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555" firstSheet="2" activeTab="8"/>
  </bookViews>
  <sheets>
    <sheet name="Table2 and Table3" sheetId="1" r:id="rId1"/>
    <sheet name="Table2 (1)" sheetId="9" r:id="rId2"/>
    <sheet name="Figure2 and Table4" sheetId="2" r:id="rId3"/>
    <sheet name="Figure2 and Table4 (1)" sheetId="8" r:id="rId4"/>
    <sheet name="Figure3" sheetId="3" r:id="rId5"/>
    <sheet name="Figure4" sheetId="4" r:id="rId6"/>
    <sheet name="Figure4 (1)" sheetId="5" r:id="rId7"/>
    <sheet name="Figure5" sheetId="6" r:id="rId8"/>
    <sheet name="Figure6" sheetId="7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<sst xmlns="http://schemas.openxmlformats.org/spreadsheetml/2006/main" count="16339" uniqueCount="678">
  <si>
    <t>Index</t>
  </si>
  <si>
    <t>Number</t>
  </si>
  <si>
    <t>Weight per panicle of 
superior grain</t>
  </si>
  <si>
    <t>Weight per panicle 
of inferior grains</t>
  </si>
  <si>
    <t xml:space="preserve">Weight per panicle(g)
</t>
  </si>
  <si>
    <t xml:space="preserve">Grain yield
</t>
  </si>
  <si>
    <t>Weight</t>
  </si>
  <si>
    <t>Number of grain</t>
  </si>
  <si>
    <t>Thousand grains
 weight</t>
  </si>
  <si>
    <t>22TR6R11</t>
  </si>
  <si>
    <t>44TR6R11</t>
  </si>
  <si>
    <t>Average</t>
  </si>
  <si>
    <t>22TR6R12</t>
  </si>
  <si>
    <t>44TR6R12</t>
  </si>
  <si>
    <t>22TR6R13</t>
  </si>
  <si>
    <t>44TR6R13</t>
  </si>
  <si>
    <t>22TR6R21</t>
  </si>
  <si>
    <t>44TR6R21</t>
  </si>
  <si>
    <t>22TR6R22</t>
  </si>
  <si>
    <t>44TR6R22</t>
  </si>
  <si>
    <t>22TR6R23</t>
  </si>
  <si>
    <t>44TR6R23</t>
  </si>
  <si>
    <t>22TR6R31</t>
  </si>
  <si>
    <t>44TR6R31</t>
  </si>
  <si>
    <t>22TR6R32</t>
  </si>
  <si>
    <t>44TR6R32</t>
  </si>
  <si>
    <t>22TR6R33</t>
  </si>
  <si>
    <t>44TR6R33</t>
  </si>
  <si>
    <t>22TR6LR11</t>
  </si>
  <si>
    <t>44TR6LR11</t>
  </si>
  <si>
    <t>22TR6LR12</t>
  </si>
  <si>
    <t>44TR6LR12</t>
  </si>
  <si>
    <t>22TR6LR13</t>
  </si>
  <si>
    <t>44TR6LR13</t>
  </si>
  <si>
    <t>22TR6LR21</t>
  </si>
  <si>
    <t>44TR6LR21</t>
  </si>
  <si>
    <t>22TR6LR22</t>
  </si>
  <si>
    <t>44TR6LR22</t>
  </si>
  <si>
    <t>22TR6LR23</t>
  </si>
  <si>
    <t>44TR6LR23</t>
  </si>
  <si>
    <t>22TR6LR31</t>
  </si>
  <si>
    <t>44TR6LR31</t>
  </si>
  <si>
    <t>22TR6LR32</t>
  </si>
  <si>
    <t>44TR6LR32</t>
  </si>
  <si>
    <t>22TR6LR33</t>
  </si>
  <si>
    <t>44TR6LR33</t>
  </si>
  <si>
    <t>22TR6SR11</t>
  </si>
  <si>
    <t>44TR6SR11</t>
  </si>
  <si>
    <t>22TR6SR12</t>
  </si>
  <si>
    <t>44TR6SR12</t>
  </si>
  <si>
    <t>22TR6SR13</t>
  </si>
  <si>
    <t>44TR6SR13</t>
  </si>
  <si>
    <t>22TR6SR21</t>
  </si>
  <si>
    <t>44TR6SR21</t>
  </si>
  <si>
    <t>22TR6SR22</t>
  </si>
  <si>
    <t>44TR6SR22</t>
  </si>
  <si>
    <t>22TR6SR23</t>
  </si>
  <si>
    <t>44TR6SR23</t>
  </si>
  <si>
    <t>22TR6SR31</t>
  </si>
  <si>
    <t>22TR6SR32</t>
  </si>
  <si>
    <t>22TR6SR33</t>
  </si>
  <si>
    <t>22TR4R11</t>
  </si>
  <si>
    <t>22TR4R12</t>
  </si>
  <si>
    <t>22TR4R13</t>
  </si>
  <si>
    <t>22TR4R21</t>
  </si>
  <si>
    <t>22TR4R22</t>
  </si>
  <si>
    <t>22TR4R23</t>
  </si>
  <si>
    <t>TR4R1</t>
  </si>
  <si>
    <t>TR4R2</t>
  </si>
  <si>
    <t>TR6R1</t>
  </si>
  <si>
    <t>TR6R2</t>
  </si>
  <si>
    <t>TR6R3</t>
  </si>
  <si>
    <t>TRL6R1</t>
  </si>
  <si>
    <t>TRL6R2</t>
  </si>
  <si>
    <t>TRL6R3</t>
  </si>
  <si>
    <t>TRS6R1</t>
  </si>
  <si>
    <t>TRS6R2</t>
  </si>
  <si>
    <t>TRS6R3</t>
  </si>
  <si>
    <t>T1R1</t>
  </si>
  <si>
    <t>T1R2</t>
  </si>
  <si>
    <t>T2R1</t>
  </si>
  <si>
    <t>T2R2</t>
  </si>
  <si>
    <t>T2R3</t>
  </si>
  <si>
    <t>T3R1</t>
  </si>
  <si>
    <t>T3R2</t>
  </si>
  <si>
    <t>T3R3</t>
  </si>
  <si>
    <t>T4R1</t>
  </si>
  <si>
    <t>T4R2</t>
  </si>
  <si>
    <t>T4R3</t>
  </si>
  <si>
    <t xml:space="preserve">Weight per 
panicle of superior grains(g)
</t>
  </si>
  <si>
    <t xml:space="preserve">Weight per 
panicle of inferior grains(g)
</t>
  </si>
  <si>
    <t xml:space="preserve">Weight per 
panicle(g)
</t>
  </si>
  <si>
    <t xml:space="preserve">Grain yield
(kg hm-2)
</t>
  </si>
  <si>
    <t>Thousand grains
 weight (g)</t>
  </si>
  <si>
    <t>R1</t>
  </si>
  <si>
    <t>R2</t>
  </si>
  <si>
    <t>AveTR4</t>
  </si>
  <si>
    <t>R3</t>
  </si>
  <si>
    <t>AveTR6</t>
  </si>
  <si>
    <t>AveTRL6</t>
  </si>
  <si>
    <t>AveTRS6</t>
  </si>
  <si>
    <t>AverageT1</t>
  </si>
  <si>
    <t>AverageT2</t>
  </si>
  <si>
    <t>AverageT3</t>
  </si>
  <si>
    <t>AverageT4</t>
  </si>
  <si>
    <t>T1</t>
  </si>
  <si>
    <t>a</t>
  </si>
  <si>
    <t>f</t>
  </si>
  <si>
    <t>bc</t>
  </si>
  <si>
    <t>cde</t>
  </si>
  <si>
    <t>bcde</t>
  </si>
  <si>
    <t>b</t>
  </si>
  <si>
    <t>e</t>
  </si>
  <si>
    <t>ab</t>
  </si>
  <si>
    <t>c</t>
  </si>
  <si>
    <t>de</t>
  </si>
  <si>
    <t>cd</t>
  </si>
  <si>
    <t>g</t>
  </si>
  <si>
    <t>abc</t>
  </si>
  <si>
    <t>bcd</t>
  </si>
  <si>
    <t>d</t>
  </si>
  <si>
    <t>h</t>
  </si>
  <si>
    <t>ef</t>
  </si>
  <si>
    <t>i</t>
  </si>
  <si>
    <t>fg</t>
  </si>
  <si>
    <t>def</t>
  </si>
  <si>
    <t>T2</t>
  </si>
  <si>
    <t>T3</t>
  </si>
  <si>
    <t>T4</t>
  </si>
  <si>
    <t>AT1R1</t>
  </si>
  <si>
    <t>AT1R2</t>
  </si>
  <si>
    <t>AT2R1</t>
  </si>
  <si>
    <t>AT2R2</t>
  </si>
  <si>
    <t>AT2R3</t>
  </si>
  <si>
    <t>AT3R1</t>
  </si>
  <si>
    <t>AT3R2</t>
  </si>
  <si>
    <t>AT3R3</t>
  </si>
  <si>
    <t>AT4R1</t>
  </si>
  <si>
    <t>AT4R2</t>
  </si>
  <si>
    <t>AT4R3</t>
  </si>
  <si>
    <t>BT1R1</t>
  </si>
  <si>
    <t>BT1R2</t>
  </si>
  <si>
    <t>BT2R1</t>
  </si>
  <si>
    <t>BT2R2</t>
  </si>
  <si>
    <t>BT2R3</t>
  </si>
  <si>
    <t>BT3R1</t>
  </si>
  <si>
    <t>BT3R2</t>
  </si>
  <si>
    <t>BT3R3</t>
  </si>
  <si>
    <t>BT4R1</t>
  </si>
  <si>
    <t>BT4R2</t>
  </si>
  <si>
    <t>BT4R3</t>
  </si>
  <si>
    <t>hi</t>
  </si>
  <si>
    <t>gh</t>
  </si>
  <si>
    <t>j</t>
  </si>
  <si>
    <t>l</t>
  </si>
  <si>
    <t>m</t>
  </si>
  <si>
    <t>n</t>
  </si>
  <si>
    <t>k</t>
  </si>
  <si>
    <t>o</t>
  </si>
  <si>
    <t>ijk</t>
  </si>
  <si>
    <t>ghi</t>
  </si>
  <si>
    <t>ij</t>
  </si>
  <si>
    <t>hij</t>
  </si>
  <si>
    <t>kl</t>
  </si>
  <si>
    <t>jk</t>
  </si>
  <si>
    <t>lm</t>
  </si>
  <si>
    <t>Year</t>
  </si>
  <si>
    <t>Treatment</t>
  </si>
  <si>
    <t>Panicle number</t>
  </si>
  <si>
    <t>1.1376±0.0049h</t>
  </si>
  <si>
    <t>0.4133±0.0016e</t>
  </si>
  <si>
    <t>1.551±0.0046h</t>
  </si>
  <si>
    <t>107.5556±1.1706a</t>
  </si>
  <si>
    <t>3892±31.1774b</t>
  </si>
  <si>
    <t>43.8911±0.429hi</t>
  </si>
  <si>
    <t>1.1381±0.0118h</t>
  </si>
  <si>
    <t>0.412±0.0115e</t>
  </si>
  <si>
    <t>1.5501±0.0057h</t>
  </si>
  <si>
    <t>107.1111±0.6939a</t>
  </si>
  <si>
    <t>3888.3056±24.9391b</t>
  </si>
  <si>
    <t>44.2872±0.4407gh</t>
  </si>
  <si>
    <t>AverageAT1</t>
  </si>
  <si>
    <t>1.0895±0.005j</t>
  </si>
  <si>
    <t>0.3803±0.0046f</t>
  </si>
  <si>
    <t>1.4698±0.0013j</t>
  </si>
  <si>
    <t>102.4444±1.1706c</t>
  </si>
  <si>
    <t>2563.1111±23.0412fg</t>
  </si>
  <si>
    <t>41.8074±0.1649l</t>
  </si>
  <si>
    <t>1.0306±0.009m</t>
  </si>
  <si>
    <t>0.3226±0.0153i</t>
  </si>
  <si>
    <t>1.3533±0.0103n</t>
  </si>
  <si>
    <t>104.4444±1.3472b</t>
  </si>
  <si>
    <t>2352.9259±52.2242h</t>
  </si>
  <si>
    <t>42.5591±0.2049k</t>
  </si>
  <si>
    <t>0.9316±0.008n</t>
  </si>
  <si>
    <t>0.2478±0.0083j</t>
  </si>
  <si>
    <t>1.1795±0.0005o</t>
  </si>
  <si>
    <t>93.2222±1.0184j</t>
  </si>
  <si>
    <t>2091.5926±67.2934j</t>
  </si>
  <si>
    <t>43.1996±0.2705ijk</t>
  </si>
  <si>
    <t>AverageAT2</t>
  </si>
  <si>
    <t>1.0473±0.0058l</t>
  </si>
  <si>
    <t>0.337±0.0035ghi</t>
  </si>
  <si>
    <t>1.3843±0.0034m</t>
  </si>
  <si>
    <t>100.6667±1.7638de</t>
  </si>
  <si>
    <t>2137.8704±33.5949j</t>
  </si>
  <si>
    <t>40.1382±0.2577m</t>
  </si>
  <si>
    <t>1.0616±0.002kl</t>
  </si>
  <si>
    <t>0.342±0.0041gh</t>
  </si>
  <si>
    <t>1.4036±0.0023l</t>
  </si>
  <si>
    <t>103.3333±0.3333bc</t>
  </si>
  <si>
    <t>2371.7778±49.7193h</t>
  </si>
  <si>
    <t>41.7847±0.3072l</t>
  </si>
  <si>
    <t>1.1071±0.0126i</t>
  </si>
  <si>
    <t>0.3796±0.0103f</t>
  </si>
  <si>
    <t>1.4868±0.0023i</t>
  </si>
  <si>
    <t>106.1111±0.5092a</t>
  </si>
  <si>
    <t>2502.2778±37.2885g</t>
  </si>
  <si>
    <t>44.7397±0.5355g</t>
  </si>
  <si>
    <t>AverageAT3</t>
  </si>
  <si>
    <t>1.0478±0.0088l</t>
  </si>
  <si>
    <t>0.3325±0.0069hi</t>
  </si>
  <si>
    <t>1.3803±0.005m</t>
  </si>
  <si>
    <t>93.6667±0.8819ij</t>
  </si>
  <si>
    <t>2382.7083±69.7426h</t>
  </si>
  <si>
    <t>42.6952±0.2712jk</t>
  </si>
  <si>
    <t>1.0468±0.009l</t>
  </si>
  <si>
    <t>0.3443±0.0058gh</t>
  </si>
  <si>
    <t>1.3911±0.0073m</t>
  </si>
  <si>
    <t>95.1111±0.6939hi</t>
  </si>
  <si>
    <t>2413.0208±17.5291h</t>
  </si>
  <si>
    <t>43.3248±0.197ij</t>
  </si>
  <si>
    <t>1.075±0.0123jk</t>
  </si>
  <si>
    <t>0.3496±0.0086g</t>
  </si>
  <si>
    <t>1.4246±0.0042k</t>
  </si>
  <si>
    <t>104.3333±0.8819b</t>
  </si>
  <si>
    <t>2719.5833±65.4712d</t>
  </si>
  <si>
    <t>44.1281±0.3177gh</t>
  </si>
  <si>
    <t>AverageAT4</t>
  </si>
  <si>
    <t>1.301±0.0074a</t>
  </si>
  <si>
    <t>0.5566±0.0111a</t>
  </si>
  <si>
    <t>1.8576±0.0176a</t>
  </si>
  <si>
    <t>89±1.453mn</t>
  </si>
  <si>
    <t>4134.6111±74.5121a</t>
  </si>
  <si>
    <t>53.2992±0.3772a</t>
  </si>
  <si>
    <t>1.2973±0.0125ab</t>
  </si>
  <si>
    <t>0.5596±0.0131a</t>
  </si>
  <si>
    <t>1.857±0.0075a</t>
  </si>
  <si>
    <t>88.7778±1.0184mn</t>
  </si>
  <si>
    <t>4133.9722±49.4322a</t>
  </si>
  <si>
    <t>53.4451±0.4722a</t>
  </si>
  <si>
    <t>AverageBT1</t>
  </si>
  <si>
    <t>1.284±0.0062bc</t>
  </si>
  <si>
    <t>0.5395±0.008b</t>
  </si>
  <si>
    <t>1.8235±0.0039b</t>
  </si>
  <si>
    <t>89.8889±0.6939lm</t>
  </si>
  <si>
    <t>2683.2407±48.2958de</t>
  </si>
  <si>
    <t>49.6381±1.0866de</t>
  </si>
  <si>
    <t>1.2621±0.009de</t>
  </si>
  <si>
    <t>0.5201±0.0064c</t>
  </si>
  <si>
    <t>1.7823±0.0085d</t>
  </si>
  <si>
    <t>91.1111±0.5092kl</t>
  </si>
  <si>
    <t>2602.3889±21.217f</t>
  </si>
  <si>
    <t>49.6494±0.6897de</t>
  </si>
  <si>
    <t>1.1608±0.0086g</t>
  </si>
  <si>
    <t>0.4845±0.0017d</t>
  </si>
  <si>
    <t>1.6453±0.0099g</t>
  </si>
  <si>
    <t>85.7778±0.6939o</t>
  </si>
  <si>
    <t>2235.7778±14.1331i</t>
  </si>
  <si>
    <t>50.2322±0.2186cd</t>
  </si>
  <si>
    <t>AverageBT2</t>
  </si>
  <si>
    <t>1.251±0.0117e</t>
  </si>
  <si>
    <t>0.5208±0.0076c</t>
  </si>
  <si>
    <t>1.7718±0.0132d</t>
  </si>
  <si>
    <t>2589.9074±32.3771f</t>
  </si>
  <si>
    <t>48.9064±0.4266f</t>
  </si>
  <si>
    <t>1.2283±0.0075f</t>
  </si>
  <si>
    <t>0.5166±0.0098c</t>
  </si>
  <si>
    <t>1.745±0.0084e</t>
  </si>
  <si>
    <t>89.4444±0.5092lm</t>
  </si>
  <si>
    <t>2545.2778±43.6884fg</t>
  </si>
  <si>
    <t>50.4732±0.3242c</t>
  </si>
  <si>
    <t>1.282±0.0087bc</t>
  </si>
  <si>
    <t>0.5361±0.0048b</t>
  </si>
  <si>
    <t>1.8181±0.005b</t>
  </si>
  <si>
    <t>92.1111±0.6939jk</t>
  </si>
  <si>
    <t>2690.8148±49.4576d</t>
  </si>
  <si>
    <t>52.8038±0.1228a</t>
  </si>
  <si>
    <t>AverageBT3</t>
  </si>
  <si>
    <t>1.218±0.0128f</t>
  </si>
  <si>
    <t>0.5131±0.0081c</t>
  </si>
  <si>
    <t>1.7311±0.006f</t>
  </si>
  <si>
    <t>81±0.6667rst</t>
  </si>
  <si>
    <t>2609.2917±29.671ef</t>
  </si>
  <si>
    <t>48.9745±0.3502ef</t>
  </si>
  <si>
    <t>1.2123±0.0081f</t>
  </si>
  <si>
    <t>0.5115±0.0066c</t>
  </si>
  <si>
    <t>1.7238±0.002f</t>
  </si>
  <si>
    <t>83.1111±0.5092pq</t>
  </si>
  <si>
    <t>2739.0625±17.9571d</t>
  </si>
  <si>
    <t>51.502±0.3963b</t>
  </si>
  <si>
    <t>1.2711±0.0159cd</t>
  </si>
  <si>
    <t>0.5268±0.0104bc</t>
  </si>
  <si>
    <t>1.798±0.0068c</t>
  </si>
  <si>
    <t>79.6667±0.8819t</t>
  </si>
  <si>
    <t>2833.8958±39.0523c</t>
  </si>
  <si>
    <t>53.068±0.2353a</t>
  </si>
  <si>
    <t>AverageBT4</t>
  </si>
  <si>
    <t>1.123±0.0124e</t>
  </si>
  <si>
    <t>0.3887±0.0028f</t>
  </si>
  <si>
    <t>1.5117±0.0108h</t>
  </si>
  <si>
    <t>107.2222±1.8359a</t>
  </si>
  <si>
    <t>3697.4722±30.6828b</t>
  </si>
  <si>
    <t>43.4761±0.1676gh</t>
  </si>
  <si>
    <t>1.1202±0.0205e</t>
  </si>
  <si>
    <t>0.3885±0.004f</t>
  </si>
  <si>
    <t>1.5087±0.0199h</t>
  </si>
  <si>
    <t>107±0.3333a</t>
  </si>
  <si>
    <t>3676.1944±44.6588b</t>
  </si>
  <si>
    <t>44.1557±0.6287fg</t>
  </si>
  <si>
    <t>1.085±0.007fg</t>
  </si>
  <si>
    <t>0.3708±0.0124g</t>
  </si>
  <si>
    <t>1.4558±0.0149i</t>
  </si>
  <si>
    <t>101.8889±1.262cd</t>
  </si>
  <si>
    <t>2395.5185±24.8542fg</t>
  </si>
  <si>
    <t>41.306±0.2362i</t>
  </si>
  <si>
    <t>1.0157±0.0095j</t>
  </si>
  <si>
    <t>0.3192±0.0058j</t>
  </si>
  <si>
    <t>1.3348±0.0112m</t>
  </si>
  <si>
    <t>104.7778±0.5092b</t>
  </si>
  <si>
    <t>2211.0185±23.1528hi</t>
  </si>
  <si>
    <t>41.9615±0.2075i</t>
  </si>
  <si>
    <t>0.9138±0.0147k</t>
  </si>
  <si>
    <t>0.2423±0.0043k</t>
  </si>
  <si>
    <t>1.1562±0.0104n</t>
  </si>
  <si>
    <t>92.4444±1.3878kl</t>
  </si>
  <si>
    <t>1941.9259±61.2781j</t>
  </si>
  <si>
    <t>43.0816±0.2198h</t>
  </si>
  <si>
    <t>1.0308±0.0085ij</t>
  </si>
  <si>
    <t>0.3315±0.0131hij</t>
  </si>
  <si>
    <t>1.3623±0.009l</t>
  </si>
  <si>
    <t>99.7778±1.6443ef</t>
  </si>
  <si>
    <t>1977.0926±26.3721j</t>
  </si>
  <si>
    <t>39.6503±0.088j</t>
  </si>
  <si>
    <t>1.0533±0.014hi</t>
  </si>
  <si>
    <t>0.3383±0.0051hi</t>
  </si>
  <si>
    <t>1.3917±0.0168jk</t>
  </si>
  <si>
    <t>103.4444±2.5892bc</t>
  </si>
  <si>
    <t>2187.6852±34.5209hi</t>
  </si>
  <si>
    <t>41.2483±0.3038i</t>
  </si>
  <si>
    <t>1.0903±0.0206f</t>
  </si>
  <si>
    <t>0.365±0.0155g</t>
  </si>
  <si>
    <t>1.4553±0.027i</t>
  </si>
  <si>
    <t>107.7778±0.8389a</t>
  </si>
  <si>
    <t>2331.7407±30.6156g</t>
  </si>
  <si>
    <t>44.324±0.2213f</t>
  </si>
  <si>
    <t>1.0275±0.0224j</t>
  </si>
  <si>
    <t>0.3227±0.0097ij</t>
  </si>
  <si>
    <t>1.3502±0.0133lm</t>
  </si>
  <si>
    <t>93.6667±0.3333jk</t>
  </si>
  <si>
    <t>2215.125±47.847h</t>
  </si>
  <si>
    <t>41.9369±0.3713i</t>
  </si>
  <si>
    <t>1.0357±0.0054ij</t>
  </si>
  <si>
    <t>0.3373±0.001hi</t>
  </si>
  <si>
    <t>1.373±0.0059kl</t>
  </si>
  <si>
    <t>95±0.3333ij</t>
  </si>
  <si>
    <t>2348.2292±37.3351fg</t>
  </si>
  <si>
    <t>43.0783±0.5559h</t>
  </si>
  <si>
    <t>1.0668±0.0063gh</t>
  </si>
  <si>
    <t>0.3427±0.0058h</t>
  </si>
  <si>
    <t>1.4095±0.0063j</t>
  </si>
  <si>
    <t>104.4444±0.5092b</t>
  </si>
  <si>
    <t>2532.0833±92.2661d</t>
  </si>
  <si>
    <t>43.5169±0.1621gh</t>
  </si>
  <si>
    <t>1.266±0.0087a</t>
  </si>
  <si>
    <t>0.5258±0.0089a</t>
  </si>
  <si>
    <t>1.7918±0.0132a</t>
  </si>
  <si>
    <t>90±1.453mnop</t>
  </si>
  <si>
    <t>3941.7222±80.733a</t>
  </si>
  <si>
    <t>52.731±0.2306a</t>
  </si>
  <si>
    <t>1.2597±0.0139a</t>
  </si>
  <si>
    <t>0.5305±0.0123a</t>
  </si>
  <si>
    <t>1.7902±0.0056a</t>
  </si>
  <si>
    <t>90.5556±1.8359lmno</t>
  </si>
  <si>
    <t>3941.75±56.3773a</t>
  </si>
  <si>
    <t>52.9339±0.237a</t>
  </si>
  <si>
    <t>1.2493±0.0072ab</t>
  </si>
  <si>
    <t>0.5097±0.0068b</t>
  </si>
  <si>
    <t>1.759±0.011b</t>
  </si>
  <si>
    <t>89.6667±1op</t>
  </si>
  <si>
    <t>2553.0185±15.8261d</t>
  </si>
  <si>
    <t>49.4435±1.0289cd</t>
  </si>
  <si>
    <t>1.2272±0.0112bc</t>
  </si>
  <si>
    <t>0.4885±0.0083cd</t>
  </si>
  <si>
    <t>1.7157±0.0147de</t>
  </si>
  <si>
    <t>90.1111±0.6939mnop</t>
  </si>
  <si>
    <t>2512.4259±18.3452d</t>
  </si>
  <si>
    <t>49.0734±0.9473de</t>
  </si>
  <si>
    <t>1.1255±0.0121e</t>
  </si>
  <si>
    <t>0.451±0.0052e</t>
  </si>
  <si>
    <t>1.5765±0.0163g</t>
  </si>
  <si>
    <t>85.5556±0.5092rs</t>
  </si>
  <si>
    <t>2137.6296±11.8134i</t>
  </si>
  <si>
    <t>49.8093±0.3795cd</t>
  </si>
  <si>
    <t>1.2153±0.0085c</t>
  </si>
  <si>
    <t>0.489±0.0055cd</t>
  </si>
  <si>
    <t>1.7043±0.0106e</t>
  </si>
  <si>
    <t>89.6667±0.3333op</t>
  </si>
  <si>
    <t>2422.7222±32.7937ef</t>
  </si>
  <si>
    <t>48.4953±0.4881e</t>
  </si>
  <si>
    <t>1.1935±0.0115d</t>
  </si>
  <si>
    <t>0.4862±0.0107cd</t>
  </si>
  <si>
    <t>1.6797±0.0209f</t>
  </si>
  <si>
    <t>89.7778±0.8389nop</t>
  </si>
  <si>
    <t>2380.1296±41.6816fg</t>
  </si>
  <si>
    <t>50.2638±0.0415c</t>
  </si>
  <si>
    <t>1.2473±0.0111ab</t>
  </si>
  <si>
    <t>0.5025±0.0085bc</t>
  </si>
  <si>
    <t>1.7498±0.0032bc</t>
  </si>
  <si>
    <t>91.8889±0.5092klm</t>
  </si>
  <si>
    <t>2531.5556±37.118d</t>
  </si>
  <si>
    <t>52.5564±0.1473a</t>
  </si>
  <si>
    <t>1.183±0.0103d</t>
  </si>
  <si>
    <t>0.4842±0.0113d</t>
  </si>
  <si>
    <t>1.6672±0.0015f</t>
  </si>
  <si>
    <t>80.6667±0.6667uvw</t>
  </si>
  <si>
    <t>2485.6875±14.875de</t>
  </si>
  <si>
    <t>49.7683±0.8792cd</t>
  </si>
  <si>
    <t>1.1773±0.0124d</t>
  </si>
  <si>
    <t>0.482±0.0065d</t>
  </si>
  <si>
    <t>1.6593±0.0068f</t>
  </si>
  <si>
    <t>82.5556±0.6939tu</t>
  </si>
  <si>
    <t>2551.5625±17.9571d</t>
  </si>
  <si>
    <t>51.5495±0.3437b</t>
  </si>
  <si>
    <t>1.2348±0.0188bc</t>
  </si>
  <si>
    <t>0.496±0.0126bcd</t>
  </si>
  <si>
    <t>1.7308±0.0083cd</t>
  </si>
  <si>
    <t>78.8889±0.6939w</t>
  </si>
  <si>
    <t>2646.3958±39.0523c</t>
  </si>
  <si>
    <t>52.585±0.1548a</t>
  </si>
  <si>
    <t>—</t>
  </si>
  <si>
    <t>1.5667±0.0298h</t>
  </si>
  <si>
    <t>107±2.0817a</t>
  </si>
  <si>
    <t>3205.6389±28.5727b</t>
  </si>
  <si>
    <t>44.144±0.4297ef</t>
  </si>
  <si>
    <t>1.5495±0.0087h</t>
  </si>
  <si>
    <t>106.8889±0.5092a</t>
  </si>
  <si>
    <t>3185.8333±35.2456b</t>
  </si>
  <si>
    <t>44.5501±0.4298e</t>
  </si>
  <si>
    <t>1.481±0.0125i</t>
  </si>
  <si>
    <t>102.5556±1.8954cd</t>
  </si>
  <si>
    <t>2076.2037±24.3626ef</t>
  </si>
  <si>
    <t>42.0596±0.0896h</t>
  </si>
  <si>
    <t>1.3708±0.0221l</t>
  </si>
  <si>
    <t>104.7778±0.8389b</t>
  </si>
  <si>
    <t>1919.8889±21.2041g</t>
  </si>
  <si>
    <t>42.8024±0.2093gh</t>
  </si>
  <si>
    <t>1.1892±0.0259m</t>
  </si>
  <si>
    <t>92.8889±1.3472ijk</t>
  </si>
  <si>
    <t>1686.7222±54.1483h</t>
  </si>
  <si>
    <t>43.4865±0.2686fg</t>
  </si>
  <si>
    <t>1.3898±0.0046kl</t>
  </si>
  <si>
    <t>100±1.453e</t>
  </si>
  <si>
    <t>1719.0926±13.6394h</t>
  </si>
  <si>
    <t>40.3806±0.397i</t>
  </si>
  <si>
    <t>1.4102±0.0194jk</t>
  </si>
  <si>
    <t>103.6667±2.6667bc</t>
  </si>
  <si>
    <t>1899.7037±23.8491g</t>
  </si>
  <si>
    <t>42.0243±0.3161h</t>
  </si>
  <si>
    <t>1.4747±0.0109i</t>
  </si>
  <si>
    <t>107.5556±0.3849a</t>
  </si>
  <si>
    <t>2023±19.6824f</t>
  </si>
  <si>
    <t>45.0353±0.5342e</t>
  </si>
  <si>
    <t>1.3848±0.0088kl</t>
  </si>
  <si>
    <t>93.4444±1.0715ij</t>
  </si>
  <si>
    <t>1923.4792±33.7809g</t>
  </si>
  <si>
    <t>42.9386±0.2779gh</t>
  </si>
  <si>
    <t>1.3878±0.0123kl</t>
  </si>
  <si>
    <t>94.8889±0.6939hi</t>
  </si>
  <si>
    <t>2037±41.9054f</t>
  </si>
  <si>
    <t>43.6137±0.1993fg</t>
  </si>
  <si>
    <t>1.4365±0.0126j</t>
  </si>
  <si>
    <t>104.3333±0.3333bc</t>
  </si>
  <si>
    <t>2197.6667±113.8685d</t>
  </si>
  <si>
    <t>44.385±0.3482ef</t>
  </si>
  <si>
    <t>1.8465±0.0268a</t>
  </si>
  <si>
    <t>90.5556±0.6939lmno</t>
  </si>
  <si>
    <t>3401.9722±58.7334a</t>
  </si>
  <si>
    <t>53.3427±0.377a</t>
  </si>
  <si>
    <t>1.8167±0.0133b</t>
  </si>
  <si>
    <t>90.8889±1.6777klmn</t>
  </si>
  <si>
    <t>3403.4722±82.1317a</t>
  </si>
  <si>
    <t>53.3896±0.9987a</t>
  </si>
  <si>
    <t>1.8047±0.0288b</t>
  </si>
  <si>
    <t>89.6667±0.8819no</t>
  </si>
  <si>
    <t>2205.1852±22.5621d</t>
  </si>
  <si>
    <t>50.6308±1.09d</t>
  </si>
  <si>
    <t>1.7698±0.0302c</t>
  </si>
  <si>
    <t>90.2222±0.1925mno</t>
  </si>
  <si>
    <t>2169.8148±10.5541d</t>
  </si>
  <si>
    <t>51.5909±0.6967c</t>
  </si>
  <si>
    <t>1.655±0.0219g</t>
  </si>
  <si>
    <t>85.5556±0.8389qr</t>
  </si>
  <si>
    <t>1849.2593±9.3944g</t>
  </si>
  <si>
    <t>50.3324±0.2691d</t>
  </si>
  <si>
    <t>1.6942±0.0166ef</t>
  </si>
  <si>
    <t>89.8889±1.0184mno</t>
  </si>
  <si>
    <t>2092.8333±36.981ef</t>
  </si>
  <si>
    <t>49.8944±0.4332d</t>
  </si>
  <si>
    <t>1.7067±0.017e</t>
  </si>
  <si>
    <t>90.2222±0.7698mno</t>
  </si>
  <si>
    <t>2057.4815±29.7714f</t>
  </si>
  <si>
    <t>52.4217±0.3268bc</t>
  </si>
  <si>
    <t>1.7437±0.0106cd</t>
  </si>
  <si>
    <t>92.1111±1.0184jklm</t>
  </si>
  <si>
    <t>2186.2407±29.5348d</t>
  </si>
  <si>
    <t>52.9231±0.0652ab</t>
  </si>
  <si>
    <t>1.6973±0.0045ef</t>
  </si>
  <si>
    <t>80.7778±1.3472uvw</t>
  </si>
  <si>
    <t>2147.1667±20.1015de</t>
  </si>
  <si>
    <t>49.8384±1.3365d</t>
  </si>
  <si>
    <t>1.6738±0.0088fg</t>
  </si>
  <si>
    <t>82.1111±0.3849tu</t>
  </si>
  <si>
    <t>2202.375±5.1467d</t>
  </si>
  <si>
    <t>52.3376±0.3302bc</t>
  </si>
  <si>
    <t>1.721±0.0169de</t>
  </si>
  <si>
    <t>78.6667±0.3333wx</t>
  </si>
  <si>
    <t>2285.3125±34.2543c</t>
  </si>
  <si>
    <t>53.3887±0.2928a</t>
  </si>
  <si>
    <t>Economic benefit</t>
  </si>
  <si>
    <t>tr6</t>
  </si>
  <si>
    <t>Grain income</t>
  </si>
  <si>
    <t>Grain income (US$ ha−1)</t>
  </si>
  <si>
    <t>Bypass cost (US$ ha−1)</t>
  </si>
  <si>
    <t>Drip tape cost (US$ ha−1)</t>
  </si>
  <si>
    <t>Other inputs (US$ ha−1)</t>
  </si>
  <si>
    <t>Economic benefit (US$ ha−1)</t>
  </si>
  <si>
    <t>ATR4R1</t>
  </si>
  <si>
    <t>ATR4</t>
  </si>
  <si>
    <t>3024.8021±2.1973c</t>
  </si>
  <si>
    <t>2037.0334±2.1973e</t>
  </si>
  <si>
    <t>ATR6</t>
  </si>
  <si>
    <t>2712.4608±7.2329g</t>
  </si>
  <si>
    <t>1886.9817±7.2329g</t>
  </si>
  <si>
    <t>ATR6L</t>
  </si>
  <si>
    <t>2751.6667±7.7784f</t>
  </si>
  <si>
    <t>1926.1876±7.7784f</t>
  </si>
  <si>
    <t>ATR4R2</t>
  </si>
  <si>
    <t>ATR6S</t>
  </si>
  <si>
    <t>2967.8675±8.8299d</t>
  </si>
  <si>
    <t>2101.816±8.8299d</t>
  </si>
  <si>
    <t>BTR4</t>
  </si>
  <si>
    <t>3199.2675±6.1379a</t>
  </si>
  <si>
    <t>2211.4988±6.1379c</t>
  </si>
  <si>
    <t>BTR6</t>
  </si>
  <si>
    <t>2917.3408±7.2639e</t>
  </si>
  <si>
    <t>2091.8617±7.2639d</t>
  </si>
  <si>
    <t>ATR8R1</t>
  </si>
  <si>
    <t>BTR6L</t>
  </si>
  <si>
    <t>3071.1886±12.1315b</t>
  </si>
  <si>
    <t>2245.7095±12.1315b</t>
  </si>
  <si>
    <t>BTR6S</t>
  </si>
  <si>
    <t>3198.4956±9.6203a</t>
  </si>
  <si>
    <t>2332.4441±9.6203a</t>
  </si>
  <si>
    <t>2861.04±2.7283d</t>
  </si>
  <si>
    <t>1873.2713±2.7283e</t>
  </si>
  <si>
    <t>ATR8R2</t>
  </si>
  <si>
    <t>2541.1317±11.8429f</t>
  </si>
  <si>
    <t>1715.6526±11.8429f</t>
  </si>
  <si>
    <t>2548.0542±7.6894f</t>
  </si>
  <si>
    <t>1722.5751±7.6894f</t>
  </si>
  <si>
    <t>2811.0144±6.4726e</t>
  </si>
  <si>
    <t>1944.9629±6.4726d</t>
  </si>
  <si>
    <t>ATR8R3</t>
  </si>
  <si>
    <t>3036.2475±8.2234a</t>
  </si>
  <si>
    <t>2048.4788±8.2234b</t>
  </si>
  <si>
    <t>2802.0128±6.177e</t>
  </si>
  <si>
    <t>1976.5337±6.177c</t>
  </si>
  <si>
    <t>2877.6656±12.7691c</t>
  </si>
  <si>
    <t>2052.1865±12.7691b</t>
  </si>
  <si>
    <t>ATR8R4</t>
  </si>
  <si>
    <t>3019.8634±2.6935b</t>
  </si>
  <si>
    <t>2153.8119±2.6935a</t>
  </si>
  <si>
    <t>2483.2058±4.178c</t>
  </si>
  <si>
    <t>1495.4371±4.178f</t>
  </si>
  <si>
    <t>2205.8869±7.0812f</t>
  </si>
  <si>
    <t>1380.4078±7.0812g</t>
  </si>
  <si>
    <t>ATR8LR1</t>
  </si>
  <si>
    <t>efg</t>
  </si>
  <si>
    <t>2208.2486±9.0298f</t>
  </si>
  <si>
    <t>1382.7695±9.0298g</t>
  </si>
  <si>
    <t>2447.0144±3.0779d</t>
  </si>
  <si>
    <t>1580.9629±3.0779e</t>
  </si>
  <si>
    <t>2623.0967±9.5503a</t>
  </si>
  <si>
    <t>1635.328±9.5503c</t>
  </si>
  <si>
    <t>ATR8LR2</t>
  </si>
  <si>
    <t>2420.5386±3.7966e</t>
  </si>
  <si>
    <t>1595.0595±3.7966d</t>
  </si>
  <si>
    <t>2484.4553±16.3001c</t>
  </si>
  <si>
    <t>1658.9762±16.3001b</t>
  </si>
  <si>
    <t>2602.7381±2.5382b</t>
  </si>
  <si>
    <t>1736.6866±2.5382a</t>
  </si>
  <si>
    <t>ATR8LR3</t>
  </si>
  <si>
    <t>ATR8LR4</t>
  </si>
  <si>
    <t>ATR8SR1</t>
  </si>
  <si>
    <t>ATR8SR2</t>
  </si>
  <si>
    <t>ATR8SR3</t>
  </si>
  <si>
    <t>ATR8SR4</t>
  </si>
  <si>
    <t>ATR6R1</t>
  </si>
  <si>
    <t>ATR6R2</t>
  </si>
  <si>
    <t>fgh</t>
  </si>
  <si>
    <t>ATR6R3</t>
  </si>
  <si>
    <t>ATR6LR1</t>
  </si>
  <si>
    <t>ATR6LR2</t>
  </si>
  <si>
    <t>ATR6LR3</t>
  </si>
  <si>
    <t>ATR6SR1</t>
  </si>
  <si>
    <t>ATR6SR2</t>
  </si>
  <si>
    <t>ATR6SR3</t>
  </si>
  <si>
    <t>BTR4R1</t>
  </si>
  <si>
    <t>BTR4R2</t>
  </si>
  <si>
    <t>BTR8R1</t>
  </si>
  <si>
    <t>BTR8R2</t>
  </si>
  <si>
    <t>BTR8R3</t>
  </si>
  <si>
    <t>BTR8R4</t>
  </si>
  <si>
    <t>BTR8LR1</t>
  </si>
  <si>
    <t>BTR8LR2</t>
  </si>
  <si>
    <t>BTR8LR3</t>
  </si>
  <si>
    <t>BTR8LR4</t>
  </si>
  <si>
    <t>BTR8SR1</t>
  </si>
  <si>
    <t>BTR8SR2</t>
  </si>
  <si>
    <t>BTR8SR3</t>
  </si>
  <si>
    <t>BTR8SR4</t>
  </si>
  <si>
    <t>BTR6R1</t>
  </si>
  <si>
    <t>BTR6R2</t>
  </si>
  <si>
    <t>BTR6R3</t>
  </si>
  <si>
    <t>BTR6LR1</t>
  </si>
  <si>
    <t>BTR6LR2</t>
  </si>
  <si>
    <t>BTR6LR3</t>
  </si>
  <si>
    <t>BTR6SR1</t>
  </si>
  <si>
    <t>BTR6SR2</t>
  </si>
  <si>
    <t>BTR6SR3</t>
  </si>
  <si>
    <t>花后25天</t>
  </si>
  <si>
    <t>cdef</t>
  </si>
  <si>
    <t>abcd</t>
  </si>
  <si>
    <t>defg</t>
  </si>
  <si>
    <t>efgh</t>
  </si>
  <si>
    <t>Pn</t>
  </si>
  <si>
    <t>gs</t>
  </si>
  <si>
    <t>Ci</t>
  </si>
  <si>
    <t>Tr</t>
  </si>
  <si>
    <t>defgh</t>
  </si>
  <si>
    <t>jkl</t>
  </si>
  <si>
    <t>hijk</t>
  </si>
  <si>
    <t>fghi</t>
  </si>
  <si>
    <t>ghijk</t>
  </si>
  <si>
    <t>abcde</t>
  </si>
  <si>
    <t>cdefgh</t>
  </si>
  <si>
    <t>cdefg</t>
  </si>
  <si>
    <t>efghi</t>
  </si>
  <si>
    <t>ghij</t>
  </si>
  <si>
    <t>efghij</t>
  </si>
  <si>
    <t>defghi</t>
  </si>
  <si>
    <t>bcdef</t>
  </si>
  <si>
    <t>fghij</t>
  </si>
  <si>
    <t>SPAD</t>
  </si>
  <si>
    <t>Water content</t>
  </si>
  <si>
    <t>Flag leaf area</t>
  </si>
  <si>
    <t>0.85cm</t>
  </si>
  <si>
    <t>fo’</t>
  </si>
  <si>
    <t>fm’</t>
  </si>
  <si>
    <t>ft</t>
  </si>
  <si>
    <t>fo</t>
  </si>
  <si>
    <t>fm</t>
  </si>
  <si>
    <t>mn</t>
  </si>
  <si>
    <t>p</t>
  </si>
  <si>
    <t>klm</t>
  </si>
  <si>
    <t>op</t>
  </si>
  <si>
    <t>no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</si>
</sst>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</numFmts>
  <fonts count="23">
    <font>
      <sz val="11"/>
      <color theme="1"/>
      <name val="宋体"/>
      <charset val="134"/>
      <scheme val="minor"/>
    </font>
    <font>
      <sz val="10.5"/>
      <color theme="1"/>
      <name val="Times New Roman"/>
      <charset val="134"/>
    </font>
    <font>
      <vertAlign val="superscript"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4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1">
    <xf numFmtId="0" fontId="0" fillId="0" borderId="0" xfId="0"/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/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/>
    </xf>
    <xf numFmtId="176" fontId="0" fillId="0" borderId="0" xfId="0" applyNumberFormat="1" applyFont="1" applyFill="1"/>
    <xf numFmtId="176" fontId="0" fillId="0" borderId="0" xfId="0" applyNumberFormat="1" applyFont="1" applyFill="1"/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1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wrapText="1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907"/>
  <sheetViews>
    <sheetView zoomScale="85" zoomScaleNormal="85" workbookViewId="0">
      <selection activeCell="A1" sqref="$A1:$XFD1048576"/>
    </sheetView>
  </sheetViews>
  <sheetFormatPr defaultColWidth="9" defaultRowHeight="13.5"/>
  <cols>
    <col min="1" max="2" width="9" style="1"/>
    <col min="3" max="3" width="11.2477876106195" style="1" customWidth="1"/>
    <col min="4" max="4" width="13.1504424778761" style="1" customWidth="1"/>
    <col min="5" max="5" width="13.3805309734513" style="1" customWidth="1"/>
    <col min="6" max="6" width="12.353982300885" style="1" customWidth="1"/>
    <col min="7" max="7" width="12.646017699115" style="1" customWidth="1"/>
    <col min="8" max="8" width="12.6283185840708" style="1"/>
    <col min="9" max="10" width="11.7610619469027" style="1" customWidth="1"/>
    <col min="11" max="11" width="11.3185840707965" style="1" customWidth="1"/>
    <col min="12" max="12" width="12.6283185840708" style="1"/>
    <col min="13" max="15" width="12.0619469026549" style="1" customWidth="1"/>
    <col min="16" max="16" width="13.3716814159292" style="1" customWidth="1"/>
    <col min="17" max="17" width="12.6371681415929" style="1" customWidth="1"/>
    <col min="18" max="18" width="13.8053097345133" style="1" customWidth="1"/>
    <col min="19" max="19" width="13.9557522123894" style="1" customWidth="1"/>
    <col min="20" max="21" width="11.7610619469027" style="1" customWidth="1"/>
    <col min="22" max="23" width="11.4690265486726" style="1" customWidth="1"/>
    <col min="24" max="24" width="9" style="1"/>
    <col min="25" max="25" width="9.50442477876106" style="1" customWidth="1"/>
    <col min="26" max="39" width="13.9646017699115" style="1" customWidth="1"/>
    <col min="40" max="40" width="13.2566371681416" style="1" customWidth="1"/>
    <col min="41" max="41" width="9" style="1"/>
    <col min="42" max="42" width="12.0619469026549" style="1" customWidth="1"/>
    <col min="43" max="43" width="11.3185840707965" style="1" customWidth="1"/>
    <col min="44" max="44" width="11.3274336283186" style="1" customWidth="1"/>
    <col min="45" max="45" width="12.787610619469" style="1" customWidth="1"/>
    <col min="46" max="46" width="11.4690265486726" style="1" customWidth="1"/>
    <col min="47" max="47" width="13.2300884955752" style="1" customWidth="1"/>
    <col min="48" max="48" width="14.1150442477876" style="1" customWidth="1"/>
    <col min="49" max="49" width="11.6106194690265" style="1" customWidth="1"/>
    <col min="50" max="51" width="9" style="1"/>
    <col min="52" max="54" width="12.5044247787611" style="1" customWidth="1"/>
    <col min="55" max="55" width="11.3185840707965" style="1" customWidth="1"/>
    <col min="56" max="56" width="11.4690265486726" style="1" customWidth="1"/>
    <col min="57" max="57" width="12.353982300885" style="1" customWidth="1"/>
    <col min="58" max="58" width="12.2035398230088" style="1" customWidth="1"/>
    <col min="59" max="59" width="11.6106194690265" style="1" customWidth="1"/>
    <col min="60" max="60" width="11.7610619469027" style="1" customWidth="1"/>
    <col min="61" max="61" width="13.8141592920354" style="1" customWidth="1"/>
    <col min="62" max="62" width="12.787610619469" style="1" customWidth="1"/>
    <col min="63" max="64" width="9" style="1"/>
    <col min="65" max="65" width="13.2300884955752" style="1" customWidth="1"/>
    <col min="66" max="66" width="14.5486725663717" style="1" customWidth="1"/>
    <col min="67" max="70" width="9" style="1"/>
    <col min="71" max="71" width="12.5044247787611" style="1" customWidth="1"/>
    <col min="72" max="72" width="13.0796460176991" style="1" customWidth="1"/>
    <col min="73" max="73" width="13.3716814159292" style="1" customWidth="1"/>
    <col min="74" max="74" width="11.7699115044248" style="1" customWidth="1"/>
    <col min="75" max="76" width="9" style="1"/>
    <col min="77" max="77" width="12.212389380531" style="1" customWidth="1"/>
    <col min="78" max="78" width="12.353982300885" style="1" customWidth="1"/>
    <col min="79" max="16384" width="9" style="1"/>
  </cols>
  <sheetData>
    <row r="1" spans="1:77">
      <c r="A1" s="1" t="s">
        <v>0</v>
      </c>
      <c r="C1" s="2">
        <v>2020</v>
      </c>
      <c r="D1" s="2"/>
      <c r="E1" s="2"/>
      <c r="F1" s="2"/>
      <c r="G1" s="2"/>
      <c r="H1" s="2"/>
      <c r="I1" s="2"/>
      <c r="J1" s="2"/>
      <c r="K1" s="2"/>
      <c r="L1" s="2"/>
      <c r="M1" s="2"/>
      <c r="P1" s="2">
        <v>2021</v>
      </c>
      <c r="Q1" s="2"/>
      <c r="R1" s="2"/>
      <c r="S1" s="2"/>
      <c r="T1" s="2"/>
      <c r="U1" s="2"/>
      <c r="V1" s="2"/>
      <c r="W1" s="2"/>
      <c r="X1" s="2"/>
      <c r="Y1" s="2"/>
      <c r="Z1" s="2"/>
      <c r="AB1" s="2">
        <v>2022</v>
      </c>
      <c r="AC1" s="2"/>
      <c r="AD1" s="2"/>
      <c r="AE1" s="2"/>
      <c r="AF1" s="2"/>
      <c r="AG1" s="2"/>
      <c r="AH1" s="2"/>
      <c r="AI1" s="2"/>
      <c r="AJ1" s="2"/>
      <c r="AK1" s="2"/>
      <c r="AL1" s="2"/>
      <c r="AN1" s="1" t="s">
        <v>0</v>
      </c>
      <c r="AP1" s="2">
        <v>2020</v>
      </c>
      <c r="AQ1" s="2"/>
      <c r="AR1" s="2"/>
      <c r="AS1" s="2"/>
      <c r="AT1" s="2"/>
      <c r="AU1" s="2"/>
      <c r="AV1" s="2"/>
      <c r="AW1" s="2"/>
      <c r="AX1" s="2"/>
      <c r="AY1" s="2"/>
      <c r="AZ1" s="2"/>
      <c r="BC1" s="2">
        <v>2021</v>
      </c>
      <c r="BD1" s="2"/>
      <c r="BE1" s="2"/>
      <c r="BF1" s="2"/>
      <c r="BG1" s="2"/>
      <c r="BH1" s="2"/>
      <c r="BI1" s="2"/>
      <c r="BJ1" s="2"/>
      <c r="BK1" s="2"/>
      <c r="BL1" s="2"/>
      <c r="BM1" s="2"/>
      <c r="BO1" s="2">
        <v>2022</v>
      </c>
      <c r="BP1" s="2"/>
      <c r="BQ1" s="2"/>
      <c r="BR1" s="2"/>
      <c r="BS1" s="2"/>
      <c r="BT1" s="2"/>
      <c r="BU1" s="2"/>
      <c r="BV1" s="2"/>
      <c r="BW1" s="2"/>
      <c r="BX1" s="2"/>
      <c r="BY1" s="2"/>
    </row>
    <row r="2" ht="81" spans="2:77">
      <c r="B2" s="1" t="s">
        <v>1</v>
      </c>
      <c r="C2" s="14" t="s">
        <v>2</v>
      </c>
      <c r="D2" s="6"/>
      <c r="E2" s="14" t="s">
        <v>3</v>
      </c>
      <c r="F2" s="6"/>
      <c r="G2" s="14" t="s">
        <v>4</v>
      </c>
      <c r="H2" s="6"/>
      <c r="I2" s="14" t="s">
        <v>5</v>
      </c>
      <c r="J2" s="6"/>
      <c r="K2" s="6" t="s">
        <v>6</v>
      </c>
      <c r="L2" s="6" t="s">
        <v>7</v>
      </c>
      <c r="M2" s="14" t="s">
        <v>8</v>
      </c>
      <c r="P2" s="14" t="s">
        <v>2</v>
      </c>
      <c r="Q2" s="6"/>
      <c r="R2" s="14" t="s">
        <v>3</v>
      </c>
      <c r="S2" s="6"/>
      <c r="T2" s="14" t="s">
        <v>4</v>
      </c>
      <c r="U2" s="6"/>
      <c r="V2" s="14" t="s">
        <v>5</v>
      </c>
      <c r="W2" s="6"/>
      <c r="X2" s="6" t="s">
        <v>6</v>
      </c>
      <c r="Y2" s="6" t="s">
        <v>7</v>
      </c>
      <c r="Z2" s="14" t="s">
        <v>8</v>
      </c>
      <c r="AB2" s="14" t="s">
        <v>2</v>
      </c>
      <c r="AC2" s="6"/>
      <c r="AD2" s="14" t="s">
        <v>3</v>
      </c>
      <c r="AE2" s="6"/>
      <c r="AF2" s="14" t="s">
        <v>4</v>
      </c>
      <c r="AG2" s="6"/>
      <c r="AH2" s="14" t="s">
        <v>5</v>
      </c>
      <c r="AI2" s="6"/>
      <c r="AJ2" s="6" t="s">
        <v>6</v>
      </c>
      <c r="AK2" s="6" t="s">
        <v>7</v>
      </c>
      <c r="AL2" s="14" t="s">
        <v>8</v>
      </c>
      <c r="AO2" s="1" t="s">
        <v>1</v>
      </c>
      <c r="AP2" s="14" t="s">
        <v>2</v>
      </c>
      <c r="AQ2" s="6"/>
      <c r="AR2" s="14" t="s">
        <v>3</v>
      </c>
      <c r="AS2" s="6"/>
      <c r="AT2" s="14" t="s">
        <v>4</v>
      </c>
      <c r="AU2" s="6"/>
      <c r="AV2" s="14" t="s">
        <v>5</v>
      </c>
      <c r="AW2" s="6"/>
      <c r="AX2" s="6" t="s">
        <v>6</v>
      </c>
      <c r="AY2" s="6" t="s">
        <v>7</v>
      </c>
      <c r="AZ2" s="14" t="s">
        <v>8</v>
      </c>
      <c r="BC2" s="14" t="s">
        <v>2</v>
      </c>
      <c r="BD2" s="6"/>
      <c r="BE2" s="14" t="s">
        <v>3</v>
      </c>
      <c r="BF2" s="6"/>
      <c r="BG2" s="14" t="s">
        <v>4</v>
      </c>
      <c r="BH2" s="6"/>
      <c r="BI2" s="14" t="s">
        <v>5</v>
      </c>
      <c r="BJ2" s="6"/>
      <c r="BK2" s="6" t="s">
        <v>6</v>
      </c>
      <c r="BL2" s="6" t="s">
        <v>7</v>
      </c>
      <c r="BM2" s="14" t="s">
        <v>8</v>
      </c>
      <c r="BO2" s="14" t="s">
        <v>2</v>
      </c>
      <c r="BP2" s="6"/>
      <c r="BQ2" s="14" t="s">
        <v>3</v>
      </c>
      <c r="BR2" s="6"/>
      <c r="BS2" s="14" t="s">
        <v>4</v>
      </c>
      <c r="BT2" s="6"/>
      <c r="BU2" s="14" t="s">
        <v>5</v>
      </c>
      <c r="BV2" s="6"/>
      <c r="BW2" s="6" t="s">
        <v>6</v>
      </c>
      <c r="BX2" s="6" t="s">
        <v>7</v>
      </c>
      <c r="BY2" s="14" t="s">
        <v>8</v>
      </c>
    </row>
    <row r="3" spans="1:77">
      <c r="A3" s="3" t="s">
        <v>9</v>
      </c>
      <c r="B3" s="1">
        <v>37</v>
      </c>
      <c r="C3" s="1">
        <v>22.79</v>
      </c>
      <c r="E3" s="1">
        <v>8.81</v>
      </c>
      <c r="G3" s="1">
        <f>C3+E3-C4-E4</f>
        <v>29.39912</v>
      </c>
      <c r="I3" s="1">
        <v>227.12</v>
      </c>
      <c r="K3" s="1">
        <v>45.99</v>
      </c>
      <c r="L3" s="1">
        <v>1121</v>
      </c>
      <c r="M3" s="1">
        <v>41.0258697591436</v>
      </c>
      <c r="P3" s="1">
        <v>21.86</v>
      </c>
      <c r="R3" s="1">
        <v>7.49</v>
      </c>
      <c r="T3" s="1">
        <f>P3+R3-P4-R4</f>
        <v>29.35</v>
      </c>
      <c r="V3" s="1">
        <v>212.45</v>
      </c>
      <c r="X3" s="1">
        <v>44.73</v>
      </c>
      <c r="Y3" s="1">
        <v>1108</v>
      </c>
      <c r="Z3" s="1">
        <v>40.370036101083</v>
      </c>
      <c r="AF3" s="1">
        <v>29.38</v>
      </c>
      <c r="AH3" s="1">
        <v>164.91</v>
      </c>
      <c r="AI3" s="5"/>
      <c r="AJ3" s="1">
        <v>41.77</v>
      </c>
      <c r="AK3" s="1">
        <v>1013</v>
      </c>
      <c r="AL3" s="1">
        <v>41.2339585389931</v>
      </c>
      <c r="AN3" s="3" t="s">
        <v>10</v>
      </c>
      <c r="AO3" s="1">
        <v>106</v>
      </c>
      <c r="AP3" s="4">
        <v>26.92</v>
      </c>
      <c r="AQ3" s="4"/>
      <c r="AR3" s="1">
        <v>11.71</v>
      </c>
      <c r="AT3" s="1">
        <f>AP3+AR3-AP4-AR4</f>
        <v>36.42912</v>
      </c>
      <c r="AV3" s="1">
        <v>249.88</v>
      </c>
      <c r="AX3" s="1">
        <v>54.44</v>
      </c>
      <c r="AY3" s="1">
        <v>1081</v>
      </c>
      <c r="AZ3" s="1">
        <v>50.3607770582794</v>
      </c>
      <c r="BC3" s="1">
        <v>25.06</v>
      </c>
      <c r="BE3" s="1">
        <v>10.07</v>
      </c>
      <c r="BG3" s="1">
        <f>BC3+BE3-BC4-BE4</f>
        <v>35.13</v>
      </c>
      <c r="BI3" s="1">
        <v>234.57</v>
      </c>
      <c r="BK3" s="1">
        <v>53.1</v>
      </c>
      <c r="BL3" s="1">
        <v>1058</v>
      </c>
      <c r="BM3" s="1">
        <v>50.1890359168242</v>
      </c>
      <c r="BS3" s="1">
        <v>36.71</v>
      </c>
      <c r="BU3" s="1">
        <v>195.43</v>
      </c>
      <c r="BV3" s="5"/>
      <c r="BW3" s="1">
        <v>46.33</v>
      </c>
      <c r="BX3" s="1">
        <v>902</v>
      </c>
      <c r="BY3" s="1">
        <v>51.3636363636364</v>
      </c>
    </row>
    <row r="4" spans="1:77">
      <c r="A4" s="3"/>
      <c r="C4" s="1">
        <v>1.10044</v>
      </c>
      <c r="E4" s="1">
        <v>1.10044</v>
      </c>
      <c r="I4" s="1">
        <v>230.59</v>
      </c>
      <c r="K4" s="1">
        <v>39.34</v>
      </c>
      <c r="L4" s="1">
        <v>953</v>
      </c>
      <c r="M4" s="1">
        <v>41.2801678908709</v>
      </c>
      <c r="V4" s="1">
        <v>214.62</v>
      </c>
      <c r="X4" s="1">
        <v>38.07</v>
      </c>
      <c r="Y4" s="1">
        <v>934</v>
      </c>
      <c r="Z4" s="1">
        <v>40.7601713062098</v>
      </c>
      <c r="AH4" s="1">
        <v>206</v>
      </c>
      <c r="AI4" s="5"/>
      <c r="AJ4" s="1">
        <v>43.32</v>
      </c>
      <c r="AK4" s="1">
        <v>1044</v>
      </c>
      <c r="AL4" s="1">
        <v>41.4942528735632</v>
      </c>
      <c r="AN4" s="3"/>
      <c r="AP4" s="1">
        <v>1.10044</v>
      </c>
      <c r="AR4" s="1">
        <v>1.10044</v>
      </c>
      <c r="AV4" s="1">
        <v>223.11</v>
      </c>
      <c r="AX4" s="1">
        <v>52.61</v>
      </c>
      <c r="AY4" s="1">
        <v>1060</v>
      </c>
      <c r="AZ4" s="1">
        <v>49.6320754716981</v>
      </c>
      <c r="BI4" s="1">
        <v>228.12</v>
      </c>
      <c r="BK4" s="1">
        <v>51.32</v>
      </c>
      <c r="BL4" s="1">
        <v>1037</v>
      </c>
      <c r="BM4" s="1">
        <v>49.4889103182256</v>
      </c>
      <c r="BU4" s="1">
        <v>197.5</v>
      </c>
      <c r="BV4" s="5"/>
      <c r="BW4" s="1">
        <v>50.28</v>
      </c>
      <c r="BX4" s="1">
        <v>995</v>
      </c>
      <c r="BY4" s="1">
        <v>50.5326633165829</v>
      </c>
    </row>
    <row r="5" spans="1:77">
      <c r="A5" s="3"/>
      <c r="C5" s="1">
        <v>21.68956</v>
      </c>
      <c r="E5" s="1">
        <v>7.70956</v>
      </c>
      <c r="K5" s="1">
        <v>39.72</v>
      </c>
      <c r="L5" s="1">
        <v>985</v>
      </c>
      <c r="M5" s="1">
        <v>40.3248730964467</v>
      </c>
      <c r="X5" s="1">
        <v>38.43</v>
      </c>
      <c r="Y5" s="1">
        <v>962</v>
      </c>
      <c r="Z5" s="1">
        <v>39.948024948025</v>
      </c>
      <c r="AJ5" s="1">
        <v>40.41</v>
      </c>
      <c r="AK5" s="1">
        <v>997</v>
      </c>
      <c r="AL5" s="1">
        <v>40.5315947843531</v>
      </c>
      <c r="AN5" s="3"/>
      <c r="AP5" s="1">
        <v>25.81956</v>
      </c>
      <c r="AR5" s="1">
        <v>10.60956</v>
      </c>
      <c r="AX5" s="1">
        <v>52.36</v>
      </c>
      <c r="AY5" s="1">
        <v>1052</v>
      </c>
      <c r="AZ5" s="1">
        <v>49.7718631178707</v>
      </c>
      <c r="BK5" s="1">
        <v>51.07</v>
      </c>
      <c r="BL5" s="1">
        <v>1028</v>
      </c>
      <c r="BM5" s="1">
        <v>49.6789883268482</v>
      </c>
      <c r="BW5" s="1">
        <v>54.08</v>
      </c>
      <c r="BX5" s="1">
        <v>1065</v>
      </c>
      <c r="BY5" s="1">
        <v>50.7793427230047</v>
      </c>
    </row>
    <row r="6" spans="1:77">
      <c r="A6" s="3"/>
      <c r="K6" s="1">
        <v>48.2</v>
      </c>
      <c r="L6" s="1">
        <v>1102</v>
      </c>
      <c r="M6" s="1">
        <v>43.7386569872958</v>
      </c>
      <c r="X6" s="1">
        <v>46.89</v>
      </c>
      <c r="Y6" s="1">
        <v>1081</v>
      </c>
      <c r="Z6" s="1">
        <v>43.3765032377428</v>
      </c>
      <c r="AJ6" s="1">
        <v>48.72</v>
      </c>
      <c r="AK6" s="1">
        <v>1114</v>
      </c>
      <c r="AL6" s="1">
        <v>43.7342908438061</v>
      </c>
      <c r="AN6" s="3"/>
      <c r="AX6" s="1">
        <v>52.39</v>
      </c>
      <c r="AY6" s="1">
        <v>1183</v>
      </c>
      <c r="AZ6" s="1">
        <v>44.2857142857143</v>
      </c>
      <c r="BK6" s="1">
        <v>51.08</v>
      </c>
      <c r="BL6" s="1">
        <v>1153</v>
      </c>
      <c r="BM6" s="1">
        <v>44.3018213356461</v>
      </c>
      <c r="BW6" s="1">
        <v>54.21</v>
      </c>
      <c r="BX6" s="1">
        <v>1197</v>
      </c>
      <c r="BY6" s="1">
        <v>45.2882205513784</v>
      </c>
    </row>
    <row r="7" spans="1:77">
      <c r="A7" s="3"/>
      <c r="K7" s="1">
        <v>45.43</v>
      </c>
      <c r="L7" s="1">
        <v>1064</v>
      </c>
      <c r="M7" s="1">
        <v>42.6973684210526</v>
      </c>
      <c r="X7" s="1">
        <v>44.08</v>
      </c>
      <c r="Y7" s="1">
        <v>1045</v>
      </c>
      <c r="Z7" s="1">
        <v>42.1818181818182</v>
      </c>
      <c r="AJ7" s="1">
        <v>45.86</v>
      </c>
      <c r="AK7" s="1">
        <v>1074</v>
      </c>
      <c r="AL7" s="1">
        <v>42.7001862197393</v>
      </c>
      <c r="AN7" s="3"/>
      <c r="AX7" s="1">
        <v>47.37</v>
      </c>
      <c r="AY7" s="1">
        <v>950</v>
      </c>
      <c r="AZ7" s="1">
        <v>49.8631578947368</v>
      </c>
      <c r="BK7" s="1">
        <v>46.07</v>
      </c>
      <c r="BL7" s="1">
        <v>931</v>
      </c>
      <c r="BM7" s="1">
        <v>49.484425349087</v>
      </c>
      <c r="BW7" s="1">
        <v>49.14</v>
      </c>
      <c r="BX7" s="1">
        <v>966</v>
      </c>
      <c r="BY7" s="1">
        <v>50.8695652173913</v>
      </c>
    </row>
    <row r="8" spans="1:77">
      <c r="A8" s="3"/>
      <c r="K8" s="1">
        <v>44.95</v>
      </c>
      <c r="L8" s="1">
        <v>1048</v>
      </c>
      <c r="M8" s="1">
        <v>42.8912213740458</v>
      </c>
      <c r="X8" s="1">
        <v>43.62</v>
      </c>
      <c r="Y8" s="1">
        <v>1027</v>
      </c>
      <c r="Z8" s="1">
        <v>42.4732229795521</v>
      </c>
      <c r="AJ8" s="1">
        <v>45.73</v>
      </c>
      <c r="AK8" s="1">
        <v>1061</v>
      </c>
      <c r="AL8" s="1">
        <v>43.1008482563619</v>
      </c>
      <c r="AN8" s="3"/>
      <c r="AX8" s="1">
        <v>51.57</v>
      </c>
      <c r="AY8" s="1">
        <v>1054</v>
      </c>
      <c r="AZ8" s="1">
        <v>48.9278937381404</v>
      </c>
      <c r="BK8" s="1">
        <v>50.28</v>
      </c>
      <c r="BL8" s="1">
        <v>1035</v>
      </c>
      <c r="BM8" s="1">
        <v>48.5797101449275</v>
      </c>
      <c r="BW8" s="1">
        <v>53.32</v>
      </c>
      <c r="BX8" s="1">
        <v>1068</v>
      </c>
      <c r="BY8" s="1">
        <v>49.9250936329588</v>
      </c>
    </row>
    <row r="9" spans="1:77">
      <c r="A9" s="3"/>
      <c r="I9" s="1">
        <v>228.855</v>
      </c>
      <c r="M9" s="1">
        <v>41.9930262548093</v>
      </c>
      <c r="V9" s="1">
        <v>213.535</v>
      </c>
      <c r="Z9" s="1">
        <v>41.5182961257385</v>
      </c>
      <c r="AH9" s="1">
        <v>185.455</v>
      </c>
      <c r="AI9" s="5"/>
      <c r="AL9" s="1">
        <v>42.1325219194694</v>
      </c>
      <c r="AN9" s="3"/>
      <c r="AV9" s="1">
        <v>236.495</v>
      </c>
      <c r="AZ9" s="1">
        <v>48.8069135944066</v>
      </c>
      <c r="BI9" s="1">
        <v>231.345</v>
      </c>
      <c r="BM9" s="1">
        <v>48.6204818985931</v>
      </c>
      <c r="BU9" s="1">
        <v>196.465</v>
      </c>
      <c r="BV9" s="5"/>
      <c r="BY9" s="1">
        <v>49.7930869674921</v>
      </c>
    </row>
    <row r="10" spans="1:77">
      <c r="A10" s="3"/>
      <c r="C10" s="1">
        <f>C5/20</f>
        <v>1.084478</v>
      </c>
      <c r="E10" s="1">
        <f>E5/20</f>
        <v>0.385478</v>
      </c>
      <c r="G10" s="1">
        <f>G3/20</f>
        <v>1.469956</v>
      </c>
      <c r="I10" s="1">
        <v>2542.83333333333</v>
      </c>
      <c r="M10" s="1">
        <v>41.9930262548093</v>
      </c>
      <c r="P10" s="1">
        <f>P3/20</f>
        <v>1.093</v>
      </c>
      <c r="R10" s="1">
        <f>R3/20</f>
        <v>0.3745</v>
      </c>
      <c r="T10" s="1">
        <f>T3/20</f>
        <v>1.4675</v>
      </c>
      <c r="V10" s="1">
        <v>2372.61111111111</v>
      </c>
      <c r="Z10" s="1">
        <v>41.5182961257385</v>
      </c>
      <c r="AF10" s="1">
        <v>1.469</v>
      </c>
      <c r="AH10" s="1">
        <v>2060.61111111111</v>
      </c>
      <c r="AL10" s="1">
        <v>42.1325219194694</v>
      </c>
      <c r="AN10" s="3"/>
      <c r="AP10" s="1">
        <f>AP5/20</f>
        <v>1.290978</v>
      </c>
      <c r="AR10" s="1">
        <f>AR5/20</f>
        <v>0.530478</v>
      </c>
      <c r="AT10" s="1">
        <f>AT3/20</f>
        <v>1.821456</v>
      </c>
      <c r="AV10" s="1">
        <v>2627.72222222222</v>
      </c>
      <c r="AZ10" s="1">
        <v>48.8069135944066</v>
      </c>
      <c r="BC10" s="1">
        <f>BC3/20</f>
        <v>1.253</v>
      </c>
      <c r="BE10" s="1">
        <f>BE3/20</f>
        <v>0.5035</v>
      </c>
      <c r="BG10" s="1">
        <f>BG3/20</f>
        <v>1.7565</v>
      </c>
      <c r="BI10" s="1">
        <v>2570.5</v>
      </c>
      <c r="BM10" s="1">
        <v>48.6204818985931</v>
      </c>
      <c r="BS10" s="1">
        <v>1.8355</v>
      </c>
      <c r="BU10" s="1">
        <v>2182.94444444444</v>
      </c>
      <c r="BY10" s="1">
        <v>49.7930869674921</v>
      </c>
    </row>
    <row r="11" spans="1:40">
      <c r="A11" s="3"/>
      <c r="AN11" s="3"/>
    </row>
    <row r="12" spans="1:40">
      <c r="A12" s="3"/>
      <c r="AN12" s="3"/>
    </row>
    <row r="13" spans="1:40">
      <c r="A13" s="4" t="s">
        <v>11</v>
      </c>
      <c r="AN13" s="4" t="s">
        <v>11</v>
      </c>
    </row>
    <row r="14" spans="1:77">
      <c r="A14" s="3" t="s">
        <v>12</v>
      </c>
      <c r="B14" s="1">
        <v>40</v>
      </c>
      <c r="C14" s="1">
        <v>22.99</v>
      </c>
      <c r="E14" s="1">
        <v>8.63</v>
      </c>
      <c r="G14" s="1">
        <f>C14+E14-C15-E15</f>
        <v>29.41912</v>
      </c>
      <c r="I14" s="1">
        <v>223.91</v>
      </c>
      <c r="K14" s="1">
        <v>52.21</v>
      </c>
      <c r="L14" s="1">
        <v>1236</v>
      </c>
      <c r="M14" s="1">
        <v>42.2411003236246</v>
      </c>
      <c r="P14" s="1">
        <v>21.6</v>
      </c>
      <c r="R14" s="1">
        <v>7.62</v>
      </c>
      <c r="T14" s="1">
        <f>P14+R14-P15-R15</f>
        <v>29.22</v>
      </c>
      <c r="V14" s="1">
        <v>208.94</v>
      </c>
      <c r="X14" s="1">
        <v>50.93</v>
      </c>
      <c r="Y14" s="1">
        <v>1215</v>
      </c>
      <c r="Z14" s="1">
        <v>41.917695473251</v>
      </c>
      <c r="AF14" s="1">
        <v>29.88</v>
      </c>
      <c r="AH14" s="1">
        <v>173.49</v>
      </c>
      <c r="AI14" s="5"/>
      <c r="AJ14" s="1">
        <v>46.65</v>
      </c>
      <c r="AK14" s="1">
        <v>1099</v>
      </c>
      <c r="AL14" s="1">
        <v>42.4476797088262</v>
      </c>
      <c r="AN14" s="3" t="s">
        <v>13</v>
      </c>
      <c r="AO14" s="1">
        <v>109</v>
      </c>
      <c r="AP14" s="1">
        <v>26.68</v>
      </c>
      <c r="AR14" s="1">
        <v>11.94</v>
      </c>
      <c r="AT14" s="1">
        <f>AP14+AR14-AP15-AR15</f>
        <v>36.41912</v>
      </c>
      <c r="AV14" s="1">
        <v>259.12</v>
      </c>
      <c r="AX14" s="1">
        <v>53.97</v>
      </c>
      <c r="AY14" s="1">
        <v>1000</v>
      </c>
      <c r="AZ14" s="1">
        <v>53.97</v>
      </c>
      <c r="BC14" s="1">
        <v>24.82</v>
      </c>
      <c r="BE14" s="1">
        <v>10.17</v>
      </c>
      <c r="BG14" s="1">
        <f>BC14+BE14-BC15-BE15</f>
        <v>34.99</v>
      </c>
      <c r="BI14" s="1">
        <v>244.15</v>
      </c>
      <c r="BK14" s="1">
        <v>52.66</v>
      </c>
      <c r="BL14" s="1">
        <v>979</v>
      </c>
      <c r="BM14" s="1">
        <v>53.7895812053115</v>
      </c>
      <c r="BS14" s="1">
        <v>35.57</v>
      </c>
      <c r="BU14" s="1">
        <v>190.17</v>
      </c>
      <c r="BV14" s="5"/>
      <c r="BW14" s="1">
        <v>63.9</v>
      </c>
      <c r="BX14" s="1">
        <v>1162</v>
      </c>
      <c r="BY14" s="1">
        <v>54.9913941480207</v>
      </c>
    </row>
    <row r="15" spans="1:77">
      <c r="A15" s="3"/>
      <c r="C15" s="1">
        <v>1.10044</v>
      </c>
      <c r="E15" s="1">
        <v>1.10044</v>
      </c>
      <c r="I15" s="1">
        <v>236.59</v>
      </c>
      <c r="K15" s="1">
        <v>39.94</v>
      </c>
      <c r="L15" s="1">
        <v>954</v>
      </c>
      <c r="M15" s="1">
        <v>41.8658280922432</v>
      </c>
      <c r="V15" s="1">
        <v>221.62</v>
      </c>
      <c r="X15" s="1">
        <v>38.65</v>
      </c>
      <c r="Y15" s="1">
        <v>935</v>
      </c>
      <c r="Z15" s="1">
        <v>41.3368983957219</v>
      </c>
      <c r="AH15" s="1">
        <v>205.28</v>
      </c>
      <c r="AI15" s="5"/>
      <c r="AJ15" s="1">
        <v>40.69</v>
      </c>
      <c r="AK15" s="1">
        <v>967</v>
      </c>
      <c r="AL15" s="1">
        <v>42.0785935884178</v>
      </c>
      <c r="AN15" s="3"/>
      <c r="AP15" s="1">
        <v>1.10044</v>
      </c>
      <c r="AR15" s="1">
        <v>1.10044</v>
      </c>
      <c r="AV15" s="1">
        <v>228.04</v>
      </c>
      <c r="AX15" s="1">
        <v>52.04</v>
      </c>
      <c r="AY15" s="1">
        <v>1000</v>
      </c>
      <c r="AZ15" s="1">
        <v>52.04</v>
      </c>
      <c r="BI15" s="1">
        <v>212.99</v>
      </c>
      <c r="BK15" s="1">
        <v>50.75</v>
      </c>
      <c r="BL15" s="1">
        <v>979</v>
      </c>
      <c r="BM15" s="1">
        <v>51.8386108273749</v>
      </c>
      <c r="BU15" s="1">
        <v>206.65</v>
      </c>
      <c r="BV15" s="5"/>
      <c r="BW15" s="1">
        <v>53.69</v>
      </c>
      <c r="BX15" s="1">
        <v>1012</v>
      </c>
      <c r="BY15" s="1">
        <v>53.0533596837945</v>
      </c>
    </row>
    <row r="16" spans="1:77">
      <c r="A16" s="3"/>
      <c r="C16" s="1">
        <v>21.88956</v>
      </c>
      <c r="E16" s="1">
        <v>7.52956</v>
      </c>
      <c r="K16" s="1">
        <v>42.92</v>
      </c>
      <c r="L16" s="1">
        <v>1028</v>
      </c>
      <c r="M16" s="1">
        <v>41.7509727626459</v>
      </c>
      <c r="X16" s="1">
        <v>41.61</v>
      </c>
      <c r="Y16" s="1">
        <v>1007</v>
      </c>
      <c r="Z16" s="1">
        <v>41.3207547169811</v>
      </c>
      <c r="AJ16" s="1">
        <v>43.64</v>
      </c>
      <c r="AK16" s="1">
        <v>1040</v>
      </c>
      <c r="AL16" s="1">
        <v>41.9615384615385</v>
      </c>
      <c r="AN16" s="3"/>
      <c r="AP16" s="1">
        <v>25.57956</v>
      </c>
      <c r="AR16" s="1">
        <v>10.83956</v>
      </c>
      <c r="AX16" s="1">
        <v>51.05</v>
      </c>
      <c r="AY16" s="1">
        <v>1000</v>
      </c>
      <c r="AZ16" s="1">
        <v>51.05</v>
      </c>
      <c r="BK16" s="1">
        <v>49.73</v>
      </c>
      <c r="BL16" s="1">
        <v>981</v>
      </c>
      <c r="BM16" s="1">
        <v>50.6931702344546</v>
      </c>
      <c r="BW16" s="1">
        <v>52.64</v>
      </c>
      <c r="BX16" s="1">
        <v>1012</v>
      </c>
      <c r="BY16" s="1">
        <v>52.0158102766798</v>
      </c>
    </row>
    <row r="17" spans="1:77">
      <c r="A17" s="3"/>
      <c r="K17" s="1">
        <v>41.13</v>
      </c>
      <c r="L17" s="1">
        <v>1007</v>
      </c>
      <c r="M17" s="1">
        <v>40.8440913604767</v>
      </c>
      <c r="X17" s="1">
        <v>39.84</v>
      </c>
      <c r="Y17" s="1">
        <v>986</v>
      </c>
      <c r="Z17" s="1">
        <v>40.4056795131846</v>
      </c>
      <c r="AJ17" s="1">
        <v>42.32</v>
      </c>
      <c r="AK17" s="1">
        <v>1031</v>
      </c>
      <c r="AL17" s="1">
        <v>41.0475266731329</v>
      </c>
      <c r="AN17" s="3"/>
      <c r="AX17" s="1">
        <v>47.34</v>
      </c>
      <c r="AY17" s="1">
        <v>908</v>
      </c>
      <c r="AZ17" s="1">
        <v>52.136563876652</v>
      </c>
      <c r="BK17" s="1">
        <v>46.04</v>
      </c>
      <c r="BL17" s="1">
        <v>889</v>
      </c>
      <c r="BM17" s="1">
        <v>51.7885264341957</v>
      </c>
      <c r="BW17" s="1">
        <v>62.32</v>
      </c>
      <c r="BX17" s="1">
        <v>1173</v>
      </c>
      <c r="BY17" s="1">
        <v>53.1287297527707</v>
      </c>
    </row>
    <row r="18" spans="1:77">
      <c r="A18" s="3"/>
      <c r="K18" s="1">
        <v>40.09</v>
      </c>
      <c r="L18" s="1">
        <v>964</v>
      </c>
      <c r="M18" s="1">
        <v>41.5871369294606</v>
      </c>
      <c r="X18" s="1">
        <v>38.78</v>
      </c>
      <c r="Y18" s="1">
        <v>943</v>
      </c>
      <c r="Z18" s="1">
        <v>41.1240721102863</v>
      </c>
      <c r="AJ18" s="1">
        <v>40.75</v>
      </c>
      <c r="AK18" s="1">
        <v>975</v>
      </c>
      <c r="AL18" s="1">
        <v>41.7948717948718</v>
      </c>
      <c r="AN18" s="3"/>
      <c r="AX18" s="1">
        <v>49.01</v>
      </c>
      <c r="AY18" s="1">
        <v>996</v>
      </c>
      <c r="AZ18" s="1">
        <v>49.2068273092369</v>
      </c>
      <c r="BK18" s="1">
        <v>47.91</v>
      </c>
      <c r="BL18" s="1">
        <v>975</v>
      </c>
      <c r="BM18" s="1">
        <v>49.1384615384615</v>
      </c>
      <c r="BW18" s="1">
        <v>50.66</v>
      </c>
      <c r="BX18" s="1">
        <v>1009</v>
      </c>
      <c r="BY18" s="1">
        <v>50.2081268582755</v>
      </c>
    </row>
    <row r="19" spans="1:77">
      <c r="A19" s="3"/>
      <c r="K19" s="1">
        <v>43.61</v>
      </c>
      <c r="L19" s="1">
        <v>1033</v>
      </c>
      <c r="M19" s="1">
        <v>42.216844143272</v>
      </c>
      <c r="X19" s="1">
        <v>42.32</v>
      </c>
      <c r="Y19" s="1">
        <v>1008</v>
      </c>
      <c r="Z19" s="1">
        <v>41.984126984127</v>
      </c>
      <c r="AJ19" s="1">
        <v>40.9</v>
      </c>
      <c r="AK19" s="1">
        <v>964</v>
      </c>
      <c r="AL19" s="1">
        <v>42.4273858921162</v>
      </c>
      <c r="AN19" s="3"/>
      <c r="AX19" s="1">
        <v>45.96</v>
      </c>
      <c r="AY19" s="1">
        <v>982</v>
      </c>
      <c r="AZ19" s="1">
        <v>46.8024439918534</v>
      </c>
      <c r="BK19" s="1">
        <v>44.62</v>
      </c>
      <c r="BL19" s="1">
        <v>963</v>
      </c>
      <c r="BM19" s="1">
        <v>46.3343717549325</v>
      </c>
      <c r="BW19" s="1">
        <v>51.27</v>
      </c>
      <c r="BX19" s="1">
        <v>1073</v>
      </c>
      <c r="BY19" s="1">
        <v>47.7819198508854</v>
      </c>
    </row>
    <row r="20" spans="1:77">
      <c r="A20" s="3"/>
      <c r="I20" s="1">
        <v>230.25</v>
      </c>
      <c r="M20" s="1">
        <v>41.7509956019538</v>
      </c>
      <c r="V20" s="1">
        <v>215.28</v>
      </c>
      <c r="Z20" s="1">
        <v>41.3482045322587</v>
      </c>
      <c r="AH20" s="1">
        <v>189.385</v>
      </c>
      <c r="AI20" s="5"/>
      <c r="AL20" s="1">
        <v>41.9595993531506</v>
      </c>
      <c r="AN20" s="3"/>
      <c r="AV20" s="1">
        <v>243.58</v>
      </c>
      <c r="AZ20" s="1">
        <v>50.8676391962904</v>
      </c>
      <c r="BI20" s="1">
        <v>228.57</v>
      </c>
      <c r="BM20" s="1">
        <v>50.5971203324551</v>
      </c>
      <c r="BU20" s="1">
        <v>198.41</v>
      </c>
      <c r="BV20" s="5"/>
      <c r="BY20" s="1">
        <v>51.8632234284044</v>
      </c>
    </row>
    <row r="21" spans="1:77">
      <c r="A21" s="3"/>
      <c r="C21" s="1">
        <f>C16/20</f>
        <v>1.094478</v>
      </c>
      <c r="E21" s="1">
        <f>E16/20</f>
        <v>0.376478</v>
      </c>
      <c r="G21" s="1">
        <f>G14/20</f>
        <v>1.470956</v>
      </c>
      <c r="I21" s="1">
        <v>2558.33333333333</v>
      </c>
      <c r="M21" s="1">
        <v>41.7509956019538</v>
      </c>
      <c r="P21" s="1">
        <f>P14/20</f>
        <v>1.08</v>
      </c>
      <c r="R21" s="1">
        <f>R14/20</f>
        <v>0.381</v>
      </c>
      <c r="T21" s="1">
        <f>T14/20</f>
        <v>1.461</v>
      </c>
      <c r="V21" s="1">
        <v>2392</v>
      </c>
      <c r="Z21" s="1">
        <v>41.3482045322587</v>
      </c>
      <c r="AF21" s="1">
        <v>1.494</v>
      </c>
      <c r="AH21" s="1">
        <v>2104.27777777778</v>
      </c>
      <c r="AL21" s="1">
        <v>41.9595993531506</v>
      </c>
      <c r="AN21" s="3"/>
      <c r="AP21" s="1">
        <f>AP16/20</f>
        <v>1.278978</v>
      </c>
      <c r="AR21" s="1">
        <f>AR16/20</f>
        <v>0.541978</v>
      </c>
      <c r="AT21" s="1">
        <f>AT14/20</f>
        <v>1.820956</v>
      </c>
      <c r="AV21" s="1">
        <v>2706.44444444444</v>
      </c>
      <c r="AZ21" s="1">
        <v>50.8676391962904</v>
      </c>
      <c r="BC21" s="1">
        <f>BC14/20</f>
        <v>1.241</v>
      </c>
      <c r="BE21" s="1">
        <f>BE14/20</f>
        <v>0.5085</v>
      </c>
      <c r="BG21" s="1">
        <f>BG14/20</f>
        <v>1.7495</v>
      </c>
      <c r="BI21" s="1">
        <v>2539.66666666667</v>
      </c>
      <c r="BM21" s="1">
        <v>50.5971203324551</v>
      </c>
      <c r="BS21" s="1">
        <v>1.7785</v>
      </c>
      <c r="BU21" s="1">
        <v>2204.55555555556</v>
      </c>
      <c r="BY21" s="1">
        <v>51.8632234284044</v>
      </c>
    </row>
    <row r="22" spans="1:40">
      <c r="A22" s="3"/>
      <c r="AN22" s="3"/>
    </row>
    <row r="23" spans="1:40">
      <c r="A23" s="3"/>
      <c r="AN23" s="3"/>
    </row>
    <row r="24" spans="1:40">
      <c r="A24" s="4" t="s">
        <v>11</v>
      </c>
      <c r="AN24" s="4" t="s">
        <v>11</v>
      </c>
    </row>
    <row r="25" spans="1:77">
      <c r="A25" s="3" t="s">
        <v>14</v>
      </c>
      <c r="B25" s="1">
        <v>43</v>
      </c>
      <c r="C25" s="1">
        <v>22.89</v>
      </c>
      <c r="E25" s="1">
        <v>8.68</v>
      </c>
      <c r="G25" s="1">
        <f>C25+E25-C26-E26</f>
        <v>29.36912</v>
      </c>
      <c r="I25" s="1">
        <v>232.62</v>
      </c>
      <c r="K25" s="1">
        <v>46.73</v>
      </c>
      <c r="L25" s="1">
        <v>1086</v>
      </c>
      <c r="M25" s="1">
        <v>43.0294659300184</v>
      </c>
      <c r="P25" s="1">
        <v>21.64</v>
      </c>
      <c r="R25" s="1">
        <v>7.14</v>
      </c>
      <c r="T25" s="1">
        <f>P25+R25-P26-R26</f>
        <v>28.78</v>
      </c>
      <c r="V25" s="1">
        <v>217.68</v>
      </c>
      <c r="X25" s="1">
        <v>45.41</v>
      </c>
      <c r="Y25" s="1">
        <v>1085</v>
      </c>
      <c r="Z25" s="1">
        <v>41.852534562212</v>
      </c>
      <c r="AF25" s="1">
        <v>29.6</v>
      </c>
      <c r="AH25" s="1">
        <v>172.48</v>
      </c>
      <c r="AI25" s="5"/>
      <c r="AJ25" s="1">
        <v>54.31</v>
      </c>
      <c r="AK25" s="1">
        <v>1250</v>
      </c>
      <c r="AL25" s="1">
        <v>43.448</v>
      </c>
      <c r="AN25" s="3" t="s">
        <v>15</v>
      </c>
      <c r="AO25" s="1">
        <v>112</v>
      </c>
      <c r="AP25" s="1">
        <v>26.74</v>
      </c>
      <c r="AR25" s="1">
        <v>12.02</v>
      </c>
      <c r="AT25" s="1">
        <f>AP25+AR25-AP26-AR26</f>
        <v>36.55912</v>
      </c>
      <c r="AV25" s="1">
        <v>252.96</v>
      </c>
      <c r="AX25" s="1">
        <v>57.42</v>
      </c>
      <c r="AY25" s="1">
        <v>1151</v>
      </c>
      <c r="AZ25" s="1">
        <v>49.887054735013</v>
      </c>
      <c r="BC25" s="1">
        <v>25.08</v>
      </c>
      <c r="BE25" s="1">
        <v>10.34</v>
      </c>
      <c r="BG25" s="1">
        <f>BC25+BE25-BC26-BE26</f>
        <v>35.42</v>
      </c>
      <c r="BI25" s="1">
        <v>237.95</v>
      </c>
      <c r="BK25" s="1">
        <v>56.11</v>
      </c>
      <c r="BL25" s="1">
        <v>1128</v>
      </c>
      <c r="BM25" s="1">
        <v>49.7429078014184</v>
      </c>
      <c r="BS25" s="1">
        <v>36</v>
      </c>
      <c r="BU25" s="1">
        <v>181.85</v>
      </c>
      <c r="BV25" s="5"/>
      <c r="BW25" s="1">
        <v>51.65</v>
      </c>
      <c r="BX25" s="1">
        <v>1015</v>
      </c>
      <c r="BY25" s="1">
        <v>50.8866995073892</v>
      </c>
    </row>
    <row r="26" spans="1:77">
      <c r="A26" s="3"/>
      <c r="C26" s="1">
        <v>1.10044</v>
      </c>
      <c r="E26" s="1">
        <v>1.10044</v>
      </c>
      <c r="I26" s="1">
        <v>233.25</v>
      </c>
      <c r="K26" s="1">
        <v>42.43</v>
      </c>
      <c r="L26" s="1">
        <v>960</v>
      </c>
      <c r="M26" s="1">
        <v>44.1979166666667</v>
      </c>
      <c r="V26" s="1">
        <v>218.27</v>
      </c>
      <c r="X26" s="1">
        <v>41.14</v>
      </c>
      <c r="Y26" s="1">
        <v>941</v>
      </c>
      <c r="Z26" s="1">
        <v>43.7194473963868</v>
      </c>
      <c r="AH26" s="1">
        <v>198.99</v>
      </c>
      <c r="AI26" s="5"/>
      <c r="AJ26" s="1">
        <v>43.37</v>
      </c>
      <c r="AK26" s="1">
        <v>972</v>
      </c>
      <c r="AL26" s="1">
        <v>44.619341563786</v>
      </c>
      <c r="AN26" s="3"/>
      <c r="AP26" s="1">
        <v>1.10044</v>
      </c>
      <c r="AR26" s="1">
        <v>1.10044</v>
      </c>
      <c r="AV26" s="1">
        <v>235.84</v>
      </c>
      <c r="AX26" s="1">
        <v>45.51</v>
      </c>
      <c r="AY26" s="1">
        <v>905</v>
      </c>
      <c r="AZ26" s="1">
        <v>50.2872928176796</v>
      </c>
      <c r="BI26" s="1">
        <v>220.85</v>
      </c>
      <c r="BK26" s="1">
        <v>44.21</v>
      </c>
      <c r="BL26" s="1">
        <v>886</v>
      </c>
      <c r="BM26" s="1">
        <v>49.8984198645598</v>
      </c>
      <c r="BU26" s="1">
        <v>219.2</v>
      </c>
      <c r="BV26" s="5"/>
      <c r="BW26" s="1">
        <v>47.13</v>
      </c>
      <c r="BX26" s="1">
        <v>919</v>
      </c>
      <c r="BY26" s="1">
        <v>51.2840043525571</v>
      </c>
    </row>
    <row r="27" spans="1:77">
      <c r="A27" s="3"/>
      <c r="C27" s="1">
        <v>21.78956</v>
      </c>
      <c r="E27" s="1">
        <v>7.57956</v>
      </c>
      <c r="K27" s="1">
        <v>40.22</v>
      </c>
      <c r="L27" s="1">
        <v>1004</v>
      </c>
      <c r="M27" s="1">
        <v>40.0597609561753</v>
      </c>
      <c r="X27" s="1">
        <v>38.94</v>
      </c>
      <c r="Y27" s="1">
        <v>986</v>
      </c>
      <c r="Z27" s="1">
        <v>39.4929006085193</v>
      </c>
      <c r="AJ27" s="1">
        <v>41.19</v>
      </c>
      <c r="AK27" s="1">
        <v>1018</v>
      </c>
      <c r="AL27" s="1">
        <v>40.4616895874263</v>
      </c>
      <c r="AN27" s="3"/>
      <c r="AP27" s="1">
        <v>25.63956</v>
      </c>
      <c r="AR27" s="1">
        <v>10.91956</v>
      </c>
      <c r="AX27" s="1">
        <v>45.01</v>
      </c>
      <c r="AY27" s="1">
        <v>889</v>
      </c>
      <c r="AZ27" s="1">
        <v>50.6299212598425</v>
      </c>
      <c r="BK27" s="1">
        <v>43.72</v>
      </c>
      <c r="BL27" s="1">
        <v>868</v>
      </c>
      <c r="BM27" s="1">
        <v>50.36866359447</v>
      </c>
      <c r="BW27" s="1">
        <v>47.56</v>
      </c>
      <c r="BX27" s="1">
        <v>921</v>
      </c>
      <c r="BY27" s="1">
        <v>51.6395222584148</v>
      </c>
    </row>
    <row r="28" spans="1:77">
      <c r="A28" s="3"/>
      <c r="K28" s="1">
        <v>41.74</v>
      </c>
      <c r="L28" s="1">
        <v>1007</v>
      </c>
      <c r="M28" s="1">
        <v>41.4498510427011</v>
      </c>
      <c r="X28" s="1">
        <v>40.42</v>
      </c>
      <c r="Y28" s="1">
        <v>989</v>
      </c>
      <c r="Z28" s="1">
        <v>40.8695652173913</v>
      </c>
      <c r="AJ28" s="1">
        <v>42.61</v>
      </c>
      <c r="AK28" s="1">
        <v>1018</v>
      </c>
      <c r="AL28" s="1">
        <v>41.8565815324165</v>
      </c>
      <c r="AN28" s="3"/>
      <c r="AX28" s="1">
        <v>53.18</v>
      </c>
      <c r="AY28" s="1">
        <v>1108</v>
      </c>
      <c r="AZ28" s="1">
        <v>47.9963898916968</v>
      </c>
      <c r="BK28" s="1">
        <v>51.89</v>
      </c>
      <c r="BL28" s="1">
        <v>1078</v>
      </c>
      <c r="BM28" s="1">
        <v>48.1354359925788</v>
      </c>
      <c r="BW28" s="1">
        <v>54.86</v>
      </c>
      <c r="BX28" s="1">
        <v>1120</v>
      </c>
      <c r="BY28" s="1">
        <v>48.9821428571429</v>
      </c>
    </row>
    <row r="29" spans="1:77">
      <c r="A29" s="3"/>
      <c r="K29" s="1">
        <v>40.71</v>
      </c>
      <c r="L29" s="1">
        <v>1019</v>
      </c>
      <c r="M29" s="1">
        <v>39.9509322865554</v>
      </c>
      <c r="X29" s="1">
        <v>39.4</v>
      </c>
      <c r="Y29" s="1">
        <v>997</v>
      </c>
      <c r="Z29" s="1">
        <v>39.518555667001</v>
      </c>
      <c r="AJ29" s="1">
        <v>45.84</v>
      </c>
      <c r="AK29" s="1">
        <v>1136</v>
      </c>
      <c r="AL29" s="1">
        <v>40.3521126760563</v>
      </c>
      <c r="AN29" s="3"/>
      <c r="AX29" s="1">
        <v>56.09</v>
      </c>
      <c r="AY29" s="1">
        <v>1159</v>
      </c>
      <c r="AZ29" s="1">
        <v>48.3951682484901</v>
      </c>
      <c r="BK29" s="1">
        <v>54.8</v>
      </c>
      <c r="BL29" s="1">
        <v>1131</v>
      </c>
      <c r="BM29" s="1">
        <v>48.4526967285588</v>
      </c>
      <c r="BW29" s="1">
        <v>53.98</v>
      </c>
      <c r="BX29" s="1">
        <v>1093</v>
      </c>
      <c r="BY29" s="1">
        <v>49.3870082342177</v>
      </c>
    </row>
    <row r="30" spans="1:77">
      <c r="A30" s="3"/>
      <c r="K30" s="1">
        <v>35.67</v>
      </c>
      <c r="L30" s="1">
        <v>862</v>
      </c>
      <c r="M30" s="1">
        <v>41.3805104408353</v>
      </c>
      <c r="X30" s="1">
        <v>34.36</v>
      </c>
      <c r="Y30" s="1">
        <v>841</v>
      </c>
      <c r="Z30" s="1">
        <v>40.8561236623068</v>
      </c>
      <c r="AJ30" s="1">
        <v>36.56</v>
      </c>
      <c r="AK30" s="1">
        <v>875</v>
      </c>
      <c r="AL30" s="1">
        <v>41.7828571428571</v>
      </c>
      <c r="AN30" s="3"/>
      <c r="AX30" s="1">
        <v>54.37</v>
      </c>
      <c r="AY30" s="1">
        <v>1127</v>
      </c>
      <c r="AZ30" s="1">
        <v>48.243123336291</v>
      </c>
      <c r="BK30" s="1">
        <v>53.08</v>
      </c>
      <c r="BL30" s="1">
        <v>1104</v>
      </c>
      <c r="BM30" s="1">
        <v>48.0797101449275</v>
      </c>
      <c r="BW30" s="1">
        <v>56.18</v>
      </c>
      <c r="BX30" s="1">
        <v>1141</v>
      </c>
      <c r="BY30" s="1">
        <v>49.2375109553024</v>
      </c>
    </row>
    <row r="31" spans="1:77">
      <c r="A31" s="3"/>
      <c r="I31" s="1">
        <v>232.935</v>
      </c>
      <c r="M31" s="1">
        <v>41.6780728871587</v>
      </c>
      <c r="V31" s="1">
        <v>217.975</v>
      </c>
      <c r="Z31" s="1">
        <v>41.0515211856362</v>
      </c>
      <c r="AH31" s="1">
        <v>185.735</v>
      </c>
      <c r="AI31" s="5"/>
      <c r="AL31" s="1">
        <v>42.0867637504237</v>
      </c>
      <c r="AN31" s="3"/>
      <c r="AV31" s="1">
        <v>244.4</v>
      </c>
      <c r="AZ31" s="1">
        <v>49.2398250481688</v>
      </c>
      <c r="BI31" s="1">
        <v>229.4</v>
      </c>
      <c r="BM31" s="1">
        <v>49.1129723544189</v>
      </c>
      <c r="BU31" s="1">
        <v>200.525</v>
      </c>
      <c r="BV31" s="5"/>
      <c r="BY31" s="1">
        <v>50.236148027504</v>
      </c>
    </row>
    <row r="32" spans="1:77">
      <c r="A32" s="3"/>
      <c r="C32" s="1">
        <f>C27/20</f>
        <v>1.089478</v>
      </c>
      <c r="E32" s="1">
        <f>E27/20</f>
        <v>0.378978</v>
      </c>
      <c r="G32" s="1">
        <f>G25/20</f>
        <v>1.468456</v>
      </c>
      <c r="I32" s="1">
        <v>2588.16666666667</v>
      </c>
      <c r="M32" s="1">
        <v>41.6780728871587</v>
      </c>
      <c r="P32" s="1">
        <f>P25/20</f>
        <v>1.082</v>
      </c>
      <c r="R32" s="1">
        <f>R25/20</f>
        <v>0.357</v>
      </c>
      <c r="T32" s="1">
        <f>T25/20</f>
        <v>1.439</v>
      </c>
      <c r="V32" s="1">
        <v>2421.94444444444</v>
      </c>
      <c r="Z32" s="1">
        <v>41.0515211856362</v>
      </c>
      <c r="AF32" s="1">
        <v>1.48</v>
      </c>
      <c r="AH32" s="1">
        <v>2063.72222222222</v>
      </c>
      <c r="AL32" s="1">
        <v>42.0867637504237</v>
      </c>
      <c r="AN32" s="3"/>
      <c r="AP32" s="1">
        <f>AP27/20</f>
        <v>1.281978</v>
      </c>
      <c r="AR32" s="1">
        <f>AR27/20</f>
        <v>0.545978</v>
      </c>
      <c r="AT32" s="1">
        <f>AT25/20</f>
        <v>1.827956</v>
      </c>
      <c r="AV32" s="1">
        <v>2715.55555555556</v>
      </c>
      <c r="AZ32" s="1">
        <v>49.2398250481688</v>
      </c>
      <c r="BC32" s="1">
        <f>BC25/20</f>
        <v>1.254</v>
      </c>
      <c r="BE32" s="1">
        <f>BE25/20</f>
        <v>0.517</v>
      </c>
      <c r="BG32" s="1">
        <f>BG25/20</f>
        <v>1.771</v>
      </c>
      <c r="BI32" s="1">
        <v>2548.88888888889</v>
      </c>
      <c r="BM32" s="1">
        <v>49.1129723544189</v>
      </c>
      <c r="BS32" s="1">
        <v>1.8</v>
      </c>
      <c r="BU32" s="1">
        <v>2228.05555555556</v>
      </c>
      <c r="BY32" s="1">
        <v>50.236148027504</v>
      </c>
    </row>
    <row r="33" spans="1:40">
      <c r="A33" s="3"/>
      <c r="AN33" s="3"/>
    </row>
    <row r="34" spans="1:40">
      <c r="A34" s="3"/>
      <c r="AN34" s="3"/>
    </row>
    <row r="35" s="1" customFormat="1" spans="1:77">
      <c r="A35" s="4" t="s">
        <v>11</v>
      </c>
      <c r="G35" s="1">
        <f>AVERAGE(G10,G21,G32)</f>
        <v>1.46978933333333</v>
      </c>
      <c r="I35" s="1">
        <v>2563.11111111111</v>
      </c>
      <c r="M35" s="1">
        <v>41.8073649146406</v>
      </c>
      <c r="T35" s="1">
        <f>AVERAGE(T10,T21,T32)</f>
        <v>1.45583333333333</v>
      </c>
      <c r="V35" s="1">
        <v>2395.51851851852</v>
      </c>
      <c r="Z35" s="1">
        <v>41.3060072812111</v>
      </c>
      <c r="AH35" s="1">
        <v>2076.2037037037</v>
      </c>
      <c r="AL35" s="1">
        <v>42.0596283410146</v>
      </c>
      <c r="AN35" s="4" t="s">
        <v>11</v>
      </c>
      <c r="AT35" s="1">
        <f>AVERAGE(AT10,AT21,AT32)</f>
        <v>1.823456</v>
      </c>
      <c r="AV35" s="1">
        <v>2683.24074074074</v>
      </c>
      <c r="AZ35" s="1">
        <v>49.6381259462886</v>
      </c>
      <c r="BG35" s="1">
        <f>AVERAGE(BG10,BG21,BG32)</f>
        <v>1.759</v>
      </c>
      <c r="BI35" s="1">
        <v>2553.01851851852</v>
      </c>
      <c r="BM35" s="1">
        <v>49.4435248618224</v>
      </c>
      <c r="BU35" s="1">
        <v>2205.18518518518</v>
      </c>
      <c r="BY35" s="1">
        <v>50.6308194744668</v>
      </c>
    </row>
    <row r="36" spans="1:77">
      <c r="A36" s="3" t="s">
        <v>16</v>
      </c>
      <c r="B36" s="1">
        <v>38</v>
      </c>
      <c r="C36" s="1">
        <v>21.51</v>
      </c>
      <c r="E36" s="1">
        <v>7.86</v>
      </c>
      <c r="G36" s="1">
        <f>C36+E36-C37-E37</f>
        <v>27.16912</v>
      </c>
      <c r="I36" s="1">
        <v>215.22</v>
      </c>
      <c r="K36" s="1">
        <v>46.32</v>
      </c>
      <c r="L36" s="1">
        <v>1076</v>
      </c>
      <c r="M36" s="1">
        <v>43.0483271375465</v>
      </c>
      <c r="P36" s="1">
        <v>20.53</v>
      </c>
      <c r="R36" s="1">
        <v>6.36</v>
      </c>
      <c r="T36" s="1">
        <f>P36+R36-P37-R37</f>
        <v>26.89</v>
      </c>
      <c r="V36" s="1">
        <v>199.85</v>
      </c>
      <c r="X36" s="1">
        <v>44.98</v>
      </c>
      <c r="Y36" s="1">
        <v>1082</v>
      </c>
      <c r="Z36" s="1">
        <v>41.5711645101664</v>
      </c>
      <c r="AF36" s="1">
        <v>27.06</v>
      </c>
      <c r="AH36" s="1">
        <v>162.58</v>
      </c>
      <c r="AI36" s="5"/>
      <c r="AJ36" s="1">
        <v>53.99</v>
      </c>
      <c r="AK36" s="1">
        <v>1247</v>
      </c>
      <c r="AL36" s="1">
        <v>43.2959101844427</v>
      </c>
      <c r="AN36" s="3" t="s">
        <v>17</v>
      </c>
      <c r="AO36" s="1">
        <v>107</v>
      </c>
      <c r="AP36" s="1">
        <v>26.48</v>
      </c>
      <c r="AR36" s="1">
        <v>11.36</v>
      </c>
      <c r="AT36" s="1">
        <f>AP36+AR36-AP37-AR37</f>
        <v>35.63912</v>
      </c>
      <c r="AV36" s="1">
        <v>237.39</v>
      </c>
      <c r="AX36" s="1">
        <v>57.31</v>
      </c>
      <c r="AY36" s="1">
        <v>1162</v>
      </c>
      <c r="AZ36" s="1">
        <v>49.3201376936317</v>
      </c>
      <c r="BC36" s="1">
        <v>24.63</v>
      </c>
      <c r="BE36" s="1">
        <v>9.6</v>
      </c>
      <c r="BG36" s="1">
        <f>BC36+BE36-BC37-BE37</f>
        <v>34.23</v>
      </c>
      <c r="BI36" s="1">
        <v>225.38</v>
      </c>
      <c r="BK36" s="1">
        <v>55.97</v>
      </c>
      <c r="BL36" s="1">
        <v>1107</v>
      </c>
      <c r="BM36" s="1">
        <v>50.5600722673893</v>
      </c>
      <c r="BS36" s="1">
        <v>35.18</v>
      </c>
      <c r="BU36" s="1">
        <v>173.2</v>
      </c>
      <c r="BV36" s="5"/>
      <c r="BW36" s="1">
        <v>52.76</v>
      </c>
      <c r="BX36" s="1">
        <v>1029</v>
      </c>
      <c r="BY36" s="1">
        <v>51.2730806608358</v>
      </c>
    </row>
    <row r="37" spans="1:77">
      <c r="A37" s="3"/>
      <c r="C37" s="1">
        <v>1.10044</v>
      </c>
      <c r="E37" s="1">
        <v>1.10044</v>
      </c>
      <c r="I37" s="1">
        <v>216.43</v>
      </c>
      <c r="K37" s="1">
        <v>44.88</v>
      </c>
      <c r="L37" s="1">
        <v>1019</v>
      </c>
      <c r="M37" s="1">
        <v>44.0431795878312</v>
      </c>
      <c r="V37" s="1">
        <v>201.16</v>
      </c>
      <c r="X37" s="1">
        <v>43.56</v>
      </c>
      <c r="Y37" s="1">
        <v>1049</v>
      </c>
      <c r="Z37" s="1">
        <v>41.5252621544328</v>
      </c>
      <c r="AH37" s="1">
        <v>182.35</v>
      </c>
      <c r="AI37" s="5"/>
      <c r="AJ37" s="1">
        <v>40.96</v>
      </c>
      <c r="AK37" s="1">
        <v>927</v>
      </c>
      <c r="AL37" s="1">
        <v>44.185544768069</v>
      </c>
      <c r="AN37" s="3"/>
      <c r="AP37" s="1">
        <v>1.10044</v>
      </c>
      <c r="AR37" s="1">
        <v>1.10044</v>
      </c>
      <c r="AV37" s="1">
        <v>235.06</v>
      </c>
      <c r="AX37" s="1">
        <v>53.91</v>
      </c>
      <c r="AY37" s="1">
        <v>1098</v>
      </c>
      <c r="AZ37" s="1">
        <v>49.0983606557377</v>
      </c>
      <c r="BI37" s="1">
        <v>223.05</v>
      </c>
      <c r="BK37" s="1">
        <v>52.58</v>
      </c>
      <c r="BL37" s="1">
        <v>1064</v>
      </c>
      <c r="BM37" s="1">
        <v>49.4172932330827</v>
      </c>
      <c r="BU37" s="1">
        <v>216.98</v>
      </c>
      <c r="BV37" s="5"/>
      <c r="BW37" s="1">
        <v>59.56</v>
      </c>
      <c r="BX37" s="1">
        <v>1167</v>
      </c>
      <c r="BY37" s="1">
        <v>51.0368466152528</v>
      </c>
    </row>
    <row r="38" spans="1:77">
      <c r="A38" s="3"/>
      <c r="C38" s="1">
        <v>20.40956</v>
      </c>
      <c r="E38" s="1">
        <v>6.75956</v>
      </c>
      <c r="K38" s="1">
        <v>50.1</v>
      </c>
      <c r="L38" s="1">
        <v>1173</v>
      </c>
      <c r="M38" s="1">
        <v>42.7109974424552</v>
      </c>
      <c r="X38" s="1">
        <v>49.81</v>
      </c>
      <c r="Y38" s="1">
        <v>1193</v>
      </c>
      <c r="Z38" s="1">
        <v>41.7518860016764</v>
      </c>
      <c r="AJ38" s="1">
        <v>50.95</v>
      </c>
      <c r="AK38" s="1">
        <v>1186</v>
      </c>
      <c r="AL38" s="1">
        <v>42.9595278246206</v>
      </c>
      <c r="AN38" s="3"/>
      <c r="AP38" s="1">
        <v>25.37956</v>
      </c>
      <c r="AR38" s="1">
        <v>10.25956</v>
      </c>
      <c r="AX38" s="1">
        <v>49.89</v>
      </c>
      <c r="AY38" s="1">
        <v>1027</v>
      </c>
      <c r="AZ38" s="1">
        <v>48.5783836416748</v>
      </c>
      <c r="BK38" s="1">
        <v>48.56</v>
      </c>
      <c r="BL38" s="1">
        <v>1002</v>
      </c>
      <c r="BM38" s="1">
        <v>48.4630738522954</v>
      </c>
      <c r="BW38" s="1">
        <v>52.59</v>
      </c>
      <c r="BX38" s="1">
        <v>1041</v>
      </c>
      <c r="BY38" s="1">
        <v>50.5187319884726</v>
      </c>
    </row>
    <row r="39" spans="1:77">
      <c r="A39" s="3"/>
      <c r="K39" s="1">
        <v>48.89</v>
      </c>
      <c r="L39" s="1">
        <v>1174</v>
      </c>
      <c r="M39" s="1">
        <v>41.6439522998296</v>
      </c>
      <c r="X39" s="1">
        <v>47.59</v>
      </c>
      <c r="Y39" s="1">
        <v>1141</v>
      </c>
      <c r="Z39" s="1">
        <v>41.7090271691499</v>
      </c>
      <c r="AJ39" s="1">
        <v>49.6</v>
      </c>
      <c r="AK39" s="1">
        <v>1184</v>
      </c>
      <c r="AL39" s="1">
        <v>41.8918918918919</v>
      </c>
      <c r="AN39" s="3"/>
      <c r="AX39" s="1">
        <v>62.62</v>
      </c>
      <c r="AY39" s="1">
        <v>1212</v>
      </c>
      <c r="AZ39" s="1">
        <v>51.6666666666667</v>
      </c>
      <c r="BK39" s="1">
        <v>61.32</v>
      </c>
      <c r="BL39" s="1">
        <v>1196</v>
      </c>
      <c r="BM39" s="1">
        <v>51.2709030100334</v>
      </c>
      <c r="BW39" s="1">
        <v>65.69</v>
      </c>
      <c r="BX39" s="1">
        <v>1225</v>
      </c>
      <c r="BY39" s="1">
        <v>53.6244897959184</v>
      </c>
    </row>
    <row r="40" spans="1:77">
      <c r="A40" s="3"/>
      <c r="K40" s="1">
        <v>52.76</v>
      </c>
      <c r="L40" s="1">
        <v>1266</v>
      </c>
      <c r="M40" s="1">
        <v>41.6745655608215</v>
      </c>
      <c r="X40" s="1">
        <v>47.38</v>
      </c>
      <c r="Y40" s="1">
        <v>1124</v>
      </c>
      <c r="Z40" s="1">
        <v>42.153024911032</v>
      </c>
      <c r="AJ40" s="1">
        <v>53.58</v>
      </c>
      <c r="AK40" s="1">
        <v>1278</v>
      </c>
      <c r="AL40" s="1">
        <v>41.924882629108</v>
      </c>
      <c r="AN40" s="3"/>
      <c r="AX40" s="1">
        <v>43.83</v>
      </c>
      <c r="AY40" s="1">
        <v>872</v>
      </c>
      <c r="AZ40" s="1">
        <v>50.2637614678899</v>
      </c>
      <c r="BK40" s="1">
        <v>42.54</v>
      </c>
      <c r="BL40" s="1">
        <v>891</v>
      </c>
      <c r="BM40" s="1">
        <v>47.7441077441077</v>
      </c>
      <c r="BW40" s="1">
        <v>46.09</v>
      </c>
      <c r="BX40" s="1">
        <v>883</v>
      </c>
      <c r="BY40" s="1">
        <v>52.1970554926387</v>
      </c>
    </row>
    <row r="41" spans="1:77">
      <c r="A41" s="3"/>
      <c r="K41" s="1">
        <v>48.22</v>
      </c>
      <c r="L41" s="1">
        <v>1162</v>
      </c>
      <c r="M41" s="1">
        <v>41.4974182444062</v>
      </c>
      <c r="X41" s="1">
        <v>46.88</v>
      </c>
      <c r="Y41" s="1">
        <v>1121</v>
      </c>
      <c r="Z41" s="1">
        <v>41.8198037466548</v>
      </c>
      <c r="AJ41" s="1">
        <v>48.97</v>
      </c>
      <c r="AK41" s="1">
        <v>1173</v>
      </c>
      <c r="AL41" s="1">
        <v>41.7476555839727</v>
      </c>
      <c r="AN41" s="3"/>
      <c r="AX41" s="1">
        <v>42.16</v>
      </c>
      <c r="AY41" s="1">
        <v>886</v>
      </c>
      <c r="AZ41" s="1">
        <v>47.5846501128668</v>
      </c>
      <c r="BK41" s="1">
        <v>40.86</v>
      </c>
      <c r="BL41" s="1">
        <v>864</v>
      </c>
      <c r="BM41" s="1">
        <v>47.2916666666667</v>
      </c>
      <c r="BW41" s="1">
        <v>44.57</v>
      </c>
      <c r="BX41" s="1">
        <v>900</v>
      </c>
      <c r="BY41" s="1">
        <v>49.5222222222222</v>
      </c>
    </row>
    <row r="42" spans="1:77">
      <c r="A42" s="3"/>
      <c r="I42" s="1">
        <v>215.825</v>
      </c>
      <c r="M42" s="1">
        <v>42.4364067121484</v>
      </c>
      <c r="V42" s="1">
        <v>200.505</v>
      </c>
      <c r="Z42" s="1">
        <v>41.7550280821854</v>
      </c>
      <c r="AH42" s="1">
        <v>172.465</v>
      </c>
      <c r="AI42" s="5"/>
      <c r="AL42" s="1">
        <v>42.6675688136841</v>
      </c>
      <c r="AN42" s="3"/>
      <c r="AV42" s="1">
        <v>236.225</v>
      </c>
      <c r="AZ42" s="1">
        <v>49.4186600397446</v>
      </c>
      <c r="BI42" s="1">
        <v>224.215</v>
      </c>
      <c r="BM42" s="1">
        <v>49.1245194622625</v>
      </c>
      <c r="BU42" s="1">
        <v>195.09</v>
      </c>
      <c r="BV42" s="5"/>
      <c r="BY42" s="1">
        <v>51.3620711292234</v>
      </c>
    </row>
    <row r="43" spans="1:77">
      <c r="A43" s="3"/>
      <c r="C43" s="1">
        <f>C38/20</f>
        <v>1.020478</v>
      </c>
      <c r="E43" s="1">
        <f>E38/20</f>
        <v>0.337978</v>
      </c>
      <c r="G43" s="1">
        <f>G36/20</f>
        <v>1.358456</v>
      </c>
      <c r="I43" s="1">
        <v>2398.05555555556</v>
      </c>
      <c r="M43" s="1">
        <v>42.4364067121484</v>
      </c>
      <c r="P43" s="1">
        <f>P36/20</f>
        <v>1.0265</v>
      </c>
      <c r="R43" s="1">
        <f>R36/20</f>
        <v>0.318</v>
      </c>
      <c r="T43" s="1">
        <f>T36/20</f>
        <v>1.3445</v>
      </c>
      <c r="V43" s="1">
        <v>2227.83333333333</v>
      </c>
      <c r="Z43" s="1">
        <v>41.7550280821854</v>
      </c>
      <c r="AF43" s="1">
        <v>1.353</v>
      </c>
      <c r="AH43" s="1">
        <v>1916.27777777778</v>
      </c>
      <c r="AL43" s="1">
        <v>42.6675688136841</v>
      </c>
      <c r="AN43" s="3"/>
      <c r="AP43" s="1">
        <f>AP38/20</f>
        <v>1.268978</v>
      </c>
      <c r="AR43" s="1">
        <f>AR38/20</f>
        <v>0.512978</v>
      </c>
      <c r="AT43" s="1">
        <f>AT36/20</f>
        <v>1.781956</v>
      </c>
      <c r="AV43" s="1">
        <v>2624.72222222222</v>
      </c>
      <c r="AZ43" s="1">
        <v>49.4186600397446</v>
      </c>
      <c r="BC43" s="1">
        <f>BC36/20</f>
        <v>1.2315</v>
      </c>
      <c r="BE43" s="1">
        <f>BE36/20</f>
        <v>0.48</v>
      </c>
      <c r="BG43" s="1">
        <f>BG36/20</f>
        <v>1.7115</v>
      </c>
      <c r="BI43" s="1">
        <v>2491.27777777778</v>
      </c>
      <c r="BM43" s="1">
        <v>49.1245194622625</v>
      </c>
      <c r="BS43" s="1">
        <v>1.759</v>
      </c>
      <c r="BU43" s="1">
        <v>2167.66666666667</v>
      </c>
      <c r="BY43" s="1">
        <v>51.3620711292234</v>
      </c>
    </row>
    <row r="44" spans="1:40">
      <c r="A44" s="3"/>
      <c r="AN44" s="3"/>
    </row>
    <row r="45" spans="1:40">
      <c r="A45" s="3"/>
      <c r="AN45" s="3"/>
    </row>
    <row r="46" spans="1:40">
      <c r="A46" s="4" t="s">
        <v>11</v>
      </c>
      <c r="AN46" s="4" t="s">
        <v>11</v>
      </c>
    </row>
    <row r="47" spans="1:77">
      <c r="A47" s="3" t="s">
        <v>18</v>
      </c>
      <c r="B47" s="1">
        <v>41</v>
      </c>
      <c r="C47" s="1">
        <v>21.85</v>
      </c>
      <c r="E47" s="1">
        <v>7.55</v>
      </c>
      <c r="G47" s="1">
        <f>C47+E47-C48-E48</f>
        <v>27.19912</v>
      </c>
      <c r="I47" s="1">
        <v>215.18</v>
      </c>
      <c r="K47" s="1">
        <v>45.07</v>
      </c>
      <c r="L47" s="1">
        <v>1041</v>
      </c>
      <c r="M47" s="1">
        <v>43.2949087415946</v>
      </c>
      <c r="P47" s="1">
        <v>20.24</v>
      </c>
      <c r="R47" s="1">
        <v>6.51</v>
      </c>
      <c r="T47" s="1">
        <f>P47+R47-P48-R48</f>
        <v>26.75</v>
      </c>
      <c r="V47" s="1">
        <v>204.17</v>
      </c>
      <c r="X47" s="1">
        <v>41.76</v>
      </c>
      <c r="Y47" s="1">
        <v>1018</v>
      </c>
      <c r="Z47" s="1">
        <v>41.0216110019646</v>
      </c>
      <c r="AF47" s="1">
        <v>27.91</v>
      </c>
      <c r="AH47" s="1">
        <v>166.04</v>
      </c>
      <c r="AI47" s="5"/>
      <c r="AJ47" s="1">
        <v>47.76</v>
      </c>
      <c r="AK47" s="1">
        <v>1097</v>
      </c>
      <c r="AL47" s="1">
        <v>43.5369188696445</v>
      </c>
      <c r="AN47" s="3" t="s">
        <v>19</v>
      </c>
      <c r="AO47" s="1">
        <v>110</v>
      </c>
      <c r="AP47" s="1">
        <v>26.14</v>
      </c>
      <c r="AR47" s="1">
        <v>11.54</v>
      </c>
      <c r="AT47" s="1">
        <f>AP47+AR47-AP48-AR48</f>
        <v>35.47912</v>
      </c>
      <c r="AV47" s="1">
        <v>235.44</v>
      </c>
      <c r="AX47" s="1">
        <v>47.1</v>
      </c>
      <c r="AY47" s="1">
        <v>898</v>
      </c>
      <c r="AZ47" s="1">
        <v>52.4498886414254</v>
      </c>
      <c r="BC47" s="1">
        <v>24.29</v>
      </c>
      <c r="BE47" s="1">
        <v>9.78</v>
      </c>
      <c r="BG47" s="1">
        <f>BC47+BE47-BC48-BE48</f>
        <v>34.07</v>
      </c>
      <c r="BI47" s="1">
        <v>220.01</v>
      </c>
      <c r="BK47" s="1">
        <v>45.69</v>
      </c>
      <c r="BL47" s="1">
        <v>898</v>
      </c>
      <c r="BM47" s="1">
        <v>50.8797327394209</v>
      </c>
      <c r="BS47" s="1">
        <v>34.93</v>
      </c>
      <c r="BU47" s="1">
        <v>180.67</v>
      </c>
      <c r="BV47" s="5"/>
      <c r="BW47" s="1">
        <v>51.85</v>
      </c>
      <c r="BX47" s="1">
        <v>953</v>
      </c>
      <c r="BY47" s="1">
        <v>54.4071353620147</v>
      </c>
    </row>
    <row r="48" spans="1:77">
      <c r="A48" s="3"/>
      <c r="C48" s="1">
        <v>1.10044</v>
      </c>
      <c r="E48" s="1">
        <v>1.10044</v>
      </c>
      <c r="I48" s="1">
        <v>210.52</v>
      </c>
      <c r="K48" s="1">
        <v>47.71</v>
      </c>
      <c r="L48" s="1">
        <v>1130</v>
      </c>
      <c r="M48" s="1">
        <v>42.2212389380531</v>
      </c>
      <c r="V48" s="1">
        <v>195.54</v>
      </c>
      <c r="X48" s="1">
        <v>45.38</v>
      </c>
      <c r="Y48" s="1">
        <v>1107</v>
      </c>
      <c r="Z48" s="1">
        <v>40.9936766034327</v>
      </c>
      <c r="AH48" s="1">
        <v>176.09</v>
      </c>
      <c r="AI48" s="5"/>
      <c r="AJ48" s="1">
        <v>48.41</v>
      </c>
      <c r="AK48" s="1">
        <v>1140</v>
      </c>
      <c r="AL48" s="1">
        <v>42.4649122807018</v>
      </c>
      <c r="AN48" s="3"/>
      <c r="AP48" s="1">
        <v>1.10044</v>
      </c>
      <c r="AR48" s="1">
        <v>1.10044</v>
      </c>
      <c r="AV48" s="1">
        <v>229.41</v>
      </c>
      <c r="AX48" s="1">
        <v>53.06</v>
      </c>
      <c r="AY48" s="1">
        <v>1034</v>
      </c>
      <c r="AZ48" s="1">
        <v>51.3152804642166</v>
      </c>
      <c r="BI48" s="1">
        <v>234.32</v>
      </c>
      <c r="BK48" s="1">
        <v>51.71</v>
      </c>
      <c r="BL48" s="1">
        <v>998</v>
      </c>
      <c r="BM48" s="1">
        <v>51.813627254509</v>
      </c>
      <c r="BU48" s="1">
        <v>211.96</v>
      </c>
      <c r="BV48" s="5"/>
      <c r="BW48" s="1">
        <v>55.73</v>
      </c>
      <c r="BX48" s="1">
        <v>1046</v>
      </c>
      <c r="BY48" s="1">
        <v>53.2791586998088</v>
      </c>
    </row>
    <row r="49" spans="1:77">
      <c r="A49" s="3"/>
      <c r="C49" s="1">
        <v>20.74956</v>
      </c>
      <c r="E49" s="1">
        <v>6.44956</v>
      </c>
      <c r="K49" s="1">
        <v>42.64</v>
      </c>
      <c r="L49" s="1">
        <v>983</v>
      </c>
      <c r="M49" s="1">
        <v>43.3774160732452</v>
      </c>
      <c r="X49" s="1">
        <v>40.31</v>
      </c>
      <c r="Y49" s="1">
        <v>962</v>
      </c>
      <c r="Z49" s="1">
        <v>41.9022869022869</v>
      </c>
      <c r="AJ49" s="1">
        <v>43.37</v>
      </c>
      <c r="AK49" s="1">
        <v>994</v>
      </c>
      <c r="AL49" s="1">
        <v>43.6317907444668</v>
      </c>
      <c r="AN49" s="3"/>
      <c r="AP49" s="1">
        <v>25.03956</v>
      </c>
      <c r="AR49" s="1">
        <v>10.43956</v>
      </c>
      <c r="AX49" s="1">
        <v>55.59</v>
      </c>
      <c r="AY49" s="1">
        <v>1073</v>
      </c>
      <c r="AZ49" s="1">
        <v>51.8080149114632</v>
      </c>
      <c r="BK49" s="1">
        <v>53.27</v>
      </c>
      <c r="BL49" s="1">
        <v>1052</v>
      </c>
      <c r="BM49" s="1">
        <v>50.6368821292776</v>
      </c>
      <c r="BW49" s="1">
        <v>58.39</v>
      </c>
      <c r="BX49" s="1">
        <v>1086</v>
      </c>
      <c r="BY49" s="1">
        <v>53.7661141804788</v>
      </c>
    </row>
    <row r="50" spans="1:77">
      <c r="A50" s="3"/>
      <c r="K50" s="1">
        <v>46.95</v>
      </c>
      <c r="L50" s="1">
        <v>1156</v>
      </c>
      <c r="M50" s="1">
        <v>40.6141868512111</v>
      </c>
      <c r="X50" s="1">
        <v>46.61</v>
      </c>
      <c r="Y50" s="1">
        <v>1104</v>
      </c>
      <c r="Z50" s="1">
        <v>42.2192028985507</v>
      </c>
      <c r="AJ50" s="1">
        <v>39.68</v>
      </c>
      <c r="AK50" s="1">
        <v>971</v>
      </c>
      <c r="AL50" s="1">
        <v>40.86508753862</v>
      </c>
      <c r="AN50" s="3"/>
      <c r="AX50" s="1">
        <v>52.39</v>
      </c>
      <c r="AY50" s="1">
        <v>1073</v>
      </c>
      <c r="AZ50" s="1">
        <v>48.8257222739981</v>
      </c>
      <c r="BK50" s="1">
        <v>50.19</v>
      </c>
      <c r="BL50" s="1">
        <v>1032</v>
      </c>
      <c r="BM50" s="1">
        <v>48.6337209302326</v>
      </c>
      <c r="BW50" s="1">
        <v>54.66</v>
      </c>
      <c r="BX50" s="1">
        <v>1077</v>
      </c>
      <c r="BY50" s="1">
        <v>50.7520891364902</v>
      </c>
    </row>
    <row r="51" spans="1:77">
      <c r="A51" s="3"/>
      <c r="K51" s="1">
        <v>41.39</v>
      </c>
      <c r="L51" s="1">
        <v>938</v>
      </c>
      <c r="M51" s="1">
        <v>44.1257995735608</v>
      </c>
      <c r="X51" s="1">
        <v>39.11</v>
      </c>
      <c r="Y51" s="1">
        <v>909</v>
      </c>
      <c r="Z51" s="1">
        <v>43.025302530253</v>
      </c>
      <c r="AJ51" s="1">
        <v>42.2</v>
      </c>
      <c r="AK51" s="1">
        <v>951</v>
      </c>
      <c r="AL51" s="1">
        <v>44.3743427970557</v>
      </c>
      <c r="AN51" s="3"/>
      <c r="AX51" s="1">
        <v>52.47</v>
      </c>
      <c r="AY51" s="1">
        <v>1059</v>
      </c>
      <c r="AZ51" s="1">
        <v>49.5467422096317</v>
      </c>
      <c r="BK51" s="1">
        <v>51.1</v>
      </c>
      <c r="BL51" s="1">
        <v>1043</v>
      </c>
      <c r="BM51" s="1">
        <v>48.993288590604</v>
      </c>
      <c r="BW51" s="1">
        <v>55.15</v>
      </c>
      <c r="BX51" s="1">
        <v>1071</v>
      </c>
      <c r="BY51" s="1">
        <v>51.4939309056956</v>
      </c>
    </row>
    <row r="52" spans="1:77">
      <c r="A52" s="3"/>
      <c r="K52" s="1">
        <v>39.56</v>
      </c>
      <c r="L52" s="1">
        <v>917</v>
      </c>
      <c r="M52" s="1">
        <v>43.1406761177754</v>
      </c>
      <c r="X52" s="1">
        <v>38.25</v>
      </c>
      <c r="Y52" s="1">
        <v>898</v>
      </c>
      <c r="Z52" s="1">
        <v>42.5946547884187</v>
      </c>
      <c r="AJ52" s="1">
        <v>44.69</v>
      </c>
      <c r="AK52" s="1">
        <v>1030</v>
      </c>
      <c r="AL52" s="1">
        <v>43.3883495145631</v>
      </c>
      <c r="AN52" s="3"/>
      <c r="AX52" s="1">
        <v>56.04</v>
      </c>
      <c r="AY52" s="1">
        <v>1153</v>
      </c>
      <c r="AZ52" s="1">
        <v>48.6036426712923</v>
      </c>
      <c r="BK52" s="1">
        <v>53.81</v>
      </c>
      <c r="BL52" s="1">
        <v>1098</v>
      </c>
      <c r="BM52" s="1">
        <v>49.0072859744991</v>
      </c>
      <c r="BW52" s="1">
        <v>56.05</v>
      </c>
      <c r="BX52" s="1">
        <v>1109</v>
      </c>
      <c r="BY52" s="1">
        <v>50.5410279531109</v>
      </c>
    </row>
    <row r="53" spans="1:77">
      <c r="A53" s="3"/>
      <c r="I53" s="1">
        <v>212.85</v>
      </c>
      <c r="M53" s="1">
        <v>42.7957043825733</v>
      </c>
      <c r="V53" s="1">
        <v>199.855</v>
      </c>
      <c r="Z53" s="1">
        <v>41.9594557874844</v>
      </c>
      <c r="AH53" s="1">
        <v>171.065</v>
      </c>
      <c r="AI53" s="5"/>
      <c r="AL53" s="1">
        <v>43.0435669575086</v>
      </c>
      <c r="AN53" s="3"/>
      <c r="AV53" s="1">
        <v>232.425</v>
      </c>
      <c r="AZ53" s="1">
        <v>50.4248818620046</v>
      </c>
      <c r="BI53" s="1">
        <v>227.165</v>
      </c>
      <c r="BM53" s="1">
        <v>49.9940896030905</v>
      </c>
      <c r="BU53" s="1">
        <v>196.315</v>
      </c>
      <c r="BV53" s="5"/>
      <c r="BY53" s="1">
        <v>52.3732427062665</v>
      </c>
    </row>
    <row r="54" spans="1:77">
      <c r="A54" s="3"/>
      <c r="C54" s="1">
        <f>C49/20</f>
        <v>1.037478</v>
      </c>
      <c r="E54" s="1">
        <f>E49/20</f>
        <v>0.322478</v>
      </c>
      <c r="G54" s="1">
        <f>G47/20</f>
        <v>1.359956</v>
      </c>
      <c r="I54" s="1">
        <v>2365</v>
      </c>
      <c r="M54" s="1">
        <v>42.7957043825733</v>
      </c>
      <c r="P54" s="1">
        <f>P47/20</f>
        <v>1.012</v>
      </c>
      <c r="R54" s="1">
        <f>R47/20</f>
        <v>0.3255</v>
      </c>
      <c r="T54" s="1">
        <f>T47/20</f>
        <v>1.3375</v>
      </c>
      <c r="V54" s="1">
        <v>2220.61111111111</v>
      </c>
      <c r="Z54" s="1">
        <v>41.9594557874844</v>
      </c>
      <c r="AF54" s="1">
        <v>1.3955</v>
      </c>
      <c r="AH54" s="1">
        <v>1900.72222222222</v>
      </c>
      <c r="AL54" s="1">
        <v>43.0435669575086</v>
      </c>
      <c r="AN54" s="3"/>
      <c r="AP54" s="1">
        <f>AP49/20</f>
        <v>1.251978</v>
      </c>
      <c r="AR54" s="1">
        <f>AR49/20</f>
        <v>0.521978</v>
      </c>
      <c r="AT54" s="1">
        <f>AT47/20</f>
        <v>1.773956</v>
      </c>
      <c r="AV54" s="1">
        <v>2582.5</v>
      </c>
      <c r="AZ54" s="1">
        <v>50.4248818620046</v>
      </c>
      <c r="BC54" s="1">
        <f>BC47/20</f>
        <v>1.2145</v>
      </c>
      <c r="BE54" s="1">
        <f>BE47/20</f>
        <v>0.489</v>
      </c>
      <c r="BG54" s="1">
        <f>BG47/20</f>
        <v>1.7035</v>
      </c>
      <c r="BI54" s="1">
        <v>2524.05555555556</v>
      </c>
      <c r="BM54" s="1">
        <v>49.9940896030905</v>
      </c>
      <c r="BS54" s="1">
        <v>1.7465</v>
      </c>
      <c r="BU54" s="1">
        <v>2181.27777777778</v>
      </c>
      <c r="BY54" s="1">
        <v>52.3732427062665</v>
      </c>
    </row>
    <row r="55" spans="1:40">
      <c r="A55" s="3"/>
      <c r="AN55" s="3"/>
    </row>
    <row r="56" spans="1:40">
      <c r="A56" s="3"/>
      <c r="AN56" s="3"/>
    </row>
    <row r="57" spans="1:40">
      <c r="A57" s="4" t="s">
        <v>11</v>
      </c>
      <c r="AN57" s="4" t="s">
        <v>11</v>
      </c>
    </row>
    <row r="58" spans="1:77">
      <c r="A58" s="3" t="s">
        <v>20</v>
      </c>
      <c r="B58" s="1">
        <v>44</v>
      </c>
      <c r="C58" s="1">
        <v>21.78</v>
      </c>
      <c r="E58" s="1">
        <v>7.25</v>
      </c>
      <c r="G58" s="1">
        <f>C58+E58-C59-E59</f>
        <v>26.82912</v>
      </c>
      <c r="I58" s="1">
        <v>211.17</v>
      </c>
      <c r="K58" s="1">
        <v>46.65</v>
      </c>
      <c r="L58" s="1">
        <v>1086</v>
      </c>
      <c r="M58" s="1">
        <v>42.9558011049724</v>
      </c>
      <c r="P58" s="1">
        <v>20.17</v>
      </c>
      <c r="R58" s="1">
        <v>6.28</v>
      </c>
      <c r="T58" s="1">
        <f>P58+R58-P59-R59</f>
        <v>26.45</v>
      </c>
      <c r="V58" s="1">
        <v>206.18</v>
      </c>
      <c r="X58" s="1">
        <v>45.34</v>
      </c>
      <c r="Y58" s="1">
        <v>1056</v>
      </c>
      <c r="Z58" s="1">
        <v>42.9356060606061</v>
      </c>
      <c r="AF58" s="1">
        <v>27.28</v>
      </c>
      <c r="AH58" s="1">
        <v>162</v>
      </c>
      <c r="AI58" s="5"/>
      <c r="AJ58" s="1">
        <v>45.38</v>
      </c>
      <c r="AK58" s="1">
        <v>1050</v>
      </c>
      <c r="AL58" s="1">
        <v>43.2190476190476</v>
      </c>
      <c r="AN58" s="3" t="s">
        <v>21</v>
      </c>
      <c r="AO58" s="1">
        <v>113</v>
      </c>
      <c r="AP58" s="1">
        <v>26.41</v>
      </c>
      <c r="AR58" s="1">
        <v>11.61</v>
      </c>
      <c r="AT58" s="1">
        <f>AP58+AR58-AP59-AR59</f>
        <v>35.81912</v>
      </c>
      <c r="AV58" s="1">
        <v>226.48</v>
      </c>
      <c r="AX58" s="1">
        <v>46.72</v>
      </c>
      <c r="AY58" s="1">
        <v>940</v>
      </c>
      <c r="AZ58" s="1">
        <v>49.7021276595745</v>
      </c>
      <c r="BC58" s="1">
        <v>24.71</v>
      </c>
      <c r="BE58" s="1">
        <v>9.93</v>
      </c>
      <c r="BG58" s="1">
        <f>BC58+BE58-BC59-BE59</f>
        <v>34.64</v>
      </c>
      <c r="BI58" s="1">
        <v>227.46</v>
      </c>
      <c r="BK58" s="4">
        <v>45.42</v>
      </c>
      <c r="BL58" s="1">
        <v>963</v>
      </c>
      <c r="BM58" s="1">
        <v>47.1651090342679</v>
      </c>
      <c r="BS58" s="1">
        <v>36.08</v>
      </c>
      <c r="BU58" s="1">
        <v>177.99</v>
      </c>
      <c r="BV58" s="5"/>
      <c r="BW58" s="1">
        <v>46.93</v>
      </c>
      <c r="BX58" s="1">
        <v>909</v>
      </c>
      <c r="BY58" s="1">
        <v>51.6281628162816</v>
      </c>
    </row>
    <row r="59" spans="1:77">
      <c r="A59" s="3"/>
      <c r="C59" s="1">
        <v>1.10044</v>
      </c>
      <c r="E59" s="1">
        <v>1.10044</v>
      </c>
      <c r="I59" s="1">
        <v>202.06</v>
      </c>
      <c r="K59" s="1">
        <v>36.14</v>
      </c>
      <c r="L59" s="1">
        <v>868</v>
      </c>
      <c r="M59" s="1">
        <v>41.6359447004608</v>
      </c>
      <c r="V59" s="1">
        <v>187.05</v>
      </c>
      <c r="X59" s="1">
        <v>36.81</v>
      </c>
      <c r="Y59" s="1">
        <v>849</v>
      </c>
      <c r="Z59" s="1">
        <v>43.356890459364</v>
      </c>
      <c r="AH59" s="1">
        <v>187.68</v>
      </c>
      <c r="AI59" s="5"/>
      <c r="AJ59" s="1">
        <v>36.78</v>
      </c>
      <c r="AK59" s="1">
        <v>878</v>
      </c>
      <c r="AL59" s="1">
        <v>41.8906605922551</v>
      </c>
      <c r="AN59" s="3"/>
      <c r="AP59" s="1">
        <v>1.10044</v>
      </c>
      <c r="AR59" s="1">
        <v>1.10044</v>
      </c>
      <c r="AV59" s="1">
        <v>241.51</v>
      </c>
      <c r="AX59" s="1">
        <v>43.48</v>
      </c>
      <c r="AY59" s="1">
        <v>912</v>
      </c>
      <c r="AZ59" s="1">
        <v>47.6754385964912</v>
      </c>
      <c r="BI59" s="1">
        <v>226.49</v>
      </c>
      <c r="BK59" s="1">
        <v>42.16</v>
      </c>
      <c r="BL59" s="1">
        <v>851</v>
      </c>
      <c r="BM59" s="1">
        <v>49.5417156286722</v>
      </c>
      <c r="BU59" s="1">
        <v>210.9</v>
      </c>
      <c r="BV59" s="5"/>
      <c r="BW59" s="1">
        <v>45.9</v>
      </c>
      <c r="BX59" s="1">
        <v>925</v>
      </c>
      <c r="BY59" s="1">
        <v>49.6216216216216</v>
      </c>
    </row>
    <row r="60" spans="1:77">
      <c r="A60" s="3"/>
      <c r="C60" s="1">
        <v>20.67956</v>
      </c>
      <c r="E60" s="1">
        <v>6.14956</v>
      </c>
      <c r="K60" s="1">
        <v>52.55</v>
      </c>
      <c r="L60" s="1">
        <v>1235</v>
      </c>
      <c r="M60" s="1">
        <v>42.5506072874494</v>
      </c>
      <c r="X60" s="1">
        <v>49.23</v>
      </c>
      <c r="Y60" s="1">
        <v>1214</v>
      </c>
      <c r="Z60" s="1">
        <v>40.5518945634267</v>
      </c>
      <c r="AJ60" s="1">
        <v>49.94</v>
      </c>
      <c r="AK60" s="1">
        <v>1167</v>
      </c>
      <c r="AL60" s="1">
        <v>42.7934875749786</v>
      </c>
      <c r="AN60" s="3"/>
      <c r="AP60" s="1">
        <v>25.30956</v>
      </c>
      <c r="AR60" s="1">
        <v>10.50956</v>
      </c>
      <c r="AX60" s="1">
        <v>51.84</v>
      </c>
      <c r="AY60" s="1">
        <v>1018</v>
      </c>
      <c r="AZ60" s="1">
        <v>50.9233791748527</v>
      </c>
      <c r="BK60" s="1">
        <v>50.56</v>
      </c>
      <c r="BL60" s="1">
        <v>1087</v>
      </c>
      <c r="BM60" s="1">
        <v>46.5133394664213</v>
      </c>
      <c r="BW60" s="1">
        <v>57.39</v>
      </c>
      <c r="BX60" s="1">
        <v>1086</v>
      </c>
      <c r="BY60" s="1">
        <v>52.8453038674033</v>
      </c>
    </row>
    <row r="61" spans="1:77">
      <c r="A61" s="3"/>
      <c r="K61" s="1">
        <v>48.9</v>
      </c>
      <c r="L61" s="1">
        <v>1122</v>
      </c>
      <c r="M61" s="1">
        <v>43.5828877005348</v>
      </c>
      <c r="X61" s="1">
        <v>47.6</v>
      </c>
      <c r="Y61" s="1">
        <v>1103</v>
      </c>
      <c r="Z61" s="1">
        <v>43.155031731641</v>
      </c>
      <c r="AJ61" s="1">
        <v>49.71</v>
      </c>
      <c r="AK61" s="1">
        <v>1134</v>
      </c>
      <c r="AL61" s="1">
        <v>43.8359788359788</v>
      </c>
      <c r="AN61" s="3"/>
      <c r="AX61" s="1">
        <v>55.98</v>
      </c>
      <c r="AY61" s="1">
        <v>1144</v>
      </c>
      <c r="AZ61" s="1">
        <v>48.9335664335664</v>
      </c>
      <c r="BK61" s="1">
        <v>54.67</v>
      </c>
      <c r="BL61" s="1">
        <v>1123</v>
      </c>
      <c r="BM61" s="1">
        <v>48.6821015138023</v>
      </c>
      <c r="BW61" s="1">
        <v>58.86</v>
      </c>
      <c r="BX61" s="1">
        <v>1157</v>
      </c>
      <c r="BY61" s="1">
        <v>50.8729472774417</v>
      </c>
    </row>
    <row r="62" spans="1:77">
      <c r="A62" s="3"/>
      <c r="K62" s="1">
        <v>39.59</v>
      </c>
      <c r="L62" s="1">
        <v>961</v>
      </c>
      <c r="M62" s="1">
        <v>41.1966701352758</v>
      </c>
      <c r="X62" s="1">
        <v>40.27</v>
      </c>
      <c r="Y62" s="1">
        <v>942</v>
      </c>
      <c r="Z62" s="1">
        <v>42.7494692144374</v>
      </c>
      <c r="AJ62" s="1">
        <v>45.1</v>
      </c>
      <c r="AK62" s="1">
        <v>1088</v>
      </c>
      <c r="AL62" s="1">
        <v>41.4522058823529</v>
      </c>
      <c r="AN62" s="3"/>
      <c r="AX62" s="1">
        <v>51.71</v>
      </c>
      <c r="AY62" s="1">
        <v>1064</v>
      </c>
      <c r="AZ62" s="1">
        <v>48.5996240601504</v>
      </c>
      <c r="BK62" s="1">
        <v>50.38</v>
      </c>
      <c r="BL62" s="1">
        <v>1043</v>
      </c>
      <c r="BM62" s="1">
        <v>48.3029721955896</v>
      </c>
      <c r="BW62" s="1">
        <v>59.32</v>
      </c>
      <c r="BX62" s="1">
        <v>1174</v>
      </c>
      <c r="BY62" s="1">
        <v>50.5281090289608</v>
      </c>
    </row>
    <row r="63" spans="1:77">
      <c r="A63" s="3"/>
      <c r="K63" s="1">
        <v>44.93</v>
      </c>
      <c r="L63" s="1">
        <v>1051</v>
      </c>
      <c r="M63" s="1">
        <v>42.7497621313035</v>
      </c>
      <c r="X63" s="1">
        <v>41.56</v>
      </c>
      <c r="Y63" s="1">
        <v>1032</v>
      </c>
      <c r="Z63" s="1">
        <v>40.2713178294574</v>
      </c>
      <c r="AJ63" s="1">
        <v>45.65</v>
      </c>
      <c r="AK63" s="1">
        <v>1062</v>
      </c>
      <c r="AL63" s="1">
        <v>42.984934086629</v>
      </c>
      <c r="AN63" s="3"/>
      <c r="AX63" s="1">
        <v>48.94</v>
      </c>
      <c r="AY63" s="1">
        <v>1003</v>
      </c>
      <c r="AZ63" s="1">
        <v>48.7936191425723</v>
      </c>
      <c r="BK63" s="1">
        <v>47.63</v>
      </c>
      <c r="BL63" s="1">
        <v>984</v>
      </c>
      <c r="BM63" s="1">
        <v>48.4044715447154</v>
      </c>
      <c r="BW63" s="1">
        <v>51.54</v>
      </c>
      <c r="BX63" s="1">
        <v>1016</v>
      </c>
      <c r="BY63" s="1">
        <v>50.7283464566929</v>
      </c>
    </row>
    <row r="64" spans="1:77">
      <c r="A64" s="3"/>
      <c r="I64" s="1">
        <v>206.615</v>
      </c>
      <c r="M64" s="1">
        <v>42.4452788433328</v>
      </c>
      <c r="V64" s="1">
        <v>196.615</v>
      </c>
      <c r="Z64" s="1">
        <v>42.1700349764887</v>
      </c>
      <c r="AH64" s="1">
        <v>174.84</v>
      </c>
      <c r="AI64" s="5"/>
      <c r="AL64" s="1">
        <v>42.6960524318737</v>
      </c>
      <c r="AN64" s="3"/>
      <c r="AV64" s="1">
        <v>233.995</v>
      </c>
      <c r="AZ64" s="1">
        <v>49.1046258445346</v>
      </c>
      <c r="BI64" s="1">
        <v>226.975</v>
      </c>
      <c r="BM64" s="1">
        <v>48.1016182305781</v>
      </c>
      <c r="BU64" s="1">
        <v>194.445</v>
      </c>
      <c r="BV64" s="5"/>
      <c r="BY64" s="1">
        <v>51.037415178067</v>
      </c>
    </row>
    <row r="65" spans="1:77">
      <c r="A65" s="3"/>
      <c r="C65" s="1">
        <f>C60/20</f>
        <v>1.033978</v>
      </c>
      <c r="E65" s="1">
        <f>E60/20</f>
        <v>0.307478</v>
      </c>
      <c r="G65" s="1">
        <f>G58/20</f>
        <v>1.341456</v>
      </c>
      <c r="I65" s="1">
        <v>2295.72222222222</v>
      </c>
      <c r="M65" s="1">
        <v>42.4452788433328</v>
      </c>
      <c r="P65" s="1">
        <f>P58/20</f>
        <v>1.0085</v>
      </c>
      <c r="R65" s="1">
        <f>R58/20</f>
        <v>0.314</v>
      </c>
      <c r="T65" s="1">
        <f>T58/20</f>
        <v>1.3225</v>
      </c>
      <c r="V65" s="1">
        <v>2184.61111111111</v>
      </c>
      <c r="Z65" s="1">
        <v>42.1700349764887</v>
      </c>
      <c r="AF65" s="1">
        <v>1.364</v>
      </c>
      <c r="AH65" s="1">
        <v>1942.66666666667</v>
      </c>
      <c r="AL65" s="1">
        <v>42.6960524318737</v>
      </c>
      <c r="AN65" s="3"/>
      <c r="AP65" s="1">
        <f>AP60/20</f>
        <v>1.265478</v>
      </c>
      <c r="AR65" s="1">
        <f>AR60/20</f>
        <v>0.525478</v>
      </c>
      <c r="AT65" s="1">
        <f>AT58/20</f>
        <v>1.790956</v>
      </c>
      <c r="AV65" s="1">
        <v>2599.94444444444</v>
      </c>
      <c r="AZ65" s="1">
        <v>49.1046258445346</v>
      </c>
      <c r="BC65" s="1">
        <f>BC58/20</f>
        <v>1.2355</v>
      </c>
      <c r="BE65" s="1">
        <f>BE58/20</f>
        <v>0.4965</v>
      </c>
      <c r="BG65" s="1">
        <f>BG58/20</f>
        <v>1.732</v>
      </c>
      <c r="BI65" s="1">
        <v>2521.94444444444</v>
      </c>
      <c r="BM65" s="1">
        <v>48.1016182305781</v>
      </c>
      <c r="BS65" s="1">
        <v>1.804</v>
      </c>
      <c r="BU65" s="1">
        <v>2160.5</v>
      </c>
      <c r="BY65" s="1">
        <v>51.037415178067</v>
      </c>
    </row>
    <row r="66" spans="1:40">
      <c r="A66" s="3"/>
      <c r="AN66" s="3"/>
    </row>
    <row r="67" spans="1:40">
      <c r="A67" s="3"/>
      <c r="AN67" s="3"/>
    </row>
    <row r="68" s="1" customFormat="1" spans="1:77">
      <c r="A68" s="4" t="s">
        <v>11</v>
      </c>
      <c r="C68" s="1">
        <v>22.7833333333333</v>
      </c>
      <c r="E68" s="1">
        <v>8.55</v>
      </c>
      <c r="G68" s="1">
        <f>AVERAGE(G43,G54,G65)</f>
        <v>1.35328933333333</v>
      </c>
      <c r="I68" s="1">
        <v>2352.92592592593</v>
      </c>
      <c r="M68" s="1">
        <v>42.5591299793515</v>
      </c>
      <c r="T68" s="1">
        <f>AVERAGE(T43,T54,T65)</f>
        <v>1.33483333333333</v>
      </c>
      <c r="V68" s="1">
        <v>2211.01851851852</v>
      </c>
      <c r="Z68" s="1">
        <v>41.9615062820529</v>
      </c>
      <c r="AH68" s="1">
        <v>1919.88888888889</v>
      </c>
      <c r="AL68" s="1">
        <v>42.8023960676888</v>
      </c>
      <c r="AN68" s="4" t="s">
        <v>11</v>
      </c>
      <c r="AT68" s="1">
        <f>AVERAGE(AT43,AT54,AT65)</f>
        <v>1.78228933333333</v>
      </c>
      <c r="AV68" s="1">
        <v>2602.38888888889</v>
      </c>
      <c r="AZ68" s="1">
        <v>49.6493892487612</v>
      </c>
      <c r="BG68" s="1">
        <f>AVERAGE(BG43,BG54,BG65)</f>
        <v>1.71566666666667</v>
      </c>
      <c r="BI68" s="1">
        <v>2512.42592592593</v>
      </c>
      <c r="BM68" s="1">
        <v>49.0734090986437</v>
      </c>
      <c r="BU68" s="1">
        <v>2169.81481481481</v>
      </c>
      <c r="BY68" s="1">
        <v>51.5909096711856</v>
      </c>
    </row>
    <row r="69" spans="1:77">
      <c r="A69" s="3" t="s">
        <v>22</v>
      </c>
      <c r="B69" s="1">
        <v>39</v>
      </c>
      <c r="C69" s="1">
        <v>19.57</v>
      </c>
      <c r="E69" s="1">
        <v>6.22</v>
      </c>
      <c r="G69" s="1">
        <f>C69+E69-C70-E70</f>
        <v>23.58912</v>
      </c>
      <c r="I69" s="1">
        <v>202.65</v>
      </c>
      <c r="K69" s="1">
        <v>49.29</v>
      </c>
      <c r="L69" s="1">
        <v>1123</v>
      </c>
      <c r="M69" s="1">
        <v>43.8913624220837</v>
      </c>
      <c r="P69" s="1">
        <v>18.33</v>
      </c>
      <c r="R69" s="1">
        <v>4.83</v>
      </c>
      <c r="T69" s="1">
        <f>P69+R69-P70-R70</f>
        <v>23.16</v>
      </c>
      <c r="V69" s="1">
        <v>187.64</v>
      </c>
      <c r="X69" s="1">
        <v>47.95</v>
      </c>
      <c r="Y69" s="1">
        <v>1098</v>
      </c>
      <c r="Z69" s="1">
        <v>43.6703096539162</v>
      </c>
      <c r="AF69" s="1">
        <v>24.01</v>
      </c>
      <c r="AH69" s="1">
        <v>164.6</v>
      </c>
      <c r="AI69" s="5"/>
      <c r="AJ69" s="1">
        <v>51.25</v>
      </c>
      <c r="AK69" s="1">
        <v>1160</v>
      </c>
      <c r="AL69" s="1">
        <v>44.1810344827586</v>
      </c>
      <c r="AN69" s="3" t="s">
        <v>23</v>
      </c>
      <c r="AO69" s="1">
        <v>108</v>
      </c>
      <c r="AP69" s="1">
        <v>24.51</v>
      </c>
      <c r="AR69" s="1">
        <v>10.81</v>
      </c>
      <c r="AT69" s="1">
        <f>AP69+AR69-AP70-AR70</f>
        <v>33.11912</v>
      </c>
      <c r="AV69" s="1">
        <v>227.57</v>
      </c>
      <c r="AX69" s="1">
        <v>55.53</v>
      </c>
      <c r="AY69" s="1">
        <v>1078</v>
      </c>
      <c r="AZ69" s="1">
        <v>51.5120593692022</v>
      </c>
      <c r="BC69" s="1">
        <v>22.78</v>
      </c>
      <c r="BE69" s="1">
        <v>9.08</v>
      </c>
      <c r="BG69" s="1">
        <f>BC69+BE69-BC70-BE70</f>
        <v>31.86</v>
      </c>
      <c r="BI69" s="1">
        <v>212.55</v>
      </c>
      <c r="BK69" s="1">
        <v>54.15</v>
      </c>
      <c r="BL69" s="1">
        <v>1059</v>
      </c>
      <c r="BM69" s="1">
        <v>51.1331444759207</v>
      </c>
      <c r="BS69" s="1">
        <v>32.62</v>
      </c>
      <c r="BU69" s="1">
        <v>167.56</v>
      </c>
      <c r="BV69" s="5"/>
      <c r="BW69" s="1">
        <v>54.49</v>
      </c>
      <c r="BX69" s="1">
        <v>1055</v>
      </c>
      <c r="BY69" s="1">
        <v>51.6492890995261</v>
      </c>
    </row>
    <row r="70" spans="1:77">
      <c r="A70" s="3"/>
      <c r="C70" s="1">
        <v>1.10044</v>
      </c>
      <c r="E70" s="1">
        <v>1.10044</v>
      </c>
      <c r="I70" s="1">
        <v>186.82</v>
      </c>
      <c r="K70" s="1">
        <v>45.24</v>
      </c>
      <c r="L70" s="1">
        <v>1036</v>
      </c>
      <c r="M70" s="1">
        <v>43.6679536679537</v>
      </c>
      <c r="V70" s="1">
        <v>172.12</v>
      </c>
      <c r="X70" s="1">
        <v>43.87</v>
      </c>
      <c r="Y70" s="1">
        <v>997</v>
      </c>
      <c r="Z70" s="1">
        <v>44.0020060180542</v>
      </c>
      <c r="AH70" s="1">
        <v>138.8</v>
      </c>
      <c r="AI70" s="5"/>
      <c r="AJ70" s="1">
        <v>41.06</v>
      </c>
      <c r="AK70" s="1">
        <v>934</v>
      </c>
      <c r="AL70" s="1">
        <v>43.9614561027837</v>
      </c>
      <c r="AN70" s="3"/>
      <c r="AP70" s="1">
        <v>1.10044</v>
      </c>
      <c r="AR70" s="1">
        <v>1.10044</v>
      </c>
      <c r="AV70" s="1">
        <v>177.71</v>
      </c>
      <c r="AX70" s="1">
        <v>51.49</v>
      </c>
      <c r="AY70" s="1">
        <v>1002</v>
      </c>
      <c r="AZ70" s="1">
        <v>51.3872255489022</v>
      </c>
      <c r="BI70" s="1">
        <v>172.76</v>
      </c>
      <c r="BK70" s="1">
        <v>50.3</v>
      </c>
      <c r="BL70" s="1">
        <v>1054</v>
      </c>
      <c r="BM70" s="1">
        <v>47.7229601518027</v>
      </c>
      <c r="BU70" s="1">
        <v>165</v>
      </c>
      <c r="BV70" s="5"/>
      <c r="BW70" s="1">
        <v>55.52</v>
      </c>
      <c r="BX70" s="1">
        <v>1091</v>
      </c>
      <c r="BY70" s="1">
        <v>50.8890925756187</v>
      </c>
    </row>
    <row r="71" spans="1:77">
      <c r="A71" s="3"/>
      <c r="C71" s="1">
        <v>18.46956</v>
      </c>
      <c r="E71" s="1">
        <v>5.11956</v>
      </c>
      <c r="K71" s="1">
        <v>45.07</v>
      </c>
      <c r="L71" s="1">
        <v>1022</v>
      </c>
      <c r="M71" s="1">
        <v>44.0998043052838</v>
      </c>
      <c r="X71" s="1">
        <v>43.76</v>
      </c>
      <c r="Y71" s="1">
        <v>999</v>
      </c>
      <c r="Z71" s="1">
        <v>43.8038038038038</v>
      </c>
      <c r="AJ71" s="1">
        <v>45.86</v>
      </c>
      <c r="AK71" s="1">
        <v>1033</v>
      </c>
      <c r="AL71" s="1">
        <v>44.3949661181026</v>
      </c>
      <c r="AN71" s="3"/>
      <c r="AP71" s="1">
        <v>23.40956</v>
      </c>
      <c r="AR71" s="1">
        <v>9.70956</v>
      </c>
      <c r="AX71" s="1">
        <v>47.64</v>
      </c>
      <c r="AY71" s="1">
        <v>936</v>
      </c>
      <c r="AZ71" s="1">
        <v>50.8974358974359</v>
      </c>
      <c r="BK71" s="1">
        <v>46.3</v>
      </c>
      <c r="BL71" s="1">
        <v>915</v>
      </c>
      <c r="BM71" s="1">
        <v>50.6010928961749</v>
      </c>
      <c r="BW71" s="1">
        <v>48.49</v>
      </c>
      <c r="BX71" s="1">
        <v>950</v>
      </c>
      <c r="BY71" s="1">
        <v>51.0421052631579</v>
      </c>
    </row>
    <row r="72" spans="1:77">
      <c r="A72" s="3"/>
      <c r="K72" s="1">
        <v>46.22</v>
      </c>
      <c r="L72" s="1">
        <v>1085</v>
      </c>
      <c r="M72" s="1">
        <v>42.5990783410138</v>
      </c>
      <c r="X72" s="1">
        <v>44.48</v>
      </c>
      <c r="Y72" s="1">
        <v>1064</v>
      </c>
      <c r="Z72" s="1">
        <v>41.8045112781955</v>
      </c>
      <c r="AJ72" s="1">
        <v>46.92</v>
      </c>
      <c r="AK72" s="1">
        <v>1094</v>
      </c>
      <c r="AL72" s="1">
        <v>42.8884826325411</v>
      </c>
      <c r="AN72" s="3"/>
      <c r="AX72" s="1">
        <v>48.99</v>
      </c>
      <c r="AY72" s="1">
        <v>1009</v>
      </c>
      <c r="AZ72" s="1">
        <v>48.5530227948464</v>
      </c>
      <c r="BK72" s="1">
        <v>48.59</v>
      </c>
      <c r="BL72" s="1">
        <v>987</v>
      </c>
      <c r="BM72" s="1">
        <v>49.2299898682877</v>
      </c>
      <c r="BW72" s="1">
        <v>49.7</v>
      </c>
      <c r="BX72" s="1">
        <v>1021</v>
      </c>
      <c r="BY72" s="1">
        <v>48.6777668952008</v>
      </c>
    </row>
    <row r="73" spans="1:77">
      <c r="A73" s="3"/>
      <c r="K73" s="1">
        <v>40.06</v>
      </c>
      <c r="L73" s="1">
        <v>942</v>
      </c>
      <c r="M73" s="1">
        <v>42.5265392781316</v>
      </c>
      <c r="X73" s="1">
        <v>38.82</v>
      </c>
      <c r="Y73" s="1">
        <v>921</v>
      </c>
      <c r="Z73" s="1">
        <v>42.1498371335505</v>
      </c>
      <c r="AJ73" s="1">
        <v>40.68</v>
      </c>
      <c r="AK73" s="1">
        <v>950</v>
      </c>
      <c r="AL73" s="1">
        <v>42.8210526315789</v>
      </c>
      <c r="AN73" s="3"/>
      <c r="AX73" s="1">
        <v>46.88</v>
      </c>
      <c r="AY73" s="1">
        <v>959</v>
      </c>
      <c r="AZ73" s="1">
        <v>48.8842544316997</v>
      </c>
      <c r="BK73" s="1">
        <v>46.19</v>
      </c>
      <c r="BL73" s="1">
        <v>941</v>
      </c>
      <c r="BM73" s="1">
        <v>49.0860786397449</v>
      </c>
      <c r="BW73" s="1">
        <v>47.6</v>
      </c>
      <c r="BX73" s="1">
        <v>971</v>
      </c>
      <c r="BY73" s="1">
        <v>49.0216271884655</v>
      </c>
    </row>
    <row r="74" spans="1:77">
      <c r="A74" s="3"/>
      <c r="K74" s="1">
        <v>45.16</v>
      </c>
      <c r="L74" s="1">
        <v>1077</v>
      </c>
      <c r="M74" s="1">
        <v>41.9312906220984</v>
      </c>
      <c r="X74" s="1">
        <v>43.87</v>
      </c>
      <c r="Y74" s="1">
        <v>1054</v>
      </c>
      <c r="Z74" s="1">
        <v>41.6223908918406</v>
      </c>
      <c r="AJ74" s="1">
        <v>46.01</v>
      </c>
      <c r="AK74" s="1">
        <v>1090</v>
      </c>
      <c r="AL74" s="1">
        <v>42.2110091743119</v>
      </c>
      <c r="AN74" s="3"/>
      <c r="AX74" s="1">
        <v>53.11</v>
      </c>
      <c r="AY74" s="1">
        <v>1083</v>
      </c>
      <c r="AZ74" s="1">
        <v>49.0397045244691</v>
      </c>
      <c r="BK74" s="1">
        <v>51.76</v>
      </c>
      <c r="BL74" s="1">
        <v>1064</v>
      </c>
      <c r="BM74" s="1">
        <v>48.6466165413534</v>
      </c>
      <c r="BW74" s="1">
        <v>53.93</v>
      </c>
      <c r="BX74" s="1">
        <v>1097</v>
      </c>
      <c r="BY74" s="1">
        <v>49.1613491340018</v>
      </c>
    </row>
    <row r="75" spans="1:77">
      <c r="A75" s="3"/>
      <c r="I75" s="1">
        <v>194.735</v>
      </c>
      <c r="M75" s="1">
        <v>43.1193381060942</v>
      </c>
      <c r="V75" s="1">
        <v>179.88</v>
      </c>
      <c r="Z75" s="1">
        <v>42.8421431298935</v>
      </c>
      <c r="AH75" s="1">
        <v>151.7</v>
      </c>
      <c r="AI75" s="5"/>
      <c r="AL75" s="1">
        <v>43.4096668570128</v>
      </c>
      <c r="AN75" s="3"/>
      <c r="AV75" s="1">
        <v>202.64</v>
      </c>
      <c r="AZ75" s="1">
        <v>50.0456170944259</v>
      </c>
      <c r="BI75" s="1">
        <v>192.655</v>
      </c>
      <c r="BM75" s="1">
        <v>49.403313762214</v>
      </c>
      <c r="BU75" s="1">
        <v>166.28</v>
      </c>
      <c r="BV75" s="5"/>
      <c r="BY75" s="1">
        <v>50.0735383593285</v>
      </c>
    </row>
    <row r="76" spans="1:77">
      <c r="A76" s="3"/>
      <c r="C76" s="1">
        <f>C71/20</f>
        <v>0.923478</v>
      </c>
      <c r="E76" s="1">
        <f>E71/20</f>
        <v>0.255978</v>
      </c>
      <c r="G76" s="1">
        <f>G69/20</f>
        <v>1.179456</v>
      </c>
      <c r="I76" s="1">
        <v>2163.72222222222</v>
      </c>
      <c r="M76" s="1">
        <v>43.1193381060942</v>
      </c>
      <c r="P76" s="1">
        <f>P69/20</f>
        <v>0.9165</v>
      </c>
      <c r="R76" s="1">
        <f>R69/20</f>
        <v>0.2415</v>
      </c>
      <c r="T76" s="1">
        <f>T69/20</f>
        <v>1.158</v>
      </c>
      <c r="V76" s="1">
        <v>1998.66666666667</v>
      </c>
      <c r="Z76" s="1">
        <v>42.8421431298935</v>
      </c>
      <c r="AF76" s="1">
        <v>1.2005</v>
      </c>
      <c r="AH76" s="1">
        <v>1685.55555555556</v>
      </c>
      <c r="AL76" s="1">
        <v>43.4096668570128</v>
      </c>
      <c r="AN76" s="3"/>
      <c r="AP76" s="1">
        <f>AP71/20</f>
        <v>1.170478</v>
      </c>
      <c r="AR76" s="1">
        <f>AR71/20</f>
        <v>0.485478</v>
      </c>
      <c r="AT76" s="1">
        <f>AT69/20</f>
        <v>1.655956</v>
      </c>
      <c r="AV76" s="1">
        <v>2251.55555555556</v>
      </c>
      <c r="AZ76" s="1">
        <v>50.0456170944259</v>
      </c>
      <c r="BC76" s="1">
        <f>BC69/20</f>
        <v>1.139</v>
      </c>
      <c r="BE76" s="1">
        <f>BE69/20</f>
        <v>0.454</v>
      </c>
      <c r="BG76" s="1">
        <f>BG69/20</f>
        <v>1.593</v>
      </c>
      <c r="BI76" s="1">
        <v>2140.61111111111</v>
      </c>
      <c r="BM76" s="1">
        <v>49.403313762214</v>
      </c>
      <c r="BS76" s="1">
        <v>1.631</v>
      </c>
      <c r="BU76" s="1">
        <v>1847.55555555556</v>
      </c>
      <c r="BY76" s="1">
        <v>50.0735383593285</v>
      </c>
    </row>
    <row r="77" spans="1:40">
      <c r="A77" s="3"/>
      <c r="AN77" s="3"/>
    </row>
    <row r="78" spans="1:40">
      <c r="A78" s="3"/>
      <c r="AN78" s="3"/>
    </row>
    <row r="79" spans="1:40">
      <c r="A79" s="4" t="s">
        <v>11</v>
      </c>
      <c r="AN79" s="4" t="s">
        <v>11</v>
      </c>
    </row>
    <row r="80" spans="1:77">
      <c r="A80" s="3" t="s">
        <v>24</v>
      </c>
      <c r="B80" s="1">
        <v>42</v>
      </c>
      <c r="C80" s="1">
        <v>19.74</v>
      </c>
      <c r="E80" s="1">
        <v>6.06</v>
      </c>
      <c r="G80" s="1">
        <f>C80+E80-C81-E81</f>
        <v>23.59912</v>
      </c>
      <c r="I80" s="1">
        <v>217.45</v>
      </c>
      <c r="K80" s="1">
        <v>49.2</v>
      </c>
      <c r="L80" s="1">
        <v>1113</v>
      </c>
      <c r="M80" s="1">
        <v>44.2048517520216</v>
      </c>
      <c r="P80" s="1">
        <v>18.54</v>
      </c>
      <c r="R80" s="1">
        <v>4.77</v>
      </c>
      <c r="T80" s="1">
        <f>P80+R80-P81-R81</f>
        <v>23.31</v>
      </c>
      <c r="V80" s="1">
        <v>202.78</v>
      </c>
      <c r="X80" s="1">
        <v>47.85</v>
      </c>
      <c r="Y80" s="1">
        <v>1091</v>
      </c>
      <c r="Z80" s="1">
        <v>43.858845096242</v>
      </c>
      <c r="AF80" s="1">
        <v>24.15</v>
      </c>
      <c r="AH80" s="1">
        <v>124.57</v>
      </c>
      <c r="AI80" s="5"/>
      <c r="AJ80" s="1">
        <v>52.95</v>
      </c>
      <c r="AK80" s="1">
        <v>1190</v>
      </c>
      <c r="AL80" s="1">
        <v>44.4957983193277</v>
      </c>
      <c r="AN80" s="3" t="s">
        <v>25</v>
      </c>
      <c r="AO80" s="1">
        <v>111</v>
      </c>
      <c r="AP80" s="1">
        <v>24.26</v>
      </c>
      <c r="AR80" s="1">
        <v>10.81</v>
      </c>
      <c r="AT80" s="1">
        <f>AP80+AR80-AP81-AR81</f>
        <v>32.86912</v>
      </c>
      <c r="AV80" s="1">
        <v>215.82</v>
      </c>
      <c r="AX80" s="1">
        <v>53.85</v>
      </c>
      <c r="AY80" s="1">
        <v>1088</v>
      </c>
      <c r="AZ80" s="1">
        <v>49.4944852941177</v>
      </c>
      <c r="BC80" s="1">
        <v>22.44</v>
      </c>
      <c r="BE80" s="1">
        <v>9.08</v>
      </c>
      <c r="BG80" s="1">
        <f>BC80+BE80-BC81-BE81</f>
        <v>31.52</v>
      </c>
      <c r="BI80" s="1">
        <v>208.76</v>
      </c>
      <c r="BK80" s="1">
        <v>52.48</v>
      </c>
      <c r="BL80" s="1">
        <v>1067</v>
      </c>
      <c r="BM80" s="1">
        <v>49.1846298031865</v>
      </c>
      <c r="BS80" s="1">
        <v>33.2</v>
      </c>
      <c r="BU80" s="1">
        <v>150.4</v>
      </c>
      <c r="BV80" s="5"/>
      <c r="BW80" s="1">
        <v>56.82</v>
      </c>
      <c r="BX80" s="1">
        <v>1145</v>
      </c>
      <c r="BY80" s="1">
        <v>49.6244541484716</v>
      </c>
    </row>
    <row r="81" spans="1:77">
      <c r="A81" s="3"/>
      <c r="C81" s="1">
        <v>1.10044</v>
      </c>
      <c r="E81" s="1">
        <v>1.10044</v>
      </c>
      <c r="I81" s="1">
        <v>157.05</v>
      </c>
      <c r="K81" s="1">
        <v>41.17</v>
      </c>
      <c r="L81" s="1">
        <v>924</v>
      </c>
      <c r="M81" s="1">
        <v>44.5562770562771</v>
      </c>
      <c r="V81" s="1">
        <v>148.25</v>
      </c>
      <c r="X81" s="1">
        <v>39.84</v>
      </c>
      <c r="Y81" s="1">
        <v>903</v>
      </c>
      <c r="Z81" s="1">
        <v>44.1196013289037</v>
      </c>
      <c r="AH81" s="1">
        <v>169.4</v>
      </c>
      <c r="AI81" s="5"/>
      <c r="AJ81" s="1">
        <v>41.89</v>
      </c>
      <c r="AK81" s="1">
        <v>934</v>
      </c>
      <c r="AL81" s="1">
        <v>44.8501070663812</v>
      </c>
      <c r="AN81" s="3"/>
      <c r="AP81" s="1">
        <v>1.10044</v>
      </c>
      <c r="AR81" s="1">
        <v>1.10044</v>
      </c>
      <c r="AV81" s="1">
        <v>185.85</v>
      </c>
      <c r="AX81" s="1">
        <v>50.33</v>
      </c>
      <c r="AY81" s="1">
        <v>1011</v>
      </c>
      <c r="AZ81" s="1">
        <v>49.782393669634</v>
      </c>
      <c r="BI81" s="1">
        <v>177.82</v>
      </c>
      <c r="BK81" s="1">
        <v>49.01</v>
      </c>
      <c r="BL81" s="1">
        <v>989</v>
      </c>
      <c r="BM81" s="1">
        <v>49.5551061678463</v>
      </c>
      <c r="BU81" s="1">
        <v>180.95</v>
      </c>
      <c r="BV81" s="5"/>
      <c r="BW81" s="1">
        <v>51.12</v>
      </c>
      <c r="BX81" s="1">
        <v>1024</v>
      </c>
      <c r="BY81" s="1">
        <v>49.921875</v>
      </c>
    </row>
    <row r="82" spans="1:77">
      <c r="A82" s="3"/>
      <c r="C82" s="1">
        <v>18.63956</v>
      </c>
      <c r="E82" s="1">
        <v>4.95956</v>
      </c>
      <c r="K82" s="1">
        <v>44.27</v>
      </c>
      <c r="L82" s="1">
        <v>1009</v>
      </c>
      <c r="M82" s="1">
        <v>43.8751238850347</v>
      </c>
      <c r="X82" s="1">
        <v>42.9</v>
      </c>
      <c r="Y82" s="1">
        <v>984</v>
      </c>
      <c r="Z82" s="1">
        <v>43.5975609756098</v>
      </c>
      <c r="AJ82" s="1">
        <v>44.99</v>
      </c>
      <c r="AK82" s="1">
        <v>1019</v>
      </c>
      <c r="AL82" s="1">
        <v>44.1511285574092</v>
      </c>
      <c r="AN82" s="3"/>
      <c r="AP82" s="1">
        <v>23.15956</v>
      </c>
      <c r="AR82" s="1">
        <v>9.70956</v>
      </c>
      <c r="AX82" s="1">
        <v>49.17</v>
      </c>
      <c r="AY82" s="1">
        <v>992</v>
      </c>
      <c r="AZ82" s="1">
        <v>49.5665322580645</v>
      </c>
      <c r="BK82" s="1">
        <v>47.82</v>
      </c>
      <c r="BL82" s="1">
        <v>973</v>
      </c>
      <c r="BM82" s="1">
        <v>49.1469681397739</v>
      </c>
      <c r="BW82" s="1">
        <v>49.85</v>
      </c>
      <c r="BX82" s="1">
        <v>1003</v>
      </c>
      <c r="BY82" s="1">
        <v>49.7008973080758</v>
      </c>
    </row>
    <row r="83" spans="1:77">
      <c r="A83" s="3"/>
      <c r="K83" s="1">
        <v>45.11</v>
      </c>
      <c r="L83" s="1">
        <v>1048</v>
      </c>
      <c r="M83" s="1">
        <v>43.043893129771</v>
      </c>
      <c r="X83" s="1">
        <v>43.73</v>
      </c>
      <c r="Y83" s="1">
        <v>1011</v>
      </c>
      <c r="Z83" s="1">
        <v>43.2542037586548</v>
      </c>
      <c r="AJ83" s="1">
        <v>36.48</v>
      </c>
      <c r="AK83" s="1">
        <v>842</v>
      </c>
      <c r="AL83" s="1">
        <v>43.3254156769596</v>
      </c>
      <c r="AN83" s="3"/>
      <c r="AX83" s="1">
        <v>43.03</v>
      </c>
      <c r="AY83" s="1">
        <v>840</v>
      </c>
      <c r="AZ83" s="1">
        <v>51.2261904761905</v>
      </c>
      <c r="BK83" s="1">
        <v>41.71</v>
      </c>
      <c r="BL83" s="1">
        <v>821</v>
      </c>
      <c r="BM83" s="1">
        <v>50.8038976857491</v>
      </c>
      <c r="BW83" s="1">
        <v>50.38</v>
      </c>
      <c r="BX83" s="1">
        <v>981</v>
      </c>
      <c r="BY83" s="1">
        <v>51.3557594291539</v>
      </c>
    </row>
    <row r="84" spans="1:77">
      <c r="A84" s="3"/>
      <c r="K84" s="1">
        <v>42.02</v>
      </c>
      <c r="L84" s="1">
        <v>975</v>
      </c>
      <c r="M84" s="1">
        <v>43.0974358974359</v>
      </c>
      <c r="X84" s="1">
        <v>40.64</v>
      </c>
      <c r="Y84" s="1">
        <v>945</v>
      </c>
      <c r="Z84" s="1">
        <v>43.005291005291</v>
      </c>
      <c r="AJ84" s="1">
        <v>42.69</v>
      </c>
      <c r="AK84" s="1">
        <v>984</v>
      </c>
      <c r="AL84" s="1">
        <v>43.3841463414634</v>
      </c>
      <c r="AN84" s="3"/>
      <c r="AX84" s="1">
        <v>44.31</v>
      </c>
      <c r="AY84" s="1">
        <v>876</v>
      </c>
      <c r="AZ84" s="1">
        <v>50.5821917808219</v>
      </c>
      <c r="BK84" s="1">
        <v>42.97</v>
      </c>
      <c r="BL84" s="1">
        <v>854</v>
      </c>
      <c r="BM84" s="1">
        <v>50.3161592505855</v>
      </c>
      <c r="BW84" s="1">
        <v>44.94</v>
      </c>
      <c r="BX84" s="1">
        <v>886</v>
      </c>
      <c r="BY84" s="1">
        <v>50.7223476297968</v>
      </c>
    </row>
    <row r="85" spans="1:77">
      <c r="A85" s="3"/>
      <c r="K85" s="1">
        <v>39.02</v>
      </c>
      <c r="L85" s="1">
        <v>924</v>
      </c>
      <c r="M85" s="1">
        <v>42.2294372294372</v>
      </c>
      <c r="X85" s="1">
        <v>37.67</v>
      </c>
      <c r="Y85" s="1">
        <v>901</v>
      </c>
      <c r="Z85" s="1">
        <v>41.8091009988901</v>
      </c>
      <c r="AJ85" s="1">
        <v>44.46</v>
      </c>
      <c r="AK85" s="1">
        <v>1046</v>
      </c>
      <c r="AL85" s="1">
        <v>42.5047801147227</v>
      </c>
      <c r="AN85" s="3"/>
      <c r="AX85" s="1">
        <v>54.35</v>
      </c>
      <c r="AY85" s="1">
        <v>1078</v>
      </c>
      <c r="AZ85" s="1">
        <v>50.417439703154</v>
      </c>
      <c r="BK85" s="1">
        <v>52.97</v>
      </c>
      <c r="BL85" s="1">
        <v>1055</v>
      </c>
      <c r="BM85" s="1">
        <v>50.2085308056872</v>
      </c>
      <c r="BW85" s="1">
        <v>51.26</v>
      </c>
      <c r="BX85" s="1">
        <v>1014</v>
      </c>
      <c r="BY85" s="1">
        <v>50.5522682445759</v>
      </c>
    </row>
    <row r="86" spans="1:77">
      <c r="A86" s="3"/>
      <c r="I86" s="1">
        <v>187.25</v>
      </c>
      <c r="M86" s="1">
        <v>43.5011698249962</v>
      </c>
      <c r="V86" s="1">
        <v>175.515</v>
      </c>
      <c r="Z86" s="1">
        <v>43.2741005272652</v>
      </c>
      <c r="AH86" s="1">
        <v>146.985</v>
      </c>
      <c r="AI86" s="5"/>
      <c r="AL86" s="1">
        <v>43.785229346044</v>
      </c>
      <c r="AN86" s="3"/>
      <c r="AV86" s="1">
        <v>200.835</v>
      </c>
      <c r="AZ86" s="1">
        <v>50.1782055303304</v>
      </c>
      <c r="BI86" s="1">
        <v>193.29</v>
      </c>
      <c r="BM86" s="1">
        <v>49.8692153088047</v>
      </c>
      <c r="BU86" s="1">
        <v>165.675</v>
      </c>
      <c r="BV86" s="5"/>
      <c r="BY86" s="1">
        <v>50.312933626679</v>
      </c>
    </row>
    <row r="87" spans="1:77">
      <c r="A87" s="3"/>
      <c r="C87" s="1">
        <f>C82/20</f>
        <v>0.931978</v>
      </c>
      <c r="E87" s="1">
        <f>E82/20</f>
        <v>0.247978</v>
      </c>
      <c r="G87" s="1">
        <f>G80/20</f>
        <v>1.179956</v>
      </c>
      <c r="I87" s="1">
        <v>2080.55555555556</v>
      </c>
      <c r="M87" s="1">
        <v>43.5011698249962</v>
      </c>
      <c r="P87" s="1">
        <f>P80/20</f>
        <v>0.927</v>
      </c>
      <c r="R87" s="1">
        <f>R80/20</f>
        <v>0.2385</v>
      </c>
      <c r="T87" s="1">
        <f>T80/20</f>
        <v>1.1655</v>
      </c>
      <c r="V87" s="1">
        <v>1950.16666666667</v>
      </c>
      <c r="Z87" s="1">
        <v>43.2741005272652</v>
      </c>
      <c r="AF87" s="1">
        <v>1.2075</v>
      </c>
      <c r="AH87" s="1">
        <v>1633.16666666667</v>
      </c>
      <c r="AL87" s="1">
        <v>43.785229346044</v>
      </c>
      <c r="AN87" s="3"/>
      <c r="AP87" s="1">
        <f>AP82/20</f>
        <v>1.157978</v>
      </c>
      <c r="AR87" s="1">
        <f>AR82/20</f>
        <v>0.485478</v>
      </c>
      <c r="AT87" s="1">
        <f>AT80/20</f>
        <v>1.643456</v>
      </c>
      <c r="AV87" s="1">
        <v>2231.5</v>
      </c>
      <c r="AZ87" s="1">
        <v>50.1782055303304</v>
      </c>
      <c r="BC87" s="1">
        <f>BC80/20</f>
        <v>1.122</v>
      </c>
      <c r="BE87" s="1">
        <f>BE80/20</f>
        <v>0.454</v>
      </c>
      <c r="BG87" s="1">
        <f>BG80/20</f>
        <v>1.576</v>
      </c>
      <c r="BI87" s="1">
        <v>2147.66666666667</v>
      </c>
      <c r="BM87" s="1">
        <v>49.8692153088047</v>
      </c>
      <c r="BS87" s="1">
        <v>1.66</v>
      </c>
      <c r="BU87" s="1">
        <v>1840.83333333333</v>
      </c>
      <c r="BY87" s="1">
        <v>50.312933626679</v>
      </c>
    </row>
    <row r="88" spans="1:40">
      <c r="A88" s="3"/>
      <c r="AN88" s="3"/>
    </row>
    <row r="89" spans="1:40">
      <c r="A89" s="3"/>
      <c r="AN89" s="3"/>
    </row>
    <row r="90" spans="1:40">
      <c r="A90" s="4" t="s">
        <v>11</v>
      </c>
      <c r="AN90" s="4" t="s">
        <v>11</v>
      </c>
    </row>
    <row r="91" spans="1:77">
      <c r="A91" s="3" t="s">
        <v>26</v>
      </c>
      <c r="B91" s="1">
        <v>45</v>
      </c>
      <c r="C91" s="1">
        <v>19.89</v>
      </c>
      <c r="E91" s="1">
        <v>5.89</v>
      </c>
      <c r="G91" s="1">
        <f>C91+E91-C92-E92</f>
        <v>23.57912</v>
      </c>
      <c r="I91" s="1">
        <v>171.01</v>
      </c>
      <c r="K91" s="1">
        <v>48.1</v>
      </c>
      <c r="L91" s="1">
        <v>1178</v>
      </c>
      <c r="M91" s="1">
        <v>40.8319185059423</v>
      </c>
      <c r="P91" s="1">
        <v>17.96</v>
      </c>
      <c r="R91" s="1">
        <v>4.94</v>
      </c>
      <c r="T91" s="1">
        <f>P91+R91-P92-R92</f>
        <v>22.9</v>
      </c>
      <c r="V91" s="1">
        <v>157.62</v>
      </c>
      <c r="X91" s="1">
        <v>47.56</v>
      </c>
      <c r="Y91" s="1">
        <v>1125</v>
      </c>
      <c r="Z91" s="1">
        <v>42.2755555555556</v>
      </c>
      <c r="AF91" s="1">
        <v>23.19</v>
      </c>
      <c r="AH91" s="1">
        <v>137.28</v>
      </c>
      <c r="AI91" s="5"/>
      <c r="AJ91" s="1">
        <v>46.17</v>
      </c>
      <c r="AK91" s="1">
        <v>1123</v>
      </c>
      <c r="AL91" s="1">
        <v>41.113089937667</v>
      </c>
      <c r="AN91" s="3" t="s">
        <v>27</v>
      </c>
      <c r="AO91" s="1">
        <v>114</v>
      </c>
      <c r="AP91" s="1">
        <v>24.18</v>
      </c>
      <c r="AR91" s="1">
        <v>10.75</v>
      </c>
      <c r="AT91" s="1">
        <f>AP91+AR91-AP92-AR92</f>
        <v>32.72912</v>
      </c>
      <c r="AV91" s="1">
        <v>192.21</v>
      </c>
      <c r="AX91" s="1">
        <v>57.03</v>
      </c>
      <c r="AY91" s="1">
        <v>1134</v>
      </c>
      <c r="AZ91" s="1">
        <v>50.2910052910053</v>
      </c>
      <c r="BC91" s="1">
        <v>22.31</v>
      </c>
      <c r="BE91" s="1">
        <v>8.9</v>
      </c>
      <c r="BG91" s="1">
        <f>BC91+BE91-BC92-BE92</f>
        <v>31.21</v>
      </c>
      <c r="BI91" s="1">
        <v>189.25</v>
      </c>
      <c r="BK91" s="1">
        <v>55.67</v>
      </c>
      <c r="BL91" s="1">
        <v>1115</v>
      </c>
      <c r="BM91" s="1">
        <v>49.9282511210762</v>
      </c>
      <c r="BS91" s="1">
        <v>33.48</v>
      </c>
      <c r="BU91" s="1">
        <v>135.58</v>
      </c>
      <c r="BV91" s="5"/>
      <c r="BW91" s="1">
        <v>55.52</v>
      </c>
      <c r="BX91" s="1">
        <v>1101</v>
      </c>
      <c r="BY91" s="1">
        <v>50.4268846503179</v>
      </c>
    </row>
    <row r="92" spans="1:77">
      <c r="A92" s="3"/>
      <c r="C92" s="1">
        <v>1.10044</v>
      </c>
      <c r="E92" s="1">
        <v>1.10044</v>
      </c>
      <c r="I92" s="1">
        <v>194.48</v>
      </c>
      <c r="K92" s="1">
        <v>42.37</v>
      </c>
      <c r="L92" s="1">
        <v>1051</v>
      </c>
      <c r="M92" s="1">
        <v>40.313986679353</v>
      </c>
      <c r="V92" s="1">
        <v>180.23</v>
      </c>
      <c r="X92" s="1">
        <v>42.15</v>
      </c>
      <c r="Y92" s="1">
        <v>1015</v>
      </c>
      <c r="Z92" s="1">
        <v>41.5270935960591</v>
      </c>
      <c r="AH92" s="1">
        <v>176.18</v>
      </c>
      <c r="AI92" s="5"/>
      <c r="AJ92" s="1">
        <v>43.15</v>
      </c>
      <c r="AK92" s="1">
        <v>1063</v>
      </c>
      <c r="AL92" s="1">
        <v>40.5926622765757</v>
      </c>
      <c r="AN92" s="3"/>
      <c r="AP92" s="1">
        <v>1.10044</v>
      </c>
      <c r="AR92" s="1">
        <v>1.10044</v>
      </c>
      <c r="AV92" s="1">
        <v>208.16</v>
      </c>
      <c r="AX92" s="1">
        <v>43.57</v>
      </c>
      <c r="AY92" s="1">
        <v>868</v>
      </c>
      <c r="AZ92" s="1">
        <v>50.1958525345622</v>
      </c>
      <c r="BI92" s="1">
        <v>193.18</v>
      </c>
      <c r="BK92" s="1">
        <v>42.2</v>
      </c>
      <c r="BL92" s="1">
        <v>847</v>
      </c>
      <c r="BM92" s="1">
        <v>49.8229043683589</v>
      </c>
      <c r="BU92" s="1">
        <v>199.11</v>
      </c>
      <c r="BV92" s="5"/>
      <c r="BW92" s="1">
        <v>44.29</v>
      </c>
      <c r="BX92" s="1">
        <v>880</v>
      </c>
      <c r="BY92" s="1">
        <v>50.3295454545455</v>
      </c>
    </row>
    <row r="93" spans="1:77">
      <c r="A93" s="3"/>
      <c r="C93" s="1">
        <v>18.78956</v>
      </c>
      <c r="E93" s="1">
        <v>4.78956</v>
      </c>
      <c r="K93" s="1">
        <v>46.96</v>
      </c>
      <c r="L93" s="1">
        <v>1151</v>
      </c>
      <c r="M93" s="1">
        <v>40.7993049522155</v>
      </c>
      <c r="X93" s="1">
        <v>45.6</v>
      </c>
      <c r="Y93" s="1">
        <v>1120</v>
      </c>
      <c r="Z93" s="1">
        <v>40.7142857142857</v>
      </c>
      <c r="AJ93" s="1">
        <v>43.45</v>
      </c>
      <c r="AK93" s="1">
        <v>1058</v>
      </c>
      <c r="AL93" s="1">
        <v>41.0680529300567</v>
      </c>
      <c r="AN93" s="3"/>
      <c r="AP93" s="1">
        <v>23.07956</v>
      </c>
      <c r="AR93" s="1">
        <v>9.64956</v>
      </c>
      <c r="AX93" s="1">
        <v>51.79</v>
      </c>
      <c r="AY93" s="1">
        <v>1042</v>
      </c>
      <c r="AZ93" s="1">
        <v>49.7024952015355</v>
      </c>
      <c r="BK93" s="1">
        <v>50.46</v>
      </c>
      <c r="BL93" s="1">
        <v>1021</v>
      </c>
      <c r="BM93" s="1">
        <v>49.4221351616063</v>
      </c>
      <c r="BW93" s="1">
        <v>42.61</v>
      </c>
      <c r="BX93" s="1">
        <v>855</v>
      </c>
      <c r="BY93" s="1">
        <v>49.8362573099415</v>
      </c>
    </row>
    <row r="94" spans="1:77">
      <c r="A94" s="3"/>
      <c r="K94" s="1">
        <v>43.47</v>
      </c>
      <c r="L94" s="1">
        <v>960</v>
      </c>
      <c r="M94" s="1">
        <v>45.28125</v>
      </c>
      <c r="X94" s="1">
        <v>42.08</v>
      </c>
      <c r="Y94" s="1">
        <v>934</v>
      </c>
      <c r="Z94" s="1">
        <v>45.0535331905782</v>
      </c>
      <c r="AJ94" s="1">
        <v>44.12</v>
      </c>
      <c r="AK94" s="1">
        <v>968</v>
      </c>
      <c r="AL94" s="1">
        <v>45.5785123966942</v>
      </c>
      <c r="AN94" s="3"/>
      <c r="AX94" s="1">
        <v>46.08</v>
      </c>
      <c r="AY94" s="1">
        <v>911</v>
      </c>
      <c r="AZ94" s="1">
        <v>50.5817782656421</v>
      </c>
      <c r="BK94" s="1">
        <v>44.73</v>
      </c>
      <c r="BL94" s="1">
        <v>893</v>
      </c>
      <c r="BM94" s="1">
        <v>50.0895856662934</v>
      </c>
      <c r="BW94" s="1">
        <v>46.92</v>
      </c>
      <c r="BX94" s="1">
        <v>925</v>
      </c>
      <c r="BY94" s="1">
        <v>50.7243243243243</v>
      </c>
    </row>
    <row r="95" spans="1:77">
      <c r="A95" s="3"/>
      <c r="K95" s="1">
        <v>37.74</v>
      </c>
      <c r="L95" s="1">
        <v>834</v>
      </c>
      <c r="M95" s="1">
        <v>45.2517985611511</v>
      </c>
      <c r="X95" s="1">
        <v>36.42</v>
      </c>
      <c r="Y95" s="1">
        <v>835</v>
      </c>
      <c r="Z95" s="1">
        <v>43.6167664670659</v>
      </c>
      <c r="AJ95" s="1">
        <v>51.55</v>
      </c>
      <c r="AK95" s="1">
        <v>1132</v>
      </c>
      <c r="AL95" s="1">
        <v>45.5388692579505</v>
      </c>
      <c r="AN95" s="3"/>
      <c r="AX95" s="1">
        <v>49.86</v>
      </c>
      <c r="AY95" s="1">
        <v>968</v>
      </c>
      <c r="AZ95" s="1">
        <v>51.5082644628099</v>
      </c>
      <c r="BK95" s="1">
        <v>48.51</v>
      </c>
      <c r="BL95" s="1">
        <v>945</v>
      </c>
      <c r="BM95" s="1">
        <v>51.3333333333333</v>
      </c>
      <c r="BW95" s="1">
        <v>56.35</v>
      </c>
      <c r="BX95" s="1">
        <v>1091</v>
      </c>
      <c r="BY95" s="1">
        <v>51.6498625114574</v>
      </c>
    </row>
    <row r="96" spans="1:77">
      <c r="A96" s="3"/>
      <c r="K96" s="1">
        <v>55.56</v>
      </c>
      <c r="L96" s="1">
        <v>1224</v>
      </c>
      <c r="M96" s="1">
        <v>45.3921568627451</v>
      </c>
      <c r="X96" s="1">
        <v>54.2</v>
      </c>
      <c r="Y96" s="1">
        <v>1189</v>
      </c>
      <c r="Z96" s="1">
        <v>45.5845248107654</v>
      </c>
      <c r="AJ96" s="1">
        <v>56.39</v>
      </c>
      <c r="AK96" s="1">
        <v>1234</v>
      </c>
      <c r="AL96" s="1">
        <v>45.6969205834684</v>
      </c>
      <c r="AN96" s="3"/>
      <c r="AX96" s="1">
        <v>50.86</v>
      </c>
      <c r="AY96" s="1">
        <v>1006</v>
      </c>
      <c r="AZ96" s="1">
        <v>50.5566600397614</v>
      </c>
      <c r="BK96" s="1">
        <v>49.53</v>
      </c>
      <c r="BL96" s="1">
        <v>984</v>
      </c>
      <c r="BM96" s="1">
        <v>50.3353658536585</v>
      </c>
      <c r="BW96" s="1">
        <v>51.66</v>
      </c>
      <c r="BX96" s="1">
        <v>1019</v>
      </c>
      <c r="BY96" s="1">
        <v>50.6967615309127</v>
      </c>
    </row>
    <row r="97" spans="1:77">
      <c r="A97" s="3"/>
      <c r="I97" s="1">
        <v>182.745</v>
      </c>
      <c r="M97" s="1">
        <v>42.9784025935678</v>
      </c>
      <c r="V97" s="1">
        <v>168.925</v>
      </c>
      <c r="Z97" s="1">
        <v>43.1286265557183</v>
      </c>
      <c r="AH97" s="1">
        <v>156.73</v>
      </c>
      <c r="AI97" s="5"/>
      <c r="AL97" s="1">
        <v>43.2646845637354</v>
      </c>
      <c r="AN97" s="3"/>
      <c r="AV97" s="1">
        <v>200.185</v>
      </c>
      <c r="AZ97" s="1">
        <v>50.4726759658861</v>
      </c>
      <c r="BI97" s="1">
        <v>191.215</v>
      </c>
      <c r="BM97" s="1">
        <v>50.1552625840544</v>
      </c>
      <c r="BU97" s="1">
        <v>167.345</v>
      </c>
      <c r="BV97" s="5"/>
      <c r="BY97" s="1">
        <v>50.6106059635832</v>
      </c>
    </row>
    <row r="98" spans="1:77">
      <c r="A98" s="3"/>
      <c r="C98" s="1">
        <f>C93/20</f>
        <v>0.939478</v>
      </c>
      <c r="E98" s="1">
        <f>E93/20</f>
        <v>0.239478</v>
      </c>
      <c r="G98" s="1">
        <f>G91/20</f>
        <v>1.178956</v>
      </c>
      <c r="I98" s="1">
        <v>2030.5</v>
      </c>
      <c r="M98" s="1">
        <v>42.9784025935678</v>
      </c>
      <c r="P98" s="1">
        <f>P91/20</f>
        <v>0.898</v>
      </c>
      <c r="R98" s="1">
        <f>R91/20</f>
        <v>0.247</v>
      </c>
      <c r="T98" s="1">
        <f>T91/20</f>
        <v>1.145</v>
      </c>
      <c r="V98" s="1">
        <v>1876.94444444444</v>
      </c>
      <c r="Z98" s="1">
        <v>43.1286265557183</v>
      </c>
      <c r="AF98" s="1">
        <v>1.1595</v>
      </c>
      <c r="AH98" s="1">
        <v>1741.44444444444</v>
      </c>
      <c r="AL98" s="1">
        <v>43.2646845637354</v>
      </c>
      <c r="AN98" s="3"/>
      <c r="AP98" s="1">
        <f>AP93/20</f>
        <v>1.153978</v>
      </c>
      <c r="AR98" s="1">
        <f>AR93/20</f>
        <v>0.482478</v>
      </c>
      <c r="AT98" s="1">
        <f>AT91/20</f>
        <v>1.636456</v>
      </c>
      <c r="AV98" s="1">
        <v>2224.27777777778</v>
      </c>
      <c r="AZ98" s="1">
        <v>50.4726759658861</v>
      </c>
      <c r="BC98" s="1">
        <f>BC91/20</f>
        <v>1.1155</v>
      </c>
      <c r="BE98" s="1">
        <f>BE91/20</f>
        <v>0.445</v>
      </c>
      <c r="BG98" s="1">
        <f>BG91/20</f>
        <v>1.5605</v>
      </c>
      <c r="BI98" s="1">
        <v>2124.61111111111</v>
      </c>
      <c r="BM98" s="1">
        <v>50.1552625840544</v>
      </c>
      <c r="BS98" s="1">
        <v>1.674</v>
      </c>
      <c r="BU98" s="1">
        <v>1859.38888888889</v>
      </c>
      <c r="BY98" s="1">
        <v>50.6106059635832</v>
      </c>
    </row>
    <row r="99" spans="1:40">
      <c r="A99" s="3"/>
      <c r="AN99" s="3"/>
    </row>
    <row r="100" spans="1:40">
      <c r="A100" s="3"/>
      <c r="AN100" s="3"/>
    </row>
    <row r="101" s="1" customFormat="1" spans="1:77">
      <c r="A101" s="4" t="s">
        <v>11</v>
      </c>
      <c r="C101" s="1">
        <v>21.75</v>
      </c>
      <c r="E101" s="1">
        <v>7.38333333333333</v>
      </c>
      <c r="G101" s="1">
        <f>AVERAGE(G76,G87,G98)</f>
        <v>1.179456</v>
      </c>
      <c r="I101" s="1">
        <v>2091.59259259259</v>
      </c>
      <c r="M101" s="1">
        <v>43.1996368415527</v>
      </c>
      <c r="T101" s="1">
        <f>AVERAGE(T76,T87,T98)</f>
        <v>1.15616666666667</v>
      </c>
      <c r="V101" s="1">
        <v>1941.92592592593</v>
      </c>
      <c r="Z101" s="1">
        <v>43.0816234042923</v>
      </c>
      <c r="AH101" s="1">
        <v>1686.72222222222</v>
      </c>
      <c r="AL101" s="1">
        <v>43.4865269222641</v>
      </c>
      <c r="AN101" s="4" t="s">
        <v>11</v>
      </c>
      <c r="AT101" s="1">
        <f>AVERAGE(AT76,AT87,AT98)</f>
        <v>1.64528933333333</v>
      </c>
      <c r="AV101" s="1">
        <v>2235.77777777778</v>
      </c>
      <c r="AZ101" s="1">
        <v>50.2321661968808</v>
      </c>
      <c r="BG101" s="1">
        <f>AVERAGE(BG76,BG87,BG98)</f>
        <v>1.5765</v>
      </c>
      <c r="BI101" s="1">
        <v>2137.62962962963</v>
      </c>
      <c r="BM101" s="1">
        <v>49.8092638850244</v>
      </c>
      <c r="BU101" s="1">
        <v>1849.25925925926</v>
      </c>
      <c r="BY101" s="1">
        <v>50.3323593165302</v>
      </c>
    </row>
    <row r="102" spans="1:77">
      <c r="A102" s="3" t="s">
        <v>28</v>
      </c>
      <c r="B102" s="1">
        <v>46</v>
      </c>
      <c r="C102" s="1">
        <v>22.07</v>
      </c>
      <c r="E102" s="1">
        <v>7.87</v>
      </c>
      <c r="G102" s="1">
        <f>C102+E102-C103-E103</f>
        <v>27.73912</v>
      </c>
      <c r="I102" s="1">
        <v>167.67</v>
      </c>
      <c r="K102" s="1">
        <v>45.27</v>
      </c>
      <c r="L102" s="1">
        <v>1175</v>
      </c>
      <c r="M102" s="1">
        <v>38.5276595744681</v>
      </c>
      <c r="P102" s="4">
        <v>20.78</v>
      </c>
      <c r="Q102" s="4"/>
      <c r="R102" s="1">
        <v>6.56</v>
      </c>
      <c r="T102" s="1">
        <f>P102+R102-P103-R103</f>
        <v>27.34</v>
      </c>
      <c r="V102" s="1">
        <v>155.63</v>
      </c>
      <c r="X102" s="1">
        <v>43.97</v>
      </c>
      <c r="Y102" s="1">
        <v>1154</v>
      </c>
      <c r="Z102" s="1">
        <v>38.1022530329289</v>
      </c>
      <c r="AF102" s="1">
        <v>27.69</v>
      </c>
      <c r="AH102" s="1">
        <v>155.05</v>
      </c>
      <c r="AI102" s="5"/>
      <c r="AJ102" s="1">
        <v>39.22</v>
      </c>
      <c r="AK102" s="1">
        <v>1013</v>
      </c>
      <c r="AL102" s="1">
        <v>38.7166831194472</v>
      </c>
      <c r="AN102" s="3" t="s">
        <v>29</v>
      </c>
      <c r="AO102" s="1">
        <v>115</v>
      </c>
      <c r="AP102" s="1">
        <v>26.27</v>
      </c>
      <c r="AR102" s="1">
        <v>11.65</v>
      </c>
      <c r="AT102" s="1">
        <f>AP102+AR102-AP103-AR103</f>
        <v>35.71912</v>
      </c>
      <c r="AV102" s="1">
        <v>226.64</v>
      </c>
      <c r="AX102" s="1">
        <v>46.72</v>
      </c>
      <c r="AY102" s="1">
        <v>963</v>
      </c>
      <c r="AZ102" s="1">
        <v>48.515057113188</v>
      </c>
      <c r="BC102" s="1">
        <v>24.42</v>
      </c>
      <c r="BE102" s="1">
        <v>9.89</v>
      </c>
      <c r="BG102" s="1">
        <f>BC102+BE102-BC103-BE103</f>
        <v>34.31</v>
      </c>
      <c r="BI102" s="1">
        <v>211.62</v>
      </c>
      <c r="BK102" s="1">
        <v>45.43</v>
      </c>
      <c r="BL102" s="1">
        <v>942</v>
      </c>
      <c r="BM102" s="1">
        <v>48.2271762208068</v>
      </c>
      <c r="BS102" s="1">
        <v>33.76</v>
      </c>
      <c r="BU102" s="1">
        <v>159.93</v>
      </c>
      <c r="BV102" s="5"/>
      <c r="BW102" s="1">
        <v>51.04</v>
      </c>
      <c r="BX102" s="1">
        <v>1031</v>
      </c>
      <c r="BY102" s="1">
        <v>49.5053346265761</v>
      </c>
    </row>
    <row r="103" spans="1:77">
      <c r="A103" s="3"/>
      <c r="C103" s="1">
        <v>1.10044</v>
      </c>
      <c r="E103" s="1">
        <v>1.10044</v>
      </c>
      <c r="I103" s="1">
        <v>211.01</v>
      </c>
      <c r="K103" s="1">
        <v>43.88</v>
      </c>
      <c r="L103" s="1">
        <v>1155</v>
      </c>
      <c r="M103" s="1">
        <v>37.991341991342</v>
      </c>
      <c r="V103" s="1">
        <v>195.98</v>
      </c>
      <c r="X103" s="1">
        <v>42.58</v>
      </c>
      <c r="Y103" s="1">
        <v>1107</v>
      </c>
      <c r="Z103" s="1">
        <v>38.4643179765131</v>
      </c>
      <c r="AH103" s="1">
        <v>156.96</v>
      </c>
      <c r="AI103" s="5"/>
      <c r="AJ103" s="1">
        <v>44.57</v>
      </c>
      <c r="AK103" s="1">
        <v>1167</v>
      </c>
      <c r="AL103" s="1">
        <v>38.1919451585261</v>
      </c>
      <c r="AN103" s="3"/>
      <c r="AP103" s="1">
        <v>1.10044</v>
      </c>
      <c r="AR103" s="1">
        <v>1.10044</v>
      </c>
      <c r="AV103" s="1">
        <v>246.08</v>
      </c>
      <c r="AX103" s="1">
        <v>44.04</v>
      </c>
      <c r="AY103" s="1">
        <v>916</v>
      </c>
      <c r="AZ103" s="1">
        <v>48.0786026200873</v>
      </c>
      <c r="BI103" s="1">
        <v>231.12</v>
      </c>
      <c r="BK103" s="1">
        <v>42.75</v>
      </c>
      <c r="BL103" s="1">
        <v>895</v>
      </c>
      <c r="BM103" s="1">
        <v>47.7653631284916</v>
      </c>
      <c r="BU103" s="1">
        <v>210.68</v>
      </c>
      <c r="BV103" s="5"/>
      <c r="BW103" s="1">
        <v>46.56</v>
      </c>
      <c r="BX103" s="1">
        <v>951</v>
      </c>
      <c r="BY103" s="1">
        <v>48.9589905362776</v>
      </c>
    </row>
    <row r="104" spans="1:77">
      <c r="A104" s="3"/>
      <c r="C104" s="1">
        <v>20.96956</v>
      </c>
      <c r="E104" s="1">
        <v>6.76956</v>
      </c>
      <c r="K104" s="1">
        <v>38.5</v>
      </c>
      <c r="L104" s="1">
        <v>1033</v>
      </c>
      <c r="M104" s="1">
        <v>37.270087124879</v>
      </c>
      <c r="X104" s="1">
        <v>37.21</v>
      </c>
      <c r="Y104" s="1">
        <v>1001</v>
      </c>
      <c r="Z104" s="1">
        <v>37.1728271728272</v>
      </c>
      <c r="AJ104" s="1">
        <v>39.11</v>
      </c>
      <c r="AK104" s="1">
        <v>1044</v>
      </c>
      <c r="AL104" s="1">
        <v>37.4616858237548</v>
      </c>
      <c r="AN104" s="3"/>
      <c r="AP104" s="1">
        <v>25.16956</v>
      </c>
      <c r="AR104" s="1">
        <v>10.54956</v>
      </c>
      <c r="AX104" s="1">
        <v>47.98</v>
      </c>
      <c r="AY104" s="1">
        <v>990</v>
      </c>
      <c r="AZ104" s="1">
        <v>48.4646464646465</v>
      </c>
      <c r="BK104" s="1">
        <v>46.67</v>
      </c>
      <c r="BL104" s="1">
        <v>969</v>
      </c>
      <c r="BM104" s="1">
        <v>48.1630546955624</v>
      </c>
      <c r="BW104" s="1">
        <v>49.51</v>
      </c>
      <c r="BX104" s="1">
        <v>1001</v>
      </c>
      <c r="BY104" s="1">
        <v>49.4605394605395</v>
      </c>
    </row>
    <row r="105" spans="1:77">
      <c r="A105" s="3"/>
      <c r="K105" s="1">
        <v>50.11</v>
      </c>
      <c r="L105" s="1">
        <v>1185</v>
      </c>
      <c r="M105" s="1">
        <v>42.2869198312236</v>
      </c>
      <c r="X105" s="1">
        <v>48.8</v>
      </c>
      <c r="Y105" s="1">
        <v>1182</v>
      </c>
      <c r="Z105" s="1">
        <v>41.2859560067682</v>
      </c>
      <c r="AJ105" s="1">
        <v>50.62</v>
      </c>
      <c r="AK105" s="1">
        <v>1197</v>
      </c>
      <c r="AL105" s="1">
        <v>42.2890559732665</v>
      </c>
      <c r="AN105" s="3"/>
      <c r="AX105" s="1">
        <v>46.4</v>
      </c>
      <c r="AY105" s="1">
        <v>953</v>
      </c>
      <c r="AZ105" s="1">
        <v>48.688352570829</v>
      </c>
      <c r="BK105" s="1">
        <v>45.07</v>
      </c>
      <c r="BL105" s="1">
        <v>934</v>
      </c>
      <c r="BM105" s="1">
        <v>48.254817987152</v>
      </c>
      <c r="BW105" s="1">
        <v>48</v>
      </c>
      <c r="BX105" s="1">
        <v>966</v>
      </c>
      <c r="BY105" s="1">
        <v>49.6894409937888</v>
      </c>
    </row>
    <row r="106" spans="1:77">
      <c r="A106" s="3"/>
      <c r="K106" s="1">
        <v>41.07</v>
      </c>
      <c r="L106" s="1">
        <v>975</v>
      </c>
      <c r="M106" s="1">
        <v>42.1230769230769</v>
      </c>
      <c r="X106" s="1">
        <v>39.75</v>
      </c>
      <c r="Y106" s="1">
        <v>956</v>
      </c>
      <c r="Z106" s="1">
        <v>41.5794979079498</v>
      </c>
      <c r="AJ106" s="1">
        <v>41.53</v>
      </c>
      <c r="AK106" s="1">
        <v>986</v>
      </c>
      <c r="AL106" s="1">
        <v>42.1196754563895</v>
      </c>
      <c r="AN106" s="3"/>
      <c r="AX106" s="1">
        <v>34.15</v>
      </c>
      <c r="AY106" s="1">
        <v>683</v>
      </c>
      <c r="AZ106" s="1">
        <v>50</v>
      </c>
      <c r="BK106" s="1">
        <v>32.85</v>
      </c>
      <c r="BL106" s="1">
        <v>664</v>
      </c>
      <c r="BM106" s="1">
        <v>49.4728915662651</v>
      </c>
      <c r="BW106" s="1">
        <v>35.43</v>
      </c>
      <c r="BX106" s="1">
        <v>695</v>
      </c>
      <c r="BY106" s="1">
        <v>50.9784172661871</v>
      </c>
    </row>
    <row r="107" spans="1:77">
      <c r="A107" s="3"/>
      <c r="K107" s="1">
        <v>40.63</v>
      </c>
      <c r="L107" s="1">
        <v>980</v>
      </c>
      <c r="M107" s="1">
        <v>41.4591836734694</v>
      </c>
      <c r="X107" s="1">
        <v>39.33</v>
      </c>
      <c r="Y107" s="1">
        <v>961</v>
      </c>
      <c r="Z107" s="1">
        <v>40.9261186264308</v>
      </c>
      <c r="AJ107" s="1">
        <v>41.37</v>
      </c>
      <c r="AK107" s="1">
        <v>993</v>
      </c>
      <c r="AL107" s="1">
        <v>41.6616314199396</v>
      </c>
      <c r="AN107" s="3"/>
      <c r="AX107" s="1">
        <v>45.71</v>
      </c>
      <c r="AY107" s="1">
        <v>936</v>
      </c>
      <c r="AZ107" s="1">
        <v>48.8354700854701</v>
      </c>
      <c r="BK107" s="1">
        <v>44.4</v>
      </c>
      <c r="BL107" s="1">
        <v>917</v>
      </c>
      <c r="BM107" s="1">
        <v>48.4187568157034</v>
      </c>
      <c r="BW107" s="1">
        <v>47.29</v>
      </c>
      <c r="BX107" s="1">
        <v>949</v>
      </c>
      <c r="BY107" s="1">
        <v>49.8314014752371</v>
      </c>
    </row>
    <row r="108" spans="1:77">
      <c r="A108" s="3"/>
      <c r="I108" s="1">
        <v>189.34</v>
      </c>
      <c r="M108" s="1">
        <v>39.9430448530765</v>
      </c>
      <c r="V108" s="1">
        <v>175.805</v>
      </c>
      <c r="Z108" s="1">
        <v>39.5884951205697</v>
      </c>
      <c r="AH108" s="1">
        <v>156.005</v>
      </c>
      <c r="AI108" s="5"/>
      <c r="AL108" s="1">
        <v>40.0734461585539</v>
      </c>
      <c r="AN108" s="3"/>
      <c r="AV108" s="1">
        <v>236.36</v>
      </c>
      <c r="AZ108" s="1">
        <v>48.7636881423701</v>
      </c>
      <c r="BI108" s="1">
        <v>221.37</v>
      </c>
      <c r="BM108" s="1">
        <v>48.3836767356635</v>
      </c>
      <c r="BU108" s="1">
        <v>185.305</v>
      </c>
      <c r="BV108" s="5"/>
      <c r="BY108" s="1">
        <v>49.7373540597677</v>
      </c>
    </row>
    <row r="109" spans="1:77">
      <c r="A109" s="3"/>
      <c r="C109" s="1">
        <f>C104/20</f>
        <v>1.048478</v>
      </c>
      <c r="E109" s="1">
        <f>E104/20</f>
        <v>0.338478</v>
      </c>
      <c r="G109" s="1">
        <f>G102/20</f>
        <v>1.386956</v>
      </c>
      <c r="I109" s="1">
        <v>2103.77777777778</v>
      </c>
      <c r="M109" s="1">
        <v>39.9430448530765</v>
      </c>
      <c r="P109" s="1">
        <f>P102/20</f>
        <v>1.039</v>
      </c>
      <c r="R109" s="1">
        <f>R102/20</f>
        <v>0.328</v>
      </c>
      <c r="T109" s="1">
        <f>T102/20</f>
        <v>1.367</v>
      </c>
      <c r="V109" s="1">
        <v>1953.38888888889</v>
      </c>
      <c r="Z109" s="1">
        <v>39.5884951205697</v>
      </c>
      <c r="AF109" s="1">
        <v>1.3845</v>
      </c>
      <c r="AH109" s="1">
        <v>1733.38888888889</v>
      </c>
      <c r="AL109" s="1">
        <v>40.0734461585539</v>
      </c>
      <c r="AN109" s="3"/>
      <c r="AP109" s="1">
        <f>AP104/20</f>
        <v>1.258478</v>
      </c>
      <c r="AR109" s="1">
        <f>AR104/20</f>
        <v>0.527478</v>
      </c>
      <c r="AT109" s="1">
        <f>AT102/20</f>
        <v>1.785956</v>
      </c>
      <c r="AV109" s="1">
        <v>2626.22222222222</v>
      </c>
      <c r="AZ109" s="1">
        <v>48.7636881423701</v>
      </c>
      <c r="BC109" s="1">
        <f>BC102/20</f>
        <v>1.221</v>
      </c>
      <c r="BE109" s="1">
        <f>BE102/20</f>
        <v>0.4945</v>
      </c>
      <c r="BG109" s="1">
        <f>BG102/20</f>
        <v>1.7155</v>
      </c>
      <c r="BI109" s="1">
        <v>2459.66666666667</v>
      </c>
      <c r="BM109" s="1">
        <v>48.3836767356635</v>
      </c>
      <c r="BS109" s="1">
        <v>1.688</v>
      </c>
      <c r="BU109" s="1">
        <v>2058.94444444444</v>
      </c>
      <c r="BY109" s="1">
        <v>49.7373540597677</v>
      </c>
    </row>
    <row r="110" spans="1:40">
      <c r="A110" s="3"/>
      <c r="AN110" s="3"/>
    </row>
    <row r="111" spans="1:40">
      <c r="A111" s="3"/>
      <c r="AN111" s="3"/>
    </row>
    <row r="112" spans="1:40">
      <c r="A112" s="4" t="s">
        <v>11</v>
      </c>
      <c r="AN112" s="4" t="s">
        <v>11</v>
      </c>
    </row>
    <row r="113" spans="1:77">
      <c r="A113" s="3" t="s">
        <v>30</v>
      </c>
      <c r="B113" s="1">
        <v>49</v>
      </c>
      <c r="C113" s="1">
        <v>21.92</v>
      </c>
      <c r="E113" s="1">
        <v>7.89</v>
      </c>
      <c r="G113" s="1">
        <f>C113+E113-C114-E114</f>
        <v>27.60912</v>
      </c>
      <c r="I113" s="1">
        <v>208.12</v>
      </c>
      <c r="K113" s="1">
        <v>44.11</v>
      </c>
      <c r="L113" s="1">
        <v>1100</v>
      </c>
      <c r="M113" s="1">
        <v>40.1</v>
      </c>
      <c r="P113" s="1">
        <v>20.44</v>
      </c>
      <c r="R113" s="1">
        <v>6.92</v>
      </c>
      <c r="T113" s="1">
        <f>P113+R113-P114-R114</f>
        <v>27.36</v>
      </c>
      <c r="V113" s="1">
        <v>193.14</v>
      </c>
      <c r="X113" s="1">
        <v>42.82</v>
      </c>
      <c r="Y113" s="1">
        <v>1082</v>
      </c>
      <c r="Z113" s="1">
        <v>39.5748613678373</v>
      </c>
      <c r="AF113" s="1">
        <v>27.85</v>
      </c>
      <c r="AH113" s="1">
        <v>129.99</v>
      </c>
      <c r="AI113" s="5"/>
      <c r="AJ113" s="1">
        <v>42.39</v>
      </c>
      <c r="AK113" s="1">
        <v>1052</v>
      </c>
      <c r="AL113" s="1">
        <v>40.2946768060837</v>
      </c>
      <c r="AN113" s="3" t="s">
        <v>31</v>
      </c>
      <c r="AO113" s="1">
        <v>118</v>
      </c>
      <c r="AP113" s="1">
        <v>26.24</v>
      </c>
      <c r="AR113" s="1">
        <v>11.35</v>
      </c>
      <c r="AT113" s="1">
        <f>AP113+AR113-AP114-AR114</f>
        <v>35.38912</v>
      </c>
      <c r="AV113" s="1">
        <v>218.75</v>
      </c>
      <c r="AX113" s="1">
        <v>52.46</v>
      </c>
      <c r="AY113" s="1">
        <v>1052</v>
      </c>
      <c r="AZ113" s="1">
        <v>49.8669201520913</v>
      </c>
      <c r="BC113" s="1">
        <v>24.39</v>
      </c>
      <c r="BE113" s="1">
        <v>9.67</v>
      </c>
      <c r="BG113" s="1">
        <f>BC113+BE113-BC114-BE114</f>
        <v>34.06</v>
      </c>
      <c r="BI113" s="1">
        <v>203.74</v>
      </c>
      <c r="BK113" s="1">
        <v>51.15</v>
      </c>
      <c r="BL113" s="1">
        <v>1035</v>
      </c>
      <c r="BM113" s="1">
        <v>49.4202898550725</v>
      </c>
      <c r="BS113" s="1">
        <v>34.26</v>
      </c>
      <c r="BU113" s="1">
        <v>160.54</v>
      </c>
      <c r="BV113" s="5"/>
      <c r="BW113" s="1">
        <v>46.14</v>
      </c>
      <c r="BX113" s="1">
        <v>907</v>
      </c>
      <c r="BY113" s="1">
        <v>50.8710033076075</v>
      </c>
    </row>
    <row r="114" spans="1:77">
      <c r="A114" s="3"/>
      <c r="C114" s="1">
        <v>1.10044</v>
      </c>
      <c r="E114" s="1">
        <v>1.10044</v>
      </c>
      <c r="I114" s="1">
        <v>182.65</v>
      </c>
      <c r="K114" s="1">
        <v>46.24</v>
      </c>
      <c r="L114" s="1">
        <v>1138</v>
      </c>
      <c r="M114" s="1">
        <v>40.6326889279438</v>
      </c>
      <c r="V114" s="1">
        <v>167.85</v>
      </c>
      <c r="X114" s="1">
        <v>44.79</v>
      </c>
      <c r="Y114" s="1">
        <v>1119</v>
      </c>
      <c r="Z114" s="1">
        <v>40.0268096514745</v>
      </c>
      <c r="AH114" s="1">
        <v>179.19</v>
      </c>
      <c r="AI114" s="5"/>
      <c r="AJ114" s="1">
        <v>46.88</v>
      </c>
      <c r="AK114" s="1">
        <v>1148</v>
      </c>
      <c r="AL114" s="1">
        <v>40.8362369337979</v>
      </c>
      <c r="AN114" s="3"/>
      <c r="AP114" s="1">
        <v>1.10044</v>
      </c>
      <c r="AR114" s="1">
        <v>1.10044</v>
      </c>
      <c r="AV114" s="1">
        <v>242.78</v>
      </c>
      <c r="AX114" s="1">
        <v>45.91</v>
      </c>
      <c r="AY114" s="1">
        <v>927</v>
      </c>
      <c r="AZ114" s="1">
        <v>49.5253505933118</v>
      </c>
      <c r="BI114" s="1">
        <v>227.73</v>
      </c>
      <c r="BK114" s="1">
        <v>44.6</v>
      </c>
      <c r="BL114" s="1">
        <v>908</v>
      </c>
      <c r="BM114" s="1">
        <v>49.1189427312775</v>
      </c>
      <c r="BU114" s="1">
        <v>215.17</v>
      </c>
      <c r="BV114" s="5"/>
      <c r="BW114" s="1">
        <v>47.49</v>
      </c>
      <c r="BX114" s="1">
        <v>940</v>
      </c>
      <c r="BY114" s="1">
        <v>50.5212765957447</v>
      </c>
    </row>
    <row r="115" spans="1:77">
      <c r="A115" s="3"/>
      <c r="C115" s="1">
        <v>20.81956</v>
      </c>
      <c r="E115" s="1">
        <v>6.78956</v>
      </c>
      <c r="K115" s="1">
        <v>45.17</v>
      </c>
      <c r="L115" s="1">
        <v>1137</v>
      </c>
      <c r="M115" s="1">
        <v>39.7273526824978</v>
      </c>
      <c r="X115" s="1">
        <v>43.87</v>
      </c>
      <c r="Y115" s="1">
        <v>1118</v>
      </c>
      <c r="Z115" s="1">
        <v>39.2397137745975</v>
      </c>
      <c r="AJ115" s="1">
        <v>45.87</v>
      </c>
      <c r="AK115" s="1">
        <v>1149</v>
      </c>
      <c r="AL115" s="1">
        <v>39.9216710182768</v>
      </c>
      <c r="AN115" s="3"/>
      <c r="AP115" s="1">
        <v>25.13956</v>
      </c>
      <c r="AR115" s="1">
        <v>10.24956</v>
      </c>
      <c r="AX115" s="1">
        <v>46.17</v>
      </c>
      <c r="AY115" s="1">
        <v>938</v>
      </c>
      <c r="AZ115" s="1">
        <v>49.2217484008529</v>
      </c>
      <c r="BK115" s="1">
        <v>44.87</v>
      </c>
      <c r="BL115" s="1">
        <v>919</v>
      </c>
      <c r="BM115" s="1">
        <v>48.8248095756257</v>
      </c>
      <c r="BW115" s="1">
        <v>47.7</v>
      </c>
      <c r="BX115" s="1">
        <v>950</v>
      </c>
      <c r="BY115" s="1">
        <v>50.2105263157895</v>
      </c>
    </row>
    <row r="116" spans="1:77">
      <c r="A116" s="3"/>
      <c r="K116" s="1">
        <v>38.87</v>
      </c>
      <c r="L116" s="1">
        <v>960</v>
      </c>
      <c r="M116" s="1">
        <v>40.4895833333333</v>
      </c>
      <c r="X116" s="1">
        <v>37.56</v>
      </c>
      <c r="Y116" s="1">
        <v>938</v>
      </c>
      <c r="Z116" s="1">
        <v>40.0426439232409</v>
      </c>
      <c r="AJ116" s="1">
        <v>44.03</v>
      </c>
      <c r="AK116" s="1">
        <v>1082</v>
      </c>
      <c r="AL116" s="1">
        <v>40.6931608133087</v>
      </c>
      <c r="AN116" s="3"/>
      <c r="AX116" s="1">
        <v>45.03</v>
      </c>
      <c r="AY116" s="1">
        <v>965</v>
      </c>
      <c r="AZ116" s="1">
        <v>46.6632124352332</v>
      </c>
      <c r="BK116" s="1">
        <v>43.74</v>
      </c>
      <c r="BL116" s="1">
        <v>943</v>
      </c>
      <c r="BM116" s="1">
        <v>46.3838812301166</v>
      </c>
      <c r="BW116" s="1">
        <v>42.42</v>
      </c>
      <c r="BX116" s="1">
        <v>890</v>
      </c>
      <c r="BY116" s="1">
        <v>47.6629213483146</v>
      </c>
    </row>
    <row r="117" spans="1:77">
      <c r="A117" s="3"/>
      <c r="K117" s="1">
        <v>43.26</v>
      </c>
      <c r="L117" s="1">
        <v>1096</v>
      </c>
      <c r="M117" s="1">
        <v>39.470802919708</v>
      </c>
      <c r="X117" s="1">
        <v>41.97</v>
      </c>
      <c r="Y117" s="1">
        <v>1069</v>
      </c>
      <c r="Z117" s="1">
        <v>39.2609915809167</v>
      </c>
      <c r="AJ117" s="1">
        <v>43.91</v>
      </c>
      <c r="AK117" s="1">
        <v>1107</v>
      </c>
      <c r="AL117" s="1">
        <v>39.6657633242999</v>
      </c>
      <c r="AN117" s="3"/>
      <c r="AX117" s="1">
        <v>44.73</v>
      </c>
      <c r="AY117" s="1">
        <v>945</v>
      </c>
      <c r="AZ117" s="1">
        <v>47.3333333333333</v>
      </c>
      <c r="BK117" s="1">
        <v>42.79</v>
      </c>
      <c r="BL117" s="1">
        <v>924</v>
      </c>
      <c r="BM117" s="1">
        <v>46.3095238095238</v>
      </c>
      <c r="BW117" s="1">
        <v>46.28</v>
      </c>
      <c r="BX117" s="1">
        <v>958</v>
      </c>
      <c r="BY117" s="1">
        <v>48.3089770354906</v>
      </c>
    </row>
    <row r="118" spans="1:77">
      <c r="A118" s="3"/>
      <c r="K118" s="1">
        <v>45.96</v>
      </c>
      <c r="L118" s="1">
        <v>1154</v>
      </c>
      <c r="M118" s="1">
        <v>39.8266897746967</v>
      </c>
      <c r="X118" s="1">
        <v>44.78</v>
      </c>
      <c r="Y118" s="1">
        <v>1133</v>
      </c>
      <c r="Z118" s="1">
        <v>39.5233892321271</v>
      </c>
      <c r="AJ118" s="1">
        <v>46.67</v>
      </c>
      <c r="AK118" s="1">
        <v>1166</v>
      </c>
      <c r="AL118" s="1">
        <v>40.0257289879931</v>
      </c>
      <c r="AN118" s="3"/>
      <c r="AX118" s="1">
        <v>45.78</v>
      </c>
      <c r="AY118" s="1">
        <v>938</v>
      </c>
      <c r="AZ118" s="1">
        <v>48.8059701492537</v>
      </c>
      <c r="BK118" s="1">
        <v>44.46</v>
      </c>
      <c r="BL118" s="1">
        <v>919</v>
      </c>
      <c r="BM118" s="1">
        <v>48.3786724700762</v>
      </c>
      <c r="BW118" s="1">
        <v>46.21</v>
      </c>
      <c r="BX118" s="1">
        <v>928</v>
      </c>
      <c r="BY118" s="1">
        <v>49.7952586206897</v>
      </c>
    </row>
    <row r="119" spans="1:77">
      <c r="A119" s="3"/>
      <c r="I119" s="1">
        <v>195.385</v>
      </c>
      <c r="M119" s="1">
        <v>40.0411862730299</v>
      </c>
      <c r="V119" s="1">
        <v>180.495</v>
      </c>
      <c r="Z119" s="1">
        <v>39.6114015883657</v>
      </c>
      <c r="AH119" s="1">
        <v>154.59</v>
      </c>
      <c r="AI119" s="5"/>
      <c r="AL119" s="1">
        <v>40.2395396472933</v>
      </c>
      <c r="AN119" s="3"/>
      <c r="AV119" s="1">
        <v>230.765</v>
      </c>
      <c r="AZ119" s="1">
        <v>48.5694225106793</v>
      </c>
      <c r="BI119" s="1">
        <v>215.735</v>
      </c>
      <c r="BM119" s="1">
        <v>48.0726866119487</v>
      </c>
      <c r="BU119" s="1">
        <v>187.855</v>
      </c>
      <c r="BV119" s="5"/>
      <c r="BY119" s="1">
        <v>49.5616605372728</v>
      </c>
    </row>
    <row r="120" spans="1:77">
      <c r="A120" s="3"/>
      <c r="C120" s="1">
        <f>C115/20</f>
        <v>1.040978</v>
      </c>
      <c r="E120" s="1">
        <f>E115/20</f>
        <v>0.339478</v>
      </c>
      <c r="G120" s="1">
        <f>G113/20</f>
        <v>1.380456</v>
      </c>
      <c r="I120" s="1">
        <v>2170.94444444444</v>
      </c>
      <c r="M120" s="1">
        <v>40.0411862730299</v>
      </c>
      <c r="P120" s="1">
        <f>P113/20</f>
        <v>1.022</v>
      </c>
      <c r="R120" s="1">
        <f>R113/20</f>
        <v>0.346</v>
      </c>
      <c r="T120" s="1">
        <f>T113/20</f>
        <v>1.368</v>
      </c>
      <c r="V120" s="1">
        <v>2005.5</v>
      </c>
      <c r="Z120" s="1">
        <v>39.6114015883657</v>
      </c>
      <c r="AF120" s="1">
        <v>1.3925</v>
      </c>
      <c r="AH120" s="1">
        <v>1717.66666666667</v>
      </c>
      <c r="AL120" s="1">
        <v>40.2395396472933</v>
      </c>
      <c r="AN120" s="3"/>
      <c r="AP120" s="1">
        <f>AP115/20</f>
        <v>1.256978</v>
      </c>
      <c r="AR120" s="1">
        <f>AR115/20</f>
        <v>0.512478</v>
      </c>
      <c r="AT120" s="1">
        <f>AT113/20</f>
        <v>1.769456</v>
      </c>
      <c r="AV120" s="1">
        <v>2564.05555555556</v>
      </c>
      <c r="AZ120" s="1">
        <v>48.5694225106793</v>
      </c>
      <c r="BC120" s="1">
        <f>BC113/20</f>
        <v>1.2195</v>
      </c>
      <c r="BE120" s="1">
        <f>BE113/20</f>
        <v>0.4835</v>
      </c>
      <c r="BG120" s="1">
        <f>BG113/20</f>
        <v>1.703</v>
      </c>
      <c r="BI120" s="1">
        <v>2397.05555555556</v>
      </c>
      <c r="BM120" s="1">
        <v>48.0726866119487</v>
      </c>
      <c r="BS120" s="1">
        <v>1.713</v>
      </c>
      <c r="BU120" s="1">
        <v>2087.27777777778</v>
      </c>
      <c r="BY120" s="1">
        <v>49.5616605372728</v>
      </c>
    </row>
    <row r="121" spans="1:40">
      <c r="A121" s="3"/>
      <c r="AN121" s="3"/>
    </row>
    <row r="122" spans="1:40">
      <c r="A122" s="3"/>
      <c r="AN122" s="3"/>
    </row>
    <row r="123" spans="1:40">
      <c r="A123" s="4" t="s">
        <v>11</v>
      </c>
      <c r="AN123" s="4" t="s">
        <v>11</v>
      </c>
    </row>
    <row r="124" spans="1:77">
      <c r="A124" s="3" t="s">
        <v>32</v>
      </c>
      <c r="B124" s="1">
        <v>52</v>
      </c>
      <c r="C124" s="1">
        <v>22.15</v>
      </c>
      <c r="E124" s="1">
        <v>7.76</v>
      </c>
      <c r="G124" s="1">
        <f>C124+E124-C125-E125</f>
        <v>27.70912</v>
      </c>
      <c r="I124" s="1">
        <v>179.51</v>
      </c>
      <c r="K124" s="1">
        <v>43.17</v>
      </c>
      <c r="L124" s="1">
        <v>1038</v>
      </c>
      <c r="M124" s="1">
        <v>41.5895953757225</v>
      </c>
      <c r="P124" s="1">
        <v>20.63</v>
      </c>
      <c r="R124" s="1">
        <v>6.41</v>
      </c>
      <c r="T124" s="1">
        <f>P124+R124-P125-R125</f>
        <v>27.04</v>
      </c>
      <c r="V124" s="1">
        <v>164.52</v>
      </c>
      <c r="X124" s="1">
        <v>41.87</v>
      </c>
      <c r="Y124" s="1">
        <v>1024</v>
      </c>
      <c r="Z124" s="1">
        <v>40.888671875</v>
      </c>
      <c r="AF124" s="1">
        <v>27.85</v>
      </c>
      <c r="AH124" s="1">
        <v>160.23</v>
      </c>
      <c r="AI124" s="5"/>
      <c r="AJ124" s="1">
        <v>46.74</v>
      </c>
      <c r="AK124" s="1">
        <v>1113</v>
      </c>
      <c r="AL124" s="1">
        <v>41.9946091644205</v>
      </c>
      <c r="AN124" s="3" t="s">
        <v>33</v>
      </c>
      <c r="AO124" s="1">
        <v>121</v>
      </c>
      <c r="AP124" s="1">
        <v>25.85</v>
      </c>
      <c r="AR124" s="1">
        <v>11.55</v>
      </c>
      <c r="AT124" s="1">
        <f>AP124+AR124-AP125-AR125</f>
        <v>35.19912</v>
      </c>
      <c r="AV124" s="1">
        <v>218.92</v>
      </c>
      <c r="AX124" s="1">
        <v>44.8</v>
      </c>
      <c r="AY124" s="1">
        <v>894</v>
      </c>
      <c r="AZ124" s="1">
        <v>50.1118568232662</v>
      </c>
      <c r="BC124" s="1">
        <v>24.11</v>
      </c>
      <c r="BE124" s="1">
        <v>9.78</v>
      </c>
      <c r="BG124" s="1">
        <f>BC124+BE124-BC125-BE125</f>
        <v>33.89</v>
      </c>
      <c r="BI124" s="1">
        <v>203.91</v>
      </c>
      <c r="BK124" s="1">
        <v>43.51</v>
      </c>
      <c r="BL124" s="1">
        <v>877</v>
      </c>
      <c r="BM124" s="1">
        <v>49.612314709236</v>
      </c>
      <c r="BS124" s="1">
        <v>33.63</v>
      </c>
      <c r="BU124" s="1">
        <v>185.55</v>
      </c>
      <c r="BV124" s="5"/>
      <c r="BW124" s="1">
        <v>54.59</v>
      </c>
      <c r="BX124" s="1">
        <v>1068</v>
      </c>
      <c r="BY124" s="1">
        <v>51.1142322097378</v>
      </c>
    </row>
    <row r="125" spans="1:77">
      <c r="A125" s="3"/>
      <c r="C125" s="1">
        <v>1.10044</v>
      </c>
      <c r="E125" s="1">
        <v>1.10044</v>
      </c>
      <c r="I125" s="1">
        <v>205.49</v>
      </c>
      <c r="K125" s="1">
        <v>40.88</v>
      </c>
      <c r="L125" s="1">
        <v>1010</v>
      </c>
      <c r="M125" s="1">
        <v>40.4752475247525</v>
      </c>
      <c r="V125" s="1">
        <v>190.51</v>
      </c>
      <c r="X125" s="1">
        <v>39.56</v>
      </c>
      <c r="Y125" s="1">
        <v>991</v>
      </c>
      <c r="Z125" s="1">
        <v>39.9192734611504</v>
      </c>
      <c r="AH125" s="1">
        <v>146.89</v>
      </c>
      <c r="AI125" s="5"/>
      <c r="AJ125" s="1">
        <v>41.81</v>
      </c>
      <c r="AK125" s="1">
        <v>1023</v>
      </c>
      <c r="AL125" s="1">
        <v>40.8699902248289</v>
      </c>
      <c r="AN125" s="3"/>
      <c r="AP125" s="1">
        <v>1.10044</v>
      </c>
      <c r="AR125" s="1">
        <v>1.10044</v>
      </c>
      <c r="AV125" s="1">
        <v>245.38</v>
      </c>
      <c r="AX125" s="1">
        <v>49.03</v>
      </c>
      <c r="AY125" s="1">
        <v>981</v>
      </c>
      <c r="AZ125" s="1">
        <v>49.9796126401631</v>
      </c>
      <c r="BI125" s="1">
        <v>230.15</v>
      </c>
      <c r="BK125" s="1">
        <v>47.73</v>
      </c>
      <c r="BL125" s="1">
        <v>962</v>
      </c>
      <c r="BM125" s="1">
        <v>49.6153846153846</v>
      </c>
      <c r="BU125" s="1">
        <v>198.26</v>
      </c>
      <c r="BV125" s="5"/>
      <c r="BW125" s="1">
        <v>50.72</v>
      </c>
      <c r="BX125" s="1">
        <v>995</v>
      </c>
      <c r="BY125" s="1">
        <v>50.9748743718593</v>
      </c>
    </row>
    <row r="126" spans="1:77">
      <c r="A126" s="3"/>
      <c r="C126" s="1">
        <v>21.04956</v>
      </c>
      <c r="E126" s="1">
        <v>6.65956</v>
      </c>
      <c r="K126" s="1">
        <v>41.28</v>
      </c>
      <c r="L126" s="1">
        <v>1000</v>
      </c>
      <c r="M126" s="1">
        <v>41.28</v>
      </c>
      <c r="X126" s="1">
        <v>39.98</v>
      </c>
      <c r="Y126" s="1">
        <v>997</v>
      </c>
      <c r="Z126" s="1">
        <v>40.1003009027081</v>
      </c>
      <c r="AJ126" s="1">
        <v>40.51</v>
      </c>
      <c r="AK126" s="1">
        <v>972</v>
      </c>
      <c r="AL126" s="1">
        <v>41.6769547325103</v>
      </c>
      <c r="AN126" s="3"/>
      <c r="AP126" s="1">
        <v>24.74956</v>
      </c>
      <c r="AR126" s="1">
        <v>10.44956</v>
      </c>
      <c r="AX126" s="1">
        <v>50.32</v>
      </c>
      <c r="AY126" s="1">
        <v>1018</v>
      </c>
      <c r="AZ126" s="1">
        <v>49.4302554027505</v>
      </c>
      <c r="BK126" s="1">
        <v>49.03</v>
      </c>
      <c r="BL126" s="1">
        <v>997</v>
      </c>
      <c r="BM126" s="1">
        <v>49.1775325977934</v>
      </c>
      <c r="BW126" s="1">
        <v>49.27</v>
      </c>
      <c r="BX126" s="1">
        <v>977</v>
      </c>
      <c r="BY126" s="1">
        <v>50.4298874104401</v>
      </c>
    </row>
    <row r="127" spans="1:77">
      <c r="A127" s="3"/>
      <c r="K127" s="1">
        <v>39.97</v>
      </c>
      <c r="L127" s="1">
        <v>1053</v>
      </c>
      <c r="M127" s="1">
        <v>37.9582146248813</v>
      </c>
      <c r="X127" s="1">
        <v>38.66</v>
      </c>
      <c r="Y127" s="1">
        <v>1028</v>
      </c>
      <c r="Z127" s="1">
        <v>37.6070038910506</v>
      </c>
      <c r="AJ127" s="1">
        <v>40.81</v>
      </c>
      <c r="AK127" s="1">
        <v>1064</v>
      </c>
      <c r="AL127" s="1">
        <v>38.3552631578947</v>
      </c>
      <c r="AN127" s="3"/>
      <c r="AX127" s="1">
        <v>46.57</v>
      </c>
      <c r="AY127" s="1">
        <v>928</v>
      </c>
      <c r="AZ127" s="1">
        <v>50.1831896551724</v>
      </c>
      <c r="BK127" s="1">
        <v>45.28</v>
      </c>
      <c r="BL127" s="1">
        <v>907</v>
      </c>
      <c r="BM127" s="1">
        <v>49.922822491731</v>
      </c>
      <c r="BW127" s="1">
        <v>48.12</v>
      </c>
      <c r="BX127" s="1">
        <v>940</v>
      </c>
      <c r="BY127" s="1">
        <v>51.1914893617021</v>
      </c>
    </row>
    <row r="128" spans="1:77">
      <c r="A128" s="3"/>
      <c r="K128" s="1">
        <v>44.01</v>
      </c>
      <c r="L128" s="1">
        <v>1071</v>
      </c>
      <c r="M128" s="1">
        <v>41.0924369747899</v>
      </c>
      <c r="X128" s="1">
        <v>42.71</v>
      </c>
      <c r="Y128" s="1">
        <v>1056</v>
      </c>
      <c r="Z128" s="1">
        <v>40.4450757575758</v>
      </c>
      <c r="AJ128" s="1">
        <v>49.21</v>
      </c>
      <c r="AK128" s="1">
        <v>1186</v>
      </c>
      <c r="AL128" s="1">
        <v>41.4924114671164</v>
      </c>
      <c r="AN128" s="3"/>
      <c r="AX128" s="1">
        <v>42.41</v>
      </c>
      <c r="AY128" s="1">
        <v>877</v>
      </c>
      <c r="AZ128" s="1">
        <v>48.3580387685291</v>
      </c>
      <c r="BK128" s="1">
        <v>41.11</v>
      </c>
      <c r="BL128" s="1">
        <v>858</v>
      </c>
      <c r="BM128" s="1">
        <v>47.9137529137529</v>
      </c>
      <c r="BW128" s="1">
        <v>48.16</v>
      </c>
      <c r="BX128" s="1">
        <v>976</v>
      </c>
      <c r="BY128" s="1">
        <v>49.344262295082</v>
      </c>
    </row>
    <row r="129" spans="1:77">
      <c r="A129" s="3"/>
      <c r="K129" s="1">
        <v>38.78</v>
      </c>
      <c r="L129" s="1">
        <v>965</v>
      </c>
      <c r="M129" s="1">
        <v>40.1865284974093</v>
      </c>
      <c r="X129" s="1">
        <v>37.49</v>
      </c>
      <c r="Y129" s="1">
        <v>948</v>
      </c>
      <c r="Z129" s="1">
        <v>39.5464135021097</v>
      </c>
      <c r="AJ129" s="1">
        <v>39.61</v>
      </c>
      <c r="AK129" s="1">
        <v>976</v>
      </c>
      <c r="AL129" s="1">
        <v>40.5840163934426</v>
      </c>
      <c r="AN129" s="3"/>
      <c r="AX129" s="1">
        <v>43.09</v>
      </c>
      <c r="AY129" s="1">
        <v>893</v>
      </c>
      <c r="AZ129" s="1">
        <v>48.2530795072788</v>
      </c>
      <c r="BK129" s="1">
        <v>41.8</v>
      </c>
      <c r="BL129" s="1">
        <v>872</v>
      </c>
      <c r="BM129" s="1">
        <v>47.9357798165138</v>
      </c>
      <c r="BW129" s="1">
        <v>44.67</v>
      </c>
      <c r="BX129" s="1">
        <v>907</v>
      </c>
      <c r="BY129" s="1">
        <v>49.2502756339581</v>
      </c>
    </row>
    <row r="130" spans="1:77">
      <c r="A130" s="3"/>
      <c r="I130" s="1">
        <v>192.5</v>
      </c>
      <c r="M130" s="1">
        <v>40.4303371662593</v>
      </c>
      <c r="V130" s="1">
        <v>177.515</v>
      </c>
      <c r="Z130" s="1">
        <v>39.7511232315991</v>
      </c>
      <c r="AH130" s="1">
        <v>153.56</v>
      </c>
      <c r="AI130" s="5"/>
      <c r="AL130" s="1">
        <v>40.8288741900356</v>
      </c>
      <c r="AN130" s="3"/>
      <c r="AV130" s="1">
        <v>232.15</v>
      </c>
      <c r="AZ130" s="1">
        <v>49.3860054661934</v>
      </c>
      <c r="BI130" s="1">
        <v>217.03</v>
      </c>
      <c r="BM130" s="1">
        <v>49.0295978574019</v>
      </c>
      <c r="BU130" s="1">
        <v>191.905</v>
      </c>
      <c r="BV130" s="5"/>
      <c r="BY130" s="1">
        <v>50.3841702137966</v>
      </c>
    </row>
    <row r="131" spans="1:77">
      <c r="A131" s="3"/>
      <c r="C131" s="1">
        <f>C126/20</f>
        <v>1.052478</v>
      </c>
      <c r="E131" s="1">
        <f>E126/20</f>
        <v>0.332978</v>
      </c>
      <c r="G131" s="1">
        <f>G124/20</f>
        <v>1.385456</v>
      </c>
      <c r="I131" s="1">
        <v>2138.88888888889</v>
      </c>
      <c r="M131" s="1">
        <v>40.4303371662593</v>
      </c>
      <c r="P131" s="1">
        <f>P124/20</f>
        <v>1.0315</v>
      </c>
      <c r="R131" s="1">
        <f>R124/20</f>
        <v>0.3205</v>
      </c>
      <c r="T131" s="1">
        <f>T124/20</f>
        <v>1.352</v>
      </c>
      <c r="V131" s="1">
        <v>1972.38888888889</v>
      </c>
      <c r="Z131" s="1">
        <v>39.7511232315991</v>
      </c>
      <c r="AF131" s="1">
        <v>1.3925</v>
      </c>
      <c r="AH131" s="1">
        <v>1706.22222222222</v>
      </c>
      <c r="AL131" s="1">
        <v>40.8288741900356</v>
      </c>
      <c r="AN131" s="3"/>
      <c r="AP131" s="1">
        <f>AP126/20</f>
        <v>1.237478</v>
      </c>
      <c r="AR131" s="1">
        <f>AR126/20</f>
        <v>0.522478</v>
      </c>
      <c r="AT131" s="1">
        <f>AT124/20</f>
        <v>1.759956</v>
      </c>
      <c r="AV131" s="1">
        <v>2579.44444444444</v>
      </c>
      <c r="AZ131" s="1">
        <v>49.3860054661934</v>
      </c>
      <c r="BC131" s="1">
        <f>BC124/20</f>
        <v>1.2055</v>
      </c>
      <c r="BE131" s="1">
        <f>BE124/20</f>
        <v>0.489</v>
      </c>
      <c r="BG131" s="1">
        <f>BG124/20</f>
        <v>1.6945</v>
      </c>
      <c r="BI131" s="1">
        <v>2411.44444444444</v>
      </c>
      <c r="BM131" s="1">
        <v>49.0295978574019</v>
      </c>
      <c r="BS131" s="1">
        <v>1.6815</v>
      </c>
      <c r="BU131" s="1">
        <v>2132.27777777778</v>
      </c>
      <c r="BY131" s="1">
        <v>50.3841702137966</v>
      </c>
    </row>
    <row r="132" spans="1:40">
      <c r="A132" s="3"/>
      <c r="AN132" s="3"/>
    </row>
    <row r="133" spans="1:40">
      <c r="A133" s="3"/>
      <c r="AN133" s="3"/>
    </row>
    <row r="134" s="1" customFormat="1" spans="1:77">
      <c r="A134" s="4" t="s">
        <v>11</v>
      </c>
      <c r="C134" s="1">
        <v>22.6666666666667</v>
      </c>
      <c r="E134" s="1">
        <v>8.81666666666667</v>
      </c>
      <c r="G134" s="1">
        <f>AVERAGE(G109,G120,G131)</f>
        <v>1.38428933333333</v>
      </c>
      <c r="I134" s="1">
        <v>2137.87037037037</v>
      </c>
      <c r="M134" s="1">
        <v>40.1381894307886</v>
      </c>
      <c r="T134" s="1">
        <f>AVERAGE(T109,T120,T131)</f>
        <v>1.36233333333333</v>
      </c>
      <c r="V134" s="1">
        <v>1977.09259259259</v>
      </c>
      <c r="Z134" s="1">
        <v>39.6503399801781</v>
      </c>
      <c r="AH134" s="1">
        <v>1719.09259259259</v>
      </c>
      <c r="AL134" s="1">
        <v>40.3806199986276</v>
      </c>
      <c r="AN134" s="4" t="s">
        <v>11</v>
      </c>
      <c r="AT134" s="1">
        <f>AVERAGE(AT109,AT120,AT131)</f>
        <v>1.77178933333333</v>
      </c>
      <c r="AV134" s="1">
        <v>2589.90740740741</v>
      </c>
      <c r="AZ134" s="1">
        <v>48.9063720397476</v>
      </c>
      <c r="BG134" s="1">
        <f>AVERAGE(BG109,BG120,BG131)</f>
        <v>1.70433333333333</v>
      </c>
      <c r="BI134" s="1">
        <v>2422.72222222222</v>
      </c>
      <c r="BM134" s="1">
        <v>48.4953204016714</v>
      </c>
      <c r="BU134" s="1">
        <v>2092.83333333333</v>
      </c>
      <c r="BY134" s="1">
        <v>49.8943949369457</v>
      </c>
    </row>
    <row r="135" spans="1:77">
      <c r="A135" s="3" t="s">
        <v>34</v>
      </c>
      <c r="B135" s="1">
        <v>47</v>
      </c>
      <c r="C135" s="1">
        <v>22.38</v>
      </c>
      <c r="E135" s="1">
        <v>7.85</v>
      </c>
      <c r="G135" s="1">
        <f>C135+E135-C136-E136</f>
        <v>28.02912</v>
      </c>
      <c r="I135" s="1">
        <v>241.15</v>
      </c>
      <c r="K135" s="1">
        <v>51.6</v>
      </c>
      <c r="L135" s="1">
        <v>1221</v>
      </c>
      <c r="M135" s="1">
        <v>42.2604422604423</v>
      </c>
      <c r="P135" s="1">
        <v>20.89</v>
      </c>
      <c r="R135" s="1">
        <v>6.65</v>
      </c>
      <c r="T135" s="1">
        <f>P135+R135-P136-R136</f>
        <v>27.54</v>
      </c>
      <c r="V135" s="1">
        <v>216.52</v>
      </c>
      <c r="X135" s="1">
        <v>50.31</v>
      </c>
      <c r="Y135" s="1">
        <v>1251</v>
      </c>
      <c r="Z135" s="1">
        <v>40.2158273381295</v>
      </c>
      <c r="AF135" s="1">
        <v>28.14</v>
      </c>
      <c r="AH135" s="1">
        <v>169.96</v>
      </c>
      <c r="AI135" s="5"/>
      <c r="AJ135" s="1">
        <v>45.94</v>
      </c>
      <c r="AK135" s="1">
        <v>1081</v>
      </c>
      <c r="AL135" s="1">
        <v>42.4976873265495</v>
      </c>
      <c r="AN135" s="3" t="s">
        <v>35</v>
      </c>
      <c r="AO135" s="1">
        <v>116</v>
      </c>
      <c r="AP135" s="1">
        <v>25.52</v>
      </c>
      <c r="AR135" s="1">
        <v>11.64</v>
      </c>
      <c r="AT135" s="1">
        <f>AP135+AR135-AP136-AR136</f>
        <v>34.95912</v>
      </c>
      <c r="AV135" s="1">
        <v>214.64</v>
      </c>
      <c r="AX135" s="1">
        <v>50.96</v>
      </c>
      <c r="AY135" s="1">
        <v>1055</v>
      </c>
      <c r="AZ135" s="1">
        <v>48.303317535545</v>
      </c>
      <c r="BC135" s="1">
        <v>23.92</v>
      </c>
      <c r="BE135" s="1">
        <v>9.91</v>
      </c>
      <c r="BG135" s="1">
        <f>BC135+BE135-BC136-BE136</f>
        <v>33.83</v>
      </c>
      <c r="BI135" s="1">
        <v>201.34</v>
      </c>
      <c r="BK135" s="1">
        <v>49.64</v>
      </c>
      <c r="BL135" s="1">
        <v>999</v>
      </c>
      <c r="BM135" s="1">
        <v>49.6896896896897</v>
      </c>
      <c r="BS135" s="1">
        <v>33.8</v>
      </c>
      <c r="BU135" s="1">
        <v>157.72</v>
      </c>
      <c r="BV135" s="5"/>
      <c r="BW135" s="1">
        <v>45.07</v>
      </c>
      <c r="BX135" s="1">
        <v>897</v>
      </c>
      <c r="BY135" s="1">
        <v>50.2452619843924</v>
      </c>
    </row>
    <row r="136" spans="1:77">
      <c r="A136" s="3"/>
      <c r="C136" s="1">
        <v>1.10044</v>
      </c>
      <c r="E136" s="1">
        <v>1.10044</v>
      </c>
      <c r="I136" s="1">
        <v>193.31</v>
      </c>
      <c r="K136" s="1">
        <v>46.61</v>
      </c>
      <c r="L136" s="1">
        <v>1117</v>
      </c>
      <c r="M136" s="1">
        <v>41.727842435094</v>
      </c>
      <c r="V136" s="1">
        <v>178.63</v>
      </c>
      <c r="X136" s="1">
        <v>45.31</v>
      </c>
      <c r="Y136" s="1">
        <v>1098</v>
      </c>
      <c r="Z136" s="1">
        <v>41.2659380692168</v>
      </c>
      <c r="AH136" s="1">
        <v>174.51</v>
      </c>
      <c r="AI136" s="5"/>
      <c r="AJ136" s="1">
        <v>49.07</v>
      </c>
      <c r="AK136" s="1">
        <v>1172</v>
      </c>
      <c r="AL136" s="1">
        <v>41.8686006825939</v>
      </c>
      <c r="AN136" s="3"/>
      <c r="AP136" s="1">
        <v>1.10044</v>
      </c>
      <c r="AR136" s="1">
        <v>1.10044</v>
      </c>
      <c r="AV136" s="1">
        <v>234.43</v>
      </c>
      <c r="AX136" s="1">
        <v>51.19</v>
      </c>
      <c r="AY136" s="1">
        <v>1069</v>
      </c>
      <c r="AZ136" s="1">
        <v>47.8858746492049</v>
      </c>
      <c r="BI136" s="1">
        <v>218.42</v>
      </c>
      <c r="BK136" s="1">
        <v>49.85</v>
      </c>
      <c r="BL136" s="1">
        <v>997</v>
      </c>
      <c r="BM136" s="1">
        <v>50</v>
      </c>
      <c r="BU136" s="1">
        <v>214.19</v>
      </c>
      <c r="BV136" s="5"/>
      <c r="BW136" s="1">
        <v>44.95</v>
      </c>
      <c r="BX136" s="1">
        <v>902</v>
      </c>
      <c r="BY136" s="1">
        <v>49.8337028824834</v>
      </c>
    </row>
    <row r="137" spans="1:77">
      <c r="A137" s="3"/>
      <c r="C137" s="1">
        <v>21.27956</v>
      </c>
      <c r="E137" s="1">
        <v>6.74956</v>
      </c>
      <c r="K137" s="1">
        <v>43.99</v>
      </c>
      <c r="L137" s="1">
        <v>1038</v>
      </c>
      <c r="M137" s="1">
        <v>42.3795761078998</v>
      </c>
      <c r="X137" s="1">
        <v>42.63</v>
      </c>
      <c r="Y137" s="1">
        <v>1028</v>
      </c>
      <c r="Z137" s="1">
        <v>41.4688715953307</v>
      </c>
      <c r="AJ137" s="1">
        <v>44.54</v>
      </c>
      <c r="AK137" s="1">
        <v>1045</v>
      </c>
      <c r="AL137" s="1">
        <v>42.622009569378</v>
      </c>
      <c r="AN137" s="3"/>
      <c r="AP137" s="1">
        <v>24.41956</v>
      </c>
      <c r="AR137" s="1">
        <v>10.53956</v>
      </c>
      <c r="AX137" s="1">
        <v>52.87</v>
      </c>
      <c r="AY137" s="1">
        <v>1064</v>
      </c>
      <c r="AZ137" s="1">
        <v>49.6898496240601</v>
      </c>
      <c r="BK137" s="1">
        <v>51.55</v>
      </c>
      <c r="BL137" s="1">
        <v>1024</v>
      </c>
      <c r="BM137" s="1">
        <v>50.341796875</v>
      </c>
      <c r="BW137" s="1">
        <v>55.61</v>
      </c>
      <c r="BX137" s="1">
        <v>1077</v>
      </c>
      <c r="BY137" s="1">
        <v>51.6341689879294</v>
      </c>
    </row>
    <row r="138" spans="1:77">
      <c r="A138" s="3"/>
      <c r="K138" s="1">
        <v>38.59</v>
      </c>
      <c r="L138" s="1">
        <v>931</v>
      </c>
      <c r="M138" s="1">
        <v>41.4500537056928</v>
      </c>
      <c r="X138" s="1">
        <v>39.35</v>
      </c>
      <c r="Y138" s="1">
        <v>923</v>
      </c>
      <c r="Z138" s="1">
        <v>42.6327193932828</v>
      </c>
      <c r="AJ138" s="1">
        <v>39.28</v>
      </c>
      <c r="AK138" s="1">
        <v>942</v>
      </c>
      <c r="AL138" s="1">
        <v>41.6985138004246</v>
      </c>
      <c r="AN138" s="3"/>
      <c r="AX138" s="1">
        <v>51.15</v>
      </c>
      <c r="AY138" s="1">
        <v>988</v>
      </c>
      <c r="AZ138" s="1">
        <v>51.7712550607287</v>
      </c>
      <c r="BK138" s="1">
        <v>49.83</v>
      </c>
      <c r="BL138" s="1">
        <v>968</v>
      </c>
      <c r="BM138" s="1">
        <v>51.4772727272727</v>
      </c>
      <c r="BW138" s="1">
        <v>53.77</v>
      </c>
      <c r="BX138" s="1">
        <v>1001</v>
      </c>
      <c r="BY138" s="1">
        <v>53.7162837162837</v>
      </c>
    </row>
    <row r="139" spans="1:77">
      <c r="A139" s="3"/>
      <c r="K139" s="1">
        <v>37.98</v>
      </c>
      <c r="L139" s="1">
        <v>927</v>
      </c>
      <c r="M139" s="1">
        <v>40.9708737864078</v>
      </c>
      <c r="X139" s="1">
        <v>36.45</v>
      </c>
      <c r="Y139" s="1">
        <v>901</v>
      </c>
      <c r="Z139" s="1">
        <v>40.4550499445061</v>
      </c>
      <c r="AJ139" s="1">
        <v>38.62</v>
      </c>
      <c r="AK139" s="1">
        <v>937</v>
      </c>
      <c r="AL139" s="1">
        <v>41.2166488794023</v>
      </c>
      <c r="AN139" s="3"/>
      <c r="AX139" s="1">
        <v>44.35</v>
      </c>
      <c r="AY139" s="1">
        <v>843</v>
      </c>
      <c r="AZ139" s="1">
        <v>52.6097271648873</v>
      </c>
      <c r="BK139" s="1">
        <v>43.06</v>
      </c>
      <c r="BL139" s="1">
        <v>865</v>
      </c>
      <c r="BM139" s="1">
        <v>49.7803468208092</v>
      </c>
      <c r="BW139" s="1">
        <v>46.7</v>
      </c>
      <c r="BX139" s="1">
        <v>856</v>
      </c>
      <c r="BY139" s="1">
        <v>54.5560747663551</v>
      </c>
    </row>
    <row r="140" spans="1:77">
      <c r="A140" s="3"/>
      <c r="K140" s="1">
        <v>42.45</v>
      </c>
      <c r="L140" s="1">
        <v>1046</v>
      </c>
      <c r="M140" s="1">
        <v>40.5831739961759</v>
      </c>
      <c r="X140" s="1">
        <v>40.73</v>
      </c>
      <c r="Y140" s="1">
        <v>1027</v>
      </c>
      <c r="Z140" s="1">
        <v>39.6592015579357</v>
      </c>
      <c r="AJ140" s="1">
        <v>43.18</v>
      </c>
      <c r="AK140" s="1">
        <v>1058</v>
      </c>
      <c r="AL140" s="1">
        <v>40.812854442344</v>
      </c>
      <c r="AN140" s="3"/>
      <c r="AX140" s="1">
        <v>46.07</v>
      </c>
      <c r="AY140" s="1">
        <v>911</v>
      </c>
      <c r="AZ140" s="1">
        <v>50.5708013172338</v>
      </c>
      <c r="BK140" s="1">
        <v>44.61</v>
      </c>
      <c r="BL140" s="1">
        <v>892</v>
      </c>
      <c r="BM140" s="1">
        <v>50.0112107623318</v>
      </c>
      <c r="BW140" s="1">
        <v>48.53</v>
      </c>
      <c r="BX140" s="1">
        <v>924</v>
      </c>
      <c r="BY140" s="1">
        <v>52.521645021645</v>
      </c>
    </row>
    <row r="141" spans="1:77">
      <c r="A141" s="3"/>
      <c r="I141" s="1">
        <v>217.23</v>
      </c>
      <c r="M141" s="1">
        <v>41.5619937152854</v>
      </c>
      <c r="V141" s="1">
        <v>197.575</v>
      </c>
      <c r="Z141" s="1">
        <v>40.9496013164003</v>
      </c>
      <c r="AH141" s="1">
        <v>172.235</v>
      </c>
      <c r="AI141" s="5"/>
      <c r="AL141" s="1">
        <v>41.7860524501154</v>
      </c>
      <c r="AN141" s="3"/>
      <c r="AV141" s="1">
        <v>224.535</v>
      </c>
      <c r="AZ141" s="1">
        <v>50.1384708919433</v>
      </c>
      <c r="BI141" s="1">
        <v>209.88</v>
      </c>
      <c r="BM141" s="1">
        <v>50.2167194791839</v>
      </c>
      <c r="BU141" s="1">
        <v>185.955</v>
      </c>
      <c r="BV141" s="5"/>
      <c r="BY141" s="1">
        <v>52.0845228931815</v>
      </c>
    </row>
    <row r="142" spans="1:77">
      <c r="A142" s="3"/>
      <c r="C142" s="1">
        <f>C137/20</f>
        <v>1.063978</v>
      </c>
      <c r="E142" s="1">
        <f>E137/20</f>
        <v>0.337478</v>
      </c>
      <c r="G142" s="1">
        <f>G135/20</f>
        <v>1.401456</v>
      </c>
      <c r="I142" s="1">
        <v>2413.66666666667</v>
      </c>
      <c r="M142" s="1">
        <v>41.5619937152854</v>
      </c>
      <c r="P142" s="1">
        <f>P135/20</f>
        <v>1.0445</v>
      </c>
      <c r="R142" s="1">
        <f>R135/20</f>
        <v>0.3325</v>
      </c>
      <c r="T142" s="1">
        <f>T135/20</f>
        <v>1.377</v>
      </c>
      <c r="V142" s="1">
        <v>2195.27777777778</v>
      </c>
      <c r="Z142" s="1">
        <v>40.9496013164003</v>
      </c>
      <c r="AF142" s="1">
        <v>1.407</v>
      </c>
      <c r="AH142" s="1">
        <v>1913.72222222222</v>
      </c>
      <c r="AL142" s="1">
        <v>41.7860524501154</v>
      </c>
      <c r="AN142" s="3"/>
      <c r="AP142" s="1">
        <f>AP137/20</f>
        <v>1.220978</v>
      </c>
      <c r="AR142" s="1">
        <f>AR137/20</f>
        <v>0.526978</v>
      </c>
      <c r="AT142" s="1">
        <f>AT135/20</f>
        <v>1.747956</v>
      </c>
      <c r="AV142" s="1">
        <v>2494.83333333333</v>
      </c>
      <c r="AZ142" s="1">
        <v>50.1384708919433</v>
      </c>
      <c r="BC142" s="1">
        <f>BC135/20</f>
        <v>1.196</v>
      </c>
      <c r="BE142" s="1">
        <f>BE135/20</f>
        <v>0.4955</v>
      </c>
      <c r="BG142" s="1">
        <f>BG135/20</f>
        <v>1.6915</v>
      </c>
      <c r="BI142" s="1">
        <v>2332</v>
      </c>
      <c r="BM142" s="1">
        <v>50.2167194791839</v>
      </c>
      <c r="BS142" s="1">
        <v>1.69</v>
      </c>
      <c r="BU142" s="1">
        <v>2066.16666666667</v>
      </c>
      <c r="BY142" s="1">
        <v>52.0845228931815</v>
      </c>
    </row>
    <row r="143" spans="1:40">
      <c r="A143" s="3"/>
      <c r="AN143" s="3"/>
    </row>
    <row r="144" spans="1:40">
      <c r="A144" s="3"/>
      <c r="AN144" s="3"/>
    </row>
    <row r="145" spans="1:40">
      <c r="A145" s="4" t="s">
        <v>11</v>
      </c>
      <c r="AN145" s="4" t="s">
        <v>11</v>
      </c>
    </row>
    <row r="146" spans="1:77">
      <c r="A146" s="3" t="s">
        <v>36</v>
      </c>
      <c r="B146" s="1">
        <v>50</v>
      </c>
      <c r="C146" s="1">
        <v>22.31</v>
      </c>
      <c r="E146" s="1">
        <v>8.01</v>
      </c>
      <c r="G146" s="1">
        <f>C146+E146-C147-E147</f>
        <v>28.11912</v>
      </c>
      <c r="I146" s="1">
        <v>226.93</v>
      </c>
      <c r="K146" s="1">
        <v>50.8</v>
      </c>
      <c r="L146" s="1">
        <v>1226</v>
      </c>
      <c r="M146" s="1">
        <v>41.4355628058728</v>
      </c>
      <c r="P146" s="1">
        <v>21.39</v>
      </c>
      <c r="R146" s="1">
        <v>6.81</v>
      </c>
      <c r="T146" s="1">
        <f>P146+R146-P147-R147</f>
        <v>28.2</v>
      </c>
      <c r="V146" s="1">
        <v>211.84</v>
      </c>
      <c r="X146" s="1">
        <v>49.49</v>
      </c>
      <c r="Y146" s="1">
        <v>1205</v>
      </c>
      <c r="Z146" s="1">
        <v>41.0705394190871</v>
      </c>
      <c r="AF146" s="1">
        <v>28.62</v>
      </c>
      <c r="AH146" s="1">
        <v>165.32</v>
      </c>
      <c r="AI146" s="5"/>
      <c r="AJ146" s="1">
        <v>50.93</v>
      </c>
      <c r="AK146" s="1">
        <v>1222</v>
      </c>
      <c r="AL146" s="1">
        <v>41.6775777414075</v>
      </c>
      <c r="AN146" s="3" t="s">
        <v>37</v>
      </c>
      <c r="AO146" s="1">
        <v>119</v>
      </c>
      <c r="AP146" s="1">
        <v>25.66</v>
      </c>
      <c r="AR146" s="1">
        <v>11.25</v>
      </c>
      <c r="AT146" s="1">
        <f>AP146+AR146-AP147-AR147</f>
        <v>34.70912</v>
      </c>
      <c r="AV146" s="1">
        <v>220.96</v>
      </c>
      <c r="AX146" s="1">
        <v>53.25</v>
      </c>
      <c r="AY146" s="1">
        <v>1087</v>
      </c>
      <c r="AZ146" s="1">
        <v>48.9880404783809</v>
      </c>
      <c r="BC146" s="1">
        <v>23.62</v>
      </c>
      <c r="BE146" s="1">
        <v>9.49</v>
      </c>
      <c r="BG146" s="1">
        <f>BC146+BE146-BC147-BE147</f>
        <v>33.11</v>
      </c>
      <c r="BI146" s="1">
        <v>201.48</v>
      </c>
      <c r="BK146" s="1">
        <v>51.94</v>
      </c>
      <c r="BL146" s="1">
        <v>1047</v>
      </c>
      <c r="BM146" s="1">
        <v>49.6084049665712</v>
      </c>
      <c r="BS146" s="1">
        <v>34.48</v>
      </c>
      <c r="BU146" s="1">
        <v>163.63</v>
      </c>
      <c r="BV146" s="5"/>
      <c r="BW146" s="1">
        <v>46.25</v>
      </c>
      <c r="BX146" s="1">
        <v>908</v>
      </c>
      <c r="BY146" s="1">
        <v>50.9361233480176</v>
      </c>
    </row>
    <row r="147" spans="1:77">
      <c r="A147" s="3"/>
      <c r="C147" s="1">
        <v>1.10044</v>
      </c>
      <c r="E147" s="1">
        <v>1.10044</v>
      </c>
      <c r="I147" s="1">
        <v>202.34</v>
      </c>
      <c r="K147" s="1">
        <v>47.13</v>
      </c>
      <c r="L147" s="1">
        <v>1114</v>
      </c>
      <c r="M147" s="1">
        <v>42.3070017953321</v>
      </c>
      <c r="V147" s="1">
        <v>187.36</v>
      </c>
      <c r="X147" s="1">
        <v>45.82</v>
      </c>
      <c r="Y147" s="1">
        <v>1095</v>
      </c>
      <c r="Z147" s="1">
        <v>41.8447488584475</v>
      </c>
      <c r="AH147" s="1">
        <v>171.67</v>
      </c>
      <c r="AI147" s="5"/>
      <c r="AJ147" s="1">
        <v>47.83</v>
      </c>
      <c r="AK147" s="1">
        <v>1124</v>
      </c>
      <c r="AL147" s="1">
        <v>42.5533807829181</v>
      </c>
      <c r="AN147" s="3"/>
      <c r="AP147" s="1">
        <v>1.10044</v>
      </c>
      <c r="AR147" s="1">
        <v>1.10044</v>
      </c>
      <c r="AV147" s="1">
        <v>241.65</v>
      </c>
      <c r="AX147" s="1">
        <v>48.67</v>
      </c>
      <c r="AY147" s="1">
        <v>972</v>
      </c>
      <c r="AZ147" s="1">
        <v>50.0720164609054</v>
      </c>
      <c r="BI147" s="1">
        <v>231.26</v>
      </c>
      <c r="BK147" s="1">
        <v>47.33</v>
      </c>
      <c r="BL147" s="1">
        <v>953</v>
      </c>
      <c r="BM147" s="1">
        <v>49.6642182581322</v>
      </c>
      <c r="BU147" s="1">
        <v>211.12</v>
      </c>
      <c r="BV147" s="5"/>
      <c r="BW147" s="1">
        <v>51.39</v>
      </c>
      <c r="BX147" s="1">
        <v>988</v>
      </c>
      <c r="BY147" s="1">
        <v>52.0141700404858</v>
      </c>
    </row>
    <row r="148" spans="1:77">
      <c r="A148" s="3"/>
      <c r="C148" s="1">
        <v>21.20956</v>
      </c>
      <c r="E148" s="1">
        <v>6.90956</v>
      </c>
      <c r="K148" s="1">
        <v>41.63</v>
      </c>
      <c r="L148" s="1">
        <v>1012</v>
      </c>
      <c r="M148" s="1">
        <v>41.1363636363636</v>
      </c>
      <c r="X148" s="1">
        <v>40.31</v>
      </c>
      <c r="Y148" s="1">
        <v>991</v>
      </c>
      <c r="Z148" s="1">
        <v>40.6760847628658</v>
      </c>
      <c r="AJ148" s="1">
        <v>42.39</v>
      </c>
      <c r="AK148" s="1">
        <v>1024</v>
      </c>
      <c r="AL148" s="1">
        <v>41.396484375</v>
      </c>
      <c r="AN148" s="3"/>
      <c r="AP148" s="1">
        <v>24.55956</v>
      </c>
      <c r="AR148" s="1">
        <v>10.14956</v>
      </c>
      <c r="AX148" s="1">
        <v>51.02</v>
      </c>
      <c r="AY148" s="1">
        <v>999</v>
      </c>
      <c r="AZ148" s="1">
        <v>51.0710710710711</v>
      </c>
      <c r="BK148" s="1">
        <v>49.71</v>
      </c>
      <c r="BL148" s="1">
        <v>978</v>
      </c>
      <c r="BM148" s="1">
        <v>50.8282208588957</v>
      </c>
      <c r="BW148" s="1">
        <v>53.56</v>
      </c>
      <c r="BX148" s="1">
        <v>1010</v>
      </c>
      <c r="BY148" s="1">
        <v>53.029702970297</v>
      </c>
    </row>
    <row r="149" spans="1:77">
      <c r="A149" s="3"/>
      <c r="K149" s="1">
        <v>56.19</v>
      </c>
      <c r="L149" s="1">
        <v>1350</v>
      </c>
      <c r="M149" s="1">
        <v>41.6222222222222</v>
      </c>
      <c r="X149" s="1">
        <v>54.84</v>
      </c>
      <c r="Y149" s="1">
        <v>1329</v>
      </c>
      <c r="Z149" s="1">
        <v>41.2641083521445</v>
      </c>
      <c r="AJ149" s="1">
        <v>46.43</v>
      </c>
      <c r="AK149" s="1">
        <v>1109</v>
      </c>
      <c r="AL149" s="1">
        <v>41.8665464382326</v>
      </c>
      <c r="AN149" s="3"/>
      <c r="AX149" s="1">
        <v>45.78</v>
      </c>
      <c r="AY149" s="1">
        <v>898</v>
      </c>
      <c r="AZ149" s="1">
        <v>50.9799554565702</v>
      </c>
      <c r="BK149" s="1">
        <v>44.48</v>
      </c>
      <c r="BL149" s="1">
        <v>881</v>
      </c>
      <c r="BM149" s="1">
        <v>50.4880817253121</v>
      </c>
      <c r="BW149" s="1">
        <v>55.36</v>
      </c>
      <c r="BX149" s="1">
        <v>1046</v>
      </c>
      <c r="BY149" s="1">
        <v>52.925430210325</v>
      </c>
    </row>
    <row r="150" spans="1:77">
      <c r="A150" s="3"/>
      <c r="K150" s="1">
        <v>42.93</v>
      </c>
      <c r="L150" s="1">
        <v>1028</v>
      </c>
      <c r="M150" s="1">
        <v>41.7607003891051</v>
      </c>
      <c r="X150" s="1">
        <v>41.63</v>
      </c>
      <c r="Y150" s="1">
        <v>1007</v>
      </c>
      <c r="Z150" s="1">
        <v>41.3406156901688</v>
      </c>
      <c r="AJ150" s="1">
        <v>43.6</v>
      </c>
      <c r="AK150" s="1">
        <v>1038</v>
      </c>
      <c r="AL150" s="1">
        <v>42.0038535645472</v>
      </c>
      <c r="AN150" s="3"/>
      <c r="AX150" s="1">
        <v>57.03</v>
      </c>
      <c r="AY150" s="1">
        <v>1110</v>
      </c>
      <c r="AZ150" s="1">
        <v>51.3783783783784</v>
      </c>
      <c r="BK150" s="1">
        <v>55.65</v>
      </c>
      <c r="BL150" s="1">
        <v>1089</v>
      </c>
      <c r="BM150" s="1">
        <v>51.1019283746556</v>
      </c>
      <c r="BW150" s="1">
        <v>59.84</v>
      </c>
      <c r="BX150" s="1">
        <v>1122</v>
      </c>
      <c r="BY150" s="1">
        <v>53.3333333333333</v>
      </c>
    </row>
    <row r="151" spans="1:77">
      <c r="A151" s="3"/>
      <c r="K151" s="1">
        <v>48.39</v>
      </c>
      <c r="L151" s="1">
        <v>1161</v>
      </c>
      <c r="M151" s="1">
        <v>41.6795865633075</v>
      </c>
      <c r="X151" s="1">
        <v>47.09</v>
      </c>
      <c r="Y151" s="1">
        <v>1142</v>
      </c>
      <c r="Z151" s="1">
        <v>41.2346760070053</v>
      </c>
      <c r="AJ151" s="1">
        <v>47.46</v>
      </c>
      <c r="AK151" s="1">
        <v>1132</v>
      </c>
      <c r="AL151" s="1">
        <v>41.9257950530035</v>
      </c>
      <c r="AN151" s="3"/>
      <c r="AX151" s="1">
        <v>44.98</v>
      </c>
      <c r="AY151" s="1">
        <v>891</v>
      </c>
      <c r="AZ151" s="1">
        <v>50.4826038159371</v>
      </c>
      <c r="BK151" s="1">
        <v>43.67</v>
      </c>
      <c r="BL151" s="1">
        <v>872</v>
      </c>
      <c r="BM151" s="1">
        <v>50.0802752293578</v>
      </c>
      <c r="BW151" s="1">
        <v>56.67</v>
      </c>
      <c r="BX151" s="1">
        <v>1081</v>
      </c>
      <c r="BY151" s="1">
        <v>52.4236817761332</v>
      </c>
    </row>
    <row r="152" spans="1:77">
      <c r="A152" s="3"/>
      <c r="I152" s="1">
        <v>214.635</v>
      </c>
      <c r="M152" s="1">
        <v>41.6569062353672</v>
      </c>
      <c r="V152" s="1">
        <v>199.6</v>
      </c>
      <c r="Z152" s="1">
        <v>41.2384621816198</v>
      </c>
      <c r="AH152" s="1">
        <v>168.495</v>
      </c>
      <c r="AI152" s="5"/>
      <c r="AL152" s="1">
        <v>41.9039396591848</v>
      </c>
      <c r="AN152" s="3"/>
      <c r="AV152" s="1">
        <v>231.305</v>
      </c>
      <c r="AZ152" s="1">
        <v>50.4953442768738</v>
      </c>
      <c r="BI152" s="1">
        <v>216.37</v>
      </c>
      <c r="BM152" s="1">
        <v>50.2951882354874</v>
      </c>
      <c r="BU152" s="1">
        <v>187.375</v>
      </c>
      <c r="BV152" s="5"/>
      <c r="BY152" s="1">
        <v>52.4437402797653</v>
      </c>
    </row>
    <row r="153" spans="1:77">
      <c r="A153" s="3"/>
      <c r="C153" s="1">
        <f>C148/20</f>
        <v>1.060478</v>
      </c>
      <c r="E153" s="1">
        <f>E148/20</f>
        <v>0.345478</v>
      </c>
      <c r="G153" s="1">
        <f>G146/20</f>
        <v>1.405956</v>
      </c>
      <c r="I153" s="1">
        <v>2384.83333333333</v>
      </c>
      <c r="M153" s="1">
        <v>41.6569062353672</v>
      </c>
      <c r="P153" s="1">
        <f>P146/20</f>
        <v>1.0695</v>
      </c>
      <c r="R153" s="1">
        <f>R146/20</f>
        <v>0.3405</v>
      </c>
      <c r="T153" s="1">
        <f>T146/20</f>
        <v>1.41</v>
      </c>
      <c r="V153" s="1">
        <v>2217.77777777778</v>
      </c>
      <c r="Z153" s="1">
        <v>41.2384621816198</v>
      </c>
      <c r="AF153" s="1">
        <v>1.431</v>
      </c>
      <c r="AH153" s="1">
        <v>1872.16666666667</v>
      </c>
      <c r="AL153" s="1">
        <v>41.9039396591848</v>
      </c>
      <c r="AN153" s="3"/>
      <c r="AP153" s="1">
        <f>AP148/20</f>
        <v>1.227978</v>
      </c>
      <c r="AR153" s="1">
        <f>AR148/20</f>
        <v>0.507478</v>
      </c>
      <c r="AT153" s="1">
        <f>AT146/20</f>
        <v>1.735456</v>
      </c>
      <c r="AV153" s="1">
        <v>2570.05555555556</v>
      </c>
      <c r="AZ153" s="1">
        <v>50.4953442768738</v>
      </c>
      <c r="BC153" s="1">
        <f>BC146/20</f>
        <v>1.181</v>
      </c>
      <c r="BE153" s="1">
        <f>BE146/20</f>
        <v>0.4745</v>
      </c>
      <c r="BG153" s="1">
        <f>BG146/20</f>
        <v>1.6555</v>
      </c>
      <c r="BI153" s="1">
        <v>2404.11111111111</v>
      </c>
      <c r="BM153" s="1">
        <v>50.2951882354874</v>
      </c>
      <c r="BS153" s="1">
        <v>1.724</v>
      </c>
      <c r="BU153" s="1">
        <v>2081.94444444444</v>
      </c>
      <c r="BY153" s="1">
        <v>52.4437402797653</v>
      </c>
    </row>
    <row r="154" spans="1:40">
      <c r="A154" s="3"/>
      <c r="AN154" s="3"/>
    </row>
    <row r="155" spans="1:40">
      <c r="A155" s="3"/>
      <c r="AN155" s="3"/>
    </row>
    <row r="156" spans="1:40">
      <c r="A156" s="4" t="s">
        <v>11</v>
      </c>
      <c r="AN156" s="4" t="s">
        <v>11</v>
      </c>
    </row>
    <row r="157" spans="1:77">
      <c r="A157" s="3" t="s">
        <v>38</v>
      </c>
      <c r="B157" s="1">
        <v>53</v>
      </c>
      <c r="C157" s="1">
        <v>22.31</v>
      </c>
      <c r="E157" s="1">
        <v>7.96</v>
      </c>
      <c r="G157" s="1">
        <f>C157+E157-C158-E158</f>
        <v>28.06912</v>
      </c>
      <c r="I157" s="1">
        <v>219.85</v>
      </c>
      <c r="K157" s="1">
        <v>52.4</v>
      </c>
      <c r="L157" s="1">
        <v>1211</v>
      </c>
      <c r="M157" s="1">
        <v>43.2700247729149</v>
      </c>
      <c r="P157" s="1">
        <v>20.92</v>
      </c>
      <c r="R157" s="1">
        <v>6.84</v>
      </c>
      <c r="T157" s="1">
        <f>P157+R157-P158-R158</f>
        <v>27.76</v>
      </c>
      <c r="V157" s="1">
        <v>204.83</v>
      </c>
      <c r="X157" s="1">
        <v>51.1</v>
      </c>
      <c r="Y157" s="1">
        <v>1199</v>
      </c>
      <c r="Z157" s="1">
        <v>42.6188490408674</v>
      </c>
      <c r="AF157" s="1">
        <v>27.85</v>
      </c>
      <c r="AH157" s="1">
        <v>141.13</v>
      </c>
      <c r="AI157" s="5"/>
      <c r="AJ157" s="1">
        <v>53.89</v>
      </c>
      <c r="AK157" s="1">
        <v>1238</v>
      </c>
      <c r="AL157" s="1">
        <v>43.529886914378</v>
      </c>
      <c r="AN157" s="3" t="s">
        <v>39</v>
      </c>
      <c r="AO157" s="1">
        <v>122</v>
      </c>
      <c r="AP157" s="1">
        <v>25.82</v>
      </c>
      <c r="AR157" s="1">
        <v>11.41</v>
      </c>
      <c r="AT157" s="1">
        <f>AP157+AR157-AP158-AR158</f>
        <v>35.02912</v>
      </c>
      <c r="AV157" s="1">
        <v>221.94</v>
      </c>
      <c r="AX157" s="1">
        <v>45.59</v>
      </c>
      <c r="AY157" s="1">
        <v>895</v>
      </c>
      <c r="AZ157" s="1">
        <v>50.9385474860335</v>
      </c>
      <c r="BC157" s="1">
        <v>24.07</v>
      </c>
      <c r="BE157" s="1">
        <v>9.77</v>
      </c>
      <c r="BG157" s="1">
        <f>BC157+BE157-BC158-BE158</f>
        <v>33.84</v>
      </c>
      <c r="BI157" s="1">
        <v>206.94</v>
      </c>
      <c r="BK157" s="1">
        <v>44.26</v>
      </c>
      <c r="BL157" s="1">
        <v>884</v>
      </c>
      <c r="BM157" s="1">
        <v>50.0678733031674</v>
      </c>
      <c r="BS157" s="1">
        <v>34.12</v>
      </c>
      <c r="BU157" s="1">
        <v>175.58</v>
      </c>
      <c r="BV157" s="5"/>
      <c r="BW157" s="1">
        <v>58.12</v>
      </c>
      <c r="BX157" s="1">
        <v>1099</v>
      </c>
      <c r="BY157" s="1">
        <v>52.884440400364</v>
      </c>
    </row>
    <row r="158" spans="1:77">
      <c r="A158" s="3"/>
      <c r="C158" s="1">
        <v>1.10044</v>
      </c>
      <c r="E158" s="1">
        <v>1.10044</v>
      </c>
      <c r="I158" s="1">
        <v>197.18</v>
      </c>
      <c r="K158" s="1">
        <v>41.19</v>
      </c>
      <c r="L158" s="1">
        <v>961</v>
      </c>
      <c r="M158" s="1">
        <v>42.8616024973985</v>
      </c>
      <c r="V158" s="1">
        <v>182.17</v>
      </c>
      <c r="X158" s="1">
        <v>39.85</v>
      </c>
      <c r="Y158" s="1">
        <v>948</v>
      </c>
      <c r="Z158" s="1">
        <v>42.035864978903</v>
      </c>
      <c r="AH158" s="1">
        <v>203.25</v>
      </c>
      <c r="AI158" s="5"/>
      <c r="AJ158" s="1">
        <v>41.91</v>
      </c>
      <c r="AK158" s="1">
        <v>972</v>
      </c>
      <c r="AL158" s="1">
        <v>43.1172839506173</v>
      </c>
      <c r="AN158" s="3"/>
      <c r="AP158" s="1">
        <v>1.10044</v>
      </c>
      <c r="AR158" s="1">
        <v>1.10044</v>
      </c>
      <c r="AV158" s="1">
        <v>240.83</v>
      </c>
      <c r="AX158" s="1">
        <v>50.43</v>
      </c>
      <c r="AY158" s="1">
        <v>993</v>
      </c>
      <c r="AZ158" s="1">
        <v>50.785498489426</v>
      </c>
      <c r="BI158" s="1">
        <v>225.83</v>
      </c>
      <c r="BK158" s="1">
        <v>49.07</v>
      </c>
      <c r="BL158" s="1">
        <v>976</v>
      </c>
      <c r="BM158" s="1">
        <v>50.2766393442623</v>
      </c>
      <c r="BU158" s="1">
        <v>188.8</v>
      </c>
      <c r="BV158" s="5"/>
      <c r="BW158" s="1">
        <v>53.05</v>
      </c>
      <c r="BX158" s="1">
        <v>1006</v>
      </c>
      <c r="BY158" s="1">
        <v>52.7335984095427</v>
      </c>
    </row>
    <row r="159" spans="1:77">
      <c r="A159" s="3"/>
      <c r="C159" s="1">
        <v>21.20956</v>
      </c>
      <c r="E159" s="1">
        <v>6.85956</v>
      </c>
      <c r="K159" s="1">
        <v>45.44</v>
      </c>
      <c r="L159" s="1">
        <v>1071</v>
      </c>
      <c r="M159" s="1">
        <v>42.4276377217554</v>
      </c>
      <c r="X159" s="1">
        <v>44.13</v>
      </c>
      <c r="Y159" s="1">
        <v>1052</v>
      </c>
      <c r="Z159" s="1">
        <v>41.9486692015209</v>
      </c>
      <c r="AJ159" s="1">
        <v>58.12</v>
      </c>
      <c r="AK159" s="1">
        <v>1362</v>
      </c>
      <c r="AL159" s="1">
        <v>42.6725403817915</v>
      </c>
      <c r="AN159" s="3"/>
      <c r="AP159" s="1">
        <v>24.71956</v>
      </c>
      <c r="AR159" s="1">
        <v>10.30956</v>
      </c>
      <c r="AX159" s="1">
        <v>44.58</v>
      </c>
      <c r="AY159" s="1">
        <v>885</v>
      </c>
      <c r="AZ159" s="1">
        <v>50.3728813559322</v>
      </c>
      <c r="BK159" s="1">
        <v>43.18</v>
      </c>
      <c r="BL159" s="1">
        <v>861</v>
      </c>
      <c r="BM159" s="1">
        <v>50.150987224158</v>
      </c>
      <c r="BW159" s="1">
        <v>47.67</v>
      </c>
      <c r="BX159" s="1">
        <v>911</v>
      </c>
      <c r="BY159" s="1">
        <v>52.3271130625686</v>
      </c>
    </row>
    <row r="160" spans="1:77">
      <c r="A160" s="3"/>
      <c r="K160" s="1">
        <v>42.44</v>
      </c>
      <c r="L160" s="1">
        <v>1023</v>
      </c>
      <c r="M160" s="1">
        <v>41.485826001955</v>
      </c>
      <c r="X160" s="1">
        <v>41.1</v>
      </c>
      <c r="Y160" s="1">
        <v>1004</v>
      </c>
      <c r="Z160" s="1">
        <v>40.9362549800797</v>
      </c>
      <c r="AJ160" s="1">
        <v>43.19</v>
      </c>
      <c r="AK160" s="1">
        <v>1035</v>
      </c>
      <c r="AL160" s="1">
        <v>41.7294685990338</v>
      </c>
      <c r="AN160" s="3"/>
      <c r="AX160" s="1">
        <v>53.41</v>
      </c>
      <c r="AY160" s="1">
        <v>1042</v>
      </c>
      <c r="AZ160" s="1">
        <v>51.257197696737</v>
      </c>
      <c r="BK160" s="1">
        <v>51.99</v>
      </c>
      <c r="BL160" s="1">
        <v>1025</v>
      </c>
      <c r="BM160" s="1">
        <v>50.7219512195122</v>
      </c>
      <c r="BW160" s="1">
        <v>56.13</v>
      </c>
      <c r="BX160" s="1">
        <v>1055</v>
      </c>
      <c r="BY160" s="1">
        <v>53.2037914691943</v>
      </c>
    </row>
    <row r="161" spans="1:77">
      <c r="A161" s="3"/>
      <c r="K161" s="1">
        <v>45.35</v>
      </c>
      <c r="L161" s="1">
        <v>1098</v>
      </c>
      <c r="M161" s="1">
        <v>41.3023679417122</v>
      </c>
      <c r="X161" s="1">
        <v>44.04</v>
      </c>
      <c r="Y161" s="1">
        <v>1079</v>
      </c>
      <c r="Z161" s="1">
        <v>40.8155699721965</v>
      </c>
      <c r="AJ161" s="1">
        <v>51.14</v>
      </c>
      <c r="AK161" s="1">
        <v>1231</v>
      </c>
      <c r="AL161" s="1">
        <v>41.5434606011373</v>
      </c>
      <c r="AN161" s="3"/>
      <c r="AX161" s="1">
        <v>53.33</v>
      </c>
      <c r="AY161" s="1">
        <v>1034</v>
      </c>
      <c r="AZ161" s="1">
        <v>51.5764023210832</v>
      </c>
      <c r="BK161" s="1">
        <v>51.88</v>
      </c>
      <c r="BL161" s="1">
        <v>1015</v>
      </c>
      <c r="BM161" s="1">
        <v>51.1133004926108</v>
      </c>
      <c r="BW161" s="1">
        <v>57.18</v>
      </c>
      <c r="BX161" s="1">
        <v>1068</v>
      </c>
      <c r="BY161" s="1">
        <v>53.5393258426966</v>
      </c>
    </row>
    <row r="162" spans="1:77">
      <c r="A162" s="3"/>
      <c r="K162" s="1">
        <v>42.5</v>
      </c>
      <c r="L162" s="1">
        <v>1025</v>
      </c>
      <c r="M162" s="1">
        <v>41.4634146341463</v>
      </c>
      <c r="X162" s="1">
        <v>41.15</v>
      </c>
      <c r="Y162" s="1">
        <v>1004</v>
      </c>
      <c r="Z162" s="1">
        <v>40.9860557768924</v>
      </c>
      <c r="AJ162" s="1">
        <v>43.29</v>
      </c>
      <c r="AK162" s="1">
        <v>1038</v>
      </c>
      <c r="AL162" s="1">
        <v>41.7052023121387</v>
      </c>
      <c r="AN162" s="3"/>
      <c r="AX162" s="1">
        <v>55.36</v>
      </c>
      <c r="AY162" s="1">
        <v>1112</v>
      </c>
      <c r="AZ162" s="1">
        <v>49.7841726618705</v>
      </c>
      <c r="BK162" s="1">
        <v>53.64</v>
      </c>
      <c r="BL162" s="1">
        <v>1087</v>
      </c>
      <c r="BM162" s="1">
        <v>49.3468261269549</v>
      </c>
      <c r="BW162" s="1">
        <v>58.2</v>
      </c>
      <c r="BX162" s="1">
        <v>1125</v>
      </c>
      <c r="BY162" s="1">
        <v>51.7333333333333</v>
      </c>
    </row>
    <row r="163" spans="1:77">
      <c r="A163" s="3"/>
      <c r="I163" s="1">
        <v>208.515</v>
      </c>
      <c r="M163" s="1">
        <v>42.1351455949804</v>
      </c>
      <c r="V163" s="1">
        <v>193.5</v>
      </c>
      <c r="Z163" s="1">
        <v>41.5568773250766</v>
      </c>
      <c r="AH163" s="1">
        <v>172.19</v>
      </c>
      <c r="AI163" s="5"/>
      <c r="AL163" s="1">
        <v>42.3829737931828</v>
      </c>
      <c r="AN163" s="3"/>
      <c r="AV163" s="1">
        <v>231.385</v>
      </c>
      <c r="AZ163" s="1">
        <v>50.7857833351804</v>
      </c>
      <c r="BI163" s="1">
        <v>216.385</v>
      </c>
      <c r="BM163" s="1">
        <v>50.2795962851109</v>
      </c>
      <c r="BU163" s="1">
        <v>182.19</v>
      </c>
      <c r="BV163" s="5"/>
      <c r="BY163" s="1">
        <v>52.7369337529499</v>
      </c>
    </row>
    <row r="164" spans="1:77">
      <c r="A164" s="3"/>
      <c r="C164" s="1">
        <f>C159/20</f>
        <v>1.060478</v>
      </c>
      <c r="E164" s="1">
        <f>E159/20</f>
        <v>0.342978</v>
      </c>
      <c r="G164" s="1">
        <f>G157/20</f>
        <v>1.403456</v>
      </c>
      <c r="I164" s="1">
        <v>2316.83333333333</v>
      </c>
      <c r="M164" s="1">
        <v>42.1351455949804</v>
      </c>
      <c r="P164" s="1">
        <f>P157/20</f>
        <v>1.046</v>
      </c>
      <c r="R164" s="1">
        <f>R157/20</f>
        <v>0.342</v>
      </c>
      <c r="T164" s="1">
        <f>T157/20</f>
        <v>1.388</v>
      </c>
      <c r="V164" s="1">
        <v>2150</v>
      </c>
      <c r="Z164" s="1">
        <v>41.5568773250766</v>
      </c>
      <c r="AF164" s="1">
        <v>1.3925</v>
      </c>
      <c r="AH164" s="1">
        <v>1913.22222222222</v>
      </c>
      <c r="AL164" s="1">
        <v>42.3829737931828</v>
      </c>
      <c r="AN164" s="3"/>
      <c r="AP164" s="1">
        <f>AP159/20</f>
        <v>1.235978</v>
      </c>
      <c r="AR164" s="1">
        <f>AR159/20</f>
        <v>0.515478</v>
      </c>
      <c r="AT164" s="1">
        <f>AT157/20</f>
        <v>1.751456</v>
      </c>
      <c r="AV164" s="1">
        <v>2570.94444444444</v>
      </c>
      <c r="AZ164" s="1">
        <v>50.7857833351804</v>
      </c>
      <c r="BC164" s="1">
        <f>BC157/20</f>
        <v>1.2035</v>
      </c>
      <c r="BE164" s="1">
        <f>BE157/20</f>
        <v>0.4885</v>
      </c>
      <c r="BG164" s="1">
        <f>BG157/20</f>
        <v>1.692</v>
      </c>
      <c r="BI164" s="1">
        <v>2404.27777777778</v>
      </c>
      <c r="BM164" s="1">
        <v>50.2795962851109</v>
      </c>
      <c r="BS164" s="1">
        <v>1.706</v>
      </c>
      <c r="BU164" s="1">
        <v>2024.33333333333</v>
      </c>
      <c r="BY164" s="1">
        <v>52.7369337529499</v>
      </c>
    </row>
    <row r="165" spans="1:40">
      <c r="A165" s="3"/>
      <c r="AN165" s="3"/>
    </row>
    <row r="166" spans="1:40">
      <c r="A166" s="3"/>
      <c r="AN166" s="3"/>
    </row>
    <row r="167" s="1" customFormat="1" spans="1:77">
      <c r="A167" s="4" t="s">
        <v>11</v>
      </c>
      <c r="C167" s="1">
        <v>22.4333333333333</v>
      </c>
      <c r="E167" s="1">
        <v>8.5</v>
      </c>
      <c r="G167" s="1">
        <f>AVERAGE(G142,G153,G164)</f>
        <v>1.40362266666667</v>
      </c>
      <c r="I167" s="1">
        <v>2371.77777777778</v>
      </c>
      <c r="M167" s="1">
        <v>41.7846818485444</v>
      </c>
      <c r="T167" s="1">
        <f>AVERAGE(T142,T153,T164)</f>
        <v>1.39166666666667</v>
      </c>
      <c r="V167" s="1">
        <v>2187.68518518519</v>
      </c>
      <c r="Z167" s="1">
        <v>41.2483136076989</v>
      </c>
      <c r="AH167" s="1">
        <v>1899.7037037037</v>
      </c>
      <c r="AL167" s="1">
        <v>42.0243219674943</v>
      </c>
      <c r="AN167" s="4" t="s">
        <v>11</v>
      </c>
      <c r="AP167" s="1">
        <v>24.9833333333333</v>
      </c>
      <c r="AR167" s="1">
        <v>12.1833333333333</v>
      </c>
      <c r="AT167" s="1">
        <f>AVERAGE(AT142,AT153,AT164)</f>
        <v>1.744956</v>
      </c>
      <c r="AV167" s="1">
        <v>2545.27777777778</v>
      </c>
      <c r="AZ167" s="1">
        <v>50.4731995013325</v>
      </c>
      <c r="BG167" s="1">
        <f>AVERAGE(BG142,BG153,BG164)</f>
        <v>1.67966666666667</v>
      </c>
      <c r="BI167" s="1">
        <v>2380.12962962963</v>
      </c>
      <c r="BM167" s="1">
        <v>50.2638346665941</v>
      </c>
      <c r="BU167" s="1">
        <v>2057.48148148148</v>
      </c>
      <c r="BY167" s="1">
        <v>52.4217323086323</v>
      </c>
    </row>
    <row r="168" spans="1:77">
      <c r="A168" s="3" t="s">
        <v>40</v>
      </c>
      <c r="B168" s="1">
        <v>48</v>
      </c>
      <c r="C168" s="1">
        <v>23.06</v>
      </c>
      <c r="E168" s="1">
        <v>8.85</v>
      </c>
      <c r="G168" s="1">
        <f>C168+E168-C169-E169</f>
        <v>29.70912</v>
      </c>
      <c r="I168" s="1">
        <v>196.51</v>
      </c>
      <c r="K168" s="1">
        <v>48.24</v>
      </c>
      <c r="L168" s="1">
        <v>1083</v>
      </c>
      <c r="M168" s="1">
        <v>44.5429362880886</v>
      </c>
      <c r="P168" s="1">
        <v>21.53</v>
      </c>
      <c r="R168" s="1">
        <v>7.57</v>
      </c>
      <c r="T168" s="1">
        <f>P168+R168-P169-R169</f>
        <v>29.1</v>
      </c>
      <c r="V168" s="1">
        <v>182.21</v>
      </c>
      <c r="X168" s="1">
        <v>46.87</v>
      </c>
      <c r="Y168" s="1">
        <v>1063</v>
      </c>
      <c r="Z168" s="1">
        <v>44.0921919096896</v>
      </c>
      <c r="AF168" s="1">
        <v>29.41</v>
      </c>
      <c r="AH168" s="1">
        <v>164.53</v>
      </c>
      <c r="AI168" s="5"/>
      <c r="AJ168" s="1">
        <v>44.97</v>
      </c>
      <c r="AK168" s="1">
        <v>1003</v>
      </c>
      <c r="AL168" s="1">
        <v>44.8354935194417</v>
      </c>
      <c r="AN168" s="3" t="s">
        <v>41</v>
      </c>
      <c r="AO168" s="1">
        <v>117</v>
      </c>
      <c r="AP168" s="1">
        <v>26.94</v>
      </c>
      <c r="AR168" s="1">
        <v>11.73</v>
      </c>
      <c r="AT168" s="1">
        <f>AP168+AR168-AP169-AR169</f>
        <v>36.46912</v>
      </c>
      <c r="AV168" s="1">
        <v>223.58</v>
      </c>
      <c r="AX168" s="1">
        <v>56.08</v>
      </c>
      <c r="AY168" s="1">
        <v>1072</v>
      </c>
      <c r="AZ168" s="1">
        <v>52.3134328358209</v>
      </c>
      <c r="BC168" s="1">
        <v>25.18</v>
      </c>
      <c r="BE168" s="1">
        <v>9.89</v>
      </c>
      <c r="BG168" s="1">
        <f>BC168+BE168-BC169-BE169</f>
        <v>35.07</v>
      </c>
      <c r="BI168" s="1">
        <v>212.58</v>
      </c>
      <c r="BK168" s="1">
        <v>55.73</v>
      </c>
      <c r="BL168" s="1">
        <v>1052</v>
      </c>
      <c r="BM168" s="1">
        <v>52.9752851711027</v>
      </c>
      <c r="BS168" s="1">
        <v>35.11</v>
      </c>
      <c r="BU168" s="1">
        <v>170.99</v>
      </c>
      <c r="BV168" s="5"/>
      <c r="BW168" s="1">
        <v>49.64</v>
      </c>
      <c r="BX168" s="1">
        <v>946</v>
      </c>
      <c r="BY168" s="1">
        <v>52.4735729386892</v>
      </c>
    </row>
    <row r="169" spans="1:77">
      <c r="A169" s="3"/>
      <c r="C169" s="1">
        <v>1.10044</v>
      </c>
      <c r="E169" s="1">
        <v>1.10044</v>
      </c>
      <c r="I169" s="1">
        <v>246.15</v>
      </c>
      <c r="K169" s="1">
        <v>43.37</v>
      </c>
      <c r="L169" s="1">
        <v>970</v>
      </c>
      <c r="M169" s="1">
        <v>44.7113402061856</v>
      </c>
      <c r="V169" s="1">
        <v>231.14</v>
      </c>
      <c r="X169" s="1">
        <v>42.03</v>
      </c>
      <c r="Y169" s="1">
        <v>952</v>
      </c>
      <c r="Z169" s="1">
        <v>44.1491596638655</v>
      </c>
      <c r="AH169" s="1">
        <v>200.02</v>
      </c>
      <c r="AI169" s="5"/>
      <c r="AJ169" s="1">
        <v>48.97</v>
      </c>
      <c r="AK169" s="1">
        <v>1088</v>
      </c>
      <c r="AL169" s="1">
        <v>45.0091911764706</v>
      </c>
      <c r="AN169" s="3"/>
      <c r="AP169" s="1">
        <v>1.10044</v>
      </c>
      <c r="AR169" s="1">
        <v>1.10044</v>
      </c>
      <c r="AV169" s="1">
        <v>250.78</v>
      </c>
      <c r="AX169" s="1">
        <v>54.55</v>
      </c>
      <c r="AY169" s="1">
        <v>1043</v>
      </c>
      <c r="AZ169" s="1">
        <v>52.3010546500479</v>
      </c>
      <c r="BI169" s="1">
        <v>235.78</v>
      </c>
      <c r="BK169" s="1">
        <v>54.2</v>
      </c>
      <c r="BL169" s="1">
        <v>1023</v>
      </c>
      <c r="BM169" s="1">
        <v>52.9814271749756</v>
      </c>
      <c r="BU169" s="1">
        <v>221.77</v>
      </c>
      <c r="BV169" s="5"/>
      <c r="BW169" s="1">
        <v>54.17</v>
      </c>
      <c r="BX169" s="1">
        <v>1045</v>
      </c>
      <c r="BY169" s="1">
        <v>51.8373205741627</v>
      </c>
    </row>
    <row r="170" spans="1:77">
      <c r="A170" s="3"/>
      <c r="C170" s="1">
        <v>21.95956</v>
      </c>
      <c r="E170" s="1">
        <v>7.74956</v>
      </c>
      <c r="K170" s="1">
        <v>38.91</v>
      </c>
      <c r="L170" s="1">
        <v>886</v>
      </c>
      <c r="M170" s="1">
        <v>43.9164785553047</v>
      </c>
      <c r="X170" s="1">
        <v>37.56</v>
      </c>
      <c r="Y170" s="1">
        <v>862</v>
      </c>
      <c r="Z170" s="1">
        <v>43.5730858468678</v>
      </c>
      <c r="AJ170" s="1">
        <v>39.74</v>
      </c>
      <c r="AK170" s="1">
        <v>899</v>
      </c>
      <c r="AL170" s="1">
        <v>44.2046718576196</v>
      </c>
      <c r="AN170" s="3"/>
      <c r="AP170" s="1">
        <v>25.83956</v>
      </c>
      <c r="AR170" s="1">
        <v>10.62956</v>
      </c>
      <c r="AX170" s="1">
        <v>53.32</v>
      </c>
      <c r="AY170" s="1">
        <v>1006</v>
      </c>
      <c r="AZ170" s="1">
        <v>53.0019880715706</v>
      </c>
      <c r="BK170" s="1">
        <v>53.17</v>
      </c>
      <c r="BL170" s="1">
        <v>1036</v>
      </c>
      <c r="BM170" s="1">
        <v>51.3223938223938</v>
      </c>
      <c r="BW170" s="1">
        <v>54.11</v>
      </c>
      <c r="BX170" s="1">
        <v>1018</v>
      </c>
      <c r="BY170" s="1">
        <v>53.1532416502947</v>
      </c>
    </row>
    <row r="171" spans="1:77">
      <c r="A171" s="3"/>
      <c r="K171" s="1">
        <v>48.43</v>
      </c>
      <c r="L171" s="1">
        <v>1075</v>
      </c>
      <c r="M171" s="1">
        <v>45.0511627906977</v>
      </c>
      <c r="X171" s="1">
        <v>46.97</v>
      </c>
      <c r="Y171" s="1">
        <v>1054</v>
      </c>
      <c r="Z171" s="1">
        <v>44.5635673624288</v>
      </c>
      <c r="AJ171" s="1">
        <v>49.3</v>
      </c>
      <c r="AK171" s="1">
        <v>1087</v>
      </c>
      <c r="AL171" s="1">
        <v>45.3541858325667</v>
      </c>
      <c r="AN171" s="3"/>
      <c r="AX171" s="1">
        <v>52.91</v>
      </c>
      <c r="AY171" s="1">
        <v>1021</v>
      </c>
      <c r="AZ171" s="1">
        <v>51.8217433888345</v>
      </c>
      <c r="BK171" s="1">
        <v>53.7</v>
      </c>
      <c r="BL171" s="1">
        <v>1071</v>
      </c>
      <c r="BM171" s="1">
        <v>50.140056022409</v>
      </c>
      <c r="BW171" s="1">
        <v>53.75</v>
      </c>
      <c r="BX171" s="1">
        <v>1034</v>
      </c>
      <c r="BY171" s="1">
        <v>51.9825918762089</v>
      </c>
    </row>
    <row r="172" spans="1:77">
      <c r="A172" s="3"/>
      <c r="K172" s="1">
        <v>48.53</v>
      </c>
      <c r="L172" s="1">
        <v>1071</v>
      </c>
      <c r="M172" s="1">
        <v>45.31279178338</v>
      </c>
      <c r="X172" s="1">
        <v>47.19</v>
      </c>
      <c r="Y172" s="1">
        <v>1052</v>
      </c>
      <c r="Z172" s="1">
        <v>44.8574144486692</v>
      </c>
      <c r="AJ172" s="1">
        <v>49.53</v>
      </c>
      <c r="AK172" s="1">
        <v>1086</v>
      </c>
      <c r="AL172" s="1">
        <v>45.6077348066298</v>
      </c>
      <c r="AN172" s="3"/>
      <c r="AX172" s="1">
        <v>48.87</v>
      </c>
      <c r="AY172" s="1">
        <v>900</v>
      </c>
      <c r="AZ172" s="1">
        <v>54.3</v>
      </c>
      <c r="BK172" s="1">
        <v>47.52</v>
      </c>
      <c r="BL172" s="1">
        <v>880</v>
      </c>
      <c r="BM172" s="1">
        <v>54</v>
      </c>
      <c r="BW172" s="1">
        <v>49.66</v>
      </c>
      <c r="BX172" s="1">
        <v>912</v>
      </c>
      <c r="BY172" s="1">
        <v>54.4517543859649</v>
      </c>
    </row>
    <row r="173" spans="1:77">
      <c r="A173" s="3"/>
      <c r="K173" s="1">
        <v>49.81</v>
      </c>
      <c r="L173" s="1">
        <v>1116</v>
      </c>
      <c r="M173" s="1">
        <v>44.6326164874552</v>
      </c>
      <c r="X173" s="1">
        <v>48.45</v>
      </c>
      <c r="Y173" s="1">
        <v>1095</v>
      </c>
      <c r="Z173" s="1">
        <v>44.2465753424658</v>
      </c>
      <c r="AJ173" s="1">
        <v>50.64</v>
      </c>
      <c r="AK173" s="1">
        <v>1127</v>
      </c>
      <c r="AL173" s="1">
        <v>44.9334516415262</v>
      </c>
      <c r="AN173" s="3"/>
      <c r="AX173" s="1">
        <v>50.05</v>
      </c>
      <c r="AY173" s="1">
        <v>928</v>
      </c>
      <c r="AZ173" s="1">
        <v>53.9331896551724</v>
      </c>
      <c r="BK173" s="1">
        <v>48.7</v>
      </c>
      <c r="BL173" s="1">
        <v>908</v>
      </c>
      <c r="BM173" s="1">
        <v>53.6343612334802</v>
      </c>
      <c r="BW173" s="1">
        <v>50.95</v>
      </c>
      <c r="BX173" s="1">
        <v>942</v>
      </c>
      <c r="BY173" s="1">
        <v>54.0870488322718</v>
      </c>
    </row>
    <row r="174" spans="1:77">
      <c r="A174" s="3"/>
      <c r="I174" s="1">
        <v>221.33</v>
      </c>
      <c r="M174" s="1">
        <v>44.694554351852</v>
      </c>
      <c r="V174" s="1">
        <v>206.675</v>
      </c>
      <c r="Z174" s="1">
        <v>44.2469990956644</v>
      </c>
      <c r="AH174" s="1">
        <v>182.275</v>
      </c>
      <c r="AI174" s="5"/>
      <c r="AL174" s="1">
        <v>44.9907881390424</v>
      </c>
      <c r="AN174" s="3"/>
      <c r="AV174" s="1">
        <v>237.18</v>
      </c>
      <c r="AZ174" s="1">
        <v>52.9452347669077</v>
      </c>
      <c r="BI174" s="1">
        <v>224.18</v>
      </c>
      <c r="BM174" s="1">
        <v>52.5089205707269</v>
      </c>
      <c r="BU174" s="1">
        <v>196.38</v>
      </c>
      <c r="BV174" s="5"/>
      <c r="BY174" s="1">
        <v>52.9975883762654</v>
      </c>
    </row>
    <row r="175" spans="1:77">
      <c r="A175" s="3"/>
      <c r="C175" s="1">
        <f>C170/20</f>
        <v>1.097978</v>
      </c>
      <c r="E175" s="1">
        <f>E170/20</f>
        <v>0.387478</v>
      </c>
      <c r="G175" s="1">
        <f>G168/20</f>
        <v>1.485456</v>
      </c>
      <c r="I175" s="1">
        <v>2459.22222222222</v>
      </c>
      <c r="M175" s="1">
        <v>44.694554351852</v>
      </c>
      <c r="P175" s="1">
        <f>P168/20</f>
        <v>1.0765</v>
      </c>
      <c r="R175" s="1">
        <f>R168/20</f>
        <v>0.3785</v>
      </c>
      <c r="T175" s="1">
        <f>T168/20</f>
        <v>1.455</v>
      </c>
      <c r="V175" s="1">
        <v>2296.38888888889</v>
      </c>
      <c r="Z175" s="1">
        <v>44.2469990956644</v>
      </c>
      <c r="AF175" s="1">
        <v>1.4705</v>
      </c>
      <c r="AH175" s="1">
        <v>2025.27777777778</v>
      </c>
      <c r="AL175" s="1">
        <v>44.9907881390424</v>
      </c>
      <c r="AN175" s="3"/>
      <c r="AP175" s="1">
        <f>AP170/20</f>
        <v>1.291978</v>
      </c>
      <c r="AR175" s="1">
        <f>AR170/20</f>
        <v>0.531478</v>
      </c>
      <c r="AT175" s="1">
        <f>AT168/20</f>
        <v>1.823456</v>
      </c>
      <c r="AV175" s="1">
        <v>2635.33333333333</v>
      </c>
      <c r="AZ175" s="1">
        <v>52.9452347669077</v>
      </c>
      <c r="BC175" s="1">
        <f>BC168/20</f>
        <v>1.259</v>
      </c>
      <c r="BE175" s="1">
        <f>BE168/20</f>
        <v>0.4945</v>
      </c>
      <c r="BG175" s="1">
        <f>BG168/20</f>
        <v>1.7535</v>
      </c>
      <c r="BI175" s="1">
        <v>2490.88888888889</v>
      </c>
      <c r="BM175" s="1">
        <v>52.5089205707269</v>
      </c>
      <c r="BS175" s="1">
        <v>1.7555</v>
      </c>
      <c r="BU175" s="1">
        <v>2182</v>
      </c>
      <c r="BY175" s="1">
        <v>52.9975883762654</v>
      </c>
    </row>
    <row r="176" spans="1:40">
      <c r="A176" s="3"/>
      <c r="AN176" s="3"/>
    </row>
    <row r="177" spans="1:40">
      <c r="A177" s="3"/>
      <c r="AN177" s="3"/>
    </row>
    <row r="178" spans="1:40">
      <c r="A178" s="4" t="s">
        <v>11</v>
      </c>
      <c r="AN178" s="4" t="s">
        <v>11</v>
      </c>
    </row>
    <row r="179" spans="1:77">
      <c r="A179" s="3" t="s">
        <v>42</v>
      </c>
      <c r="B179" s="1">
        <v>51</v>
      </c>
      <c r="C179" s="1">
        <v>23.14</v>
      </c>
      <c r="E179" s="1">
        <v>8.77</v>
      </c>
      <c r="G179" s="1">
        <f>C179+E179-C180-E180</f>
        <v>29.70912</v>
      </c>
      <c r="I179" s="1">
        <v>222.52</v>
      </c>
      <c r="K179" s="1">
        <v>45.84</v>
      </c>
      <c r="L179" s="1">
        <v>1013</v>
      </c>
      <c r="M179" s="1">
        <v>45.2517275419546</v>
      </c>
      <c r="P179" s="1">
        <v>21.61</v>
      </c>
      <c r="R179" s="1">
        <v>6.96</v>
      </c>
      <c r="T179" s="1">
        <f>P179+R179-P180-R180</f>
        <v>28.57</v>
      </c>
      <c r="V179" s="1">
        <v>207.54</v>
      </c>
      <c r="X179" s="1">
        <v>44.51</v>
      </c>
      <c r="Y179" s="1">
        <v>994</v>
      </c>
      <c r="Z179" s="1">
        <v>44.7786720321932</v>
      </c>
      <c r="AF179" s="1">
        <v>29.74</v>
      </c>
      <c r="AH179" s="1">
        <v>158.41</v>
      </c>
      <c r="AI179" s="5"/>
      <c r="AJ179" s="1">
        <v>58.21</v>
      </c>
      <c r="AK179" s="1">
        <v>1278</v>
      </c>
      <c r="AL179" s="1">
        <v>45.547730829421</v>
      </c>
      <c r="AN179" s="3" t="s">
        <v>43</v>
      </c>
      <c r="AO179" s="1">
        <v>120</v>
      </c>
      <c r="AP179" s="1">
        <v>26.63</v>
      </c>
      <c r="AR179" s="1">
        <v>11.92</v>
      </c>
      <c r="AT179" s="1">
        <f>AP179+AR179-AP180-AR180</f>
        <v>36.34912</v>
      </c>
      <c r="AV179" s="1">
        <v>232.62</v>
      </c>
      <c r="AX179" s="1">
        <v>42.84</v>
      </c>
      <c r="AY179" s="1">
        <v>817</v>
      </c>
      <c r="AZ179" s="1">
        <v>52.4357405140759</v>
      </c>
      <c r="BC179" s="1">
        <v>24.92</v>
      </c>
      <c r="BE179" s="1">
        <v>10.03</v>
      </c>
      <c r="BG179" s="1">
        <f>BC179+BE179-BC180-BE180</f>
        <v>34.95</v>
      </c>
      <c r="BI179" s="1">
        <v>217.62</v>
      </c>
      <c r="BK179" s="1">
        <v>43.55</v>
      </c>
      <c r="BL179" s="1">
        <v>827</v>
      </c>
      <c r="BM179" s="1">
        <v>52.6602176541717</v>
      </c>
      <c r="BS179" s="1">
        <v>34.7</v>
      </c>
      <c r="BU179" s="1">
        <v>166.42</v>
      </c>
      <c r="BV179" s="5"/>
      <c r="BW179" s="1">
        <v>60.69</v>
      </c>
      <c r="BX179" s="1">
        <v>1154</v>
      </c>
      <c r="BY179" s="1">
        <v>52.5909878682842</v>
      </c>
    </row>
    <row r="180" spans="1:77">
      <c r="A180" s="3"/>
      <c r="C180" s="1">
        <v>1.10044</v>
      </c>
      <c r="E180" s="1">
        <v>1.10044</v>
      </c>
      <c r="I180" s="1">
        <v>231.71</v>
      </c>
      <c r="K180" s="1">
        <v>40.44</v>
      </c>
      <c r="L180" s="1">
        <v>881</v>
      </c>
      <c r="M180" s="1">
        <v>45.9023836549376</v>
      </c>
      <c r="V180" s="1">
        <v>215.35</v>
      </c>
      <c r="X180" s="1">
        <v>39.16</v>
      </c>
      <c r="Y180" s="1">
        <v>888</v>
      </c>
      <c r="Z180" s="1">
        <v>44.0990990990991</v>
      </c>
      <c r="AH180" s="1">
        <v>209.05</v>
      </c>
      <c r="AI180" s="5"/>
      <c r="AJ180" s="1">
        <v>41.3</v>
      </c>
      <c r="AK180" s="1">
        <v>894</v>
      </c>
      <c r="AL180" s="1">
        <v>46.1968680089485</v>
      </c>
      <c r="AN180" s="3"/>
      <c r="AP180" s="1">
        <v>1.10044</v>
      </c>
      <c r="AR180" s="1">
        <v>1.10044</v>
      </c>
      <c r="AV180" s="1">
        <v>254.61</v>
      </c>
      <c r="AX180" s="1">
        <v>42.72</v>
      </c>
      <c r="AY180" s="1">
        <v>816</v>
      </c>
      <c r="AZ180" s="1">
        <v>52.3529411764706</v>
      </c>
      <c r="BI180" s="1">
        <v>239.61</v>
      </c>
      <c r="BK180" s="1">
        <v>43.41</v>
      </c>
      <c r="BL180" s="1">
        <v>816</v>
      </c>
      <c r="BM180" s="1">
        <v>53.1985294117647</v>
      </c>
      <c r="BU180" s="1">
        <v>232.76</v>
      </c>
      <c r="BV180" s="5"/>
      <c r="BW180" s="1">
        <v>43.48</v>
      </c>
      <c r="BX180" s="1">
        <v>828</v>
      </c>
      <c r="BY180" s="1">
        <v>52.512077294686</v>
      </c>
    </row>
    <row r="181" spans="1:77">
      <c r="A181" s="3"/>
      <c r="C181" s="1">
        <v>22.03956</v>
      </c>
      <c r="E181" s="1">
        <v>7.66956</v>
      </c>
      <c r="K181" s="1">
        <v>40.26</v>
      </c>
      <c r="L181" s="1">
        <v>873</v>
      </c>
      <c r="M181" s="1">
        <v>46.1168384879725</v>
      </c>
      <c r="X181" s="1">
        <v>39.23</v>
      </c>
      <c r="Y181" s="1">
        <v>854</v>
      </c>
      <c r="Z181" s="1">
        <v>45.9367681498829</v>
      </c>
      <c r="AJ181" s="1">
        <v>41.07</v>
      </c>
      <c r="AK181" s="1">
        <v>885</v>
      </c>
      <c r="AL181" s="1">
        <v>46.406779661017</v>
      </c>
      <c r="AN181" s="3"/>
      <c r="AP181" s="1">
        <v>25.52956</v>
      </c>
      <c r="AR181" s="1">
        <v>10.81956</v>
      </c>
      <c r="AX181" s="1">
        <v>41.88</v>
      </c>
      <c r="AY181" s="1">
        <v>785</v>
      </c>
      <c r="AZ181" s="1">
        <v>53.3503184713376</v>
      </c>
      <c r="BK181" s="1">
        <v>40.58</v>
      </c>
      <c r="BL181" s="1">
        <v>765</v>
      </c>
      <c r="BM181" s="1">
        <v>53.0457516339869</v>
      </c>
      <c r="BW181" s="1">
        <v>42.68</v>
      </c>
      <c r="BX181" s="1">
        <v>798</v>
      </c>
      <c r="BY181" s="1">
        <v>53.483709273183</v>
      </c>
    </row>
    <row r="182" spans="1:77">
      <c r="A182" s="3"/>
      <c r="K182" s="1">
        <v>55.29</v>
      </c>
      <c r="L182" s="1">
        <v>1235</v>
      </c>
      <c r="M182" s="1">
        <v>44.7692307692308</v>
      </c>
      <c r="X182" s="1">
        <v>53.88</v>
      </c>
      <c r="Y182" s="1">
        <v>1214</v>
      </c>
      <c r="Z182" s="1">
        <v>44.3822075782537</v>
      </c>
      <c r="AJ182" s="1">
        <v>52.01</v>
      </c>
      <c r="AK182" s="1">
        <v>1154</v>
      </c>
      <c r="AL182" s="1">
        <v>45.0693240901213</v>
      </c>
      <c r="AN182" s="3"/>
      <c r="AX182" s="1">
        <v>53.2</v>
      </c>
      <c r="AY182" s="1">
        <v>1013</v>
      </c>
      <c r="AZ182" s="1">
        <v>52.5172754195459</v>
      </c>
      <c r="BK182" s="1">
        <v>51.85</v>
      </c>
      <c r="BL182" s="1">
        <v>993</v>
      </c>
      <c r="BM182" s="1">
        <v>52.2155085599194</v>
      </c>
      <c r="BW182" s="1">
        <v>55.73</v>
      </c>
      <c r="BX182" s="1">
        <v>1058</v>
      </c>
      <c r="BY182" s="1">
        <v>52.6748582230624</v>
      </c>
    </row>
    <row r="183" spans="1:77">
      <c r="A183" s="3"/>
      <c r="K183" s="1">
        <v>45.55</v>
      </c>
      <c r="L183" s="1">
        <v>1019</v>
      </c>
      <c r="M183" s="1">
        <v>44.7006869479882</v>
      </c>
      <c r="X183" s="1">
        <v>44.12</v>
      </c>
      <c r="Y183" s="1">
        <v>998</v>
      </c>
      <c r="Z183" s="1">
        <v>44.2084168336673</v>
      </c>
      <c r="AJ183" s="1">
        <v>46.34</v>
      </c>
      <c r="AK183" s="1">
        <v>1030</v>
      </c>
      <c r="AL183" s="1">
        <v>44.9902912621359</v>
      </c>
      <c r="AN183" s="3"/>
      <c r="AX183" s="1">
        <v>52.21</v>
      </c>
      <c r="AY183" s="1">
        <v>986</v>
      </c>
      <c r="AZ183" s="1">
        <v>52.9513184584179</v>
      </c>
      <c r="BK183" s="1">
        <v>50.86</v>
      </c>
      <c r="BL183" s="1">
        <v>966</v>
      </c>
      <c r="BM183" s="1">
        <v>52.6501035196687</v>
      </c>
      <c r="BW183" s="1">
        <v>53.05</v>
      </c>
      <c r="BX183" s="1">
        <v>999</v>
      </c>
      <c r="BY183" s="1">
        <v>53.1031031031031</v>
      </c>
    </row>
    <row r="184" spans="1:77">
      <c r="A184" s="3"/>
      <c r="K184" s="1">
        <v>48.46</v>
      </c>
      <c r="L184" s="1">
        <v>1076</v>
      </c>
      <c r="M184" s="1">
        <v>45.0371747211896</v>
      </c>
      <c r="X184" s="1">
        <v>46.37</v>
      </c>
      <c r="Y184" s="1">
        <v>1053</v>
      </c>
      <c r="Z184" s="1">
        <v>44.0360873694207</v>
      </c>
      <c r="AJ184" s="1">
        <v>44.47</v>
      </c>
      <c r="AK184" s="1">
        <v>981</v>
      </c>
      <c r="AL184" s="1">
        <v>45.3312945973496</v>
      </c>
      <c r="AN184" s="3"/>
      <c r="AX184" s="1">
        <v>54.54</v>
      </c>
      <c r="AY184" s="1">
        <v>1032</v>
      </c>
      <c r="AZ184" s="1">
        <v>52.8488372093023</v>
      </c>
      <c r="BK184" s="1">
        <v>53.19</v>
      </c>
      <c r="BL184" s="1">
        <v>1012</v>
      </c>
      <c r="BM184" s="1">
        <v>52.5592885375494</v>
      </c>
      <c r="BW184" s="1">
        <v>55.87</v>
      </c>
      <c r="BX184" s="1">
        <v>1054</v>
      </c>
      <c r="BY184" s="1">
        <v>53.0075901328273</v>
      </c>
    </row>
    <row r="185" spans="1:77">
      <c r="A185" s="3"/>
      <c r="I185" s="1">
        <v>227.115</v>
      </c>
      <c r="M185" s="1">
        <v>45.2963403538789</v>
      </c>
      <c r="V185" s="1">
        <v>211.445</v>
      </c>
      <c r="Z185" s="1">
        <v>44.5735418437528</v>
      </c>
      <c r="AH185" s="1">
        <v>183.73</v>
      </c>
      <c r="AI185" s="5"/>
      <c r="AL185" s="1">
        <v>45.5903814081656</v>
      </c>
      <c r="AN185" s="3"/>
      <c r="AV185" s="1">
        <v>243.615</v>
      </c>
      <c r="AZ185" s="1">
        <v>52.742738541525</v>
      </c>
      <c r="BI185" s="1">
        <v>228.615</v>
      </c>
      <c r="BM185" s="1">
        <v>52.7215665528435</v>
      </c>
      <c r="BU185" s="1">
        <v>199.59</v>
      </c>
      <c r="BV185" s="5"/>
      <c r="BY185" s="1">
        <v>52.895387649191</v>
      </c>
    </row>
    <row r="186" spans="1:77">
      <c r="A186" s="3"/>
      <c r="C186" s="1">
        <f>C181/20</f>
        <v>1.101978</v>
      </c>
      <c r="E186" s="1">
        <f>E181/20</f>
        <v>0.383478</v>
      </c>
      <c r="G186" s="1">
        <f>G179/20</f>
        <v>1.485456</v>
      </c>
      <c r="I186" s="1">
        <v>2523.5</v>
      </c>
      <c r="M186" s="1">
        <v>45.2963403538789</v>
      </c>
      <c r="P186" s="1">
        <f>P179/20</f>
        <v>1.0805</v>
      </c>
      <c r="R186" s="1">
        <f>R179/20</f>
        <v>0.348</v>
      </c>
      <c r="T186" s="1">
        <f>T179/20</f>
        <v>1.4285</v>
      </c>
      <c r="V186" s="1">
        <v>2349.38888888889</v>
      </c>
      <c r="Z186" s="1">
        <v>44.5735418437528</v>
      </c>
      <c r="AF186" s="1">
        <v>1.487</v>
      </c>
      <c r="AH186" s="1">
        <v>2041.44444444444</v>
      </c>
      <c r="AL186" s="1">
        <v>45.5903814081656</v>
      </c>
      <c r="AN186" s="3"/>
      <c r="AP186" s="1">
        <f>AP181/20</f>
        <v>1.276478</v>
      </c>
      <c r="AR186" s="1">
        <f>AR181/20</f>
        <v>0.540978</v>
      </c>
      <c r="AT186" s="1">
        <f>AT179/20</f>
        <v>1.817456</v>
      </c>
      <c r="AV186" s="1">
        <v>2706.83333333333</v>
      </c>
      <c r="AZ186" s="1">
        <v>52.742738541525</v>
      </c>
      <c r="BC186" s="1">
        <f>BC179/20</f>
        <v>1.246</v>
      </c>
      <c r="BE186" s="1">
        <f>BE179/20</f>
        <v>0.5015</v>
      </c>
      <c r="BG186" s="1">
        <f>BG179/20</f>
        <v>1.7475</v>
      </c>
      <c r="BI186" s="1">
        <v>2540.16666666667</v>
      </c>
      <c r="BM186" s="1">
        <v>52.7215665528435</v>
      </c>
      <c r="BS186" s="1">
        <v>1.735</v>
      </c>
      <c r="BU186" s="1">
        <v>2217.66666666667</v>
      </c>
      <c r="BY186" s="1">
        <v>52.895387649191</v>
      </c>
    </row>
    <row r="187" spans="1:40">
      <c r="A187" s="3"/>
      <c r="AN187" s="3"/>
    </row>
    <row r="188" spans="1:40">
      <c r="A188" s="3"/>
      <c r="AN188" s="3"/>
    </row>
    <row r="189" spans="1:40">
      <c r="A189" s="4" t="s">
        <v>11</v>
      </c>
      <c r="AN189" s="4" t="s">
        <v>11</v>
      </c>
    </row>
    <row r="190" spans="1:77">
      <c r="A190" s="3" t="s">
        <v>44</v>
      </c>
      <c r="B190" s="1">
        <v>54</v>
      </c>
      <c r="C190" s="1">
        <v>23.53</v>
      </c>
      <c r="E190" s="1">
        <v>8.46</v>
      </c>
      <c r="G190" s="1">
        <f>C190+E190-C191-E191</f>
        <v>29.78912</v>
      </c>
      <c r="I190" s="1">
        <v>215.46</v>
      </c>
      <c r="K190" s="1">
        <v>55.23</v>
      </c>
      <c r="L190" s="1">
        <v>1270</v>
      </c>
      <c r="M190" s="1">
        <v>43.4881889763779</v>
      </c>
      <c r="P190" s="1">
        <v>22.28</v>
      </c>
      <c r="R190" s="1">
        <v>7.37</v>
      </c>
      <c r="T190" s="1">
        <f>P190+R190-P191-R191</f>
        <v>29.65</v>
      </c>
      <c r="V190" s="1">
        <v>200.45</v>
      </c>
      <c r="X190" s="1">
        <v>53.86</v>
      </c>
      <c r="Y190" s="1">
        <v>1245</v>
      </c>
      <c r="Z190" s="1">
        <v>43.2610441767068</v>
      </c>
      <c r="AF190" s="1">
        <v>29.33</v>
      </c>
      <c r="AH190" s="1">
        <v>188.41</v>
      </c>
      <c r="AI190" s="5"/>
      <c r="AJ190" s="1">
        <v>45</v>
      </c>
      <c r="AK190" s="1">
        <v>1028</v>
      </c>
      <c r="AL190" s="1">
        <v>43.7743190661479</v>
      </c>
      <c r="AN190" s="3" t="s">
        <v>45</v>
      </c>
      <c r="AO190" s="1">
        <v>123</v>
      </c>
      <c r="AP190" s="1">
        <v>26.65</v>
      </c>
      <c r="AR190" s="1">
        <v>11.82</v>
      </c>
      <c r="AT190" s="1">
        <f>AP190+AR190-AP191-AR191</f>
        <v>36.26912</v>
      </c>
      <c r="AV190" s="1">
        <v>227.32</v>
      </c>
      <c r="AX190" s="1">
        <v>60.79</v>
      </c>
      <c r="AY190" s="1">
        <v>1140</v>
      </c>
      <c r="AZ190" s="1">
        <v>53.3245614035088</v>
      </c>
      <c r="BC190" s="1">
        <v>24.74</v>
      </c>
      <c r="BE190" s="1">
        <v>10.23</v>
      </c>
      <c r="BG190" s="1">
        <f>BC190+BE190-BC191-BE191</f>
        <v>34.97</v>
      </c>
      <c r="BI190" s="1">
        <v>212.32</v>
      </c>
      <c r="BK190" s="1">
        <v>59.48</v>
      </c>
      <c r="BL190" s="1">
        <v>1120</v>
      </c>
      <c r="BM190" s="1">
        <v>53.1071428571429</v>
      </c>
      <c r="BS190" s="1">
        <v>34.81</v>
      </c>
      <c r="BU190" s="1">
        <v>189.68</v>
      </c>
      <c r="BV190" s="5"/>
      <c r="BW190" s="1">
        <v>44.55</v>
      </c>
      <c r="BX190" s="1">
        <v>833</v>
      </c>
      <c r="BY190" s="1">
        <v>53.4813925570228</v>
      </c>
    </row>
    <row r="191" spans="1:77">
      <c r="A191" s="3"/>
      <c r="C191" s="1">
        <v>1.10044</v>
      </c>
      <c r="E191" s="1">
        <v>1.10044</v>
      </c>
      <c r="I191" s="1">
        <v>238.88</v>
      </c>
      <c r="K191" s="1">
        <v>48.83</v>
      </c>
      <c r="L191" s="1">
        <v>1102</v>
      </c>
      <c r="M191" s="1">
        <v>44.3103448275862</v>
      </c>
      <c r="V191" s="1">
        <v>222.45</v>
      </c>
      <c r="X191" s="1">
        <v>47.46</v>
      </c>
      <c r="Y191" s="1">
        <v>1075</v>
      </c>
      <c r="Z191" s="1">
        <v>44.1488372093023</v>
      </c>
      <c r="AH191" s="1">
        <v>172</v>
      </c>
      <c r="AI191" s="5"/>
      <c r="AJ191" s="1">
        <v>49.83</v>
      </c>
      <c r="AK191" s="1">
        <v>1117</v>
      </c>
      <c r="AL191" s="1">
        <v>44.6105640107431</v>
      </c>
      <c r="AN191" s="3"/>
      <c r="AP191" s="1">
        <v>1.10044</v>
      </c>
      <c r="AR191" s="1">
        <v>1.10044</v>
      </c>
      <c r="AV191" s="1">
        <v>264.13</v>
      </c>
      <c r="AX191" s="1">
        <v>47.2</v>
      </c>
      <c r="AY191" s="1">
        <v>895</v>
      </c>
      <c r="AZ191" s="1">
        <v>52.7374301675978</v>
      </c>
      <c r="BI191" s="1">
        <v>249.13</v>
      </c>
      <c r="BK191" s="1">
        <v>45.89</v>
      </c>
      <c r="BL191" s="1">
        <v>875</v>
      </c>
      <c r="BM191" s="1">
        <v>52.4457142857143</v>
      </c>
      <c r="BU191" s="1">
        <v>198.95</v>
      </c>
      <c r="BV191" s="5"/>
      <c r="BW191" s="1">
        <v>47.97</v>
      </c>
      <c r="BX191" s="1">
        <v>907</v>
      </c>
      <c r="BY191" s="1">
        <v>52.8886438809261</v>
      </c>
    </row>
    <row r="192" spans="1:77">
      <c r="A192" s="3"/>
      <c r="C192" s="1">
        <v>22.42956</v>
      </c>
      <c r="E192" s="1">
        <v>7.35956</v>
      </c>
      <c r="K192" s="1">
        <v>43.06</v>
      </c>
      <c r="L192" s="1">
        <v>991</v>
      </c>
      <c r="M192" s="1">
        <v>43.4510595358224</v>
      </c>
      <c r="X192" s="1">
        <v>42.05</v>
      </c>
      <c r="Y192" s="1">
        <v>964</v>
      </c>
      <c r="Z192" s="1">
        <v>43.6203319502075</v>
      </c>
      <c r="AJ192" s="1">
        <v>54.55</v>
      </c>
      <c r="AK192" s="1">
        <v>1247</v>
      </c>
      <c r="AL192" s="1">
        <v>43.7449879711307</v>
      </c>
      <c r="AN192" s="3"/>
      <c r="AP192" s="1">
        <v>25.54956</v>
      </c>
      <c r="AR192" s="1">
        <v>10.71956</v>
      </c>
      <c r="AX192" s="1">
        <v>49.49</v>
      </c>
      <c r="AY192" s="1">
        <v>933</v>
      </c>
      <c r="AZ192" s="1">
        <v>53.0439442658092</v>
      </c>
      <c r="BK192" s="1">
        <v>48.14</v>
      </c>
      <c r="BL192" s="1">
        <v>913</v>
      </c>
      <c r="BM192" s="1">
        <v>52.7272727272727</v>
      </c>
      <c r="BW192" s="1">
        <v>54.58</v>
      </c>
      <c r="BX192" s="1">
        <v>1026</v>
      </c>
      <c r="BY192" s="1">
        <v>53.1968810916179</v>
      </c>
    </row>
    <row r="193" spans="1:77">
      <c r="A193" s="3"/>
      <c r="K193" s="1">
        <v>50.61</v>
      </c>
      <c r="L193" s="1">
        <v>1134</v>
      </c>
      <c r="M193" s="1">
        <v>44.6296296296296</v>
      </c>
      <c r="X193" s="1">
        <v>49.36</v>
      </c>
      <c r="Y193" s="1">
        <v>1118</v>
      </c>
      <c r="Z193" s="1">
        <v>44.1502683363149</v>
      </c>
      <c r="AJ193" s="1">
        <v>51.44</v>
      </c>
      <c r="AK193" s="1">
        <v>1145</v>
      </c>
      <c r="AL193" s="1">
        <v>44.9257641921397</v>
      </c>
      <c r="AN193" s="3"/>
      <c r="AX193" s="1">
        <v>55.56</v>
      </c>
      <c r="AY193" s="1">
        <v>1067</v>
      </c>
      <c r="AZ193" s="1">
        <v>52.0712277413308</v>
      </c>
      <c r="BK193" s="1">
        <v>54.21</v>
      </c>
      <c r="BL193" s="1">
        <v>1047</v>
      </c>
      <c r="BM193" s="1">
        <v>51.7765042979943</v>
      </c>
      <c r="BW193" s="1">
        <v>56.35</v>
      </c>
      <c r="BX193" s="1">
        <v>1079</v>
      </c>
      <c r="BY193" s="1">
        <v>52.224281742354</v>
      </c>
    </row>
    <row r="194" spans="1:77">
      <c r="A194" s="3"/>
      <c r="K194" s="1">
        <v>51.69</v>
      </c>
      <c r="L194" s="1">
        <v>1141</v>
      </c>
      <c r="M194" s="1">
        <v>45.3023663453111</v>
      </c>
      <c r="X194" s="1">
        <v>50.44</v>
      </c>
      <c r="Y194" s="1">
        <v>1128</v>
      </c>
      <c r="Z194" s="1">
        <v>44.7163120567376</v>
      </c>
      <c r="AJ194" s="1">
        <v>50.16</v>
      </c>
      <c r="AK194" s="1">
        <v>1100</v>
      </c>
      <c r="AL194" s="1">
        <v>45.6</v>
      </c>
      <c r="AN194" s="3"/>
      <c r="AX194" s="1">
        <v>54.71</v>
      </c>
      <c r="AY194" s="1">
        <v>1045</v>
      </c>
      <c r="AZ194" s="1">
        <v>52.3540669856459</v>
      </c>
      <c r="BK194" s="1">
        <v>53.36</v>
      </c>
      <c r="BL194" s="1">
        <v>1025</v>
      </c>
      <c r="BM194" s="1">
        <v>52.0585365853659</v>
      </c>
      <c r="BW194" s="1">
        <v>57.07</v>
      </c>
      <c r="BX194" s="1">
        <v>1087</v>
      </c>
      <c r="BY194" s="1">
        <v>52.5022999080037</v>
      </c>
    </row>
    <row r="195" spans="1:77">
      <c r="A195" s="3"/>
      <c r="K195" s="1">
        <v>37.78</v>
      </c>
      <c r="L195" s="1">
        <v>855</v>
      </c>
      <c r="M195" s="1">
        <v>44.187134502924</v>
      </c>
      <c r="X195" s="1">
        <v>37.54</v>
      </c>
      <c r="Y195" s="1">
        <v>834</v>
      </c>
      <c r="Z195" s="1">
        <v>45.0119904076739</v>
      </c>
      <c r="AJ195" s="1">
        <v>38.62</v>
      </c>
      <c r="AK195" s="1">
        <v>868</v>
      </c>
      <c r="AL195" s="1">
        <v>44.4930875576037</v>
      </c>
      <c r="AN195" s="3"/>
      <c r="AX195" s="1">
        <v>54.13</v>
      </c>
      <c r="AY195" s="1">
        <v>1025</v>
      </c>
      <c r="AZ195" s="1">
        <v>52.809756097561</v>
      </c>
      <c r="BK195" s="1">
        <v>52.78</v>
      </c>
      <c r="BL195" s="1">
        <v>1005</v>
      </c>
      <c r="BM195" s="1">
        <v>52.5174129353234</v>
      </c>
      <c r="BW195" s="1">
        <v>55.03</v>
      </c>
      <c r="BX195" s="1">
        <v>1039</v>
      </c>
      <c r="BY195" s="1">
        <v>52.9643888354187</v>
      </c>
    </row>
    <row r="196" spans="1:77">
      <c r="A196" s="3"/>
      <c r="I196" s="1">
        <v>227.17</v>
      </c>
      <c r="M196" s="1">
        <v>44.2281206362752</v>
      </c>
      <c r="V196" s="1">
        <v>211.45</v>
      </c>
      <c r="Z196" s="1">
        <v>44.1514640228238</v>
      </c>
      <c r="AH196" s="1">
        <v>180.205</v>
      </c>
      <c r="AI196" s="5"/>
      <c r="AL196" s="1">
        <v>44.5247871329608</v>
      </c>
      <c r="AN196" s="3"/>
      <c r="AV196" s="1">
        <v>245.725</v>
      </c>
      <c r="AZ196" s="1">
        <v>52.7234977769089</v>
      </c>
      <c r="BI196" s="1">
        <v>230.725</v>
      </c>
      <c r="BM196" s="1">
        <v>52.4387639481356</v>
      </c>
      <c r="BU196" s="1">
        <v>194.315</v>
      </c>
      <c r="BV196" s="5"/>
      <c r="BY196" s="1">
        <v>52.8763146692239</v>
      </c>
    </row>
    <row r="197" spans="1:77">
      <c r="A197" s="3"/>
      <c r="C197" s="1">
        <f>C192/20</f>
        <v>1.121478</v>
      </c>
      <c r="E197" s="1">
        <f>E192/20</f>
        <v>0.367978</v>
      </c>
      <c r="G197" s="1">
        <f>G190/20</f>
        <v>1.489456</v>
      </c>
      <c r="I197" s="1">
        <v>2524.11111111111</v>
      </c>
      <c r="M197" s="1">
        <v>44.2281206362752</v>
      </c>
      <c r="P197" s="1">
        <f>P190/20</f>
        <v>1.114</v>
      </c>
      <c r="R197" s="1">
        <f>R190/20</f>
        <v>0.3685</v>
      </c>
      <c r="T197" s="1">
        <f>T190/20</f>
        <v>1.4825</v>
      </c>
      <c r="V197" s="1">
        <v>2349.44444444444</v>
      </c>
      <c r="Z197" s="1">
        <v>44.1514640228238</v>
      </c>
      <c r="AF197" s="1">
        <v>1.4665</v>
      </c>
      <c r="AH197" s="1">
        <v>2002.27777777778</v>
      </c>
      <c r="AL197" s="1">
        <v>44.5247871329608</v>
      </c>
      <c r="AN197" s="3"/>
      <c r="AP197" s="1">
        <f>AP192/20</f>
        <v>1.277478</v>
      </c>
      <c r="AR197" s="1">
        <f>AR192/20</f>
        <v>0.535978</v>
      </c>
      <c r="AT197" s="1">
        <f>AT190/20</f>
        <v>1.813456</v>
      </c>
      <c r="AV197" s="1">
        <v>2730.27777777778</v>
      </c>
      <c r="AZ197" s="1">
        <v>52.7234977769089</v>
      </c>
      <c r="BC197" s="1">
        <f>BC190/20</f>
        <v>1.237</v>
      </c>
      <c r="BE197" s="1">
        <f>BE190/20</f>
        <v>0.5115</v>
      </c>
      <c r="BG197" s="1">
        <f>BG190/20</f>
        <v>1.7485</v>
      </c>
      <c r="BI197" s="1">
        <v>2563.61111111111</v>
      </c>
      <c r="BM197" s="1">
        <v>52.4387639481356</v>
      </c>
      <c r="BS197" s="1">
        <v>1.7405</v>
      </c>
      <c r="BU197" s="1">
        <v>2159.05555555556</v>
      </c>
      <c r="BY197" s="1">
        <v>52.8763146692239</v>
      </c>
    </row>
    <row r="198" spans="1:40">
      <c r="A198" s="3"/>
      <c r="AN198" s="3"/>
    </row>
    <row r="199" spans="1:40">
      <c r="A199" s="3"/>
      <c r="AN199" s="3"/>
    </row>
    <row r="200" s="1" customFormat="1" spans="1:77">
      <c r="A200" s="4" t="s">
        <v>11</v>
      </c>
      <c r="C200" s="1">
        <v>23.8833333333333</v>
      </c>
      <c r="E200" s="1">
        <v>9.91666666666667</v>
      </c>
      <c r="G200" s="1">
        <f>AVERAGE(G175,G186,G197)</f>
        <v>1.48678933333333</v>
      </c>
      <c r="I200" s="1">
        <v>2502.27777777778</v>
      </c>
      <c r="M200" s="1">
        <v>44.7396717806687</v>
      </c>
      <c r="T200" s="1">
        <f>AVERAGE(T175,T186,T197)</f>
        <v>1.45533333333333</v>
      </c>
      <c r="V200" s="1">
        <v>2331.74074074074</v>
      </c>
      <c r="Z200" s="1">
        <v>44.3240016540804</v>
      </c>
      <c r="AH200" s="1">
        <v>2023</v>
      </c>
      <c r="AL200" s="1">
        <v>45.0353188933896</v>
      </c>
      <c r="AN200" s="4" t="s">
        <v>11</v>
      </c>
      <c r="AT200" s="1">
        <f>AVERAGE(AT175,AT186,AT197)</f>
        <v>1.81812266666667</v>
      </c>
      <c r="AV200" s="1">
        <v>2690.81481481482</v>
      </c>
      <c r="AZ200" s="1">
        <v>52.8038236951139</v>
      </c>
      <c r="BG200" s="1">
        <f>AVERAGE(BG175,BG186,BG197)</f>
        <v>1.74983333333333</v>
      </c>
      <c r="BI200" s="1">
        <v>2531.55555555556</v>
      </c>
      <c r="BM200" s="1">
        <v>52.556417023902</v>
      </c>
      <c r="BU200" s="1">
        <v>2186.24074074074</v>
      </c>
      <c r="BY200" s="1">
        <v>52.9230968982268</v>
      </c>
    </row>
    <row r="201" spans="1:77">
      <c r="A201" s="3" t="s">
        <v>46</v>
      </c>
      <c r="B201" s="1">
        <v>55</v>
      </c>
      <c r="C201" s="1">
        <v>21.88</v>
      </c>
      <c r="E201" s="1">
        <v>7.82</v>
      </c>
      <c r="G201" s="1">
        <f>C201+E201-C202-E202</f>
        <v>27.49912</v>
      </c>
      <c r="I201" s="1">
        <v>192.54</v>
      </c>
      <c r="K201" s="1">
        <v>35.8</v>
      </c>
      <c r="L201" s="1">
        <v>839</v>
      </c>
      <c r="M201" s="1">
        <v>42.6698450536353</v>
      </c>
      <c r="P201" s="1">
        <v>20.45</v>
      </c>
      <c r="R201" s="1">
        <v>6.55</v>
      </c>
      <c r="T201" s="1">
        <f>P201+R201-P202-R202</f>
        <v>27</v>
      </c>
      <c r="V201" s="1">
        <v>177.56</v>
      </c>
      <c r="X201" s="1">
        <v>34.49</v>
      </c>
      <c r="Y201" s="1">
        <v>819</v>
      </c>
      <c r="Z201" s="1">
        <v>42.1123321123321</v>
      </c>
      <c r="AF201" s="1">
        <v>27.51</v>
      </c>
      <c r="AH201" s="1">
        <v>155.42</v>
      </c>
      <c r="AI201" s="5"/>
      <c r="AJ201" s="1">
        <v>45.23</v>
      </c>
      <c r="AK201" s="1">
        <v>1054</v>
      </c>
      <c r="AL201" s="1">
        <v>42.9127134724858</v>
      </c>
      <c r="AN201" s="3" t="s">
        <v>47</v>
      </c>
      <c r="AO201" s="1">
        <v>124</v>
      </c>
      <c r="AP201" s="1">
        <v>25.7</v>
      </c>
      <c r="AR201" s="1">
        <v>11.26</v>
      </c>
      <c r="AT201" s="1">
        <f>AP201+AR201-AP202-AR202</f>
        <v>34.75912</v>
      </c>
      <c r="AV201" s="1">
        <v>202.94</v>
      </c>
      <c r="AX201" s="1">
        <v>43.84</v>
      </c>
      <c r="AY201" s="1">
        <v>920</v>
      </c>
      <c r="AZ201" s="1">
        <v>47.6521739130435</v>
      </c>
      <c r="BC201" s="1">
        <v>23.85</v>
      </c>
      <c r="BE201" s="1">
        <v>9.46</v>
      </c>
      <c r="BG201" s="1">
        <f>BC201+BE201-BC202-BE202</f>
        <v>33.31</v>
      </c>
      <c r="BI201" s="1">
        <v>187.94</v>
      </c>
      <c r="BK201" s="1">
        <v>42.52</v>
      </c>
      <c r="BL201" s="1">
        <v>854</v>
      </c>
      <c r="BM201" s="1">
        <v>49.7892271662764</v>
      </c>
      <c r="BS201" s="1">
        <v>33.86</v>
      </c>
      <c r="BU201" s="1">
        <v>161.45</v>
      </c>
      <c r="BV201" s="5"/>
      <c r="BW201" s="1">
        <v>48.67</v>
      </c>
      <c r="BX201" s="1">
        <v>1015</v>
      </c>
      <c r="BY201" s="1">
        <v>47.9507389162562</v>
      </c>
    </row>
    <row r="202" spans="1:77">
      <c r="A202" s="3"/>
      <c r="C202" s="1">
        <v>1.10044</v>
      </c>
      <c r="E202" s="1">
        <v>1.10044</v>
      </c>
      <c r="I202" s="1">
        <v>179.53</v>
      </c>
      <c r="K202" s="1">
        <v>51.77</v>
      </c>
      <c r="L202" s="1">
        <v>1235</v>
      </c>
      <c r="M202" s="1">
        <v>41.919028340081</v>
      </c>
      <c r="V202" s="1">
        <v>174.85</v>
      </c>
      <c r="X202" s="1">
        <v>50.45</v>
      </c>
      <c r="Y202" s="1">
        <v>1215</v>
      </c>
      <c r="Z202" s="1">
        <v>41.522633744856</v>
      </c>
      <c r="AH202" s="1">
        <v>157.87</v>
      </c>
      <c r="AI202" s="5"/>
      <c r="AJ202" s="1">
        <v>54.1</v>
      </c>
      <c r="AK202" s="1">
        <v>1286</v>
      </c>
      <c r="AL202" s="1">
        <v>42.0684292379471</v>
      </c>
      <c r="AN202" s="3"/>
      <c r="AP202" s="1">
        <v>1.10044</v>
      </c>
      <c r="AR202" s="1">
        <v>1.10044</v>
      </c>
      <c r="AV202" s="1">
        <v>217.49</v>
      </c>
      <c r="AX202" s="1">
        <v>44.36</v>
      </c>
      <c r="AY202" s="1">
        <v>879</v>
      </c>
      <c r="AZ202" s="1">
        <v>50.4664391353811</v>
      </c>
      <c r="BI202" s="1">
        <v>212.49</v>
      </c>
      <c r="BK202" s="1">
        <v>43.06</v>
      </c>
      <c r="BL202" s="1">
        <v>859</v>
      </c>
      <c r="BM202" s="1">
        <v>50.128055878929</v>
      </c>
      <c r="BU202" s="1">
        <v>179.46</v>
      </c>
      <c r="BV202" s="5"/>
      <c r="BW202" s="1">
        <v>49.25</v>
      </c>
      <c r="BX202" s="1">
        <v>972</v>
      </c>
      <c r="BY202" s="1">
        <v>50.6687242798354</v>
      </c>
    </row>
    <row r="203" spans="1:77">
      <c r="A203" s="3"/>
      <c r="C203" s="1">
        <v>20.77956</v>
      </c>
      <c r="E203" s="1">
        <v>6.71956</v>
      </c>
      <c r="K203" s="1">
        <v>40.83</v>
      </c>
      <c r="L203" s="1">
        <v>973</v>
      </c>
      <c r="M203" s="1">
        <v>41.9630010277492</v>
      </c>
      <c r="X203" s="1">
        <v>39.55</v>
      </c>
      <c r="Y203" s="1">
        <v>953</v>
      </c>
      <c r="Z203" s="1">
        <v>41.5005246589717</v>
      </c>
      <c r="AJ203" s="1">
        <v>41.58</v>
      </c>
      <c r="AK203" s="1">
        <v>985</v>
      </c>
      <c r="AL203" s="1">
        <v>42.2131979695431</v>
      </c>
      <c r="AN203" s="3"/>
      <c r="AP203" s="1">
        <v>24.59956</v>
      </c>
      <c r="AR203" s="1">
        <v>10.15956</v>
      </c>
      <c r="AX203" s="1">
        <v>45.86</v>
      </c>
      <c r="AY203" s="1">
        <v>966</v>
      </c>
      <c r="AZ203" s="1">
        <v>47.4741200828157</v>
      </c>
      <c r="BK203" s="1">
        <v>44.49</v>
      </c>
      <c r="BL203" s="1">
        <v>921</v>
      </c>
      <c r="BM203" s="1">
        <v>48.3061889250814</v>
      </c>
      <c r="BW203" s="1">
        <v>46.71</v>
      </c>
      <c r="BX203" s="1">
        <v>978</v>
      </c>
      <c r="BY203" s="1">
        <v>47.760736196319</v>
      </c>
    </row>
    <row r="204" spans="1:77">
      <c r="A204" s="3"/>
      <c r="K204" s="1">
        <v>48.57</v>
      </c>
      <c r="L204" s="1">
        <v>1122</v>
      </c>
      <c r="M204" s="1">
        <v>43.2887700534759</v>
      </c>
      <c r="X204" s="1">
        <v>47.23</v>
      </c>
      <c r="Y204" s="1">
        <v>1102</v>
      </c>
      <c r="Z204" s="1">
        <v>42.8584392014519</v>
      </c>
      <c r="AJ204" s="1">
        <v>49.41</v>
      </c>
      <c r="AK204" s="1">
        <v>1135</v>
      </c>
      <c r="AL204" s="1">
        <v>43.5330396475771</v>
      </c>
      <c r="AN204" s="3"/>
      <c r="AX204" s="1">
        <v>45.79</v>
      </c>
      <c r="AY204" s="1">
        <v>932</v>
      </c>
      <c r="AZ204" s="1">
        <v>49.1309012875536</v>
      </c>
      <c r="BK204" s="1">
        <v>44.51</v>
      </c>
      <c r="BL204" s="1">
        <v>901</v>
      </c>
      <c r="BM204" s="1">
        <v>49.4006659267481</v>
      </c>
      <c r="BW204" s="1">
        <v>46.66</v>
      </c>
      <c r="BX204" s="1">
        <v>944</v>
      </c>
      <c r="BY204" s="1">
        <v>49.4279661016949</v>
      </c>
    </row>
    <row r="205" spans="1:77">
      <c r="A205" s="3"/>
      <c r="K205" s="1">
        <v>41.05</v>
      </c>
      <c r="L205" s="1">
        <v>970</v>
      </c>
      <c r="M205" s="1">
        <v>42.319587628866</v>
      </c>
      <c r="X205" s="1">
        <v>39.74</v>
      </c>
      <c r="Y205" s="1">
        <v>950</v>
      </c>
      <c r="Z205" s="1">
        <v>41.8315789473684</v>
      </c>
      <c r="AJ205" s="1">
        <v>41.85</v>
      </c>
      <c r="AK205" s="1">
        <v>983</v>
      </c>
      <c r="AL205" s="1">
        <v>42.5737538148525</v>
      </c>
      <c r="AN205" s="3"/>
      <c r="AX205" s="1">
        <v>45.58</v>
      </c>
      <c r="AY205" s="1">
        <v>923</v>
      </c>
      <c r="AZ205" s="1">
        <v>49.3824485373781</v>
      </c>
      <c r="BK205" s="1">
        <v>44.34</v>
      </c>
      <c r="BL205" s="1">
        <v>901</v>
      </c>
      <c r="BM205" s="1">
        <v>49.211986681465</v>
      </c>
      <c r="BW205" s="1">
        <v>46.54</v>
      </c>
      <c r="BX205" s="1">
        <v>937</v>
      </c>
      <c r="BY205" s="1">
        <v>49.6691568836713</v>
      </c>
    </row>
    <row r="206" spans="1:77">
      <c r="A206" s="3"/>
      <c r="K206" s="1">
        <v>39.64</v>
      </c>
      <c r="L206" s="1">
        <v>932</v>
      </c>
      <c r="M206" s="1">
        <v>42.5321888412017</v>
      </c>
      <c r="X206" s="1">
        <v>39.52</v>
      </c>
      <c r="Y206" s="1">
        <v>912</v>
      </c>
      <c r="Z206" s="1">
        <v>43.3333333333333</v>
      </c>
      <c r="AJ206" s="1">
        <v>40.4</v>
      </c>
      <c r="AK206" s="1">
        <v>944</v>
      </c>
      <c r="AL206" s="1">
        <v>42.7966101694915</v>
      </c>
      <c r="AN206" s="3"/>
      <c r="AX206" s="1">
        <v>43.97</v>
      </c>
      <c r="AY206" s="1">
        <v>892</v>
      </c>
      <c r="AZ206" s="1">
        <v>49.2937219730942</v>
      </c>
      <c r="BK206" s="1">
        <v>43.47</v>
      </c>
      <c r="BL206" s="1">
        <v>872</v>
      </c>
      <c r="BM206" s="1">
        <v>49.8509174311927</v>
      </c>
      <c r="BW206" s="1">
        <v>44.93</v>
      </c>
      <c r="BX206" s="1">
        <v>906</v>
      </c>
      <c r="BY206" s="1">
        <v>49.5916114790287</v>
      </c>
    </row>
    <row r="207" spans="1:77">
      <c r="A207" s="3"/>
      <c r="I207" s="1">
        <v>186.035</v>
      </c>
      <c r="M207" s="1">
        <v>42.4487368241682</v>
      </c>
      <c r="V207" s="1">
        <v>176.205</v>
      </c>
      <c r="Z207" s="1">
        <v>42.1931403330522</v>
      </c>
      <c r="AH207" s="1">
        <v>156.645</v>
      </c>
      <c r="AI207" s="5"/>
      <c r="AL207" s="1">
        <v>42.6829573853162</v>
      </c>
      <c r="AN207" s="3"/>
      <c r="AV207" s="1">
        <v>210.215</v>
      </c>
      <c r="AZ207" s="1">
        <v>48.899967488211</v>
      </c>
      <c r="BI207" s="1">
        <v>200.215</v>
      </c>
      <c r="BM207" s="1">
        <v>49.4478403349488</v>
      </c>
      <c r="BU207" s="1">
        <v>170.455</v>
      </c>
      <c r="BV207" s="5"/>
      <c r="BY207" s="1">
        <v>49.1781556428009</v>
      </c>
    </row>
    <row r="208" spans="1:77">
      <c r="A208" s="3"/>
      <c r="C208" s="1">
        <f>C203/20</f>
        <v>1.038978</v>
      </c>
      <c r="E208" s="1">
        <f>E203/20</f>
        <v>0.335978</v>
      </c>
      <c r="G208" s="1">
        <f>G201/20</f>
        <v>1.374956</v>
      </c>
      <c r="I208" s="1">
        <v>2325.4375</v>
      </c>
      <c r="M208" s="1">
        <v>42.4487368241682</v>
      </c>
      <c r="P208" s="1">
        <f>P201/20</f>
        <v>1.0225</v>
      </c>
      <c r="R208" s="1">
        <f>R201/20</f>
        <v>0.3275</v>
      </c>
      <c r="T208" s="1">
        <f>T201/20</f>
        <v>1.35</v>
      </c>
      <c r="V208" s="1">
        <v>2202.5625</v>
      </c>
      <c r="Z208" s="1">
        <v>42.1931403330522</v>
      </c>
      <c r="AF208" s="1">
        <v>1.3755</v>
      </c>
      <c r="AH208" s="1">
        <v>1958.0625</v>
      </c>
      <c r="AL208" s="1">
        <v>42.6829573853162</v>
      </c>
      <c r="AN208" s="3"/>
      <c r="AP208" s="1">
        <f>AP203/20</f>
        <v>1.229978</v>
      </c>
      <c r="AR208" s="1">
        <f>AR203/20</f>
        <v>0.507978</v>
      </c>
      <c r="AT208" s="1">
        <f>AT201/20</f>
        <v>1.737956</v>
      </c>
      <c r="AV208" s="1">
        <v>2627.6875</v>
      </c>
      <c r="AZ208" s="1">
        <v>48.899967488211</v>
      </c>
      <c r="BC208" s="1">
        <f>BC201/20</f>
        <v>1.1925</v>
      </c>
      <c r="BE208" s="1">
        <f>BE201/20</f>
        <v>0.473</v>
      </c>
      <c r="BG208" s="1">
        <f>BG201/20</f>
        <v>1.6655</v>
      </c>
      <c r="BI208" s="1">
        <v>2502.6875</v>
      </c>
      <c r="BM208" s="1">
        <v>49.4478403349488</v>
      </c>
      <c r="BS208" s="1">
        <v>1.693</v>
      </c>
      <c r="BU208" s="1">
        <v>2130.6875</v>
      </c>
      <c r="BY208" s="1">
        <v>49.1781556428009</v>
      </c>
    </row>
    <row r="209" spans="1:40">
      <c r="A209" s="3"/>
      <c r="AN209" s="3"/>
    </row>
    <row r="210" spans="1:40">
      <c r="A210" s="3"/>
      <c r="AN210" s="3"/>
    </row>
    <row r="211" spans="1:40">
      <c r="A211" s="4" t="s">
        <v>11</v>
      </c>
      <c r="AN211" s="4" t="s">
        <v>11</v>
      </c>
    </row>
    <row r="212" spans="1:77">
      <c r="A212" s="3" t="s">
        <v>48</v>
      </c>
      <c r="B212" s="1">
        <v>58</v>
      </c>
      <c r="C212" s="1">
        <v>22.06</v>
      </c>
      <c r="E212" s="1">
        <v>7.84</v>
      </c>
      <c r="G212" s="1">
        <f>C212+E212-C213-E213</f>
        <v>27.69912</v>
      </c>
      <c r="I212" s="1">
        <v>209.29</v>
      </c>
      <c r="K212" s="1">
        <v>46.57</v>
      </c>
      <c r="L212" s="1">
        <v>1104</v>
      </c>
      <c r="M212" s="1">
        <v>42.1829710144928</v>
      </c>
      <c r="P212" s="1">
        <v>21.04</v>
      </c>
      <c r="R212" s="1">
        <v>6.23</v>
      </c>
      <c r="T212" s="1">
        <f>P212+R212-P213-R213</f>
        <v>27.27</v>
      </c>
      <c r="V212" s="1">
        <v>193.54</v>
      </c>
      <c r="X212" s="1">
        <v>46.05</v>
      </c>
      <c r="Y212" s="1">
        <v>1084</v>
      </c>
      <c r="Z212" s="1">
        <v>42.4815498154982</v>
      </c>
      <c r="AF212" s="1">
        <v>27.86</v>
      </c>
      <c r="AH212" s="1">
        <v>145.05</v>
      </c>
      <c r="AI212" s="5"/>
      <c r="AJ212" s="1">
        <v>44.47</v>
      </c>
      <c r="AK212" s="1">
        <v>1048</v>
      </c>
      <c r="AL212" s="1">
        <v>42.4332061068702</v>
      </c>
      <c r="AN212" s="3" t="s">
        <v>49</v>
      </c>
      <c r="AO212" s="1">
        <v>127</v>
      </c>
      <c r="AP212" s="1">
        <v>25.49</v>
      </c>
      <c r="AR212" s="1">
        <v>11.28</v>
      </c>
      <c r="AT212" s="1">
        <f>AP212+AR212-AP213-AR213</f>
        <v>34.56912</v>
      </c>
      <c r="AV212" s="1">
        <v>213.13</v>
      </c>
      <c r="AX212" s="1">
        <v>50.49</v>
      </c>
      <c r="AY212" s="1">
        <v>992</v>
      </c>
      <c r="AZ212" s="1">
        <v>50.8971774193548</v>
      </c>
      <c r="BC212" s="1">
        <v>23.69</v>
      </c>
      <c r="BE212" s="1">
        <v>9.68</v>
      </c>
      <c r="BG212" s="1">
        <f>BC212+BE212-BC213-BE213</f>
        <v>33.37</v>
      </c>
      <c r="BI212" s="1">
        <v>203.13</v>
      </c>
      <c r="BK212" s="1">
        <v>48.91</v>
      </c>
      <c r="BL212" s="1">
        <v>972</v>
      </c>
      <c r="BM212" s="1">
        <v>50.3189300411523</v>
      </c>
      <c r="BS212" s="1">
        <v>34.04</v>
      </c>
      <c r="BU212" s="1">
        <v>150.04</v>
      </c>
      <c r="BV212" s="5"/>
      <c r="BW212" s="1">
        <v>47.05</v>
      </c>
      <c r="BX212" s="1">
        <v>919</v>
      </c>
      <c r="BY212" s="1">
        <v>51.1969532100109</v>
      </c>
    </row>
    <row r="213" spans="1:77">
      <c r="A213" s="3"/>
      <c r="C213" s="1">
        <v>1.10044</v>
      </c>
      <c r="E213" s="1">
        <v>1.10044</v>
      </c>
      <c r="I213" s="1">
        <v>184.37</v>
      </c>
      <c r="K213" s="1">
        <v>44.4</v>
      </c>
      <c r="L213" s="1">
        <v>1028</v>
      </c>
      <c r="M213" s="1">
        <v>43.1906614785992</v>
      </c>
      <c r="V213" s="1">
        <v>169.34</v>
      </c>
      <c r="X213" s="1">
        <v>41.63</v>
      </c>
      <c r="Y213" s="1">
        <v>1008</v>
      </c>
      <c r="Z213" s="1">
        <v>41.2996031746032</v>
      </c>
      <c r="AH213" s="1">
        <v>157.44</v>
      </c>
      <c r="AI213" s="5"/>
      <c r="AJ213" s="1">
        <v>45.13</v>
      </c>
      <c r="AK213" s="1">
        <v>1039</v>
      </c>
      <c r="AL213" s="1">
        <v>43.4359961501444</v>
      </c>
      <c r="AN213" s="3"/>
      <c r="AP213" s="1">
        <v>1.10044</v>
      </c>
      <c r="AR213" s="1">
        <v>1.10044</v>
      </c>
      <c r="AV213" s="1">
        <v>206.89</v>
      </c>
      <c r="AX213" s="1">
        <v>49.24</v>
      </c>
      <c r="AY213" s="1">
        <v>985</v>
      </c>
      <c r="AZ213" s="1">
        <v>49.989847715736</v>
      </c>
      <c r="BI213" s="1">
        <v>193.56</v>
      </c>
      <c r="BK213" s="1">
        <v>47.81</v>
      </c>
      <c r="BL213" s="1">
        <v>965</v>
      </c>
      <c r="BM213" s="1">
        <v>49.5440414507772</v>
      </c>
      <c r="BU213" s="1">
        <v>192.56</v>
      </c>
      <c r="BV213" s="5"/>
      <c r="BW213" s="1">
        <v>50.14</v>
      </c>
      <c r="BX213" s="1">
        <v>997</v>
      </c>
      <c r="BY213" s="1">
        <v>50.2908726178536</v>
      </c>
    </row>
    <row r="214" spans="1:77">
      <c r="A214" s="3"/>
      <c r="C214" s="1">
        <v>20.95956</v>
      </c>
      <c r="E214" s="1">
        <v>6.73956</v>
      </c>
      <c r="K214" s="1">
        <v>46.07</v>
      </c>
      <c r="L214" s="1">
        <v>1042</v>
      </c>
      <c r="M214" s="1">
        <v>44.2130518234165</v>
      </c>
      <c r="X214" s="1">
        <v>42.62</v>
      </c>
      <c r="Y214" s="1">
        <v>1022</v>
      </c>
      <c r="Z214" s="1">
        <v>41.7025440313111</v>
      </c>
      <c r="AJ214" s="1">
        <v>46.69</v>
      </c>
      <c r="AK214" s="1">
        <v>1050</v>
      </c>
      <c r="AL214" s="1">
        <v>44.4666666666667</v>
      </c>
      <c r="AN214" s="3"/>
      <c r="AP214" s="1">
        <v>24.38956</v>
      </c>
      <c r="AR214" s="1">
        <v>10.17956</v>
      </c>
      <c r="AX214" s="1">
        <v>44.7</v>
      </c>
      <c r="AY214" s="1">
        <v>895</v>
      </c>
      <c r="AZ214" s="1">
        <v>49.9441340782123</v>
      </c>
      <c r="BK214" s="1">
        <v>43.5</v>
      </c>
      <c r="BL214" s="1">
        <v>875</v>
      </c>
      <c r="BM214" s="1">
        <v>49.7142857142857</v>
      </c>
      <c r="BW214" s="1">
        <v>45.56</v>
      </c>
      <c r="BX214" s="1">
        <v>907</v>
      </c>
      <c r="BY214" s="1">
        <v>50.2315325248071</v>
      </c>
    </row>
    <row r="215" spans="1:77">
      <c r="A215" s="3"/>
      <c r="K215" s="1">
        <v>39.87</v>
      </c>
      <c r="L215" s="1">
        <v>947</v>
      </c>
      <c r="M215" s="1">
        <v>42.1013727560718</v>
      </c>
      <c r="X215" s="1">
        <v>39.38</v>
      </c>
      <c r="Y215" s="1">
        <v>927</v>
      </c>
      <c r="Z215" s="1">
        <v>42.4811218985976</v>
      </c>
      <c r="AJ215" s="1">
        <v>42.6</v>
      </c>
      <c r="AK215" s="1">
        <v>1006</v>
      </c>
      <c r="AL215" s="1">
        <v>42.3459244532803</v>
      </c>
      <c r="AN215" s="3"/>
      <c r="AX215" s="1">
        <v>46</v>
      </c>
      <c r="AY215" s="1">
        <v>972</v>
      </c>
      <c r="AZ215" s="1">
        <v>47.3251028806584</v>
      </c>
      <c r="BK215" s="1">
        <v>44.93</v>
      </c>
      <c r="BL215" s="1">
        <v>932</v>
      </c>
      <c r="BM215" s="1">
        <v>48.2081545064378</v>
      </c>
      <c r="BW215" s="1">
        <v>50.52</v>
      </c>
      <c r="BX215" s="1">
        <v>1061</v>
      </c>
      <c r="BY215" s="1">
        <v>47.6154571159284</v>
      </c>
    </row>
    <row r="216" spans="1:77">
      <c r="A216" s="3"/>
      <c r="K216" s="1">
        <v>39.8</v>
      </c>
      <c r="L216" s="1">
        <v>922</v>
      </c>
      <c r="M216" s="1">
        <v>43.1670281995662</v>
      </c>
      <c r="X216" s="1">
        <v>38.37</v>
      </c>
      <c r="Y216" s="1">
        <v>902</v>
      </c>
      <c r="Z216" s="1">
        <v>42.5388026607539</v>
      </c>
      <c r="AJ216" s="1">
        <v>40.55</v>
      </c>
      <c r="AK216" s="1">
        <v>934</v>
      </c>
      <c r="AL216" s="1">
        <v>43.4154175588865</v>
      </c>
      <c r="AN216" s="3"/>
      <c r="AX216" s="1">
        <v>40.79</v>
      </c>
      <c r="AY216" s="1">
        <v>871</v>
      </c>
      <c r="AZ216" s="1">
        <v>46.8312284730195</v>
      </c>
      <c r="BK216" s="1">
        <v>41.6</v>
      </c>
      <c r="BL216" s="1">
        <v>856</v>
      </c>
      <c r="BM216" s="1">
        <v>48.5981308411215</v>
      </c>
      <c r="BW216" s="1">
        <v>41.7</v>
      </c>
      <c r="BX216" s="1">
        <v>885</v>
      </c>
      <c r="BY216" s="1">
        <v>47.1186440677966</v>
      </c>
    </row>
    <row r="217" spans="1:77">
      <c r="A217" s="3"/>
      <c r="K217" s="1">
        <v>54.9</v>
      </c>
      <c r="L217" s="1">
        <v>1275</v>
      </c>
      <c r="M217" s="1">
        <v>43.0588235294118</v>
      </c>
      <c r="X217" s="1">
        <v>52.88</v>
      </c>
      <c r="Y217" s="1">
        <v>1255</v>
      </c>
      <c r="Z217" s="1">
        <v>42.1354581673307</v>
      </c>
      <c r="AJ217" s="1">
        <v>53.92</v>
      </c>
      <c r="AK217" s="1">
        <v>1245</v>
      </c>
      <c r="AL217" s="1">
        <v>43.3092369477912</v>
      </c>
      <c r="AN217" s="3"/>
      <c r="AX217" s="1">
        <v>45.09</v>
      </c>
      <c r="AY217" s="1">
        <v>959</v>
      </c>
      <c r="AZ217" s="1">
        <v>47.0177267987487</v>
      </c>
      <c r="BK217" s="1">
        <v>45.05</v>
      </c>
      <c r="BL217" s="1">
        <v>935</v>
      </c>
      <c r="BM217" s="1">
        <v>48.1818181818182</v>
      </c>
      <c r="BW217" s="1">
        <v>42.2</v>
      </c>
      <c r="BX217" s="1">
        <v>892</v>
      </c>
      <c r="BY217" s="1">
        <v>47.3094170403588</v>
      </c>
    </row>
    <row r="218" spans="1:77">
      <c r="A218" s="3"/>
      <c r="I218" s="1">
        <v>196.83</v>
      </c>
      <c r="M218" s="1">
        <v>42.9856514669264</v>
      </c>
      <c r="V218" s="1">
        <v>181.44</v>
      </c>
      <c r="Z218" s="1">
        <v>42.1065132913491</v>
      </c>
      <c r="AH218" s="1">
        <v>151.245</v>
      </c>
      <c r="AI218" s="5"/>
      <c r="AL218" s="1">
        <v>43.2344079806065</v>
      </c>
      <c r="AN218" s="3"/>
      <c r="AV218" s="1">
        <v>210.01</v>
      </c>
      <c r="AZ218" s="1">
        <v>48.6675362276216</v>
      </c>
      <c r="BI218" s="1">
        <v>198.345</v>
      </c>
      <c r="BM218" s="1">
        <v>49.0942267892654</v>
      </c>
      <c r="BU218" s="1">
        <v>171.3</v>
      </c>
      <c r="BV218" s="5"/>
      <c r="BY218" s="1">
        <v>48.9604794294592</v>
      </c>
    </row>
    <row r="219" spans="1:77">
      <c r="A219" s="3"/>
      <c r="C219" s="1">
        <f>C214/20</f>
        <v>1.047978</v>
      </c>
      <c r="E219" s="1">
        <f>E214/20</f>
        <v>0.336978</v>
      </c>
      <c r="G219" s="1">
        <f>G212/20</f>
        <v>1.384956</v>
      </c>
      <c r="I219" s="1">
        <v>2460.375</v>
      </c>
      <c r="M219" s="1">
        <v>42.9856514669264</v>
      </c>
      <c r="P219" s="1">
        <f>P212/20</f>
        <v>1.052</v>
      </c>
      <c r="R219" s="1">
        <f>R212/20</f>
        <v>0.3115</v>
      </c>
      <c r="T219" s="1">
        <f>T212/20</f>
        <v>1.3635</v>
      </c>
      <c r="V219" s="1">
        <v>2268</v>
      </c>
      <c r="Z219" s="1">
        <v>42.1065132913491</v>
      </c>
      <c r="AF219" s="1">
        <v>1.393</v>
      </c>
      <c r="AH219" s="1">
        <v>1890.5625</v>
      </c>
      <c r="AL219" s="1">
        <v>43.2344079806065</v>
      </c>
      <c r="AN219" s="3"/>
      <c r="AP219" s="1">
        <f>AP214/20</f>
        <v>1.219478</v>
      </c>
      <c r="AR219" s="1">
        <f>AR214/20</f>
        <v>0.508978</v>
      </c>
      <c r="AT219" s="1">
        <f>AT212/20</f>
        <v>1.728456</v>
      </c>
      <c r="AV219" s="1">
        <v>2625.125</v>
      </c>
      <c r="AZ219" s="1">
        <v>48.6675362276216</v>
      </c>
      <c r="BC219" s="1">
        <f>BC212/20</f>
        <v>1.1845</v>
      </c>
      <c r="BE219" s="1">
        <f>BE212/20</f>
        <v>0.484</v>
      </c>
      <c r="BG219" s="1">
        <f>BG212/20</f>
        <v>1.6685</v>
      </c>
      <c r="BI219" s="1">
        <v>2479.3125</v>
      </c>
      <c r="BM219" s="1">
        <v>49.0942267892654</v>
      </c>
      <c r="BS219" s="1">
        <v>1.702</v>
      </c>
      <c r="BU219" s="1">
        <v>2141.25</v>
      </c>
      <c r="BY219" s="1">
        <v>48.9604794294592</v>
      </c>
    </row>
    <row r="220" spans="1:40">
      <c r="A220" s="3"/>
      <c r="AN220" s="3"/>
    </row>
    <row r="221" spans="1:40">
      <c r="A221" s="3"/>
      <c r="AN221" s="3"/>
    </row>
    <row r="222" spans="1:40">
      <c r="A222" s="4" t="s">
        <v>11</v>
      </c>
      <c r="AN222" s="4" t="s">
        <v>11</v>
      </c>
    </row>
    <row r="223" spans="1:77">
      <c r="A223" s="3" t="s">
        <v>50</v>
      </c>
      <c r="B223" s="1">
        <v>61</v>
      </c>
      <c r="C223" s="1">
        <v>22.23</v>
      </c>
      <c r="E223" s="1">
        <v>7.59</v>
      </c>
      <c r="G223" s="1">
        <f>C223+E223-C224-E224</f>
        <v>27.61912</v>
      </c>
      <c r="I223" s="1">
        <v>195.24</v>
      </c>
      <c r="K223" s="1">
        <v>42.44</v>
      </c>
      <c r="L223" s="1">
        <v>1034</v>
      </c>
      <c r="M223" s="1">
        <v>41.0444874274662</v>
      </c>
      <c r="P223" s="1">
        <v>20.16</v>
      </c>
      <c r="R223" s="1">
        <v>6.58</v>
      </c>
      <c r="T223" s="1">
        <f>P223+R223-P224-R224</f>
        <v>26.74</v>
      </c>
      <c r="V223" s="1">
        <v>180.24</v>
      </c>
      <c r="X223" s="1">
        <v>41.06</v>
      </c>
      <c r="Y223" s="1">
        <v>1013</v>
      </c>
      <c r="Z223" s="1">
        <v>40.533070088845</v>
      </c>
      <c r="AF223" s="1">
        <v>27.72</v>
      </c>
      <c r="AH223" s="1">
        <v>140.37</v>
      </c>
      <c r="AI223" s="5"/>
      <c r="AJ223" s="1">
        <v>46.16</v>
      </c>
      <c r="AK223" s="1">
        <v>1118</v>
      </c>
      <c r="AL223" s="1">
        <v>41.2880143112701</v>
      </c>
      <c r="AN223" s="3" t="s">
        <v>51</v>
      </c>
      <c r="AO223" s="1">
        <v>130</v>
      </c>
      <c r="AP223" s="1">
        <v>25.19</v>
      </c>
      <c r="AR223" s="1">
        <v>11.55</v>
      </c>
      <c r="AT223" s="1">
        <f>AP223+AR223-AP224-AR224</f>
        <v>34.53912</v>
      </c>
      <c r="AV223" s="1">
        <v>190.98</v>
      </c>
      <c r="AX223" s="1">
        <v>48.65</v>
      </c>
      <c r="AY223" s="1">
        <v>1007</v>
      </c>
      <c r="AZ223" s="1">
        <v>48.3118172790467</v>
      </c>
      <c r="BC223" s="1">
        <v>23.44</v>
      </c>
      <c r="BE223" s="1">
        <v>9.91</v>
      </c>
      <c r="BG223" s="1">
        <f>BC223+BE223-BC224-BE224</f>
        <v>33.35</v>
      </c>
      <c r="BI223" s="1">
        <v>189.98</v>
      </c>
      <c r="BK223" s="1">
        <v>47.33</v>
      </c>
      <c r="BL223" s="1">
        <v>887</v>
      </c>
      <c r="BM223" s="1">
        <v>53.3596392333709</v>
      </c>
      <c r="BS223" s="1">
        <v>33.94</v>
      </c>
      <c r="BU223" s="1">
        <v>171.34</v>
      </c>
      <c r="BV223" s="5"/>
      <c r="BW223" s="1">
        <v>54.18</v>
      </c>
      <c r="BX223" s="1">
        <v>1004</v>
      </c>
      <c r="BY223" s="1">
        <v>53.9641434262948</v>
      </c>
    </row>
    <row r="224" spans="1:77">
      <c r="A224" s="3"/>
      <c r="C224" s="1">
        <v>1.10044</v>
      </c>
      <c r="E224" s="1">
        <v>1.10044</v>
      </c>
      <c r="I224" s="1">
        <v>182.73</v>
      </c>
      <c r="K224" s="1">
        <v>43.82</v>
      </c>
      <c r="L224" s="1">
        <v>1074</v>
      </c>
      <c r="M224" s="1">
        <v>40.8007448789572</v>
      </c>
      <c r="V224" s="1">
        <v>167.73</v>
      </c>
      <c r="X224" s="1">
        <v>42.43</v>
      </c>
      <c r="Y224" s="1">
        <v>1045</v>
      </c>
      <c r="Z224" s="1">
        <v>40.6028708133971</v>
      </c>
      <c r="AH224" s="1">
        <v>167.12</v>
      </c>
      <c r="AI224" s="5"/>
      <c r="AJ224" s="1">
        <v>44.61</v>
      </c>
      <c r="AK224" s="1">
        <v>1087</v>
      </c>
      <c r="AL224" s="1">
        <v>41.0395584176633</v>
      </c>
      <c r="AN224" s="3"/>
      <c r="AP224" s="1">
        <v>1.10044</v>
      </c>
      <c r="AR224" s="1">
        <v>1.10044</v>
      </c>
      <c r="AV224" s="1">
        <v>221.03</v>
      </c>
      <c r="AX224" s="1">
        <v>51.71</v>
      </c>
      <c r="AY224" s="1">
        <v>1070</v>
      </c>
      <c r="AZ224" s="1">
        <v>48.3271028037383</v>
      </c>
      <c r="BI224" s="1">
        <v>206.03</v>
      </c>
      <c r="BK224" s="1">
        <v>50.39</v>
      </c>
      <c r="BL224" s="1">
        <v>950</v>
      </c>
      <c r="BM224" s="1">
        <v>53.0421052631579</v>
      </c>
      <c r="BU224" s="1">
        <v>175.79</v>
      </c>
      <c r="BV224" s="5"/>
      <c r="BW224" s="1">
        <v>52.71</v>
      </c>
      <c r="BX224" s="1">
        <v>983</v>
      </c>
      <c r="BY224" s="1">
        <v>53.6215666327569</v>
      </c>
    </row>
    <row r="225" spans="1:77">
      <c r="A225" s="3"/>
      <c r="C225" s="1">
        <v>21.12956</v>
      </c>
      <c r="E225" s="1">
        <v>6.48956</v>
      </c>
      <c r="K225" s="1">
        <v>46.31</v>
      </c>
      <c r="L225" s="1">
        <v>1041</v>
      </c>
      <c r="M225" s="1">
        <v>44.4860710854947</v>
      </c>
      <c r="X225" s="1">
        <v>42.53</v>
      </c>
      <c r="Y225" s="1">
        <v>1019</v>
      </c>
      <c r="Z225" s="1">
        <v>41.7369970559372</v>
      </c>
      <c r="AJ225" s="1">
        <v>42.9</v>
      </c>
      <c r="AK225" s="1">
        <v>959</v>
      </c>
      <c r="AL225" s="1">
        <v>44.7340980187696</v>
      </c>
      <c r="AN225" s="3"/>
      <c r="AP225" s="1">
        <v>24.08956</v>
      </c>
      <c r="AR225" s="1">
        <v>10.44956</v>
      </c>
      <c r="AX225" s="1">
        <v>48.18</v>
      </c>
      <c r="AY225" s="1">
        <v>1003</v>
      </c>
      <c r="AZ225" s="1">
        <v>48.0358923230309</v>
      </c>
      <c r="BK225" s="1">
        <v>46.86</v>
      </c>
      <c r="BL225" s="1">
        <v>983</v>
      </c>
      <c r="BM225" s="1">
        <v>47.6703967446592</v>
      </c>
      <c r="BW225" s="1">
        <v>47.6</v>
      </c>
      <c r="BX225" s="1">
        <v>985</v>
      </c>
      <c r="BY225" s="1">
        <v>48.3248730964467</v>
      </c>
    </row>
    <row r="226" spans="1:77">
      <c r="A226" s="3"/>
      <c r="K226" s="1">
        <v>44.59</v>
      </c>
      <c r="L226" s="1">
        <v>1007</v>
      </c>
      <c r="M226" s="1">
        <v>44.2800397219464</v>
      </c>
      <c r="X226" s="1">
        <v>41.61</v>
      </c>
      <c r="Y226" s="1">
        <v>997</v>
      </c>
      <c r="Z226" s="1">
        <v>41.7352056168506</v>
      </c>
      <c r="AJ226" s="1">
        <v>45.29</v>
      </c>
      <c r="AK226" s="1">
        <v>1017</v>
      </c>
      <c r="AL226" s="1">
        <v>44.5329400196657</v>
      </c>
      <c r="AN226" s="3"/>
      <c r="AX226" s="1">
        <v>50.61</v>
      </c>
      <c r="AY226" s="1">
        <v>1042</v>
      </c>
      <c r="AZ226" s="1">
        <v>48.5700575815739</v>
      </c>
      <c r="BK226" s="1">
        <v>49.29</v>
      </c>
      <c r="BL226" s="1">
        <v>1022</v>
      </c>
      <c r="BM226" s="1">
        <v>48.2289628180039</v>
      </c>
      <c r="BW226" s="1">
        <v>51.49</v>
      </c>
      <c r="BX226" s="1">
        <v>1054</v>
      </c>
      <c r="BY226" s="1">
        <v>48.8519924098672</v>
      </c>
    </row>
    <row r="227" spans="1:77">
      <c r="A227" s="3"/>
      <c r="K227" s="1">
        <v>41.65</v>
      </c>
      <c r="L227" s="1">
        <v>997</v>
      </c>
      <c r="M227" s="1">
        <v>41.7753259779338</v>
      </c>
      <c r="X227" s="1">
        <v>40.44</v>
      </c>
      <c r="Y227" s="1">
        <v>978</v>
      </c>
      <c r="Z227" s="1">
        <v>41.3496932515337</v>
      </c>
      <c r="AJ227" s="1">
        <v>35.8</v>
      </c>
      <c r="AK227" s="1">
        <v>852</v>
      </c>
      <c r="AL227" s="1">
        <v>42.018779342723</v>
      </c>
      <c r="AN227" s="3"/>
      <c r="AX227" s="1">
        <v>54.01</v>
      </c>
      <c r="AY227" s="1">
        <v>1050</v>
      </c>
      <c r="AZ227" s="1">
        <v>51.4380952380952</v>
      </c>
      <c r="BK227" s="1">
        <v>52.69</v>
      </c>
      <c r="BL227" s="1">
        <v>1030</v>
      </c>
      <c r="BM227" s="1">
        <v>51.1553398058252</v>
      </c>
      <c r="BW227" s="1">
        <v>48.28</v>
      </c>
      <c r="BX227" s="1">
        <v>933</v>
      </c>
      <c r="BY227" s="1">
        <v>51.7470525187567</v>
      </c>
    </row>
    <row r="228" spans="1:77">
      <c r="A228" s="3"/>
      <c r="K228" s="1">
        <v>44.26</v>
      </c>
      <c r="L228" s="1">
        <v>1017</v>
      </c>
      <c r="M228" s="1">
        <v>43.5201573254671</v>
      </c>
      <c r="X228" s="1">
        <v>42.98</v>
      </c>
      <c r="Y228" s="1">
        <v>997</v>
      </c>
      <c r="Z228" s="1">
        <v>43.1093279839519</v>
      </c>
      <c r="AJ228" s="1">
        <v>45.09</v>
      </c>
      <c r="AK228" s="1">
        <v>1030</v>
      </c>
      <c r="AL228" s="1">
        <v>43.7766990291262</v>
      </c>
      <c r="AN228" s="3"/>
      <c r="AX228" s="1">
        <v>46.05</v>
      </c>
      <c r="AY228" s="1">
        <v>895</v>
      </c>
      <c r="AZ228" s="1">
        <v>51.4525139664804</v>
      </c>
      <c r="BK228" s="1">
        <v>44.73</v>
      </c>
      <c r="BL228" s="1">
        <v>875</v>
      </c>
      <c r="BM228" s="1">
        <v>51.12</v>
      </c>
      <c r="BW228" s="1">
        <v>47.04</v>
      </c>
      <c r="BX228" s="1">
        <v>909</v>
      </c>
      <c r="BY228" s="1">
        <v>51.7491749174918</v>
      </c>
    </row>
    <row r="229" spans="1:77">
      <c r="A229" s="3"/>
      <c r="I229" s="1">
        <v>188.985</v>
      </c>
      <c r="M229" s="1">
        <v>42.6511377362109</v>
      </c>
      <c r="V229" s="1">
        <v>173.985</v>
      </c>
      <c r="Z229" s="1">
        <v>41.5111941350859</v>
      </c>
      <c r="AH229" s="1">
        <v>153.745</v>
      </c>
      <c r="AI229" s="5"/>
      <c r="AL229" s="1">
        <v>42.8983481898696</v>
      </c>
      <c r="AN229" s="3"/>
      <c r="AV229" s="1">
        <v>206.005</v>
      </c>
      <c r="AZ229" s="1">
        <v>49.3559131986609</v>
      </c>
      <c r="BI229" s="1">
        <v>198.005</v>
      </c>
      <c r="BM229" s="1">
        <v>50.7627406441695</v>
      </c>
      <c r="BU229" s="1">
        <v>173.565</v>
      </c>
      <c r="BV229" s="5"/>
      <c r="BY229" s="1">
        <v>51.3764671669357</v>
      </c>
    </row>
    <row r="230" spans="1:77">
      <c r="A230" s="3"/>
      <c r="C230" s="1">
        <f>C225/20</f>
        <v>1.056478</v>
      </c>
      <c r="E230" s="1">
        <f>E225/20</f>
        <v>0.324478</v>
      </c>
      <c r="G230" s="1">
        <f>G223/20</f>
        <v>1.380956</v>
      </c>
      <c r="I230" s="1">
        <v>2362.3125</v>
      </c>
      <c r="M230" s="1">
        <v>42.6511377362109</v>
      </c>
      <c r="P230" s="1">
        <f>P223/20</f>
        <v>1.008</v>
      </c>
      <c r="R230" s="1">
        <f>R223/20</f>
        <v>0.329</v>
      </c>
      <c r="T230" s="1">
        <f>T223/20</f>
        <v>1.337</v>
      </c>
      <c r="V230" s="1">
        <v>2174.8125</v>
      </c>
      <c r="Z230" s="1">
        <v>41.5111941350859</v>
      </c>
      <c r="AF230" s="1">
        <v>1.386</v>
      </c>
      <c r="AH230" s="1">
        <v>1921.8125</v>
      </c>
      <c r="AL230" s="1">
        <v>42.8983481898696</v>
      </c>
      <c r="AN230" s="3"/>
      <c r="AP230" s="1">
        <f>AP225/20</f>
        <v>1.204478</v>
      </c>
      <c r="AR230" s="1">
        <f>AR225/20</f>
        <v>0.522478</v>
      </c>
      <c r="AT230" s="1">
        <f>AT223/20</f>
        <v>1.726956</v>
      </c>
      <c r="AV230" s="1">
        <v>2575.0625</v>
      </c>
      <c r="AZ230" s="1">
        <v>49.3559131986609</v>
      </c>
      <c r="BC230" s="1">
        <f>BC223/20</f>
        <v>1.172</v>
      </c>
      <c r="BE230" s="1">
        <f>BE223/20</f>
        <v>0.4955</v>
      </c>
      <c r="BG230" s="1">
        <f>BG223/20</f>
        <v>1.6675</v>
      </c>
      <c r="BI230" s="1">
        <v>2475.0625</v>
      </c>
      <c r="BM230" s="1">
        <v>50.7627406441695</v>
      </c>
      <c r="BS230" s="1">
        <v>1.697</v>
      </c>
      <c r="BU230" s="1">
        <v>2169.5625</v>
      </c>
      <c r="BY230" s="1">
        <v>51.3764671669357</v>
      </c>
    </row>
    <row r="231" spans="1:40">
      <c r="A231" s="3"/>
      <c r="AN231" s="3"/>
    </row>
    <row r="232" spans="1:40">
      <c r="A232" s="3"/>
      <c r="AN232" s="3"/>
    </row>
    <row r="233" s="1" customFormat="1" spans="1:77">
      <c r="A233" s="4" t="s">
        <v>11</v>
      </c>
      <c r="C233" s="1">
        <v>22.7166666666667</v>
      </c>
      <c r="E233" s="1">
        <v>8.85</v>
      </c>
      <c r="G233" s="1">
        <f>AVERAGE(G208,G219,G230)</f>
        <v>1.38028933333333</v>
      </c>
      <c r="I233" s="1">
        <v>2382.70833333333</v>
      </c>
      <c r="M233" s="1">
        <v>42.6951753424351</v>
      </c>
      <c r="T233" s="1">
        <f>AVERAGE(T208,T219,T230)</f>
        <v>1.35016666666667</v>
      </c>
      <c r="V233" s="1">
        <v>2215.125</v>
      </c>
      <c r="Z233" s="1">
        <v>41.9369492531624</v>
      </c>
      <c r="AH233" s="1">
        <v>1923.47916666667</v>
      </c>
      <c r="AL233" s="1">
        <v>42.9385711852641</v>
      </c>
      <c r="AN233" s="4" t="s">
        <v>11</v>
      </c>
      <c r="AT233" s="1">
        <f>AVERAGE(AT208,AT219,AT230)</f>
        <v>1.73112266666667</v>
      </c>
      <c r="AV233" s="1">
        <v>2609.29166666667</v>
      </c>
      <c r="AZ233" s="1">
        <v>48.9744723048312</v>
      </c>
      <c r="BG233" s="1">
        <f>AVERAGE(BG208,BG219,BG230)</f>
        <v>1.66716666666667</v>
      </c>
      <c r="BI233" s="1">
        <v>2485.6875</v>
      </c>
      <c r="BM233" s="1">
        <v>49.7682692561279</v>
      </c>
      <c r="BU233" s="1">
        <v>2147.16666666667</v>
      </c>
      <c r="BY233" s="1">
        <v>49.8383674130653</v>
      </c>
    </row>
    <row r="234" spans="1:77">
      <c r="A234" s="3" t="s">
        <v>52</v>
      </c>
      <c r="B234" s="1">
        <v>56</v>
      </c>
      <c r="C234" s="1">
        <v>21.85</v>
      </c>
      <c r="E234" s="1">
        <v>8.01</v>
      </c>
      <c r="G234" s="1">
        <f>C234+E234-C235-E235</f>
        <v>27.65912</v>
      </c>
      <c r="I234" s="1">
        <v>199.66</v>
      </c>
      <c r="K234" s="1">
        <v>50.43</v>
      </c>
      <c r="L234" s="1">
        <v>1140</v>
      </c>
      <c r="M234" s="1">
        <v>44.2368421052632</v>
      </c>
      <c r="P234" s="1">
        <v>20.79</v>
      </c>
      <c r="R234" s="1">
        <v>6.77</v>
      </c>
      <c r="T234" s="1">
        <f>P234+R234-P235-R235</f>
        <v>27.56</v>
      </c>
      <c r="V234" s="1">
        <v>184.66</v>
      </c>
      <c r="X234" s="1">
        <v>49.08</v>
      </c>
      <c r="Y234" s="1">
        <v>1120</v>
      </c>
      <c r="Z234" s="1">
        <v>43.8214285714286</v>
      </c>
      <c r="AF234" s="1">
        <v>27.69</v>
      </c>
      <c r="AH234" s="1">
        <v>136.7</v>
      </c>
      <c r="AI234" s="5"/>
      <c r="AJ234" s="1">
        <v>51.39</v>
      </c>
      <c r="AK234" s="1">
        <v>1154</v>
      </c>
      <c r="AL234" s="1">
        <v>44.5320623916811</v>
      </c>
      <c r="AN234" s="3" t="s">
        <v>53</v>
      </c>
      <c r="AO234" s="1">
        <v>125</v>
      </c>
      <c r="AP234" s="1">
        <v>25.53</v>
      </c>
      <c r="AR234" s="1">
        <v>11.19</v>
      </c>
      <c r="AT234" s="1">
        <f>AP234+AR234-AP235-AR235</f>
        <v>34.51912</v>
      </c>
      <c r="AV234" s="1">
        <v>209.19</v>
      </c>
      <c r="AX234" s="1">
        <v>56.46</v>
      </c>
      <c r="AY234" s="1">
        <v>1071</v>
      </c>
      <c r="AZ234" s="1">
        <v>52.7170868347339</v>
      </c>
      <c r="BC234" s="1">
        <v>23.83</v>
      </c>
      <c r="BE234" s="1">
        <v>9.51</v>
      </c>
      <c r="BG234" s="1">
        <f>BC234+BE234-BC235-BE235</f>
        <v>33.34</v>
      </c>
      <c r="BI234" s="1">
        <v>194.19</v>
      </c>
      <c r="BK234" s="1">
        <v>55.11</v>
      </c>
      <c r="BL234" s="1">
        <v>1051</v>
      </c>
      <c r="BM234" s="1">
        <v>52.4357754519505</v>
      </c>
      <c r="BS234" s="1">
        <v>33.37</v>
      </c>
      <c r="BU234" s="1">
        <v>152.66</v>
      </c>
      <c r="BV234" s="5"/>
      <c r="BW234" s="1">
        <v>57.74</v>
      </c>
      <c r="BX234" s="1">
        <v>1088</v>
      </c>
      <c r="BY234" s="1">
        <v>53.0698529411765</v>
      </c>
    </row>
    <row r="235" spans="1:77">
      <c r="A235" s="3"/>
      <c r="C235" s="1">
        <v>1.10044</v>
      </c>
      <c r="E235" s="1">
        <v>1.10044</v>
      </c>
      <c r="I235" s="1">
        <v>189.61</v>
      </c>
      <c r="K235" s="1">
        <v>48.33</v>
      </c>
      <c r="L235" s="1">
        <v>1095</v>
      </c>
      <c r="M235" s="1">
        <v>44.1369863013699</v>
      </c>
      <c r="V235" s="1">
        <v>194.61</v>
      </c>
      <c r="X235" s="1">
        <v>46.98</v>
      </c>
      <c r="Y235" s="1">
        <v>1075</v>
      </c>
      <c r="Z235" s="1">
        <v>43.7023255813953</v>
      </c>
      <c r="AH235" s="1">
        <v>181.49</v>
      </c>
      <c r="AI235" s="5"/>
      <c r="AJ235" s="1">
        <v>46.29</v>
      </c>
      <c r="AK235" s="1">
        <v>1042</v>
      </c>
      <c r="AL235" s="1">
        <v>44.4241842610365</v>
      </c>
      <c r="AN235" s="3"/>
      <c r="AP235" s="1">
        <v>1.10044</v>
      </c>
      <c r="AR235" s="1">
        <v>1.10044</v>
      </c>
      <c r="AV235" s="1">
        <v>226.94</v>
      </c>
      <c r="AX235" s="1">
        <v>48.72</v>
      </c>
      <c r="AY235" s="1">
        <v>923</v>
      </c>
      <c r="AZ235" s="1">
        <v>52.7843986998917</v>
      </c>
      <c r="BI235" s="1">
        <v>211.94</v>
      </c>
      <c r="BK235" s="1">
        <v>47.33</v>
      </c>
      <c r="BL235" s="1">
        <v>903</v>
      </c>
      <c r="BM235" s="1">
        <v>52.4141749723145</v>
      </c>
      <c r="BU235" s="1">
        <v>200.67</v>
      </c>
      <c r="BV235" s="5"/>
      <c r="BW235" s="1">
        <v>53.13</v>
      </c>
      <c r="BX235" s="1">
        <v>1000</v>
      </c>
      <c r="BY235" s="1">
        <v>53.13</v>
      </c>
    </row>
    <row r="236" spans="1:77">
      <c r="A236" s="3"/>
      <c r="C236" s="1">
        <v>20.74956</v>
      </c>
      <c r="E236" s="1">
        <v>6.90956</v>
      </c>
      <c r="K236" s="1">
        <v>49.68</v>
      </c>
      <c r="L236" s="1">
        <v>1145</v>
      </c>
      <c r="M236" s="1">
        <v>43.3886462882096</v>
      </c>
      <c r="X236" s="1">
        <v>48.33</v>
      </c>
      <c r="Y236" s="1">
        <v>1125</v>
      </c>
      <c r="Z236" s="1">
        <v>42.96</v>
      </c>
      <c r="AJ236" s="1">
        <v>50.58</v>
      </c>
      <c r="AK236" s="1">
        <v>1158</v>
      </c>
      <c r="AL236" s="1">
        <v>43.6787564766839</v>
      </c>
      <c r="AN236" s="3"/>
      <c r="AP236" s="1">
        <v>24.42956</v>
      </c>
      <c r="AR236" s="1">
        <v>10.08956</v>
      </c>
      <c r="AX236" s="1">
        <v>48.11</v>
      </c>
      <c r="AY236" s="1">
        <v>893</v>
      </c>
      <c r="AZ236" s="1">
        <v>53.8745800671892</v>
      </c>
      <c r="BK236" s="1">
        <v>46.78</v>
      </c>
      <c r="BL236" s="1">
        <v>883</v>
      </c>
      <c r="BM236" s="1">
        <v>52.9784824462061</v>
      </c>
      <c r="BW236" s="1">
        <v>49.13</v>
      </c>
      <c r="BX236" s="1">
        <v>946</v>
      </c>
      <c r="BY236" s="1">
        <v>51.9344608879493</v>
      </c>
    </row>
    <row r="237" spans="1:77">
      <c r="A237" s="3"/>
      <c r="K237" s="1">
        <v>51.92</v>
      </c>
      <c r="L237" s="1">
        <v>1192</v>
      </c>
      <c r="M237" s="1">
        <v>43.5570469798658</v>
      </c>
      <c r="X237" s="1">
        <v>50.57</v>
      </c>
      <c r="Y237" s="1">
        <v>1172</v>
      </c>
      <c r="Z237" s="1">
        <v>43.1484641638225</v>
      </c>
      <c r="AJ237" s="1">
        <v>52.79</v>
      </c>
      <c r="AK237" s="1">
        <v>1204</v>
      </c>
      <c r="AL237" s="1">
        <v>43.8455149501661</v>
      </c>
      <c r="AN237" s="3"/>
      <c r="AX237" s="1">
        <v>49.1</v>
      </c>
      <c r="AY237" s="1">
        <v>939</v>
      </c>
      <c r="AZ237" s="1">
        <v>52.2896698615548</v>
      </c>
      <c r="BK237" s="1">
        <v>47.75</v>
      </c>
      <c r="BL237" s="1">
        <v>919</v>
      </c>
      <c r="BM237" s="1">
        <v>51.9586507072905</v>
      </c>
      <c r="BW237" s="1">
        <v>50.05</v>
      </c>
      <c r="BX237" s="1">
        <v>951</v>
      </c>
      <c r="BY237" s="1">
        <v>52.6288117770768</v>
      </c>
    </row>
    <row r="238" spans="1:77">
      <c r="A238" s="3"/>
      <c r="K238" s="1">
        <v>46.35</v>
      </c>
      <c r="L238" s="1">
        <v>1080</v>
      </c>
      <c r="M238" s="1">
        <v>42.9166666666667</v>
      </c>
      <c r="X238" s="1">
        <v>45</v>
      </c>
      <c r="Y238" s="1">
        <v>1060</v>
      </c>
      <c r="Z238" s="1">
        <v>42.4528301886792</v>
      </c>
      <c r="AJ238" s="1">
        <v>47.1</v>
      </c>
      <c r="AK238" s="1">
        <v>1090</v>
      </c>
      <c r="AL238" s="1">
        <v>43.2110091743119</v>
      </c>
      <c r="AN238" s="3"/>
      <c r="AX238" s="1">
        <v>54.63</v>
      </c>
      <c r="AY238" s="1">
        <v>1127</v>
      </c>
      <c r="AZ238" s="1">
        <v>48.4738243123336</v>
      </c>
      <c r="BK238" s="1">
        <v>53.28</v>
      </c>
      <c r="BL238" s="1">
        <v>1067</v>
      </c>
      <c r="BM238" s="1">
        <v>49.9343955014058</v>
      </c>
      <c r="BW238" s="1">
        <v>55.64</v>
      </c>
      <c r="BX238" s="1">
        <v>1039</v>
      </c>
      <c r="BY238" s="1">
        <v>53.5514918190568</v>
      </c>
    </row>
    <row r="239" spans="1:77">
      <c r="A239" s="3"/>
      <c r="K239" s="1">
        <v>45.33</v>
      </c>
      <c r="L239" s="1">
        <v>1083</v>
      </c>
      <c r="M239" s="1">
        <v>41.8559556786704</v>
      </c>
      <c r="X239" s="1">
        <v>43.98</v>
      </c>
      <c r="Y239" s="1">
        <v>1063</v>
      </c>
      <c r="Z239" s="1">
        <v>41.3734713076199</v>
      </c>
      <c r="AJ239" s="1">
        <v>46.21</v>
      </c>
      <c r="AK239" s="1">
        <v>1097</v>
      </c>
      <c r="AL239" s="1">
        <v>42.1239744758432</v>
      </c>
      <c r="AN239" s="3"/>
      <c r="AX239" s="1">
        <v>48.46</v>
      </c>
      <c r="AY239" s="1">
        <v>954</v>
      </c>
      <c r="AZ239" s="1">
        <v>50.7966457023061</v>
      </c>
      <c r="BK239" s="1">
        <v>47.11</v>
      </c>
      <c r="BL239" s="1">
        <v>914</v>
      </c>
      <c r="BM239" s="1">
        <v>51.5426695842451</v>
      </c>
      <c r="BW239" s="1">
        <v>49.5</v>
      </c>
      <c r="BX239" s="1">
        <v>968</v>
      </c>
      <c r="BY239" s="1">
        <v>51.1363636363636</v>
      </c>
    </row>
    <row r="240" spans="1:77">
      <c r="A240" s="3"/>
      <c r="I240" s="1">
        <v>194.635</v>
      </c>
      <c r="M240" s="1">
        <v>43.3486906700076</v>
      </c>
      <c r="V240" s="1">
        <v>189.635</v>
      </c>
      <c r="Z240" s="1">
        <v>42.9097533021576</v>
      </c>
      <c r="AH240" s="1">
        <v>159.095</v>
      </c>
      <c r="AI240" s="5"/>
      <c r="AL240" s="1">
        <v>43.6359169549538</v>
      </c>
      <c r="AN240" s="3"/>
      <c r="AV240" s="1">
        <v>218.065</v>
      </c>
      <c r="AZ240" s="1">
        <v>51.8227009130016</v>
      </c>
      <c r="BI240" s="1">
        <v>203.065</v>
      </c>
      <c r="BM240" s="1">
        <v>51.8773581105688</v>
      </c>
      <c r="BU240" s="1">
        <v>176.665</v>
      </c>
      <c r="BV240" s="5"/>
      <c r="BY240" s="1">
        <v>52.5751635102705</v>
      </c>
    </row>
    <row r="241" spans="1:77">
      <c r="A241" s="3"/>
      <c r="C241" s="1">
        <f>C236/20</f>
        <v>1.037478</v>
      </c>
      <c r="E241" s="1">
        <f>E236/20</f>
        <v>0.345478</v>
      </c>
      <c r="G241" s="1">
        <f>G234/20</f>
        <v>1.382956</v>
      </c>
      <c r="I241" s="1">
        <v>2432.9375</v>
      </c>
      <c r="M241" s="1">
        <v>43.3486906700076</v>
      </c>
      <c r="P241" s="1">
        <f>P234/20</f>
        <v>1.0395</v>
      </c>
      <c r="R241" s="1">
        <f>R234/20</f>
        <v>0.3385</v>
      </c>
      <c r="T241" s="1">
        <f>T234/20</f>
        <v>1.378</v>
      </c>
      <c r="V241" s="1">
        <v>2370.4375</v>
      </c>
      <c r="Z241" s="1">
        <v>42.9097533021576</v>
      </c>
      <c r="AF241" s="1">
        <v>1.3845</v>
      </c>
      <c r="AH241" s="1">
        <v>1988.6875</v>
      </c>
      <c r="AL241" s="1">
        <v>43.6359169549538</v>
      </c>
      <c r="AN241" s="3"/>
      <c r="AP241" s="1">
        <f>AP236/20</f>
        <v>1.221478</v>
      </c>
      <c r="AR241" s="1">
        <f>AR236/20</f>
        <v>0.504478</v>
      </c>
      <c r="AT241" s="1">
        <f>AT234/20</f>
        <v>1.725956</v>
      </c>
      <c r="AV241" s="1">
        <v>2725.8125</v>
      </c>
      <c r="AZ241" s="1">
        <v>51.8227009130016</v>
      </c>
      <c r="BC241" s="1">
        <f>BC234/20</f>
        <v>1.1915</v>
      </c>
      <c r="BE241" s="1">
        <f>BE234/20</f>
        <v>0.4755</v>
      </c>
      <c r="BG241" s="1">
        <f>BG234/20</f>
        <v>1.667</v>
      </c>
      <c r="BI241" s="1">
        <v>2538.3125</v>
      </c>
      <c r="BM241" s="1">
        <v>51.8773581105688</v>
      </c>
      <c r="BS241" s="1">
        <v>1.6685</v>
      </c>
      <c r="BU241" s="1">
        <v>2208.3125</v>
      </c>
      <c r="BY241" s="1">
        <v>52.5751635102705</v>
      </c>
    </row>
    <row r="242" spans="1:40">
      <c r="A242" s="3"/>
      <c r="AN242" s="3"/>
    </row>
    <row r="243" spans="1:40">
      <c r="A243" s="3"/>
      <c r="AN243" s="3"/>
    </row>
    <row r="244" spans="1:40">
      <c r="A244" s="4" t="s">
        <v>11</v>
      </c>
      <c r="AN244" s="4" t="s">
        <v>11</v>
      </c>
    </row>
    <row r="245" spans="1:77">
      <c r="A245" s="3" t="s">
        <v>54</v>
      </c>
      <c r="B245" s="1">
        <v>59</v>
      </c>
      <c r="C245" s="1">
        <v>22.05</v>
      </c>
      <c r="E245" s="1">
        <v>8.09</v>
      </c>
      <c r="G245" s="1">
        <f>C245+E245-C246-E246</f>
        <v>27.93912</v>
      </c>
      <c r="I245" s="1">
        <v>198.63</v>
      </c>
      <c r="K245" s="1">
        <v>47.8</v>
      </c>
      <c r="L245" s="1">
        <v>1108</v>
      </c>
      <c r="M245" s="1">
        <v>43.1407942238267</v>
      </c>
      <c r="P245" s="1">
        <v>20.76</v>
      </c>
      <c r="R245" s="1">
        <v>6.73</v>
      </c>
      <c r="T245" s="1">
        <f>P245+R245-P246-R246</f>
        <v>27.49</v>
      </c>
      <c r="V245" s="1">
        <v>173.61</v>
      </c>
      <c r="X245" s="1">
        <v>46.45</v>
      </c>
      <c r="Y245" s="1">
        <v>1088</v>
      </c>
      <c r="Z245" s="1">
        <v>42.6930147058824</v>
      </c>
      <c r="AF245" s="1">
        <v>28.03</v>
      </c>
      <c r="AH245" s="1">
        <v>154.93</v>
      </c>
      <c r="AI245" s="5"/>
      <c r="AJ245" s="1">
        <v>52.15</v>
      </c>
      <c r="AK245" s="1">
        <v>1201</v>
      </c>
      <c r="AL245" s="1">
        <v>43.4221482098251</v>
      </c>
      <c r="AN245" s="3" t="s">
        <v>55</v>
      </c>
      <c r="AO245" s="1">
        <v>128</v>
      </c>
      <c r="AP245" s="1">
        <v>25.22</v>
      </c>
      <c r="AR245" s="1">
        <v>11.45</v>
      </c>
      <c r="AT245" s="1">
        <f>AP245+AR245-AP246-AR246</f>
        <v>34.46912</v>
      </c>
      <c r="AV245" s="1">
        <v>209.53</v>
      </c>
      <c r="AX245" s="1">
        <v>56.24</v>
      </c>
      <c r="AY245" s="1">
        <v>1137</v>
      </c>
      <c r="AZ245" s="1">
        <v>49.4635004397537</v>
      </c>
      <c r="BC245" s="1">
        <v>23.37</v>
      </c>
      <c r="BE245" s="1">
        <v>9.77</v>
      </c>
      <c r="BG245" s="1">
        <f>BC245+BE245-BC246-BE246</f>
        <v>33.14</v>
      </c>
      <c r="BI245" s="1">
        <v>194.53</v>
      </c>
      <c r="BK245" s="1">
        <v>54.89</v>
      </c>
      <c r="BL245" s="1">
        <v>1117</v>
      </c>
      <c r="BM245" s="1">
        <v>49.1405550581916</v>
      </c>
      <c r="BS245" s="1">
        <v>33.68</v>
      </c>
      <c r="BU245" s="1">
        <v>152.33</v>
      </c>
      <c r="BV245" s="5"/>
      <c r="BW245" s="1">
        <v>54.28</v>
      </c>
      <c r="BX245" s="1">
        <v>1010</v>
      </c>
      <c r="BY245" s="1">
        <v>53.7425742574257</v>
      </c>
    </row>
    <row r="246" spans="1:77">
      <c r="A246" s="3"/>
      <c r="C246" s="1">
        <v>1.10044</v>
      </c>
      <c r="E246" s="1">
        <v>1.10044</v>
      </c>
      <c r="I246" s="1">
        <v>186.36</v>
      </c>
      <c r="K246" s="1">
        <v>40.44</v>
      </c>
      <c r="L246" s="1">
        <v>938</v>
      </c>
      <c r="M246" s="1">
        <v>43.1130063965885</v>
      </c>
      <c r="V246" s="1">
        <v>195.21</v>
      </c>
      <c r="X246" s="1">
        <v>39.09</v>
      </c>
      <c r="Y246" s="1">
        <v>918</v>
      </c>
      <c r="Z246" s="1">
        <v>42.5816993464052</v>
      </c>
      <c r="AH246" s="1">
        <v>174.48</v>
      </c>
      <c r="AI246" s="5"/>
      <c r="AJ246" s="1">
        <v>41.14</v>
      </c>
      <c r="AK246" s="1">
        <v>948</v>
      </c>
      <c r="AL246" s="1">
        <v>43.3966244725738</v>
      </c>
      <c r="AN246" s="3"/>
      <c r="AP246" s="1">
        <v>1.10044</v>
      </c>
      <c r="AR246" s="1">
        <v>1.10044</v>
      </c>
      <c r="AV246" s="1">
        <v>231.99</v>
      </c>
      <c r="AX246" s="1">
        <v>52.05</v>
      </c>
      <c r="AY246" s="1">
        <v>1064</v>
      </c>
      <c r="AZ246" s="1">
        <v>48.9191729323308</v>
      </c>
      <c r="BI246" s="1">
        <v>216.99</v>
      </c>
      <c r="BK246" s="1">
        <v>50.64</v>
      </c>
      <c r="BL246" s="1">
        <v>1014</v>
      </c>
      <c r="BM246" s="1">
        <v>49.9408284023669</v>
      </c>
      <c r="BU246" s="1">
        <v>199.61</v>
      </c>
      <c r="BV246" s="5"/>
      <c r="BW246" s="1">
        <v>52.9</v>
      </c>
      <c r="BX246" s="1">
        <v>1014</v>
      </c>
      <c r="BY246" s="1">
        <v>52.1696252465483</v>
      </c>
    </row>
    <row r="247" spans="1:77">
      <c r="A247" s="3"/>
      <c r="C247" s="1">
        <v>20.94956</v>
      </c>
      <c r="E247" s="1">
        <v>6.98956</v>
      </c>
      <c r="K247" s="1">
        <v>40.11</v>
      </c>
      <c r="L247" s="1">
        <v>926</v>
      </c>
      <c r="M247" s="1">
        <v>43.3153347732181</v>
      </c>
      <c r="X247" s="1">
        <v>38.76</v>
      </c>
      <c r="Y247" s="1">
        <v>906</v>
      </c>
      <c r="Z247" s="1">
        <v>42.7814569536424</v>
      </c>
      <c r="AJ247" s="1">
        <v>40.9</v>
      </c>
      <c r="AK247" s="1">
        <v>938</v>
      </c>
      <c r="AL247" s="1">
        <v>43.6034115138593</v>
      </c>
      <c r="AN247" s="3"/>
      <c r="AP247" s="1">
        <v>24.11956</v>
      </c>
      <c r="AR247" s="1">
        <v>10.34956</v>
      </c>
      <c r="AX247" s="1">
        <v>53.11</v>
      </c>
      <c r="AY247" s="1">
        <v>1072</v>
      </c>
      <c r="AZ247" s="1">
        <v>49.5429104477612</v>
      </c>
      <c r="BK247" s="1">
        <v>51.7</v>
      </c>
      <c r="BL247" s="1">
        <v>1022</v>
      </c>
      <c r="BM247" s="1">
        <v>50.587084148728</v>
      </c>
      <c r="BW247" s="1">
        <v>54.14</v>
      </c>
      <c r="BX247" s="1">
        <v>1095</v>
      </c>
      <c r="BY247" s="1">
        <v>49.4429223744292</v>
      </c>
    </row>
    <row r="248" spans="1:77">
      <c r="A248" s="3"/>
      <c r="K248" s="1">
        <v>43.51</v>
      </c>
      <c r="L248" s="1">
        <v>973</v>
      </c>
      <c r="M248" s="1">
        <v>44.7173689619733</v>
      </c>
      <c r="X248" s="1">
        <v>42.16</v>
      </c>
      <c r="Y248" s="1">
        <v>953</v>
      </c>
      <c r="Z248" s="1">
        <v>44.2392444910808</v>
      </c>
      <c r="AJ248" s="1">
        <v>51.48</v>
      </c>
      <c r="AK248" s="1">
        <v>1144</v>
      </c>
      <c r="AL248" s="1">
        <v>45</v>
      </c>
      <c r="AN248" s="3"/>
      <c r="AX248" s="1">
        <v>50.64</v>
      </c>
      <c r="AY248" s="1">
        <v>967</v>
      </c>
      <c r="AZ248" s="1">
        <v>52.3681489141675</v>
      </c>
      <c r="BK248" s="1">
        <v>49.29</v>
      </c>
      <c r="BL248" s="1">
        <v>947</v>
      </c>
      <c r="BM248" s="1">
        <v>52.0485744456177</v>
      </c>
      <c r="BW248" s="1">
        <v>52.68</v>
      </c>
      <c r="BX248" s="1">
        <v>999</v>
      </c>
      <c r="BY248" s="1">
        <v>52.7327327327327</v>
      </c>
    </row>
    <row r="249" spans="1:77">
      <c r="A249" s="3"/>
      <c r="K249" s="1">
        <v>48.46</v>
      </c>
      <c r="L249" s="1">
        <v>1152</v>
      </c>
      <c r="M249" s="1">
        <v>42.0659722222222</v>
      </c>
      <c r="X249" s="1">
        <v>47.11</v>
      </c>
      <c r="Y249" s="1">
        <v>1032</v>
      </c>
      <c r="Z249" s="1">
        <v>45.6492248062016</v>
      </c>
      <c r="AJ249" s="1">
        <v>49.34</v>
      </c>
      <c r="AK249" s="1">
        <v>1164</v>
      </c>
      <c r="AL249" s="1">
        <v>42.3883161512028</v>
      </c>
      <c r="AN249" s="3"/>
      <c r="AX249" s="1">
        <v>47.79</v>
      </c>
      <c r="AY249" s="1">
        <v>908</v>
      </c>
      <c r="AZ249" s="1">
        <v>52.6321585903084</v>
      </c>
      <c r="BK249" s="1">
        <v>46.44</v>
      </c>
      <c r="BL249" s="1">
        <v>888</v>
      </c>
      <c r="BM249" s="1">
        <v>52.2972972972973</v>
      </c>
      <c r="BW249" s="1">
        <v>48.69</v>
      </c>
      <c r="BX249" s="1">
        <v>919</v>
      </c>
      <c r="BY249" s="1">
        <v>52.9815016322089</v>
      </c>
    </row>
    <row r="250" spans="1:77">
      <c r="A250" s="3"/>
      <c r="K250" s="1">
        <v>46.13</v>
      </c>
      <c r="L250" s="1">
        <v>1032</v>
      </c>
      <c r="M250" s="1">
        <v>44.6996124031008</v>
      </c>
      <c r="X250" s="1">
        <v>44.78</v>
      </c>
      <c r="Y250" s="1">
        <v>1012</v>
      </c>
      <c r="Z250" s="1">
        <v>44.2490118577075</v>
      </c>
      <c r="AJ250" s="1">
        <v>49.72</v>
      </c>
      <c r="AK250" s="1">
        <v>1105</v>
      </c>
      <c r="AL250" s="1">
        <v>44.9954751131222</v>
      </c>
      <c r="AN250" s="3"/>
      <c r="AX250" s="1">
        <v>52.68</v>
      </c>
      <c r="AY250" s="1">
        <v>986</v>
      </c>
      <c r="AZ250" s="1">
        <v>53.4279918864097</v>
      </c>
      <c r="BK250" s="1">
        <v>51.33</v>
      </c>
      <c r="BL250" s="1">
        <v>966</v>
      </c>
      <c r="BM250" s="1">
        <v>53.1366459627329</v>
      </c>
      <c r="BW250" s="1">
        <v>50.35</v>
      </c>
      <c r="BX250" s="1">
        <v>936</v>
      </c>
      <c r="BY250" s="1">
        <v>53.792735042735</v>
      </c>
    </row>
    <row r="251" spans="1:77">
      <c r="A251" s="3"/>
      <c r="I251" s="1">
        <v>192.495</v>
      </c>
      <c r="M251" s="1">
        <v>43.5086814968216</v>
      </c>
      <c r="V251" s="1">
        <v>184.41</v>
      </c>
      <c r="Z251" s="1">
        <v>43.69894202682</v>
      </c>
      <c r="AH251" s="1">
        <v>164.705</v>
      </c>
      <c r="AI251" s="5"/>
      <c r="AL251" s="1">
        <v>43.8009959100972</v>
      </c>
      <c r="AN251" s="3"/>
      <c r="AV251" s="1">
        <v>220.76</v>
      </c>
      <c r="AZ251" s="1">
        <v>51.0589805351219</v>
      </c>
      <c r="BI251" s="1">
        <v>205.76</v>
      </c>
      <c r="BM251" s="1">
        <v>51.1918308858224</v>
      </c>
      <c r="BU251" s="1">
        <v>175.97</v>
      </c>
      <c r="BV251" s="5"/>
      <c r="BY251" s="1">
        <v>52.4770152143467</v>
      </c>
    </row>
    <row r="252" spans="1:77">
      <c r="A252" s="3"/>
      <c r="C252" s="1">
        <f>C247/20</f>
        <v>1.047478</v>
      </c>
      <c r="E252" s="1">
        <f>E247/20</f>
        <v>0.349478</v>
      </c>
      <c r="G252" s="1">
        <f>G245/20</f>
        <v>1.396956</v>
      </c>
      <c r="I252" s="1">
        <v>2406.1875</v>
      </c>
      <c r="M252" s="1">
        <v>43.5086814968216</v>
      </c>
      <c r="P252" s="1">
        <f>P245/20</f>
        <v>1.038</v>
      </c>
      <c r="R252" s="1">
        <f>R245/20</f>
        <v>0.3365</v>
      </c>
      <c r="T252" s="1">
        <f>T245/20</f>
        <v>1.3745</v>
      </c>
      <c r="V252" s="1">
        <v>2305.125</v>
      </c>
      <c r="Z252" s="1">
        <v>43.69894202682</v>
      </c>
      <c r="AF252" s="1">
        <v>1.4015</v>
      </c>
      <c r="AH252" s="1">
        <v>2058.8125</v>
      </c>
      <c r="AL252" s="1">
        <v>43.8009959100972</v>
      </c>
      <c r="AN252" s="3"/>
      <c r="AP252" s="1">
        <f>AP247/20</f>
        <v>1.205978</v>
      </c>
      <c r="AR252" s="1">
        <f>AR247/20</f>
        <v>0.517478</v>
      </c>
      <c r="AT252" s="1">
        <f>AT245/20</f>
        <v>1.723456</v>
      </c>
      <c r="AV252" s="1">
        <v>2759.5</v>
      </c>
      <c r="AZ252" s="1">
        <v>51.0589805351219</v>
      </c>
      <c r="BC252" s="1">
        <f>BC245/20</f>
        <v>1.1685</v>
      </c>
      <c r="BE252" s="1">
        <f>BE245/20</f>
        <v>0.4885</v>
      </c>
      <c r="BG252" s="1">
        <f>BG245/20</f>
        <v>1.657</v>
      </c>
      <c r="BI252" s="1">
        <v>2572</v>
      </c>
      <c r="BM252" s="1">
        <v>51.1918308858224</v>
      </c>
      <c r="BS252" s="1">
        <v>1.684</v>
      </c>
      <c r="BU252" s="1">
        <v>2199.625</v>
      </c>
      <c r="BY252" s="1">
        <v>52.4770152143467</v>
      </c>
    </row>
    <row r="253" spans="1:40">
      <c r="A253" s="3"/>
      <c r="AN253" s="3"/>
    </row>
    <row r="254" spans="1:40">
      <c r="A254" s="3"/>
      <c r="AN254" s="3"/>
    </row>
    <row r="255" spans="1:40">
      <c r="A255" s="4" t="s">
        <v>11</v>
      </c>
      <c r="AN255" s="4" t="s">
        <v>11</v>
      </c>
    </row>
    <row r="256" spans="1:77">
      <c r="A256" s="3" t="s">
        <v>56</v>
      </c>
      <c r="B256" s="1">
        <v>62</v>
      </c>
      <c r="C256" s="1">
        <v>22.21</v>
      </c>
      <c r="E256" s="1">
        <v>7.86</v>
      </c>
      <c r="G256" s="1">
        <f>C256+E256-C257-E257</f>
        <v>27.86912</v>
      </c>
      <c r="I256" s="1">
        <v>183.36</v>
      </c>
      <c r="K256" s="1">
        <v>51.96</v>
      </c>
      <c r="L256" s="1">
        <v>1189</v>
      </c>
      <c r="M256" s="1">
        <v>43.7005887300252</v>
      </c>
      <c r="P256" s="1">
        <v>20.59</v>
      </c>
      <c r="R256" s="1">
        <v>6.74</v>
      </c>
      <c r="T256" s="1">
        <f>P256+R256-P257-R257</f>
        <v>27.33</v>
      </c>
      <c r="V256" s="1">
        <v>193.43</v>
      </c>
      <c r="X256" s="1">
        <v>50.61</v>
      </c>
      <c r="Y256" s="1">
        <v>1169</v>
      </c>
      <c r="Z256" s="1">
        <v>43.2934131736527</v>
      </c>
      <c r="AF256" s="1">
        <v>27.55</v>
      </c>
      <c r="AH256" s="1">
        <v>156.58</v>
      </c>
      <c r="AI256" s="5"/>
      <c r="AJ256" s="1">
        <v>49.27</v>
      </c>
      <c r="AK256" s="1">
        <v>1120</v>
      </c>
      <c r="AL256" s="1">
        <v>43.9910714285714</v>
      </c>
      <c r="AN256" s="3" t="s">
        <v>57</v>
      </c>
      <c r="AO256" s="1">
        <v>131</v>
      </c>
      <c r="AP256" s="1">
        <v>25.29</v>
      </c>
      <c r="AR256" s="1">
        <v>11.35</v>
      </c>
      <c r="AT256" s="1">
        <f>AP256+AR256-AP257-AR257</f>
        <v>34.43912</v>
      </c>
      <c r="AV256" s="1">
        <v>208.41</v>
      </c>
      <c r="AX256" s="1">
        <v>56.72</v>
      </c>
      <c r="AY256" s="1">
        <v>1079</v>
      </c>
      <c r="AZ256" s="1">
        <v>52.5671918443003</v>
      </c>
      <c r="BC256" s="1">
        <v>23.44</v>
      </c>
      <c r="BE256" s="1">
        <v>9.64</v>
      </c>
      <c r="BG256" s="1">
        <f>BC256+BE256-BC257-BE257</f>
        <v>33.08</v>
      </c>
      <c r="BI256" s="1">
        <v>193.41</v>
      </c>
      <c r="BK256" s="1">
        <v>55.37</v>
      </c>
      <c r="BL256" s="1">
        <v>1059</v>
      </c>
      <c r="BM256" s="1">
        <v>52.2851746931067</v>
      </c>
      <c r="BS256" s="1">
        <v>33.38</v>
      </c>
      <c r="BU256" s="1">
        <v>170.21</v>
      </c>
      <c r="BV256" s="5"/>
      <c r="BW256" s="1">
        <v>60.8</v>
      </c>
      <c r="BX256" s="1">
        <v>1149</v>
      </c>
      <c r="BY256" s="1">
        <v>52.9155787641427</v>
      </c>
    </row>
    <row r="257" spans="1:77">
      <c r="A257" s="3"/>
      <c r="C257" s="1">
        <v>1.10044</v>
      </c>
      <c r="E257" s="1">
        <v>1.10044</v>
      </c>
      <c r="I257" s="1">
        <v>200.63</v>
      </c>
      <c r="K257" s="1">
        <v>43.38</v>
      </c>
      <c r="L257" s="1">
        <v>986</v>
      </c>
      <c r="M257" s="1">
        <v>43.9959432048682</v>
      </c>
      <c r="V257" s="1">
        <v>185.63</v>
      </c>
      <c r="X257" s="1">
        <v>42.03</v>
      </c>
      <c r="Y257" s="1">
        <v>966</v>
      </c>
      <c r="Z257" s="1">
        <v>43.5093167701863</v>
      </c>
      <c r="AH257" s="1">
        <v>173.58</v>
      </c>
      <c r="AI257" s="5"/>
      <c r="AJ257" s="1">
        <v>44.16</v>
      </c>
      <c r="AK257" s="1">
        <v>997</v>
      </c>
      <c r="AL257" s="1">
        <v>44.2928786359077</v>
      </c>
      <c r="AN257" s="3"/>
      <c r="AP257" s="1">
        <v>1.10044</v>
      </c>
      <c r="AR257" s="1">
        <v>1.10044</v>
      </c>
      <c r="AV257" s="1">
        <v>228.69</v>
      </c>
      <c r="AX257" s="1">
        <v>61.96</v>
      </c>
      <c r="AY257" s="1">
        <v>1208</v>
      </c>
      <c r="AZ257" s="1">
        <v>51.2913907284768</v>
      </c>
      <c r="BI257" s="1">
        <v>213.69</v>
      </c>
      <c r="BK257" s="1">
        <v>60.61</v>
      </c>
      <c r="BL257" s="1">
        <v>1148</v>
      </c>
      <c r="BM257" s="1">
        <v>52.7961672473868</v>
      </c>
      <c r="BU257" s="1">
        <v>181.66</v>
      </c>
      <c r="BV257" s="5"/>
      <c r="BW257" s="1">
        <v>62.91</v>
      </c>
      <c r="BX257" s="1">
        <v>1178</v>
      </c>
      <c r="BY257" s="1">
        <v>53.4040747028862</v>
      </c>
    </row>
    <row r="258" spans="1:77">
      <c r="A258" s="3"/>
      <c r="C258" s="1">
        <v>21.10956</v>
      </c>
      <c r="E258" s="1">
        <v>6.75956</v>
      </c>
      <c r="K258" s="1">
        <v>49.15</v>
      </c>
      <c r="L258" s="1">
        <v>1142</v>
      </c>
      <c r="M258" s="1">
        <v>43.0385288966725</v>
      </c>
      <c r="X258" s="1">
        <v>47.8</v>
      </c>
      <c r="Y258" s="1">
        <v>1122</v>
      </c>
      <c r="Z258" s="1">
        <v>42.602495543672</v>
      </c>
      <c r="AJ258" s="1">
        <v>42.72</v>
      </c>
      <c r="AK258" s="1">
        <v>986</v>
      </c>
      <c r="AL258" s="1">
        <v>43.3265720081136</v>
      </c>
      <c r="AN258" s="3"/>
      <c r="AP258" s="1">
        <v>24.18956</v>
      </c>
      <c r="AR258" s="1">
        <v>10.24956</v>
      </c>
      <c r="AX258" s="1">
        <v>56.64</v>
      </c>
      <c r="AY258" s="1">
        <v>1077</v>
      </c>
      <c r="AZ258" s="1">
        <v>52.5905292479109</v>
      </c>
      <c r="BK258" s="1">
        <v>55.29</v>
      </c>
      <c r="BL258" s="1">
        <v>1057</v>
      </c>
      <c r="BM258" s="1">
        <v>52.3084200567644</v>
      </c>
      <c r="BW258" s="1">
        <v>51.83</v>
      </c>
      <c r="BX258" s="1">
        <v>979</v>
      </c>
      <c r="BY258" s="1">
        <v>52.9417773237998</v>
      </c>
    </row>
    <row r="259" spans="1:77">
      <c r="A259" s="3"/>
      <c r="K259" s="1">
        <v>37.48</v>
      </c>
      <c r="L259" s="1">
        <v>864</v>
      </c>
      <c r="M259" s="1">
        <v>43.3796296296296</v>
      </c>
      <c r="X259" s="1">
        <v>36.13</v>
      </c>
      <c r="Y259" s="1">
        <v>844</v>
      </c>
      <c r="Z259" s="1">
        <v>42.8080568720379</v>
      </c>
      <c r="AJ259" s="1">
        <v>38.21</v>
      </c>
      <c r="AK259" s="1">
        <v>875</v>
      </c>
      <c r="AL259" s="1">
        <v>43.6685714285714</v>
      </c>
      <c r="AN259" s="3"/>
      <c r="AX259" s="1">
        <v>59.2</v>
      </c>
      <c r="AY259" s="1">
        <v>1096</v>
      </c>
      <c r="AZ259" s="1">
        <v>54.014598540146</v>
      </c>
      <c r="BK259" s="1">
        <v>57.89</v>
      </c>
      <c r="BL259" s="1">
        <v>1096</v>
      </c>
      <c r="BM259" s="1">
        <v>52.8193430656934</v>
      </c>
      <c r="BW259" s="1">
        <v>60.35</v>
      </c>
      <c r="BX259" s="1">
        <v>1210</v>
      </c>
      <c r="BY259" s="1">
        <v>49.8760330578512</v>
      </c>
    </row>
    <row r="260" spans="1:77">
      <c r="A260" s="3"/>
      <c r="K260" s="1">
        <v>47.46</v>
      </c>
      <c r="L260" s="1">
        <v>1133</v>
      </c>
      <c r="M260" s="1">
        <v>41.8887908208297</v>
      </c>
      <c r="X260" s="1">
        <v>46.11</v>
      </c>
      <c r="Y260" s="1">
        <v>1113</v>
      </c>
      <c r="Z260" s="1">
        <v>41.4285714285714</v>
      </c>
      <c r="AJ260" s="1">
        <v>48.57</v>
      </c>
      <c r="AK260" s="1">
        <v>1152</v>
      </c>
      <c r="AL260" s="1">
        <v>42.1614583333333</v>
      </c>
      <c r="AN260" s="3"/>
      <c r="AX260" s="1">
        <v>54.05</v>
      </c>
      <c r="AY260" s="1">
        <v>1087</v>
      </c>
      <c r="AZ260" s="1">
        <v>49.7240110395584</v>
      </c>
      <c r="BK260" s="1">
        <v>52.76</v>
      </c>
      <c r="BL260" s="1">
        <v>1107</v>
      </c>
      <c r="BM260" s="1">
        <v>47.6603432700994</v>
      </c>
      <c r="BW260" s="1">
        <v>59.75</v>
      </c>
      <c r="BX260" s="1">
        <v>1184</v>
      </c>
      <c r="BY260" s="1">
        <v>50.464527027027</v>
      </c>
    </row>
    <row r="261" spans="1:77">
      <c r="A261" s="3"/>
      <c r="K261" s="1">
        <v>37.19</v>
      </c>
      <c r="L261" s="1">
        <v>871</v>
      </c>
      <c r="M261" s="1">
        <v>42.6980482204363</v>
      </c>
      <c r="X261" s="1">
        <v>35.84</v>
      </c>
      <c r="Y261" s="1">
        <v>851</v>
      </c>
      <c r="Z261" s="1">
        <v>42.1151586368978</v>
      </c>
      <c r="AJ261" s="1">
        <v>37.87</v>
      </c>
      <c r="AK261" s="1">
        <v>881</v>
      </c>
      <c r="AL261" s="1">
        <v>42.9852440408627</v>
      </c>
      <c r="AN261" s="3"/>
      <c r="AX261" s="1">
        <v>57.14</v>
      </c>
      <c r="AY261" s="1">
        <v>1153</v>
      </c>
      <c r="AZ261" s="1">
        <v>49.5576756287944</v>
      </c>
      <c r="BK261" s="1">
        <v>55.89</v>
      </c>
      <c r="BL261" s="1">
        <v>1083</v>
      </c>
      <c r="BM261" s="1">
        <v>51.606648199446</v>
      </c>
      <c r="BW261" s="1">
        <v>58.16</v>
      </c>
      <c r="BX261" s="1">
        <v>1115</v>
      </c>
      <c r="BY261" s="1">
        <v>52.1614349775785</v>
      </c>
    </row>
    <row r="262" spans="1:77">
      <c r="A262" s="3"/>
      <c r="I262" s="1">
        <v>191.995</v>
      </c>
      <c r="M262" s="1">
        <v>43.1169215837436</v>
      </c>
      <c r="V262" s="1">
        <v>189.53</v>
      </c>
      <c r="Z262" s="1">
        <v>42.626168737503</v>
      </c>
      <c r="AH262" s="1">
        <v>165.08</v>
      </c>
      <c r="AI262" s="5"/>
      <c r="AL262" s="1">
        <v>43.40429931256</v>
      </c>
      <c r="AN262" s="3"/>
      <c r="AV262" s="1">
        <v>218.55</v>
      </c>
      <c r="AZ262" s="1">
        <v>51.6242328381978</v>
      </c>
      <c r="BI262" s="1">
        <v>203.55</v>
      </c>
      <c r="BM262" s="1">
        <v>51.5793494220828</v>
      </c>
      <c r="BU262" s="1">
        <v>175.935</v>
      </c>
      <c r="BV262" s="5"/>
      <c r="BY262" s="1">
        <v>51.9605709755476</v>
      </c>
    </row>
    <row r="263" spans="1:77">
      <c r="A263" s="3"/>
      <c r="C263" s="1">
        <f>C258/20</f>
        <v>1.055478</v>
      </c>
      <c r="E263" s="1">
        <f>E258/20</f>
        <v>0.337978</v>
      </c>
      <c r="G263" s="1">
        <f>G256/20</f>
        <v>1.393456</v>
      </c>
      <c r="I263" s="1">
        <v>2399.9375</v>
      </c>
      <c r="M263" s="1">
        <v>43.1169215837436</v>
      </c>
      <c r="P263" s="1">
        <f>P256/20</f>
        <v>1.0295</v>
      </c>
      <c r="R263" s="1">
        <f>R256/20</f>
        <v>0.337</v>
      </c>
      <c r="T263" s="1">
        <f>T256/20</f>
        <v>1.3665</v>
      </c>
      <c r="V263" s="1">
        <v>2369.125</v>
      </c>
      <c r="Z263" s="1">
        <v>42.626168737503</v>
      </c>
      <c r="AF263" s="1">
        <v>1.3775</v>
      </c>
      <c r="AH263" s="1">
        <v>2063.5</v>
      </c>
      <c r="AL263" s="1">
        <v>43.40429931256</v>
      </c>
      <c r="AN263" s="3"/>
      <c r="AP263" s="1">
        <f>AP258/20</f>
        <v>1.209478</v>
      </c>
      <c r="AR263" s="1">
        <f>AR258/20</f>
        <v>0.512478</v>
      </c>
      <c r="AT263" s="1">
        <f>AT256/20</f>
        <v>1.721956</v>
      </c>
      <c r="AV263" s="1">
        <v>2731.875</v>
      </c>
      <c r="AZ263" s="1">
        <v>51.6242328381978</v>
      </c>
      <c r="BC263" s="1">
        <f>BC256/20</f>
        <v>1.172</v>
      </c>
      <c r="BE263" s="1">
        <f>BE256/20</f>
        <v>0.482</v>
      </c>
      <c r="BG263" s="1">
        <f>BG256/20</f>
        <v>1.654</v>
      </c>
      <c r="BI263" s="1">
        <v>2544.375</v>
      </c>
      <c r="BM263" s="1">
        <v>51.5793494220828</v>
      </c>
      <c r="BS263" s="1">
        <v>1.669</v>
      </c>
      <c r="BU263" s="1">
        <v>2199.1875</v>
      </c>
      <c r="BY263" s="1">
        <v>51.9605709755476</v>
      </c>
    </row>
    <row r="264" spans="1:40">
      <c r="A264" s="3"/>
      <c r="AN264" s="3"/>
    </row>
    <row r="265" spans="1:40">
      <c r="A265" s="3"/>
      <c r="AN265" s="3"/>
    </row>
    <row r="266" s="1" customFormat="1" spans="1:77">
      <c r="A266" s="4" t="s">
        <v>11</v>
      </c>
      <c r="C266" s="1">
        <v>22.6666666666667</v>
      </c>
      <c r="E266" s="1">
        <v>8.8</v>
      </c>
      <c r="G266" s="1">
        <f>AVERAGE(G241,G252,G263)</f>
        <v>1.39112266666667</v>
      </c>
      <c r="I266" s="1">
        <v>2413.02083333333</v>
      </c>
      <c r="M266" s="1">
        <v>43.3247645835242</v>
      </c>
      <c r="T266" s="1">
        <f>AVERAGE(T241,T252,T263)</f>
        <v>1.373</v>
      </c>
      <c r="V266" s="1">
        <v>2348.22916666667</v>
      </c>
      <c r="Z266" s="1">
        <v>43.0782880221602</v>
      </c>
      <c r="AH266" s="1">
        <v>2037</v>
      </c>
      <c r="AL266" s="1">
        <v>43.613737392537</v>
      </c>
      <c r="AN266" s="4" t="s">
        <v>11</v>
      </c>
      <c r="AT266" s="1">
        <f>AVERAGE(AT241,AT252,AT263)</f>
        <v>1.72378933333333</v>
      </c>
      <c r="AV266" s="1">
        <v>2739.0625</v>
      </c>
      <c r="AZ266" s="1">
        <v>51.5019714287738</v>
      </c>
      <c r="BG266" s="1">
        <f>AVERAGE(BG241,BG252,BG263)</f>
        <v>1.65933333333333</v>
      </c>
      <c r="BI266" s="1">
        <v>2551.5625</v>
      </c>
      <c r="BM266" s="1">
        <v>51.549512806158</v>
      </c>
      <c r="BU266" s="1">
        <v>2202.375</v>
      </c>
      <c r="BY266" s="1">
        <v>52.3375832333882</v>
      </c>
    </row>
    <row r="267" spans="1:77">
      <c r="A267" s="3" t="s">
        <v>58</v>
      </c>
      <c r="B267" s="1">
        <v>57</v>
      </c>
      <c r="C267" s="1">
        <v>22.59</v>
      </c>
      <c r="E267" s="1">
        <v>8.06</v>
      </c>
      <c r="G267" s="1">
        <f>C267+E267-C268-E268</f>
        <v>28.44912</v>
      </c>
      <c r="I267" s="1">
        <v>253.66</v>
      </c>
      <c r="K267" s="1">
        <v>50.51</v>
      </c>
      <c r="L267" s="1">
        <v>1111</v>
      </c>
      <c r="M267" s="1">
        <v>45.4635463546355</v>
      </c>
      <c r="P267" s="1">
        <v>21.34</v>
      </c>
      <c r="R267" s="1">
        <v>6.97</v>
      </c>
      <c r="T267" s="1">
        <f>P267+R267-P268-R268</f>
        <v>28.31</v>
      </c>
      <c r="V267" s="1">
        <v>238.66</v>
      </c>
      <c r="X267" s="1">
        <v>49.24</v>
      </c>
      <c r="Y267" s="1">
        <v>1121</v>
      </c>
      <c r="Z267" s="1">
        <v>43.9250669045495</v>
      </c>
      <c r="AF267" s="1">
        <v>28.6</v>
      </c>
      <c r="AH267" s="1">
        <v>139.26</v>
      </c>
      <c r="AI267" s="5"/>
      <c r="AJ267" s="1">
        <v>42.23</v>
      </c>
      <c r="AK267" s="1">
        <v>923</v>
      </c>
      <c r="AL267" s="1">
        <v>45.7529794149512</v>
      </c>
      <c r="AN267" s="3" t="s">
        <v>58</v>
      </c>
      <c r="AO267" s="1">
        <v>126</v>
      </c>
      <c r="AP267" s="1">
        <v>26.33</v>
      </c>
      <c r="AR267" s="1">
        <v>11.82</v>
      </c>
      <c r="AT267" s="1">
        <f>AP267+AR267-AP268-AR268</f>
        <v>35.94912</v>
      </c>
      <c r="AV267" s="1">
        <v>222.24</v>
      </c>
      <c r="AX267" s="1">
        <v>54.81</v>
      </c>
      <c r="AY267" s="1">
        <v>1020</v>
      </c>
      <c r="AZ267" s="1">
        <v>53.7352941176471</v>
      </c>
      <c r="BC267" s="1">
        <v>24.47</v>
      </c>
      <c r="BE267" s="1">
        <v>10.15</v>
      </c>
      <c r="BG267" s="1">
        <f>BC267+BE267-BC268-BE268</f>
        <v>34.62</v>
      </c>
      <c r="BI267" s="1">
        <v>207.24</v>
      </c>
      <c r="BK267" s="1">
        <v>52.46</v>
      </c>
      <c r="BL267" s="1">
        <v>1000</v>
      </c>
      <c r="BM267" s="1">
        <v>52.46</v>
      </c>
      <c r="BS267" s="1">
        <v>34.37</v>
      </c>
      <c r="BU267" s="1">
        <v>161.81</v>
      </c>
      <c r="BV267" s="5"/>
      <c r="BW267" s="1">
        <v>53.38</v>
      </c>
      <c r="BX267" s="1">
        <v>987</v>
      </c>
      <c r="BY267" s="1">
        <v>54.0830800405269</v>
      </c>
    </row>
    <row r="268" spans="1:77">
      <c r="A268" s="3"/>
      <c r="C268" s="1">
        <v>1.10044</v>
      </c>
      <c r="E268" s="1">
        <v>1.10044</v>
      </c>
      <c r="I268" s="1">
        <v>193.56</v>
      </c>
      <c r="K268" s="1">
        <v>48.59</v>
      </c>
      <c r="L268" s="1">
        <v>1091</v>
      </c>
      <c r="M268" s="1">
        <v>44.5371219065078</v>
      </c>
      <c r="V268" s="1">
        <v>178.56</v>
      </c>
      <c r="X268" s="1">
        <v>47.25</v>
      </c>
      <c r="Y268" s="1">
        <v>1071</v>
      </c>
      <c r="Z268" s="1">
        <v>44.1176470588235</v>
      </c>
      <c r="AH268" s="1">
        <v>221.25</v>
      </c>
      <c r="AI268" s="5"/>
      <c r="AJ268" s="1">
        <v>45.63</v>
      </c>
      <c r="AK268" s="1">
        <v>1032</v>
      </c>
      <c r="AL268" s="1">
        <v>44.2151162790698</v>
      </c>
      <c r="AN268" s="3"/>
      <c r="AP268" s="1">
        <v>1.10044</v>
      </c>
      <c r="AR268" s="1">
        <v>1.10044</v>
      </c>
      <c r="AV268" s="1">
        <v>235.83</v>
      </c>
      <c r="AX268" s="1">
        <v>55.16</v>
      </c>
      <c r="AY268" s="1">
        <v>1106</v>
      </c>
      <c r="AZ268" s="1">
        <v>49.873417721519</v>
      </c>
      <c r="BI268" s="1">
        <v>220.83</v>
      </c>
      <c r="BK268" s="1">
        <v>53.81</v>
      </c>
      <c r="BL268" s="1">
        <v>1086</v>
      </c>
      <c r="BM268" s="1">
        <v>49.548802946593</v>
      </c>
      <c r="BU268" s="1">
        <v>203.94</v>
      </c>
      <c r="BV268" s="5"/>
      <c r="BW268" s="1">
        <v>47.26</v>
      </c>
      <c r="BX268" s="1">
        <v>953</v>
      </c>
      <c r="BY268" s="1">
        <v>49.5907660020986</v>
      </c>
    </row>
    <row r="269" spans="1:77">
      <c r="A269" s="3"/>
      <c r="C269" s="1">
        <v>21.48956</v>
      </c>
      <c r="E269" s="1">
        <v>6.95956</v>
      </c>
      <c r="K269" s="1">
        <v>50.55</v>
      </c>
      <c r="L269" s="1">
        <v>1135</v>
      </c>
      <c r="M269" s="1">
        <v>44.5374449339207</v>
      </c>
      <c r="X269" s="1">
        <v>49.13</v>
      </c>
      <c r="Y269" s="1">
        <v>1115</v>
      </c>
      <c r="Z269" s="1">
        <v>44.0627802690583</v>
      </c>
      <c r="AJ269" s="1">
        <v>51.43</v>
      </c>
      <c r="AK269" s="1">
        <v>1147</v>
      </c>
      <c r="AL269" s="1">
        <v>44.8387096774194</v>
      </c>
      <c r="AN269" s="3"/>
      <c r="AP269" s="1">
        <v>25.22956</v>
      </c>
      <c r="AR269" s="1">
        <v>10.71956</v>
      </c>
      <c r="AX269" s="1">
        <v>50.77</v>
      </c>
      <c r="AY269" s="1">
        <v>946</v>
      </c>
      <c r="AZ269" s="1">
        <v>53.6680761099366</v>
      </c>
      <c r="BK269" s="1">
        <v>49.43</v>
      </c>
      <c r="BL269" s="1">
        <v>926</v>
      </c>
      <c r="BM269" s="1">
        <v>53.3801295896328</v>
      </c>
      <c r="BW269" s="1">
        <v>51.87</v>
      </c>
      <c r="BX269" s="1">
        <v>960</v>
      </c>
      <c r="BY269" s="1">
        <v>54.03125</v>
      </c>
    </row>
    <row r="270" spans="1:77">
      <c r="A270" s="3"/>
      <c r="K270" s="1">
        <v>49.58</v>
      </c>
      <c r="L270" s="1">
        <v>1170</v>
      </c>
      <c r="M270" s="1">
        <v>42.3760683760684</v>
      </c>
      <c r="X270" s="1">
        <v>48.97</v>
      </c>
      <c r="Y270" s="1">
        <v>1130</v>
      </c>
      <c r="Z270" s="1">
        <v>43.3362831858407</v>
      </c>
      <c r="AJ270" s="1">
        <v>50.35</v>
      </c>
      <c r="AK270" s="1">
        <v>1180</v>
      </c>
      <c r="AL270" s="1">
        <v>42.6694915254237</v>
      </c>
      <c r="AN270" s="3"/>
      <c r="AX270" s="1">
        <v>53.44</v>
      </c>
      <c r="AY270" s="1">
        <v>1065</v>
      </c>
      <c r="AZ270" s="1">
        <v>50.1784037558685</v>
      </c>
      <c r="BK270" s="1">
        <v>51.71</v>
      </c>
      <c r="BL270" s="1">
        <v>945</v>
      </c>
      <c r="BM270" s="1">
        <v>54.7195767195767</v>
      </c>
      <c r="BW270" s="1">
        <v>54.49</v>
      </c>
      <c r="BX270" s="1">
        <v>1078</v>
      </c>
      <c r="BY270" s="1">
        <v>50.5473098330241</v>
      </c>
    </row>
    <row r="271" spans="1:77">
      <c r="A271" s="3"/>
      <c r="K271" s="1">
        <v>44.1</v>
      </c>
      <c r="L271" s="1">
        <v>1039</v>
      </c>
      <c r="M271" s="1">
        <v>42.4446583253128</v>
      </c>
      <c r="X271" s="1">
        <v>42.74</v>
      </c>
      <c r="Y271" s="1">
        <v>1009</v>
      </c>
      <c r="Z271" s="1">
        <v>42.3587710604559</v>
      </c>
      <c r="AJ271" s="1">
        <v>44.97</v>
      </c>
      <c r="AK271" s="1">
        <v>1052</v>
      </c>
      <c r="AL271" s="1">
        <v>42.7471482889734</v>
      </c>
      <c r="AN271" s="3"/>
      <c r="AX271" s="1">
        <v>53.38</v>
      </c>
      <c r="AY271" s="1">
        <v>978</v>
      </c>
      <c r="AZ271" s="1">
        <v>54.5807770961145</v>
      </c>
      <c r="BK271" s="1">
        <v>51.03</v>
      </c>
      <c r="BL271" s="1">
        <v>958</v>
      </c>
      <c r="BM271" s="1">
        <v>53.2672233820459</v>
      </c>
      <c r="BW271" s="1">
        <v>54.39</v>
      </c>
      <c r="BX271" s="1">
        <v>990</v>
      </c>
      <c r="BY271" s="1">
        <v>54.9393939393939</v>
      </c>
    </row>
    <row r="272" spans="1:77">
      <c r="A272" s="3"/>
      <c r="K272" s="1">
        <v>43.81</v>
      </c>
      <c r="L272" s="1">
        <v>990</v>
      </c>
      <c r="M272" s="1">
        <v>44.2525252525253</v>
      </c>
      <c r="X272" s="1">
        <v>42.47</v>
      </c>
      <c r="Y272" s="1">
        <v>970</v>
      </c>
      <c r="Z272" s="1">
        <v>43.7835051546392</v>
      </c>
      <c r="AJ272" s="1">
        <v>44.73</v>
      </c>
      <c r="AK272" s="1">
        <v>1004</v>
      </c>
      <c r="AL272" s="1">
        <v>44.5517928286853</v>
      </c>
      <c r="AN272" s="3"/>
      <c r="AX272" s="1">
        <v>44.14</v>
      </c>
      <c r="AY272" s="1">
        <v>806</v>
      </c>
      <c r="AZ272" s="1">
        <v>54.7642679900744</v>
      </c>
      <c r="BK272" s="1">
        <v>41.79</v>
      </c>
      <c r="BL272" s="1">
        <v>786</v>
      </c>
      <c r="BM272" s="1">
        <v>53.1679389312977</v>
      </c>
      <c r="BW272" s="1">
        <v>45.15</v>
      </c>
      <c r="BX272" s="1">
        <v>819</v>
      </c>
      <c r="BY272" s="1">
        <v>55.1282051282051</v>
      </c>
    </row>
    <row r="273" spans="1:77">
      <c r="A273" s="3"/>
      <c r="I273" s="1">
        <v>223.61</v>
      </c>
      <c r="M273" s="1">
        <v>43.9352275248284</v>
      </c>
      <c r="V273" s="1">
        <v>208.61</v>
      </c>
      <c r="Z273" s="1">
        <v>43.5973422722278</v>
      </c>
      <c r="AH273" s="1">
        <v>180.255</v>
      </c>
      <c r="AI273" s="5"/>
      <c r="AL273" s="1">
        <v>44.1292063357538</v>
      </c>
      <c r="AN273" s="3"/>
      <c r="AV273" s="1">
        <v>229.035</v>
      </c>
      <c r="AZ273" s="1">
        <v>52.8000394651934</v>
      </c>
      <c r="BI273" s="1">
        <v>214.035</v>
      </c>
      <c r="BM273" s="1">
        <v>52.7572785948577</v>
      </c>
      <c r="BU273" s="1">
        <v>182.875</v>
      </c>
      <c r="BV273" s="5"/>
      <c r="BY273" s="1">
        <v>53.0533341572081</v>
      </c>
    </row>
    <row r="274" spans="1:77">
      <c r="A274" s="3"/>
      <c r="C274" s="1">
        <f>C269/20</f>
        <v>1.074478</v>
      </c>
      <c r="E274" s="1">
        <f>E269/20</f>
        <v>0.347978</v>
      </c>
      <c r="G274" s="1">
        <f>G267/20</f>
        <v>1.422456</v>
      </c>
      <c r="I274" s="1">
        <v>2795.125</v>
      </c>
      <c r="M274" s="1">
        <v>43.9352275248284</v>
      </c>
      <c r="P274" s="1">
        <f>P267/20</f>
        <v>1.067</v>
      </c>
      <c r="R274" s="1">
        <f>R267/20</f>
        <v>0.3485</v>
      </c>
      <c r="T274" s="1">
        <f>T267/20</f>
        <v>1.4155</v>
      </c>
      <c r="V274" s="1">
        <v>2607.625</v>
      </c>
      <c r="Z274" s="1">
        <v>43.5973422722278</v>
      </c>
      <c r="AF274" s="1">
        <v>1.43</v>
      </c>
      <c r="AH274" s="1">
        <v>2253.1875</v>
      </c>
      <c r="AL274" s="1">
        <v>44.1292063357538</v>
      </c>
      <c r="AN274" s="3"/>
      <c r="AP274" s="1">
        <f>AP269/20</f>
        <v>1.261478</v>
      </c>
      <c r="AR274" s="1">
        <f>AR269/20</f>
        <v>0.535978</v>
      </c>
      <c r="AT274" s="1">
        <f>AT267/20</f>
        <v>1.797456</v>
      </c>
      <c r="AV274" s="1">
        <v>2862.9375</v>
      </c>
      <c r="AZ274" s="1">
        <v>52.8000394651934</v>
      </c>
      <c r="BC274" s="1">
        <f>BC267/20</f>
        <v>1.2235</v>
      </c>
      <c r="BE274" s="1">
        <f>BE267/20</f>
        <v>0.5075</v>
      </c>
      <c r="BG274" s="1">
        <f>BG267/20</f>
        <v>1.731</v>
      </c>
      <c r="BI274" s="1">
        <v>2675.4375</v>
      </c>
      <c r="BM274" s="1">
        <v>52.7572785948577</v>
      </c>
      <c r="BS274" s="1">
        <v>1.7185</v>
      </c>
      <c r="BU274" s="1">
        <v>2285.9375</v>
      </c>
      <c r="BY274" s="1">
        <v>53.0533341572081</v>
      </c>
    </row>
    <row r="275" spans="1:40">
      <c r="A275" s="3"/>
      <c r="AN275" s="3"/>
    </row>
    <row r="276" spans="1:40">
      <c r="A276" s="3"/>
      <c r="AN276" s="3"/>
    </row>
    <row r="277" spans="1:40">
      <c r="A277" s="4" t="s">
        <v>11</v>
      </c>
      <c r="AN277" s="4" t="s">
        <v>11</v>
      </c>
    </row>
    <row r="278" spans="1:77">
      <c r="A278" s="3" t="s">
        <v>59</v>
      </c>
      <c r="B278" s="1">
        <v>60</v>
      </c>
      <c r="C278" s="1">
        <v>22.36</v>
      </c>
      <c r="E278" s="1">
        <v>8.28</v>
      </c>
      <c r="G278" s="1">
        <f>C278+E278-C279-E279</f>
        <v>28.43912</v>
      </c>
      <c r="I278" s="1">
        <v>194.97</v>
      </c>
      <c r="K278" s="1">
        <v>62.99</v>
      </c>
      <c r="L278" s="1">
        <v>1436</v>
      </c>
      <c r="M278" s="1">
        <v>43.8649025069638</v>
      </c>
      <c r="P278" s="1">
        <v>21.21</v>
      </c>
      <c r="R278" s="1">
        <v>6.85</v>
      </c>
      <c r="T278" s="1">
        <f>P278+R278-P279-R279</f>
        <v>28.06</v>
      </c>
      <c r="V278" s="1">
        <v>179.97</v>
      </c>
      <c r="X278" s="1">
        <v>61.68</v>
      </c>
      <c r="Y278" s="1">
        <v>1425</v>
      </c>
      <c r="Z278" s="1">
        <v>43.2842105263158</v>
      </c>
      <c r="AF278" s="1">
        <v>29.02</v>
      </c>
      <c r="AH278" s="1">
        <v>136.83</v>
      </c>
      <c r="AI278" s="5"/>
      <c r="AJ278" s="1">
        <v>46.85</v>
      </c>
      <c r="AK278" s="1">
        <v>1061</v>
      </c>
      <c r="AL278" s="1">
        <v>44.1564561734213</v>
      </c>
      <c r="AN278" s="3" t="s">
        <v>59</v>
      </c>
      <c r="AO278" s="1">
        <v>129</v>
      </c>
      <c r="AP278" s="1">
        <v>26.35</v>
      </c>
      <c r="AR278" s="1">
        <v>11.68</v>
      </c>
      <c r="AT278" s="1">
        <f>AP278+AR278-AP279-AR279</f>
        <v>35.82912</v>
      </c>
      <c r="AV278" s="1">
        <v>220.54</v>
      </c>
      <c r="AX278" s="1">
        <v>53.3</v>
      </c>
      <c r="AY278" s="1">
        <v>978</v>
      </c>
      <c r="AZ278" s="1">
        <v>54.4989775051125</v>
      </c>
      <c r="BC278" s="1">
        <v>24.49</v>
      </c>
      <c r="BE278" s="1">
        <v>9.96</v>
      </c>
      <c r="BG278" s="1">
        <f>BC278+BE278-BC279-BE279</f>
        <v>34.45</v>
      </c>
      <c r="BI278" s="1">
        <v>205.54</v>
      </c>
      <c r="BK278" s="1">
        <v>52.02</v>
      </c>
      <c r="BL278" s="1">
        <v>1058</v>
      </c>
      <c r="BM278" s="1">
        <v>49.1682419659735</v>
      </c>
      <c r="BS278" s="1">
        <v>34.78</v>
      </c>
      <c r="BU278" s="1">
        <v>166.74</v>
      </c>
      <c r="BV278" s="5"/>
      <c r="BW278" s="1">
        <v>57.02</v>
      </c>
      <c r="BX278" s="1">
        <v>1040</v>
      </c>
      <c r="BY278" s="1">
        <v>54.8269230769231</v>
      </c>
    </row>
    <row r="279" spans="1:77">
      <c r="A279" s="3"/>
      <c r="C279" s="1">
        <v>1.10044</v>
      </c>
      <c r="E279" s="1">
        <v>1.10044</v>
      </c>
      <c r="I279" s="1">
        <v>233.71</v>
      </c>
      <c r="K279" s="1">
        <v>49.91</v>
      </c>
      <c r="L279" s="1">
        <v>1125</v>
      </c>
      <c r="M279" s="1">
        <v>44.3644444444444</v>
      </c>
      <c r="V279" s="1">
        <v>208.71</v>
      </c>
      <c r="X279" s="1">
        <v>47.1</v>
      </c>
      <c r="Y279" s="1">
        <v>1102</v>
      </c>
      <c r="Z279" s="1">
        <v>42.7404718693285</v>
      </c>
      <c r="AH279" s="1">
        <v>193.84</v>
      </c>
      <c r="AI279" s="5"/>
      <c r="AJ279" s="1">
        <v>50.85</v>
      </c>
      <c r="AK279" s="1">
        <v>1139</v>
      </c>
      <c r="AL279" s="1">
        <v>44.6444249341528</v>
      </c>
      <c r="AN279" s="3"/>
      <c r="AP279" s="1">
        <v>1.10044</v>
      </c>
      <c r="AR279" s="1">
        <v>1.10044</v>
      </c>
      <c r="AV279" s="1">
        <v>235.34</v>
      </c>
      <c r="AX279" s="1">
        <v>54.18</v>
      </c>
      <c r="AY279" s="1">
        <v>1095</v>
      </c>
      <c r="AZ279" s="1">
        <v>49.4794520547945</v>
      </c>
      <c r="BI279" s="1">
        <v>220.34</v>
      </c>
      <c r="BK279" s="1">
        <v>52.2</v>
      </c>
      <c r="BL279" s="1">
        <v>975</v>
      </c>
      <c r="BM279" s="1">
        <v>53.5384615384615</v>
      </c>
      <c r="BU279" s="1">
        <v>193.38</v>
      </c>
      <c r="BV279" s="5"/>
      <c r="BW279" s="1">
        <v>55.18</v>
      </c>
      <c r="BX279" s="1">
        <v>1107</v>
      </c>
      <c r="BY279" s="1">
        <v>49.8464317976513</v>
      </c>
    </row>
    <row r="280" spans="1:77">
      <c r="A280" s="3"/>
      <c r="C280" s="1">
        <v>21.25956</v>
      </c>
      <c r="E280" s="1">
        <v>7.17956</v>
      </c>
      <c r="K280" s="1">
        <v>42.94</v>
      </c>
      <c r="L280" s="1">
        <v>951</v>
      </c>
      <c r="M280" s="1">
        <v>45.1524710830705</v>
      </c>
      <c r="X280" s="1">
        <v>41.6</v>
      </c>
      <c r="Y280" s="1">
        <v>932</v>
      </c>
      <c r="Z280" s="1">
        <v>44.6351931330472</v>
      </c>
      <c r="AJ280" s="1">
        <v>43.67</v>
      </c>
      <c r="AK280" s="1">
        <v>961</v>
      </c>
      <c r="AL280" s="1">
        <v>45.4422476586889</v>
      </c>
      <c r="AN280" s="3"/>
      <c r="AP280" s="1">
        <v>25.24956</v>
      </c>
      <c r="AR280" s="1">
        <v>10.57956</v>
      </c>
      <c r="AX280" s="1">
        <v>50.05</v>
      </c>
      <c r="AY280" s="1">
        <v>936</v>
      </c>
      <c r="AZ280" s="1">
        <v>53.4722222222222</v>
      </c>
      <c r="BK280" s="1">
        <v>47.83</v>
      </c>
      <c r="BL280" s="1">
        <v>880</v>
      </c>
      <c r="BM280" s="1">
        <v>54.3522727272727</v>
      </c>
      <c r="BW280" s="1">
        <v>51.16</v>
      </c>
      <c r="BX280" s="1">
        <v>950</v>
      </c>
      <c r="BY280" s="1">
        <v>53.8526315789474</v>
      </c>
    </row>
    <row r="281" spans="1:77">
      <c r="A281" s="3"/>
      <c r="K281" s="1">
        <v>44.61</v>
      </c>
      <c r="L281" s="1">
        <v>991</v>
      </c>
      <c r="M281" s="1">
        <v>45.0151362260343</v>
      </c>
      <c r="X281" s="1">
        <v>43.26</v>
      </c>
      <c r="Y281" s="1">
        <v>965</v>
      </c>
      <c r="Z281" s="1">
        <v>44.8290155440415</v>
      </c>
      <c r="AJ281" s="1">
        <v>40.77</v>
      </c>
      <c r="AK281" s="1">
        <v>900</v>
      </c>
      <c r="AL281" s="1">
        <v>45.3</v>
      </c>
      <c r="AN281" s="3"/>
      <c r="AX281" s="1">
        <v>53.8</v>
      </c>
      <c r="AY281" s="1">
        <v>995</v>
      </c>
      <c r="AZ281" s="1">
        <v>54.070351758794</v>
      </c>
      <c r="BK281" s="1">
        <v>51.88</v>
      </c>
      <c r="BL281" s="1">
        <v>975</v>
      </c>
      <c r="BM281" s="1">
        <v>53.2102564102564</v>
      </c>
      <c r="BW281" s="1">
        <v>50.19</v>
      </c>
      <c r="BX281" s="1">
        <v>922</v>
      </c>
      <c r="BY281" s="1">
        <v>54.4360086767896</v>
      </c>
    </row>
    <row r="282" spans="1:77">
      <c r="A282" s="3"/>
      <c r="K282" s="1">
        <v>43.86</v>
      </c>
      <c r="L282" s="1">
        <v>963</v>
      </c>
      <c r="M282" s="1">
        <v>45.5451713395639</v>
      </c>
      <c r="X282" s="1">
        <v>41.26</v>
      </c>
      <c r="Y282" s="1">
        <v>943</v>
      </c>
      <c r="Z282" s="1">
        <v>43.7539766702015</v>
      </c>
      <c r="AJ282" s="1">
        <v>44.74</v>
      </c>
      <c r="AK282" s="1">
        <v>976</v>
      </c>
      <c r="AL282" s="1">
        <v>45.8401639344262</v>
      </c>
      <c r="AN282" s="3"/>
      <c r="AX282" s="1">
        <v>45.15</v>
      </c>
      <c r="AY282" s="1">
        <v>853</v>
      </c>
      <c r="AZ282" s="1">
        <v>52.9308323563892</v>
      </c>
      <c r="BK282" s="1">
        <v>42.75</v>
      </c>
      <c r="BL282" s="1">
        <v>833</v>
      </c>
      <c r="BM282" s="1">
        <v>51.3205282112845</v>
      </c>
      <c r="BW282" s="1">
        <v>46.13</v>
      </c>
      <c r="BX282" s="1">
        <v>866</v>
      </c>
      <c r="BY282" s="1">
        <v>53.2678983833718</v>
      </c>
    </row>
    <row r="283" spans="1:77">
      <c r="A283" s="3"/>
      <c r="K283" s="1">
        <v>43.93</v>
      </c>
      <c r="L283" s="1">
        <v>1021</v>
      </c>
      <c r="M283" s="1">
        <v>43.026444662096</v>
      </c>
      <c r="X283" s="1">
        <v>42.58</v>
      </c>
      <c r="Y283" s="1">
        <v>1002</v>
      </c>
      <c r="Z283" s="1">
        <v>42.4950099800399</v>
      </c>
      <c r="AJ283" s="1">
        <v>47.81</v>
      </c>
      <c r="AK283" s="1">
        <v>1104</v>
      </c>
      <c r="AL283" s="1">
        <v>43.3061594202899</v>
      </c>
      <c r="AN283" s="3"/>
      <c r="AX283" s="1">
        <v>51.2</v>
      </c>
      <c r="AY283" s="1">
        <v>939</v>
      </c>
      <c r="AZ283" s="1">
        <v>54.5260915867945</v>
      </c>
      <c r="BK283" s="1">
        <v>48.85</v>
      </c>
      <c r="BL283" s="1">
        <v>919</v>
      </c>
      <c r="BM283" s="1">
        <v>53.1556039173014</v>
      </c>
      <c r="BW283" s="1">
        <v>61.42</v>
      </c>
      <c r="BX283" s="1">
        <v>1119</v>
      </c>
      <c r="BY283" s="1">
        <v>54.8882931188561</v>
      </c>
    </row>
    <row r="284" spans="1:77">
      <c r="A284" s="3"/>
      <c r="I284" s="1">
        <v>214.34</v>
      </c>
      <c r="M284" s="1">
        <v>44.4947617103621</v>
      </c>
      <c r="V284" s="1">
        <v>194.34</v>
      </c>
      <c r="Z284" s="1">
        <v>43.6229796204957</v>
      </c>
      <c r="AH284" s="1">
        <v>165.335</v>
      </c>
      <c r="AI284" s="5"/>
      <c r="AL284" s="1">
        <v>44.7815753534965</v>
      </c>
      <c r="AN284" s="3"/>
      <c r="AV284" s="1">
        <v>227.94</v>
      </c>
      <c r="AZ284" s="1">
        <v>53.1629879140178</v>
      </c>
      <c r="BI284" s="1">
        <v>212.94</v>
      </c>
      <c r="BM284" s="1">
        <v>52.4575607950917</v>
      </c>
      <c r="BU284" s="1">
        <v>180.06</v>
      </c>
      <c r="BV284" s="5"/>
      <c r="BY284" s="1">
        <v>53.5196977720899</v>
      </c>
    </row>
    <row r="285" spans="1:77">
      <c r="A285" s="3"/>
      <c r="C285" s="1">
        <f>C280/20</f>
        <v>1.062978</v>
      </c>
      <c r="E285" s="1">
        <f>E280/20</f>
        <v>0.358978</v>
      </c>
      <c r="G285" s="1">
        <f>G278/20</f>
        <v>1.421956</v>
      </c>
      <c r="I285" s="1">
        <v>2679.25</v>
      </c>
      <c r="M285" s="1">
        <v>44.4947617103621</v>
      </c>
      <c r="P285" s="1">
        <f>P278/20</f>
        <v>1.0605</v>
      </c>
      <c r="R285" s="1">
        <f>R278/20</f>
        <v>0.3425</v>
      </c>
      <c r="T285" s="1">
        <f>T278/20</f>
        <v>1.403</v>
      </c>
      <c r="V285" s="1">
        <v>2429.25</v>
      </c>
      <c r="Z285" s="1">
        <v>43.6229796204957</v>
      </c>
      <c r="AF285" s="1">
        <v>1.451</v>
      </c>
      <c r="AH285" s="1">
        <v>2066.6875</v>
      </c>
      <c r="AL285" s="1">
        <v>44.7815753534965</v>
      </c>
      <c r="AN285" s="3"/>
      <c r="AP285" s="1">
        <f>AP280/20</f>
        <v>1.262478</v>
      </c>
      <c r="AR285" s="1">
        <f>AR280/20</f>
        <v>0.528978</v>
      </c>
      <c r="AT285" s="1">
        <f>AT278/20</f>
        <v>1.791456</v>
      </c>
      <c r="AV285" s="1">
        <v>2849.25</v>
      </c>
      <c r="AZ285" s="1">
        <v>53.1629879140178</v>
      </c>
      <c r="BC285" s="1">
        <f>BC278/20</f>
        <v>1.2245</v>
      </c>
      <c r="BE285" s="1">
        <f>BE278/20</f>
        <v>0.498</v>
      </c>
      <c r="BG285" s="1">
        <f>BG278/20</f>
        <v>1.7225</v>
      </c>
      <c r="BI285" s="1">
        <v>2661.75</v>
      </c>
      <c r="BM285" s="1">
        <v>52.4575607950917</v>
      </c>
      <c r="BS285" s="1">
        <v>1.739</v>
      </c>
      <c r="BU285" s="1">
        <v>2250.75</v>
      </c>
      <c r="BY285" s="1">
        <v>53.5196977720899</v>
      </c>
    </row>
    <row r="286" spans="1:40">
      <c r="A286" s="3"/>
      <c r="AN286" s="3"/>
    </row>
    <row r="287" spans="1:40">
      <c r="A287" s="3"/>
      <c r="AN287" s="3"/>
    </row>
    <row r="288" spans="1:40">
      <c r="A288" s="4" t="s">
        <v>11</v>
      </c>
      <c r="AN288" s="4" t="s">
        <v>11</v>
      </c>
    </row>
    <row r="289" spans="1:77">
      <c r="A289" s="3" t="s">
        <v>60</v>
      </c>
      <c r="B289" s="1">
        <v>63</v>
      </c>
      <c r="C289" s="1">
        <v>22.85</v>
      </c>
      <c r="E289" s="1">
        <v>7.94</v>
      </c>
      <c r="G289" s="1">
        <f>C289+E289-C290-E290</f>
        <v>28.58912</v>
      </c>
      <c r="I289" s="1">
        <v>208.53</v>
      </c>
      <c r="K289" s="1">
        <v>47.45</v>
      </c>
      <c r="L289" s="1">
        <v>1050</v>
      </c>
      <c r="M289" s="1">
        <v>45.1904761904762</v>
      </c>
      <c r="P289" s="1">
        <v>21.46</v>
      </c>
      <c r="R289" s="1">
        <v>6.74</v>
      </c>
      <c r="T289" s="1">
        <f>P289+R289-P290-R290</f>
        <v>28.2</v>
      </c>
      <c r="V289" s="1">
        <v>193.53</v>
      </c>
      <c r="X289" s="1">
        <v>46.12</v>
      </c>
      <c r="Y289" s="1">
        <v>1031</v>
      </c>
      <c r="Z289" s="1">
        <v>44.733268671193</v>
      </c>
      <c r="AF289" s="1">
        <v>28.57</v>
      </c>
      <c r="AH289" s="1">
        <v>139.77</v>
      </c>
      <c r="AI289" s="5"/>
      <c r="AJ289" s="1">
        <v>65.96</v>
      </c>
      <c r="AK289" s="1">
        <v>1450</v>
      </c>
      <c r="AL289" s="1">
        <v>45.4896551724138</v>
      </c>
      <c r="AN289" s="3" t="s">
        <v>60</v>
      </c>
      <c r="AO289" s="1">
        <v>132</v>
      </c>
      <c r="AP289" s="1">
        <v>26.89</v>
      </c>
      <c r="AR289" s="1">
        <v>11.41</v>
      </c>
      <c r="AT289" s="1">
        <f>AP289+AR289-AP290-AR290</f>
        <v>36.09912</v>
      </c>
      <c r="AV289" s="1">
        <v>224.71</v>
      </c>
      <c r="AX289" s="1">
        <v>53.96</v>
      </c>
      <c r="AY289" s="1">
        <v>1025</v>
      </c>
      <c r="AZ289" s="1">
        <v>52.6439024390244</v>
      </c>
      <c r="BC289" s="1">
        <v>25.13</v>
      </c>
      <c r="BE289" s="1">
        <v>9.65</v>
      </c>
      <c r="BG289" s="1">
        <f>BC289+BE289-BC290-BE290</f>
        <v>34.78</v>
      </c>
      <c r="BI289" s="1">
        <v>209.71</v>
      </c>
      <c r="BK289" s="1">
        <v>53.02</v>
      </c>
      <c r="BL289" s="1">
        <v>1005</v>
      </c>
      <c r="BM289" s="1">
        <v>52.7562189054726</v>
      </c>
      <c r="BS289" s="1">
        <v>34.71</v>
      </c>
      <c r="BU289" s="1">
        <v>177.07</v>
      </c>
      <c r="BV289" s="5"/>
      <c r="BW289" s="1">
        <v>52.57</v>
      </c>
      <c r="BX289" s="1">
        <v>992</v>
      </c>
      <c r="BY289" s="1">
        <v>52.9939516129032</v>
      </c>
    </row>
    <row r="290" spans="1:77">
      <c r="A290" s="3"/>
      <c r="C290" s="1">
        <v>1.10044</v>
      </c>
      <c r="E290" s="1">
        <v>1.10044</v>
      </c>
      <c r="I290" s="1">
        <v>220.97</v>
      </c>
      <c r="K290" s="1">
        <v>33.77</v>
      </c>
      <c r="L290" s="1">
        <v>811</v>
      </c>
      <c r="M290" s="1">
        <v>41.6399506781751</v>
      </c>
      <c r="V290" s="1">
        <v>215.97</v>
      </c>
      <c r="X290" s="1">
        <v>34.6</v>
      </c>
      <c r="Y290" s="1">
        <v>802</v>
      </c>
      <c r="Z290" s="1">
        <v>43.142144638404</v>
      </c>
      <c r="AH290" s="1">
        <v>223.93</v>
      </c>
      <c r="AI290" s="5"/>
      <c r="AJ290" s="1">
        <v>34.42</v>
      </c>
      <c r="AK290" s="1">
        <v>821</v>
      </c>
      <c r="AL290" s="1">
        <v>41.9244823386114</v>
      </c>
      <c r="AN290" s="3"/>
      <c r="AP290" s="1">
        <v>1.10044</v>
      </c>
      <c r="AR290" s="1">
        <v>1.10044</v>
      </c>
      <c r="AV290" s="1">
        <v>221.61</v>
      </c>
      <c r="AX290" s="1">
        <v>49.45</v>
      </c>
      <c r="AY290" s="1">
        <v>998</v>
      </c>
      <c r="AZ290" s="1">
        <v>49.5490981963928</v>
      </c>
      <c r="BI290" s="1">
        <v>206.61</v>
      </c>
      <c r="BK290" s="1">
        <v>48.1</v>
      </c>
      <c r="BL290" s="1">
        <v>978</v>
      </c>
      <c r="BM290" s="1">
        <v>49.1820040899796</v>
      </c>
      <c r="BU290" s="1">
        <v>194.01</v>
      </c>
      <c r="BV290" s="5"/>
      <c r="BW290" s="1">
        <v>50.43</v>
      </c>
      <c r="BX290" s="1">
        <v>1011</v>
      </c>
      <c r="BY290" s="1">
        <v>49.8813056379822</v>
      </c>
    </row>
    <row r="291" spans="1:77">
      <c r="A291" s="3"/>
      <c r="C291" s="1">
        <v>21.74956</v>
      </c>
      <c r="E291" s="1">
        <v>6.83956</v>
      </c>
      <c r="K291" s="1">
        <v>38.6</v>
      </c>
      <c r="L291" s="1">
        <v>910</v>
      </c>
      <c r="M291" s="1">
        <v>42.4175824175824</v>
      </c>
      <c r="X291" s="1">
        <v>37.38</v>
      </c>
      <c r="Y291" s="1">
        <v>887</v>
      </c>
      <c r="Z291" s="1">
        <v>42.1420518602029</v>
      </c>
      <c r="AJ291" s="1">
        <v>42.87</v>
      </c>
      <c r="AK291" s="1">
        <v>1004</v>
      </c>
      <c r="AL291" s="1">
        <v>42.699203187251</v>
      </c>
      <c r="AN291" s="3"/>
      <c r="AP291" s="1">
        <v>25.78956</v>
      </c>
      <c r="AR291" s="1">
        <v>10.30956</v>
      </c>
      <c r="AX291" s="1">
        <v>53.33</v>
      </c>
      <c r="AY291" s="1">
        <v>975</v>
      </c>
      <c r="AZ291" s="1">
        <v>54.6974358974359</v>
      </c>
      <c r="BK291" s="1">
        <v>50.98</v>
      </c>
      <c r="BL291" s="1">
        <v>955</v>
      </c>
      <c r="BM291" s="1">
        <v>53.3821989528796</v>
      </c>
      <c r="BW291" s="1">
        <v>55.49</v>
      </c>
      <c r="BX291" s="1">
        <v>1008</v>
      </c>
      <c r="BY291" s="1">
        <v>55.0496031746032</v>
      </c>
    </row>
    <row r="292" spans="1:77">
      <c r="A292" s="3"/>
      <c r="K292" s="1">
        <v>40.79</v>
      </c>
      <c r="L292" s="1">
        <v>930</v>
      </c>
      <c r="M292" s="1">
        <v>43.8602150537634</v>
      </c>
      <c r="X292" s="1">
        <v>39.51</v>
      </c>
      <c r="Y292" s="1">
        <v>901</v>
      </c>
      <c r="Z292" s="1">
        <v>43.8512763596004</v>
      </c>
      <c r="AJ292" s="1">
        <v>41.64</v>
      </c>
      <c r="AK292" s="1">
        <v>943</v>
      </c>
      <c r="AL292" s="1">
        <v>44.1569459172853</v>
      </c>
      <c r="AN292" s="3"/>
      <c r="AX292" s="1">
        <v>51.73</v>
      </c>
      <c r="AY292" s="1">
        <v>964</v>
      </c>
      <c r="AZ292" s="1">
        <v>53.6618257261411</v>
      </c>
      <c r="BK292" s="1">
        <v>50.38</v>
      </c>
      <c r="BL292" s="1">
        <v>944</v>
      </c>
      <c r="BM292" s="1">
        <v>53.3686440677966</v>
      </c>
      <c r="BW292" s="1">
        <v>52.83</v>
      </c>
      <c r="BX292" s="1">
        <v>978</v>
      </c>
      <c r="BY292" s="1">
        <v>54.0184049079755</v>
      </c>
    </row>
    <row r="293" spans="1:77">
      <c r="A293" s="3"/>
      <c r="K293" s="1">
        <v>40.44</v>
      </c>
      <c r="L293" s="1">
        <v>888</v>
      </c>
      <c r="M293" s="1">
        <v>45.5405405405405</v>
      </c>
      <c r="X293" s="1">
        <v>38.18</v>
      </c>
      <c r="Y293" s="1">
        <v>902</v>
      </c>
      <c r="Z293" s="1">
        <v>42.3281596452328</v>
      </c>
      <c r="AJ293" s="1">
        <v>51.46</v>
      </c>
      <c r="AK293" s="1">
        <v>1123</v>
      </c>
      <c r="AL293" s="1">
        <v>45.8236865538736</v>
      </c>
      <c r="AN293" s="3"/>
      <c r="AX293" s="1">
        <v>49.81</v>
      </c>
      <c r="AY293" s="1">
        <v>910</v>
      </c>
      <c r="AZ293" s="1">
        <v>54.7362637362637</v>
      </c>
      <c r="BK293" s="1">
        <v>46.86</v>
      </c>
      <c r="BL293" s="1">
        <v>890</v>
      </c>
      <c r="BM293" s="1">
        <v>52.6516853932584</v>
      </c>
      <c r="BW293" s="1">
        <v>56.91</v>
      </c>
      <c r="BX293" s="1">
        <v>1033</v>
      </c>
      <c r="BY293" s="1">
        <v>55.0919651500484</v>
      </c>
    </row>
    <row r="294" spans="1:77">
      <c r="A294" s="3"/>
      <c r="K294" s="1">
        <v>49.36</v>
      </c>
      <c r="L294" s="1">
        <v>1095</v>
      </c>
      <c r="M294" s="1">
        <v>45.0776255707763</v>
      </c>
      <c r="X294" s="1">
        <v>47.2</v>
      </c>
      <c r="Y294" s="1">
        <v>1078</v>
      </c>
      <c r="Z294" s="1">
        <v>43.7847866419295</v>
      </c>
      <c r="AJ294" s="1">
        <v>50.18</v>
      </c>
      <c r="AK294" s="1">
        <v>1106</v>
      </c>
      <c r="AL294" s="1">
        <v>45.370705244123</v>
      </c>
      <c r="AN294" s="3"/>
      <c r="AX294" s="1">
        <v>57.19</v>
      </c>
      <c r="AY294" s="1">
        <v>1056</v>
      </c>
      <c r="AZ294" s="1">
        <v>54.157196969697</v>
      </c>
      <c r="BK294" s="1">
        <v>55.84</v>
      </c>
      <c r="BL294" s="1">
        <v>1036</v>
      </c>
      <c r="BM294" s="1">
        <v>53.8996138996139</v>
      </c>
      <c r="BW294" s="1">
        <v>58.34</v>
      </c>
      <c r="BX294" s="1">
        <v>1070</v>
      </c>
      <c r="BY294" s="1">
        <v>54.5233644859813</v>
      </c>
    </row>
    <row r="295" spans="1:77">
      <c r="A295" s="3"/>
      <c r="I295" s="1">
        <v>214.75</v>
      </c>
      <c r="M295" s="1">
        <v>43.9543984085523</v>
      </c>
      <c r="V295" s="1">
        <v>204.75</v>
      </c>
      <c r="Z295" s="1">
        <v>43.3302813027604</v>
      </c>
      <c r="AH295" s="1">
        <v>181.85</v>
      </c>
      <c r="AI295" s="5"/>
      <c r="AL295" s="1">
        <v>44.2441130689263</v>
      </c>
      <c r="AN295" s="3"/>
      <c r="AV295" s="1">
        <v>223.16</v>
      </c>
      <c r="AZ295" s="1">
        <v>53.2409538274925</v>
      </c>
      <c r="BI295" s="1">
        <v>208.16</v>
      </c>
      <c r="BM295" s="1">
        <v>52.5400608848335</v>
      </c>
      <c r="BU295" s="1">
        <v>185.54</v>
      </c>
      <c r="BV295" s="5"/>
      <c r="BY295" s="1">
        <v>53.5930991615823</v>
      </c>
    </row>
    <row r="296" spans="1:77">
      <c r="A296" s="3"/>
      <c r="C296" s="1">
        <f>C291/20</f>
        <v>1.087478</v>
      </c>
      <c r="E296" s="1">
        <f>E291/20</f>
        <v>0.341978</v>
      </c>
      <c r="G296" s="1">
        <f>G289/20</f>
        <v>1.429456</v>
      </c>
      <c r="I296" s="1">
        <v>2684.375</v>
      </c>
      <c r="M296" s="1">
        <v>43.9543984085523</v>
      </c>
      <c r="P296" s="1">
        <f>P289/20</f>
        <v>1.073</v>
      </c>
      <c r="R296" s="1">
        <f>R289/20</f>
        <v>0.337</v>
      </c>
      <c r="T296" s="1">
        <f>T289/20</f>
        <v>1.41</v>
      </c>
      <c r="V296" s="1">
        <v>2559.375</v>
      </c>
      <c r="Z296" s="1">
        <v>43.3302813027604</v>
      </c>
      <c r="AF296" s="1">
        <v>1.4285</v>
      </c>
      <c r="AH296" s="1">
        <v>2273.125</v>
      </c>
      <c r="AL296" s="1">
        <v>44.2441130689263</v>
      </c>
      <c r="AN296" s="3"/>
      <c r="AP296" s="1">
        <f>AP291/20</f>
        <v>1.289478</v>
      </c>
      <c r="AR296" s="1">
        <f>AR291/20</f>
        <v>0.515478</v>
      </c>
      <c r="AT296" s="1">
        <f>AT289/20</f>
        <v>1.804956</v>
      </c>
      <c r="AV296" s="1">
        <v>2789.5</v>
      </c>
      <c r="AZ296" s="1">
        <v>53.2409538274925</v>
      </c>
      <c r="BC296" s="1">
        <f>BC289/20</f>
        <v>1.2565</v>
      </c>
      <c r="BE296" s="1">
        <f>BE289/20</f>
        <v>0.4825</v>
      </c>
      <c r="BG296" s="1">
        <f>BG289/20</f>
        <v>1.739</v>
      </c>
      <c r="BI296" s="1">
        <v>2602</v>
      </c>
      <c r="BM296" s="1">
        <v>52.5400608848335</v>
      </c>
      <c r="BS296" s="1">
        <v>1.7055</v>
      </c>
      <c r="BU296" s="1">
        <v>2319.25</v>
      </c>
      <c r="BY296" s="1">
        <v>53.5930991615823</v>
      </c>
    </row>
    <row r="297" spans="1:40">
      <c r="A297" s="3"/>
      <c r="AN297" s="3"/>
    </row>
    <row r="298" spans="1:40">
      <c r="A298" s="3"/>
      <c r="AN298" s="3"/>
    </row>
    <row r="299" s="1" customFormat="1" spans="1:77">
      <c r="A299" s="4" t="s">
        <v>11</v>
      </c>
      <c r="C299" s="1">
        <v>22.8333333333333</v>
      </c>
      <c r="E299" s="1">
        <v>8.96666666666667</v>
      </c>
      <c r="G299" s="1">
        <f>AVERAGE(G274,G285,G296)</f>
        <v>1.42462266666667</v>
      </c>
      <c r="I299" s="1">
        <v>2719.58333333333</v>
      </c>
      <c r="M299" s="1">
        <v>44.128129214581</v>
      </c>
      <c r="T299" s="1">
        <f>AVERAGE(T274,T285,T296)</f>
        <v>1.4095</v>
      </c>
      <c r="V299" s="1">
        <v>2532.08333333333</v>
      </c>
      <c r="Z299" s="1">
        <v>43.516867731828</v>
      </c>
      <c r="AH299" s="1">
        <v>2197.66666666667</v>
      </c>
      <c r="AL299" s="1">
        <v>44.3849649193922</v>
      </c>
      <c r="AN299" s="4" t="s">
        <v>11</v>
      </c>
      <c r="AT299" s="1">
        <f>AVERAGE(AT274,AT285,AT296)</f>
        <v>1.797956</v>
      </c>
      <c r="AV299" s="1">
        <v>2833.89583333333</v>
      </c>
      <c r="AZ299" s="1">
        <v>53.0679937355679</v>
      </c>
      <c r="BG299" s="1">
        <f>AVERAGE(BG274,BG285,BG296)</f>
        <v>1.73083333333333</v>
      </c>
      <c r="BI299" s="1">
        <v>2646.39583333333</v>
      </c>
      <c r="BM299" s="1">
        <v>52.5849667582609</v>
      </c>
      <c r="BU299" s="1">
        <v>2285.3125</v>
      </c>
      <c r="BY299" s="1">
        <v>53.3887103636268</v>
      </c>
    </row>
    <row r="300" spans="1:77">
      <c r="A300" s="3" t="s">
        <v>61</v>
      </c>
      <c r="B300" s="1">
        <v>64</v>
      </c>
      <c r="C300" s="1">
        <v>23.91</v>
      </c>
      <c r="E300" s="1">
        <v>9.39</v>
      </c>
      <c r="G300" s="1">
        <f>C300+E300-C301-E301</f>
        <v>31.09912</v>
      </c>
      <c r="I300" s="1">
        <v>235.81</v>
      </c>
      <c r="K300" s="1">
        <v>48.15</v>
      </c>
      <c r="L300" s="1">
        <v>1091</v>
      </c>
      <c r="M300" s="1">
        <v>44.1338221814849</v>
      </c>
      <c r="P300" s="1">
        <v>22.19</v>
      </c>
      <c r="R300" s="1">
        <v>7.83</v>
      </c>
      <c r="T300" s="1">
        <f>P300+R300-P301-R301</f>
        <v>30.02</v>
      </c>
      <c r="V300" s="1">
        <v>220.78</v>
      </c>
      <c r="X300" s="1">
        <v>46.88</v>
      </c>
      <c r="Y300" s="1">
        <v>1072</v>
      </c>
      <c r="Z300" s="1">
        <v>43.7313432835821</v>
      </c>
      <c r="AF300" s="1">
        <v>32.01</v>
      </c>
      <c r="AH300" s="1">
        <v>184.93</v>
      </c>
      <c r="AI300" s="5"/>
      <c r="AJ300" s="1">
        <v>43.68</v>
      </c>
      <c r="AK300" s="1">
        <v>984</v>
      </c>
      <c r="AL300" s="1">
        <v>44.390243902439</v>
      </c>
      <c r="AN300" s="3" t="s">
        <v>61</v>
      </c>
      <c r="AO300" s="1">
        <v>133</v>
      </c>
      <c r="AP300" s="1">
        <v>27.09</v>
      </c>
      <c r="AR300" s="1">
        <v>12.05</v>
      </c>
      <c r="AT300" s="1">
        <f>AP300+AR300-AP301-AR301</f>
        <v>36.93912</v>
      </c>
      <c r="AV300" s="1">
        <v>239.99</v>
      </c>
      <c r="AX300" s="1">
        <v>52.5</v>
      </c>
      <c r="AY300" s="1">
        <v>989</v>
      </c>
      <c r="AZ300" s="1">
        <v>53.0839231547017</v>
      </c>
      <c r="BC300" s="1">
        <v>25.43</v>
      </c>
      <c r="BE300" s="1">
        <v>10.36</v>
      </c>
      <c r="BG300" s="1">
        <f>BC300+BE300-BC301-BE301</f>
        <v>35.79</v>
      </c>
      <c r="BI300" s="1">
        <v>224.98</v>
      </c>
      <c r="BK300" s="1">
        <v>51.16</v>
      </c>
      <c r="BL300" s="1">
        <v>959</v>
      </c>
      <c r="BM300" s="1">
        <v>53.3472367049009</v>
      </c>
      <c r="BS300" s="1">
        <v>36.72</v>
      </c>
      <c r="BU300" s="1">
        <v>177.09</v>
      </c>
      <c r="BV300" s="5"/>
      <c r="BW300" s="1">
        <v>47.62</v>
      </c>
      <c r="BX300" s="1">
        <v>922</v>
      </c>
      <c r="BY300" s="1">
        <v>51.648590021692</v>
      </c>
    </row>
    <row r="301" spans="1:77">
      <c r="A301" s="3"/>
      <c r="C301" s="1">
        <v>1.10044</v>
      </c>
      <c r="E301" s="1">
        <v>1.10044</v>
      </c>
      <c r="I301" s="1">
        <v>234.61</v>
      </c>
      <c r="K301" s="1">
        <v>42.35</v>
      </c>
      <c r="L301" s="1">
        <v>956</v>
      </c>
      <c r="M301" s="1">
        <v>44.2991631799163</v>
      </c>
      <c r="V301" s="1">
        <v>219.62</v>
      </c>
      <c r="X301" s="1">
        <v>40.93</v>
      </c>
      <c r="Y301" s="1">
        <v>937</v>
      </c>
      <c r="Z301" s="1">
        <v>43.6819637139808</v>
      </c>
      <c r="AH301" s="1">
        <v>197.1</v>
      </c>
      <c r="AI301" s="5"/>
      <c r="AJ301" s="1">
        <v>46.28</v>
      </c>
      <c r="AK301" s="1">
        <v>1041</v>
      </c>
      <c r="AL301" s="1">
        <v>44.4572526416907</v>
      </c>
      <c r="AN301" s="3"/>
      <c r="AP301" s="1">
        <v>1.10044</v>
      </c>
      <c r="AR301" s="1">
        <v>1.10044</v>
      </c>
      <c r="AV301" s="1">
        <v>245.86</v>
      </c>
      <c r="AX301" s="1">
        <v>53.1</v>
      </c>
      <c r="AY301" s="1">
        <v>996</v>
      </c>
      <c r="AZ301" s="1">
        <v>53.3132530120482</v>
      </c>
      <c r="BI301" s="1">
        <v>236.84</v>
      </c>
      <c r="BK301" s="1">
        <v>51.79</v>
      </c>
      <c r="BL301" s="1">
        <v>1004</v>
      </c>
      <c r="BM301" s="1">
        <v>51.5836653386454</v>
      </c>
      <c r="BU301" s="1">
        <v>233.69</v>
      </c>
      <c r="BV301" s="5"/>
      <c r="BW301" s="1">
        <v>43.97</v>
      </c>
      <c r="BX301" s="1">
        <v>804</v>
      </c>
      <c r="BY301" s="1">
        <v>54.6890547263682</v>
      </c>
    </row>
    <row r="302" spans="1:77">
      <c r="A302" s="3"/>
      <c r="C302" s="1">
        <v>22.80956</v>
      </c>
      <c r="E302" s="1">
        <v>8.28956</v>
      </c>
      <c r="K302" s="1">
        <v>47.51</v>
      </c>
      <c r="L302" s="1">
        <v>1073</v>
      </c>
      <c r="M302" s="1">
        <v>44.2777260018639</v>
      </c>
      <c r="X302" s="1">
        <v>46.15</v>
      </c>
      <c r="Y302" s="1">
        <v>1054</v>
      </c>
      <c r="Z302" s="1">
        <v>43.7855787476281</v>
      </c>
      <c r="AJ302" s="1">
        <v>48.28</v>
      </c>
      <c r="AK302" s="1">
        <v>1084</v>
      </c>
      <c r="AL302" s="1">
        <v>44.5387453874539</v>
      </c>
      <c r="AN302" s="3"/>
      <c r="AP302" s="1">
        <v>25.98956</v>
      </c>
      <c r="AR302" s="1">
        <v>10.94956</v>
      </c>
      <c r="AX302" s="1">
        <v>51.86</v>
      </c>
      <c r="AY302" s="1">
        <v>966</v>
      </c>
      <c r="AZ302" s="1">
        <v>53.6853002070393</v>
      </c>
      <c r="BK302" s="1">
        <v>50.56</v>
      </c>
      <c r="BL302" s="1">
        <v>945</v>
      </c>
      <c r="BM302" s="1">
        <v>53.5026455026455</v>
      </c>
      <c r="BW302" s="1">
        <v>52.85</v>
      </c>
      <c r="BX302" s="1">
        <v>1000</v>
      </c>
      <c r="BY302" s="1">
        <v>52.85</v>
      </c>
    </row>
    <row r="303" spans="1:77">
      <c r="A303" s="3"/>
      <c r="K303" s="1">
        <v>43.25</v>
      </c>
      <c r="L303" s="1">
        <v>979</v>
      </c>
      <c r="M303" s="1">
        <v>44.1777323799796</v>
      </c>
      <c r="X303" s="1">
        <v>41.9</v>
      </c>
      <c r="Y303" s="1">
        <v>960</v>
      </c>
      <c r="Z303" s="1">
        <v>43.6458333333333</v>
      </c>
      <c r="AJ303" s="1">
        <v>43.91</v>
      </c>
      <c r="AK303" s="1">
        <v>988</v>
      </c>
      <c r="AL303" s="1">
        <v>44.4433198380567</v>
      </c>
      <c r="AN303" s="3"/>
      <c r="AX303" s="1">
        <v>55.71</v>
      </c>
      <c r="AY303" s="1">
        <v>1026</v>
      </c>
      <c r="AZ303" s="1">
        <v>54.2982456140351</v>
      </c>
      <c r="BK303" s="1">
        <v>54.37</v>
      </c>
      <c r="BL303" s="1">
        <v>1025</v>
      </c>
      <c r="BM303" s="1">
        <v>53.0439024390244</v>
      </c>
      <c r="BW303" s="1">
        <v>56.66</v>
      </c>
      <c r="BX303" s="1">
        <v>1028</v>
      </c>
      <c r="BY303" s="1">
        <v>55.1167315175097</v>
      </c>
    </row>
    <row r="304" spans="1:77">
      <c r="A304" s="3"/>
      <c r="K304" s="1">
        <v>42.71</v>
      </c>
      <c r="L304" s="1">
        <v>1001</v>
      </c>
      <c r="M304" s="1">
        <v>42.6673326673327</v>
      </c>
      <c r="X304" s="1">
        <v>41.41</v>
      </c>
      <c r="Y304" s="1">
        <v>982</v>
      </c>
      <c r="Z304" s="1">
        <v>42.1690427698574</v>
      </c>
      <c r="AJ304" s="1">
        <v>43.53</v>
      </c>
      <c r="AK304" s="1">
        <v>1014</v>
      </c>
      <c r="AL304" s="1">
        <v>42.9289940828402</v>
      </c>
      <c r="AN304" s="3"/>
      <c r="AX304" s="1">
        <v>53.21</v>
      </c>
      <c r="AY304" s="1">
        <v>1005</v>
      </c>
      <c r="AZ304" s="1">
        <v>52.9452736318408</v>
      </c>
      <c r="BK304" s="1">
        <v>51.44</v>
      </c>
      <c r="BL304" s="1">
        <v>986</v>
      </c>
      <c r="BM304" s="1">
        <v>52.1703853955375</v>
      </c>
      <c r="BW304" s="1">
        <v>54.2</v>
      </c>
      <c r="BX304" s="1">
        <v>1018</v>
      </c>
      <c r="BY304" s="1">
        <v>53.2416502946955</v>
      </c>
    </row>
    <row r="305" spans="1:77">
      <c r="A305" s="3"/>
      <c r="K305" s="1">
        <v>44.49</v>
      </c>
      <c r="L305" s="1">
        <v>1011</v>
      </c>
      <c r="M305" s="1">
        <v>44.0059347181009</v>
      </c>
      <c r="X305" s="1">
        <v>43.14</v>
      </c>
      <c r="Y305" s="1">
        <v>992</v>
      </c>
      <c r="Z305" s="1">
        <v>43.4879032258064</v>
      </c>
      <c r="AJ305" s="1">
        <v>45.33</v>
      </c>
      <c r="AK305" s="1">
        <v>1024</v>
      </c>
      <c r="AL305" s="1">
        <v>44.267578125</v>
      </c>
      <c r="AN305" s="3"/>
      <c r="AX305" s="1">
        <v>55.27</v>
      </c>
      <c r="AY305" s="1">
        <v>1071</v>
      </c>
      <c r="AZ305" s="1">
        <v>51.6059757236228</v>
      </c>
      <c r="BK305" s="1">
        <v>53.94</v>
      </c>
      <c r="BL305" s="1">
        <v>1052</v>
      </c>
      <c r="BM305" s="1">
        <v>51.2737642585551</v>
      </c>
      <c r="BW305" s="1">
        <v>56.32</v>
      </c>
      <c r="BX305" s="1">
        <v>1085</v>
      </c>
      <c r="BY305" s="1">
        <v>51.9078341013825</v>
      </c>
    </row>
    <row r="306" spans="1:77">
      <c r="A306" s="3"/>
      <c r="I306" s="1">
        <v>235.21</v>
      </c>
      <c r="M306" s="1">
        <v>43.9269518547797</v>
      </c>
      <c r="V306" s="1">
        <v>220.2</v>
      </c>
      <c r="Z306" s="1">
        <v>43.4169441790314</v>
      </c>
      <c r="AH306" s="1">
        <v>191.015</v>
      </c>
      <c r="AI306" s="5"/>
      <c r="AL306" s="1">
        <v>44.1710223295801</v>
      </c>
      <c r="AN306" s="3"/>
      <c r="AV306" s="1">
        <v>242.925</v>
      </c>
      <c r="AZ306" s="1">
        <v>53.1553285572147</v>
      </c>
      <c r="BI306" s="1">
        <v>230.91</v>
      </c>
      <c r="BM306" s="1">
        <v>52.4869332732181</v>
      </c>
      <c r="BU306" s="1">
        <v>205.39</v>
      </c>
      <c r="BV306" s="5"/>
      <c r="BY306" s="1">
        <v>53.2423101102746</v>
      </c>
    </row>
    <row r="307" spans="1:77">
      <c r="A307" s="3"/>
      <c r="C307" s="1">
        <f>C302/20</f>
        <v>1.140478</v>
      </c>
      <c r="E307" s="1">
        <f>E302/20</f>
        <v>0.414478</v>
      </c>
      <c r="G307" s="1">
        <f>G300/20</f>
        <v>1.554956</v>
      </c>
      <c r="I307" s="1">
        <v>3920.16666666667</v>
      </c>
      <c r="M307" s="1">
        <v>43.9269518547797</v>
      </c>
      <c r="P307" s="1">
        <f>P300/20</f>
        <v>1.1095</v>
      </c>
      <c r="R307" s="1">
        <f>R300/20</f>
        <v>0.3915</v>
      </c>
      <c r="T307" s="1">
        <f>T300/20</f>
        <v>1.501</v>
      </c>
      <c r="V307" s="1">
        <v>3670</v>
      </c>
      <c r="Z307" s="1">
        <v>43.4169441790314</v>
      </c>
      <c r="AF307" s="1">
        <v>1.6005</v>
      </c>
      <c r="AH307" s="1">
        <v>3183.58333333333</v>
      </c>
      <c r="AL307" s="1">
        <v>44.1710223295801</v>
      </c>
      <c r="AN307" s="3"/>
      <c r="AP307" s="1">
        <f>AP302/20</f>
        <v>1.299478</v>
      </c>
      <c r="AR307" s="1">
        <f>AR302/20</f>
        <v>0.547478</v>
      </c>
      <c r="AT307" s="1">
        <f>AT300/20</f>
        <v>1.846956</v>
      </c>
      <c r="AV307" s="1">
        <v>4048.75</v>
      </c>
      <c r="AZ307" s="1">
        <v>53.1553285572147</v>
      </c>
      <c r="BC307" s="1">
        <f>BC300/20</f>
        <v>1.2715</v>
      </c>
      <c r="BE307" s="1">
        <f>BE300/20</f>
        <v>0.518</v>
      </c>
      <c r="BG307" s="1">
        <f>BG300/20</f>
        <v>1.7895</v>
      </c>
      <c r="BI307" s="1">
        <v>3848.5</v>
      </c>
      <c r="BM307" s="1">
        <v>52.4869332732181</v>
      </c>
      <c r="BS307" s="1">
        <v>1.836</v>
      </c>
      <c r="BU307" s="1">
        <v>3423.16666666667</v>
      </c>
      <c r="BY307" s="1">
        <v>53.2423101102746</v>
      </c>
    </row>
    <row r="308" spans="1:40">
      <c r="A308" s="3"/>
      <c r="AN308" s="3"/>
    </row>
    <row r="309" spans="1:40">
      <c r="A309" s="3"/>
      <c r="AN309" s="3"/>
    </row>
    <row r="310" spans="1:40">
      <c r="A310" s="4" t="s">
        <v>11</v>
      </c>
      <c r="AN310" s="4" t="s">
        <v>11</v>
      </c>
    </row>
    <row r="311" spans="1:77">
      <c r="A311" s="3" t="s">
        <v>62</v>
      </c>
      <c r="B311" s="1">
        <v>66</v>
      </c>
      <c r="C311" s="1">
        <v>23.74</v>
      </c>
      <c r="E311" s="1">
        <v>9.38</v>
      </c>
      <c r="G311" s="1">
        <f>C311+E311-C312-E312</f>
        <v>30.91912</v>
      </c>
      <c r="I311" s="1">
        <v>236.28</v>
      </c>
      <c r="K311" s="1">
        <v>46</v>
      </c>
      <c r="L311" s="1">
        <v>1065</v>
      </c>
      <c r="M311" s="1">
        <v>43.1924882629108</v>
      </c>
      <c r="P311" s="1">
        <v>22.68</v>
      </c>
      <c r="R311" s="1">
        <v>7.77</v>
      </c>
      <c r="T311" s="1">
        <f>P311+R311-P312-R312</f>
        <v>30.45</v>
      </c>
      <c r="V311" s="1">
        <v>231.29</v>
      </c>
      <c r="X311" s="1">
        <v>44.69</v>
      </c>
      <c r="Y311" s="1">
        <v>1042</v>
      </c>
      <c r="Z311" s="1">
        <v>42.8886756238004</v>
      </c>
      <c r="AF311" s="1">
        <v>30.89</v>
      </c>
      <c r="AH311" s="1">
        <v>174.29</v>
      </c>
      <c r="AI311" s="5"/>
      <c r="AJ311" s="1">
        <v>43.92</v>
      </c>
      <c r="AK311" s="1">
        <v>1011</v>
      </c>
      <c r="AL311" s="1">
        <v>43.4421364985163</v>
      </c>
      <c r="AN311" s="3" t="s">
        <v>62</v>
      </c>
      <c r="AO311" s="1">
        <v>135</v>
      </c>
      <c r="AP311" s="1">
        <v>26.99</v>
      </c>
      <c r="AR311" s="1">
        <v>12.17</v>
      </c>
      <c r="AT311" s="1">
        <f>AP311+AR311-AP312-AR312</f>
        <v>36.95912</v>
      </c>
      <c r="AV311" s="1">
        <v>243.92</v>
      </c>
      <c r="AX311" s="1">
        <v>47.14</v>
      </c>
      <c r="AY311" s="1">
        <v>874</v>
      </c>
      <c r="AZ311" s="1">
        <v>53.9359267734554</v>
      </c>
      <c r="BC311" s="1">
        <v>25.12</v>
      </c>
      <c r="BE311" s="1">
        <v>10.48</v>
      </c>
      <c r="BG311" s="1">
        <f>BC311+BE311-BC312-BE312</f>
        <v>35.6</v>
      </c>
      <c r="BI311" s="1">
        <v>225.93</v>
      </c>
      <c r="BK311" s="1">
        <v>46.79</v>
      </c>
      <c r="BL311" s="1">
        <v>913</v>
      </c>
      <c r="BM311" s="1">
        <v>51.2486308871851</v>
      </c>
      <c r="BS311" s="1">
        <v>37.54</v>
      </c>
      <c r="BU311" s="1">
        <v>191.05</v>
      </c>
      <c r="BV311" s="5"/>
      <c r="BW311" s="1">
        <v>52.37</v>
      </c>
      <c r="BX311" s="1">
        <v>1045</v>
      </c>
      <c r="BY311" s="1">
        <v>50.1148325358852</v>
      </c>
    </row>
    <row r="312" spans="1:77">
      <c r="A312" s="3"/>
      <c r="C312" s="1">
        <v>1.10044</v>
      </c>
      <c r="E312" s="1">
        <v>1.10044</v>
      </c>
      <c r="I312" s="1">
        <v>226.74</v>
      </c>
      <c r="K312" s="1">
        <v>43.07</v>
      </c>
      <c r="L312" s="1">
        <v>1008</v>
      </c>
      <c r="M312" s="1">
        <v>42.7281746031746</v>
      </c>
      <c r="V312" s="1">
        <v>211.73</v>
      </c>
      <c r="X312" s="1">
        <v>41.76</v>
      </c>
      <c r="Y312" s="1">
        <v>978</v>
      </c>
      <c r="Z312" s="1">
        <v>42.6993865030675</v>
      </c>
      <c r="AH312" s="1">
        <v>214.26</v>
      </c>
      <c r="AI312" s="5"/>
      <c r="AJ312" s="1">
        <v>43.93</v>
      </c>
      <c r="AK312" s="1">
        <v>1022</v>
      </c>
      <c r="AL312" s="1">
        <v>42.9843444227006</v>
      </c>
      <c r="AN312" s="3"/>
      <c r="AP312" s="1">
        <v>1.10044</v>
      </c>
      <c r="AR312" s="1">
        <v>1.10044</v>
      </c>
      <c r="AV312" s="1">
        <v>257.96</v>
      </c>
      <c r="AX312" s="1">
        <v>46.21</v>
      </c>
      <c r="AY312" s="1">
        <v>898</v>
      </c>
      <c r="AZ312" s="1">
        <v>51.4587973273942</v>
      </c>
      <c r="BI312" s="1">
        <v>252.65</v>
      </c>
      <c r="BK312" s="1">
        <v>45.85</v>
      </c>
      <c r="BL312" s="1">
        <v>852</v>
      </c>
      <c r="BM312" s="1">
        <v>53.8145539906103</v>
      </c>
      <c r="BU312" s="1">
        <v>222.61</v>
      </c>
      <c r="BV312" s="5"/>
      <c r="BW312" s="1">
        <v>47.11</v>
      </c>
      <c r="BX312" s="1">
        <v>921</v>
      </c>
      <c r="BY312" s="1">
        <v>51.1509229098806</v>
      </c>
    </row>
    <row r="313" spans="1:77">
      <c r="A313" s="3"/>
      <c r="C313" s="1">
        <v>22.63956</v>
      </c>
      <c r="E313" s="1">
        <v>8.27956</v>
      </c>
      <c r="K313" s="1">
        <v>41.49</v>
      </c>
      <c r="L313" s="1">
        <v>947</v>
      </c>
      <c r="M313" s="1">
        <v>43.8120380147835</v>
      </c>
      <c r="X313" s="1">
        <v>40.18</v>
      </c>
      <c r="Y313" s="1">
        <v>917</v>
      </c>
      <c r="Z313" s="1">
        <v>43.8167938931298</v>
      </c>
      <c r="AJ313" s="1">
        <v>42.35</v>
      </c>
      <c r="AK313" s="1">
        <v>961</v>
      </c>
      <c r="AL313" s="1">
        <v>44.0686784599376</v>
      </c>
      <c r="AN313" s="3"/>
      <c r="AP313" s="1">
        <v>25.88956</v>
      </c>
      <c r="AR313" s="1">
        <v>11.06956</v>
      </c>
      <c r="AX313" s="1">
        <v>45.26</v>
      </c>
      <c r="AY313" s="1">
        <v>846</v>
      </c>
      <c r="AZ313" s="1">
        <v>53.4988179669031</v>
      </c>
      <c r="BK313" s="1">
        <v>46.88</v>
      </c>
      <c r="BL313" s="1">
        <v>898</v>
      </c>
      <c r="BM313" s="1">
        <v>52.2048997772829</v>
      </c>
      <c r="BW313" s="1">
        <v>46.14</v>
      </c>
      <c r="BX313" s="1">
        <v>859</v>
      </c>
      <c r="BY313" s="1">
        <v>53.7136204889406</v>
      </c>
    </row>
    <row r="314" spans="1:77">
      <c r="A314" s="3"/>
      <c r="K314" s="1">
        <v>42.1</v>
      </c>
      <c r="L314" s="1">
        <v>933</v>
      </c>
      <c r="M314" s="1">
        <v>45.123258306538</v>
      </c>
      <c r="X314" s="1">
        <v>40.69</v>
      </c>
      <c r="Y314" s="1">
        <v>921</v>
      </c>
      <c r="Z314" s="1">
        <v>44.1802388707926</v>
      </c>
      <c r="AJ314" s="1">
        <v>43.47</v>
      </c>
      <c r="AK314" s="1">
        <v>958</v>
      </c>
      <c r="AL314" s="1">
        <v>45.3757828810021</v>
      </c>
      <c r="AN314" s="3"/>
      <c r="AX314" s="1">
        <v>51.43</v>
      </c>
      <c r="AY314" s="1">
        <v>927</v>
      </c>
      <c r="AZ314" s="1">
        <v>55.4800431499461</v>
      </c>
      <c r="BK314" s="1">
        <v>50.13</v>
      </c>
      <c r="BL314" s="1">
        <v>927</v>
      </c>
      <c r="BM314" s="1">
        <v>54.0776699029126</v>
      </c>
      <c r="BW314" s="1">
        <v>51.5</v>
      </c>
      <c r="BX314" s="1">
        <v>943</v>
      </c>
      <c r="BY314" s="1">
        <v>54.6129374337222</v>
      </c>
    </row>
    <row r="315" spans="1:77">
      <c r="A315" s="3"/>
      <c r="K315" s="1">
        <v>35.15</v>
      </c>
      <c r="L315" s="1">
        <v>823</v>
      </c>
      <c r="M315" s="1">
        <v>42.7095990279465</v>
      </c>
      <c r="X315" s="1">
        <v>35.65</v>
      </c>
      <c r="Y315" s="1">
        <v>813</v>
      </c>
      <c r="Z315" s="1">
        <v>43.849938499385</v>
      </c>
      <c r="AJ315" s="1">
        <v>35.84</v>
      </c>
      <c r="AK315" s="1">
        <v>834</v>
      </c>
      <c r="AL315" s="1">
        <v>42.9736211031175</v>
      </c>
      <c r="AN315" s="3"/>
      <c r="AX315" s="1">
        <v>45.55</v>
      </c>
      <c r="AY315" s="1">
        <v>848</v>
      </c>
      <c r="AZ315" s="1">
        <v>53.7146226415094</v>
      </c>
      <c r="BK315" s="1">
        <v>44.29</v>
      </c>
      <c r="BL315" s="1">
        <v>828</v>
      </c>
      <c r="BM315" s="1">
        <v>53.4903381642512</v>
      </c>
      <c r="BW315" s="1">
        <v>46.55</v>
      </c>
      <c r="BX315" s="1">
        <v>862</v>
      </c>
      <c r="BY315" s="1">
        <v>54.0023201856148</v>
      </c>
    </row>
    <row r="316" spans="1:77">
      <c r="A316" s="3"/>
      <c r="K316" s="1">
        <v>44.27</v>
      </c>
      <c r="L316" s="1">
        <v>1027</v>
      </c>
      <c r="M316" s="1">
        <v>43.1061343719572</v>
      </c>
      <c r="X316" s="1">
        <v>42.94</v>
      </c>
      <c r="Y316" s="1">
        <v>1007</v>
      </c>
      <c r="Z316" s="1">
        <v>42.6415094339623</v>
      </c>
      <c r="AJ316" s="1">
        <v>41.89</v>
      </c>
      <c r="AK316" s="1">
        <v>966</v>
      </c>
      <c r="AL316" s="1">
        <v>43.3643892339544</v>
      </c>
      <c r="AN316" s="3"/>
      <c r="AX316" s="1">
        <v>48.25</v>
      </c>
      <c r="AY316" s="1">
        <v>889</v>
      </c>
      <c r="AZ316" s="1">
        <v>54.2744656917885</v>
      </c>
      <c r="BK316" s="1">
        <v>46.97</v>
      </c>
      <c r="BL316" s="1">
        <v>889</v>
      </c>
      <c r="BM316" s="1">
        <v>52.8346456692913</v>
      </c>
      <c r="BW316" s="1">
        <v>60.4</v>
      </c>
      <c r="BX316" s="1">
        <v>1107</v>
      </c>
      <c r="BY316" s="1">
        <v>54.5618789521229</v>
      </c>
    </row>
    <row r="317" spans="1:77">
      <c r="A317" s="3"/>
      <c r="I317" s="1">
        <v>231.51</v>
      </c>
      <c r="M317" s="1">
        <v>43.4452820978851</v>
      </c>
      <c r="V317" s="1">
        <v>221.51</v>
      </c>
      <c r="Z317" s="1">
        <v>43.3460904706896</v>
      </c>
      <c r="AH317" s="1">
        <v>194.275</v>
      </c>
      <c r="AI317" s="5"/>
      <c r="AL317" s="1">
        <v>43.7014920998714</v>
      </c>
      <c r="AN317" s="3"/>
      <c r="AV317" s="1">
        <v>250.94</v>
      </c>
      <c r="AZ317" s="1">
        <v>53.7271122584994</v>
      </c>
      <c r="BI317" s="1">
        <v>239.29</v>
      </c>
      <c r="BM317" s="1">
        <v>52.9451230652556</v>
      </c>
      <c r="BU317" s="1">
        <v>206.83</v>
      </c>
      <c r="BV317" s="5"/>
      <c r="BY317" s="1">
        <v>53.0260854176944</v>
      </c>
    </row>
    <row r="318" spans="1:77">
      <c r="A318" s="3"/>
      <c r="C318" s="1">
        <f>C313/20</f>
        <v>1.131978</v>
      </c>
      <c r="E318" s="1">
        <f>E313/20</f>
        <v>0.413978</v>
      </c>
      <c r="G318" s="1">
        <f>G311/20</f>
        <v>1.545956</v>
      </c>
      <c r="I318" s="1">
        <v>3858.5</v>
      </c>
      <c r="M318" s="1">
        <v>43.4452820978851</v>
      </c>
      <c r="P318" s="1">
        <f>P311/20</f>
        <v>1.134</v>
      </c>
      <c r="R318" s="1">
        <f>R311/20</f>
        <v>0.3885</v>
      </c>
      <c r="T318" s="1">
        <f>T311/20</f>
        <v>1.5225</v>
      </c>
      <c r="V318" s="1">
        <v>3691.83333333333</v>
      </c>
      <c r="Z318" s="1">
        <v>43.3460904706896</v>
      </c>
      <c r="AF318" s="1">
        <v>1.5445</v>
      </c>
      <c r="AH318" s="1">
        <v>3237.91666666667</v>
      </c>
      <c r="AL318" s="1">
        <v>43.7014920998714</v>
      </c>
      <c r="AN318" s="3"/>
      <c r="AP318" s="1">
        <f>AP313/20</f>
        <v>1.294478</v>
      </c>
      <c r="AR318" s="1">
        <f>AR313/20</f>
        <v>0.553478</v>
      </c>
      <c r="AT318" s="1">
        <f>AT311/20</f>
        <v>1.847956</v>
      </c>
      <c r="AV318" s="1">
        <v>4182.33333333333</v>
      </c>
      <c r="AZ318" s="1">
        <v>53.7271122584994</v>
      </c>
      <c r="BC318" s="1">
        <f>BC311/20</f>
        <v>1.256</v>
      </c>
      <c r="BE318" s="1">
        <f>BE311/20</f>
        <v>0.524</v>
      </c>
      <c r="BG318" s="1">
        <f>BG311/20</f>
        <v>1.78</v>
      </c>
      <c r="BI318" s="1">
        <v>3988.16666666667</v>
      </c>
      <c r="BM318" s="1">
        <v>52.9451230652556</v>
      </c>
      <c r="BS318" s="1">
        <v>1.877</v>
      </c>
      <c r="BU318" s="1">
        <v>3447.16666666667</v>
      </c>
      <c r="BY318" s="1">
        <v>53.0260854176944</v>
      </c>
    </row>
    <row r="319" spans="1:40">
      <c r="A319" s="3"/>
      <c r="AN319" s="3"/>
    </row>
    <row r="320" spans="1:40">
      <c r="A320" s="3"/>
      <c r="AN320" s="3"/>
    </row>
    <row r="321" spans="1:40">
      <c r="A321" s="4" t="s">
        <v>11</v>
      </c>
      <c r="AN321" s="4" t="s">
        <v>11</v>
      </c>
    </row>
    <row r="322" spans="1:77">
      <c r="A322" s="3" t="s">
        <v>63</v>
      </c>
      <c r="B322" s="1">
        <v>68</v>
      </c>
      <c r="C322" s="1">
        <v>23.91</v>
      </c>
      <c r="E322" s="1">
        <v>9.33</v>
      </c>
      <c r="G322" s="1">
        <f>C322+E322-C323-E323</f>
        <v>31.03912</v>
      </c>
      <c r="I322" s="1">
        <v>234.24</v>
      </c>
      <c r="K322" s="1">
        <v>43.93</v>
      </c>
      <c r="L322" s="1">
        <v>999</v>
      </c>
      <c r="M322" s="1">
        <v>43.973973973974</v>
      </c>
      <c r="P322" s="1">
        <v>22.51</v>
      </c>
      <c r="R322" s="1">
        <v>7.72</v>
      </c>
      <c r="T322" s="1">
        <f>P322+R322-P323-R323</f>
        <v>30.23</v>
      </c>
      <c r="V322" s="1">
        <v>219.24</v>
      </c>
      <c r="X322" s="1">
        <v>42.62</v>
      </c>
      <c r="Y322" s="1">
        <v>980</v>
      </c>
      <c r="Z322" s="1">
        <v>43.4897959183673</v>
      </c>
      <c r="AF322" s="1">
        <v>31.1</v>
      </c>
      <c r="AH322" s="1">
        <v>176.24</v>
      </c>
      <c r="AI322" s="5"/>
      <c r="AJ322" s="1">
        <v>47.64</v>
      </c>
      <c r="AK322" s="1">
        <v>1077</v>
      </c>
      <c r="AL322" s="1">
        <v>44.2339832869081</v>
      </c>
      <c r="AN322" s="3" t="s">
        <v>63</v>
      </c>
      <c r="AO322" s="1">
        <v>137</v>
      </c>
      <c r="AP322" s="1">
        <v>27.28</v>
      </c>
      <c r="AR322" s="1">
        <v>12.48</v>
      </c>
      <c r="AT322" s="1">
        <f>AP322+AR322-AP323-AR323</f>
        <v>37.55912</v>
      </c>
      <c r="AV322" s="1">
        <v>255.57</v>
      </c>
      <c r="AX322" s="1">
        <v>61.2</v>
      </c>
      <c r="AY322" s="1">
        <v>1170</v>
      </c>
      <c r="AZ322" s="1">
        <v>52.3076923076923</v>
      </c>
      <c r="BC322" s="1">
        <v>25.41</v>
      </c>
      <c r="BE322" s="1">
        <v>10.71</v>
      </c>
      <c r="BG322" s="1">
        <f>BC322+BE322-BC323-BE323</f>
        <v>36.12</v>
      </c>
      <c r="BI322" s="1">
        <v>240.47</v>
      </c>
      <c r="BK322" s="1">
        <v>59.24</v>
      </c>
      <c r="BL322" s="1">
        <v>1162</v>
      </c>
      <c r="BM322" s="1">
        <v>50.9810671256454</v>
      </c>
      <c r="BS322" s="1">
        <v>36.53</v>
      </c>
      <c r="BU322" s="1">
        <v>189.52</v>
      </c>
      <c r="BV322" s="5"/>
      <c r="BW322" s="1">
        <v>57.29</v>
      </c>
      <c r="BX322" s="1">
        <v>1089</v>
      </c>
      <c r="BY322" s="1">
        <v>52.6078971533517</v>
      </c>
    </row>
    <row r="323" spans="1:77">
      <c r="A323" s="3"/>
      <c r="C323" s="1">
        <v>1.10044</v>
      </c>
      <c r="E323" s="1">
        <v>1.10044</v>
      </c>
      <c r="I323" s="1">
        <v>233.44</v>
      </c>
      <c r="K323" s="1">
        <v>48.86</v>
      </c>
      <c r="L323" s="1">
        <v>1090</v>
      </c>
      <c r="M323" s="1">
        <v>44.8256880733945</v>
      </c>
      <c r="V323" s="1">
        <v>228.43</v>
      </c>
      <c r="X323" s="1">
        <v>47.55</v>
      </c>
      <c r="Y323" s="1">
        <v>1069</v>
      </c>
      <c r="Z323" s="1">
        <v>44.4808231992516</v>
      </c>
      <c r="AH323" s="1">
        <v>207.21</v>
      </c>
      <c r="AI323" s="5"/>
      <c r="AJ323" s="1">
        <v>49.64</v>
      </c>
      <c r="AK323" s="1">
        <v>1101</v>
      </c>
      <c r="AL323" s="1">
        <v>45.086285195277</v>
      </c>
      <c r="AN323" s="3"/>
      <c r="AP323" s="1">
        <v>1.10044</v>
      </c>
      <c r="AR323" s="1">
        <v>1.10044</v>
      </c>
      <c r="AV323" s="1">
        <v>245.16</v>
      </c>
      <c r="AX323" s="1">
        <v>56.39</v>
      </c>
      <c r="AY323" s="1">
        <v>1083</v>
      </c>
      <c r="AZ323" s="1">
        <v>52.0683287165282</v>
      </c>
      <c r="BI323" s="1">
        <v>238.15</v>
      </c>
      <c r="BK323" s="1">
        <v>55.64</v>
      </c>
      <c r="BL323" s="1">
        <v>1013</v>
      </c>
      <c r="BM323" s="1">
        <v>54.9259624876604</v>
      </c>
      <c r="BU323" s="1">
        <v>210.75</v>
      </c>
      <c r="BV323" s="5"/>
      <c r="BW323" s="1">
        <v>57.46</v>
      </c>
      <c r="BX323" s="1">
        <v>1067</v>
      </c>
      <c r="BY323" s="1">
        <v>53.8519212746017</v>
      </c>
    </row>
    <row r="324" spans="1:77">
      <c r="A324" s="3"/>
      <c r="C324" s="1">
        <v>22.80956</v>
      </c>
      <c r="E324" s="1">
        <v>8.22956</v>
      </c>
      <c r="K324" s="1">
        <v>42.46</v>
      </c>
      <c r="L324" s="1">
        <v>972</v>
      </c>
      <c r="M324" s="1">
        <v>43.6831275720165</v>
      </c>
      <c r="X324" s="1">
        <v>41.04</v>
      </c>
      <c r="Y324" s="1">
        <v>953</v>
      </c>
      <c r="Z324" s="1">
        <v>43.0640083945435</v>
      </c>
      <c r="AJ324" s="1">
        <v>41.52</v>
      </c>
      <c r="AK324" s="1">
        <v>945</v>
      </c>
      <c r="AL324" s="1">
        <v>43.9365079365079</v>
      </c>
      <c r="AN324" s="3"/>
      <c r="AP324" s="1">
        <v>26.17956</v>
      </c>
      <c r="AR324" s="1">
        <v>11.37956</v>
      </c>
      <c r="AX324" s="1">
        <v>51.07</v>
      </c>
      <c r="AY324" s="1">
        <v>967</v>
      </c>
      <c r="AZ324" s="1">
        <v>52.8128231644261</v>
      </c>
      <c r="BK324" s="1">
        <v>49.75</v>
      </c>
      <c r="BL324" s="1">
        <v>952</v>
      </c>
      <c r="BM324" s="1">
        <v>52.2584033613445</v>
      </c>
      <c r="BW324" s="1">
        <v>50.89</v>
      </c>
      <c r="BX324" s="1">
        <v>958</v>
      </c>
      <c r="BY324" s="1">
        <v>53.1210855949896</v>
      </c>
    </row>
    <row r="325" spans="1:77">
      <c r="A325" s="3"/>
      <c r="K325" s="1">
        <v>50.44</v>
      </c>
      <c r="L325" s="1">
        <v>1134</v>
      </c>
      <c r="M325" s="1">
        <v>44.4797178130511</v>
      </c>
      <c r="X325" s="1">
        <v>49.01</v>
      </c>
      <c r="Y325" s="1">
        <v>1111</v>
      </c>
      <c r="Z325" s="1">
        <v>44.1134113411341</v>
      </c>
      <c r="AJ325" s="1">
        <v>51.23</v>
      </c>
      <c r="AK325" s="1">
        <v>1145</v>
      </c>
      <c r="AL325" s="1">
        <v>44.7423580786026</v>
      </c>
      <c r="AN325" s="3"/>
      <c r="AX325" s="1">
        <v>50.17</v>
      </c>
      <c r="AY325" s="1">
        <v>921</v>
      </c>
      <c r="AZ325" s="1">
        <v>54.4733984799131</v>
      </c>
      <c r="BK325" s="1">
        <v>49.92</v>
      </c>
      <c r="BL325" s="1">
        <v>937</v>
      </c>
      <c r="BM325" s="1">
        <v>53.2764140875133</v>
      </c>
      <c r="BW325" s="1">
        <v>51.12</v>
      </c>
      <c r="BX325" s="1">
        <v>934</v>
      </c>
      <c r="BY325" s="1">
        <v>54.7323340471092</v>
      </c>
    </row>
    <row r="326" spans="1:77">
      <c r="A326" s="3"/>
      <c r="K326" s="1">
        <v>42.3</v>
      </c>
      <c r="L326" s="1">
        <v>949</v>
      </c>
      <c r="M326" s="1">
        <v>44.5732349841939</v>
      </c>
      <c r="X326" s="1">
        <v>40.89</v>
      </c>
      <c r="Y326" s="1">
        <v>925</v>
      </c>
      <c r="Z326" s="1">
        <v>44.2054054054054</v>
      </c>
      <c r="AJ326" s="1">
        <v>49.5</v>
      </c>
      <c r="AK326" s="1">
        <v>1104</v>
      </c>
      <c r="AL326" s="1">
        <v>44.8369565217391</v>
      </c>
      <c r="AN326" s="3"/>
      <c r="AX326" s="1">
        <v>45.28</v>
      </c>
      <c r="AY326" s="1">
        <v>831</v>
      </c>
      <c r="AZ326" s="1">
        <v>54.488567990373</v>
      </c>
      <c r="BK326" s="1">
        <v>44.88</v>
      </c>
      <c r="BL326" s="1">
        <v>858</v>
      </c>
      <c r="BM326" s="1">
        <v>52.3076923076923</v>
      </c>
      <c r="BW326" s="1">
        <v>53.92</v>
      </c>
      <c r="BX326" s="1">
        <v>982</v>
      </c>
      <c r="BY326" s="1">
        <v>54.908350305499</v>
      </c>
    </row>
    <row r="327" spans="1:77">
      <c r="A327" s="3"/>
      <c r="K327" s="1">
        <v>40.95</v>
      </c>
      <c r="L327" s="1">
        <v>925</v>
      </c>
      <c r="M327" s="1">
        <v>44.2702702702703</v>
      </c>
      <c r="X327" s="1">
        <v>38.63</v>
      </c>
      <c r="Y327" s="1">
        <v>906</v>
      </c>
      <c r="Z327" s="1">
        <v>42.6379690949227</v>
      </c>
      <c r="AJ327" s="1">
        <v>41.85</v>
      </c>
      <c r="AK327" s="1">
        <v>940</v>
      </c>
      <c r="AL327" s="1">
        <v>44.5212765957447</v>
      </c>
      <c r="AN327" s="3"/>
      <c r="AX327" s="1">
        <v>48.2</v>
      </c>
      <c r="AY327" s="1">
        <v>928</v>
      </c>
      <c r="AZ327" s="1">
        <v>51.9396551724138</v>
      </c>
      <c r="BK327" s="1">
        <v>47.27</v>
      </c>
      <c r="BL327" s="1">
        <v>895</v>
      </c>
      <c r="BM327" s="1">
        <v>52.8156424581006</v>
      </c>
      <c r="BW327" s="1">
        <v>49.23</v>
      </c>
      <c r="BX327" s="1">
        <v>923</v>
      </c>
      <c r="BY327" s="1">
        <v>53.3369447453954</v>
      </c>
    </row>
    <row r="328" spans="1:77">
      <c r="A328" s="3"/>
      <c r="I328" s="1">
        <v>233.84</v>
      </c>
      <c r="M328" s="1">
        <v>44.3010021144834</v>
      </c>
      <c r="V328" s="1">
        <v>223.835</v>
      </c>
      <c r="Z328" s="1">
        <v>43.6652355589375</v>
      </c>
      <c r="AH328" s="1">
        <v>191.725</v>
      </c>
      <c r="AI328" s="5"/>
      <c r="AL328" s="1">
        <v>44.5595612691299</v>
      </c>
      <c r="AN328" s="3"/>
      <c r="AV328" s="1">
        <v>250.365</v>
      </c>
      <c r="AZ328" s="1">
        <v>53.0150776385577</v>
      </c>
      <c r="BI328" s="1">
        <v>239.31</v>
      </c>
      <c r="BM328" s="1">
        <v>52.7608636379928</v>
      </c>
      <c r="BU328" s="1">
        <v>200.135</v>
      </c>
      <c r="BV328" s="5"/>
      <c r="BY328" s="1">
        <v>53.7597555201578</v>
      </c>
    </row>
    <row r="329" spans="1:77">
      <c r="A329" s="3"/>
      <c r="C329" s="1">
        <f>C324/20</f>
        <v>1.140478</v>
      </c>
      <c r="E329" s="1">
        <f>E324/20</f>
        <v>0.411478</v>
      </c>
      <c r="G329" s="1">
        <f>G322/20</f>
        <v>1.551956</v>
      </c>
      <c r="I329" s="1">
        <v>3897.33333333333</v>
      </c>
      <c r="M329" s="1">
        <v>44.3010021144834</v>
      </c>
      <c r="P329" s="1">
        <f>P322/20</f>
        <v>1.1255</v>
      </c>
      <c r="R329" s="1">
        <f>R322/20</f>
        <v>0.386</v>
      </c>
      <c r="T329" s="1">
        <f>T322/20</f>
        <v>1.5115</v>
      </c>
      <c r="V329" s="1">
        <v>3730.58333333333</v>
      </c>
      <c r="Z329" s="1">
        <v>43.6652355589375</v>
      </c>
      <c r="AF329" s="1">
        <v>1.555</v>
      </c>
      <c r="AH329" s="1">
        <v>3195.41666666667</v>
      </c>
      <c r="AL329" s="1">
        <v>44.5595612691299</v>
      </c>
      <c r="AN329" s="3"/>
      <c r="AP329" s="1">
        <f>AP324/20</f>
        <v>1.308978</v>
      </c>
      <c r="AR329" s="1">
        <f>AR324/20</f>
        <v>0.568978</v>
      </c>
      <c r="AT329" s="1">
        <f>AT322/20</f>
        <v>1.877956</v>
      </c>
      <c r="AV329" s="1">
        <v>4172.75</v>
      </c>
      <c r="AZ329" s="1">
        <v>53.0150776385577</v>
      </c>
      <c r="BC329" s="1">
        <f>BC322/20</f>
        <v>1.2705</v>
      </c>
      <c r="BE329" s="1">
        <f>BE322/20</f>
        <v>0.5355</v>
      </c>
      <c r="BG329" s="1">
        <f>BG322/20</f>
        <v>1.806</v>
      </c>
      <c r="BI329" s="1">
        <v>3988.5</v>
      </c>
      <c r="BM329" s="1">
        <v>52.7608636379928</v>
      </c>
      <c r="BS329" s="1">
        <v>1.8265</v>
      </c>
      <c r="BU329" s="1">
        <v>3335.58333333333</v>
      </c>
      <c r="BY329" s="1">
        <v>53.7597555201578</v>
      </c>
    </row>
    <row r="330" spans="1:40">
      <c r="A330" s="3"/>
      <c r="AN330" s="3"/>
    </row>
    <row r="331" spans="1:40">
      <c r="A331" s="3"/>
      <c r="AN331" s="3"/>
    </row>
    <row r="332" s="1" customFormat="1" spans="1:77">
      <c r="A332" s="4" t="s">
        <v>11</v>
      </c>
      <c r="C332" s="1">
        <v>24.1</v>
      </c>
      <c r="E332" s="1">
        <v>10.3166666666667</v>
      </c>
      <c r="G332" s="1">
        <f>AVERAGE(G307,G318,G329)</f>
        <v>1.550956</v>
      </c>
      <c r="I332" s="1">
        <v>3892</v>
      </c>
      <c r="M332" s="1">
        <v>43.8910786890494</v>
      </c>
      <c r="T332" s="1">
        <f>AVERAGE(T307,T318,T329)</f>
        <v>1.51166666666667</v>
      </c>
      <c r="V332" s="1">
        <v>3697.47222222222</v>
      </c>
      <c r="Z332" s="1">
        <v>43.4760900695528</v>
      </c>
      <c r="AH332" s="1">
        <v>3205.63888888889</v>
      </c>
      <c r="AL332" s="1">
        <v>44.1440252328605</v>
      </c>
      <c r="AN332" s="4" t="s">
        <v>11</v>
      </c>
      <c r="AT332" s="1">
        <f>AVERAGE(AT307,AT318,AT329)</f>
        <v>1.85762266666667</v>
      </c>
      <c r="AV332" s="1">
        <v>4134.61111111111</v>
      </c>
      <c r="AZ332" s="1">
        <v>53.2991728180906</v>
      </c>
      <c r="BG332" s="1">
        <f>AVERAGE(BG307,BG318,BG329)</f>
        <v>1.79183333333333</v>
      </c>
      <c r="BI332" s="1">
        <v>3941.72222222222</v>
      </c>
      <c r="BM332" s="1">
        <v>52.7309733254888</v>
      </c>
      <c r="BU332" s="1">
        <v>3401.97222222222</v>
      </c>
      <c r="BY332" s="1">
        <v>53.3427170160423</v>
      </c>
    </row>
    <row r="333" spans="1:77">
      <c r="A333" s="3" t="s">
        <v>64</v>
      </c>
      <c r="B333" s="1">
        <v>65</v>
      </c>
      <c r="C333" s="1">
        <v>23.99</v>
      </c>
      <c r="E333" s="1">
        <v>9.12</v>
      </c>
      <c r="G333" s="1">
        <f>C333+E333-C334-E334</f>
        <v>30.90912</v>
      </c>
      <c r="I333" s="1">
        <v>238.51</v>
      </c>
      <c r="K333" s="1">
        <v>45.03</v>
      </c>
      <c r="L333" s="1">
        <v>989</v>
      </c>
      <c r="M333" s="1">
        <v>45.530839231547</v>
      </c>
      <c r="P333" s="1">
        <v>21.98</v>
      </c>
      <c r="R333" s="1">
        <v>7.83</v>
      </c>
      <c r="T333" s="1">
        <f>P333+R333-P334-R334</f>
        <v>29.81</v>
      </c>
      <c r="V333" s="1">
        <v>216.54</v>
      </c>
      <c r="X333" s="1">
        <v>43.7</v>
      </c>
      <c r="Y333" s="1">
        <v>965</v>
      </c>
      <c r="Z333" s="1">
        <v>45.2849740932642</v>
      </c>
      <c r="AF333" s="1">
        <v>30.88</v>
      </c>
      <c r="AH333" s="1">
        <v>180.68</v>
      </c>
      <c r="AI333" s="5"/>
      <c r="AJ333" s="1">
        <v>42.26</v>
      </c>
      <c r="AK333" s="1">
        <v>922</v>
      </c>
      <c r="AL333" s="1">
        <v>45.8351409978308</v>
      </c>
      <c r="AN333" s="3" t="s">
        <v>64</v>
      </c>
      <c r="AO333" s="1">
        <v>134</v>
      </c>
      <c r="AP333" s="1">
        <v>27.29</v>
      </c>
      <c r="AR333" s="1">
        <v>11.99</v>
      </c>
      <c r="AT333" s="1">
        <f>AP333+AR333-AP334-AR334</f>
        <v>37.07912</v>
      </c>
      <c r="AV333" s="1">
        <v>245.19</v>
      </c>
      <c r="AX333" s="1">
        <v>51.62</v>
      </c>
      <c r="AY333" s="1">
        <v>960</v>
      </c>
      <c r="AZ333" s="1">
        <v>53.7708333333333</v>
      </c>
      <c r="BC333" s="1">
        <v>25.41</v>
      </c>
      <c r="BE333" s="1">
        <v>10.35</v>
      </c>
      <c r="BG333" s="1">
        <f>BC333+BE333-BC334-BE334</f>
        <v>35.76</v>
      </c>
      <c r="BI333" s="1">
        <v>229.65</v>
      </c>
      <c r="BK333" s="1">
        <v>49.69</v>
      </c>
      <c r="BL333" s="1">
        <v>900</v>
      </c>
      <c r="BM333" s="1">
        <v>55.2111111111111</v>
      </c>
      <c r="BS333" s="1">
        <v>36.37</v>
      </c>
      <c r="BU333" s="1">
        <v>181.15</v>
      </c>
      <c r="BV333" s="5"/>
      <c r="BW333" s="1">
        <v>60.18</v>
      </c>
      <c r="BX333" s="1">
        <v>1112</v>
      </c>
      <c r="BY333" s="1">
        <v>54.1187050359712</v>
      </c>
    </row>
    <row r="334" spans="1:77">
      <c r="A334" s="3"/>
      <c r="C334" s="1">
        <v>1.10044</v>
      </c>
      <c r="E334" s="1">
        <v>1.10044</v>
      </c>
      <c r="I334" s="1">
        <v>231.54</v>
      </c>
      <c r="K334" s="1">
        <v>42.55</v>
      </c>
      <c r="L334" s="1">
        <v>946</v>
      </c>
      <c r="M334" s="1">
        <v>44.9788583509514</v>
      </c>
      <c r="V334" s="1">
        <v>218.86</v>
      </c>
      <c r="X334" s="1">
        <v>41.22</v>
      </c>
      <c r="Y334" s="1">
        <v>924</v>
      </c>
      <c r="Z334" s="1">
        <v>44.6103896103896</v>
      </c>
      <c r="AH334" s="1">
        <v>200</v>
      </c>
      <c r="AI334" s="5"/>
      <c r="AJ334" s="1">
        <v>47.92</v>
      </c>
      <c r="AK334" s="1">
        <v>1073</v>
      </c>
      <c r="AL334" s="1">
        <v>44.6598322460391</v>
      </c>
      <c r="AN334" s="3"/>
      <c r="AP334" s="1">
        <v>1.10044</v>
      </c>
      <c r="AR334" s="1">
        <v>1.10044</v>
      </c>
      <c r="AV334" s="1">
        <v>245.51</v>
      </c>
      <c r="AX334" s="1">
        <v>51.78</v>
      </c>
      <c r="AY334" s="1">
        <v>986</v>
      </c>
      <c r="AZ334" s="1">
        <v>52.5152129817444</v>
      </c>
      <c r="BI334" s="1">
        <v>236.56</v>
      </c>
      <c r="BK334" s="1">
        <v>48.82</v>
      </c>
      <c r="BL334" s="1">
        <v>905</v>
      </c>
      <c r="BM334" s="1">
        <v>53.9447513812155</v>
      </c>
      <c r="BU334" s="1">
        <v>216.14</v>
      </c>
      <c r="BV334" s="5"/>
      <c r="BW334" s="1">
        <v>50.47</v>
      </c>
      <c r="BX334" s="1">
        <v>966</v>
      </c>
      <c r="BY334" s="1">
        <v>52.2463768115942</v>
      </c>
    </row>
    <row r="335" spans="1:77">
      <c r="A335" s="3"/>
      <c r="C335" s="1">
        <v>22.88956</v>
      </c>
      <c r="E335" s="1">
        <v>8.01956</v>
      </c>
      <c r="K335" s="1">
        <v>44.86</v>
      </c>
      <c r="L335" s="1">
        <v>965</v>
      </c>
      <c r="M335" s="1">
        <v>46.4870466321243</v>
      </c>
      <c r="X335" s="1">
        <v>43.56</v>
      </c>
      <c r="Y335" s="1">
        <v>961</v>
      </c>
      <c r="Z335" s="1">
        <v>45.3277835587929</v>
      </c>
      <c r="AJ335" s="1">
        <v>45.67</v>
      </c>
      <c r="AK335" s="1">
        <v>976</v>
      </c>
      <c r="AL335" s="1">
        <v>46.7930327868852</v>
      </c>
      <c r="AN335" s="3"/>
      <c r="AP335" s="1">
        <v>26.18956</v>
      </c>
      <c r="AR335" s="1">
        <v>10.88956</v>
      </c>
      <c r="AX335" s="1">
        <v>48.62</v>
      </c>
      <c r="AY335" s="1">
        <v>909</v>
      </c>
      <c r="AZ335" s="1">
        <v>53.4873487348735</v>
      </c>
      <c r="BK335" s="1">
        <v>47.48</v>
      </c>
      <c r="BL335" s="1">
        <v>881</v>
      </c>
      <c r="BM335" s="1">
        <v>53.8933030646992</v>
      </c>
      <c r="BW335" s="1">
        <v>49.64</v>
      </c>
      <c r="BX335" s="1">
        <v>942</v>
      </c>
      <c r="BY335" s="1">
        <v>52.6963906581741</v>
      </c>
    </row>
    <row r="336" spans="1:77">
      <c r="A336" s="3"/>
      <c r="K336" s="1">
        <v>41.83</v>
      </c>
      <c r="L336" s="1">
        <v>966</v>
      </c>
      <c r="M336" s="1">
        <v>43.3022774327122</v>
      </c>
      <c r="X336" s="1">
        <v>41.27</v>
      </c>
      <c r="Y336" s="1">
        <v>951</v>
      </c>
      <c r="Z336" s="1">
        <v>43.3964248159832</v>
      </c>
      <c r="AJ336" s="1">
        <v>42.58</v>
      </c>
      <c r="AK336" s="1">
        <v>977</v>
      </c>
      <c r="AL336" s="1">
        <v>43.582395087001</v>
      </c>
      <c r="AN336" s="3"/>
      <c r="AX336" s="1">
        <v>49.98</v>
      </c>
      <c r="AY336" s="1">
        <v>913</v>
      </c>
      <c r="AZ336" s="1">
        <v>54.7426067907996</v>
      </c>
      <c r="BK336" s="1">
        <v>48.74</v>
      </c>
      <c r="BL336" s="1">
        <v>922</v>
      </c>
      <c r="BM336" s="1">
        <v>52.8633405639913</v>
      </c>
      <c r="BW336" s="1">
        <v>50.94</v>
      </c>
      <c r="BX336" s="1">
        <v>975</v>
      </c>
      <c r="BY336" s="1">
        <v>52.2461538461538</v>
      </c>
    </row>
    <row r="337" spans="1:77">
      <c r="A337" s="3"/>
      <c r="K337" s="1">
        <v>37.56</v>
      </c>
      <c r="L337" s="1">
        <v>858</v>
      </c>
      <c r="M337" s="1">
        <v>43.7762237762238</v>
      </c>
      <c r="X337" s="1">
        <v>36.72</v>
      </c>
      <c r="Y337" s="1">
        <v>837</v>
      </c>
      <c r="Z337" s="1">
        <v>43.8709677419355</v>
      </c>
      <c r="AJ337" s="1">
        <v>38.4</v>
      </c>
      <c r="AK337" s="1">
        <v>871</v>
      </c>
      <c r="AL337" s="1">
        <v>44.0872560275545</v>
      </c>
      <c r="AN337" s="3"/>
      <c r="AX337" s="1">
        <v>52.73</v>
      </c>
      <c r="AY337" s="1">
        <v>1035</v>
      </c>
      <c r="AZ337" s="1">
        <v>50.9468599033816</v>
      </c>
      <c r="BK337" s="1">
        <v>51.68</v>
      </c>
      <c r="BL337" s="1">
        <v>997</v>
      </c>
      <c r="BM337" s="1">
        <v>51.8355065195587</v>
      </c>
      <c r="BW337" s="1">
        <v>53.77</v>
      </c>
      <c r="BX337" s="1">
        <v>1048</v>
      </c>
      <c r="BY337" s="1">
        <v>51.3072519083969</v>
      </c>
    </row>
    <row r="338" spans="1:77">
      <c r="A338" s="3"/>
      <c r="K338" s="1">
        <v>47.2</v>
      </c>
      <c r="L338" s="1">
        <v>1105</v>
      </c>
      <c r="M338" s="1">
        <v>42.7149321266968</v>
      </c>
      <c r="X338" s="1">
        <v>46.07</v>
      </c>
      <c r="Y338" s="1">
        <v>1084</v>
      </c>
      <c r="Z338" s="1">
        <v>42.5</v>
      </c>
      <c r="AJ338" s="1">
        <v>48.07</v>
      </c>
      <c r="AK338" s="1">
        <v>1118</v>
      </c>
      <c r="AL338" s="1">
        <v>42.9964221824687</v>
      </c>
      <c r="AN338" s="3"/>
      <c r="AX338" s="1">
        <v>57.61</v>
      </c>
      <c r="AY338" s="1">
        <v>1107</v>
      </c>
      <c r="AZ338" s="1">
        <v>52.0415537488708</v>
      </c>
      <c r="BK338" s="1">
        <v>57.26</v>
      </c>
      <c r="BL338" s="1">
        <v>1114</v>
      </c>
      <c r="BM338" s="1">
        <v>51.4003590664273</v>
      </c>
      <c r="BW338" s="1">
        <v>58.73</v>
      </c>
      <c r="BX338" s="1">
        <v>1121</v>
      </c>
      <c r="BY338" s="1">
        <v>52.3907225691347</v>
      </c>
    </row>
    <row r="339" spans="1:77">
      <c r="A339" s="3"/>
      <c r="I339" s="1">
        <v>235.025</v>
      </c>
      <c r="M339" s="1">
        <v>44.4650295917093</v>
      </c>
      <c r="V339" s="1">
        <v>217.7</v>
      </c>
      <c r="Z339" s="1">
        <v>44.1650899700609</v>
      </c>
      <c r="AH339" s="1">
        <v>190.34</v>
      </c>
      <c r="AI339" s="5"/>
      <c r="AL339" s="1">
        <v>44.6590132212966</v>
      </c>
      <c r="AN339" s="3"/>
      <c r="AV339" s="1">
        <v>245.35</v>
      </c>
      <c r="AZ339" s="1">
        <v>52.9174025821672</v>
      </c>
      <c r="BI339" s="1">
        <v>233.105</v>
      </c>
      <c r="BM339" s="1">
        <v>53.1913952845005</v>
      </c>
      <c r="BU339" s="1">
        <v>198.645</v>
      </c>
      <c r="BV339" s="5"/>
      <c r="BY339" s="1">
        <v>52.5009334715708</v>
      </c>
    </row>
    <row r="340" spans="1:77">
      <c r="A340" s="3"/>
      <c r="C340" s="1">
        <f>C335/20</f>
        <v>1.144478</v>
      </c>
      <c r="E340" s="1">
        <f>E335/20</f>
        <v>0.400978</v>
      </c>
      <c r="G340" s="1">
        <f>G333/20</f>
        <v>1.545456</v>
      </c>
      <c r="I340" s="1">
        <v>3917.08333333333</v>
      </c>
      <c r="M340" s="1">
        <v>44.4650295917093</v>
      </c>
      <c r="P340" s="1">
        <f>P333/20</f>
        <v>1.099</v>
      </c>
      <c r="R340" s="1">
        <f>R333/20</f>
        <v>0.3915</v>
      </c>
      <c r="T340" s="1">
        <f>T333/20</f>
        <v>1.4905</v>
      </c>
      <c r="V340" s="1">
        <v>3628.33333333333</v>
      </c>
      <c r="Z340" s="1">
        <v>44.1650899700609</v>
      </c>
      <c r="AF340" s="1">
        <v>1.544</v>
      </c>
      <c r="AH340" s="1">
        <v>3172.33333333333</v>
      </c>
      <c r="AL340" s="1">
        <v>44.6590132212966</v>
      </c>
      <c r="AN340" s="3"/>
      <c r="AP340" s="1">
        <f>AP335/20</f>
        <v>1.309478</v>
      </c>
      <c r="AR340" s="1">
        <f>AR335/20</f>
        <v>0.544478</v>
      </c>
      <c r="AT340" s="1">
        <f>AT333/20</f>
        <v>1.853956</v>
      </c>
      <c r="AV340" s="1">
        <v>4089.16666666667</v>
      </c>
      <c r="AZ340" s="1">
        <v>52.9174025821672</v>
      </c>
      <c r="BC340" s="1">
        <f>BC333/20</f>
        <v>1.2705</v>
      </c>
      <c r="BE340" s="1">
        <f>BE333/20</f>
        <v>0.5175</v>
      </c>
      <c r="BG340" s="1">
        <f>BG333/20</f>
        <v>1.788</v>
      </c>
      <c r="BI340" s="1">
        <v>3885.08333333333</v>
      </c>
      <c r="BM340" s="1">
        <v>53.1913952845005</v>
      </c>
      <c r="BS340" s="1">
        <v>1.8185</v>
      </c>
      <c r="BU340" s="1">
        <v>3310.75</v>
      </c>
      <c r="BY340" s="1">
        <v>52.5009334715708</v>
      </c>
    </row>
    <row r="341" spans="1:40">
      <c r="A341" s="3"/>
      <c r="AN341" s="3"/>
    </row>
    <row r="342" spans="1:40">
      <c r="A342" s="3"/>
      <c r="AN342" s="3"/>
    </row>
    <row r="343" spans="1:40">
      <c r="A343" s="4" t="s">
        <v>11</v>
      </c>
      <c r="AN343" s="4" t="s">
        <v>11</v>
      </c>
    </row>
    <row r="344" spans="1:77">
      <c r="A344" s="3" t="s">
        <v>65</v>
      </c>
      <c r="B344" s="1">
        <v>67</v>
      </c>
      <c r="C344" s="1">
        <v>23.59</v>
      </c>
      <c r="E344" s="1">
        <v>9.58</v>
      </c>
      <c r="G344" s="1">
        <f>C344+E344-C345-E345</f>
        <v>30.96912</v>
      </c>
      <c r="I344" s="1">
        <v>230.66</v>
      </c>
      <c r="K344" s="1">
        <v>43.34</v>
      </c>
      <c r="L344" s="1">
        <v>992</v>
      </c>
      <c r="M344" s="1">
        <v>43.6895161290323</v>
      </c>
      <c r="P344" s="1">
        <v>22.43</v>
      </c>
      <c r="R344" s="1">
        <v>7.68</v>
      </c>
      <c r="T344" s="1">
        <f>P344+R344-P345-R345</f>
        <v>30.11</v>
      </c>
      <c r="V344" s="1">
        <v>226.66</v>
      </c>
      <c r="X344" s="1">
        <v>42.11</v>
      </c>
      <c r="Y344" s="1">
        <v>973</v>
      </c>
      <c r="Z344" s="1">
        <v>43.27852004111</v>
      </c>
      <c r="AF344" s="1">
        <v>31.19</v>
      </c>
      <c r="AH344" s="1">
        <v>182.98</v>
      </c>
      <c r="AI344" s="5"/>
      <c r="AJ344" s="1">
        <v>53.56</v>
      </c>
      <c r="AK344" s="1">
        <v>1218</v>
      </c>
      <c r="AL344" s="1">
        <v>43.9737274220033</v>
      </c>
      <c r="AN344" s="3" t="s">
        <v>65</v>
      </c>
      <c r="AO344" s="1">
        <v>136</v>
      </c>
      <c r="AP344" s="1">
        <v>27.06</v>
      </c>
      <c r="AR344" s="1">
        <v>12.45</v>
      </c>
      <c r="AT344" s="1">
        <f>AP344+AR344-AP345-AR345</f>
        <v>37.30912</v>
      </c>
      <c r="AV344" s="1">
        <v>254.11</v>
      </c>
      <c r="AX344" s="1">
        <v>55.52</v>
      </c>
      <c r="AY344" s="1">
        <v>1030</v>
      </c>
      <c r="AZ344" s="1">
        <v>53.9029126213592</v>
      </c>
      <c r="BC344" s="1">
        <v>25.29</v>
      </c>
      <c r="BE344" s="1">
        <v>10.64</v>
      </c>
      <c r="BG344" s="1">
        <f>BC344+BE344-BC345-BE345</f>
        <v>35.93</v>
      </c>
      <c r="BI344" s="1">
        <v>239.18</v>
      </c>
      <c r="BK344" s="1">
        <v>53.27</v>
      </c>
      <c r="BL344" s="1">
        <v>1011</v>
      </c>
      <c r="BM344" s="1">
        <v>52.6904055390702</v>
      </c>
      <c r="BS344" s="1">
        <v>36.58</v>
      </c>
      <c r="BU344" s="1">
        <v>183.04</v>
      </c>
      <c r="BV344" s="5"/>
      <c r="BW344" s="1">
        <v>70.98</v>
      </c>
      <c r="BX344" s="1">
        <v>1308</v>
      </c>
      <c r="BY344" s="1">
        <v>54.2660550458716</v>
      </c>
    </row>
    <row r="345" spans="1:77">
      <c r="A345" s="3"/>
      <c r="C345" s="1">
        <v>1.10044</v>
      </c>
      <c r="E345" s="1">
        <v>1.10044</v>
      </c>
      <c r="I345" s="1">
        <v>234.32</v>
      </c>
      <c r="K345" s="1">
        <v>42.95</v>
      </c>
      <c r="L345" s="1">
        <v>1023</v>
      </c>
      <c r="M345" s="1">
        <v>41.9843597262952</v>
      </c>
      <c r="V345" s="1">
        <v>215.36</v>
      </c>
      <c r="X345" s="1">
        <v>42.06</v>
      </c>
      <c r="Y345" s="1">
        <v>1002</v>
      </c>
      <c r="Z345" s="1">
        <v>41.9760479041916</v>
      </c>
      <c r="AH345" s="1">
        <v>204.12</v>
      </c>
      <c r="AI345" s="5"/>
      <c r="AJ345" s="1">
        <v>43.79</v>
      </c>
      <c r="AK345" s="1">
        <v>1036</v>
      </c>
      <c r="AL345" s="1">
        <v>42.2683397683398</v>
      </c>
      <c r="AN345" s="3"/>
      <c r="AP345" s="1">
        <v>1.10044</v>
      </c>
      <c r="AR345" s="1">
        <v>1.10044</v>
      </c>
      <c r="AV345" s="1">
        <v>248.33</v>
      </c>
      <c r="AX345" s="1">
        <v>49.69</v>
      </c>
      <c r="AY345" s="1">
        <v>923</v>
      </c>
      <c r="AZ345" s="1">
        <v>53.8353196099675</v>
      </c>
      <c r="BI345" s="1">
        <v>240.56</v>
      </c>
      <c r="BK345" s="1">
        <v>47.31</v>
      </c>
      <c r="BL345" s="1">
        <v>903</v>
      </c>
      <c r="BM345" s="1">
        <v>52.3920265780731</v>
      </c>
      <c r="BU345" s="1">
        <v>228.87</v>
      </c>
      <c r="BV345" s="5"/>
      <c r="BW345" s="1">
        <v>50.78</v>
      </c>
      <c r="BX345" s="1">
        <v>937</v>
      </c>
      <c r="BY345" s="1">
        <v>54.1942369263607</v>
      </c>
    </row>
    <row r="346" spans="1:77">
      <c r="A346" s="3"/>
      <c r="C346" s="1">
        <v>22.48956</v>
      </c>
      <c r="E346" s="1">
        <v>8.47956</v>
      </c>
      <c r="K346" s="1">
        <v>44.94</v>
      </c>
      <c r="L346" s="1">
        <v>1066</v>
      </c>
      <c r="M346" s="1">
        <v>42.1575984990619</v>
      </c>
      <c r="X346" s="1">
        <v>44.03</v>
      </c>
      <c r="Y346" s="1">
        <v>1045</v>
      </c>
      <c r="Z346" s="1">
        <v>42.133971291866</v>
      </c>
      <c r="AJ346" s="1">
        <v>45.72</v>
      </c>
      <c r="AK346" s="1">
        <v>1077</v>
      </c>
      <c r="AL346" s="1">
        <v>42.4512534818941</v>
      </c>
      <c r="AN346" s="3"/>
      <c r="AP346" s="1">
        <v>25.95956</v>
      </c>
      <c r="AR346" s="1">
        <v>11.34956</v>
      </c>
      <c r="AX346" s="1">
        <v>56.73</v>
      </c>
      <c r="AY346" s="1">
        <v>1063</v>
      </c>
      <c r="AZ346" s="1">
        <v>53.3678269049859</v>
      </c>
      <c r="BK346" s="1">
        <v>52.77</v>
      </c>
      <c r="BL346" s="1">
        <v>943</v>
      </c>
      <c r="BM346" s="1">
        <v>55.9597030752916</v>
      </c>
      <c r="BW346" s="1">
        <v>57.76</v>
      </c>
      <c r="BX346" s="1">
        <v>1075</v>
      </c>
      <c r="BY346" s="1">
        <v>53.7302325581395</v>
      </c>
    </row>
    <row r="347" spans="1:77">
      <c r="A347" s="3"/>
      <c r="K347" s="1">
        <v>53.49</v>
      </c>
      <c r="L347" s="1">
        <v>1176</v>
      </c>
      <c r="M347" s="1">
        <v>45.484693877551</v>
      </c>
      <c r="X347" s="1">
        <v>51.97</v>
      </c>
      <c r="Y347" s="1">
        <v>1154</v>
      </c>
      <c r="Z347" s="1">
        <v>45.0346620450607</v>
      </c>
      <c r="AJ347" s="1">
        <v>37.63</v>
      </c>
      <c r="AK347" s="1">
        <v>822</v>
      </c>
      <c r="AL347" s="1">
        <v>45.7785888077859</v>
      </c>
      <c r="AN347" s="3"/>
      <c r="AX347" s="1">
        <v>52</v>
      </c>
      <c r="AY347" s="1">
        <v>969</v>
      </c>
      <c r="AZ347" s="1">
        <v>53.6635706914345</v>
      </c>
      <c r="BK347" s="1">
        <v>50.69</v>
      </c>
      <c r="BL347" s="1">
        <v>968</v>
      </c>
      <c r="BM347" s="1">
        <v>52.3657024793388</v>
      </c>
      <c r="BW347" s="1">
        <v>50.23</v>
      </c>
      <c r="BX347" s="1">
        <v>949</v>
      </c>
      <c r="BY347" s="1">
        <v>52.9293993677555</v>
      </c>
    </row>
    <row r="348" spans="1:77">
      <c r="A348" s="3"/>
      <c r="K348" s="1">
        <v>53.86</v>
      </c>
      <c r="L348" s="1">
        <v>1196</v>
      </c>
      <c r="M348" s="1">
        <v>45.0334448160535</v>
      </c>
      <c r="X348" s="1">
        <v>52.46</v>
      </c>
      <c r="Y348" s="1">
        <v>1173</v>
      </c>
      <c r="Z348" s="1">
        <v>44.7229326513214</v>
      </c>
      <c r="AJ348" s="1">
        <v>54.72</v>
      </c>
      <c r="AK348" s="1">
        <v>1207</v>
      </c>
      <c r="AL348" s="1">
        <v>45.3355426677713</v>
      </c>
      <c r="AN348" s="3"/>
      <c r="AX348" s="1">
        <v>50.55</v>
      </c>
      <c r="AY348" s="1">
        <v>916</v>
      </c>
      <c r="AZ348" s="1">
        <v>55.1855895196506</v>
      </c>
      <c r="BK348" s="1">
        <v>49.2</v>
      </c>
      <c r="BL348" s="1">
        <v>954</v>
      </c>
      <c r="BM348" s="1">
        <v>51.5723270440252</v>
      </c>
      <c r="BW348" s="1">
        <v>51.62</v>
      </c>
      <c r="BX348" s="1">
        <v>990</v>
      </c>
      <c r="BY348" s="1">
        <v>52.1414141414141</v>
      </c>
    </row>
    <row r="349" spans="1:77">
      <c r="A349" s="3"/>
      <c r="K349" s="1">
        <v>46.98</v>
      </c>
      <c r="L349" s="1">
        <v>1059</v>
      </c>
      <c r="M349" s="1">
        <v>44.3626062322946</v>
      </c>
      <c r="X349" s="1">
        <v>45.66</v>
      </c>
      <c r="Y349" s="1">
        <v>1038</v>
      </c>
      <c r="Z349" s="1">
        <v>43.9884393063584</v>
      </c>
      <c r="AJ349" s="1">
        <v>42.82</v>
      </c>
      <c r="AK349" s="1">
        <v>959</v>
      </c>
      <c r="AL349" s="1">
        <v>44.6506777893639</v>
      </c>
      <c r="AN349" s="3"/>
      <c r="AX349" s="1">
        <v>49.16</v>
      </c>
      <c r="AY349" s="1">
        <v>953</v>
      </c>
      <c r="AZ349" s="1">
        <v>51.5844700944386</v>
      </c>
      <c r="BK349" s="1">
        <v>48.03</v>
      </c>
      <c r="BL349" s="1">
        <v>935</v>
      </c>
      <c r="BM349" s="1">
        <v>51.3689839572193</v>
      </c>
      <c r="BW349" s="1">
        <v>51.82</v>
      </c>
      <c r="BX349" s="1">
        <v>998</v>
      </c>
      <c r="BY349" s="1">
        <v>51.9238476953908</v>
      </c>
    </row>
    <row r="350" spans="1:77">
      <c r="A350" s="3"/>
      <c r="I350" s="1">
        <v>232.49</v>
      </c>
      <c r="M350" s="1">
        <v>43.7853698800481</v>
      </c>
      <c r="V350" s="1">
        <v>221.01</v>
      </c>
      <c r="Z350" s="1">
        <v>43.522428873318</v>
      </c>
      <c r="AH350" s="1">
        <v>193.55</v>
      </c>
      <c r="AI350" s="5"/>
      <c r="AL350" s="1">
        <v>44.0763549895264</v>
      </c>
      <c r="AN350" s="3"/>
      <c r="AV350" s="1">
        <v>251.22</v>
      </c>
      <c r="AZ350" s="1">
        <v>53.5899482403061</v>
      </c>
      <c r="BI350" s="1">
        <v>239.87</v>
      </c>
      <c r="BM350" s="1">
        <v>52.7248581121697</v>
      </c>
      <c r="BU350" s="1">
        <v>205.955</v>
      </c>
      <c r="BV350" s="5"/>
      <c r="BY350" s="1">
        <v>53.1975309558221</v>
      </c>
    </row>
    <row r="351" spans="1:77">
      <c r="A351" s="3"/>
      <c r="C351" s="1">
        <f>C346/20</f>
        <v>1.124478</v>
      </c>
      <c r="E351" s="1">
        <f>E346/20</f>
        <v>0.423978</v>
      </c>
      <c r="G351" s="1">
        <f>G344/20</f>
        <v>1.548456</v>
      </c>
      <c r="I351" s="1">
        <v>3874.83333333333</v>
      </c>
      <c r="M351" s="1">
        <v>43.7853698800481</v>
      </c>
      <c r="P351" s="1">
        <f>P344/20</f>
        <v>1.1215</v>
      </c>
      <c r="R351" s="1">
        <f>R344/20</f>
        <v>0.384</v>
      </c>
      <c r="T351" s="1">
        <f>T344/20</f>
        <v>1.5055</v>
      </c>
      <c r="V351" s="1">
        <v>3683.5</v>
      </c>
      <c r="Z351" s="1">
        <v>43.522428873318</v>
      </c>
      <c r="AF351" s="1">
        <v>1.5595</v>
      </c>
      <c r="AH351" s="1">
        <v>3225.83333333333</v>
      </c>
      <c r="AL351" s="1">
        <v>44.0763549895264</v>
      </c>
      <c r="AN351" s="3"/>
      <c r="AP351" s="1">
        <f>AP346/20</f>
        <v>1.297978</v>
      </c>
      <c r="AR351" s="1">
        <f>AR346/20</f>
        <v>0.567478</v>
      </c>
      <c r="AT351" s="1">
        <f>AT344/20</f>
        <v>1.865456</v>
      </c>
      <c r="AV351" s="1">
        <v>4187</v>
      </c>
      <c r="AZ351" s="1">
        <v>53.5899482403061</v>
      </c>
      <c r="BC351" s="1">
        <f>BC344/20</f>
        <v>1.2645</v>
      </c>
      <c r="BE351" s="1">
        <f>BE344/20</f>
        <v>0.532</v>
      </c>
      <c r="BG351" s="1">
        <f>BG344/20</f>
        <v>1.7965</v>
      </c>
      <c r="BI351" s="1">
        <v>3997.83333333333</v>
      </c>
      <c r="BM351" s="1">
        <v>52.7248581121697</v>
      </c>
      <c r="BS351" s="1">
        <v>1.829</v>
      </c>
      <c r="BU351" s="1">
        <v>3432.58333333333</v>
      </c>
      <c r="BY351" s="1">
        <v>53.1975309558221</v>
      </c>
    </row>
    <row r="352" spans="1:40">
      <c r="A352" s="3"/>
      <c r="AN352" s="3"/>
    </row>
    <row r="353" spans="1:40">
      <c r="A353" s="3"/>
      <c r="AN353" s="3"/>
    </row>
    <row r="354" spans="1:40">
      <c r="A354" s="4" t="s">
        <v>11</v>
      </c>
      <c r="AN354" s="4" t="s">
        <v>11</v>
      </c>
    </row>
    <row r="355" spans="1:77">
      <c r="A355" s="3" t="s">
        <v>66</v>
      </c>
      <c r="B355" s="1">
        <v>69</v>
      </c>
      <c r="C355" s="1">
        <v>24.01</v>
      </c>
      <c r="E355" s="1">
        <v>9.32</v>
      </c>
      <c r="G355" s="1">
        <f>C355+E355-C356-E356</f>
        <v>31.12912</v>
      </c>
      <c r="I355" s="1">
        <v>235.54</v>
      </c>
      <c r="K355" s="1">
        <v>54.31</v>
      </c>
      <c r="L355" s="1">
        <v>1203</v>
      </c>
      <c r="M355" s="1">
        <v>45.1454696591854</v>
      </c>
      <c r="P355" s="1">
        <v>22.8</v>
      </c>
      <c r="R355" s="1">
        <v>7.8</v>
      </c>
      <c r="T355" s="1">
        <f>P355+R355-P356-R356</f>
        <v>30.6</v>
      </c>
      <c r="V355" s="1">
        <v>228.56</v>
      </c>
      <c r="X355" s="1">
        <v>53.97</v>
      </c>
      <c r="Y355" s="1">
        <v>1183</v>
      </c>
      <c r="Z355" s="1">
        <v>45.6213017751479</v>
      </c>
      <c r="AF355" s="1">
        <v>30.9</v>
      </c>
      <c r="AH355" s="1">
        <v>175.81</v>
      </c>
      <c r="AI355" s="5"/>
      <c r="AJ355" s="1">
        <v>45.77</v>
      </c>
      <c r="AK355" s="1">
        <v>1007</v>
      </c>
      <c r="AL355" s="1">
        <v>45.4518371400199</v>
      </c>
      <c r="AN355" s="3" t="s">
        <v>66</v>
      </c>
      <c r="AO355" s="1">
        <v>138</v>
      </c>
      <c r="AP355" s="1">
        <v>26.79</v>
      </c>
      <c r="AR355" s="1">
        <v>12.44</v>
      </c>
      <c r="AT355" s="1">
        <f>AP355+AR355-AP356-AR356</f>
        <v>37.02912</v>
      </c>
      <c r="AV355" s="1">
        <v>236.35</v>
      </c>
      <c r="AX355" s="1">
        <v>68.16</v>
      </c>
      <c r="AY355" s="1">
        <v>1296</v>
      </c>
      <c r="AZ355" s="1">
        <v>52.5925925925926</v>
      </c>
      <c r="BC355" s="1">
        <v>24.88</v>
      </c>
      <c r="BE355" s="1">
        <v>10.84</v>
      </c>
      <c r="BG355" s="1">
        <f>BC355+BE355-BC356-BE356</f>
        <v>35.72</v>
      </c>
      <c r="BI355" s="1">
        <v>238.96</v>
      </c>
      <c r="BK355" s="1">
        <v>66.32</v>
      </c>
      <c r="BL355" s="1">
        <v>1177</v>
      </c>
      <c r="BM355" s="1">
        <v>56.3466440101954</v>
      </c>
      <c r="BS355" s="1">
        <v>36.05</v>
      </c>
      <c r="BU355" s="1">
        <v>201.23</v>
      </c>
      <c r="BV355" s="5"/>
      <c r="BW355" s="1">
        <v>55.38</v>
      </c>
      <c r="BX355" s="1">
        <v>1046</v>
      </c>
      <c r="BY355" s="1">
        <v>52.9445506692161</v>
      </c>
    </row>
    <row r="356" spans="1:77">
      <c r="A356" s="3"/>
      <c r="C356" s="1">
        <v>1.10044</v>
      </c>
      <c r="E356" s="1">
        <v>1.10044</v>
      </c>
      <c r="I356" s="1">
        <v>229.22</v>
      </c>
      <c r="K356" s="1">
        <v>51.62</v>
      </c>
      <c r="L356" s="1">
        <v>1137</v>
      </c>
      <c r="M356" s="1">
        <v>45.4001759014952</v>
      </c>
      <c r="V356" s="1">
        <v>217.45</v>
      </c>
      <c r="X356" s="1">
        <v>50.28</v>
      </c>
      <c r="Y356" s="1">
        <v>1122</v>
      </c>
      <c r="Z356" s="1">
        <v>44.8128342245989</v>
      </c>
      <c r="AH356" s="1">
        <v>203.31</v>
      </c>
      <c r="AI356" s="5"/>
      <c r="AJ356" s="1">
        <v>52.42</v>
      </c>
      <c r="AK356" s="1">
        <v>1147</v>
      </c>
      <c r="AL356" s="1">
        <v>45.7018308631212</v>
      </c>
      <c r="AN356" s="3"/>
      <c r="AP356" s="1">
        <v>1.10044</v>
      </c>
      <c r="AR356" s="1">
        <v>1.10044</v>
      </c>
      <c r="AV356" s="1">
        <v>258.74</v>
      </c>
      <c r="AX356" s="1">
        <v>52</v>
      </c>
      <c r="AY356" s="1">
        <v>954</v>
      </c>
      <c r="AZ356" s="1">
        <v>54.5073375262054</v>
      </c>
      <c r="BI356" s="1">
        <v>234.12</v>
      </c>
      <c r="BK356" s="1">
        <v>50.68</v>
      </c>
      <c r="BL356" s="1">
        <v>976</v>
      </c>
      <c r="BM356" s="1">
        <v>51.9262295081967</v>
      </c>
      <c r="BU356" s="1">
        <v>214.82</v>
      </c>
      <c r="BV356" s="5"/>
      <c r="BW356" s="1">
        <v>53.09</v>
      </c>
      <c r="BX356" s="1">
        <v>1008</v>
      </c>
      <c r="BY356" s="1">
        <v>52.6686507936508</v>
      </c>
    </row>
    <row r="357" spans="1:77">
      <c r="A357" s="3"/>
      <c r="C357" s="1">
        <v>22.90956</v>
      </c>
      <c r="E357" s="1">
        <v>8.21956</v>
      </c>
      <c r="K357" s="1">
        <v>41.29</v>
      </c>
      <c r="L357" s="1">
        <v>910</v>
      </c>
      <c r="M357" s="1">
        <v>45.3736263736264</v>
      </c>
      <c r="X357" s="1">
        <v>39.94</v>
      </c>
      <c r="Y357" s="1">
        <v>887</v>
      </c>
      <c r="Z357" s="1">
        <v>45.0281848928974</v>
      </c>
      <c r="AJ357" s="1">
        <v>54.22</v>
      </c>
      <c r="AK357" s="1">
        <v>1187</v>
      </c>
      <c r="AL357" s="1">
        <v>45.6781802864364</v>
      </c>
      <c r="AN357" s="3"/>
      <c r="AP357" s="1">
        <v>25.68956</v>
      </c>
      <c r="AR357" s="1">
        <v>11.33956</v>
      </c>
      <c r="AX357" s="1">
        <v>58.56</v>
      </c>
      <c r="AY357" s="1">
        <v>1097</v>
      </c>
      <c r="AZ357" s="1">
        <v>53.3819507748405</v>
      </c>
      <c r="BK357" s="1">
        <v>56.06</v>
      </c>
      <c r="BL357" s="1">
        <v>1075</v>
      </c>
      <c r="BM357" s="1">
        <v>52.1488372093023</v>
      </c>
      <c r="BW357" s="1">
        <v>53.9</v>
      </c>
      <c r="BX357" s="1">
        <v>1003</v>
      </c>
      <c r="BY357" s="1">
        <v>53.7387836490528</v>
      </c>
    </row>
    <row r="358" spans="1:77">
      <c r="A358" s="3"/>
      <c r="K358" s="1">
        <v>43.82</v>
      </c>
      <c r="L358" s="1">
        <v>1006</v>
      </c>
      <c r="M358" s="1">
        <v>43.558648111332</v>
      </c>
      <c r="X358" s="1">
        <v>44.12</v>
      </c>
      <c r="Y358" s="1">
        <v>982</v>
      </c>
      <c r="Z358" s="1">
        <v>44.928716904277</v>
      </c>
      <c r="AJ358" s="1">
        <v>44.74</v>
      </c>
      <c r="AK358" s="1">
        <v>1020</v>
      </c>
      <c r="AL358" s="1">
        <v>43.8627450980392</v>
      </c>
      <c r="AN358" s="3"/>
      <c r="AX358" s="1">
        <v>53.76</v>
      </c>
      <c r="AY358" s="1">
        <v>994</v>
      </c>
      <c r="AZ358" s="1">
        <v>54.0845070422535</v>
      </c>
      <c r="BK358" s="1">
        <v>51.22</v>
      </c>
      <c r="BL358" s="1">
        <v>981</v>
      </c>
      <c r="BM358" s="1">
        <v>52.2120285423038</v>
      </c>
      <c r="BW358" s="1">
        <v>54.87</v>
      </c>
      <c r="BX358" s="1">
        <v>1008</v>
      </c>
      <c r="BY358" s="1">
        <v>54.4345238095238</v>
      </c>
    </row>
    <row r="359" spans="1:77">
      <c r="A359" s="3"/>
      <c r="K359" s="1">
        <v>35.43</v>
      </c>
      <c r="L359" s="1">
        <v>808</v>
      </c>
      <c r="M359" s="1">
        <v>43.8490099009901</v>
      </c>
      <c r="X359" s="1">
        <v>35.1</v>
      </c>
      <c r="Y359" s="1">
        <v>789</v>
      </c>
      <c r="Z359" s="1">
        <v>44.4866920152091</v>
      </c>
      <c r="AJ359" s="1">
        <v>44.29</v>
      </c>
      <c r="AK359" s="1">
        <v>1003</v>
      </c>
      <c r="AL359" s="1">
        <v>44.1575274177468</v>
      </c>
      <c r="AN359" s="3"/>
      <c r="AX359" s="1">
        <v>52.8</v>
      </c>
      <c r="AY359" s="1">
        <v>1006</v>
      </c>
      <c r="AZ359" s="1">
        <v>52.4850894632207</v>
      </c>
      <c r="BK359" s="1">
        <v>48.23</v>
      </c>
      <c r="BL359" s="1">
        <v>917</v>
      </c>
      <c r="BM359" s="1">
        <v>52.5954198473282</v>
      </c>
      <c r="BW359" s="1">
        <v>55.29</v>
      </c>
      <c r="BX359" s="1">
        <v>974</v>
      </c>
      <c r="BY359" s="1">
        <v>56.7659137577002</v>
      </c>
    </row>
    <row r="360" spans="1:77">
      <c r="A360" s="3"/>
      <c r="K360" s="1">
        <v>41.68</v>
      </c>
      <c r="L360" s="1">
        <v>940</v>
      </c>
      <c r="M360" s="1">
        <v>44.3404255319149</v>
      </c>
      <c r="X360" s="1">
        <v>40.34</v>
      </c>
      <c r="Y360" s="1">
        <v>921</v>
      </c>
      <c r="Z360" s="1">
        <v>43.800217155266</v>
      </c>
      <c r="AJ360" s="1">
        <v>42.54</v>
      </c>
      <c r="AK360" s="1">
        <v>953</v>
      </c>
      <c r="AL360" s="1">
        <v>44.6379853095488</v>
      </c>
      <c r="AN360" s="3"/>
      <c r="AX360" s="1">
        <v>62.57</v>
      </c>
      <c r="AY360" s="1">
        <v>1119</v>
      </c>
      <c r="AZ360" s="1">
        <v>55.9159964253798</v>
      </c>
      <c r="BK360" s="1">
        <v>59.48</v>
      </c>
      <c r="BL360" s="1">
        <v>1142</v>
      </c>
      <c r="BM360" s="1">
        <v>52.0840630472855</v>
      </c>
      <c r="BW360" s="1">
        <v>63.81</v>
      </c>
      <c r="BX360" s="1">
        <v>1134</v>
      </c>
      <c r="BY360" s="1">
        <v>56.2698412698413</v>
      </c>
    </row>
    <row r="361" spans="1:77">
      <c r="A361" s="3"/>
      <c r="I361" s="1">
        <v>232.38</v>
      </c>
      <c r="M361" s="1">
        <v>44.6112259130906</v>
      </c>
      <c r="V361" s="1">
        <v>223.005</v>
      </c>
      <c r="Z361" s="1">
        <v>44.7796578278994</v>
      </c>
      <c r="AH361" s="1">
        <v>189.56</v>
      </c>
      <c r="AI361" s="5"/>
      <c r="AL361" s="1">
        <v>44.9150176858187</v>
      </c>
      <c r="AN361" s="3"/>
      <c r="AV361" s="1">
        <v>247.545</v>
      </c>
      <c r="AZ361" s="1">
        <v>53.8279123040821</v>
      </c>
      <c r="BI361" s="1">
        <v>236.54</v>
      </c>
      <c r="BM361" s="1">
        <v>52.8855370274353</v>
      </c>
      <c r="BU361" s="1">
        <v>208.025</v>
      </c>
      <c r="BV361" s="5"/>
      <c r="BY361" s="1">
        <v>54.4703773248308</v>
      </c>
    </row>
    <row r="362" spans="1:77">
      <c r="A362" s="3"/>
      <c r="C362" s="1">
        <f>C357/20</f>
        <v>1.145478</v>
      </c>
      <c r="E362" s="1">
        <f>E357/20</f>
        <v>0.410978</v>
      </c>
      <c r="G362" s="1">
        <f>G355/20</f>
        <v>1.556456</v>
      </c>
      <c r="I362" s="1">
        <v>3873</v>
      </c>
      <c r="M362" s="1">
        <v>44.6112259130906</v>
      </c>
      <c r="P362" s="1">
        <f>P355/20</f>
        <v>1.14</v>
      </c>
      <c r="R362" s="1">
        <f>R355/20</f>
        <v>0.39</v>
      </c>
      <c r="T362" s="1">
        <f>T355/20</f>
        <v>1.53</v>
      </c>
      <c r="V362" s="1">
        <v>3716.75</v>
      </c>
      <c r="Z362" s="1">
        <v>44.7796578278994</v>
      </c>
      <c r="AF362" s="1">
        <v>1.545</v>
      </c>
      <c r="AH362" s="1">
        <v>3159.33333333333</v>
      </c>
      <c r="AL362" s="1">
        <v>44.9150176858187</v>
      </c>
      <c r="AN362" s="3"/>
      <c r="AP362" s="1">
        <f>AP357/20</f>
        <v>1.284478</v>
      </c>
      <c r="AR362" s="1">
        <f>AR357/20</f>
        <v>0.566978</v>
      </c>
      <c r="AT362" s="1">
        <f>AT355/20</f>
        <v>1.851456</v>
      </c>
      <c r="AV362" s="1">
        <v>4125.75</v>
      </c>
      <c r="AZ362" s="1">
        <v>53.8279123040821</v>
      </c>
      <c r="BC362" s="1">
        <f>BC355/20</f>
        <v>1.244</v>
      </c>
      <c r="BE362" s="1">
        <f>BE355/20</f>
        <v>0.542</v>
      </c>
      <c r="BG362" s="1">
        <f>BG355/20</f>
        <v>1.786</v>
      </c>
      <c r="BI362" s="1">
        <v>3942.33333333333</v>
      </c>
      <c r="BM362" s="1">
        <v>52.8855370274353</v>
      </c>
      <c r="BS362" s="1">
        <v>1.8025</v>
      </c>
      <c r="BU362" s="1">
        <v>3467.08333333333</v>
      </c>
      <c r="BY362" s="1">
        <v>54.4703773248308</v>
      </c>
    </row>
    <row r="363" spans="1:40">
      <c r="A363" s="3"/>
      <c r="AN363" s="3"/>
    </row>
    <row r="364" spans="1:40">
      <c r="A364" s="3"/>
      <c r="AN364" s="3"/>
    </row>
    <row r="365" s="1" customFormat="1" spans="1:77">
      <c r="A365" s="4" t="s">
        <v>11</v>
      </c>
      <c r="C365" s="1">
        <v>23.9666666666667</v>
      </c>
      <c r="E365" s="1">
        <v>10.1833333333333</v>
      </c>
      <c r="G365" s="1">
        <f>AVERAGE(G340,G351,G362)</f>
        <v>1.55012266666667</v>
      </c>
      <c r="I365" s="1">
        <v>3888.30555555556</v>
      </c>
      <c r="M365" s="1">
        <v>44.287208461616</v>
      </c>
      <c r="T365" s="1">
        <f>AVERAGE(T340,T351,T362)</f>
        <v>1.50866666666667</v>
      </c>
      <c r="V365" s="1">
        <v>3676.19444444444</v>
      </c>
      <c r="Z365" s="1">
        <v>44.1557255570928</v>
      </c>
      <c r="AH365" s="1">
        <v>3185.83333333333</v>
      </c>
      <c r="AL365" s="1">
        <v>44.5501286322139</v>
      </c>
      <c r="AN365" s="4" t="s">
        <v>11</v>
      </c>
      <c r="AT365" s="1">
        <f>AVERAGE(AT340,AT351,AT362)</f>
        <v>1.856956</v>
      </c>
      <c r="AV365" s="1">
        <v>4133.97222222222</v>
      </c>
      <c r="AZ365" s="1">
        <v>53.4450877088518</v>
      </c>
      <c r="BG365" s="1">
        <f>AVERAGE(BG340,BG351,BG362)</f>
        <v>1.79016666666667</v>
      </c>
      <c r="BI365" s="1">
        <v>3941.75</v>
      </c>
      <c r="BM365" s="1">
        <v>52.9339301413685</v>
      </c>
      <c r="BU365" s="1">
        <v>3314.58333333333</v>
      </c>
      <c r="BY365" s="1">
        <v>53.3896139174079</v>
      </c>
    </row>
    <row r="367" spans="1:77">
      <c r="A367" s="1" t="s">
        <v>67</v>
      </c>
      <c r="C367" s="1">
        <f>C307</f>
        <v>1.140478</v>
      </c>
      <c r="E367" s="1">
        <f>E307</f>
        <v>0.414478</v>
      </c>
      <c r="G367" s="1">
        <f>G307</f>
        <v>1.554956</v>
      </c>
      <c r="I367" s="1">
        <f>I307</f>
        <v>3920.16666666667</v>
      </c>
      <c r="M367" s="1">
        <f>M307</f>
        <v>43.9269518547797</v>
      </c>
      <c r="O367" s="1" t="s">
        <v>67</v>
      </c>
      <c r="P367" s="1">
        <f>P307</f>
        <v>1.1095</v>
      </c>
      <c r="R367" s="1">
        <f>R307</f>
        <v>0.3915</v>
      </c>
      <c r="T367" s="1">
        <f>T307</f>
        <v>1.501</v>
      </c>
      <c r="V367" s="1">
        <f>V307</f>
        <v>3670</v>
      </c>
      <c r="Z367" s="1">
        <f>Z307</f>
        <v>43.4169441790314</v>
      </c>
      <c r="AE367" s="1" t="s">
        <v>67</v>
      </c>
      <c r="AF367" s="1">
        <f>AF307</f>
        <v>1.6005</v>
      </c>
      <c r="AH367" s="1">
        <f>AH307</f>
        <v>3183.58333333333</v>
      </c>
      <c r="AL367" s="1">
        <f>AL307</f>
        <v>44.1710223295801</v>
      </c>
      <c r="AN367" s="1" t="s">
        <v>67</v>
      </c>
      <c r="AP367" s="1">
        <f t="shared" ref="AP367:AT367" si="0">AP307</f>
        <v>1.299478</v>
      </c>
      <c r="AR367" s="1">
        <f t="shared" si="0"/>
        <v>0.547478</v>
      </c>
      <c r="AT367" s="1">
        <f t="shared" si="0"/>
        <v>1.846956</v>
      </c>
      <c r="AV367" s="1">
        <f>AV307</f>
        <v>4048.75</v>
      </c>
      <c r="AZ367" s="1">
        <f t="shared" ref="AZ367:BE367" si="1">AZ307</f>
        <v>53.1553285572147</v>
      </c>
      <c r="BB367" s="1" t="s">
        <v>67</v>
      </c>
      <c r="BC367" s="1">
        <f t="shared" si="1"/>
        <v>1.2715</v>
      </c>
      <c r="BE367" s="1">
        <f t="shared" si="1"/>
        <v>0.518</v>
      </c>
      <c r="BG367" s="1">
        <f>BG307</f>
        <v>1.7895</v>
      </c>
      <c r="BI367" s="1">
        <f>BI307</f>
        <v>3848.5</v>
      </c>
      <c r="BM367" s="1">
        <f>BM307</f>
        <v>52.4869332732181</v>
      </c>
      <c r="BR367" s="1" t="s">
        <v>67</v>
      </c>
      <c r="BS367" s="1">
        <f>BS307</f>
        <v>1.836</v>
      </c>
      <c r="BU367" s="1">
        <f>BU307</f>
        <v>3423.16666666667</v>
      </c>
      <c r="BY367" s="1">
        <f>BY307</f>
        <v>53.2423101102746</v>
      </c>
    </row>
    <row r="368" spans="1:77">
      <c r="A368" s="1" t="s">
        <v>67</v>
      </c>
      <c r="C368" s="1">
        <f>C318</f>
        <v>1.131978</v>
      </c>
      <c r="E368" s="1">
        <f>E318</f>
        <v>0.413978</v>
      </c>
      <c r="G368" s="1">
        <f>G318</f>
        <v>1.545956</v>
      </c>
      <c r="I368" s="1">
        <f>I318</f>
        <v>3858.5</v>
      </c>
      <c r="M368" s="1">
        <f>M318</f>
        <v>43.4452820978851</v>
      </c>
      <c r="O368" s="1" t="s">
        <v>67</v>
      </c>
      <c r="P368" s="1">
        <f>P318</f>
        <v>1.134</v>
      </c>
      <c r="R368" s="1">
        <f>R318</f>
        <v>0.3885</v>
      </c>
      <c r="T368" s="1">
        <f>T318</f>
        <v>1.5225</v>
      </c>
      <c r="V368" s="1">
        <f>V318</f>
        <v>3691.83333333333</v>
      </c>
      <c r="Z368" s="1">
        <f>Z318</f>
        <v>43.3460904706896</v>
      </c>
      <c r="AE368" s="1" t="s">
        <v>67</v>
      </c>
      <c r="AF368" s="1">
        <f>AF318</f>
        <v>1.5445</v>
      </c>
      <c r="AH368" s="1">
        <f>AH318</f>
        <v>3237.91666666667</v>
      </c>
      <c r="AL368" s="1">
        <f>AL318</f>
        <v>43.7014920998714</v>
      </c>
      <c r="AN368" s="1" t="s">
        <v>67</v>
      </c>
      <c r="AP368" s="1">
        <f t="shared" ref="AP368:AT368" si="2">AP318</f>
        <v>1.294478</v>
      </c>
      <c r="AR368" s="1">
        <f t="shared" si="2"/>
        <v>0.553478</v>
      </c>
      <c r="AT368" s="1">
        <f t="shared" si="2"/>
        <v>1.847956</v>
      </c>
      <c r="AV368" s="1">
        <f>AV318</f>
        <v>4182.33333333333</v>
      </c>
      <c r="AZ368" s="1">
        <f t="shared" ref="AZ368:BE368" si="3">AZ318</f>
        <v>53.7271122584994</v>
      </c>
      <c r="BB368" s="1" t="s">
        <v>67</v>
      </c>
      <c r="BC368" s="1">
        <f t="shared" si="3"/>
        <v>1.256</v>
      </c>
      <c r="BE368" s="1">
        <f t="shared" si="3"/>
        <v>0.524</v>
      </c>
      <c r="BG368" s="1">
        <f>BG318</f>
        <v>1.78</v>
      </c>
      <c r="BI368" s="1">
        <f>BI318</f>
        <v>3988.16666666667</v>
      </c>
      <c r="BM368" s="1">
        <f>BM318</f>
        <v>52.9451230652556</v>
      </c>
      <c r="BR368" s="1" t="s">
        <v>67</v>
      </c>
      <c r="BS368" s="1">
        <f>BS318</f>
        <v>1.877</v>
      </c>
      <c r="BU368" s="1">
        <f>BU318</f>
        <v>3447.16666666667</v>
      </c>
      <c r="BY368" s="1">
        <f>BY318</f>
        <v>53.0260854176944</v>
      </c>
    </row>
    <row r="369" spans="1:77">
      <c r="A369" s="1" t="s">
        <v>67</v>
      </c>
      <c r="C369" s="1">
        <f>C329</f>
        <v>1.140478</v>
      </c>
      <c r="E369" s="1">
        <f>E329</f>
        <v>0.411478</v>
      </c>
      <c r="G369" s="1">
        <f>G329</f>
        <v>1.551956</v>
      </c>
      <c r="I369" s="1">
        <f>I329</f>
        <v>3897.33333333333</v>
      </c>
      <c r="M369" s="1">
        <f>M329</f>
        <v>44.3010021144834</v>
      </c>
      <c r="O369" s="1" t="s">
        <v>67</v>
      </c>
      <c r="P369" s="1">
        <f>P329</f>
        <v>1.1255</v>
      </c>
      <c r="R369" s="1">
        <f>R329</f>
        <v>0.386</v>
      </c>
      <c r="T369" s="1">
        <f>T329</f>
        <v>1.5115</v>
      </c>
      <c r="V369" s="1">
        <f>V329</f>
        <v>3730.58333333333</v>
      </c>
      <c r="Z369" s="1">
        <f>Z329</f>
        <v>43.6652355589375</v>
      </c>
      <c r="AE369" s="1" t="s">
        <v>67</v>
      </c>
      <c r="AF369" s="1">
        <f>AF329</f>
        <v>1.555</v>
      </c>
      <c r="AH369" s="1">
        <f>AH329</f>
        <v>3195.41666666667</v>
      </c>
      <c r="AL369" s="1">
        <f>AL329</f>
        <v>44.5595612691299</v>
      </c>
      <c r="AN369" s="1" t="s">
        <v>67</v>
      </c>
      <c r="AP369" s="1">
        <f t="shared" ref="AP369:AT369" si="4">AP329</f>
        <v>1.308978</v>
      </c>
      <c r="AR369" s="1">
        <f t="shared" si="4"/>
        <v>0.568978</v>
      </c>
      <c r="AT369" s="1">
        <f t="shared" si="4"/>
        <v>1.877956</v>
      </c>
      <c r="AV369" s="1">
        <f>AV329</f>
        <v>4172.75</v>
      </c>
      <c r="AZ369" s="1">
        <f t="shared" ref="AZ369:BE369" si="5">AZ329</f>
        <v>53.0150776385577</v>
      </c>
      <c r="BB369" s="1" t="s">
        <v>67</v>
      </c>
      <c r="BC369" s="1">
        <f t="shared" si="5"/>
        <v>1.2705</v>
      </c>
      <c r="BE369" s="1">
        <f t="shared" si="5"/>
        <v>0.5355</v>
      </c>
      <c r="BG369" s="1">
        <f>BG329</f>
        <v>1.806</v>
      </c>
      <c r="BI369" s="1">
        <f>BI329</f>
        <v>3988.5</v>
      </c>
      <c r="BM369" s="1">
        <f>BM329</f>
        <v>52.7608636379928</v>
      </c>
      <c r="BR369" s="1" t="s">
        <v>67</v>
      </c>
      <c r="BS369" s="1">
        <f>BS329</f>
        <v>1.8265</v>
      </c>
      <c r="BU369" s="1">
        <f>BU329</f>
        <v>3335.58333333333</v>
      </c>
      <c r="BY369" s="1">
        <f>BY329</f>
        <v>53.7597555201578</v>
      </c>
    </row>
    <row r="370" spans="1:77">
      <c r="A370" s="1" t="s">
        <v>68</v>
      </c>
      <c r="C370" s="1">
        <f>C340</f>
        <v>1.144478</v>
      </c>
      <c r="E370" s="1">
        <f>E340</f>
        <v>0.400978</v>
      </c>
      <c r="G370" s="1">
        <f>G340</f>
        <v>1.545456</v>
      </c>
      <c r="I370" s="1">
        <f>I340</f>
        <v>3917.08333333333</v>
      </c>
      <c r="M370" s="1">
        <f>M340</f>
        <v>44.4650295917093</v>
      </c>
      <c r="O370" s="1" t="s">
        <v>68</v>
      </c>
      <c r="P370" s="1">
        <f>P340</f>
        <v>1.099</v>
      </c>
      <c r="R370" s="1">
        <f>R340</f>
        <v>0.3915</v>
      </c>
      <c r="T370" s="1">
        <f>T340</f>
        <v>1.4905</v>
      </c>
      <c r="V370" s="1">
        <f>V340</f>
        <v>3628.33333333333</v>
      </c>
      <c r="Z370" s="1">
        <f>Z340</f>
        <v>44.1650899700609</v>
      </c>
      <c r="AE370" s="1" t="s">
        <v>68</v>
      </c>
      <c r="AF370" s="1">
        <f>AF340</f>
        <v>1.544</v>
      </c>
      <c r="AH370" s="1">
        <f>AH340</f>
        <v>3172.33333333333</v>
      </c>
      <c r="AL370" s="1">
        <f>AL340</f>
        <v>44.6590132212966</v>
      </c>
      <c r="AN370" s="1" t="s">
        <v>68</v>
      </c>
      <c r="AP370" s="1">
        <f t="shared" ref="AP370:AT370" si="6">AP340</f>
        <v>1.309478</v>
      </c>
      <c r="AR370" s="1">
        <f t="shared" si="6"/>
        <v>0.544478</v>
      </c>
      <c r="AT370" s="1">
        <f t="shared" si="6"/>
        <v>1.853956</v>
      </c>
      <c r="AV370" s="1">
        <f>AV340</f>
        <v>4089.16666666667</v>
      </c>
      <c r="AZ370" s="1">
        <f t="shared" ref="AZ370:BE370" si="7">AZ340</f>
        <v>52.9174025821672</v>
      </c>
      <c r="BB370" s="1" t="s">
        <v>68</v>
      </c>
      <c r="BC370" s="1">
        <f t="shared" si="7"/>
        <v>1.2705</v>
      </c>
      <c r="BE370" s="1">
        <f t="shared" si="7"/>
        <v>0.5175</v>
      </c>
      <c r="BG370" s="1">
        <f>BG340</f>
        <v>1.788</v>
      </c>
      <c r="BI370" s="1">
        <f>BI340</f>
        <v>3885.08333333333</v>
      </c>
      <c r="BM370" s="1">
        <f>BM340</f>
        <v>53.1913952845005</v>
      </c>
      <c r="BR370" s="1" t="s">
        <v>68</v>
      </c>
      <c r="BS370" s="1">
        <f>BS340</f>
        <v>1.8185</v>
      </c>
      <c r="BU370" s="1">
        <f>BU340</f>
        <v>3310.75</v>
      </c>
      <c r="BY370" s="1">
        <f>BY340</f>
        <v>52.5009334715708</v>
      </c>
    </row>
    <row r="371" spans="1:77">
      <c r="A371" s="1" t="s">
        <v>68</v>
      </c>
      <c r="C371" s="1">
        <f>C351</f>
        <v>1.124478</v>
      </c>
      <c r="E371" s="1">
        <f>E351</f>
        <v>0.423978</v>
      </c>
      <c r="G371" s="1">
        <f>G351</f>
        <v>1.548456</v>
      </c>
      <c r="I371" s="1">
        <f>I351</f>
        <v>3874.83333333333</v>
      </c>
      <c r="M371" s="1">
        <f>M351</f>
        <v>43.7853698800481</v>
      </c>
      <c r="O371" s="1" t="s">
        <v>68</v>
      </c>
      <c r="P371" s="1">
        <f>P351</f>
        <v>1.1215</v>
      </c>
      <c r="R371" s="1">
        <f>R351</f>
        <v>0.384</v>
      </c>
      <c r="T371" s="1">
        <f>T351</f>
        <v>1.5055</v>
      </c>
      <c r="V371" s="1">
        <f>V351</f>
        <v>3683.5</v>
      </c>
      <c r="Z371" s="1">
        <f>Z351</f>
        <v>43.522428873318</v>
      </c>
      <c r="AE371" s="1" t="s">
        <v>68</v>
      </c>
      <c r="AF371" s="1">
        <f>AF351</f>
        <v>1.5595</v>
      </c>
      <c r="AH371" s="1">
        <f>AH351</f>
        <v>3225.83333333333</v>
      </c>
      <c r="AL371" s="1">
        <f>AL351</f>
        <v>44.0763549895264</v>
      </c>
      <c r="AN371" s="1" t="s">
        <v>68</v>
      </c>
      <c r="AP371" s="1">
        <f t="shared" ref="AP371:AT371" si="8">AP351</f>
        <v>1.297978</v>
      </c>
      <c r="AR371" s="1">
        <f t="shared" si="8"/>
        <v>0.567478</v>
      </c>
      <c r="AT371" s="1">
        <f t="shared" si="8"/>
        <v>1.865456</v>
      </c>
      <c r="AV371" s="1">
        <f>AV351</f>
        <v>4187</v>
      </c>
      <c r="AZ371" s="1">
        <f t="shared" ref="AZ371:BE371" si="9">AZ351</f>
        <v>53.5899482403061</v>
      </c>
      <c r="BB371" s="1" t="s">
        <v>68</v>
      </c>
      <c r="BC371" s="1">
        <f t="shared" si="9"/>
        <v>1.2645</v>
      </c>
      <c r="BE371" s="1">
        <f t="shared" si="9"/>
        <v>0.532</v>
      </c>
      <c r="BG371" s="1">
        <f>BG351</f>
        <v>1.7965</v>
      </c>
      <c r="BI371" s="1">
        <f>BI351</f>
        <v>3997.83333333333</v>
      </c>
      <c r="BM371" s="1">
        <f>BM351</f>
        <v>52.7248581121697</v>
      </c>
      <c r="BR371" s="1" t="s">
        <v>68</v>
      </c>
      <c r="BS371" s="1">
        <f>BS351</f>
        <v>1.829</v>
      </c>
      <c r="BU371" s="1">
        <f>BU351</f>
        <v>3432.58333333333</v>
      </c>
      <c r="BY371" s="1">
        <f>BY351</f>
        <v>53.1975309558221</v>
      </c>
    </row>
    <row r="372" spans="1:77">
      <c r="A372" s="1" t="s">
        <v>68</v>
      </c>
      <c r="C372" s="1">
        <f>C362</f>
        <v>1.145478</v>
      </c>
      <c r="E372" s="1">
        <f>E362</f>
        <v>0.410978</v>
      </c>
      <c r="G372" s="1">
        <f>G362</f>
        <v>1.556456</v>
      </c>
      <c r="I372" s="1">
        <f>I362</f>
        <v>3873</v>
      </c>
      <c r="M372" s="1">
        <f>M362</f>
        <v>44.6112259130906</v>
      </c>
      <c r="O372" s="1" t="s">
        <v>68</v>
      </c>
      <c r="P372" s="1">
        <f>P362</f>
        <v>1.14</v>
      </c>
      <c r="R372" s="1">
        <f>R362</f>
        <v>0.39</v>
      </c>
      <c r="T372" s="1">
        <f>T362</f>
        <v>1.53</v>
      </c>
      <c r="V372" s="1">
        <f>V362</f>
        <v>3716.75</v>
      </c>
      <c r="Z372" s="1">
        <f>Z362</f>
        <v>44.7796578278994</v>
      </c>
      <c r="AE372" s="1" t="s">
        <v>68</v>
      </c>
      <c r="AF372" s="1">
        <f>AF362</f>
        <v>1.545</v>
      </c>
      <c r="AH372" s="1">
        <f>AH362</f>
        <v>3159.33333333333</v>
      </c>
      <c r="AL372" s="1">
        <f>AL362</f>
        <v>44.9150176858187</v>
      </c>
      <c r="AN372" s="1" t="s">
        <v>68</v>
      </c>
      <c r="AP372" s="1">
        <f t="shared" ref="AP372:AT372" si="10">AP362</f>
        <v>1.284478</v>
      </c>
      <c r="AR372" s="1">
        <f t="shared" si="10"/>
        <v>0.566978</v>
      </c>
      <c r="AT372" s="1">
        <f t="shared" si="10"/>
        <v>1.851456</v>
      </c>
      <c r="AV372" s="1">
        <f>AV362</f>
        <v>4125.75</v>
      </c>
      <c r="AZ372" s="1">
        <f t="shared" ref="AZ372:BE372" si="11">AZ362</f>
        <v>53.8279123040821</v>
      </c>
      <c r="BB372" s="1" t="s">
        <v>68</v>
      </c>
      <c r="BC372" s="1">
        <f t="shared" si="11"/>
        <v>1.244</v>
      </c>
      <c r="BE372" s="1">
        <f t="shared" si="11"/>
        <v>0.542</v>
      </c>
      <c r="BG372" s="1">
        <f>BG362</f>
        <v>1.786</v>
      </c>
      <c r="BI372" s="1">
        <f>BI362</f>
        <v>3942.33333333333</v>
      </c>
      <c r="BM372" s="1">
        <f>BM362</f>
        <v>52.8855370274353</v>
      </c>
      <c r="BR372" s="1" t="s">
        <v>68</v>
      </c>
      <c r="BS372" s="1">
        <f>BS362</f>
        <v>1.8025</v>
      </c>
      <c r="BU372" s="1">
        <f>BU362</f>
        <v>3467.08333333333</v>
      </c>
      <c r="BY372" s="1">
        <f>BY362</f>
        <v>54.4703773248308</v>
      </c>
    </row>
    <row r="373" spans="1:77">
      <c r="A373" s="1" t="s">
        <v>69</v>
      </c>
      <c r="C373" s="1">
        <f>C10</f>
        <v>1.084478</v>
      </c>
      <c r="E373" s="1">
        <f>E10</f>
        <v>0.385478</v>
      </c>
      <c r="G373" s="1">
        <f>G10</f>
        <v>1.469956</v>
      </c>
      <c r="I373" s="1">
        <f>I10</f>
        <v>2542.83333333333</v>
      </c>
      <c r="M373" s="1">
        <f>M10</f>
        <v>41.9930262548093</v>
      </c>
      <c r="O373" s="1" t="s">
        <v>69</v>
      </c>
      <c r="P373" s="1">
        <f>P10</f>
        <v>1.093</v>
      </c>
      <c r="R373" s="1">
        <f>R10</f>
        <v>0.3745</v>
      </c>
      <c r="T373" s="1">
        <f>T10</f>
        <v>1.4675</v>
      </c>
      <c r="V373" s="1">
        <f>V10</f>
        <v>2372.61111111111</v>
      </c>
      <c r="Z373" s="1">
        <f>Z10</f>
        <v>41.5182961257385</v>
      </c>
      <c r="AE373" s="1" t="s">
        <v>69</v>
      </c>
      <c r="AF373" s="1">
        <f>AF10</f>
        <v>1.469</v>
      </c>
      <c r="AH373" s="1">
        <f>AH10</f>
        <v>2060.61111111111</v>
      </c>
      <c r="AL373" s="1">
        <f>AL10</f>
        <v>42.1325219194694</v>
      </c>
      <c r="AN373" s="1" t="s">
        <v>69</v>
      </c>
      <c r="AP373" s="1">
        <f t="shared" ref="AP373:AT373" si="12">AP10</f>
        <v>1.290978</v>
      </c>
      <c r="AR373" s="1">
        <f t="shared" si="12"/>
        <v>0.530478</v>
      </c>
      <c r="AT373" s="1">
        <f t="shared" si="12"/>
        <v>1.821456</v>
      </c>
      <c r="AV373" s="1">
        <f>AV10</f>
        <v>2627.72222222222</v>
      </c>
      <c r="AZ373" s="1">
        <f t="shared" ref="AZ373:BE373" si="13">AZ10</f>
        <v>48.8069135944066</v>
      </c>
      <c r="BB373" s="1" t="s">
        <v>69</v>
      </c>
      <c r="BC373" s="1">
        <f t="shared" si="13"/>
        <v>1.253</v>
      </c>
      <c r="BE373" s="1">
        <f t="shared" si="13"/>
        <v>0.5035</v>
      </c>
      <c r="BG373" s="1">
        <f>BG10</f>
        <v>1.7565</v>
      </c>
      <c r="BI373" s="1">
        <f>BI10</f>
        <v>2570.5</v>
      </c>
      <c r="BM373" s="1">
        <f>BM10</f>
        <v>48.6204818985931</v>
      </c>
      <c r="BR373" s="1" t="s">
        <v>69</v>
      </c>
      <c r="BS373" s="1">
        <f>BS10</f>
        <v>1.8355</v>
      </c>
      <c r="BU373" s="1">
        <f>BU10</f>
        <v>2182.94444444444</v>
      </c>
      <c r="BY373" s="1">
        <f>BY10</f>
        <v>49.7930869674921</v>
      </c>
    </row>
    <row r="374" spans="1:77">
      <c r="A374" s="1" t="s">
        <v>69</v>
      </c>
      <c r="C374" s="1">
        <f>C21</f>
        <v>1.094478</v>
      </c>
      <c r="E374" s="1">
        <f>E21</f>
        <v>0.376478</v>
      </c>
      <c r="G374" s="1">
        <f>G21</f>
        <v>1.470956</v>
      </c>
      <c r="I374" s="1">
        <f>I21</f>
        <v>2558.33333333333</v>
      </c>
      <c r="M374" s="1">
        <f>M21</f>
        <v>41.7509956019538</v>
      </c>
      <c r="O374" s="1" t="s">
        <v>69</v>
      </c>
      <c r="P374" s="1">
        <f>P21</f>
        <v>1.08</v>
      </c>
      <c r="R374" s="1">
        <f>R21</f>
        <v>0.381</v>
      </c>
      <c r="T374" s="1">
        <f>T21</f>
        <v>1.461</v>
      </c>
      <c r="V374" s="1">
        <f>V21</f>
        <v>2392</v>
      </c>
      <c r="Z374" s="1">
        <f>Z21</f>
        <v>41.3482045322587</v>
      </c>
      <c r="AE374" s="1" t="s">
        <v>69</v>
      </c>
      <c r="AF374" s="1">
        <f>AF21</f>
        <v>1.494</v>
      </c>
      <c r="AH374" s="1">
        <f>AH21</f>
        <v>2104.27777777778</v>
      </c>
      <c r="AL374" s="1">
        <f>AL21</f>
        <v>41.9595993531506</v>
      </c>
      <c r="AN374" s="1" t="s">
        <v>69</v>
      </c>
      <c r="AP374" s="1">
        <f t="shared" ref="AP374:AT374" si="14">AP21</f>
        <v>1.278978</v>
      </c>
      <c r="AR374" s="1">
        <f t="shared" si="14"/>
        <v>0.541978</v>
      </c>
      <c r="AT374" s="1">
        <f t="shared" si="14"/>
        <v>1.820956</v>
      </c>
      <c r="AV374" s="1">
        <f>AV21</f>
        <v>2706.44444444444</v>
      </c>
      <c r="AZ374" s="1">
        <f t="shared" ref="AZ374:BE374" si="15">AZ21</f>
        <v>50.8676391962904</v>
      </c>
      <c r="BB374" s="1" t="s">
        <v>69</v>
      </c>
      <c r="BC374" s="1">
        <f t="shared" si="15"/>
        <v>1.241</v>
      </c>
      <c r="BE374" s="1">
        <f t="shared" si="15"/>
        <v>0.5085</v>
      </c>
      <c r="BG374" s="1">
        <f>BG21</f>
        <v>1.7495</v>
      </c>
      <c r="BI374" s="1">
        <f>BI21</f>
        <v>2539.66666666667</v>
      </c>
      <c r="BM374" s="1">
        <f>BM21</f>
        <v>50.5971203324551</v>
      </c>
      <c r="BR374" s="1" t="s">
        <v>69</v>
      </c>
      <c r="BS374" s="1">
        <f>BS21</f>
        <v>1.7785</v>
      </c>
      <c r="BU374" s="1">
        <f>BU21</f>
        <v>2204.55555555556</v>
      </c>
      <c r="BY374" s="1">
        <f>BY21</f>
        <v>51.8632234284044</v>
      </c>
    </row>
    <row r="375" spans="1:77">
      <c r="A375" s="1" t="s">
        <v>69</v>
      </c>
      <c r="C375" s="1">
        <f>C32</f>
        <v>1.089478</v>
      </c>
      <c r="E375" s="1">
        <f>E32</f>
        <v>0.378978</v>
      </c>
      <c r="G375" s="1">
        <f>G32</f>
        <v>1.468456</v>
      </c>
      <c r="I375" s="1">
        <f>I32</f>
        <v>2588.16666666667</v>
      </c>
      <c r="M375" s="1">
        <f>M32</f>
        <v>41.6780728871587</v>
      </c>
      <c r="O375" s="1" t="s">
        <v>69</v>
      </c>
      <c r="P375" s="1">
        <f>P32</f>
        <v>1.082</v>
      </c>
      <c r="R375" s="1">
        <f>R32</f>
        <v>0.357</v>
      </c>
      <c r="T375" s="1">
        <f>T32</f>
        <v>1.439</v>
      </c>
      <c r="V375" s="1">
        <f>V32</f>
        <v>2421.94444444444</v>
      </c>
      <c r="Z375" s="1">
        <f>Z32</f>
        <v>41.0515211856362</v>
      </c>
      <c r="AE375" s="1" t="s">
        <v>69</v>
      </c>
      <c r="AF375" s="1">
        <f>AF32</f>
        <v>1.48</v>
      </c>
      <c r="AH375" s="1">
        <f>AH32</f>
        <v>2063.72222222222</v>
      </c>
      <c r="AL375" s="1">
        <f>AL32</f>
        <v>42.0867637504237</v>
      </c>
      <c r="AN375" s="1" t="s">
        <v>69</v>
      </c>
      <c r="AP375" s="1">
        <f t="shared" ref="AP375:AT375" si="16">AP32</f>
        <v>1.281978</v>
      </c>
      <c r="AR375" s="1">
        <f t="shared" si="16"/>
        <v>0.545978</v>
      </c>
      <c r="AT375" s="1">
        <f t="shared" si="16"/>
        <v>1.827956</v>
      </c>
      <c r="AV375" s="1">
        <f>AV32</f>
        <v>2715.55555555556</v>
      </c>
      <c r="AZ375" s="1">
        <f t="shared" ref="AZ375:BE375" si="17">AZ32</f>
        <v>49.2398250481688</v>
      </c>
      <c r="BB375" s="1" t="s">
        <v>69</v>
      </c>
      <c r="BC375" s="1">
        <f t="shared" si="17"/>
        <v>1.254</v>
      </c>
      <c r="BE375" s="1">
        <f t="shared" si="17"/>
        <v>0.517</v>
      </c>
      <c r="BG375" s="1">
        <f>BG32</f>
        <v>1.771</v>
      </c>
      <c r="BI375" s="1">
        <f>BI32</f>
        <v>2548.88888888889</v>
      </c>
      <c r="BM375" s="1">
        <f>BM32</f>
        <v>49.1129723544189</v>
      </c>
      <c r="BR375" s="1" t="s">
        <v>69</v>
      </c>
      <c r="BS375" s="1">
        <f>BS32</f>
        <v>1.8</v>
      </c>
      <c r="BU375" s="1">
        <f>BU32</f>
        <v>2228.05555555556</v>
      </c>
      <c r="BY375" s="1">
        <f>BY32</f>
        <v>50.236148027504</v>
      </c>
    </row>
    <row r="376" spans="1:77">
      <c r="A376" s="1" t="s">
        <v>70</v>
      </c>
      <c r="C376" s="1">
        <f>C43</f>
        <v>1.020478</v>
      </c>
      <c r="E376" s="1">
        <f>E43</f>
        <v>0.337978</v>
      </c>
      <c r="G376" s="1">
        <f>G43</f>
        <v>1.358456</v>
      </c>
      <c r="I376" s="1">
        <f>I43</f>
        <v>2398.05555555556</v>
      </c>
      <c r="M376" s="1">
        <f>M43</f>
        <v>42.4364067121484</v>
      </c>
      <c r="O376" s="1" t="s">
        <v>70</v>
      </c>
      <c r="P376" s="1">
        <f>P43</f>
        <v>1.0265</v>
      </c>
      <c r="R376" s="1">
        <f>R43</f>
        <v>0.318</v>
      </c>
      <c r="T376" s="1">
        <f>T43</f>
        <v>1.3445</v>
      </c>
      <c r="V376" s="1">
        <f>V43</f>
        <v>2227.83333333333</v>
      </c>
      <c r="Z376" s="1">
        <f>Z43</f>
        <v>41.7550280821854</v>
      </c>
      <c r="AE376" s="1" t="s">
        <v>70</v>
      </c>
      <c r="AF376" s="1">
        <f>AF43</f>
        <v>1.353</v>
      </c>
      <c r="AH376" s="1">
        <f>AH43</f>
        <v>1916.27777777778</v>
      </c>
      <c r="AL376" s="1">
        <f>AL43</f>
        <v>42.6675688136841</v>
      </c>
      <c r="AN376" s="1" t="s">
        <v>70</v>
      </c>
      <c r="AP376" s="1">
        <f t="shared" ref="AP376:AT376" si="18">AP43</f>
        <v>1.268978</v>
      </c>
      <c r="AR376" s="1">
        <f t="shared" si="18"/>
        <v>0.512978</v>
      </c>
      <c r="AT376" s="1">
        <f t="shared" si="18"/>
        <v>1.781956</v>
      </c>
      <c r="AV376" s="1">
        <f>AV43</f>
        <v>2624.72222222222</v>
      </c>
      <c r="AZ376" s="1">
        <f t="shared" ref="AZ376:BE376" si="19">AZ43</f>
        <v>49.4186600397446</v>
      </c>
      <c r="BB376" s="1" t="s">
        <v>70</v>
      </c>
      <c r="BC376" s="1">
        <f t="shared" si="19"/>
        <v>1.2315</v>
      </c>
      <c r="BE376" s="1">
        <f t="shared" si="19"/>
        <v>0.48</v>
      </c>
      <c r="BG376" s="1">
        <f>BG43</f>
        <v>1.7115</v>
      </c>
      <c r="BI376" s="1">
        <f>BI43</f>
        <v>2491.27777777778</v>
      </c>
      <c r="BM376" s="1">
        <f>BM43</f>
        <v>49.1245194622625</v>
      </c>
      <c r="BR376" s="1" t="s">
        <v>70</v>
      </c>
      <c r="BS376" s="1">
        <f>BS43</f>
        <v>1.759</v>
      </c>
      <c r="BU376" s="1">
        <f>BU43</f>
        <v>2167.66666666667</v>
      </c>
      <c r="BY376" s="1">
        <f>BY43</f>
        <v>51.3620711292234</v>
      </c>
    </row>
    <row r="377" spans="1:77">
      <c r="A377" s="1" t="s">
        <v>70</v>
      </c>
      <c r="C377" s="1">
        <f>C54</f>
        <v>1.037478</v>
      </c>
      <c r="E377" s="1">
        <f>E54</f>
        <v>0.322478</v>
      </c>
      <c r="G377" s="1">
        <f>G54</f>
        <v>1.359956</v>
      </c>
      <c r="I377" s="1">
        <f>I54</f>
        <v>2365</v>
      </c>
      <c r="M377" s="1">
        <f>M54</f>
        <v>42.7957043825733</v>
      </c>
      <c r="O377" s="1" t="s">
        <v>70</v>
      </c>
      <c r="P377" s="1">
        <f>P54</f>
        <v>1.012</v>
      </c>
      <c r="R377" s="1">
        <f>R54</f>
        <v>0.3255</v>
      </c>
      <c r="T377" s="1">
        <f>T54</f>
        <v>1.3375</v>
      </c>
      <c r="V377" s="1">
        <f>V54</f>
        <v>2220.61111111111</v>
      </c>
      <c r="Z377" s="1">
        <f>Z54</f>
        <v>41.9594557874844</v>
      </c>
      <c r="AE377" s="1" t="s">
        <v>70</v>
      </c>
      <c r="AF377" s="1">
        <f>AF54</f>
        <v>1.3955</v>
      </c>
      <c r="AH377" s="1">
        <f>AH54</f>
        <v>1900.72222222222</v>
      </c>
      <c r="AL377" s="1">
        <f>AL54</f>
        <v>43.0435669575086</v>
      </c>
      <c r="AN377" s="1" t="s">
        <v>70</v>
      </c>
      <c r="AP377" s="1">
        <f t="shared" ref="AP377:AT377" si="20">AP54</f>
        <v>1.251978</v>
      </c>
      <c r="AR377" s="1">
        <f t="shared" si="20"/>
        <v>0.521978</v>
      </c>
      <c r="AT377" s="1">
        <f t="shared" si="20"/>
        <v>1.773956</v>
      </c>
      <c r="AV377" s="1">
        <f>AV54</f>
        <v>2582.5</v>
      </c>
      <c r="AZ377" s="1">
        <f t="shared" ref="AZ377:BE377" si="21">AZ54</f>
        <v>50.4248818620046</v>
      </c>
      <c r="BB377" s="1" t="s">
        <v>70</v>
      </c>
      <c r="BC377" s="1">
        <f t="shared" si="21"/>
        <v>1.2145</v>
      </c>
      <c r="BE377" s="1">
        <f t="shared" si="21"/>
        <v>0.489</v>
      </c>
      <c r="BG377" s="1">
        <f>BG54</f>
        <v>1.7035</v>
      </c>
      <c r="BI377" s="1">
        <f>BI54</f>
        <v>2524.05555555556</v>
      </c>
      <c r="BM377" s="1">
        <f>BM54</f>
        <v>49.9940896030905</v>
      </c>
      <c r="BR377" s="1" t="s">
        <v>70</v>
      </c>
      <c r="BS377" s="1">
        <f>BS54</f>
        <v>1.7465</v>
      </c>
      <c r="BU377" s="1">
        <f>BU54</f>
        <v>2181.27777777778</v>
      </c>
      <c r="BY377" s="1">
        <f>BY54</f>
        <v>52.3732427062665</v>
      </c>
    </row>
    <row r="378" spans="1:77">
      <c r="A378" s="1" t="s">
        <v>70</v>
      </c>
      <c r="C378" s="1">
        <f>C65</f>
        <v>1.033978</v>
      </c>
      <c r="E378" s="1">
        <f>E65</f>
        <v>0.307478</v>
      </c>
      <c r="G378" s="1">
        <f>G65</f>
        <v>1.341456</v>
      </c>
      <c r="I378" s="1">
        <f>I65</f>
        <v>2295.72222222222</v>
      </c>
      <c r="M378" s="1">
        <f>M65</f>
        <v>42.4452788433328</v>
      </c>
      <c r="O378" s="1" t="s">
        <v>70</v>
      </c>
      <c r="P378" s="1">
        <f>P65</f>
        <v>1.0085</v>
      </c>
      <c r="R378" s="1">
        <f>R65</f>
        <v>0.314</v>
      </c>
      <c r="T378" s="1">
        <f>T65</f>
        <v>1.3225</v>
      </c>
      <c r="V378" s="1">
        <f>V65</f>
        <v>2184.61111111111</v>
      </c>
      <c r="Z378" s="1">
        <f>Z65</f>
        <v>42.1700349764887</v>
      </c>
      <c r="AE378" s="1" t="s">
        <v>70</v>
      </c>
      <c r="AF378" s="1">
        <f>AF65</f>
        <v>1.364</v>
      </c>
      <c r="AH378" s="1">
        <f>AH65</f>
        <v>1942.66666666667</v>
      </c>
      <c r="AL378" s="1">
        <f>AL65</f>
        <v>42.6960524318737</v>
      </c>
      <c r="AN378" s="1" t="s">
        <v>70</v>
      </c>
      <c r="AP378" s="1">
        <f t="shared" ref="AP378:AT378" si="22">AP65</f>
        <v>1.265478</v>
      </c>
      <c r="AR378" s="1">
        <f t="shared" si="22"/>
        <v>0.525478</v>
      </c>
      <c r="AT378" s="1">
        <f t="shared" si="22"/>
        <v>1.790956</v>
      </c>
      <c r="AV378" s="1">
        <f>AV65</f>
        <v>2599.94444444444</v>
      </c>
      <c r="AZ378" s="1">
        <f t="shared" ref="AZ378:BE378" si="23">AZ65</f>
        <v>49.1046258445346</v>
      </c>
      <c r="BB378" s="1" t="s">
        <v>70</v>
      </c>
      <c r="BC378" s="1">
        <f t="shared" si="23"/>
        <v>1.2355</v>
      </c>
      <c r="BE378" s="1">
        <f t="shared" si="23"/>
        <v>0.4965</v>
      </c>
      <c r="BG378" s="1">
        <f>BG65</f>
        <v>1.732</v>
      </c>
      <c r="BI378" s="1">
        <f>BI65</f>
        <v>2521.94444444444</v>
      </c>
      <c r="BM378" s="1">
        <f>BM65</f>
        <v>48.1016182305781</v>
      </c>
      <c r="BR378" s="1" t="s">
        <v>70</v>
      </c>
      <c r="BS378" s="1">
        <f>BS65</f>
        <v>1.804</v>
      </c>
      <c r="BU378" s="1">
        <f>BU65</f>
        <v>2160.5</v>
      </c>
      <c r="BY378" s="1">
        <f>BY65</f>
        <v>51.037415178067</v>
      </c>
    </row>
    <row r="379" spans="1:77">
      <c r="A379" s="1" t="s">
        <v>71</v>
      </c>
      <c r="C379" s="1">
        <f>C76</f>
        <v>0.923478</v>
      </c>
      <c r="E379" s="1">
        <f>E76</f>
        <v>0.255978</v>
      </c>
      <c r="G379" s="1">
        <f>G76</f>
        <v>1.179456</v>
      </c>
      <c r="I379" s="1">
        <f>I76</f>
        <v>2163.72222222222</v>
      </c>
      <c r="M379" s="1">
        <f>M76</f>
        <v>43.1193381060942</v>
      </c>
      <c r="O379" s="1" t="s">
        <v>71</v>
      </c>
      <c r="P379" s="1">
        <f>P76</f>
        <v>0.9165</v>
      </c>
      <c r="R379" s="1">
        <f>R76</f>
        <v>0.2415</v>
      </c>
      <c r="T379" s="1">
        <f>T76</f>
        <v>1.158</v>
      </c>
      <c r="V379" s="1">
        <f>V76</f>
        <v>1998.66666666667</v>
      </c>
      <c r="Z379" s="1">
        <f>Z76</f>
        <v>42.8421431298935</v>
      </c>
      <c r="AE379" s="1" t="s">
        <v>71</v>
      </c>
      <c r="AF379" s="1">
        <f>AF76</f>
        <v>1.2005</v>
      </c>
      <c r="AH379" s="1">
        <f>AH76</f>
        <v>1685.55555555556</v>
      </c>
      <c r="AL379" s="1">
        <f>AL76</f>
        <v>43.4096668570128</v>
      </c>
      <c r="AN379" s="1" t="s">
        <v>71</v>
      </c>
      <c r="AP379" s="1">
        <f t="shared" ref="AP379:AT379" si="24">AP76</f>
        <v>1.170478</v>
      </c>
      <c r="AR379" s="1">
        <f t="shared" si="24"/>
        <v>0.485478</v>
      </c>
      <c r="AT379" s="1">
        <f t="shared" si="24"/>
        <v>1.655956</v>
      </c>
      <c r="AV379" s="1">
        <f>AV76</f>
        <v>2251.55555555556</v>
      </c>
      <c r="AZ379" s="1">
        <f t="shared" ref="AZ379:BE379" si="25">AZ76</f>
        <v>50.0456170944259</v>
      </c>
      <c r="BB379" s="1" t="s">
        <v>71</v>
      </c>
      <c r="BC379" s="1">
        <f t="shared" si="25"/>
        <v>1.139</v>
      </c>
      <c r="BE379" s="1">
        <f t="shared" si="25"/>
        <v>0.454</v>
      </c>
      <c r="BG379" s="1">
        <f>BG76</f>
        <v>1.593</v>
      </c>
      <c r="BI379" s="1">
        <f>BI76</f>
        <v>2140.61111111111</v>
      </c>
      <c r="BM379" s="1">
        <f>BM76</f>
        <v>49.403313762214</v>
      </c>
      <c r="BR379" s="1" t="s">
        <v>71</v>
      </c>
      <c r="BS379" s="1">
        <f>BS76</f>
        <v>1.631</v>
      </c>
      <c r="BU379" s="1">
        <f>BU76</f>
        <v>1847.55555555556</v>
      </c>
      <c r="BY379" s="1">
        <f>BY76</f>
        <v>50.0735383593285</v>
      </c>
    </row>
    <row r="380" spans="1:77">
      <c r="A380" s="1" t="s">
        <v>71</v>
      </c>
      <c r="C380" s="1">
        <f>C87</f>
        <v>0.931978</v>
      </c>
      <c r="E380" s="1">
        <f>E87</f>
        <v>0.247978</v>
      </c>
      <c r="G380" s="1">
        <f>G87</f>
        <v>1.179956</v>
      </c>
      <c r="I380" s="1">
        <f>I87</f>
        <v>2080.55555555556</v>
      </c>
      <c r="M380" s="1">
        <f>M87</f>
        <v>43.5011698249962</v>
      </c>
      <c r="O380" s="1" t="s">
        <v>71</v>
      </c>
      <c r="P380" s="1">
        <f>P87</f>
        <v>0.927</v>
      </c>
      <c r="R380" s="1">
        <f>R87</f>
        <v>0.2385</v>
      </c>
      <c r="T380" s="1">
        <f>T87</f>
        <v>1.1655</v>
      </c>
      <c r="V380" s="1">
        <f>V87</f>
        <v>1950.16666666667</v>
      </c>
      <c r="Z380" s="1">
        <f>Z87</f>
        <v>43.2741005272652</v>
      </c>
      <c r="AE380" s="1" t="s">
        <v>71</v>
      </c>
      <c r="AF380" s="1">
        <f>AF87</f>
        <v>1.2075</v>
      </c>
      <c r="AH380" s="1">
        <f>AH87</f>
        <v>1633.16666666667</v>
      </c>
      <c r="AL380" s="1">
        <f>AL87</f>
        <v>43.785229346044</v>
      </c>
      <c r="AN380" s="1" t="s">
        <v>71</v>
      </c>
      <c r="AP380" s="1">
        <f t="shared" ref="AP380:AT380" si="26">AP87</f>
        <v>1.157978</v>
      </c>
      <c r="AR380" s="1">
        <f t="shared" si="26"/>
        <v>0.485478</v>
      </c>
      <c r="AT380" s="1">
        <f t="shared" si="26"/>
        <v>1.643456</v>
      </c>
      <c r="AV380" s="1">
        <f>AV87</f>
        <v>2231.5</v>
      </c>
      <c r="AZ380" s="1">
        <f t="shared" ref="AZ380:BE380" si="27">AZ87</f>
        <v>50.1782055303304</v>
      </c>
      <c r="BB380" s="1" t="s">
        <v>71</v>
      </c>
      <c r="BC380" s="1">
        <f t="shared" si="27"/>
        <v>1.122</v>
      </c>
      <c r="BE380" s="1">
        <f t="shared" si="27"/>
        <v>0.454</v>
      </c>
      <c r="BG380" s="1">
        <f>BG87</f>
        <v>1.576</v>
      </c>
      <c r="BI380" s="1">
        <f>BI87</f>
        <v>2147.66666666667</v>
      </c>
      <c r="BM380" s="1">
        <f>BM87</f>
        <v>49.8692153088047</v>
      </c>
      <c r="BR380" s="1" t="s">
        <v>71</v>
      </c>
      <c r="BS380" s="1">
        <f>BS87</f>
        <v>1.66</v>
      </c>
      <c r="BU380" s="1">
        <f>BU87</f>
        <v>1840.83333333333</v>
      </c>
      <c r="BY380" s="1">
        <f>BY87</f>
        <v>50.312933626679</v>
      </c>
    </row>
    <row r="381" spans="1:77">
      <c r="A381" s="1" t="s">
        <v>71</v>
      </c>
      <c r="C381" s="1">
        <f>C98</f>
        <v>0.939478</v>
      </c>
      <c r="E381" s="1">
        <f>E98</f>
        <v>0.239478</v>
      </c>
      <c r="G381" s="1">
        <f>G98</f>
        <v>1.178956</v>
      </c>
      <c r="I381" s="1">
        <f>I98</f>
        <v>2030.5</v>
      </c>
      <c r="M381" s="1">
        <f>M98</f>
        <v>42.9784025935678</v>
      </c>
      <c r="O381" s="1" t="s">
        <v>71</v>
      </c>
      <c r="P381" s="1">
        <f>P98</f>
        <v>0.898</v>
      </c>
      <c r="R381" s="1">
        <f>R98</f>
        <v>0.247</v>
      </c>
      <c r="T381" s="1">
        <f>T98</f>
        <v>1.145</v>
      </c>
      <c r="V381" s="1">
        <f>V98</f>
        <v>1876.94444444444</v>
      </c>
      <c r="Z381" s="1">
        <f>Z98</f>
        <v>43.1286265557183</v>
      </c>
      <c r="AE381" s="1" t="s">
        <v>71</v>
      </c>
      <c r="AF381" s="1">
        <f>AF98</f>
        <v>1.1595</v>
      </c>
      <c r="AH381" s="1">
        <f>AH98</f>
        <v>1741.44444444444</v>
      </c>
      <c r="AL381" s="1">
        <f>AL98</f>
        <v>43.2646845637354</v>
      </c>
      <c r="AN381" s="1" t="s">
        <v>71</v>
      </c>
      <c r="AP381" s="1">
        <f t="shared" ref="AP381:AT381" si="28">AP98</f>
        <v>1.153978</v>
      </c>
      <c r="AR381" s="1">
        <f t="shared" si="28"/>
        <v>0.482478</v>
      </c>
      <c r="AT381" s="1">
        <f t="shared" si="28"/>
        <v>1.636456</v>
      </c>
      <c r="AV381" s="1">
        <f>AV98</f>
        <v>2224.27777777778</v>
      </c>
      <c r="AZ381" s="1">
        <f t="shared" ref="AZ381:BE381" si="29">AZ98</f>
        <v>50.4726759658861</v>
      </c>
      <c r="BB381" s="1" t="s">
        <v>71</v>
      </c>
      <c r="BC381" s="1">
        <f t="shared" si="29"/>
        <v>1.1155</v>
      </c>
      <c r="BE381" s="1">
        <f t="shared" si="29"/>
        <v>0.445</v>
      </c>
      <c r="BG381" s="1">
        <f>BG98</f>
        <v>1.5605</v>
      </c>
      <c r="BI381" s="1">
        <f>BI98</f>
        <v>2124.61111111111</v>
      </c>
      <c r="BM381" s="1">
        <f>BM98</f>
        <v>50.1552625840544</v>
      </c>
      <c r="BR381" s="1" t="s">
        <v>71</v>
      </c>
      <c r="BS381" s="1">
        <f>BS98</f>
        <v>1.674</v>
      </c>
      <c r="BU381" s="1">
        <f>BU98</f>
        <v>1859.38888888889</v>
      </c>
      <c r="BY381" s="1">
        <f>BY98</f>
        <v>50.6106059635832</v>
      </c>
    </row>
    <row r="382" spans="1:77">
      <c r="A382" s="1" t="s">
        <v>72</v>
      </c>
      <c r="C382" s="1">
        <f>C109</f>
        <v>1.048478</v>
      </c>
      <c r="E382" s="1">
        <f>E109</f>
        <v>0.338478</v>
      </c>
      <c r="G382" s="1">
        <f>G109</f>
        <v>1.386956</v>
      </c>
      <c r="I382" s="1">
        <f>I109</f>
        <v>2103.77777777778</v>
      </c>
      <c r="M382" s="1">
        <f>M109</f>
        <v>39.9430448530765</v>
      </c>
      <c r="O382" s="1" t="s">
        <v>72</v>
      </c>
      <c r="P382" s="1">
        <f>P109</f>
        <v>1.039</v>
      </c>
      <c r="R382" s="1">
        <f>R109</f>
        <v>0.328</v>
      </c>
      <c r="T382" s="1">
        <f>T109</f>
        <v>1.367</v>
      </c>
      <c r="V382" s="1">
        <f>V109</f>
        <v>1953.38888888889</v>
      </c>
      <c r="Z382" s="1">
        <f>Z109</f>
        <v>39.5884951205697</v>
      </c>
      <c r="AE382" s="1" t="s">
        <v>72</v>
      </c>
      <c r="AF382" s="1">
        <f>AF109</f>
        <v>1.3845</v>
      </c>
      <c r="AH382" s="1">
        <f>AH109</f>
        <v>1733.38888888889</v>
      </c>
      <c r="AL382" s="1">
        <f>AL109</f>
        <v>40.0734461585539</v>
      </c>
      <c r="AN382" s="1" t="s">
        <v>72</v>
      </c>
      <c r="AP382" s="1">
        <f t="shared" ref="AP382:AT382" si="30">AP109</f>
        <v>1.258478</v>
      </c>
      <c r="AR382" s="1">
        <f t="shared" si="30"/>
        <v>0.527478</v>
      </c>
      <c r="AT382" s="1">
        <f t="shared" si="30"/>
        <v>1.785956</v>
      </c>
      <c r="AV382" s="1">
        <f>AV109</f>
        <v>2626.22222222222</v>
      </c>
      <c r="AZ382" s="1">
        <f t="shared" ref="AZ382:BE382" si="31">AZ109</f>
        <v>48.7636881423701</v>
      </c>
      <c r="BB382" s="1" t="s">
        <v>72</v>
      </c>
      <c r="BC382" s="1">
        <f t="shared" si="31"/>
        <v>1.221</v>
      </c>
      <c r="BE382" s="1">
        <f t="shared" si="31"/>
        <v>0.4945</v>
      </c>
      <c r="BG382" s="1">
        <f>BG109</f>
        <v>1.7155</v>
      </c>
      <c r="BI382" s="1">
        <f>BI109</f>
        <v>2459.66666666667</v>
      </c>
      <c r="BM382" s="1">
        <f>BM109</f>
        <v>48.3836767356635</v>
      </c>
      <c r="BR382" s="1" t="s">
        <v>72</v>
      </c>
      <c r="BS382" s="1">
        <f>BS109</f>
        <v>1.688</v>
      </c>
      <c r="BU382" s="1">
        <f>BU109</f>
        <v>2058.94444444444</v>
      </c>
      <c r="BY382" s="1">
        <f>BY109</f>
        <v>49.7373540597677</v>
      </c>
    </row>
    <row r="383" spans="1:77">
      <c r="A383" s="1" t="s">
        <v>72</v>
      </c>
      <c r="C383" s="1">
        <f>C120</f>
        <v>1.040978</v>
      </c>
      <c r="E383" s="1">
        <f>E120</f>
        <v>0.339478</v>
      </c>
      <c r="G383" s="1">
        <f>G120</f>
        <v>1.380456</v>
      </c>
      <c r="I383" s="1">
        <f>I120</f>
        <v>2170.94444444444</v>
      </c>
      <c r="M383" s="1">
        <f>M120</f>
        <v>40.0411862730299</v>
      </c>
      <c r="O383" s="1" t="s">
        <v>72</v>
      </c>
      <c r="P383" s="1">
        <f>P120</f>
        <v>1.022</v>
      </c>
      <c r="R383" s="1">
        <f>R120</f>
        <v>0.346</v>
      </c>
      <c r="T383" s="1">
        <f>T120</f>
        <v>1.368</v>
      </c>
      <c r="V383" s="1">
        <f>V120</f>
        <v>2005.5</v>
      </c>
      <c r="Z383" s="1">
        <f>Z120</f>
        <v>39.6114015883657</v>
      </c>
      <c r="AE383" s="1" t="s">
        <v>72</v>
      </c>
      <c r="AF383" s="1">
        <f>AF120</f>
        <v>1.3925</v>
      </c>
      <c r="AH383" s="1">
        <f>AH120</f>
        <v>1717.66666666667</v>
      </c>
      <c r="AL383" s="1">
        <f>AL120</f>
        <v>40.2395396472933</v>
      </c>
      <c r="AN383" s="1" t="s">
        <v>72</v>
      </c>
      <c r="AP383" s="1">
        <f t="shared" ref="AP383:AT383" si="32">AP120</f>
        <v>1.256978</v>
      </c>
      <c r="AR383" s="1">
        <f t="shared" si="32"/>
        <v>0.512478</v>
      </c>
      <c r="AT383" s="1">
        <f t="shared" si="32"/>
        <v>1.769456</v>
      </c>
      <c r="AV383" s="1">
        <f>AV120</f>
        <v>2564.05555555556</v>
      </c>
      <c r="AZ383" s="1">
        <f t="shared" ref="AZ383:BE383" si="33">AZ120</f>
        <v>48.5694225106793</v>
      </c>
      <c r="BB383" s="1" t="s">
        <v>72</v>
      </c>
      <c r="BC383" s="1">
        <f t="shared" si="33"/>
        <v>1.2195</v>
      </c>
      <c r="BE383" s="1">
        <f t="shared" si="33"/>
        <v>0.4835</v>
      </c>
      <c r="BG383" s="1">
        <f>BG120</f>
        <v>1.703</v>
      </c>
      <c r="BI383" s="1">
        <f>BI120</f>
        <v>2397.05555555556</v>
      </c>
      <c r="BM383" s="1">
        <f>BM120</f>
        <v>48.0726866119487</v>
      </c>
      <c r="BR383" s="1" t="s">
        <v>72</v>
      </c>
      <c r="BS383" s="1">
        <f>BS120</f>
        <v>1.713</v>
      </c>
      <c r="BU383" s="1">
        <f>BU120</f>
        <v>2087.27777777778</v>
      </c>
      <c r="BY383" s="1">
        <f>BY120</f>
        <v>49.5616605372728</v>
      </c>
    </row>
    <row r="384" spans="1:77">
      <c r="A384" s="1" t="s">
        <v>72</v>
      </c>
      <c r="C384" s="1">
        <f>C131</f>
        <v>1.052478</v>
      </c>
      <c r="E384" s="1">
        <f>E131</f>
        <v>0.332978</v>
      </c>
      <c r="G384" s="1">
        <f>G131</f>
        <v>1.385456</v>
      </c>
      <c r="I384" s="1">
        <f>I131</f>
        <v>2138.88888888889</v>
      </c>
      <c r="M384" s="1">
        <f>M131</f>
        <v>40.4303371662593</v>
      </c>
      <c r="O384" s="1" t="s">
        <v>72</v>
      </c>
      <c r="P384" s="1">
        <f>P131</f>
        <v>1.0315</v>
      </c>
      <c r="R384" s="1">
        <f>R131</f>
        <v>0.3205</v>
      </c>
      <c r="T384" s="1">
        <f>T131</f>
        <v>1.352</v>
      </c>
      <c r="V384" s="1">
        <f>V131</f>
        <v>1972.38888888889</v>
      </c>
      <c r="Z384" s="1">
        <f>Z131</f>
        <v>39.7511232315991</v>
      </c>
      <c r="AE384" s="1" t="s">
        <v>72</v>
      </c>
      <c r="AF384" s="1">
        <f>AF131</f>
        <v>1.3925</v>
      </c>
      <c r="AH384" s="1">
        <f>AH131</f>
        <v>1706.22222222222</v>
      </c>
      <c r="AL384" s="1">
        <f>AL131</f>
        <v>40.8288741900356</v>
      </c>
      <c r="AN384" s="1" t="s">
        <v>72</v>
      </c>
      <c r="AP384" s="1">
        <f t="shared" ref="AP384:AT384" si="34">AP131</f>
        <v>1.237478</v>
      </c>
      <c r="AR384" s="1">
        <f t="shared" si="34"/>
        <v>0.522478</v>
      </c>
      <c r="AT384" s="1">
        <f t="shared" si="34"/>
        <v>1.759956</v>
      </c>
      <c r="AV384" s="1">
        <f>AV131</f>
        <v>2579.44444444444</v>
      </c>
      <c r="AZ384" s="1">
        <f t="shared" ref="AZ384:BE384" si="35">AZ131</f>
        <v>49.3860054661934</v>
      </c>
      <c r="BB384" s="1" t="s">
        <v>72</v>
      </c>
      <c r="BC384" s="1">
        <f t="shared" si="35"/>
        <v>1.2055</v>
      </c>
      <c r="BE384" s="1">
        <f t="shared" si="35"/>
        <v>0.489</v>
      </c>
      <c r="BG384" s="1">
        <f>BG131</f>
        <v>1.6945</v>
      </c>
      <c r="BI384" s="1">
        <f>BI131</f>
        <v>2411.44444444444</v>
      </c>
      <c r="BM384" s="1">
        <f>BM131</f>
        <v>49.0295978574019</v>
      </c>
      <c r="BR384" s="1" t="s">
        <v>72</v>
      </c>
      <c r="BS384" s="1">
        <f>BS131</f>
        <v>1.6815</v>
      </c>
      <c r="BU384" s="1">
        <f>BU131</f>
        <v>2132.27777777778</v>
      </c>
      <c r="BY384" s="1">
        <f>BY131</f>
        <v>50.3841702137966</v>
      </c>
    </row>
    <row r="385" spans="1:77">
      <c r="A385" s="1" t="s">
        <v>73</v>
      </c>
      <c r="C385" s="1">
        <f>C142</f>
        <v>1.063978</v>
      </c>
      <c r="E385" s="1">
        <f>E142</f>
        <v>0.337478</v>
      </c>
      <c r="G385" s="1">
        <f>G142</f>
        <v>1.401456</v>
      </c>
      <c r="I385" s="1">
        <f>I142</f>
        <v>2413.66666666667</v>
      </c>
      <c r="M385" s="1">
        <f>M142</f>
        <v>41.5619937152854</v>
      </c>
      <c r="O385" s="1" t="s">
        <v>73</v>
      </c>
      <c r="P385" s="1">
        <f>P142</f>
        <v>1.0445</v>
      </c>
      <c r="R385" s="1">
        <f>R142</f>
        <v>0.3325</v>
      </c>
      <c r="T385" s="1">
        <f>T142</f>
        <v>1.377</v>
      </c>
      <c r="V385" s="1">
        <f>V142</f>
        <v>2195.27777777778</v>
      </c>
      <c r="Z385" s="1">
        <f>Z142</f>
        <v>40.9496013164003</v>
      </c>
      <c r="AE385" s="1" t="s">
        <v>73</v>
      </c>
      <c r="AF385" s="1">
        <f>AF142</f>
        <v>1.407</v>
      </c>
      <c r="AH385" s="1">
        <f>AH142</f>
        <v>1913.72222222222</v>
      </c>
      <c r="AL385" s="1">
        <f>AL142</f>
        <v>41.7860524501154</v>
      </c>
      <c r="AN385" s="1" t="s">
        <v>73</v>
      </c>
      <c r="AP385" s="1">
        <f t="shared" ref="AP385:AT385" si="36">AP142</f>
        <v>1.220978</v>
      </c>
      <c r="AR385" s="1">
        <f t="shared" si="36"/>
        <v>0.526978</v>
      </c>
      <c r="AT385" s="1">
        <f t="shared" si="36"/>
        <v>1.747956</v>
      </c>
      <c r="AV385" s="1">
        <f>AV142</f>
        <v>2494.83333333333</v>
      </c>
      <c r="AZ385" s="1">
        <f t="shared" ref="AZ385:BE385" si="37">AZ142</f>
        <v>50.1384708919433</v>
      </c>
      <c r="BB385" s="1" t="s">
        <v>73</v>
      </c>
      <c r="BC385" s="1">
        <f t="shared" si="37"/>
        <v>1.196</v>
      </c>
      <c r="BE385" s="1">
        <f t="shared" si="37"/>
        <v>0.4955</v>
      </c>
      <c r="BG385" s="1">
        <f>BG142</f>
        <v>1.6915</v>
      </c>
      <c r="BI385" s="1">
        <f>BI142</f>
        <v>2332</v>
      </c>
      <c r="BM385" s="1">
        <f>BM142</f>
        <v>50.2167194791839</v>
      </c>
      <c r="BR385" s="1" t="s">
        <v>73</v>
      </c>
      <c r="BS385" s="1">
        <f>BS142</f>
        <v>1.69</v>
      </c>
      <c r="BU385" s="1">
        <f>BU142</f>
        <v>2066.16666666667</v>
      </c>
      <c r="BY385" s="1">
        <f>BY142</f>
        <v>52.0845228931815</v>
      </c>
    </row>
    <row r="386" spans="1:77">
      <c r="A386" s="1" t="s">
        <v>73</v>
      </c>
      <c r="C386" s="1">
        <f>C153</f>
        <v>1.060478</v>
      </c>
      <c r="E386" s="1">
        <f>E153</f>
        <v>0.345478</v>
      </c>
      <c r="G386" s="1">
        <f>G153</f>
        <v>1.405956</v>
      </c>
      <c r="I386" s="1">
        <f>I153</f>
        <v>2384.83333333333</v>
      </c>
      <c r="M386" s="1">
        <f>M153</f>
        <v>41.6569062353672</v>
      </c>
      <c r="O386" s="1" t="s">
        <v>73</v>
      </c>
      <c r="P386" s="1">
        <f>P153</f>
        <v>1.0695</v>
      </c>
      <c r="R386" s="1">
        <f>R153</f>
        <v>0.3405</v>
      </c>
      <c r="T386" s="1">
        <f>T153</f>
        <v>1.41</v>
      </c>
      <c r="V386" s="1">
        <f>V153</f>
        <v>2217.77777777778</v>
      </c>
      <c r="Z386" s="1">
        <f>Z153</f>
        <v>41.2384621816198</v>
      </c>
      <c r="AE386" s="1" t="s">
        <v>73</v>
      </c>
      <c r="AF386" s="1">
        <f>AF153</f>
        <v>1.431</v>
      </c>
      <c r="AH386" s="1">
        <f>AH153</f>
        <v>1872.16666666667</v>
      </c>
      <c r="AL386" s="1">
        <f>AL153</f>
        <v>41.9039396591848</v>
      </c>
      <c r="AN386" s="1" t="s">
        <v>73</v>
      </c>
      <c r="AP386" s="1">
        <f t="shared" ref="AP386:AT386" si="38">AP153</f>
        <v>1.227978</v>
      </c>
      <c r="AR386" s="1">
        <f t="shared" si="38"/>
        <v>0.507478</v>
      </c>
      <c r="AT386" s="1">
        <f t="shared" si="38"/>
        <v>1.735456</v>
      </c>
      <c r="AV386" s="1">
        <f>AV153</f>
        <v>2570.05555555556</v>
      </c>
      <c r="AZ386" s="1">
        <f t="shared" ref="AZ386:BE386" si="39">AZ153</f>
        <v>50.4953442768738</v>
      </c>
      <c r="BB386" s="1" t="s">
        <v>73</v>
      </c>
      <c r="BC386" s="1">
        <f t="shared" si="39"/>
        <v>1.181</v>
      </c>
      <c r="BE386" s="1">
        <f t="shared" si="39"/>
        <v>0.4745</v>
      </c>
      <c r="BG386" s="1">
        <f>BG153</f>
        <v>1.6555</v>
      </c>
      <c r="BI386" s="1">
        <f>BI153</f>
        <v>2404.11111111111</v>
      </c>
      <c r="BM386" s="1">
        <f>BM153</f>
        <v>50.2951882354874</v>
      </c>
      <c r="BR386" s="1" t="s">
        <v>73</v>
      </c>
      <c r="BS386" s="1">
        <f>BS153</f>
        <v>1.724</v>
      </c>
      <c r="BU386" s="1">
        <f>BU153</f>
        <v>2081.94444444444</v>
      </c>
      <c r="BY386" s="1">
        <f>BY153</f>
        <v>52.4437402797653</v>
      </c>
    </row>
    <row r="387" spans="1:77">
      <c r="A387" s="1" t="s">
        <v>73</v>
      </c>
      <c r="C387" s="1">
        <f>C164</f>
        <v>1.060478</v>
      </c>
      <c r="E387" s="1">
        <f>E164</f>
        <v>0.342978</v>
      </c>
      <c r="G387" s="1">
        <f>G164</f>
        <v>1.403456</v>
      </c>
      <c r="I387" s="1">
        <f>I164</f>
        <v>2316.83333333333</v>
      </c>
      <c r="M387" s="1">
        <f>M164</f>
        <v>42.1351455949804</v>
      </c>
      <c r="O387" s="1" t="s">
        <v>73</v>
      </c>
      <c r="P387" s="1">
        <f>P164</f>
        <v>1.046</v>
      </c>
      <c r="R387" s="1">
        <f>R164</f>
        <v>0.342</v>
      </c>
      <c r="T387" s="1">
        <f>T164</f>
        <v>1.388</v>
      </c>
      <c r="V387" s="1">
        <f>V164</f>
        <v>2150</v>
      </c>
      <c r="Z387" s="1">
        <f>Z164</f>
        <v>41.5568773250766</v>
      </c>
      <c r="AE387" s="1" t="s">
        <v>73</v>
      </c>
      <c r="AF387" s="1">
        <f>AF164</f>
        <v>1.3925</v>
      </c>
      <c r="AH387" s="1">
        <f>AH164</f>
        <v>1913.22222222222</v>
      </c>
      <c r="AL387" s="1">
        <f>AL164</f>
        <v>42.3829737931828</v>
      </c>
      <c r="AN387" s="1" t="s">
        <v>73</v>
      </c>
      <c r="AP387" s="1">
        <f t="shared" ref="AP387:AT387" si="40">AP164</f>
        <v>1.235978</v>
      </c>
      <c r="AR387" s="1">
        <f t="shared" si="40"/>
        <v>0.515478</v>
      </c>
      <c r="AT387" s="1">
        <f t="shared" si="40"/>
        <v>1.751456</v>
      </c>
      <c r="AV387" s="1">
        <f>AV164</f>
        <v>2570.94444444444</v>
      </c>
      <c r="AZ387" s="1">
        <f t="shared" ref="AZ387:BE387" si="41">AZ164</f>
        <v>50.7857833351804</v>
      </c>
      <c r="BB387" s="1" t="s">
        <v>73</v>
      </c>
      <c r="BC387" s="1">
        <f t="shared" si="41"/>
        <v>1.2035</v>
      </c>
      <c r="BE387" s="1">
        <f t="shared" si="41"/>
        <v>0.4885</v>
      </c>
      <c r="BG387" s="1">
        <f>BG164</f>
        <v>1.692</v>
      </c>
      <c r="BI387" s="1">
        <f>BI164</f>
        <v>2404.27777777778</v>
      </c>
      <c r="BM387" s="1">
        <f>BM164</f>
        <v>50.2795962851109</v>
      </c>
      <c r="BR387" s="1" t="s">
        <v>73</v>
      </c>
      <c r="BS387" s="1">
        <f>BS164</f>
        <v>1.706</v>
      </c>
      <c r="BU387" s="1">
        <f>BU164</f>
        <v>2024.33333333333</v>
      </c>
      <c r="BY387" s="1">
        <f>BY164</f>
        <v>52.7369337529499</v>
      </c>
    </row>
    <row r="388" spans="1:77">
      <c r="A388" s="1" t="s">
        <v>74</v>
      </c>
      <c r="C388" s="1">
        <f>C175</f>
        <v>1.097978</v>
      </c>
      <c r="E388" s="1">
        <f>E175</f>
        <v>0.387478</v>
      </c>
      <c r="G388" s="1">
        <f>G175</f>
        <v>1.485456</v>
      </c>
      <c r="I388" s="1">
        <f>I175</f>
        <v>2459.22222222222</v>
      </c>
      <c r="M388" s="1">
        <f>M175</f>
        <v>44.694554351852</v>
      </c>
      <c r="O388" s="1" t="s">
        <v>74</v>
      </c>
      <c r="P388" s="1">
        <f>P175</f>
        <v>1.0765</v>
      </c>
      <c r="R388" s="1">
        <f>R175</f>
        <v>0.3785</v>
      </c>
      <c r="T388" s="1">
        <f>T175</f>
        <v>1.455</v>
      </c>
      <c r="V388" s="1">
        <f>V175</f>
        <v>2296.38888888889</v>
      </c>
      <c r="Z388" s="1">
        <f>Z175</f>
        <v>44.2469990956644</v>
      </c>
      <c r="AE388" s="1" t="s">
        <v>74</v>
      </c>
      <c r="AF388" s="1">
        <f>AF175</f>
        <v>1.4705</v>
      </c>
      <c r="AH388" s="1">
        <f>AH175</f>
        <v>2025.27777777778</v>
      </c>
      <c r="AL388" s="1">
        <f>AL175</f>
        <v>44.9907881390424</v>
      </c>
      <c r="AN388" s="1" t="s">
        <v>74</v>
      </c>
      <c r="AP388" s="1">
        <f t="shared" ref="AP388:AT388" si="42">AP175</f>
        <v>1.291978</v>
      </c>
      <c r="AR388" s="1">
        <f t="shared" si="42"/>
        <v>0.531478</v>
      </c>
      <c r="AT388" s="1">
        <f t="shared" si="42"/>
        <v>1.823456</v>
      </c>
      <c r="AV388" s="1">
        <f>AV175</f>
        <v>2635.33333333333</v>
      </c>
      <c r="AZ388" s="1">
        <f t="shared" ref="AZ388:BE388" si="43">AZ175</f>
        <v>52.9452347669077</v>
      </c>
      <c r="BB388" s="1" t="s">
        <v>74</v>
      </c>
      <c r="BC388" s="1">
        <f t="shared" si="43"/>
        <v>1.259</v>
      </c>
      <c r="BE388" s="1">
        <f t="shared" si="43"/>
        <v>0.4945</v>
      </c>
      <c r="BG388" s="1">
        <f>BG175</f>
        <v>1.7535</v>
      </c>
      <c r="BI388" s="1">
        <f>BI175</f>
        <v>2490.88888888889</v>
      </c>
      <c r="BM388" s="1">
        <f>BM175</f>
        <v>52.5089205707269</v>
      </c>
      <c r="BR388" s="1" t="s">
        <v>74</v>
      </c>
      <c r="BS388" s="1">
        <f>BS175</f>
        <v>1.7555</v>
      </c>
      <c r="BU388" s="1">
        <f>BU175</f>
        <v>2182</v>
      </c>
      <c r="BY388" s="1">
        <f>BY175</f>
        <v>52.9975883762654</v>
      </c>
    </row>
    <row r="389" spans="1:77">
      <c r="A389" s="1" t="s">
        <v>74</v>
      </c>
      <c r="C389" s="1">
        <f>C186</f>
        <v>1.101978</v>
      </c>
      <c r="E389" s="1">
        <f>E186</f>
        <v>0.383478</v>
      </c>
      <c r="G389" s="1">
        <f>G186</f>
        <v>1.485456</v>
      </c>
      <c r="I389" s="1">
        <f>I186</f>
        <v>2523.5</v>
      </c>
      <c r="M389" s="1">
        <f>M186</f>
        <v>45.2963403538789</v>
      </c>
      <c r="O389" s="1" t="s">
        <v>74</v>
      </c>
      <c r="P389" s="1">
        <f>P186</f>
        <v>1.0805</v>
      </c>
      <c r="R389" s="1">
        <f>R186</f>
        <v>0.348</v>
      </c>
      <c r="T389" s="1">
        <f>T186</f>
        <v>1.4285</v>
      </c>
      <c r="V389" s="1">
        <f>V186</f>
        <v>2349.38888888889</v>
      </c>
      <c r="Z389" s="1">
        <f>Z186</f>
        <v>44.5735418437528</v>
      </c>
      <c r="AE389" s="1" t="s">
        <v>74</v>
      </c>
      <c r="AF389" s="1">
        <f>AF186</f>
        <v>1.487</v>
      </c>
      <c r="AH389" s="1">
        <f>AH186</f>
        <v>2041.44444444444</v>
      </c>
      <c r="AL389" s="1">
        <f>AL186</f>
        <v>45.5903814081656</v>
      </c>
      <c r="AN389" s="1" t="s">
        <v>74</v>
      </c>
      <c r="AP389" s="1">
        <f t="shared" ref="AP389:AT389" si="44">AP186</f>
        <v>1.276478</v>
      </c>
      <c r="AR389" s="1">
        <f t="shared" si="44"/>
        <v>0.540978</v>
      </c>
      <c r="AT389" s="1">
        <f t="shared" si="44"/>
        <v>1.817456</v>
      </c>
      <c r="AV389" s="1">
        <f>AV186</f>
        <v>2706.83333333333</v>
      </c>
      <c r="AZ389" s="1">
        <f t="shared" ref="AZ389:BE389" si="45">AZ186</f>
        <v>52.742738541525</v>
      </c>
      <c r="BB389" s="1" t="s">
        <v>74</v>
      </c>
      <c r="BC389" s="1">
        <f t="shared" si="45"/>
        <v>1.246</v>
      </c>
      <c r="BE389" s="1">
        <f t="shared" si="45"/>
        <v>0.5015</v>
      </c>
      <c r="BG389" s="1">
        <f>BG186</f>
        <v>1.7475</v>
      </c>
      <c r="BI389" s="1">
        <f>BI186</f>
        <v>2540.16666666667</v>
      </c>
      <c r="BM389" s="1">
        <f>BM186</f>
        <v>52.7215665528435</v>
      </c>
      <c r="BR389" s="1" t="s">
        <v>74</v>
      </c>
      <c r="BS389" s="1">
        <f>BS186</f>
        <v>1.735</v>
      </c>
      <c r="BU389" s="1">
        <f>BU186</f>
        <v>2217.66666666667</v>
      </c>
      <c r="BY389" s="1">
        <f>BY186</f>
        <v>52.895387649191</v>
      </c>
    </row>
    <row r="390" spans="1:77">
      <c r="A390" s="1" t="s">
        <v>74</v>
      </c>
      <c r="C390" s="1">
        <f>C197</f>
        <v>1.121478</v>
      </c>
      <c r="E390" s="1">
        <f>E197</f>
        <v>0.367978</v>
      </c>
      <c r="G390" s="1">
        <f>G197</f>
        <v>1.489456</v>
      </c>
      <c r="I390" s="1">
        <f>I197</f>
        <v>2524.11111111111</v>
      </c>
      <c r="M390" s="1">
        <f>M197</f>
        <v>44.2281206362752</v>
      </c>
      <c r="O390" s="1" t="s">
        <v>74</v>
      </c>
      <c r="P390" s="1">
        <f>P197</f>
        <v>1.114</v>
      </c>
      <c r="R390" s="1">
        <f>R197</f>
        <v>0.3685</v>
      </c>
      <c r="T390" s="1">
        <f>T197</f>
        <v>1.4825</v>
      </c>
      <c r="V390" s="1">
        <f>V197</f>
        <v>2349.44444444444</v>
      </c>
      <c r="Z390" s="1">
        <f>Z197</f>
        <v>44.1514640228238</v>
      </c>
      <c r="AE390" s="1" t="s">
        <v>74</v>
      </c>
      <c r="AF390" s="1">
        <f>AF197</f>
        <v>1.4665</v>
      </c>
      <c r="AH390" s="1">
        <f>AH197</f>
        <v>2002.27777777778</v>
      </c>
      <c r="AL390" s="1">
        <f>AL197</f>
        <v>44.5247871329608</v>
      </c>
      <c r="AN390" s="1" t="s">
        <v>74</v>
      </c>
      <c r="AP390" s="1">
        <f t="shared" ref="AP390:AT390" si="46">AP197</f>
        <v>1.277478</v>
      </c>
      <c r="AR390" s="1">
        <f t="shared" si="46"/>
        <v>0.535978</v>
      </c>
      <c r="AT390" s="1">
        <f t="shared" si="46"/>
        <v>1.813456</v>
      </c>
      <c r="AV390" s="1">
        <f>AV197</f>
        <v>2730.27777777778</v>
      </c>
      <c r="AZ390" s="1">
        <f t="shared" ref="AZ390:BE390" si="47">AZ197</f>
        <v>52.7234977769089</v>
      </c>
      <c r="BB390" s="1" t="s">
        <v>74</v>
      </c>
      <c r="BC390" s="1">
        <f t="shared" si="47"/>
        <v>1.237</v>
      </c>
      <c r="BE390" s="1">
        <f t="shared" si="47"/>
        <v>0.5115</v>
      </c>
      <c r="BG390" s="1">
        <f>BG197</f>
        <v>1.7485</v>
      </c>
      <c r="BI390" s="1">
        <f>BI197</f>
        <v>2563.61111111111</v>
      </c>
      <c r="BM390" s="1">
        <f>BM197</f>
        <v>52.4387639481356</v>
      </c>
      <c r="BR390" s="1" t="s">
        <v>74</v>
      </c>
      <c r="BS390" s="1">
        <f>BS197</f>
        <v>1.7405</v>
      </c>
      <c r="BU390" s="1">
        <f>BU197</f>
        <v>2159.05555555556</v>
      </c>
      <c r="BY390" s="1">
        <f>BY197</f>
        <v>52.8763146692239</v>
      </c>
    </row>
    <row r="391" spans="1:77">
      <c r="A391" s="1" t="s">
        <v>75</v>
      </c>
      <c r="C391" s="1">
        <f>C208</f>
        <v>1.038978</v>
      </c>
      <c r="E391" s="1">
        <f>E208</f>
        <v>0.335978</v>
      </c>
      <c r="G391" s="1">
        <f>G208</f>
        <v>1.374956</v>
      </c>
      <c r="I391" s="1">
        <f>I208</f>
        <v>2325.4375</v>
      </c>
      <c r="M391" s="1">
        <f>M208</f>
        <v>42.4487368241682</v>
      </c>
      <c r="O391" s="1" t="s">
        <v>75</v>
      </c>
      <c r="P391" s="1">
        <f>P208</f>
        <v>1.0225</v>
      </c>
      <c r="R391" s="1">
        <f>R208</f>
        <v>0.3275</v>
      </c>
      <c r="T391" s="1">
        <f>T208</f>
        <v>1.35</v>
      </c>
      <c r="V391" s="1">
        <f>V208</f>
        <v>2202.5625</v>
      </c>
      <c r="Z391" s="1">
        <f>Z208</f>
        <v>42.1931403330522</v>
      </c>
      <c r="AE391" s="1" t="s">
        <v>75</v>
      </c>
      <c r="AF391" s="1">
        <f>AF208</f>
        <v>1.3755</v>
      </c>
      <c r="AH391" s="1">
        <f>AH208</f>
        <v>1958.0625</v>
      </c>
      <c r="AL391" s="1">
        <f>AL208</f>
        <v>42.6829573853162</v>
      </c>
      <c r="AN391" s="1" t="s">
        <v>75</v>
      </c>
      <c r="AP391" s="1">
        <f t="shared" ref="AP391:AT391" si="48">AP208</f>
        <v>1.229978</v>
      </c>
      <c r="AR391" s="1">
        <f t="shared" si="48"/>
        <v>0.507978</v>
      </c>
      <c r="AT391" s="1">
        <f t="shared" si="48"/>
        <v>1.737956</v>
      </c>
      <c r="AV391" s="1">
        <f>AV208</f>
        <v>2627.6875</v>
      </c>
      <c r="AZ391" s="1">
        <f t="shared" ref="AZ391:BE391" si="49">AZ208</f>
        <v>48.899967488211</v>
      </c>
      <c r="BB391" s="1" t="s">
        <v>75</v>
      </c>
      <c r="BC391" s="1">
        <f t="shared" si="49"/>
        <v>1.1925</v>
      </c>
      <c r="BE391" s="1">
        <f t="shared" si="49"/>
        <v>0.473</v>
      </c>
      <c r="BG391" s="1">
        <f>BG208</f>
        <v>1.6655</v>
      </c>
      <c r="BI391" s="1">
        <f>BI208</f>
        <v>2502.6875</v>
      </c>
      <c r="BM391" s="1">
        <f>BM208</f>
        <v>49.4478403349488</v>
      </c>
      <c r="BR391" s="1" t="s">
        <v>75</v>
      </c>
      <c r="BS391" s="1">
        <f>BS208</f>
        <v>1.693</v>
      </c>
      <c r="BU391" s="1">
        <f>BU208</f>
        <v>2130.6875</v>
      </c>
      <c r="BY391" s="1">
        <f>BY208</f>
        <v>49.1781556428009</v>
      </c>
    </row>
    <row r="392" spans="1:77">
      <c r="A392" s="1" t="s">
        <v>75</v>
      </c>
      <c r="C392" s="1">
        <f>C219</f>
        <v>1.047978</v>
      </c>
      <c r="E392" s="1">
        <f>E219</f>
        <v>0.336978</v>
      </c>
      <c r="G392" s="1">
        <f>G219</f>
        <v>1.384956</v>
      </c>
      <c r="I392" s="1">
        <f>I219</f>
        <v>2460.375</v>
      </c>
      <c r="M392" s="1">
        <f>M219</f>
        <v>42.9856514669264</v>
      </c>
      <c r="O392" s="1" t="s">
        <v>75</v>
      </c>
      <c r="P392" s="1">
        <f>P219</f>
        <v>1.052</v>
      </c>
      <c r="R392" s="1">
        <f>R219</f>
        <v>0.3115</v>
      </c>
      <c r="T392" s="1">
        <f>T219</f>
        <v>1.3635</v>
      </c>
      <c r="V392" s="1">
        <f>V219</f>
        <v>2268</v>
      </c>
      <c r="Z392" s="1">
        <f>Z219</f>
        <v>42.1065132913491</v>
      </c>
      <c r="AE392" s="1" t="s">
        <v>75</v>
      </c>
      <c r="AF392" s="1">
        <f>AF219</f>
        <v>1.393</v>
      </c>
      <c r="AH392" s="1">
        <f>AH219</f>
        <v>1890.5625</v>
      </c>
      <c r="AL392" s="1">
        <f>AL219</f>
        <v>43.2344079806065</v>
      </c>
      <c r="AN392" s="1" t="s">
        <v>75</v>
      </c>
      <c r="AP392" s="1">
        <f t="shared" ref="AP392:AT392" si="50">AP219</f>
        <v>1.219478</v>
      </c>
      <c r="AR392" s="1">
        <f t="shared" si="50"/>
        <v>0.508978</v>
      </c>
      <c r="AT392" s="1">
        <f t="shared" si="50"/>
        <v>1.728456</v>
      </c>
      <c r="AV392" s="1">
        <f>AV219</f>
        <v>2625.125</v>
      </c>
      <c r="AZ392" s="1">
        <f t="shared" ref="AZ392:BE392" si="51">AZ219</f>
        <v>48.6675362276216</v>
      </c>
      <c r="BB392" s="1" t="s">
        <v>75</v>
      </c>
      <c r="BC392" s="1">
        <f t="shared" si="51"/>
        <v>1.1845</v>
      </c>
      <c r="BE392" s="1">
        <f t="shared" si="51"/>
        <v>0.484</v>
      </c>
      <c r="BG392" s="1">
        <f>BG219</f>
        <v>1.6685</v>
      </c>
      <c r="BI392" s="1">
        <f>BI219</f>
        <v>2479.3125</v>
      </c>
      <c r="BM392" s="1">
        <f>BM219</f>
        <v>49.0942267892654</v>
      </c>
      <c r="BR392" s="1" t="s">
        <v>75</v>
      </c>
      <c r="BS392" s="1">
        <f>BS219</f>
        <v>1.702</v>
      </c>
      <c r="BU392" s="1">
        <f>BU219</f>
        <v>2141.25</v>
      </c>
      <c r="BY392" s="1">
        <f>BY219</f>
        <v>48.9604794294592</v>
      </c>
    </row>
    <row r="393" spans="1:77">
      <c r="A393" s="1" t="s">
        <v>75</v>
      </c>
      <c r="C393" s="1">
        <f>C230</f>
        <v>1.056478</v>
      </c>
      <c r="E393" s="1">
        <f>E230</f>
        <v>0.324478</v>
      </c>
      <c r="G393" s="1">
        <f>G230</f>
        <v>1.380956</v>
      </c>
      <c r="I393" s="1">
        <f>I230</f>
        <v>2362.3125</v>
      </c>
      <c r="M393" s="1">
        <f>M230</f>
        <v>42.6511377362109</v>
      </c>
      <c r="O393" s="1" t="s">
        <v>75</v>
      </c>
      <c r="P393" s="1">
        <f>P230</f>
        <v>1.008</v>
      </c>
      <c r="R393" s="1">
        <f>R230</f>
        <v>0.329</v>
      </c>
      <c r="T393" s="1">
        <f>T230</f>
        <v>1.337</v>
      </c>
      <c r="V393" s="1">
        <f>V230</f>
        <v>2174.8125</v>
      </c>
      <c r="Z393" s="1">
        <f>Z230</f>
        <v>41.5111941350859</v>
      </c>
      <c r="AE393" s="1" t="s">
        <v>75</v>
      </c>
      <c r="AF393" s="1">
        <f>AF230</f>
        <v>1.386</v>
      </c>
      <c r="AH393" s="1">
        <f>AH230</f>
        <v>1921.8125</v>
      </c>
      <c r="AL393" s="1">
        <f>AL230</f>
        <v>42.8983481898696</v>
      </c>
      <c r="AN393" s="1" t="s">
        <v>75</v>
      </c>
      <c r="AP393" s="1">
        <f t="shared" ref="AP393:AT393" si="52">AP230</f>
        <v>1.204478</v>
      </c>
      <c r="AR393" s="1">
        <f t="shared" si="52"/>
        <v>0.522478</v>
      </c>
      <c r="AT393" s="1">
        <f t="shared" si="52"/>
        <v>1.726956</v>
      </c>
      <c r="AV393" s="1">
        <f>AV230</f>
        <v>2575.0625</v>
      </c>
      <c r="AZ393" s="1">
        <f t="shared" ref="AZ393:BE393" si="53">AZ230</f>
        <v>49.3559131986609</v>
      </c>
      <c r="BB393" s="1" t="s">
        <v>75</v>
      </c>
      <c r="BC393" s="1">
        <f t="shared" si="53"/>
        <v>1.172</v>
      </c>
      <c r="BE393" s="1">
        <f t="shared" si="53"/>
        <v>0.4955</v>
      </c>
      <c r="BG393" s="1">
        <f>BG230</f>
        <v>1.6675</v>
      </c>
      <c r="BI393" s="1">
        <f>BI230</f>
        <v>2475.0625</v>
      </c>
      <c r="BM393" s="1">
        <f>BM230</f>
        <v>50.7627406441695</v>
      </c>
      <c r="BR393" s="1" t="s">
        <v>75</v>
      </c>
      <c r="BS393" s="1">
        <f>BS230</f>
        <v>1.697</v>
      </c>
      <c r="BU393" s="1">
        <f>BU230</f>
        <v>2169.5625</v>
      </c>
      <c r="BY393" s="1">
        <f>BY230</f>
        <v>51.3764671669357</v>
      </c>
    </row>
    <row r="394" spans="1:77">
      <c r="A394" s="1" t="s">
        <v>76</v>
      </c>
      <c r="C394" s="1">
        <f>C241</f>
        <v>1.037478</v>
      </c>
      <c r="E394" s="1">
        <f>E241</f>
        <v>0.345478</v>
      </c>
      <c r="G394" s="1">
        <f>G241</f>
        <v>1.382956</v>
      </c>
      <c r="I394" s="1">
        <f>I241</f>
        <v>2432.9375</v>
      </c>
      <c r="M394" s="1">
        <f>M241</f>
        <v>43.3486906700076</v>
      </c>
      <c r="O394" s="1" t="s">
        <v>76</v>
      </c>
      <c r="P394" s="1">
        <f>P241</f>
        <v>1.0395</v>
      </c>
      <c r="R394" s="1">
        <f>R241</f>
        <v>0.3385</v>
      </c>
      <c r="T394" s="1">
        <f>T241</f>
        <v>1.378</v>
      </c>
      <c r="V394" s="1">
        <f>V241</f>
        <v>2370.4375</v>
      </c>
      <c r="Z394" s="1">
        <f>Z241</f>
        <v>42.9097533021576</v>
      </c>
      <c r="AE394" s="1" t="s">
        <v>76</v>
      </c>
      <c r="AF394" s="1">
        <f>AF241</f>
        <v>1.3845</v>
      </c>
      <c r="AH394" s="1">
        <f>AH241</f>
        <v>1988.6875</v>
      </c>
      <c r="AL394" s="1">
        <f>AL241</f>
        <v>43.6359169549538</v>
      </c>
      <c r="AN394" s="1" t="s">
        <v>76</v>
      </c>
      <c r="AP394" s="1">
        <f t="shared" ref="AP394:AT394" si="54">AP241</f>
        <v>1.221478</v>
      </c>
      <c r="AR394" s="1">
        <f t="shared" si="54"/>
        <v>0.504478</v>
      </c>
      <c r="AT394" s="1">
        <f t="shared" si="54"/>
        <v>1.725956</v>
      </c>
      <c r="AV394" s="1">
        <f>AV241</f>
        <v>2725.8125</v>
      </c>
      <c r="AZ394" s="1">
        <f t="shared" ref="AZ394:BE394" si="55">AZ241</f>
        <v>51.8227009130016</v>
      </c>
      <c r="BB394" s="1" t="s">
        <v>76</v>
      </c>
      <c r="BC394" s="1">
        <f t="shared" si="55"/>
        <v>1.1915</v>
      </c>
      <c r="BE394" s="1">
        <f t="shared" si="55"/>
        <v>0.4755</v>
      </c>
      <c r="BG394" s="1">
        <f>BG241</f>
        <v>1.667</v>
      </c>
      <c r="BI394" s="1">
        <f>BI241</f>
        <v>2538.3125</v>
      </c>
      <c r="BM394" s="1">
        <f>BM241</f>
        <v>51.8773581105688</v>
      </c>
      <c r="BR394" s="1" t="s">
        <v>76</v>
      </c>
      <c r="BS394" s="1">
        <f>BS241</f>
        <v>1.6685</v>
      </c>
      <c r="BU394" s="1">
        <f>BU241</f>
        <v>2208.3125</v>
      </c>
      <c r="BY394" s="1">
        <f>BY241</f>
        <v>52.5751635102705</v>
      </c>
    </row>
    <row r="395" spans="1:77">
      <c r="A395" s="1" t="s">
        <v>76</v>
      </c>
      <c r="C395" s="1">
        <f>C252</f>
        <v>1.047478</v>
      </c>
      <c r="E395" s="1">
        <f>E252</f>
        <v>0.349478</v>
      </c>
      <c r="G395" s="1">
        <f>G252</f>
        <v>1.396956</v>
      </c>
      <c r="I395" s="1">
        <f>I252</f>
        <v>2406.1875</v>
      </c>
      <c r="M395" s="1">
        <f>M252</f>
        <v>43.5086814968216</v>
      </c>
      <c r="O395" s="1" t="s">
        <v>76</v>
      </c>
      <c r="P395" s="1">
        <f>P252</f>
        <v>1.038</v>
      </c>
      <c r="R395" s="1">
        <f>R252</f>
        <v>0.3365</v>
      </c>
      <c r="T395" s="1">
        <f>T252</f>
        <v>1.3745</v>
      </c>
      <c r="V395" s="1">
        <f>V252</f>
        <v>2305.125</v>
      </c>
      <c r="Z395" s="1">
        <f>Z252</f>
        <v>43.69894202682</v>
      </c>
      <c r="AE395" s="1" t="s">
        <v>76</v>
      </c>
      <c r="AF395" s="1">
        <f>AF252</f>
        <v>1.4015</v>
      </c>
      <c r="AH395" s="1">
        <f>AH252</f>
        <v>2058.8125</v>
      </c>
      <c r="AL395" s="1">
        <f>AL252</f>
        <v>43.8009959100972</v>
      </c>
      <c r="AN395" s="1" t="s">
        <v>76</v>
      </c>
      <c r="AP395" s="1">
        <f t="shared" ref="AP395:AT395" si="56">AP252</f>
        <v>1.205978</v>
      </c>
      <c r="AR395" s="1">
        <f t="shared" si="56"/>
        <v>0.517478</v>
      </c>
      <c r="AT395" s="1">
        <f t="shared" si="56"/>
        <v>1.723456</v>
      </c>
      <c r="AV395" s="1">
        <f>AV252</f>
        <v>2759.5</v>
      </c>
      <c r="AZ395" s="1">
        <f t="shared" ref="AZ395:BE395" si="57">AZ252</f>
        <v>51.0589805351219</v>
      </c>
      <c r="BB395" s="1" t="s">
        <v>76</v>
      </c>
      <c r="BC395" s="1">
        <f t="shared" si="57"/>
        <v>1.1685</v>
      </c>
      <c r="BE395" s="1">
        <f t="shared" si="57"/>
        <v>0.4885</v>
      </c>
      <c r="BG395" s="1">
        <f>BG252</f>
        <v>1.657</v>
      </c>
      <c r="BI395" s="1">
        <f>BI252</f>
        <v>2572</v>
      </c>
      <c r="BM395" s="1">
        <f>BM252</f>
        <v>51.1918308858224</v>
      </c>
      <c r="BR395" s="1" t="s">
        <v>76</v>
      </c>
      <c r="BS395" s="1">
        <f>BS252</f>
        <v>1.684</v>
      </c>
      <c r="BU395" s="1">
        <f>BU252</f>
        <v>2199.625</v>
      </c>
      <c r="BY395" s="1">
        <f>BY252</f>
        <v>52.4770152143467</v>
      </c>
    </row>
    <row r="396" spans="1:77">
      <c r="A396" s="1" t="s">
        <v>76</v>
      </c>
      <c r="C396" s="1">
        <f>C263</f>
        <v>1.055478</v>
      </c>
      <c r="E396" s="1">
        <f>E263</f>
        <v>0.337978</v>
      </c>
      <c r="G396" s="1">
        <f>G263</f>
        <v>1.393456</v>
      </c>
      <c r="I396" s="1">
        <f>I263</f>
        <v>2399.9375</v>
      </c>
      <c r="M396" s="1">
        <f>M263</f>
        <v>43.1169215837436</v>
      </c>
      <c r="O396" s="1" t="s">
        <v>76</v>
      </c>
      <c r="P396" s="1">
        <f>P263</f>
        <v>1.0295</v>
      </c>
      <c r="R396" s="1">
        <f>R263</f>
        <v>0.337</v>
      </c>
      <c r="T396" s="1">
        <f>T263</f>
        <v>1.3665</v>
      </c>
      <c r="V396" s="1">
        <f>V263</f>
        <v>2369.125</v>
      </c>
      <c r="Z396" s="1">
        <f>Z263</f>
        <v>42.626168737503</v>
      </c>
      <c r="AE396" s="1" t="s">
        <v>76</v>
      </c>
      <c r="AF396" s="1">
        <f>AF263</f>
        <v>1.3775</v>
      </c>
      <c r="AH396" s="1">
        <f>AH263</f>
        <v>2063.5</v>
      </c>
      <c r="AL396" s="1">
        <f>AL263</f>
        <v>43.40429931256</v>
      </c>
      <c r="AN396" s="1" t="s">
        <v>76</v>
      </c>
      <c r="AP396" s="1">
        <f t="shared" ref="AP396:AT396" si="58">AP263</f>
        <v>1.209478</v>
      </c>
      <c r="AR396" s="1">
        <f t="shared" si="58"/>
        <v>0.512478</v>
      </c>
      <c r="AT396" s="1">
        <f t="shared" si="58"/>
        <v>1.721956</v>
      </c>
      <c r="AV396" s="1">
        <f>AV263</f>
        <v>2731.875</v>
      </c>
      <c r="AZ396" s="1">
        <f t="shared" ref="AZ396:BE396" si="59">AZ263</f>
        <v>51.6242328381978</v>
      </c>
      <c r="BB396" s="1" t="s">
        <v>76</v>
      </c>
      <c r="BC396" s="1">
        <f t="shared" si="59"/>
        <v>1.172</v>
      </c>
      <c r="BE396" s="1">
        <f t="shared" si="59"/>
        <v>0.482</v>
      </c>
      <c r="BG396" s="1">
        <f>BG263</f>
        <v>1.654</v>
      </c>
      <c r="BI396" s="1">
        <f>BI263</f>
        <v>2544.375</v>
      </c>
      <c r="BM396" s="1">
        <f>BM263</f>
        <v>51.5793494220828</v>
      </c>
      <c r="BR396" s="1" t="s">
        <v>76</v>
      </c>
      <c r="BS396" s="1">
        <f>BS263</f>
        <v>1.669</v>
      </c>
      <c r="BU396" s="1">
        <f>BU263</f>
        <v>2199.1875</v>
      </c>
      <c r="BY396" s="1">
        <f>BY263</f>
        <v>51.9605709755476</v>
      </c>
    </row>
    <row r="397" spans="1:77">
      <c r="A397" s="1" t="s">
        <v>77</v>
      </c>
      <c r="C397" s="1">
        <f>C274</f>
        <v>1.074478</v>
      </c>
      <c r="E397" s="1">
        <f>E274</f>
        <v>0.347978</v>
      </c>
      <c r="G397" s="1">
        <f>G274</f>
        <v>1.422456</v>
      </c>
      <c r="I397" s="1">
        <f>I274</f>
        <v>2795.125</v>
      </c>
      <c r="M397" s="1">
        <f>M274</f>
        <v>43.9352275248284</v>
      </c>
      <c r="O397" s="1" t="s">
        <v>77</v>
      </c>
      <c r="P397" s="1">
        <f>P274</f>
        <v>1.067</v>
      </c>
      <c r="R397" s="1">
        <f>R274</f>
        <v>0.3485</v>
      </c>
      <c r="T397" s="1">
        <f>T274</f>
        <v>1.4155</v>
      </c>
      <c r="V397" s="1">
        <f>V274</f>
        <v>2607.625</v>
      </c>
      <c r="Z397" s="1">
        <f>Z274</f>
        <v>43.5973422722278</v>
      </c>
      <c r="AE397" s="1" t="s">
        <v>77</v>
      </c>
      <c r="AF397" s="1">
        <f>AF274</f>
        <v>1.43</v>
      </c>
      <c r="AH397" s="1">
        <f>AH274</f>
        <v>2253.1875</v>
      </c>
      <c r="AL397" s="1">
        <f>AL274</f>
        <v>44.1292063357538</v>
      </c>
      <c r="AN397" s="1" t="s">
        <v>77</v>
      </c>
      <c r="AP397" s="1">
        <f t="shared" ref="AP397:AT397" si="60">AP274</f>
        <v>1.261478</v>
      </c>
      <c r="AR397" s="1">
        <f t="shared" si="60"/>
        <v>0.535978</v>
      </c>
      <c r="AT397" s="1">
        <f t="shared" si="60"/>
        <v>1.797456</v>
      </c>
      <c r="AV397" s="1">
        <f>AV274</f>
        <v>2862.9375</v>
      </c>
      <c r="AZ397" s="1">
        <f t="shared" ref="AZ397:BE397" si="61">AZ274</f>
        <v>52.8000394651934</v>
      </c>
      <c r="BB397" s="1" t="s">
        <v>77</v>
      </c>
      <c r="BC397" s="1">
        <f t="shared" si="61"/>
        <v>1.2235</v>
      </c>
      <c r="BE397" s="1">
        <f t="shared" si="61"/>
        <v>0.5075</v>
      </c>
      <c r="BG397" s="1">
        <f>BG274</f>
        <v>1.731</v>
      </c>
      <c r="BI397" s="1">
        <f>BI274</f>
        <v>2675.4375</v>
      </c>
      <c r="BM397" s="1">
        <f>BM274</f>
        <v>52.7572785948577</v>
      </c>
      <c r="BR397" s="1" t="s">
        <v>77</v>
      </c>
      <c r="BS397" s="1">
        <f>BS274</f>
        <v>1.7185</v>
      </c>
      <c r="BU397" s="1">
        <f>BU274</f>
        <v>2285.9375</v>
      </c>
      <c r="BY397" s="1">
        <f>BY274</f>
        <v>53.0533341572081</v>
      </c>
    </row>
    <row r="398" spans="1:77">
      <c r="A398" s="1" t="s">
        <v>77</v>
      </c>
      <c r="C398" s="1">
        <f>C285</f>
        <v>1.062978</v>
      </c>
      <c r="E398" s="1">
        <f>E285</f>
        <v>0.358978</v>
      </c>
      <c r="G398" s="1">
        <f>G285</f>
        <v>1.421956</v>
      </c>
      <c r="I398" s="1">
        <f>I285</f>
        <v>2679.25</v>
      </c>
      <c r="M398" s="1">
        <f>M285</f>
        <v>44.4947617103621</v>
      </c>
      <c r="O398" s="1" t="s">
        <v>77</v>
      </c>
      <c r="P398" s="1">
        <f>P285</f>
        <v>1.0605</v>
      </c>
      <c r="R398" s="1">
        <f>R285</f>
        <v>0.3425</v>
      </c>
      <c r="T398" s="1">
        <f>T285</f>
        <v>1.403</v>
      </c>
      <c r="V398" s="1">
        <f>V285</f>
        <v>2429.25</v>
      </c>
      <c r="Z398" s="1">
        <f>Z285</f>
        <v>43.6229796204957</v>
      </c>
      <c r="AE398" s="1" t="s">
        <v>77</v>
      </c>
      <c r="AF398" s="1">
        <f>AF285</f>
        <v>1.451</v>
      </c>
      <c r="AH398" s="1">
        <f>AH285</f>
        <v>2066.6875</v>
      </c>
      <c r="AL398" s="1">
        <f>AL285</f>
        <v>44.7815753534965</v>
      </c>
      <c r="AN398" s="1" t="s">
        <v>77</v>
      </c>
      <c r="AP398" s="1">
        <f t="shared" ref="AP398:AT398" si="62">AP285</f>
        <v>1.262478</v>
      </c>
      <c r="AR398" s="1">
        <f t="shared" si="62"/>
        <v>0.528978</v>
      </c>
      <c r="AT398" s="1">
        <f t="shared" si="62"/>
        <v>1.791456</v>
      </c>
      <c r="AV398" s="1">
        <f>AV285</f>
        <v>2849.25</v>
      </c>
      <c r="AZ398" s="1">
        <f t="shared" ref="AZ398:BE398" si="63">AZ285</f>
        <v>53.1629879140178</v>
      </c>
      <c r="BB398" s="1" t="s">
        <v>77</v>
      </c>
      <c r="BC398" s="1">
        <f t="shared" si="63"/>
        <v>1.2245</v>
      </c>
      <c r="BE398" s="1">
        <f t="shared" si="63"/>
        <v>0.498</v>
      </c>
      <c r="BG398" s="1">
        <f>BG285</f>
        <v>1.7225</v>
      </c>
      <c r="BI398" s="1">
        <f>BI285</f>
        <v>2661.75</v>
      </c>
      <c r="BM398" s="1">
        <f>BM285</f>
        <v>52.4575607950917</v>
      </c>
      <c r="BR398" s="1" t="s">
        <v>77</v>
      </c>
      <c r="BS398" s="1">
        <f>BS285</f>
        <v>1.739</v>
      </c>
      <c r="BU398" s="1">
        <f>BU285</f>
        <v>2250.75</v>
      </c>
      <c r="BY398" s="1">
        <f>BY285</f>
        <v>53.5196977720899</v>
      </c>
    </row>
    <row r="399" spans="1:77">
      <c r="A399" s="1" t="s">
        <v>77</v>
      </c>
      <c r="C399" s="1">
        <f>C296</f>
        <v>1.087478</v>
      </c>
      <c r="E399" s="1">
        <f>E296</f>
        <v>0.341978</v>
      </c>
      <c r="G399" s="1">
        <f>G296</f>
        <v>1.429456</v>
      </c>
      <c r="I399" s="1">
        <f>I296</f>
        <v>2684.375</v>
      </c>
      <c r="M399" s="1">
        <f>M296</f>
        <v>43.9543984085523</v>
      </c>
      <c r="O399" s="1" t="s">
        <v>77</v>
      </c>
      <c r="P399" s="1">
        <f>P296</f>
        <v>1.073</v>
      </c>
      <c r="R399" s="1">
        <f>R296</f>
        <v>0.337</v>
      </c>
      <c r="T399" s="1">
        <f>T296</f>
        <v>1.41</v>
      </c>
      <c r="V399" s="1">
        <f>V296</f>
        <v>2559.375</v>
      </c>
      <c r="Z399" s="1">
        <f>Z296</f>
        <v>43.3302813027604</v>
      </c>
      <c r="AE399" s="1" t="s">
        <v>77</v>
      </c>
      <c r="AF399" s="1">
        <f>AF296</f>
        <v>1.4285</v>
      </c>
      <c r="AH399" s="1">
        <f>AH296</f>
        <v>2273.125</v>
      </c>
      <c r="AL399" s="1">
        <f>AL296</f>
        <v>44.2441130689263</v>
      </c>
      <c r="AN399" s="1" t="s">
        <v>77</v>
      </c>
      <c r="AP399" s="1">
        <f t="shared" ref="AP399:AT399" si="64">AP296</f>
        <v>1.289478</v>
      </c>
      <c r="AR399" s="1">
        <f t="shared" si="64"/>
        <v>0.515478</v>
      </c>
      <c r="AT399" s="1">
        <f t="shared" si="64"/>
        <v>1.804956</v>
      </c>
      <c r="AV399" s="1">
        <f>AV296</f>
        <v>2789.5</v>
      </c>
      <c r="AZ399" s="1">
        <f t="shared" ref="AZ399:BE399" si="65">AZ296</f>
        <v>53.2409538274925</v>
      </c>
      <c r="BB399" s="1" t="s">
        <v>77</v>
      </c>
      <c r="BC399" s="1">
        <f t="shared" si="65"/>
        <v>1.2565</v>
      </c>
      <c r="BE399" s="1">
        <f t="shared" si="65"/>
        <v>0.4825</v>
      </c>
      <c r="BG399" s="1">
        <f>BG296</f>
        <v>1.739</v>
      </c>
      <c r="BI399" s="1">
        <f>BI296</f>
        <v>2602</v>
      </c>
      <c r="BM399" s="1">
        <f>BM296</f>
        <v>52.5400608848335</v>
      </c>
      <c r="BR399" s="1" t="s">
        <v>77</v>
      </c>
      <c r="BS399" s="1">
        <f>BS296</f>
        <v>1.7055</v>
      </c>
      <c r="BU399" s="1">
        <f>BU296</f>
        <v>2319.25</v>
      </c>
      <c r="BY399" s="1">
        <f>BY296</f>
        <v>53.5930991615823</v>
      </c>
    </row>
    <row r="404" spans="1:77">
      <c r="A404" s="1" t="s">
        <v>78</v>
      </c>
      <c r="C404" s="1">
        <f t="shared" ref="C404:C436" si="66">C367</f>
        <v>1.140478</v>
      </c>
      <c r="E404" s="1">
        <f t="shared" ref="E404:E436" si="67">E367</f>
        <v>0.414478</v>
      </c>
      <c r="G404" s="1">
        <f t="shared" ref="G404:G436" si="68">G367</f>
        <v>1.554956</v>
      </c>
      <c r="I404" s="1">
        <f t="shared" ref="I403:I436" si="69">I367</f>
        <v>3920.16666666667</v>
      </c>
      <c r="M404" s="1">
        <f t="shared" ref="M403:M436" si="70">M367</f>
        <v>43.9269518547797</v>
      </c>
      <c r="O404" s="1" t="str">
        <f t="shared" ref="O404:O436" si="71">O367</f>
        <v>TR4R1</v>
      </c>
      <c r="P404" s="1">
        <f t="shared" ref="P404:P436" si="72">P367</f>
        <v>1.1095</v>
      </c>
      <c r="R404" s="1">
        <f t="shared" ref="R404:R436" si="73">R367</f>
        <v>0.3915</v>
      </c>
      <c r="T404" s="1">
        <f t="shared" ref="T404:T436" si="74">T367</f>
        <v>1.501</v>
      </c>
      <c r="V404" s="1">
        <f t="shared" ref="V403:V436" si="75">V367</f>
        <v>3670</v>
      </c>
      <c r="Z404" s="1">
        <f t="shared" ref="Z403:Z436" si="76">Z367</f>
        <v>43.4169441790314</v>
      </c>
      <c r="AE404" s="1" t="str">
        <f t="shared" ref="AE404:AE436" si="77">AE367</f>
        <v>TR4R1</v>
      </c>
      <c r="AF404" s="1">
        <f t="shared" ref="AF404:AF436" si="78">AF367</f>
        <v>1.6005</v>
      </c>
      <c r="AH404" s="1">
        <f t="shared" ref="AH403:AH436" si="79">AH367</f>
        <v>3183.58333333333</v>
      </c>
      <c r="AL404" s="1">
        <f t="shared" ref="AL403:AL436" si="80">AL367</f>
        <v>44.1710223295801</v>
      </c>
      <c r="AN404" s="1" t="str">
        <f t="shared" ref="AN404:AR404" si="81">AN367</f>
        <v>TR4R1</v>
      </c>
      <c r="AP404" s="1">
        <f t="shared" si="81"/>
        <v>1.299478</v>
      </c>
      <c r="AR404" s="1">
        <f t="shared" si="81"/>
        <v>0.547478</v>
      </c>
      <c r="AT404" s="1">
        <f t="shared" ref="AT404:AT436" si="82">AT367</f>
        <v>1.846956</v>
      </c>
      <c r="AV404" s="1">
        <f t="shared" ref="AV403:AV436" si="83">AV367</f>
        <v>4048.75</v>
      </c>
      <c r="AZ404" s="1">
        <f t="shared" ref="AZ404:BC404" si="84">AZ367</f>
        <v>53.1553285572147</v>
      </c>
      <c r="BB404" s="1" t="str">
        <f t="shared" si="84"/>
        <v>TR4R1</v>
      </c>
      <c r="BC404" s="1">
        <f t="shared" si="84"/>
        <v>1.2715</v>
      </c>
      <c r="BE404" s="1">
        <f t="shared" ref="BE404:BI404" si="85">BE367</f>
        <v>0.518</v>
      </c>
      <c r="BG404" s="1">
        <f t="shared" si="85"/>
        <v>1.7895</v>
      </c>
      <c r="BI404" s="1">
        <f t="shared" si="85"/>
        <v>3848.5</v>
      </c>
      <c r="BM404" s="1">
        <f t="shared" ref="BM403:BM436" si="86">BM367</f>
        <v>52.4869332732181</v>
      </c>
      <c r="BR404" s="1" t="str">
        <f t="shared" ref="BR404:BU404" si="87">BR367</f>
        <v>TR4R1</v>
      </c>
      <c r="BS404" s="1">
        <f t="shared" si="87"/>
        <v>1.836</v>
      </c>
      <c r="BU404" s="1">
        <f t="shared" si="87"/>
        <v>3423.16666666667</v>
      </c>
      <c r="BY404" s="1">
        <f t="shared" ref="BY403:BY436" si="88">BY367</f>
        <v>53.2423101102746</v>
      </c>
    </row>
    <row r="405" spans="1:77">
      <c r="A405" s="1" t="s">
        <v>78</v>
      </c>
      <c r="C405" s="1">
        <f t="shared" si="66"/>
        <v>1.131978</v>
      </c>
      <c r="E405" s="1">
        <f t="shared" si="67"/>
        <v>0.413978</v>
      </c>
      <c r="G405" s="1">
        <f t="shared" si="68"/>
        <v>1.545956</v>
      </c>
      <c r="I405" s="1">
        <f t="shared" si="69"/>
        <v>3858.5</v>
      </c>
      <c r="M405" s="1">
        <f t="shared" si="70"/>
        <v>43.4452820978851</v>
      </c>
      <c r="O405" s="1" t="str">
        <f t="shared" si="71"/>
        <v>TR4R1</v>
      </c>
      <c r="P405" s="1">
        <f t="shared" si="72"/>
        <v>1.134</v>
      </c>
      <c r="R405" s="1">
        <f t="shared" si="73"/>
        <v>0.3885</v>
      </c>
      <c r="T405" s="1">
        <f t="shared" si="74"/>
        <v>1.5225</v>
      </c>
      <c r="V405" s="1">
        <f t="shared" si="75"/>
        <v>3691.83333333333</v>
      </c>
      <c r="Z405" s="1">
        <f t="shared" si="76"/>
        <v>43.3460904706896</v>
      </c>
      <c r="AE405" s="1" t="str">
        <f t="shared" si="77"/>
        <v>TR4R1</v>
      </c>
      <c r="AF405" s="1">
        <f t="shared" si="78"/>
        <v>1.5445</v>
      </c>
      <c r="AH405" s="1">
        <f t="shared" si="79"/>
        <v>3237.91666666667</v>
      </c>
      <c r="AL405" s="1">
        <f t="shared" si="80"/>
        <v>43.7014920998714</v>
      </c>
      <c r="AN405" s="1" t="str">
        <f t="shared" ref="AN405:AR405" si="89">AN368</f>
        <v>TR4R1</v>
      </c>
      <c r="AP405" s="1">
        <f t="shared" si="89"/>
        <v>1.294478</v>
      </c>
      <c r="AR405" s="1">
        <f t="shared" si="89"/>
        <v>0.553478</v>
      </c>
      <c r="AT405" s="1">
        <f t="shared" si="82"/>
        <v>1.847956</v>
      </c>
      <c r="AV405" s="1">
        <f t="shared" si="83"/>
        <v>4182.33333333333</v>
      </c>
      <c r="AZ405" s="1">
        <f t="shared" ref="AZ405:BC405" si="90">AZ368</f>
        <v>53.7271122584994</v>
      </c>
      <c r="BB405" s="1" t="str">
        <f t="shared" si="90"/>
        <v>TR4R1</v>
      </c>
      <c r="BC405" s="1">
        <f t="shared" si="90"/>
        <v>1.256</v>
      </c>
      <c r="BE405" s="1">
        <f t="shared" ref="BE405:BI405" si="91">BE368</f>
        <v>0.524</v>
      </c>
      <c r="BG405" s="1">
        <f t="shared" si="91"/>
        <v>1.78</v>
      </c>
      <c r="BI405" s="1">
        <f t="shared" si="91"/>
        <v>3988.16666666667</v>
      </c>
      <c r="BM405" s="1">
        <f t="shared" si="86"/>
        <v>52.9451230652556</v>
      </c>
      <c r="BR405" s="1" t="str">
        <f t="shared" ref="BR405:BU405" si="92">BR368</f>
        <v>TR4R1</v>
      </c>
      <c r="BS405" s="1">
        <f t="shared" si="92"/>
        <v>1.877</v>
      </c>
      <c r="BU405" s="1">
        <f t="shared" si="92"/>
        <v>3447.16666666667</v>
      </c>
      <c r="BY405" s="1">
        <f t="shared" si="88"/>
        <v>53.0260854176944</v>
      </c>
    </row>
    <row r="406" spans="1:77">
      <c r="A406" s="1" t="s">
        <v>78</v>
      </c>
      <c r="C406" s="1">
        <f t="shared" si="66"/>
        <v>1.140478</v>
      </c>
      <c r="E406" s="1">
        <f t="shared" si="67"/>
        <v>0.411478</v>
      </c>
      <c r="G406" s="1">
        <f t="shared" si="68"/>
        <v>1.551956</v>
      </c>
      <c r="I406" s="1">
        <f t="shared" si="69"/>
        <v>3897.33333333333</v>
      </c>
      <c r="M406" s="1">
        <f t="shared" si="70"/>
        <v>44.3010021144834</v>
      </c>
      <c r="O406" s="1" t="str">
        <f t="shared" si="71"/>
        <v>TR4R1</v>
      </c>
      <c r="P406" s="1">
        <f t="shared" si="72"/>
        <v>1.1255</v>
      </c>
      <c r="R406" s="1">
        <f t="shared" si="73"/>
        <v>0.386</v>
      </c>
      <c r="T406" s="1">
        <f t="shared" si="74"/>
        <v>1.5115</v>
      </c>
      <c r="V406" s="1">
        <f t="shared" si="75"/>
        <v>3730.58333333333</v>
      </c>
      <c r="Z406" s="1">
        <f t="shared" si="76"/>
        <v>43.6652355589375</v>
      </c>
      <c r="AE406" s="1" t="str">
        <f t="shared" si="77"/>
        <v>TR4R1</v>
      </c>
      <c r="AF406" s="1">
        <f t="shared" si="78"/>
        <v>1.555</v>
      </c>
      <c r="AH406" s="1">
        <f t="shared" si="79"/>
        <v>3195.41666666667</v>
      </c>
      <c r="AL406" s="1">
        <f t="shared" si="80"/>
        <v>44.5595612691299</v>
      </c>
      <c r="AN406" s="1" t="str">
        <f t="shared" ref="AN406:AR406" si="93">AN369</f>
        <v>TR4R1</v>
      </c>
      <c r="AP406" s="1">
        <f t="shared" si="93"/>
        <v>1.308978</v>
      </c>
      <c r="AR406" s="1">
        <f t="shared" si="93"/>
        <v>0.568978</v>
      </c>
      <c r="AT406" s="1">
        <f t="shared" si="82"/>
        <v>1.877956</v>
      </c>
      <c r="AV406" s="1">
        <f t="shared" si="83"/>
        <v>4172.75</v>
      </c>
      <c r="AZ406" s="1">
        <f t="shared" ref="AZ406:BC406" si="94">AZ369</f>
        <v>53.0150776385577</v>
      </c>
      <c r="BB406" s="1" t="str">
        <f t="shared" si="94"/>
        <v>TR4R1</v>
      </c>
      <c r="BC406" s="1">
        <f t="shared" si="94"/>
        <v>1.2705</v>
      </c>
      <c r="BE406" s="1">
        <f t="shared" ref="BE406:BI406" si="95">BE369</f>
        <v>0.5355</v>
      </c>
      <c r="BG406" s="1">
        <f t="shared" si="95"/>
        <v>1.806</v>
      </c>
      <c r="BI406" s="1">
        <f t="shared" si="95"/>
        <v>3988.5</v>
      </c>
      <c r="BM406" s="1">
        <f t="shared" si="86"/>
        <v>52.7608636379928</v>
      </c>
      <c r="BR406" s="1" t="str">
        <f t="shared" ref="BR406:BU406" si="96">BR369</f>
        <v>TR4R1</v>
      </c>
      <c r="BS406" s="1">
        <f t="shared" si="96"/>
        <v>1.8265</v>
      </c>
      <c r="BU406" s="1">
        <f t="shared" si="96"/>
        <v>3335.58333333333</v>
      </c>
      <c r="BY406" s="1">
        <f t="shared" si="88"/>
        <v>53.7597555201578</v>
      </c>
    </row>
    <row r="407" spans="1:77">
      <c r="A407" s="1" t="s">
        <v>79</v>
      </c>
      <c r="C407" s="1">
        <f t="shared" si="66"/>
        <v>1.144478</v>
      </c>
      <c r="E407" s="1">
        <f t="shared" si="67"/>
        <v>0.400978</v>
      </c>
      <c r="G407" s="1">
        <f t="shared" si="68"/>
        <v>1.545456</v>
      </c>
      <c r="I407" s="1">
        <f t="shared" si="69"/>
        <v>3917.08333333333</v>
      </c>
      <c r="M407" s="1">
        <f t="shared" si="70"/>
        <v>44.4650295917093</v>
      </c>
      <c r="O407" s="1" t="str">
        <f t="shared" si="71"/>
        <v>TR4R2</v>
      </c>
      <c r="P407" s="1">
        <f t="shared" si="72"/>
        <v>1.099</v>
      </c>
      <c r="R407" s="1">
        <f t="shared" si="73"/>
        <v>0.3915</v>
      </c>
      <c r="T407" s="1">
        <f t="shared" si="74"/>
        <v>1.4905</v>
      </c>
      <c r="V407" s="1">
        <f t="shared" si="75"/>
        <v>3628.33333333333</v>
      </c>
      <c r="Z407" s="1">
        <f t="shared" si="76"/>
        <v>44.1650899700609</v>
      </c>
      <c r="AE407" s="1" t="str">
        <f t="shared" si="77"/>
        <v>TR4R2</v>
      </c>
      <c r="AF407" s="1">
        <f t="shared" si="78"/>
        <v>1.544</v>
      </c>
      <c r="AH407" s="1">
        <f t="shared" si="79"/>
        <v>3172.33333333333</v>
      </c>
      <c r="AL407" s="1">
        <f t="shared" si="80"/>
        <v>44.6590132212966</v>
      </c>
      <c r="AN407" s="1" t="str">
        <f t="shared" ref="AN407:AR407" si="97">AN370</f>
        <v>TR4R2</v>
      </c>
      <c r="AP407" s="1">
        <f t="shared" si="97"/>
        <v>1.309478</v>
      </c>
      <c r="AR407" s="1">
        <f t="shared" si="97"/>
        <v>0.544478</v>
      </c>
      <c r="AT407" s="1">
        <f t="shared" si="82"/>
        <v>1.853956</v>
      </c>
      <c r="AV407" s="1">
        <f t="shared" si="83"/>
        <v>4089.16666666667</v>
      </c>
      <c r="AZ407" s="1">
        <f t="shared" ref="AZ407:BC407" si="98">AZ370</f>
        <v>52.9174025821672</v>
      </c>
      <c r="BB407" s="1" t="str">
        <f t="shared" si="98"/>
        <v>TR4R2</v>
      </c>
      <c r="BC407" s="1">
        <f t="shared" si="98"/>
        <v>1.2705</v>
      </c>
      <c r="BE407" s="1">
        <f t="shared" ref="BE407:BI407" si="99">BE370</f>
        <v>0.5175</v>
      </c>
      <c r="BG407" s="1">
        <f t="shared" si="99"/>
        <v>1.788</v>
      </c>
      <c r="BI407" s="1">
        <f t="shared" si="99"/>
        <v>3885.08333333333</v>
      </c>
      <c r="BM407" s="1">
        <f t="shared" si="86"/>
        <v>53.1913952845005</v>
      </c>
      <c r="BR407" s="1" t="str">
        <f t="shared" ref="BR407:BU407" si="100">BR370</f>
        <v>TR4R2</v>
      </c>
      <c r="BS407" s="1">
        <f t="shared" si="100"/>
        <v>1.8185</v>
      </c>
      <c r="BU407" s="1">
        <f t="shared" si="100"/>
        <v>3310.75</v>
      </c>
      <c r="BY407" s="1">
        <f t="shared" si="88"/>
        <v>52.5009334715708</v>
      </c>
    </row>
    <row r="408" spans="1:77">
      <c r="A408" s="1" t="s">
        <v>79</v>
      </c>
      <c r="C408" s="1">
        <f t="shared" si="66"/>
        <v>1.124478</v>
      </c>
      <c r="E408" s="1">
        <f t="shared" si="67"/>
        <v>0.423978</v>
      </c>
      <c r="G408" s="1">
        <f t="shared" si="68"/>
        <v>1.548456</v>
      </c>
      <c r="I408" s="1">
        <f t="shared" si="69"/>
        <v>3874.83333333333</v>
      </c>
      <c r="M408" s="1">
        <f t="shared" si="70"/>
        <v>43.7853698800481</v>
      </c>
      <c r="O408" s="1" t="str">
        <f t="shared" si="71"/>
        <v>TR4R2</v>
      </c>
      <c r="P408" s="1">
        <f t="shared" si="72"/>
        <v>1.1215</v>
      </c>
      <c r="R408" s="1">
        <f t="shared" si="73"/>
        <v>0.384</v>
      </c>
      <c r="T408" s="1">
        <f t="shared" si="74"/>
        <v>1.5055</v>
      </c>
      <c r="V408" s="1">
        <f t="shared" si="75"/>
        <v>3683.5</v>
      </c>
      <c r="Z408" s="1">
        <f t="shared" si="76"/>
        <v>43.522428873318</v>
      </c>
      <c r="AE408" s="1" t="str">
        <f t="shared" si="77"/>
        <v>TR4R2</v>
      </c>
      <c r="AF408" s="1">
        <f t="shared" si="78"/>
        <v>1.5595</v>
      </c>
      <c r="AH408" s="1">
        <f t="shared" si="79"/>
        <v>3225.83333333333</v>
      </c>
      <c r="AL408" s="1">
        <f t="shared" si="80"/>
        <v>44.0763549895264</v>
      </c>
      <c r="AN408" s="1" t="str">
        <f t="shared" ref="AN408:AR408" si="101">AN371</f>
        <v>TR4R2</v>
      </c>
      <c r="AP408" s="1">
        <f t="shared" si="101"/>
        <v>1.297978</v>
      </c>
      <c r="AR408" s="1">
        <f t="shared" si="101"/>
        <v>0.567478</v>
      </c>
      <c r="AT408" s="1">
        <f t="shared" si="82"/>
        <v>1.865456</v>
      </c>
      <c r="AV408" s="1">
        <f t="shared" si="83"/>
        <v>4187</v>
      </c>
      <c r="AZ408" s="1">
        <f t="shared" ref="AZ408:BC408" si="102">AZ371</f>
        <v>53.5899482403061</v>
      </c>
      <c r="BB408" s="1" t="str">
        <f t="shared" si="102"/>
        <v>TR4R2</v>
      </c>
      <c r="BC408" s="1">
        <f t="shared" si="102"/>
        <v>1.2645</v>
      </c>
      <c r="BE408" s="1">
        <f t="shared" ref="BE408:BI408" si="103">BE371</f>
        <v>0.532</v>
      </c>
      <c r="BG408" s="1">
        <f t="shared" si="103"/>
        <v>1.7965</v>
      </c>
      <c r="BI408" s="1">
        <f t="shared" si="103"/>
        <v>3997.83333333333</v>
      </c>
      <c r="BM408" s="1">
        <f t="shared" si="86"/>
        <v>52.7248581121697</v>
      </c>
      <c r="BR408" s="1" t="str">
        <f t="shared" ref="BR408:BU408" si="104">BR371</f>
        <v>TR4R2</v>
      </c>
      <c r="BS408" s="1">
        <f t="shared" si="104"/>
        <v>1.829</v>
      </c>
      <c r="BU408" s="1">
        <f t="shared" si="104"/>
        <v>3432.58333333333</v>
      </c>
      <c r="BY408" s="1">
        <f t="shared" si="88"/>
        <v>53.1975309558221</v>
      </c>
    </row>
    <row r="409" spans="1:77">
      <c r="A409" s="1" t="s">
        <v>79</v>
      </c>
      <c r="C409" s="1">
        <f t="shared" si="66"/>
        <v>1.145478</v>
      </c>
      <c r="E409" s="1">
        <f t="shared" si="67"/>
        <v>0.410978</v>
      </c>
      <c r="G409" s="1">
        <f t="shared" si="68"/>
        <v>1.556456</v>
      </c>
      <c r="I409" s="1">
        <f t="shared" si="69"/>
        <v>3873</v>
      </c>
      <c r="M409" s="1">
        <f t="shared" si="70"/>
        <v>44.6112259130906</v>
      </c>
      <c r="O409" s="1" t="str">
        <f t="shared" si="71"/>
        <v>TR4R2</v>
      </c>
      <c r="P409" s="1">
        <f t="shared" si="72"/>
        <v>1.14</v>
      </c>
      <c r="R409" s="1">
        <f t="shared" si="73"/>
        <v>0.39</v>
      </c>
      <c r="T409" s="1">
        <f t="shared" si="74"/>
        <v>1.53</v>
      </c>
      <c r="V409" s="1">
        <f t="shared" si="75"/>
        <v>3716.75</v>
      </c>
      <c r="Z409" s="1">
        <f t="shared" si="76"/>
        <v>44.7796578278994</v>
      </c>
      <c r="AE409" s="1" t="str">
        <f t="shared" si="77"/>
        <v>TR4R2</v>
      </c>
      <c r="AF409" s="1">
        <f t="shared" si="78"/>
        <v>1.545</v>
      </c>
      <c r="AH409" s="1">
        <f t="shared" si="79"/>
        <v>3159.33333333333</v>
      </c>
      <c r="AL409" s="1">
        <f t="shared" si="80"/>
        <v>44.9150176858187</v>
      </c>
      <c r="AN409" s="1" t="str">
        <f t="shared" ref="AN409:AR409" si="105">AN372</f>
        <v>TR4R2</v>
      </c>
      <c r="AP409" s="1">
        <f t="shared" si="105"/>
        <v>1.284478</v>
      </c>
      <c r="AR409" s="1">
        <f t="shared" si="105"/>
        <v>0.566978</v>
      </c>
      <c r="AT409" s="1">
        <f t="shared" si="82"/>
        <v>1.851456</v>
      </c>
      <c r="AV409" s="1">
        <f t="shared" si="83"/>
        <v>4125.75</v>
      </c>
      <c r="AZ409" s="1">
        <f t="shared" ref="AZ409:BC409" si="106">AZ372</f>
        <v>53.8279123040821</v>
      </c>
      <c r="BB409" s="1" t="str">
        <f t="shared" si="106"/>
        <v>TR4R2</v>
      </c>
      <c r="BC409" s="1">
        <f t="shared" si="106"/>
        <v>1.244</v>
      </c>
      <c r="BE409" s="1">
        <f t="shared" ref="BE409:BI409" si="107">BE372</f>
        <v>0.542</v>
      </c>
      <c r="BG409" s="1">
        <f t="shared" si="107"/>
        <v>1.786</v>
      </c>
      <c r="BI409" s="1">
        <f t="shared" si="107"/>
        <v>3942.33333333333</v>
      </c>
      <c r="BM409" s="1">
        <f t="shared" si="86"/>
        <v>52.8855370274353</v>
      </c>
      <c r="BR409" s="1" t="str">
        <f t="shared" ref="BR409:BU409" si="108">BR372</f>
        <v>TR4R2</v>
      </c>
      <c r="BS409" s="1">
        <f t="shared" si="108"/>
        <v>1.8025</v>
      </c>
      <c r="BU409" s="1">
        <f t="shared" si="108"/>
        <v>3467.08333333333</v>
      </c>
      <c r="BY409" s="1">
        <f t="shared" si="88"/>
        <v>54.4703773248308</v>
      </c>
    </row>
    <row r="410" spans="1:77">
      <c r="A410" s="1" t="s">
        <v>80</v>
      </c>
      <c r="C410" s="1">
        <f t="shared" si="66"/>
        <v>1.084478</v>
      </c>
      <c r="E410" s="1">
        <f t="shared" si="67"/>
        <v>0.385478</v>
      </c>
      <c r="G410" s="1">
        <f t="shared" si="68"/>
        <v>1.469956</v>
      </c>
      <c r="I410" s="1">
        <f t="shared" si="69"/>
        <v>2542.83333333333</v>
      </c>
      <c r="M410" s="1">
        <f t="shared" si="70"/>
        <v>41.9930262548093</v>
      </c>
      <c r="O410" s="1" t="str">
        <f t="shared" si="71"/>
        <v>TR6R1</v>
      </c>
      <c r="P410" s="1">
        <f t="shared" si="72"/>
        <v>1.093</v>
      </c>
      <c r="R410" s="1">
        <f t="shared" si="73"/>
        <v>0.3745</v>
      </c>
      <c r="T410" s="1">
        <f t="shared" si="74"/>
        <v>1.4675</v>
      </c>
      <c r="V410" s="1">
        <f t="shared" si="75"/>
        <v>2372.61111111111</v>
      </c>
      <c r="Z410" s="1">
        <f t="shared" si="76"/>
        <v>41.5182961257385</v>
      </c>
      <c r="AE410" s="1" t="str">
        <f t="shared" si="77"/>
        <v>TR6R1</v>
      </c>
      <c r="AF410" s="1">
        <f t="shared" si="78"/>
        <v>1.469</v>
      </c>
      <c r="AH410" s="1">
        <f t="shared" si="79"/>
        <v>2060.61111111111</v>
      </c>
      <c r="AL410" s="1">
        <f t="shared" si="80"/>
        <v>42.1325219194694</v>
      </c>
      <c r="AN410" s="1" t="str">
        <f t="shared" ref="AN410:AR410" si="109">AN373</f>
        <v>TR6R1</v>
      </c>
      <c r="AP410" s="1">
        <f t="shared" si="109"/>
        <v>1.290978</v>
      </c>
      <c r="AR410" s="1">
        <f t="shared" si="109"/>
        <v>0.530478</v>
      </c>
      <c r="AT410" s="1">
        <f t="shared" si="82"/>
        <v>1.821456</v>
      </c>
      <c r="AV410" s="1">
        <f t="shared" si="83"/>
        <v>2627.72222222222</v>
      </c>
      <c r="AZ410" s="1">
        <f t="shared" ref="AZ410:BC410" si="110">AZ373</f>
        <v>48.8069135944066</v>
      </c>
      <c r="BB410" s="1" t="str">
        <f t="shared" si="110"/>
        <v>TR6R1</v>
      </c>
      <c r="BC410" s="1">
        <f t="shared" si="110"/>
        <v>1.253</v>
      </c>
      <c r="BE410" s="1">
        <f t="shared" ref="BE410:BI410" si="111">BE373</f>
        <v>0.5035</v>
      </c>
      <c r="BG410" s="1">
        <f t="shared" si="111"/>
        <v>1.7565</v>
      </c>
      <c r="BI410" s="1">
        <f t="shared" si="111"/>
        <v>2570.5</v>
      </c>
      <c r="BM410" s="1">
        <f t="shared" si="86"/>
        <v>48.6204818985931</v>
      </c>
      <c r="BR410" s="1" t="str">
        <f t="shared" ref="BR410:BU410" si="112">BR373</f>
        <v>TR6R1</v>
      </c>
      <c r="BS410" s="1">
        <f t="shared" si="112"/>
        <v>1.8355</v>
      </c>
      <c r="BU410" s="1">
        <f t="shared" si="112"/>
        <v>2182.94444444444</v>
      </c>
      <c r="BY410" s="1">
        <f t="shared" si="88"/>
        <v>49.7930869674921</v>
      </c>
    </row>
    <row r="411" spans="1:77">
      <c r="A411" s="1" t="s">
        <v>80</v>
      </c>
      <c r="C411" s="1">
        <f t="shared" si="66"/>
        <v>1.094478</v>
      </c>
      <c r="E411" s="1">
        <f t="shared" si="67"/>
        <v>0.376478</v>
      </c>
      <c r="G411" s="1">
        <f t="shared" si="68"/>
        <v>1.470956</v>
      </c>
      <c r="I411" s="1">
        <f t="shared" si="69"/>
        <v>2558.33333333333</v>
      </c>
      <c r="M411" s="1">
        <f t="shared" si="70"/>
        <v>41.7509956019538</v>
      </c>
      <c r="O411" s="1" t="str">
        <f t="shared" si="71"/>
        <v>TR6R1</v>
      </c>
      <c r="P411" s="1">
        <f t="shared" si="72"/>
        <v>1.08</v>
      </c>
      <c r="R411" s="1">
        <f t="shared" si="73"/>
        <v>0.381</v>
      </c>
      <c r="T411" s="1">
        <f t="shared" si="74"/>
        <v>1.461</v>
      </c>
      <c r="V411" s="1">
        <f t="shared" si="75"/>
        <v>2392</v>
      </c>
      <c r="Z411" s="1">
        <f t="shared" si="76"/>
        <v>41.3482045322587</v>
      </c>
      <c r="AE411" s="1" t="str">
        <f t="shared" si="77"/>
        <v>TR6R1</v>
      </c>
      <c r="AF411" s="1">
        <f t="shared" si="78"/>
        <v>1.494</v>
      </c>
      <c r="AH411" s="1">
        <f t="shared" si="79"/>
        <v>2104.27777777778</v>
      </c>
      <c r="AL411" s="1">
        <f t="shared" si="80"/>
        <v>41.9595993531506</v>
      </c>
      <c r="AN411" s="1" t="str">
        <f t="shared" ref="AN411:AR411" si="113">AN374</f>
        <v>TR6R1</v>
      </c>
      <c r="AP411" s="1">
        <f t="shared" si="113"/>
        <v>1.278978</v>
      </c>
      <c r="AR411" s="1">
        <f t="shared" si="113"/>
        <v>0.541978</v>
      </c>
      <c r="AT411" s="1">
        <f t="shared" si="82"/>
        <v>1.820956</v>
      </c>
      <c r="AV411" s="1">
        <f t="shared" si="83"/>
        <v>2706.44444444444</v>
      </c>
      <c r="AZ411" s="1">
        <f t="shared" ref="AZ411:BC411" si="114">AZ374</f>
        <v>50.8676391962904</v>
      </c>
      <c r="BB411" s="1" t="str">
        <f t="shared" si="114"/>
        <v>TR6R1</v>
      </c>
      <c r="BC411" s="1">
        <f t="shared" si="114"/>
        <v>1.241</v>
      </c>
      <c r="BE411" s="1">
        <f t="shared" ref="BE411:BI411" si="115">BE374</f>
        <v>0.5085</v>
      </c>
      <c r="BG411" s="1">
        <f t="shared" si="115"/>
        <v>1.7495</v>
      </c>
      <c r="BI411" s="1">
        <f t="shared" si="115"/>
        <v>2539.66666666667</v>
      </c>
      <c r="BM411" s="1">
        <f t="shared" si="86"/>
        <v>50.5971203324551</v>
      </c>
      <c r="BR411" s="1" t="str">
        <f t="shared" ref="BR411:BU411" si="116">BR374</f>
        <v>TR6R1</v>
      </c>
      <c r="BS411" s="1">
        <f t="shared" si="116"/>
        <v>1.7785</v>
      </c>
      <c r="BU411" s="1">
        <f t="shared" si="116"/>
        <v>2204.55555555556</v>
      </c>
      <c r="BY411" s="1">
        <f t="shared" si="88"/>
        <v>51.8632234284044</v>
      </c>
    </row>
    <row r="412" spans="1:77">
      <c r="A412" s="1" t="s">
        <v>80</v>
      </c>
      <c r="C412" s="1">
        <f t="shared" si="66"/>
        <v>1.089478</v>
      </c>
      <c r="E412" s="1">
        <f t="shared" si="67"/>
        <v>0.378978</v>
      </c>
      <c r="G412" s="1">
        <f t="shared" si="68"/>
        <v>1.468456</v>
      </c>
      <c r="I412" s="1">
        <f t="shared" si="69"/>
        <v>2588.16666666667</v>
      </c>
      <c r="M412" s="1">
        <f t="shared" si="70"/>
        <v>41.6780728871587</v>
      </c>
      <c r="O412" s="1" t="str">
        <f t="shared" si="71"/>
        <v>TR6R1</v>
      </c>
      <c r="P412" s="1">
        <f t="shared" si="72"/>
        <v>1.082</v>
      </c>
      <c r="R412" s="1">
        <f t="shared" si="73"/>
        <v>0.357</v>
      </c>
      <c r="T412" s="1">
        <f t="shared" si="74"/>
        <v>1.439</v>
      </c>
      <c r="V412" s="1">
        <f t="shared" si="75"/>
        <v>2421.94444444444</v>
      </c>
      <c r="Z412" s="1">
        <f t="shared" si="76"/>
        <v>41.0515211856362</v>
      </c>
      <c r="AE412" s="1" t="str">
        <f t="shared" si="77"/>
        <v>TR6R1</v>
      </c>
      <c r="AF412" s="1">
        <f t="shared" si="78"/>
        <v>1.48</v>
      </c>
      <c r="AH412" s="1">
        <f t="shared" si="79"/>
        <v>2063.72222222222</v>
      </c>
      <c r="AL412" s="1">
        <f t="shared" si="80"/>
        <v>42.0867637504237</v>
      </c>
      <c r="AN412" s="1" t="str">
        <f t="shared" ref="AN412:AR412" si="117">AN375</f>
        <v>TR6R1</v>
      </c>
      <c r="AP412" s="1">
        <f t="shared" si="117"/>
        <v>1.281978</v>
      </c>
      <c r="AR412" s="1">
        <f t="shared" si="117"/>
        <v>0.545978</v>
      </c>
      <c r="AT412" s="1">
        <f t="shared" si="82"/>
        <v>1.827956</v>
      </c>
      <c r="AV412" s="1">
        <f t="shared" si="83"/>
        <v>2715.55555555556</v>
      </c>
      <c r="AZ412" s="1">
        <f t="shared" ref="AZ412:BC412" si="118">AZ375</f>
        <v>49.2398250481688</v>
      </c>
      <c r="BB412" s="1" t="str">
        <f t="shared" si="118"/>
        <v>TR6R1</v>
      </c>
      <c r="BC412" s="1">
        <f t="shared" si="118"/>
        <v>1.254</v>
      </c>
      <c r="BE412" s="1">
        <f t="shared" ref="BE412:BI412" si="119">BE375</f>
        <v>0.517</v>
      </c>
      <c r="BG412" s="1">
        <f t="shared" si="119"/>
        <v>1.771</v>
      </c>
      <c r="BI412" s="1">
        <f t="shared" si="119"/>
        <v>2548.88888888889</v>
      </c>
      <c r="BM412" s="1">
        <f t="shared" si="86"/>
        <v>49.1129723544189</v>
      </c>
      <c r="BR412" s="1" t="str">
        <f t="shared" ref="BR412:BU412" si="120">BR375</f>
        <v>TR6R1</v>
      </c>
      <c r="BS412" s="1">
        <f t="shared" si="120"/>
        <v>1.8</v>
      </c>
      <c r="BU412" s="1">
        <f t="shared" si="120"/>
        <v>2228.05555555556</v>
      </c>
      <c r="BY412" s="1">
        <f t="shared" si="88"/>
        <v>50.236148027504</v>
      </c>
    </row>
    <row r="413" spans="1:77">
      <c r="A413" s="1" t="s">
        <v>81</v>
      </c>
      <c r="C413" s="1">
        <f t="shared" si="66"/>
        <v>1.020478</v>
      </c>
      <c r="E413" s="1">
        <f t="shared" si="67"/>
        <v>0.337978</v>
      </c>
      <c r="G413" s="1">
        <f t="shared" si="68"/>
        <v>1.358456</v>
      </c>
      <c r="I413" s="1">
        <f t="shared" si="69"/>
        <v>2398.05555555556</v>
      </c>
      <c r="M413" s="1">
        <f t="shared" si="70"/>
        <v>42.4364067121484</v>
      </c>
      <c r="O413" s="1" t="str">
        <f t="shared" si="71"/>
        <v>TR6R2</v>
      </c>
      <c r="P413" s="1">
        <f t="shared" si="72"/>
        <v>1.0265</v>
      </c>
      <c r="R413" s="1">
        <f t="shared" si="73"/>
        <v>0.318</v>
      </c>
      <c r="T413" s="1">
        <f t="shared" si="74"/>
        <v>1.3445</v>
      </c>
      <c r="V413" s="1">
        <f t="shared" si="75"/>
        <v>2227.83333333333</v>
      </c>
      <c r="Z413" s="1">
        <f t="shared" si="76"/>
        <v>41.7550280821854</v>
      </c>
      <c r="AE413" s="1" t="str">
        <f t="shared" si="77"/>
        <v>TR6R2</v>
      </c>
      <c r="AF413" s="1">
        <f t="shared" si="78"/>
        <v>1.353</v>
      </c>
      <c r="AH413" s="1">
        <f t="shared" si="79"/>
        <v>1916.27777777778</v>
      </c>
      <c r="AL413" s="1">
        <f t="shared" si="80"/>
        <v>42.6675688136841</v>
      </c>
      <c r="AN413" s="1" t="str">
        <f t="shared" ref="AN413:AR413" si="121">AN376</f>
        <v>TR6R2</v>
      </c>
      <c r="AP413" s="1">
        <f t="shared" si="121"/>
        <v>1.268978</v>
      </c>
      <c r="AR413" s="1">
        <f t="shared" si="121"/>
        <v>0.512978</v>
      </c>
      <c r="AT413" s="1">
        <f t="shared" si="82"/>
        <v>1.781956</v>
      </c>
      <c r="AV413" s="1">
        <f t="shared" si="83"/>
        <v>2624.72222222222</v>
      </c>
      <c r="AZ413" s="1">
        <f t="shared" ref="AZ413:BC413" si="122">AZ376</f>
        <v>49.4186600397446</v>
      </c>
      <c r="BB413" s="1" t="str">
        <f t="shared" si="122"/>
        <v>TR6R2</v>
      </c>
      <c r="BC413" s="1">
        <f t="shared" si="122"/>
        <v>1.2315</v>
      </c>
      <c r="BE413" s="1">
        <f t="shared" ref="BE413:BI413" si="123">BE376</f>
        <v>0.48</v>
      </c>
      <c r="BG413" s="1">
        <f t="shared" si="123"/>
        <v>1.7115</v>
      </c>
      <c r="BI413" s="1">
        <f t="shared" si="123"/>
        <v>2491.27777777778</v>
      </c>
      <c r="BM413" s="1">
        <f t="shared" si="86"/>
        <v>49.1245194622625</v>
      </c>
      <c r="BR413" s="1" t="str">
        <f t="shared" ref="BR413:BU413" si="124">BR376</f>
        <v>TR6R2</v>
      </c>
      <c r="BS413" s="1">
        <f t="shared" si="124"/>
        <v>1.759</v>
      </c>
      <c r="BU413" s="1">
        <f t="shared" si="124"/>
        <v>2167.66666666667</v>
      </c>
      <c r="BY413" s="1">
        <f t="shared" si="88"/>
        <v>51.3620711292234</v>
      </c>
    </row>
    <row r="414" spans="1:77">
      <c r="A414" s="1" t="s">
        <v>81</v>
      </c>
      <c r="C414" s="1">
        <f t="shared" si="66"/>
        <v>1.037478</v>
      </c>
      <c r="E414" s="1">
        <f t="shared" si="67"/>
        <v>0.322478</v>
      </c>
      <c r="G414" s="1">
        <f t="shared" si="68"/>
        <v>1.359956</v>
      </c>
      <c r="I414" s="1">
        <f t="shared" si="69"/>
        <v>2365</v>
      </c>
      <c r="M414" s="1">
        <f t="shared" si="70"/>
        <v>42.7957043825733</v>
      </c>
      <c r="O414" s="1" t="str">
        <f t="shared" si="71"/>
        <v>TR6R2</v>
      </c>
      <c r="P414" s="1">
        <f t="shared" si="72"/>
        <v>1.012</v>
      </c>
      <c r="R414" s="1">
        <f t="shared" si="73"/>
        <v>0.3255</v>
      </c>
      <c r="T414" s="1">
        <f t="shared" si="74"/>
        <v>1.3375</v>
      </c>
      <c r="V414" s="1">
        <f t="shared" si="75"/>
        <v>2220.61111111111</v>
      </c>
      <c r="Z414" s="1">
        <f t="shared" si="76"/>
        <v>41.9594557874844</v>
      </c>
      <c r="AE414" s="1" t="str">
        <f t="shared" si="77"/>
        <v>TR6R2</v>
      </c>
      <c r="AF414" s="1">
        <f t="shared" si="78"/>
        <v>1.3955</v>
      </c>
      <c r="AH414" s="1">
        <f t="shared" si="79"/>
        <v>1900.72222222222</v>
      </c>
      <c r="AL414" s="1">
        <f t="shared" si="80"/>
        <v>43.0435669575086</v>
      </c>
      <c r="AN414" s="1" t="str">
        <f t="shared" ref="AN414:AR414" si="125">AN377</f>
        <v>TR6R2</v>
      </c>
      <c r="AP414" s="1">
        <f t="shared" si="125"/>
        <v>1.251978</v>
      </c>
      <c r="AR414" s="1">
        <f t="shared" si="125"/>
        <v>0.521978</v>
      </c>
      <c r="AT414" s="1">
        <f t="shared" si="82"/>
        <v>1.773956</v>
      </c>
      <c r="AV414" s="1">
        <f t="shared" si="83"/>
        <v>2582.5</v>
      </c>
      <c r="AZ414" s="1">
        <f t="shared" ref="AZ414:BC414" si="126">AZ377</f>
        <v>50.4248818620046</v>
      </c>
      <c r="BB414" s="1" t="str">
        <f t="shared" si="126"/>
        <v>TR6R2</v>
      </c>
      <c r="BC414" s="1">
        <f t="shared" si="126"/>
        <v>1.2145</v>
      </c>
      <c r="BE414" s="1">
        <f t="shared" ref="BE414:BI414" si="127">BE377</f>
        <v>0.489</v>
      </c>
      <c r="BG414" s="1">
        <f t="shared" si="127"/>
        <v>1.7035</v>
      </c>
      <c r="BI414" s="1">
        <f t="shared" si="127"/>
        <v>2524.05555555556</v>
      </c>
      <c r="BM414" s="1">
        <f t="shared" si="86"/>
        <v>49.9940896030905</v>
      </c>
      <c r="BR414" s="1" t="str">
        <f t="shared" ref="BR414:BU414" si="128">BR377</f>
        <v>TR6R2</v>
      </c>
      <c r="BS414" s="1">
        <f t="shared" si="128"/>
        <v>1.7465</v>
      </c>
      <c r="BU414" s="1">
        <f t="shared" si="128"/>
        <v>2181.27777777778</v>
      </c>
      <c r="BY414" s="1">
        <f t="shared" si="88"/>
        <v>52.3732427062665</v>
      </c>
    </row>
    <row r="415" spans="1:77">
      <c r="A415" s="1" t="s">
        <v>81</v>
      </c>
      <c r="C415" s="1">
        <f t="shared" si="66"/>
        <v>1.033978</v>
      </c>
      <c r="E415" s="1">
        <f t="shared" si="67"/>
        <v>0.307478</v>
      </c>
      <c r="G415" s="1">
        <f t="shared" si="68"/>
        <v>1.341456</v>
      </c>
      <c r="I415" s="1">
        <f t="shared" si="69"/>
        <v>2295.72222222222</v>
      </c>
      <c r="M415" s="1">
        <f t="shared" si="70"/>
        <v>42.4452788433328</v>
      </c>
      <c r="O415" s="1" t="str">
        <f t="shared" si="71"/>
        <v>TR6R2</v>
      </c>
      <c r="P415" s="1">
        <f t="shared" si="72"/>
        <v>1.0085</v>
      </c>
      <c r="R415" s="1">
        <f t="shared" si="73"/>
        <v>0.314</v>
      </c>
      <c r="T415" s="1">
        <f t="shared" si="74"/>
        <v>1.3225</v>
      </c>
      <c r="V415" s="1">
        <f t="shared" si="75"/>
        <v>2184.61111111111</v>
      </c>
      <c r="Z415" s="1">
        <f t="shared" si="76"/>
        <v>42.1700349764887</v>
      </c>
      <c r="AE415" s="1" t="str">
        <f t="shared" si="77"/>
        <v>TR6R2</v>
      </c>
      <c r="AF415" s="1">
        <f t="shared" si="78"/>
        <v>1.364</v>
      </c>
      <c r="AH415" s="1">
        <f t="shared" si="79"/>
        <v>1942.66666666667</v>
      </c>
      <c r="AL415" s="1">
        <f t="shared" si="80"/>
        <v>42.6960524318737</v>
      </c>
      <c r="AN415" s="1" t="str">
        <f t="shared" ref="AN415:AR415" si="129">AN378</f>
        <v>TR6R2</v>
      </c>
      <c r="AP415" s="1">
        <f t="shared" si="129"/>
        <v>1.265478</v>
      </c>
      <c r="AR415" s="1">
        <f t="shared" si="129"/>
        <v>0.525478</v>
      </c>
      <c r="AT415" s="1">
        <f t="shared" si="82"/>
        <v>1.790956</v>
      </c>
      <c r="AV415" s="1">
        <f t="shared" si="83"/>
        <v>2599.94444444444</v>
      </c>
      <c r="AZ415" s="1">
        <f t="shared" ref="AZ415:BC415" si="130">AZ378</f>
        <v>49.1046258445346</v>
      </c>
      <c r="BB415" s="1" t="str">
        <f t="shared" si="130"/>
        <v>TR6R2</v>
      </c>
      <c r="BC415" s="1">
        <f t="shared" si="130"/>
        <v>1.2355</v>
      </c>
      <c r="BE415" s="1">
        <f t="shared" ref="BE415:BI415" si="131">BE378</f>
        <v>0.4965</v>
      </c>
      <c r="BG415" s="1">
        <f t="shared" si="131"/>
        <v>1.732</v>
      </c>
      <c r="BI415" s="1">
        <f t="shared" si="131"/>
        <v>2521.94444444444</v>
      </c>
      <c r="BM415" s="1">
        <f t="shared" si="86"/>
        <v>48.1016182305781</v>
      </c>
      <c r="BR415" s="1" t="str">
        <f t="shared" ref="BR415:BU415" si="132">BR378</f>
        <v>TR6R2</v>
      </c>
      <c r="BS415" s="1">
        <f t="shared" si="132"/>
        <v>1.804</v>
      </c>
      <c r="BU415" s="1">
        <f t="shared" si="132"/>
        <v>2160.5</v>
      </c>
      <c r="BY415" s="1">
        <f t="shared" si="88"/>
        <v>51.037415178067</v>
      </c>
    </row>
    <row r="416" spans="1:77">
      <c r="A416" s="1" t="s">
        <v>82</v>
      </c>
      <c r="C416" s="1">
        <f t="shared" si="66"/>
        <v>0.923478</v>
      </c>
      <c r="E416" s="1">
        <f t="shared" si="67"/>
        <v>0.255978</v>
      </c>
      <c r="G416" s="1">
        <f t="shared" si="68"/>
        <v>1.179456</v>
      </c>
      <c r="I416" s="1">
        <f t="shared" si="69"/>
        <v>2163.72222222222</v>
      </c>
      <c r="M416" s="1">
        <f t="shared" si="70"/>
        <v>43.1193381060942</v>
      </c>
      <c r="O416" s="1" t="str">
        <f t="shared" si="71"/>
        <v>TR6R3</v>
      </c>
      <c r="P416" s="1">
        <f t="shared" si="72"/>
        <v>0.9165</v>
      </c>
      <c r="R416" s="1">
        <f t="shared" si="73"/>
        <v>0.2415</v>
      </c>
      <c r="T416" s="1">
        <f t="shared" si="74"/>
        <v>1.158</v>
      </c>
      <c r="V416" s="1">
        <f t="shared" si="75"/>
        <v>1998.66666666667</v>
      </c>
      <c r="Z416" s="1">
        <f t="shared" si="76"/>
        <v>42.8421431298935</v>
      </c>
      <c r="AE416" s="1" t="str">
        <f t="shared" si="77"/>
        <v>TR6R3</v>
      </c>
      <c r="AF416" s="1">
        <f t="shared" si="78"/>
        <v>1.2005</v>
      </c>
      <c r="AH416" s="1">
        <f t="shared" si="79"/>
        <v>1685.55555555556</v>
      </c>
      <c r="AL416" s="1">
        <f t="shared" si="80"/>
        <v>43.4096668570128</v>
      </c>
      <c r="AN416" s="1" t="str">
        <f t="shared" ref="AN416:AR416" si="133">AN379</f>
        <v>TR6R3</v>
      </c>
      <c r="AP416" s="1">
        <f t="shared" si="133"/>
        <v>1.170478</v>
      </c>
      <c r="AR416" s="1">
        <f t="shared" si="133"/>
        <v>0.485478</v>
      </c>
      <c r="AT416" s="1">
        <f t="shared" si="82"/>
        <v>1.655956</v>
      </c>
      <c r="AV416" s="1">
        <f t="shared" si="83"/>
        <v>2251.55555555556</v>
      </c>
      <c r="AZ416" s="1">
        <f t="shared" ref="AZ416:BC416" si="134">AZ379</f>
        <v>50.0456170944259</v>
      </c>
      <c r="BB416" s="1" t="str">
        <f t="shared" si="134"/>
        <v>TR6R3</v>
      </c>
      <c r="BC416" s="1">
        <f t="shared" si="134"/>
        <v>1.139</v>
      </c>
      <c r="BE416" s="1">
        <f t="shared" ref="BE416:BI416" si="135">BE379</f>
        <v>0.454</v>
      </c>
      <c r="BG416" s="1">
        <f t="shared" si="135"/>
        <v>1.593</v>
      </c>
      <c r="BI416" s="1">
        <f t="shared" si="135"/>
        <v>2140.61111111111</v>
      </c>
      <c r="BM416" s="1">
        <f t="shared" si="86"/>
        <v>49.403313762214</v>
      </c>
      <c r="BR416" s="1" t="str">
        <f t="shared" ref="BR416:BU416" si="136">BR379</f>
        <v>TR6R3</v>
      </c>
      <c r="BS416" s="1">
        <f t="shared" si="136"/>
        <v>1.631</v>
      </c>
      <c r="BU416" s="1">
        <f t="shared" si="136"/>
        <v>1847.55555555556</v>
      </c>
      <c r="BY416" s="1">
        <f t="shared" si="88"/>
        <v>50.0735383593285</v>
      </c>
    </row>
    <row r="417" spans="1:77">
      <c r="A417" s="1" t="s">
        <v>82</v>
      </c>
      <c r="C417" s="1">
        <f t="shared" si="66"/>
        <v>0.931978</v>
      </c>
      <c r="E417" s="1">
        <f t="shared" si="67"/>
        <v>0.247978</v>
      </c>
      <c r="G417" s="1">
        <f t="shared" si="68"/>
        <v>1.179956</v>
      </c>
      <c r="I417" s="1">
        <f t="shared" si="69"/>
        <v>2080.55555555556</v>
      </c>
      <c r="M417" s="1">
        <f t="shared" si="70"/>
        <v>43.5011698249962</v>
      </c>
      <c r="O417" s="1" t="str">
        <f t="shared" si="71"/>
        <v>TR6R3</v>
      </c>
      <c r="P417" s="1">
        <f t="shared" si="72"/>
        <v>0.927</v>
      </c>
      <c r="R417" s="1">
        <f t="shared" si="73"/>
        <v>0.2385</v>
      </c>
      <c r="T417" s="1">
        <f t="shared" si="74"/>
        <v>1.1655</v>
      </c>
      <c r="V417" s="1">
        <f t="shared" si="75"/>
        <v>1950.16666666667</v>
      </c>
      <c r="Z417" s="1">
        <f t="shared" si="76"/>
        <v>43.2741005272652</v>
      </c>
      <c r="AE417" s="1" t="str">
        <f t="shared" si="77"/>
        <v>TR6R3</v>
      </c>
      <c r="AF417" s="1">
        <f t="shared" si="78"/>
        <v>1.2075</v>
      </c>
      <c r="AH417" s="1">
        <f t="shared" si="79"/>
        <v>1633.16666666667</v>
      </c>
      <c r="AL417" s="1">
        <f t="shared" si="80"/>
        <v>43.785229346044</v>
      </c>
      <c r="AN417" s="1" t="str">
        <f t="shared" ref="AN417:AR417" si="137">AN380</f>
        <v>TR6R3</v>
      </c>
      <c r="AP417" s="1">
        <f t="shared" si="137"/>
        <v>1.157978</v>
      </c>
      <c r="AR417" s="1">
        <f t="shared" si="137"/>
        <v>0.485478</v>
      </c>
      <c r="AT417" s="1">
        <f t="shared" si="82"/>
        <v>1.643456</v>
      </c>
      <c r="AV417" s="1">
        <f t="shared" si="83"/>
        <v>2231.5</v>
      </c>
      <c r="AZ417" s="1">
        <f t="shared" ref="AZ417:BC417" si="138">AZ380</f>
        <v>50.1782055303304</v>
      </c>
      <c r="BB417" s="1" t="str">
        <f t="shared" si="138"/>
        <v>TR6R3</v>
      </c>
      <c r="BC417" s="1">
        <f t="shared" si="138"/>
        <v>1.122</v>
      </c>
      <c r="BE417" s="1">
        <f t="shared" ref="BE417:BI417" si="139">BE380</f>
        <v>0.454</v>
      </c>
      <c r="BG417" s="1">
        <f t="shared" si="139"/>
        <v>1.576</v>
      </c>
      <c r="BI417" s="1">
        <f t="shared" si="139"/>
        <v>2147.66666666667</v>
      </c>
      <c r="BM417" s="1">
        <f t="shared" si="86"/>
        <v>49.8692153088047</v>
      </c>
      <c r="BR417" s="1" t="str">
        <f t="shared" ref="BR417:BU417" si="140">BR380</f>
        <v>TR6R3</v>
      </c>
      <c r="BS417" s="1">
        <f t="shared" si="140"/>
        <v>1.66</v>
      </c>
      <c r="BU417" s="1">
        <f t="shared" si="140"/>
        <v>1840.83333333333</v>
      </c>
      <c r="BY417" s="1">
        <f t="shared" si="88"/>
        <v>50.312933626679</v>
      </c>
    </row>
    <row r="418" spans="1:77">
      <c r="A418" s="1" t="s">
        <v>82</v>
      </c>
      <c r="C418" s="1">
        <f t="shared" si="66"/>
        <v>0.939478</v>
      </c>
      <c r="E418" s="1">
        <f t="shared" si="67"/>
        <v>0.239478</v>
      </c>
      <c r="G418" s="1">
        <f t="shared" si="68"/>
        <v>1.178956</v>
      </c>
      <c r="I418" s="1">
        <f t="shared" si="69"/>
        <v>2030.5</v>
      </c>
      <c r="M418" s="1">
        <f t="shared" si="70"/>
        <v>42.9784025935678</v>
      </c>
      <c r="O418" s="1" t="str">
        <f t="shared" si="71"/>
        <v>TR6R3</v>
      </c>
      <c r="P418" s="1">
        <f t="shared" si="72"/>
        <v>0.898</v>
      </c>
      <c r="R418" s="1">
        <f t="shared" si="73"/>
        <v>0.247</v>
      </c>
      <c r="T418" s="1">
        <f t="shared" si="74"/>
        <v>1.145</v>
      </c>
      <c r="V418" s="1">
        <f t="shared" si="75"/>
        <v>1876.94444444444</v>
      </c>
      <c r="Z418" s="1">
        <f t="shared" si="76"/>
        <v>43.1286265557183</v>
      </c>
      <c r="AE418" s="1" t="str">
        <f t="shared" si="77"/>
        <v>TR6R3</v>
      </c>
      <c r="AF418" s="1">
        <f t="shared" si="78"/>
        <v>1.1595</v>
      </c>
      <c r="AH418" s="1">
        <f t="shared" si="79"/>
        <v>1741.44444444444</v>
      </c>
      <c r="AL418" s="1">
        <f t="shared" si="80"/>
        <v>43.2646845637354</v>
      </c>
      <c r="AN418" s="1" t="str">
        <f t="shared" ref="AN418:AR418" si="141">AN381</f>
        <v>TR6R3</v>
      </c>
      <c r="AP418" s="1">
        <f t="shared" si="141"/>
        <v>1.153978</v>
      </c>
      <c r="AR418" s="1">
        <f t="shared" si="141"/>
        <v>0.482478</v>
      </c>
      <c r="AT418" s="1">
        <f t="shared" si="82"/>
        <v>1.636456</v>
      </c>
      <c r="AV418" s="1">
        <f t="shared" si="83"/>
        <v>2224.27777777778</v>
      </c>
      <c r="AZ418" s="1">
        <f t="shared" ref="AZ418:BC418" si="142">AZ381</f>
        <v>50.4726759658861</v>
      </c>
      <c r="BB418" s="1" t="str">
        <f t="shared" si="142"/>
        <v>TR6R3</v>
      </c>
      <c r="BC418" s="1">
        <f t="shared" si="142"/>
        <v>1.1155</v>
      </c>
      <c r="BE418" s="1">
        <f t="shared" ref="BE418:BI418" si="143">BE381</f>
        <v>0.445</v>
      </c>
      <c r="BG418" s="1">
        <f t="shared" si="143"/>
        <v>1.5605</v>
      </c>
      <c r="BI418" s="1">
        <f t="shared" si="143"/>
        <v>2124.61111111111</v>
      </c>
      <c r="BM418" s="1">
        <f t="shared" si="86"/>
        <v>50.1552625840544</v>
      </c>
      <c r="BR418" s="1" t="str">
        <f t="shared" ref="BR418:BU418" si="144">BR381</f>
        <v>TR6R3</v>
      </c>
      <c r="BS418" s="1">
        <f t="shared" si="144"/>
        <v>1.674</v>
      </c>
      <c r="BU418" s="1">
        <f t="shared" si="144"/>
        <v>1859.38888888889</v>
      </c>
      <c r="BY418" s="1">
        <f t="shared" si="88"/>
        <v>50.6106059635832</v>
      </c>
    </row>
    <row r="419" spans="1:77">
      <c r="A419" s="1" t="s">
        <v>83</v>
      </c>
      <c r="C419" s="1">
        <f t="shared" si="66"/>
        <v>1.048478</v>
      </c>
      <c r="E419" s="1">
        <f t="shared" si="67"/>
        <v>0.338478</v>
      </c>
      <c r="G419" s="1">
        <f t="shared" si="68"/>
        <v>1.386956</v>
      </c>
      <c r="I419" s="1">
        <f t="shared" si="69"/>
        <v>2103.77777777778</v>
      </c>
      <c r="M419" s="1">
        <f t="shared" si="70"/>
        <v>39.9430448530765</v>
      </c>
      <c r="O419" s="1" t="str">
        <f t="shared" si="71"/>
        <v>TRL6R1</v>
      </c>
      <c r="P419" s="1">
        <f t="shared" si="72"/>
        <v>1.039</v>
      </c>
      <c r="R419" s="1">
        <f t="shared" si="73"/>
        <v>0.328</v>
      </c>
      <c r="T419" s="1">
        <f t="shared" si="74"/>
        <v>1.367</v>
      </c>
      <c r="V419" s="1">
        <f t="shared" si="75"/>
        <v>1953.38888888889</v>
      </c>
      <c r="Z419" s="1">
        <f t="shared" si="76"/>
        <v>39.5884951205697</v>
      </c>
      <c r="AE419" s="1" t="str">
        <f t="shared" si="77"/>
        <v>TRL6R1</v>
      </c>
      <c r="AF419" s="1">
        <f t="shared" si="78"/>
        <v>1.3845</v>
      </c>
      <c r="AH419" s="1">
        <f t="shared" si="79"/>
        <v>1733.38888888889</v>
      </c>
      <c r="AL419" s="1">
        <f t="shared" si="80"/>
        <v>40.0734461585539</v>
      </c>
      <c r="AN419" s="1" t="str">
        <f t="shared" ref="AN419:AR419" si="145">AN382</f>
        <v>TRL6R1</v>
      </c>
      <c r="AP419" s="1">
        <f t="shared" si="145"/>
        <v>1.258478</v>
      </c>
      <c r="AR419" s="1">
        <f t="shared" si="145"/>
        <v>0.527478</v>
      </c>
      <c r="AT419" s="1">
        <f t="shared" si="82"/>
        <v>1.785956</v>
      </c>
      <c r="AV419" s="1">
        <f t="shared" si="83"/>
        <v>2626.22222222222</v>
      </c>
      <c r="AZ419" s="1">
        <f t="shared" ref="AZ419:BC419" si="146">AZ382</f>
        <v>48.7636881423701</v>
      </c>
      <c r="BB419" s="1" t="str">
        <f t="shared" si="146"/>
        <v>TRL6R1</v>
      </c>
      <c r="BC419" s="1">
        <f t="shared" si="146"/>
        <v>1.221</v>
      </c>
      <c r="BE419" s="1">
        <f t="shared" ref="BE419:BI419" si="147">BE382</f>
        <v>0.4945</v>
      </c>
      <c r="BG419" s="1">
        <f t="shared" si="147"/>
        <v>1.7155</v>
      </c>
      <c r="BI419" s="1">
        <f t="shared" si="147"/>
        <v>2459.66666666667</v>
      </c>
      <c r="BM419" s="1">
        <f t="shared" si="86"/>
        <v>48.3836767356635</v>
      </c>
      <c r="BR419" s="1" t="str">
        <f t="shared" ref="BR419:BU419" si="148">BR382</f>
        <v>TRL6R1</v>
      </c>
      <c r="BS419" s="1">
        <f t="shared" si="148"/>
        <v>1.688</v>
      </c>
      <c r="BU419" s="1">
        <f t="shared" si="148"/>
        <v>2058.94444444444</v>
      </c>
      <c r="BY419" s="1">
        <f t="shared" si="88"/>
        <v>49.7373540597677</v>
      </c>
    </row>
    <row r="420" spans="1:77">
      <c r="A420" s="1" t="s">
        <v>83</v>
      </c>
      <c r="C420" s="1">
        <f t="shared" si="66"/>
        <v>1.040978</v>
      </c>
      <c r="E420" s="1">
        <f t="shared" si="67"/>
        <v>0.339478</v>
      </c>
      <c r="G420" s="1">
        <f t="shared" si="68"/>
        <v>1.380456</v>
      </c>
      <c r="I420" s="1">
        <f t="shared" si="69"/>
        <v>2170.94444444444</v>
      </c>
      <c r="M420" s="1">
        <f t="shared" si="70"/>
        <v>40.0411862730299</v>
      </c>
      <c r="O420" s="1" t="str">
        <f t="shared" si="71"/>
        <v>TRL6R1</v>
      </c>
      <c r="P420" s="1">
        <f t="shared" si="72"/>
        <v>1.022</v>
      </c>
      <c r="R420" s="1">
        <f t="shared" si="73"/>
        <v>0.346</v>
      </c>
      <c r="T420" s="1">
        <f t="shared" si="74"/>
        <v>1.368</v>
      </c>
      <c r="V420" s="1">
        <f t="shared" si="75"/>
        <v>2005.5</v>
      </c>
      <c r="Z420" s="1">
        <f t="shared" si="76"/>
        <v>39.6114015883657</v>
      </c>
      <c r="AE420" s="1" t="str">
        <f t="shared" si="77"/>
        <v>TRL6R1</v>
      </c>
      <c r="AF420" s="1">
        <f t="shared" si="78"/>
        <v>1.3925</v>
      </c>
      <c r="AH420" s="1">
        <f t="shared" si="79"/>
        <v>1717.66666666667</v>
      </c>
      <c r="AL420" s="1">
        <f t="shared" si="80"/>
        <v>40.2395396472933</v>
      </c>
      <c r="AN420" s="1" t="str">
        <f t="shared" ref="AN420:AR420" si="149">AN383</f>
        <v>TRL6R1</v>
      </c>
      <c r="AP420" s="1">
        <f t="shared" si="149"/>
        <v>1.256978</v>
      </c>
      <c r="AR420" s="1">
        <f t="shared" si="149"/>
        <v>0.512478</v>
      </c>
      <c r="AT420" s="1">
        <f t="shared" si="82"/>
        <v>1.769456</v>
      </c>
      <c r="AV420" s="1">
        <f t="shared" si="83"/>
        <v>2564.05555555556</v>
      </c>
      <c r="AZ420" s="1">
        <f t="shared" ref="AZ420:BC420" si="150">AZ383</f>
        <v>48.5694225106793</v>
      </c>
      <c r="BB420" s="1" t="str">
        <f t="shared" si="150"/>
        <v>TRL6R1</v>
      </c>
      <c r="BC420" s="1">
        <f t="shared" si="150"/>
        <v>1.2195</v>
      </c>
      <c r="BE420" s="1">
        <f t="shared" ref="BE420:BI420" si="151">BE383</f>
        <v>0.4835</v>
      </c>
      <c r="BG420" s="1">
        <f t="shared" si="151"/>
        <v>1.703</v>
      </c>
      <c r="BI420" s="1">
        <f t="shared" si="151"/>
        <v>2397.05555555556</v>
      </c>
      <c r="BM420" s="1">
        <f t="shared" si="86"/>
        <v>48.0726866119487</v>
      </c>
      <c r="BR420" s="1" t="str">
        <f t="shared" ref="BR420:BU420" si="152">BR383</f>
        <v>TRL6R1</v>
      </c>
      <c r="BS420" s="1">
        <f t="shared" si="152"/>
        <v>1.713</v>
      </c>
      <c r="BU420" s="1">
        <f t="shared" si="152"/>
        <v>2087.27777777778</v>
      </c>
      <c r="BY420" s="1">
        <f t="shared" si="88"/>
        <v>49.5616605372728</v>
      </c>
    </row>
    <row r="421" spans="1:77">
      <c r="A421" s="1" t="s">
        <v>83</v>
      </c>
      <c r="C421" s="1">
        <f t="shared" si="66"/>
        <v>1.052478</v>
      </c>
      <c r="E421" s="1">
        <f t="shared" si="67"/>
        <v>0.332978</v>
      </c>
      <c r="G421" s="1">
        <f t="shared" si="68"/>
        <v>1.385456</v>
      </c>
      <c r="I421" s="1">
        <f t="shared" si="69"/>
        <v>2138.88888888889</v>
      </c>
      <c r="M421" s="1">
        <f t="shared" si="70"/>
        <v>40.4303371662593</v>
      </c>
      <c r="O421" s="1" t="str">
        <f t="shared" si="71"/>
        <v>TRL6R1</v>
      </c>
      <c r="P421" s="1">
        <f t="shared" si="72"/>
        <v>1.0315</v>
      </c>
      <c r="R421" s="1">
        <f t="shared" si="73"/>
        <v>0.3205</v>
      </c>
      <c r="T421" s="1">
        <f t="shared" si="74"/>
        <v>1.352</v>
      </c>
      <c r="V421" s="1">
        <f t="shared" si="75"/>
        <v>1972.38888888889</v>
      </c>
      <c r="Z421" s="1">
        <f t="shared" si="76"/>
        <v>39.7511232315991</v>
      </c>
      <c r="AE421" s="1" t="str">
        <f t="shared" si="77"/>
        <v>TRL6R1</v>
      </c>
      <c r="AF421" s="1">
        <f t="shared" si="78"/>
        <v>1.3925</v>
      </c>
      <c r="AH421" s="1">
        <f t="shared" si="79"/>
        <v>1706.22222222222</v>
      </c>
      <c r="AL421" s="1">
        <f t="shared" si="80"/>
        <v>40.8288741900356</v>
      </c>
      <c r="AN421" s="1" t="str">
        <f t="shared" ref="AN421:AR421" si="153">AN384</f>
        <v>TRL6R1</v>
      </c>
      <c r="AP421" s="1">
        <f t="shared" si="153"/>
        <v>1.237478</v>
      </c>
      <c r="AR421" s="1">
        <f t="shared" si="153"/>
        <v>0.522478</v>
      </c>
      <c r="AT421" s="1">
        <f t="shared" si="82"/>
        <v>1.759956</v>
      </c>
      <c r="AV421" s="1">
        <f t="shared" si="83"/>
        <v>2579.44444444444</v>
      </c>
      <c r="AZ421" s="1">
        <f t="shared" ref="AZ421:BC421" si="154">AZ384</f>
        <v>49.3860054661934</v>
      </c>
      <c r="BB421" s="1" t="str">
        <f t="shared" si="154"/>
        <v>TRL6R1</v>
      </c>
      <c r="BC421" s="1">
        <f t="shared" si="154"/>
        <v>1.2055</v>
      </c>
      <c r="BE421" s="1">
        <f t="shared" ref="BE421:BI421" si="155">BE384</f>
        <v>0.489</v>
      </c>
      <c r="BG421" s="1">
        <f t="shared" si="155"/>
        <v>1.6945</v>
      </c>
      <c r="BI421" s="1">
        <f t="shared" si="155"/>
        <v>2411.44444444444</v>
      </c>
      <c r="BM421" s="1">
        <f t="shared" si="86"/>
        <v>49.0295978574019</v>
      </c>
      <c r="BR421" s="1" t="str">
        <f t="shared" ref="BR421:BU421" si="156">BR384</f>
        <v>TRL6R1</v>
      </c>
      <c r="BS421" s="1">
        <f t="shared" si="156"/>
        <v>1.6815</v>
      </c>
      <c r="BU421" s="1">
        <f t="shared" si="156"/>
        <v>2132.27777777778</v>
      </c>
      <c r="BY421" s="1">
        <f t="shared" si="88"/>
        <v>50.3841702137966</v>
      </c>
    </row>
    <row r="422" spans="1:77">
      <c r="A422" s="1" t="s">
        <v>84</v>
      </c>
      <c r="C422" s="1">
        <f t="shared" si="66"/>
        <v>1.063978</v>
      </c>
      <c r="E422" s="1">
        <f t="shared" si="67"/>
        <v>0.337478</v>
      </c>
      <c r="G422" s="1">
        <f t="shared" si="68"/>
        <v>1.401456</v>
      </c>
      <c r="I422" s="1">
        <f t="shared" si="69"/>
        <v>2413.66666666667</v>
      </c>
      <c r="M422" s="1">
        <f t="shared" si="70"/>
        <v>41.5619937152854</v>
      </c>
      <c r="O422" s="1" t="str">
        <f t="shared" si="71"/>
        <v>TRL6R2</v>
      </c>
      <c r="P422" s="1">
        <f t="shared" si="72"/>
        <v>1.0445</v>
      </c>
      <c r="R422" s="1">
        <f t="shared" si="73"/>
        <v>0.3325</v>
      </c>
      <c r="T422" s="1">
        <f t="shared" si="74"/>
        <v>1.377</v>
      </c>
      <c r="V422" s="1">
        <f t="shared" si="75"/>
        <v>2195.27777777778</v>
      </c>
      <c r="Z422" s="1">
        <f t="shared" si="76"/>
        <v>40.9496013164003</v>
      </c>
      <c r="AE422" s="1" t="str">
        <f t="shared" si="77"/>
        <v>TRL6R2</v>
      </c>
      <c r="AF422" s="1">
        <f t="shared" si="78"/>
        <v>1.407</v>
      </c>
      <c r="AH422" s="1">
        <f t="shared" si="79"/>
        <v>1913.72222222222</v>
      </c>
      <c r="AL422" s="1">
        <f t="shared" si="80"/>
        <v>41.7860524501154</v>
      </c>
      <c r="AN422" s="1" t="str">
        <f t="shared" ref="AN422:AR422" si="157">AN385</f>
        <v>TRL6R2</v>
      </c>
      <c r="AP422" s="1">
        <f t="shared" si="157"/>
        <v>1.220978</v>
      </c>
      <c r="AR422" s="1">
        <f t="shared" si="157"/>
        <v>0.526978</v>
      </c>
      <c r="AT422" s="1">
        <f t="shared" si="82"/>
        <v>1.747956</v>
      </c>
      <c r="AV422" s="1">
        <f t="shared" si="83"/>
        <v>2494.83333333333</v>
      </c>
      <c r="AZ422" s="1">
        <f t="shared" ref="AZ422:BC422" si="158">AZ385</f>
        <v>50.1384708919433</v>
      </c>
      <c r="BB422" s="1" t="str">
        <f t="shared" si="158"/>
        <v>TRL6R2</v>
      </c>
      <c r="BC422" s="1">
        <f t="shared" si="158"/>
        <v>1.196</v>
      </c>
      <c r="BE422" s="1">
        <f t="shared" ref="BE422:BI422" si="159">BE385</f>
        <v>0.4955</v>
      </c>
      <c r="BG422" s="1">
        <f t="shared" si="159"/>
        <v>1.6915</v>
      </c>
      <c r="BI422" s="1">
        <f t="shared" si="159"/>
        <v>2332</v>
      </c>
      <c r="BM422" s="1">
        <f t="shared" si="86"/>
        <v>50.2167194791839</v>
      </c>
      <c r="BR422" s="1" t="str">
        <f t="shared" ref="BR422:BU422" si="160">BR385</f>
        <v>TRL6R2</v>
      </c>
      <c r="BS422" s="1">
        <f t="shared" si="160"/>
        <v>1.69</v>
      </c>
      <c r="BU422" s="1">
        <f t="shared" si="160"/>
        <v>2066.16666666667</v>
      </c>
      <c r="BY422" s="1">
        <f t="shared" si="88"/>
        <v>52.0845228931815</v>
      </c>
    </row>
    <row r="423" spans="1:77">
      <c r="A423" s="1" t="s">
        <v>84</v>
      </c>
      <c r="C423" s="1">
        <f t="shared" si="66"/>
        <v>1.060478</v>
      </c>
      <c r="E423" s="1">
        <f t="shared" si="67"/>
        <v>0.345478</v>
      </c>
      <c r="G423" s="1">
        <f t="shared" si="68"/>
        <v>1.405956</v>
      </c>
      <c r="I423" s="1">
        <f t="shared" si="69"/>
        <v>2384.83333333333</v>
      </c>
      <c r="M423" s="1">
        <f t="shared" si="70"/>
        <v>41.6569062353672</v>
      </c>
      <c r="O423" s="1" t="str">
        <f t="shared" si="71"/>
        <v>TRL6R2</v>
      </c>
      <c r="P423" s="1">
        <f t="shared" si="72"/>
        <v>1.0695</v>
      </c>
      <c r="R423" s="1">
        <f t="shared" si="73"/>
        <v>0.3405</v>
      </c>
      <c r="T423" s="1">
        <f t="shared" si="74"/>
        <v>1.41</v>
      </c>
      <c r="V423" s="1">
        <f t="shared" si="75"/>
        <v>2217.77777777778</v>
      </c>
      <c r="Z423" s="1">
        <f t="shared" si="76"/>
        <v>41.2384621816198</v>
      </c>
      <c r="AE423" s="1" t="str">
        <f t="shared" si="77"/>
        <v>TRL6R2</v>
      </c>
      <c r="AF423" s="1">
        <f t="shared" si="78"/>
        <v>1.431</v>
      </c>
      <c r="AH423" s="1">
        <f t="shared" si="79"/>
        <v>1872.16666666667</v>
      </c>
      <c r="AL423" s="1">
        <f t="shared" si="80"/>
        <v>41.9039396591848</v>
      </c>
      <c r="AN423" s="1" t="str">
        <f t="shared" ref="AN423:AR423" si="161">AN386</f>
        <v>TRL6R2</v>
      </c>
      <c r="AP423" s="1">
        <f t="shared" si="161"/>
        <v>1.227978</v>
      </c>
      <c r="AR423" s="1">
        <f t="shared" si="161"/>
        <v>0.507478</v>
      </c>
      <c r="AT423" s="1">
        <f t="shared" si="82"/>
        <v>1.735456</v>
      </c>
      <c r="AV423" s="1">
        <f t="shared" si="83"/>
        <v>2570.05555555556</v>
      </c>
      <c r="AZ423" s="1">
        <f t="shared" ref="AZ423:BC423" si="162">AZ386</f>
        <v>50.4953442768738</v>
      </c>
      <c r="BB423" s="1" t="str">
        <f t="shared" si="162"/>
        <v>TRL6R2</v>
      </c>
      <c r="BC423" s="1">
        <f t="shared" si="162"/>
        <v>1.181</v>
      </c>
      <c r="BE423" s="1">
        <f t="shared" ref="BE423:BI423" si="163">BE386</f>
        <v>0.4745</v>
      </c>
      <c r="BG423" s="1">
        <f t="shared" si="163"/>
        <v>1.6555</v>
      </c>
      <c r="BI423" s="1">
        <f t="shared" si="163"/>
        <v>2404.11111111111</v>
      </c>
      <c r="BM423" s="1">
        <f t="shared" si="86"/>
        <v>50.2951882354874</v>
      </c>
      <c r="BR423" s="1" t="str">
        <f t="shared" ref="BR423:BU423" si="164">BR386</f>
        <v>TRL6R2</v>
      </c>
      <c r="BS423" s="1">
        <f t="shared" si="164"/>
        <v>1.724</v>
      </c>
      <c r="BU423" s="1">
        <f t="shared" si="164"/>
        <v>2081.94444444444</v>
      </c>
      <c r="BY423" s="1">
        <f t="shared" si="88"/>
        <v>52.4437402797653</v>
      </c>
    </row>
    <row r="424" spans="1:77">
      <c r="A424" s="1" t="s">
        <v>84</v>
      </c>
      <c r="C424" s="1">
        <f t="shared" si="66"/>
        <v>1.060478</v>
      </c>
      <c r="E424" s="1">
        <f t="shared" si="67"/>
        <v>0.342978</v>
      </c>
      <c r="G424" s="1">
        <f t="shared" si="68"/>
        <v>1.403456</v>
      </c>
      <c r="I424" s="1">
        <f t="shared" si="69"/>
        <v>2316.83333333333</v>
      </c>
      <c r="M424" s="1">
        <f t="shared" si="70"/>
        <v>42.1351455949804</v>
      </c>
      <c r="O424" s="1" t="str">
        <f t="shared" si="71"/>
        <v>TRL6R2</v>
      </c>
      <c r="P424" s="1">
        <f t="shared" si="72"/>
        <v>1.046</v>
      </c>
      <c r="R424" s="1">
        <f t="shared" si="73"/>
        <v>0.342</v>
      </c>
      <c r="T424" s="1">
        <f t="shared" si="74"/>
        <v>1.388</v>
      </c>
      <c r="V424" s="1">
        <f t="shared" si="75"/>
        <v>2150</v>
      </c>
      <c r="Z424" s="1">
        <f t="shared" si="76"/>
        <v>41.5568773250766</v>
      </c>
      <c r="AE424" s="1" t="str">
        <f t="shared" si="77"/>
        <v>TRL6R2</v>
      </c>
      <c r="AF424" s="1">
        <f t="shared" si="78"/>
        <v>1.3925</v>
      </c>
      <c r="AH424" s="1">
        <f t="shared" si="79"/>
        <v>1913.22222222222</v>
      </c>
      <c r="AL424" s="1">
        <f t="shared" si="80"/>
        <v>42.3829737931828</v>
      </c>
      <c r="AN424" s="1" t="str">
        <f t="shared" ref="AN424:AR424" si="165">AN387</f>
        <v>TRL6R2</v>
      </c>
      <c r="AP424" s="1">
        <f t="shared" si="165"/>
        <v>1.235978</v>
      </c>
      <c r="AR424" s="1">
        <f t="shared" si="165"/>
        <v>0.515478</v>
      </c>
      <c r="AT424" s="1">
        <f t="shared" si="82"/>
        <v>1.751456</v>
      </c>
      <c r="AV424" s="1">
        <f t="shared" si="83"/>
        <v>2570.94444444444</v>
      </c>
      <c r="AZ424" s="1">
        <f t="shared" ref="AZ424:BC424" si="166">AZ387</f>
        <v>50.7857833351804</v>
      </c>
      <c r="BB424" s="1" t="str">
        <f t="shared" si="166"/>
        <v>TRL6R2</v>
      </c>
      <c r="BC424" s="1">
        <f t="shared" si="166"/>
        <v>1.2035</v>
      </c>
      <c r="BE424" s="1">
        <f t="shared" ref="BE424:BI424" si="167">BE387</f>
        <v>0.4885</v>
      </c>
      <c r="BG424" s="1">
        <f t="shared" si="167"/>
        <v>1.692</v>
      </c>
      <c r="BI424" s="1">
        <f t="shared" si="167"/>
        <v>2404.27777777778</v>
      </c>
      <c r="BM424" s="1">
        <f t="shared" si="86"/>
        <v>50.2795962851109</v>
      </c>
      <c r="BR424" s="1" t="str">
        <f t="shared" ref="BR424:BU424" si="168">BR387</f>
        <v>TRL6R2</v>
      </c>
      <c r="BS424" s="1">
        <f t="shared" si="168"/>
        <v>1.706</v>
      </c>
      <c r="BU424" s="1">
        <f t="shared" si="168"/>
        <v>2024.33333333333</v>
      </c>
      <c r="BY424" s="1">
        <f t="shared" si="88"/>
        <v>52.7369337529499</v>
      </c>
    </row>
    <row r="425" spans="1:77">
      <c r="A425" s="1" t="s">
        <v>85</v>
      </c>
      <c r="C425" s="1">
        <f t="shared" si="66"/>
        <v>1.097978</v>
      </c>
      <c r="E425" s="1">
        <f t="shared" si="67"/>
        <v>0.387478</v>
      </c>
      <c r="G425" s="1">
        <f t="shared" si="68"/>
        <v>1.485456</v>
      </c>
      <c r="I425" s="1">
        <f t="shared" si="69"/>
        <v>2459.22222222222</v>
      </c>
      <c r="M425" s="1">
        <f t="shared" si="70"/>
        <v>44.694554351852</v>
      </c>
      <c r="O425" s="1" t="str">
        <f t="shared" si="71"/>
        <v>TRL6R3</v>
      </c>
      <c r="P425" s="1">
        <f t="shared" si="72"/>
        <v>1.0765</v>
      </c>
      <c r="R425" s="1">
        <f t="shared" si="73"/>
        <v>0.3785</v>
      </c>
      <c r="T425" s="1">
        <f t="shared" si="74"/>
        <v>1.455</v>
      </c>
      <c r="V425" s="1">
        <f t="shared" si="75"/>
        <v>2296.38888888889</v>
      </c>
      <c r="Z425" s="1">
        <f t="shared" si="76"/>
        <v>44.2469990956644</v>
      </c>
      <c r="AE425" s="1" t="str">
        <f t="shared" si="77"/>
        <v>TRL6R3</v>
      </c>
      <c r="AF425" s="1">
        <f t="shared" si="78"/>
        <v>1.4705</v>
      </c>
      <c r="AH425" s="1">
        <f t="shared" si="79"/>
        <v>2025.27777777778</v>
      </c>
      <c r="AL425" s="1">
        <f t="shared" si="80"/>
        <v>44.9907881390424</v>
      </c>
      <c r="AN425" s="1" t="str">
        <f t="shared" ref="AN425:AR425" si="169">AN388</f>
        <v>TRL6R3</v>
      </c>
      <c r="AP425" s="1">
        <f t="shared" si="169"/>
        <v>1.291978</v>
      </c>
      <c r="AR425" s="1">
        <f t="shared" si="169"/>
        <v>0.531478</v>
      </c>
      <c r="AT425" s="1">
        <f t="shared" si="82"/>
        <v>1.823456</v>
      </c>
      <c r="AV425" s="1">
        <f t="shared" si="83"/>
        <v>2635.33333333333</v>
      </c>
      <c r="AZ425" s="1">
        <f t="shared" ref="AZ425:BC425" si="170">AZ388</f>
        <v>52.9452347669077</v>
      </c>
      <c r="BB425" s="1" t="str">
        <f t="shared" si="170"/>
        <v>TRL6R3</v>
      </c>
      <c r="BC425" s="1">
        <f t="shared" si="170"/>
        <v>1.259</v>
      </c>
      <c r="BE425" s="1">
        <f t="shared" ref="BE425:BI425" si="171">BE388</f>
        <v>0.4945</v>
      </c>
      <c r="BG425" s="1">
        <f t="shared" si="171"/>
        <v>1.7535</v>
      </c>
      <c r="BI425" s="1">
        <f t="shared" si="171"/>
        <v>2490.88888888889</v>
      </c>
      <c r="BM425" s="1">
        <f t="shared" si="86"/>
        <v>52.5089205707269</v>
      </c>
      <c r="BR425" s="1" t="str">
        <f t="shared" ref="BR425:BU425" si="172">BR388</f>
        <v>TRL6R3</v>
      </c>
      <c r="BS425" s="1">
        <f t="shared" si="172"/>
        <v>1.7555</v>
      </c>
      <c r="BU425" s="1">
        <f t="shared" si="172"/>
        <v>2182</v>
      </c>
      <c r="BY425" s="1">
        <f t="shared" si="88"/>
        <v>52.9975883762654</v>
      </c>
    </row>
    <row r="426" spans="1:77">
      <c r="A426" s="1" t="s">
        <v>85</v>
      </c>
      <c r="C426" s="1">
        <f t="shared" si="66"/>
        <v>1.101978</v>
      </c>
      <c r="E426" s="1">
        <f t="shared" si="67"/>
        <v>0.383478</v>
      </c>
      <c r="G426" s="1">
        <f t="shared" si="68"/>
        <v>1.485456</v>
      </c>
      <c r="I426" s="1">
        <f t="shared" si="69"/>
        <v>2523.5</v>
      </c>
      <c r="M426" s="1">
        <f t="shared" si="70"/>
        <v>45.2963403538789</v>
      </c>
      <c r="O426" s="1" t="str">
        <f t="shared" si="71"/>
        <v>TRL6R3</v>
      </c>
      <c r="P426" s="1">
        <f t="shared" si="72"/>
        <v>1.0805</v>
      </c>
      <c r="R426" s="1">
        <f t="shared" si="73"/>
        <v>0.348</v>
      </c>
      <c r="T426" s="1">
        <f t="shared" si="74"/>
        <v>1.4285</v>
      </c>
      <c r="V426" s="1">
        <f t="shared" si="75"/>
        <v>2349.38888888889</v>
      </c>
      <c r="Z426" s="1">
        <f t="shared" si="76"/>
        <v>44.5735418437528</v>
      </c>
      <c r="AE426" s="1" t="str">
        <f t="shared" si="77"/>
        <v>TRL6R3</v>
      </c>
      <c r="AF426" s="1">
        <f t="shared" si="78"/>
        <v>1.487</v>
      </c>
      <c r="AH426" s="1">
        <f t="shared" si="79"/>
        <v>2041.44444444444</v>
      </c>
      <c r="AL426" s="1">
        <f t="shared" si="80"/>
        <v>45.5903814081656</v>
      </c>
      <c r="AN426" s="1" t="str">
        <f t="shared" ref="AN426:AR426" si="173">AN389</f>
        <v>TRL6R3</v>
      </c>
      <c r="AP426" s="1">
        <f t="shared" si="173"/>
        <v>1.276478</v>
      </c>
      <c r="AR426" s="1">
        <f t="shared" si="173"/>
        <v>0.540978</v>
      </c>
      <c r="AT426" s="1">
        <f t="shared" si="82"/>
        <v>1.817456</v>
      </c>
      <c r="AV426" s="1">
        <f t="shared" si="83"/>
        <v>2706.83333333333</v>
      </c>
      <c r="AZ426" s="1">
        <f t="shared" ref="AZ426:BC426" si="174">AZ389</f>
        <v>52.742738541525</v>
      </c>
      <c r="BB426" s="1" t="str">
        <f t="shared" si="174"/>
        <v>TRL6R3</v>
      </c>
      <c r="BC426" s="1">
        <f t="shared" si="174"/>
        <v>1.246</v>
      </c>
      <c r="BE426" s="1">
        <f t="shared" ref="BE426:BI426" si="175">BE389</f>
        <v>0.5015</v>
      </c>
      <c r="BG426" s="1">
        <f t="shared" si="175"/>
        <v>1.7475</v>
      </c>
      <c r="BI426" s="1">
        <f t="shared" si="175"/>
        <v>2540.16666666667</v>
      </c>
      <c r="BM426" s="1">
        <f t="shared" si="86"/>
        <v>52.7215665528435</v>
      </c>
      <c r="BR426" s="1" t="str">
        <f t="shared" ref="BR426:BU426" si="176">BR389</f>
        <v>TRL6R3</v>
      </c>
      <c r="BS426" s="1">
        <f t="shared" si="176"/>
        <v>1.735</v>
      </c>
      <c r="BU426" s="1">
        <f t="shared" si="176"/>
        <v>2217.66666666667</v>
      </c>
      <c r="BY426" s="1">
        <f t="shared" si="88"/>
        <v>52.895387649191</v>
      </c>
    </row>
    <row r="427" spans="1:77">
      <c r="A427" s="1" t="s">
        <v>85</v>
      </c>
      <c r="C427" s="1">
        <f t="shared" si="66"/>
        <v>1.121478</v>
      </c>
      <c r="E427" s="1">
        <f t="shared" si="67"/>
        <v>0.367978</v>
      </c>
      <c r="G427" s="1">
        <f t="shared" si="68"/>
        <v>1.489456</v>
      </c>
      <c r="I427" s="1">
        <f t="shared" si="69"/>
        <v>2524.11111111111</v>
      </c>
      <c r="M427" s="1">
        <f t="shared" si="70"/>
        <v>44.2281206362752</v>
      </c>
      <c r="O427" s="1" t="str">
        <f t="shared" si="71"/>
        <v>TRL6R3</v>
      </c>
      <c r="P427" s="1">
        <f t="shared" si="72"/>
        <v>1.114</v>
      </c>
      <c r="R427" s="1">
        <f t="shared" si="73"/>
        <v>0.3685</v>
      </c>
      <c r="T427" s="1">
        <f t="shared" si="74"/>
        <v>1.4825</v>
      </c>
      <c r="V427" s="1">
        <f t="shared" si="75"/>
        <v>2349.44444444444</v>
      </c>
      <c r="Z427" s="1">
        <f t="shared" si="76"/>
        <v>44.1514640228238</v>
      </c>
      <c r="AE427" s="1" t="str">
        <f t="shared" si="77"/>
        <v>TRL6R3</v>
      </c>
      <c r="AF427" s="1">
        <f t="shared" si="78"/>
        <v>1.4665</v>
      </c>
      <c r="AH427" s="1">
        <f t="shared" si="79"/>
        <v>2002.27777777778</v>
      </c>
      <c r="AL427" s="1">
        <f t="shared" si="80"/>
        <v>44.5247871329608</v>
      </c>
      <c r="AN427" s="1" t="str">
        <f t="shared" ref="AN427:AR427" si="177">AN390</f>
        <v>TRL6R3</v>
      </c>
      <c r="AP427" s="1">
        <f t="shared" si="177"/>
        <v>1.277478</v>
      </c>
      <c r="AR427" s="1">
        <f t="shared" si="177"/>
        <v>0.535978</v>
      </c>
      <c r="AT427" s="1">
        <f t="shared" si="82"/>
        <v>1.813456</v>
      </c>
      <c r="AV427" s="1">
        <f t="shared" si="83"/>
        <v>2730.27777777778</v>
      </c>
      <c r="AZ427" s="1">
        <f t="shared" ref="AZ427:BC427" si="178">AZ390</f>
        <v>52.7234977769089</v>
      </c>
      <c r="BB427" s="1" t="str">
        <f t="shared" si="178"/>
        <v>TRL6R3</v>
      </c>
      <c r="BC427" s="1">
        <f t="shared" si="178"/>
        <v>1.237</v>
      </c>
      <c r="BE427" s="1">
        <f t="shared" ref="BE427:BI427" si="179">BE390</f>
        <v>0.5115</v>
      </c>
      <c r="BG427" s="1">
        <f t="shared" si="179"/>
        <v>1.7485</v>
      </c>
      <c r="BI427" s="1">
        <f t="shared" si="179"/>
        <v>2563.61111111111</v>
      </c>
      <c r="BM427" s="1">
        <f t="shared" si="86"/>
        <v>52.4387639481356</v>
      </c>
      <c r="BR427" s="1" t="str">
        <f t="shared" ref="BR427:BU427" si="180">BR390</f>
        <v>TRL6R3</v>
      </c>
      <c r="BS427" s="1">
        <f t="shared" si="180"/>
        <v>1.7405</v>
      </c>
      <c r="BU427" s="1">
        <f t="shared" si="180"/>
        <v>2159.05555555556</v>
      </c>
      <c r="BY427" s="1">
        <f t="shared" si="88"/>
        <v>52.8763146692239</v>
      </c>
    </row>
    <row r="428" spans="1:77">
      <c r="A428" s="1" t="s">
        <v>86</v>
      </c>
      <c r="C428" s="1">
        <f t="shared" si="66"/>
        <v>1.038978</v>
      </c>
      <c r="E428" s="1">
        <f t="shared" si="67"/>
        <v>0.335978</v>
      </c>
      <c r="G428" s="1">
        <f t="shared" si="68"/>
        <v>1.374956</v>
      </c>
      <c r="I428" s="1">
        <f t="shared" si="69"/>
        <v>2325.4375</v>
      </c>
      <c r="M428" s="1">
        <f t="shared" si="70"/>
        <v>42.4487368241682</v>
      </c>
      <c r="O428" s="1" t="str">
        <f t="shared" si="71"/>
        <v>TRS6R1</v>
      </c>
      <c r="P428" s="1">
        <f t="shared" si="72"/>
        <v>1.0225</v>
      </c>
      <c r="R428" s="1">
        <f t="shared" si="73"/>
        <v>0.3275</v>
      </c>
      <c r="T428" s="1">
        <f t="shared" si="74"/>
        <v>1.35</v>
      </c>
      <c r="V428" s="1">
        <f t="shared" si="75"/>
        <v>2202.5625</v>
      </c>
      <c r="Z428" s="1">
        <f t="shared" si="76"/>
        <v>42.1931403330522</v>
      </c>
      <c r="AE428" s="1" t="str">
        <f t="shared" si="77"/>
        <v>TRS6R1</v>
      </c>
      <c r="AF428" s="1">
        <f t="shared" si="78"/>
        <v>1.3755</v>
      </c>
      <c r="AH428" s="1">
        <f t="shared" si="79"/>
        <v>1958.0625</v>
      </c>
      <c r="AL428" s="1">
        <f t="shared" si="80"/>
        <v>42.6829573853162</v>
      </c>
      <c r="AN428" s="1" t="str">
        <f t="shared" ref="AN428:AR428" si="181">AN391</f>
        <v>TRS6R1</v>
      </c>
      <c r="AP428" s="1">
        <f t="shared" si="181"/>
        <v>1.229978</v>
      </c>
      <c r="AR428" s="1">
        <f t="shared" si="181"/>
        <v>0.507978</v>
      </c>
      <c r="AT428" s="1">
        <f t="shared" si="82"/>
        <v>1.737956</v>
      </c>
      <c r="AV428" s="1">
        <f t="shared" si="83"/>
        <v>2627.6875</v>
      </c>
      <c r="AZ428" s="1">
        <f t="shared" ref="AZ428:BC428" si="182">AZ391</f>
        <v>48.899967488211</v>
      </c>
      <c r="BB428" s="1" t="str">
        <f t="shared" si="182"/>
        <v>TRS6R1</v>
      </c>
      <c r="BC428" s="1">
        <f t="shared" si="182"/>
        <v>1.1925</v>
      </c>
      <c r="BE428" s="1">
        <f t="shared" ref="BE428:BI428" si="183">BE391</f>
        <v>0.473</v>
      </c>
      <c r="BG428" s="1">
        <f t="shared" si="183"/>
        <v>1.6655</v>
      </c>
      <c r="BI428" s="1">
        <f t="shared" si="183"/>
        <v>2502.6875</v>
      </c>
      <c r="BM428" s="1">
        <f t="shared" si="86"/>
        <v>49.4478403349488</v>
      </c>
      <c r="BR428" s="1" t="str">
        <f t="shared" ref="BR428:BU428" si="184">BR391</f>
        <v>TRS6R1</v>
      </c>
      <c r="BS428" s="1">
        <f t="shared" si="184"/>
        <v>1.693</v>
      </c>
      <c r="BU428" s="1">
        <f t="shared" si="184"/>
        <v>2130.6875</v>
      </c>
      <c r="BY428" s="1">
        <f t="shared" si="88"/>
        <v>49.1781556428009</v>
      </c>
    </row>
    <row r="429" spans="1:77">
      <c r="A429" s="1" t="s">
        <v>86</v>
      </c>
      <c r="C429" s="1">
        <f t="shared" si="66"/>
        <v>1.047978</v>
      </c>
      <c r="E429" s="1">
        <f t="shared" si="67"/>
        <v>0.336978</v>
      </c>
      <c r="G429" s="1">
        <f t="shared" si="68"/>
        <v>1.384956</v>
      </c>
      <c r="I429" s="1">
        <f t="shared" si="69"/>
        <v>2460.375</v>
      </c>
      <c r="M429" s="1">
        <f t="shared" si="70"/>
        <v>42.9856514669264</v>
      </c>
      <c r="O429" s="1" t="str">
        <f t="shared" si="71"/>
        <v>TRS6R1</v>
      </c>
      <c r="P429" s="1">
        <f t="shared" si="72"/>
        <v>1.052</v>
      </c>
      <c r="R429" s="1">
        <f t="shared" si="73"/>
        <v>0.3115</v>
      </c>
      <c r="T429" s="1">
        <f t="shared" si="74"/>
        <v>1.3635</v>
      </c>
      <c r="V429" s="1">
        <f t="shared" si="75"/>
        <v>2268</v>
      </c>
      <c r="Z429" s="1">
        <f t="shared" si="76"/>
        <v>42.1065132913491</v>
      </c>
      <c r="AE429" s="1" t="str">
        <f t="shared" si="77"/>
        <v>TRS6R1</v>
      </c>
      <c r="AF429" s="1">
        <f t="shared" si="78"/>
        <v>1.393</v>
      </c>
      <c r="AH429" s="1">
        <f t="shared" si="79"/>
        <v>1890.5625</v>
      </c>
      <c r="AL429" s="1">
        <f t="shared" si="80"/>
        <v>43.2344079806065</v>
      </c>
      <c r="AN429" s="1" t="str">
        <f t="shared" ref="AN429:AR429" si="185">AN392</f>
        <v>TRS6R1</v>
      </c>
      <c r="AP429" s="1">
        <f t="shared" si="185"/>
        <v>1.219478</v>
      </c>
      <c r="AR429" s="1">
        <f t="shared" si="185"/>
        <v>0.508978</v>
      </c>
      <c r="AT429" s="1">
        <f t="shared" si="82"/>
        <v>1.728456</v>
      </c>
      <c r="AV429" s="1">
        <f t="shared" si="83"/>
        <v>2625.125</v>
      </c>
      <c r="AZ429" s="1">
        <f t="shared" ref="AZ429:BC429" si="186">AZ392</f>
        <v>48.6675362276216</v>
      </c>
      <c r="BB429" s="1" t="str">
        <f t="shared" si="186"/>
        <v>TRS6R1</v>
      </c>
      <c r="BC429" s="1">
        <f t="shared" si="186"/>
        <v>1.1845</v>
      </c>
      <c r="BE429" s="1">
        <f t="shared" ref="BE429:BI429" si="187">BE392</f>
        <v>0.484</v>
      </c>
      <c r="BG429" s="1">
        <f t="shared" si="187"/>
        <v>1.6685</v>
      </c>
      <c r="BI429" s="1">
        <f t="shared" si="187"/>
        <v>2479.3125</v>
      </c>
      <c r="BM429" s="1">
        <f t="shared" si="86"/>
        <v>49.0942267892654</v>
      </c>
      <c r="BR429" s="1" t="str">
        <f t="shared" ref="BR429:BU429" si="188">BR392</f>
        <v>TRS6R1</v>
      </c>
      <c r="BS429" s="1">
        <f t="shared" si="188"/>
        <v>1.702</v>
      </c>
      <c r="BU429" s="1">
        <f t="shared" si="188"/>
        <v>2141.25</v>
      </c>
      <c r="BY429" s="1">
        <f t="shared" si="88"/>
        <v>48.9604794294592</v>
      </c>
    </row>
    <row r="430" spans="1:77">
      <c r="A430" s="1" t="s">
        <v>86</v>
      </c>
      <c r="C430" s="1">
        <f t="shared" si="66"/>
        <v>1.056478</v>
      </c>
      <c r="E430" s="1">
        <f t="shared" si="67"/>
        <v>0.324478</v>
      </c>
      <c r="G430" s="1">
        <f t="shared" si="68"/>
        <v>1.380956</v>
      </c>
      <c r="I430" s="1">
        <f t="shared" si="69"/>
        <v>2362.3125</v>
      </c>
      <c r="M430" s="1">
        <f t="shared" si="70"/>
        <v>42.6511377362109</v>
      </c>
      <c r="O430" s="1" t="str">
        <f t="shared" si="71"/>
        <v>TRS6R1</v>
      </c>
      <c r="P430" s="1">
        <f t="shared" si="72"/>
        <v>1.008</v>
      </c>
      <c r="R430" s="1">
        <f t="shared" si="73"/>
        <v>0.329</v>
      </c>
      <c r="T430" s="1">
        <f t="shared" si="74"/>
        <v>1.337</v>
      </c>
      <c r="V430" s="1">
        <f t="shared" si="75"/>
        <v>2174.8125</v>
      </c>
      <c r="Z430" s="1">
        <f t="shared" si="76"/>
        <v>41.5111941350859</v>
      </c>
      <c r="AE430" s="1" t="str">
        <f t="shared" si="77"/>
        <v>TRS6R1</v>
      </c>
      <c r="AF430" s="1">
        <f t="shared" si="78"/>
        <v>1.386</v>
      </c>
      <c r="AH430" s="1">
        <f t="shared" si="79"/>
        <v>1921.8125</v>
      </c>
      <c r="AL430" s="1">
        <f t="shared" si="80"/>
        <v>42.8983481898696</v>
      </c>
      <c r="AN430" s="1" t="str">
        <f t="shared" ref="AN430:AR430" si="189">AN393</f>
        <v>TRS6R1</v>
      </c>
      <c r="AP430" s="1">
        <f t="shared" si="189"/>
        <v>1.204478</v>
      </c>
      <c r="AR430" s="1">
        <f t="shared" si="189"/>
        <v>0.522478</v>
      </c>
      <c r="AT430" s="1">
        <f t="shared" si="82"/>
        <v>1.726956</v>
      </c>
      <c r="AV430" s="1">
        <f t="shared" si="83"/>
        <v>2575.0625</v>
      </c>
      <c r="AZ430" s="1">
        <f t="shared" ref="AZ430:BC430" si="190">AZ393</f>
        <v>49.3559131986609</v>
      </c>
      <c r="BB430" s="1" t="str">
        <f t="shared" si="190"/>
        <v>TRS6R1</v>
      </c>
      <c r="BC430" s="1">
        <f t="shared" si="190"/>
        <v>1.172</v>
      </c>
      <c r="BE430" s="1">
        <f t="shared" ref="BE430:BI430" si="191">BE393</f>
        <v>0.4955</v>
      </c>
      <c r="BG430" s="1">
        <f t="shared" si="191"/>
        <v>1.6675</v>
      </c>
      <c r="BI430" s="1">
        <f t="shared" si="191"/>
        <v>2475.0625</v>
      </c>
      <c r="BM430" s="1">
        <f t="shared" si="86"/>
        <v>50.7627406441695</v>
      </c>
      <c r="BR430" s="1" t="str">
        <f t="shared" ref="BR430:BU430" si="192">BR393</f>
        <v>TRS6R1</v>
      </c>
      <c r="BS430" s="1">
        <f t="shared" si="192"/>
        <v>1.697</v>
      </c>
      <c r="BU430" s="1">
        <f t="shared" si="192"/>
        <v>2169.5625</v>
      </c>
      <c r="BY430" s="1">
        <f t="shared" si="88"/>
        <v>51.3764671669357</v>
      </c>
    </row>
    <row r="431" spans="1:77">
      <c r="A431" s="1" t="s">
        <v>87</v>
      </c>
      <c r="C431" s="1">
        <f t="shared" si="66"/>
        <v>1.037478</v>
      </c>
      <c r="E431" s="1">
        <f t="shared" si="67"/>
        <v>0.345478</v>
      </c>
      <c r="G431" s="1">
        <f t="shared" si="68"/>
        <v>1.382956</v>
      </c>
      <c r="I431" s="1">
        <f t="shared" si="69"/>
        <v>2432.9375</v>
      </c>
      <c r="M431" s="1">
        <f t="shared" si="70"/>
        <v>43.3486906700076</v>
      </c>
      <c r="O431" s="1" t="str">
        <f t="shared" si="71"/>
        <v>TRS6R2</v>
      </c>
      <c r="P431" s="1">
        <f t="shared" si="72"/>
        <v>1.0395</v>
      </c>
      <c r="R431" s="1">
        <f t="shared" si="73"/>
        <v>0.3385</v>
      </c>
      <c r="T431" s="1">
        <f t="shared" si="74"/>
        <v>1.378</v>
      </c>
      <c r="V431" s="1">
        <f t="shared" si="75"/>
        <v>2370.4375</v>
      </c>
      <c r="Z431" s="1">
        <f t="shared" si="76"/>
        <v>42.9097533021576</v>
      </c>
      <c r="AE431" s="1" t="str">
        <f t="shared" si="77"/>
        <v>TRS6R2</v>
      </c>
      <c r="AF431" s="1">
        <f t="shared" si="78"/>
        <v>1.3845</v>
      </c>
      <c r="AH431" s="1">
        <f t="shared" si="79"/>
        <v>1988.6875</v>
      </c>
      <c r="AL431" s="1">
        <f t="shared" si="80"/>
        <v>43.6359169549538</v>
      </c>
      <c r="AN431" s="1" t="str">
        <f t="shared" ref="AN431:AR431" si="193">AN394</f>
        <v>TRS6R2</v>
      </c>
      <c r="AP431" s="1">
        <f t="shared" si="193"/>
        <v>1.221478</v>
      </c>
      <c r="AR431" s="1">
        <f t="shared" si="193"/>
        <v>0.504478</v>
      </c>
      <c r="AT431" s="1">
        <f t="shared" si="82"/>
        <v>1.725956</v>
      </c>
      <c r="AV431" s="1">
        <f t="shared" si="83"/>
        <v>2725.8125</v>
      </c>
      <c r="AZ431" s="1">
        <f t="shared" ref="AZ431:BC431" si="194">AZ394</f>
        <v>51.8227009130016</v>
      </c>
      <c r="BB431" s="1" t="str">
        <f t="shared" si="194"/>
        <v>TRS6R2</v>
      </c>
      <c r="BC431" s="1">
        <f t="shared" si="194"/>
        <v>1.1915</v>
      </c>
      <c r="BE431" s="1">
        <f t="shared" ref="BE431:BI431" si="195">BE394</f>
        <v>0.4755</v>
      </c>
      <c r="BG431" s="1">
        <f t="shared" si="195"/>
        <v>1.667</v>
      </c>
      <c r="BI431" s="1">
        <f t="shared" si="195"/>
        <v>2538.3125</v>
      </c>
      <c r="BM431" s="1">
        <f t="shared" si="86"/>
        <v>51.8773581105688</v>
      </c>
      <c r="BR431" s="1" t="str">
        <f t="shared" ref="BR431:BU431" si="196">BR394</f>
        <v>TRS6R2</v>
      </c>
      <c r="BS431" s="1">
        <f t="shared" si="196"/>
        <v>1.6685</v>
      </c>
      <c r="BU431" s="1">
        <f t="shared" si="196"/>
        <v>2208.3125</v>
      </c>
      <c r="BY431" s="1">
        <f t="shared" si="88"/>
        <v>52.5751635102705</v>
      </c>
    </row>
    <row r="432" spans="1:77">
      <c r="A432" s="1" t="s">
        <v>87</v>
      </c>
      <c r="C432" s="1">
        <f t="shared" si="66"/>
        <v>1.047478</v>
      </c>
      <c r="E432" s="1">
        <f t="shared" si="67"/>
        <v>0.349478</v>
      </c>
      <c r="G432" s="1">
        <f t="shared" si="68"/>
        <v>1.396956</v>
      </c>
      <c r="I432" s="1">
        <f t="shared" si="69"/>
        <v>2406.1875</v>
      </c>
      <c r="M432" s="1">
        <f t="shared" si="70"/>
        <v>43.5086814968216</v>
      </c>
      <c r="O432" s="1" t="str">
        <f t="shared" si="71"/>
        <v>TRS6R2</v>
      </c>
      <c r="P432" s="1">
        <f t="shared" si="72"/>
        <v>1.038</v>
      </c>
      <c r="R432" s="1">
        <f t="shared" si="73"/>
        <v>0.3365</v>
      </c>
      <c r="T432" s="1">
        <f t="shared" si="74"/>
        <v>1.3745</v>
      </c>
      <c r="V432" s="1">
        <f t="shared" si="75"/>
        <v>2305.125</v>
      </c>
      <c r="Z432" s="1">
        <f t="shared" si="76"/>
        <v>43.69894202682</v>
      </c>
      <c r="AE432" s="1" t="str">
        <f t="shared" si="77"/>
        <v>TRS6R2</v>
      </c>
      <c r="AF432" s="1">
        <f t="shared" si="78"/>
        <v>1.4015</v>
      </c>
      <c r="AH432" s="1">
        <f t="shared" si="79"/>
        <v>2058.8125</v>
      </c>
      <c r="AL432" s="1">
        <f t="shared" si="80"/>
        <v>43.8009959100972</v>
      </c>
      <c r="AN432" s="1" t="str">
        <f t="shared" ref="AN432:AR432" si="197">AN395</f>
        <v>TRS6R2</v>
      </c>
      <c r="AP432" s="1">
        <f t="shared" si="197"/>
        <v>1.205978</v>
      </c>
      <c r="AR432" s="1">
        <f t="shared" si="197"/>
        <v>0.517478</v>
      </c>
      <c r="AT432" s="1">
        <f t="shared" si="82"/>
        <v>1.723456</v>
      </c>
      <c r="AV432" s="1">
        <f t="shared" si="83"/>
        <v>2759.5</v>
      </c>
      <c r="AZ432" s="1">
        <f t="shared" ref="AZ432:BC432" si="198">AZ395</f>
        <v>51.0589805351219</v>
      </c>
      <c r="BB432" s="1" t="str">
        <f t="shared" si="198"/>
        <v>TRS6R2</v>
      </c>
      <c r="BC432" s="1">
        <f t="shared" si="198"/>
        <v>1.1685</v>
      </c>
      <c r="BE432" s="1">
        <f t="shared" ref="BE432:BI432" si="199">BE395</f>
        <v>0.4885</v>
      </c>
      <c r="BG432" s="1">
        <f t="shared" si="199"/>
        <v>1.657</v>
      </c>
      <c r="BI432" s="1">
        <f t="shared" si="199"/>
        <v>2572</v>
      </c>
      <c r="BM432" s="1">
        <f t="shared" si="86"/>
        <v>51.1918308858224</v>
      </c>
      <c r="BR432" s="1" t="str">
        <f t="shared" ref="BR432:BU432" si="200">BR395</f>
        <v>TRS6R2</v>
      </c>
      <c r="BS432" s="1">
        <f t="shared" si="200"/>
        <v>1.684</v>
      </c>
      <c r="BU432" s="1">
        <f t="shared" si="200"/>
        <v>2199.625</v>
      </c>
      <c r="BY432" s="1">
        <f t="shared" si="88"/>
        <v>52.4770152143467</v>
      </c>
    </row>
    <row r="433" spans="1:77">
      <c r="A433" s="1" t="s">
        <v>87</v>
      </c>
      <c r="C433" s="1">
        <f t="shared" si="66"/>
        <v>1.055478</v>
      </c>
      <c r="E433" s="1">
        <f t="shared" si="67"/>
        <v>0.337978</v>
      </c>
      <c r="G433" s="1">
        <f t="shared" si="68"/>
        <v>1.393456</v>
      </c>
      <c r="I433" s="1">
        <f t="shared" si="69"/>
        <v>2399.9375</v>
      </c>
      <c r="M433" s="1">
        <f t="shared" si="70"/>
        <v>43.1169215837436</v>
      </c>
      <c r="O433" s="1" t="str">
        <f t="shared" si="71"/>
        <v>TRS6R2</v>
      </c>
      <c r="P433" s="1">
        <f t="shared" si="72"/>
        <v>1.0295</v>
      </c>
      <c r="R433" s="1">
        <f t="shared" si="73"/>
        <v>0.337</v>
      </c>
      <c r="T433" s="1">
        <f t="shared" si="74"/>
        <v>1.3665</v>
      </c>
      <c r="V433" s="1">
        <f t="shared" si="75"/>
        <v>2369.125</v>
      </c>
      <c r="Z433" s="1">
        <f t="shared" si="76"/>
        <v>42.626168737503</v>
      </c>
      <c r="AE433" s="1" t="str">
        <f t="shared" si="77"/>
        <v>TRS6R2</v>
      </c>
      <c r="AF433" s="1">
        <f t="shared" si="78"/>
        <v>1.3775</v>
      </c>
      <c r="AH433" s="1">
        <f t="shared" si="79"/>
        <v>2063.5</v>
      </c>
      <c r="AL433" s="1">
        <f t="shared" si="80"/>
        <v>43.40429931256</v>
      </c>
      <c r="AN433" s="1" t="str">
        <f t="shared" ref="AN433:AR433" si="201">AN396</f>
        <v>TRS6R2</v>
      </c>
      <c r="AP433" s="1">
        <f t="shared" si="201"/>
        <v>1.209478</v>
      </c>
      <c r="AR433" s="1">
        <f t="shared" si="201"/>
        <v>0.512478</v>
      </c>
      <c r="AT433" s="1">
        <f t="shared" si="82"/>
        <v>1.721956</v>
      </c>
      <c r="AV433" s="1">
        <f t="shared" si="83"/>
        <v>2731.875</v>
      </c>
      <c r="AZ433" s="1">
        <f t="shared" ref="AZ433:BC433" si="202">AZ396</f>
        <v>51.6242328381978</v>
      </c>
      <c r="BB433" s="1" t="str">
        <f t="shared" si="202"/>
        <v>TRS6R2</v>
      </c>
      <c r="BC433" s="1">
        <f t="shared" si="202"/>
        <v>1.172</v>
      </c>
      <c r="BE433" s="1">
        <f t="shared" ref="BE433:BI433" si="203">BE396</f>
        <v>0.482</v>
      </c>
      <c r="BG433" s="1">
        <f t="shared" si="203"/>
        <v>1.654</v>
      </c>
      <c r="BI433" s="1">
        <f t="shared" si="203"/>
        <v>2544.375</v>
      </c>
      <c r="BM433" s="1">
        <f t="shared" si="86"/>
        <v>51.5793494220828</v>
      </c>
      <c r="BR433" s="1" t="str">
        <f t="shared" ref="BR433:BU433" si="204">BR396</f>
        <v>TRS6R2</v>
      </c>
      <c r="BS433" s="1">
        <f t="shared" si="204"/>
        <v>1.669</v>
      </c>
      <c r="BU433" s="1">
        <f t="shared" si="204"/>
        <v>2199.1875</v>
      </c>
      <c r="BY433" s="1">
        <f t="shared" si="88"/>
        <v>51.9605709755476</v>
      </c>
    </row>
    <row r="434" spans="1:77">
      <c r="A434" s="1" t="s">
        <v>88</v>
      </c>
      <c r="C434" s="1">
        <f t="shared" si="66"/>
        <v>1.074478</v>
      </c>
      <c r="E434" s="1">
        <f t="shared" si="67"/>
        <v>0.347978</v>
      </c>
      <c r="G434" s="1">
        <f t="shared" si="68"/>
        <v>1.422456</v>
      </c>
      <c r="I434" s="1">
        <f t="shared" si="69"/>
        <v>2795.125</v>
      </c>
      <c r="M434" s="1">
        <f t="shared" si="70"/>
        <v>43.9352275248284</v>
      </c>
      <c r="O434" s="1" t="str">
        <f t="shared" si="71"/>
        <v>TRS6R3</v>
      </c>
      <c r="P434" s="1">
        <f t="shared" si="72"/>
        <v>1.067</v>
      </c>
      <c r="R434" s="1">
        <f t="shared" si="73"/>
        <v>0.3485</v>
      </c>
      <c r="T434" s="1">
        <f t="shared" si="74"/>
        <v>1.4155</v>
      </c>
      <c r="V434" s="1">
        <f t="shared" si="75"/>
        <v>2607.625</v>
      </c>
      <c r="Z434" s="1">
        <f t="shared" si="76"/>
        <v>43.5973422722278</v>
      </c>
      <c r="AE434" s="1" t="str">
        <f t="shared" si="77"/>
        <v>TRS6R3</v>
      </c>
      <c r="AF434" s="1">
        <f t="shared" si="78"/>
        <v>1.43</v>
      </c>
      <c r="AH434" s="1">
        <f t="shared" si="79"/>
        <v>2253.1875</v>
      </c>
      <c r="AL434" s="1">
        <f t="shared" si="80"/>
        <v>44.1292063357538</v>
      </c>
      <c r="AN434" s="1" t="str">
        <f t="shared" ref="AN434:AR434" si="205">AN397</f>
        <v>TRS6R3</v>
      </c>
      <c r="AP434" s="1">
        <f t="shared" si="205"/>
        <v>1.261478</v>
      </c>
      <c r="AR434" s="1">
        <f t="shared" si="205"/>
        <v>0.535978</v>
      </c>
      <c r="AT434" s="1">
        <f t="shared" si="82"/>
        <v>1.797456</v>
      </c>
      <c r="AV434" s="1">
        <f t="shared" si="83"/>
        <v>2862.9375</v>
      </c>
      <c r="AZ434" s="1">
        <f t="shared" ref="AZ434:BC434" si="206">AZ397</f>
        <v>52.8000394651934</v>
      </c>
      <c r="BB434" s="1" t="str">
        <f t="shared" si="206"/>
        <v>TRS6R3</v>
      </c>
      <c r="BC434" s="1">
        <f t="shared" si="206"/>
        <v>1.2235</v>
      </c>
      <c r="BE434" s="1">
        <f t="shared" ref="BE434:BI434" si="207">BE397</f>
        <v>0.5075</v>
      </c>
      <c r="BG434" s="1">
        <f t="shared" si="207"/>
        <v>1.731</v>
      </c>
      <c r="BI434" s="1">
        <f t="shared" si="207"/>
        <v>2675.4375</v>
      </c>
      <c r="BM434" s="1">
        <f t="shared" si="86"/>
        <v>52.7572785948577</v>
      </c>
      <c r="BR434" s="1" t="str">
        <f t="shared" ref="BR434:BU434" si="208">BR397</f>
        <v>TRS6R3</v>
      </c>
      <c r="BS434" s="1">
        <f t="shared" si="208"/>
        <v>1.7185</v>
      </c>
      <c r="BU434" s="1">
        <f t="shared" si="208"/>
        <v>2285.9375</v>
      </c>
      <c r="BY434" s="1">
        <f t="shared" si="88"/>
        <v>53.0533341572081</v>
      </c>
    </row>
    <row r="435" spans="1:77">
      <c r="A435" s="1" t="s">
        <v>88</v>
      </c>
      <c r="C435" s="1">
        <f t="shared" si="66"/>
        <v>1.062978</v>
      </c>
      <c r="E435" s="1">
        <f t="shared" si="67"/>
        <v>0.358978</v>
      </c>
      <c r="G435" s="1">
        <f t="shared" si="68"/>
        <v>1.421956</v>
      </c>
      <c r="I435" s="1">
        <f t="shared" si="69"/>
        <v>2679.25</v>
      </c>
      <c r="M435" s="1">
        <f t="shared" si="70"/>
        <v>44.4947617103621</v>
      </c>
      <c r="O435" s="1" t="str">
        <f t="shared" si="71"/>
        <v>TRS6R3</v>
      </c>
      <c r="P435" s="1">
        <f t="shared" si="72"/>
        <v>1.0605</v>
      </c>
      <c r="R435" s="1">
        <f t="shared" si="73"/>
        <v>0.3425</v>
      </c>
      <c r="T435" s="1">
        <f t="shared" si="74"/>
        <v>1.403</v>
      </c>
      <c r="V435" s="1">
        <f t="shared" si="75"/>
        <v>2429.25</v>
      </c>
      <c r="Z435" s="1">
        <f t="shared" si="76"/>
        <v>43.6229796204957</v>
      </c>
      <c r="AE435" s="1" t="str">
        <f t="shared" si="77"/>
        <v>TRS6R3</v>
      </c>
      <c r="AF435" s="1">
        <f t="shared" si="78"/>
        <v>1.451</v>
      </c>
      <c r="AH435" s="1">
        <f t="shared" si="79"/>
        <v>2066.6875</v>
      </c>
      <c r="AL435" s="1">
        <f t="shared" si="80"/>
        <v>44.7815753534965</v>
      </c>
      <c r="AN435" s="1" t="str">
        <f t="shared" ref="AN435:AR435" si="209">AN398</f>
        <v>TRS6R3</v>
      </c>
      <c r="AP435" s="1">
        <f t="shared" si="209"/>
        <v>1.262478</v>
      </c>
      <c r="AR435" s="1">
        <f t="shared" si="209"/>
        <v>0.528978</v>
      </c>
      <c r="AT435" s="1">
        <f t="shared" si="82"/>
        <v>1.791456</v>
      </c>
      <c r="AV435" s="1">
        <f t="shared" si="83"/>
        <v>2849.25</v>
      </c>
      <c r="AZ435" s="1">
        <f t="shared" ref="AZ435:BC435" si="210">AZ398</f>
        <v>53.1629879140178</v>
      </c>
      <c r="BB435" s="1" t="str">
        <f t="shared" si="210"/>
        <v>TRS6R3</v>
      </c>
      <c r="BC435" s="1">
        <f t="shared" si="210"/>
        <v>1.2245</v>
      </c>
      <c r="BE435" s="1">
        <f t="shared" ref="BE435:BI435" si="211">BE398</f>
        <v>0.498</v>
      </c>
      <c r="BG435" s="1">
        <f t="shared" si="211"/>
        <v>1.7225</v>
      </c>
      <c r="BI435" s="1">
        <f t="shared" si="211"/>
        <v>2661.75</v>
      </c>
      <c r="BM435" s="1">
        <f t="shared" si="86"/>
        <v>52.4575607950917</v>
      </c>
      <c r="BR435" s="1" t="str">
        <f t="shared" ref="BR435:BU435" si="212">BR398</f>
        <v>TRS6R3</v>
      </c>
      <c r="BS435" s="1">
        <f t="shared" si="212"/>
        <v>1.739</v>
      </c>
      <c r="BU435" s="1">
        <f t="shared" si="212"/>
        <v>2250.75</v>
      </c>
      <c r="BY435" s="1">
        <f t="shared" si="88"/>
        <v>53.5196977720899</v>
      </c>
    </row>
    <row r="436" spans="1:77">
      <c r="A436" s="1" t="s">
        <v>88</v>
      </c>
      <c r="C436" s="1">
        <f t="shared" si="66"/>
        <v>1.087478</v>
      </c>
      <c r="E436" s="1">
        <f t="shared" si="67"/>
        <v>0.341978</v>
      </c>
      <c r="G436" s="1">
        <f t="shared" si="68"/>
        <v>1.429456</v>
      </c>
      <c r="I436" s="1">
        <f t="shared" si="69"/>
        <v>2684.375</v>
      </c>
      <c r="M436" s="1">
        <f t="shared" si="70"/>
        <v>43.9543984085523</v>
      </c>
      <c r="O436" s="1" t="str">
        <f t="shared" si="71"/>
        <v>TRS6R3</v>
      </c>
      <c r="P436" s="1">
        <f t="shared" si="72"/>
        <v>1.073</v>
      </c>
      <c r="R436" s="1">
        <f t="shared" si="73"/>
        <v>0.337</v>
      </c>
      <c r="T436" s="1">
        <f t="shared" si="74"/>
        <v>1.41</v>
      </c>
      <c r="V436" s="1">
        <f t="shared" si="75"/>
        <v>2559.375</v>
      </c>
      <c r="Z436" s="1">
        <f t="shared" si="76"/>
        <v>43.3302813027604</v>
      </c>
      <c r="AE436" s="1" t="str">
        <f t="shared" si="77"/>
        <v>TRS6R3</v>
      </c>
      <c r="AF436" s="1">
        <f t="shared" si="78"/>
        <v>1.4285</v>
      </c>
      <c r="AH436" s="1">
        <f t="shared" si="79"/>
        <v>2273.125</v>
      </c>
      <c r="AL436" s="1">
        <f t="shared" si="80"/>
        <v>44.2441130689263</v>
      </c>
      <c r="AN436" s="1" t="str">
        <f t="shared" ref="AN436:AR436" si="213">AN399</f>
        <v>TRS6R3</v>
      </c>
      <c r="AP436" s="1">
        <f t="shared" si="213"/>
        <v>1.289478</v>
      </c>
      <c r="AR436" s="1">
        <f t="shared" si="213"/>
        <v>0.515478</v>
      </c>
      <c r="AT436" s="1">
        <f t="shared" si="82"/>
        <v>1.804956</v>
      </c>
      <c r="AV436" s="1">
        <f t="shared" si="83"/>
        <v>2789.5</v>
      </c>
      <c r="AZ436" s="1">
        <f t="shared" ref="AZ436:BC436" si="214">AZ399</f>
        <v>53.2409538274925</v>
      </c>
      <c r="BB436" s="1" t="str">
        <f t="shared" si="214"/>
        <v>TRS6R3</v>
      </c>
      <c r="BC436" s="1">
        <f t="shared" si="214"/>
        <v>1.2565</v>
      </c>
      <c r="BE436" s="1">
        <f t="shared" ref="BE436:BI436" si="215">BE399</f>
        <v>0.4825</v>
      </c>
      <c r="BG436" s="1">
        <f t="shared" si="215"/>
        <v>1.739</v>
      </c>
      <c r="BI436" s="1">
        <f t="shared" si="215"/>
        <v>2602</v>
      </c>
      <c r="BM436" s="1">
        <f t="shared" si="86"/>
        <v>52.5400608848335</v>
      </c>
      <c r="BR436" s="1" t="str">
        <f t="shared" ref="BR436:BU436" si="216">BR399</f>
        <v>TRS6R3</v>
      </c>
      <c r="BS436" s="1">
        <f t="shared" si="216"/>
        <v>1.7055</v>
      </c>
      <c r="BU436" s="1">
        <f t="shared" si="216"/>
        <v>2319.25</v>
      </c>
      <c r="BY436" s="1">
        <f t="shared" si="88"/>
        <v>53.5930991615823</v>
      </c>
    </row>
    <row r="439" ht="67.5" spans="3:78">
      <c r="C439" s="15" t="s">
        <v>89</v>
      </c>
      <c r="D439" s="15"/>
      <c r="E439" s="15" t="s">
        <v>90</v>
      </c>
      <c r="F439" s="15"/>
      <c r="G439" s="15" t="s">
        <v>91</v>
      </c>
      <c r="H439" s="15"/>
      <c r="I439" s="15" t="s">
        <v>92</v>
      </c>
      <c r="M439" s="14" t="s">
        <v>93</v>
      </c>
      <c r="N439" s="14"/>
      <c r="P439" s="15" t="s">
        <v>89</v>
      </c>
      <c r="Q439" s="15"/>
      <c r="R439" s="15" t="s">
        <v>90</v>
      </c>
      <c r="S439" s="15"/>
      <c r="T439" s="15" t="s">
        <v>91</v>
      </c>
      <c r="U439" s="15"/>
      <c r="V439" s="15" t="s">
        <v>92</v>
      </c>
      <c r="Z439" s="14" t="s">
        <v>93</v>
      </c>
      <c r="AB439" s="14"/>
      <c r="AC439" s="14"/>
      <c r="AD439" s="14"/>
      <c r="AF439" s="15" t="s">
        <v>91</v>
      </c>
      <c r="AG439" s="15"/>
      <c r="AH439" s="15" t="s">
        <v>92</v>
      </c>
      <c r="AL439" s="14" t="s">
        <v>93</v>
      </c>
      <c r="AM439" s="14"/>
      <c r="AP439" s="15" t="s">
        <v>89</v>
      </c>
      <c r="AQ439" s="15"/>
      <c r="AR439" s="15" t="s">
        <v>90</v>
      </c>
      <c r="AS439" s="15"/>
      <c r="AT439" s="15" t="s">
        <v>91</v>
      </c>
      <c r="AU439" s="15"/>
      <c r="AV439" s="15" t="s">
        <v>92</v>
      </c>
      <c r="AZ439" s="14" t="s">
        <v>93</v>
      </c>
      <c r="BA439" s="14"/>
      <c r="BC439" s="15" t="s">
        <v>89</v>
      </c>
      <c r="BD439" s="15"/>
      <c r="BE439" s="15" t="s">
        <v>90</v>
      </c>
      <c r="BF439" s="15"/>
      <c r="BG439" s="15" t="s">
        <v>91</v>
      </c>
      <c r="BH439" s="15"/>
      <c r="BI439" s="15" t="s">
        <v>92</v>
      </c>
      <c r="BM439" s="14" t="s">
        <v>93</v>
      </c>
      <c r="BO439" s="14"/>
      <c r="BP439" s="14"/>
      <c r="BQ439" s="14"/>
      <c r="BS439" s="15" t="s">
        <v>91</v>
      </c>
      <c r="BT439" s="15"/>
      <c r="BU439" s="15" t="s">
        <v>92</v>
      </c>
      <c r="BY439" s="14" t="s">
        <v>93</v>
      </c>
      <c r="BZ439" s="14"/>
    </row>
    <row r="440" spans="1:78">
      <c r="A440" s="1" t="s">
        <v>94</v>
      </c>
      <c r="C440" s="1">
        <f>AVERAGE(C404:C406)</f>
        <v>1.13764466666667</v>
      </c>
      <c r="D440" s="1">
        <f t="shared" ref="D440:H440" si="217">STDEVA(C404:C406)</f>
        <v>0.00490747728811192</v>
      </c>
      <c r="E440" s="1">
        <f>AVERAGE(E404:E406)</f>
        <v>0.413311333333333</v>
      </c>
      <c r="F440" s="1">
        <f t="shared" si="217"/>
        <v>0.00160727512683219</v>
      </c>
      <c r="G440" s="1">
        <f>AVERAGE(G404:G406)</f>
        <v>1.550956</v>
      </c>
      <c r="H440" s="1">
        <f t="shared" si="217"/>
        <v>0.00458257569495592</v>
      </c>
      <c r="I440" s="1">
        <f>AVERAGE(I404:I406)</f>
        <v>3892</v>
      </c>
      <c r="J440" s="1">
        <f>STDEVA(I404:I406)</f>
        <v>31.1773600193772</v>
      </c>
      <c r="M440" s="1">
        <f>AVERAGE(M404:M406)</f>
        <v>43.8910786890494</v>
      </c>
      <c r="N440" s="1">
        <f>STDEVA(M404:M406)</f>
        <v>0.428986421365975</v>
      </c>
      <c r="O440" s="1" t="s">
        <v>94</v>
      </c>
      <c r="P440" s="1">
        <f>AVERAGE(P404:P406)</f>
        <v>1.123</v>
      </c>
      <c r="Q440" s="1">
        <f>STDEVA(P404:P406)</f>
        <v>0.0124398553046246</v>
      </c>
      <c r="R440" s="1">
        <f>AVERAGE(R404:R406)</f>
        <v>0.388666666666667</v>
      </c>
      <c r="S440" s="1">
        <f>STDEVA(R404:R406)</f>
        <v>0.00275378527364306</v>
      </c>
      <c r="T440" s="1">
        <f>AVERAGE(T404:T406)</f>
        <v>1.51166666666667</v>
      </c>
      <c r="U440" s="1">
        <f>STDEVA(T404:T406)</f>
        <v>0.01075096894858</v>
      </c>
      <c r="V440" s="1">
        <f>AVERAGE(V404:V406)</f>
        <v>3697.47222222222</v>
      </c>
      <c r="W440" s="1">
        <f>STDEVA(V404:V406)</f>
        <v>30.6827780745205</v>
      </c>
      <c r="Z440" s="1">
        <f>AVERAGE(Z404:Z406)</f>
        <v>43.4760900695528</v>
      </c>
      <c r="AA440" s="1">
        <f>STDEVA(Z404:Z406)</f>
        <v>0.167591987017191</v>
      </c>
      <c r="AE440" s="1" t="s">
        <v>94</v>
      </c>
      <c r="AF440" s="1">
        <f>AVERAGE(AF404:AF406)</f>
        <v>1.56666666666667</v>
      </c>
      <c r="AG440" s="1">
        <f>STDEVA(AF404:AF406)</f>
        <v>0.0297671519184039</v>
      </c>
      <c r="AH440" s="1">
        <f>AVERAGE(AH404:AH406)</f>
        <v>3205.63888888889</v>
      </c>
      <c r="AI440" s="1">
        <f>STDEVA(AH404:AH406)</f>
        <v>28.5726818508222</v>
      </c>
      <c r="AL440" s="1">
        <f>AVERAGE(AL404:AL406)</f>
        <v>44.1440252328605</v>
      </c>
      <c r="AM440" s="1">
        <f>STDEVA(AL404:AL406)</f>
        <v>0.429671161740533</v>
      </c>
      <c r="AN440" s="1" t="s">
        <v>94</v>
      </c>
      <c r="AP440" s="1">
        <f t="shared" ref="AP440:AT440" si="218">AVERAGE(AP404:AP406)</f>
        <v>1.300978</v>
      </c>
      <c r="AQ440" s="1">
        <f t="shared" ref="AQ440:AU440" si="219">STDEVA(AP404:AP406)</f>
        <v>0.00736545993132808</v>
      </c>
      <c r="AR440" s="1">
        <f t="shared" si="218"/>
        <v>0.556644666666667</v>
      </c>
      <c r="AS440" s="1">
        <f t="shared" si="219"/>
        <v>0.0110942928270951</v>
      </c>
      <c r="AT440" s="1">
        <f t="shared" si="218"/>
        <v>1.85762266666667</v>
      </c>
      <c r="AU440" s="1">
        <f t="shared" si="219"/>
        <v>0.0176162803489653</v>
      </c>
      <c r="AV440" s="1">
        <f>AVERAGE(AV404:AV406)</f>
        <v>4134.61111111111</v>
      </c>
      <c r="AW440" s="1">
        <f>STDEVA(AV404:AV406)</f>
        <v>74.5121323703075</v>
      </c>
      <c r="AZ440" s="1">
        <f t="shared" ref="AZ440:BE440" si="220">AVERAGE(AZ404:AZ406)</f>
        <v>53.2991728180906</v>
      </c>
      <c r="BA440" s="1">
        <f t="shared" ref="BA440:BF440" si="221">STDEVA(AZ404:AZ406)</f>
        <v>0.377182586473822</v>
      </c>
      <c r="BB440" s="1" t="s">
        <v>94</v>
      </c>
      <c r="BC440" s="1">
        <f t="shared" si="220"/>
        <v>1.266</v>
      </c>
      <c r="BD440" s="1">
        <f t="shared" si="221"/>
        <v>0.00867467578644875</v>
      </c>
      <c r="BE440" s="1">
        <f t="shared" si="220"/>
        <v>0.525833333333333</v>
      </c>
      <c r="BF440" s="1">
        <f t="shared" si="221"/>
        <v>0.00889288104796944</v>
      </c>
      <c r="BG440" s="1">
        <f>AVERAGE(BG404:BG406)</f>
        <v>1.79183333333333</v>
      </c>
      <c r="BH440" s="1">
        <f>STDEVA(BG404:BG406)</f>
        <v>0.0131561139145774</v>
      </c>
      <c r="BI440" s="1">
        <f>AVERAGE(BI404:BI406)</f>
        <v>3941.72222222222</v>
      </c>
      <c r="BJ440" s="1">
        <f>STDEVA(BI404:BI406)</f>
        <v>80.7329846767415</v>
      </c>
      <c r="BM440" s="1">
        <f>AVERAGE(BM404:BM406)</f>
        <v>52.7309733254888</v>
      </c>
      <c r="BN440" s="1">
        <f>STDEVA(BM404:BM406)</f>
        <v>0.230552693473815</v>
      </c>
      <c r="BR440" s="1" t="s">
        <v>94</v>
      </c>
      <c r="BS440" s="1">
        <f>AVERAGE(BS404:BS406)</f>
        <v>1.8465</v>
      </c>
      <c r="BT440" s="1">
        <f>STDEVA(BS404:BS406)</f>
        <v>0.0268374738006393</v>
      </c>
      <c r="BU440" s="1">
        <f>AVERAGE(BU404:BU406)</f>
        <v>3401.97222222222</v>
      </c>
      <c r="BV440" s="1">
        <f>STDEVA(BU404:BU406)</f>
        <v>58.7334097931185</v>
      </c>
      <c r="BY440" s="1">
        <f>AVERAGE(BY404:BY406)</f>
        <v>53.3427170160423</v>
      </c>
      <c r="BZ440" s="1">
        <f>STDEVA(BY404:BY406)</f>
        <v>0.377000152329603</v>
      </c>
    </row>
    <row r="441" spans="1:78">
      <c r="A441" s="1" t="s">
        <v>95</v>
      </c>
      <c r="C441" s="1">
        <f>AVERAGE(C407:C409)</f>
        <v>1.13814466666667</v>
      </c>
      <c r="D441" s="1">
        <f t="shared" ref="D441:H441" si="222">STDEVA(C407:C409)</f>
        <v>0.0118462370959445</v>
      </c>
      <c r="E441" s="1">
        <f>AVERAGE(E407:E409)</f>
        <v>0.411978</v>
      </c>
      <c r="F441" s="1">
        <f t="shared" si="222"/>
        <v>0.0115325625946708</v>
      </c>
      <c r="G441" s="1">
        <f>AVERAGE(G407:G409)</f>
        <v>1.55012266666667</v>
      </c>
      <c r="H441" s="1">
        <f t="shared" si="222"/>
        <v>0.00568624070307725</v>
      </c>
      <c r="I441" s="1">
        <f>AVERAGE(I407:I409)</f>
        <v>3888.30555555555</v>
      </c>
      <c r="J441" s="1">
        <f>STDEVA(I407:I409)</f>
        <v>24.9391388814469</v>
      </c>
      <c r="M441" s="1">
        <f>AVERAGE(M407:M409)</f>
        <v>44.287208461616</v>
      </c>
      <c r="N441" s="1">
        <f>STDEVA(M407:M409)</f>
        <v>0.440709442330111</v>
      </c>
      <c r="O441" s="1" t="s">
        <v>95</v>
      </c>
      <c r="P441" s="1">
        <f>AVERAGE(P407:P409)</f>
        <v>1.12016666666667</v>
      </c>
      <c r="Q441" s="1">
        <f>STDEVA(P407:P409)</f>
        <v>0.0205324945716135</v>
      </c>
      <c r="R441" s="1">
        <f>AVERAGE(R407:R409)</f>
        <v>0.3885</v>
      </c>
      <c r="S441" s="1">
        <f>STDEVA(R407:R409)</f>
        <v>0.00396862696659689</v>
      </c>
      <c r="T441" s="1">
        <f>AVERAGE(T407:T409)</f>
        <v>1.50866666666667</v>
      </c>
      <c r="U441" s="1">
        <f>STDEVA(T407:T409)</f>
        <v>0.0199394918022835</v>
      </c>
      <c r="V441" s="1">
        <f>AVERAGE(V407:V409)</f>
        <v>3676.19444444444</v>
      </c>
      <c r="W441" s="1">
        <f>STDEVA(V407:V409)</f>
        <v>44.6587627749892</v>
      </c>
      <c r="Z441" s="1">
        <f>AVERAGE(Z407:Z409)</f>
        <v>44.1557255570928</v>
      </c>
      <c r="AA441" s="1">
        <f>STDEVA(Z407:Z409)</f>
        <v>0.628666787918797</v>
      </c>
      <c r="AE441" s="1" t="s">
        <v>95</v>
      </c>
      <c r="AF441" s="1">
        <f>AVERAGE(AF407:AF409)</f>
        <v>1.5495</v>
      </c>
      <c r="AG441" s="1">
        <f>STDEVA(AF407:AF409)</f>
        <v>0.0086746757864488</v>
      </c>
      <c r="AH441" s="1">
        <f>AVERAGE(AH407:AH409)</f>
        <v>3185.83333333333</v>
      </c>
      <c r="AI441" s="1">
        <f>STDEVA(AH407:AH409)</f>
        <v>35.2455670971542</v>
      </c>
      <c r="AL441" s="1">
        <f>AVERAGE(AL407:AL409)</f>
        <v>44.5501286322139</v>
      </c>
      <c r="AM441" s="1">
        <f>STDEVA(AL407:AL409)</f>
        <v>0.429803059368878</v>
      </c>
      <c r="AN441" s="1" t="s">
        <v>95</v>
      </c>
      <c r="AP441" s="1">
        <f t="shared" ref="AP441:AT441" si="223">AVERAGE(AP407:AP409)</f>
        <v>1.29731133333333</v>
      </c>
      <c r="AQ441" s="1">
        <f t="shared" ref="AQ441:AU441" si="224">STDEVA(AP407:AP409)</f>
        <v>0.0125133262297973</v>
      </c>
      <c r="AR441" s="1">
        <f t="shared" si="223"/>
        <v>0.559644666666667</v>
      </c>
      <c r="AS441" s="1">
        <f t="shared" si="224"/>
        <v>0.0131370975992924</v>
      </c>
      <c r="AT441" s="1">
        <f t="shared" si="223"/>
        <v>1.856956</v>
      </c>
      <c r="AU441" s="1">
        <f t="shared" si="224"/>
        <v>0.00746659226153401</v>
      </c>
      <c r="AV441" s="1">
        <f>AVERAGE(AV407:AV409)</f>
        <v>4133.97222222222</v>
      </c>
      <c r="AW441" s="1">
        <f>STDEVA(AV407:AV409)</f>
        <v>49.4322160284295</v>
      </c>
      <c r="AZ441" s="1">
        <f t="shared" ref="AZ441:BE441" si="225">AVERAGE(AZ407:AZ409)</f>
        <v>53.4450877088518</v>
      </c>
      <c r="BA441" s="1">
        <f t="shared" ref="BA441:BF441" si="226">STDEVA(AZ407:AZ409)</f>
        <v>0.472223907278426</v>
      </c>
      <c r="BB441" s="1" t="s">
        <v>95</v>
      </c>
      <c r="BC441" s="1">
        <f t="shared" si="225"/>
        <v>1.25966666666667</v>
      </c>
      <c r="BD441" s="1">
        <f t="shared" si="226"/>
        <v>0.0138954428980631</v>
      </c>
      <c r="BE441" s="1">
        <f t="shared" si="225"/>
        <v>0.5305</v>
      </c>
      <c r="BF441" s="1">
        <f t="shared" si="226"/>
        <v>0.012318684994755</v>
      </c>
      <c r="BG441" s="1">
        <f>AVERAGE(BG407:BG409)</f>
        <v>1.79016666666667</v>
      </c>
      <c r="BH441" s="1">
        <f>STDEVA(BG407:BG409)</f>
        <v>0.00557524289455926</v>
      </c>
      <c r="BI441" s="1">
        <f>AVERAGE(BI407:BI409)</f>
        <v>3941.75</v>
      </c>
      <c r="BJ441" s="1">
        <f>STDEVA(BI407:BI409)</f>
        <v>56.3772634431056</v>
      </c>
      <c r="BM441" s="1">
        <f>AVERAGE(BM407:BM409)</f>
        <v>52.9339301413685</v>
      </c>
      <c r="BN441" s="1">
        <f>STDEVA(BM407:BM409)</f>
        <v>0.237003488157282</v>
      </c>
      <c r="BR441" s="1" t="s">
        <v>95</v>
      </c>
      <c r="BS441" s="1">
        <f>AVERAGE(BS407:BS409)</f>
        <v>1.81666666666667</v>
      </c>
      <c r="BT441" s="1">
        <f>STDEVA(BS407:BS409)</f>
        <v>0.0133447867473906</v>
      </c>
      <c r="BU441" s="1">
        <f>AVERAGE(BU407:BU409)</f>
        <v>3403.47222222222</v>
      </c>
      <c r="BV441" s="1">
        <f>STDEVA(BU407:BU409)</f>
        <v>82.1317257238033</v>
      </c>
      <c r="BY441" s="1">
        <f>AVERAGE(BY407:BY409)</f>
        <v>53.3896139174079</v>
      </c>
      <c r="BZ441" s="1">
        <f>STDEVA(BY407:BY409)</f>
        <v>0.998673705914289</v>
      </c>
    </row>
    <row r="442" spans="1:77">
      <c r="A442" s="1" t="s">
        <v>96</v>
      </c>
      <c r="C442" s="1">
        <f>AVERAGE(C404:C409)</f>
        <v>1.13789466666667</v>
      </c>
      <c r="E442" s="1">
        <f>AVERAGE(E404:E409)</f>
        <v>0.412644666666667</v>
      </c>
      <c r="G442" s="1">
        <f>AVERAGE(G404:G409)</f>
        <v>1.55053933333333</v>
      </c>
      <c r="I442" s="1">
        <f>AVERAGE(I404:I409)</f>
        <v>3890.15277777778</v>
      </c>
      <c r="M442" s="1">
        <f>AVERAGE(M404:M409)</f>
        <v>44.0891435753327</v>
      </c>
      <c r="O442" s="1" t="s">
        <v>96</v>
      </c>
      <c r="P442" s="1">
        <f>AVERAGE(P404:P409)</f>
        <v>1.12158333333333</v>
      </c>
      <c r="R442" s="1">
        <f>AVERAGE(R404:R409)</f>
        <v>0.388583333333333</v>
      </c>
      <c r="T442" s="1">
        <f>AVERAGE(T404:T409)</f>
        <v>1.51016666666667</v>
      </c>
      <c r="V442" s="1">
        <f>AVERAGE(V404:V409)</f>
        <v>3686.83333333333</v>
      </c>
      <c r="Z442" s="1">
        <f>AVERAGE(Z404:Z409)</f>
        <v>43.8159078133228</v>
      </c>
      <c r="AE442" s="1" t="s">
        <v>96</v>
      </c>
      <c r="AF442" s="1">
        <f>AVERAGE(AF404:AF409)</f>
        <v>1.55808333333333</v>
      </c>
      <c r="AH442" s="1">
        <f>AVERAGE(AH404:AH409)</f>
        <v>3195.73611111111</v>
      </c>
      <c r="AL442" s="1">
        <f>AVERAGE(AL404:AL409)</f>
        <v>44.3470769325372</v>
      </c>
      <c r="AN442" s="1" t="s">
        <v>96</v>
      </c>
      <c r="AP442" s="1">
        <f t="shared" ref="AP442:AT442" si="227">AVERAGE(AP404:AP409)</f>
        <v>1.29914466666667</v>
      </c>
      <c r="AR442" s="1">
        <f t="shared" si="227"/>
        <v>0.558144666666667</v>
      </c>
      <c r="AT442" s="1">
        <f t="shared" si="227"/>
        <v>1.85728933333333</v>
      </c>
      <c r="AV442" s="1">
        <f>AVERAGE(AV404:AV409)</f>
        <v>4134.29166666667</v>
      </c>
      <c r="AZ442" s="1">
        <f t="shared" ref="AZ442:BE442" si="228">AVERAGE(AZ404:AZ409)</f>
        <v>53.3721302634712</v>
      </c>
      <c r="BB442" s="1" t="s">
        <v>96</v>
      </c>
      <c r="BC442" s="1">
        <f t="shared" si="228"/>
        <v>1.26283333333333</v>
      </c>
      <c r="BE442" s="1">
        <f t="shared" si="228"/>
        <v>0.528166666666667</v>
      </c>
      <c r="BG442" s="1">
        <f>AVERAGE(BG404:BG409)</f>
        <v>1.791</v>
      </c>
      <c r="BI442" s="1">
        <f>AVERAGE(BI404:BI409)</f>
        <v>3941.73611111111</v>
      </c>
      <c r="BM442" s="1">
        <f>AVERAGE(BM404:BM409)</f>
        <v>52.8324517334287</v>
      </c>
      <c r="BR442" s="1" t="s">
        <v>96</v>
      </c>
      <c r="BS442" s="1">
        <f>AVERAGE(BS404:BS409)</f>
        <v>1.83158333333333</v>
      </c>
      <c r="BU442" s="1">
        <f>AVERAGE(BU404:BU409)</f>
        <v>3402.72222222222</v>
      </c>
      <c r="BY442" s="1">
        <f>AVERAGE(BY404:BY409)</f>
        <v>53.3661654667251</v>
      </c>
    </row>
    <row r="443" spans="1:78">
      <c r="A443" s="1" t="s">
        <v>94</v>
      </c>
      <c r="C443" s="1">
        <f>AVERAGE(C410:C412)</f>
        <v>1.089478</v>
      </c>
      <c r="D443" s="1">
        <f t="shared" ref="D443:H443" si="229">STDEVA(C410:C412)</f>
        <v>0.005</v>
      </c>
      <c r="E443" s="1">
        <f>AVERAGE(E410:E412)</f>
        <v>0.380311333333333</v>
      </c>
      <c r="F443" s="1">
        <f t="shared" si="229"/>
        <v>0.00464578662158879</v>
      </c>
      <c r="G443" s="1">
        <f>AVERAGE(G410:G412)</f>
        <v>1.46978933333333</v>
      </c>
      <c r="H443" s="1">
        <f t="shared" si="229"/>
        <v>0.00125830573921167</v>
      </c>
      <c r="I443" s="1">
        <f>AVERAGE(I410:I412)</f>
        <v>2563.11111111111</v>
      </c>
      <c r="J443" s="1">
        <f>STDEVA(I410:I412)</f>
        <v>23.0412271406781</v>
      </c>
      <c r="M443" s="1">
        <f>AVERAGE(M410:M412)</f>
        <v>41.8073649146406</v>
      </c>
      <c r="N443" s="1">
        <f>STDEVA(M410:M412)</f>
        <v>0.164869738000037</v>
      </c>
      <c r="O443" s="1" t="s">
        <v>94</v>
      </c>
      <c r="P443" s="1">
        <f>AVERAGE(P410:P412)</f>
        <v>1.085</v>
      </c>
      <c r="Q443" s="1">
        <f>STDEVA(P410:P412)</f>
        <v>0.00699999999999994</v>
      </c>
      <c r="R443" s="1">
        <f>AVERAGE(R410:R412)</f>
        <v>0.370833333333333</v>
      </c>
      <c r="S443" s="1">
        <f>STDEVA(R410:R412)</f>
        <v>0.012413030787577</v>
      </c>
      <c r="T443" s="1">
        <f>AVERAGE(T410:T412)</f>
        <v>1.45583333333333</v>
      </c>
      <c r="U443" s="1">
        <f>STDEVA(T410:T412)</f>
        <v>0.014935974468823</v>
      </c>
      <c r="V443" s="1">
        <f>AVERAGE(V410:V412)</f>
        <v>2395.51851851852</v>
      </c>
      <c r="W443" s="1">
        <f>STDEVA(V410:V412)</f>
        <v>24.8541631093911</v>
      </c>
      <c r="Z443" s="1">
        <f>AVERAGE(Z410:Z412)</f>
        <v>41.3060072812111</v>
      </c>
      <c r="AA443" s="1">
        <f>STDEVA(Z410:Z412)</f>
        <v>0.236231173162764</v>
      </c>
      <c r="AE443" s="1" t="s">
        <v>94</v>
      </c>
      <c r="AF443" s="1">
        <f>AVERAGE(AF410:AF412)</f>
        <v>1.481</v>
      </c>
      <c r="AG443" s="1">
        <f>STDEVA(AF410:AF412)</f>
        <v>0.0125299640861416</v>
      </c>
      <c r="AH443" s="1">
        <f>AVERAGE(AH410:AH412)</f>
        <v>2076.2037037037</v>
      </c>
      <c r="AI443" s="1">
        <f>STDEVA(AH410:AH412)</f>
        <v>24.3625733333731</v>
      </c>
      <c r="AL443" s="1">
        <f>AVERAGE(AL410:AL412)</f>
        <v>42.0596283410146</v>
      </c>
      <c r="AM443" s="1">
        <f>STDEVA(AL410:AL412)</f>
        <v>0.0895979984063293</v>
      </c>
      <c r="AN443" s="1" t="s">
        <v>94</v>
      </c>
      <c r="AP443" s="1">
        <f t="shared" ref="AP443:AT443" si="230">AVERAGE(AP410:AP412)</f>
        <v>1.283978</v>
      </c>
      <c r="AQ443" s="1">
        <f t="shared" ref="AQ443:AU443" si="231">STDEVA(AP410:AP412)</f>
        <v>0.00624499799839839</v>
      </c>
      <c r="AR443" s="1">
        <f t="shared" si="230"/>
        <v>0.539478</v>
      </c>
      <c r="AS443" s="1">
        <f t="shared" si="231"/>
        <v>0.00804673846971558</v>
      </c>
      <c r="AT443" s="1">
        <f t="shared" si="230"/>
        <v>1.823456</v>
      </c>
      <c r="AU443" s="1">
        <f t="shared" si="231"/>
        <v>0.00390512483795322</v>
      </c>
      <c r="AV443" s="1">
        <f>AVERAGE(AV410:AV412)</f>
        <v>2683.24074074074</v>
      </c>
      <c r="AW443" s="1">
        <f>STDEVA(AV410:AV412)</f>
        <v>48.2957814957812</v>
      </c>
      <c r="AZ443" s="1">
        <f t="shared" ref="AZ443:BE443" si="232">AVERAGE(AZ410:AZ412)</f>
        <v>49.6381259462886</v>
      </c>
      <c r="BA443" s="1">
        <f t="shared" ref="BA443:BF443" si="233">STDEVA(AZ410:AZ412)</f>
        <v>1.08656808606139</v>
      </c>
      <c r="BB443" s="1" t="s">
        <v>94</v>
      </c>
      <c r="BC443" s="1">
        <f t="shared" si="232"/>
        <v>1.24933333333333</v>
      </c>
      <c r="BD443" s="1">
        <f t="shared" si="233"/>
        <v>0.00723417813807015</v>
      </c>
      <c r="BE443" s="1">
        <f t="shared" si="232"/>
        <v>0.509666666666667</v>
      </c>
      <c r="BF443" s="1">
        <f t="shared" si="233"/>
        <v>0.00682519840981441</v>
      </c>
      <c r="BG443" s="1">
        <f>AVERAGE(BG410:BG412)</f>
        <v>1.759</v>
      </c>
      <c r="BH443" s="1">
        <f>STDEVA(BG410:BG412)</f>
        <v>0.0109658560997307</v>
      </c>
      <c r="BI443" s="1">
        <f>AVERAGE(BI410:BI412)</f>
        <v>2553.01851851852</v>
      </c>
      <c r="BJ443" s="1">
        <f>STDEVA(BI410:BI412)</f>
        <v>15.8260542072083</v>
      </c>
      <c r="BM443" s="1">
        <f>AVERAGE(BM410:BM412)</f>
        <v>49.4435248618224</v>
      </c>
      <c r="BN443" s="1">
        <f>STDEVA(BM410:BM412)</f>
        <v>1.02894295015231</v>
      </c>
      <c r="BR443" s="1" t="s">
        <v>94</v>
      </c>
      <c r="BS443" s="1">
        <f>AVERAGE(BS410:BS412)</f>
        <v>1.80466666666667</v>
      </c>
      <c r="BT443" s="1">
        <f>STDEVA(BS410:BS412)</f>
        <v>0.0287851234726087</v>
      </c>
      <c r="BU443" s="1">
        <f>AVERAGE(BU410:BU412)</f>
        <v>2205.18518518519</v>
      </c>
      <c r="BV443" s="1">
        <f>STDEVA(BU410:BU412)</f>
        <v>22.5621455434283</v>
      </c>
      <c r="BY443" s="1">
        <f>AVERAGE(BY410:BY412)</f>
        <v>50.6308194744668</v>
      </c>
      <c r="BZ443" s="1">
        <f>STDEVA(BY410:BY412)</f>
        <v>1.09004146938794</v>
      </c>
    </row>
    <row r="444" spans="1:78">
      <c r="A444" s="1" t="s">
        <v>95</v>
      </c>
      <c r="C444" s="1">
        <f>AVERAGE(C413:C415)</f>
        <v>1.03064466666667</v>
      </c>
      <c r="D444" s="1">
        <f t="shared" ref="D444:H444" si="234">STDEVA(C413:C415)</f>
        <v>0.00897682200633009</v>
      </c>
      <c r="E444" s="1">
        <f>AVERAGE(E413:E415)</f>
        <v>0.322644666666667</v>
      </c>
      <c r="F444" s="1">
        <f t="shared" si="234"/>
        <v>0.0152506830448125</v>
      </c>
      <c r="G444" s="1">
        <f>AVERAGE(G413:G415)</f>
        <v>1.35328933333333</v>
      </c>
      <c r="H444" s="1">
        <f t="shared" si="234"/>
        <v>0.0102753750945322</v>
      </c>
      <c r="I444" s="1">
        <f>AVERAGE(I413:I415)</f>
        <v>2352.92592592593</v>
      </c>
      <c r="J444" s="1">
        <f>STDEVA(I413:I415)</f>
        <v>52.2241823903237</v>
      </c>
      <c r="M444" s="1">
        <f>AVERAGE(M413:M415)</f>
        <v>42.5591299793515</v>
      </c>
      <c r="N444" s="1">
        <f>STDEVA(M413:M415)</f>
        <v>0.204927462465994</v>
      </c>
      <c r="O444" s="1" t="s">
        <v>95</v>
      </c>
      <c r="P444" s="1">
        <f>AVERAGE(P413:P415)</f>
        <v>1.01566666666667</v>
      </c>
      <c r="Q444" s="1">
        <f>STDEVA(P413:P415)</f>
        <v>0.00954375886814685</v>
      </c>
      <c r="R444" s="1">
        <f>AVERAGE(R413:R415)</f>
        <v>0.319166666666667</v>
      </c>
      <c r="S444" s="1">
        <f>STDEVA(R413:R415)</f>
        <v>0.00583809329604567</v>
      </c>
      <c r="T444" s="1">
        <f>AVERAGE(T413:T415)</f>
        <v>1.33483333333333</v>
      </c>
      <c r="U444" s="1">
        <f>STDEVA(T413:T415)</f>
        <v>0.0112398102000581</v>
      </c>
      <c r="V444" s="1">
        <f>AVERAGE(V413:V415)</f>
        <v>2211.01851851852</v>
      </c>
      <c r="W444" s="1">
        <f>STDEVA(V413:V415)</f>
        <v>23.1528291563331</v>
      </c>
      <c r="Z444" s="1">
        <f>AVERAGE(Z413:Z415)</f>
        <v>41.9615062820528</v>
      </c>
      <c r="AA444" s="1">
        <f>STDEVA(Z413:Z415)</f>
        <v>0.207511045430839</v>
      </c>
      <c r="AE444" s="1" t="s">
        <v>95</v>
      </c>
      <c r="AF444" s="1">
        <f>AVERAGE(AF413:AF415)</f>
        <v>1.37083333333333</v>
      </c>
      <c r="AG444" s="1">
        <f>STDEVA(AF413:AF415)</f>
        <v>0.0220586339861137</v>
      </c>
      <c r="AH444" s="1">
        <f>AVERAGE(AH413:AH415)</f>
        <v>1919.88888888889</v>
      </c>
      <c r="AI444" s="1">
        <f>STDEVA(AH413:AH415)</f>
        <v>21.2041080343167</v>
      </c>
      <c r="AL444" s="1">
        <f>AVERAGE(AL413:AL415)</f>
        <v>42.8023960676888</v>
      </c>
      <c r="AM444" s="1">
        <f>STDEVA(AL413:AL415)</f>
        <v>0.209345116252204</v>
      </c>
      <c r="AN444" s="1" t="s">
        <v>95</v>
      </c>
      <c r="AP444" s="1">
        <f t="shared" ref="AP444:AT444" si="235">AVERAGE(AP413:AP415)</f>
        <v>1.26214466666667</v>
      </c>
      <c r="AQ444" s="1">
        <f t="shared" ref="AQ444:AU444" si="236">STDEVA(AP413:AP415)</f>
        <v>0.00897682200633021</v>
      </c>
      <c r="AR444" s="1">
        <f t="shared" si="235"/>
        <v>0.520144666666667</v>
      </c>
      <c r="AS444" s="1">
        <f t="shared" si="236"/>
        <v>0.00644851404071768</v>
      </c>
      <c r="AT444" s="1">
        <f t="shared" si="235"/>
        <v>1.78228933333333</v>
      </c>
      <c r="AU444" s="1">
        <f t="shared" si="236"/>
        <v>0.00850490054811533</v>
      </c>
      <c r="AV444" s="1">
        <f>AVERAGE(AV413:AV415)</f>
        <v>2602.38888888889</v>
      </c>
      <c r="AW444" s="1">
        <f>STDEVA(AV413:AV415)</f>
        <v>21.2169859741463</v>
      </c>
      <c r="AZ444" s="1">
        <f t="shared" ref="AZ444:BE444" si="237">AVERAGE(AZ413:AZ415)</f>
        <v>49.6493892487613</v>
      </c>
      <c r="BA444" s="1">
        <f t="shared" ref="BA444:BF444" si="238">STDEVA(AZ413:AZ415)</f>
        <v>0.689707158029061</v>
      </c>
      <c r="BB444" s="1" t="s">
        <v>95</v>
      </c>
      <c r="BC444" s="1">
        <f t="shared" si="237"/>
        <v>1.22716666666667</v>
      </c>
      <c r="BD444" s="1">
        <f t="shared" si="238"/>
        <v>0.0111504857891186</v>
      </c>
      <c r="BE444" s="1">
        <f t="shared" si="237"/>
        <v>0.4885</v>
      </c>
      <c r="BF444" s="1">
        <f t="shared" si="238"/>
        <v>0.00826135582092916</v>
      </c>
      <c r="BG444" s="1">
        <f>AVERAGE(BG413:BG415)</f>
        <v>1.71566666666667</v>
      </c>
      <c r="BH444" s="1">
        <f>STDEVA(BG413:BG415)</f>
        <v>0.0146997732408814</v>
      </c>
      <c r="BI444" s="1">
        <f>AVERAGE(BI413:BI415)</f>
        <v>2512.42592592593</v>
      </c>
      <c r="BJ444" s="1">
        <f>STDEVA(BI413:BI415)</f>
        <v>18.3452262210865</v>
      </c>
      <c r="BM444" s="1">
        <f>AVERAGE(BM413:BM415)</f>
        <v>49.0734090986437</v>
      </c>
      <c r="BN444" s="1">
        <f>STDEVA(BM413:BM415)</f>
        <v>0.94727038162115</v>
      </c>
      <c r="BR444" s="1" t="s">
        <v>95</v>
      </c>
      <c r="BS444" s="1">
        <f>AVERAGE(BS413:BS415)</f>
        <v>1.76983333333333</v>
      </c>
      <c r="BT444" s="1">
        <f>STDEVA(BS413:BS415)</f>
        <v>0.0302420788527068</v>
      </c>
      <c r="BU444" s="1">
        <f>AVERAGE(BU413:BU415)</f>
        <v>2169.81481481482</v>
      </c>
      <c r="BV444" s="1">
        <f>STDEVA(BU413:BU415)</f>
        <v>10.5541422055747</v>
      </c>
      <c r="BY444" s="1">
        <f>AVERAGE(BY413:BY415)</f>
        <v>51.5909096711856</v>
      </c>
      <c r="BZ444" s="1">
        <f>STDEVA(BY413:BY415)</f>
        <v>0.696695130591171</v>
      </c>
    </row>
    <row r="445" spans="1:78">
      <c r="A445" s="1" t="s">
        <v>97</v>
      </c>
      <c r="C445" s="1">
        <f>AVERAGE(C416:C418)</f>
        <v>0.931644666666667</v>
      </c>
      <c r="D445" s="1">
        <f t="shared" ref="D445:H445" si="239">STDEVA(C416:C418)</f>
        <v>0.00800520663901522</v>
      </c>
      <c r="E445" s="1">
        <f>AVERAGE(E416:E418)</f>
        <v>0.247811333333333</v>
      </c>
      <c r="F445" s="1">
        <f t="shared" si="239"/>
        <v>0.0082512625296577</v>
      </c>
      <c r="G445" s="1">
        <f>AVERAGE(G416:G418)</f>
        <v>1.179456</v>
      </c>
      <c r="H445" s="1">
        <f t="shared" si="239"/>
        <v>0.000499999999999945</v>
      </c>
      <c r="I445" s="1">
        <f>AVERAGE(I416:I418)</f>
        <v>2091.59259259259</v>
      </c>
      <c r="J445" s="1">
        <f>STDEVA(I416:I418)</f>
        <v>67.2934043081064</v>
      </c>
      <c r="M445" s="1">
        <f>AVERAGE(M416:M418)</f>
        <v>43.1996368415527</v>
      </c>
      <c r="N445" s="1">
        <f>STDEVA(M416:M418)</f>
        <v>0.270476079812998</v>
      </c>
      <c r="O445" s="1" t="s">
        <v>97</v>
      </c>
      <c r="P445" s="1">
        <f>AVERAGE(P416:P418)</f>
        <v>0.913833333333333</v>
      </c>
      <c r="Q445" s="1">
        <f>STDEVA(P416:P418)</f>
        <v>0.014682756326158</v>
      </c>
      <c r="R445" s="1">
        <f>AVERAGE(R416:R418)</f>
        <v>0.242333333333333</v>
      </c>
      <c r="S445" s="1">
        <f>STDEVA(R416:R418)</f>
        <v>0.00431083905212587</v>
      </c>
      <c r="T445" s="1">
        <f>AVERAGE(T416:T418)</f>
        <v>1.15616666666667</v>
      </c>
      <c r="U445" s="1">
        <f>STDEVA(T416:T418)</f>
        <v>0.0103722385883344</v>
      </c>
      <c r="V445" s="1">
        <f>AVERAGE(V416:V418)</f>
        <v>1941.92592592593</v>
      </c>
      <c r="W445" s="1">
        <f>STDEVA(V416:V418)</f>
        <v>61.2781135614225</v>
      </c>
      <c r="Z445" s="1">
        <f>AVERAGE(Z416:Z418)</f>
        <v>43.0816234042923</v>
      </c>
      <c r="AA445" s="1">
        <f>STDEVA(Z416:Z418)</f>
        <v>0.21978118770498</v>
      </c>
      <c r="AE445" s="1" t="s">
        <v>97</v>
      </c>
      <c r="AF445" s="1">
        <f>AVERAGE(AF416:AF418)</f>
        <v>1.18916666666667</v>
      </c>
      <c r="AG445" s="1">
        <f>STDEVA(AF416:AF418)</f>
        <v>0.0259293913027925</v>
      </c>
      <c r="AH445" s="1">
        <f>AVERAGE(AH416:AH418)</f>
        <v>1686.72222222222</v>
      </c>
      <c r="AI445" s="1">
        <f>STDEVA(AH416:AH418)</f>
        <v>54.1483159798748</v>
      </c>
      <c r="AL445" s="1">
        <f>AVERAGE(AL416:AL418)</f>
        <v>43.4865269222641</v>
      </c>
      <c r="AM445" s="1">
        <f>STDEVA(AL416:AL418)</f>
        <v>0.268649064431644</v>
      </c>
      <c r="AN445" s="1" t="s">
        <v>97</v>
      </c>
      <c r="AP445" s="1">
        <f t="shared" ref="AP445:AT445" si="240">AVERAGE(AP416:AP418)</f>
        <v>1.16081133333333</v>
      </c>
      <c r="AQ445" s="1">
        <f t="shared" ref="AQ445:AU445" si="241">STDEVA(AP416:AP418)</f>
        <v>0.00860716755578355</v>
      </c>
      <c r="AR445" s="1">
        <f t="shared" si="240"/>
        <v>0.484478</v>
      </c>
      <c r="AS445" s="1">
        <f t="shared" si="241"/>
        <v>0.00173205080756888</v>
      </c>
      <c r="AT445" s="1">
        <f t="shared" si="240"/>
        <v>1.64528933333333</v>
      </c>
      <c r="AU445" s="1">
        <f t="shared" si="241"/>
        <v>0.00987842767515834</v>
      </c>
      <c r="AV445" s="1">
        <f>AVERAGE(AV416:AV418)</f>
        <v>2235.77777777778</v>
      </c>
      <c r="AW445" s="1">
        <f>STDEVA(AV416:AV418)</f>
        <v>14.1330756440536</v>
      </c>
      <c r="AZ445" s="1">
        <f t="shared" ref="AZ445:BE445" si="242">AVERAGE(AZ416:AZ418)</f>
        <v>50.2321661968808</v>
      </c>
      <c r="BA445" s="1">
        <f t="shared" ref="BA445:BF445" si="243">STDEVA(AZ416:AZ418)</f>
        <v>0.218583245181639</v>
      </c>
      <c r="BB445" s="1" t="s">
        <v>97</v>
      </c>
      <c r="BC445" s="1">
        <f t="shared" si="242"/>
        <v>1.1255</v>
      </c>
      <c r="BD445" s="1">
        <f t="shared" si="243"/>
        <v>0.0121346610995116</v>
      </c>
      <c r="BE445" s="1">
        <f t="shared" si="242"/>
        <v>0.451</v>
      </c>
      <c r="BF445" s="1">
        <f t="shared" si="243"/>
        <v>0.00519615242270664</v>
      </c>
      <c r="BG445" s="1">
        <f>AVERAGE(BG416:BG418)</f>
        <v>1.5765</v>
      </c>
      <c r="BH445" s="1">
        <f>STDEVA(BG416:BG418)</f>
        <v>0.0162557682070088</v>
      </c>
      <c r="BI445" s="1">
        <f>AVERAGE(BI416:BI418)</f>
        <v>2137.62962962963</v>
      </c>
      <c r="BJ445" s="1">
        <f>STDEVA(BI416:BI418)</f>
        <v>11.8134069752204</v>
      </c>
      <c r="BM445" s="1">
        <f>AVERAGE(BM416:BM418)</f>
        <v>49.8092638850244</v>
      </c>
      <c r="BN445" s="1">
        <f>STDEVA(BM416:BM418)</f>
        <v>0.379542339636513</v>
      </c>
      <c r="BR445" s="1" t="s">
        <v>97</v>
      </c>
      <c r="BS445" s="1">
        <f>AVERAGE(BS416:BS418)</f>
        <v>1.655</v>
      </c>
      <c r="BT445" s="1">
        <f>STDEVA(BS416:BS418)</f>
        <v>0.0219317121994613</v>
      </c>
      <c r="BU445" s="1">
        <f>AVERAGE(BU416:BU418)</f>
        <v>1849.25925925926</v>
      </c>
      <c r="BV445" s="1">
        <f>STDEVA(BU416:BU418)</f>
        <v>9.39436614287357</v>
      </c>
      <c r="BY445" s="1">
        <f>AVERAGE(BY416:BY418)</f>
        <v>50.3323593165302</v>
      </c>
      <c r="BZ445" s="1">
        <f>STDEVA(BY416:BY418)</f>
        <v>0.269060255248925</v>
      </c>
    </row>
    <row r="446" spans="1:77">
      <c r="A446" s="1" t="s">
        <v>98</v>
      </c>
      <c r="C446" s="1">
        <f>AVERAGE(C410:C418)</f>
        <v>1.01725577777778</v>
      </c>
      <c r="E446" s="1">
        <f>AVERAGE(E410:E418)</f>
        <v>0.316922444444444</v>
      </c>
      <c r="G446" s="1">
        <f>AVERAGE(G410:G418)</f>
        <v>1.33417822222222</v>
      </c>
      <c r="I446" s="1">
        <f>AVERAGE(I410:I418)</f>
        <v>2335.87654320988</v>
      </c>
      <c r="M446" s="1">
        <f>AVERAGE(M410:M418)</f>
        <v>42.5220439118483</v>
      </c>
      <c r="O446" s="1" t="s">
        <v>98</v>
      </c>
      <c r="P446" s="1">
        <f>AVERAGE(P410:P418)</f>
        <v>1.00483333333333</v>
      </c>
      <c r="R446" s="1">
        <f>AVERAGE(R410:R418)</f>
        <v>0.310777777777778</v>
      </c>
      <c r="T446" s="1">
        <f>AVERAGE(T410:T418)</f>
        <v>1.31561111111111</v>
      </c>
      <c r="V446" s="1">
        <f>AVERAGE(V410:V418)</f>
        <v>2182.82098765432</v>
      </c>
      <c r="Z446" s="1">
        <f>AVERAGE(Z410:Z418)</f>
        <v>42.1163789891854</v>
      </c>
      <c r="AE446" s="1" t="s">
        <v>98</v>
      </c>
      <c r="AF446" s="1">
        <f>AVERAGE(AF410:AF418)</f>
        <v>1.347</v>
      </c>
      <c r="AH446" s="1">
        <f>AVERAGE(AH410:AH418)</f>
        <v>1894.27160493827</v>
      </c>
      <c r="AL446" s="1">
        <f>AVERAGE(AL410:AL418)</f>
        <v>42.7828504436558</v>
      </c>
      <c r="AN446" s="1" t="s">
        <v>98</v>
      </c>
      <c r="AP446" s="1">
        <f t="shared" ref="AP446:AT446" si="244">AVERAGE(AP410:AP418)</f>
        <v>1.23564466666667</v>
      </c>
      <c r="AR446" s="1">
        <f t="shared" si="244"/>
        <v>0.514700222222222</v>
      </c>
      <c r="AT446" s="1">
        <f t="shared" si="244"/>
        <v>1.75034488888889</v>
      </c>
      <c r="AV446" s="1">
        <f>AVERAGE(AV410:AV418)</f>
        <v>2507.13580246914</v>
      </c>
      <c r="AZ446" s="1">
        <f t="shared" ref="AZ446:BE446" si="245">AVERAGE(AZ410:AZ418)</f>
        <v>49.8398937973102</v>
      </c>
      <c r="BB446" s="1" t="s">
        <v>98</v>
      </c>
      <c r="BC446" s="1">
        <f t="shared" si="245"/>
        <v>1.20066666666667</v>
      </c>
      <c r="BE446" s="1">
        <f t="shared" si="245"/>
        <v>0.483055555555556</v>
      </c>
      <c r="BG446" s="1">
        <f>AVERAGE(BG410:BG418)</f>
        <v>1.68372222222222</v>
      </c>
      <c r="BI446" s="1">
        <f>AVERAGE(BI410:BI418)</f>
        <v>2401.02469135803</v>
      </c>
      <c r="BM446" s="1">
        <f>AVERAGE(BM410:BM418)</f>
        <v>49.4420659484968</v>
      </c>
      <c r="BR446" s="1" t="s">
        <v>98</v>
      </c>
      <c r="BS446" s="1">
        <f>AVERAGE(BS410:BS418)</f>
        <v>1.74316666666667</v>
      </c>
      <c r="BU446" s="1">
        <f>AVERAGE(BU410:BU418)</f>
        <v>2074.75308641975</v>
      </c>
      <c r="BY446" s="1">
        <f>AVERAGE(BY410:BY418)</f>
        <v>50.8513628207276</v>
      </c>
    </row>
    <row r="447" spans="1:78">
      <c r="A447" s="1" t="s">
        <v>94</v>
      </c>
      <c r="C447" s="1">
        <f>AVERAGE(C419:C421)</f>
        <v>1.04731133333333</v>
      </c>
      <c r="D447" s="1">
        <f t="shared" ref="D447:H447" si="246">STDEVA(C419:C421)</f>
        <v>0.0058380932960457</v>
      </c>
      <c r="E447" s="1">
        <f>AVERAGE(E419:E421)</f>
        <v>0.336978</v>
      </c>
      <c r="F447" s="1">
        <f t="shared" si="246"/>
        <v>0.0035</v>
      </c>
      <c r="G447" s="1">
        <f>AVERAGE(G419:G421)</f>
        <v>1.38428933333333</v>
      </c>
      <c r="H447" s="1">
        <f t="shared" si="246"/>
        <v>0.00340342964277699</v>
      </c>
      <c r="I447" s="1">
        <f>AVERAGE(I419:I421)</f>
        <v>2137.87037037037</v>
      </c>
      <c r="J447" s="1">
        <f>STDEVA(I419:I421)</f>
        <v>33.5949149836247</v>
      </c>
      <c r="M447" s="1">
        <f>AVERAGE(M419:M421)</f>
        <v>40.1381894307886</v>
      </c>
      <c r="N447" s="1">
        <f>STDEVA(M419:M421)</f>
        <v>0.25772205781253</v>
      </c>
      <c r="O447" s="1" t="s">
        <v>94</v>
      </c>
      <c r="P447" s="1">
        <f>AVERAGE(P419:P421)</f>
        <v>1.03083333333333</v>
      </c>
      <c r="Q447" s="1">
        <f>STDEVA(P419:P421)</f>
        <v>0.00851958527942143</v>
      </c>
      <c r="R447" s="1">
        <f>AVERAGE(R419:R421)</f>
        <v>0.3315</v>
      </c>
      <c r="S447" s="1">
        <f>STDEVA(R419:R421)</f>
        <v>0.0131053424220811</v>
      </c>
      <c r="T447" s="1">
        <f>AVERAGE(T419:T421)</f>
        <v>1.36233333333333</v>
      </c>
      <c r="U447" s="1">
        <f>STDEVA(T419:T421)</f>
        <v>0.00896288643983254</v>
      </c>
      <c r="V447" s="1">
        <f>AVERAGE(V419:V421)</f>
        <v>1977.09259259259</v>
      </c>
      <c r="W447" s="1">
        <f>STDEVA(V419:V421)</f>
        <v>26.372060911271</v>
      </c>
      <c r="Z447" s="1">
        <f>AVERAGE(Z419:Z421)</f>
        <v>39.6503399801782</v>
      </c>
      <c r="AA447" s="1">
        <f>STDEVA(Z419:Z421)</f>
        <v>0.0880291110482977</v>
      </c>
      <c r="AE447" s="1" t="s">
        <v>94</v>
      </c>
      <c r="AF447" s="1">
        <f>AVERAGE(AF419:AF421)</f>
        <v>1.38983333333333</v>
      </c>
      <c r="AG447" s="1">
        <f>STDEVA(AF419:AF421)</f>
        <v>0.00461880215351701</v>
      </c>
      <c r="AH447" s="1">
        <f>AVERAGE(AH419:AH421)</f>
        <v>1719.09259259259</v>
      </c>
      <c r="AI447" s="1">
        <f>STDEVA(AH419:AH421)</f>
        <v>13.63935090113</v>
      </c>
      <c r="AL447" s="1">
        <f>AVERAGE(AL419:AL421)</f>
        <v>40.3806199986276</v>
      </c>
      <c r="AM447" s="1">
        <f>STDEVA(AL419:AL421)</f>
        <v>0.396983156867563</v>
      </c>
      <c r="AN447" s="1" t="s">
        <v>94</v>
      </c>
      <c r="AP447" s="1">
        <f t="shared" ref="AP447:AT447" si="247">AVERAGE(AP419:AP421)</f>
        <v>1.250978</v>
      </c>
      <c r="AQ447" s="1">
        <f t="shared" ref="AQ447:AU447" si="248">STDEVA(AP419:AP421)</f>
        <v>0.01171537451386</v>
      </c>
      <c r="AR447" s="1">
        <f t="shared" si="247"/>
        <v>0.520811333333333</v>
      </c>
      <c r="AS447" s="1">
        <f t="shared" si="248"/>
        <v>0.00763762615825974</v>
      </c>
      <c r="AT447" s="1">
        <f t="shared" si="247"/>
        <v>1.77178933333333</v>
      </c>
      <c r="AU447" s="1">
        <f t="shared" si="248"/>
        <v>0.0131561139145772</v>
      </c>
      <c r="AV447" s="1">
        <f>AVERAGE(AV419:AV421)</f>
        <v>2589.90740740741</v>
      </c>
      <c r="AW447" s="1">
        <f>STDEVA(AV419:AV421)</f>
        <v>32.3771340081887</v>
      </c>
      <c r="AZ447" s="1">
        <f t="shared" ref="AZ447:BE447" si="249">AVERAGE(AZ419:AZ421)</f>
        <v>48.9063720397476</v>
      </c>
      <c r="BA447" s="1">
        <f t="shared" ref="BA447:BF447" si="250">STDEVA(AZ419:AZ421)</f>
        <v>0.426580533706311</v>
      </c>
      <c r="BB447" s="1" t="s">
        <v>94</v>
      </c>
      <c r="BC447" s="1">
        <f t="shared" si="249"/>
        <v>1.21533333333333</v>
      </c>
      <c r="BD447" s="1">
        <f t="shared" si="250"/>
        <v>0.00854887906882147</v>
      </c>
      <c r="BE447" s="1">
        <f t="shared" si="249"/>
        <v>0.489</v>
      </c>
      <c r="BF447" s="1">
        <f t="shared" si="250"/>
        <v>0.00550000000000003</v>
      </c>
      <c r="BG447" s="1">
        <f>AVERAGE(BG419:BG421)</f>
        <v>1.70433333333333</v>
      </c>
      <c r="BH447" s="1">
        <f>STDEVA(BG419:BG421)</f>
        <v>0.0105633012516605</v>
      </c>
      <c r="BI447" s="1">
        <f>AVERAGE(BI419:BI421)</f>
        <v>2422.72222222222</v>
      </c>
      <c r="BJ447" s="1">
        <f>STDEVA(BI419:BI421)</f>
        <v>32.7937343458433</v>
      </c>
      <c r="BM447" s="1">
        <f>AVERAGE(BM419:BM421)</f>
        <v>48.4953204016714</v>
      </c>
      <c r="BN447" s="1">
        <f>STDEVA(BM419:BM421)</f>
        <v>0.488127047026139</v>
      </c>
      <c r="BR447" s="1" t="s">
        <v>94</v>
      </c>
      <c r="BS447" s="1">
        <f>AVERAGE(BS419:BS421)</f>
        <v>1.69416666666667</v>
      </c>
      <c r="BT447" s="1">
        <f>STDEVA(BS419:BS421)</f>
        <v>0.016630794729457</v>
      </c>
      <c r="BU447" s="1">
        <f>AVERAGE(BU419:BU421)</f>
        <v>2092.83333333333</v>
      </c>
      <c r="BV447" s="1">
        <f>STDEVA(BU419:BU421)</f>
        <v>36.9809760903201</v>
      </c>
      <c r="BY447" s="1">
        <f>AVERAGE(BY419:BY421)</f>
        <v>49.8943949369457</v>
      </c>
      <c r="BZ447" s="1">
        <f>STDEVA(BY419:BY421)</f>
        <v>0.433159231487046</v>
      </c>
    </row>
    <row r="448" spans="1:78">
      <c r="A448" s="1" t="s">
        <v>95</v>
      </c>
      <c r="C448" s="1">
        <f>AVERAGE(C422:C424)</f>
        <v>1.06164466666667</v>
      </c>
      <c r="D448" s="1">
        <f t="shared" ref="D448:H448" si="251">STDEVA(C422:C424)</f>
        <v>0.00202072594216372</v>
      </c>
      <c r="E448" s="1">
        <f>AVERAGE(E422:E424)</f>
        <v>0.341978</v>
      </c>
      <c r="F448" s="1">
        <f t="shared" si="251"/>
        <v>0.00409267638593623</v>
      </c>
      <c r="G448" s="1">
        <f>AVERAGE(G422:G424)</f>
        <v>1.40362266666667</v>
      </c>
      <c r="H448" s="1">
        <f t="shared" si="251"/>
        <v>0.00225462487641154</v>
      </c>
      <c r="I448" s="1">
        <f>AVERAGE(I422:I424)</f>
        <v>2371.77777777778</v>
      </c>
      <c r="J448" s="1">
        <f>STDEVA(I422:I424)</f>
        <v>49.7193046940477</v>
      </c>
      <c r="M448" s="1">
        <f>AVERAGE(M422:M424)</f>
        <v>41.7846818485443</v>
      </c>
      <c r="N448" s="1">
        <f>STDEVA(M422:M424)</f>
        <v>0.307198184876752</v>
      </c>
      <c r="O448" s="1" t="s">
        <v>95</v>
      </c>
      <c r="P448" s="1">
        <f>AVERAGE(P422:P424)</f>
        <v>1.05333333333333</v>
      </c>
      <c r="Q448" s="1">
        <f>STDEVA(P422:P424)</f>
        <v>0.0140208178553655</v>
      </c>
      <c r="R448" s="1">
        <f>AVERAGE(R422:R424)</f>
        <v>0.338333333333333</v>
      </c>
      <c r="S448" s="1">
        <f>STDEVA(R422:R424)</f>
        <v>0.00510718448201483</v>
      </c>
      <c r="T448" s="1">
        <f>AVERAGE(T422:T424)</f>
        <v>1.39166666666667</v>
      </c>
      <c r="U448" s="1">
        <f>STDEVA(T422:T424)</f>
        <v>0.0168027775481714</v>
      </c>
      <c r="V448" s="1">
        <f>AVERAGE(V422:V424)</f>
        <v>2187.68518518519</v>
      </c>
      <c r="W448" s="1">
        <f>STDEVA(V422:V424)</f>
        <v>34.5208978277125</v>
      </c>
      <c r="Z448" s="1">
        <f>AVERAGE(Z422:Z424)</f>
        <v>41.2483136076989</v>
      </c>
      <c r="AA448" s="1">
        <f>STDEVA(Z422:Z424)</f>
        <v>0.303757840434282</v>
      </c>
      <c r="AE448" s="1" t="s">
        <v>95</v>
      </c>
      <c r="AF448" s="1">
        <f>AVERAGE(AF422:AF424)</f>
        <v>1.41016666666667</v>
      </c>
      <c r="AG448" s="1">
        <f>STDEVA(AF422:AF424)</f>
        <v>0.0194443650792031</v>
      </c>
      <c r="AH448" s="1">
        <f>AVERAGE(AH422:AH424)</f>
        <v>1899.7037037037</v>
      </c>
      <c r="AI448" s="1">
        <f>STDEVA(AH422:AH424)</f>
        <v>23.8490839778849</v>
      </c>
      <c r="AL448" s="1">
        <f>AVERAGE(AL422:AL424)</f>
        <v>42.0243219674943</v>
      </c>
      <c r="AM448" s="1">
        <f>STDEVA(AL422:AL424)</f>
        <v>0.316145057794355</v>
      </c>
      <c r="AN448" s="1" t="s">
        <v>95</v>
      </c>
      <c r="AP448" s="1">
        <f t="shared" ref="AP448:AT448" si="252">AVERAGE(AP422:AP424)</f>
        <v>1.22831133333333</v>
      </c>
      <c r="AQ448" s="1">
        <f t="shared" ref="AQ448:AU448" si="253">STDEVA(AP422:AP424)</f>
        <v>0.00750555349946509</v>
      </c>
      <c r="AR448" s="1">
        <f t="shared" si="252"/>
        <v>0.516644666666667</v>
      </c>
      <c r="AS448" s="1">
        <f t="shared" si="253"/>
        <v>0.00980221063502172</v>
      </c>
      <c r="AT448" s="1">
        <f t="shared" si="252"/>
        <v>1.744956</v>
      </c>
      <c r="AU448" s="1">
        <f t="shared" si="253"/>
        <v>0.00841130192063053</v>
      </c>
      <c r="AV448" s="1">
        <f>AVERAGE(AV422:AV424)</f>
        <v>2545.27777777778</v>
      </c>
      <c r="AW448" s="1">
        <f>STDEVA(AV422:AV424)</f>
        <v>43.6884311041934</v>
      </c>
      <c r="AZ448" s="1">
        <f t="shared" ref="AZ448:BE448" si="254">AVERAGE(AZ422:AZ424)</f>
        <v>50.4731995013325</v>
      </c>
      <c r="BA448" s="1">
        <f t="shared" ref="BA448:BF448" si="255">STDEVA(AZ422:AZ424)</f>
        <v>0.324223908904365</v>
      </c>
      <c r="BB448" s="1" t="s">
        <v>95</v>
      </c>
      <c r="BC448" s="1">
        <f t="shared" si="254"/>
        <v>1.1935</v>
      </c>
      <c r="BD448" s="1">
        <f t="shared" si="255"/>
        <v>0.0114564392373896</v>
      </c>
      <c r="BE448" s="1">
        <f t="shared" si="254"/>
        <v>0.486166666666667</v>
      </c>
      <c r="BF448" s="1">
        <f t="shared" si="255"/>
        <v>0.0106926766215636</v>
      </c>
      <c r="BG448" s="1">
        <f>AVERAGE(BG422:BG424)</f>
        <v>1.67966666666667</v>
      </c>
      <c r="BH448" s="1">
        <f>STDEVA(BG422:BG424)</f>
        <v>0.0209304403521124</v>
      </c>
      <c r="BI448" s="1">
        <f>AVERAGE(BI422:BI424)</f>
        <v>2380.12962962963</v>
      </c>
      <c r="BJ448" s="1">
        <f>STDEVA(BI422:BI424)</f>
        <v>41.6815652376259</v>
      </c>
      <c r="BM448" s="1">
        <f>AVERAGE(BM422:BM424)</f>
        <v>50.2638346665941</v>
      </c>
      <c r="BN448" s="1">
        <f>STDEVA(BM422:BM424)</f>
        <v>0.0415410386564556</v>
      </c>
      <c r="BR448" s="1" t="s">
        <v>95</v>
      </c>
      <c r="BS448" s="1">
        <f>AVERAGE(BS422:BS424)</f>
        <v>1.70666666666667</v>
      </c>
      <c r="BT448" s="1">
        <f>STDEVA(BS422:BS424)</f>
        <v>0.0170098010962308</v>
      </c>
      <c r="BU448" s="1">
        <f>AVERAGE(BU422:BU424)</f>
        <v>2057.48148148148</v>
      </c>
      <c r="BV448" s="1">
        <f>STDEVA(BU422:BU424)</f>
        <v>29.7713681603641</v>
      </c>
      <c r="BY448" s="1">
        <f>AVERAGE(BY422:BY424)</f>
        <v>52.4217323086322</v>
      </c>
      <c r="BZ448" s="1">
        <f>STDEVA(BY422:BY424)</f>
        <v>0.326761756607137</v>
      </c>
    </row>
    <row r="449" spans="1:78">
      <c r="A449" s="1" t="s">
        <v>97</v>
      </c>
      <c r="C449" s="1">
        <f>AVERAGE(C425:C427)</f>
        <v>1.10714466666667</v>
      </c>
      <c r="D449" s="1">
        <f t="shared" ref="D449:H449" si="256">STDEVA(C425:C427)</f>
        <v>0.0125731194750282</v>
      </c>
      <c r="E449" s="1">
        <f>AVERAGE(E425:E427)</f>
        <v>0.379644666666667</v>
      </c>
      <c r="F449" s="1">
        <f t="shared" si="256"/>
        <v>0.0102996763703202</v>
      </c>
      <c r="G449" s="1">
        <f>AVERAGE(G425:G427)</f>
        <v>1.48678933333333</v>
      </c>
      <c r="H449" s="1">
        <f t="shared" si="256"/>
        <v>0.00230940107675857</v>
      </c>
      <c r="I449" s="1">
        <f>AVERAGE(I425:I427)</f>
        <v>2502.27777777778</v>
      </c>
      <c r="J449" s="1">
        <f>STDEVA(I425:I427)</f>
        <v>37.2884568244082</v>
      </c>
      <c r="M449" s="1">
        <f>AVERAGE(M425:M427)</f>
        <v>44.7396717806687</v>
      </c>
      <c r="N449" s="1">
        <f>STDEVA(M425:M427)</f>
        <v>0.53553713975466</v>
      </c>
      <c r="O449" s="1" t="s">
        <v>97</v>
      </c>
      <c r="P449" s="1">
        <f>AVERAGE(P425:P427)</f>
        <v>1.09033333333333</v>
      </c>
      <c r="Q449" s="1">
        <f>STDEVA(P425:P427)</f>
        <v>0.0205932836947713</v>
      </c>
      <c r="R449" s="1">
        <f>AVERAGE(R425:R427)</f>
        <v>0.365</v>
      </c>
      <c r="S449" s="1">
        <f>STDEVA(R425:R427)</f>
        <v>0.0155483118054662</v>
      </c>
      <c r="T449" s="1">
        <f>AVERAGE(T425:T427)</f>
        <v>1.45533333333333</v>
      </c>
      <c r="U449" s="1">
        <f>STDEVA(T425:T427)</f>
        <v>0.0270015431657773</v>
      </c>
      <c r="V449" s="1">
        <f>AVERAGE(V425:V427)</f>
        <v>2331.74074074074</v>
      </c>
      <c r="W449" s="1">
        <f>STDEVA(V425:V427)</f>
        <v>30.6156143760222</v>
      </c>
      <c r="Z449" s="1">
        <f>AVERAGE(Z425:Z427)</f>
        <v>44.3240016540803</v>
      </c>
      <c r="AA449" s="1">
        <f>STDEVA(Z425:Z427)</f>
        <v>0.221324348484283</v>
      </c>
      <c r="AE449" s="1" t="s">
        <v>97</v>
      </c>
      <c r="AF449" s="1">
        <f>AVERAGE(AF425:AF427)</f>
        <v>1.47466666666667</v>
      </c>
      <c r="AG449" s="1">
        <f>STDEVA(AF425:AF427)</f>
        <v>0.0108666155418021</v>
      </c>
      <c r="AH449" s="1">
        <f>AVERAGE(AH425:AH427)</f>
        <v>2023</v>
      </c>
      <c r="AI449" s="1">
        <f>STDEVA(AH425:AH427)</f>
        <v>19.6824324753833</v>
      </c>
      <c r="AL449" s="1">
        <f>AVERAGE(AL425:AL427)</f>
        <v>45.0353188933896</v>
      </c>
      <c r="AM449" s="1">
        <f>STDEVA(AL425:AL427)</f>
        <v>0.534191006007548</v>
      </c>
      <c r="AN449" s="1" t="s">
        <v>97</v>
      </c>
      <c r="AP449" s="1">
        <f t="shared" ref="AP449:AT449" si="257">AVERAGE(AP425:AP427)</f>
        <v>1.281978</v>
      </c>
      <c r="AQ449" s="1">
        <f t="shared" ref="AQ449:AU449" si="258">STDEVA(AP425:AP427)</f>
        <v>0.00867467578644868</v>
      </c>
      <c r="AR449" s="1">
        <f t="shared" si="257"/>
        <v>0.536144666666667</v>
      </c>
      <c r="AS449" s="1">
        <f t="shared" si="258"/>
        <v>0.00475219247646106</v>
      </c>
      <c r="AT449" s="1">
        <f t="shared" si="257"/>
        <v>1.81812266666667</v>
      </c>
      <c r="AU449" s="1">
        <f t="shared" si="258"/>
        <v>0.00503322295684729</v>
      </c>
      <c r="AV449" s="1">
        <f>AVERAGE(AV425:AV427)</f>
        <v>2690.81481481481</v>
      </c>
      <c r="AW449" s="1">
        <f>STDEVA(AV425:AV427)</f>
        <v>49.4576241277558</v>
      </c>
      <c r="AZ449" s="1">
        <f t="shared" ref="AZ449:BE449" si="259">AVERAGE(AZ425:AZ427)</f>
        <v>52.8038236951139</v>
      </c>
      <c r="BA449" s="1">
        <f t="shared" ref="BA449:BF449" si="260">STDEVA(AZ425:AZ427)</f>
        <v>0.122842867823753</v>
      </c>
      <c r="BB449" s="1" t="s">
        <v>97</v>
      </c>
      <c r="BC449" s="1">
        <f t="shared" si="259"/>
        <v>1.24733333333333</v>
      </c>
      <c r="BD449" s="1">
        <f t="shared" si="260"/>
        <v>0.011060440015358</v>
      </c>
      <c r="BE449" s="1">
        <f t="shared" si="259"/>
        <v>0.5025</v>
      </c>
      <c r="BF449" s="1">
        <f t="shared" si="260"/>
        <v>0.00854400374531755</v>
      </c>
      <c r="BG449" s="1">
        <f>AVERAGE(BG425:BG427)</f>
        <v>1.74983333333333</v>
      </c>
      <c r="BH449" s="1">
        <f>STDEVA(BG425:BG427)</f>
        <v>0.00321455025366434</v>
      </c>
      <c r="BI449" s="1">
        <f>AVERAGE(BI425:BI427)</f>
        <v>2531.55555555556</v>
      </c>
      <c r="BJ449" s="1">
        <f>STDEVA(BI425:BI427)</f>
        <v>37.1179717544</v>
      </c>
      <c r="BM449" s="1">
        <f>AVERAGE(BM425:BM427)</f>
        <v>52.556417023902</v>
      </c>
      <c r="BN449" s="1">
        <f>STDEVA(BM425:BM427)</f>
        <v>0.147262565187333</v>
      </c>
      <c r="BR449" s="1" t="s">
        <v>97</v>
      </c>
      <c r="BS449" s="1">
        <f>AVERAGE(BS425:BS427)</f>
        <v>1.74366666666667</v>
      </c>
      <c r="BT449" s="1">
        <f>STDEVA(BS425:BS427)</f>
        <v>0.010610529361598</v>
      </c>
      <c r="BU449" s="1">
        <f>AVERAGE(BU425:BU427)</f>
        <v>2186.24074074074</v>
      </c>
      <c r="BV449" s="1">
        <f>STDEVA(BU425:BU427)</f>
        <v>29.5347845420001</v>
      </c>
      <c r="BY449" s="1">
        <f>AVERAGE(BY425:BY427)</f>
        <v>52.9230968982268</v>
      </c>
      <c r="BZ449" s="1">
        <f>STDEVA(BY425:BY427)</f>
        <v>0.065212574450724</v>
      </c>
    </row>
    <row r="450" spans="1:77">
      <c r="A450" s="1" t="s">
        <v>99</v>
      </c>
      <c r="C450" s="1">
        <f>AVERAGE(C419:C427)</f>
        <v>1.07203355555556</v>
      </c>
      <c r="E450" s="1">
        <f>AVERAGE(E419:E427)</f>
        <v>0.352866888888889</v>
      </c>
      <c r="G450" s="1">
        <f>AVERAGE(G419:G427)</f>
        <v>1.42490044444444</v>
      </c>
      <c r="I450" s="1">
        <f>AVERAGE(I419:I427)</f>
        <v>2337.30864197531</v>
      </c>
      <c r="M450" s="1">
        <f>AVERAGE(M419:M427)</f>
        <v>42.2208476866672</v>
      </c>
      <c r="O450" s="1" t="s">
        <v>99</v>
      </c>
      <c r="P450" s="1">
        <f>AVERAGE(P419:P427)</f>
        <v>1.05816666666667</v>
      </c>
      <c r="R450" s="1">
        <f>AVERAGE(R419:R427)</f>
        <v>0.344944444444444</v>
      </c>
      <c r="T450" s="1">
        <f>AVERAGE(T419:T427)</f>
        <v>1.40311111111111</v>
      </c>
      <c r="V450" s="1">
        <f>AVERAGE(V419:V427)</f>
        <v>2165.50617283951</v>
      </c>
      <c r="Z450" s="1">
        <f>AVERAGE(Z419:Z427)</f>
        <v>41.7408850806525</v>
      </c>
      <c r="AE450" s="1" t="s">
        <v>99</v>
      </c>
      <c r="AF450" s="1">
        <f>AVERAGE(AF419:AF427)</f>
        <v>1.42488888888889</v>
      </c>
      <c r="AH450" s="1">
        <f>AVERAGE(AH419:AH427)</f>
        <v>1880.5987654321</v>
      </c>
      <c r="AL450" s="1">
        <f>AVERAGE(AL419:AL427)</f>
        <v>42.4800869531705</v>
      </c>
      <c r="AN450" s="1" t="s">
        <v>99</v>
      </c>
      <c r="AP450" s="1">
        <f t="shared" ref="AP450:AT450" si="261">AVERAGE(AP419:AP427)</f>
        <v>1.25375577777778</v>
      </c>
      <c r="AR450" s="1">
        <f t="shared" si="261"/>
        <v>0.524533555555556</v>
      </c>
      <c r="AT450" s="1">
        <f t="shared" si="261"/>
        <v>1.77828933333333</v>
      </c>
      <c r="AV450" s="1">
        <f>AVERAGE(AV419:AV427)</f>
        <v>2608.66666666667</v>
      </c>
      <c r="AZ450" s="1">
        <f t="shared" ref="AZ450:BE450" si="262">AVERAGE(AZ419:AZ427)</f>
        <v>50.7277984120647</v>
      </c>
      <c r="BB450" s="1" t="s">
        <v>99</v>
      </c>
      <c r="BC450" s="1">
        <f t="shared" si="262"/>
        <v>1.21872222222222</v>
      </c>
      <c r="BE450" s="1">
        <f t="shared" si="262"/>
        <v>0.492555555555556</v>
      </c>
      <c r="BG450" s="1">
        <f>AVERAGE(BG419:BG427)</f>
        <v>1.71127777777778</v>
      </c>
      <c r="BI450" s="1">
        <f>AVERAGE(BI419:BI427)</f>
        <v>2444.8024691358</v>
      </c>
      <c r="BM450" s="1">
        <f>AVERAGE(BM419:BM427)</f>
        <v>50.4385240307225</v>
      </c>
      <c r="BR450" s="1" t="s">
        <v>99</v>
      </c>
      <c r="BS450" s="1">
        <f>AVERAGE(BS419:BS427)</f>
        <v>1.71483333333333</v>
      </c>
      <c r="BU450" s="1">
        <f>AVERAGE(BU419:BU427)</f>
        <v>2112.18518518519</v>
      </c>
      <c r="BY450" s="1">
        <f>AVERAGE(BY419:BY427)</f>
        <v>51.7464080479349</v>
      </c>
    </row>
    <row r="451" spans="1:78">
      <c r="A451" s="1" t="s">
        <v>94</v>
      </c>
      <c r="C451" s="1">
        <f>AVERAGE(C428:C430)</f>
        <v>1.04781133333333</v>
      </c>
      <c r="D451" s="1">
        <f t="shared" ref="D451:H451" si="263">STDEVA(C428:C430)</f>
        <v>0.00875119039521675</v>
      </c>
      <c r="E451" s="1">
        <f>AVERAGE(E428:E430)</f>
        <v>0.332478</v>
      </c>
      <c r="F451" s="1">
        <f t="shared" si="263"/>
        <v>0.00694622199472491</v>
      </c>
      <c r="G451" s="1">
        <f>AVERAGE(G428:G430)</f>
        <v>1.38028933333333</v>
      </c>
      <c r="H451" s="1">
        <f t="shared" si="263"/>
        <v>0.00503322295684717</v>
      </c>
      <c r="I451" s="1">
        <f>AVERAGE(I428:I430)</f>
        <v>2382.70833333333</v>
      </c>
      <c r="J451" s="1">
        <f>STDEVA(I428:I430)</f>
        <v>69.7425604604773</v>
      </c>
      <c r="M451" s="1">
        <f>AVERAGE(M428:M430)</f>
        <v>42.6951753424352</v>
      </c>
      <c r="N451" s="1">
        <f>STDEVA(M428:M430)</f>
        <v>0.271152754869859</v>
      </c>
      <c r="O451" s="1" t="s">
        <v>94</v>
      </c>
      <c r="P451" s="1">
        <f>AVERAGE(P428:P430)</f>
        <v>1.0275</v>
      </c>
      <c r="Q451" s="1">
        <f>STDEVA(P428:P430)</f>
        <v>0.0224220873247787</v>
      </c>
      <c r="R451" s="1">
        <f>AVERAGE(R428:R430)</f>
        <v>0.322666666666667</v>
      </c>
      <c r="S451" s="1">
        <f>STDEVA(R428:R430)</f>
        <v>0.00969965635130098</v>
      </c>
      <c r="T451" s="1">
        <f>AVERAGE(T428:T430)</f>
        <v>1.35016666666667</v>
      </c>
      <c r="U451" s="1">
        <f>STDEVA(T428:T430)</f>
        <v>0.0132507861402005</v>
      </c>
      <c r="V451" s="1">
        <f>AVERAGE(V428:V430)</f>
        <v>2215.125</v>
      </c>
      <c r="W451" s="1">
        <f>STDEVA(V428:V430)</f>
        <v>47.8470463430085</v>
      </c>
      <c r="Z451" s="1">
        <f>AVERAGE(Z428:Z430)</f>
        <v>41.9369492531624</v>
      </c>
      <c r="AA451" s="1">
        <f>STDEVA(Z428:Z430)</f>
        <v>0.37125008621522</v>
      </c>
      <c r="AE451" s="1" t="s">
        <v>94</v>
      </c>
      <c r="AF451" s="1">
        <f>AVERAGE(AF428:AF430)</f>
        <v>1.38483333333333</v>
      </c>
      <c r="AG451" s="1">
        <f>STDEVA(AF428:AF430)</f>
        <v>0.00880814017448257</v>
      </c>
      <c r="AH451" s="1">
        <f>AVERAGE(AH428:AH430)</f>
        <v>1923.47916666667</v>
      </c>
      <c r="AI451" s="1">
        <f>STDEVA(AH428:AH430)</f>
        <v>33.7808500978488</v>
      </c>
      <c r="AL451" s="1">
        <f>AVERAGE(AL428:AL430)</f>
        <v>42.9385711852641</v>
      </c>
      <c r="AM451" s="1">
        <f>STDEVA(AL428:AL430)</f>
        <v>0.277916996206395</v>
      </c>
      <c r="AN451" s="1" t="s">
        <v>94</v>
      </c>
      <c r="AP451" s="1">
        <f t="shared" ref="AP451:AT451" si="264">AVERAGE(AP428:AP430)</f>
        <v>1.217978</v>
      </c>
      <c r="AQ451" s="1">
        <f t="shared" ref="AQ451:AU451" si="265">STDEVA(AP428:AP430)</f>
        <v>0.0128160056179763</v>
      </c>
      <c r="AR451" s="1">
        <f t="shared" si="264"/>
        <v>0.513144666666667</v>
      </c>
      <c r="AS451" s="1">
        <f t="shared" si="265"/>
        <v>0.00809835374217087</v>
      </c>
      <c r="AT451" s="1">
        <f t="shared" si="264"/>
        <v>1.73112266666667</v>
      </c>
      <c r="AU451" s="1">
        <f t="shared" si="265"/>
        <v>0.00596517672272441</v>
      </c>
      <c r="AV451" s="1">
        <f>AVERAGE(AV428:AV430)</f>
        <v>2609.29166666667</v>
      </c>
      <c r="AW451" s="1">
        <f>STDEVA(AV428:AV430)</f>
        <v>29.6710041889946</v>
      </c>
      <c r="AZ451" s="1">
        <f t="shared" ref="AZ451:BE451" si="266">AVERAGE(AZ428:AZ430)</f>
        <v>48.9744723048312</v>
      </c>
      <c r="BA451" s="1">
        <f t="shared" ref="BA451:BF451" si="267">STDEVA(AZ428:AZ430)</f>
        <v>0.350184150610808</v>
      </c>
      <c r="BB451" s="1" t="s">
        <v>94</v>
      </c>
      <c r="BC451" s="1">
        <f t="shared" si="266"/>
        <v>1.183</v>
      </c>
      <c r="BD451" s="1">
        <f t="shared" si="267"/>
        <v>0.0103319891598859</v>
      </c>
      <c r="BE451" s="1">
        <f t="shared" si="266"/>
        <v>0.484166666666667</v>
      </c>
      <c r="BF451" s="1">
        <f t="shared" si="267"/>
        <v>0.0112509258878251</v>
      </c>
      <c r="BG451" s="1">
        <f>AVERAGE(BG428:BG430)</f>
        <v>1.66716666666667</v>
      </c>
      <c r="BH451" s="1">
        <f>STDEVA(BG428:BG430)</f>
        <v>0.00152752523165197</v>
      </c>
      <c r="BI451" s="1">
        <f>AVERAGE(BI428:BI430)</f>
        <v>2485.6875</v>
      </c>
      <c r="BJ451" s="1">
        <f>STDEVA(BI428:BI430)</f>
        <v>14.875</v>
      </c>
      <c r="BM451" s="1">
        <f>AVERAGE(BM428:BM430)</f>
        <v>49.7682692561279</v>
      </c>
      <c r="BN451" s="1">
        <f>STDEVA(BM428:BM430)</f>
        <v>0.879198863254346</v>
      </c>
      <c r="BR451" s="1" t="s">
        <v>94</v>
      </c>
      <c r="BS451" s="1">
        <f>AVERAGE(BS428:BS430)</f>
        <v>1.69733333333333</v>
      </c>
      <c r="BT451" s="1">
        <f>STDEVA(BS428:BS430)</f>
        <v>0.00450924975282284</v>
      </c>
      <c r="BU451" s="1">
        <f>AVERAGE(BU428:BU430)</f>
        <v>2147.16666666667</v>
      </c>
      <c r="BV451" s="1">
        <f>STDEVA(BU428:BU430)</f>
        <v>20.1015326426453</v>
      </c>
      <c r="BY451" s="1">
        <f>AVERAGE(BY428:BY430)</f>
        <v>49.8383674130653</v>
      </c>
      <c r="BZ451" s="1">
        <f>STDEVA(BY428:BY430)</f>
        <v>1.33647254857925</v>
      </c>
    </row>
    <row r="452" spans="1:78">
      <c r="A452" s="1" t="s">
        <v>95</v>
      </c>
      <c r="C452" s="1">
        <f>AVERAGE(C431:C433)</f>
        <v>1.04681133333333</v>
      </c>
      <c r="D452" s="1">
        <f t="shared" ref="D452:H452" si="268">STDEVA(C431:C433)</f>
        <v>0.0090184995056458</v>
      </c>
      <c r="E452" s="1">
        <f>AVERAGE(E431:E433)</f>
        <v>0.344311333333333</v>
      </c>
      <c r="F452" s="1">
        <f t="shared" si="268"/>
        <v>0.00583809329604567</v>
      </c>
      <c r="G452" s="1">
        <f>AVERAGE(G431:G433)</f>
        <v>1.39112266666667</v>
      </c>
      <c r="H452" s="1">
        <f t="shared" si="268"/>
        <v>0.00728583099813146</v>
      </c>
      <c r="I452" s="1">
        <f>AVERAGE(I431:I433)</f>
        <v>2413.02083333333</v>
      </c>
      <c r="J452" s="1">
        <f>STDEVA(I431:I433)</f>
        <v>17.5291424015362</v>
      </c>
      <c r="M452" s="1">
        <f>AVERAGE(M431:M433)</f>
        <v>43.3247645835243</v>
      </c>
      <c r="N452" s="1">
        <f>STDEVA(M431:M433)</f>
        <v>0.196972842251229</v>
      </c>
      <c r="O452" s="1" t="s">
        <v>95</v>
      </c>
      <c r="P452" s="1">
        <f>AVERAGE(P431:P433)</f>
        <v>1.03566666666667</v>
      </c>
      <c r="Q452" s="1">
        <f>STDEVA(P431:P433)</f>
        <v>0.00539289656245439</v>
      </c>
      <c r="R452" s="1">
        <f>AVERAGE(R431:R433)</f>
        <v>0.337333333333333</v>
      </c>
      <c r="S452" s="1">
        <f>STDEVA(R431:R433)</f>
        <v>0.00104083299973304</v>
      </c>
      <c r="T452" s="1">
        <f>AVERAGE(T431:T433)</f>
        <v>1.373</v>
      </c>
      <c r="U452" s="1">
        <f>STDEVA(T431:T433)</f>
        <v>0.00589491306127585</v>
      </c>
      <c r="V452" s="1">
        <f>AVERAGE(V431:V433)</f>
        <v>2348.22916666667</v>
      </c>
      <c r="W452" s="1">
        <f>STDEVA(V431:V433)</f>
        <v>37.335071341613</v>
      </c>
      <c r="Z452" s="1">
        <f>AVERAGE(Z431:Z433)</f>
        <v>43.0782880221602</v>
      </c>
      <c r="AA452" s="1">
        <f>STDEVA(Z431:Z433)</f>
        <v>0.555889913969277</v>
      </c>
      <c r="AE452" s="1" t="s">
        <v>95</v>
      </c>
      <c r="AF452" s="1">
        <f>AVERAGE(AF431:AF433)</f>
        <v>1.38783333333333</v>
      </c>
      <c r="AG452" s="1">
        <f>STDEVA(AF431:AF433)</f>
        <v>0.0123423390543824</v>
      </c>
      <c r="AH452" s="1">
        <f>AVERAGE(AH431:AH433)</f>
        <v>2037</v>
      </c>
      <c r="AI452" s="1">
        <f>STDEVA(AH431:AH433)</f>
        <v>41.9054460213705</v>
      </c>
      <c r="AL452" s="1">
        <f>AVERAGE(AL431:AL433)</f>
        <v>43.613737392537</v>
      </c>
      <c r="AM452" s="1">
        <f>STDEVA(AL431:AL433)</f>
        <v>0.199276183640064</v>
      </c>
      <c r="AN452" s="1" t="s">
        <v>95</v>
      </c>
      <c r="AP452" s="1">
        <f t="shared" ref="AP452:AT452" si="269">AVERAGE(AP431:AP433)</f>
        <v>1.21231133333333</v>
      </c>
      <c r="AQ452" s="1">
        <f t="shared" ref="AQ452:AU452" si="270">STDEVA(AP431:AP433)</f>
        <v>0.00812916559883804</v>
      </c>
      <c r="AR452" s="1">
        <f t="shared" si="269"/>
        <v>0.511478</v>
      </c>
      <c r="AS452" s="1">
        <f t="shared" si="270"/>
        <v>0.00655743852430201</v>
      </c>
      <c r="AT452" s="1">
        <f t="shared" si="269"/>
        <v>1.72378933333333</v>
      </c>
      <c r="AU452" s="1">
        <f t="shared" si="270"/>
        <v>0.00202072594216369</v>
      </c>
      <c r="AV452" s="1">
        <f>AVERAGE(AV431:AV433)</f>
        <v>2739.0625</v>
      </c>
      <c r="AW452" s="1">
        <f>STDEVA(AV431:AV433)</f>
        <v>17.9570886072882</v>
      </c>
      <c r="AZ452" s="1">
        <f t="shared" ref="AZ452:BE452" si="271">AVERAGE(AZ431:AZ433)</f>
        <v>51.5019714287738</v>
      </c>
      <c r="BA452" s="1">
        <f t="shared" ref="BA452:BF452" si="272">STDEVA(AZ431:AZ433)</f>
        <v>0.396267703797498</v>
      </c>
      <c r="BB452" s="1" t="s">
        <v>95</v>
      </c>
      <c r="BC452" s="1">
        <f t="shared" si="271"/>
        <v>1.17733333333333</v>
      </c>
      <c r="BD452" s="1">
        <f t="shared" si="272"/>
        <v>0.0123928742966808</v>
      </c>
      <c r="BE452" s="1">
        <f t="shared" si="271"/>
        <v>0.482</v>
      </c>
      <c r="BF452" s="1">
        <f t="shared" si="272"/>
        <v>0.00650000000000001</v>
      </c>
      <c r="BG452" s="1">
        <f>AVERAGE(BG431:BG433)</f>
        <v>1.65933333333333</v>
      </c>
      <c r="BH452" s="1">
        <f>STDEVA(BG431:BG433)</f>
        <v>0.00680685928555397</v>
      </c>
      <c r="BI452" s="1">
        <f>AVERAGE(BI431:BI433)</f>
        <v>2551.5625</v>
      </c>
      <c r="BJ452" s="1">
        <f>STDEVA(BI431:BI433)</f>
        <v>17.9570886072882</v>
      </c>
      <c r="BM452" s="1">
        <f>AVERAGE(BM431:BM433)</f>
        <v>51.549512806158</v>
      </c>
      <c r="BN452" s="1">
        <f>STDEVA(BM431:BM433)</f>
        <v>0.343736180383312</v>
      </c>
      <c r="BR452" s="1" t="s">
        <v>95</v>
      </c>
      <c r="BS452" s="1">
        <f>AVERAGE(BS431:BS433)</f>
        <v>1.67383333333333</v>
      </c>
      <c r="BT452" s="1">
        <f>STDEVA(BS431:BS433)</f>
        <v>0.00880814017448247</v>
      </c>
      <c r="BU452" s="1">
        <f>AVERAGE(BU431:BU433)</f>
        <v>2202.375</v>
      </c>
      <c r="BV452" s="1">
        <f>STDEVA(BU431:BU433)</f>
        <v>5.14667671901004</v>
      </c>
      <c r="BY452" s="1">
        <f>AVERAGE(BY431:BY433)</f>
        <v>52.3375832333883</v>
      </c>
      <c r="BZ452" s="1">
        <f>STDEVA(BY431:BY433)</f>
        <v>0.330169583577554</v>
      </c>
    </row>
    <row r="453" spans="1:78">
      <c r="A453" s="1" t="s">
        <v>97</v>
      </c>
      <c r="C453" s="1">
        <f>AVERAGE(C434:C436)</f>
        <v>1.074978</v>
      </c>
      <c r="D453" s="1">
        <f t="shared" ref="D453:H453" si="273">STDEVA(C434:C436)</f>
        <v>0.0122576506721312</v>
      </c>
      <c r="E453" s="1">
        <f>AVERAGE(E434:E436)</f>
        <v>0.349644666666667</v>
      </c>
      <c r="F453" s="1">
        <f t="shared" si="273"/>
        <v>0.00862167810425172</v>
      </c>
      <c r="G453" s="1">
        <f>AVERAGE(G434:G436)</f>
        <v>1.42462266666667</v>
      </c>
      <c r="H453" s="1">
        <f t="shared" si="273"/>
        <v>0.00419324854180315</v>
      </c>
      <c r="I453" s="1">
        <f>AVERAGE(I434:I436)</f>
        <v>2719.58333333333</v>
      </c>
      <c r="J453" s="1">
        <f>STDEVA(I434:I436)</f>
        <v>65.471168909172</v>
      </c>
      <c r="M453" s="1">
        <f>AVERAGE(M434:M436)</f>
        <v>44.1281292145809</v>
      </c>
      <c r="N453" s="1">
        <f>STDEVA(M434:M436)</f>
        <v>0.31765771030739</v>
      </c>
      <c r="O453" s="1" t="s">
        <v>97</v>
      </c>
      <c r="P453" s="1">
        <f>AVERAGE(P434:P436)</f>
        <v>1.06683333333333</v>
      </c>
      <c r="Q453" s="1">
        <f>STDEVA(P434:P436)</f>
        <v>0.00625166644450366</v>
      </c>
      <c r="R453" s="1">
        <f>AVERAGE(R434:R436)</f>
        <v>0.342666666666667</v>
      </c>
      <c r="S453" s="1">
        <f>STDEVA(R434:R436)</f>
        <v>0.00575181130891244</v>
      </c>
      <c r="T453" s="1">
        <f>AVERAGE(T434:T436)</f>
        <v>1.4095</v>
      </c>
      <c r="U453" s="1">
        <f>STDEVA(T434:T436)</f>
        <v>0.00626498204307082</v>
      </c>
      <c r="V453" s="1">
        <f>AVERAGE(V434:V436)</f>
        <v>2532.08333333333</v>
      </c>
      <c r="W453" s="1">
        <f>STDEVA(V434:V436)</f>
        <v>92.26611760735</v>
      </c>
      <c r="Z453" s="1">
        <f>AVERAGE(Z434:Z436)</f>
        <v>43.516867731828</v>
      </c>
      <c r="AA453" s="1">
        <f>STDEVA(Z434:Z436)</f>
        <v>0.162096236972646</v>
      </c>
      <c r="AE453" s="1" t="s">
        <v>97</v>
      </c>
      <c r="AF453" s="1">
        <f>AVERAGE(AF434:AF436)</f>
        <v>1.4365</v>
      </c>
      <c r="AG453" s="1">
        <f>STDEVA(AF434:AF436)</f>
        <v>0.0125797456254091</v>
      </c>
      <c r="AH453" s="1">
        <f>AVERAGE(AH434:AH436)</f>
        <v>2197.66666666667</v>
      </c>
      <c r="AI453" s="1">
        <f>STDEVA(AH434:AH436)</f>
        <v>113.868487967845</v>
      </c>
      <c r="AL453" s="1">
        <f>AVERAGE(AL434:AL436)</f>
        <v>44.3849649193922</v>
      </c>
      <c r="AM453" s="1">
        <f>STDEVA(AL434:AL436)</f>
        <v>0.348246703735146</v>
      </c>
      <c r="AN453" s="1" t="s">
        <v>97</v>
      </c>
      <c r="AP453" s="1">
        <f t="shared" ref="AP453:AT453" si="274">AVERAGE(AP434:AP436)</f>
        <v>1.27114466666667</v>
      </c>
      <c r="AQ453" s="1">
        <f t="shared" ref="AQ453:AU453" si="275">STDEVA(AP434:AP436)</f>
        <v>0.0158850034099253</v>
      </c>
      <c r="AR453" s="1">
        <f t="shared" si="274"/>
        <v>0.526811333333333</v>
      </c>
      <c r="AS453" s="1">
        <f t="shared" si="275"/>
        <v>0.010420332688227</v>
      </c>
      <c r="AT453" s="1">
        <f t="shared" si="274"/>
        <v>1.797956</v>
      </c>
      <c r="AU453" s="1">
        <f t="shared" si="275"/>
        <v>0.00676387462923427</v>
      </c>
      <c r="AV453" s="1">
        <f>AVERAGE(AV434:AV436)</f>
        <v>2833.89583333333</v>
      </c>
      <c r="AW453" s="1">
        <f>STDEVA(AV434:AV436)</f>
        <v>39.0522653258852</v>
      </c>
      <c r="AZ453" s="1">
        <f t="shared" ref="AZ453:BE453" si="276">AVERAGE(AZ434:AZ436)</f>
        <v>53.0679937355679</v>
      </c>
      <c r="BA453" s="1">
        <f t="shared" ref="BA453:BF453" si="277">STDEVA(AZ434:AZ436)</f>
        <v>0.235306797978582</v>
      </c>
      <c r="BB453" s="1" t="s">
        <v>97</v>
      </c>
      <c r="BC453" s="1">
        <f t="shared" si="276"/>
        <v>1.23483333333333</v>
      </c>
      <c r="BD453" s="1">
        <f t="shared" si="277"/>
        <v>0.0187705443004014</v>
      </c>
      <c r="BE453" s="1">
        <f t="shared" si="276"/>
        <v>0.496</v>
      </c>
      <c r="BF453" s="1">
        <f t="shared" si="277"/>
        <v>0.012619429464124</v>
      </c>
      <c r="BG453" s="1">
        <f>AVERAGE(BG434:BG436)</f>
        <v>1.73083333333333</v>
      </c>
      <c r="BH453" s="1">
        <f>STDEVA(BG434:BG436)</f>
        <v>0.00825126252965769</v>
      </c>
      <c r="BI453" s="1">
        <f>AVERAGE(BI434:BI436)</f>
        <v>2646.39583333333</v>
      </c>
      <c r="BJ453" s="1">
        <f>STDEVA(BI434:BI436)</f>
        <v>39.0522653258852</v>
      </c>
      <c r="BM453" s="1">
        <f>AVERAGE(BM434:BM436)</f>
        <v>52.584966758261</v>
      </c>
      <c r="BN453" s="1">
        <f>STDEVA(BM434:BM436)</f>
        <v>0.154822779252137</v>
      </c>
      <c r="BR453" s="1" t="s">
        <v>97</v>
      </c>
      <c r="BS453" s="1">
        <f>AVERAGE(BS434:BS436)</f>
        <v>1.721</v>
      </c>
      <c r="BT453" s="1">
        <f>STDEVA(BS434:BS436)</f>
        <v>0.0168893457540546</v>
      </c>
      <c r="BU453" s="1">
        <f>AVERAGE(BU434:BU436)</f>
        <v>2285.3125</v>
      </c>
      <c r="BV453" s="1">
        <f>STDEVA(BU434:BU436)</f>
        <v>34.2542766490551</v>
      </c>
      <c r="BY453" s="1">
        <f>AVERAGE(BY434:BY436)</f>
        <v>53.3887103636268</v>
      </c>
      <c r="BZ453" s="1">
        <f>STDEVA(BY434:BY436)</f>
        <v>0.29275389129555</v>
      </c>
    </row>
    <row r="454" spans="1:77">
      <c r="A454" s="1" t="s">
        <v>100</v>
      </c>
      <c r="C454" s="1">
        <f>AVERAGE(C428:C436)</f>
        <v>1.05653355555556</v>
      </c>
      <c r="E454" s="1">
        <f>AVERAGE(E428:E436)</f>
        <v>0.342144666666667</v>
      </c>
      <c r="G454" s="1">
        <f>AVERAGE(G428:G436)</f>
        <v>1.39867822222222</v>
      </c>
      <c r="I454" s="1">
        <f>AVERAGE(I428:I436)</f>
        <v>2505.10416666667</v>
      </c>
      <c r="M454" s="1">
        <f>AVERAGE(M428:M436)</f>
        <v>43.3826897135135</v>
      </c>
      <c r="O454" s="1" t="s">
        <v>100</v>
      </c>
      <c r="P454" s="1">
        <f>AVERAGE(P428:P436)</f>
        <v>1.04333333333333</v>
      </c>
      <c r="R454" s="1">
        <f>AVERAGE(R428:R436)</f>
        <v>0.334222222222222</v>
      </c>
      <c r="T454" s="1">
        <f>AVERAGE(T428:T436)</f>
        <v>1.37755555555556</v>
      </c>
      <c r="V454" s="1">
        <f>AVERAGE(V428:V436)</f>
        <v>2365.14583333333</v>
      </c>
      <c r="Z454" s="1">
        <f>AVERAGE(Z428:Z436)</f>
        <v>42.8440350023835</v>
      </c>
      <c r="AE454" s="1" t="s">
        <v>100</v>
      </c>
      <c r="AF454" s="1">
        <f>AVERAGE(AF428:AF436)</f>
        <v>1.40305555555556</v>
      </c>
      <c r="AH454" s="1">
        <f>AVERAGE(AH428:AH436)</f>
        <v>2052.71527777778</v>
      </c>
      <c r="AL454" s="1">
        <f>AVERAGE(AL428:AL436)</f>
        <v>43.6457578323978</v>
      </c>
      <c r="AN454" s="1" t="s">
        <v>100</v>
      </c>
      <c r="AP454" s="1">
        <f t="shared" ref="AP454:AT454" si="278">AVERAGE(AP428:AP436)</f>
        <v>1.23381133333333</v>
      </c>
      <c r="AR454" s="1">
        <f t="shared" si="278"/>
        <v>0.517144666666667</v>
      </c>
      <c r="AT454" s="1">
        <f t="shared" si="278"/>
        <v>1.750956</v>
      </c>
      <c r="AV454" s="1">
        <f>AVERAGE(AV428:AV436)</f>
        <v>2727.41666666667</v>
      </c>
      <c r="AZ454" s="1">
        <f t="shared" ref="AZ454:BE454" si="279">AVERAGE(AZ428:AZ436)</f>
        <v>51.1814791563909</v>
      </c>
      <c r="BB454" s="1" t="s">
        <v>100</v>
      </c>
      <c r="BC454" s="1">
        <f t="shared" si="279"/>
        <v>1.19838888888889</v>
      </c>
      <c r="BE454" s="1">
        <f t="shared" si="279"/>
        <v>0.487388888888889</v>
      </c>
      <c r="BG454" s="1">
        <f>AVERAGE(BG428:BG436)</f>
        <v>1.68577777777778</v>
      </c>
      <c r="BI454" s="1">
        <f>AVERAGE(BI428:BI436)</f>
        <v>2561.21527777778</v>
      </c>
      <c r="BM454" s="1">
        <f>AVERAGE(BM428:BM436)</f>
        <v>51.3009162735156</v>
      </c>
      <c r="BR454" s="1" t="s">
        <v>100</v>
      </c>
      <c r="BS454" s="1">
        <f>AVERAGE(BS428:BS436)</f>
        <v>1.69738888888889</v>
      </c>
      <c r="BU454" s="1">
        <f>AVERAGE(BU428:BU436)</f>
        <v>2211.61805555556</v>
      </c>
      <c r="BY454" s="1">
        <f>AVERAGE(BY428:BY436)</f>
        <v>51.8548870033601</v>
      </c>
    </row>
    <row r="456" spans="3:75">
      <c r="C456" s="1" t="s">
        <v>89</v>
      </c>
      <c r="E456" s="1" t="s">
        <v>90</v>
      </c>
      <c r="G456" s="1" t="s">
        <v>91</v>
      </c>
      <c r="I456" s="1" t="s">
        <v>92</v>
      </c>
      <c r="K456" s="1" t="s">
        <v>93</v>
      </c>
      <c r="P456" s="1" t="s">
        <v>89</v>
      </c>
      <c r="R456" s="1" t="s">
        <v>90</v>
      </c>
      <c r="T456" s="1" t="s">
        <v>91</v>
      </c>
      <c r="V456" s="1" t="s">
        <v>92</v>
      </c>
      <c r="X456" s="1" t="s">
        <v>93</v>
      </c>
      <c r="AF456" s="1" t="s">
        <v>91</v>
      </c>
      <c r="AH456" s="1" t="s">
        <v>92</v>
      </c>
      <c r="AJ456" s="1" t="s">
        <v>93</v>
      </c>
      <c r="AP456" s="1" t="s">
        <v>89</v>
      </c>
      <c r="AR456" s="1" t="s">
        <v>90</v>
      </c>
      <c r="AT456" s="1" t="s">
        <v>91</v>
      </c>
      <c r="AV456" s="1" t="s">
        <v>92</v>
      </c>
      <c r="AX456" s="1" t="s">
        <v>93</v>
      </c>
      <c r="BC456" s="1" t="s">
        <v>89</v>
      </c>
      <c r="BE456" s="1" t="s">
        <v>90</v>
      </c>
      <c r="BG456" s="1" t="s">
        <v>91</v>
      </c>
      <c r="BI456" s="1" t="s">
        <v>92</v>
      </c>
      <c r="BK456" s="1" t="s">
        <v>93</v>
      </c>
      <c r="BS456" s="1" t="s">
        <v>91</v>
      </c>
      <c r="BU456" s="1" t="s">
        <v>92</v>
      </c>
      <c r="BW456" s="1" t="s">
        <v>93</v>
      </c>
    </row>
    <row r="457" spans="1:76">
      <c r="A457" s="1" t="s">
        <v>78</v>
      </c>
      <c r="B457" s="1" t="s">
        <v>78</v>
      </c>
      <c r="C457" s="1">
        <f t="shared" ref="C457:G457" si="280">ROUND(C440,2)</f>
        <v>1.14</v>
      </c>
      <c r="D457" s="1">
        <f t="shared" ref="D457:H457" si="281">ROUND(D440,4)</f>
        <v>0.0049</v>
      </c>
      <c r="E457" s="1">
        <f t="shared" si="280"/>
        <v>0.41</v>
      </c>
      <c r="F457" s="1">
        <f t="shared" si="281"/>
        <v>0.0016</v>
      </c>
      <c r="G457" s="1">
        <f t="shared" si="280"/>
        <v>1.55</v>
      </c>
      <c r="H457" s="1">
        <f t="shared" si="281"/>
        <v>0.0046</v>
      </c>
      <c r="I457" s="1">
        <f t="shared" ref="I457:I471" si="282">ROUND(I440,2)</f>
        <v>3892</v>
      </c>
      <c r="J457" s="1">
        <f t="shared" ref="J457:J462" si="283">ROUND(J440,4)</f>
        <v>31.1774</v>
      </c>
      <c r="K457" s="1">
        <f t="shared" ref="K457:K471" si="284">ROUND(M440,2)</f>
        <v>43.89</v>
      </c>
      <c r="L457" s="1">
        <f t="shared" ref="L457:L462" si="285">ROUND(N440,4)</f>
        <v>0.429</v>
      </c>
      <c r="O457" s="1" t="s">
        <v>78</v>
      </c>
      <c r="P457" s="1">
        <f t="shared" ref="P457:T457" si="286">ROUND(P440,2)</f>
        <v>1.12</v>
      </c>
      <c r="Q457" s="1">
        <f t="shared" ref="Q457:U457" si="287">ROUND(Q440,4)</f>
        <v>0.0124</v>
      </c>
      <c r="R457" s="1">
        <f t="shared" si="286"/>
        <v>0.39</v>
      </c>
      <c r="S457" s="1">
        <f t="shared" si="287"/>
        <v>0.0028</v>
      </c>
      <c r="T457" s="1">
        <f t="shared" si="286"/>
        <v>1.51</v>
      </c>
      <c r="U457" s="1">
        <f t="shared" si="287"/>
        <v>0.0108</v>
      </c>
      <c r="V457" s="1">
        <f t="shared" ref="V457:V471" si="288">ROUND(V440,2)</f>
        <v>3697.47</v>
      </c>
      <c r="W457" s="1">
        <f t="shared" ref="W457:W462" si="289">ROUND(W440,4)</f>
        <v>30.6828</v>
      </c>
      <c r="X457" s="1">
        <f t="shared" ref="X457:X471" si="290">ROUND(Z440,2)</f>
        <v>43.48</v>
      </c>
      <c r="Y457" s="1">
        <f t="shared" ref="Y457:Y462" si="291">ROUND(AA440,4)</f>
        <v>0.1676</v>
      </c>
      <c r="AF457" s="1">
        <f t="shared" ref="AF457:AF471" si="292">ROUND(AF440,2)</f>
        <v>1.57</v>
      </c>
      <c r="AG457" s="1">
        <f t="shared" ref="AG457:AG462" si="293">ROUND(AG440,4)</f>
        <v>0.0298</v>
      </c>
      <c r="AH457" s="1">
        <f t="shared" ref="AH457:AH471" si="294">ROUND(AH440,2)</f>
        <v>3205.64</v>
      </c>
      <c r="AI457" s="1">
        <f t="shared" ref="AI457:AI462" si="295">ROUND(AI440,4)</f>
        <v>28.5727</v>
      </c>
      <c r="AJ457" s="1">
        <f t="shared" ref="AJ457:AJ471" si="296">ROUND(AL440,2)</f>
        <v>44.14</v>
      </c>
      <c r="AK457" s="1">
        <f t="shared" ref="AK457:AK462" si="297">ROUND(AM440,4)</f>
        <v>0.4297</v>
      </c>
      <c r="AO457" s="1" t="s">
        <v>78</v>
      </c>
      <c r="AP457" s="1">
        <f t="shared" ref="AP457:AT457" si="298">ROUND(AP440,2)</f>
        <v>1.3</v>
      </c>
      <c r="AQ457" s="1">
        <f t="shared" ref="AQ457:AU457" si="299">ROUND(AQ440,4)</f>
        <v>0.0074</v>
      </c>
      <c r="AR457" s="1">
        <f t="shared" si="298"/>
        <v>0.56</v>
      </c>
      <c r="AS457" s="1">
        <f t="shared" si="299"/>
        <v>0.0111</v>
      </c>
      <c r="AT457" s="1">
        <f t="shared" si="298"/>
        <v>1.86</v>
      </c>
      <c r="AU457" s="1">
        <f t="shared" si="299"/>
        <v>0.0176</v>
      </c>
      <c r="AV457" s="1">
        <f t="shared" ref="AV457:AV471" si="300">ROUND(AV440,2)</f>
        <v>4134.61</v>
      </c>
      <c r="AW457" s="1">
        <f t="shared" ref="AW457:AW462" si="301">ROUND(AW440,4)</f>
        <v>74.5121</v>
      </c>
      <c r="AX457" s="1">
        <f t="shared" ref="AX457:AX471" si="302">ROUND(AZ440,2)</f>
        <v>53.3</v>
      </c>
      <c r="AY457" s="1">
        <f t="shared" ref="AY457:AY462" si="303">ROUND(BA440,4)</f>
        <v>0.3772</v>
      </c>
      <c r="BB457" s="1" t="s">
        <v>78</v>
      </c>
      <c r="BC457" s="1">
        <f t="shared" ref="BC457:BG457" si="304">ROUND(BC440,2)</f>
        <v>1.27</v>
      </c>
      <c r="BD457" s="1">
        <f t="shared" ref="BD457:BH457" si="305">ROUND(BD440,4)</f>
        <v>0.0087</v>
      </c>
      <c r="BE457" s="1">
        <f t="shared" si="304"/>
        <v>0.53</v>
      </c>
      <c r="BF457" s="1">
        <f t="shared" si="305"/>
        <v>0.0089</v>
      </c>
      <c r="BG457" s="1">
        <f t="shared" si="304"/>
        <v>1.79</v>
      </c>
      <c r="BH457" s="1">
        <f t="shared" si="305"/>
        <v>0.0132</v>
      </c>
      <c r="BI457" s="1">
        <f t="shared" ref="BI457:BI471" si="306">ROUND(BI440,2)</f>
        <v>3941.72</v>
      </c>
      <c r="BJ457" s="1">
        <f t="shared" ref="BJ457:BJ462" si="307">ROUND(BJ440,4)</f>
        <v>80.733</v>
      </c>
      <c r="BK457" s="1">
        <f t="shared" ref="BK457:BK471" si="308">ROUND(BM440,2)</f>
        <v>52.73</v>
      </c>
      <c r="BL457" s="1">
        <f t="shared" ref="BL457:BL462" si="309">ROUND(BN440,4)</f>
        <v>0.2306</v>
      </c>
      <c r="BS457" s="1">
        <f t="shared" ref="BS457:BS471" si="310">ROUND(BS440,2)</f>
        <v>1.85</v>
      </c>
      <c r="BT457" s="1">
        <f t="shared" ref="BT457:BT462" si="311">ROUND(BT440,4)</f>
        <v>0.0268</v>
      </c>
      <c r="BU457" s="1">
        <f t="shared" ref="BU457:BU471" si="312">ROUND(BU440,2)</f>
        <v>3401.97</v>
      </c>
      <c r="BV457" s="1">
        <f t="shared" ref="BV457:BV462" si="313">ROUND(BV440,4)</f>
        <v>58.7334</v>
      </c>
      <c r="BW457" s="1">
        <f t="shared" ref="BW457:BW471" si="314">ROUND(BY440,2)</f>
        <v>53.34</v>
      </c>
      <c r="BX457" s="1">
        <f t="shared" ref="BX457:BX462" si="315">ROUND(BZ440,4)</f>
        <v>0.377</v>
      </c>
    </row>
    <row r="458" spans="1:76">
      <c r="A458" s="1" t="s">
        <v>81</v>
      </c>
      <c r="B458" s="1" t="s">
        <v>81</v>
      </c>
      <c r="C458" s="1">
        <f t="shared" ref="C458:G458" si="316">ROUND(C441,2)</f>
        <v>1.14</v>
      </c>
      <c r="D458" s="1">
        <f t="shared" ref="D458:H458" si="317">ROUND(D441,4)</f>
        <v>0.0118</v>
      </c>
      <c r="E458" s="1">
        <f t="shared" si="316"/>
        <v>0.41</v>
      </c>
      <c r="F458" s="1">
        <f t="shared" si="317"/>
        <v>0.0115</v>
      </c>
      <c r="G458" s="1">
        <f t="shared" si="316"/>
        <v>1.55</v>
      </c>
      <c r="H458" s="1">
        <f t="shared" si="317"/>
        <v>0.0057</v>
      </c>
      <c r="I458" s="1">
        <f t="shared" si="282"/>
        <v>3888.31</v>
      </c>
      <c r="J458" s="1">
        <f t="shared" si="283"/>
        <v>24.9391</v>
      </c>
      <c r="K458" s="1">
        <f t="shared" si="284"/>
        <v>44.29</v>
      </c>
      <c r="L458" s="1">
        <f t="shared" si="285"/>
        <v>0.4407</v>
      </c>
      <c r="O458" s="1" t="s">
        <v>81</v>
      </c>
      <c r="P458" s="1">
        <f t="shared" ref="P458:T458" si="318">ROUND(P441,2)</f>
        <v>1.12</v>
      </c>
      <c r="Q458" s="1">
        <f t="shared" ref="Q458:U458" si="319">ROUND(Q441,4)</f>
        <v>0.0205</v>
      </c>
      <c r="R458" s="1">
        <f t="shared" si="318"/>
        <v>0.39</v>
      </c>
      <c r="S458" s="1">
        <f t="shared" si="319"/>
        <v>0.004</v>
      </c>
      <c r="T458" s="1">
        <f t="shared" si="318"/>
        <v>1.51</v>
      </c>
      <c r="U458" s="1">
        <f t="shared" si="319"/>
        <v>0.0199</v>
      </c>
      <c r="V458" s="1">
        <f t="shared" si="288"/>
        <v>3676.19</v>
      </c>
      <c r="W458" s="1">
        <f t="shared" si="289"/>
        <v>44.6588</v>
      </c>
      <c r="X458" s="1">
        <f t="shared" si="290"/>
        <v>44.16</v>
      </c>
      <c r="Y458" s="1">
        <f t="shared" si="291"/>
        <v>0.6287</v>
      </c>
      <c r="AF458" s="1">
        <f t="shared" si="292"/>
        <v>1.55</v>
      </c>
      <c r="AG458" s="1">
        <f t="shared" si="293"/>
        <v>0.0087</v>
      </c>
      <c r="AH458" s="1">
        <f t="shared" si="294"/>
        <v>3185.83</v>
      </c>
      <c r="AI458" s="1">
        <f t="shared" si="295"/>
        <v>35.2456</v>
      </c>
      <c r="AJ458" s="1">
        <f t="shared" si="296"/>
        <v>44.55</v>
      </c>
      <c r="AK458" s="1">
        <f t="shared" si="297"/>
        <v>0.4298</v>
      </c>
      <c r="AO458" s="1" t="s">
        <v>81</v>
      </c>
      <c r="AP458" s="1">
        <f t="shared" ref="AP458:AT458" si="320">ROUND(AP441,2)</f>
        <v>1.3</v>
      </c>
      <c r="AQ458" s="1">
        <f t="shared" ref="AQ458:AU458" si="321">ROUND(AQ441,4)</f>
        <v>0.0125</v>
      </c>
      <c r="AR458" s="1">
        <f t="shared" si="320"/>
        <v>0.56</v>
      </c>
      <c r="AS458" s="1">
        <f t="shared" si="321"/>
        <v>0.0131</v>
      </c>
      <c r="AT458" s="1">
        <f t="shared" si="320"/>
        <v>1.86</v>
      </c>
      <c r="AU458" s="1">
        <f t="shared" si="321"/>
        <v>0.0075</v>
      </c>
      <c r="AV458" s="1">
        <f t="shared" si="300"/>
        <v>4133.97</v>
      </c>
      <c r="AW458" s="1">
        <f t="shared" si="301"/>
        <v>49.4322</v>
      </c>
      <c r="AX458" s="1">
        <f t="shared" si="302"/>
        <v>53.45</v>
      </c>
      <c r="AY458" s="1">
        <f t="shared" si="303"/>
        <v>0.4722</v>
      </c>
      <c r="BB458" s="1" t="s">
        <v>81</v>
      </c>
      <c r="BC458" s="1">
        <f t="shared" ref="BC458:BG458" si="322">ROUND(BC441,2)</f>
        <v>1.26</v>
      </c>
      <c r="BD458" s="1">
        <f t="shared" ref="BD458:BH458" si="323">ROUND(BD441,4)</f>
        <v>0.0139</v>
      </c>
      <c r="BE458" s="1">
        <f t="shared" si="322"/>
        <v>0.53</v>
      </c>
      <c r="BF458" s="1">
        <f t="shared" si="323"/>
        <v>0.0123</v>
      </c>
      <c r="BG458" s="1">
        <f t="shared" si="322"/>
        <v>1.79</v>
      </c>
      <c r="BH458" s="1">
        <f t="shared" si="323"/>
        <v>0.0056</v>
      </c>
      <c r="BI458" s="1">
        <f t="shared" si="306"/>
        <v>3941.75</v>
      </c>
      <c r="BJ458" s="1">
        <f t="shared" si="307"/>
        <v>56.3773</v>
      </c>
      <c r="BK458" s="1">
        <f t="shared" si="308"/>
        <v>52.93</v>
      </c>
      <c r="BL458" s="1">
        <f t="shared" si="309"/>
        <v>0.237</v>
      </c>
      <c r="BS458" s="1">
        <f t="shared" si="310"/>
        <v>1.82</v>
      </c>
      <c r="BT458" s="1">
        <f t="shared" si="311"/>
        <v>0.0133</v>
      </c>
      <c r="BU458" s="1">
        <f t="shared" si="312"/>
        <v>3403.47</v>
      </c>
      <c r="BV458" s="1">
        <f t="shared" si="313"/>
        <v>82.1317</v>
      </c>
      <c r="BW458" s="1">
        <f t="shared" si="314"/>
        <v>53.39</v>
      </c>
      <c r="BX458" s="1">
        <f t="shared" si="315"/>
        <v>0.9987</v>
      </c>
    </row>
    <row r="459" spans="1:75">
      <c r="A459" s="1" t="s">
        <v>101</v>
      </c>
      <c r="B459" s="1" t="s">
        <v>101</v>
      </c>
      <c r="C459" s="1">
        <f t="shared" ref="C459:G459" si="324">ROUND(C442,2)</f>
        <v>1.14</v>
      </c>
      <c r="E459" s="1">
        <f t="shared" si="324"/>
        <v>0.41</v>
      </c>
      <c r="G459" s="1">
        <f t="shared" si="324"/>
        <v>1.55</v>
      </c>
      <c r="I459" s="1">
        <f t="shared" si="282"/>
        <v>3890.15</v>
      </c>
      <c r="K459" s="1">
        <f t="shared" si="284"/>
        <v>44.09</v>
      </c>
      <c r="O459" s="1" t="s">
        <v>101</v>
      </c>
      <c r="P459" s="1">
        <f t="shared" ref="P459:T459" si="325">ROUND(P442,2)</f>
        <v>1.12</v>
      </c>
      <c r="R459" s="1">
        <f t="shared" si="325"/>
        <v>0.39</v>
      </c>
      <c r="T459" s="1">
        <f t="shared" si="325"/>
        <v>1.51</v>
      </c>
      <c r="V459" s="1">
        <f t="shared" si="288"/>
        <v>3686.83</v>
      </c>
      <c r="X459" s="1">
        <f t="shared" si="290"/>
        <v>43.82</v>
      </c>
      <c r="AF459" s="1">
        <f t="shared" si="292"/>
        <v>1.56</v>
      </c>
      <c r="AH459" s="1">
        <f t="shared" si="294"/>
        <v>3195.74</v>
      </c>
      <c r="AJ459" s="1">
        <f t="shared" si="296"/>
        <v>44.35</v>
      </c>
      <c r="AO459" s="1" t="s">
        <v>101</v>
      </c>
      <c r="AP459" s="1">
        <f t="shared" ref="AP459:AT459" si="326">ROUND(AP442,2)</f>
        <v>1.3</v>
      </c>
      <c r="AR459" s="1">
        <f t="shared" si="326"/>
        <v>0.56</v>
      </c>
      <c r="AT459" s="1">
        <f t="shared" si="326"/>
        <v>1.86</v>
      </c>
      <c r="AV459" s="1">
        <f t="shared" si="300"/>
        <v>4134.29</v>
      </c>
      <c r="AX459" s="1">
        <f t="shared" si="302"/>
        <v>53.37</v>
      </c>
      <c r="BB459" s="1" t="s">
        <v>101</v>
      </c>
      <c r="BC459" s="1">
        <f t="shared" ref="BC459:BG459" si="327">ROUND(BC442,2)</f>
        <v>1.26</v>
      </c>
      <c r="BE459" s="1">
        <f t="shared" si="327"/>
        <v>0.53</v>
      </c>
      <c r="BG459" s="1">
        <f t="shared" si="327"/>
        <v>1.79</v>
      </c>
      <c r="BI459" s="1">
        <f t="shared" si="306"/>
        <v>3941.74</v>
      </c>
      <c r="BK459" s="1">
        <f t="shared" si="308"/>
        <v>52.83</v>
      </c>
      <c r="BS459" s="1">
        <f t="shared" si="310"/>
        <v>1.83</v>
      </c>
      <c r="BU459" s="1">
        <f t="shared" si="312"/>
        <v>3402.72</v>
      </c>
      <c r="BW459" s="1">
        <f t="shared" si="314"/>
        <v>53.37</v>
      </c>
    </row>
    <row r="460" spans="1:76">
      <c r="A460" s="1" t="s">
        <v>80</v>
      </c>
      <c r="B460" s="1" t="s">
        <v>80</v>
      </c>
      <c r="C460" s="1">
        <f t="shared" ref="C460:G460" si="328">ROUND(C443,2)</f>
        <v>1.09</v>
      </c>
      <c r="D460" s="1">
        <f t="shared" ref="D460:H460" si="329">ROUND(D443,4)</f>
        <v>0.005</v>
      </c>
      <c r="E460" s="1">
        <f t="shared" si="328"/>
        <v>0.38</v>
      </c>
      <c r="F460" s="1">
        <f t="shared" si="329"/>
        <v>0.0046</v>
      </c>
      <c r="G460" s="1">
        <f t="shared" si="328"/>
        <v>1.47</v>
      </c>
      <c r="H460" s="1">
        <f t="shared" si="329"/>
        <v>0.0013</v>
      </c>
      <c r="I460" s="1">
        <f t="shared" si="282"/>
        <v>2563.11</v>
      </c>
      <c r="J460" s="1">
        <f t="shared" si="283"/>
        <v>23.0412</v>
      </c>
      <c r="K460" s="1">
        <f t="shared" si="284"/>
        <v>41.81</v>
      </c>
      <c r="L460" s="1">
        <f t="shared" si="285"/>
        <v>0.1649</v>
      </c>
      <c r="O460" s="1" t="s">
        <v>80</v>
      </c>
      <c r="P460" s="1">
        <f t="shared" ref="P460:T460" si="330">ROUND(P443,2)</f>
        <v>1.09</v>
      </c>
      <c r="Q460" s="1">
        <f t="shared" ref="Q460:U460" si="331">ROUND(Q443,4)</f>
        <v>0.007</v>
      </c>
      <c r="R460" s="1">
        <f t="shared" si="330"/>
        <v>0.37</v>
      </c>
      <c r="S460" s="1">
        <f t="shared" si="331"/>
        <v>0.0124</v>
      </c>
      <c r="T460" s="1">
        <f t="shared" si="330"/>
        <v>1.46</v>
      </c>
      <c r="U460" s="1">
        <f t="shared" si="331"/>
        <v>0.0149</v>
      </c>
      <c r="V460" s="1">
        <f t="shared" si="288"/>
        <v>2395.52</v>
      </c>
      <c r="W460" s="1">
        <f t="shared" si="289"/>
        <v>24.8542</v>
      </c>
      <c r="X460" s="1">
        <f t="shared" si="290"/>
        <v>41.31</v>
      </c>
      <c r="Y460" s="1">
        <f t="shared" si="291"/>
        <v>0.2362</v>
      </c>
      <c r="AF460" s="1">
        <f t="shared" si="292"/>
        <v>1.48</v>
      </c>
      <c r="AG460" s="1">
        <f t="shared" si="293"/>
        <v>0.0125</v>
      </c>
      <c r="AH460" s="1">
        <f t="shared" si="294"/>
        <v>2076.2</v>
      </c>
      <c r="AI460" s="1">
        <f t="shared" si="295"/>
        <v>24.3626</v>
      </c>
      <c r="AJ460" s="1">
        <f t="shared" si="296"/>
        <v>42.06</v>
      </c>
      <c r="AK460" s="1">
        <f t="shared" si="297"/>
        <v>0.0896</v>
      </c>
      <c r="AO460" s="1" t="s">
        <v>80</v>
      </c>
      <c r="AP460" s="1">
        <f t="shared" ref="AP460:AT460" si="332">ROUND(AP443,2)</f>
        <v>1.28</v>
      </c>
      <c r="AQ460" s="1">
        <f t="shared" ref="AQ460:AU460" si="333">ROUND(AQ443,4)</f>
        <v>0.0062</v>
      </c>
      <c r="AR460" s="1">
        <f t="shared" si="332"/>
        <v>0.54</v>
      </c>
      <c r="AS460" s="1">
        <f t="shared" si="333"/>
        <v>0.008</v>
      </c>
      <c r="AT460" s="1">
        <f t="shared" si="332"/>
        <v>1.82</v>
      </c>
      <c r="AU460" s="1">
        <f t="shared" si="333"/>
        <v>0.0039</v>
      </c>
      <c r="AV460" s="1">
        <f t="shared" si="300"/>
        <v>2683.24</v>
      </c>
      <c r="AW460" s="1">
        <f t="shared" si="301"/>
        <v>48.2958</v>
      </c>
      <c r="AX460" s="1">
        <f t="shared" si="302"/>
        <v>49.64</v>
      </c>
      <c r="AY460" s="1">
        <f t="shared" si="303"/>
        <v>1.0866</v>
      </c>
      <c r="BB460" s="1" t="s">
        <v>80</v>
      </c>
      <c r="BC460" s="1">
        <f t="shared" ref="BC460:BG460" si="334">ROUND(BC443,2)</f>
        <v>1.25</v>
      </c>
      <c r="BD460" s="1">
        <f t="shared" ref="BD460:BH460" si="335">ROUND(BD443,4)</f>
        <v>0.0072</v>
      </c>
      <c r="BE460" s="1">
        <f t="shared" si="334"/>
        <v>0.51</v>
      </c>
      <c r="BF460" s="1">
        <f t="shared" si="335"/>
        <v>0.0068</v>
      </c>
      <c r="BG460" s="1">
        <f t="shared" si="334"/>
        <v>1.76</v>
      </c>
      <c r="BH460" s="1">
        <f t="shared" si="335"/>
        <v>0.011</v>
      </c>
      <c r="BI460" s="1">
        <f t="shared" si="306"/>
        <v>2553.02</v>
      </c>
      <c r="BJ460" s="1">
        <f t="shared" si="307"/>
        <v>15.8261</v>
      </c>
      <c r="BK460" s="1">
        <f t="shared" si="308"/>
        <v>49.44</v>
      </c>
      <c r="BL460" s="1">
        <f t="shared" si="309"/>
        <v>1.0289</v>
      </c>
      <c r="BS460" s="1">
        <f t="shared" si="310"/>
        <v>1.8</v>
      </c>
      <c r="BT460" s="1">
        <f t="shared" si="311"/>
        <v>0.0288</v>
      </c>
      <c r="BU460" s="1">
        <f t="shared" si="312"/>
        <v>2205.19</v>
      </c>
      <c r="BV460" s="1">
        <f t="shared" si="313"/>
        <v>22.5621</v>
      </c>
      <c r="BW460" s="1">
        <f t="shared" si="314"/>
        <v>50.63</v>
      </c>
      <c r="BX460" s="1">
        <f t="shared" si="315"/>
        <v>1.09</v>
      </c>
    </row>
    <row r="461" spans="1:76">
      <c r="A461" s="1" t="s">
        <v>81</v>
      </c>
      <c r="B461" s="1" t="s">
        <v>81</v>
      </c>
      <c r="C461" s="1">
        <f t="shared" ref="C461:G461" si="336">ROUND(C444,2)</f>
        <v>1.03</v>
      </c>
      <c r="D461" s="1">
        <f t="shared" ref="D461:H461" si="337">ROUND(D444,4)</f>
        <v>0.009</v>
      </c>
      <c r="E461" s="1">
        <f t="shared" si="336"/>
        <v>0.32</v>
      </c>
      <c r="F461" s="1">
        <f t="shared" si="337"/>
        <v>0.0153</v>
      </c>
      <c r="G461" s="1">
        <f t="shared" si="336"/>
        <v>1.35</v>
      </c>
      <c r="H461" s="1">
        <f t="shared" si="337"/>
        <v>0.0103</v>
      </c>
      <c r="I461" s="1">
        <f t="shared" si="282"/>
        <v>2352.93</v>
      </c>
      <c r="J461" s="1">
        <f t="shared" si="283"/>
        <v>52.2242</v>
      </c>
      <c r="K461" s="1">
        <f t="shared" si="284"/>
        <v>42.56</v>
      </c>
      <c r="L461" s="1">
        <f t="shared" si="285"/>
        <v>0.2049</v>
      </c>
      <c r="O461" s="1" t="s">
        <v>81</v>
      </c>
      <c r="P461" s="1">
        <f t="shared" ref="P461:T461" si="338">ROUND(P444,2)</f>
        <v>1.02</v>
      </c>
      <c r="Q461" s="1">
        <f t="shared" ref="Q461:U461" si="339">ROUND(Q444,4)</f>
        <v>0.0095</v>
      </c>
      <c r="R461" s="1">
        <f t="shared" si="338"/>
        <v>0.32</v>
      </c>
      <c r="S461" s="1">
        <f t="shared" si="339"/>
        <v>0.0058</v>
      </c>
      <c r="T461" s="1">
        <f t="shared" si="338"/>
        <v>1.33</v>
      </c>
      <c r="U461" s="1">
        <f t="shared" si="339"/>
        <v>0.0112</v>
      </c>
      <c r="V461" s="1">
        <f t="shared" si="288"/>
        <v>2211.02</v>
      </c>
      <c r="W461" s="1">
        <f t="shared" si="289"/>
        <v>23.1528</v>
      </c>
      <c r="X461" s="1">
        <f t="shared" si="290"/>
        <v>41.96</v>
      </c>
      <c r="Y461" s="1">
        <f t="shared" si="291"/>
        <v>0.2075</v>
      </c>
      <c r="AF461" s="1">
        <f t="shared" si="292"/>
        <v>1.37</v>
      </c>
      <c r="AG461" s="1">
        <f t="shared" si="293"/>
        <v>0.0221</v>
      </c>
      <c r="AH461" s="1">
        <f t="shared" si="294"/>
        <v>1919.89</v>
      </c>
      <c r="AI461" s="1">
        <f t="shared" si="295"/>
        <v>21.2041</v>
      </c>
      <c r="AJ461" s="1">
        <f t="shared" si="296"/>
        <v>42.8</v>
      </c>
      <c r="AK461" s="1">
        <f t="shared" si="297"/>
        <v>0.2093</v>
      </c>
      <c r="AO461" s="1" t="s">
        <v>81</v>
      </c>
      <c r="AP461" s="1">
        <f t="shared" ref="AP461:AT461" si="340">ROUND(AP444,2)</f>
        <v>1.26</v>
      </c>
      <c r="AQ461" s="1">
        <f t="shared" ref="AQ461:AU461" si="341">ROUND(AQ444,4)</f>
        <v>0.009</v>
      </c>
      <c r="AR461" s="1">
        <f t="shared" si="340"/>
        <v>0.52</v>
      </c>
      <c r="AS461" s="1">
        <f t="shared" si="341"/>
        <v>0.0064</v>
      </c>
      <c r="AT461" s="1">
        <f t="shared" si="340"/>
        <v>1.78</v>
      </c>
      <c r="AU461" s="1">
        <f t="shared" si="341"/>
        <v>0.0085</v>
      </c>
      <c r="AV461" s="1">
        <f t="shared" si="300"/>
        <v>2602.39</v>
      </c>
      <c r="AW461" s="1">
        <f t="shared" si="301"/>
        <v>21.217</v>
      </c>
      <c r="AX461" s="1">
        <f t="shared" si="302"/>
        <v>49.65</v>
      </c>
      <c r="AY461" s="1">
        <f t="shared" si="303"/>
        <v>0.6897</v>
      </c>
      <c r="BB461" s="1" t="s">
        <v>81</v>
      </c>
      <c r="BC461" s="1">
        <f t="shared" ref="BC461:BG461" si="342">ROUND(BC444,2)</f>
        <v>1.23</v>
      </c>
      <c r="BD461" s="1">
        <f t="shared" ref="BD461:BH461" si="343">ROUND(BD444,4)</f>
        <v>0.0112</v>
      </c>
      <c r="BE461" s="1">
        <f t="shared" si="342"/>
        <v>0.49</v>
      </c>
      <c r="BF461" s="1">
        <f t="shared" si="343"/>
        <v>0.0083</v>
      </c>
      <c r="BG461" s="1">
        <f t="shared" si="342"/>
        <v>1.72</v>
      </c>
      <c r="BH461" s="1">
        <f t="shared" si="343"/>
        <v>0.0147</v>
      </c>
      <c r="BI461" s="1">
        <f t="shared" si="306"/>
        <v>2512.43</v>
      </c>
      <c r="BJ461" s="1">
        <f t="shared" si="307"/>
        <v>18.3452</v>
      </c>
      <c r="BK461" s="1">
        <f t="shared" si="308"/>
        <v>49.07</v>
      </c>
      <c r="BL461" s="1">
        <f t="shared" si="309"/>
        <v>0.9473</v>
      </c>
      <c r="BS461" s="1">
        <f t="shared" si="310"/>
        <v>1.77</v>
      </c>
      <c r="BT461" s="1">
        <f t="shared" si="311"/>
        <v>0.0302</v>
      </c>
      <c r="BU461" s="1">
        <f t="shared" si="312"/>
        <v>2169.81</v>
      </c>
      <c r="BV461" s="1">
        <f t="shared" si="313"/>
        <v>10.5541</v>
      </c>
      <c r="BW461" s="1">
        <f t="shared" si="314"/>
        <v>51.59</v>
      </c>
      <c r="BX461" s="1">
        <f t="shared" si="315"/>
        <v>0.6967</v>
      </c>
    </row>
    <row r="462" spans="1:76">
      <c r="A462" s="1" t="s">
        <v>82</v>
      </c>
      <c r="B462" s="1" t="s">
        <v>82</v>
      </c>
      <c r="C462" s="1">
        <f t="shared" ref="C462:G462" si="344">ROUND(C445,2)</f>
        <v>0.93</v>
      </c>
      <c r="D462" s="1">
        <f t="shared" ref="D462:H462" si="345">ROUND(D445,4)</f>
        <v>0.008</v>
      </c>
      <c r="E462" s="1">
        <f t="shared" si="344"/>
        <v>0.25</v>
      </c>
      <c r="F462" s="1">
        <f t="shared" si="345"/>
        <v>0.0083</v>
      </c>
      <c r="G462" s="1">
        <f t="shared" si="344"/>
        <v>1.18</v>
      </c>
      <c r="H462" s="1">
        <f t="shared" si="345"/>
        <v>0.0005</v>
      </c>
      <c r="I462" s="1">
        <f t="shared" si="282"/>
        <v>2091.59</v>
      </c>
      <c r="J462" s="1">
        <f t="shared" si="283"/>
        <v>67.2934</v>
      </c>
      <c r="K462" s="1">
        <f t="shared" si="284"/>
        <v>43.2</v>
      </c>
      <c r="L462" s="1">
        <f t="shared" si="285"/>
        <v>0.2705</v>
      </c>
      <c r="O462" s="1" t="s">
        <v>82</v>
      </c>
      <c r="P462" s="1">
        <f t="shared" ref="P462:T462" si="346">ROUND(P445,2)</f>
        <v>0.91</v>
      </c>
      <c r="Q462" s="1">
        <f t="shared" ref="Q462:U462" si="347">ROUND(Q445,4)</f>
        <v>0.0147</v>
      </c>
      <c r="R462" s="1">
        <f t="shared" si="346"/>
        <v>0.24</v>
      </c>
      <c r="S462" s="1">
        <f t="shared" si="347"/>
        <v>0.0043</v>
      </c>
      <c r="T462" s="1">
        <f t="shared" si="346"/>
        <v>1.16</v>
      </c>
      <c r="U462" s="1">
        <f t="shared" si="347"/>
        <v>0.0104</v>
      </c>
      <c r="V462" s="1">
        <f t="shared" si="288"/>
        <v>1941.93</v>
      </c>
      <c r="W462" s="1">
        <f t="shared" si="289"/>
        <v>61.2781</v>
      </c>
      <c r="X462" s="1">
        <f t="shared" si="290"/>
        <v>43.08</v>
      </c>
      <c r="Y462" s="1">
        <f t="shared" si="291"/>
        <v>0.2198</v>
      </c>
      <c r="AF462" s="1">
        <f t="shared" si="292"/>
        <v>1.19</v>
      </c>
      <c r="AG462" s="1">
        <f t="shared" si="293"/>
        <v>0.0259</v>
      </c>
      <c r="AH462" s="1">
        <f t="shared" si="294"/>
        <v>1686.72</v>
      </c>
      <c r="AI462" s="1">
        <f t="shared" si="295"/>
        <v>54.1483</v>
      </c>
      <c r="AJ462" s="1">
        <f t="shared" si="296"/>
        <v>43.49</v>
      </c>
      <c r="AK462" s="1">
        <f t="shared" si="297"/>
        <v>0.2686</v>
      </c>
      <c r="AO462" s="1" t="s">
        <v>82</v>
      </c>
      <c r="AP462" s="1">
        <f t="shared" ref="AP462:AT462" si="348">ROUND(AP445,2)</f>
        <v>1.16</v>
      </c>
      <c r="AQ462" s="1">
        <f t="shared" ref="AQ462:AU462" si="349">ROUND(AQ445,4)</f>
        <v>0.0086</v>
      </c>
      <c r="AR462" s="1">
        <f t="shared" si="348"/>
        <v>0.48</v>
      </c>
      <c r="AS462" s="1">
        <f t="shared" si="349"/>
        <v>0.0017</v>
      </c>
      <c r="AT462" s="1">
        <f t="shared" si="348"/>
        <v>1.65</v>
      </c>
      <c r="AU462" s="1">
        <f t="shared" si="349"/>
        <v>0.0099</v>
      </c>
      <c r="AV462" s="1">
        <f t="shared" si="300"/>
        <v>2235.78</v>
      </c>
      <c r="AW462" s="1">
        <f t="shared" si="301"/>
        <v>14.1331</v>
      </c>
      <c r="AX462" s="1">
        <f t="shared" si="302"/>
        <v>50.23</v>
      </c>
      <c r="AY462" s="1">
        <f t="shared" si="303"/>
        <v>0.2186</v>
      </c>
      <c r="BB462" s="1" t="s">
        <v>82</v>
      </c>
      <c r="BC462" s="1">
        <f t="shared" ref="BC462:BG462" si="350">ROUND(BC445,2)</f>
        <v>1.13</v>
      </c>
      <c r="BD462" s="1">
        <f t="shared" ref="BD462:BH462" si="351">ROUND(BD445,4)</f>
        <v>0.0121</v>
      </c>
      <c r="BE462" s="1">
        <f t="shared" si="350"/>
        <v>0.45</v>
      </c>
      <c r="BF462" s="1">
        <f t="shared" si="351"/>
        <v>0.0052</v>
      </c>
      <c r="BG462" s="1">
        <f t="shared" si="350"/>
        <v>1.58</v>
      </c>
      <c r="BH462" s="1">
        <f t="shared" si="351"/>
        <v>0.0163</v>
      </c>
      <c r="BI462" s="1">
        <f t="shared" si="306"/>
        <v>2137.63</v>
      </c>
      <c r="BJ462" s="1">
        <f t="shared" si="307"/>
        <v>11.8134</v>
      </c>
      <c r="BK462" s="1">
        <f t="shared" si="308"/>
        <v>49.81</v>
      </c>
      <c r="BL462" s="1">
        <f t="shared" si="309"/>
        <v>0.3795</v>
      </c>
      <c r="BS462" s="1">
        <f t="shared" si="310"/>
        <v>1.66</v>
      </c>
      <c r="BT462" s="1">
        <f t="shared" si="311"/>
        <v>0.0219</v>
      </c>
      <c r="BU462" s="1">
        <f t="shared" si="312"/>
        <v>1849.26</v>
      </c>
      <c r="BV462" s="1">
        <f t="shared" si="313"/>
        <v>9.3944</v>
      </c>
      <c r="BW462" s="1">
        <f t="shared" si="314"/>
        <v>50.33</v>
      </c>
      <c r="BX462" s="1">
        <f t="shared" si="315"/>
        <v>0.2691</v>
      </c>
    </row>
    <row r="463" spans="1:75">
      <c r="A463" s="1" t="s">
        <v>102</v>
      </c>
      <c r="B463" s="1" t="s">
        <v>102</v>
      </c>
      <c r="C463" s="1">
        <f t="shared" ref="C463:G463" si="352">ROUND(C446,2)</f>
        <v>1.02</v>
      </c>
      <c r="E463" s="1">
        <f t="shared" si="352"/>
        <v>0.32</v>
      </c>
      <c r="G463" s="1">
        <f t="shared" si="352"/>
        <v>1.33</v>
      </c>
      <c r="I463" s="1">
        <f t="shared" si="282"/>
        <v>2335.88</v>
      </c>
      <c r="K463" s="1">
        <f t="shared" si="284"/>
        <v>42.52</v>
      </c>
      <c r="O463" s="1" t="s">
        <v>102</v>
      </c>
      <c r="P463" s="1">
        <f t="shared" ref="P463:T463" si="353">ROUND(P446,2)</f>
        <v>1</v>
      </c>
      <c r="R463" s="1">
        <f t="shared" si="353"/>
        <v>0.31</v>
      </c>
      <c r="T463" s="1">
        <f t="shared" si="353"/>
        <v>1.32</v>
      </c>
      <c r="V463" s="1">
        <f t="shared" si="288"/>
        <v>2182.82</v>
      </c>
      <c r="X463" s="1">
        <f t="shared" si="290"/>
        <v>42.12</v>
      </c>
      <c r="AF463" s="1">
        <f t="shared" si="292"/>
        <v>1.35</v>
      </c>
      <c r="AH463" s="1">
        <f t="shared" si="294"/>
        <v>1894.27</v>
      </c>
      <c r="AJ463" s="1">
        <f t="shared" si="296"/>
        <v>42.78</v>
      </c>
      <c r="AO463" s="1" t="s">
        <v>102</v>
      </c>
      <c r="AP463" s="1">
        <f t="shared" ref="AP463:AT463" si="354">ROUND(AP446,2)</f>
        <v>1.24</v>
      </c>
      <c r="AR463" s="1">
        <f t="shared" si="354"/>
        <v>0.51</v>
      </c>
      <c r="AT463" s="1">
        <f t="shared" si="354"/>
        <v>1.75</v>
      </c>
      <c r="AV463" s="1">
        <f t="shared" si="300"/>
        <v>2507.14</v>
      </c>
      <c r="AX463" s="1">
        <f t="shared" si="302"/>
        <v>49.84</v>
      </c>
      <c r="BB463" s="1" t="s">
        <v>102</v>
      </c>
      <c r="BC463" s="1">
        <f t="shared" ref="BC463:BG463" si="355">ROUND(BC446,2)</f>
        <v>1.2</v>
      </c>
      <c r="BE463" s="1">
        <f t="shared" si="355"/>
        <v>0.48</v>
      </c>
      <c r="BG463" s="1">
        <f t="shared" si="355"/>
        <v>1.68</v>
      </c>
      <c r="BI463" s="1">
        <f t="shared" si="306"/>
        <v>2401.02</v>
      </c>
      <c r="BK463" s="1">
        <f t="shared" si="308"/>
        <v>49.44</v>
      </c>
      <c r="BS463" s="1">
        <f t="shared" si="310"/>
        <v>1.74</v>
      </c>
      <c r="BU463" s="1">
        <f t="shared" si="312"/>
        <v>2074.75</v>
      </c>
      <c r="BW463" s="1">
        <f t="shared" si="314"/>
        <v>50.85</v>
      </c>
    </row>
    <row r="464" spans="1:76">
      <c r="A464" s="1" t="s">
        <v>83</v>
      </c>
      <c r="B464" s="1" t="s">
        <v>83</v>
      </c>
      <c r="C464" s="1">
        <f t="shared" ref="C464:G464" si="356">ROUND(C447,2)</f>
        <v>1.05</v>
      </c>
      <c r="D464" s="1">
        <f t="shared" ref="D464:H464" si="357">ROUND(D447,4)</f>
        <v>0.0058</v>
      </c>
      <c r="E464" s="1">
        <f t="shared" si="356"/>
        <v>0.34</v>
      </c>
      <c r="F464" s="1">
        <f t="shared" si="357"/>
        <v>0.0035</v>
      </c>
      <c r="G464" s="1">
        <f t="shared" si="356"/>
        <v>1.38</v>
      </c>
      <c r="H464" s="1">
        <f t="shared" si="357"/>
        <v>0.0034</v>
      </c>
      <c r="I464" s="1">
        <f t="shared" si="282"/>
        <v>2137.87</v>
      </c>
      <c r="J464" s="1">
        <f t="shared" ref="J464:J466" si="358">ROUND(J447,4)</f>
        <v>33.5949</v>
      </c>
      <c r="K464" s="1">
        <f t="shared" si="284"/>
        <v>40.14</v>
      </c>
      <c r="L464" s="1">
        <f t="shared" ref="L464:L466" si="359">ROUND(N447,4)</f>
        <v>0.2577</v>
      </c>
      <c r="O464" s="1" t="s">
        <v>83</v>
      </c>
      <c r="P464" s="1">
        <f t="shared" ref="P464:T464" si="360">ROUND(P447,2)</f>
        <v>1.03</v>
      </c>
      <c r="Q464" s="1">
        <f t="shared" ref="Q464:U464" si="361">ROUND(Q447,4)</f>
        <v>0.0085</v>
      </c>
      <c r="R464" s="1">
        <f t="shared" si="360"/>
        <v>0.33</v>
      </c>
      <c r="S464" s="1">
        <f t="shared" si="361"/>
        <v>0.0131</v>
      </c>
      <c r="T464" s="1">
        <f t="shared" si="360"/>
        <v>1.36</v>
      </c>
      <c r="U464" s="1">
        <f t="shared" si="361"/>
        <v>0.009</v>
      </c>
      <c r="V464" s="1">
        <f t="shared" si="288"/>
        <v>1977.09</v>
      </c>
      <c r="W464" s="1">
        <f t="shared" ref="W464:W466" si="362">ROUND(W447,4)</f>
        <v>26.3721</v>
      </c>
      <c r="X464" s="1">
        <f t="shared" si="290"/>
        <v>39.65</v>
      </c>
      <c r="Y464" s="1">
        <f t="shared" ref="Y464:Y466" si="363">ROUND(AA447,4)</f>
        <v>0.088</v>
      </c>
      <c r="AF464" s="1">
        <f t="shared" si="292"/>
        <v>1.39</v>
      </c>
      <c r="AG464" s="1">
        <f t="shared" ref="AG464:AG466" si="364">ROUND(AG447,4)</f>
        <v>0.0046</v>
      </c>
      <c r="AH464" s="1">
        <f t="shared" si="294"/>
        <v>1719.09</v>
      </c>
      <c r="AI464" s="1">
        <f t="shared" ref="AI464:AI466" si="365">ROUND(AI447,4)</f>
        <v>13.6394</v>
      </c>
      <c r="AJ464" s="1">
        <f t="shared" si="296"/>
        <v>40.38</v>
      </c>
      <c r="AK464" s="1">
        <f t="shared" ref="AK464:AK466" si="366">ROUND(AM447,4)</f>
        <v>0.397</v>
      </c>
      <c r="AO464" s="1" t="s">
        <v>83</v>
      </c>
      <c r="AP464" s="1">
        <f t="shared" ref="AP464:AT464" si="367">ROUND(AP447,2)</f>
        <v>1.25</v>
      </c>
      <c r="AQ464" s="1">
        <f t="shared" ref="AQ464:AU464" si="368">ROUND(AQ447,4)</f>
        <v>0.0117</v>
      </c>
      <c r="AR464" s="1">
        <f t="shared" si="367"/>
        <v>0.52</v>
      </c>
      <c r="AS464" s="1">
        <f t="shared" si="368"/>
        <v>0.0076</v>
      </c>
      <c r="AT464" s="1">
        <f t="shared" si="367"/>
        <v>1.77</v>
      </c>
      <c r="AU464" s="1">
        <f t="shared" si="368"/>
        <v>0.0132</v>
      </c>
      <c r="AV464" s="1">
        <f t="shared" si="300"/>
        <v>2589.91</v>
      </c>
      <c r="AW464" s="1">
        <f t="shared" ref="AW464:AW466" si="369">ROUND(AW447,4)</f>
        <v>32.3771</v>
      </c>
      <c r="AX464" s="1">
        <f t="shared" si="302"/>
        <v>48.91</v>
      </c>
      <c r="AY464" s="1">
        <f t="shared" ref="AY464:AY466" si="370">ROUND(BA447,4)</f>
        <v>0.4266</v>
      </c>
      <c r="BB464" s="1" t="s">
        <v>83</v>
      </c>
      <c r="BC464" s="1">
        <f t="shared" ref="BC464:BG464" si="371">ROUND(BC447,2)</f>
        <v>1.22</v>
      </c>
      <c r="BD464" s="1">
        <f t="shared" ref="BD464:BH464" si="372">ROUND(BD447,4)</f>
        <v>0.0085</v>
      </c>
      <c r="BE464" s="1">
        <f t="shared" si="371"/>
        <v>0.49</v>
      </c>
      <c r="BF464" s="1">
        <f t="shared" si="372"/>
        <v>0.0055</v>
      </c>
      <c r="BG464" s="1">
        <f t="shared" si="371"/>
        <v>1.7</v>
      </c>
      <c r="BH464" s="1">
        <f t="shared" si="372"/>
        <v>0.0106</v>
      </c>
      <c r="BI464" s="1">
        <f t="shared" si="306"/>
        <v>2422.72</v>
      </c>
      <c r="BJ464" s="1">
        <f t="shared" ref="BJ464:BJ466" si="373">ROUND(BJ447,4)</f>
        <v>32.7937</v>
      </c>
      <c r="BK464" s="1">
        <f t="shared" si="308"/>
        <v>48.5</v>
      </c>
      <c r="BL464" s="1">
        <f t="shared" ref="BL464:BL466" si="374">ROUND(BN447,4)</f>
        <v>0.4881</v>
      </c>
      <c r="BS464" s="1">
        <f t="shared" si="310"/>
        <v>1.69</v>
      </c>
      <c r="BT464" s="1">
        <f t="shared" ref="BT464:BT466" si="375">ROUND(BT447,4)</f>
        <v>0.0166</v>
      </c>
      <c r="BU464" s="1">
        <f t="shared" si="312"/>
        <v>2092.83</v>
      </c>
      <c r="BV464" s="1">
        <f t="shared" ref="BV464:BV466" si="376">ROUND(BV447,4)</f>
        <v>36.981</v>
      </c>
      <c r="BW464" s="1">
        <f t="shared" si="314"/>
        <v>49.89</v>
      </c>
      <c r="BX464" s="1">
        <f t="shared" ref="BX464:BX466" si="377">ROUND(BZ447,4)</f>
        <v>0.4332</v>
      </c>
    </row>
    <row r="465" spans="1:76">
      <c r="A465" s="1" t="s">
        <v>84</v>
      </c>
      <c r="B465" s="1" t="s">
        <v>84</v>
      </c>
      <c r="C465" s="1">
        <f t="shared" ref="C465:G465" si="378">ROUND(C448,2)</f>
        <v>1.06</v>
      </c>
      <c r="D465" s="1">
        <f t="shared" ref="D465:H465" si="379">ROUND(D448,4)</f>
        <v>0.002</v>
      </c>
      <c r="E465" s="1">
        <f t="shared" si="378"/>
        <v>0.34</v>
      </c>
      <c r="F465" s="1">
        <f t="shared" si="379"/>
        <v>0.0041</v>
      </c>
      <c r="G465" s="1">
        <f t="shared" si="378"/>
        <v>1.4</v>
      </c>
      <c r="H465" s="1">
        <f t="shared" si="379"/>
        <v>0.0023</v>
      </c>
      <c r="I465" s="1">
        <f t="shared" si="282"/>
        <v>2371.78</v>
      </c>
      <c r="J465" s="1">
        <f t="shared" si="358"/>
        <v>49.7193</v>
      </c>
      <c r="K465" s="1">
        <f t="shared" si="284"/>
        <v>41.78</v>
      </c>
      <c r="L465" s="1">
        <f t="shared" si="359"/>
        <v>0.3072</v>
      </c>
      <c r="O465" s="1" t="s">
        <v>84</v>
      </c>
      <c r="P465" s="1">
        <f t="shared" ref="P465:T465" si="380">ROUND(P448,2)</f>
        <v>1.05</v>
      </c>
      <c r="Q465" s="1">
        <f t="shared" ref="Q465:U465" si="381">ROUND(Q448,4)</f>
        <v>0.014</v>
      </c>
      <c r="R465" s="1">
        <f t="shared" si="380"/>
        <v>0.34</v>
      </c>
      <c r="S465" s="1">
        <f t="shared" si="381"/>
        <v>0.0051</v>
      </c>
      <c r="T465" s="1">
        <f t="shared" si="380"/>
        <v>1.39</v>
      </c>
      <c r="U465" s="1">
        <f t="shared" si="381"/>
        <v>0.0168</v>
      </c>
      <c r="V465" s="1">
        <f t="shared" si="288"/>
        <v>2187.69</v>
      </c>
      <c r="W465" s="1">
        <f t="shared" si="362"/>
        <v>34.5209</v>
      </c>
      <c r="X465" s="1">
        <f t="shared" si="290"/>
        <v>41.25</v>
      </c>
      <c r="Y465" s="1">
        <f t="shared" si="363"/>
        <v>0.3038</v>
      </c>
      <c r="AF465" s="1">
        <f t="shared" si="292"/>
        <v>1.41</v>
      </c>
      <c r="AG465" s="1">
        <f t="shared" si="364"/>
        <v>0.0194</v>
      </c>
      <c r="AH465" s="1">
        <f t="shared" si="294"/>
        <v>1899.7</v>
      </c>
      <c r="AI465" s="1">
        <f t="shared" si="365"/>
        <v>23.8491</v>
      </c>
      <c r="AJ465" s="1">
        <f t="shared" si="296"/>
        <v>42.02</v>
      </c>
      <c r="AK465" s="1">
        <f t="shared" si="366"/>
        <v>0.3161</v>
      </c>
      <c r="AO465" s="1" t="s">
        <v>84</v>
      </c>
      <c r="AP465" s="1">
        <f t="shared" ref="AP465:AT465" si="382">ROUND(AP448,2)</f>
        <v>1.23</v>
      </c>
      <c r="AQ465" s="1">
        <f t="shared" ref="AQ465:AU465" si="383">ROUND(AQ448,4)</f>
        <v>0.0075</v>
      </c>
      <c r="AR465" s="1">
        <f t="shared" si="382"/>
        <v>0.52</v>
      </c>
      <c r="AS465" s="1">
        <f t="shared" si="383"/>
        <v>0.0098</v>
      </c>
      <c r="AT465" s="1">
        <f t="shared" si="382"/>
        <v>1.74</v>
      </c>
      <c r="AU465" s="1">
        <f t="shared" si="383"/>
        <v>0.0084</v>
      </c>
      <c r="AV465" s="1">
        <f t="shared" si="300"/>
        <v>2545.28</v>
      </c>
      <c r="AW465" s="1">
        <f t="shared" si="369"/>
        <v>43.6884</v>
      </c>
      <c r="AX465" s="1">
        <f t="shared" si="302"/>
        <v>50.47</v>
      </c>
      <c r="AY465" s="1">
        <f t="shared" si="370"/>
        <v>0.3242</v>
      </c>
      <c r="BB465" s="1" t="s">
        <v>84</v>
      </c>
      <c r="BC465" s="1">
        <f t="shared" ref="BC465:BG465" si="384">ROUND(BC448,2)</f>
        <v>1.19</v>
      </c>
      <c r="BD465" s="1">
        <f t="shared" ref="BD465:BH465" si="385">ROUND(BD448,4)</f>
        <v>0.0115</v>
      </c>
      <c r="BE465" s="1">
        <f t="shared" si="384"/>
        <v>0.49</v>
      </c>
      <c r="BF465" s="1">
        <f t="shared" si="385"/>
        <v>0.0107</v>
      </c>
      <c r="BG465" s="1">
        <f t="shared" si="384"/>
        <v>1.68</v>
      </c>
      <c r="BH465" s="1">
        <f t="shared" si="385"/>
        <v>0.0209</v>
      </c>
      <c r="BI465" s="1">
        <f t="shared" si="306"/>
        <v>2380.13</v>
      </c>
      <c r="BJ465" s="1">
        <f t="shared" si="373"/>
        <v>41.6816</v>
      </c>
      <c r="BK465" s="1">
        <f t="shared" si="308"/>
        <v>50.26</v>
      </c>
      <c r="BL465" s="1">
        <f t="shared" si="374"/>
        <v>0.0415</v>
      </c>
      <c r="BS465" s="1">
        <f t="shared" si="310"/>
        <v>1.71</v>
      </c>
      <c r="BT465" s="1">
        <f t="shared" si="375"/>
        <v>0.017</v>
      </c>
      <c r="BU465" s="1">
        <f t="shared" si="312"/>
        <v>2057.48</v>
      </c>
      <c r="BV465" s="1">
        <f t="shared" si="376"/>
        <v>29.7714</v>
      </c>
      <c r="BW465" s="1">
        <f t="shared" si="314"/>
        <v>52.42</v>
      </c>
      <c r="BX465" s="1">
        <f t="shared" si="377"/>
        <v>0.3268</v>
      </c>
    </row>
    <row r="466" spans="1:76">
      <c r="A466" s="1" t="s">
        <v>85</v>
      </c>
      <c r="B466" s="1" t="s">
        <v>85</v>
      </c>
      <c r="C466" s="1">
        <f t="shared" ref="C466:G466" si="386">ROUND(C449,2)</f>
        <v>1.11</v>
      </c>
      <c r="D466" s="1">
        <f t="shared" ref="D466:H466" si="387">ROUND(D449,4)</f>
        <v>0.0126</v>
      </c>
      <c r="E466" s="1">
        <f t="shared" si="386"/>
        <v>0.38</v>
      </c>
      <c r="F466" s="1">
        <f t="shared" si="387"/>
        <v>0.0103</v>
      </c>
      <c r="G466" s="1">
        <f t="shared" si="386"/>
        <v>1.49</v>
      </c>
      <c r="H466" s="1">
        <f t="shared" si="387"/>
        <v>0.0023</v>
      </c>
      <c r="I466" s="1">
        <f t="shared" si="282"/>
        <v>2502.28</v>
      </c>
      <c r="J466" s="1">
        <f t="shared" si="358"/>
        <v>37.2885</v>
      </c>
      <c r="K466" s="1">
        <f t="shared" si="284"/>
        <v>44.74</v>
      </c>
      <c r="L466" s="1">
        <f t="shared" si="359"/>
        <v>0.5355</v>
      </c>
      <c r="O466" s="1" t="s">
        <v>85</v>
      </c>
      <c r="P466" s="1">
        <f t="shared" ref="P466:T466" si="388">ROUND(P449,2)</f>
        <v>1.09</v>
      </c>
      <c r="Q466" s="1">
        <f t="shared" ref="Q466:U466" si="389">ROUND(Q449,4)</f>
        <v>0.0206</v>
      </c>
      <c r="R466" s="1">
        <f t="shared" si="388"/>
        <v>0.37</v>
      </c>
      <c r="S466" s="1">
        <f t="shared" si="389"/>
        <v>0.0155</v>
      </c>
      <c r="T466" s="1">
        <f t="shared" si="388"/>
        <v>1.46</v>
      </c>
      <c r="U466" s="1">
        <f t="shared" si="389"/>
        <v>0.027</v>
      </c>
      <c r="V466" s="1">
        <f t="shared" si="288"/>
        <v>2331.74</v>
      </c>
      <c r="W466" s="1">
        <f t="shared" si="362"/>
        <v>30.6156</v>
      </c>
      <c r="X466" s="1">
        <f t="shared" si="290"/>
        <v>44.32</v>
      </c>
      <c r="Y466" s="1">
        <f t="shared" si="363"/>
        <v>0.2213</v>
      </c>
      <c r="AF466" s="1">
        <f t="shared" si="292"/>
        <v>1.47</v>
      </c>
      <c r="AG466" s="1">
        <f t="shared" si="364"/>
        <v>0.0109</v>
      </c>
      <c r="AH466" s="1">
        <f t="shared" si="294"/>
        <v>2023</v>
      </c>
      <c r="AI466" s="1">
        <f t="shared" si="365"/>
        <v>19.6824</v>
      </c>
      <c r="AJ466" s="1">
        <f t="shared" si="296"/>
        <v>45.04</v>
      </c>
      <c r="AK466" s="1">
        <f t="shared" si="366"/>
        <v>0.5342</v>
      </c>
      <c r="AO466" s="1" t="s">
        <v>85</v>
      </c>
      <c r="AP466" s="1">
        <f t="shared" ref="AP466:AT466" si="390">ROUND(AP449,2)</f>
        <v>1.28</v>
      </c>
      <c r="AQ466" s="1">
        <f t="shared" ref="AQ466:AU466" si="391">ROUND(AQ449,4)</f>
        <v>0.0087</v>
      </c>
      <c r="AR466" s="1">
        <f t="shared" si="390"/>
        <v>0.54</v>
      </c>
      <c r="AS466" s="1">
        <f t="shared" si="391"/>
        <v>0.0048</v>
      </c>
      <c r="AT466" s="1">
        <f t="shared" si="390"/>
        <v>1.82</v>
      </c>
      <c r="AU466" s="1">
        <f t="shared" si="391"/>
        <v>0.005</v>
      </c>
      <c r="AV466" s="1">
        <f t="shared" si="300"/>
        <v>2690.81</v>
      </c>
      <c r="AW466" s="1">
        <f t="shared" si="369"/>
        <v>49.4576</v>
      </c>
      <c r="AX466" s="1">
        <f t="shared" si="302"/>
        <v>52.8</v>
      </c>
      <c r="AY466" s="1">
        <f t="shared" si="370"/>
        <v>0.1228</v>
      </c>
      <c r="BB466" s="1" t="s">
        <v>85</v>
      </c>
      <c r="BC466" s="1">
        <f t="shared" ref="BC466:BG466" si="392">ROUND(BC449,2)</f>
        <v>1.25</v>
      </c>
      <c r="BD466" s="1">
        <f t="shared" ref="BD466:BH466" si="393">ROUND(BD449,4)</f>
        <v>0.0111</v>
      </c>
      <c r="BE466" s="1">
        <f t="shared" si="392"/>
        <v>0.5</v>
      </c>
      <c r="BF466" s="1">
        <f t="shared" si="393"/>
        <v>0.0085</v>
      </c>
      <c r="BG466" s="1">
        <f t="shared" si="392"/>
        <v>1.75</v>
      </c>
      <c r="BH466" s="1">
        <f t="shared" si="393"/>
        <v>0.0032</v>
      </c>
      <c r="BI466" s="1">
        <f t="shared" si="306"/>
        <v>2531.56</v>
      </c>
      <c r="BJ466" s="1">
        <f t="shared" si="373"/>
        <v>37.118</v>
      </c>
      <c r="BK466" s="1">
        <f t="shared" si="308"/>
        <v>52.56</v>
      </c>
      <c r="BL466" s="1">
        <f t="shared" si="374"/>
        <v>0.1473</v>
      </c>
      <c r="BS466" s="1">
        <f t="shared" si="310"/>
        <v>1.74</v>
      </c>
      <c r="BT466" s="1">
        <f t="shared" si="375"/>
        <v>0.0106</v>
      </c>
      <c r="BU466" s="1">
        <f t="shared" si="312"/>
        <v>2186.24</v>
      </c>
      <c r="BV466" s="1">
        <f t="shared" si="376"/>
        <v>29.5348</v>
      </c>
      <c r="BW466" s="1">
        <f t="shared" si="314"/>
        <v>52.92</v>
      </c>
      <c r="BX466" s="1">
        <f t="shared" si="377"/>
        <v>0.0652</v>
      </c>
    </row>
    <row r="467" spans="1:75">
      <c r="A467" s="1" t="s">
        <v>103</v>
      </c>
      <c r="B467" s="1" t="s">
        <v>103</v>
      </c>
      <c r="C467" s="1">
        <f t="shared" ref="C467:G467" si="394">ROUND(C450,2)</f>
        <v>1.07</v>
      </c>
      <c r="E467" s="1">
        <f t="shared" si="394"/>
        <v>0.35</v>
      </c>
      <c r="G467" s="1">
        <f t="shared" si="394"/>
        <v>1.42</v>
      </c>
      <c r="I467" s="1">
        <f t="shared" si="282"/>
        <v>2337.31</v>
      </c>
      <c r="K467" s="1">
        <f t="shared" si="284"/>
        <v>42.22</v>
      </c>
      <c r="O467" s="1" t="s">
        <v>103</v>
      </c>
      <c r="P467" s="1">
        <f t="shared" ref="P467:T467" si="395">ROUND(P450,2)</f>
        <v>1.06</v>
      </c>
      <c r="R467" s="1">
        <f t="shared" si="395"/>
        <v>0.34</v>
      </c>
      <c r="T467" s="1">
        <f t="shared" si="395"/>
        <v>1.4</v>
      </c>
      <c r="V467" s="1">
        <f t="shared" si="288"/>
        <v>2165.51</v>
      </c>
      <c r="X467" s="1">
        <f t="shared" si="290"/>
        <v>41.74</v>
      </c>
      <c r="AF467" s="1">
        <f t="shared" si="292"/>
        <v>1.42</v>
      </c>
      <c r="AH467" s="1">
        <f t="shared" si="294"/>
        <v>1880.6</v>
      </c>
      <c r="AJ467" s="1">
        <f t="shared" si="296"/>
        <v>42.48</v>
      </c>
      <c r="AO467" s="1" t="s">
        <v>103</v>
      </c>
      <c r="AP467" s="1">
        <f t="shared" ref="AP467:AT467" si="396">ROUND(AP450,2)</f>
        <v>1.25</v>
      </c>
      <c r="AR467" s="1">
        <f t="shared" si="396"/>
        <v>0.52</v>
      </c>
      <c r="AT467" s="1">
        <f t="shared" si="396"/>
        <v>1.78</v>
      </c>
      <c r="AV467" s="1">
        <f t="shared" si="300"/>
        <v>2608.67</v>
      </c>
      <c r="AX467" s="1">
        <f t="shared" si="302"/>
        <v>50.73</v>
      </c>
      <c r="BB467" s="1" t="s">
        <v>103</v>
      </c>
      <c r="BC467" s="1">
        <f t="shared" ref="BC467:BG467" si="397">ROUND(BC450,2)</f>
        <v>1.22</v>
      </c>
      <c r="BE467" s="1">
        <f t="shared" si="397"/>
        <v>0.49</v>
      </c>
      <c r="BG467" s="1">
        <f t="shared" si="397"/>
        <v>1.71</v>
      </c>
      <c r="BI467" s="1">
        <f t="shared" si="306"/>
        <v>2444.8</v>
      </c>
      <c r="BK467" s="1">
        <f t="shared" si="308"/>
        <v>50.44</v>
      </c>
      <c r="BS467" s="1">
        <f t="shared" si="310"/>
        <v>1.71</v>
      </c>
      <c r="BU467" s="1">
        <f t="shared" si="312"/>
        <v>2112.19</v>
      </c>
      <c r="BW467" s="1">
        <f t="shared" si="314"/>
        <v>51.75</v>
      </c>
    </row>
    <row r="468" spans="1:76">
      <c r="A468" s="1" t="s">
        <v>86</v>
      </c>
      <c r="B468" s="1" t="s">
        <v>86</v>
      </c>
      <c r="C468" s="1">
        <f t="shared" ref="C468:G468" si="398">ROUND(C451,2)</f>
        <v>1.05</v>
      </c>
      <c r="D468" s="1">
        <f t="shared" ref="D468:H468" si="399">ROUND(D451,4)</f>
        <v>0.0088</v>
      </c>
      <c r="E468" s="1">
        <f t="shared" si="398"/>
        <v>0.33</v>
      </c>
      <c r="F468" s="1">
        <f t="shared" si="399"/>
        <v>0.0069</v>
      </c>
      <c r="G468" s="1">
        <f t="shared" si="398"/>
        <v>1.38</v>
      </c>
      <c r="H468" s="1">
        <f t="shared" si="399"/>
        <v>0.005</v>
      </c>
      <c r="I468" s="1">
        <f t="shared" si="282"/>
        <v>2382.71</v>
      </c>
      <c r="J468" s="1">
        <f t="shared" ref="J468:J470" si="400">ROUND(J451,4)</f>
        <v>69.7426</v>
      </c>
      <c r="K468" s="1">
        <f t="shared" si="284"/>
        <v>42.7</v>
      </c>
      <c r="L468" s="1">
        <f t="shared" ref="L468:L470" si="401">ROUND(N451,4)</f>
        <v>0.2712</v>
      </c>
      <c r="O468" s="1" t="s">
        <v>86</v>
      </c>
      <c r="P468" s="1">
        <f t="shared" ref="P468:T468" si="402">ROUND(P451,2)</f>
        <v>1.03</v>
      </c>
      <c r="Q468" s="1">
        <f t="shared" ref="Q468:U468" si="403">ROUND(Q451,4)</f>
        <v>0.0224</v>
      </c>
      <c r="R468" s="1">
        <f t="shared" si="402"/>
        <v>0.32</v>
      </c>
      <c r="S468" s="1">
        <f t="shared" si="403"/>
        <v>0.0097</v>
      </c>
      <c r="T468" s="1">
        <f t="shared" si="402"/>
        <v>1.35</v>
      </c>
      <c r="U468" s="1">
        <f t="shared" si="403"/>
        <v>0.0133</v>
      </c>
      <c r="V468" s="1">
        <f t="shared" si="288"/>
        <v>2215.13</v>
      </c>
      <c r="W468" s="1">
        <f t="shared" ref="W468:W470" si="404">ROUND(W451,4)</f>
        <v>47.847</v>
      </c>
      <c r="X468" s="1">
        <f t="shared" si="290"/>
        <v>41.94</v>
      </c>
      <c r="Y468" s="1">
        <f t="shared" ref="Y468:Y470" si="405">ROUND(AA451,4)</f>
        <v>0.3713</v>
      </c>
      <c r="AF468" s="1">
        <f t="shared" si="292"/>
        <v>1.38</v>
      </c>
      <c r="AG468" s="1">
        <f t="shared" ref="AG468:AG470" si="406">ROUND(AG451,4)</f>
        <v>0.0088</v>
      </c>
      <c r="AH468" s="1">
        <f t="shared" si="294"/>
        <v>1923.48</v>
      </c>
      <c r="AI468" s="1">
        <f t="shared" ref="AI468:AI470" si="407">ROUND(AI451,4)</f>
        <v>33.7809</v>
      </c>
      <c r="AJ468" s="1">
        <f t="shared" si="296"/>
        <v>42.94</v>
      </c>
      <c r="AK468" s="1">
        <f t="shared" ref="AK468:AK470" si="408">ROUND(AM451,4)</f>
        <v>0.2779</v>
      </c>
      <c r="AO468" s="1" t="s">
        <v>86</v>
      </c>
      <c r="AP468" s="1">
        <f t="shared" ref="AP468:AT468" si="409">ROUND(AP451,2)</f>
        <v>1.22</v>
      </c>
      <c r="AQ468" s="1">
        <f t="shared" ref="AQ468:AU468" si="410">ROUND(AQ451,4)</f>
        <v>0.0128</v>
      </c>
      <c r="AR468" s="1">
        <f t="shared" si="409"/>
        <v>0.51</v>
      </c>
      <c r="AS468" s="1">
        <f t="shared" si="410"/>
        <v>0.0081</v>
      </c>
      <c r="AT468" s="1">
        <f t="shared" si="409"/>
        <v>1.73</v>
      </c>
      <c r="AU468" s="1">
        <f t="shared" si="410"/>
        <v>0.006</v>
      </c>
      <c r="AV468" s="1">
        <f t="shared" si="300"/>
        <v>2609.29</v>
      </c>
      <c r="AW468" s="1">
        <f t="shared" ref="AW468:AW470" si="411">ROUND(AW451,4)</f>
        <v>29.671</v>
      </c>
      <c r="AX468" s="1">
        <f t="shared" si="302"/>
        <v>48.97</v>
      </c>
      <c r="AY468" s="1">
        <f t="shared" ref="AY468:AY470" si="412">ROUND(BA451,4)</f>
        <v>0.3502</v>
      </c>
      <c r="BB468" s="1" t="s">
        <v>86</v>
      </c>
      <c r="BC468" s="1">
        <f t="shared" ref="BC468:BG468" si="413">ROUND(BC451,2)</f>
        <v>1.18</v>
      </c>
      <c r="BD468" s="1">
        <f t="shared" ref="BD468:BH468" si="414">ROUND(BD451,4)</f>
        <v>0.0103</v>
      </c>
      <c r="BE468" s="1">
        <f t="shared" si="413"/>
        <v>0.48</v>
      </c>
      <c r="BF468" s="1">
        <f t="shared" si="414"/>
        <v>0.0113</v>
      </c>
      <c r="BG468" s="1">
        <f t="shared" si="413"/>
        <v>1.67</v>
      </c>
      <c r="BH468" s="1">
        <f t="shared" si="414"/>
        <v>0.0015</v>
      </c>
      <c r="BI468" s="1">
        <f t="shared" si="306"/>
        <v>2485.69</v>
      </c>
      <c r="BJ468" s="1">
        <f t="shared" ref="BJ468:BJ470" si="415">ROUND(BJ451,4)</f>
        <v>14.875</v>
      </c>
      <c r="BK468" s="1">
        <f t="shared" si="308"/>
        <v>49.77</v>
      </c>
      <c r="BL468" s="1">
        <f t="shared" ref="BL468:BL470" si="416">ROUND(BN451,4)</f>
        <v>0.8792</v>
      </c>
      <c r="BS468" s="1">
        <f t="shared" si="310"/>
        <v>1.7</v>
      </c>
      <c r="BT468" s="1">
        <f t="shared" ref="BT468:BT470" si="417">ROUND(BT451,4)</f>
        <v>0.0045</v>
      </c>
      <c r="BU468" s="1">
        <f t="shared" si="312"/>
        <v>2147.17</v>
      </c>
      <c r="BV468" s="1">
        <f t="shared" ref="BV468:BV470" si="418">ROUND(BV451,4)</f>
        <v>20.1015</v>
      </c>
      <c r="BW468" s="1">
        <f t="shared" si="314"/>
        <v>49.84</v>
      </c>
      <c r="BX468" s="1">
        <f t="shared" ref="BX468:BX470" si="419">ROUND(BZ451,4)</f>
        <v>1.3365</v>
      </c>
    </row>
    <row r="469" spans="1:76">
      <c r="A469" s="1" t="s">
        <v>87</v>
      </c>
      <c r="B469" s="1" t="s">
        <v>87</v>
      </c>
      <c r="C469" s="1">
        <f t="shared" ref="C469:G469" si="420">ROUND(C452,2)</f>
        <v>1.05</v>
      </c>
      <c r="D469" s="1">
        <f t="shared" ref="D469:H469" si="421">ROUND(D452,4)</f>
        <v>0.009</v>
      </c>
      <c r="E469" s="1">
        <f t="shared" si="420"/>
        <v>0.34</v>
      </c>
      <c r="F469" s="1">
        <f t="shared" si="421"/>
        <v>0.0058</v>
      </c>
      <c r="G469" s="1">
        <f t="shared" si="420"/>
        <v>1.39</v>
      </c>
      <c r="H469" s="1">
        <f t="shared" si="421"/>
        <v>0.0073</v>
      </c>
      <c r="I469" s="1">
        <f t="shared" si="282"/>
        <v>2413.02</v>
      </c>
      <c r="J469" s="1">
        <f t="shared" si="400"/>
        <v>17.5291</v>
      </c>
      <c r="K469" s="1">
        <f t="shared" si="284"/>
        <v>43.32</v>
      </c>
      <c r="L469" s="1">
        <f t="shared" si="401"/>
        <v>0.197</v>
      </c>
      <c r="O469" s="1" t="s">
        <v>87</v>
      </c>
      <c r="P469" s="1">
        <f t="shared" ref="P469:T469" si="422">ROUND(P452,2)</f>
        <v>1.04</v>
      </c>
      <c r="Q469" s="1">
        <f t="shared" ref="Q469:U469" si="423">ROUND(Q452,4)</f>
        <v>0.0054</v>
      </c>
      <c r="R469" s="1">
        <f t="shared" si="422"/>
        <v>0.34</v>
      </c>
      <c r="S469" s="1">
        <f t="shared" si="423"/>
        <v>0.001</v>
      </c>
      <c r="T469" s="1">
        <f t="shared" si="422"/>
        <v>1.37</v>
      </c>
      <c r="U469" s="1">
        <f t="shared" si="423"/>
        <v>0.0059</v>
      </c>
      <c r="V469" s="1">
        <f t="shared" si="288"/>
        <v>2348.23</v>
      </c>
      <c r="W469" s="1">
        <f t="shared" si="404"/>
        <v>37.3351</v>
      </c>
      <c r="X469" s="1">
        <f t="shared" si="290"/>
        <v>43.08</v>
      </c>
      <c r="Y469" s="1">
        <f t="shared" si="405"/>
        <v>0.5559</v>
      </c>
      <c r="AF469" s="1">
        <f t="shared" si="292"/>
        <v>1.39</v>
      </c>
      <c r="AG469" s="1">
        <f t="shared" si="406"/>
        <v>0.0123</v>
      </c>
      <c r="AH469" s="1">
        <f t="shared" si="294"/>
        <v>2037</v>
      </c>
      <c r="AI469" s="1">
        <f t="shared" si="407"/>
        <v>41.9054</v>
      </c>
      <c r="AJ469" s="1">
        <f t="shared" si="296"/>
        <v>43.61</v>
      </c>
      <c r="AK469" s="1">
        <f t="shared" si="408"/>
        <v>0.1993</v>
      </c>
      <c r="AO469" s="1" t="s">
        <v>87</v>
      </c>
      <c r="AP469" s="1">
        <f t="shared" ref="AP469:AT469" si="424">ROUND(AP452,2)</f>
        <v>1.21</v>
      </c>
      <c r="AQ469" s="1">
        <f t="shared" ref="AQ469:AU469" si="425">ROUND(AQ452,4)</f>
        <v>0.0081</v>
      </c>
      <c r="AR469" s="1">
        <f t="shared" si="424"/>
        <v>0.51</v>
      </c>
      <c r="AS469" s="1">
        <f t="shared" si="425"/>
        <v>0.0066</v>
      </c>
      <c r="AT469" s="1">
        <f t="shared" si="424"/>
        <v>1.72</v>
      </c>
      <c r="AU469" s="1">
        <f t="shared" si="425"/>
        <v>0.002</v>
      </c>
      <c r="AV469" s="1">
        <f t="shared" si="300"/>
        <v>2739.06</v>
      </c>
      <c r="AW469" s="1">
        <f t="shared" si="411"/>
        <v>17.9571</v>
      </c>
      <c r="AX469" s="1">
        <f t="shared" si="302"/>
        <v>51.5</v>
      </c>
      <c r="AY469" s="1">
        <f t="shared" si="412"/>
        <v>0.3963</v>
      </c>
      <c r="BB469" s="1" t="s">
        <v>87</v>
      </c>
      <c r="BC469" s="1">
        <f t="shared" ref="BC469:BG469" si="426">ROUND(BC452,2)</f>
        <v>1.18</v>
      </c>
      <c r="BD469" s="1">
        <f t="shared" ref="BD469:BH469" si="427">ROUND(BD452,4)</f>
        <v>0.0124</v>
      </c>
      <c r="BE469" s="1">
        <f t="shared" si="426"/>
        <v>0.48</v>
      </c>
      <c r="BF469" s="1">
        <f t="shared" si="427"/>
        <v>0.0065</v>
      </c>
      <c r="BG469" s="1">
        <f t="shared" si="426"/>
        <v>1.66</v>
      </c>
      <c r="BH469" s="1">
        <f t="shared" si="427"/>
        <v>0.0068</v>
      </c>
      <c r="BI469" s="1">
        <f t="shared" si="306"/>
        <v>2551.56</v>
      </c>
      <c r="BJ469" s="1">
        <f t="shared" si="415"/>
        <v>17.9571</v>
      </c>
      <c r="BK469" s="1">
        <f t="shared" si="308"/>
        <v>51.55</v>
      </c>
      <c r="BL469" s="1">
        <f t="shared" si="416"/>
        <v>0.3437</v>
      </c>
      <c r="BS469" s="1">
        <f t="shared" si="310"/>
        <v>1.67</v>
      </c>
      <c r="BT469" s="1">
        <f t="shared" si="417"/>
        <v>0.0088</v>
      </c>
      <c r="BU469" s="1">
        <f t="shared" si="312"/>
        <v>2202.38</v>
      </c>
      <c r="BV469" s="1">
        <f t="shared" si="418"/>
        <v>5.1467</v>
      </c>
      <c r="BW469" s="1">
        <f t="shared" si="314"/>
        <v>52.34</v>
      </c>
      <c r="BX469" s="1">
        <f t="shared" si="419"/>
        <v>0.3302</v>
      </c>
    </row>
    <row r="470" spans="1:76">
      <c r="A470" s="1" t="s">
        <v>88</v>
      </c>
      <c r="B470" s="1" t="s">
        <v>88</v>
      </c>
      <c r="C470" s="1">
        <f t="shared" ref="C470:G470" si="428">ROUND(C453,2)</f>
        <v>1.07</v>
      </c>
      <c r="D470" s="1">
        <f t="shared" ref="D470:H470" si="429">ROUND(D453,4)</f>
        <v>0.0123</v>
      </c>
      <c r="E470" s="1">
        <f t="shared" si="428"/>
        <v>0.35</v>
      </c>
      <c r="F470" s="1">
        <f t="shared" si="429"/>
        <v>0.0086</v>
      </c>
      <c r="G470" s="1">
        <f t="shared" si="428"/>
        <v>1.42</v>
      </c>
      <c r="H470" s="1">
        <f t="shared" si="429"/>
        <v>0.0042</v>
      </c>
      <c r="I470" s="1">
        <f t="shared" si="282"/>
        <v>2719.58</v>
      </c>
      <c r="J470" s="1">
        <f t="shared" si="400"/>
        <v>65.4712</v>
      </c>
      <c r="K470" s="1">
        <f t="shared" si="284"/>
        <v>44.13</v>
      </c>
      <c r="L470" s="1">
        <f t="shared" si="401"/>
        <v>0.3177</v>
      </c>
      <c r="O470" s="1" t="s">
        <v>88</v>
      </c>
      <c r="P470" s="1">
        <f t="shared" ref="P470:T470" si="430">ROUND(P453,2)</f>
        <v>1.07</v>
      </c>
      <c r="Q470" s="1">
        <f t="shared" ref="Q470:U470" si="431">ROUND(Q453,4)</f>
        <v>0.0063</v>
      </c>
      <c r="R470" s="1">
        <f t="shared" si="430"/>
        <v>0.34</v>
      </c>
      <c r="S470" s="1">
        <f t="shared" si="431"/>
        <v>0.0058</v>
      </c>
      <c r="T470" s="1">
        <f t="shared" si="430"/>
        <v>1.41</v>
      </c>
      <c r="U470" s="1">
        <f t="shared" si="431"/>
        <v>0.0063</v>
      </c>
      <c r="V470" s="1">
        <f t="shared" si="288"/>
        <v>2532.08</v>
      </c>
      <c r="W470" s="1">
        <f t="shared" si="404"/>
        <v>92.2661</v>
      </c>
      <c r="X470" s="1">
        <f t="shared" si="290"/>
        <v>43.52</v>
      </c>
      <c r="Y470" s="1">
        <f t="shared" si="405"/>
        <v>0.1621</v>
      </c>
      <c r="AF470" s="1">
        <f t="shared" si="292"/>
        <v>1.44</v>
      </c>
      <c r="AG470" s="1">
        <f t="shared" si="406"/>
        <v>0.0126</v>
      </c>
      <c r="AH470" s="1">
        <f t="shared" si="294"/>
        <v>2197.67</v>
      </c>
      <c r="AI470" s="1">
        <f t="shared" si="407"/>
        <v>113.8685</v>
      </c>
      <c r="AJ470" s="1">
        <f t="shared" si="296"/>
        <v>44.38</v>
      </c>
      <c r="AK470" s="1">
        <f t="shared" si="408"/>
        <v>0.3482</v>
      </c>
      <c r="AO470" s="1" t="s">
        <v>88</v>
      </c>
      <c r="AP470" s="1">
        <f t="shared" ref="AP470:AT470" si="432">ROUND(AP453,2)</f>
        <v>1.27</v>
      </c>
      <c r="AQ470" s="1">
        <f t="shared" ref="AQ470:AU470" si="433">ROUND(AQ453,4)</f>
        <v>0.0159</v>
      </c>
      <c r="AR470" s="1">
        <f t="shared" si="432"/>
        <v>0.53</v>
      </c>
      <c r="AS470" s="1">
        <f t="shared" si="433"/>
        <v>0.0104</v>
      </c>
      <c r="AT470" s="1">
        <f t="shared" si="432"/>
        <v>1.8</v>
      </c>
      <c r="AU470" s="1">
        <f t="shared" si="433"/>
        <v>0.0068</v>
      </c>
      <c r="AV470" s="1">
        <f t="shared" si="300"/>
        <v>2833.9</v>
      </c>
      <c r="AW470" s="1">
        <f t="shared" si="411"/>
        <v>39.0523</v>
      </c>
      <c r="AX470" s="1">
        <f t="shared" si="302"/>
        <v>53.07</v>
      </c>
      <c r="AY470" s="1">
        <f t="shared" si="412"/>
        <v>0.2353</v>
      </c>
      <c r="BB470" s="1" t="s">
        <v>88</v>
      </c>
      <c r="BC470" s="1">
        <f t="shared" ref="BC470:BG470" si="434">ROUND(BC453,2)</f>
        <v>1.23</v>
      </c>
      <c r="BD470" s="1">
        <f t="shared" ref="BD470:BH470" si="435">ROUND(BD453,4)</f>
        <v>0.0188</v>
      </c>
      <c r="BE470" s="1">
        <f t="shared" si="434"/>
        <v>0.5</v>
      </c>
      <c r="BF470" s="1">
        <f t="shared" si="435"/>
        <v>0.0126</v>
      </c>
      <c r="BG470" s="1">
        <f t="shared" si="434"/>
        <v>1.73</v>
      </c>
      <c r="BH470" s="1">
        <f t="shared" si="435"/>
        <v>0.0083</v>
      </c>
      <c r="BI470" s="1">
        <f t="shared" si="306"/>
        <v>2646.4</v>
      </c>
      <c r="BJ470" s="1">
        <f t="shared" si="415"/>
        <v>39.0523</v>
      </c>
      <c r="BK470" s="1">
        <f t="shared" si="308"/>
        <v>52.58</v>
      </c>
      <c r="BL470" s="1">
        <f t="shared" si="416"/>
        <v>0.1548</v>
      </c>
      <c r="BS470" s="1">
        <f t="shared" si="310"/>
        <v>1.72</v>
      </c>
      <c r="BT470" s="1">
        <f t="shared" si="417"/>
        <v>0.0169</v>
      </c>
      <c r="BU470" s="1">
        <f t="shared" si="312"/>
        <v>2285.31</v>
      </c>
      <c r="BV470" s="1">
        <f t="shared" si="418"/>
        <v>34.2543</v>
      </c>
      <c r="BW470" s="1">
        <f t="shared" si="314"/>
        <v>53.39</v>
      </c>
      <c r="BX470" s="1">
        <f t="shared" si="419"/>
        <v>0.2928</v>
      </c>
    </row>
    <row r="471" spans="1:75">
      <c r="A471" s="1" t="s">
        <v>104</v>
      </c>
      <c r="B471" s="1" t="s">
        <v>104</v>
      </c>
      <c r="C471" s="1">
        <f t="shared" ref="C471:G471" si="436">ROUND(C454,2)</f>
        <v>1.06</v>
      </c>
      <c r="E471" s="1">
        <f t="shared" si="436"/>
        <v>0.34</v>
      </c>
      <c r="G471" s="1">
        <f t="shared" si="436"/>
        <v>1.4</v>
      </c>
      <c r="I471" s="1">
        <f t="shared" si="282"/>
        <v>2505.1</v>
      </c>
      <c r="K471" s="1">
        <f t="shared" si="284"/>
        <v>43.38</v>
      </c>
      <c r="O471" s="1" t="s">
        <v>104</v>
      </c>
      <c r="P471" s="1">
        <f t="shared" ref="P471:T471" si="437">ROUND(P454,2)</f>
        <v>1.04</v>
      </c>
      <c r="R471" s="1">
        <f t="shared" si="437"/>
        <v>0.33</v>
      </c>
      <c r="T471" s="1">
        <f t="shared" si="437"/>
        <v>1.38</v>
      </c>
      <c r="V471" s="1">
        <f t="shared" si="288"/>
        <v>2365.15</v>
      </c>
      <c r="X471" s="1">
        <f t="shared" si="290"/>
        <v>42.84</v>
      </c>
      <c r="AF471" s="1">
        <f t="shared" si="292"/>
        <v>1.4</v>
      </c>
      <c r="AH471" s="1">
        <f t="shared" si="294"/>
        <v>2052.72</v>
      </c>
      <c r="AJ471" s="1">
        <f t="shared" si="296"/>
        <v>43.65</v>
      </c>
      <c r="AO471" s="1" t="s">
        <v>104</v>
      </c>
      <c r="AP471" s="1">
        <f t="shared" ref="AP471:AT471" si="438">ROUND(AP454,2)</f>
        <v>1.23</v>
      </c>
      <c r="AR471" s="1">
        <f t="shared" si="438"/>
        <v>0.52</v>
      </c>
      <c r="AT471" s="1">
        <f t="shared" si="438"/>
        <v>1.75</v>
      </c>
      <c r="AV471" s="1">
        <f t="shared" si="300"/>
        <v>2727.42</v>
      </c>
      <c r="AX471" s="1">
        <f t="shared" si="302"/>
        <v>51.18</v>
      </c>
      <c r="BB471" s="1" t="s">
        <v>104</v>
      </c>
      <c r="BC471" s="1">
        <f t="shared" ref="BC471:BG471" si="439">ROUND(BC454,2)</f>
        <v>1.2</v>
      </c>
      <c r="BE471" s="1">
        <f t="shared" si="439"/>
        <v>0.49</v>
      </c>
      <c r="BG471" s="1">
        <f t="shared" si="439"/>
        <v>1.69</v>
      </c>
      <c r="BI471" s="1">
        <f t="shared" si="306"/>
        <v>2561.22</v>
      </c>
      <c r="BK471" s="1">
        <f t="shared" si="308"/>
        <v>51.3</v>
      </c>
      <c r="BS471" s="1">
        <f t="shared" si="310"/>
        <v>1.7</v>
      </c>
      <c r="BU471" s="1">
        <f t="shared" si="312"/>
        <v>2211.62</v>
      </c>
      <c r="BW471" s="1">
        <f t="shared" si="314"/>
        <v>51.85</v>
      </c>
    </row>
    <row r="473" spans="3:75">
      <c r="C473" s="1" t="s">
        <v>89</v>
      </c>
      <c r="E473" s="1" t="s">
        <v>90</v>
      </c>
      <c r="G473" s="1" t="s">
        <v>91</v>
      </c>
      <c r="I473" s="1" t="s">
        <v>92</v>
      </c>
      <c r="K473" s="1" t="s">
        <v>93</v>
      </c>
      <c r="P473" s="1" t="s">
        <v>89</v>
      </c>
      <c r="R473" s="1" t="s">
        <v>90</v>
      </c>
      <c r="T473" s="1" t="s">
        <v>91</v>
      </c>
      <c r="V473" s="1" t="s">
        <v>92</v>
      </c>
      <c r="X473" s="1" t="s">
        <v>93</v>
      </c>
      <c r="AF473" s="1" t="s">
        <v>91</v>
      </c>
      <c r="AH473" s="1" t="s">
        <v>92</v>
      </c>
      <c r="AJ473" s="1" t="s">
        <v>93</v>
      </c>
      <c r="AP473" s="1" t="s">
        <v>89</v>
      </c>
      <c r="AR473" s="1" t="s">
        <v>90</v>
      </c>
      <c r="AT473" s="1" t="s">
        <v>91</v>
      </c>
      <c r="AV473" s="1" t="s">
        <v>92</v>
      </c>
      <c r="AX473" s="1" t="s">
        <v>93</v>
      </c>
      <c r="BC473" s="1" t="s">
        <v>89</v>
      </c>
      <c r="BE473" s="1" t="s">
        <v>90</v>
      </c>
      <c r="BG473" s="1" t="s">
        <v>91</v>
      </c>
      <c r="BI473" s="1" t="s">
        <v>92</v>
      </c>
      <c r="BK473" s="1" t="s">
        <v>93</v>
      </c>
      <c r="BS473" s="1" t="s">
        <v>91</v>
      </c>
      <c r="BU473" s="1" t="s">
        <v>92</v>
      </c>
      <c r="BW473" s="1" t="s">
        <v>93</v>
      </c>
    </row>
    <row r="474" spans="2:76">
      <c r="B474" s="1" t="s">
        <v>78</v>
      </c>
      <c r="C474" s="1" t="str">
        <f>_xlfn.CONCAT(C457,"±",D457)</f>
        <v>1.14±0.0049</v>
      </c>
      <c r="D474" s="1" t="str">
        <f t="shared" ref="D474:H474" si="440">D491</f>
        <v>a</v>
      </c>
      <c r="E474" s="1" t="str">
        <f t="shared" ref="C474:G474" si="441">_xlfn.CONCAT(E457,"±",F457)</f>
        <v>0.41±0.0016</v>
      </c>
      <c r="F474" s="1" t="str">
        <f t="shared" si="440"/>
        <v>a</v>
      </c>
      <c r="G474" s="1" t="str">
        <f t="shared" si="441"/>
        <v>1.55±0.0046</v>
      </c>
      <c r="H474" s="1" t="str">
        <f t="shared" si="440"/>
        <v>a</v>
      </c>
      <c r="I474" s="1" t="str">
        <f t="shared" ref="I474:I479" si="442">_xlfn.CONCAT(I457,"±",J457)</f>
        <v>3892±31.1774</v>
      </c>
      <c r="J474" s="1" t="str">
        <f>J491</f>
        <v>a</v>
      </c>
      <c r="K474" s="1" t="str">
        <f t="shared" ref="K474:K479" si="443">_xlfn.CONCAT(K457,"±",L457)</f>
        <v>43.89±0.429</v>
      </c>
      <c r="L474" s="1" t="str">
        <f>L491</f>
        <v>a</v>
      </c>
      <c r="O474" s="1" t="s">
        <v>78</v>
      </c>
      <c r="P474" s="1" t="str">
        <f t="shared" ref="P474:T474" si="444">_xlfn.CONCAT(P457,"±",Q457)</f>
        <v>1.12±0.0124</v>
      </c>
      <c r="Q474" s="1" t="str">
        <f t="shared" ref="Q474:U474" si="445">Q491</f>
        <v>a</v>
      </c>
      <c r="R474" s="1" t="str">
        <f t="shared" si="444"/>
        <v>0.39±0.0028</v>
      </c>
      <c r="S474" s="1" t="str">
        <f t="shared" si="445"/>
        <v>f</v>
      </c>
      <c r="T474" s="1" t="str">
        <f t="shared" si="444"/>
        <v>1.51±0.0108</v>
      </c>
      <c r="U474" s="1" t="str">
        <f t="shared" si="445"/>
        <v>a</v>
      </c>
      <c r="V474" s="1" t="str">
        <f t="shared" ref="V474:V479" si="446">_xlfn.CONCAT(V457,"±",W457)</f>
        <v>3697.47±30.6828</v>
      </c>
      <c r="W474" s="1" t="str">
        <f>W491</f>
        <v>a</v>
      </c>
      <c r="X474" s="1" t="str">
        <f t="shared" ref="X474:X479" si="447">_xlfn.CONCAT(X457,"±",Y457)</f>
        <v>43.48±0.1676</v>
      </c>
      <c r="Y474" s="1" t="str">
        <f>Y491</f>
        <v>a</v>
      </c>
      <c r="AF474" s="1" t="str">
        <f t="shared" ref="AF474:AJ474" si="448">_xlfn.CONCAT(AF457,"±",AG457)</f>
        <v>1.57±0.0298</v>
      </c>
      <c r="AG474" s="1" t="str">
        <f t="shared" ref="AG474:AK474" si="449">AG491</f>
        <v>a</v>
      </c>
      <c r="AH474" s="1" t="str">
        <f t="shared" si="448"/>
        <v>3205.64±28.5727</v>
      </c>
      <c r="AI474" s="1" t="str">
        <f t="shared" si="449"/>
        <v>a</v>
      </c>
      <c r="AJ474" s="1" t="str">
        <f t="shared" si="448"/>
        <v>44.14±0.4297</v>
      </c>
      <c r="AK474" s="1" t="str">
        <f t="shared" si="449"/>
        <v>bc</v>
      </c>
      <c r="AO474" s="1" t="s">
        <v>78</v>
      </c>
      <c r="AP474" s="1" t="str">
        <f t="shared" ref="AP474:AT474" si="450">_xlfn.CONCAT(AP457,"±",AQ457)</f>
        <v>1.3±0.0074</v>
      </c>
      <c r="AQ474" s="1" t="str">
        <f t="shared" ref="AQ474:AU474" si="451">AQ491</f>
        <v>a</v>
      </c>
      <c r="AR474" s="1" t="str">
        <f t="shared" si="450"/>
        <v>0.56±0.0111</v>
      </c>
      <c r="AS474" s="1" t="str">
        <f t="shared" si="451"/>
        <v>a</v>
      </c>
      <c r="AT474" s="1" t="str">
        <f t="shared" si="450"/>
        <v>1.86±0.0176</v>
      </c>
      <c r="AU474" s="1" t="str">
        <f t="shared" si="451"/>
        <v>a</v>
      </c>
      <c r="AV474" s="1" t="str">
        <f t="shared" ref="AV474:AV479" si="452">_xlfn.CONCAT(AV457,"±",AW457)</f>
        <v>4134.61±74.5121</v>
      </c>
      <c r="AW474" s="1" t="str">
        <f>AW491</f>
        <v>a</v>
      </c>
      <c r="AX474" s="1" t="str">
        <f t="shared" ref="AX474:AX479" si="453">_xlfn.CONCAT(AX457,"±",AY457)</f>
        <v>53.3±0.3772</v>
      </c>
      <c r="AY474" s="1" t="str">
        <f>AY491</f>
        <v>cde</v>
      </c>
      <c r="BB474" s="1" t="s">
        <v>78</v>
      </c>
      <c r="BC474" s="1" t="str">
        <f t="shared" ref="BC474:BG474" si="454">_xlfn.CONCAT(BC457,"±",BD457)</f>
        <v>1.27±0.0087</v>
      </c>
      <c r="BD474" s="1" t="str">
        <f t="shared" ref="BD474:BH474" si="455">BD491</f>
        <v>a</v>
      </c>
      <c r="BE474" s="1" t="str">
        <f t="shared" si="454"/>
        <v>0.53±0.0089</v>
      </c>
      <c r="BF474" s="1" t="str">
        <f t="shared" si="455"/>
        <v>a</v>
      </c>
      <c r="BG474" s="1" t="str">
        <f t="shared" si="454"/>
        <v>1.79±0.0132</v>
      </c>
      <c r="BH474" s="1" t="str">
        <f t="shared" si="455"/>
        <v>a</v>
      </c>
      <c r="BI474" s="1" t="str">
        <f t="shared" ref="BI474:BI479" si="456">_xlfn.CONCAT(BI457,"±",BJ457)</f>
        <v>3941.72±80.733</v>
      </c>
      <c r="BJ474" s="1" t="str">
        <f>BJ491</f>
        <v>a</v>
      </c>
      <c r="BK474" s="1" t="str">
        <f t="shared" ref="BK474:BK479" si="457">_xlfn.CONCAT(BK457,"±",BL457)</f>
        <v>52.73±0.2306</v>
      </c>
      <c r="BL474" s="1" t="str">
        <f>BL491</f>
        <v>bcde</v>
      </c>
      <c r="BS474" s="1" t="str">
        <f t="shared" ref="BS474:BW474" si="458">_xlfn.CONCAT(BS457,"±",BT457)</f>
        <v>1.85±0.0268</v>
      </c>
      <c r="BT474" s="1" t="str">
        <f t="shared" ref="BT474:BX474" si="459">BT491</f>
        <v>a</v>
      </c>
      <c r="BU474" s="1" t="str">
        <f t="shared" si="458"/>
        <v>3401.97±58.7334</v>
      </c>
      <c r="BV474" s="1" t="str">
        <f t="shared" si="459"/>
        <v>a</v>
      </c>
      <c r="BW474" s="1" t="str">
        <f t="shared" si="458"/>
        <v>53.34±0.377</v>
      </c>
      <c r="BX474" s="1" t="str">
        <f t="shared" si="459"/>
        <v>a</v>
      </c>
    </row>
    <row r="475" spans="2:76">
      <c r="B475" s="1" t="s">
        <v>81</v>
      </c>
      <c r="C475" s="1" t="str">
        <f t="shared" ref="C475:G475" si="460">_xlfn.CONCAT(C458,"±",D458)</f>
        <v>1.14±0.0118</v>
      </c>
      <c r="D475" s="1" t="str">
        <f t="shared" ref="D475:H475" si="461">D492</f>
        <v>a</v>
      </c>
      <c r="E475" s="1" t="str">
        <f t="shared" si="460"/>
        <v>0.41±0.0115</v>
      </c>
      <c r="F475" s="1" t="str">
        <f t="shared" si="461"/>
        <v>a</v>
      </c>
      <c r="G475" s="1" t="str">
        <f t="shared" si="460"/>
        <v>1.55±0.0057</v>
      </c>
      <c r="H475" s="1" t="str">
        <f t="shared" si="461"/>
        <v>a</v>
      </c>
      <c r="I475" s="1" t="str">
        <f t="shared" si="442"/>
        <v>3888.31±24.9391</v>
      </c>
      <c r="J475" s="1" t="str">
        <f>J492</f>
        <v>a</v>
      </c>
      <c r="K475" s="1" t="str">
        <f t="shared" si="443"/>
        <v>44.29±0.4407</v>
      </c>
      <c r="L475" s="1" t="str">
        <f>L492</f>
        <v>b</v>
      </c>
      <c r="O475" s="1" t="s">
        <v>81</v>
      </c>
      <c r="P475" s="1" t="str">
        <f t="shared" ref="P475:T475" si="462">_xlfn.CONCAT(P458,"±",Q458)</f>
        <v>1.12±0.0205</v>
      </c>
      <c r="Q475" s="1" t="str">
        <f t="shared" ref="Q475:U475" si="463">Q492</f>
        <v>a</v>
      </c>
      <c r="R475" s="1" t="str">
        <f t="shared" si="462"/>
        <v>0.39±0.004</v>
      </c>
      <c r="S475" s="1" t="str">
        <f t="shared" si="463"/>
        <v>e</v>
      </c>
      <c r="T475" s="1" t="str">
        <f t="shared" si="462"/>
        <v>1.51±0.0199</v>
      </c>
      <c r="U475" s="1" t="str">
        <f t="shared" si="463"/>
        <v>a</v>
      </c>
      <c r="V475" s="1" t="str">
        <f t="shared" si="446"/>
        <v>3676.19±44.6588</v>
      </c>
      <c r="W475" s="1" t="str">
        <f>W492</f>
        <v>a</v>
      </c>
      <c r="X475" s="1" t="str">
        <f t="shared" si="447"/>
        <v>44.16±0.6287</v>
      </c>
      <c r="Y475" s="1" t="str">
        <f>Y492</f>
        <v>b</v>
      </c>
      <c r="AF475" s="1" t="str">
        <f t="shared" ref="AF475:AJ475" si="464">_xlfn.CONCAT(AF458,"±",AG458)</f>
        <v>1.55±0.0087</v>
      </c>
      <c r="AG475" s="1" t="str">
        <f t="shared" ref="AG475:AK475" si="465">AG492</f>
        <v>a</v>
      </c>
      <c r="AH475" s="1" t="str">
        <f t="shared" si="464"/>
        <v>3185.83±35.2456</v>
      </c>
      <c r="AI475" s="1" t="str">
        <f t="shared" si="465"/>
        <v>a</v>
      </c>
      <c r="AJ475" s="1" t="str">
        <f t="shared" si="464"/>
        <v>44.55±0.4298</v>
      </c>
      <c r="AK475" s="1" t="str">
        <f t="shared" si="465"/>
        <v>ab</v>
      </c>
      <c r="AO475" s="1" t="s">
        <v>81</v>
      </c>
      <c r="AP475" s="1" t="str">
        <f t="shared" ref="AP475:AT475" si="466">_xlfn.CONCAT(AP458,"±",AQ458)</f>
        <v>1.3±0.0125</v>
      </c>
      <c r="AQ475" s="1" t="str">
        <f t="shared" ref="AQ475:AU475" si="467">AQ492</f>
        <v>ab</v>
      </c>
      <c r="AR475" s="1" t="str">
        <f t="shared" si="466"/>
        <v>0.56±0.0131</v>
      </c>
      <c r="AS475" s="1" t="str">
        <f t="shared" si="467"/>
        <v>ab</v>
      </c>
      <c r="AT475" s="1" t="str">
        <f t="shared" si="466"/>
        <v>1.86±0.0075</v>
      </c>
      <c r="AU475" s="1" t="str">
        <f t="shared" si="467"/>
        <v>a</v>
      </c>
      <c r="AV475" s="1" t="str">
        <f t="shared" si="452"/>
        <v>4133.97±49.4322</v>
      </c>
      <c r="AW475" s="1" t="str">
        <f>AW492</f>
        <v>a</v>
      </c>
      <c r="AX475" s="1" t="str">
        <f t="shared" si="453"/>
        <v>53.45±0.4722</v>
      </c>
      <c r="AY475" s="1" t="str">
        <f>AY492</f>
        <v>ab</v>
      </c>
      <c r="BB475" s="1" t="s">
        <v>81</v>
      </c>
      <c r="BC475" s="1" t="str">
        <f t="shared" ref="BC475:BG475" si="468">_xlfn.CONCAT(BC458,"±",BD458)</f>
        <v>1.26±0.0139</v>
      </c>
      <c r="BD475" s="1" t="str">
        <f t="shared" ref="BD475:BH475" si="469">BD492</f>
        <v>a</v>
      </c>
      <c r="BE475" s="1" t="str">
        <f t="shared" si="468"/>
        <v>0.53±0.0123</v>
      </c>
      <c r="BF475" s="1" t="str">
        <f t="shared" si="469"/>
        <v>a</v>
      </c>
      <c r="BG475" s="1" t="str">
        <f t="shared" si="468"/>
        <v>1.79±0.0056</v>
      </c>
      <c r="BH475" s="1" t="str">
        <f t="shared" si="469"/>
        <v>a</v>
      </c>
      <c r="BI475" s="1" t="str">
        <f t="shared" si="456"/>
        <v>3941.75±56.3773</v>
      </c>
      <c r="BJ475" s="1" t="str">
        <f>BJ492</f>
        <v>b</v>
      </c>
      <c r="BK475" s="1" t="str">
        <f t="shared" si="457"/>
        <v>52.93±0.237</v>
      </c>
      <c r="BL475" s="1" t="str">
        <f>BL492</f>
        <v>bc</v>
      </c>
      <c r="BS475" s="1" t="str">
        <f t="shared" ref="BS475:BW475" si="470">_xlfn.CONCAT(BS458,"±",BT458)</f>
        <v>1.82±0.0133</v>
      </c>
      <c r="BT475" s="1" t="str">
        <f t="shared" ref="BT475:BX475" si="471">BT492</f>
        <v>ab</v>
      </c>
      <c r="BU475" s="1" t="str">
        <f t="shared" si="470"/>
        <v>3403.47±82.1317</v>
      </c>
      <c r="BV475" s="1" t="str">
        <f t="shared" si="471"/>
        <v>b</v>
      </c>
      <c r="BW475" s="1" t="str">
        <f t="shared" si="470"/>
        <v>53.39±0.9987</v>
      </c>
      <c r="BX475" s="1" t="str">
        <f t="shared" si="471"/>
        <v>a</v>
      </c>
    </row>
    <row r="476" spans="2:75">
      <c r="B476" s="1" t="s">
        <v>101</v>
      </c>
      <c r="C476" s="1">
        <f t="shared" ref="C476:G476" si="472">C459</f>
        <v>1.14</v>
      </c>
      <c r="E476" s="1">
        <f t="shared" si="472"/>
        <v>0.41</v>
      </c>
      <c r="G476" s="1">
        <f t="shared" si="472"/>
        <v>1.55</v>
      </c>
      <c r="I476" s="1">
        <f>I459</f>
        <v>3890.15</v>
      </c>
      <c r="K476" s="1">
        <f>K459</f>
        <v>44.09</v>
      </c>
      <c r="O476" s="1" t="s">
        <v>101</v>
      </c>
      <c r="P476" s="1">
        <f t="shared" ref="P476:T476" si="473">P459</f>
        <v>1.12</v>
      </c>
      <c r="R476" s="1">
        <f t="shared" si="473"/>
        <v>0.39</v>
      </c>
      <c r="T476" s="1">
        <f t="shared" si="473"/>
        <v>1.51</v>
      </c>
      <c r="V476" s="1">
        <f>V459</f>
        <v>3686.83</v>
      </c>
      <c r="X476" s="1">
        <f>X459</f>
        <v>43.82</v>
      </c>
      <c r="AF476" s="1">
        <f t="shared" ref="AF476:AJ476" si="474">AF459</f>
        <v>1.56</v>
      </c>
      <c r="AH476" s="1">
        <f t="shared" si="474"/>
        <v>3195.74</v>
      </c>
      <c r="AJ476" s="1">
        <f t="shared" si="474"/>
        <v>44.35</v>
      </c>
      <c r="AO476" s="1" t="s">
        <v>101</v>
      </c>
      <c r="AP476" s="1">
        <f t="shared" ref="AP476:AT476" si="475">AP459</f>
        <v>1.3</v>
      </c>
      <c r="AR476" s="1">
        <f t="shared" si="475"/>
        <v>0.56</v>
      </c>
      <c r="AT476" s="1">
        <f t="shared" si="475"/>
        <v>1.86</v>
      </c>
      <c r="AV476" s="1">
        <f>AV459</f>
        <v>4134.29</v>
      </c>
      <c r="AX476" s="1">
        <f>AX459</f>
        <v>53.37</v>
      </c>
      <c r="BB476" s="1" t="s">
        <v>101</v>
      </c>
      <c r="BC476" s="1">
        <f t="shared" ref="BC476:BG476" si="476">BC459</f>
        <v>1.26</v>
      </c>
      <c r="BE476" s="1">
        <f t="shared" si="476"/>
        <v>0.53</v>
      </c>
      <c r="BG476" s="1">
        <f t="shared" si="476"/>
        <v>1.79</v>
      </c>
      <c r="BI476" s="1">
        <f>BI459</f>
        <v>3941.74</v>
      </c>
      <c r="BK476" s="1">
        <f>BK459</f>
        <v>52.83</v>
      </c>
      <c r="BS476" s="1">
        <f t="shared" ref="BS476:BW476" si="477">BS459</f>
        <v>1.83</v>
      </c>
      <c r="BU476" s="1">
        <f t="shared" si="477"/>
        <v>3402.72</v>
      </c>
      <c r="BW476" s="1">
        <f t="shared" si="477"/>
        <v>53.37</v>
      </c>
    </row>
    <row r="477" spans="2:76">
      <c r="B477" s="1" t="s">
        <v>80</v>
      </c>
      <c r="C477" s="1" t="str">
        <f t="shared" ref="C477:G477" si="478">_xlfn.CONCAT(C460,"±",D460)</f>
        <v>1.09±0.005</v>
      </c>
      <c r="D477" s="1" t="str">
        <f t="shared" ref="D477:D479" si="479">D493</f>
        <v>c</v>
      </c>
      <c r="E477" s="1" t="str">
        <f t="shared" si="478"/>
        <v>0.38±0.0046</v>
      </c>
      <c r="F477" s="1" t="str">
        <f t="shared" ref="F477:F479" si="480">F493</f>
        <v>b</v>
      </c>
      <c r="G477" s="1" t="str">
        <f t="shared" si="478"/>
        <v>1.47±0.0013</v>
      </c>
      <c r="H477" s="1" t="str">
        <f t="shared" ref="H477:H479" si="481">H493</f>
        <v>c</v>
      </c>
      <c r="I477" s="1" t="str">
        <f t="shared" si="442"/>
        <v>2563.11±23.0412</v>
      </c>
      <c r="J477" s="1" t="str">
        <f t="shared" ref="J477:J479" si="482">J493</f>
        <v>c</v>
      </c>
      <c r="K477" s="1" t="str">
        <f t="shared" si="443"/>
        <v>41.81±0.1649</v>
      </c>
      <c r="L477" s="1" t="str">
        <f t="shared" ref="L477:L479" si="483">L493</f>
        <v>bc</v>
      </c>
      <c r="O477" s="1" t="s">
        <v>80</v>
      </c>
      <c r="P477" s="1" t="str">
        <f t="shared" ref="P477:T477" si="484">_xlfn.CONCAT(P460,"±",Q460)</f>
        <v>1.09±0.007</v>
      </c>
      <c r="Q477" s="1" t="str">
        <f t="shared" ref="Q477:Q479" si="485">Q493</f>
        <v>b</v>
      </c>
      <c r="R477" s="1" t="str">
        <f t="shared" si="484"/>
        <v>0.37±0.0124</v>
      </c>
      <c r="S477" s="1" t="str">
        <f t="shared" ref="S477:S479" si="486">S493</f>
        <v>de</v>
      </c>
      <c r="T477" s="1" t="str">
        <f t="shared" si="484"/>
        <v>1.46±0.0149</v>
      </c>
      <c r="U477" s="1" t="str">
        <f t="shared" ref="U477:U479" si="487">U493</f>
        <v>b</v>
      </c>
      <c r="V477" s="1" t="str">
        <f t="shared" si="446"/>
        <v>2395.52±24.8542</v>
      </c>
      <c r="W477" s="1" t="str">
        <f t="shared" ref="W477:W479" si="488">W493</f>
        <v>c</v>
      </c>
      <c r="X477" s="1" t="str">
        <f t="shared" si="447"/>
        <v>41.31±0.2362</v>
      </c>
      <c r="Y477" s="1" t="str">
        <f t="shared" ref="Y477:Y479" si="489">Y493</f>
        <v>cd</v>
      </c>
      <c r="AF477" s="1" t="str">
        <f t="shared" ref="AF477:AJ477" si="490">_xlfn.CONCAT(AF460,"±",AG460)</f>
        <v>1.48±0.0125</v>
      </c>
      <c r="AG477" s="1" t="str">
        <f t="shared" ref="AG477:AG479" si="491">AG493</f>
        <v>b</v>
      </c>
      <c r="AH477" s="1" t="str">
        <f t="shared" si="490"/>
        <v>2076.2±24.3626</v>
      </c>
      <c r="AI477" s="1" t="str">
        <f t="shared" ref="AI477:AI479" si="492">AI493</f>
        <v>c</v>
      </c>
      <c r="AJ477" s="1" t="str">
        <f t="shared" si="490"/>
        <v>42.06±0.0896</v>
      </c>
      <c r="AK477" s="1" t="str">
        <f t="shared" ref="AK477:AK479" si="493">AK493</f>
        <v>g</v>
      </c>
      <c r="AO477" s="1" t="s">
        <v>80</v>
      </c>
      <c r="AP477" s="1" t="str">
        <f t="shared" ref="AP477:AT477" si="494">_xlfn.CONCAT(AP460,"±",AQ460)</f>
        <v>1.28±0.0062</v>
      </c>
      <c r="AQ477" s="1" t="str">
        <f t="shared" ref="AQ477:AQ479" si="495">AQ493</f>
        <v>abc</v>
      </c>
      <c r="AR477" s="1" t="str">
        <f t="shared" si="494"/>
        <v>0.54±0.008</v>
      </c>
      <c r="AS477" s="1" t="str">
        <f t="shared" ref="AS477:AS479" si="496">AS493</f>
        <v>abc</v>
      </c>
      <c r="AT477" s="1" t="str">
        <f t="shared" si="494"/>
        <v>1.82±0.0039</v>
      </c>
      <c r="AU477" s="1" t="str">
        <f t="shared" ref="AU477:AU479" si="497">AU493</f>
        <v>b</v>
      </c>
      <c r="AV477" s="1" t="str">
        <f t="shared" si="452"/>
        <v>2683.24±48.2958</v>
      </c>
      <c r="AW477" s="1" t="str">
        <f t="shared" ref="AW477:AW479" si="498">AW493</f>
        <v>de</v>
      </c>
      <c r="AX477" s="1" t="str">
        <f t="shared" si="453"/>
        <v>49.64±1.0866</v>
      </c>
      <c r="AY477" s="1" t="str">
        <f t="shared" ref="AY477:AY479" si="499">AY493</f>
        <v>bcd</v>
      </c>
      <c r="BB477" s="1" t="s">
        <v>80</v>
      </c>
      <c r="BC477" s="1" t="str">
        <f t="shared" ref="BC477:BG477" si="500">_xlfn.CONCAT(BC460,"±",BD460)</f>
        <v>1.25±0.0072</v>
      </c>
      <c r="BD477" s="1" t="str">
        <f t="shared" ref="BD477:BD479" si="501">BD493</f>
        <v>ab</v>
      </c>
      <c r="BE477" s="1" t="str">
        <f t="shared" si="500"/>
        <v>0.51±0.0068</v>
      </c>
      <c r="BF477" s="1" t="str">
        <f t="shared" ref="BF477:BF479" si="502">BF493</f>
        <v>b</v>
      </c>
      <c r="BG477" s="1" t="str">
        <f t="shared" si="500"/>
        <v>1.76±0.011</v>
      </c>
      <c r="BH477" s="1" t="str">
        <f t="shared" ref="BH477:BH479" si="503">BH493</f>
        <v>b</v>
      </c>
      <c r="BI477" s="1" t="str">
        <f t="shared" si="456"/>
        <v>2553.02±15.8261</v>
      </c>
      <c r="BJ477" s="1" t="str">
        <f t="shared" ref="BJ477:BJ479" si="504">BJ493</f>
        <v>d</v>
      </c>
      <c r="BK477" s="1" t="str">
        <f t="shared" si="457"/>
        <v>49.44±1.0289</v>
      </c>
      <c r="BL477" s="1" t="str">
        <f t="shared" ref="BL477:BL479" si="505">BL493</f>
        <v>bcde</v>
      </c>
      <c r="BS477" s="1" t="str">
        <f t="shared" ref="BS477:BW477" si="506">_xlfn.CONCAT(BS460,"±",BT460)</f>
        <v>1.8±0.0288</v>
      </c>
      <c r="BT477" s="1" t="str">
        <f t="shared" ref="BT477:BT479" si="507">BT493</f>
        <v>b</v>
      </c>
      <c r="BU477" s="1" t="str">
        <f t="shared" si="506"/>
        <v>2205.19±22.5621</v>
      </c>
      <c r="BV477" s="1" t="str">
        <f t="shared" ref="BV477:BV479" si="508">BV493</f>
        <v>d</v>
      </c>
      <c r="BW477" s="1" t="str">
        <f t="shared" si="506"/>
        <v>50.63±1.09</v>
      </c>
      <c r="BX477" s="1" t="str">
        <f t="shared" ref="BX477:BX479" si="509">BX493</f>
        <v>cd</v>
      </c>
    </row>
    <row r="478" spans="2:76">
      <c r="B478" s="1" t="s">
        <v>81</v>
      </c>
      <c r="C478" s="1" t="str">
        <f t="shared" ref="C478:G478" si="510">_xlfn.CONCAT(C461,"±",D461)</f>
        <v>1.03±0.009</v>
      </c>
      <c r="D478" s="1" t="str">
        <f t="shared" si="479"/>
        <v>f</v>
      </c>
      <c r="E478" s="1" t="str">
        <f t="shared" si="510"/>
        <v>0.32±0.0153</v>
      </c>
      <c r="F478" s="1" t="str">
        <f t="shared" si="480"/>
        <v>e</v>
      </c>
      <c r="G478" s="1" t="str">
        <f t="shared" si="510"/>
        <v>1.35±0.0103</v>
      </c>
      <c r="H478" s="1" t="str">
        <f t="shared" si="481"/>
        <v>h</v>
      </c>
      <c r="I478" s="1" t="str">
        <f t="shared" si="442"/>
        <v>2352.93±52.2242</v>
      </c>
      <c r="J478" s="1" t="str">
        <f t="shared" si="482"/>
        <v>e</v>
      </c>
      <c r="K478" s="1" t="str">
        <f t="shared" si="443"/>
        <v>42.56±0.2049</v>
      </c>
      <c r="L478" s="1" t="str">
        <f t="shared" si="483"/>
        <v>ef</v>
      </c>
      <c r="O478" s="1" t="s">
        <v>81</v>
      </c>
      <c r="P478" s="1" t="str">
        <f t="shared" ref="P478:T478" si="511">_xlfn.CONCAT(P461,"±",Q461)</f>
        <v>1.02±0.0095</v>
      </c>
      <c r="Q478" s="1" t="str">
        <f t="shared" si="485"/>
        <v>e</v>
      </c>
      <c r="R478" s="1" t="str">
        <f t="shared" si="511"/>
        <v>0.32±0.0058</v>
      </c>
      <c r="S478" s="1" t="str">
        <f t="shared" si="486"/>
        <v>cde</v>
      </c>
      <c r="T478" s="1" t="str">
        <f t="shared" si="511"/>
        <v>1.33±0.0112</v>
      </c>
      <c r="U478" s="1" t="str">
        <f t="shared" si="487"/>
        <v>f</v>
      </c>
      <c r="V478" s="1" t="str">
        <f t="shared" si="446"/>
        <v>2211.02±23.1528</v>
      </c>
      <c r="W478" s="1" t="str">
        <f t="shared" si="488"/>
        <v>d</v>
      </c>
      <c r="X478" s="1" t="str">
        <f t="shared" si="447"/>
        <v>41.96±0.2075</v>
      </c>
      <c r="Y478" s="1" t="str">
        <f t="shared" si="489"/>
        <v>e</v>
      </c>
      <c r="AF478" s="1" t="str">
        <f t="shared" ref="AF478:AJ478" si="512">_xlfn.CONCAT(AF461,"±",AG461)</f>
        <v>1.37±0.0221</v>
      </c>
      <c r="AG478" s="1" t="str">
        <f t="shared" si="491"/>
        <v>e</v>
      </c>
      <c r="AH478" s="1" t="str">
        <f t="shared" si="512"/>
        <v>1919.89±21.2041</v>
      </c>
      <c r="AI478" s="1" t="str">
        <f t="shared" si="492"/>
        <v>d</v>
      </c>
      <c r="AJ478" s="1" t="str">
        <f t="shared" si="512"/>
        <v>42.8±0.2093</v>
      </c>
      <c r="AK478" s="1" t="str">
        <f t="shared" si="493"/>
        <v>f</v>
      </c>
      <c r="AO478" s="1" t="s">
        <v>81</v>
      </c>
      <c r="AP478" s="1" t="str">
        <f t="shared" ref="AP478:AT478" si="513">_xlfn.CONCAT(AP461,"±",AQ461)</f>
        <v>1.26±0.009</v>
      </c>
      <c r="AQ478" s="1" t="str">
        <f t="shared" si="495"/>
        <v>de</v>
      </c>
      <c r="AR478" s="1" t="str">
        <f t="shared" si="513"/>
        <v>0.52±0.0064</v>
      </c>
      <c r="AS478" s="1" t="str">
        <f t="shared" si="496"/>
        <v>de</v>
      </c>
      <c r="AT478" s="1" t="str">
        <f t="shared" si="513"/>
        <v>1.78±0.0085</v>
      </c>
      <c r="AU478" s="1" t="str">
        <f t="shared" si="497"/>
        <v>d</v>
      </c>
      <c r="AV478" s="1" t="str">
        <f t="shared" si="452"/>
        <v>2602.39±21.217</v>
      </c>
      <c r="AW478" s="1" t="str">
        <f t="shared" si="498"/>
        <v>f</v>
      </c>
      <c r="AX478" s="1" t="str">
        <f t="shared" si="453"/>
        <v>49.65±0.6897</v>
      </c>
      <c r="AY478" s="1" t="str">
        <f t="shared" si="499"/>
        <v>de</v>
      </c>
      <c r="BB478" s="1" t="s">
        <v>81</v>
      </c>
      <c r="BC478" s="1" t="str">
        <f t="shared" ref="BC478:BG478" si="514">_xlfn.CONCAT(BC461,"±",BD461)</f>
        <v>1.23±0.0112</v>
      </c>
      <c r="BD478" s="1" t="str">
        <f t="shared" si="501"/>
        <v>cd</v>
      </c>
      <c r="BE478" s="1" t="str">
        <f t="shared" si="514"/>
        <v>0.49±0.0083</v>
      </c>
      <c r="BF478" s="1" t="str">
        <f t="shared" si="502"/>
        <v>cd</v>
      </c>
      <c r="BG478" s="1" t="str">
        <f t="shared" si="514"/>
        <v>1.72±0.0147</v>
      </c>
      <c r="BH478" s="1" t="str">
        <f t="shared" si="503"/>
        <v>de</v>
      </c>
      <c r="BI478" s="1" t="str">
        <f t="shared" si="456"/>
        <v>2512.43±18.3452</v>
      </c>
      <c r="BJ478" s="1" t="str">
        <f t="shared" si="504"/>
        <v>d</v>
      </c>
      <c r="BK478" s="1" t="str">
        <f t="shared" si="457"/>
        <v>49.07±0.9473</v>
      </c>
      <c r="BL478" s="1" t="str">
        <f t="shared" si="505"/>
        <v>ef</v>
      </c>
      <c r="BS478" s="1" t="str">
        <f t="shared" ref="BS478:BW478" si="515">_xlfn.CONCAT(BS461,"±",BT461)</f>
        <v>1.77±0.0302</v>
      </c>
      <c r="BT478" s="1" t="str">
        <f t="shared" si="507"/>
        <v>c</v>
      </c>
      <c r="BU478" s="1" t="str">
        <f t="shared" si="515"/>
        <v>2169.81±10.5541</v>
      </c>
      <c r="BV478" s="1" t="str">
        <f t="shared" si="508"/>
        <v>d</v>
      </c>
      <c r="BW478" s="1" t="str">
        <f t="shared" si="515"/>
        <v>51.59±0.6967</v>
      </c>
      <c r="BX478" s="1" t="str">
        <f t="shared" si="509"/>
        <v>bc</v>
      </c>
    </row>
    <row r="479" spans="2:76">
      <c r="B479" s="1" t="s">
        <v>82</v>
      </c>
      <c r="C479" s="1" t="str">
        <f t="shared" ref="C479:G479" si="516">_xlfn.CONCAT(C462,"±",D462)</f>
        <v>0.93±0.008</v>
      </c>
      <c r="D479" s="1" t="str">
        <f t="shared" si="479"/>
        <v>g</v>
      </c>
      <c r="E479" s="1" t="str">
        <f t="shared" si="516"/>
        <v>0.25±0.0083</v>
      </c>
      <c r="F479" s="1" t="str">
        <f t="shared" si="480"/>
        <v>f</v>
      </c>
      <c r="G479" s="1" t="str">
        <f t="shared" si="516"/>
        <v>1.18±0.0005</v>
      </c>
      <c r="H479" s="1" t="str">
        <f t="shared" si="481"/>
        <v>i</v>
      </c>
      <c r="I479" s="1" t="str">
        <f t="shared" si="442"/>
        <v>2091.59±67.2934</v>
      </c>
      <c r="J479" s="1" t="str">
        <f t="shared" si="482"/>
        <v>f</v>
      </c>
      <c r="K479" s="1" t="str">
        <f t="shared" si="443"/>
        <v>43.2±0.2705</v>
      </c>
      <c r="L479" s="1" t="str">
        <f t="shared" si="483"/>
        <v>de</v>
      </c>
      <c r="O479" s="1" t="s">
        <v>82</v>
      </c>
      <c r="P479" s="1" t="str">
        <f t="shared" ref="P479:T479" si="517">_xlfn.CONCAT(P462,"±",Q462)</f>
        <v>0.91±0.0147</v>
      </c>
      <c r="Q479" s="1" t="str">
        <f t="shared" si="485"/>
        <v>f</v>
      </c>
      <c r="R479" s="1" t="str">
        <f t="shared" si="517"/>
        <v>0.24±0.0043</v>
      </c>
      <c r="S479" s="1" t="str">
        <f t="shared" si="486"/>
        <v>cd</v>
      </c>
      <c r="T479" s="1" t="str">
        <f t="shared" si="517"/>
        <v>1.16±0.0104</v>
      </c>
      <c r="U479" s="1" t="str">
        <f t="shared" si="487"/>
        <v>g</v>
      </c>
      <c r="V479" s="1" t="str">
        <f t="shared" si="446"/>
        <v>1941.93±61.2781</v>
      </c>
      <c r="W479" s="1" t="str">
        <f t="shared" si="488"/>
        <v>e</v>
      </c>
      <c r="X479" s="1" t="str">
        <f t="shared" si="447"/>
        <v>43.08±0.2198</v>
      </c>
      <c r="Y479" s="1" t="str">
        <f t="shared" si="489"/>
        <v>de</v>
      </c>
      <c r="AF479" s="1" t="str">
        <f t="shared" ref="AF479:AJ479" si="518">_xlfn.CONCAT(AF462,"±",AG462)</f>
        <v>1.19±0.0259</v>
      </c>
      <c r="AG479" s="1" t="str">
        <f t="shared" si="491"/>
        <v>f</v>
      </c>
      <c r="AH479" s="1" t="str">
        <f t="shared" si="518"/>
        <v>1686.72±54.1483</v>
      </c>
      <c r="AI479" s="1" t="str">
        <f t="shared" si="492"/>
        <v>e</v>
      </c>
      <c r="AJ479" s="1" t="str">
        <f t="shared" si="518"/>
        <v>43.49±0.2686</v>
      </c>
      <c r="AK479" s="1" t="str">
        <f t="shared" si="493"/>
        <v>de</v>
      </c>
      <c r="AO479" s="1" t="s">
        <v>82</v>
      </c>
      <c r="AP479" s="1" t="str">
        <f t="shared" ref="AP479:AT479" si="519">_xlfn.CONCAT(AP462,"±",AQ462)</f>
        <v>1.16±0.0086</v>
      </c>
      <c r="AQ479" s="1" t="str">
        <f t="shared" si="495"/>
        <v>g</v>
      </c>
      <c r="AR479" s="1" t="str">
        <f t="shared" si="519"/>
        <v>0.48±0.0017</v>
      </c>
      <c r="AS479" s="1" t="str">
        <f t="shared" si="496"/>
        <v>g</v>
      </c>
      <c r="AT479" s="1" t="str">
        <f t="shared" si="519"/>
        <v>1.65±0.0099</v>
      </c>
      <c r="AU479" s="1" t="str">
        <f t="shared" si="497"/>
        <v>g</v>
      </c>
      <c r="AV479" s="1" t="str">
        <f t="shared" si="452"/>
        <v>2235.78±14.1331</v>
      </c>
      <c r="AW479" s="1" t="str">
        <f t="shared" si="498"/>
        <v>g</v>
      </c>
      <c r="AX479" s="1" t="str">
        <f t="shared" si="453"/>
        <v>50.23±0.2186</v>
      </c>
      <c r="AY479" s="1" t="str">
        <f t="shared" si="499"/>
        <v>e</v>
      </c>
      <c r="BB479" s="1" t="s">
        <v>82</v>
      </c>
      <c r="BC479" s="1" t="str">
        <f t="shared" ref="BC479:BG479" si="520">_xlfn.CONCAT(BC462,"±",BD462)</f>
        <v>1.13±0.0121</v>
      </c>
      <c r="BD479" s="1" t="str">
        <f t="shared" si="501"/>
        <v>f</v>
      </c>
      <c r="BE479" s="1" t="str">
        <f t="shared" si="520"/>
        <v>0.45±0.0052</v>
      </c>
      <c r="BF479" s="1" t="str">
        <f t="shared" si="502"/>
        <v>e</v>
      </c>
      <c r="BG479" s="1" t="str">
        <f t="shared" si="520"/>
        <v>1.58±0.0163</v>
      </c>
      <c r="BH479" s="1" t="str">
        <f t="shared" si="503"/>
        <v>g</v>
      </c>
      <c r="BI479" s="1" t="str">
        <f t="shared" si="456"/>
        <v>2137.63±11.8134</v>
      </c>
      <c r="BJ479" s="1" t="str">
        <f t="shared" si="504"/>
        <v>g</v>
      </c>
      <c r="BK479" s="1" t="str">
        <f t="shared" si="457"/>
        <v>49.81±0.3795</v>
      </c>
      <c r="BL479" s="1" t="str">
        <f t="shared" si="505"/>
        <v>f</v>
      </c>
      <c r="BS479" s="1" t="str">
        <f t="shared" ref="BS479:BW479" si="521">_xlfn.CONCAT(BS462,"±",BT462)</f>
        <v>1.66±0.0219</v>
      </c>
      <c r="BT479" s="1" t="str">
        <f t="shared" si="507"/>
        <v>g</v>
      </c>
      <c r="BU479" s="1" t="str">
        <f t="shared" si="521"/>
        <v>1849.26±9.3944</v>
      </c>
      <c r="BV479" s="1" t="str">
        <f t="shared" si="508"/>
        <v>g</v>
      </c>
      <c r="BW479" s="1" t="str">
        <f t="shared" si="521"/>
        <v>50.33±0.2691</v>
      </c>
      <c r="BX479" s="1" t="str">
        <f t="shared" si="509"/>
        <v>d</v>
      </c>
    </row>
    <row r="480" spans="2:75">
      <c r="B480" s="1" t="s">
        <v>102</v>
      </c>
      <c r="C480" s="1">
        <f t="shared" ref="C480:G480" si="522">C463</f>
        <v>1.02</v>
      </c>
      <c r="E480" s="1">
        <f t="shared" si="522"/>
        <v>0.32</v>
      </c>
      <c r="G480" s="1">
        <f t="shared" si="522"/>
        <v>1.33</v>
      </c>
      <c r="I480" s="1">
        <f>I463</f>
        <v>2335.88</v>
      </c>
      <c r="K480" s="1">
        <f>K463</f>
        <v>42.52</v>
      </c>
      <c r="O480" s="1" t="s">
        <v>102</v>
      </c>
      <c r="P480" s="1">
        <f t="shared" ref="P480:T480" si="523">P463</f>
        <v>1</v>
      </c>
      <c r="R480" s="1">
        <f t="shared" si="523"/>
        <v>0.31</v>
      </c>
      <c r="T480" s="1">
        <f t="shared" si="523"/>
        <v>1.32</v>
      </c>
      <c r="V480" s="1">
        <f>V463</f>
        <v>2182.82</v>
      </c>
      <c r="X480" s="1">
        <f>X463</f>
        <v>42.12</v>
      </c>
      <c r="AF480" s="1">
        <f t="shared" ref="AF480:AJ480" si="524">AF463</f>
        <v>1.35</v>
      </c>
      <c r="AH480" s="1">
        <f t="shared" si="524"/>
        <v>1894.27</v>
      </c>
      <c r="AJ480" s="1">
        <f t="shared" si="524"/>
        <v>42.78</v>
      </c>
      <c r="AO480" s="1" t="s">
        <v>102</v>
      </c>
      <c r="AP480" s="1">
        <f t="shared" ref="AP480:AT480" si="525">AP463</f>
        <v>1.24</v>
      </c>
      <c r="AR480" s="1">
        <f t="shared" si="525"/>
        <v>0.51</v>
      </c>
      <c r="AT480" s="1">
        <f t="shared" si="525"/>
        <v>1.75</v>
      </c>
      <c r="AV480" s="1">
        <f>AV463</f>
        <v>2507.14</v>
      </c>
      <c r="AX480" s="1">
        <f>AX463</f>
        <v>49.84</v>
      </c>
      <c r="BB480" s="1" t="s">
        <v>102</v>
      </c>
      <c r="BC480" s="1">
        <f t="shared" ref="BC480:BG480" si="526">BC463</f>
        <v>1.2</v>
      </c>
      <c r="BE480" s="1">
        <f t="shared" si="526"/>
        <v>0.48</v>
      </c>
      <c r="BG480" s="1">
        <f t="shared" si="526"/>
        <v>1.68</v>
      </c>
      <c r="BI480" s="1">
        <f>BI463</f>
        <v>2401.02</v>
      </c>
      <c r="BK480" s="1">
        <f>BK463</f>
        <v>49.44</v>
      </c>
      <c r="BS480" s="1">
        <f t="shared" ref="BS480:BW480" si="527">BS463</f>
        <v>1.74</v>
      </c>
      <c r="BU480" s="1">
        <f t="shared" si="527"/>
        <v>2074.75</v>
      </c>
      <c r="BW480" s="1">
        <f t="shared" si="527"/>
        <v>50.85</v>
      </c>
    </row>
    <row r="481" spans="2:76">
      <c r="B481" s="1" t="s">
        <v>83</v>
      </c>
      <c r="C481" s="1" t="str">
        <f t="shared" ref="C481:G481" si="528">_xlfn.CONCAT(C464,"±",D464)</f>
        <v>1.05±0.0058</v>
      </c>
      <c r="D481" s="1" t="str">
        <f t="shared" ref="D481:D483" si="529">D496</f>
        <v>e</v>
      </c>
      <c r="E481" s="1" t="str">
        <f t="shared" si="528"/>
        <v>0.34±0.0035</v>
      </c>
      <c r="F481" s="1" t="str">
        <f t="shared" ref="F481:F483" si="530">F496</f>
        <v>cde</v>
      </c>
      <c r="G481" s="1" t="str">
        <f t="shared" si="528"/>
        <v>1.38±0.0034</v>
      </c>
      <c r="H481" s="1" t="str">
        <f t="shared" ref="H481:H483" si="531">H496</f>
        <v>fg</v>
      </c>
      <c r="I481" s="1" t="str">
        <f t="shared" ref="I481:I483" si="532">_xlfn.CONCAT(I464,"±",J464)</f>
        <v>2137.87±33.5949</v>
      </c>
      <c r="J481" s="1" t="str">
        <f t="shared" ref="J481:J483" si="533">J496</f>
        <v>f</v>
      </c>
      <c r="K481" s="1" t="str">
        <f t="shared" ref="K481:K483" si="534">_xlfn.CONCAT(K464,"±",L464)</f>
        <v>40.14±0.2577</v>
      </c>
      <c r="L481" s="1" t="str">
        <f t="shared" ref="L481:L483" si="535">L496</f>
        <v>f</v>
      </c>
      <c r="O481" s="1" t="s">
        <v>83</v>
      </c>
      <c r="P481" s="1" t="str">
        <f t="shared" ref="P481:T481" si="536">_xlfn.CONCAT(P464,"±",Q464)</f>
        <v>1.03±0.0085</v>
      </c>
      <c r="Q481" s="1" t="str">
        <f t="shared" ref="Q481:Q483" si="537">Q496</f>
        <v>de</v>
      </c>
      <c r="R481" s="1" t="str">
        <f t="shared" si="536"/>
        <v>0.33±0.0131</v>
      </c>
      <c r="S481" s="1" t="str">
        <f t="shared" ref="S481:S483" si="538">S496</f>
        <v>c</v>
      </c>
      <c r="T481" s="1" t="str">
        <f t="shared" si="536"/>
        <v>1.36±0.009</v>
      </c>
      <c r="U481" s="1" t="str">
        <f t="shared" ref="U481:U483" si="539">U496</f>
        <v>e</v>
      </c>
      <c r="V481" s="1" t="str">
        <f t="shared" ref="V481:V483" si="540">_xlfn.CONCAT(V464,"±",W464)</f>
        <v>1977.09±26.3721</v>
      </c>
      <c r="W481" s="1" t="str">
        <f t="shared" ref="W481:W483" si="541">W496</f>
        <v>e</v>
      </c>
      <c r="X481" s="1" t="str">
        <f t="shared" ref="X481:X483" si="542">_xlfn.CONCAT(X464,"±",Y464)</f>
        <v>39.65±0.088</v>
      </c>
      <c r="Y481" s="1" t="str">
        <f t="shared" ref="Y481:Y483" si="543">Y496</f>
        <v>f</v>
      </c>
      <c r="AF481" s="1" t="str">
        <f t="shared" ref="AF481:AJ481" si="544">_xlfn.CONCAT(AF464,"±",AG464)</f>
        <v>1.39±0.0046</v>
      </c>
      <c r="AG481" s="1" t="str">
        <f t="shared" ref="AG481:AG483" si="545">AG496</f>
        <v>de</v>
      </c>
      <c r="AH481" s="1" t="str">
        <f t="shared" si="544"/>
        <v>1719.09±13.6394</v>
      </c>
      <c r="AI481" s="1" t="str">
        <f t="shared" ref="AI481:AI483" si="546">AI496</f>
        <v>e</v>
      </c>
      <c r="AJ481" s="1" t="str">
        <f t="shared" si="544"/>
        <v>40.38±0.397</v>
      </c>
      <c r="AK481" s="1" t="str">
        <f t="shared" ref="AK481:AK483" si="547">AK496</f>
        <v>h</v>
      </c>
      <c r="AO481" s="1" t="s">
        <v>83</v>
      </c>
      <c r="AP481" s="1" t="str">
        <f t="shared" ref="AP481:AT481" si="548">_xlfn.CONCAT(AP464,"±",AQ464)</f>
        <v>1.25±0.0117</v>
      </c>
      <c r="AQ481" s="1" t="str">
        <f t="shared" ref="AQ481:AQ483" si="549">AQ496</f>
        <v>e</v>
      </c>
      <c r="AR481" s="1" t="str">
        <f t="shared" si="548"/>
        <v>0.52±0.0076</v>
      </c>
      <c r="AS481" s="1" t="str">
        <f t="shared" ref="AS481:AS483" si="550">AS496</f>
        <v>e</v>
      </c>
      <c r="AT481" s="1" t="str">
        <f t="shared" si="548"/>
        <v>1.77±0.0132</v>
      </c>
      <c r="AU481" s="1" t="str">
        <f t="shared" ref="AU481:AU483" si="551">AU496</f>
        <v>d</v>
      </c>
      <c r="AV481" s="1" t="str">
        <f t="shared" ref="AV481:AV483" si="552">_xlfn.CONCAT(AV464,"±",AW464)</f>
        <v>2589.91±32.3771</v>
      </c>
      <c r="AW481" s="1" t="str">
        <f t="shared" ref="AW481:AW483" si="553">AW496</f>
        <v>f</v>
      </c>
      <c r="AX481" s="1" t="str">
        <f t="shared" ref="AX481:AX483" si="554">_xlfn.CONCAT(AX464,"±",AY464)</f>
        <v>48.91±0.4266</v>
      </c>
      <c r="AY481" s="1" t="str">
        <f t="shared" ref="AY481:AY483" si="555">AY496</f>
        <v>de</v>
      </c>
      <c r="BB481" s="1" t="s">
        <v>83</v>
      </c>
      <c r="BC481" s="1" t="str">
        <f t="shared" ref="BC481:BG481" si="556">_xlfn.CONCAT(BC464,"±",BD464)</f>
        <v>1.22±0.0085</v>
      </c>
      <c r="BD481" s="1" t="str">
        <f t="shared" ref="BD481:BD483" si="557">BD496</f>
        <v>d</v>
      </c>
      <c r="BE481" s="1" t="str">
        <f t="shared" si="556"/>
        <v>0.49±0.0055</v>
      </c>
      <c r="BF481" s="1" t="str">
        <f t="shared" ref="BF481:BF483" si="558">BF496</f>
        <v>cd</v>
      </c>
      <c r="BG481" s="1" t="str">
        <f t="shared" si="556"/>
        <v>1.7±0.0106</v>
      </c>
      <c r="BH481" s="1" t="str">
        <f t="shared" ref="BH481:BH483" si="559">BH496</f>
        <v>e</v>
      </c>
      <c r="BI481" s="1" t="str">
        <f t="shared" ref="BI481:BI483" si="560">_xlfn.CONCAT(BI464,"±",BJ464)</f>
        <v>2422.72±32.7937</v>
      </c>
      <c r="BJ481" s="1" t="str">
        <f t="shared" ref="BJ481:BJ483" si="561">BJ496</f>
        <v>ef</v>
      </c>
      <c r="BK481" s="1" t="str">
        <f t="shared" ref="BK481:BK483" si="562">_xlfn.CONCAT(BK464,"±",BL464)</f>
        <v>48.5±0.4881</v>
      </c>
      <c r="BL481" s="1" t="str">
        <f t="shared" ref="BL481:BL483" si="563">BL496</f>
        <v>def</v>
      </c>
      <c r="BS481" s="1" t="str">
        <f t="shared" ref="BS481:BW481" si="564">_xlfn.CONCAT(BS464,"±",BT464)</f>
        <v>1.69±0.0166</v>
      </c>
      <c r="BT481" s="1" t="str">
        <f t="shared" ref="BT481:BT483" si="565">BT496</f>
        <v>ef</v>
      </c>
      <c r="BU481" s="1" t="str">
        <f t="shared" si="564"/>
        <v>2092.83±36.981</v>
      </c>
      <c r="BV481" s="1" t="str">
        <f t="shared" ref="BV481:BV483" si="566">BV496</f>
        <v>ef</v>
      </c>
      <c r="BW481" s="1" t="str">
        <f t="shared" si="564"/>
        <v>49.89±0.4332</v>
      </c>
      <c r="BX481" s="1" t="str">
        <f t="shared" ref="BX481:BX483" si="567">BX496</f>
        <v>d</v>
      </c>
    </row>
    <row r="482" spans="2:76">
      <c r="B482" s="1" t="s">
        <v>84</v>
      </c>
      <c r="C482" s="1" t="str">
        <f t="shared" ref="C482:G482" si="568">_xlfn.CONCAT(C465,"±",D465)</f>
        <v>1.06±0.002</v>
      </c>
      <c r="D482" s="1" t="str">
        <f t="shared" si="529"/>
        <v>de</v>
      </c>
      <c r="E482" s="1" t="str">
        <f t="shared" si="568"/>
        <v>0.34±0.0041</v>
      </c>
      <c r="F482" s="1" t="str">
        <f t="shared" si="530"/>
        <v>cd</v>
      </c>
      <c r="G482" s="1" t="str">
        <f t="shared" si="568"/>
        <v>1.4±0.0023</v>
      </c>
      <c r="H482" s="1" t="str">
        <f t="shared" si="531"/>
        <v>e</v>
      </c>
      <c r="I482" s="1" t="str">
        <f t="shared" si="532"/>
        <v>2371.78±49.7193</v>
      </c>
      <c r="J482" s="1" t="str">
        <f t="shared" si="533"/>
        <v>e</v>
      </c>
      <c r="K482" s="1" t="str">
        <f t="shared" si="534"/>
        <v>41.78±0.3072</v>
      </c>
      <c r="L482" s="1" t="str">
        <f t="shared" si="535"/>
        <v>cd</v>
      </c>
      <c r="O482" s="1" t="s">
        <v>84</v>
      </c>
      <c r="P482" s="1" t="str">
        <f t="shared" ref="P482:T482" si="569">_xlfn.CONCAT(P465,"±",Q465)</f>
        <v>1.05±0.014</v>
      </c>
      <c r="Q482" s="1" t="str">
        <f t="shared" si="537"/>
        <v>cd</v>
      </c>
      <c r="R482" s="1" t="str">
        <f t="shared" si="569"/>
        <v>0.34±0.0051</v>
      </c>
      <c r="S482" s="1" t="str">
        <f t="shared" si="538"/>
        <v>c</v>
      </c>
      <c r="T482" s="1" t="str">
        <f t="shared" si="569"/>
        <v>1.39±0.0168</v>
      </c>
      <c r="U482" s="1" t="str">
        <f t="shared" si="539"/>
        <v>cd</v>
      </c>
      <c r="V482" s="1" t="str">
        <f t="shared" si="540"/>
        <v>2187.69±34.5209</v>
      </c>
      <c r="W482" s="1" t="str">
        <f t="shared" si="541"/>
        <v>d</v>
      </c>
      <c r="X482" s="1" t="str">
        <f t="shared" si="542"/>
        <v>41.25±0.3038</v>
      </c>
      <c r="Y482" s="1" t="str">
        <f t="shared" si="543"/>
        <v>e</v>
      </c>
      <c r="AF482" s="1" t="str">
        <f t="shared" ref="AF482:AJ482" si="570">_xlfn.CONCAT(AF465,"±",AG465)</f>
        <v>1.41±0.0194</v>
      </c>
      <c r="AG482" s="1" t="str">
        <f t="shared" si="545"/>
        <v>cd</v>
      </c>
      <c r="AH482" s="1" t="str">
        <f t="shared" si="570"/>
        <v>1899.7±23.8491</v>
      </c>
      <c r="AI482" s="1" t="str">
        <f t="shared" si="546"/>
        <v>d</v>
      </c>
      <c r="AJ482" s="1" t="str">
        <f t="shared" si="570"/>
        <v>42.02±0.3161</v>
      </c>
      <c r="AK482" s="1" t="str">
        <f t="shared" si="547"/>
        <v>g</v>
      </c>
      <c r="AO482" s="1" t="s">
        <v>84</v>
      </c>
      <c r="AP482" s="1" t="str">
        <f t="shared" ref="AP482:AT482" si="571">_xlfn.CONCAT(AP465,"±",AQ465)</f>
        <v>1.23±0.0075</v>
      </c>
      <c r="AQ482" s="1" t="str">
        <f t="shared" si="549"/>
        <v>f</v>
      </c>
      <c r="AR482" s="1" t="str">
        <f t="shared" si="571"/>
        <v>0.52±0.0098</v>
      </c>
      <c r="AS482" s="1" t="str">
        <f t="shared" si="550"/>
        <v>f</v>
      </c>
      <c r="AT482" s="1" t="str">
        <f t="shared" si="571"/>
        <v>1.74±0.0084</v>
      </c>
      <c r="AU482" s="1" t="str">
        <f t="shared" si="551"/>
        <v>e</v>
      </c>
      <c r="AV482" s="1" t="str">
        <f t="shared" si="552"/>
        <v>2545.28±43.6884</v>
      </c>
      <c r="AW482" s="1" t="str">
        <f t="shared" si="553"/>
        <v>f</v>
      </c>
      <c r="AX482" s="1" t="str">
        <f t="shared" si="554"/>
        <v>50.47±0.3242</v>
      </c>
      <c r="AY482" s="1" t="str">
        <f t="shared" si="555"/>
        <v>bcd</v>
      </c>
      <c r="BB482" s="1" t="s">
        <v>84</v>
      </c>
      <c r="BC482" s="1" t="str">
        <f t="shared" ref="BC482:BG482" si="572">_xlfn.CONCAT(BC465,"±",BD465)</f>
        <v>1.19±0.0115</v>
      </c>
      <c r="BD482" s="1" t="str">
        <f t="shared" si="557"/>
        <v>e</v>
      </c>
      <c r="BE482" s="1" t="str">
        <f t="shared" si="572"/>
        <v>0.49±0.0107</v>
      </c>
      <c r="BF482" s="1" t="str">
        <f t="shared" si="558"/>
        <v>cd</v>
      </c>
      <c r="BG482" s="1" t="str">
        <f t="shared" si="572"/>
        <v>1.68±0.0209</v>
      </c>
      <c r="BH482" s="1" t="str">
        <f t="shared" si="559"/>
        <v>f</v>
      </c>
      <c r="BI482" s="1" t="str">
        <f t="shared" si="560"/>
        <v>2380.13±41.6816</v>
      </c>
      <c r="BJ482" s="1" t="str">
        <f t="shared" si="561"/>
        <v>f</v>
      </c>
      <c r="BK482" s="1" t="str">
        <f t="shared" si="562"/>
        <v>50.26±0.0415</v>
      </c>
      <c r="BL482" s="1" t="str">
        <f t="shared" si="563"/>
        <v>bcd</v>
      </c>
      <c r="BS482" s="1" t="str">
        <f t="shared" ref="BS482:BW482" si="573">_xlfn.CONCAT(BS465,"±",BT465)</f>
        <v>1.71±0.017</v>
      </c>
      <c r="BT482" s="1" t="str">
        <f t="shared" si="565"/>
        <v>ef</v>
      </c>
      <c r="BU482" s="1" t="str">
        <f t="shared" si="573"/>
        <v>2057.48±29.7714</v>
      </c>
      <c r="BV482" s="1" t="str">
        <f t="shared" si="566"/>
        <v>f</v>
      </c>
      <c r="BW482" s="1" t="str">
        <f t="shared" si="573"/>
        <v>52.42±0.3268</v>
      </c>
      <c r="BX482" s="1" t="str">
        <f t="shared" si="567"/>
        <v>ab</v>
      </c>
    </row>
    <row r="483" spans="2:76">
      <c r="B483" s="1" t="s">
        <v>85</v>
      </c>
      <c r="C483" s="1" t="str">
        <f t="shared" ref="C483:G483" si="574">_xlfn.CONCAT(C466,"±",D466)</f>
        <v>1.11±0.0126</v>
      </c>
      <c r="D483" s="1" t="str">
        <f t="shared" si="529"/>
        <v>b</v>
      </c>
      <c r="E483" s="1" t="str">
        <f t="shared" si="574"/>
        <v>0.38±0.0103</v>
      </c>
      <c r="F483" s="1" t="str">
        <f t="shared" si="530"/>
        <v>b</v>
      </c>
      <c r="G483" s="1" t="str">
        <f t="shared" si="574"/>
        <v>1.49±0.0023</v>
      </c>
      <c r="H483" s="1" t="str">
        <f t="shared" si="531"/>
        <v>b</v>
      </c>
      <c r="I483" s="1" t="str">
        <f t="shared" si="532"/>
        <v>2502.28±37.2885</v>
      </c>
      <c r="J483" s="1" t="str">
        <f t="shared" si="533"/>
        <v>cd</v>
      </c>
      <c r="K483" s="1" t="str">
        <f t="shared" si="534"/>
        <v>44.74±0.5355</v>
      </c>
      <c r="L483" s="1" t="str">
        <f t="shared" si="535"/>
        <v>b</v>
      </c>
      <c r="O483" s="1" t="s">
        <v>85</v>
      </c>
      <c r="P483" s="1" t="str">
        <f t="shared" ref="P483:T483" si="575">_xlfn.CONCAT(P466,"±",Q466)</f>
        <v>1.09±0.0206</v>
      </c>
      <c r="Q483" s="1" t="str">
        <f t="shared" si="537"/>
        <v>b</v>
      </c>
      <c r="R483" s="1" t="str">
        <f t="shared" si="575"/>
        <v>0.37±0.0155</v>
      </c>
      <c r="S483" s="1" t="str">
        <f t="shared" si="538"/>
        <v>b</v>
      </c>
      <c r="T483" s="1" t="str">
        <f t="shared" si="575"/>
        <v>1.46±0.027</v>
      </c>
      <c r="U483" s="1" t="str">
        <f t="shared" si="539"/>
        <v>b</v>
      </c>
      <c r="V483" s="1" t="str">
        <f t="shared" si="540"/>
        <v>2331.74±30.6156</v>
      </c>
      <c r="W483" s="1" t="str">
        <f t="shared" si="541"/>
        <v>c</v>
      </c>
      <c r="X483" s="1" t="str">
        <f t="shared" si="542"/>
        <v>44.32±0.2213</v>
      </c>
      <c r="Y483" s="1" t="str">
        <f t="shared" si="543"/>
        <v>b</v>
      </c>
      <c r="AF483" s="1" t="str">
        <f t="shared" ref="AF483:AJ483" si="576">_xlfn.CONCAT(AF466,"±",AG466)</f>
        <v>1.47±0.0109</v>
      </c>
      <c r="AG483" s="1" t="str">
        <f t="shared" si="545"/>
        <v>b</v>
      </c>
      <c r="AH483" s="1" t="str">
        <f t="shared" si="576"/>
        <v>2023±19.6824</v>
      </c>
      <c r="AI483" s="1" t="str">
        <f t="shared" si="546"/>
        <v>c</v>
      </c>
      <c r="AJ483" s="1" t="str">
        <f t="shared" si="576"/>
        <v>45.04±0.5342</v>
      </c>
      <c r="AK483" s="1" t="str">
        <f t="shared" si="547"/>
        <v>a</v>
      </c>
      <c r="AO483" s="1" t="s">
        <v>85</v>
      </c>
      <c r="AP483" s="1" t="str">
        <f t="shared" ref="AP483:AT483" si="577">_xlfn.CONCAT(AP466,"±",AQ466)</f>
        <v>1.28±0.0087</v>
      </c>
      <c r="AQ483" s="1" t="str">
        <f t="shared" si="549"/>
        <v>bc</v>
      </c>
      <c r="AR483" s="1" t="str">
        <f t="shared" si="577"/>
        <v>0.54±0.0048</v>
      </c>
      <c r="AS483" s="1" t="str">
        <f t="shared" si="550"/>
        <v>bc</v>
      </c>
      <c r="AT483" s="1" t="str">
        <f t="shared" si="577"/>
        <v>1.82±0.005</v>
      </c>
      <c r="AU483" s="1" t="str">
        <f t="shared" si="551"/>
        <v>b</v>
      </c>
      <c r="AV483" s="1" t="str">
        <f t="shared" si="552"/>
        <v>2690.81±49.4576</v>
      </c>
      <c r="AW483" s="1" t="str">
        <f t="shared" si="553"/>
        <v>d</v>
      </c>
      <c r="AX483" s="1" t="str">
        <f t="shared" si="554"/>
        <v>52.8±0.1228</v>
      </c>
      <c r="AY483" s="1" t="str">
        <f t="shared" si="555"/>
        <v>bc</v>
      </c>
      <c r="BB483" s="1" t="s">
        <v>85</v>
      </c>
      <c r="BC483" s="1" t="str">
        <f t="shared" ref="BC483:BG483" si="578">_xlfn.CONCAT(BC466,"±",BD466)</f>
        <v>1.25±0.0111</v>
      </c>
      <c r="BD483" s="1" t="str">
        <f t="shared" si="557"/>
        <v>abc</v>
      </c>
      <c r="BE483" s="1" t="str">
        <f t="shared" si="578"/>
        <v>0.5±0.0085</v>
      </c>
      <c r="BF483" s="1" t="str">
        <f t="shared" si="558"/>
        <v>bc</v>
      </c>
      <c r="BG483" s="1" t="str">
        <f t="shared" si="578"/>
        <v>1.75±0.0032</v>
      </c>
      <c r="BH483" s="1" t="str">
        <f t="shared" si="559"/>
        <v>bc</v>
      </c>
      <c r="BI483" s="1" t="str">
        <f t="shared" si="560"/>
        <v>2531.56±37.118</v>
      </c>
      <c r="BJ483" s="1" t="str">
        <f t="shared" si="561"/>
        <v>d</v>
      </c>
      <c r="BK483" s="1" t="str">
        <f t="shared" si="562"/>
        <v>52.56±0.1473</v>
      </c>
      <c r="BL483" s="1" t="str">
        <f t="shared" si="563"/>
        <v>b</v>
      </c>
      <c r="BS483" s="1" t="str">
        <f t="shared" ref="BS483:BW483" si="579">_xlfn.CONCAT(BS466,"±",BT466)</f>
        <v>1.74±0.0106</v>
      </c>
      <c r="BT483" s="1" t="str">
        <f t="shared" si="565"/>
        <v>cd</v>
      </c>
      <c r="BU483" s="1" t="str">
        <f t="shared" si="579"/>
        <v>2186.24±29.5348</v>
      </c>
      <c r="BV483" s="1" t="str">
        <f t="shared" si="566"/>
        <v>d</v>
      </c>
      <c r="BW483" s="1" t="str">
        <f t="shared" si="579"/>
        <v>52.92±0.0652</v>
      </c>
      <c r="BX483" s="1" t="str">
        <f t="shared" si="567"/>
        <v>a</v>
      </c>
    </row>
    <row r="484" spans="2:75">
      <c r="B484" s="1" t="s">
        <v>103</v>
      </c>
      <c r="C484" s="1">
        <f t="shared" ref="C484:G484" si="580">C467</f>
        <v>1.07</v>
      </c>
      <c r="E484" s="1">
        <f t="shared" si="580"/>
        <v>0.35</v>
      </c>
      <c r="G484" s="1">
        <f t="shared" si="580"/>
        <v>1.42</v>
      </c>
      <c r="I484" s="1">
        <f>I467</f>
        <v>2337.31</v>
      </c>
      <c r="K484" s="1">
        <f>K467</f>
        <v>42.22</v>
      </c>
      <c r="O484" s="1" t="s">
        <v>103</v>
      </c>
      <c r="P484" s="1">
        <f t="shared" ref="P484:T484" si="581">P467</f>
        <v>1.06</v>
      </c>
      <c r="R484" s="1">
        <f t="shared" si="581"/>
        <v>0.34</v>
      </c>
      <c r="T484" s="1">
        <f t="shared" si="581"/>
        <v>1.4</v>
      </c>
      <c r="V484" s="1">
        <f>V467</f>
        <v>2165.51</v>
      </c>
      <c r="X484" s="1">
        <f>X467</f>
        <v>41.74</v>
      </c>
      <c r="AF484" s="1">
        <f t="shared" ref="AF484:AJ484" si="582">AF467</f>
        <v>1.42</v>
      </c>
      <c r="AH484" s="1">
        <f t="shared" si="582"/>
        <v>1880.6</v>
      </c>
      <c r="AJ484" s="1">
        <f t="shared" si="582"/>
        <v>42.48</v>
      </c>
      <c r="AO484" s="1" t="s">
        <v>103</v>
      </c>
      <c r="AP484" s="1">
        <f t="shared" ref="AP484:AT484" si="583">AP467</f>
        <v>1.25</v>
      </c>
      <c r="AR484" s="1">
        <f t="shared" si="583"/>
        <v>0.52</v>
      </c>
      <c r="AT484" s="1">
        <f t="shared" si="583"/>
        <v>1.78</v>
      </c>
      <c r="AV484" s="1">
        <f>AV467</f>
        <v>2608.67</v>
      </c>
      <c r="AX484" s="1">
        <f>AX467</f>
        <v>50.73</v>
      </c>
      <c r="BB484" s="1" t="s">
        <v>103</v>
      </c>
      <c r="BC484" s="1">
        <f t="shared" ref="BC484:BG484" si="584">BC467</f>
        <v>1.22</v>
      </c>
      <c r="BE484" s="1">
        <f t="shared" si="584"/>
        <v>0.49</v>
      </c>
      <c r="BG484" s="1">
        <f t="shared" si="584"/>
        <v>1.71</v>
      </c>
      <c r="BI484" s="1">
        <f>BI467</f>
        <v>2444.8</v>
      </c>
      <c r="BK484" s="1">
        <f>BK467</f>
        <v>50.44</v>
      </c>
      <c r="BS484" s="1">
        <f t="shared" ref="BS484:BW484" si="585">BS467</f>
        <v>1.71</v>
      </c>
      <c r="BU484" s="1">
        <f t="shared" si="585"/>
        <v>2112.19</v>
      </c>
      <c r="BW484" s="1">
        <f t="shared" si="585"/>
        <v>51.75</v>
      </c>
    </row>
    <row r="485" spans="2:76">
      <c r="B485" s="1" t="s">
        <v>86</v>
      </c>
      <c r="C485" s="1" t="str">
        <f t="shared" ref="C485:G485" si="586">_xlfn.CONCAT(C468,"±",D468)</f>
        <v>1.05±0.0088</v>
      </c>
      <c r="D485" s="1" t="str">
        <f t="shared" ref="D485:D487" si="587">D499</f>
        <v>e</v>
      </c>
      <c r="E485" s="1" t="str">
        <f t="shared" si="586"/>
        <v>0.33±0.0069</v>
      </c>
      <c r="F485" s="1" t="str">
        <f t="shared" ref="F485:F487" si="588">F499</f>
        <v>de</v>
      </c>
      <c r="G485" s="1" t="str">
        <f t="shared" si="586"/>
        <v>1.38±0.005</v>
      </c>
      <c r="H485" s="1" t="str">
        <f t="shared" ref="H485:H487" si="589">H499</f>
        <v>g</v>
      </c>
      <c r="I485" s="1" t="str">
        <f t="shared" ref="I485:I487" si="590">_xlfn.CONCAT(I468,"±",J468)</f>
        <v>2382.71±69.7426</v>
      </c>
      <c r="J485" s="1" t="str">
        <f t="shared" ref="J485:J487" si="591">J499</f>
        <v>e</v>
      </c>
      <c r="K485" s="1" t="str">
        <f t="shared" ref="K485:K487" si="592">_xlfn.CONCAT(K468,"±",L468)</f>
        <v>42.7±0.2712</v>
      </c>
      <c r="L485" s="1" t="str">
        <f t="shared" ref="L485:L487" si="593">L499</f>
        <v>b</v>
      </c>
      <c r="O485" s="1" t="s">
        <v>86</v>
      </c>
      <c r="P485" s="1" t="str">
        <f t="shared" ref="P485:T485" si="594">_xlfn.CONCAT(P468,"±",Q468)</f>
        <v>1.03±0.0224</v>
      </c>
      <c r="Q485" s="1" t="str">
        <f t="shared" ref="Q485:Q487" si="595">Q499</f>
        <v>de</v>
      </c>
      <c r="R485" s="1" t="str">
        <f t="shared" si="594"/>
        <v>0.32±0.0097</v>
      </c>
      <c r="S485" s="1" t="str">
        <f t="shared" ref="S485:S487" si="596">S499</f>
        <v>b</v>
      </c>
      <c r="T485" s="1" t="str">
        <f t="shared" si="594"/>
        <v>1.35±0.0133</v>
      </c>
      <c r="U485" s="1" t="str">
        <f t="shared" ref="U485:U487" si="597">U499</f>
        <v>ef</v>
      </c>
      <c r="V485" s="1" t="str">
        <f t="shared" ref="V485:V487" si="598">_xlfn.CONCAT(V468,"±",W468)</f>
        <v>2215.13±47.847</v>
      </c>
      <c r="W485" s="1" t="str">
        <f t="shared" ref="W485:W487" si="599">W499</f>
        <v>d</v>
      </c>
      <c r="X485" s="1" t="str">
        <f t="shared" ref="X485:X487" si="600">_xlfn.CONCAT(X468,"±",Y468)</f>
        <v>41.94±0.3713</v>
      </c>
      <c r="Y485" s="1" t="str">
        <f t="shared" ref="Y485:Y487" si="601">Y499</f>
        <v>cd</v>
      </c>
      <c r="AF485" s="1" t="str">
        <f t="shared" ref="AF485:AJ485" si="602">_xlfn.CONCAT(AF468,"±",AG468)</f>
        <v>1.38±0.0088</v>
      </c>
      <c r="AG485" s="1" t="str">
        <f t="shared" ref="AG485:AG487" si="603">AG499</f>
        <v>de</v>
      </c>
      <c r="AH485" s="1" t="str">
        <f t="shared" si="602"/>
        <v>1923.48±33.7809</v>
      </c>
      <c r="AI485" s="1" t="str">
        <f t="shared" ref="AI485:AI487" si="604">AI499</f>
        <v>d</v>
      </c>
      <c r="AJ485" s="1" t="str">
        <f t="shared" si="602"/>
        <v>42.94±0.2779</v>
      </c>
      <c r="AK485" s="1" t="str">
        <f t="shared" ref="AK485:AK487" si="605">AK499</f>
        <v>ef</v>
      </c>
      <c r="AO485" s="1" t="s">
        <v>86</v>
      </c>
      <c r="AP485" s="1" t="str">
        <f t="shared" ref="AP485:AT485" si="606">_xlfn.CONCAT(AP468,"±",AQ468)</f>
        <v>1.22±0.0128</v>
      </c>
      <c r="AQ485" s="1" t="str">
        <f t="shared" ref="AQ485:AQ487" si="607">AQ499</f>
        <v>f</v>
      </c>
      <c r="AR485" s="1" t="str">
        <f t="shared" si="606"/>
        <v>0.51±0.0081</v>
      </c>
      <c r="AS485" s="1" t="str">
        <f t="shared" ref="AS485:AS487" si="608">AS499</f>
        <v>f</v>
      </c>
      <c r="AT485" s="1" t="str">
        <f t="shared" si="606"/>
        <v>1.73±0.006</v>
      </c>
      <c r="AU485" s="1" t="str">
        <f t="shared" ref="AU485:AU487" si="609">AU499</f>
        <v>ef</v>
      </c>
      <c r="AV485" s="1" t="str">
        <f t="shared" ref="AV485:AV487" si="610">_xlfn.CONCAT(AV468,"±",AW468)</f>
        <v>2609.29±29.671</v>
      </c>
      <c r="AW485" s="1" t="str">
        <f t="shared" ref="AW485:AW487" si="611">AW499</f>
        <v>ef</v>
      </c>
      <c r="AX485" s="1" t="str">
        <f t="shared" ref="AX485:AX487" si="612">_xlfn.CONCAT(AX468,"±",AY468)</f>
        <v>48.97±0.3502</v>
      </c>
      <c r="AY485" s="1" t="str">
        <f t="shared" ref="AY485:AY487" si="613">AY499</f>
        <v>de</v>
      </c>
      <c r="BB485" s="1" t="s">
        <v>86</v>
      </c>
      <c r="BC485" s="1" t="str">
        <f t="shared" ref="BC485:BG485" si="614">_xlfn.CONCAT(BC468,"±",BD468)</f>
        <v>1.18±0.0103</v>
      </c>
      <c r="BD485" s="1" t="str">
        <f t="shared" ref="BD485:BD487" si="615">BD499</f>
        <v>e</v>
      </c>
      <c r="BE485" s="1" t="str">
        <f t="shared" si="614"/>
        <v>0.48±0.0113</v>
      </c>
      <c r="BF485" s="1" t="str">
        <f t="shared" ref="BF485:BF487" si="616">BF499</f>
        <v>d</v>
      </c>
      <c r="BG485" s="1" t="str">
        <f t="shared" si="614"/>
        <v>1.67±0.0015</v>
      </c>
      <c r="BH485" s="1" t="str">
        <f t="shared" ref="BH485:BH487" si="617">BH499</f>
        <v>f</v>
      </c>
      <c r="BI485" s="1" t="str">
        <f t="shared" ref="BI485:BI487" si="618">_xlfn.CONCAT(BI468,"±",BJ468)</f>
        <v>2485.69±14.875</v>
      </c>
      <c r="BJ485" s="1" t="str">
        <f t="shared" ref="BJ485:BJ487" si="619">BJ499</f>
        <v>de</v>
      </c>
      <c r="BK485" s="1" t="str">
        <f t="shared" ref="BK485:BK487" si="620">_xlfn.CONCAT(BK468,"±",BL468)</f>
        <v>49.77±0.8792</v>
      </c>
      <c r="BL485" s="1" t="str">
        <f t="shared" ref="BL485:BL487" si="621">BL499</f>
        <v>cde</v>
      </c>
      <c r="BS485" s="1" t="str">
        <f t="shared" ref="BS485:BW485" si="622">_xlfn.CONCAT(BS468,"±",BT468)</f>
        <v>1.7±0.0045</v>
      </c>
      <c r="BT485" s="1" t="str">
        <f t="shared" ref="BT485:BT487" si="623">BT499</f>
        <v>ef</v>
      </c>
      <c r="BU485" s="1" t="str">
        <f t="shared" si="622"/>
        <v>2147.17±20.1015</v>
      </c>
      <c r="BV485" s="1" t="str">
        <f t="shared" ref="BV485:BV487" si="624">BV499</f>
        <v>de</v>
      </c>
      <c r="BW485" s="1" t="str">
        <f t="shared" si="622"/>
        <v>49.84±1.3365</v>
      </c>
      <c r="BX485" s="1" t="str">
        <f t="shared" ref="BX485:BX487" si="625">BX499</f>
        <v>d</v>
      </c>
    </row>
    <row r="486" spans="2:76">
      <c r="B486" s="1" t="s">
        <v>87</v>
      </c>
      <c r="C486" s="1" t="str">
        <f t="shared" ref="C486:G486" si="626">_xlfn.CONCAT(C469,"±",D469)</f>
        <v>1.05±0.009</v>
      </c>
      <c r="D486" s="1" t="str">
        <f t="shared" si="587"/>
        <v>e</v>
      </c>
      <c r="E486" s="1" t="str">
        <f t="shared" si="626"/>
        <v>0.34±0.0058</v>
      </c>
      <c r="F486" s="1" t="str">
        <f t="shared" si="588"/>
        <v>cd</v>
      </c>
      <c r="G486" s="1" t="str">
        <f t="shared" si="626"/>
        <v>1.39±0.0073</v>
      </c>
      <c r="H486" s="1" t="str">
        <f t="shared" si="589"/>
        <v>f</v>
      </c>
      <c r="I486" s="1" t="str">
        <f t="shared" si="590"/>
        <v>2413.02±17.5291</v>
      </c>
      <c r="J486" s="1" t="str">
        <f t="shared" si="591"/>
        <v>de</v>
      </c>
      <c r="K486" s="1" t="str">
        <f t="shared" si="592"/>
        <v>43.32±0.197</v>
      </c>
      <c r="L486" s="1" t="str">
        <f t="shared" si="593"/>
        <v>cd</v>
      </c>
      <c r="O486" s="1" t="s">
        <v>87</v>
      </c>
      <c r="P486" s="1" t="str">
        <f t="shared" ref="P486:T486" si="627">_xlfn.CONCAT(P469,"±",Q469)</f>
        <v>1.04±0.0054</v>
      </c>
      <c r="Q486" s="1" t="str">
        <f t="shared" si="595"/>
        <v>de</v>
      </c>
      <c r="R486" s="1" t="str">
        <f t="shared" si="627"/>
        <v>0.34±0.001</v>
      </c>
      <c r="S486" s="1" t="str">
        <f t="shared" si="596"/>
        <v>a</v>
      </c>
      <c r="T486" s="1" t="str">
        <f t="shared" si="627"/>
        <v>1.37±0.0059</v>
      </c>
      <c r="U486" s="1" t="str">
        <f t="shared" si="597"/>
        <v>de</v>
      </c>
      <c r="V486" s="1" t="str">
        <f t="shared" si="598"/>
        <v>2348.23±37.3351</v>
      </c>
      <c r="W486" s="1" t="str">
        <f t="shared" si="599"/>
        <v>c</v>
      </c>
      <c r="X486" s="1" t="str">
        <f t="shared" si="600"/>
        <v>43.08±0.5559</v>
      </c>
      <c r="Y486" s="1" t="str">
        <f t="shared" si="601"/>
        <v>de</v>
      </c>
      <c r="AF486" s="1" t="str">
        <f t="shared" ref="AF486:AJ486" si="628">_xlfn.CONCAT(AF469,"±",AG469)</f>
        <v>1.39±0.0123</v>
      </c>
      <c r="AG486" s="1" t="str">
        <f t="shared" si="603"/>
        <v>de</v>
      </c>
      <c r="AH486" s="1" t="str">
        <f t="shared" si="628"/>
        <v>2037±41.9054</v>
      </c>
      <c r="AI486" s="1" t="str">
        <f t="shared" si="604"/>
        <v>c</v>
      </c>
      <c r="AJ486" s="1" t="str">
        <f t="shared" si="628"/>
        <v>43.61±0.1993</v>
      </c>
      <c r="AK486" s="1" t="str">
        <f t="shared" si="605"/>
        <v>c</v>
      </c>
      <c r="AO486" s="1" t="s">
        <v>87</v>
      </c>
      <c r="AP486" s="1" t="str">
        <f t="shared" ref="AP486:AT486" si="629">_xlfn.CONCAT(AP469,"±",AQ469)</f>
        <v>1.21±0.0081</v>
      </c>
      <c r="AQ486" s="1" t="str">
        <f t="shared" si="607"/>
        <v>f</v>
      </c>
      <c r="AR486" s="1" t="str">
        <f t="shared" si="629"/>
        <v>0.51±0.0066</v>
      </c>
      <c r="AS486" s="1" t="str">
        <f t="shared" si="608"/>
        <v>f</v>
      </c>
      <c r="AT486" s="1" t="str">
        <f t="shared" si="629"/>
        <v>1.72±0.002</v>
      </c>
      <c r="AU486" s="1" t="str">
        <f t="shared" si="609"/>
        <v>f</v>
      </c>
      <c r="AV486" s="1" t="str">
        <f t="shared" si="610"/>
        <v>2739.06±17.9571</v>
      </c>
      <c r="AW486" s="1" t="str">
        <f t="shared" si="611"/>
        <v>c</v>
      </c>
      <c r="AX486" s="1" t="str">
        <f t="shared" si="612"/>
        <v>51.5±0.3963</v>
      </c>
      <c r="AY486" s="1" t="str">
        <f t="shared" si="613"/>
        <v>bcd</v>
      </c>
      <c r="BB486" s="1" t="s">
        <v>87</v>
      </c>
      <c r="BC486" s="1" t="str">
        <f t="shared" ref="BC486:BG486" si="630">_xlfn.CONCAT(BC469,"±",BD469)</f>
        <v>1.18±0.0124</v>
      </c>
      <c r="BD486" s="1" t="str">
        <f t="shared" si="615"/>
        <v>e</v>
      </c>
      <c r="BE486" s="1" t="str">
        <f t="shared" si="630"/>
        <v>0.48±0.0065</v>
      </c>
      <c r="BF486" s="1" t="str">
        <f t="shared" si="616"/>
        <v>d</v>
      </c>
      <c r="BG486" s="1" t="str">
        <f t="shared" si="630"/>
        <v>1.66±0.0068</v>
      </c>
      <c r="BH486" s="1" t="str">
        <f t="shared" si="617"/>
        <v>f</v>
      </c>
      <c r="BI486" s="1" t="str">
        <f t="shared" si="618"/>
        <v>2551.56±17.9571</v>
      </c>
      <c r="BJ486" s="1" t="str">
        <f t="shared" si="619"/>
        <v>c</v>
      </c>
      <c r="BK486" s="1" t="str">
        <f t="shared" si="620"/>
        <v>51.55±0.3437</v>
      </c>
      <c r="BL486" s="1" t="str">
        <f t="shared" si="621"/>
        <v>bc</v>
      </c>
      <c r="BS486" s="1" t="str">
        <f t="shared" ref="BS486:BW486" si="631">_xlfn.CONCAT(BS469,"±",BT469)</f>
        <v>1.67±0.0088</v>
      </c>
      <c r="BT486" s="1" t="str">
        <f t="shared" si="623"/>
        <v>fg</v>
      </c>
      <c r="BU486" s="1" t="str">
        <f t="shared" si="631"/>
        <v>2202.38±5.1467</v>
      </c>
      <c r="BV486" s="1" t="str">
        <f t="shared" si="624"/>
        <v>d</v>
      </c>
      <c r="BW486" s="1" t="str">
        <f t="shared" si="631"/>
        <v>52.34±0.3302</v>
      </c>
      <c r="BX486" s="1" t="str">
        <f t="shared" si="625"/>
        <v>ab</v>
      </c>
    </row>
    <row r="487" spans="2:76">
      <c r="B487" s="1" t="s">
        <v>88</v>
      </c>
      <c r="C487" s="1" t="str">
        <f t="shared" ref="C487:G487" si="632">_xlfn.CONCAT(C470,"±",D470)</f>
        <v>1.07±0.0123</v>
      </c>
      <c r="D487" s="1" t="str">
        <f t="shared" si="587"/>
        <v>cd</v>
      </c>
      <c r="E487" s="1" t="str">
        <f t="shared" si="632"/>
        <v>0.35±0.0086</v>
      </c>
      <c r="F487" s="1" t="str">
        <f t="shared" si="588"/>
        <v>c</v>
      </c>
      <c r="G487" s="1" t="str">
        <f t="shared" si="632"/>
        <v>1.42±0.0042</v>
      </c>
      <c r="H487" s="1" t="str">
        <f t="shared" si="589"/>
        <v>d</v>
      </c>
      <c r="I487" s="1" t="str">
        <f t="shared" si="590"/>
        <v>2719.58±65.4712</v>
      </c>
      <c r="J487" s="1" t="str">
        <f t="shared" si="591"/>
        <v>b</v>
      </c>
      <c r="K487" s="1" t="str">
        <f t="shared" si="592"/>
        <v>44.13±0.3177</v>
      </c>
      <c r="L487" s="1" t="str">
        <f t="shared" si="593"/>
        <v>b</v>
      </c>
      <c r="O487" s="1" t="s">
        <v>88</v>
      </c>
      <c r="P487" s="1" t="str">
        <f t="shared" ref="P487:T487" si="633">_xlfn.CONCAT(P470,"±",Q470)</f>
        <v>1.07±0.0063</v>
      </c>
      <c r="Q487" s="1" t="str">
        <f t="shared" si="595"/>
        <v>bc</v>
      </c>
      <c r="R487" s="1" t="str">
        <f t="shared" si="633"/>
        <v>0.34±0.0058</v>
      </c>
      <c r="S487" s="1" t="str">
        <f t="shared" si="596"/>
        <v>a</v>
      </c>
      <c r="T487" s="1" t="str">
        <f t="shared" si="633"/>
        <v>1.41±0.0063</v>
      </c>
      <c r="U487" s="1" t="str">
        <f t="shared" si="597"/>
        <v>c</v>
      </c>
      <c r="V487" s="1" t="str">
        <f t="shared" si="598"/>
        <v>2532.08±92.2661</v>
      </c>
      <c r="W487" s="1" t="str">
        <f t="shared" si="599"/>
        <v>b</v>
      </c>
      <c r="X487" s="1" t="str">
        <f t="shared" si="600"/>
        <v>43.52±0.1621</v>
      </c>
      <c r="Y487" s="1" t="str">
        <f t="shared" si="601"/>
        <v>c</v>
      </c>
      <c r="AF487" s="1" t="str">
        <f t="shared" ref="AF487:AJ487" si="634">_xlfn.CONCAT(AF470,"±",AG470)</f>
        <v>1.44±0.0126</v>
      </c>
      <c r="AG487" s="1" t="str">
        <f t="shared" si="603"/>
        <v>c</v>
      </c>
      <c r="AH487" s="1" t="str">
        <f t="shared" si="634"/>
        <v>2197.67±113.8685</v>
      </c>
      <c r="AI487" s="1" t="str">
        <f t="shared" si="604"/>
        <v>b</v>
      </c>
      <c r="AJ487" s="1" t="str">
        <f t="shared" si="634"/>
        <v>44.38±0.3482</v>
      </c>
      <c r="AK487" s="1" t="str">
        <f t="shared" si="605"/>
        <v>b</v>
      </c>
      <c r="AO487" s="1" t="s">
        <v>88</v>
      </c>
      <c r="AP487" s="1" t="str">
        <f t="shared" ref="AP487:AT487" si="635">_xlfn.CONCAT(AP470,"±",AQ470)</f>
        <v>1.27±0.0159</v>
      </c>
      <c r="AQ487" s="1" t="str">
        <f t="shared" si="607"/>
        <v>cd</v>
      </c>
      <c r="AR487" s="1" t="str">
        <f t="shared" si="635"/>
        <v>0.53±0.0104</v>
      </c>
      <c r="AS487" s="1" t="str">
        <f t="shared" si="608"/>
        <v>cd</v>
      </c>
      <c r="AT487" s="1" t="str">
        <f t="shared" si="635"/>
        <v>1.8±0.0068</v>
      </c>
      <c r="AU487" s="1" t="str">
        <f t="shared" si="609"/>
        <v>c</v>
      </c>
      <c r="AV487" s="1" t="str">
        <f t="shared" si="610"/>
        <v>2833.9±39.0523</v>
      </c>
      <c r="AW487" s="1" t="str">
        <f t="shared" si="611"/>
        <v>d</v>
      </c>
      <c r="AX487" s="1" t="str">
        <f t="shared" si="612"/>
        <v>53.07±0.2353</v>
      </c>
      <c r="AY487" s="1" t="str">
        <f t="shared" si="613"/>
        <v>a</v>
      </c>
      <c r="BB487" s="1" t="s">
        <v>88</v>
      </c>
      <c r="BC487" s="1" t="str">
        <f t="shared" ref="BC487:BG487" si="636">_xlfn.CONCAT(BC470,"±",BD470)</f>
        <v>1.23±0.0188</v>
      </c>
      <c r="BD487" s="1" t="str">
        <f t="shared" si="615"/>
        <v>bcd</v>
      </c>
      <c r="BE487" s="1" t="str">
        <f t="shared" si="636"/>
        <v>0.5±0.0126</v>
      </c>
      <c r="BF487" s="1" t="str">
        <f t="shared" si="616"/>
        <v>bcd</v>
      </c>
      <c r="BG487" s="1" t="str">
        <f t="shared" si="636"/>
        <v>1.73±0.0083</v>
      </c>
      <c r="BH487" s="1" t="str">
        <f t="shared" si="617"/>
        <v>cd</v>
      </c>
      <c r="BI487" s="1" t="str">
        <f t="shared" si="618"/>
        <v>2646.4±39.0523</v>
      </c>
      <c r="BJ487" s="1" t="str">
        <f t="shared" si="619"/>
        <v>d</v>
      </c>
      <c r="BK487" s="1" t="str">
        <f t="shared" si="620"/>
        <v>52.58±0.1548</v>
      </c>
      <c r="BL487" s="1" t="str">
        <f t="shared" si="621"/>
        <v>a</v>
      </c>
      <c r="BS487" s="1" t="str">
        <f t="shared" ref="BS487:BW487" si="637">_xlfn.CONCAT(BS470,"±",BT470)</f>
        <v>1.72±0.0169</v>
      </c>
      <c r="BT487" s="1" t="str">
        <f t="shared" si="623"/>
        <v>de</v>
      </c>
      <c r="BU487" s="1" t="str">
        <f t="shared" si="637"/>
        <v>2285.31±34.2543</v>
      </c>
      <c r="BV487" s="1" t="str">
        <f t="shared" si="624"/>
        <v>c</v>
      </c>
      <c r="BW487" s="1" t="str">
        <f t="shared" si="637"/>
        <v>53.39±0.2928</v>
      </c>
      <c r="BX487" s="1" t="str">
        <f t="shared" si="625"/>
        <v>a</v>
      </c>
    </row>
    <row r="488" spans="2:75">
      <c r="B488" s="1" t="s">
        <v>104</v>
      </c>
      <c r="C488" s="1">
        <f t="shared" ref="C488:G488" si="638">C471</f>
        <v>1.06</v>
      </c>
      <c r="E488" s="1">
        <f t="shared" si="638"/>
        <v>0.34</v>
      </c>
      <c r="G488" s="1">
        <f t="shared" si="638"/>
        <v>1.4</v>
      </c>
      <c r="I488" s="1">
        <f>I471</f>
        <v>2505.1</v>
      </c>
      <c r="K488" s="1">
        <f>K471</f>
        <v>43.38</v>
      </c>
      <c r="O488" s="1" t="s">
        <v>104</v>
      </c>
      <c r="P488" s="1">
        <f t="shared" ref="P488:T488" si="639">P471</f>
        <v>1.04</v>
      </c>
      <c r="R488" s="1">
        <f t="shared" si="639"/>
        <v>0.33</v>
      </c>
      <c r="T488" s="1">
        <f t="shared" si="639"/>
        <v>1.38</v>
      </c>
      <c r="V488" s="1">
        <f>V471</f>
        <v>2365.15</v>
      </c>
      <c r="X488" s="1">
        <f>X471</f>
        <v>42.84</v>
      </c>
      <c r="AF488" s="1">
        <f t="shared" ref="AF488:AJ488" si="640">AF471</f>
        <v>1.4</v>
      </c>
      <c r="AH488" s="1">
        <f t="shared" si="640"/>
        <v>2052.72</v>
      </c>
      <c r="AJ488" s="1">
        <f t="shared" si="640"/>
        <v>43.65</v>
      </c>
      <c r="AO488" s="1" t="s">
        <v>104</v>
      </c>
      <c r="AP488" s="1">
        <f t="shared" ref="AP488:AT488" si="641">AP471</f>
        <v>1.23</v>
      </c>
      <c r="AR488" s="1">
        <f t="shared" si="641"/>
        <v>0.52</v>
      </c>
      <c r="AT488" s="1">
        <f t="shared" si="641"/>
        <v>1.75</v>
      </c>
      <c r="AV488" s="1">
        <f>AV471</f>
        <v>2727.42</v>
      </c>
      <c r="AX488" s="1">
        <f>AX471</f>
        <v>51.18</v>
      </c>
      <c r="BB488" s="1" t="s">
        <v>104</v>
      </c>
      <c r="BC488" s="1">
        <f t="shared" ref="BC488:BG488" si="642">BC471</f>
        <v>1.2</v>
      </c>
      <c r="BE488" s="1">
        <f t="shared" si="642"/>
        <v>0.49</v>
      </c>
      <c r="BG488" s="1">
        <f t="shared" si="642"/>
        <v>1.69</v>
      </c>
      <c r="BI488" s="1">
        <f>BI471</f>
        <v>2561.22</v>
      </c>
      <c r="BK488" s="1">
        <f>BK471</f>
        <v>51.3</v>
      </c>
      <c r="BS488" s="1">
        <f t="shared" ref="BS488:BW488" si="643">BS471</f>
        <v>1.7</v>
      </c>
      <c r="BU488" s="1">
        <f t="shared" si="643"/>
        <v>2211.62</v>
      </c>
      <c r="BW488" s="1">
        <f t="shared" si="643"/>
        <v>51.85</v>
      </c>
    </row>
    <row r="491" spans="1:76">
      <c r="A491" s="1" t="s">
        <v>105</v>
      </c>
      <c r="D491" s="6" t="s">
        <v>106</v>
      </c>
      <c r="F491" s="6" t="s">
        <v>106</v>
      </c>
      <c r="H491" s="6" t="s">
        <v>106</v>
      </c>
      <c r="J491" s="6" t="s">
        <v>106</v>
      </c>
      <c r="L491" s="6" t="s">
        <v>106</v>
      </c>
      <c r="Q491" s="6" t="s">
        <v>106</v>
      </c>
      <c r="S491" s="6" t="s">
        <v>107</v>
      </c>
      <c r="U491" s="6" t="s">
        <v>106</v>
      </c>
      <c r="W491" s="6" t="s">
        <v>106</v>
      </c>
      <c r="Y491" s="6" t="s">
        <v>106</v>
      </c>
      <c r="AG491" s="6" t="s">
        <v>106</v>
      </c>
      <c r="AI491" s="6" t="s">
        <v>106</v>
      </c>
      <c r="AK491" s="6" t="s">
        <v>108</v>
      </c>
      <c r="AQ491" s="6" t="s">
        <v>106</v>
      </c>
      <c r="AS491" s="6" t="s">
        <v>106</v>
      </c>
      <c r="AU491" s="6" t="s">
        <v>106</v>
      </c>
      <c r="AW491" s="6" t="s">
        <v>106</v>
      </c>
      <c r="AY491" s="6" t="s">
        <v>109</v>
      </c>
      <c r="BD491" s="6" t="s">
        <v>106</v>
      </c>
      <c r="BF491" s="6" t="s">
        <v>106</v>
      </c>
      <c r="BH491" s="6" t="s">
        <v>106</v>
      </c>
      <c r="BJ491" s="6" t="s">
        <v>106</v>
      </c>
      <c r="BL491" s="6" t="s">
        <v>110</v>
      </c>
      <c r="BT491" s="6" t="s">
        <v>106</v>
      </c>
      <c r="BV491" s="6" t="s">
        <v>106</v>
      </c>
      <c r="BX491" s="6" t="s">
        <v>106</v>
      </c>
    </row>
    <row r="492" spans="1:76">
      <c r="A492" s="1" t="s">
        <v>105</v>
      </c>
      <c r="D492" s="6" t="s">
        <v>106</v>
      </c>
      <c r="F492" s="6" t="s">
        <v>106</v>
      </c>
      <c r="H492" s="6" t="s">
        <v>106</v>
      </c>
      <c r="J492" s="6" t="s">
        <v>106</v>
      </c>
      <c r="L492" s="6" t="s">
        <v>111</v>
      </c>
      <c r="Q492" s="6" t="s">
        <v>106</v>
      </c>
      <c r="S492" s="6" t="s">
        <v>112</v>
      </c>
      <c r="U492" s="6" t="s">
        <v>106</v>
      </c>
      <c r="W492" s="6" t="s">
        <v>106</v>
      </c>
      <c r="Y492" s="6" t="s">
        <v>111</v>
      </c>
      <c r="AG492" s="6" t="s">
        <v>106</v>
      </c>
      <c r="AI492" s="6" t="s">
        <v>106</v>
      </c>
      <c r="AK492" s="6" t="s">
        <v>113</v>
      </c>
      <c r="AQ492" s="6" t="s">
        <v>113</v>
      </c>
      <c r="AS492" s="6" t="s">
        <v>113</v>
      </c>
      <c r="AU492" s="6" t="s">
        <v>106</v>
      </c>
      <c r="AW492" s="6" t="s">
        <v>106</v>
      </c>
      <c r="AY492" s="6" t="s">
        <v>113</v>
      </c>
      <c r="BD492" s="6" t="s">
        <v>106</v>
      </c>
      <c r="BF492" s="6" t="s">
        <v>106</v>
      </c>
      <c r="BH492" s="6" t="s">
        <v>106</v>
      </c>
      <c r="BJ492" s="6" t="s">
        <v>111</v>
      </c>
      <c r="BL492" s="6" t="s">
        <v>108</v>
      </c>
      <c r="BT492" s="6" t="s">
        <v>113</v>
      </c>
      <c r="BV492" s="6" t="s">
        <v>111</v>
      </c>
      <c r="BX492" s="6" t="s">
        <v>106</v>
      </c>
    </row>
    <row r="493" spans="1:76">
      <c r="A493" s="1" t="s">
        <v>105</v>
      </c>
      <c r="D493" s="6" t="s">
        <v>114</v>
      </c>
      <c r="F493" s="6" t="s">
        <v>111</v>
      </c>
      <c r="H493" s="6" t="s">
        <v>114</v>
      </c>
      <c r="J493" s="6" t="s">
        <v>114</v>
      </c>
      <c r="L493" s="6" t="s">
        <v>108</v>
      </c>
      <c r="Q493" s="6" t="s">
        <v>111</v>
      </c>
      <c r="S493" s="6" t="s">
        <v>115</v>
      </c>
      <c r="U493" s="6" t="s">
        <v>111</v>
      </c>
      <c r="W493" s="6" t="s">
        <v>114</v>
      </c>
      <c r="Y493" s="6" t="s">
        <v>116</v>
      </c>
      <c r="AG493" s="6" t="s">
        <v>111</v>
      </c>
      <c r="AI493" s="6" t="s">
        <v>114</v>
      </c>
      <c r="AK493" s="6" t="s">
        <v>117</v>
      </c>
      <c r="AQ493" s="6" t="s">
        <v>118</v>
      </c>
      <c r="AS493" s="6" t="s">
        <v>118</v>
      </c>
      <c r="AU493" s="6" t="s">
        <v>111</v>
      </c>
      <c r="AW493" s="6" t="s">
        <v>115</v>
      </c>
      <c r="AY493" s="6" t="s">
        <v>119</v>
      </c>
      <c r="BD493" s="6" t="s">
        <v>113</v>
      </c>
      <c r="BF493" s="6" t="s">
        <v>111</v>
      </c>
      <c r="BH493" s="6" t="s">
        <v>111</v>
      </c>
      <c r="BJ493" s="6" t="s">
        <v>120</v>
      </c>
      <c r="BL493" s="6" t="s">
        <v>110</v>
      </c>
      <c r="BT493" s="6" t="s">
        <v>111</v>
      </c>
      <c r="BV493" s="6" t="s">
        <v>120</v>
      </c>
      <c r="BX493" s="6" t="s">
        <v>116</v>
      </c>
    </row>
    <row r="494" spans="1:76">
      <c r="A494" s="1" t="s">
        <v>105</v>
      </c>
      <c r="D494" s="6" t="s">
        <v>107</v>
      </c>
      <c r="F494" s="6" t="s">
        <v>112</v>
      </c>
      <c r="H494" s="6" t="s">
        <v>121</v>
      </c>
      <c r="J494" s="6" t="s">
        <v>112</v>
      </c>
      <c r="L494" s="6" t="s">
        <v>122</v>
      </c>
      <c r="Q494" s="6" t="s">
        <v>112</v>
      </c>
      <c r="S494" s="6" t="s">
        <v>109</v>
      </c>
      <c r="U494" s="6" t="s">
        <v>107</v>
      </c>
      <c r="W494" s="6" t="s">
        <v>120</v>
      </c>
      <c r="Y494" s="6" t="s">
        <v>112</v>
      </c>
      <c r="AG494" s="6" t="s">
        <v>112</v>
      </c>
      <c r="AI494" s="6" t="s">
        <v>120</v>
      </c>
      <c r="AK494" s="6" t="s">
        <v>107</v>
      </c>
      <c r="AQ494" s="6" t="s">
        <v>115</v>
      </c>
      <c r="AS494" s="6" t="s">
        <v>115</v>
      </c>
      <c r="AU494" s="6" t="s">
        <v>120</v>
      </c>
      <c r="AW494" s="6" t="s">
        <v>107</v>
      </c>
      <c r="AY494" s="6" t="s">
        <v>115</v>
      </c>
      <c r="BD494" s="6" t="s">
        <v>116</v>
      </c>
      <c r="BF494" s="6" t="s">
        <v>116</v>
      </c>
      <c r="BH494" s="6" t="s">
        <v>115</v>
      </c>
      <c r="BJ494" s="6" t="s">
        <v>120</v>
      </c>
      <c r="BL494" s="6" t="s">
        <v>122</v>
      </c>
      <c r="BT494" s="6" t="s">
        <v>114</v>
      </c>
      <c r="BV494" s="6" t="s">
        <v>120</v>
      </c>
      <c r="BX494" s="6" t="s">
        <v>108</v>
      </c>
    </row>
    <row r="495" spans="1:76">
      <c r="A495" s="1" t="s">
        <v>105</v>
      </c>
      <c r="D495" s="6" t="s">
        <v>117</v>
      </c>
      <c r="F495" s="6" t="s">
        <v>107</v>
      </c>
      <c r="H495" s="6" t="s">
        <v>123</v>
      </c>
      <c r="J495" s="6" t="s">
        <v>107</v>
      </c>
      <c r="L495" s="6" t="s">
        <v>115</v>
      </c>
      <c r="Q495" s="6" t="s">
        <v>107</v>
      </c>
      <c r="S495" s="6" t="s">
        <v>116</v>
      </c>
      <c r="U495" s="6" t="s">
        <v>117</v>
      </c>
      <c r="W495" s="6" t="s">
        <v>112</v>
      </c>
      <c r="Y495" s="6" t="s">
        <v>115</v>
      </c>
      <c r="AG495" s="6" t="s">
        <v>107</v>
      </c>
      <c r="AI495" s="6" t="s">
        <v>112</v>
      </c>
      <c r="AK495" s="6" t="s">
        <v>115</v>
      </c>
      <c r="AQ495" s="6" t="s">
        <v>117</v>
      </c>
      <c r="AS495" s="6" t="s">
        <v>117</v>
      </c>
      <c r="AU495" s="6" t="s">
        <v>117</v>
      </c>
      <c r="AW495" s="6" t="s">
        <v>117</v>
      </c>
      <c r="AY495" s="6" t="s">
        <v>112</v>
      </c>
      <c r="BD495" s="6" t="s">
        <v>107</v>
      </c>
      <c r="BF495" s="6" t="s">
        <v>112</v>
      </c>
      <c r="BH495" s="6" t="s">
        <v>117</v>
      </c>
      <c r="BJ495" s="6" t="s">
        <v>117</v>
      </c>
      <c r="BL495" s="6" t="s">
        <v>107</v>
      </c>
      <c r="BT495" s="6" t="s">
        <v>117</v>
      </c>
      <c r="BV495" s="6" t="s">
        <v>117</v>
      </c>
      <c r="BX495" s="6" t="s">
        <v>120</v>
      </c>
    </row>
    <row r="496" spans="1:76">
      <c r="A496" s="1" t="s">
        <v>105</v>
      </c>
      <c r="D496" s="6" t="s">
        <v>112</v>
      </c>
      <c r="F496" s="6" t="s">
        <v>109</v>
      </c>
      <c r="H496" s="6" t="s">
        <v>124</v>
      </c>
      <c r="J496" s="6" t="s">
        <v>107</v>
      </c>
      <c r="L496" s="6" t="s">
        <v>107</v>
      </c>
      <c r="Q496" s="6" t="s">
        <v>115</v>
      </c>
      <c r="S496" s="6" t="s">
        <v>114</v>
      </c>
      <c r="U496" s="6" t="s">
        <v>112</v>
      </c>
      <c r="W496" s="6" t="s">
        <v>112</v>
      </c>
      <c r="Y496" s="6" t="s">
        <v>107</v>
      </c>
      <c r="AG496" s="6" t="s">
        <v>115</v>
      </c>
      <c r="AI496" s="6" t="s">
        <v>112</v>
      </c>
      <c r="AK496" s="6" t="s">
        <v>121</v>
      </c>
      <c r="AQ496" s="6" t="s">
        <v>112</v>
      </c>
      <c r="AS496" s="6" t="s">
        <v>112</v>
      </c>
      <c r="AU496" s="6" t="s">
        <v>120</v>
      </c>
      <c r="AW496" s="6" t="s">
        <v>107</v>
      </c>
      <c r="AY496" s="6" t="s">
        <v>115</v>
      </c>
      <c r="BD496" s="6" t="s">
        <v>120</v>
      </c>
      <c r="BF496" s="6" t="s">
        <v>116</v>
      </c>
      <c r="BH496" s="6" t="s">
        <v>112</v>
      </c>
      <c r="BJ496" s="6" t="s">
        <v>122</v>
      </c>
      <c r="BL496" s="6" t="s">
        <v>125</v>
      </c>
      <c r="BT496" s="6" t="s">
        <v>122</v>
      </c>
      <c r="BV496" s="6" t="s">
        <v>122</v>
      </c>
      <c r="BX496" s="6" t="s">
        <v>120</v>
      </c>
    </row>
    <row r="497" spans="1:76">
      <c r="A497" s="1" t="s">
        <v>126</v>
      </c>
      <c r="D497" s="6" t="s">
        <v>115</v>
      </c>
      <c r="F497" s="6" t="s">
        <v>116</v>
      </c>
      <c r="H497" s="6" t="s">
        <v>112</v>
      </c>
      <c r="J497" s="6" t="s">
        <v>112</v>
      </c>
      <c r="L497" s="6" t="s">
        <v>116</v>
      </c>
      <c r="Q497" s="6" t="s">
        <v>116</v>
      </c>
      <c r="S497" s="6" t="s">
        <v>114</v>
      </c>
      <c r="U497" s="6" t="s">
        <v>116</v>
      </c>
      <c r="W497" s="6" t="s">
        <v>120</v>
      </c>
      <c r="Y497" s="6" t="s">
        <v>112</v>
      </c>
      <c r="AG497" s="6" t="s">
        <v>116</v>
      </c>
      <c r="AI497" s="6" t="s">
        <v>120</v>
      </c>
      <c r="AK497" s="6" t="s">
        <v>117</v>
      </c>
      <c r="AQ497" s="6" t="s">
        <v>107</v>
      </c>
      <c r="AS497" s="6" t="s">
        <v>107</v>
      </c>
      <c r="AU497" s="6" t="s">
        <v>112</v>
      </c>
      <c r="AW497" s="6" t="s">
        <v>107</v>
      </c>
      <c r="AY497" s="6" t="s">
        <v>119</v>
      </c>
      <c r="BD497" s="6" t="s">
        <v>112</v>
      </c>
      <c r="BF497" s="6" t="s">
        <v>116</v>
      </c>
      <c r="BH497" s="6" t="s">
        <v>107</v>
      </c>
      <c r="BJ497" s="6" t="s">
        <v>107</v>
      </c>
      <c r="BL497" s="6" t="s">
        <v>119</v>
      </c>
      <c r="BT497" s="6" t="s">
        <v>122</v>
      </c>
      <c r="BV497" s="6" t="s">
        <v>107</v>
      </c>
      <c r="BX497" s="6" t="s">
        <v>113</v>
      </c>
    </row>
    <row r="498" spans="1:76">
      <c r="A498" s="1" t="s">
        <v>126</v>
      </c>
      <c r="D498" s="6" t="s">
        <v>111</v>
      </c>
      <c r="F498" s="6" t="s">
        <v>111</v>
      </c>
      <c r="H498" s="6" t="s">
        <v>111</v>
      </c>
      <c r="J498" s="6" t="s">
        <v>116</v>
      </c>
      <c r="L498" s="6" t="s">
        <v>111</v>
      </c>
      <c r="Q498" s="6" t="s">
        <v>111</v>
      </c>
      <c r="S498" s="6" t="s">
        <v>111</v>
      </c>
      <c r="U498" s="6" t="s">
        <v>111</v>
      </c>
      <c r="W498" s="6" t="s">
        <v>114</v>
      </c>
      <c r="Y498" s="6" t="s">
        <v>111</v>
      </c>
      <c r="AG498" s="6" t="s">
        <v>111</v>
      </c>
      <c r="AI498" s="6" t="s">
        <v>114</v>
      </c>
      <c r="AK498" s="6" t="s">
        <v>106</v>
      </c>
      <c r="AQ498" s="6" t="s">
        <v>108</v>
      </c>
      <c r="AS498" s="6" t="s">
        <v>108</v>
      </c>
      <c r="AU498" s="6" t="s">
        <v>111</v>
      </c>
      <c r="AW498" s="6" t="s">
        <v>120</v>
      </c>
      <c r="AY498" s="6" t="s">
        <v>108</v>
      </c>
      <c r="BD498" s="6" t="s">
        <v>118</v>
      </c>
      <c r="BF498" s="6" t="s">
        <v>108</v>
      </c>
      <c r="BH498" s="6" t="s">
        <v>108</v>
      </c>
      <c r="BJ498" s="6" t="s">
        <v>120</v>
      </c>
      <c r="BL498" s="6" t="s">
        <v>111</v>
      </c>
      <c r="BT498" s="6" t="s">
        <v>116</v>
      </c>
      <c r="BV498" s="6" t="s">
        <v>120</v>
      </c>
      <c r="BX498" s="6" t="s">
        <v>106</v>
      </c>
    </row>
    <row r="499" spans="1:76">
      <c r="A499" s="1" t="s">
        <v>126</v>
      </c>
      <c r="D499" s="6" t="s">
        <v>112</v>
      </c>
      <c r="F499" s="6" t="s">
        <v>115</v>
      </c>
      <c r="H499" s="6" t="s">
        <v>117</v>
      </c>
      <c r="J499" s="6" t="s">
        <v>112</v>
      </c>
      <c r="L499" s="6" t="s">
        <v>111</v>
      </c>
      <c r="Q499" s="6" t="s">
        <v>115</v>
      </c>
      <c r="S499" s="6" t="s">
        <v>111</v>
      </c>
      <c r="U499" s="6" t="s">
        <v>122</v>
      </c>
      <c r="W499" s="6" t="s">
        <v>120</v>
      </c>
      <c r="Y499" s="6" t="s">
        <v>116</v>
      </c>
      <c r="AG499" s="6" t="s">
        <v>115</v>
      </c>
      <c r="AI499" s="6" t="s">
        <v>120</v>
      </c>
      <c r="AK499" s="6" t="s">
        <v>122</v>
      </c>
      <c r="AQ499" s="6" t="s">
        <v>107</v>
      </c>
      <c r="AS499" s="6" t="s">
        <v>107</v>
      </c>
      <c r="AU499" s="6" t="s">
        <v>122</v>
      </c>
      <c r="AW499" s="6" t="s">
        <v>122</v>
      </c>
      <c r="AY499" s="6" t="s">
        <v>115</v>
      </c>
      <c r="BD499" s="6" t="s">
        <v>112</v>
      </c>
      <c r="BF499" s="6" t="s">
        <v>120</v>
      </c>
      <c r="BH499" s="6" t="s">
        <v>107</v>
      </c>
      <c r="BJ499" s="6" t="s">
        <v>115</v>
      </c>
      <c r="BL499" s="6" t="s">
        <v>109</v>
      </c>
      <c r="BT499" s="6" t="s">
        <v>122</v>
      </c>
      <c r="BV499" s="6" t="s">
        <v>115</v>
      </c>
      <c r="BX499" s="6" t="s">
        <v>120</v>
      </c>
    </row>
    <row r="500" spans="1:76">
      <c r="A500" s="1" t="s">
        <v>126</v>
      </c>
      <c r="D500" s="6" t="s">
        <v>112</v>
      </c>
      <c r="F500" s="6" t="s">
        <v>116</v>
      </c>
      <c r="H500" s="6" t="s">
        <v>107</v>
      </c>
      <c r="J500" s="6" t="s">
        <v>115</v>
      </c>
      <c r="L500" s="6" t="s">
        <v>116</v>
      </c>
      <c r="Q500" s="6" t="s">
        <v>115</v>
      </c>
      <c r="S500" s="6" t="s">
        <v>106</v>
      </c>
      <c r="U500" s="6" t="s">
        <v>115</v>
      </c>
      <c r="W500" s="6" t="s">
        <v>114</v>
      </c>
      <c r="Y500" s="6" t="s">
        <v>115</v>
      </c>
      <c r="AG500" s="6" t="s">
        <v>115</v>
      </c>
      <c r="AI500" s="6" t="s">
        <v>114</v>
      </c>
      <c r="AK500" s="6" t="s">
        <v>114</v>
      </c>
      <c r="AQ500" s="6" t="s">
        <v>107</v>
      </c>
      <c r="AS500" s="6" t="s">
        <v>107</v>
      </c>
      <c r="AU500" s="6" t="s">
        <v>107</v>
      </c>
      <c r="AW500" s="6" t="s">
        <v>114</v>
      </c>
      <c r="AY500" s="6" t="s">
        <v>119</v>
      </c>
      <c r="BD500" s="6" t="s">
        <v>112</v>
      </c>
      <c r="BF500" s="6" t="s">
        <v>120</v>
      </c>
      <c r="BH500" s="6" t="s">
        <v>107</v>
      </c>
      <c r="BJ500" s="6" t="s">
        <v>114</v>
      </c>
      <c r="BL500" s="6" t="s">
        <v>108</v>
      </c>
      <c r="BT500" s="6" t="s">
        <v>124</v>
      </c>
      <c r="BV500" s="6" t="s">
        <v>120</v>
      </c>
      <c r="BX500" s="6" t="s">
        <v>113</v>
      </c>
    </row>
    <row r="501" spans="1:76">
      <c r="A501" s="1" t="s">
        <v>126</v>
      </c>
      <c r="D501" s="6" t="s">
        <v>116</v>
      </c>
      <c r="F501" s="6" t="s">
        <v>114</v>
      </c>
      <c r="H501" s="6" t="s">
        <v>120</v>
      </c>
      <c r="J501" s="6" t="s">
        <v>111</v>
      </c>
      <c r="L501" s="6" t="s">
        <v>111</v>
      </c>
      <c r="Q501" s="6" t="s">
        <v>108</v>
      </c>
      <c r="S501" s="6" t="s">
        <v>106</v>
      </c>
      <c r="U501" s="6" t="s">
        <v>114</v>
      </c>
      <c r="W501" s="6" t="s">
        <v>111</v>
      </c>
      <c r="Y501" s="6" t="s">
        <v>114</v>
      </c>
      <c r="AG501" s="6" t="s">
        <v>114</v>
      </c>
      <c r="AI501" s="6" t="s">
        <v>111</v>
      </c>
      <c r="AK501" s="6" t="s">
        <v>111</v>
      </c>
      <c r="AQ501" s="6" t="s">
        <v>116</v>
      </c>
      <c r="AS501" s="6" t="s">
        <v>116</v>
      </c>
      <c r="AU501" s="6" t="s">
        <v>114</v>
      </c>
      <c r="AW501" s="6" t="s">
        <v>120</v>
      </c>
      <c r="AY501" s="6" t="s">
        <v>106</v>
      </c>
      <c r="BD501" s="6" t="s">
        <v>119</v>
      </c>
      <c r="BF501" s="6" t="s">
        <v>119</v>
      </c>
      <c r="BH501" s="6" t="s">
        <v>116</v>
      </c>
      <c r="BJ501" s="6" t="s">
        <v>120</v>
      </c>
      <c r="BL501" s="6" t="s">
        <v>106</v>
      </c>
      <c r="BT501" s="6" t="s">
        <v>115</v>
      </c>
      <c r="BV501" s="6" t="s">
        <v>114</v>
      </c>
      <c r="BX501" s="6" t="s">
        <v>106</v>
      </c>
    </row>
    <row r="502" spans="1:1">
      <c r="A502" s="1" t="s">
        <v>126</v>
      </c>
    </row>
    <row r="503" s="1" customFormat="1" spans="3:75">
      <c r="C503" s="1" t="s">
        <v>89</v>
      </c>
      <c r="E503" s="1" t="s">
        <v>90</v>
      </c>
      <c r="G503" s="1" t="s">
        <v>91</v>
      </c>
      <c r="I503" s="1" t="s">
        <v>92</v>
      </c>
      <c r="K503" s="1" t="s">
        <v>93</v>
      </c>
      <c r="P503" s="1" t="s">
        <v>89</v>
      </c>
      <c r="R503" s="1" t="s">
        <v>90</v>
      </c>
      <c r="T503" s="1" t="s">
        <v>91</v>
      </c>
      <c r="V503" s="1" t="s">
        <v>92</v>
      </c>
      <c r="X503" s="1" t="s">
        <v>93</v>
      </c>
      <c r="AF503" s="1" t="s">
        <v>91</v>
      </c>
      <c r="AH503" s="1" t="s">
        <v>92</v>
      </c>
      <c r="AJ503" s="1" t="s">
        <v>93</v>
      </c>
      <c r="AP503" s="1" t="s">
        <v>89</v>
      </c>
      <c r="AR503" s="1" t="s">
        <v>90</v>
      </c>
      <c r="AT503" s="1" t="s">
        <v>91</v>
      </c>
      <c r="AV503" s="1" t="s">
        <v>92</v>
      </c>
      <c r="AX503" s="1" t="s">
        <v>93</v>
      </c>
      <c r="BC503" s="1" t="s">
        <v>89</v>
      </c>
      <c r="BE503" s="1" t="s">
        <v>90</v>
      </c>
      <c r="BG503" s="1" t="s">
        <v>91</v>
      </c>
      <c r="BI503" s="1" t="s">
        <v>92</v>
      </c>
      <c r="BK503" s="1" t="s">
        <v>93</v>
      </c>
      <c r="BS503" s="1" t="s">
        <v>91</v>
      </c>
      <c r="BU503" s="1" t="s">
        <v>92</v>
      </c>
      <c r="BW503" s="1" t="s">
        <v>93</v>
      </c>
    </row>
    <row r="504" spans="1:75">
      <c r="A504" s="1" t="s">
        <v>126</v>
      </c>
      <c r="B504" s="1" t="s">
        <v>78</v>
      </c>
      <c r="C504" s="1" t="str">
        <f t="shared" ref="C504:C509" si="644">_xlfn.CONCAT(C474,"",D474)</f>
        <v>1.14±0.0049a</v>
      </c>
      <c r="E504" s="1" t="str">
        <f t="shared" ref="E504:E509" si="645">_xlfn.CONCAT(E474,"",F474)</f>
        <v>0.41±0.0016a</v>
      </c>
      <c r="G504" s="1" t="str">
        <f t="shared" ref="G504:G509" si="646">_xlfn.CONCAT(G474,"",H474)</f>
        <v>1.55±0.0046a</v>
      </c>
      <c r="I504" s="1" t="str">
        <f t="shared" ref="I504:I509" si="647">_xlfn.CONCAT(I474,"",J474)</f>
        <v>3892±31.1774a</v>
      </c>
      <c r="K504" s="1" t="str">
        <f t="shared" ref="K504:K509" si="648">_xlfn.CONCAT(K474,"",L474)</f>
        <v>43.89±0.429a</v>
      </c>
      <c r="P504" s="1" t="str">
        <f t="shared" ref="P504:P509" si="649">_xlfn.CONCAT(P474,"",Q474)</f>
        <v>1.12±0.0124a</v>
      </c>
      <c r="R504" s="1" t="str">
        <f t="shared" ref="R504:R509" si="650">_xlfn.CONCAT(R474,"",S474)</f>
        <v>0.39±0.0028f</v>
      </c>
      <c r="T504" s="1" t="str">
        <f t="shared" ref="T504:T509" si="651">_xlfn.CONCAT(T474,"",U474)</f>
        <v>1.51±0.0108a</v>
      </c>
      <c r="V504" s="1" t="str">
        <f t="shared" ref="V504:V509" si="652">_xlfn.CONCAT(V474,"",W474)</f>
        <v>3697.47±30.6828a</v>
      </c>
      <c r="X504" s="1" t="str">
        <f t="shared" ref="X504:X509" si="653">_xlfn.CONCAT(X474,"",Y474)</f>
        <v>43.48±0.1676a</v>
      </c>
      <c r="AF504" s="1" t="str">
        <f t="shared" ref="AF504:AF509" si="654">_xlfn.CONCAT(AF474,"",AG474)</f>
        <v>1.57±0.0298a</v>
      </c>
      <c r="AH504" s="1" t="str">
        <f t="shared" ref="AH504:AH509" si="655">_xlfn.CONCAT(AH474,"",AI474)</f>
        <v>3205.64±28.5727a</v>
      </c>
      <c r="AJ504" s="1" t="str">
        <f t="shared" ref="AJ504:AJ509" si="656">_xlfn.CONCAT(AJ474,"",AK474)</f>
        <v>44.14±0.4297bc</v>
      </c>
      <c r="AP504" s="1" t="str">
        <f t="shared" ref="AP504:AP509" si="657">_xlfn.CONCAT(AP474,"",AQ474)</f>
        <v>1.3±0.0074a</v>
      </c>
      <c r="AR504" s="1" t="str">
        <f t="shared" ref="AR504:AR509" si="658">_xlfn.CONCAT(AR474,"",AS474)</f>
        <v>0.56±0.0111a</v>
      </c>
      <c r="AT504" s="1" t="str">
        <f t="shared" ref="AT504:AT509" si="659">_xlfn.CONCAT(AT474,"",AU474)</f>
        <v>1.86±0.0176a</v>
      </c>
      <c r="AV504" s="1" t="str">
        <f t="shared" ref="AV504:AV509" si="660">_xlfn.CONCAT(AV474,"",AW474)</f>
        <v>4134.61±74.5121a</v>
      </c>
      <c r="AX504" s="1" t="str">
        <f t="shared" ref="AX504:AX509" si="661">_xlfn.CONCAT(AX474,"",AY474)</f>
        <v>53.3±0.3772cde</v>
      </c>
      <c r="BC504" s="1" t="str">
        <f t="shared" ref="BC504:BC509" si="662">_xlfn.CONCAT(BC474,"",BD474)</f>
        <v>1.27±0.0087a</v>
      </c>
      <c r="BE504" s="1" t="str">
        <f t="shared" ref="BE504:BE509" si="663">_xlfn.CONCAT(BE474,"",BF474)</f>
        <v>0.53±0.0089a</v>
      </c>
      <c r="BG504" s="1" t="str">
        <f t="shared" ref="BG504:BG509" si="664">_xlfn.CONCAT(BG474,"",BH474)</f>
        <v>1.79±0.0132a</v>
      </c>
      <c r="BI504" s="1" t="str">
        <f t="shared" ref="BI504:BI509" si="665">_xlfn.CONCAT(BI474,"",BJ474)</f>
        <v>3941.72±80.733a</v>
      </c>
      <c r="BK504" s="1" t="str">
        <f t="shared" ref="BK504:BK509" si="666">_xlfn.CONCAT(BK474,"",BL474)</f>
        <v>52.73±0.2306bcde</v>
      </c>
      <c r="BS504" s="1" t="str">
        <f t="shared" ref="BS504:BS509" si="667">_xlfn.CONCAT(BS474,"",BT474)</f>
        <v>1.85±0.0268a</v>
      </c>
      <c r="BU504" s="1" t="str">
        <f t="shared" ref="BU504:BU509" si="668">_xlfn.CONCAT(BU474,"",BV474)</f>
        <v>3401.97±58.7334a</v>
      </c>
      <c r="BW504" s="1" t="str">
        <f t="shared" ref="BW504:BW509" si="669">_xlfn.CONCAT(BW474,"",BX474)</f>
        <v>53.34±0.377a</v>
      </c>
    </row>
    <row r="505" spans="1:75">
      <c r="A505" s="1" t="s">
        <v>126</v>
      </c>
      <c r="B505" s="1" t="s">
        <v>81</v>
      </c>
      <c r="C505" s="1" t="str">
        <f t="shared" si="644"/>
        <v>1.14±0.0118a</v>
      </c>
      <c r="E505" s="1" t="str">
        <f t="shared" si="645"/>
        <v>0.41±0.0115a</v>
      </c>
      <c r="G505" s="1" t="str">
        <f t="shared" si="646"/>
        <v>1.55±0.0057a</v>
      </c>
      <c r="I505" s="1" t="str">
        <f t="shared" si="647"/>
        <v>3888.31±24.9391a</v>
      </c>
      <c r="K505" s="1" t="str">
        <f t="shared" si="648"/>
        <v>44.29±0.4407b</v>
      </c>
      <c r="P505" s="1" t="str">
        <f t="shared" si="649"/>
        <v>1.12±0.0205a</v>
      </c>
      <c r="R505" s="1" t="str">
        <f t="shared" si="650"/>
        <v>0.39±0.004e</v>
      </c>
      <c r="T505" s="1" t="str">
        <f t="shared" si="651"/>
        <v>1.51±0.0199a</v>
      </c>
      <c r="V505" s="1" t="str">
        <f t="shared" si="652"/>
        <v>3676.19±44.6588a</v>
      </c>
      <c r="X505" s="1" t="str">
        <f t="shared" si="653"/>
        <v>44.16±0.6287b</v>
      </c>
      <c r="AF505" s="1" t="str">
        <f t="shared" si="654"/>
        <v>1.55±0.0087a</v>
      </c>
      <c r="AH505" s="1" t="str">
        <f t="shared" si="655"/>
        <v>3185.83±35.2456a</v>
      </c>
      <c r="AJ505" s="1" t="str">
        <f t="shared" si="656"/>
        <v>44.55±0.4298ab</v>
      </c>
      <c r="AP505" s="1" t="str">
        <f t="shared" si="657"/>
        <v>1.3±0.0125ab</v>
      </c>
      <c r="AR505" s="1" t="str">
        <f t="shared" si="658"/>
        <v>0.56±0.0131ab</v>
      </c>
      <c r="AT505" s="1" t="str">
        <f t="shared" si="659"/>
        <v>1.86±0.0075a</v>
      </c>
      <c r="AV505" s="1" t="str">
        <f t="shared" si="660"/>
        <v>4133.97±49.4322a</v>
      </c>
      <c r="AX505" s="1" t="str">
        <f t="shared" si="661"/>
        <v>53.45±0.4722ab</v>
      </c>
      <c r="BC505" s="1" t="str">
        <f t="shared" si="662"/>
        <v>1.26±0.0139a</v>
      </c>
      <c r="BE505" s="1" t="str">
        <f t="shared" si="663"/>
        <v>0.53±0.0123a</v>
      </c>
      <c r="BG505" s="1" t="str">
        <f t="shared" si="664"/>
        <v>1.79±0.0056a</v>
      </c>
      <c r="BI505" s="1" t="str">
        <f t="shared" si="665"/>
        <v>3941.75±56.3773b</v>
      </c>
      <c r="BK505" s="1" t="str">
        <f t="shared" si="666"/>
        <v>52.93±0.237bc</v>
      </c>
      <c r="BS505" s="1" t="str">
        <f t="shared" si="667"/>
        <v>1.82±0.0133ab</v>
      </c>
      <c r="BU505" s="1" t="str">
        <f t="shared" si="668"/>
        <v>3403.47±82.1317b</v>
      </c>
      <c r="BW505" s="1" t="str">
        <f t="shared" si="669"/>
        <v>53.39±0.9987a</v>
      </c>
    </row>
    <row r="506" spans="1:75">
      <c r="A506" s="1" t="s">
        <v>127</v>
      </c>
      <c r="B506" s="1" t="s">
        <v>101</v>
      </c>
      <c r="C506" s="1">
        <f t="shared" ref="C506:G506" si="670">C476</f>
        <v>1.14</v>
      </c>
      <c r="E506" s="1">
        <f t="shared" si="670"/>
        <v>0.41</v>
      </c>
      <c r="G506" s="1">
        <f t="shared" si="670"/>
        <v>1.55</v>
      </c>
      <c r="I506" s="1">
        <f>I476</f>
        <v>3890.15</v>
      </c>
      <c r="K506" s="1">
        <f>K476</f>
        <v>44.09</v>
      </c>
      <c r="P506" s="1">
        <f t="shared" ref="P506:T506" si="671">P476</f>
        <v>1.12</v>
      </c>
      <c r="R506" s="1">
        <f t="shared" si="671"/>
        <v>0.39</v>
      </c>
      <c r="T506" s="1">
        <f t="shared" si="671"/>
        <v>1.51</v>
      </c>
      <c r="V506" s="1">
        <f>V476</f>
        <v>3686.83</v>
      </c>
      <c r="X506" s="1">
        <f>X476</f>
        <v>43.82</v>
      </c>
      <c r="AF506" s="1">
        <f t="shared" ref="AF506:AJ506" si="672">AF476</f>
        <v>1.56</v>
      </c>
      <c r="AH506" s="1">
        <f t="shared" si="672"/>
        <v>3195.74</v>
      </c>
      <c r="AJ506" s="1">
        <f t="shared" si="672"/>
        <v>44.35</v>
      </c>
      <c r="AP506" s="1">
        <f t="shared" ref="AP506:AT506" si="673">AP476</f>
        <v>1.3</v>
      </c>
      <c r="AR506" s="1">
        <f t="shared" si="673"/>
        <v>0.56</v>
      </c>
      <c r="AT506" s="1">
        <f t="shared" si="673"/>
        <v>1.86</v>
      </c>
      <c r="AV506" s="1">
        <f>AV476</f>
        <v>4134.29</v>
      </c>
      <c r="AX506" s="1">
        <f>AX476</f>
        <v>53.37</v>
      </c>
      <c r="BC506" s="1">
        <f t="shared" ref="BC506:BG506" si="674">BC476</f>
        <v>1.26</v>
      </c>
      <c r="BE506" s="1">
        <f t="shared" si="674"/>
        <v>0.53</v>
      </c>
      <c r="BG506" s="1">
        <f t="shared" si="674"/>
        <v>1.79</v>
      </c>
      <c r="BI506" s="1">
        <f>BI476</f>
        <v>3941.74</v>
      </c>
      <c r="BK506" s="1">
        <f>BK476</f>
        <v>52.83</v>
      </c>
      <c r="BS506" s="1">
        <f t="shared" ref="BS506:BW506" si="675">BS476</f>
        <v>1.83</v>
      </c>
      <c r="BU506" s="1">
        <f t="shared" si="675"/>
        <v>3402.72</v>
      </c>
      <c r="BW506" s="1">
        <f t="shared" si="675"/>
        <v>53.37</v>
      </c>
    </row>
    <row r="507" spans="1:75">
      <c r="A507" s="1" t="s">
        <v>127</v>
      </c>
      <c r="B507" s="1" t="s">
        <v>80</v>
      </c>
      <c r="C507" s="1" t="str">
        <f t="shared" si="644"/>
        <v>1.09±0.005c</v>
      </c>
      <c r="E507" s="1" t="str">
        <f t="shared" si="645"/>
        <v>0.38±0.0046b</v>
      </c>
      <c r="G507" s="1" t="str">
        <f t="shared" si="646"/>
        <v>1.47±0.0013c</v>
      </c>
      <c r="I507" s="1" t="str">
        <f t="shared" si="647"/>
        <v>2563.11±23.0412c</v>
      </c>
      <c r="K507" s="1" t="str">
        <f t="shared" si="648"/>
        <v>41.81±0.1649bc</v>
      </c>
      <c r="P507" s="1" t="str">
        <f t="shared" si="649"/>
        <v>1.09±0.007b</v>
      </c>
      <c r="R507" s="1" t="str">
        <f t="shared" si="650"/>
        <v>0.37±0.0124de</v>
      </c>
      <c r="T507" s="1" t="str">
        <f t="shared" si="651"/>
        <v>1.46±0.0149b</v>
      </c>
      <c r="V507" s="1" t="str">
        <f t="shared" si="652"/>
        <v>2395.52±24.8542c</v>
      </c>
      <c r="X507" s="1" t="str">
        <f t="shared" si="653"/>
        <v>41.31±0.2362cd</v>
      </c>
      <c r="AF507" s="1" t="str">
        <f t="shared" si="654"/>
        <v>1.48±0.0125b</v>
      </c>
      <c r="AH507" s="1" t="str">
        <f t="shared" si="655"/>
        <v>2076.2±24.3626c</v>
      </c>
      <c r="AJ507" s="1" t="str">
        <f t="shared" si="656"/>
        <v>42.06±0.0896g</v>
      </c>
      <c r="AP507" s="1" t="str">
        <f t="shared" si="657"/>
        <v>1.28±0.0062abc</v>
      </c>
      <c r="AR507" s="1" t="str">
        <f t="shared" si="658"/>
        <v>0.54±0.008abc</v>
      </c>
      <c r="AT507" s="1" t="str">
        <f t="shared" si="659"/>
        <v>1.82±0.0039b</v>
      </c>
      <c r="AV507" s="1" t="str">
        <f t="shared" si="660"/>
        <v>2683.24±48.2958de</v>
      </c>
      <c r="AX507" s="1" t="str">
        <f t="shared" si="661"/>
        <v>49.64±1.0866bcd</v>
      </c>
      <c r="BC507" s="1" t="str">
        <f t="shared" si="662"/>
        <v>1.25±0.0072ab</v>
      </c>
      <c r="BE507" s="1" t="str">
        <f t="shared" si="663"/>
        <v>0.51±0.0068b</v>
      </c>
      <c r="BG507" s="1" t="str">
        <f t="shared" si="664"/>
        <v>1.76±0.011b</v>
      </c>
      <c r="BI507" s="1" t="str">
        <f t="shared" si="665"/>
        <v>2553.02±15.8261d</v>
      </c>
      <c r="BK507" s="1" t="str">
        <f t="shared" si="666"/>
        <v>49.44±1.0289bcde</v>
      </c>
      <c r="BS507" s="1" t="str">
        <f t="shared" si="667"/>
        <v>1.8±0.0288b</v>
      </c>
      <c r="BU507" s="1" t="str">
        <f t="shared" si="668"/>
        <v>2205.19±22.5621d</v>
      </c>
      <c r="BW507" s="1" t="str">
        <f t="shared" si="669"/>
        <v>50.63±1.09cd</v>
      </c>
    </row>
    <row r="508" spans="1:75">
      <c r="A508" s="1" t="s">
        <v>127</v>
      </c>
      <c r="B508" s="1" t="s">
        <v>81</v>
      </c>
      <c r="C508" s="1" t="str">
        <f t="shared" si="644"/>
        <v>1.03±0.009f</v>
      </c>
      <c r="E508" s="1" t="str">
        <f t="shared" si="645"/>
        <v>0.32±0.0153e</v>
      </c>
      <c r="G508" s="1" t="str">
        <f t="shared" si="646"/>
        <v>1.35±0.0103h</v>
      </c>
      <c r="I508" s="1" t="str">
        <f t="shared" si="647"/>
        <v>2352.93±52.2242e</v>
      </c>
      <c r="K508" s="1" t="str">
        <f t="shared" si="648"/>
        <v>42.56±0.2049ef</v>
      </c>
      <c r="P508" s="1" t="str">
        <f t="shared" si="649"/>
        <v>1.02±0.0095e</v>
      </c>
      <c r="R508" s="1" t="str">
        <f t="shared" si="650"/>
        <v>0.32±0.0058cde</v>
      </c>
      <c r="T508" s="1" t="str">
        <f t="shared" si="651"/>
        <v>1.33±0.0112f</v>
      </c>
      <c r="V508" s="1" t="str">
        <f t="shared" si="652"/>
        <v>2211.02±23.1528d</v>
      </c>
      <c r="X508" s="1" t="str">
        <f t="shared" si="653"/>
        <v>41.96±0.2075e</v>
      </c>
      <c r="AF508" s="1" t="str">
        <f t="shared" si="654"/>
        <v>1.37±0.0221e</v>
      </c>
      <c r="AH508" s="1" t="str">
        <f t="shared" si="655"/>
        <v>1919.89±21.2041d</v>
      </c>
      <c r="AJ508" s="1" t="str">
        <f t="shared" si="656"/>
        <v>42.8±0.2093f</v>
      </c>
      <c r="AP508" s="1" t="str">
        <f t="shared" si="657"/>
        <v>1.26±0.009de</v>
      </c>
      <c r="AR508" s="1" t="str">
        <f t="shared" si="658"/>
        <v>0.52±0.0064de</v>
      </c>
      <c r="AT508" s="1" t="str">
        <f t="shared" si="659"/>
        <v>1.78±0.0085d</v>
      </c>
      <c r="AV508" s="1" t="str">
        <f t="shared" si="660"/>
        <v>2602.39±21.217f</v>
      </c>
      <c r="AX508" s="1" t="str">
        <f t="shared" si="661"/>
        <v>49.65±0.6897de</v>
      </c>
      <c r="BC508" s="1" t="str">
        <f t="shared" si="662"/>
        <v>1.23±0.0112cd</v>
      </c>
      <c r="BE508" s="1" t="str">
        <f t="shared" si="663"/>
        <v>0.49±0.0083cd</v>
      </c>
      <c r="BG508" s="1" t="str">
        <f t="shared" si="664"/>
        <v>1.72±0.0147de</v>
      </c>
      <c r="BI508" s="1" t="str">
        <f t="shared" si="665"/>
        <v>2512.43±18.3452d</v>
      </c>
      <c r="BK508" s="1" t="str">
        <f t="shared" si="666"/>
        <v>49.07±0.9473ef</v>
      </c>
      <c r="BS508" s="1" t="str">
        <f t="shared" si="667"/>
        <v>1.77±0.0302c</v>
      </c>
      <c r="BU508" s="1" t="str">
        <f t="shared" si="668"/>
        <v>2169.81±10.5541d</v>
      </c>
      <c r="BW508" s="1" t="str">
        <f t="shared" si="669"/>
        <v>51.59±0.6967bc</v>
      </c>
    </row>
    <row r="509" spans="1:75">
      <c r="A509" s="1" t="s">
        <v>127</v>
      </c>
      <c r="B509" s="1" t="s">
        <v>82</v>
      </c>
      <c r="C509" s="1" t="str">
        <f t="shared" si="644"/>
        <v>0.93±0.008g</v>
      </c>
      <c r="E509" s="1" t="str">
        <f t="shared" si="645"/>
        <v>0.25±0.0083f</v>
      </c>
      <c r="G509" s="1" t="str">
        <f t="shared" si="646"/>
        <v>1.18±0.0005i</v>
      </c>
      <c r="I509" s="1" t="str">
        <f t="shared" si="647"/>
        <v>2091.59±67.2934f</v>
      </c>
      <c r="K509" s="1" t="str">
        <f t="shared" si="648"/>
        <v>43.2±0.2705de</v>
      </c>
      <c r="P509" s="1" t="str">
        <f t="shared" si="649"/>
        <v>0.91±0.0147f</v>
      </c>
      <c r="R509" s="1" t="str">
        <f t="shared" si="650"/>
        <v>0.24±0.0043cd</v>
      </c>
      <c r="T509" s="1" t="str">
        <f t="shared" si="651"/>
        <v>1.16±0.0104g</v>
      </c>
      <c r="V509" s="1" t="str">
        <f t="shared" si="652"/>
        <v>1941.93±61.2781e</v>
      </c>
      <c r="X509" s="1" t="str">
        <f t="shared" si="653"/>
        <v>43.08±0.2198de</v>
      </c>
      <c r="AF509" s="1" t="str">
        <f t="shared" si="654"/>
        <v>1.19±0.0259f</v>
      </c>
      <c r="AH509" s="1" t="str">
        <f t="shared" si="655"/>
        <v>1686.72±54.1483e</v>
      </c>
      <c r="AJ509" s="1" t="str">
        <f t="shared" si="656"/>
        <v>43.49±0.2686de</v>
      </c>
      <c r="AP509" s="1" t="str">
        <f t="shared" si="657"/>
        <v>1.16±0.0086g</v>
      </c>
      <c r="AR509" s="1" t="str">
        <f t="shared" si="658"/>
        <v>0.48±0.0017g</v>
      </c>
      <c r="AT509" s="1" t="str">
        <f t="shared" si="659"/>
        <v>1.65±0.0099g</v>
      </c>
      <c r="AV509" s="1" t="str">
        <f t="shared" si="660"/>
        <v>2235.78±14.1331g</v>
      </c>
      <c r="AX509" s="1" t="str">
        <f t="shared" si="661"/>
        <v>50.23±0.2186e</v>
      </c>
      <c r="BC509" s="1" t="str">
        <f t="shared" si="662"/>
        <v>1.13±0.0121f</v>
      </c>
      <c r="BE509" s="1" t="str">
        <f t="shared" si="663"/>
        <v>0.45±0.0052e</v>
      </c>
      <c r="BG509" s="1" t="str">
        <f t="shared" si="664"/>
        <v>1.58±0.0163g</v>
      </c>
      <c r="BI509" s="1" t="str">
        <f t="shared" si="665"/>
        <v>2137.63±11.8134g</v>
      </c>
      <c r="BK509" s="1" t="str">
        <f t="shared" si="666"/>
        <v>49.81±0.3795f</v>
      </c>
      <c r="BS509" s="1" t="str">
        <f t="shared" si="667"/>
        <v>1.66±0.0219g</v>
      </c>
      <c r="BU509" s="1" t="str">
        <f t="shared" si="668"/>
        <v>1849.26±9.3944g</v>
      </c>
      <c r="BW509" s="1" t="str">
        <f t="shared" si="669"/>
        <v>50.33±0.2691d</v>
      </c>
    </row>
    <row r="510" spans="1:75">
      <c r="A510" s="1" t="s">
        <v>127</v>
      </c>
      <c r="B510" s="1" t="s">
        <v>102</v>
      </c>
      <c r="C510" s="1">
        <f t="shared" ref="C510:G510" si="676">C480</f>
        <v>1.02</v>
      </c>
      <c r="E510" s="1">
        <f t="shared" si="676"/>
        <v>0.32</v>
      </c>
      <c r="G510" s="1">
        <f t="shared" si="676"/>
        <v>1.33</v>
      </c>
      <c r="I510" s="1">
        <f>I480</f>
        <v>2335.88</v>
      </c>
      <c r="K510" s="1">
        <f>K480</f>
        <v>42.52</v>
      </c>
      <c r="P510" s="1">
        <f t="shared" ref="P510:T510" si="677">P480</f>
        <v>1</v>
      </c>
      <c r="R510" s="1">
        <f t="shared" si="677"/>
        <v>0.31</v>
      </c>
      <c r="T510" s="1">
        <f t="shared" si="677"/>
        <v>1.32</v>
      </c>
      <c r="V510" s="1">
        <f>V480</f>
        <v>2182.82</v>
      </c>
      <c r="X510" s="1">
        <f>X480</f>
        <v>42.12</v>
      </c>
      <c r="AF510" s="1">
        <f t="shared" ref="AF510:AJ510" si="678">AF480</f>
        <v>1.35</v>
      </c>
      <c r="AH510" s="1">
        <f t="shared" si="678"/>
        <v>1894.27</v>
      </c>
      <c r="AJ510" s="1">
        <f t="shared" si="678"/>
        <v>42.78</v>
      </c>
      <c r="AP510" s="1">
        <f t="shared" ref="AP510:AT510" si="679">AP480</f>
        <v>1.24</v>
      </c>
      <c r="AR510" s="1">
        <f t="shared" si="679"/>
        <v>0.51</v>
      </c>
      <c r="AT510" s="1">
        <f t="shared" si="679"/>
        <v>1.75</v>
      </c>
      <c r="AV510" s="1">
        <f>AV480</f>
        <v>2507.14</v>
      </c>
      <c r="AX510" s="1">
        <f>AX480</f>
        <v>49.84</v>
      </c>
      <c r="BC510" s="1">
        <f t="shared" ref="BC510:BG510" si="680">BC480</f>
        <v>1.2</v>
      </c>
      <c r="BE510" s="1">
        <f t="shared" si="680"/>
        <v>0.48</v>
      </c>
      <c r="BG510" s="1">
        <f t="shared" si="680"/>
        <v>1.68</v>
      </c>
      <c r="BI510" s="1">
        <f>BI480</f>
        <v>2401.02</v>
      </c>
      <c r="BK510" s="1">
        <f>BK480</f>
        <v>49.44</v>
      </c>
      <c r="BS510" s="1">
        <f t="shared" ref="BS510:BW510" si="681">BS480</f>
        <v>1.74</v>
      </c>
      <c r="BU510" s="1">
        <f t="shared" si="681"/>
        <v>2074.75</v>
      </c>
      <c r="BW510" s="1">
        <f t="shared" si="681"/>
        <v>50.85</v>
      </c>
    </row>
    <row r="511" spans="1:75">
      <c r="A511" s="1" t="s">
        <v>127</v>
      </c>
      <c r="B511" s="1" t="s">
        <v>83</v>
      </c>
      <c r="C511" s="1" t="str">
        <f t="shared" ref="C511:C513" si="682">_xlfn.CONCAT(C481,"",D481)</f>
        <v>1.05±0.0058e</v>
      </c>
      <c r="E511" s="1" t="str">
        <f t="shared" ref="E511:E513" si="683">_xlfn.CONCAT(E481,"",F481)</f>
        <v>0.34±0.0035cde</v>
      </c>
      <c r="G511" s="1" t="str">
        <f t="shared" ref="G511:G513" si="684">_xlfn.CONCAT(G481,"",H481)</f>
        <v>1.38±0.0034fg</v>
      </c>
      <c r="I511" s="1" t="str">
        <f t="shared" ref="I511:I513" si="685">_xlfn.CONCAT(I481,"",J481)</f>
        <v>2137.87±33.5949f</v>
      </c>
      <c r="K511" s="1" t="str">
        <f t="shared" ref="K511:K513" si="686">_xlfn.CONCAT(K481,"",L481)</f>
        <v>40.14±0.2577f</v>
      </c>
      <c r="P511" s="1" t="str">
        <f t="shared" ref="P511:P513" si="687">_xlfn.CONCAT(P481,"",Q481)</f>
        <v>1.03±0.0085de</v>
      </c>
      <c r="R511" s="1" t="str">
        <f t="shared" ref="R511:R513" si="688">_xlfn.CONCAT(R481,"",S481)</f>
        <v>0.33±0.0131c</v>
      </c>
      <c r="T511" s="1" t="str">
        <f t="shared" ref="T511:T513" si="689">_xlfn.CONCAT(T481,"",U481)</f>
        <v>1.36±0.009e</v>
      </c>
      <c r="V511" s="1" t="str">
        <f t="shared" ref="V511:V513" si="690">_xlfn.CONCAT(V481,"",W481)</f>
        <v>1977.09±26.3721e</v>
      </c>
      <c r="X511" s="1" t="str">
        <f t="shared" ref="X511:X513" si="691">_xlfn.CONCAT(X481,"",Y481)</f>
        <v>39.65±0.088f</v>
      </c>
      <c r="AF511" s="1" t="str">
        <f t="shared" ref="AF511:AF513" si="692">_xlfn.CONCAT(AF481,"",AG481)</f>
        <v>1.39±0.0046de</v>
      </c>
      <c r="AH511" s="1" t="str">
        <f t="shared" ref="AH511:AH513" si="693">_xlfn.CONCAT(AH481,"",AI481)</f>
        <v>1719.09±13.6394e</v>
      </c>
      <c r="AJ511" s="1" t="str">
        <f t="shared" ref="AJ511:AJ513" si="694">_xlfn.CONCAT(AJ481,"",AK481)</f>
        <v>40.38±0.397h</v>
      </c>
      <c r="AP511" s="1" t="str">
        <f t="shared" ref="AP511:AP513" si="695">_xlfn.CONCAT(AP481,"",AQ481)</f>
        <v>1.25±0.0117e</v>
      </c>
      <c r="AR511" s="1" t="str">
        <f t="shared" ref="AR511:AR513" si="696">_xlfn.CONCAT(AR481,"",AS481)</f>
        <v>0.52±0.0076e</v>
      </c>
      <c r="AT511" s="1" t="str">
        <f t="shared" ref="AT511:AT513" si="697">_xlfn.CONCAT(AT481,"",AU481)</f>
        <v>1.77±0.0132d</v>
      </c>
      <c r="AV511" s="1" t="str">
        <f t="shared" ref="AV511:AV513" si="698">_xlfn.CONCAT(AV481,"",AW481)</f>
        <v>2589.91±32.3771f</v>
      </c>
      <c r="AX511" s="1" t="str">
        <f t="shared" ref="AX511:AX513" si="699">_xlfn.CONCAT(AX481,"",AY481)</f>
        <v>48.91±0.4266de</v>
      </c>
      <c r="BC511" s="1" t="str">
        <f t="shared" ref="BC511:BC513" si="700">_xlfn.CONCAT(BC481,"",BD481)</f>
        <v>1.22±0.0085d</v>
      </c>
      <c r="BE511" s="1" t="str">
        <f t="shared" ref="BE511:BE513" si="701">_xlfn.CONCAT(BE481,"",BF481)</f>
        <v>0.49±0.0055cd</v>
      </c>
      <c r="BG511" s="1" t="str">
        <f t="shared" ref="BG511:BG513" si="702">_xlfn.CONCAT(BG481,"",BH481)</f>
        <v>1.7±0.0106e</v>
      </c>
      <c r="BI511" s="1" t="str">
        <f t="shared" ref="BI511:BI513" si="703">_xlfn.CONCAT(BI481,"",BJ481)</f>
        <v>2422.72±32.7937ef</v>
      </c>
      <c r="BK511" s="1" t="str">
        <f t="shared" ref="BK511:BK513" si="704">_xlfn.CONCAT(BK481,"",BL481)</f>
        <v>48.5±0.4881def</v>
      </c>
      <c r="BS511" s="1" t="str">
        <f t="shared" ref="BS511:BS513" si="705">_xlfn.CONCAT(BS481,"",BT481)</f>
        <v>1.69±0.0166ef</v>
      </c>
      <c r="BU511" s="1" t="str">
        <f t="shared" ref="BU511:BU513" si="706">_xlfn.CONCAT(BU481,"",BV481)</f>
        <v>2092.83±36.981ef</v>
      </c>
      <c r="BW511" s="1" t="str">
        <f t="shared" ref="BW511:BW513" si="707">_xlfn.CONCAT(BW481,"",BX481)</f>
        <v>49.89±0.4332d</v>
      </c>
    </row>
    <row r="512" spans="1:75">
      <c r="A512" s="1" t="s">
        <v>127</v>
      </c>
      <c r="B512" s="1" t="s">
        <v>84</v>
      </c>
      <c r="C512" s="1" t="str">
        <f t="shared" si="682"/>
        <v>1.06±0.002de</v>
      </c>
      <c r="E512" s="1" t="str">
        <f t="shared" si="683"/>
        <v>0.34±0.0041cd</v>
      </c>
      <c r="G512" s="1" t="str">
        <f t="shared" si="684"/>
        <v>1.4±0.0023e</v>
      </c>
      <c r="I512" s="1" t="str">
        <f t="shared" si="685"/>
        <v>2371.78±49.7193e</v>
      </c>
      <c r="K512" s="1" t="str">
        <f t="shared" si="686"/>
        <v>41.78±0.3072cd</v>
      </c>
      <c r="P512" s="1" t="str">
        <f t="shared" si="687"/>
        <v>1.05±0.014cd</v>
      </c>
      <c r="R512" s="1" t="str">
        <f t="shared" si="688"/>
        <v>0.34±0.0051c</v>
      </c>
      <c r="T512" s="1" t="str">
        <f t="shared" si="689"/>
        <v>1.39±0.0168cd</v>
      </c>
      <c r="V512" s="1" t="str">
        <f t="shared" si="690"/>
        <v>2187.69±34.5209d</v>
      </c>
      <c r="X512" s="1" t="str">
        <f t="shared" si="691"/>
        <v>41.25±0.3038e</v>
      </c>
      <c r="AF512" s="1" t="str">
        <f t="shared" si="692"/>
        <v>1.41±0.0194cd</v>
      </c>
      <c r="AH512" s="1" t="str">
        <f t="shared" si="693"/>
        <v>1899.7±23.8491d</v>
      </c>
      <c r="AJ512" s="1" t="str">
        <f t="shared" si="694"/>
        <v>42.02±0.3161g</v>
      </c>
      <c r="AP512" s="1" t="str">
        <f t="shared" si="695"/>
        <v>1.23±0.0075f</v>
      </c>
      <c r="AR512" s="1" t="str">
        <f t="shared" si="696"/>
        <v>0.52±0.0098f</v>
      </c>
      <c r="AT512" s="1" t="str">
        <f t="shared" si="697"/>
        <v>1.74±0.0084e</v>
      </c>
      <c r="AV512" s="1" t="str">
        <f t="shared" si="698"/>
        <v>2545.28±43.6884f</v>
      </c>
      <c r="AX512" s="1" t="str">
        <f t="shared" si="699"/>
        <v>50.47±0.3242bcd</v>
      </c>
      <c r="BC512" s="1" t="str">
        <f t="shared" si="700"/>
        <v>1.19±0.0115e</v>
      </c>
      <c r="BE512" s="1" t="str">
        <f t="shared" si="701"/>
        <v>0.49±0.0107cd</v>
      </c>
      <c r="BG512" s="1" t="str">
        <f t="shared" si="702"/>
        <v>1.68±0.0209f</v>
      </c>
      <c r="BI512" s="1" t="str">
        <f t="shared" si="703"/>
        <v>2380.13±41.6816f</v>
      </c>
      <c r="BK512" s="1" t="str">
        <f t="shared" si="704"/>
        <v>50.26±0.0415bcd</v>
      </c>
      <c r="BS512" s="1" t="str">
        <f t="shared" si="705"/>
        <v>1.71±0.017ef</v>
      </c>
      <c r="BU512" s="1" t="str">
        <f t="shared" si="706"/>
        <v>2057.48±29.7714f</v>
      </c>
      <c r="BW512" s="1" t="str">
        <f t="shared" si="707"/>
        <v>52.42±0.3268ab</v>
      </c>
    </row>
    <row r="513" spans="1:75">
      <c r="A513" s="1" t="s">
        <v>127</v>
      </c>
      <c r="B513" s="1" t="s">
        <v>85</v>
      </c>
      <c r="C513" s="1" t="str">
        <f t="shared" si="682"/>
        <v>1.11±0.0126b</v>
      </c>
      <c r="E513" s="1" t="str">
        <f t="shared" si="683"/>
        <v>0.38±0.0103b</v>
      </c>
      <c r="G513" s="1" t="str">
        <f t="shared" si="684"/>
        <v>1.49±0.0023b</v>
      </c>
      <c r="I513" s="1" t="str">
        <f t="shared" si="685"/>
        <v>2502.28±37.2885cd</v>
      </c>
      <c r="K513" s="1" t="str">
        <f t="shared" si="686"/>
        <v>44.74±0.5355b</v>
      </c>
      <c r="P513" s="1" t="str">
        <f t="shared" si="687"/>
        <v>1.09±0.0206b</v>
      </c>
      <c r="R513" s="1" t="str">
        <f t="shared" si="688"/>
        <v>0.37±0.0155b</v>
      </c>
      <c r="T513" s="1" t="str">
        <f t="shared" si="689"/>
        <v>1.46±0.027b</v>
      </c>
      <c r="V513" s="1" t="str">
        <f t="shared" si="690"/>
        <v>2331.74±30.6156c</v>
      </c>
      <c r="X513" s="1" t="str">
        <f t="shared" si="691"/>
        <v>44.32±0.2213b</v>
      </c>
      <c r="AF513" s="1" t="str">
        <f t="shared" si="692"/>
        <v>1.47±0.0109b</v>
      </c>
      <c r="AH513" s="1" t="str">
        <f t="shared" si="693"/>
        <v>2023±19.6824c</v>
      </c>
      <c r="AJ513" s="1" t="str">
        <f t="shared" si="694"/>
        <v>45.04±0.5342a</v>
      </c>
      <c r="AP513" s="1" t="str">
        <f t="shared" si="695"/>
        <v>1.28±0.0087bc</v>
      </c>
      <c r="AR513" s="1" t="str">
        <f t="shared" si="696"/>
        <v>0.54±0.0048bc</v>
      </c>
      <c r="AT513" s="1" t="str">
        <f t="shared" si="697"/>
        <v>1.82±0.005b</v>
      </c>
      <c r="AV513" s="1" t="str">
        <f t="shared" si="698"/>
        <v>2690.81±49.4576d</v>
      </c>
      <c r="AX513" s="1" t="str">
        <f t="shared" si="699"/>
        <v>52.8±0.1228bc</v>
      </c>
      <c r="BC513" s="1" t="str">
        <f t="shared" si="700"/>
        <v>1.25±0.0111abc</v>
      </c>
      <c r="BE513" s="1" t="str">
        <f t="shared" si="701"/>
        <v>0.5±0.0085bc</v>
      </c>
      <c r="BG513" s="1" t="str">
        <f t="shared" si="702"/>
        <v>1.75±0.0032bc</v>
      </c>
      <c r="BI513" s="1" t="str">
        <f t="shared" si="703"/>
        <v>2531.56±37.118d</v>
      </c>
      <c r="BK513" s="1" t="str">
        <f t="shared" si="704"/>
        <v>52.56±0.1473b</v>
      </c>
      <c r="BS513" s="1" t="str">
        <f t="shared" si="705"/>
        <v>1.74±0.0106cd</v>
      </c>
      <c r="BU513" s="1" t="str">
        <f t="shared" si="706"/>
        <v>2186.24±29.5348d</v>
      </c>
      <c r="BW513" s="1" t="str">
        <f t="shared" si="707"/>
        <v>52.92±0.0652a</v>
      </c>
    </row>
    <row r="514" spans="1:75">
      <c r="A514" s="1" t="s">
        <v>127</v>
      </c>
      <c r="B514" s="1" t="s">
        <v>103</v>
      </c>
      <c r="C514" s="1">
        <f t="shared" ref="C514:G514" si="708">C484</f>
        <v>1.07</v>
      </c>
      <c r="E514" s="1">
        <f t="shared" si="708"/>
        <v>0.35</v>
      </c>
      <c r="G514" s="1">
        <f t="shared" si="708"/>
        <v>1.42</v>
      </c>
      <c r="I514" s="1">
        <f>I484</f>
        <v>2337.31</v>
      </c>
      <c r="K514" s="1">
        <f>K484</f>
        <v>42.22</v>
      </c>
      <c r="P514" s="1">
        <f t="shared" ref="P514:T514" si="709">P484</f>
        <v>1.06</v>
      </c>
      <c r="R514" s="1">
        <f t="shared" si="709"/>
        <v>0.34</v>
      </c>
      <c r="T514" s="1">
        <f t="shared" si="709"/>
        <v>1.4</v>
      </c>
      <c r="V514" s="1">
        <f>V484</f>
        <v>2165.51</v>
      </c>
      <c r="X514" s="1">
        <f>X484</f>
        <v>41.74</v>
      </c>
      <c r="AF514" s="1">
        <f t="shared" ref="AF514:AJ514" si="710">AF484</f>
        <v>1.42</v>
      </c>
      <c r="AH514" s="1">
        <f t="shared" si="710"/>
        <v>1880.6</v>
      </c>
      <c r="AJ514" s="1">
        <f t="shared" si="710"/>
        <v>42.48</v>
      </c>
      <c r="AP514" s="1">
        <f t="shared" ref="AP514:AT514" si="711">AP484</f>
        <v>1.25</v>
      </c>
      <c r="AR514" s="1">
        <f t="shared" si="711"/>
        <v>0.52</v>
      </c>
      <c r="AT514" s="1">
        <f t="shared" si="711"/>
        <v>1.78</v>
      </c>
      <c r="AV514" s="1">
        <f>AV484</f>
        <v>2608.67</v>
      </c>
      <c r="AX514" s="1">
        <f>AX484</f>
        <v>50.73</v>
      </c>
      <c r="BC514" s="1">
        <f t="shared" ref="BC514:BG514" si="712">BC484</f>
        <v>1.22</v>
      </c>
      <c r="BE514" s="1">
        <f t="shared" si="712"/>
        <v>0.49</v>
      </c>
      <c r="BG514" s="1">
        <f t="shared" si="712"/>
        <v>1.71</v>
      </c>
      <c r="BI514" s="1">
        <f>BI484</f>
        <v>2444.8</v>
      </c>
      <c r="BK514" s="1">
        <f>BK484</f>
        <v>50.44</v>
      </c>
      <c r="BS514" s="1">
        <f t="shared" ref="BS514:BW514" si="713">BS484</f>
        <v>1.71</v>
      </c>
      <c r="BU514" s="1">
        <f t="shared" si="713"/>
        <v>2112.19</v>
      </c>
      <c r="BW514" s="1">
        <f t="shared" si="713"/>
        <v>51.75</v>
      </c>
    </row>
    <row r="515" spans="1:75">
      <c r="A515" s="1" t="s">
        <v>128</v>
      </c>
      <c r="B515" s="1" t="s">
        <v>86</v>
      </c>
      <c r="C515" s="1" t="str">
        <f t="shared" ref="C515:C517" si="714">_xlfn.CONCAT(C485,"",D485)</f>
        <v>1.05±0.0088e</v>
      </c>
      <c r="E515" s="1" t="str">
        <f t="shared" ref="E515:E517" si="715">_xlfn.CONCAT(E485,"",F485)</f>
        <v>0.33±0.0069de</v>
      </c>
      <c r="G515" s="1" t="str">
        <f t="shared" ref="G515:G517" si="716">_xlfn.CONCAT(G485,"",H485)</f>
        <v>1.38±0.005g</v>
      </c>
      <c r="I515" s="1" t="str">
        <f t="shared" ref="I515:I517" si="717">_xlfn.CONCAT(I485,"",J485)</f>
        <v>2382.71±69.7426e</v>
      </c>
      <c r="K515" s="1" t="str">
        <f t="shared" ref="K515:K517" si="718">_xlfn.CONCAT(K485,"",L485)</f>
        <v>42.7±0.2712b</v>
      </c>
      <c r="P515" s="1" t="str">
        <f t="shared" ref="P515:P517" si="719">_xlfn.CONCAT(P485,"",Q485)</f>
        <v>1.03±0.0224de</v>
      </c>
      <c r="R515" s="1" t="str">
        <f t="shared" ref="R515:R517" si="720">_xlfn.CONCAT(R485,"",S485)</f>
        <v>0.32±0.0097b</v>
      </c>
      <c r="T515" s="1" t="str">
        <f t="shared" ref="T515:T517" si="721">_xlfn.CONCAT(T485,"",U485)</f>
        <v>1.35±0.0133ef</v>
      </c>
      <c r="V515" s="1" t="str">
        <f t="shared" ref="V515:V517" si="722">_xlfn.CONCAT(V485,"",W485)</f>
        <v>2215.13±47.847d</v>
      </c>
      <c r="X515" s="1" t="str">
        <f t="shared" ref="X515:X517" si="723">_xlfn.CONCAT(X485,"",Y485)</f>
        <v>41.94±0.3713cd</v>
      </c>
      <c r="AF515" s="1" t="str">
        <f t="shared" ref="AF515:AF517" si="724">_xlfn.CONCAT(AF485,"",AG485)</f>
        <v>1.38±0.0088de</v>
      </c>
      <c r="AH515" s="1" t="str">
        <f t="shared" ref="AH515:AH517" si="725">_xlfn.CONCAT(AH485,"",AI485)</f>
        <v>1923.48±33.7809d</v>
      </c>
      <c r="AJ515" s="1" t="str">
        <f t="shared" ref="AJ515:AJ517" si="726">_xlfn.CONCAT(AJ485,"",AK485)</f>
        <v>42.94±0.2779ef</v>
      </c>
      <c r="AP515" s="1" t="str">
        <f t="shared" ref="AP515:AP517" si="727">_xlfn.CONCAT(AP485,"",AQ485)</f>
        <v>1.22±0.0128f</v>
      </c>
      <c r="AR515" s="1" t="str">
        <f t="shared" ref="AR515:AR517" si="728">_xlfn.CONCAT(AR485,"",AS485)</f>
        <v>0.51±0.0081f</v>
      </c>
      <c r="AT515" s="1" t="str">
        <f t="shared" ref="AT515:AT517" si="729">_xlfn.CONCAT(AT485,"",AU485)</f>
        <v>1.73±0.006ef</v>
      </c>
      <c r="AV515" s="1" t="str">
        <f t="shared" ref="AV515:AV517" si="730">_xlfn.CONCAT(AV485,"",AW485)</f>
        <v>2609.29±29.671ef</v>
      </c>
      <c r="AX515" s="1" t="str">
        <f t="shared" ref="AX515:AX517" si="731">_xlfn.CONCAT(AX485,"",AY485)</f>
        <v>48.97±0.3502de</v>
      </c>
      <c r="BC515" s="1" t="str">
        <f t="shared" ref="BC515:BC517" si="732">_xlfn.CONCAT(BC485,"",BD485)</f>
        <v>1.18±0.0103e</v>
      </c>
      <c r="BE515" s="1" t="str">
        <f t="shared" ref="BE515:BE517" si="733">_xlfn.CONCAT(BE485,"",BF485)</f>
        <v>0.48±0.0113d</v>
      </c>
      <c r="BG515" s="1" t="str">
        <f t="shared" ref="BG515:BG517" si="734">_xlfn.CONCAT(BG485,"",BH485)</f>
        <v>1.67±0.0015f</v>
      </c>
      <c r="BI515" s="1" t="str">
        <f t="shared" ref="BI515:BI517" si="735">_xlfn.CONCAT(BI485,"",BJ485)</f>
        <v>2485.69±14.875de</v>
      </c>
      <c r="BK515" s="1" t="str">
        <f t="shared" ref="BK515:BK517" si="736">_xlfn.CONCAT(BK485,"",BL485)</f>
        <v>49.77±0.8792cde</v>
      </c>
      <c r="BS515" s="1" t="str">
        <f t="shared" ref="BS515:BS517" si="737">_xlfn.CONCAT(BS485,"",BT485)</f>
        <v>1.7±0.0045ef</v>
      </c>
      <c r="BU515" s="1" t="str">
        <f t="shared" ref="BU515:BU517" si="738">_xlfn.CONCAT(BU485,"",BV485)</f>
        <v>2147.17±20.1015de</v>
      </c>
      <c r="BW515" s="1" t="str">
        <f t="shared" ref="BW515:BW517" si="739">_xlfn.CONCAT(BW485,"",BX485)</f>
        <v>49.84±1.3365d</v>
      </c>
    </row>
    <row r="516" spans="1:75">
      <c r="A516" s="1" t="s">
        <v>128</v>
      </c>
      <c r="B516" s="1" t="s">
        <v>87</v>
      </c>
      <c r="C516" s="1" t="str">
        <f t="shared" si="714"/>
        <v>1.05±0.009e</v>
      </c>
      <c r="E516" s="1" t="str">
        <f t="shared" si="715"/>
        <v>0.34±0.0058cd</v>
      </c>
      <c r="G516" s="1" t="str">
        <f t="shared" si="716"/>
        <v>1.39±0.0073f</v>
      </c>
      <c r="I516" s="1" t="str">
        <f t="shared" si="717"/>
        <v>2413.02±17.5291de</v>
      </c>
      <c r="K516" s="1" t="str">
        <f t="shared" si="718"/>
        <v>43.32±0.197cd</v>
      </c>
      <c r="P516" s="1" t="str">
        <f t="shared" si="719"/>
        <v>1.04±0.0054de</v>
      </c>
      <c r="R516" s="1" t="str">
        <f t="shared" si="720"/>
        <v>0.34±0.001a</v>
      </c>
      <c r="T516" s="1" t="str">
        <f t="shared" si="721"/>
        <v>1.37±0.0059de</v>
      </c>
      <c r="V516" s="1" t="str">
        <f t="shared" si="722"/>
        <v>2348.23±37.3351c</v>
      </c>
      <c r="X516" s="1" t="str">
        <f t="shared" si="723"/>
        <v>43.08±0.5559de</v>
      </c>
      <c r="AF516" s="1" t="str">
        <f t="shared" si="724"/>
        <v>1.39±0.0123de</v>
      </c>
      <c r="AH516" s="1" t="str">
        <f t="shared" si="725"/>
        <v>2037±41.9054c</v>
      </c>
      <c r="AJ516" s="1" t="str">
        <f t="shared" si="726"/>
        <v>43.61±0.1993c</v>
      </c>
      <c r="AP516" s="1" t="str">
        <f t="shared" si="727"/>
        <v>1.21±0.0081f</v>
      </c>
      <c r="AR516" s="1" t="str">
        <f t="shared" si="728"/>
        <v>0.51±0.0066f</v>
      </c>
      <c r="AT516" s="1" t="str">
        <f t="shared" si="729"/>
        <v>1.72±0.002f</v>
      </c>
      <c r="AV516" s="1" t="str">
        <f t="shared" si="730"/>
        <v>2739.06±17.9571c</v>
      </c>
      <c r="AX516" s="1" t="str">
        <f t="shared" si="731"/>
        <v>51.5±0.3963bcd</v>
      </c>
      <c r="BC516" s="1" t="str">
        <f t="shared" si="732"/>
        <v>1.18±0.0124e</v>
      </c>
      <c r="BE516" s="1" t="str">
        <f t="shared" si="733"/>
        <v>0.48±0.0065d</v>
      </c>
      <c r="BG516" s="1" t="str">
        <f t="shared" si="734"/>
        <v>1.66±0.0068f</v>
      </c>
      <c r="BI516" s="1" t="str">
        <f t="shared" si="735"/>
        <v>2551.56±17.9571c</v>
      </c>
      <c r="BK516" s="1" t="str">
        <f t="shared" si="736"/>
        <v>51.55±0.3437bc</v>
      </c>
      <c r="BS516" s="1" t="str">
        <f t="shared" si="737"/>
        <v>1.67±0.0088fg</v>
      </c>
      <c r="BU516" s="1" t="str">
        <f t="shared" si="738"/>
        <v>2202.38±5.1467d</v>
      </c>
      <c r="BW516" s="1" t="str">
        <f t="shared" si="739"/>
        <v>52.34±0.3302ab</v>
      </c>
    </row>
    <row r="517" spans="1:75">
      <c r="A517" s="1" t="s">
        <v>128</v>
      </c>
      <c r="B517" s="1" t="s">
        <v>88</v>
      </c>
      <c r="C517" s="1" t="str">
        <f t="shared" si="714"/>
        <v>1.07±0.0123cd</v>
      </c>
      <c r="E517" s="1" t="str">
        <f t="shared" si="715"/>
        <v>0.35±0.0086c</v>
      </c>
      <c r="G517" s="1" t="str">
        <f t="shared" si="716"/>
        <v>1.42±0.0042d</v>
      </c>
      <c r="I517" s="1" t="str">
        <f t="shared" si="717"/>
        <v>2719.58±65.4712b</v>
      </c>
      <c r="K517" s="1" t="str">
        <f t="shared" si="718"/>
        <v>44.13±0.3177b</v>
      </c>
      <c r="P517" s="1" t="str">
        <f t="shared" si="719"/>
        <v>1.07±0.0063bc</v>
      </c>
      <c r="R517" s="1" t="str">
        <f t="shared" si="720"/>
        <v>0.34±0.0058a</v>
      </c>
      <c r="T517" s="1" t="str">
        <f t="shared" si="721"/>
        <v>1.41±0.0063c</v>
      </c>
      <c r="V517" s="1" t="str">
        <f t="shared" si="722"/>
        <v>2532.08±92.2661b</v>
      </c>
      <c r="X517" s="1" t="str">
        <f t="shared" si="723"/>
        <v>43.52±0.1621c</v>
      </c>
      <c r="AF517" s="1" t="str">
        <f t="shared" si="724"/>
        <v>1.44±0.0126c</v>
      </c>
      <c r="AH517" s="1" t="str">
        <f t="shared" si="725"/>
        <v>2197.67±113.8685b</v>
      </c>
      <c r="AJ517" s="1" t="str">
        <f t="shared" si="726"/>
        <v>44.38±0.3482b</v>
      </c>
      <c r="AP517" s="1" t="str">
        <f t="shared" si="727"/>
        <v>1.27±0.0159cd</v>
      </c>
      <c r="AR517" s="1" t="str">
        <f t="shared" si="728"/>
        <v>0.53±0.0104cd</v>
      </c>
      <c r="AT517" s="1" t="str">
        <f t="shared" si="729"/>
        <v>1.8±0.0068c</v>
      </c>
      <c r="AV517" s="1" t="str">
        <f t="shared" si="730"/>
        <v>2833.9±39.0523d</v>
      </c>
      <c r="AX517" s="1" t="str">
        <f t="shared" si="731"/>
        <v>53.07±0.2353a</v>
      </c>
      <c r="BC517" s="1" t="str">
        <f t="shared" si="732"/>
        <v>1.23±0.0188bcd</v>
      </c>
      <c r="BE517" s="1" t="str">
        <f t="shared" si="733"/>
        <v>0.5±0.0126bcd</v>
      </c>
      <c r="BG517" s="1" t="str">
        <f t="shared" si="734"/>
        <v>1.73±0.0083cd</v>
      </c>
      <c r="BI517" s="1" t="str">
        <f t="shared" si="735"/>
        <v>2646.4±39.0523d</v>
      </c>
      <c r="BK517" s="1" t="str">
        <f t="shared" si="736"/>
        <v>52.58±0.1548a</v>
      </c>
      <c r="BS517" s="1" t="str">
        <f t="shared" si="737"/>
        <v>1.72±0.0169de</v>
      </c>
      <c r="BU517" s="1" t="str">
        <f t="shared" si="738"/>
        <v>2285.31±34.2543c</v>
      </c>
      <c r="BW517" s="1" t="str">
        <f t="shared" si="739"/>
        <v>53.39±0.2928a</v>
      </c>
    </row>
    <row r="518" spans="1:75">
      <c r="A518" s="1" t="s">
        <v>128</v>
      </c>
      <c r="B518" s="1" t="s">
        <v>104</v>
      </c>
      <c r="C518" s="1">
        <f t="shared" ref="C518:G518" si="740">C488</f>
        <v>1.06</v>
      </c>
      <c r="E518" s="1">
        <f t="shared" si="740"/>
        <v>0.34</v>
      </c>
      <c r="G518" s="1">
        <f t="shared" si="740"/>
        <v>1.4</v>
      </c>
      <c r="I518" s="1">
        <f>I488</f>
        <v>2505.1</v>
      </c>
      <c r="K518" s="1">
        <f>K488</f>
        <v>43.38</v>
      </c>
      <c r="P518" s="1">
        <f t="shared" ref="P518:T518" si="741">P488</f>
        <v>1.04</v>
      </c>
      <c r="R518" s="1">
        <f t="shared" si="741"/>
        <v>0.33</v>
      </c>
      <c r="T518" s="1">
        <f t="shared" si="741"/>
        <v>1.38</v>
      </c>
      <c r="V518" s="1">
        <f>V488</f>
        <v>2365.15</v>
      </c>
      <c r="X518" s="1">
        <f>X488</f>
        <v>42.84</v>
      </c>
      <c r="AF518" s="1">
        <f t="shared" ref="AF518:AJ518" si="742">AF488</f>
        <v>1.4</v>
      </c>
      <c r="AH518" s="1">
        <f t="shared" si="742"/>
        <v>2052.72</v>
      </c>
      <c r="AJ518" s="1">
        <f t="shared" si="742"/>
        <v>43.65</v>
      </c>
      <c r="AP518" s="1">
        <f t="shared" ref="AP518:AT518" si="743">AP488</f>
        <v>1.23</v>
      </c>
      <c r="AR518" s="1">
        <f t="shared" si="743"/>
        <v>0.52</v>
      </c>
      <c r="AT518" s="1">
        <f t="shared" si="743"/>
        <v>1.75</v>
      </c>
      <c r="AV518" s="1">
        <f>AV488</f>
        <v>2727.42</v>
      </c>
      <c r="AX518" s="1">
        <f>AX488</f>
        <v>51.18</v>
      </c>
      <c r="BC518" s="1">
        <f t="shared" ref="BC518:BG518" si="744">BC488</f>
        <v>1.2</v>
      </c>
      <c r="BE518" s="1">
        <f t="shared" si="744"/>
        <v>0.49</v>
      </c>
      <c r="BG518" s="1">
        <f t="shared" si="744"/>
        <v>1.69</v>
      </c>
      <c r="BI518" s="1">
        <f>BI488</f>
        <v>2561.22</v>
      </c>
      <c r="BK518" s="1">
        <f>BK488</f>
        <v>51.3</v>
      </c>
      <c r="BS518" s="1">
        <f t="shared" ref="BS518:BW518" si="745">BS488</f>
        <v>1.7</v>
      </c>
      <c r="BU518" s="1">
        <f t="shared" si="745"/>
        <v>2211.62</v>
      </c>
      <c r="BW518" s="1">
        <f t="shared" si="745"/>
        <v>51.85</v>
      </c>
    </row>
    <row r="519" spans="1:1">
      <c r="A519" s="1" t="s">
        <v>128</v>
      </c>
    </row>
    <row r="520" spans="1:1">
      <c r="A520" s="1" t="s">
        <v>128</v>
      </c>
    </row>
    <row r="521" spans="1:2">
      <c r="A521" s="1" t="s">
        <v>128</v>
      </c>
      <c r="B521" s="1" t="s">
        <v>129</v>
      </c>
    </row>
    <row r="522" spans="1:2">
      <c r="A522" s="1" t="s">
        <v>128</v>
      </c>
      <c r="B522" s="1" t="s">
        <v>129</v>
      </c>
    </row>
    <row r="523" spans="1:2">
      <c r="A523" s="1" t="s">
        <v>128</v>
      </c>
      <c r="B523" s="1" t="s">
        <v>129</v>
      </c>
    </row>
    <row r="524" spans="2:2">
      <c r="B524" s="1" t="s">
        <v>130</v>
      </c>
    </row>
    <row r="525" spans="2:2">
      <c r="B525" s="1" t="s">
        <v>130</v>
      </c>
    </row>
    <row r="526" spans="2:2">
      <c r="B526" s="1" t="s">
        <v>130</v>
      </c>
    </row>
    <row r="527" spans="2:2">
      <c r="B527" s="1" t="s">
        <v>131</v>
      </c>
    </row>
    <row r="528" spans="2:2">
      <c r="B528" s="1" t="s">
        <v>131</v>
      </c>
    </row>
    <row r="529" spans="2:2">
      <c r="B529" s="1" t="s">
        <v>131</v>
      </c>
    </row>
    <row r="530" spans="2:2">
      <c r="B530" s="1" t="s">
        <v>132</v>
      </c>
    </row>
    <row r="531" spans="2:2">
      <c r="B531" s="1" t="s">
        <v>132</v>
      </c>
    </row>
    <row r="532" spans="2:2">
      <c r="B532" s="1" t="s">
        <v>132</v>
      </c>
    </row>
    <row r="533" spans="2:2">
      <c r="B533" s="1" t="s">
        <v>133</v>
      </c>
    </row>
    <row r="534" spans="2:2">
      <c r="B534" s="1" t="s">
        <v>133</v>
      </c>
    </row>
    <row r="535" spans="2:2">
      <c r="B535" s="1" t="s">
        <v>133</v>
      </c>
    </row>
    <row r="536" spans="2:2">
      <c r="B536" s="1" t="s">
        <v>134</v>
      </c>
    </row>
    <row r="537" spans="2:2">
      <c r="B537" s="1" t="s">
        <v>134</v>
      </c>
    </row>
    <row r="538" spans="2:2">
      <c r="B538" s="1" t="s">
        <v>134</v>
      </c>
    </row>
    <row r="539" spans="2:2">
      <c r="B539" s="1" t="s">
        <v>135</v>
      </c>
    </row>
    <row r="540" spans="2:2">
      <c r="B540" s="1" t="s">
        <v>135</v>
      </c>
    </row>
    <row r="541" spans="2:2">
      <c r="B541" s="1" t="s">
        <v>135</v>
      </c>
    </row>
    <row r="542" spans="2:2">
      <c r="B542" s="1" t="s">
        <v>136</v>
      </c>
    </row>
    <row r="543" spans="2:2">
      <c r="B543" s="1" t="s">
        <v>136</v>
      </c>
    </row>
    <row r="544" spans="2:2">
      <c r="B544" s="1" t="s">
        <v>136</v>
      </c>
    </row>
    <row r="545" spans="2:2">
      <c r="B545" s="1" t="s">
        <v>137</v>
      </c>
    </row>
    <row r="546" spans="2:2">
      <c r="B546" s="1" t="s">
        <v>137</v>
      </c>
    </row>
    <row r="547" spans="2:2">
      <c r="B547" s="1" t="s">
        <v>137</v>
      </c>
    </row>
    <row r="548" spans="2:2">
      <c r="B548" s="1" t="s">
        <v>138</v>
      </c>
    </row>
    <row r="549" spans="2:2">
      <c r="B549" s="1" t="s">
        <v>138</v>
      </c>
    </row>
    <row r="550" spans="2:2">
      <c r="B550" s="1" t="s">
        <v>138</v>
      </c>
    </row>
    <row r="551" spans="2:2">
      <c r="B551" s="1" t="s">
        <v>139</v>
      </c>
    </row>
    <row r="552" spans="2:2">
      <c r="B552" s="1" t="s">
        <v>139</v>
      </c>
    </row>
    <row r="553" spans="2:2">
      <c r="B553" s="1" t="s">
        <v>139</v>
      </c>
    </row>
    <row r="554" spans="2:2">
      <c r="B554" s="1" t="s">
        <v>140</v>
      </c>
    </row>
    <row r="555" spans="2:2">
      <c r="B555" s="1" t="s">
        <v>140</v>
      </c>
    </row>
    <row r="556" spans="2:2">
      <c r="B556" s="1" t="s">
        <v>140</v>
      </c>
    </row>
    <row r="557" spans="2:2">
      <c r="B557" s="1" t="s">
        <v>141</v>
      </c>
    </row>
    <row r="558" spans="2:2">
      <c r="B558" s="1" t="s">
        <v>141</v>
      </c>
    </row>
    <row r="559" spans="2:2">
      <c r="B559" s="1" t="s">
        <v>141</v>
      </c>
    </row>
    <row r="560" spans="2:2">
      <c r="B560" s="1" t="s">
        <v>142</v>
      </c>
    </row>
    <row r="561" spans="2:2">
      <c r="B561" s="1" t="s">
        <v>142</v>
      </c>
    </row>
    <row r="562" spans="2:2">
      <c r="B562" s="1" t="s">
        <v>142</v>
      </c>
    </row>
    <row r="563" spans="2:2">
      <c r="B563" s="1" t="s">
        <v>143</v>
      </c>
    </row>
    <row r="564" spans="2:2">
      <c r="B564" s="1" t="s">
        <v>143</v>
      </c>
    </row>
    <row r="565" spans="2:2">
      <c r="B565" s="1" t="s">
        <v>143</v>
      </c>
    </row>
    <row r="566" spans="2:2">
      <c r="B566" s="1" t="s">
        <v>144</v>
      </c>
    </row>
    <row r="567" spans="2:2">
      <c r="B567" s="1" t="s">
        <v>144</v>
      </c>
    </row>
    <row r="568" spans="2:2">
      <c r="B568" s="1" t="s">
        <v>144</v>
      </c>
    </row>
    <row r="569" spans="2:2">
      <c r="B569" s="1" t="s">
        <v>145</v>
      </c>
    </row>
    <row r="570" spans="2:2">
      <c r="B570" s="1" t="s">
        <v>145</v>
      </c>
    </row>
    <row r="571" spans="2:2">
      <c r="B571" s="1" t="s">
        <v>145</v>
      </c>
    </row>
    <row r="572" spans="2:2">
      <c r="B572" s="1" t="s">
        <v>146</v>
      </c>
    </row>
    <row r="573" spans="2:2">
      <c r="B573" s="1" t="s">
        <v>146</v>
      </c>
    </row>
    <row r="574" spans="2:2">
      <c r="B574" s="1" t="s">
        <v>146</v>
      </c>
    </row>
    <row r="575" spans="2:2">
      <c r="B575" s="1" t="s">
        <v>147</v>
      </c>
    </row>
    <row r="576" spans="2:2">
      <c r="B576" s="1" t="s">
        <v>147</v>
      </c>
    </row>
    <row r="577" spans="2:2">
      <c r="B577" s="1" t="s">
        <v>147</v>
      </c>
    </row>
    <row r="578" spans="2:2">
      <c r="B578" s="1" t="s">
        <v>148</v>
      </c>
    </row>
    <row r="579" spans="2:2">
      <c r="B579" s="1" t="s">
        <v>148</v>
      </c>
    </row>
    <row r="580" spans="2:2">
      <c r="B580" s="1" t="s">
        <v>148</v>
      </c>
    </row>
    <row r="581" spans="2:2">
      <c r="B581" s="1" t="s">
        <v>149</v>
      </c>
    </row>
    <row r="582" spans="2:2">
      <c r="B582" s="1" t="s">
        <v>149</v>
      </c>
    </row>
    <row r="583" spans="2:2">
      <c r="B583" s="1" t="s">
        <v>149</v>
      </c>
    </row>
    <row r="584" spans="2:2">
      <c r="B584" s="1" t="s">
        <v>150</v>
      </c>
    </row>
    <row r="585" spans="2:2">
      <c r="B585" s="1" t="s">
        <v>150</v>
      </c>
    </row>
    <row r="586" spans="2:2">
      <c r="B586" s="1" t="s">
        <v>150</v>
      </c>
    </row>
    <row r="590" spans="2:39">
      <c r="B590" s="1" t="s">
        <v>129</v>
      </c>
      <c r="D590" s="1">
        <f t="shared" ref="D590:D622" si="746">C367</f>
        <v>1.140478</v>
      </c>
      <c r="F590" s="1">
        <f t="shared" ref="F590:F622" si="747">E367</f>
        <v>0.414478</v>
      </c>
      <c r="H590" s="1">
        <f t="shared" ref="H590:H622" si="748">G367</f>
        <v>1.554956</v>
      </c>
      <c r="J590" s="1">
        <f t="shared" ref="J590:J622" si="749">I367</f>
        <v>3920.16666666667</v>
      </c>
      <c r="N590" s="1">
        <f t="shared" ref="N590:N622" si="750">M367</f>
        <v>43.9269518547797</v>
      </c>
      <c r="P590" s="1" t="str">
        <f t="shared" ref="P590:P622" si="751">O367</f>
        <v>TR4R1</v>
      </c>
      <c r="Q590" s="1">
        <f t="shared" ref="Q590:Q622" si="752">P367</f>
        <v>1.1095</v>
      </c>
      <c r="S590" s="1">
        <f t="shared" ref="S590:S622" si="753">R367</f>
        <v>0.3915</v>
      </c>
      <c r="U590" s="1">
        <f t="shared" ref="U590:U622" si="754">T367</f>
        <v>1.501</v>
      </c>
      <c r="W590" s="1">
        <f t="shared" ref="W590:W622" si="755">V367</f>
        <v>3670</v>
      </c>
      <c r="AA590" s="1">
        <f t="shared" ref="AA590:AA622" si="756">Z367</f>
        <v>43.4169441790314</v>
      </c>
      <c r="AF590" s="1" t="str">
        <f t="shared" ref="AF590:AF622" si="757">AE367</f>
        <v>TR4R1</v>
      </c>
      <c r="AG590" s="1">
        <f t="shared" ref="AG590:AG622" si="758">AF367</f>
        <v>1.6005</v>
      </c>
      <c r="AI590" s="1">
        <f t="shared" ref="AI590:AI622" si="759">AH367</f>
        <v>3183.58333333333</v>
      </c>
      <c r="AM590" s="1">
        <f t="shared" ref="AM590:AM622" si="760">AL367</f>
        <v>44.1710223295801</v>
      </c>
    </row>
    <row r="591" spans="2:39">
      <c r="B591" s="1" t="s">
        <v>129</v>
      </c>
      <c r="D591" s="1">
        <f t="shared" si="746"/>
        <v>1.131978</v>
      </c>
      <c r="F591" s="1">
        <f t="shared" si="747"/>
        <v>0.413978</v>
      </c>
      <c r="H591" s="1">
        <f t="shared" si="748"/>
        <v>1.545956</v>
      </c>
      <c r="J591" s="1">
        <f t="shared" si="749"/>
        <v>3858.5</v>
      </c>
      <c r="N591" s="1">
        <f t="shared" si="750"/>
        <v>43.4452820978851</v>
      </c>
      <c r="P591" s="1" t="str">
        <f t="shared" si="751"/>
        <v>TR4R1</v>
      </c>
      <c r="Q591" s="1">
        <f t="shared" si="752"/>
        <v>1.134</v>
      </c>
      <c r="S591" s="1">
        <f t="shared" si="753"/>
        <v>0.3885</v>
      </c>
      <c r="U591" s="1">
        <f t="shared" si="754"/>
        <v>1.5225</v>
      </c>
      <c r="W591" s="1">
        <f t="shared" si="755"/>
        <v>3691.83333333333</v>
      </c>
      <c r="AA591" s="1">
        <f t="shared" si="756"/>
        <v>43.3460904706896</v>
      </c>
      <c r="AF591" s="1" t="str">
        <f t="shared" si="757"/>
        <v>TR4R1</v>
      </c>
      <c r="AG591" s="1">
        <f t="shared" si="758"/>
        <v>1.5445</v>
      </c>
      <c r="AI591" s="1">
        <f t="shared" si="759"/>
        <v>3237.91666666667</v>
      </c>
      <c r="AM591" s="1">
        <f t="shared" si="760"/>
        <v>43.7014920998714</v>
      </c>
    </row>
    <row r="592" spans="2:39">
      <c r="B592" s="1" t="s">
        <v>129</v>
      </c>
      <c r="D592" s="1">
        <f t="shared" si="746"/>
        <v>1.140478</v>
      </c>
      <c r="F592" s="1">
        <f t="shared" si="747"/>
        <v>0.411478</v>
      </c>
      <c r="H592" s="1">
        <f t="shared" si="748"/>
        <v>1.551956</v>
      </c>
      <c r="J592" s="1">
        <f t="shared" si="749"/>
        <v>3897.33333333333</v>
      </c>
      <c r="N592" s="1">
        <f t="shared" si="750"/>
        <v>44.3010021144834</v>
      </c>
      <c r="P592" s="1" t="str">
        <f t="shared" si="751"/>
        <v>TR4R1</v>
      </c>
      <c r="Q592" s="1">
        <f t="shared" si="752"/>
        <v>1.1255</v>
      </c>
      <c r="S592" s="1">
        <f t="shared" si="753"/>
        <v>0.386</v>
      </c>
      <c r="U592" s="1">
        <f t="shared" si="754"/>
        <v>1.5115</v>
      </c>
      <c r="W592" s="1">
        <f t="shared" si="755"/>
        <v>3730.58333333333</v>
      </c>
      <c r="AA592" s="1">
        <f t="shared" si="756"/>
        <v>43.6652355589375</v>
      </c>
      <c r="AF592" s="1" t="str">
        <f t="shared" si="757"/>
        <v>TR4R1</v>
      </c>
      <c r="AG592" s="1">
        <f t="shared" si="758"/>
        <v>1.555</v>
      </c>
      <c r="AI592" s="1">
        <f t="shared" si="759"/>
        <v>3195.41666666667</v>
      </c>
      <c r="AM592" s="1">
        <f t="shared" si="760"/>
        <v>44.5595612691299</v>
      </c>
    </row>
    <row r="593" spans="2:39">
      <c r="B593" s="1" t="s">
        <v>130</v>
      </c>
      <c r="D593" s="1">
        <f t="shared" si="746"/>
        <v>1.144478</v>
      </c>
      <c r="F593" s="1">
        <f t="shared" si="747"/>
        <v>0.400978</v>
      </c>
      <c r="H593" s="1">
        <f t="shared" si="748"/>
        <v>1.545456</v>
      </c>
      <c r="J593" s="1">
        <f t="shared" si="749"/>
        <v>3917.08333333333</v>
      </c>
      <c r="N593" s="1">
        <f t="shared" si="750"/>
        <v>44.4650295917093</v>
      </c>
      <c r="P593" s="1" t="str">
        <f t="shared" si="751"/>
        <v>TR4R2</v>
      </c>
      <c r="Q593" s="1">
        <f t="shared" si="752"/>
        <v>1.099</v>
      </c>
      <c r="S593" s="1">
        <f t="shared" si="753"/>
        <v>0.3915</v>
      </c>
      <c r="U593" s="1">
        <f t="shared" si="754"/>
        <v>1.4905</v>
      </c>
      <c r="W593" s="1">
        <f t="shared" si="755"/>
        <v>3628.33333333333</v>
      </c>
      <c r="AA593" s="1">
        <f t="shared" si="756"/>
        <v>44.1650899700609</v>
      </c>
      <c r="AF593" s="1" t="str">
        <f t="shared" si="757"/>
        <v>TR4R2</v>
      </c>
      <c r="AG593" s="1">
        <f t="shared" si="758"/>
        <v>1.544</v>
      </c>
      <c r="AI593" s="1">
        <f t="shared" si="759"/>
        <v>3172.33333333333</v>
      </c>
      <c r="AM593" s="1">
        <f t="shared" si="760"/>
        <v>44.6590132212966</v>
      </c>
    </row>
    <row r="594" spans="2:39">
      <c r="B594" s="1" t="s">
        <v>130</v>
      </c>
      <c r="D594" s="1">
        <f t="shared" si="746"/>
        <v>1.124478</v>
      </c>
      <c r="F594" s="1">
        <f t="shared" si="747"/>
        <v>0.423978</v>
      </c>
      <c r="H594" s="1">
        <f t="shared" si="748"/>
        <v>1.548456</v>
      </c>
      <c r="J594" s="1">
        <f t="shared" si="749"/>
        <v>3874.83333333333</v>
      </c>
      <c r="N594" s="1">
        <f t="shared" si="750"/>
        <v>43.7853698800481</v>
      </c>
      <c r="P594" s="1" t="str">
        <f t="shared" si="751"/>
        <v>TR4R2</v>
      </c>
      <c r="Q594" s="1">
        <f t="shared" si="752"/>
        <v>1.1215</v>
      </c>
      <c r="S594" s="1">
        <f t="shared" si="753"/>
        <v>0.384</v>
      </c>
      <c r="U594" s="1">
        <f t="shared" si="754"/>
        <v>1.5055</v>
      </c>
      <c r="W594" s="1">
        <f t="shared" si="755"/>
        <v>3683.5</v>
      </c>
      <c r="AA594" s="1">
        <f t="shared" si="756"/>
        <v>43.522428873318</v>
      </c>
      <c r="AF594" s="1" t="str">
        <f t="shared" si="757"/>
        <v>TR4R2</v>
      </c>
      <c r="AG594" s="1">
        <f t="shared" si="758"/>
        <v>1.5595</v>
      </c>
      <c r="AI594" s="1">
        <f t="shared" si="759"/>
        <v>3225.83333333333</v>
      </c>
      <c r="AM594" s="1">
        <f t="shared" si="760"/>
        <v>44.0763549895264</v>
      </c>
    </row>
    <row r="595" spans="2:39">
      <c r="B595" s="1" t="s">
        <v>130</v>
      </c>
      <c r="D595" s="1">
        <f t="shared" si="746"/>
        <v>1.145478</v>
      </c>
      <c r="F595" s="1">
        <f t="shared" si="747"/>
        <v>0.410978</v>
      </c>
      <c r="H595" s="1">
        <f t="shared" si="748"/>
        <v>1.556456</v>
      </c>
      <c r="J595" s="1">
        <f t="shared" si="749"/>
        <v>3873</v>
      </c>
      <c r="N595" s="1">
        <f t="shared" si="750"/>
        <v>44.6112259130906</v>
      </c>
      <c r="P595" s="1" t="str">
        <f t="shared" si="751"/>
        <v>TR4R2</v>
      </c>
      <c r="Q595" s="1">
        <f t="shared" si="752"/>
        <v>1.14</v>
      </c>
      <c r="S595" s="1">
        <f t="shared" si="753"/>
        <v>0.39</v>
      </c>
      <c r="U595" s="1">
        <f t="shared" si="754"/>
        <v>1.53</v>
      </c>
      <c r="W595" s="1">
        <f t="shared" si="755"/>
        <v>3716.75</v>
      </c>
      <c r="AA595" s="1">
        <f t="shared" si="756"/>
        <v>44.7796578278994</v>
      </c>
      <c r="AF595" s="1" t="str">
        <f t="shared" si="757"/>
        <v>TR4R2</v>
      </c>
      <c r="AG595" s="1">
        <f t="shared" si="758"/>
        <v>1.545</v>
      </c>
      <c r="AI595" s="1">
        <f t="shared" si="759"/>
        <v>3159.33333333333</v>
      </c>
      <c r="AM595" s="1">
        <f t="shared" si="760"/>
        <v>44.9150176858187</v>
      </c>
    </row>
    <row r="596" spans="2:39">
      <c r="B596" s="1" t="s">
        <v>131</v>
      </c>
      <c r="D596" s="1">
        <f t="shared" si="746"/>
        <v>1.084478</v>
      </c>
      <c r="F596" s="1">
        <f t="shared" si="747"/>
        <v>0.385478</v>
      </c>
      <c r="H596" s="1">
        <f t="shared" si="748"/>
        <v>1.469956</v>
      </c>
      <c r="J596" s="1">
        <f t="shared" si="749"/>
        <v>2542.83333333333</v>
      </c>
      <c r="N596" s="1">
        <f t="shared" si="750"/>
        <v>41.9930262548093</v>
      </c>
      <c r="P596" s="1" t="str">
        <f t="shared" si="751"/>
        <v>TR6R1</v>
      </c>
      <c r="Q596" s="1">
        <f t="shared" si="752"/>
        <v>1.093</v>
      </c>
      <c r="S596" s="1">
        <f t="shared" si="753"/>
        <v>0.3745</v>
      </c>
      <c r="U596" s="1">
        <f t="shared" si="754"/>
        <v>1.4675</v>
      </c>
      <c r="W596" s="1">
        <f t="shared" si="755"/>
        <v>2372.61111111111</v>
      </c>
      <c r="AA596" s="1">
        <f t="shared" si="756"/>
        <v>41.5182961257385</v>
      </c>
      <c r="AF596" s="1" t="str">
        <f t="shared" si="757"/>
        <v>TR6R1</v>
      </c>
      <c r="AG596" s="1">
        <f t="shared" si="758"/>
        <v>1.469</v>
      </c>
      <c r="AI596" s="1">
        <f t="shared" si="759"/>
        <v>2060.61111111111</v>
      </c>
      <c r="AM596" s="1">
        <f t="shared" si="760"/>
        <v>42.1325219194694</v>
      </c>
    </row>
    <row r="597" spans="2:39">
      <c r="B597" s="1" t="s">
        <v>131</v>
      </c>
      <c r="D597" s="1">
        <f t="shared" si="746"/>
        <v>1.094478</v>
      </c>
      <c r="F597" s="1">
        <f t="shared" si="747"/>
        <v>0.376478</v>
      </c>
      <c r="H597" s="1">
        <f t="shared" si="748"/>
        <v>1.470956</v>
      </c>
      <c r="J597" s="1">
        <f t="shared" si="749"/>
        <v>2558.33333333333</v>
      </c>
      <c r="N597" s="1">
        <f t="shared" si="750"/>
        <v>41.7509956019538</v>
      </c>
      <c r="P597" s="1" t="str">
        <f t="shared" si="751"/>
        <v>TR6R1</v>
      </c>
      <c r="Q597" s="1">
        <f t="shared" si="752"/>
        <v>1.08</v>
      </c>
      <c r="S597" s="1">
        <f t="shared" si="753"/>
        <v>0.381</v>
      </c>
      <c r="U597" s="1">
        <f t="shared" si="754"/>
        <v>1.461</v>
      </c>
      <c r="W597" s="1">
        <f t="shared" si="755"/>
        <v>2392</v>
      </c>
      <c r="AA597" s="1">
        <f t="shared" si="756"/>
        <v>41.3482045322587</v>
      </c>
      <c r="AF597" s="1" t="str">
        <f t="shared" si="757"/>
        <v>TR6R1</v>
      </c>
      <c r="AG597" s="1">
        <f t="shared" si="758"/>
        <v>1.494</v>
      </c>
      <c r="AI597" s="1">
        <f t="shared" si="759"/>
        <v>2104.27777777778</v>
      </c>
      <c r="AM597" s="1">
        <f t="shared" si="760"/>
        <v>41.9595993531506</v>
      </c>
    </row>
    <row r="598" spans="2:39">
      <c r="B598" s="1" t="s">
        <v>131</v>
      </c>
      <c r="D598" s="1">
        <f t="shared" si="746"/>
        <v>1.089478</v>
      </c>
      <c r="F598" s="1">
        <f t="shared" si="747"/>
        <v>0.378978</v>
      </c>
      <c r="H598" s="1">
        <f t="shared" si="748"/>
        <v>1.468456</v>
      </c>
      <c r="J598" s="1">
        <f t="shared" si="749"/>
        <v>2588.16666666667</v>
      </c>
      <c r="N598" s="1">
        <f t="shared" si="750"/>
        <v>41.6780728871587</v>
      </c>
      <c r="P598" s="1" t="str">
        <f t="shared" si="751"/>
        <v>TR6R1</v>
      </c>
      <c r="Q598" s="1">
        <f t="shared" si="752"/>
        <v>1.082</v>
      </c>
      <c r="S598" s="1">
        <f t="shared" si="753"/>
        <v>0.357</v>
      </c>
      <c r="U598" s="1">
        <f t="shared" si="754"/>
        <v>1.439</v>
      </c>
      <c r="W598" s="1">
        <f t="shared" si="755"/>
        <v>2421.94444444444</v>
      </c>
      <c r="AA598" s="1">
        <f t="shared" si="756"/>
        <v>41.0515211856362</v>
      </c>
      <c r="AF598" s="1" t="str">
        <f t="shared" si="757"/>
        <v>TR6R1</v>
      </c>
      <c r="AG598" s="1">
        <f t="shared" si="758"/>
        <v>1.48</v>
      </c>
      <c r="AI598" s="1">
        <f t="shared" si="759"/>
        <v>2063.72222222222</v>
      </c>
      <c r="AM598" s="1">
        <f t="shared" si="760"/>
        <v>42.0867637504237</v>
      </c>
    </row>
    <row r="599" spans="2:39">
      <c r="B599" s="1" t="s">
        <v>132</v>
      </c>
      <c r="D599" s="1">
        <f t="shared" si="746"/>
        <v>1.020478</v>
      </c>
      <c r="F599" s="1">
        <f t="shared" si="747"/>
        <v>0.337978</v>
      </c>
      <c r="H599" s="1">
        <f t="shared" si="748"/>
        <v>1.358456</v>
      </c>
      <c r="J599" s="1">
        <f t="shared" si="749"/>
        <v>2398.05555555556</v>
      </c>
      <c r="N599" s="1">
        <f t="shared" si="750"/>
        <v>42.4364067121484</v>
      </c>
      <c r="P599" s="1" t="str">
        <f t="shared" si="751"/>
        <v>TR6R2</v>
      </c>
      <c r="Q599" s="1">
        <f t="shared" si="752"/>
        <v>1.0265</v>
      </c>
      <c r="S599" s="1">
        <f t="shared" si="753"/>
        <v>0.318</v>
      </c>
      <c r="U599" s="1">
        <f t="shared" si="754"/>
        <v>1.3445</v>
      </c>
      <c r="W599" s="1">
        <f t="shared" si="755"/>
        <v>2227.83333333333</v>
      </c>
      <c r="AA599" s="1">
        <f t="shared" si="756"/>
        <v>41.7550280821854</v>
      </c>
      <c r="AF599" s="1" t="str">
        <f t="shared" si="757"/>
        <v>TR6R2</v>
      </c>
      <c r="AG599" s="1">
        <f t="shared" si="758"/>
        <v>1.353</v>
      </c>
      <c r="AI599" s="1">
        <f t="shared" si="759"/>
        <v>1916.27777777778</v>
      </c>
      <c r="AM599" s="1">
        <f t="shared" si="760"/>
        <v>42.6675688136841</v>
      </c>
    </row>
    <row r="600" spans="2:39">
      <c r="B600" s="1" t="s">
        <v>132</v>
      </c>
      <c r="D600" s="1">
        <f t="shared" si="746"/>
        <v>1.037478</v>
      </c>
      <c r="F600" s="1">
        <f t="shared" si="747"/>
        <v>0.322478</v>
      </c>
      <c r="H600" s="1">
        <f t="shared" si="748"/>
        <v>1.359956</v>
      </c>
      <c r="J600" s="1">
        <f t="shared" si="749"/>
        <v>2365</v>
      </c>
      <c r="N600" s="1">
        <f t="shared" si="750"/>
        <v>42.7957043825733</v>
      </c>
      <c r="P600" s="1" t="str">
        <f t="shared" si="751"/>
        <v>TR6R2</v>
      </c>
      <c r="Q600" s="1">
        <f t="shared" si="752"/>
        <v>1.012</v>
      </c>
      <c r="S600" s="1">
        <f t="shared" si="753"/>
        <v>0.3255</v>
      </c>
      <c r="U600" s="1">
        <f t="shared" si="754"/>
        <v>1.3375</v>
      </c>
      <c r="W600" s="1">
        <f t="shared" si="755"/>
        <v>2220.61111111111</v>
      </c>
      <c r="AA600" s="1">
        <f t="shared" si="756"/>
        <v>41.9594557874844</v>
      </c>
      <c r="AF600" s="1" t="str">
        <f t="shared" si="757"/>
        <v>TR6R2</v>
      </c>
      <c r="AG600" s="1">
        <f t="shared" si="758"/>
        <v>1.3955</v>
      </c>
      <c r="AI600" s="1">
        <f t="shared" si="759"/>
        <v>1900.72222222222</v>
      </c>
      <c r="AM600" s="1">
        <f t="shared" si="760"/>
        <v>43.0435669575086</v>
      </c>
    </row>
    <row r="601" spans="2:39">
      <c r="B601" s="1" t="s">
        <v>132</v>
      </c>
      <c r="D601" s="1">
        <f t="shared" si="746"/>
        <v>1.033978</v>
      </c>
      <c r="F601" s="1">
        <f t="shared" si="747"/>
        <v>0.307478</v>
      </c>
      <c r="H601" s="1">
        <f t="shared" si="748"/>
        <v>1.341456</v>
      </c>
      <c r="J601" s="1">
        <f t="shared" si="749"/>
        <v>2295.72222222222</v>
      </c>
      <c r="N601" s="1">
        <f t="shared" si="750"/>
        <v>42.4452788433328</v>
      </c>
      <c r="P601" s="1" t="str">
        <f t="shared" si="751"/>
        <v>TR6R2</v>
      </c>
      <c r="Q601" s="1">
        <f t="shared" si="752"/>
        <v>1.0085</v>
      </c>
      <c r="S601" s="1">
        <f t="shared" si="753"/>
        <v>0.314</v>
      </c>
      <c r="U601" s="1">
        <f t="shared" si="754"/>
        <v>1.3225</v>
      </c>
      <c r="W601" s="1">
        <f t="shared" si="755"/>
        <v>2184.61111111111</v>
      </c>
      <c r="AA601" s="1">
        <f t="shared" si="756"/>
        <v>42.1700349764887</v>
      </c>
      <c r="AF601" s="1" t="str">
        <f t="shared" si="757"/>
        <v>TR6R2</v>
      </c>
      <c r="AG601" s="1">
        <f t="shared" si="758"/>
        <v>1.364</v>
      </c>
      <c r="AI601" s="1">
        <f t="shared" si="759"/>
        <v>1942.66666666667</v>
      </c>
      <c r="AM601" s="1">
        <f t="shared" si="760"/>
        <v>42.6960524318737</v>
      </c>
    </row>
    <row r="602" spans="2:39">
      <c r="B602" s="1" t="s">
        <v>133</v>
      </c>
      <c r="D602" s="1">
        <f t="shared" si="746"/>
        <v>0.923478</v>
      </c>
      <c r="F602" s="1">
        <f t="shared" si="747"/>
        <v>0.255978</v>
      </c>
      <c r="H602" s="1">
        <f t="shared" si="748"/>
        <v>1.179456</v>
      </c>
      <c r="J602" s="1">
        <f t="shared" si="749"/>
        <v>2163.72222222222</v>
      </c>
      <c r="N602" s="1">
        <f t="shared" si="750"/>
        <v>43.1193381060942</v>
      </c>
      <c r="P602" s="1" t="str">
        <f t="shared" si="751"/>
        <v>TR6R3</v>
      </c>
      <c r="Q602" s="1">
        <f t="shared" si="752"/>
        <v>0.9165</v>
      </c>
      <c r="S602" s="1">
        <f t="shared" si="753"/>
        <v>0.2415</v>
      </c>
      <c r="U602" s="1">
        <f t="shared" si="754"/>
        <v>1.158</v>
      </c>
      <c r="W602" s="1">
        <f t="shared" si="755"/>
        <v>1998.66666666667</v>
      </c>
      <c r="AA602" s="1">
        <f t="shared" si="756"/>
        <v>42.8421431298935</v>
      </c>
      <c r="AF602" s="1" t="str">
        <f t="shared" si="757"/>
        <v>TR6R3</v>
      </c>
      <c r="AG602" s="1">
        <f t="shared" si="758"/>
        <v>1.2005</v>
      </c>
      <c r="AI602" s="1">
        <f t="shared" si="759"/>
        <v>1685.55555555556</v>
      </c>
      <c r="AM602" s="1">
        <f t="shared" si="760"/>
        <v>43.4096668570128</v>
      </c>
    </row>
    <row r="603" spans="2:39">
      <c r="B603" s="1" t="s">
        <v>133</v>
      </c>
      <c r="D603" s="1">
        <f t="shared" si="746"/>
        <v>0.931978</v>
      </c>
      <c r="F603" s="1">
        <f t="shared" si="747"/>
        <v>0.247978</v>
      </c>
      <c r="H603" s="1">
        <f t="shared" si="748"/>
        <v>1.179956</v>
      </c>
      <c r="J603" s="1">
        <f t="shared" si="749"/>
        <v>2080.55555555556</v>
      </c>
      <c r="N603" s="1">
        <f t="shared" si="750"/>
        <v>43.5011698249962</v>
      </c>
      <c r="P603" s="1" t="str">
        <f t="shared" si="751"/>
        <v>TR6R3</v>
      </c>
      <c r="Q603" s="1">
        <f t="shared" si="752"/>
        <v>0.927</v>
      </c>
      <c r="S603" s="1">
        <f t="shared" si="753"/>
        <v>0.2385</v>
      </c>
      <c r="U603" s="1">
        <f t="shared" si="754"/>
        <v>1.1655</v>
      </c>
      <c r="W603" s="1">
        <f t="shared" si="755"/>
        <v>1950.16666666667</v>
      </c>
      <c r="AA603" s="1">
        <f t="shared" si="756"/>
        <v>43.2741005272652</v>
      </c>
      <c r="AF603" s="1" t="str">
        <f t="shared" si="757"/>
        <v>TR6R3</v>
      </c>
      <c r="AG603" s="1">
        <f t="shared" si="758"/>
        <v>1.2075</v>
      </c>
      <c r="AI603" s="1">
        <f t="shared" si="759"/>
        <v>1633.16666666667</v>
      </c>
      <c r="AM603" s="1">
        <f t="shared" si="760"/>
        <v>43.785229346044</v>
      </c>
    </row>
    <row r="604" spans="2:39">
      <c r="B604" s="1" t="s">
        <v>133</v>
      </c>
      <c r="D604" s="1">
        <f t="shared" si="746"/>
        <v>0.939478</v>
      </c>
      <c r="F604" s="1">
        <f t="shared" si="747"/>
        <v>0.239478</v>
      </c>
      <c r="H604" s="1">
        <f t="shared" si="748"/>
        <v>1.178956</v>
      </c>
      <c r="J604" s="1">
        <f t="shared" si="749"/>
        <v>2030.5</v>
      </c>
      <c r="N604" s="1">
        <f t="shared" si="750"/>
        <v>42.9784025935678</v>
      </c>
      <c r="P604" s="1" t="str">
        <f t="shared" si="751"/>
        <v>TR6R3</v>
      </c>
      <c r="Q604" s="1">
        <f t="shared" si="752"/>
        <v>0.898</v>
      </c>
      <c r="S604" s="1">
        <f t="shared" si="753"/>
        <v>0.247</v>
      </c>
      <c r="U604" s="1">
        <f t="shared" si="754"/>
        <v>1.145</v>
      </c>
      <c r="W604" s="1">
        <f t="shared" si="755"/>
        <v>1876.94444444444</v>
      </c>
      <c r="AA604" s="1">
        <f t="shared" si="756"/>
        <v>43.1286265557183</v>
      </c>
      <c r="AF604" s="1" t="str">
        <f t="shared" si="757"/>
        <v>TR6R3</v>
      </c>
      <c r="AG604" s="1">
        <f t="shared" si="758"/>
        <v>1.1595</v>
      </c>
      <c r="AI604" s="1">
        <f t="shared" si="759"/>
        <v>1741.44444444444</v>
      </c>
      <c r="AM604" s="1">
        <f t="shared" si="760"/>
        <v>43.2646845637354</v>
      </c>
    </row>
    <row r="605" spans="2:39">
      <c r="B605" s="1" t="s">
        <v>134</v>
      </c>
      <c r="D605" s="1">
        <f t="shared" si="746"/>
        <v>1.048478</v>
      </c>
      <c r="F605" s="1">
        <f t="shared" si="747"/>
        <v>0.338478</v>
      </c>
      <c r="H605" s="1">
        <f t="shared" si="748"/>
        <v>1.386956</v>
      </c>
      <c r="J605" s="1">
        <f t="shared" si="749"/>
        <v>2103.77777777778</v>
      </c>
      <c r="N605" s="1">
        <f t="shared" si="750"/>
        <v>39.9430448530765</v>
      </c>
      <c r="P605" s="1" t="str">
        <f t="shared" si="751"/>
        <v>TRL6R1</v>
      </c>
      <c r="Q605" s="1">
        <f t="shared" si="752"/>
        <v>1.039</v>
      </c>
      <c r="S605" s="1">
        <f t="shared" si="753"/>
        <v>0.328</v>
      </c>
      <c r="U605" s="1">
        <f t="shared" si="754"/>
        <v>1.367</v>
      </c>
      <c r="W605" s="1">
        <f t="shared" si="755"/>
        <v>1953.38888888889</v>
      </c>
      <c r="AA605" s="1">
        <f t="shared" si="756"/>
        <v>39.5884951205697</v>
      </c>
      <c r="AF605" s="1" t="str">
        <f t="shared" si="757"/>
        <v>TRL6R1</v>
      </c>
      <c r="AG605" s="1">
        <f t="shared" si="758"/>
        <v>1.3845</v>
      </c>
      <c r="AI605" s="1">
        <f t="shared" si="759"/>
        <v>1733.38888888889</v>
      </c>
      <c r="AM605" s="1">
        <f t="shared" si="760"/>
        <v>40.0734461585539</v>
      </c>
    </row>
    <row r="606" spans="2:39">
      <c r="B606" s="1" t="s">
        <v>134</v>
      </c>
      <c r="D606" s="1">
        <f t="shared" si="746"/>
        <v>1.040978</v>
      </c>
      <c r="F606" s="1">
        <f t="shared" si="747"/>
        <v>0.339478</v>
      </c>
      <c r="H606" s="1">
        <f t="shared" si="748"/>
        <v>1.380456</v>
      </c>
      <c r="J606" s="1">
        <f t="shared" si="749"/>
        <v>2170.94444444444</v>
      </c>
      <c r="N606" s="1">
        <f t="shared" si="750"/>
        <v>40.0411862730299</v>
      </c>
      <c r="P606" s="1" t="str">
        <f t="shared" si="751"/>
        <v>TRL6R1</v>
      </c>
      <c r="Q606" s="1">
        <f t="shared" si="752"/>
        <v>1.022</v>
      </c>
      <c r="S606" s="1">
        <f t="shared" si="753"/>
        <v>0.346</v>
      </c>
      <c r="U606" s="1">
        <f t="shared" si="754"/>
        <v>1.368</v>
      </c>
      <c r="W606" s="1">
        <f t="shared" si="755"/>
        <v>2005.5</v>
      </c>
      <c r="AA606" s="1">
        <f t="shared" si="756"/>
        <v>39.6114015883657</v>
      </c>
      <c r="AF606" s="1" t="str">
        <f t="shared" si="757"/>
        <v>TRL6R1</v>
      </c>
      <c r="AG606" s="1">
        <f t="shared" si="758"/>
        <v>1.3925</v>
      </c>
      <c r="AI606" s="1">
        <f t="shared" si="759"/>
        <v>1717.66666666667</v>
      </c>
      <c r="AM606" s="1">
        <f t="shared" si="760"/>
        <v>40.2395396472933</v>
      </c>
    </row>
    <row r="607" spans="2:39">
      <c r="B607" s="1" t="s">
        <v>134</v>
      </c>
      <c r="D607" s="1">
        <f t="shared" si="746"/>
        <v>1.052478</v>
      </c>
      <c r="F607" s="1">
        <f t="shared" si="747"/>
        <v>0.332978</v>
      </c>
      <c r="H607" s="1">
        <f t="shared" si="748"/>
        <v>1.385456</v>
      </c>
      <c r="J607" s="1">
        <f t="shared" si="749"/>
        <v>2138.88888888889</v>
      </c>
      <c r="N607" s="1">
        <f t="shared" si="750"/>
        <v>40.4303371662593</v>
      </c>
      <c r="P607" s="1" t="str">
        <f t="shared" si="751"/>
        <v>TRL6R1</v>
      </c>
      <c r="Q607" s="1">
        <f t="shared" si="752"/>
        <v>1.0315</v>
      </c>
      <c r="S607" s="1">
        <f t="shared" si="753"/>
        <v>0.3205</v>
      </c>
      <c r="U607" s="1">
        <f t="shared" si="754"/>
        <v>1.352</v>
      </c>
      <c r="W607" s="1">
        <f t="shared" si="755"/>
        <v>1972.38888888889</v>
      </c>
      <c r="AA607" s="1">
        <f t="shared" si="756"/>
        <v>39.7511232315991</v>
      </c>
      <c r="AF607" s="1" t="str">
        <f t="shared" si="757"/>
        <v>TRL6R1</v>
      </c>
      <c r="AG607" s="1">
        <f t="shared" si="758"/>
        <v>1.3925</v>
      </c>
      <c r="AI607" s="1">
        <f t="shared" si="759"/>
        <v>1706.22222222222</v>
      </c>
      <c r="AM607" s="1">
        <f t="shared" si="760"/>
        <v>40.8288741900356</v>
      </c>
    </row>
    <row r="608" spans="2:39">
      <c r="B608" s="1" t="s">
        <v>135</v>
      </c>
      <c r="D608" s="1">
        <f t="shared" si="746"/>
        <v>1.063978</v>
      </c>
      <c r="F608" s="1">
        <f t="shared" si="747"/>
        <v>0.337478</v>
      </c>
      <c r="H608" s="1">
        <f t="shared" si="748"/>
        <v>1.401456</v>
      </c>
      <c r="J608" s="1">
        <f t="shared" si="749"/>
        <v>2413.66666666667</v>
      </c>
      <c r="N608" s="1">
        <f t="shared" si="750"/>
        <v>41.5619937152854</v>
      </c>
      <c r="P608" s="1" t="str">
        <f t="shared" si="751"/>
        <v>TRL6R2</v>
      </c>
      <c r="Q608" s="1">
        <f t="shared" si="752"/>
        <v>1.0445</v>
      </c>
      <c r="S608" s="1">
        <f t="shared" si="753"/>
        <v>0.3325</v>
      </c>
      <c r="U608" s="1">
        <f t="shared" si="754"/>
        <v>1.377</v>
      </c>
      <c r="W608" s="1">
        <f t="shared" si="755"/>
        <v>2195.27777777778</v>
      </c>
      <c r="AA608" s="1">
        <f t="shared" si="756"/>
        <v>40.9496013164003</v>
      </c>
      <c r="AF608" s="1" t="str">
        <f t="shared" si="757"/>
        <v>TRL6R2</v>
      </c>
      <c r="AG608" s="1">
        <f t="shared" si="758"/>
        <v>1.407</v>
      </c>
      <c r="AI608" s="1">
        <f t="shared" si="759"/>
        <v>1913.72222222222</v>
      </c>
      <c r="AM608" s="1">
        <f t="shared" si="760"/>
        <v>41.7860524501154</v>
      </c>
    </row>
    <row r="609" spans="2:39">
      <c r="B609" s="1" t="s">
        <v>135</v>
      </c>
      <c r="D609" s="1">
        <f t="shared" si="746"/>
        <v>1.060478</v>
      </c>
      <c r="F609" s="1">
        <f t="shared" si="747"/>
        <v>0.345478</v>
      </c>
      <c r="H609" s="1">
        <f t="shared" si="748"/>
        <v>1.405956</v>
      </c>
      <c r="J609" s="1">
        <f t="shared" si="749"/>
        <v>2384.83333333333</v>
      </c>
      <c r="N609" s="1">
        <f t="shared" si="750"/>
        <v>41.6569062353672</v>
      </c>
      <c r="P609" s="1" t="str">
        <f t="shared" si="751"/>
        <v>TRL6R2</v>
      </c>
      <c r="Q609" s="1">
        <f t="shared" si="752"/>
        <v>1.0695</v>
      </c>
      <c r="S609" s="1">
        <f t="shared" si="753"/>
        <v>0.3405</v>
      </c>
      <c r="U609" s="1">
        <f t="shared" si="754"/>
        <v>1.41</v>
      </c>
      <c r="W609" s="1">
        <f t="shared" si="755"/>
        <v>2217.77777777778</v>
      </c>
      <c r="AA609" s="1">
        <f t="shared" si="756"/>
        <v>41.2384621816198</v>
      </c>
      <c r="AF609" s="1" t="str">
        <f t="shared" si="757"/>
        <v>TRL6R2</v>
      </c>
      <c r="AG609" s="1">
        <f t="shared" si="758"/>
        <v>1.431</v>
      </c>
      <c r="AI609" s="1">
        <f t="shared" si="759"/>
        <v>1872.16666666667</v>
      </c>
      <c r="AM609" s="1">
        <f t="shared" si="760"/>
        <v>41.9039396591848</v>
      </c>
    </row>
    <row r="610" spans="2:39">
      <c r="B610" s="1" t="s">
        <v>135</v>
      </c>
      <c r="D610" s="1">
        <f t="shared" si="746"/>
        <v>1.060478</v>
      </c>
      <c r="F610" s="1">
        <f t="shared" si="747"/>
        <v>0.342978</v>
      </c>
      <c r="H610" s="1">
        <f t="shared" si="748"/>
        <v>1.403456</v>
      </c>
      <c r="J610" s="1">
        <f t="shared" si="749"/>
        <v>2316.83333333333</v>
      </c>
      <c r="N610" s="1">
        <f t="shared" si="750"/>
        <v>42.1351455949804</v>
      </c>
      <c r="P610" s="1" t="str">
        <f t="shared" si="751"/>
        <v>TRL6R2</v>
      </c>
      <c r="Q610" s="1">
        <f t="shared" si="752"/>
        <v>1.046</v>
      </c>
      <c r="S610" s="1">
        <f t="shared" si="753"/>
        <v>0.342</v>
      </c>
      <c r="U610" s="1">
        <f t="shared" si="754"/>
        <v>1.388</v>
      </c>
      <c r="W610" s="1">
        <f t="shared" si="755"/>
        <v>2150</v>
      </c>
      <c r="AA610" s="1">
        <f t="shared" si="756"/>
        <v>41.5568773250766</v>
      </c>
      <c r="AF610" s="1" t="str">
        <f t="shared" si="757"/>
        <v>TRL6R2</v>
      </c>
      <c r="AG610" s="1">
        <f t="shared" si="758"/>
        <v>1.3925</v>
      </c>
      <c r="AI610" s="1">
        <f t="shared" si="759"/>
        <v>1913.22222222222</v>
      </c>
      <c r="AM610" s="1">
        <f t="shared" si="760"/>
        <v>42.3829737931828</v>
      </c>
    </row>
    <row r="611" spans="2:39">
      <c r="B611" s="1" t="s">
        <v>136</v>
      </c>
      <c r="D611" s="1">
        <f t="shared" si="746"/>
        <v>1.097978</v>
      </c>
      <c r="F611" s="1">
        <f t="shared" si="747"/>
        <v>0.387478</v>
      </c>
      <c r="H611" s="1">
        <f t="shared" si="748"/>
        <v>1.485456</v>
      </c>
      <c r="J611" s="1">
        <f t="shared" si="749"/>
        <v>2459.22222222222</v>
      </c>
      <c r="N611" s="1">
        <f t="shared" si="750"/>
        <v>44.694554351852</v>
      </c>
      <c r="P611" s="1" t="str">
        <f t="shared" si="751"/>
        <v>TRL6R3</v>
      </c>
      <c r="Q611" s="1">
        <f t="shared" si="752"/>
        <v>1.0765</v>
      </c>
      <c r="S611" s="1">
        <f t="shared" si="753"/>
        <v>0.3785</v>
      </c>
      <c r="U611" s="1">
        <f t="shared" si="754"/>
        <v>1.455</v>
      </c>
      <c r="W611" s="1">
        <f t="shared" si="755"/>
        <v>2296.38888888889</v>
      </c>
      <c r="AA611" s="1">
        <f t="shared" si="756"/>
        <v>44.2469990956644</v>
      </c>
      <c r="AF611" s="1" t="str">
        <f t="shared" si="757"/>
        <v>TRL6R3</v>
      </c>
      <c r="AG611" s="1">
        <f t="shared" si="758"/>
        <v>1.4705</v>
      </c>
      <c r="AI611" s="1">
        <f t="shared" si="759"/>
        <v>2025.27777777778</v>
      </c>
      <c r="AM611" s="1">
        <f t="shared" si="760"/>
        <v>44.9907881390424</v>
      </c>
    </row>
    <row r="612" spans="2:39">
      <c r="B612" s="1" t="s">
        <v>136</v>
      </c>
      <c r="D612" s="1">
        <f t="shared" si="746"/>
        <v>1.101978</v>
      </c>
      <c r="F612" s="1">
        <f t="shared" si="747"/>
        <v>0.383478</v>
      </c>
      <c r="H612" s="1">
        <f t="shared" si="748"/>
        <v>1.485456</v>
      </c>
      <c r="J612" s="1">
        <f t="shared" si="749"/>
        <v>2523.5</v>
      </c>
      <c r="N612" s="1">
        <f t="shared" si="750"/>
        <v>45.2963403538789</v>
      </c>
      <c r="P612" s="1" t="str">
        <f t="shared" si="751"/>
        <v>TRL6R3</v>
      </c>
      <c r="Q612" s="1">
        <f t="shared" si="752"/>
        <v>1.0805</v>
      </c>
      <c r="S612" s="1">
        <f t="shared" si="753"/>
        <v>0.348</v>
      </c>
      <c r="U612" s="1">
        <f t="shared" si="754"/>
        <v>1.4285</v>
      </c>
      <c r="W612" s="1">
        <f t="shared" si="755"/>
        <v>2349.38888888889</v>
      </c>
      <c r="AA612" s="1">
        <f t="shared" si="756"/>
        <v>44.5735418437528</v>
      </c>
      <c r="AF612" s="1" t="str">
        <f t="shared" si="757"/>
        <v>TRL6R3</v>
      </c>
      <c r="AG612" s="1">
        <f t="shared" si="758"/>
        <v>1.487</v>
      </c>
      <c r="AI612" s="1">
        <f t="shared" si="759"/>
        <v>2041.44444444444</v>
      </c>
      <c r="AM612" s="1">
        <f t="shared" si="760"/>
        <v>45.5903814081656</v>
      </c>
    </row>
    <row r="613" spans="2:39">
      <c r="B613" s="1" t="s">
        <v>136</v>
      </c>
      <c r="D613" s="1">
        <f t="shared" si="746"/>
        <v>1.121478</v>
      </c>
      <c r="F613" s="1">
        <f t="shared" si="747"/>
        <v>0.367978</v>
      </c>
      <c r="H613" s="1">
        <f t="shared" si="748"/>
        <v>1.489456</v>
      </c>
      <c r="J613" s="1">
        <f t="shared" si="749"/>
        <v>2524.11111111111</v>
      </c>
      <c r="N613" s="1">
        <f t="shared" si="750"/>
        <v>44.2281206362752</v>
      </c>
      <c r="P613" s="1" t="str">
        <f t="shared" si="751"/>
        <v>TRL6R3</v>
      </c>
      <c r="Q613" s="1">
        <f t="shared" si="752"/>
        <v>1.114</v>
      </c>
      <c r="S613" s="1">
        <f t="shared" si="753"/>
        <v>0.3685</v>
      </c>
      <c r="U613" s="1">
        <f t="shared" si="754"/>
        <v>1.4825</v>
      </c>
      <c r="W613" s="1">
        <f t="shared" si="755"/>
        <v>2349.44444444444</v>
      </c>
      <c r="AA613" s="1">
        <f t="shared" si="756"/>
        <v>44.1514640228238</v>
      </c>
      <c r="AF613" s="1" t="str">
        <f t="shared" si="757"/>
        <v>TRL6R3</v>
      </c>
      <c r="AG613" s="1">
        <f t="shared" si="758"/>
        <v>1.4665</v>
      </c>
      <c r="AI613" s="1">
        <f t="shared" si="759"/>
        <v>2002.27777777778</v>
      </c>
      <c r="AM613" s="1">
        <f t="shared" si="760"/>
        <v>44.5247871329608</v>
      </c>
    </row>
    <row r="614" spans="2:39">
      <c r="B614" s="1" t="s">
        <v>137</v>
      </c>
      <c r="D614" s="1">
        <f t="shared" si="746"/>
        <v>1.038978</v>
      </c>
      <c r="F614" s="1">
        <f t="shared" si="747"/>
        <v>0.335978</v>
      </c>
      <c r="H614" s="1">
        <f t="shared" si="748"/>
        <v>1.374956</v>
      </c>
      <c r="J614" s="1">
        <f t="shared" si="749"/>
        <v>2325.4375</v>
      </c>
      <c r="N614" s="1">
        <f t="shared" si="750"/>
        <v>42.4487368241682</v>
      </c>
      <c r="P614" s="1" t="str">
        <f t="shared" si="751"/>
        <v>TRS6R1</v>
      </c>
      <c r="Q614" s="1">
        <f t="shared" si="752"/>
        <v>1.0225</v>
      </c>
      <c r="S614" s="1">
        <f t="shared" si="753"/>
        <v>0.3275</v>
      </c>
      <c r="U614" s="1">
        <f t="shared" si="754"/>
        <v>1.35</v>
      </c>
      <c r="W614" s="1">
        <f t="shared" si="755"/>
        <v>2202.5625</v>
      </c>
      <c r="AA614" s="1">
        <f t="shared" si="756"/>
        <v>42.1931403330522</v>
      </c>
      <c r="AF614" s="1" t="str">
        <f t="shared" si="757"/>
        <v>TRS6R1</v>
      </c>
      <c r="AG614" s="1">
        <f t="shared" si="758"/>
        <v>1.3755</v>
      </c>
      <c r="AI614" s="1">
        <f t="shared" si="759"/>
        <v>1958.0625</v>
      </c>
      <c r="AM614" s="1">
        <f t="shared" si="760"/>
        <v>42.6829573853162</v>
      </c>
    </row>
    <row r="615" spans="2:39">
      <c r="B615" s="1" t="s">
        <v>137</v>
      </c>
      <c r="D615" s="1">
        <f t="shared" si="746"/>
        <v>1.047978</v>
      </c>
      <c r="F615" s="1">
        <f t="shared" si="747"/>
        <v>0.336978</v>
      </c>
      <c r="H615" s="1">
        <f t="shared" si="748"/>
        <v>1.384956</v>
      </c>
      <c r="J615" s="1">
        <f t="shared" si="749"/>
        <v>2460.375</v>
      </c>
      <c r="N615" s="1">
        <f t="shared" si="750"/>
        <v>42.9856514669264</v>
      </c>
      <c r="P615" s="1" t="str">
        <f t="shared" si="751"/>
        <v>TRS6R1</v>
      </c>
      <c r="Q615" s="1">
        <f t="shared" si="752"/>
        <v>1.052</v>
      </c>
      <c r="S615" s="1">
        <f t="shared" si="753"/>
        <v>0.3115</v>
      </c>
      <c r="U615" s="1">
        <f t="shared" si="754"/>
        <v>1.3635</v>
      </c>
      <c r="W615" s="1">
        <f t="shared" si="755"/>
        <v>2268</v>
      </c>
      <c r="AA615" s="1">
        <f t="shared" si="756"/>
        <v>42.1065132913491</v>
      </c>
      <c r="AF615" s="1" t="str">
        <f t="shared" si="757"/>
        <v>TRS6R1</v>
      </c>
      <c r="AG615" s="1">
        <f t="shared" si="758"/>
        <v>1.393</v>
      </c>
      <c r="AI615" s="1">
        <f t="shared" si="759"/>
        <v>1890.5625</v>
      </c>
      <c r="AM615" s="1">
        <f t="shared" si="760"/>
        <v>43.2344079806065</v>
      </c>
    </row>
    <row r="616" spans="2:39">
      <c r="B616" s="1" t="s">
        <v>137</v>
      </c>
      <c r="D616" s="1">
        <f t="shared" si="746"/>
        <v>1.056478</v>
      </c>
      <c r="F616" s="1">
        <f t="shared" si="747"/>
        <v>0.324478</v>
      </c>
      <c r="H616" s="1">
        <f t="shared" si="748"/>
        <v>1.380956</v>
      </c>
      <c r="J616" s="1">
        <f t="shared" si="749"/>
        <v>2362.3125</v>
      </c>
      <c r="N616" s="1">
        <f t="shared" si="750"/>
        <v>42.6511377362109</v>
      </c>
      <c r="P616" s="1" t="str">
        <f t="shared" si="751"/>
        <v>TRS6R1</v>
      </c>
      <c r="Q616" s="1">
        <f t="shared" si="752"/>
        <v>1.008</v>
      </c>
      <c r="S616" s="1">
        <f t="shared" si="753"/>
        <v>0.329</v>
      </c>
      <c r="U616" s="1">
        <f t="shared" si="754"/>
        <v>1.337</v>
      </c>
      <c r="W616" s="1">
        <f t="shared" si="755"/>
        <v>2174.8125</v>
      </c>
      <c r="AA616" s="1">
        <f t="shared" si="756"/>
        <v>41.5111941350859</v>
      </c>
      <c r="AF616" s="1" t="str">
        <f t="shared" si="757"/>
        <v>TRS6R1</v>
      </c>
      <c r="AG616" s="1">
        <f t="shared" si="758"/>
        <v>1.386</v>
      </c>
      <c r="AI616" s="1">
        <f t="shared" si="759"/>
        <v>1921.8125</v>
      </c>
      <c r="AM616" s="1">
        <f t="shared" si="760"/>
        <v>42.8983481898696</v>
      </c>
    </row>
    <row r="617" spans="2:39">
      <c r="B617" s="1" t="s">
        <v>138</v>
      </c>
      <c r="D617" s="1">
        <f t="shared" si="746"/>
        <v>1.037478</v>
      </c>
      <c r="F617" s="1">
        <f t="shared" si="747"/>
        <v>0.345478</v>
      </c>
      <c r="H617" s="1">
        <f t="shared" si="748"/>
        <v>1.382956</v>
      </c>
      <c r="J617" s="1">
        <f t="shared" si="749"/>
        <v>2432.9375</v>
      </c>
      <c r="N617" s="1">
        <f t="shared" si="750"/>
        <v>43.3486906700076</v>
      </c>
      <c r="P617" s="1" t="str">
        <f t="shared" si="751"/>
        <v>TRS6R2</v>
      </c>
      <c r="Q617" s="1">
        <f t="shared" si="752"/>
        <v>1.0395</v>
      </c>
      <c r="S617" s="1">
        <f t="shared" si="753"/>
        <v>0.3385</v>
      </c>
      <c r="U617" s="1">
        <f t="shared" si="754"/>
        <v>1.378</v>
      </c>
      <c r="W617" s="1">
        <f t="shared" si="755"/>
        <v>2370.4375</v>
      </c>
      <c r="AA617" s="1">
        <f t="shared" si="756"/>
        <v>42.9097533021576</v>
      </c>
      <c r="AF617" s="1" t="str">
        <f t="shared" si="757"/>
        <v>TRS6R2</v>
      </c>
      <c r="AG617" s="1">
        <f t="shared" si="758"/>
        <v>1.3845</v>
      </c>
      <c r="AI617" s="1">
        <f t="shared" si="759"/>
        <v>1988.6875</v>
      </c>
      <c r="AM617" s="1">
        <f t="shared" si="760"/>
        <v>43.6359169549538</v>
      </c>
    </row>
    <row r="618" spans="2:39">
      <c r="B618" s="1" t="s">
        <v>138</v>
      </c>
      <c r="D618" s="1">
        <f t="shared" si="746"/>
        <v>1.047478</v>
      </c>
      <c r="F618" s="1">
        <f t="shared" si="747"/>
        <v>0.349478</v>
      </c>
      <c r="H618" s="1">
        <f t="shared" si="748"/>
        <v>1.396956</v>
      </c>
      <c r="J618" s="1">
        <f t="shared" si="749"/>
        <v>2406.1875</v>
      </c>
      <c r="N618" s="1">
        <f t="shared" si="750"/>
        <v>43.5086814968216</v>
      </c>
      <c r="P618" s="1" t="str">
        <f t="shared" si="751"/>
        <v>TRS6R2</v>
      </c>
      <c r="Q618" s="1">
        <f t="shared" si="752"/>
        <v>1.038</v>
      </c>
      <c r="S618" s="1">
        <f t="shared" si="753"/>
        <v>0.3365</v>
      </c>
      <c r="U618" s="1">
        <f t="shared" si="754"/>
        <v>1.3745</v>
      </c>
      <c r="W618" s="1">
        <f t="shared" si="755"/>
        <v>2305.125</v>
      </c>
      <c r="AA618" s="1">
        <f t="shared" si="756"/>
        <v>43.69894202682</v>
      </c>
      <c r="AF618" s="1" t="str">
        <f t="shared" si="757"/>
        <v>TRS6R2</v>
      </c>
      <c r="AG618" s="1">
        <f t="shared" si="758"/>
        <v>1.4015</v>
      </c>
      <c r="AI618" s="1">
        <f t="shared" si="759"/>
        <v>2058.8125</v>
      </c>
      <c r="AM618" s="1">
        <f t="shared" si="760"/>
        <v>43.8009959100972</v>
      </c>
    </row>
    <row r="619" spans="2:39">
      <c r="B619" s="1" t="s">
        <v>138</v>
      </c>
      <c r="D619" s="1">
        <f t="shared" si="746"/>
        <v>1.055478</v>
      </c>
      <c r="F619" s="1">
        <f t="shared" si="747"/>
        <v>0.337978</v>
      </c>
      <c r="H619" s="1">
        <f t="shared" si="748"/>
        <v>1.393456</v>
      </c>
      <c r="J619" s="1">
        <f t="shared" si="749"/>
        <v>2399.9375</v>
      </c>
      <c r="N619" s="1">
        <f t="shared" si="750"/>
        <v>43.1169215837436</v>
      </c>
      <c r="P619" s="1" t="str">
        <f t="shared" si="751"/>
        <v>TRS6R2</v>
      </c>
      <c r="Q619" s="1">
        <f t="shared" si="752"/>
        <v>1.0295</v>
      </c>
      <c r="S619" s="1">
        <f t="shared" si="753"/>
        <v>0.337</v>
      </c>
      <c r="U619" s="1">
        <f t="shared" si="754"/>
        <v>1.3665</v>
      </c>
      <c r="W619" s="1">
        <f t="shared" si="755"/>
        <v>2369.125</v>
      </c>
      <c r="AA619" s="1">
        <f t="shared" si="756"/>
        <v>42.626168737503</v>
      </c>
      <c r="AF619" s="1" t="str">
        <f t="shared" si="757"/>
        <v>TRS6R2</v>
      </c>
      <c r="AG619" s="1">
        <f t="shared" si="758"/>
        <v>1.3775</v>
      </c>
      <c r="AI619" s="1">
        <f t="shared" si="759"/>
        <v>2063.5</v>
      </c>
      <c r="AM619" s="1">
        <f t="shared" si="760"/>
        <v>43.40429931256</v>
      </c>
    </row>
    <row r="620" spans="2:39">
      <c r="B620" s="1" t="s">
        <v>139</v>
      </c>
      <c r="D620" s="1">
        <f t="shared" si="746"/>
        <v>1.074478</v>
      </c>
      <c r="F620" s="1">
        <f t="shared" si="747"/>
        <v>0.347978</v>
      </c>
      <c r="H620" s="1">
        <f t="shared" si="748"/>
        <v>1.422456</v>
      </c>
      <c r="J620" s="1">
        <f t="shared" si="749"/>
        <v>2795.125</v>
      </c>
      <c r="N620" s="1">
        <f t="shared" si="750"/>
        <v>43.9352275248284</v>
      </c>
      <c r="P620" s="1" t="str">
        <f t="shared" si="751"/>
        <v>TRS6R3</v>
      </c>
      <c r="Q620" s="1">
        <f t="shared" si="752"/>
        <v>1.067</v>
      </c>
      <c r="S620" s="1">
        <f t="shared" si="753"/>
        <v>0.3485</v>
      </c>
      <c r="U620" s="1">
        <f t="shared" si="754"/>
        <v>1.4155</v>
      </c>
      <c r="W620" s="1">
        <f t="shared" si="755"/>
        <v>2607.625</v>
      </c>
      <c r="AA620" s="1">
        <f t="shared" si="756"/>
        <v>43.5973422722278</v>
      </c>
      <c r="AF620" s="1" t="str">
        <f t="shared" si="757"/>
        <v>TRS6R3</v>
      </c>
      <c r="AG620" s="1">
        <f t="shared" si="758"/>
        <v>1.43</v>
      </c>
      <c r="AI620" s="1">
        <f t="shared" si="759"/>
        <v>2253.1875</v>
      </c>
      <c r="AM620" s="1">
        <f t="shared" si="760"/>
        <v>44.1292063357538</v>
      </c>
    </row>
    <row r="621" spans="2:39">
      <c r="B621" s="1" t="s">
        <v>139</v>
      </c>
      <c r="D621" s="1">
        <f t="shared" si="746"/>
        <v>1.062978</v>
      </c>
      <c r="F621" s="1">
        <f t="shared" si="747"/>
        <v>0.358978</v>
      </c>
      <c r="H621" s="1">
        <f t="shared" si="748"/>
        <v>1.421956</v>
      </c>
      <c r="J621" s="1">
        <f t="shared" si="749"/>
        <v>2679.25</v>
      </c>
      <c r="N621" s="1">
        <f t="shared" si="750"/>
        <v>44.4947617103621</v>
      </c>
      <c r="P621" s="1" t="str">
        <f t="shared" si="751"/>
        <v>TRS6R3</v>
      </c>
      <c r="Q621" s="1">
        <f t="shared" si="752"/>
        <v>1.0605</v>
      </c>
      <c r="S621" s="1">
        <f t="shared" si="753"/>
        <v>0.3425</v>
      </c>
      <c r="U621" s="1">
        <f t="shared" si="754"/>
        <v>1.403</v>
      </c>
      <c r="W621" s="1">
        <f t="shared" si="755"/>
        <v>2429.25</v>
      </c>
      <c r="AA621" s="1">
        <f t="shared" si="756"/>
        <v>43.6229796204957</v>
      </c>
      <c r="AF621" s="1" t="str">
        <f t="shared" si="757"/>
        <v>TRS6R3</v>
      </c>
      <c r="AG621" s="1">
        <f t="shared" si="758"/>
        <v>1.451</v>
      </c>
      <c r="AI621" s="1">
        <f t="shared" si="759"/>
        <v>2066.6875</v>
      </c>
      <c r="AM621" s="1">
        <f t="shared" si="760"/>
        <v>44.7815753534965</v>
      </c>
    </row>
    <row r="622" spans="2:39">
      <c r="B622" s="1" t="s">
        <v>139</v>
      </c>
      <c r="D622" s="1">
        <f t="shared" si="746"/>
        <v>1.087478</v>
      </c>
      <c r="F622" s="1">
        <f t="shared" si="747"/>
        <v>0.341978</v>
      </c>
      <c r="H622" s="1">
        <f t="shared" si="748"/>
        <v>1.429456</v>
      </c>
      <c r="J622" s="1">
        <f t="shared" si="749"/>
        <v>2684.375</v>
      </c>
      <c r="N622" s="1">
        <f t="shared" si="750"/>
        <v>43.9543984085523</v>
      </c>
      <c r="P622" s="1" t="str">
        <f t="shared" si="751"/>
        <v>TRS6R3</v>
      </c>
      <c r="Q622" s="1">
        <f t="shared" si="752"/>
        <v>1.073</v>
      </c>
      <c r="S622" s="1">
        <f t="shared" si="753"/>
        <v>0.337</v>
      </c>
      <c r="U622" s="1">
        <f t="shared" si="754"/>
        <v>1.41</v>
      </c>
      <c r="W622" s="1">
        <f t="shared" si="755"/>
        <v>2559.375</v>
      </c>
      <c r="AA622" s="1">
        <f t="shared" si="756"/>
        <v>43.3302813027604</v>
      </c>
      <c r="AF622" s="1" t="str">
        <f t="shared" si="757"/>
        <v>TRS6R3</v>
      </c>
      <c r="AG622" s="1">
        <f t="shared" si="758"/>
        <v>1.4285</v>
      </c>
      <c r="AI622" s="1">
        <f t="shared" si="759"/>
        <v>2273.125</v>
      </c>
      <c r="AM622" s="1">
        <f t="shared" si="760"/>
        <v>44.2441130689263</v>
      </c>
    </row>
    <row r="623" spans="2:39">
      <c r="B623" s="1" t="s">
        <v>140</v>
      </c>
      <c r="D623" s="1">
        <f t="shared" ref="D623:D655" si="761">AP367</f>
        <v>1.299478</v>
      </c>
      <c r="F623" s="1">
        <f t="shared" ref="F623:F655" si="762">AR367</f>
        <v>0.547478</v>
      </c>
      <c r="H623" s="1">
        <f t="shared" ref="H623:H655" si="763">AT367</f>
        <v>1.846956</v>
      </c>
      <c r="J623" s="1">
        <f t="shared" ref="J623:J655" si="764">AV367</f>
        <v>4048.75</v>
      </c>
      <c r="N623" s="1">
        <f t="shared" ref="N623:N655" si="765">AZ367</f>
        <v>53.1553285572147</v>
      </c>
      <c r="P623" s="1" t="str">
        <f t="shared" ref="P623:P655" si="766">BB367</f>
        <v>TR4R1</v>
      </c>
      <c r="Q623" s="1">
        <f t="shared" ref="Q623:Q655" si="767">BC367</f>
        <v>1.2715</v>
      </c>
      <c r="S623" s="1">
        <f t="shared" ref="S623:S655" si="768">BE367</f>
        <v>0.518</v>
      </c>
      <c r="U623" s="1">
        <f t="shared" ref="U623:U655" si="769">BG367</f>
        <v>1.7895</v>
      </c>
      <c r="W623" s="1">
        <f t="shared" ref="W623:W655" si="770">BI367</f>
        <v>3848.5</v>
      </c>
      <c r="AA623" s="1">
        <f t="shared" ref="AA623:AA655" si="771">BM367</f>
        <v>52.4869332732181</v>
      </c>
      <c r="AF623" s="1" t="str">
        <f t="shared" ref="AF623:AF655" si="772">BR367</f>
        <v>TR4R1</v>
      </c>
      <c r="AG623" s="1">
        <f t="shared" ref="AG623:AG655" si="773">BS367</f>
        <v>1.836</v>
      </c>
      <c r="AI623" s="1">
        <f t="shared" ref="AI623:AI655" si="774">BU367</f>
        <v>3423.16666666667</v>
      </c>
      <c r="AM623" s="1">
        <f t="shared" ref="AM623:AM655" si="775">BY367</f>
        <v>53.2423101102746</v>
      </c>
    </row>
    <row r="624" spans="2:39">
      <c r="B624" s="1" t="s">
        <v>140</v>
      </c>
      <c r="D624" s="1">
        <f t="shared" si="761"/>
        <v>1.294478</v>
      </c>
      <c r="F624" s="1">
        <f t="shared" si="762"/>
        <v>0.553478</v>
      </c>
      <c r="H624" s="1">
        <f t="shared" si="763"/>
        <v>1.847956</v>
      </c>
      <c r="J624" s="1">
        <f t="shared" si="764"/>
        <v>4182.33333333333</v>
      </c>
      <c r="N624" s="1">
        <f t="shared" si="765"/>
        <v>53.7271122584994</v>
      </c>
      <c r="P624" s="1" t="str">
        <f t="shared" si="766"/>
        <v>TR4R1</v>
      </c>
      <c r="Q624" s="1">
        <f t="shared" si="767"/>
        <v>1.256</v>
      </c>
      <c r="S624" s="1">
        <f t="shared" si="768"/>
        <v>0.524</v>
      </c>
      <c r="U624" s="1">
        <f t="shared" si="769"/>
        <v>1.78</v>
      </c>
      <c r="W624" s="1">
        <f t="shared" si="770"/>
        <v>3988.16666666667</v>
      </c>
      <c r="AA624" s="1">
        <f t="shared" si="771"/>
        <v>52.9451230652556</v>
      </c>
      <c r="AF624" s="1" t="str">
        <f t="shared" si="772"/>
        <v>TR4R1</v>
      </c>
      <c r="AG624" s="1">
        <f t="shared" si="773"/>
        <v>1.877</v>
      </c>
      <c r="AI624" s="1">
        <f t="shared" si="774"/>
        <v>3447.16666666667</v>
      </c>
      <c r="AM624" s="1">
        <f t="shared" si="775"/>
        <v>53.0260854176944</v>
      </c>
    </row>
    <row r="625" spans="2:39">
      <c r="B625" s="1" t="s">
        <v>140</v>
      </c>
      <c r="D625" s="1">
        <f t="shared" si="761"/>
        <v>1.308978</v>
      </c>
      <c r="F625" s="1">
        <f t="shared" si="762"/>
        <v>0.568978</v>
      </c>
      <c r="H625" s="1">
        <f t="shared" si="763"/>
        <v>1.877956</v>
      </c>
      <c r="J625" s="1">
        <f t="shared" si="764"/>
        <v>4172.75</v>
      </c>
      <c r="N625" s="1">
        <f t="shared" si="765"/>
        <v>53.0150776385577</v>
      </c>
      <c r="P625" s="1" t="str">
        <f t="shared" si="766"/>
        <v>TR4R1</v>
      </c>
      <c r="Q625" s="1">
        <f t="shared" si="767"/>
        <v>1.2705</v>
      </c>
      <c r="S625" s="1">
        <f t="shared" si="768"/>
        <v>0.5355</v>
      </c>
      <c r="U625" s="1">
        <f t="shared" si="769"/>
        <v>1.806</v>
      </c>
      <c r="W625" s="1">
        <f t="shared" si="770"/>
        <v>3988.5</v>
      </c>
      <c r="AA625" s="1">
        <f t="shared" si="771"/>
        <v>52.7608636379928</v>
      </c>
      <c r="AF625" s="1" t="str">
        <f t="shared" si="772"/>
        <v>TR4R1</v>
      </c>
      <c r="AG625" s="1">
        <f t="shared" si="773"/>
        <v>1.8265</v>
      </c>
      <c r="AI625" s="1">
        <f t="shared" si="774"/>
        <v>3335.58333333333</v>
      </c>
      <c r="AM625" s="1">
        <f t="shared" si="775"/>
        <v>53.7597555201578</v>
      </c>
    </row>
    <row r="626" spans="2:39">
      <c r="B626" s="1" t="s">
        <v>141</v>
      </c>
      <c r="D626" s="1">
        <f t="shared" si="761"/>
        <v>1.309478</v>
      </c>
      <c r="F626" s="1">
        <f t="shared" si="762"/>
        <v>0.544478</v>
      </c>
      <c r="H626" s="1">
        <f t="shared" si="763"/>
        <v>1.853956</v>
      </c>
      <c r="J626" s="1">
        <f t="shared" si="764"/>
        <v>4089.16666666667</v>
      </c>
      <c r="N626" s="1">
        <f t="shared" si="765"/>
        <v>52.9174025821672</v>
      </c>
      <c r="P626" s="1" t="str">
        <f t="shared" si="766"/>
        <v>TR4R2</v>
      </c>
      <c r="Q626" s="1">
        <f t="shared" si="767"/>
        <v>1.2705</v>
      </c>
      <c r="S626" s="1">
        <f t="shared" si="768"/>
        <v>0.5175</v>
      </c>
      <c r="U626" s="1">
        <f t="shared" si="769"/>
        <v>1.788</v>
      </c>
      <c r="W626" s="1">
        <f t="shared" si="770"/>
        <v>3885.08333333333</v>
      </c>
      <c r="AA626" s="1">
        <f t="shared" si="771"/>
        <v>53.1913952845005</v>
      </c>
      <c r="AF626" s="1" t="str">
        <f t="shared" si="772"/>
        <v>TR4R2</v>
      </c>
      <c r="AG626" s="1">
        <f t="shared" si="773"/>
        <v>1.8185</v>
      </c>
      <c r="AI626" s="1">
        <f t="shared" si="774"/>
        <v>3310.75</v>
      </c>
      <c r="AM626" s="1">
        <f t="shared" si="775"/>
        <v>52.5009334715708</v>
      </c>
    </row>
    <row r="627" spans="2:39">
      <c r="B627" s="1" t="s">
        <v>141</v>
      </c>
      <c r="D627" s="1">
        <f t="shared" si="761"/>
        <v>1.297978</v>
      </c>
      <c r="F627" s="1">
        <f t="shared" si="762"/>
        <v>0.567478</v>
      </c>
      <c r="H627" s="1">
        <f t="shared" si="763"/>
        <v>1.865456</v>
      </c>
      <c r="J627" s="1">
        <f t="shared" si="764"/>
        <v>4187</v>
      </c>
      <c r="N627" s="1">
        <f t="shared" si="765"/>
        <v>53.5899482403061</v>
      </c>
      <c r="P627" s="1" t="str">
        <f t="shared" si="766"/>
        <v>TR4R2</v>
      </c>
      <c r="Q627" s="1">
        <f t="shared" si="767"/>
        <v>1.2645</v>
      </c>
      <c r="S627" s="1">
        <f t="shared" si="768"/>
        <v>0.532</v>
      </c>
      <c r="U627" s="1">
        <f t="shared" si="769"/>
        <v>1.7965</v>
      </c>
      <c r="W627" s="1">
        <f t="shared" si="770"/>
        <v>3997.83333333333</v>
      </c>
      <c r="AA627" s="1">
        <f t="shared" si="771"/>
        <v>52.7248581121697</v>
      </c>
      <c r="AF627" s="1" t="str">
        <f t="shared" si="772"/>
        <v>TR4R2</v>
      </c>
      <c r="AG627" s="1">
        <f t="shared" si="773"/>
        <v>1.829</v>
      </c>
      <c r="AI627" s="1">
        <f t="shared" si="774"/>
        <v>3432.58333333333</v>
      </c>
      <c r="AM627" s="1">
        <f t="shared" si="775"/>
        <v>53.1975309558221</v>
      </c>
    </row>
    <row r="628" spans="2:39">
      <c r="B628" s="1" t="s">
        <v>141</v>
      </c>
      <c r="D628" s="1">
        <f t="shared" si="761"/>
        <v>1.284478</v>
      </c>
      <c r="F628" s="1">
        <f t="shared" si="762"/>
        <v>0.566978</v>
      </c>
      <c r="H628" s="1">
        <f t="shared" si="763"/>
        <v>1.851456</v>
      </c>
      <c r="J628" s="1">
        <f t="shared" si="764"/>
        <v>4125.75</v>
      </c>
      <c r="N628" s="1">
        <f t="shared" si="765"/>
        <v>53.8279123040821</v>
      </c>
      <c r="P628" s="1" t="str">
        <f t="shared" si="766"/>
        <v>TR4R2</v>
      </c>
      <c r="Q628" s="1">
        <f t="shared" si="767"/>
        <v>1.244</v>
      </c>
      <c r="S628" s="1">
        <f t="shared" si="768"/>
        <v>0.542</v>
      </c>
      <c r="U628" s="1">
        <f t="shared" si="769"/>
        <v>1.786</v>
      </c>
      <c r="W628" s="1">
        <f t="shared" si="770"/>
        <v>3942.33333333333</v>
      </c>
      <c r="AA628" s="1">
        <f t="shared" si="771"/>
        <v>52.8855370274353</v>
      </c>
      <c r="AF628" s="1" t="str">
        <f t="shared" si="772"/>
        <v>TR4R2</v>
      </c>
      <c r="AG628" s="1">
        <f t="shared" si="773"/>
        <v>1.8025</v>
      </c>
      <c r="AI628" s="1">
        <f t="shared" si="774"/>
        <v>3467.08333333333</v>
      </c>
      <c r="AM628" s="1">
        <f t="shared" si="775"/>
        <v>54.4703773248308</v>
      </c>
    </row>
    <row r="629" spans="2:39">
      <c r="B629" s="1" t="s">
        <v>142</v>
      </c>
      <c r="D629" s="1">
        <f t="shared" si="761"/>
        <v>1.290978</v>
      </c>
      <c r="F629" s="1">
        <f t="shared" si="762"/>
        <v>0.530478</v>
      </c>
      <c r="H629" s="1">
        <f t="shared" si="763"/>
        <v>1.821456</v>
      </c>
      <c r="J629" s="1">
        <f t="shared" si="764"/>
        <v>2627.72222222222</v>
      </c>
      <c r="N629" s="1">
        <f t="shared" si="765"/>
        <v>48.8069135944066</v>
      </c>
      <c r="P629" s="1" t="str">
        <f t="shared" si="766"/>
        <v>TR6R1</v>
      </c>
      <c r="Q629" s="1">
        <f t="shared" si="767"/>
        <v>1.253</v>
      </c>
      <c r="S629" s="1">
        <f t="shared" si="768"/>
        <v>0.5035</v>
      </c>
      <c r="U629" s="1">
        <f t="shared" si="769"/>
        <v>1.7565</v>
      </c>
      <c r="W629" s="1">
        <f t="shared" si="770"/>
        <v>2570.5</v>
      </c>
      <c r="AA629" s="1">
        <f t="shared" si="771"/>
        <v>48.6204818985931</v>
      </c>
      <c r="AF629" s="1" t="str">
        <f t="shared" si="772"/>
        <v>TR6R1</v>
      </c>
      <c r="AG629" s="1">
        <f t="shared" si="773"/>
        <v>1.8355</v>
      </c>
      <c r="AI629" s="1">
        <f t="shared" si="774"/>
        <v>2182.94444444444</v>
      </c>
      <c r="AM629" s="1">
        <f t="shared" si="775"/>
        <v>49.7930869674921</v>
      </c>
    </row>
    <row r="630" spans="2:39">
      <c r="B630" s="1" t="s">
        <v>142</v>
      </c>
      <c r="D630" s="1">
        <f t="shared" si="761"/>
        <v>1.278978</v>
      </c>
      <c r="F630" s="1">
        <f t="shared" si="762"/>
        <v>0.541978</v>
      </c>
      <c r="H630" s="1">
        <f t="shared" si="763"/>
        <v>1.820956</v>
      </c>
      <c r="J630" s="1">
        <f t="shared" si="764"/>
        <v>2706.44444444444</v>
      </c>
      <c r="N630" s="1">
        <f t="shared" si="765"/>
        <v>50.8676391962904</v>
      </c>
      <c r="P630" s="1" t="str">
        <f t="shared" si="766"/>
        <v>TR6R1</v>
      </c>
      <c r="Q630" s="1">
        <f t="shared" si="767"/>
        <v>1.241</v>
      </c>
      <c r="S630" s="1">
        <f t="shared" si="768"/>
        <v>0.5085</v>
      </c>
      <c r="U630" s="1">
        <f t="shared" si="769"/>
        <v>1.7495</v>
      </c>
      <c r="W630" s="1">
        <f t="shared" si="770"/>
        <v>2539.66666666667</v>
      </c>
      <c r="AA630" s="1">
        <f t="shared" si="771"/>
        <v>50.5971203324551</v>
      </c>
      <c r="AF630" s="1" t="str">
        <f t="shared" si="772"/>
        <v>TR6R1</v>
      </c>
      <c r="AG630" s="1">
        <f t="shared" si="773"/>
        <v>1.7785</v>
      </c>
      <c r="AI630" s="1">
        <f t="shared" si="774"/>
        <v>2204.55555555556</v>
      </c>
      <c r="AM630" s="1">
        <f t="shared" si="775"/>
        <v>51.8632234284044</v>
      </c>
    </row>
    <row r="631" spans="2:39">
      <c r="B631" s="1" t="s">
        <v>142</v>
      </c>
      <c r="D631" s="1">
        <f t="shared" si="761"/>
        <v>1.281978</v>
      </c>
      <c r="F631" s="1">
        <f t="shared" si="762"/>
        <v>0.545978</v>
      </c>
      <c r="H631" s="1">
        <f t="shared" si="763"/>
        <v>1.827956</v>
      </c>
      <c r="J631" s="1">
        <f t="shared" si="764"/>
        <v>2715.55555555556</v>
      </c>
      <c r="N631" s="1">
        <f t="shared" si="765"/>
        <v>49.2398250481688</v>
      </c>
      <c r="P631" s="1" t="str">
        <f t="shared" si="766"/>
        <v>TR6R1</v>
      </c>
      <c r="Q631" s="1">
        <f t="shared" si="767"/>
        <v>1.254</v>
      </c>
      <c r="S631" s="1">
        <f t="shared" si="768"/>
        <v>0.517</v>
      </c>
      <c r="U631" s="1">
        <f t="shared" si="769"/>
        <v>1.771</v>
      </c>
      <c r="W631" s="1">
        <f t="shared" si="770"/>
        <v>2548.88888888889</v>
      </c>
      <c r="AA631" s="1">
        <f t="shared" si="771"/>
        <v>49.1129723544189</v>
      </c>
      <c r="AF631" s="1" t="str">
        <f t="shared" si="772"/>
        <v>TR6R1</v>
      </c>
      <c r="AG631" s="1">
        <f t="shared" si="773"/>
        <v>1.8</v>
      </c>
      <c r="AI631" s="1">
        <f t="shared" si="774"/>
        <v>2228.05555555556</v>
      </c>
      <c r="AM631" s="1">
        <f t="shared" si="775"/>
        <v>50.236148027504</v>
      </c>
    </row>
    <row r="632" spans="2:39">
      <c r="B632" s="1" t="s">
        <v>143</v>
      </c>
      <c r="D632" s="1">
        <f t="shared" si="761"/>
        <v>1.268978</v>
      </c>
      <c r="F632" s="1">
        <f t="shared" si="762"/>
        <v>0.512978</v>
      </c>
      <c r="H632" s="1">
        <f t="shared" si="763"/>
        <v>1.781956</v>
      </c>
      <c r="J632" s="1">
        <f t="shared" si="764"/>
        <v>2624.72222222222</v>
      </c>
      <c r="N632" s="1">
        <f t="shared" si="765"/>
        <v>49.4186600397446</v>
      </c>
      <c r="P632" s="1" t="str">
        <f t="shared" si="766"/>
        <v>TR6R2</v>
      </c>
      <c r="Q632" s="1">
        <f t="shared" si="767"/>
        <v>1.2315</v>
      </c>
      <c r="S632" s="1">
        <f t="shared" si="768"/>
        <v>0.48</v>
      </c>
      <c r="U632" s="1">
        <f t="shared" si="769"/>
        <v>1.7115</v>
      </c>
      <c r="W632" s="1">
        <f t="shared" si="770"/>
        <v>2491.27777777778</v>
      </c>
      <c r="AA632" s="1">
        <f t="shared" si="771"/>
        <v>49.1245194622625</v>
      </c>
      <c r="AF632" s="1" t="str">
        <f t="shared" si="772"/>
        <v>TR6R2</v>
      </c>
      <c r="AG632" s="1">
        <f t="shared" si="773"/>
        <v>1.759</v>
      </c>
      <c r="AI632" s="1">
        <f t="shared" si="774"/>
        <v>2167.66666666667</v>
      </c>
      <c r="AM632" s="1">
        <f t="shared" si="775"/>
        <v>51.3620711292234</v>
      </c>
    </row>
    <row r="633" spans="2:39">
      <c r="B633" s="1" t="s">
        <v>143</v>
      </c>
      <c r="D633" s="1">
        <f t="shared" si="761"/>
        <v>1.251978</v>
      </c>
      <c r="F633" s="1">
        <f t="shared" si="762"/>
        <v>0.521978</v>
      </c>
      <c r="H633" s="1">
        <f t="shared" si="763"/>
        <v>1.773956</v>
      </c>
      <c r="J633" s="1">
        <f t="shared" si="764"/>
        <v>2582.5</v>
      </c>
      <c r="N633" s="1">
        <f t="shared" si="765"/>
        <v>50.4248818620046</v>
      </c>
      <c r="P633" s="1" t="str">
        <f t="shared" si="766"/>
        <v>TR6R2</v>
      </c>
      <c r="Q633" s="1">
        <f t="shared" si="767"/>
        <v>1.2145</v>
      </c>
      <c r="S633" s="1">
        <f t="shared" si="768"/>
        <v>0.489</v>
      </c>
      <c r="U633" s="1">
        <f t="shared" si="769"/>
        <v>1.7035</v>
      </c>
      <c r="W633" s="1">
        <f t="shared" si="770"/>
        <v>2524.05555555556</v>
      </c>
      <c r="AA633" s="1">
        <f t="shared" si="771"/>
        <v>49.9940896030905</v>
      </c>
      <c r="AF633" s="1" t="str">
        <f t="shared" si="772"/>
        <v>TR6R2</v>
      </c>
      <c r="AG633" s="1">
        <f t="shared" si="773"/>
        <v>1.7465</v>
      </c>
      <c r="AI633" s="1">
        <f t="shared" si="774"/>
        <v>2181.27777777778</v>
      </c>
      <c r="AM633" s="1">
        <f t="shared" si="775"/>
        <v>52.3732427062665</v>
      </c>
    </row>
    <row r="634" spans="2:39">
      <c r="B634" s="1" t="s">
        <v>143</v>
      </c>
      <c r="D634" s="1">
        <f t="shared" si="761"/>
        <v>1.265478</v>
      </c>
      <c r="F634" s="1">
        <f t="shared" si="762"/>
        <v>0.525478</v>
      </c>
      <c r="H634" s="1">
        <f t="shared" si="763"/>
        <v>1.790956</v>
      </c>
      <c r="J634" s="1">
        <f t="shared" si="764"/>
        <v>2599.94444444444</v>
      </c>
      <c r="N634" s="1">
        <f t="shared" si="765"/>
        <v>49.1046258445346</v>
      </c>
      <c r="P634" s="1" t="str">
        <f t="shared" si="766"/>
        <v>TR6R2</v>
      </c>
      <c r="Q634" s="1">
        <f t="shared" si="767"/>
        <v>1.2355</v>
      </c>
      <c r="S634" s="1">
        <f t="shared" si="768"/>
        <v>0.4965</v>
      </c>
      <c r="U634" s="1">
        <f t="shared" si="769"/>
        <v>1.732</v>
      </c>
      <c r="W634" s="1">
        <f t="shared" si="770"/>
        <v>2521.94444444444</v>
      </c>
      <c r="AA634" s="1">
        <f t="shared" si="771"/>
        <v>48.1016182305781</v>
      </c>
      <c r="AF634" s="1" t="str">
        <f t="shared" si="772"/>
        <v>TR6R2</v>
      </c>
      <c r="AG634" s="1">
        <f t="shared" si="773"/>
        <v>1.804</v>
      </c>
      <c r="AI634" s="1">
        <f t="shared" si="774"/>
        <v>2160.5</v>
      </c>
      <c r="AM634" s="1">
        <f t="shared" si="775"/>
        <v>51.037415178067</v>
      </c>
    </row>
    <row r="635" spans="2:39">
      <c r="B635" s="1" t="s">
        <v>144</v>
      </c>
      <c r="D635" s="1">
        <f t="shared" si="761"/>
        <v>1.170478</v>
      </c>
      <c r="F635" s="1">
        <f t="shared" si="762"/>
        <v>0.485478</v>
      </c>
      <c r="H635" s="1">
        <f t="shared" si="763"/>
        <v>1.655956</v>
      </c>
      <c r="J635" s="1">
        <f t="shared" si="764"/>
        <v>2251.55555555556</v>
      </c>
      <c r="N635" s="1">
        <f t="shared" si="765"/>
        <v>50.0456170944259</v>
      </c>
      <c r="P635" s="1" t="str">
        <f t="shared" si="766"/>
        <v>TR6R3</v>
      </c>
      <c r="Q635" s="1">
        <f t="shared" si="767"/>
        <v>1.139</v>
      </c>
      <c r="S635" s="1">
        <f t="shared" si="768"/>
        <v>0.454</v>
      </c>
      <c r="U635" s="1">
        <f t="shared" si="769"/>
        <v>1.593</v>
      </c>
      <c r="W635" s="1">
        <f t="shared" si="770"/>
        <v>2140.61111111111</v>
      </c>
      <c r="AA635" s="1">
        <f t="shared" si="771"/>
        <v>49.403313762214</v>
      </c>
      <c r="AF635" s="1" t="str">
        <f t="shared" si="772"/>
        <v>TR6R3</v>
      </c>
      <c r="AG635" s="1">
        <f t="shared" si="773"/>
        <v>1.631</v>
      </c>
      <c r="AI635" s="1">
        <f t="shared" si="774"/>
        <v>1847.55555555556</v>
      </c>
      <c r="AM635" s="1">
        <f t="shared" si="775"/>
        <v>50.0735383593285</v>
      </c>
    </row>
    <row r="636" spans="2:39">
      <c r="B636" s="1" t="s">
        <v>144</v>
      </c>
      <c r="D636" s="1">
        <f t="shared" si="761"/>
        <v>1.157978</v>
      </c>
      <c r="F636" s="1">
        <f t="shared" si="762"/>
        <v>0.485478</v>
      </c>
      <c r="H636" s="1">
        <f t="shared" si="763"/>
        <v>1.643456</v>
      </c>
      <c r="J636" s="1">
        <f t="shared" si="764"/>
        <v>2231.5</v>
      </c>
      <c r="N636" s="1">
        <f t="shared" si="765"/>
        <v>50.1782055303304</v>
      </c>
      <c r="P636" s="1" t="str">
        <f t="shared" si="766"/>
        <v>TR6R3</v>
      </c>
      <c r="Q636" s="1">
        <f t="shared" si="767"/>
        <v>1.122</v>
      </c>
      <c r="S636" s="1">
        <f t="shared" si="768"/>
        <v>0.454</v>
      </c>
      <c r="U636" s="1">
        <f t="shared" si="769"/>
        <v>1.576</v>
      </c>
      <c r="W636" s="1">
        <f t="shared" si="770"/>
        <v>2147.66666666667</v>
      </c>
      <c r="AA636" s="1">
        <f t="shared" si="771"/>
        <v>49.8692153088047</v>
      </c>
      <c r="AF636" s="1" t="str">
        <f t="shared" si="772"/>
        <v>TR6R3</v>
      </c>
      <c r="AG636" s="1">
        <f t="shared" si="773"/>
        <v>1.66</v>
      </c>
      <c r="AI636" s="1">
        <f t="shared" si="774"/>
        <v>1840.83333333333</v>
      </c>
      <c r="AM636" s="1">
        <f t="shared" si="775"/>
        <v>50.312933626679</v>
      </c>
    </row>
    <row r="637" spans="2:39">
      <c r="B637" s="1" t="s">
        <v>144</v>
      </c>
      <c r="D637" s="1">
        <f t="shared" si="761"/>
        <v>1.153978</v>
      </c>
      <c r="F637" s="1">
        <f t="shared" si="762"/>
        <v>0.482478</v>
      </c>
      <c r="H637" s="1">
        <f t="shared" si="763"/>
        <v>1.636456</v>
      </c>
      <c r="J637" s="1">
        <f t="shared" si="764"/>
        <v>2224.27777777778</v>
      </c>
      <c r="N637" s="1">
        <f t="shared" si="765"/>
        <v>50.4726759658861</v>
      </c>
      <c r="P637" s="1" t="str">
        <f t="shared" si="766"/>
        <v>TR6R3</v>
      </c>
      <c r="Q637" s="1">
        <f t="shared" si="767"/>
        <v>1.1155</v>
      </c>
      <c r="S637" s="1">
        <f t="shared" si="768"/>
        <v>0.445</v>
      </c>
      <c r="U637" s="1">
        <f t="shared" si="769"/>
        <v>1.5605</v>
      </c>
      <c r="W637" s="1">
        <f t="shared" si="770"/>
        <v>2124.61111111111</v>
      </c>
      <c r="AA637" s="1">
        <f t="shared" si="771"/>
        <v>50.1552625840544</v>
      </c>
      <c r="AF637" s="1" t="str">
        <f t="shared" si="772"/>
        <v>TR6R3</v>
      </c>
      <c r="AG637" s="1">
        <f t="shared" si="773"/>
        <v>1.674</v>
      </c>
      <c r="AI637" s="1">
        <f t="shared" si="774"/>
        <v>1859.38888888889</v>
      </c>
      <c r="AM637" s="1">
        <f t="shared" si="775"/>
        <v>50.6106059635832</v>
      </c>
    </row>
    <row r="638" spans="2:39">
      <c r="B638" s="1" t="s">
        <v>145</v>
      </c>
      <c r="D638" s="1">
        <f t="shared" si="761"/>
        <v>1.258478</v>
      </c>
      <c r="F638" s="1">
        <f t="shared" si="762"/>
        <v>0.527478</v>
      </c>
      <c r="H638" s="1">
        <f t="shared" si="763"/>
        <v>1.785956</v>
      </c>
      <c r="J638" s="1">
        <f t="shared" si="764"/>
        <v>2626.22222222222</v>
      </c>
      <c r="N638" s="1">
        <f t="shared" si="765"/>
        <v>48.7636881423701</v>
      </c>
      <c r="P638" s="1" t="str">
        <f t="shared" si="766"/>
        <v>TRL6R1</v>
      </c>
      <c r="Q638" s="1">
        <f t="shared" si="767"/>
        <v>1.221</v>
      </c>
      <c r="S638" s="1">
        <f t="shared" si="768"/>
        <v>0.4945</v>
      </c>
      <c r="U638" s="1">
        <f t="shared" si="769"/>
        <v>1.7155</v>
      </c>
      <c r="W638" s="1">
        <f t="shared" si="770"/>
        <v>2459.66666666667</v>
      </c>
      <c r="AA638" s="1">
        <f t="shared" si="771"/>
        <v>48.3836767356635</v>
      </c>
      <c r="AF638" s="1" t="str">
        <f t="shared" si="772"/>
        <v>TRL6R1</v>
      </c>
      <c r="AG638" s="1">
        <f t="shared" si="773"/>
        <v>1.688</v>
      </c>
      <c r="AI638" s="1">
        <f t="shared" si="774"/>
        <v>2058.94444444444</v>
      </c>
      <c r="AM638" s="1">
        <f t="shared" si="775"/>
        <v>49.7373540597677</v>
      </c>
    </row>
    <row r="639" spans="2:39">
      <c r="B639" s="1" t="s">
        <v>145</v>
      </c>
      <c r="D639" s="1">
        <f t="shared" si="761"/>
        <v>1.256978</v>
      </c>
      <c r="F639" s="1">
        <f t="shared" si="762"/>
        <v>0.512478</v>
      </c>
      <c r="H639" s="1">
        <f t="shared" si="763"/>
        <v>1.769456</v>
      </c>
      <c r="J639" s="1">
        <f t="shared" si="764"/>
        <v>2564.05555555556</v>
      </c>
      <c r="N639" s="1">
        <f t="shared" si="765"/>
        <v>48.5694225106793</v>
      </c>
      <c r="P639" s="1" t="str">
        <f t="shared" si="766"/>
        <v>TRL6R1</v>
      </c>
      <c r="Q639" s="1">
        <f t="shared" si="767"/>
        <v>1.2195</v>
      </c>
      <c r="S639" s="1">
        <f t="shared" si="768"/>
        <v>0.4835</v>
      </c>
      <c r="U639" s="1">
        <f t="shared" si="769"/>
        <v>1.703</v>
      </c>
      <c r="W639" s="1">
        <f t="shared" si="770"/>
        <v>2397.05555555556</v>
      </c>
      <c r="AA639" s="1">
        <f t="shared" si="771"/>
        <v>48.0726866119487</v>
      </c>
      <c r="AF639" s="1" t="str">
        <f t="shared" si="772"/>
        <v>TRL6R1</v>
      </c>
      <c r="AG639" s="1">
        <f t="shared" si="773"/>
        <v>1.713</v>
      </c>
      <c r="AI639" s="1">
        <f t="shared" si="774"/>
        <v>2087.27777777778</v>
      </c>
      <c r="AM639" s="1">
        <f t="shared" si="775"/>
        <v>49.5616605372728</v>
      </c>
    </row>
    <row r="640" spans="2:39">
      <c r="B640" s="1" t="s">
        <v>145</v>
      </c>
      <c r="D640" s="1">
        <f t="shared" si="761"/>
        <v>1.237478</v>
      </c>
      <c r="F640" s="1">
        <f t="shared" si="762"/>
        <v>0.522478</v>
      </c>
      <c r="H640" s="1">
        <f t="shared" si="763"/>
        <v>1.759956</v>
      </c>
      <c r="J640" s="1">
        <f t="shared" si="764"/>
        <v>2579.44444444444</v>
      </c>
      <c r="N640" s="1">
        <f t="shared" si="765"/>
        <v>49.3860054661934</v>
      </c>
      <c r="P640" s="1" t="str">
        <f t="shared" si="766"/>
        <v>TRL6R1</v>
      </c>
      <c r="Q640" s="1">
        <f t="shared" si="767"/>
        <v>1.2055</v>
      </c>
      <c r="S640" s="1">
        <f t="shared" si="768"/>
        <v>0.489</v>
      </c>
      <c r="U640" s="1">
        <f t="shared" si="769"/>
        <v>1.6945</v>
      </c>
      <c r="W640" s="1">
        <f t="shared" si="770"/>
        <v>2411.44444444444</v>
      </c>
      <c r="AA640" s="1">
        <f t="shared" si="771"/>
        <v>49.0295978574019</v>
      </c>
      <c r="AF640" s="1" t="str">
        <f t="shared" si="772"/>
        <v>TRL6R1</v>
      </c>
      <c r="AG640" s="1">
        <f t="shared" si="773"/>
        <v>1.6815</v>
      </c>
      <c r="AI640" s="1">
        <f t="shared" si="774"/>
        <v>2132.27777777778</v>
      </c>
      <c r="AM640" s="1">
        <f t="shared" si="775"/>
        <v>50.3841702137966</v>
      </c>
    </row>
    <row r="641" spans="2:39">
      <c r="B641" s="1" t="s">
        <v>146</v>
      </c>
      <c r="D641" s="1">
        <f t="shared" si="761"/>
        <v>1.220978</v>
      </c>
      <c r="F641" s="1">
        <f t="shared" si="762"/>
        <v>0.526978</v>
      </c>
      <c r="H641" s="1">
        <f t="shared" si="763"/>
        <v>1.747956</v>
      </c>
      <c r="J641" s="1">
        <f t="shared" si="764"/>
        <v>2494.83333333333</v>
      </c>
      <c r="N641" s="1">
        <f t="shared" si="765"/>
        <v>50.1384708919433</v>
      </c>
      <c r="P641" s="1" t="str">
        <f t="shared" si="766"/>
        <v>TRL6R2</v>
      </c>
      <c r="Q641" s="1">
        <f t="shared" si="767"/>
        <v>1.196</v>
      </c>
      <c r="S641" s="1">
        <f t="shared" si="768"/>
        <v>0.4955</v>
      </c>
      <c r="U641" s="1">
        <f t="shared" si="769"/>
        <v>1.6915</v>
      </c>
      <c r="W641" s="1">
        <f t="shared" si="770"/>
        <v>2332</v>
      </c>
      <c r="AA641" s="1">
        <f t="shared" si="771"/>
        <v>50.2167194791839</v>
      </c>
      <c r="AF641" s="1" t="str">
        <f t="shared" si="772"/>
        <v>TRL6R2</v>
      </c>
      <c r="AG641" s="1">
        <f t="shared" si="773"/>
        <v>1.69</v>
      </c>
      <c r="AI641" s="1">
        <f t="shared" si="774"/>
        <v>2066.16666666667</v>
      </c>
      <c r="AM641" s="1">
        <f t="shared" si="775"/>
        <v>52.0845228931815</v>
      </c>
    </row>
    <row r="642" spans="2:39">
      <c r="B642" s="1" t="s">
        <v>146</v>
      </c>
      <c r="D642" s="1">
        <f t="shared" si="761"/>
        <v>1.227978</v>
      </c>
      <c r="F642" s="1">
        <f t="shared" si="762"/>
        <v>0.507478</v>
      </c>
      <c r="H642" s="1">
        <f t="shared" si="763"/>
        <v>1.735456</v>
      </c>
      <c r="J642" s="1">
        <f t="shared" si="764"/>
        <v>2570.05555555556</v>
      </c>
      <c r="N642" s="1">
        <f t="shared" si="765"/>
        <v>50.4953442768738</v>
      </c>
      <c r="P642" s="1" t="str">
        <f t="shared" si="766"/>
        <v>TRL6R2</v>
      </c>
      <c r="Q642" s="1">
        <f t="shared" si="767"/>
        <v>1.181</v>
      </c>
      <c r="S642" s="1">
        <f t="shared" si="768"/>
        <v>0.4745</v>
      </c>
      <c r="U642" s="1">
        <f t="shared" si="769"/>
        <v>1.6555</v>
      </c>
      <c r="W642" s="1">
        <f t="shared" si="770"/>
        <v>2404.11111111111</v>
      </c>
      <c r="AA642" s="1">
        <f t="shared" si="771"/>
        <v>50.2951882354874</v>
      </c>
      <c r="AF642" s="1" t="str">
        <f t="shared" si="772"/>
        <v>TRL6R2</v>
      </c>
      <c r="AG642" s="1">
        <f t="shared" si="773"/>
        <v>1.724</v>
      </c>
      <c r="AI642" s="1">
        <f t="shared" si="774"/>
        <v>2081.94444444444</v>
      </c>
      <c r="AM642" s="1">
        <f t="shared" si="775"/>
        <v>52.4437402797653</v>
      </c>
    </row>
    <row r="643" spans="2:39">
      <c r="B643" s="1" t="s">
        <v>146</v>
      </c>
      <c r="D643" s="1">
        <f t="shared" si="761"/>
        <v>1.235978</v>
      </c>
      <c r="F643" s="1">
        <f t="shared" si="762"/>
        <v>0.515478</v>
      </c>
      <c r="H643" s="1">
        <f t="shared" si="763"/>
        <v>1.751456</v>
      </c>
      <c r="J643" s="1">
        <f t="shared" si="764"/>
        <v>2570.94444444444</v>
      </c>
      <c r="N643" s="1">
        <f t="shared" si="765"/>
        <v>50.7857833351804</v>
      </c>
      <c r="P643" s="1" t="str">
        <f t="shared" si="766"/>
        <v>TRL6R2</v>
      </c>
      <c r="Q643" s="1">
        <f t="shared" si="767"/>
        <v>1.2035</v>
      </c>
      <c r="S643" s="1">
        <f t="shared" si="768"/>
        <v>0.4885</v>
      </c>
      <c r="U643" s="1">
        <f t="shared" si="769"/>
        <v>1.692</v>
      </c>
      <c r="W643" s="1">
        <f t="shared" si="770"/>
        <v>2404.27777777778</v>
      </c>
      <c r="AA643" s="1">
        <f t="shared" si="771"/>
        <v>50.2795962851109</v>
      </c>
      <c r="AF643" s="1" t="str">
        <f t="shared" si="772"/>
        <v>TRL6R2</v>
      </c>
      <c r="AG643" s="1">
        <f t="shared" si="773"/>
        <v>1.706</v>
      </c>
      <c r="AI643" s="1">
        <f t="shared" si="774"/>
        <v>2024.33333333333</v>
      </c>
      <c r="AM643" s="1">
        <f t="shared" si="775"/>
        <v>52.7369337529499</v>
      </c>
    </row>
    <row r="644" spans="2:39">
      <c r="B644" s="1" t="s">
        <v>147</v>
      </c>
      <c r="D644" s="1">
        <f t="shared" si="761"/>
        <v>1.291978</v>
      </c>
      <c r="F644" s="1">
        <f t="shared" si="762"/>
        <v>0.531478</v>
      </c>
      <c r="H644" s="1">
        <f t="shared" si="763"/>
        <v>1.823456</v>
      </c>
      <c r="J644" s="1">
        <f t="shared" si="764"/>
        <v>2635.33333333333</v>
      </c>
      <c r="N644" s="1">
        <f t="shared" si="765"/>
        <v>52.9452347669077</v>
      </c>
      <c r="P644" s="1" t="str">
        <f t="shared" si="766"/>
        <v>TRL6R3</v>
      </c>
      <c r="Q644" s="1">
        <f t="shared" si="767"/>
        <v>1.259</v>
      </c>
      <c r="S644" s="1">
        <f t="shared" si="768"/>
        <v>0.4945</v>
      </c>
      <c r="U644" s="1">
        <f t="shared" si="769"/>
        <v>1.7535</v>
      </c>
      <c r="W644" s="1">
        <f t="shared" si="770"/>
        <v>2490.88888888889</v>
      </c>
      <c r="AA644" s="1">
        <f t="shared" si="771"/>
        <v>52.5089205707269</v>
      </c>
      <c r="AF644" s="1" t="str">
        <f t="shared" si="772"/>
        <v>TRL6R3</v>
      </c>
      <c r="AG644" s="1">
        <f t="shared" si="773"/>
        <v>1.7555</v>
      </c>
      <c r="AI644" s="1">
        <f t="shared" si="774"/>
        <v>2182</v>
      </c>
      <c r="AM644" s="1">
        <f t="shared" si="775"/>
        <v>52.9975883762654</v>
      </c>
    </row>
    <row r="645" spans="2:39">
      <c r="B645" s="1" t="s">
        <v>147</v>
      </c>
      <c r="D645" s="1">
        <f t="shared" si="761"/>
        <v>1.276478</v>
      </c>
      <c r="F645" s="1">
        <f t="shared" si="762"/>
        <v>0.540978</v>
      </c>
      <c r="H645" s="1">
        <f t="shared" si="763"/>
        <v>1.817456</v>
      </c>
      <c r="J645" s="1">
        <f t="shared" si="764"/>
        <v>2706.83333333333</v>
      </c>
      <c r="N645" s="1">
        <f t="shared" si="765"/>
        <v>52.742738541525</v>
      </c>
      <c r="P645" s="1" t="str">
        <f t="shared" si="766"/>
        <v>TRL6R3</v>
      </c>
      <c r="Q645" s="1">
        <f t="shared" si="767"/>
        <v>1.246</v>
      </c>
      <c r="S645" s="1">
        <f t="shared" si="768"/>
        <v>0.5015</v>
      </c>
      <c r="U645" s="1">
        <f t="shared" si="769"/>
        <v>1.7475</v>
      </c>
      <c r="W645" s="1">
        <f t="shared" si="770"/>
        <v>2540.16666666667</v>
      </c>
      <c r="AA645" s="1">
        <f t="shared" si="771"/>
        <v>52.7215665528435</v>
      </c>
      <c r="AF645" s="1" t="str">
        <f t="shared" si="772"/>
        <v>TRL6R3</v>
      </c>
      <c r="AG645" s="1">
        <f t="shared" si="773"/>
        <v>1.735</v>
      </c>
      <c r="AI645" s="1">
        <f t="shared" si="774"/>
        <v>2217.66666666667</v>
      </c>
      <c r="AM645" s="1">
        <f t="shared" si="775"/>
        <v>52.895387649191</v>
      </c>
    </row>
    <row r="646" spans="2:39">
      <c r="B646" s="1" t="s">
        <v>147</v>
      </c>
      <c r="D646" s="1">
        <f t="shared" si="761"/>
        <v>1.277478</v>
      </c>
      <c r="F646" s="1">
        <f t="shared" si="762"/>
        <v>0.535978</v>
      </c>
      <c r="H646" s="1">
        <f t="shared" si="763"/>
        <v>1.813456</v>
      </c>
      <c r="J646" s="1">
        <f t="shared" si="764"/>
        <v>2730.27777777778</v>
      </c>
      <c r="N646" s="1">
        <f t="shared" si="765"/>
        <v>52.7234977769089</v>
      </c>
      <c r="P646" s="1" t="str">
        <f t="shared" si="766"/>
        <v>TRL6R3</v>
      </c>
      <c r="Q646" s="1">
        <f t="shared" si="767"/>
        <v>1.237</v>
      </c>
      <c r="S646" s="1">
        <f t="shared" si="768"/>
        <v>0.5115</v>
      </c>
      <c r="U646" s="1">
        <f t="shared" si="769"/>
        <v>1.7485</v>
      </c>
      <c r="W646" s="1">
        <f t="shared" si="770"/>
        <v>2563.61111111111</v>
      </c>
      <c r="AA646" s="1">
        <f t="shared" si="771"/>
        <v>52.4387639481356</v>
      </c>
      <c r="AF646" s="1" t="str">
        <f t="shared" si="772"/>
        <v>TRL6R3</v>
      </c>
      <c r="AG646" s="1">
        <f t="shared" si="773"/>
        <v>1.7405</v>
      </c>
      <c r="AI646" s="1">
        <f t="shared" si="774"/>
        <v>2159.05555555556</v>
      </c>
      <c r="AM646" s="1">
        <f t="shared" si="775"/>
        <v>52.8763146692239</v>
      </c>
    </row>
    <row r="647" spans="2:39">
      <c r="B647" s="1" t="s">
        <v>148</v>
      </c>
      <c r="D647" s="1">
        <f t="shared" si="761"/>
        <v>1.229978</v>
      </c>
      <c r="F647" s="1">
        <f t="shared" si="762"/>
        <v>0.507978</v>
      </c>
      <c r="H647" s="1">
        <f t="shared" si="763"/>
        <v>1.737956</v>
      </c>
      <c r="J647" s="1">
        <f t="shared" si="764"/>
        <v>2627.6875</v>
      </c>
      <c r="N647" s="1">
        <f t="shared" si="765"/>
        <v>48.899967488211</v>
      </c>
      <c r="P647" s="1" t="str">
        <f t="shared" si="766"/>
        <v>TRS6R1</v>
      </c>
      <c r="Q647" s="1">
        <f t="shared" si="767"/>
        <v>1.1925</v>
      </c>
      <c r="S647" s="1">
        <f t="shared" si="768"/>
        <v>0.473</v>
      </c>
      <c r="U647" s="1">
        <f t="shared" si="769"/>
        <v>1.6655</v>
      </c>
      <c r="W647" s="1">
        <f t="shared" si="770"/>
        <v>2502.6875</v>
      </c>
      <c r="AA647" s="1">
        <f t="shared" si="771"/>
        <v>49.4478403349488</v>
      </c>
      <c r="AF647" s="1" t="str">
        <f t="shared" si="772"/>
        <v>TRS6R1</v>
      </c>
      <c r="AG647" s="1">
        <f t="shared" si="773"/>
        <v>1.693</v>
      </c>
      <c r="AI647" s="1">
        <f t="shared" si="774"/>
        <v>2130.6875</v>
      </c>
      <c r="AM647" s="1">
        <f t="shared" si="775"/>
        <v>49.1781556428009</v>
      </c>
    </row>
    <row r="648" spans="2:39">
      <c r="B648" s="1" t="s">
        <v>148</v>
      </c>
      <c r="D648" s="1">
        <f t="shared" si="761"/>
        <v>1.219478</v>
      </c>
      <c r="F648" s="1">
        <f t="shared" si="762"/>
        <v>0.508978</v>
      </c>
      <c r="H648" s="1">
        <f t="shared" si="763"/>
        <v>1.728456</v>
      </c>
      <c r="J648" s="1">
        <f t="shared" si="764"/>
        <v>2625.125</v>
      </c>
      <c r="N648" s="1">
        <f t="shared" si="765"/>
        <v>48.6675362276216</v>
      </c>
      <c r="P648" s="1" t="str">
        <f t="shared" si="766"/>
        <v>TRS6R1</v>
      </c>
      <c r="Q648" s="1">
        <f t="shared" si="767"/>
        <v>1.1845</v>
      </c>
      <c r="S648" s="1">
        <f t="shared" si="768"/>
        <v>0.484</v>
      </c>
      <c r="U648" s="1">
        <f t="shared" si="769"/>
        <v>1.6685</v>
      </c>
      <c r="W648" s="1">
        <f t="shared" si="770"/>
        <v>2479.3125</v>
      </c>
      <c r="AA648" s="1">
        <f t="shared" si="771"/>
        <v>49.0942267892654</v>
      </c>
      <c r="AF648" s="1" t="str">
        <f t="shared" si="772"/>
        <v>TRS6R1</v>
      </c>
      <c r="AG648" s="1">
        <f t="shared" si="773"/>
        <v>1.702</v>
      </c>
      <c r="AI648" s="1">
        <f t="shared" si="774"/>
        <v>2141.25</v>
      </c>
      <c r="AM648" s="1">
        <f t="shared" si="775"/>
        <v>48.9604794294592</v>
      </c>
    </row>
    <row r="649" spans="2:39">
      <c r="B649" s="1" t="s">
        <v>148</v>
      </c>
      <c r="D649" s="1">
        <f t="shared" si="761"/>
        <v>1.204478</v>
      </c>
      <c r="F649" s="1">
        <f t="shared" si="762"/>
        <v>0.522478</v>
      </c>
      <c r="H649" s="1">
        <f t="shared" si="763"/>
        <v>1.726956</v>
      </c>
      <c r="J649" s="1">
        <f t="shared" si="764"/>
        <v>2575.0625</v>
      </c>
      <c r="N649" s="1">
        <f t="shared" si="765"/>
        <v>49.3559131986609</v>
      </c>
      <c r="P649" s="1" t="str">
        <f t="shared" si="766"/>
        <v>TRS6R1</v>
      </c>
      <c r="Q649" s="1">
        <f t="shared" si="767"/>
        <v>1.172</v>
      </c>
      <c r="S649" s="1">
        <f t="shared" si="768"/>
        <v>0.4955</v>
      </c>
      <c r="U649" s="1">
        <f t="shared" si="769"/>
        <v>1.6675</v>
      </c>
      <c r="W649" s="1">
        <f t="shared" si="770"/>
        <v>2475.0625</v>
      </c>
      <c r="AA649" s="1">
        <f t="shared" si="771"/>
        <v>50.7627406441695</v>
      </c>
      <c r="AF649" s="1" t="str">
        <f t="shared" si="772"/>
        <v>TRS6R1</v>
      </c>
      <c r="AG649" s="1">
        <f t="shared" si="773"/>
        <v>1.697</v>
      </c>
      <c r="AI649" s="1">
        <f t="shared" si="774"/>
        <v>2169.5625</v>
      </c>
      <c r="AM649" s="1">
        <f t="shared" si="775"/>
        <v>51.3764671669357</v>
      </c>
    </row>
    <row r="650" spans="2:39">
      <c r="B650" s="1" t="s">
        <v>149</v>
      </c>
      <c r="D650" s="1">
        <f t="shared" si="761"/>
        <v>1.221478</v>
      </c>
      <c r="F650" s="1">
        <f t="shared" si="762"/>
        <v>0.504478</v>
      </c>
      <c r="H650" s="1">
        <f t="shared" si="763"/>
        <v>1.725956</v>
      </c>
      <c r="J650" s="1">
        <f t="shared" si="764"/>
        <v>2725.8125</v>
      </c>
      <c r="N650" s="1">
        <f t="shared" si="765"/>
        <v>51.8227009130016</v>
      </c>
      <c r="P650" s="1" t="str">
        <f t="shared" si="766"/>
        <v>TRS6R2</v>
      </c>
      <c r="Q650" s="1">
        <f t="shared" si="767"/>
        <v>1.1915</v>
      </c>
      <c r="S650" s="1">
        <f t="shared" si="768"/>
        <v>0.4755</v>
      </c>
      <c r="U650" s="1">
        <f t="shared" si="769"/>
        <v>1.667</v>
      </c>
      <c r="W650" s="1">
        <f t="shared" si="770"/>
        <v>2538.3125</v>
      </c>
      <c r="AA650" s="1">
        <f t="shared" si="771"/>
        <v>51.8773581105688</v>
      </c>
      <c r="AF650" s="1" t="str">
        <f t="shared" si="772"/>
        <v>TRS6R2</v>
      </c>
      <c r="AG650" s="1">
        <f t="shared" si="773"/>
        <v>1.6685</v>
      </c>
      <c r="AI650" s="1">
        <f t="shared" si="774"/>
        <v>2208.3125</v>
      </c>
      <c r="AM650" s="1">
        <f t="shared" si="775"/>
        <v>52.5751635102705</v>
      </c>
    </row>
    <row r="651" spans="2:39">
      <c r="B651" s="1" t="s">
        <v>149</v>
      </c>
      <c r="D651" s="1">
        <f t="shared" si="761"/>
        <v>1.205978</v>
      </c>
      <c r="F651" s="1">
        <f t="shared" si="762"/>
        <v>0.517478</v>
      </c>
      <c r="H651" s="1">
        <f t="shared" si="763"/>
        <v>1.723456</v>
      </c>
      <c r="J651" s="1">
        <f t="shared" si="764"/>
        <v>2759.5</v>
      </c>
      <c r="N651" s="1">
        <f t="shared" si="765"/>
        <v>51.0589805351219</v>
      </c>
      <c r="P651" s="1" t="str">
        <f t="shared" si="766"/>
        <v>TRS6R2</v>
      </c>
      <c r="Q651" s="1">
        <f t="shared" si="767"/>
        <v>1.1685</v>
      </c>
      <c r="S651" s="1">
        <f t="shared" si="768"/>
        <v>0.4885</v>
      </c>
      <c r="U651" s="1">
        <f t="shared" si="769"/>
        <v>1.657</v>
      </c>
      <c r="W651" s="1">
        <f t="shared" si="770"/>
        <v>2572</v>
      </c>
      <c r="AA651" s="1">
        <f t="shared" si="771"/>
        <v>51.1918308858224</v>
      </c>
      <c r="AF651" s="1" t="str">
        <f t="shared" si="772"/>
        <v>TRS6R2</v>
      </c>
      <c r="AG651" s="1">
        <f t="shared" si="773"/>
        <v>1.684</v>
      </c>
      <c r="AI651" s="1">
        <f t="shared" si="774"/>
        <v>2199.625</v>
      </c>
      <c r="AM651" s="1">
        <f t="shared" si="775"/>
        <v>52.4770152143467</v>
      </c>
    </row>
    <row r="652" spans="2:39">
      <c r="B652" s="1" t="s">
        <v>149</v>
      </c>
      <c r="D652" s="1">
        <f t="shared" si="761"/>
        <v>1.209478</v>
      </c>
      <c r="F652" s="1">
        <f t="shared" si="762"/>
        <v>0.512478</v>
      </c>
      <c r="H652" s="1">
        <f t="shared" si="763"/>
        <v>1.721956</v>
      </c>
      <c r="J652" s="1">
        <f t="shared" si="764"/>
        <v>2731.875</v>
      </c>
      <c r="N652" s="1">
        <f t="shared" si="765"/>
        <v>51.6242328381978</v>
      </c>
      <c r="P652" s="1" t="str">
        <f t="shared" si="766"/>
        <v>TRS6R2</v>
      </c>
      <c r="Q652" s="1">
        <f t="shared" si="767"/>
        <v>1.172</v>
      </c>
      <c r="S652" s="1">
        <f t="shared" si="768"/>
        <v>0.482</v>
      </c>
      <c r="U652" s="1">
        <f t="shared" si="769"/>
        <v>1.654</v>
      </c>
      <c r="W652" s="1">
        <f t="shared" si="770"/>
        <v>2544.375</v>
      </c>
      <c r="AA652" s="1">
        <f t="shared" si="771"/>
        <v>51.5793494220828</v>
      </c>
      <c r="AF652" s="1" t="str">
        <f t="shared" si="772"/>
        <v>TRS6R2</v>
      </c>
      <c r="AG652" s="1">
        <f t="shared" si="773"/>
        <v>1.669</v>
      </c>
      <c r="AI652" s="1">
        <f t="shared" si="774"/>
        <v>2199.1875</v>
      </c>
      <c r="AM652" s="1">
        <f t="shared" si="775"/>
        <v>51.9605709755476</v>
      </c>
    </row>
    <row r="653" spans="2:39">
      <c r="B653" s="1" t="s">
        <v>150</v>
      </c>
      <c r="D653" s="1">
        <f t="shared" si="761"/>
        <v>1.261478</v>
      </c>
      <c r="F653" s="1">
        <f t="shared" si="762"/>
        <v>0.535978</v>
      </c>
      <c r="H653" s="1">
        <f t="shared" si="763"/>
        <v>1.797456</v>
      </c>
      <c r="J653" s="1">
        <f t="shared" si="764"/>
        <v>2862.9375</v>
      </c>
      <c r="N653" s="1">
        <f t="shared" si="765"/>
        <v>52.8000394651934</v>
      </c>
      <c r="P653" s="1" t="str">
        <f t="shared" si="766"/>
        <v>TRS6R3</v>
      </c>
      <c r="Q653" s="1">
        <f t="shared" si="767"/>
        <v>1.2235</v>
      </c>
      <c r="S653" s="1">
        <f t="shared" si="768"/>
        <v>0.5075</v>
      </c>
      <c r="U653" s="1">
        <f t="shared" si="769"/>
        <v>1.731</v>
      </c>
      <c r="W653" s="1">
        <f t="shared" si="770"/>
        <v>2675.4375</v>
      </c>
      <c r="AA653" s="1">
        <f t="shared" si="771"/>
        <v>52.7572785948577</v>
      </c>
      <c r="AF653" s="1" t="str">
        <f t="shared" si="772"/>
        <v>TRS6R3</v>
      </c>
      <c r="AG653" s="1">
        <f t="shared" si="773"/>
        <v>1.7185</v>
      </c>
      <c r="AI653" s="1">
        <f t="shared" si="774"/>
        <v>2285.9375</v>
      </c>
      <c r="AM653" s="1">
        <f t="shared" si="775"/>
        <v>53.0533341572081</v>
      </c>
    </row>
    <row r="654" spans="2:39">
      <c r="B654" s="1" t="s">
        <v>150</v>
      </c>
      <c r="D654" s="1">
        <f t="shared" si="761"/>
        <v>1.262478</v>
      </c>
      <c r="F654" s="1">
        <f t="shared" si="762"/>
        <v>0.528978</v>
      </c>
      <c r="H654" s="1">
        <f t="shared" si="763"/>
        <v>1.791456</v>
      </c>
      <c r="J654" s="1">
        <f t="shared" si="764"/>
        <v>2849.25</v>
      </c>
      <c r="N654" s="1">
        <f t="shared" si="765"/>
        <v>53.1629879140178</v>
      </c>
      <c r="P654" s="1" t="str">
        <f t="shared" si="766"/>
        <v>TRS6R3</v>
      </c>
      <c r="Q654" s="1">
        <f t="shared" si="767"/>
        <v>1.2245</v>
      </c>
      <c r="S654" s="1">
        <f t="shared" si="768"/>
        <v>0.498</v>
      </c>
      <c r="U654" s="1">
        <f t="shared" si="769"/>
        <v>1.7225</v>
      </c>
      <c r="W654" s="1">
        <f t="shared" si="770"/>
        <v>2661.75</v>
      </c>
      <c r="AA654" s="1">
        <f t="shared" si="771"/>
        <v>52.4575607950917</v>
      </c>
      <c r="AF654" s="1" t="str">
        <f t="shared" si="772"/>
        <v>TRS6R3</v>
      </c>
      <c r="AG654" s="1">
        <f t="shared" si="773"/>
        <v>1.739</v>
      </c>
      <c r="AI654" s="1">
        <f t="shared" si="774"/>
        <v>2250.75</v>
      </c>
      <c r="AM654" s="1">
        <f t="shared" si="775"/>
        <v>53.5196977720899</v>
      </c>
    </row>
    <row r="655" spans="2:39">
      <c r="B655" s="1" t="s">
        <v>150</v>
      </c>
      <c r="D655" s="1">
        <f t="shared" si="761"/>
        <v>1.289478</v>
      </c>
      <c r="F655" s="1">
        <f t="shared" si="762"/>
        <v>0.515478</v>
      </c>
      <c r="H655" s="1">
        <f t="shared" si="763"/>
        <v>1.804956</v>
      </c>
      <c r="J655" s="1">
        <f t="shared" si="764"/>
        <v>2789.5</v>
      </c>
      <c r="N655" s="1">
        <f t="shared" si="765"/>
        <v>53.2409538274925</v>
      </c>
      <c r="P655" s="1" t="str">
        <f t="shared" si="766"/>
        <v>TRS6R3</v>
      </c>
      <c r="Q655" s="1">
        <f t="shared" si="767"/>
        <v>1.2565</v>
      </c>
      <c r="S655" s="1">
        <f t="shared" si="768"/>
        <v>0.4825</v>
      </c>
      <c r="U655" s="1">
        <f t="shared" si="769"/>
        <v>1.739</v>
      </c>
      <c r="W655" s="1">
        <f t="shared" si="770"/>
        <v>2602</v>
      </c>
      <c r="AA655" s="1">
        <f t="shared" si="771"/>
        <v>52.5400608848335</v>
      </c>
      <c r="AF655" s="1" t="str">
        <f t="shared" si="772"/>
        <v>TRS6R3</v>
      </c>
      <c r="AG655" s="1">
        <f t="shared" si="773"/>
        <v>1.7055</v>
      </c>
      <c r="AI655" s="1">
        <f t="shared" si="774"/>
        <v>2319.25</v>
      </c>
      <c r="AM655" s="1">
        <f t="shared" si="775"/>
        <v>53.5930991615823</v>
      </c>
    </row>
    <row r="659" spans="3:40">
      <c r="C659" s="1" t="s">
        <v>78</v>
      </c>
      <c r="D659" s="1">
        <f t="shared" ref="D659:H659" si="776">AVERAGE(D590:D592)</f>
        <v>1.13764466666667</v>
      </c>
      <c r="E659" s="1">
        <f t="shared" ref="E659:I659" si="777">STDEVA(D590:D592)</f>
        <v>0.00490747728811192</v>
      </c>
      <c r="F659" s="1">
        <f t="shared" si="776"/>
        <v>0.413311333333333</v>
      </c>
      <c r="G659" s="1">
        <f t="shared" si="777"/>
        <v>0.00160727512683219</v>
      </c>
      <c r="H659" s="1">
        <f t="shared" si="776"/>
        <v>1.550956</v>
      </c>
      <c r="I659" s="1">
        <f t="shared" si="777"/>
        <v>0.00458257569495592</v>
      </c>
      <c r="J659" s="1">
        <f t="shared" ref="J659:N659" si="778">AVERAGE(J590:J592)</f>
        <v>3892</v>
      </c>
      <c r="K659" s="1">
        <f t="shared" ref="K659:O659" si="779">STDEVA(J590:J592)</f>
        <v>31.1773600193772</v>
      </c>
      <c r="N659" s="1">
        <f t="shared" si="778"/>
        <v>43.8910786890494</v>
      </c>
      <c r="O659" s="1">
        <f t="shared" si="779"/>
        <v>0.428986421365975</v>
      </c>
      <c r="Q659" s="1">
        <f t="shared" ref="Q659:U659" si="780">AVERAGE(Q590:Q592)</f>
        <v>1.123</v>
      </c>
      <c r="R659" s="1">
        <f t="shared" ref="P659:T659" si="781">STDEVA(Q590:Q592)</f>
        <v>0.0124398553046246</v>
      </c>
      <c r="S659" s="1">
        <f t="shared" si="780"/>
        <v>0.388666666666667</v>
      </c>
      <c r="T659" s="1">
        <f t="shared" si="781"/>
        <v>0.00275378527364306</v>
      </c>
      <c r="U659" s="1">
        <f t="shared" si="780"/>
        <v>1.51166666666667</v>
      </c>
      <c r="V659" s="1">
        <f>STDEVA(U590:U592)</f>
        <v>0.01075096894858</v>
      </c>
      <c r="W659" s="1">
        <f t="shared" ref="W659:AA659" si="782">AVERAGE(W590:W592)</f>
        <v>3697.47222222222</v>
      </c>
      <c r="X659" s="1">
        <f>STDEVA(W590:W592)</f>
        <v>30.6827780745205</v>
      </c>
      <c r="AA659" s="1">
        <f t="shared" si="782"/>
        <v>43.4760900695528</v>
      </c>
      <c r="AB659" s="1">
        <f>STDEVA(AA590:AA592)</f>
        <v>0.167591987017191</v>
      </c>
      <c r="AG659" s="1">
        <f>AVERAGE(AG590:AG592)</f>
        <v>1.56666666666667</v>
      </c>
      <c r="AH659" s="1">
        <f>STDEVA(AG590:AG592)</f>
        <v>0.0297671519184039</v>
      </c>
      <c r="AI659" s="1">
        <f>AVERAGE(AI590:AI592)</f>
        <v>3205.63888888889</v>
      </c>
      <c r="AJ659" s="1">
        <f>STDEVA(AI590:AI592)</f>
        <v>28.5726818508222</v>
      </c>
      <c r="AM659" s="1">
        <f>AVERAGE(AM590:AM592)</f>
        <v>44.1440252328605</v>
      </c>
      <c r="AN659" s="1">
        <f>STDEVA(AM590:AM592)</f>
        <v>0.429671161740533</v>
      </c>
    </row>
    <row r="660" spans="3:40">
      <c r="C660" s="1" t="s">
        <v>81</v>
      </c>
      <c r="D660" s="1">
        <f t="shared" ref="D660:H660" si="783">AVERAGE(D593:D595)</f>
        <v>1.13814466666667</v>
      </c>
      <c r="E660" s="1">
        <f t="shared" ref="E660:I660" si="784">STDEVA(D593:D595)</f>
        <v>0.0118462370959445</v>
      </c>
      <c r="F660" s="1">
        <f t="shared" si="783"/>
        <v>0.411978</v>
      </c>
      <c r="G660" s="1">
        <f t="shared" si="784"/>
        <v>0.0115325625946708</v>
      </c>
      <c r="H660" s="1">
        <f t="shared" si="783"/>
        <v>1.55012266666667</v>
      </c>
      <c r="I660" s="1">
        <f t="shared" si="784"/>
        <v>0.00568624070307725</v>
      </c>
      <c r="J660" s="1">
        <f t="shared" ref="J660:N660" si="785">AVERAGE(J593:J595)</f>
        <v>3888.30555555555</v>
      </c>
      <c r="K660" s="1">
        <f t="shared" ref="K660:O660" si="786">STDEVA(J593:J595)</f>
        <v>24.9391388814469</v>
      </c>
      <c r="N660" s="1">
        <f t="shared" si="785"/>
        <v>44.287208461616</v>
      </c>
      <c r="O660" s="1">
        <f t="shared" si="786"/>
        <v>0.440709442330111</v>
      </c>
      <c r="Q660" s="1">
        <f t="shared" ref="Q660:U660" si="787">AVERAGE(Q593:Q595)</f>
        <v>1.12016666666667</v>
      </c>
      <c r="R660" s="1">
        <f t="shared" ref="P660:T660" si="788">STDEVA(Q593:Q595)</f>
        <v>0.0205324945716135</v>
      </c>
      <c r="S660" s="1">
        <f t="shared" si="787"/>
        <v>0.3885</v>
      </c>
      <c r="T660" s="1">
        <f t="shared" si="788"/>
        <v>0.00396862696659689</v>
      </c>
      <c r="U660" s="1">
        <f t="shared" si="787"/>
        <v>1.50866666666667</v>
      </c>
      <c r="V660" s="1">
        <f>STDEVA(U593:U595)</f>
        <v>0.0199394918022835</v>
      </c>
      <c r="W660" s="1">
        <f t="shared" ref="W660:AA660" si="789">AVERAGE(W593:W595)</f>
        <v>3676.19444444444</v>
      </c>
      <c r="X660" s="1">
        <f>STDEVA(W593:W595)</f>
        <v>44.6587627749892</v>
      </c>
      <c r="AA660" s="1">
        <f t="shared" si="789"/>
        <v>44.1557255570928</v>
      </c>
      <c r="AB660" s="1">
        <f>STDEVA(AA593:AA595)</f>
        <v>0.628666787918797</v>
      </c>
      <c r="AG660" s="1">
        <f>AVERAGE(AG593:AG595)</f>
        <v>1.5495</v>
      </c>
      <c r="AH660" s="1">
        <f>STDEVA(AG593:AG595)</f>
        <v>0.0086746757864488</v>
      </c>
      <c r="AI660" s="1">
        <f>AVERAGE(AI593:AI595)</f>
        <v>3185.83333333333</v>
      </c>
      <c r="AJ660" s="1">
        <f>STDEVA(AI593:AI595)</f>
        <v>35.2455670971542</v>
      </c>
      <c r="AM660" s="1">
        <f>AVERAGE(AM593:AM595)</f>
        <v>44.5501286322139</v>
      </c>
      <c r="AN660" s="1">
        <f>STDEVA(AM593:AM595)</f>
        <v>0.429803059368878</v>
      </c>
    </row>
    <row r="661" spans="3:39">
      <c r="C661" s="1" t="s">
        <v>101</v>
      </c>
      <c r="D661" s="1">
        <f t="shared" ref="D661:H661" si="790">AVERAGE(D590:D595)</f>
        <v>1.13789466666667</v>
      </c>
      <c r="F661" s="1">
        <f t="shared" si="790"/>
        <v>0.412644666666667</v>
      </c>
      <c r="H661" s="1">
        <f t="shared" si="790"/>
        <v>1.55053933333333</v>
      </c>
      <c r="J661" s="1">
        <f t="shared" ref="J661:N661" si="791">AVERAGE(J590:J595)</f>
        <v>3890.15277777778</v>
      </c>
      <c r="N661" s="1">
        <f t="shared" si="791"/>
        <v>44.0891435753327</v>
      </c>
      <c r="Q661" s="1">
        <f t="shared" ref="Q661:U661" si="792">AVERAGE(Q590:Q595)</f>
        <v>1.12158333333333</v>
      </c>
      <c r="S661" s="1">
        <f t="shared" si="792"/>
        <v>0.388583333333333</v>
      </c>
      <c r="U661" s="1">
        <f t="shared" si="792"/>
        <v>1.51016666666667</v>
      </c>
      <c r="W661" s="1">
        <f t="shared" ref="W661:AA661" si="793">AVERAGE(W590:W595)</f>
        <v>3686.83333333333</v>
      </c>
      <c r="AA661" s="1">
        <f t="shared" si="793"/>
        <v>43.8159078133228</v>
      </c>
      <c r="AG661" s="1">
        <f>AVERAGE(AG590:AG595)</f>
        <v>1.55808333333333</v>
      </c>
      <c r="AI661" s="1">
        <f>AVERAGE(AI590:AI595)</f>
        <v>3195.73611111111</v>
      </c>
      <c r="AM661" s="1">
        <f>AVERAGE(AM590:AM595)</f>
        <v>44.3470769325372</v>
      </c>
    </row>
    <row r="662" spans="3:40">
      <c r="C662" s="1" t="s">
        <v>80</v>
      </c>
      <c r="D662" s="1">
        <f t="shared" ref="D662:D664" si="794">AVERAGE(D596:D598)</f>
        <v>1.089478</v>
      </c>
      <c r="E662" s="1">
        <f t="shared" ref="E662:E664" si="795">STDEVA(D596:D598)</f>
        <v>0.005</v>
      </c>
      <c r="F662" s="1">
        <f t="shared" ref="F662:J662" si="796">AVERAGE(F596:F598)</f>
        <v>0.380311333333333</v>
      </c>
      <c r="G662" s="1">
        <f t="shared" ref="G662:K662" si="797">STDEVA(F596:F598)</f>
        <v>0.00464578662158879</v>
      </c>
      <c r="H662" s="1">
        <f t="shared" si="796"/>
        <v>1.46978933333333</v>
      </c>
      <c r="I662" s="1">
        <f t="shared" si="797"/>
        <v>0.00125830573921167</v>
      </c>
      <c r="J662" s="1">
        <f t="shared" si="796"/>
        <v>2563.11111111111</v>
      </c>
      <c r="K662" s="1">
        <f t="shared" si="797"/>
        <v>23.0412271406781</v>
      </c>
      <c r="N662" s="1">
        <f>AVERAGE(N596:N598)</f>
        <v>41.8073649146406</v>
      </c>
      <c r="O662" s="1">
        <f>STDEVA(N596:N598)</f>
        <v>0.164869738000037</v>
      </c>
      <c r="Q662" s="1">
        <f>AVERAGE(Q596:Q598)</f>
        <v>1.085</v>
      </c>
      <c r="R662" s="1">
        <f>STDEVA(Q596:Q598)</f>
        <v>0.00699999999999994</v>
      </c>
      <c r="S662" s="1">
        <f t="shared" ref="S662:W662" si="798">AVERAGE(S596:S598)</f>
        <v>0.370833333333333</v>
      </c>
      <c r="T662" s="1">
        <f t="shared" ref="T662:X662" si="799">STDEVA(S596:S598)</f>
        <v>0.012413030787577</v>
      </c>
      <c r="U662" s="1">
        <f t="shared" si="798"/>
        <v>1.45583333333333</v>
      </c>
      <c r="V662" s="1">
        <f t="shared" si="799"/>
        <v>0.014935974468823</v>
      </c>
      <c r="W662" s="1">
        <f t="shared" si="798"/>
        <v>2395.51851851852</v>
      </c>
      <c r="X662" s="1">
        <f t="shared" si="799"/>
        <v>24.8541631093911</v>
      </c>
      <c r="AA662" s="1">
        <f>AVERAGE(AA596:AA598)</f>
        <v>41.3060072812111</v>
      </c>
      <c r="AB662" s="1">
        <f>STDEVA(AA596:AA598)</f>
        <v>0.236231173162764</v>
      </c>
      <c r="AG662" s="1">
        <f>AVERAGE(AG596:AG598)</f>
        <v>1.481</v>
      </c>
      <c r="AH662" s="1">
        <f>STDEVA(AG596:AG598)</f>
        <v>0.0125299640861416</v>
      </c>
      <c r="AI662" s="1">
        <f>AVERAGE(AI596:AI598)</f>
        <v>2076.2037037037</v>
      </c>
      <c r="AJ662" s="1">
        <f>STDEVA(AI596:AI598)</f>
        <v>24.3625733333731</v>
      </c>
      <c r="AM662" s="1">
        <f>AVERAGE(AM596:AM598)</f>
        <v>42.0596283410146</v>
      </c>
      <c r="AN662" s="1">
        <f>STDEVA(AM596:AM598)</f>
        <v>0.0895979984063293</v>
      </c>
    </row>
    <row r="663" spans="3:40">
      <c r="C663" s="1" t="s">
        <v>81</v>
      </c>
      <c r="D663" s="1">
        <f t="shared" ref="D663:H663" si="800">AVERAGE(D599:D601)</f>
        <v>1.03064466666667</v>
      </c>
      <c r="E663" s="1">
        <f t="shared" ref="E663:I663" si="801">STDEVA(D599:D601)</f>
        <v>0.00897682200633009</v>
      </c>
      <c r="F663" s="1">
        <f t="shared" si="800"/>
        <v>0.322644666666667</v>
      </c>
      <c r="G663" s="1">
        <f t="shared" si="801"/>
        <v>0.0152506830448125</v>
      </c>
      <c r="H663" s="1">
        <f t="shared" si="800"/>
        <v>1.35328933333333</v>
      </c>
      <c r="I663" s="1">
        <f t="shared" si="801"/>
        <v>0.0102753750945322</v>
      </c>
      <c r="J663" s="1">
        <f t="shared" ref="J663:N663" si="802">AVERAGE(J599:J601)</f>
        <v>2352.92592592593</v>
      </c>
      <c r="K663" s="1">
        <f t="shared" ref="K663:O663" si="803">STDEVA(J599:J601)</f>
        <v>52.2241823903237</v>
      </c>
      <c r="N663" s="1">
        <f t="shared" si="802"/>
        <v>42.5591299793515</v>
      </c>
      <c r="O663" s="1">
        <f t="shared" si="803"/>
        <v>0.204927462465994</v>
      </c>
      <c r="Q663" s="1">
        <f t="shared" ref="Q663:U663" si="804">AVERAGE(Q599:Q601)</f>
        <v>1.01566666666667</v>
      </c>
      <c r="R663" s="1">
        <f t="shared" ref="P663:T663" si="805">STDEVA(Q599:Q601)</f>
        <v>0.00954375886814685</v>
      </c>
      <c r="S663" s="1">
        <f t="shared" si="804"/>
        <v>0.319166666666667</v>
      </c>
      <c r="T663" s="1">
        <f t="shared" si="805"/>
        <v>0.00583809329604567</v>
      </c>
      <c r="U663" s="1">
        <f t="shared" si="804"/>
        <v>1.33483333333333</v>
      </c>
      <c r="V663" s="1">
        <f>STDEVA(U599:U601)</f>
        <v>0.0112398102000581</v>
      </c>
      <c r="W663" s="1">
        <f t="shared" ref="W663:AA663" si="806">AVERAGE(W599:W601)</f>
        <v>2211.01851851852</v>
      </c>
      <c r="X663" s="1">
        <f>STDEVA(W599:W601)</f>
        <v>23.1528291563331</v>
      </c>
      <c r="AA663" s="1">
        <f t="shared" si="806"/>
        <v>41.9615062820528</v>
      </c>
      <c r="AB663" s="1">
        <f>STDEVA(AA599:AA601)</f>
        <v>0.207511045430839</v>
      </c>
      <c r="AG663" s="1">
        <f>AVERAGE(AG599:AG601)</f>
        <v>1.37083333333333</v>
      </c>
      <c r="AH663" s="1">
        <f>STDEVA(AG599:AG601)</f>
        <v>0.0220586339861137</v>
      </c>
      <c r="AI663" s="1">
        <f>AVERAGE(AI599:AI601)</f>
        <v>1919.88888888889</v>
      </c>
      <c r="AJ663" s="1">
        <f>STDEVA(AI599:AI601)</f>
        <v>21.2041080343167</v>
      </c>
      <c r="AM663" s="1">
        <f>AVERAGE(AM599:AM601)</f>
        <v>42.8023960676888</v>
      </c>
      <c r="AN663" s="1">
        <f>STDEVA(AM599:AM601)</f>
        <v>0.209345116252204</v>
      </c>
    </row>
    <row r="664" spans="3:40">
      <c r="C664" s="1" t="s">
        <v>82</v>
      </c>
      <c r="D664" s="1">
        <f t="shared" ref="D664:H664" si="807">AVERAGE(D602:D604)</f>
        <v>0.931644666666667</v>
      </c>
      <c r="E664" s="1">
        <f t="shared" ref="E664:I664" si="808">STDEVA(D602:D604)</f>
        <v>0.00800520663901522</v>
      </c>
      <c r="F664" s="1">
        <f t="shared" si="807"/>
        <v>0.247811333333333</v>
      </c>
      <c r="G664" s="1">
        <f t="shared" si="808"/>
        <v>0.0082512625296577</v>
      </c>
      <c r="H664" s="1">
        <f t="shared" si="807"/>
        <v>1.179456</v>
      </c>
      <c r="I664" s="1">
        <f t="shared" si="808"/>
        <v>0.000499999999999945</v>
      </c>
      <c r="J664" s="1">
        <f t="shared" ref="J664:N664" si="809">AVERAGE(J602:J604)</f>
        <v>2091.59259259259</v>
      </c>
      <c r="K664" s="1">
        <f t="shared" ref="K664:O664" si="810">STDEVA(J602:J604)</f>
        <v>67.2934043081064</v>
      </c>
      <c r="N664" s="1">
        <f t="shared" si="809"/>
        <v>43.1996368415527</v>
      </c>
      <c r="O664" s="1">
        <f t="shared" si="810"/>
        <v>0.270476079812998</v>
      </c>
      <c r="Q664" s="1">
        <f t="shared" ref="Q664:U664" si="811">AVERAGE(Q602:Q604)</f>
        <v>0.913833333333333</v>
      </c>
      <c r="R664" s="1">
        <f t="shared" ref="P664:T664" si="812">STDEVA(Q602:Q604)</f>
        <v>0.014682756326158</v>
      </c>
      <c r="S664" s="1">
        <f t="shared" si="811"/>
        <v>0.242333333333333</v>
      </c>
      <c r="T664" s="1">
        <f t="shared" si="812"/>
        <v>0.00431083905212587</v>
      </c>
      <c r="U664" s="1">
        <f t="shared" si="811"/>
        <v>1.15616666666667</v>
      </c>
      <c r="V664" s="1">
        <f>STDEVA(U602:U604)</f>
        <v>0.0103722385883344</v>
      </c>
      <c r="W664" s="1">
        <f t="shared" ref="W664:AA664" si="813">AVERAGE(W602:W604)</f>
        <v>1941.92592592593</v>
      </c>
      <c r="X664" s="1">
        <f>STDEVA(W602:W604)</f>
        <v>61.2781135614225</v>
      </c>
      <c r="AA664" s="1">
        <f t="shared" si="813"/>
        <v>43.0816234042923</v>
      </c>
      <c r="AB664" s="1">
        <f>STDEVA(AA602:AA604)</f>
        <v>0.21978118770498</v>
      </c>
      <c r="AG664" s="1">
        <f>AVERAGE(AG602:AG604)</f>
        <v>1.18916666666667</v>
      </c>
      <c r="AH664" s="1">
        <f>STDEVA(AG602:AG604)</f>
        <v>0.0259293913027925</v>
      </c>
      <c r="AI664" s="1">
        <f>AVERAGE(AI602:AI604)</f>
        <v>1686.72222222222</v>
      </c>
      <c r="AJ664" s="1">
        <f>STDEVA(AI602:AI604)</f>
        <v>54.1483159798748</v>
      </c>
      <c r="AM664" s="1">
        <f>AVERAGE(AM602:AM604)</f>
        <v>43.4865269222641</v>
      </c>
      <c r="AN664" s="1">
        <f>STDEVA(AM602:AM604)</f>
        <v>0.268649064431644</v>
      </c>
    </row>
    <row r="665" spans="3:39">
      <c r="C665" s="1" t="s">
        <v>102</v>
      </c>
      <c r="D665" s="1">
        <f t="shared" ref="D665:H665" si="814">AVERAGE(D596:D604)</f>
        <v>1.01725577777778</v>
      </c>
      <c r="F665" s="1">
        <f t="shared" si="814"/>
        <v>0.316922444444444</v>
      </c>
      <c r="H665" s="1">
        <f t="shared" si="814"/>
        <v>1.33417822222222</v>
      </c>
      <c r="J665" s="1">
        <f t="shared" ref="J665:N665" si="815">AVERAGE(J596:J604)</f>
        <v>2335.87654320988</v>
      </c>
      <c r="N665" s="1">
        <f t="shared" si="815"/>
        <v>42.5220439118483</v>
      </c>
      <c r="Q665" s="1">
        <f t="shared" ref="Q665:U665" si="816">AVERAGE(Q596:Q604)</f>
        <v>1.00483333333333</v>
      </c>
      <c r="S665" s="1">
        <f t="shared" si="816"/>
        <v>0.310777777777778</v>
      </c>
      <c r="U665" s="1">
        <f t="shared" si="816"/>
        <v>1.31561111111111</v>
      </c>
      <c r="W665" s="1">
        <f t="shared" ref="W665:AA665" si="817">AVERAGE(W596:W604)</f>
        <v>2182.82098765432</v>
      </c>
      <c r="AA665" s="1">
        <f t="shared" si="817"/>
        <v>42.1163789891854</v>
      </c>
      <c r="AG665" s="1">
        <f>AVERAGE(AG596:AG604)</f>
        <v>1.347</v>
      </c>
      <c r="AI665" s="1">
        <f>AVERAGE(AI596:AI604)</f>
        <v>1894.27160493827</v>
      </c>
      <c r="AM665" s="1">
        <f>AVERAGE(AM596:AM604)</f>
        <v>42.7828504436558</v>
      </c>
    </row>
    <row r="666" spans="3:40">
      <c r="C666" s="1" t="s">
        <v>83</v>
      </c>
      <c r="D666" s="1">
        <f t="shared" ref="D666:H666" si="818">AVERAGE(D605:D607)</f>
        <v>1.04731133333333</v>
      </c>
      <c r="E666" s="1">
        <f t="shared" ref="E666:I666" si="819">STDEVA(D605:D607)</f>
        <v>0.0058380932960457</v>
      </c>
      <c r="F666" s="1">
        <f t="shared" si="818"/>
        <v>0.336978</v>
      </c>
      <c r="G666" s="1">
        <f t="shared" si="819"/>
        <v>0.0035</v>
      </c>
      <c r="H666" s="1">
        <f t="shared" si="818"/>
        <v>1.38428933333333</v>
      </c>
      <c r="I666" s="1">
        <f t="shared" si="819"/>
        <v>0.00340342964277699</v>
      </c>
      <c r="J666" s="1">
        <f t="shared" ref="J666:N666" si="820">AVERAGE(J605:J607)</f>
        <v>2137.87037037037</v>
      </c>
      <c r="K666" s="1">
        <f t="shared" ref="K666:O666" si="821">STDEVA(J605:J607)</f>
        <v>33.5949149836247</v>
      </c>
      <c r="N666" s="1">
        <f t="shared" si="820"/>
        <v>40.1381894307886</v>
      </c>
      <c r="O666" s="1">
        <f t="shared" si="821"/>
        <v>0.25772205781253</v>
      </c>
      <c r="Q666" s="1">
        <f t="shared" ref="Q666:U666" si="822">AVERAGE(Q605:Q607)</f>
        <v>1.03083333333333</v>
      </c>
      <c r="R666" s="1">
        <f t="shared" ref="P666:T666" si="823">STDEVA(Q605:Q607)</f>
        <v>0.00851958527942143</v>
      </c>
      <c r="S666" s="1">
        <f t="shared" si="822"/>
        <v>0.3315</v>
      </c>
      <c r="T666" s="1">
        <f t="shared" si="823"/>
        <v>0.0131053424220811</v>
      </c>
      <c r="U666" s="1">
        <f t="shared" si="822"/>
        <v>1.36233333333333</v>
      </c>
      <c r="V666" s="1">
        <f>STDEVA(U605:U607)</f>
        <v>0.00896288643983254</v>
      </c>
      <c r="W666" s="1">
        <f t="shared" ref="W666:AA666" si="824">AVERAGE(W605:W607)</f>
        <v>1977.09259259259</v>
      </c>
      <c r="X666" s="1">
        <f>STDEVA(W605:W607)</f>
        <v>26.372060911271</v>
      </c>
      <c r="AA666" s="1">
        <f t="shared" si="824"/>
        <v>39.6503399801782</v>
      </c>
      <c r="AB666" s="1">
        <f>STDEVA(AA605:AA607)</f>
        <v>0.0880291110482977</v>
      </c>
      <c r="AG666" s="1">
        <f>AVERAGE(AG605:AG607)</f>
        <v>1.38983333333333</v>
      </c>
      <c r="AH666" s="1">
        <f>STDEVA(AG605:AG607)</f>
        <v>0.00461880215351701</v>
      </c>
      <c r="AI666" s="1">
        <f>AVERAGE(AI605:AI607)</f>
        <v>1719.09259259259</v>
      </c>
      <c r="AJ666" s="1">
        <f>STDEVA(AI605:AI607)</f>
        <v>13.63935090113</v>
      </c>
      <c r="AM666" s="1">
        <f>AVERAGE(AM605:AM607)</f>
        <v>40.3806199986276</v>
      </c>
      <c r="AN666" s="1">
        <f>STDEVA(AM605:AM607)</f>
        <v>0.396983156867563</v>
      </c>
    </row>
    <row r="667" spans="3:40">
      <c r="C667" s="1" t="s">
        <v>84</v>
      </c>
      <c r="D667" s="1">
        <f t="shared" ref="D667:H667" si="825">AVERAGE(D608:D610)</f>
        <v>1.06164466666667</v>
      </c>
      <c r="E667" s="1">
        <f t="shared" ref="E667:I667" si="826">STDEVA(D608:D610)</f>
        <v>0.00202072594216372</v>
      </c>
      <c r="F667" s="1">
        <f t="shared" si="825"/>
        <v>0.341978</v>
      </c>
      <c r="G667" s="1">
        <f t="shared" si="826"/>
        <v>0.00409267638593623</v>
      </c>
      <c r="H667" s="1">
        <f t="shared" si="825"/>
        <v>1.40362266666667</v>
      </c>
      <c r="I667" s="1">
        <f t="shared" si="826"/>
        <v>0.00225462487641154</v>
      </c>
      <c r="J667" s="1">
        <f t="shared" ref="J667:N667" si="827">AVERAGE(J608:J610)</f>
        <v>2371.77777777778</v>
      </c>
      <c r="K667" s="1">
        <f t="shared" ref="K667:O667" si="828">STDEVA(J608:J610)</f>
        <v>49.7193046940477</v>
      </c>
      <c r="N667" s="1">
        <f t="shared" si="827"/>
        <v>41.7846818485443</v>
      </c>
      <c r="O667" s="1">
        <f t="shared" si="828"/>
        <v>0.307198184876752</v>
      </c>
      <c r="Q667" s="1">
        <f t="shared" ref="Q667:U667" si="829">AVERAGE(Q608:Q610)</f>
        <v>1.05333333333333</v>
      </c>
      <c r="R667" s="1">
        <f t="shared" ref="P667:T667" si="830">STDEVA(Q608:Q610)</f>
        <v>0.0140208178553655</v>
      </c>
      <c r="S667" s="1">
        <f t="shared" si="829"/>
        <v>0.338333333333333</v>
      </c>
      <c r="T667" s="1">
        <f t="shared" si="830"/>
        <v>0.00510718448201483</v>
      </c>
      <c r="U667" s="1">
        <f t="shared" si="829"/>
        <v>1.39166666666667</v>
      </c>
      <c r="V667" s="1">
        <f>STDEVA(U608:U610)</f>
        <v>0.0168027775481714</v>
      </c>
      <c r="W667" s="1">
        <f t="shared" ref="W667:AA667" si="831">AVERAGE(W608:W610)</f>
        <v>2187.68518518519</v>
      </c>
      <c r="X667" s="1">
        <f>STDEVA(W608:W610)</f>
        <v>34.5208978277125</v>
      </c>
      <c r="AA667" s="1">
        <f t="shared" si="831"/>
        <v>41.2483136076989</v>
      </c>
      <c r="AB667" s="1">
        <f>STDEVA(AA608:AA610)</f>
        <v>0.303757840434282</v>
      </c>
      <c r="AG667" s="1">
        <f>AVERAGE(AG608:AG610)</f>
        <v>1.41016666666667</v>
      </c>
      <c r="AH667" s="1">
        <f>STDEVA(AG608:AG610)</f>
        <v>0.0194443650792031</v>
      </c>
      <c r="AI667" s="1">
        <f>AVERAGE(AI608:AI610)</f>
        <v>1899.7037037037</v>
      </c>
      <c r="AJ667" s="1">
        <f>STDEVA(AI608:AI610)</f>
        <v>23.8490839778849</v>
      </c>
      <c r="AM667" s="1">
        <f>AVERAGE(AM608:AM610)</f>
        <v>42.0243219674943</v>
      </c>
      <c r="AN667" s="1">
        <f>STDEVA(AM608:AM610)</f>
        <v>0.316145057794355</v>
      </c>
    </row>
    <row r="668" spans="3:40">
      <c r="C668" s="1" t="s">
        <v>85</v>
      </c>
      <c r="D668" s="1">
        <f t="shared" ref="D668:H668" si="832">AVERAGE(D611:D613)</f>
        <v>1.10714466666667</v>
      </c>
      <c r="E668" s="1">
        <f t="shared" ref="E668:I668" si="833">STDEVA(D611:D613)</f>
        <v>0.0125731194750282</v>
      </c>
      <c r="F668" s="1">
        <f t="shared" si="832"/>
        <v>0.379644666666667</v>
      </c>
      <c r="G668" s="1">
        <f t="shared" si="833"/>
        <v>0.0102996763703202</v>
      </c>
      <c r="H668" s="1">
        <f t="shared" si="832"/>
        <v>1.48678933333333</v>
      </c>
      <c r="I668" s="1">
        <f t="shared" si="833"/>
        <v>0.00230940107675857</v>
      </c>
      <c r="J668" s="1">
        <f t="shared" ref="J668:N668" si="834">AVERAGE(J611:J613)</f>
        <v>2502.27777777778</v>
      </c>
      <c r="K668" s="1">
        <f t="shared" ref="K668:O668" si="835">STDEVA(J611:J613)</f>
        <v>37.2884568244082</v>
      </c>
      <c r="N668" s="1">
        <f t="shared" si="834"/>
        <v>44.7396717806687</v>
      </c>
      <c r="O668" s="1">
        <f t="shared" si="835"/>
        <v>0.53553713975466</v>
      </c>
      <c r="Q668" s="1">
        <f t="shared" ref="Q668:U668" si="836">AVERAGE(Q611:Q613)</f>
        <v>1.09033333333333</v>
      </c>
      <c r="R668" s="1">
        <f t="shared" ref="P668:T668" si="837">STDEVA(Q611:Q613)</f>
        <v>0.0205932836947713</v>
      </c>
      <c r="S668" s="1">
        <f t="shared" si="836"/>
        <v>0.365</v>
      </c>
      <c r="T668" s="1">
        <f t="shared" si="837"/>
        <v>0.0155483118054662</v>
      </c>
      <c r="U668" s="1">
        <f t="shared" si="836"/>
        <v>1.45533333333333</v>
      </c>
      <c r="V668" s="1">
        <f>STDEVA(U611:U613)</f>
        <v>0.0270015431657773</v>
      </c>
      <c r="W668" s="1">
        <f t="shared" ref="W668:AA668" si="838">AVERAGE(W611:W613)</f>
        <v>2331.74074074074</v>
      </c>
      <c r="X668" s="1">
        <f>STDEVA(W611:W613)</f>
        <v>30.6156143760222</v>
      </c>
      <c r="AA668" s="1">
        <f t="shared" si="838"/>
        <v>44.3240016540803</v>
      </c>
      <c r="AB668" s="1">
        <f>STDEVA(AA611:AA613)</f>
        <v>0.221324348484283</v>
      </c>
      <c r="AG668" s="1">
        <f>AVERAGE(AG611:AG613)</f>
        <v>1.47466666666667</v>
      </c>
      <c r="AH668" s="1">
        <f>STDEVA(AG611:AG613)</f>
        <v>0.0108666155418021</v>
      </c>
      <c r="AI668" s="1">
        <f>AVERAGE(AI611:AI613)</f>
        <v>2023</v>
      </c>
      <c r="AJ668" s="1">
        <f>STDEVA(AI611:AI613)</f>
        <v>19.6824324753833</v>
      </c>
      <c r="AM668" s="1">
        <f>AVERAGE(AM611:AM613)</f>
        <v>45.0353188933896</v>
      </c>
      <c r="AN668" s="1">
        <f>STDEVA(AM611:AM613)</f>
        <v>0.534191006007548</v>
      </c>
    </row>
    <row r="669" spans="3:39">
      <c r="C669" s="1" t="s">
        <v>103</v>
      </c>
      <c r="D669" s="1">
        <f t="shared" ref="D669:H669" si="839">AVERAGE(D605:D613)</f>
        <v>1.07203355555556</v>
      </c>
      <c r="F669" s="1">
        <f t="shared" si="839"/>
        <v>0.352866888888889</v>
      </c>
      <c r="H669" s="1">
        <f t="shared" si="839"/>
        <v>1.42490044444444</v>
      </c>
      <c r="J669" s="1">
        <f t="shared" ref="J669:N669" si="840">AVERAGE(J605:J613)</f>
        <v>2337.30864197531</v>
      </c>
      <c r="N669" s="1">
        <f t="shared" si="840"/>
        <v>42.2208476866672</v>
      </c>
      <c r="Q669" s="1">
        <f t="shared" ref="Q669:U669" si="841">AVERAGE(Q605:Q613)</f>
        <v>1.05816666666667</v>
      </c>
      <c r="S669" s="1">
        <f t="shared" si="841"/>
        <v>0.344944444444444</v>
      </c>
      <c r="U669" s="1">
        <f t="shared" si="841"/>
        <v>1.40311111111111</v>
      </c>
      <c r="W669" s="1">
        <f t="shared" ref="W669:AA669" si="842">AVERAGE(W605:W613)</f>
        <v>2165.50617283951</v>
      </c>
      <c r="AA669" s="1">
        <f t="shared" si="842"/>
        <v>41.7408850806525</v>
      </c>
      <c r="AG669" s="1">
        <f>AVERAGE(AG605:AG613)</f>
        <v>1.42488888888889</v>
      </c>
      <c r="AI669" s="1">
        <f>AVERAGE(AI605:AI613)</f>
        <v>1880.5987654321</v>
      </c>
      <c r="AM669" s="1">
        <f>AVERAGE(AM605:AM613)</f>
        <v>42.4800869531705</v>
      </c>
    </row>
    <row r="670" spans="3:40">
      <c r="C670" s="1" t="s">
        <v>86</v>
      </c>
      <c r="D670" s="1">
        <f t="shared" ref="D670:H670" si="843">AVERAGE(D614:D616)</f>
        <v>1.04781133333333</v>
      </c>
      <c r="E670" s="1">
        <f t="shared" ref="E670:I670" si="844">STDEVA(D614:D616)</f>
        <v>0.00875119039521675</v>
      </c>
      <c r="F670" s="1">
        <f t="shared" si="843"/>
        <v>0.332478</v>
      </c>
      <c r="G670" s="1">
        <f t="shared" si="844"/>
        <v>0.00694622199472491</v>
      </c>
      <c r="H670" s="1">
        <f t="shared" si="843"/>
        <v>1.38028933333333</v>
      </c>
      <c r="I670" s="1">
        <f t="shared" si="844"/>
        <v>0.00503322295684717</v>
      </c>
      <c r="J670" s="1">
        <f t="shared" ref="J670:N670" si="845">AVERAGE(J614:J616)</f>
        <v>2382.70833333333</v>
      </c>
      <c r="K670" s="1">
        <f t="shared" ref="K670:O670" si="846">STDEVA(J614:J616)</f>
        <v>69.7425604604773</v>
      </c>
      <c r="N670" s="1">
        <f t="shared" si="845"/>
        <v>42.6951753424352</v>
      </c>
      <c r="O670" s="1">
        <f t="shared" si="846"/>
        <v>0.271152754869859</v>
      </c>
      <c r="Q670" s="1">
        <f t="shared" ref="Q670:U670" si="847">AVERAGE(Q614:Q616)</f>
        <v>1.0275</v>
      </c>
      <c r="R670" s="1">
        <f t="shared" ref="P670:T670" si="848">STDEVA(Q614:Q616)</f>
        <v>0.0224220873247787</v>
      </c>
      <c r="S670" s="1">
        <f t="shared" si="847"/>
        <v>0.322666666666667</v>
      </c>
      <c r="T670" s="1">
        <f t="shared" si="848"/>
        <v>0.00969965635130098</v>
      </c>
      <c r="U670" s="1">
        <f t="shared" si="847"/>
        <v>1.35016666666667</v>
      </c>
      <c r="V670" s="1">
        <f>STDEVA(U614:U616)</f>
        <v>0.0132507861402005</v>
      </c>
      <c r="W670" s="1">
        <f t="shared" ref="W670:AA670" si="849">AVERAGE(W614:W616)</f>
        <v>2215.125</v>
      </c>
      <c r="X670" s="1">
        <f>STDEVA(W614:W616)</f>
        <v>47.8470463430085</v>
      </c>
      <c r="AA670" s="1">
        <f t="shared" si="849"/>
        <v>41.9369492531624</v>
      </c>
      <c r="AB670" s="1">
        <f>STDEVA(AA614:AA616)</f>
        <v>0.37125008621522</v>
      </c>
      <c r="AG670" s="1">
        <f>AVERAGE(AG614:AG616)</f>
        <v>1.38483333333333</v>
      </c>
      <c r="AH670" s="1">
        <f>STDEVA(AG614:AG616)</f>
        <v>0.00880814017448257</v>
      </c>
      <c r="AI670" s="1">
        <f>AVERAGE(AI614:AI616)</f>
        <v>1923.47916666667</v>
      </c>
      <c r="AJ670" s="1">
        <f>STDEVA(AI614:AI616)</f>
        <v>33.7808500978488</v>
      </c>
      <c r="AM670" s="1">
        <f>AVERAGE(AM614:AM616)</f>
        <v>42.9385711852641</v>
      </c>
      <c r="AN670" s="1">
        <f>STDEVA(AM614:AM616)</f>
        <v>0.277916996206395</v>
      </c>
    </row>
    <row r="671" spans="3:40">
      <c r="C671" s="1" t="s">
        <v>87</v>
      </c>
      <c r="D671" s="1">
        <f t="shared" ref="D671:H671" si="850">AVERAGE(D617:D619)</f>
        <v>1.04681133333333</v>
      </c>
      <c r="E671" s="1">
        <f t="shared" ref="E671:I671" si="851">STDEVA(D617:D619)</f>
        <v>0.0090184995056458</v>
      </c>
      <c r="F671" s="1">
        <f t="shared" si="850"/>
        <v>0.344311333333333</v>
      </c>
      <c r="G671" s="1">
        <f t="shared" si="851"/>
        <v>0.00583809329604567</v>
      </c>
      <c r="H671" s="1">
        <f t="shared" si="850"/>
        <v>1.39112266666667</v>
      </c>
      <c r="I671" s="1">
        <f t="shared" si="851"/>
        <v>0.00728583099813146</v>
      </c>
      <c r="J671" s="1">
        <f t="shared" ref="J671:N671" si="852">AVERAGE(J617:J619)</f>
        <v>2413.02083333333</v>
      </c>
      <c r="K671" s="1">
        <f t="shared" ref="K671:O671" si="853">STDEVA(J617:J619)</f>
        <v>17.5291424015362</v>
      </c>
      <c r="N671" s="1">
        <f t="shared" si="852"/>
        <v>43.3247645835243</v>
      </c>
      <c r="O671" s="1">
        <f t="shared" si="853"/>
        <v>0.196972842251229</v>
      </c>
      <c r="Q671" s="1">
        <f t="shared" ref="Q671:U671" si="854">AVERAGE(Q617:Q619)</f>
        <v>1.03566666666667</v>
      </c>
      <c r="R671" s="1">
        <f t="shared" ref="P671:T671" si="855">STDEVA(Q617:Q619)</f>
        <v>0.00539289656245439</v>
      </c>
      <c r="S671" s="1">
        <f t="shared" si="854"/>
        <v>0.337333333333333</v>
      </c>
      <c r="T671" s="1">
        <f t="shared" si="855"/>
        <v>0.00104083299973304</v>
      </c>
      <c r="U671" s="1">
        <f t="shared" si="854"/>
        <v>1.373</v>
      </c>
      <c r="V671" s="1">
        <f>STDEVA(U617:U619)</f>
        <v>0.00589491306127585</v>
      </c>
      <c r="W671" s="1">
        <f t="shared" ref="W671:AA671" si="856">AVERAGE(W617:W619)</f>
        <v>2348.22916666667</v>
      </c>
      <c r="X671" s="1">
        <f>STDEVA(W617:W619)</f>
        <v>37.335071341613</v>
      </c>
      <c r="AA671" s="1">
        <f t="shared" si="856"/>
        <v>43.0782880221602</v>
      </c>
      <c r="AB671" s="1">
        <f>STDEVA(AA617:AA619)</f>
        <v>0.555889913969277</v>
      </c>
      <c r="AG671" s="1">
        <f>AVERAGE(AG617:AG619)</f>
        <v>1.38783333333333</v>
      </c>
      <c r="AH671" s="1">
        <f>STDEVA(AG617:AG619)</f>
        <v>0.0123423390543824</v>
      </c>
      <c r="AI671" s="1">
        <f>AVERAGE(AI617:AI619)</f>
        <v>2037</v>
      </c>
      <c r="AJ671" s="1">
        <f>STDEVA(AI617:AI619)</f>
        <v>41.9054460213705</v>
      </c>
      <c r="AM671" s="1">
        <f>AVERAGE(AM617:AM619)</f>
        <v>43.613737392537</v>
      </c>
      <c r="AN671" s="1">
        <f>STDEVA(AM617:AM619)</f>
        <v>0.199276183640064</v>
      </c>
    </row>
    <row r="672" spans="3:40">
      <c r="C672" s="1" t="s">
        <v>88</v>
      </c>
      <c r="D672" s="1">
        <f t="shared" ref="D672:H672" si="857">AVERAGE(D620:D622)</f>
        <v>1.074978</v>
      </c>
      <c r="E672" s="1">
        <f t="shared" ref="E672:I672" si="858">STDEVA(D620:D622)</f>
        <v>0.0122576506721312</v>
      </c>
      <c r="F672" s="1">
        <f t="shared" si="857"/>
        <v>0.349644666666667</v>
      </c>
      <c r="G672" s="1">
        <f t="shared" si="858"/>
        <v>0.00862167810425172</v>
      </c>
      <c r="H672" s="1">
        <f t="shared" si="857"/>
        <v>1.42462266666667</v>
      </c>
      <c r="I672" s="1">
        <f t="shared" si="858"/>
        <v>0.00419324854180315</v>
      </c>
      <c r="J672" s="1">
        <f t="shared" ref="J672:N672" si="859">AVERAGE(J620:J622)</f>
        <v>2719.58333333333</v>
      </c>
      <c r="K672" s="1">
        <f t="shared" ref="K672:O672" si="860">STDEVA(J620:J622)</f>
        <v>65.471168909172</v>
      </c>
      <c r="N672" s="1">
        <f t="shared" si="859"/>
        <v>44.1281292145809</v>
      </c>
      <c r="O672" s="1">
        <f t="shared" si="860"/>
        <v>0.31765771030739</v>
      </c>
      <c r="Q672" s="1">
        <f t="shared" ref="Q672:U672" si="861">AVERAGE(Q620:Q622)</f>
        <v>1.06683333333333</v>
      </c>
      <c r="R672" s="1">
        <f t="shared" ref="P672:T672" si="862">STDEVA(Q620:Q622)</f>
        <v>0.00625166644450366</v>
      </c>
      <c r="S672" s="1">
        <f t="shared" si="861"/>
        <v>0.342666666666667</v>
      </c>
      <c r="T672" s="1">
        <f t="shared" si="862"/>
        <v>0.00575181130891244</v>
      </c>
      <c r="U672" s="1">
        <f t="shared" si="861"/>
        <v>1.4095</v>
      </c>
      <c r="V672" s="1">
        <f>STDEVA(U620:U622)</f>
        <v>0.00626498204307082</v>
      </c>
      <c r="W672" s="1">
        <f t="shared" ref="W672:AA672" si="863">AVERAGE(W620:W622)</f>
        <v>2532.08333333333</v>
      </c>
      <c r="X672" s="1">
        <f>STDEVA(W620:W622)</f>
        <v>92.26611760735</v>
      </c>
      <c r="AA672" s="1">
        <f t="shared" si="863"/>
        <v>43.516867731828</v>
      </c>
      <c r="AB672" s="1">
        <f>STDEVA(AA620:AA622)</f>
        <v>0.162096236972646</v>
      </c>
      <c r="AG672" s="1">
        <f>AVERAGE(AG620:AG622)</f>
        <v>1.4365</v>
      </c>
      <c r="AH672" s="1">
        <f>STDEVA(AG620:AG622)</f>
        <v>0.0125797456254091</v>
      </c>
      <c r="AI672" s="1">
        <f>AVERAGE(AI620:AI622)</f>
        <v>2197.66666666667</v>
      </c>
      <c r="AJ672" s="1">
        <f>STDEVA(AI620:AI622)</f>
        <v>113.868487967845</v>
      </c>
      <c r="AM672" s="1">
        <f>AVERAGE(AM620:AM622)</f>
        <v>44.3849649193922</v>
      </c>
      <c r="AN672" s="1">
        <f>STDEVA(AM620:AM622)</f>
        <v>0.348246703735146</v>
      </c>
    </row>
    <row r="673" spans="3:39">
      <c r="C673" s="1" t="s">
        <v>104</v>
      </c>
      <c r="D673" s="1">
        <f t="shared" ref="D673:H673" si="864">AVERAGE(D614:D622)</f>
        <v>1.05653355555556</v>
      </c>
      <c r="F673" s="1">
        <f t="shared" si="864"/>
        <v>0.342144666666667</v>
      </c>
      <c r="H673" s="1">
        <f t="shared" si="864"/>
        <v>1.39867822222222</v>
      </c>
      <c r="J673" s="1">
        <f t="shared" ref="J673:N673" si="865">AVERAGE(J614:J622)</f>
        <v>2505.10416666667</v>
      </c>
      <c r="N673" s="1">
        <f t="shared" si="865"/>
        <v>43.3826897135135</v>
      </c>
      <c r="Q673" s="1">
        <f t="shared" ref="Q673:U673" si="866">AVERAGE(Q614:Q622)</f>
        <v>1.04333333333333</v>
      </c>
      <c r="S673" s="1">
        <f t="shared" si="866"/>
        <v>0.334222222222222</v>
      </c>
      <c r="U673" s="1">
        <f t="shared" si="866"/>
        <v>1.37755555555556</v>
      </c>
      <c r="W673" s="1">
        <f t="shared" ref="W673:AA673" si="867">AVERAGE(W614:W622)</f>
        <v>2365.14583333333</v>
      </c>
      <c r="AA673" s="1">
        <f t="shared" si="867"/>
        <v>42.8440350023835</v>
      </c>
      <c r="AG673" s="1">
        <f>AVERAGE(AG614:AG622)</f>
        <v>1.40305555555556</v>
      </c>
      <c r="AI673" s="1">
        <f>AVERAGE(AI614:AI622)</f>
        <v>2052.71527777778</v>
      </c>
      <c r="AM673" s="1">
        <f>AVERAGE(AM614:AM622)</f>
        <v>43.6457578323978</v>
      </c>
    </row>
    <row r="674" spans="3:40">
      <c r="C674" s="1" t="s">
        <v>78</v>
      </c>
      <c r="D674" s="1">
        <f t="shared" ref="D674:H674" si="868">AVERAGE(D623:D625)</f>
        <v>1.300978</v>
      </c>
      <c r="E674" s="1">
        <f t="shared" ref="E674:I674" si="869">STDEVA(D623:D625)</f>
        <v>0.00736545993132808</v>
      </c>
      <c r="F674" s="1">
        <f t="shared" si="868"/>
        <v>0.556644666666667</v>
      </c>
      <c r="G674" s="1">
        <f t="shared" si="869"/>
        <v>0.0110942928270951</v>
      </c>
      <c r="H674" s="1">
        <f t="shared" si="868"/>
        <v>1.85762266666667</v>
      </c>
      <c r="I674" s="1">
        <f t="shared" si="869"/>
        <v>0.0176162803489653</v>
      </c>
      <c r="J674" s="1">
        <f t="shared" ref="J674:N674" si="870">AVERAGE(J623:J625)</f>
        <v>4134.61111111111</v>
      </c>
      <c r="K674" s="1">
        <f t="shared" ref="K674:O674" si="871">STDEVA(J623:J625)</f>
        <v>74.5121323703075</v>
      </c>
      <c r="N674" s="1">
        <f t="shared" si="870"/>
        <v>53.2991728180906</v>
      </c>
      <c r="O674" s="1">
        <f t="shared" si="871"/>
        <v>0.377182586473822</v>
      </c>
      <c r="Q674" s="1">
        <f t="shared" ref="Q674:U674" si="872">AVERAGE(Q623:Q625)</f>
        <v>1.266</v>
      </c>
      <c r="R674" s="1">
        <f t="shared" ref="P674:T674" si="873">STDEVA(Q623:Q625)</f>
        <v>0.00867467578644875</v>
      </c>
      <c r="S674" s="1">
        <f t="shared" si="872"/>
        <v>0.525833333333333</v>
      </c>
      <c r="T674" s="1">
        <f t="shared" si="873"/>
        <v>0.00889288104796944</v>
      </c>
      <c r="U674" s="1">
        <f t="shared" si="872"/>
        <v>1.79183333333333</v>
      </c>
      <c r="V674" s="1">
        <f>STDEVA(U623:U625)</f>
        <v>0.0131561139145774</v>
      </c>
      <c r="W674" s="1">
        <f t="shared" ref="W674:AA674" si="874">AVERAGE(W623:W625)</f>
        <v>3941.72222222222</v>
      </c>
      <c r="X674" s="1">
        <f>STDEVA(W623:W625)</f>
        <v>80.7329846767415</v>
      </c>
      <c r="AA674" s="1">
        <f t="shared" si="874"/>
        <v>52.7309733254888</v>
      </c>
      <c r="AB674" s="1">
        <f>STDEVA(AA623:AA625)</f>
        <v>0.230552693473815</v>
      </c>
      <c r="AG674" s="1">
        <f>AVERAGE(AG623:AG625)</f>
        <v>1.8465</v>
      </c>
      <c r="AH674" s="1">
        <f>STDEVA(AG623:AG625)</f>
        <v>0.0268374738006393</v>
      </c>
      <c r="AI674" s="1">
        <f>AVERAGE(AI623:AI625)</f>
        <v>3401.97222222222</v>
      </c>
      <c r="AJ674" s="1">
        <f>STDEVA(AI623:AI625)</f>
        <v>58.7334097931185</v>
      </c>
      <c r="AM674" s="1">
        <f>AVERAGE(AM623:AM625)</f>
        <v>53.3427170160423</v>
      </c>
      <c r="AN674" s="1">
        <f>STDEVA(AM623:AM625)</f>
        <v>0.377000152329603</v>
      </c>
    </row>
    <row r="675" spans="3:40">
      <c r="C675" s="1" t="s">
        <v>81</v>
      </c>
      <c r="D675" s="1">
        <f t="shared" ref="D675:H675" si="875">AVERAGE(D626:D628)</f>
        <v>1.29731133333333</v>
      </c>
      <c r="E675" s="1">
        <f t="shared" ref="E675:I675" si="876">STDEVA(D626:D628)</f>
        <v>0.0125133262297973</v>
      </c>
      <c r="F675" s="1">
        <f t="shared" si="875"/>
        <v>0.559644666666667</v>
      </c>
      <c r="G675" s="1">
        <f t="shared" si="876"/>
        <v>0.0131370975992924</v>
      </c>
      <c r="H675" s="1">
        <f t="shared" si="875"/>
        <v>1.856956</v>
      </c>
      <c r="I675" s="1">
        <f t="shared" si="876"/>
        <v>0.00746659226153401</v>
      </c>
      <c r="J675" s="1">
        <f t="shared" ref="J675:N675" si="877">AVERAGE(J626:J628)</f>
        <v>4133.97222222222</v>
      </c>
      <c r="K675" s="1">
        <f t="shared" ref="K675:O675" si="878">STDEVA(J626:J628)</f>
        <v>49.4322160284295</v>
      </c>
      <c r="N675" s="1">
        <f t="shared" si="877"/>
        <v>53.4450877088518</v>
      </c>
      <c r="O675" s="1">
        <f t="shared" si="878"/>
        <v>0.472223907278426</v>
      </c>
      <c r="Q675" s="1">
        <f t="shared" ref="Q675:U675" si="879">AVERAGE(Q626:Q628)</f>
        <v>1.25966666666667</v>
      </c>
      <c r="R675" s="1">
        <f t="shared" ref="P675:T675" si="880">STDEVA(Q626:Q628)</f>
        <v>0.0138954428980631</v>
      </c>
      <c r="S675" s="1">
        <f t="shared" si="879"/>
        <v>0.5305</v>
      </c>
      <c r="T675" s="1">
        <f t="shared" si="880"/>
        <v>0.012318684994755</v>
      </c>
      <c r="U675" s="1">
        <f t="shared" si="879"/>
        <v>1.79016666666667</v>
      </c>
      <c r="V675" s="1">
        <f>STDEVA(U626:U628)</f>
        <v>0.00557524289455926</v>
      </c>
      <c r="W675" s="1">
        <f t="shared" ref="W675:AA675" si="881">AVERAGE(W626:W628)</f>
        <v>3941.75</v>
      </c>
      <c r="X675" s="1">
        <f>STDEVA(W626:W628)</f>
        <v>56.3772634431056</v>
      </c>
      <c r="AA675" s="1">
        <f t="shared" si="881"/>
        <v>52.9339301413685</v>
      </c>
      <c r="AB675" s="1">
        <f>STDEVA(AA626:AA628)</f>
        <v>0.237003488157282</v>
      </c>
      <c r="AG675" s="1">
        <f>AVERAGE(AG626:AG628)</f>
        <v>1.81666666666667</v>
      </c>
      <c r="AH675" s="1">
        <f>STDEVA(AG626:AG628)</f>
        <v>0.0133447867473906</v>
      </c>
      <c r="AI675" s="1">
        <f>AVERAGE(AI626:AI628)</f>
        <v>3403.47222222222</v>
      </c>
      <c r="AJ675" s="1">
        <f>STDEVA(AI626:AI628)</f>
        <v>82.1317257238033</v>
      </c>
      <c r="AM675" s="1">
        <f>AVERAGE(AM626:AM628)</f>
        <v>53.3896139174079</v>
      </c>
      <c r="AN675" s="1">
        <f>STDEVA(AM626:AM628)</f>
        <v>0.998673705914289</v>
      </c>
    </row>
    <row r="676" spans="3:39">
      <c r="C676" s="1" t="s">
        <v>101</v>
      </c>
      <c r="D676" s="1">
        <f t="shared" ref="D676:H676" si="882">AVERAGE(D623:D628)</f>
        <v>1.29914466666667</v>
      </c>
      <c r="F676" s="1">
        <f t="shared" si="882"/>
        <v>0.558144666666667</v>
      </c>
      <c r="H676" s="1">
        <f t="shared" si="882"/>
        <v>1.85728933333333</v>
      </c>
      <c r="J676" s="1">
        <f t="shared" ref="J676:N676" si="883">AVERAGE(J623:J628)</f>
        <v>4134.29166666667</v>
      </c>
      <c r="N676" s="1">
        <f t="shared" si="883"/>
        <v>53.3721302634712</v>
      </c>
      <c r="Q676" s="1">
        <f t="shared" ref="Q676:U676" si="884">AVERAGE(Q623:Q628)</f>
        <v>1.26283333333333</v>
      </c>
      <c r="S676" s="1">
        <f t="shared" si="884"/>
        <v>0.528166666666667</v>
      </c>
      <c r="U676" s="1">
        <f t="shared" si="884"/>
        <v>1.791</v>
      </c>
      <c r="W676" s="1">
        <f t="shared" ref="W676:AA676" si="885">AVERAGE(W623:W628)</f>
        <v>3941.73611111111</v>
      </c>
      <c r="AA676" s="1">
        <f t="shared" si="885"/>
        <v>52.8324517334287</v>
      </c>
      <c r="AG676" s="1">
        <f>AVERAGE(AG623:AG628)</f>
        <v>1.83158333333333</v>
      </c>
      <c r="AI676" s="1">
        <f>AVERAGE(AI623:AI628)</f>
        <v>3402.72222222222</v>
      </c>
      <c r="AM676" s="1">
        <f>AVERAGE(AM623:AM628)</f>
        <v>53.3661654667251</v>
      </c>
    </row>
    <row r="677" spans="3:40">
      <c r="C677" s="1" t="s">
        <v>80</v>
      </c>
      <c r="D677" s="1">
        <f t="shared" ref="D677:D679" si="886">AVERAGE(D629:D631)</f>
        <v>1.283978</v>
      </c>
      <c r="E677" s="1">
        <f t="shared" ref="E677:E679" si="887">STDEVA(D629:D631)</f>
        <v>0.00624499799839839</v>
      </c>
      <c r="F677" s="1">
        <f t="shared" ref="F677:J677" si="888">AVERAGE(F629:F631)</f>
        <v>0.539478</v>
      </c>
      <c r="G677" s="1">
        <f t="shared" ref="G677:K677" si="889">STDEVA(F629:F631)</f>
        <v>0.00804673846971558</v>
      </c>
      <c r="H677" s="1">
        <f t="shared" si="888"/>
        <v>1.823456</v>
      </c>
      <c r="I677" s="1">
        <f t="shared" si="889"/>
        <v>0.00390512483795322</v>
      </c>
      <c r="J677" s="1">
        <f t="shared" si="888"/>
        <v>2683.24074074074</v>
      </c>
      <c r="K677" s="1">
        <f t="shared" si="889"/>
        <v>48.2957814957812</v>
      </c>
      <c r="N677" s="1">
        <f>AVERAGE(N629:N631)</f>
        <v>49.6381259462886</v>
      </c>
      <c r="O677" s="1">
        <f>STDEVA(N629:N631)</f>
        <v>1.08656808606139</v>
      </c>
      <c r="Q677" s="1">
        <f>AVERAGE(Q629:Q631)</f>
        <v>1.24933333333333</v>
      </c>
      <c r="R677" s="1">
        <f>STDEVA(Q629:Q631)</f>
        <v>0.00723417813807015</v>
      </c>
      <c r="S677" s="1">
        <f t="shared" ref="S677:W677" si="890">AVERAGE(S629:S631)</f>
        <v>0.509666666666667</v>
      </c>
      <c r="T677" s="1">
        <f t="shared" ref="T677:X677" si="891">STDEVA(S629:S631)</f>
        <v>0.00682519840981441</v>
      </c>
      <c r="U677" s="1">
        <f t="shared" si="890"/>
        <v>1.759</v>
      </c>
      <c r="V677" s="1">
        <f t="shared" si="891"/>
        <v>0.0109658560997307</v>
      </c>
      <c r="W677" s="1">
        <f t="shared" si="890"/>
        <v>2553.01851851852</v>
      </c>
      <c r="X677" s="1">
        <f t="shared" si="891"/>
        <v>15.8260542072083</v>
      </c>
      <c r="AA677" s="1">
        <f>AVERAGE(AA629:AA631)</f>
        <v>49.4435248618224</v>
      </c>
      <c r="AB677" s="1">
        <f>STDEVA(AA629:AA631)</f>
        <v>1.02894295015231</v>
      </c>
      <c r="AG677" s="1">
        <f>AVERAGE(AG629:AG631)</f>
        <v>1.80466666666667</v>
      </c>
      <c r="AH677" s="1">
        <f>STDEVA(AG629:AG631)</f>
        <v>0.0287851234726087</v>
      </c>
      <c r="AI677" s="1">
        <f>AVERAGE(AI629:AI631)</f>
        <v>2205.18518518519</v>
      </c>
      <c r="AJ677" s="1">
        <f>STDEVA(AI629:AI631)</f>
        <v>22.5621455434283</v>
      </c>
      <c r="AM677" s="1">
        <f>AVERAGE(AM629:AM631)</f>
        <v>50.6308194744668</v>
      </c>
      <c r="AN677" s="1">
        <f>STDEVA(AM629:AM631)</f>
        <v>1.09004146938794</v>
      </c>
    </row>
    <row r="678" spans="3:40">
      <c r="C678" s="1" t="s">
        <v>81</v>
      </c>
      <c r="D678" s="1">
        <f t="shared" ref="D678:H678" si="892">AVERAGE(D632:D634)</f>
        <v>1.26214466666667</v>
      </c>
      <c r="E678" s="1">
        <f t="shared" ref="E678:I678" si="893">STDEVA(D632:D634)</f>
        <v>0.00897682200633021</v>
      </c>
      <c r="F678" s="1">
        <f t="shared" si="892"/>
        <v>0.520144666666667</v>
      </c>
      <c r="G678" s="1">
        <f t="shared" si="893"/>
        <v>0.00644851404071768</v>
      </c>
      <c r="H678" s="1">
        <f t="shared" si="892"/>
        <v>1.78228933333333</v>
      </c>
      <c r="I678" s="1">
        <f t="shared" si="893"/>
        <v>0.00850490054811533</v>
      </c>
      <c r="J678" s="1">
        <f t="shared" ref="J678:N678" si="894">AVERAGE(J632:J634)</f>
        <v>2602.38888888889</v>
      </c>
      <c r="K678" s="1">
        <f t="shared" ref="K678:O678" si="895">STDEVA(J632:J634)</f>
        <v>21.2169859741463</v>
      </c>
      <c r="N678" s="1">
        <f t="shared" si="894"/>
        <v>49.6493892487613</v>
      </c>
      <c r="O678" s="1">
        <f t="shared" si="895"/>
        <v>0.689707158029061</v>
      </c>
      <c r="Q678" s="1">
        <f t="shared" ref="Q678:U678" si="896">AVERAGE(Q632:Q634)</f>
        <v>1.22716666666667</v>
      </c>
      <c r="R678" s="1">
        <f t="shared" ref="P678:T678" si="897">STDEVA(Q632:Q634)</f>
        <v>0.0111504857891186</v>
      </c>
      <c r="S678" s="1">
        <f t="shared" si="896"/>
        <v>0.4885</v>
      </c>
      <c r="T678" s="1">
        <f t="shared" si="897"/>
        <v>0.00826135582092916</v>
      </c>
      <c r="U678" s="1">
        <f t="shared" si="896"/>
        <v>1.71566666666667</v>
      </c>
      <c r="V678" s="1">
        <f>STDEVA(U632:U634)</f>
        <v>0.0146997732408814</v>
      </c>
      <c r="W678" s="1">
        <f t="shared" ref="W678:AA678" si="898">AVERAGE(W632:W634)</f>
        <v>2512.42592592593</v>
      </c>
      <c r="X678" s="1">
        <f>STDEVA(W632:W634)</f>
        <v>18.3452262210865</v>
      </c>
      <c r="AA678" s="1">
        <f t="shared" si="898"/>
        <v>49.0734090986437</v>
      </c>
      <c r="AB678" s="1">
        <f>STDEVA(AA632:AA634)</f>
        <v>0.94727038162115</v>
      </c>
      <c r="AG678" s="1">
        <f>AVERAGE(AG632:AG634)</f>
        <v>1.76983333333333</v>
      </c>
      <c r="AH678" s="1">
        <f>STDEVA(AG632:AG634)</f>
        <v>0.0302420788527068</v>
      </c>
      <c r="AI678" s="1">
        <f>AVERAGE(AI632:AI634)</f>
        <v>2169.81481481482</v>
      </c>
      <c r="AJ678" s="1">
        <f>STDEVA(AI632:AI634)</f>
        <v>10.5541422055747</v>
      </c>
      <c r="AM678" s="1">
        <f>AVERAGE(AM632:AM634)</f>
        <v>51.5909096711856</v>
      </c>
      <c r="AN678" s="1">
        <f>STDEVA(AM632:AM634)</f>
        <v>0.696695130591171</v>
      </c>
    </row>
    <row r="679" spans="3:40">
      <c r="C679" s="1" t="s">
        <v>82</v>
      </c>
      <c r="D679" s="1">
        <f t="shared" ref="D679:H679" si="899">AVERAGE(D635:D637)</f>
        <v>1.16081133333333</v>
      </c>
      <c r="E679" s="1">
        <f t="shared" ref="E679:I679" si="900">STDEVA(D635:D637)</f>
        <v>0.00860716755578355</v>
      </c>
      <c r="F679" s="1">
        <f t="shared" si="899"/>
        <v>0.484478</v>
      </c>
      <c r="G679" s="1">
        <f t="shared" si="900"/>
        <v>0.00173205080756888</v>
      </c>
      <c r="H679" s="1">
        <f t="shared" si="899"/>
        <v>1.64528933333333</v>
      </c>
      <c r="I679" s="1">
        <f t="shared" si="900"/>
        <v>0.00987842767515834</v>
      </c>
      <c r="J679" s="1">
        <f t="shared" ref="J679:N679" si="901">AVERAGE(J635:J637)</f>
        <v>2235.77777777778</v>
      </c>
      <c r="K679" s="1">
        <f t="shared" ref="K679:O679" si="902">STDEVA(J635:J637)</f>
        <v>14.1330756440536</v>
      </c>
      <c r="N679" s="1">
        <f t="shared" si="901"/>
        <v>50.2321661968808</v>
      </c>
      <c r="O679" s="1">
        <f t="shared" si="902"/>
        <v>0.218583245181639</v>
      </c>
      <c r="Q679" s="1">
        <f t="shared" ref="Q679:U679" si="903">AVERAGE(Q635:Q637)</f>
        <v>1.1255</v>
      </c>
      <c r="R679" s="1">
        <f t="shared" ref="P679:T679" si="904">STDEVA(Q635:Q637)</f>
        <v>0.0121346610995116</v>
      </c>
      <c r="S679" s="1">
        <f t="shared" si="903"/>
        <v>0.451</v>
      </c>
      <c r="T679" s="1">
        <f t="shared" si="904"/>
        <v>0.00519615242270664</v>
      </c>
      <c r="U679" s="1">
        <f t="shared" si="903"/>
        <v>1.5765</v>
      </c>
      <c r="V679" s="1">
        <f>STDEVA(U635:U637)</f>
        <v>0.0162557682070088</v>
      </c>
      <c r="W679" s="1">
        <f t="shared" ref="W679:AA679" si="905">AVERAGE(W635:W637)</f>
        <v>2137.62962962963</v>
      </c>
      <c r="X679" s="1">
        <f>STDEVA(W635:W637)</f>
        <v>11.8134069752204</v>
      </c>
      <c r="AA679" s="1">
        <f t="shared" si="905"/>
        <v>49.8092638850244</v>
      </c>
      <c r="AB679" s="1">
        <f>STDEVA(AA635:AA637)</f>
        <v>0.379542339636513</v>
      </c>
      <c r="AG679" s="1">
        <f>AVERAGE(AG635:AG637)</f>
        <v>1.655</v>
      </c>
      <c r="AH679" s="1">
        <f>STDEVA(AG635:AG637)</f>
        <v>0.0219317121994613</v>
      </c>
      <c r="AI679" s="1">
        <f>AVERAGE(AI635:AI637)</f>
        <v>1849.25925925926</v>
      </c>
      <c r="AJ679" s="1">
        <f>STDEVA(AI635:AI637)</f>
        <v>9.39436614287357</v>
      </c>
      <c r="AM679" s="1">
        <f>AVERAGE(AM635:AM637)</f>
        <v>50.3323593165302</v>
      </c>
      <c r="AN679" s="1">
        <f>STDEVA(AM635:AM637)</f>
        <v>0.269060255248925</v>
      </c>
    </row>
    <row r="680" spans="3:39">
      <c r="C680" s="1" t="s">
        <v>102</v>
      </c>
      <c r="D680" s="1">
        <f t="shared" ref="D680:H680" si="906">AVERAGE(D629:D637)</f>
        <v>1.23564466666667</v>
      </c>
      <c r="F680" s="1">
        <f t="shared" si="906"/>
        <v>0.514700222222222</v>
      </c>
      <c r="H680" s="1">
        <f t="shared" si="906"/>
        <v>1.75034488888889</v>
      </c>
      <c r="J680" s="1">
        <f t="shared" ref="J680:N680" si="907">AVERAGE(J629:J637)</f>
        <v>2507.13580246914</v>
      </c>
      <c r="N680" s="1">
        <f t="shared" si="907"/>
        <v>49.8398937973102</v>
      </c>
      <c r="Q680" s="1">
        <f t="shared" ref="Q680:U680" si="908">AVERAGE(Q629:Q637)</f>
        <v>1.20066666666667</v>
      </c>
      <c r="S680" s="1">
        <f t="shared" si="908"/>
        <v>0.483055555555556</v>
      </c>
      <c r="U680" s="1">
        <f t="shared" si="908"/>
        <v>1.68372222222222</v>
      </c>
      <c r="W680" s="1">
        <f t="shared" ref="W680:AA680" si="909">AVERAGE(W629:W637)</f>
        <v>2401.02469135803</v>
      </c>
      <c r="AA680" s="1">
        <f t="shared" si="909"/>
        <v>49.4420659484968</v>
      </c>
      <c r="AG680" s="1">
        <f>AVERAGE(AG629:AG637)</f>
        <v>1.74316666666667</v>
      </c>
      <c r="AI680" s="1">
        <f>AVERAGE(AI629:AI637)</f>
        <v>2074.75308641975</v>
      </c>
      <c r="AM680" s="1">
        <f>AVERAGE(AM629:AM637)</f>
        <v>50.8513628207276</v>
      </c>
    </row>
    <row r="681" spans="3:40">
      <c r="C681" s="1" t="s">
        <v>83</v>
      </c>
      <c r="D681" s="1">
        <f t="shared" ref="D681:H681" si="910">AVERAGE(D638:D640)</f>
        <v>1.250978</v>
      </c>
      <c r="E681" s="1">
        <f t="shared" ref="E681:I681" si="911">STDEVA(D638:D640)</f>
        <v>0.01171537451386</v>
      </c>
      <c r="F681" s="1">
        <f t="shared" si="910"/>
        <v>0.520811333333333</v>
      </c>
      <c r="G681" s="1">
        <f t="shared" si="911"/>
        <v>0.00763762615825974</v>
      </c>
      <c r="H681" s="1">
        <f t="shared" si="910"/>
        <v>1.77178933333333</v>
      </c>
      <c r="I681" s="1">
        <f t="shared" si="911"/>
        <v>0.0131561139145772</v>
      </c>
      <c r="J681" s="1">
        <f t="shared" ref="J681:N681" si="912">AVERAGE(J638:J640)</f>
        <v>2589.90740740741</v>
      </c>
      <c r="K681" s="1">
        <f t="shared" ref="K681:O681" si="913">STDEVA(J638:J640)</f>
        <v>32.3771340081887</v>
      </c>
      <c r="N681" s="1">
        <f t="shared" si="912"/>
        <v>48.9063720397476</v>
      </c>
      <c r="O681" s="1">
        <f t="shared" si="913"/>
        <v>0.426580533706311</v>
      </c>
      <c r="Q681" s="1">
        <f t="shared" ref="Q681:U681" si="914">AVERAGE(Q638:Q640)</f>
        <v>1.21533333333333</v>
      </c>
      <c r="R681" s="1">
        <f t="shared" ref="P681:T681" si="915">STDEVA(Q638:Q640)</f>
        <v>0.00854887906882147</v>
      </c>
      <c r="S681" s="1">
        <f t="shared" si="914"/>
        <v>0.489</v>
      </c>
      <c r="T681" s="1">
        <f t="shared" si="915"/>
        <v>0.00550000000000003</v>
      </c>
      <c r="U681" s="1">
        <f t="shared" si="914"/>
        <v>1.70433333333333</v>
      </c>
      <c r="V681" s="1">
        <f>STDEVA(U638:U640)</f>
        <v>0.0105633012516605</v>
      </c>
      <c r="W681" s="1">
        <f t="shared" ref="W681:AA681" si="916">AVERAGE(W638:W640)</f>
        <v>2422.72222222222</v>
      </c>
      <c r="X681" s="1">
        <f>STDEVA(W638:W640)</f>
        <v>32.7937343458433</v>
      </c>
      <c r="AA681" s="1">
        <f t="shared" si="916"/>
        <v>48.4953204016714</v>
      </c>
      <c r="AB681" s="1">
        <f>STDEVA(AA638:AA640)</f>
        <v>0.488127047026139</v>
      </c>
      <c r="AG681" s="1">
        <f>AVERAGE(AG638:AG640)</f>
        <v>1.69416666666667</v>
      </c>
      <c r="AH681" s="1">
        <f>STDEVA(AG638:AG640)</f>
        <v>0.016630794729457</v>
      </c>
      <c r="AI681" s="1">
        <f>AVERAGE(AI638:AI640)</f>
        <v>2092.83333333333</v>
      </c>
      <c r="AJ681" s="1">
        <f>STDEVA(AI638:AI640)</f>
        <v>36.9809760903201</v>
      </c>
      <c r="AM681" s="1">
        <f>AVERAGE(AM638:AM640)</f>
        <v>49.8943949369457</v>
      </c>
      <c r="AN681" s="1">
        <f>STDEVA(AM638:AM640)</f>
        <v>0.433159231487046</v>
      </c>
    </row>
    <row r="682" spans="3:40">
      <c r="C682" s="1" t="s">
        <v>84</v>
      </c>
      <c r="D682" s="1">
        <f t="shared" ref="D682:H682" si="917">AVERAGE(D641:D643)</f>
        <v>1.22831133333333</v>
      </c>
      <c r="E682" s="1">
        <f t="shared" ref="E682:I682" si="918">STDEVA(D641:D643)</f>
        <v>0.00750555349946509</v>
      </c>
      <c r="F682" s="1">
        <f t="shared" si="917"/>
        <v>0.516644666666667</v>
      </c>
      <c r="G682" s="1">
        <f t="shared" si="918"/>
        <v>0.00980221063502172</v>
      </c>
      <c r="H682" s="1">
        <f t="shared" si="917"/>
        <v>1.744956</v>
      </c>
      <c r="I682" s="1">
        <f t="shared" si="918"/>
        <v>0.00841130192063053</v>
      </c>
      <c r="J682" s="1">
        <f t="shared" ref="J682:N682" si="919">AVERAGE(J641:J643)</f>
        <v>2545.27777777778</v>
      </c>
      <c r="K682" s="1">
        <f t="shared" ref="K682:O682" si="920">STDEVA(J641:J643)</f>
        <v>43.6884311041934</v>
      </c>
      <c r="N682" s="1">
        <f t="shared" si="919"/>
        <v>50.4731995013325</v>
      </c>
      <c r="O682" s="1">
        <f t="shared" si="920"/>
        <v>0.324223908904365</v>
      </c>
      <c r="Q682" s="1">
        <f t="shared" ref="Q682:U682" si="921">AVERAGE(Q641:Q643)</f>
        <v>1.1935</v>
      </c>
      <c r="R682" s="1">
        <f t="shared" ref="P682:T682" si="922">STDEVA(Q641:Q643)</f>
        <v>0.0114564392373896</v>
      </c>
      <c r="S682" s="1">
        <f t="shared" si="921"/>
        <v>0.486166666666667</v>
      </c>
      <c r="T682" s="1">
        <f t="shared" si="922"/>
        <v>0.0106926766215636</v>
      </c>
      <c r="U682" s="1">
        <f t="shared" si="921"/>
        <v>1.67966666666667</v>
      </c>
      <c r="V682" s="1">
        <f>STDEVA(U641:U643)</f>
        <v>0.0209304403521124</v>
      </c>
      <c r="W682" s="1">
        <f t="shared" ref="W682:AA682" si="923">AVERAGE(W641:W643)</f>
        <v>2380.12962962963</v>
      </c>
      <c r="X682" s="1">
        <f>STDEVA(W641:W643)</f>
        <v>41.6815652376259</v>
      </c>
      <c r="AA682" s="1">
        <f t="shared" si="923"/>
        <v>50.2638346665941</v>
      </c>
      <c r="AB682" s="1">
        <f>STDEVA(AA641:AA643)</f>
        <v>0.0415410386564556</v>
      </c>
      <c r="AG682" s="1">
        <f>AVERAGE(AG641:AG643)</f>
        <v>1.70666666666667</v>
      </c>
      <c r="AH682" s="1">
        <f>STDEVA(AG641:AG643)</f>
        <v>0.0170098010962308</v>
      </c>
      <c r="AI682" s="1">
        <f>AVERAGE(AI641:AI643)</f>
        <v>2057.48148148148</v>
      </c>
      <c r="AJ682" s="1">
        <f>STDEVA(AI641:AI643)</f>
        <v>29.7713681603641</v>
      </c>
      <c r="AM682" s="1">
        <f>AVERAGE(AM641:AM643)</f>
        <v>52.4217323086322</v>
      </c>
      <c r="AN682" s="1">
        <f>STDEVA(AM641:AM643)</f>
        <v>0.326761756607137</v>
      </c>
    </row>
    <row r="683" spans="3:40">
      <c r="C683" s="1" t="s">
        <v>85</v>
      </c>
      <c r="D683" s="1">
        <f t="shared" ref="D683:H683" si="924">AVERAGE(D644:D646)</f>
        <v>1.281978</v>
      </c>
      <c r="E683" s="1">
        <f t="shared" ref="E683:I683" si="925">STDEVA(D644:D646)</f>
        <v>0.00867467578644868</v>
      </c>
      <c r="F683" s="1">
        <f t="shared" si="924"/>
        <v>0.536144666666667</v>
      </c>
      <c r="G683" s="1">
        <f t="shared" si="925"/>
        <v>0.00475219247646106</v>
      </c>
      <c r="H683" s="1">
        <f t="shared" si="924"/>
        <v>1.81812266666667</v>
      </c>
      <c r="I683" s="1">
        <f t="shared" si="925"/>
        <v>0.00503322295684729</v>
      </c>
      <c r="J683" s="1">
        <f t="shared" ref="J683:N683" si="926">AVERAGE(J644:J646)</f>
        <v>2690.81481481481</v>
      </c>
      <c r="K683" s="1">
        <f t="shared" ref="K683:O683" si="927">STDEVA(J644:J646)</f>
        <v>49.4576241277558</v>
      </c>
      <c r="N683" s="1">
        <f t="shared" si="926"/>
        <v>52.8038236951139</v>
      </c>
      <c r="O683" s="1">
        <f t="shared" si="927"/>
        <v>0.122842867823753</v>
      </c>
      <c r="Q683" s="1">
        <f t="shared" ref="Q683:U683" si="928">AVERAGE(Q644:Q646)</f>
        <v>1.24733333333333</v>
      </c>
      <c r="R683" s="1">
        <f t="shared" ref="P683:T683" si="929">STDEVA(Q644:Q646)</f>
        <v>0.011060440015358</v>
      </c>
      <c r="S683" s="1">
        <f t="shared" si="928"/>
        <v>0.5025</v>
      </c>
      <c r="T683" s="1">
        <f t="shared" si="929"/>
        <v>0.00854400374531755</v>
      </c>
      <c r="U683" s="1">
        <f t="shared" si="928"/>
        <v>1.74983333333333</v>
      </c>
      <c r="V683" s="1">
        <f>STDEVA(U644:U646)</f>
        <v>0.00321455025366434</v>
      </c>
      <c r="W683" s="1">
        <f t="shared" ref="W683:AA683" si="930">AVERAGE(W644:W646)</f>
        <v>2531.55555555556</v>
      </c>
      <c r="X683" s="1">
        <f>STDEVA(W644:W646)</f>
        <v>37.1179717544</v>
      </c>
      <c r="AA683" s="1">
        <f t="shared" si="930"/>
        <v>52.556417023902</v>
      </c>
      <c r="AB683" s="1">
        <f>STDEVA(AA644:AA646)</f>
        <v>0.147262565187333</v>
      </c>
      <c r="AG683" s="1">
        <f>AVERAGE(AG644:AG646)</f>
        <v>1.74366666666667</v>
      </c>
      <c r="AH683" s="1">
        <f>STDEVA(AG644:AG646)</f>
        <v>0.010610529361598</v>
      </c>
      <c r="AI683" s="1">
        <f>AVERAGE(AI644:AI646)</f>
        <v>2186.24074074074</v>
      </c>
      <c r="AJ683" s="1">
        <f>STDEVA(AI644:AI646)</f>
        <v>29.5347845420001</v>
      </c>
      <c r="AM683" s="1">
        <f>AVERAGE(AM644:AM646)</f>
        <v>52.9230968982268</v>
      </c>
      <c r="AN683" s="1">
        <f>STDEVA(AM644:AM646)</f>
        <v>0.065212574450724</v>
      </c>
    </row>
    <row r="684" spans="3:39">
      <c r="C684" s="1" t="s">
        <v>103</v>
      </c>
      <c r="D684" s="1">
        <f t="shared" ref="D684:H684" si="931">AVERAGE(D638:D646)</f>
        <v>1.25375577777778</v>
      </c>
      <c r="F684" s="1">
        <f t="shared" si="931"/>
        <v>0.524533555555556</v>
      </c>
      <c r="H684" s="1">
        <f t="shared" si="931"/>
        <v>1.77828933333333</v>
      </c>
      <c r="J684" s="1">
        <f t="shared" ref="J684:N684" si="932">AVERAGE(J638:J646)</f>
        <v>2608.66666666667</v>
      </c>
      <c r="N684" s="1">
        <f t="shared" si="932"/>
        <v>50.7277984120647</v>
      </c>
      <c r="Q684" s="1">
        <f t="shared" ref="Q684:U684" si="933">AVERAGE(Q638:Q646)</f>
        <v>1.21872222222222</v>
      </c>
      <c r="S684" s="1">
        <f t="shared" si="933"/>
        <v>0.492555555555556</v>
      </c>
      <c r="U684" s="1">
        <f t="shared" si="933"/>
        <v>1.71127777777778</v>
      </c>
      <c r="W684" s="1">
        <f t="shared" ref="W684:AA684" si="934">AVERAGE(W638:W646)</f>
        <v>2444.8024691358</v>
      </c>
      <c r="AA684" s="1">
        <f t="shared" si="934"/>
        <v>50.4385240307225</v>
      </c>
      <c r="AG684" s="1">
        <f>AVERAGE(AG638:AG646)</f>
        <v>1.71483333333333</v>
      </c>
      <c r="AI684" s="1">
        <f>AVERAGE(AI638:AI646)</f>
        <v>2112.18518518519</v>
      </c>
      <c r="AM684" s="1">
        <f>AVERAGE(AM638:AM646)</f>
        <v>51.7464080479349</v>
      </c>
    </row>
    <row r="685" spans="3:40">
      <c r="C685" s="1" t="s">
        <v>86</v>
      </c>
      <c r="D685" s="1">
        <f t="shared" ref="D685:H685" si="935">AVERAGE(D647:D649)</f>
        <v>1.217978</v>
      </c>
      <c r="E685" s="1">
        <f t="shared" ref="E685:I685" si="936">STDEVA(D647:D649)</f>
        <v>0.0128160056179763</v>
      </c>
      <c r="F685" s="1">
        <f t="shared" si="935"/>
        <v>0.513144666666667</v>
      </c>
      <c r="G685" s="1">
        <f t="shared" si="936"/>
        <v>0.00809835374217087</v>
      </c>
      <c r="H685" s="1">
        <f t="shared" si="935"/>
        <v>1.73112266666667</v>
      </c>
      <c r="I685" s="1">
        <f t="shared" si="936"/>
        <v>0.00596517672272441</v>
      </c>
      <c r="J685" s="1">
        <f t="shared" ref="J685:N685" si="937">AVERAGE(J647:J649)</f>
        <v>2609.29166666667</v>
      </c>
      <c r="K685" s="1">
        <f t="shared" ref="K685:O685" si="938">STDEVA(J647:J649)</f>
        <v>29.6710041889946</v>
      </c>
      <c r="N685" s="1">
        <f t="shared" si="937"/>
        <v>48.9744723048312</v>
      </c>
      <c r="O685" s="1">
        <f t="shared" si="938"/>
        <v>0.350184150610808</v>
      </c>
      <c r="Q685" s="1">
        <f t="shared" ref="Q685:U685" si="939">AVERAGE(Q647:Q649)</f>
        <v>1.183</v>
      </c>
      <c r="R685" s="1">
        <f t="shared" ref="P685:T685" si="940">STDEVA(Q647:Q649)</f>
        <v>0.0103319891598859</v>
      </c>
      <c r="S685" s="1">
        <f t="shared" si="939"/>
        <v>0.484166666666667</v>
      </c>
      <c r="T685" s="1">
        <f t="shared" si="940"/>
        <v>0.0112509258878251</v>
      </c>
      <c r="U685" s="1">
        <f t="shared" si="939"/>
        <v>1.66716666666667</v>
      </c>
      <c r="V685" s="1">
        <f>STDEVA(U647:U649)</f>
        <v>0.00152752523165197</v>
      </c>
      <c r="W685" s="1">
        <f t="shared" ref="W685:AA685" si="941">AVERAGE(W647:W649)</f>
        <v>2485.6875</v>
      </c>
      <c r="X685" s="1">
        <f>STDEVA(W647:W649)</f>
        <v>14.875</v>
      </c>
      <c r="AA685" s="1">
        <f t="shared" si="941"/>
        <v>49.7682692561279</v>
      </c>
      <c r="AB685" s="1">
        <f>STDEVA(AA647:AA649)</f>
        <v>0.879198863254346</v>
      </c>
      <c r="AG685" s="1">
        <f>AVERAGE(AG647:AG649)</f>
        <v>1.69733333333333</v>
      </c>
      <c r="AH685" s="1">
        <f>STDEVA(AG647:AG649)</f>
        <v>0.00450924975282284</v>
      </c>
      <c r="AI685" s="1">
        <f>AVERAGE(AI647:AI649)</f>
        <v>2147.16666666667</v>
      </c>
      <c r="AJ685" s="1">
        <f>STDEVA(AI647:AI649)</f>
        <v>20.1015326426453</v>
      </c>
      <c r="AM685" s="1">
        <f>AVERAGE(AM647:AM649)</f>
        <v>49.8383674130653</v>
      </c>
      <c r="AN685" s="1">
        <f>STDEVA(AM647:AM649)</f>
        <v>1.33647254857925</v>
      </c>
    </row>
    <row r="686" spans="3:40">
      <c r="C686" s="1" t="s">
        <v>87</v>
      </c>
      <c r="D686" s="1">
        <f t="shared" ref="D686:H686" si="942">AVERAGE(D650:D652)</f>
        <v>1.21231133333333</v>
      </c>
      <c r="E686" s="1">
        <f t="shared" ref="E686:I686" si="943">STDEVA(D650:D652)</f>
        <v>0.00812916559883804</v>
      </c>
      <c r="F686" s="1">
        <f t="shared" si="942"/>
        <v>0.511478</v>
      </c>
      <c r="G686" s="1">
        <f t="shared" si="943"/>
        <v>0.00655743852430201</v>
      </c>
      <c r="H686" s="1">
        <f t="shared" si="942"/>
        <v>1.72378933333333</v>
      </c>
      <c r="I686" s="1">
        <f t="shared" si="943"/>
        <v>0.00202072594216369</v>
      </c>
      <c r="J686" s="1">
        <f t="shared" ref="J686:N686" si="944">AVERAGE(J650:J652)</f>
        <v>2739.0625</v>
      </c>
      <c r="K686" s="1">
        <f t="shared" ref="K686:O686" si="945">STDEVA(J650:J652)</f>
        <v>17.9570886072882</v>
      </c>
      <c r="N686" s="1">
        <f t="shared" si="944"/>
        <v>51.5019714287738</v>
      </c>
      <c r="O686" s="1">
        <f t="shared" si="945"/>
        <v>0.396267703797498</v>
      </c>
      <c r="Q686" s="1">
        <f t="shared" ref="Q686:U686" si="946">AVERAGE(Q650:Q652)</f>
        <v>1.17733333333333</v>
      </c>
      <c r="R686" s="1">
        <f t="shared" ref="P686:T686" si="947">STDEVA(Q650:Q652)</f>
        <v>0.0123928742966808</v>
      </c>
      <c r="S686" s="1">
        <f t="shared" si="946"/>
        <v>0.482</v>
      </c>
      <c r="T686" s="1">
        <f t="shared" si="947"/>
        <v>0.00650000000000001</v>
      </c>
      <c r="U686" s="1">
        <f t="shared" si="946"/>
        <v>1.65933333333333</v>
      </c>
      <c r="V686" s="1">
        <f>STDEVA(U650:U652)</f>
        <v>0.00680685928555397</v>
      </c>
      <c r="W686" s="1">
        <f t="shared" ref="W686:AA686" si="948">AVERAGE(W650:W652)</f>
        <v>2551.5625</v>
      </c>
      <c r="X686" s="1">
        <f>STDEVA(W650:W652)</f>
        <v>17.9570886072882</v>
      </c>
      <c r="AA686" s="1">
        <f t="shared" si="948"/>
        <v>51.549512806158</v>
      </c>
      <c r="AB686" s="1">
        <f>STDEVA(AA650:AA652)</f>
        <v>0.343736180383312</v>
      </c>
      <c r="AG686" s="1">
        <f>AVERAGE(AG650:AG652)</f>
        <v>1.67383333333333</v>
      </c>
      <c r="AH686" s="1">
        <f>STDEVA(AG650:AG652)</f>
        <v>0.00880814017448247</v>
      </c>
      <c r="AI686" s="1">
        <f>AVERAGE(AI650:AI652)</f>
        <v>2202.375</v>
      </c>
      <c r="AJ686" s="1">
        <f>STDEVA(AI650:AI652)</f>
        <v>5.14667671901004</v>
      </c>
      <c r="AM686" s="1">
        <f>AVERAGE(AM650:AM652)</f>
        <v>52.3375832333883</v>
      </c>
      <c r="AN686" s="1">
        <f>STDEVA(AM650:AM652)</f>
        <v>0.330169583577554</v>
      </c>
    </row>
    <row r="687" spans="3:40">
      <c r="C687" s="1" t="s">
        <v>88</v>
      </c>
      <c r="D687" s="1">
        <f t="shared" ref="D687:H687" si="949">AVERAGE(D653:D655)</f>
        <v>1.27114466666667</v>
      </c>
      <c r="E687" s="1">
        <f t="shared" ref="E687:I687" si="950">STDEVA(D653:D655)</f>
        <v>0.0158850034099253</v>
      </c>
      <c r="F687" s="1">
        <f t="shared" si="949"/>
        <v>0.526811333333333</v>
      </c>
      <c r="G687" s="1">
        <f t="shared" si="950"/>
        <v>0.010420332688227</v>
      </c>
      <c r="H687" s="1">
        <f t="shared" si="949"/>
        <v>1.797956</v>
      </c>
      <c r="I687" s="1">
        <f t="shared" si="950"/>
        <v>0.00676387462923427</v>
      </c>
      <c r="J687" s="1">
        <f t="shared" ref="J687:N687" si="951">AVERAGE(J653:J655)</f>
        <v>2833.89583333333</v>
      </c>
      <c r="K687" s="1">
        <f t="shared" ref="K687:O687" si="952">STDEVA(J653:J655)</f>
        <v>39.0522653258852</v>
      </c>
      <c r="N687" s="1">
        <f t="shared" si="951"/>
        <v>53.0679937355679</v>
      </c>
      <c r="O687" s="1">
        <f t="shared" si="952"/>
        <v>0.235306797978582</v>
      </c>
      <c r="Q687" s="1">
        <f t="shared" ref="Q687:U687" si="953">AVERAGE(Q653:Q655)</f>
        <v>1.23483333333333</v>
      </c>
      <c r="R687" s="1">
        <f t="shared" ref="P687:T687" si="954">STDEVA(Q653:Q655)</f>
        <v>0.0187705443004014</v>
      </c>
      <c r="S687" s="1">
        <f t="shared" si="953"/>
        <v>0.496</v>
      </c>
      <c r="T687" s="1">
        <f t="shared" si="954"/>
        <v>0.012619429464124</v>
      </c>
      <c r="U687" s="1">
        <f t="shared" si="953"/>
        <v>1.73083333333333</v>
      </c>
      <c r="V687" s="1">
        <f>STDEVA(U653:U655)</f>
        <v>0.00825126252965769</v>
      </c>
      <c r="W687" s="1">
        <f t="shared" ref="W687:AA687" si="955">AVERAGE(W653:W655)</f>
        <v>2646.39583333333</v>
      </c>
      <c r="X687" s="1">
        <f>STDEVA(W653:W655)</f>
        <v>39.0522653258852</v>
      </c>
      <c r="AA687" s="1">
        <f t="shared" si="955"/>
        <v>52.584966758261</v>
      </c>
      <c r="AB687" s="1">
        <f>STDEVA(AA653:AA655)</f>
        <v>0.154822779252137</v>
      </c>
      <c r="AG687" s="1">
        <f>AVERAGE(AG653:AG655)</f>
        <v>1.721</v>
      </c>
      <c r="AH687" s="1">
        <f>STDEVA(AG653:AG655)</f>
        <v>0.0168893457540546</v>
      </c>
      <c r="AI687" s="1">
        <f>AVERAGE(AI653:AI655)</f>
        <v>2285.3125</v>
      </c>
      <c r="AJ687" s="1">
        <f>STDEVA(AI653:AI655)</f>
        <v>34.2542766490551</v>
      </c>
      <c r="AM687" s="1">
        <f>AVERAGE(AM653:AM655)</f>
        <v>53.3887103636268</v>
      </c>
      <c r="AN687" s="1">
        <f>STDEVA(AM653:AM655)</f>
        <v>0.29275389129555</v>
      </c>
    </row>
    <row r="688" spans="3:39">
      <c r="C688" s="1" t="s">
        <v>104</v>
      </c>
      <c r="D688" s="1">
        <f t="shared" ref="D688:H688" si="956">AVERAGE(D647:D655)</f>
        <v>1.23381133333333</v>
      </c>
      <c r="F688" s="1">
        <f t="shared" si="956"/>
        <v>0.517144666666667</v>
      </c>
      <c r="H688" s="1">
        <f t="shared" si="956"/>
        <v>1.750956</v>
      </c>
      <c r="J688" s="1">
        <f t="shared" ref="J688:N688" si="957">AVERAGE(J647:J655)</f>
        <v>2727.41666666667</v>
      </c>
      <c r="N688" s="1">
        <f t="shared" si="957"/>
        <v>51.1814791563909</v>
      </c>
      <c r="Q688" s="1">
        <f t="shared" ref="Q688:U688" si="958">AVERAGE(Q647:Q655)</f>
        <v>1.19838888888889</v>
      </c>
      <c r="S688" s="1">
        <f t="shared" si="958"/>
        <v>0.487388888888889</v>
      </c>
      <c r="U688" s="1">
        <f t="shared" si="958"/>
        <v>1.68577777777778</v>
      </c>
      <c r="W688" s="1">
        <f t="shared" ref="W688:AA688" si="959">AVERAGE(W647:W655)</f>
        <v>2561.21527777778</v>
      </c>
      <c r="AA688" s="1">
        <f t="shared" si="959"/>
        <v>51.3009162735156</v>
      </c>
      <c r="AG688" s="1">
        <f>AVERAGE(AG647:AG655)</f>
        <v>1.69738888888889</v>
      </c>
      <c r="AI688" s="1">
        <f>AVERAGE(AI647:AI655)</f>
        <v>2211.61805555556</v>
      </c>
      <c r="AM688" s="1">
        <f>AVERAGE(AM647:AM655)</f>
        <v>51.8548870033601</v>
      </c>
    </row>
    <row r="691" spans="3:40">
      <c r="C691" s="1" t="s">
        <v>78</v>
      </c>
      <c r="D691" s="1">
        <f t="shared" ref="D691:D720" si="960">ROUND(D659,4)</f>
        <v>1.1376</v>
      </c>
      <c r="E691" s="1">
        <f t="shared" ref="E691:E696" si="961">ROUND(E659,4)</f>
        <v>0.0049</v>
      </c>
      <c r="F691" s="1">
        <f t="shared" ref="F691:F720" si="962">ROUND(F659,4)</f>
        <v>0.4133</v>
      </c>
      <c r="G691" s="1">
        <f t="shared" ref="G691:G696" si="963">ROUND(G659,4)</f>
        <v>0.0016</v>
      </c>
      <c r="H691" s="1">
        <f t="shared" ref="H691:H720" si="964">ROUND(H659,4)</f>
        <v>1.551</v>
      </c>
      <c r="I691" s="1">
        <f t="shared" ref="I691:I696" si="965">ROUND(I659,4)</f>
        <v>0.0046</v>
      </c>
      <c r="J691" s="1">
        <f t="shared" ref="J691:J720" si="966">ROUND(J659,4)</f>
        <v>3892</v>
      </c>
      <c r="K691" s="1">
        <f t="shared" ref="K691:K696" si="967">ROUND(K659,4)</f>
        <v>31.1774</v>
      </c>
      <c r="N691" s="1">
        <f t="shared" ref="N691:N720" si="968">ROUND(N659,4)</f>
        <v>43.8911</v>
      </c>
      <c r="O691" s="1">
        <f t="shared" ref="O691:O696" si="969">ROUND(O659,4)</f>
        <v>0.429</v>
      </c>
      <c r="Q691" s="1">
        <f t="shared" ref="O691:X691" si="970">ROUND(Q659,4)</f>
        <v>1.123</v>
      </c>
      <c r="R691" s="1">
        <f t="shared" si="970"/>
        <v>0.0124</v>
      </c>
      <c r="S691" s="1">
        <f t="shared" si="970"/>
        <v>0.3887</v>
      </c>
      <c r="T691" s="1">
        <f t="shared" si="970"/>
        <v>0.0028</v>
      </c>
      <c r="U691" s="1">
        <f t="shared" si="970"/>
        <v>1.5117</v>
      </c>
      <c r="V691" s="1">
        <f t="shared" si="970"/>
        <v>0.0108</v>
      </c>
      <c r="W691" s="1">
        <f t="shared" si="970"/>
        <v>3697.4722</v>
      </c>
      <c r="X691" s="1">
        <f t="shared" si="970"/>
        <v>30.6828</v>
      </c>
      <c r="AA691" s="1">
        <f>ROUND(AA659,4)</f>
        <v>43.4761</v>
      </c>
      <c r="AB691" s="1">
        <f>ROUND(AB659,4)</f>
        <v>0.1676</v>
      </c>
      <c r="AG691" s="1">
        <f t="shared" ref="AG691:AG720" si="971">ROUND(AG659,4)</f>
        <v>1.5667</v>
      </c>
      <c r="AH691" s="1">
        <f t="shared" ref="AH691:AH696" si="972">ROUND(AH659,4)</f>
        <v>0.0298</v>
      </c>
      <c r="AI691" s="1">
        <f t="shared" ref="AI691:AI720" si="973">ROUND(AI659,4)</f>
        <v>3205.6389</v>
      </c>
      <c r="AJ691" s="1">
        <f t="shared" ref="AJ691:AJ696" si="974">ROUND(AJ659,4)</f>
        <v>28.5727</v>
      </c>
      <c r="AM691" s="1">
        <f t="shared" ref="AM691:AM720" si="975">ROUND(AM659,4)</f>
        <v>44.144</v>
      </c>
      <c r="AN691" s="1">
        <f t="shared" ref="AN691:AN696" si="976">ROUND(AN659,4)</f>
        <v>0.4297</v>
      </c>
    </row>
    <row r="692" spans="3:40">
      <c r="C692" s="1" t="s">
        <v>81</v>
      </c>
      <c r="D692" s="1">
        <f t="shared" si="960"/>
        <v>1.1381</v>
      </c>
      <c r="E692" s="1">
        <f t="shared" si="961"/>
        <v>0.0118</v>
      </c>
      <c r="F692" s="1">
        <f t="shared" si="962"/>
        <v>0.412</v>
      </c>
      <c r="G692" s="1">
        <f t="shared" si="963"/>
        <v>0.0115</v>
      </c>
      <c r="H692" s="1">
        <f t="shared" si="964"/>
        <v>1.5501</v>
      </c>
      <c r="I692" s="1">
        <f t="shared" si="965"/>
        <v>0.0057</v>
      </c>
      <c r="J692" s="1">
        <f t="shared" si="966"/>
        <v>3888.3056</v>
      </c>
      <c r="K692" s="1">
        <f t="shared" si="967"/>
        <v>24.9391</v>
      </c>
      <c r="N692" s="1">
        <f t="shared" si="968"/>
        <v>44.2872</v>
      </c>
      <c r="O692" s="1">
        <f t="shared" si="969"/>
        <v>0.4407</v>
      </c>
      <c r="Q692" s="1">
        <f t="shared" ref="O692:X692" si="977">ROUND(Q660,4)</f>
        <v>1.1202</v>
      </c>
      <c r="R692" s="1">
        <f t="shared" si="977"/>
        <v>0.0205</v>
      </c>
      <c r="S692" s="1">
        <f t="shared" si="977"/>
        <v>0.3885</v>
      </c>
      <c r="T692" s="1">
        <f t="shared" si="977"/>
        <v>0.004</v>
      </c>
      <c r="U692" s="1">
        <f t="shared" si="977"/>
        <v>1.5087</v>
      </c>
      <c r="V692" s="1">
        <f t="shared" si="977"/>
        <v>0.0199</v>
      </c>
      <c r="W692" s="1">
        <f t="shared" si="977"/>
        <v>3676.1944</v>
      </c>
      <c r="X692" s="1">
        <f t="shared" si="977"/>
        <v>44.6588</v>
      </c>
      <c r="AA692" s="1">
        <f>ROUND(AA660,4)</f>
        <v>44.1557</v>
      </c>
      <c r="AB692" s="1">
        <f>ROUND(AB660,4)</f>
        <v>0.6287</v>
      </c>
      <c r="AG692" s="1">
        <f t="shared" si="971"/>
        <v>1.5495</v>
      </c>
      <c r="AH692" s="1">
        <f t="shared" si="972"/>
        <v>0.0087</v>
      </c>
      <c r="AI692" s="1">
        <f t="shared" si="973"/>
        <v>3185.8333</v>
      </c>
      <c r="AJ692" s="1">
        <f t="shared" si="974"/>
        <v>35.2456</v>
      </c>
      <c r="AM692" s="1">
        <f t="shared" si="975"/>
        <v>44.5501</v>
      </c>
      <c r="AN692" s="1">
        <f t="shared" si="976"/>
        <v>0.4298</v>
      </c>
    </row>
    <row r="693" spans="3:39">
      <c r="C693" s="1" t="s">
        <v>101</v>
      </c>
      <c r="D693" s="1">
        <f t="shared" si="960"/>
        <v>1.1379</v>
      </c>
      <c r="F693" s="1">
        <f t="shared" si="962"/>
        <v>0.4126</v>
      </c>
      <c r="H693" s="1">
        <f t="shared" si="964"/>
        <v>1.5505</v>
      </c>
      <c r="J693" s="1">
        <f t="shared" si="966"/>
        <v>3890.1528</v>
      </c>
      <c r="N693" s="1">
        <f t="shared" si="968"/>
        <v>44.0891</v>
      </c>
      <c r="Q693" s="1">
        <f t="shared" ref="Q693:U693" si="978">ROUND(Q661,4)</f>
        <v>1.1216</v>
      </c>
      <c r="S693" s="1">
        <f t="shared" si="978"/>
        <v>0.3886</v>
      </c>
      <c r="U693" s="1">
        <f t="shared" si="978"/>
        <v>1.5102</v>
      </c>
      <c r="W693" s="1">
        <f t="shared" ref="W693:AA693" si="979">ROUND(W661,4)</f>
        <v>3686.8333</v>
      </c>
      <c r="AA693" s="1">
        <f t="shared" si="979"/>
        <v>43.8159</v>
      </c>
      <c r="AG693" s="1">
        <f t="shared" si="971"/>
        <v>1.5581</v>
      </c>
      <c r="AI693" s="1">
        <f t="shared" si="973"/>
        <v>3195.7361</v>
      </c>
      <c r="AM693" s="1">
        <f t="shared" si="975"/>
        <v>44.3471</v>
      </c>
    </row>
    <row r="694" spans="3:40">
      <c r="C694" s="1" t="s">
        <v>80</v>
      </c>
      <c r="D694" s="1">
        <f t="shared" si="960"/>
        <v>1.0895</v>
      </c>
      <c r="E694" s="1">
        <f t="shared" si="961"/>
        <v>0.005</v>
      </c>
      <c r="F694" s="1">
        <f t="shared" si="962"/>
        <v>0.3803</v>
      </c>
      <c r="G694" s="1">
        <f t="shared" si="963"/>
        <v>0.0046</v>
      </c>
      <c r="H694" s="1">
        <f t="shared" si="964"/>
        <v>1.4698</v>
      </c>
      <c r="I694" s="1">
        <f t="shared" si="965"/>
        <v>0.0013</v>
      </c>
      <c r="J694" s="1">
        <f t="shared" si="966"/>
        <v>2563.1111</v>
      </c>
      <c r="K694" s="1">
        <f t="shared" si="967"/>
        <v>23.0412</v>
      </c>
      <c r="N694" s="1">
        <f t="shared" si="968"/>
        <v>41.8074</v>
      </c>
      <c r="O694" s="1">
        <f t="shared" si="969"/>
        <v>0.1649</v>
      </c>
      <c r="Q694" s="1">
        <f t="shared" ref="O694:X694" si="980">ROUND(Q662,4)</f>
        <v>1.085</v>
      </c>
      <c r="R694" s="1">
        <f t="shared" si="980"/>
        <v>0.007</v>
      </c>
      <c r="S694" s="1">
        <f t="shared" si="980"/>
        <v>0.3708</v>
      </c>
      <c r="T694" s="1">
        <f t="shared" si="980"/>
        <v>0.0124</v>
      </c>
      <c r="U694" s="1">
        <f t="shared" si="980"/>
        <v>1.4558</v>
      </c>
      <c r="V694" s="1">
        <f t="shared" si="980"/>
        <v>0.0149</v>
      </c>
      <c r="W694" s="1">
        <f t="shared" si="980"/>
        <v>2395.5185</v>
      </c>
      <c r="X694" s="1">
        <f t="shared" si="980"/>
        <v>24.8542</v>
      </c>
      <c r="AA694" s="1">
        <f>ROUND(AA662,4)</f>
        <v>41.306</v>
      </c>
      <c r="AB694" s="1">
        <f>ROUND(AB662,4)</f>
        <v>0.2362</v>
      </c>
      <c r="AG694" s="1">
        <f t="shared" si="971"/>
        <v>1.481</v>
      </c>
      <c r="AH694" s="1">
        <f t="shared" si="972"/>
        <v>0.0125</v>
      </c>
      <c r="AI694" s="1">
        <f t="shared" si="973"/>
        <v>2076.2037</v>
      </c>
      <c r="AJ694" s="1">
        <f t="shared" si="974"/>
        <v>24.3626</v>
      </c>
      <c r="AM694" s="1">
        <f t="shared" si="975"/>
        <v>42.0596</v>
      </c>
      <c r="AN694" s="1">
        <f t="shared" si="976"/>
        <v>0.0896</v>
      </c>
    </row>
    <row r="695" spans="3:40">
      <c r="C695" s="1" t="s">
        <v>81</v>
      </c>
      <c r="D695" s="1">
        <f t="shared" si="960"/>
        <v>1.0306</v>
      </c>
      <c r="E695" s="1">
        <f t="shared" si="961"/>
        <v>0.009</v>
      </c>
      <c r="F695" s="1">
        <f t="shared" si="962"/>
        <v>0.3226</v>
      </c>
      <c r="G695" s="1">
        <f t="shared" si="963"/>
        <v>0.0153</v>
      </c>
      <c r="H695" s="1">
        <f t="shared" si="964"/>
        <v>1.3533</v>
      </c>
      <c r="I695" s="1">
        <f t="shared" si="965"/>
        <v>0.0103</v>
      </c>
      <c r="J695" s="1">
        <f t="shared" si="966"/>
        <v>2352.9259</v>
      </c>
      <c r="K695" s="1">
        <f t="shared" si="967"/>
        <v>52.2242</v>
      </c>
      <c r="N695" s="1">
        <f t="shared" si="968"/>
        <v>42.5591</v>
      </c>
      <c r="O695" s="1">
        <f t="shared" si="969"/>
        <v>0.2049</v>
      </c>
      <c r="Q695" s="1">
        <f t="shared" ref="O695:X695" si="981">ROUND(Q663,4)</f>
        <v>1.0157</v>
      </c>
      <c r="R695" s="1">
        <f t="shared" si="981"/>
        <v>0.0095</v>
      </c>
      <c r="S695" s="1">
        <f t="shared" si="981"/>
        <v>0.3192</v>
      </c>
      <c r="T695" s="1">
        <f t="shared" si="981"/>
        <v>0.0058</v>
      </c>
      <c r="U695" s="1">
        <f t="shared" si="981"/>
        <v>1.3348</v>
      </c>
      <c r="V695" s="1">
        <f t="shared" si="981"/>
        <v>0.0112</v>
      </c>
      <c r="W695" s="1">
        <f t="shared" si="981"/>
        <v>2211.0185</v>
      </c>
      <c r="X695" s="1">
        <f t="shared" si="981"/>
        <v>23.1528</v>
      </c>
      <c r="AA695" s="1">
        <f>ROUND(AA663,4)</f>
        <v>41.9615</v>
      </c>
      <c r="AB695" s="1">
        <f>ROUND(AB663,4)</f>
        <v>0.2075</v>
      </c>
      <c r="AG695" s="1">
        <f t="shared" si="971"/>
        <v>1.3708</v>
      </c>
      <c r="AH695" s="1">
        <f t="shared" si="972"/>
        <v>0.0221</v>
      </c>
      <c r="AI695" s="1">
        <f t="shared" si="973"/>
        <v>1919.8889</v>
      </c>
      <c r="AJ695" s="1">
        <f t="shared" si="974"/>
        <v>21.2041</v>
      </c>
      <c r="AM695" s="1">
        <f t="shared" si="975"/>
        <v>42.8024</v>
      </c>
      <c r="AN695" s="1">
        <f t="shared" si="976"/>
        <v>0.2093</v>
      </c>
    </row>
    <row r="696" spans="3:40">
      <c r="C696" s="1" t="s">
        <v>82</v>
      </c>
      <c r="D696" s="1">
        <f t="shared" si="960"/>
        <v>0.9316</v>
      </c>
      <c r="E696" s="1">
        <f t="shared" si="961"/>
        <v>0.008</v>
      </c>
      <c r="F696" s="1">
        <f t="shared" si="962"/>
        <v>0.2478</v>
      </c>
      <c r="G696" s="1">
        <f t="shared" si="963"/>
        <v>0.0083</v>
      </c>
      <c r="H696" s="1">
        <f t="shared" si="964"/>
        <v>1.1795</v>
      </c>
      <c r="I696" s="1">
        <f t="shared" si="965"/>
        <v>0.0005</v>
      </c>
      <c r="J696" s="1">
        <f t="shared" si="966"/>
        <v>2091.5926</v>
      </c>
      <c r="K696" s="1">
        <f t="shared" si="967"/>
        <v>67.2934</v>
      </c>
      <c r="N696" s="1">
        <f t="shared" si="968"/>
        <v>43.1996</v>
      </c>
      <c r="O696" s="1">
        <f t="shared" si="969"/>
        <v>0.2705</v>
      </c>
      <c r="Q696" s="1">
        <f t="shared" ref="O696:X696" si="982">ROUND(Q664,4)</f>
        <v>0.9138</v>
      </c>
      <c r="R696" s="1">
        <f t="shared" si="982"/>
        <v>0.0147</v>
      </c>
      <c r="S696" s="1">
        <f t="shared" si="982"/>
        <v>0.2423</v>
      </c>
      <c r="T696" s="1">
        <f t="shared" si="982"/>
        <v>0.0043</v>
      </c>
      <c r="U696" s="1">
        <f t="shared" si="982"/>
        <v>1.1562</v>
      </c>
      <c r="V696" s="1">
        <f t="shared" si="982"/>
        <v>0.0104</v>
      </c>
      <c r="W696" s="1">
        <f t="shared" si="982"/>
        <v>1941.9259</v>
      </c>
      <c r="X696" s="1">
        <f t="shared" si="982"/>
        <v>61.2781</v>
      </c>
      <c r="AA696" s="1">
        <f>ROUND(AA664,4)</f>
        <v>43.0816</v>
      </c>
      <c r="AB696" s="1">
        <f>ROUND(AB664,4)</f>
        <v>0.2198</v>
      </c>
      <c r="AG696" s="1">
        <f t="shared" si="971"/>
        <v>1.1892</v>
      </c>
      <c r="AH696" s="1">
        <f t="shared" si="972"/>
        <v>0.0259</v>
      </c>
      <c r="AI696" s="1">
        <f t="shared" si="973"/>
        <v>1686.7222</v>
      </c>
      <c r="AJ696" s="1">
        <f t="shared" si="974"/>
        <v>54.1483</v>
      </c>
      <c r="AM696" s="1">
        <f t="shared" si="975"/>
        <v>43.4865</v>
      </c>
      <c r="AN696" s="1">
        <f t="shared" si="976"/>
        <v>0.2686</v>
      </c>
    </row>
    <row r="697" spans="3:39">
      <c r="C697" s="1" t="s">
        <v>102</v>
      </c>
      <c r="D697" s="1">
        <f t="shared" si="960"/>
        <v>1.0173</v>
      </c>
      <c r="F697" s="1">
        <f t="shared" si="962"/>
        <v>0.3169</v>
      </c>
      <c r="H697" s="1">
        <f t="shared" si="964"/>
        <v>1.3342</v>
      </c>
      <c r="J697" s="1">
        <f t="shared" si="966"/>
        <v>2335.8765</v>
      </c>
      <c r="N697" s="1">
        <f t="shared" si="968"/>
        <v>42.522</v>
      </c>
      <c r="Q697" s="1">
        <f t="shared" ref="Q697:U697" si="983">ROUND(Q665,4)</f>
        <v>1.0048</v>
      </c>
      <c r="S697" s="1">
        <f t="shared" si="983"/>
        <v>0.3108</v>
      </c>
      <c r="U697" s="1">
        <f t="shared" si="983"/>
        <v>1.3156</v>
      </c>
      <c r="W697" s="1">
        <f t="shared" ref="W697:AA697" si="984">ROUND(W665,4)</f>
        <v>2182.821</v>
      </c>
      <c r="AA697" s="1">
        <f t="shared" si="984"/>
        <v>42.1164</v>
      </c>
      <c r="AG697" s="1">
        <f t="shared" si="971"/>
        <v>1.347</v>
      </c>
      <c r="AI697" s="1">
        <f t="shared" si="973"/>
        <v>1894.2716</v>
      </c>
      <c r="AM697" s="1">
        <f t="shared" si="975"/>
        <v>42.7829</v>
      </c>
    </row>
    <row r="698" spans="3:40">
      <c r="C698" s="1" t="s">
        <v>83</v>
      </c>
      <c r="D698" s="1">
        <f t="shared" si="960"/>
        <v>1.0473</v>
      </c>
      <c r="E698" s="1">
        <f t="shared" ref="E698:E700" si="985">ROUND(E666,4)</f>
        <v>0.0058</v>
      </c>
      <c r="F698" s="1">
        <f t="shared" si="962"/>
        <v>0.337</v>
      </c>
      <c r="G698" s="1">
        <f t="shared" ref="G698:G700" si="986">ROUND(G666,4)</f>
        <v>0.0035</v>
      </c>
      <c r="H698" s="1">
        <f t="shared" si="964"/>
        <v>1.3843</v>
      </c>
      <c r="I698" s="1">
        <f t="shared" ref="I698:I700" si="987">ROUND(I666,4)</f>
        <v>0.0034</v>
      </c>
      <c r="J698" s="1">
        <f t="shared" si="966"/>
        <v>2137.8704</v>
      </c>
      <c r="K698" s="1">
        <f t="shared" ref="K698:K700" si="988">ROUND(K666,4)</f>
        <v>33.5949</v>
      </c>
      <c r="N698" s="1">
        <f t="shared" si="968"/>
        <v>40.1382</v>
      </c>
      <c r="O698" s="1">
        <f t="shared" ref="O698:O700" si="989">ROUND(O666,4)</f>
        <v>0.2577</v>
      </c>
      <c r="Q698" s="1">
        <f t="shared" ref="O698:X698" si="990">ROUND(Q666,4)</f>
        <v>1.0308</v>
      </c>
      <c r="R698" s="1">
        <f t="shared" si="990"/>
        <v>0.0085</v>
      </c>
      <c r="S698" s="1">
        <f t="shared" si="990"/>
        <v>0.3315</v>
      </c>
      <c r="T698" s="1">
        <f t="shared" si="990"/>
        <v>0.0131</v>
      </c>
      <c r="U698" s="1">
        <f t="shared" si="990"/>
        <v>1.3623</v>
      </c>
      <c r="V698" s="1">
        <f t="shared" si="990"/>
        <v>0.009</v>
      </c>
      <c r="W698" s="1">
        <f t="shared" si="990"/>
        <v>1977.0926</v>
      </c>
      <c r="X698" s="1">
        <f t="shared" si="990"/>
        <v>26.3721</v>
      </c>
      <c r="AA698" s="1">
        <f>ROUND(AA666,4)</f>
        <v>39.6503</v>
      </c>
      <c r="AB698" s="1">
        <f>ROUND(AB666,4)</f>
        <v>0.088</v>
      </c>
      <c r="AG698" s="1">
        <f t="shared" si="971"/>
        <v>1.3898</v>
      </c>
      <c r="AH698" s="1">
        <f t="shared" ref="AH698:AH700" si="991">ROUND(AH666,4)</f>
        <v>0.0046</v>
      </c>
      <c r="AI698" s="1">
        <f t="shared" si="973"/>
        <v>1719.0926</v>
      </c>
      <c r="AJ698" s="1">
        <f t="shared" ref="AJ698:AJ700" si="992">ROUND(AJ666,4)</f>
        <v>13.6394</v>
      </c>
      <c r="AM698" s="1">
        <f t="shared" si="975"/>
        <v>40.3806</v>
      </c>
      <c r="AN698" s="1">
        <f t="shared" ref="AN698:AN700" si="993">ROUND(AN666,4)</f>
        <v>0.397</v>
      </c>
    </row>
    <row r="699" spans="3:40">
      <c r="C699" s="1" t="s">
        <v>84</v>
      </c>
      <c r="D699" s="1">
        <f t="shared" si="960"/>
        <v>1.0616</v>
      </c>
      <c r="E699" s="1">
        <f t="shared" si="985"/>
        <v>0.002</v>
      </c>
      <c r="F699" s="1">
        <f t="shared" si="962"/>
        <v>0.342</v>
      </c>
      <c r="G699" s="1">
        <f t="shared" si="986"/>
        <v>0.0041</v>
      </c>
      <c r="H699" s="1">
        <f t="shared" si="964"/>
        <v>1.4036</v>
      </c>
      <c r="I699" s="1">
        <f t="shared" si="987"/>
        <v>0.0023</v>
      </c>
      <c r="J699" s="1">
        <f t="shared" si="966"/>
        <v>2371.7778</v>
      </c>
      <c r="K699" s="1">
        <f t="shared" si="988"/>
        <v>49.7193</v>
      </c>
      <c r="N699" s="1">
        <f t="shared" si="968"/>
        <v>41.7847</v>
      </c>
      <c r="O699" s="1">
        <f t="shared" si="989"/>
        <v>0.3072</v>
      </c>
      <c r="Q699" s="1">
        <f t="shared" ref="O699:X699" si="994">ROUND(Q667,4)</f>
        <v>1.0533</v>
      </c>
      <c r="R699" s="1">
        <f t="shared" si="994"/>
        <v>0.014</v>
      </c>
      <c r="S699" s="1">
        <f t="shared" si="994"/>
        <v>0.3383</v>
      </c>
      <c r="T699" s="1">
        <f t="shared" si="994"/>
        <v>0.0051</v>
      </c>
      <c r="U699" s="1">
        <f t="shared" si="994"/>
        <v>1.3917</v>
      </c>
      <c r="V699" s="1">
        <f t="shared" si="994"/>
        <v>0.0168</v>
      </c>
      <c r="W699" s="1">
        <f t="shared" si="994"/>
        <v>2187.6852</v>
      </c>
      <c r="X699" s="1">
        <f t="shared" si="994"/>
        <v>34.5209</v>
      </c>
      <c r="AA699" s="1">
        <f>ROUND(AA667,4)</f>
        <v>41.2483</v>
      </c>
      <c r="AB699" s="1">
        <f>ROUND(AB667,4)</f>
        <v>0.3038</v>
      </c>
      <c r="AG699" s="1">
        <f t="shared" si="971"/>
        <v>1.4102</v>
      </c>
      <c r="AH699" s="1">
        <f t="shared" si="991"/>
        <v>0.0194</v>
      </c>
      <c r="AI699" s="1">
        <f t="shared" si="973"/>
        <v>1899.7037</v>
      </c>
      <c r="AJ699" s="1">
        <f t="shared" si="992"/>
        <v>23.8491</v>
      </c>
      <c r="AM699" s="1">
        <f t="shared" si="975"/>
        <v>42.0243</v>
      </c>
      <c r="AN699" s="1">
        <f t="shared" si="993"/>
        <v>0.3161</v>
      </c>
    </row>
    <row r="700" spans="3:40">
      <c r="C700" s="1" t="s">
        <v>85</v>
      </c>
      <c r="D700" s="1">
        <f t="shared" si="960"/>
        <v>1.1071</v>
      </c>
      <c r="E700" s="1">
        <f t="shared" si="985"/>
        <v>0.0126</v>
      </c>
      <c r="F700" s="1">
        <f t="shared" si="962"/>
        <v>0.3796</v>
      </c>
      <c r="G700" s="1">
        <f t="shared" si="986"/>
        <v>0.0103</v>
      </c>
      <c r="H700" s="1">
        <f t="shared" si="964"/>
        <v>1.4868</v>
      </c>
      <c r="I700" s="1">
        <f t="shared" si="987"/>
        <v>0.0023</v>
      </c>
      <c r="J700" s="1">
        <f t="shared" si="966"/>
        <v>2502.2778</v>
      </c>
      <c r="K700" s="1">
        <f t="shared" si="988"/>
        <v>37.2885</v>
      </c>
      <c r="N700" s="1">
        <f t="shared" si="968"/>
        <v>44.7397</v>
      </c>
      <c r="O700" s="1">
        <f t="shared" si="989"/>
        <v>0.5355</v>
      </c>
      <c r="Q700" s="1">
        <f t="shared" ref="O700:X700" si="995">ROUND(Q668,4)</f>
        <v>1.0903</v>
      </c>
      <c r="R700" s="1">
        <f t="shared" si="995"/>
        <v>0.0206</v>
      </c>
      <c r="S700" s="1">
        <f t="shared" si="995"/>
        <v>0.365</v>
      </c>
      <c r="T700" s="1">
        <f t="shared" si="995"/>
        <v>0.0155</v>
      </c>
      <c r="U700" s="1">
        <f t="shared" si="995"/>
        <v>1.4553</v>
      </c>
      <c r="V700" s="1">
        <f t="shared" si="995"/>
        <v>0.027</v>
      </c>
      <c r="W700" s="1">
        <f t="shared" si="995"/>
        <v>2331.7407</v>
      </c>
      <c r="X700" s="1">
        <f t="shared" si="995"/>
        <v>30.6156</v>
      </c>
      <c r="AA700" s="1">
        <f>ROUND(AA668,4)</f>
        <v>44.324</v>
      </c>
      <c r="AB700" s="1">
        <f>ROUND(AB668,4)</f>
        <v>0.2213</v>
      </c>
      <c r="AG700" s="1">
        <f t="shared" si="971"/>
        <v>1.4747</v>
      </c>
      <c r="AH700" s="1">
        <f t="shared" si="991"/>
        <v>0.0109</v>
      </c>
      <c r="AI700" s="1">
        <f t="shared" si="973"/>
        <v>2023</v>
      </c>
      <c r="AJ700" s="1">
        <f t="shared" si="992"/>
        <v>19.6824</v>
      </c>
      <c r="AM700" s="1">
        <f t="shared" si="975"/>
        <v>45.0353</v>
      </c>
      <c r="AN700" s="1">
        <f t="shared" si="993"/>
        <v>0.5342</v>
      </c>
    </row>
    <row r="701" spans="3:39">
      <c r="C701" s="1" t="s">
        <v>103</v>
      </c>
      <c r="D701" s="1">
        <f t="shared" si="960"/>
        <v>1.072</v>
      </c>
      <c r="F701" s="1">
        <f t="shared" si="962"/>
        <v>0.3529</v>
      </c>
      <c r="H701" s="1">
        <f t="shared" si="964"/>
        <v>1.4249</v>
      </c>
      <c r="J701" s="1">
        <f t="shared" si="966"/>
        <v>2337.3086</v>
      </c>
      <c r="N701" s="1">
        <f t="shared" si="968"/>
        <v>42.2208</v>
      </c>
      <c r="Q701" s="1">
        <f t="shared" ref="Q701:U701" si="996">ROUND(Q669,4)</f>
        <v>1.0582</v>
      </c>
      <c r="S701" s="1">
        <f t="shared" si="996"/>
        <v>0.3449</v>
      </c>
      <c r="U701" s="1">
        <f t="shared" si="996"/>
        <v>1.4031</v>
      </c>
      <c r="W701" s="1">
        <f t="shared" ref="W701:AA701" si="997">ROUND(W669,4)</f>
        <v>2165.5062</v>
      </c>
      <c r="AA701" s="1">
        <f t="shared" si="997"/>
        <v>41.7409</v>
      </c>
      <c r="AG701" s="1">
        <f t="shared" si="971"/>
        <v>1.4249</v>
      </c>
      <c r="AI701" s="1">
        <f t="shared" si="973"/>
        <v>1880.5988</v>
      </c>
      <c r="AM701" s="1">
        <f t="shared" si="975"/>
        <v>42.4801</v>
      </c>
    </row>
    <row r="702" spans="3:40">
      <c r="C702" s="1" t="s">
        <v>86</v>
      </c>
      <c r="D702" s="1">
        <f t="shared" si="960"/>
        <v>1.0478</v>
      </c>
      <c r="E702" s="1">
        <f t="shared" ref="E702:E704" si="998">ROUND(E670,4)</f>
        <v>0.0088</v>
      </c>
      <c r="F702" s="1">
        <f t="shared" si="962"/>
        <v>0.3325</v>
      </c>
      <c r="G702" s="1">
        <f t="shared" ref="G702:G704" si="999">ROUND(G670,4)</f>
        <v>0.0069</v>
      </c>
      <c r="H702" s="1">
        <f t="shared" si="964"/>
        <v>1.3803</v>
      </c>
      <c r="I702" s="1">
        <f t="shared" ref="I702:I704" si="1000">ROUND(I670,4)</f>
        <v>0.005</v>
      </c>
      <c r="J702" s="1">
        <f t="shared" si="966"/>
        <v>2382.7083</v>
      </c>
      <c r="K702" s="1">
        <f t="shared" ref="K702:K704" si="1001">ROUND(K670,4)</f>
        <v>69.7426</v>
      </c>
      <c r="N702" s="1">
        <f t="shared" si="968"/>
        <v>42.6952</v>
      </c>
      <c r="O702" s="1">
        <f t="shared" ref="O702:O704" si="1002">ROUND(O670,4)</f>
        <v>0.2712</v>
      </c>
      <c r="Q702" s="1">
        <f t="shared" ref="O702:X702" si="1003">ROUND(Q670,4)</f>
        <v>1.0275</v>
      </c>
      <c r="R702" s="1">
        <f t="shared" si="1003"/>
        <v>0.0224</v>
      </c>
      <c r="S702" s="1">
        <f t="shared" si="1003"/>
        <v>0.3227</v>
      </c>
      <c r="T702" s="1">
        <f t="shared" si="1003"/>
        <v>0.0097</v>
      </c>
      <c r="U702" s="1">
        <f t="shared" si="1003"/>
        <v>1.3502</v>
      </c>
      <c r="V702" s="1">
        <f t="shared" si="1003"/>
        <v>0.0133</v>
      </c>
      <c r="W702" s="1">
        <f t="shared" si="1003"/>
        <v>2215.125</v>
      </c>
      <c r="X702" s="1">
        <f t="shared" si="1003"/>
        <v>47.847</v>
      </c>
      <c r="AA702" s="1">
        <f>ROUND(AA670,4)</f>
        <v>41.9369</v>
      </c>
      <c r="AB702" s="1">
        <f>ROUND(AB670,4)</f>
        <v>0.3713</v>
      </c>
      <c r="AG702" s="1">
        <f t="shared" si="971"/>
        <v>1.3848</v>
      </c>
      <c r="AH702" s="1">
        <f t="shared" ref="AH702:AH704" si="1004">ROUND(AH670,4)</f>
        <v>0.0088</v>
      </c>
      <c r="AI702" s="1">
        <f t="shared" si="973"/>
        <v>1923.4792</v>
      </c>
      <c r="AJ702" s="1">
        <f t="shared" ref="AJ702:AJ704" si="1005">ROUND(AJ670,4)</f>
        <v>33.7809</v>
      </c>
      <c r="AM702" s="1">
        <f t="shared" si="975"/>
        <v>42.9386</v>
      </c>
      <c r="AN702" s="1">
        <f t="shared" ref="AN702:AN704" si="1006">ROUND(AN670,4)</f>
        <v>0.2779</v>
      </c>
    </row>
    <row r="703" spans="3:40">
      <c r="C703" s="1" t="s">
        <v>87</v>
      </c>
      <c r="D703" s="1">
        <f t="shared" si="960"/>
        <v>1.0468</v>
      </c>
      <c r="E703" s="1">
        <f t="shared" si="998"/>
        <v>0.009</v>
      </c>
      <c r="F703" s="1">
        <f t="shared" si="962"/>
        <v>0.3443</v>
      </c>
      <c r="G703" s="1">
        <f t="shared" si="999"/>
        <v>0.0058</v>
      </c>
      <c r="H703" s="1">
        <f t="shared" si="964"/>
        <v>1.3911</v>
      </c>
      <c r="I703" s="1">
        <f t="shared" si="1000"/>
        <v>0.0073</v>
      </c>
      <c r="J703" s="1">
        <f t="shared" si="966"/>
        <v>2413.0208</v>
      </c>
      <c r="K703" s="1">
        <f t="shared" si="1001"/>
        <v>17.5291</v>
      </c>
      <c r="N703" s="1">
        <f t="shared" si="968"/>
        <v>43.3248</v>
      </c>
      <c r="O703" s="1">
        <f t="shared" si="1002"/>
        <v>0.197</v>
      </c>
      <c r="Q703" s="1">
        <f t="shared" ref="O703:X703" si="1007">ROUND(Q671,4)</f>
        <v>1.0357</v>
      </c>
      <c r="R703" s="1">
        <f t="shared" si="1007"/>
        <v>0.0054</v>
      </c>
      <c r="S703" s="1">
        <f t="shared" si="1007"/>
        <v>0.3373</v>
      </c>
      <c r="T703" s="1">
        <f t="shared" si="1007"/>
        <v>0.001</v>
      </c>
      <c r="U703" s="1">
        <f t="shared" si="1007"/>
        <v>1.373</v>
      </c>
      <c r="V703" s="1">
        <f t="shared" si="1007"/>
        <v>0.0059</v>
      </c>
      <c r="W703" s="1">
        <f t="shared" si="1007"/>
        <v>2348.2292</v>
      </c>
      <c r="X703" s="1">
        <f t="shared" si="1007"/>
        <v>37.3351</v>
      </c>
      <c r="AA703" s="1">
        <f>ROUND(AA671,4)</f>
        <v>43.0783</v>
      </c>
      <c r="AB703" s="1">
        <f>ROUND(AB671,4)</f>
        <v>0.5559</v>
      </c>
      <c r="AG703" s="1">
        <f t="shared" si="971"/>
        <v>1.3878</v>
      </c>
      <c r="AH703" s="1">
        <f t="shared" si="1004"/>
        <v>0.0123</v>
      </c>
      <c r="AI703" s="1">
        <f t="shared" si="973"/>
        <v>2037</v>
      </c>
      <c r="AJ703" s="1">
        <f t="shared" si="1005"/>
        <v>41.9054</v>
      </c>
      <c r="AM703" s="1">
        <f t="shared" si="975"/>
        <v>43.6137</v>
      </c>
      <c r="AN703" s="1">
        <f t="shared" si="1006"/>
        <v>0.1993</v>
      </c>
    </row>
    <row r="704" spans="3:40">
      <c r="C704" s="1" t="s">
        <v>88</v>
      </c>
      <c r="D704" s="1">
        <f t="shared" si="960"/>
        <v>1.075</v>
      </c>
      <c r="E704" s="1">
        <f t="shared" si="998"/>
        <v>0.0123</v>
      </c>
      <c r="F704" s="1">
        <f t="shared" si="962"/>
        <v>0.3496</v>
      </c>
      <c r="G704" s="1">
        <f t="shared" si="999"/>
        <v>0.0086</v>
      </c>
      <c r="H704" s="1">
        <f t="shared" si="964"/>
        <v>1.4246</v>
      </c>
      <c r="I704" s="1">
        <f t="shared" si="1000"/>
        <v>0.0042</v>
      </c>
      <c r="J704" s="1">
        <f t="shared" si="966"/>
        <v>2719.5833</v>
      </c>
      <c r="K704" s="1">
        <f t="shared" si="1001"/>
        <v>65.4712</v>
      </c>
      <c r="N704" s="1">
        <f t="shared" si="968"/>
        <v>44.1281</v>
      </c>
      <c r="O704" s="1">
        <f t="shared" si="1002"/>
        <v>0.3177</v>
      </c>
      <c r="Q704" s="1">
        <f t="shared" ref="O704:X704" si="1008">ROUND(Q672,4)</f>
        <v>1.0668</v>
      </c>
      <c r="R704" s="1">
        <f t="shared" si="1008"/>
        <v>0.0063</v>
      </c>
      <c r="S704" s="1">
        <f t="shared" si="1008"/>
        <v>0.3427</v>
      </c>
      <c r="T704" s="1">
        <f t="shared" si="1008"/>
        <v>0.0058</v>
      </c>
      <c r="U704" s="1">
        <f t="shared" si="1008"/>
        <v>1.4095</v>
      </c>
      <c r="V704" s="1">
        <f t="shared" si="1008"/>
        <v>0.0063</v>
      </c>
      <c r="W704" s="1">
        <f t="shared" si="1008"/>
        <v>2532.0833</v>
      </c>
      <c r="X704" s="1">
        <f t="shared" si="1008"/>
        <v>92.2661</v>
      </c>
      <c r="AA704" s="1">
        <f>ROUND(AA672,4)</f>
        <v>43.5169</v>
      </c>
      <c r="AB704" s="1">
        <f>ROUND(AB672,4)</f>
        <v>0.1621</v>
      </c>
      <c r="AG704" s="1">
        <f t="shared" si="971"/>
        <v>1.4365</v>
      </c>
      <c r="AH704" s="1">
        <f t="shared" si="1004"/>
        <v>0.0126</v>
      </c>
      <c r="AI704" s="1">
        <f t="shared" si="973"/>
        <v>2197.6667</v>
      </c>
      <c r="AJ704" s="1">
        <f t="shared" si="1005"/>
        <v>113.8685</v>
      </c>
      <c r="AM704" s="1">
        <f t="shared" si="975"/>
        <v>44.385</v>
      </c>
      <c r="AN704" s="1">
        <f t="shared" si="1006"/>
        <v>0.3482</v>
      </c>
    </row>
    <row r="705" spans="3:39">
      <c r="C705" s="1" t="s">
        <v>104</v>
      </c>
      <c r="D705" s="1">
        <f t="shared" si="960"/>
        <v>1.0565</v>
      </c>
      <c r="F705" s="1">
        <f t="shared" si="962"/>
        <v>0.3421</v>
      </c>
      <c r="H705" s="1">
        <f t="shared" si="964"/>
        <v>1.3987</v>
      </c>
      <c r="J705" s="1">
        <f t="shared" si="966"/>
        <v>2505.1042</v>
      </c>
      <c r="N705" s="1">
        <f t="shared" si="968"/>
        <v>43.3827</v>
      </c>
      <c r="Q705" s="1">
        <f t="shared" ref="Q705:U705" si="1009">ROUND(Q673,4)</f>
        <v>1.0433</v>
      </c>
      <c r="S705" s="1">
        <f t="shared" si="1009"/>
        <v>0.3342</v>
      </c>
      <c r="U705" s="1">
        <f t="shared" si="1009"/>
        <v>1.3776</v>
      </c>
      <c r="W705" s="1">
        <f t="shared" ref="W705:AA705" si="1010">ROUND(W673,4)</f>
        <v>2365.1458</v>
      </c>
      <c r="AA705" s="1">
        <f t="shared" si="1010"/>
        <v>42.844</v>
      </c>
      <c r="AG705" s="1">
        <f t="shared" si="971"/>
        <v>1.4031</v>
      </c>
      <c r="AI705" s="1">
        <f t="shared" si="973"/>
        <v>2052.7153</v>
      </c>
      <c r="AM705" s="1">
        <f t="shared" si="975"/>
        <v>43.6458</v>
      </c>
    </row>
    <row r="706" spans="3:40">
      <c r="C706" s="1" t="s">
        <v>78</v>
      </c>
      <c r="D706" s="1">
        <f t="shared" si="960"/>
        <v>1.301</v>
      </c>
      <c r="E706" s="1">
        <f t="shared" ref="E706:E711" si="1011">ROUND(E674,4)</f>
        <v>0.0074</v>
      </c>
      <c r="F706" s="1">
        <f t="shared" si="962"/>
        <v>0.5566</v>
      </c>
      <c r="G706" s="1">
        <f t="shared" ref="G706:G711" si="1012">ROUND(G674,4)</f>
        <v>0.0111</v>
      </c>
      <c r="H706" s="1">
        <f t="shared" si="964"/>
        <v>1.8576</v>
      </c>
      <c r="I706" s="1">
        <f t="shared" ref="I706:I711" si="1013">ROUND(I674,4)</f>
        <v>0.0176</v>
      </c>
      <c r="J706" s="1">
        <f t="shared" si="966"/>
        <v>4134.6111</v>
      </c>
      <c r="K706" s="1">
        <f t="shared" ref="K706:K711" si="1014">ROUND(K674,4)</f>
        <v>74.5121</v>
      </c>
      <c r="N706" s="1">
        <f t="shared" si="968"/>
        <v>53.2992</v>
      </c>
      <c r="O706" s="1">
        <f t="shared" ref="O706:O711" si="1015">ROUND(O674,4)</f>
        <v>0.3772</v>
      </c>
      <c r="Q706" s="1">
        <f t="shared" ref="O706:X706" si="1016">ROUND(Q674,4)</f>
        <v>1.266</v>
      </c>
      <c r="R706" s="1">
        <f t="shared" si="1016"/>
        <v>0.0087</v>
      </c>
      <c r="S706" s="1">
        <f t="shared" si="1016"/>
        <v>0.5258</v>
      </c>
      <c r="T706" s="1">
        <f t="shared" si="1016"/>
        <v>0.0089</v>
      </c>
      <c r="U706" s="1">
        <f t="shared" si="1016"/>
        <v>1.7918</v>
      </c>
      <c r="V706" s="1">
        <f t="shared" si="1016"/>
        <v>0.0132</v>
      </c>
      <c r="W706" s="1">
        <f t="shared" si="1016"/>
        <v>3941.7222</v>
      </c>
      <c r="X706" s="1">
        <f t="shared" si="1016"/>
        <v>80.733</v>
      </c>
      <c r="AA706" s="1">
        <f>ROUND(AA674,4)</f>
        <v>52.731</v>
      </c>
      <c r="AB706" s="1">
        <f>ROUND(AB674,4)</f>
        <v>0.2306</v>
      </c>
      <c r="AG706" s="1">
        <f t="shared" si="971"/>
        <v>1.8465</v>
      </c>
      <c r="AH706" s="1">
        <f t="shared" ref="AH706:AH711" si="1017">ROUND(AH674,4)</f>
        <v>0.0268</v>
      </c>
      <c r="AI706" s="1">
        <f t="shared" si="973"/>
        <v>3401.9722</v>
      </c>
      <c r="AJ706" s="1">
        <f t="shared" ref="AJ706:AJ711" si="1018">ROUND(AJ674,4)</f>
        <v>58.7334</v>
      </c>
      <c r="AM706" s="1">
        <f t="shared" si="975"/>
        <v>53.3427</v>
      </c>
      <c r="AN706" s="1">
        <f t="shared" ref="AN706:AN711" si="1019">ROUND(AN674,4)</f>
        <v>0.377</v>
      </c>
    </row>
    <row r="707" spans="3:40">
      <c r="C707" s="1" t="s">
        <v>81</v>
      </c>
      <c r="D707" s="1">
        <f t="shared" si="960"/>
        <v>1.2973</v>
      </c>
      <c r="E707" s="1">
        <f t="shared" si="1011"/>
        <v>0.0125</v>
      </c>
      <c r="F707" s="1">
        <f t="shared" si="962"/>
        <v>0.5596</v>
      </c>
      <c r="G707" s="1">
        <f t="shared" si="1012"/>
        <v>0.0131</v>
      </c>
      <c r="H707" s="1">
        <f t="shared" si="964"/>
        <v>1.857</v>
      </c>
      <c r="I707" s="1">
        <f t="shared" si="1013"/>
        <v>0.0075</v>
      </c>
      <c r="J707" s="1">
        <f t="shared" si="966"/>
        <v>4133.9722</v>
      </c>
      <c r="K707" s="1">
        <f t="shared" si="1014"/>
        <v>49.4322</v>
      </c>
      <c r="N707" s="1">
        <f t="shared" si="968"/>
        <v>53.4451</v>
      </c>
      <c r="O707" s="1">
        <f t="shared" si="1015"/>
        <v>0.4722</v>
      </c>
      <c r="Q707" s="1">
        <f t="shared" ref="O707:X707" si="1020">ROUND(Q675,4)</f>
        <v>1.2597</v>
      </c>
      <c r="R707" s="1">
        <f t="shared" si="1020"/>
        <v>0.0139</v>
      </c>
      <c r="S707" s="1">
        <f t="shared" si="1020"/>
        <v>0.5305</v>
      </c>
      <c r="T707" s="1">
        <f t="shared" si="1020"/>
        <v>0.0123</v>
      </c>
      <c r="U707" s="1">
        <f t="shared" si="1020"/>
        <v>1.7902</v>
      </c>
      <c r="V707" s="1">
        <f t="shared" si="1020"/>
        <v>0.0056</v>
      </c>
      <c r="W707" s="1">
        <f t="shared" si="1020"/>
        <v>3941.75</v>
      </c>
      <c r="X707" s="1">
        <f t="shared" si="1020"/>
        <v>56.3773</v>
      </c>
      <c r="AA707" s="1">
        <f>ROUND(AA675,4)</f>
        <v>52.9339</v>
      </c>
      <c r="AB707" s="1">
        <f>ROUND(AB675,4)</f>
        <v>0.237</v>
      </c>
      <c r="AG707" s="1">
        <f t="shared" si="971"/>
        <v>1.8167</v>
      </c>
      <c r="AH707" s="1">
        <f t="shared" si="1017"/>
        <v>0.0133</v>
      </c>
      <c r="AI707" s="1">
        <f t="shared" si="973"/>
        <v>3403.4722</v>
      </c>
      <c r="AJ707" s="1">
        <f t="shared" si="1018"/>
        <v>82.1317</v>
      </c>
      <c r="AM707" s="1">
        <f t="shared" si="975"/>
        <v>53.3896</v>
      </c>
      <c r="AN707" s="1">
        <f t="shared" si="1019"/>
        <v>0.9987</v>
      </c>
    </row>
    <row r="708" spans="3:39">
      <c r="C708" s="1" t="s">
        <v>101</v>
      </c>
      <c r="D708" s="1">
        <f t="shared" si="960"/>
        <v>1.2991</v>
      </c>
      <c r="F708" s="1">
        <f t="shared" si="962"/>
        <v>0.5581</v>
      </c>
      <c r="H708" s="1">
        <f t="shared" si="964"/>
        <v>1.8573</v>
      </c>
      <c r="J708" s="1">
        <f t="shared" si="966"/>
        <v>4134.2917</v>
      </c>
      <c r="N708" s="1">
        <f t="shared" si="968"/>
        <v>53.3721</v>
      </c>
      <c r="Q708" s="1">
        <f t="shared" ref="Q708:U708" si="1021">ROUND(Q676,4)</f>
        <v>1.2628</v>
      </c>
      <c r="S708" s="1">
        <f t="shared" si="1021"/>
        <v>0.5282</v>
      </c>
      <c r="U708" s="1">
        <f t="shared" si="1021"/>
        <v>1.791</v>
      </c>
      <c r="W708" s="1">
        <f t="shared" ref="W708:AA708" si="1022">ROUND(W676,4)</f>
        <v>3941.7361</v>
      </c>
      <c r="AA708" s="1">
        <f t="shared" si="1022"/>
        <v>52.8325</v>
      </c>
      <c r="AG708" s="1">
        <f t="shared" si="971"/>
        <v>1.8316</v>
      </c>
      <c r="AI708" s="1">
        <f t="shared" si="973"/>
        <v>3402.7222</v>
      </c>
      <c r="AM708" s="1">
        <f t="shared" si="975"/>
        <v>53.3662</v>
      </c>
    </row>
    <row r="709" spans="3:40">
      <c r="C709" s="1" t="s">
        <v>80</v>
      </c>
      <c r="D709" s="1">
        <f t="shared" si="960"/>
        <v>1.284</v>
      </c>
      <c r="E709" s="1">
        <f t="shared" si="1011"/>
        <v>0.0062</v>
      </c>
      <c r="F709" s="1">
        <f t="shared" si="962"/>
        <v>0.5395</v>
      </c>
      <c r="G709" s="1">
        <f t="shared" si="1012"/>
        <v>0.008</v>
      </c>
      <c r="H709" s="1">
        <f t="shared" si="964"/>
        <v>1.8235</v>
      </c>
      <c r="I709" s="1">
        <f t="shared" si="1013"/>
        <v>0.0039</v>
      </c>
      <c r="J709" s="1">
        <f t="shared" si="966"/>
        <v>2683.2407</v>
      </c>
      <c r="K709" s="1">
        <f t="shared" si="1014"/>
        <v>48.2958</v>
      </c>
      <c r="N709" s="1">
        <f t="shared" si="968"/>
        <v>49.6381</v>
      </c>
      <c r="O709" s="1">
        <f t="shared" si="1015"/>
        <v>1.0866</v>
      </c>
      <c r="Q709" s="1">
        <f t="shared" ref="O709:X709" si="1023">ROUND(Q677,4)</f>
        <v>1.2493</v>
      </c>
      <c r="R709" s="1">
        <f t="shared" si="1023"/>
        <v>0.0072</v>
      </c>
      <c r="S709" s="1">
        <f t="shared" si="1023"/>
        <v>0.5097</v>
      </c>
      <c r="T709" s="1">
        <f t="shared" si="1023"/>
        <v>0.0068</v>
      </c>
      <c r="U709" s="1">
        <f t="shared" si="1023"/>
        <v>1.759</v>
      </c>
      <c r="V709" s="1">
        <f t="shared" si="1023"/>
        <v>0.011</v>
      </c>
      <c r="W709" s="1">
        <f t="shared" si="1023"/>
        <v>2553.0185</v>
      </c>
      <c r="X709" s="1">
        <f t="shared" si="1023"/>
        <v>15.8261</v>
      </c>
      <c r="AA709" s="1">
        <f>ROUND(AA677,4)</f>
        <v>49.4435</v>
      </c>
      <c r="AB709" s="1">
        <f>ROUND(AB677,4)</f>
        <v>1.0289</v>
      </c>
      <c r="AG709" s="1">
        <f t="shared" si="971"/>
        <v>1.8047</v>
      </c>
      <c r="AH709" s="1">
        <f t="shared" si="1017"/>
        <v>0.0288</v>
      </c>
      <c r="AI709" s="1">
        <f t="shared" si="973"/>
        <v>2205.1852</v>
      </c>
      <c r="AJ709" s="1">
        <f t="shared" si="1018"/>
        <v>22.5621</v>
      </c>
      <c r="AM709" s="1">
        <f t="shared" si="975"/>
        <v>50.6308</v>
      </c>
      <c r="AN709" s="1">
        <f t="shared" si="1019"/>
        <v>1.09</v>
      </c>
    </row>
    <row r="710" spans="3:40">
      <c r="C710" s="1" t="s">
        <v>81</v>
      </c>
      <c r="D710" s="1">
        <f t="shared" si="960"/>
        <v>1.2621</v>
      </c>
      <c r="E710" s="1">
        <f t="shared" si="1011"/>
        <v>0.009</v>
      </c>
      <c r="F710" s="1">
        <f t="shared" si="962"/>
        <v>0.5201</v>
      </c>
      <c r="G710" s="1">
        <f t="shared" si="1012"/>
        <v>0.0064</v>
      </c>
      <c r="H710" s="1">
        <f t="shared" si="964"/>
        <v>1.7823</v>
      </c>
      <c r="I710" s="1">
        <f t="shared" si="1013"/>
        <v>0.0085</v>
      </c>
      <c r="J710" s="1">
        <f t="shared" si="966"/>
        <v>2602.3889</v>
      </c>
      <c r="K710" s="1">
        <f t="shared" si="1014"/>
        <v>21.217</v>
      </c>
      <c r="N710" s="1">
        <f t="shared" si="968"/>
        <v>49.6494</v>
      </c>
      <c r="O710" s="1">
        <f t="shared" si="1015"/>
        <v>0.6897</v>
      </c>
      <c r="Q710" s="1">
        <f t="shared" ref="O710:X710" si="1024">ROUND(Q678,4)</f>
        <v>1.2272</v>
      </c>
      <c r="R710" s="1">
        <f t="shared" si="1024"/>
        <v>0.0112</v>
      </c>
      <c r="S710" s="1">
        <f t="shared" si="1024"/>
        <v>0.4885</v>
      </c>
      <c r="T710" s="1">
        <f t="shared" si="1024"/>
        <v>0.0083</v>
      </c>
      <c r="U710" s="1">
        <f t="shared" si="1024"/>
        <v>1.7157</v>
      </c>
      <c r="V710" s="1">
        <f t="shared" si="1024"/>
        <v>0.0147</v>
      </c>
      <c r="W710" s="1">
        <f t="shared" si="1024"/>
        <v>2512.4259</v>
      </c>
      <c r="X710" s="1">
        <f t="shared" si="1024"/>
        <v>18.3452</v>
      </c>
      <c r="AA710" s="1">
        <f>ROUND(AA678,4)</f>
        <v>49.0734</v>
      </c>
      <c r="AB710" s="1">
        <f>ROUND(AB678,4)</f>
        <v>0.9473</v>
      </c>
      <c r="AG710" s="1">
        <f t="shared" si="971"/>
        <v>1.7698</v>
      </c>
      <c r="AH710" s="1">
        <f t="shared" si="1017"/>
        <v>0.0302</v>
      </c>
      <c r="AI710" s="1">
        <f t="shared" si="973"/>
        <v>2169.8148</v>
      </c>
      <c r="AJ710" s="1">
        <f t="shared" si="1018"/>
        <v>10.5541</v>
      </c>
      <c r="AM710" s="1">
        <f t="shared" si="975"/>
        <v>51.5909</v>
      </c>
      <c r="AN710" s="1">
        <f t="shared" si="1019"/>
        <v>0.6967</v>
      </c>
    </row>
    <row r="711" spans="3:40">
      <c r="C711" s="1" t="s">
        <v>82</v>
      </c>
      <c r="D711" s="1">
        <f t="shared" si="960"/>
        <v>1.1608</v>
      </c>
      <c r="E711" s="1">
        <f t="shared" si="1011"/>
        <v>0.0086</v>
      </c>
      <c r="F711" s="1">
        <f t="shared" si="962"/>
        <v>0.4845</v>
      </c>
      <c r="G711" s="1">
        <f t="shared" si="1012"/>
        <v>0.0017</v>
      </c>
      <c r="H711" s="1">
        <f t="shared" si="964"/>
        <v>1.6453</v>
      </c>
      <c r="I711" s="1">
        <f t="shared" si="1013"/>
        <v>0.0099</v>
      </c>
      <c r="J711" s="1">
        <f t="shared" si="966"/>
        <v>2235.7778</v>
      </c>
      <c r="K711" s="1">
        <f t="shared" si="1014"/>
        <v>14.1331</v>
      </c>
      <c r="N711" s="1">
        <f t="shared" si="968"/>
        <v>50.2322</v>
      </c>
      <c r="O711" s="1">
        <f t="shared" si="1015"/>
        <v>0.2186</v>
      </c>
      <c r="Q711" s="1">
        <f t="shared" ref="O711:X711" si="1025">ROUND(Q679,4)</f>
        <v>1.1255</v>
      </c>
      <c r="R711" s="1">
        <f t="shared" si="1025"/>
        <v>0.0121</v>
      </c>
      <c r="S711" s="1">
        <f t="shared" si="1025"/>
        <v>0.451</v>
      </c>
      <c r="T711" s="1">
        <f t="shared" si="1025"/>
        <v>0.0052</v>
      </c>
      <c r="U711" s="1">
        <f t="shared" si="1025"/>
        <v>1.5765</v>
      </c>
      <c r="V711" s="1">
        <f t="shared" si="1025"/>
        <v>0.0163</v>
      </c>
      <c r="W711" s="1">
        <f t="shared" si="1025"/>
        <v>2137.6296</v>
      </c>
      <c r="X711" s="1">
        <f t="shared" si="1025"/>
        <v>11.8134</v>
      </c>
      <c r="AA711" s="1">
        <f>ROUND(AA679,4)</f>
        <v>49.8093</v>
      </c>
      <c r="AB711" s="1">
        <f>ROUND(AB679,4)</f>
        <v>0.3795</v>
      </c>
      <c r="AG711" s="1">
        <f t="shared" si="971"/>
        <v>1.655</v>
      </c>
      <c r="AH711" s="1">
        <f t="shared" si="1017"/>
        <v>0.0219</v>
      </c>
      <c r="AI711" s="1">
        <f t="shared" si="973"/>
        <v>1849.2593</v>
      </c>
      <c r="AJ711" s="1">
        <f t="shared" si="1018"/>
        <v>9.3944</v>
      </c>
      <c r="AM711" s="1">
        <f t="shared" si="975"/>
        <v>50.3324</v>
      </c>
      <c r="AN711" s="1">
        <f t="shared" si="1019"/>
        <v>0.2691</v>
      </c>
    </row>
    <row r="712" spans="3:39">
      <c r="C712" s="1" t="s">
        <v>102</v>
      </c>
      <c r="D712" s="1">
        <f t="shared" si="960"/>
        <v>1.2356</v>
      </c>
      <c r="F712" s="1">
        <f t="shared" si="962"/>
        <v>0.5147</v>
      </c>
      <c r="H712" s="1">
        <f t="shared" si="964"/>
        <v>1.7503</v>
      </c>
      <c r="J712" s="1">
        <f t="shared" si="966"/>
        <v>2507.1358</v>
      </c>
      <c r="N712" s="1">
        <f t="shared" si="968"/>
        <v>49.8399</v>
      </c>
      <c r="Q712" s="1">
        <f t="shared" ref="Q712:U712" si="1026">ROUND(Q680,4)</f>
        <v>1.2007</v>
      </c>
      <c r="S712" s="1">
        <f t="shared" si="1026"/>
        <v>0.4831</v>
      </c>
      <c r="U712" s="1">
        <f t="shared" si="1026"/>
        <v>1.6837</v>
      </c>
      <c r="W712" s="1">
        <f t="shared" ref="W712:AA712" si="1027">ROUND(W680,4)</f>
        <v>2401.0247</v>
      </c>
      <c r="AA712" s="1">
        <f t="shared" si="1027"/>
        <v>49.4421</v>
      </c>
      <c r="AG712" s="1">
        <f t="shared" si="971"/>
        <v>1.7432</v>
      </c>
      <c r="AI712" s="1">
        <f t="shared" si="973"/>
        <v>2074.7531</v>
      </c>
      <c r="AM712" s="1">
        <f t="shared" si="975"/>
        <v>50.8514</v>
      </c>
    </row>
    <row r="713" spans="3:40">
      <c r="C713" s="1" t="s">
        <v>83</v>
      </c>
      <c r="D713" s="1">
        <f t="shared" si="960"/>
        <v>1.251</v>
      </c>
      <c r="E713" s="1">
        <f t="shared" ref="E713:E715" si="1028">ROUND(E681,4)</f>
        <v>0.0117</v>
      </c>
      <c r="F713" s="1">
        <f t="shared" si="962"/>
        <v>0.5208</v>
      </c>
      <c r="G713" s="1">
        <f t="shared" ref="G713:G715" si="1029">ROUND(G681,4)</f>
        <v>0.0076</v>
      </c>
      <c r="H713" s="1">
        <f t="shared" si="964"/>
        <v>1.7718</v>
      </c>
      <c r="I713" s="1">
        <f t="shared" ref="I713:I715" si="1030">ROUND(I681,4)</f>
        <v>0.0132</v>
      </c>
      <c r="J713" s="1">
        <f t="shared" si="966"/>
        <v>2589.9074</v>
      </c>
      <c r="K713" s="1">
        <f t="shared" ref="K713:K715" si="1031">ROUND(K681,4)</f>
        <v>32.3771</v>
      </c>
      <c r="N713" s="1">
        <f t="shared" si="968"/>
        <v>48.9064</v>
      </c>
      <c r="O713" s="1">
        <f t="shared" ref="O713:O715" si="1032">ROUND(O681,4)</f>
        <v>0.4266</v>
      </c>
      <c r="Q713" s="1">
        <f t="shared" ref="O713:X713" si="1033">ROUND(Q681,4)</f>
        <v>1.2153</v>
      </c>
      <c r="R713" s="1">
        <f t="shared" si="1033"/>
        <v>0.0085</v>
      </c>
      <c r="S713" s="1">
        <f t="shared" si="1033"/>
        <v>0.489</v>
      </c>
      <c r="T713" s="1">
        <f t="shared" si="1033"/>
        <v>0.0055</v>
      </c>
      <c r="U713" s="1">
        <f t="shared" si="1033"/>
        <v>1.7043</v>
      </c>
      <c r="V713" s="1">
        <f t="shared" si="1033"/>
        <v>0.0106</v>
      </c>
      <c r="W713" s="1">
        <f t="shared" si="1033"/>
        <v>2422.7222</v>
      </c>
      <c r="X713" s="1">
        <f t="shared" si="1033"/>
        <v>32.7937</v>
      </c>
      <c r="AA713" s="1">
        <f>ROUND(AA681,4)</f>
        <v>48.4953</v>
      </c>
      <c r="AB713" s="1">
        <f>ROUND(AB681,4)</f>
        <v>0.4881</v>
      </c>
      <c r="AG713" s="1">
        <f t="shared" si="971"/>
        <v>1.6942</v>
      </c>
      <c r="AH713" s="1">
        <f t="shared" ref="AH713:AH715" si="1034">ROUND(AH681,4)</f>
        <v>0.0166</v>
      </c>
      <c r="AI713" s="1">
        <f t="shared" si="973"/>
        <v>2092.8333</v>
      </c>
      <c r="AJ713" s="1">
        <f t="shared" ref="AJ713:AJ715" si="1035">ROUND(AJ681,4)</f>
        <v>36.981</v>
      </c>
      <c r="AM713" s="1">
        <f t="shared" si="975"/>
        <v>49.8944</v>
      </c>
      <c r="AN713" s="1">
        <f t="shared" ref="AN713:AN715" si="1036">ROUND(AN681,4)</f>
        <v>0.4332</v>
      </c>
    </row>
    <row r="714" spans="3:40">
      <c r="C714" s="1" t="s">
        <v>84</v>
      </c>
      <c r="D714" s="1">
        <f t="shared" si="960"/>
        <v>1.2283</v>
      </c>
      <c r="E714" s="1">
        <f t="shared" si="1028"/>
        <v>0.0075</v>
      </c>
      <c r="F714" s="1">
        <f t="shared" si="962"/>
        <v>0.5166</v>
      </c>
      <c r="G714" s="1">
        <f t="shared" si="1029"/>
        <v>0.0098</v>
      </c>
      <c r="H714" s="1">
        <f t="shared" si="964"/>
        <v>1.745</v>
      </c>
      <c r="I714" s="1">
        <f t="shared" si="1030"/>
        <v>0.0084</v>
      </c>
      <c r="J714" s="1">
        <f t="shared" si="966"/>
        <v>2545.2778</v>
      </c>
      <c r="K714" s="1">
        <f t="shared" si="1031"/>
        <v>43.6884</v>
      </c>
      <c r="N714" s="1">
        <f t="shared" si="968"/>
        <v>50.4732</v>
      </c>
      <c r="O714" s="1">
        <f t="shared" si="1032"/>
        <v>0.3242</v>
      </c>
      <c r="Q714" s="1">
        <f t="shared" ref="O714:X714" si="1037">ROUND(Q682,4)</f>
        <v>1.1935</v>
      </c>
      <c r="R714" s="1">
        <f t="shared" si="1037"/>
        <v>0.0115</v>
      </c>
      <c r="S714" s="1">
        <f t="shared" si="1037"/>
        <v>0.4862</v>
      </c>
      <c r="T714" s="1">
        <f t="shared" si="1037"/>
        <v>0.0107</v>
      </c>
      <c r="U714" s="1">
        <f t="shared" si="1037"/>
        <v>1.6797</v>
      </c>
      <c r="V714" s="1">
        <f t="shared" si="1037"/>
        <v>0.0209</v>
      </c>
      <c r="W714" s="1">
        <f t="shared" si="1037"/>
        <v>2380.1296</v>
      </c>
      <c r="X714" s="1">
        <f t="shared" si="1037"/>
        <v>41.6816</v>
      </c>
      <c r="AA714" s="1">
        <f>ROUND(AA682,4)</f>
        <v>50.2638</v>
      </c>
      <c r="AB714" s="1">
        <f>ROUND(AB682,4)</f>
        <v>0.0415</v>
      </c>
      <c r="AG714" s="1">
        <f t="shared" si="971"/>
        <v>1.7067</v>
      </c>
      <c r="AH714" s="1">
        <f t="shared" si="1034"/>
        <v>0.017</v>
      </c>
      <c r="AI714" s="1">
        <f t="shared" si="973"/>
        <v>2057.4815</v>
      </c>
      <c r="AJ714" s="1">
        <f t="shared" si="1035"/>
        <v>29.7714</v>
      </c>
      <c r="AM714" s="1">
        <f t="shared" si="975"/>
        <v>52.4217</v>
      </c>
      <c r="AN714" s="1">
        <f t="shared" si="1036"/>
        <v>0.3268</v>
      </c>
    </row>
    <row r="715" spans="3:40">
      <c r="C715" s="1" t="s">
        <v>85</v>
      </c>
      <c r="D715" s="1">
        <f t="shared" si="960"/>
        <v>1.282</v>
      </c>
      <c r="E715" s="1">
        <f t="shared" si="1028"/>
        <v>0.0087</v>
      </c>
      <c r="F715" s="1">
        <f t="shared" si="962"/>
        <v>0.5361</v>
      </c>
      <c r="G715" s="1">
        <f t="shared" si="1029"/>
        <v>0.0048</v>
      </c>
      <c r="H715" s="1">
        <f t="shared" si="964"/>
        <v>1.8181</v>
      </c>
      <c r="I715" s="1">
        <f t="shared" si="1030"/>
        <v>0.005</v>
      </c>
      <c r="J715" s="1">
        <f t="shared" si="966"/>
        <v>2690.8148</v>
      </c>
      <c r="K715" s="1">
        <f t="shared" si="1031"/>
        <v>49.4576</v>
      </c>
      <c r="N715" s="1">
        <f t="shared" si="968"/>
        <v>52.8038</v>
      </c>
      <c r="O715" s="1">
        <f t="shared" si="1032"/>
        <v>0.1228</v>
      </c>
      <c r="Q715" s="1">
        <f t="shared" ref="O715:X715" si="1038">ROUND(Q683,4)</f>
        <v>1.2473</v>
      </c>
      <c r="R715" s="1">
        <f t="shared" si="1038"/>
        <v>0.0111</v>
      </c>
      <c r="S715" s="1">
        <f t="shared" si="1038"/>
        <v>0.5025</v>
      </c>
      <c r="T715" s="1">
        <f t="shared" si="1038"/>
        <v>0.0085</v>
      </c>
      <c r="U715" s="1">
        <f t="shared" si="1038"/>
        <v>1.7498</v>
      </c>
      <c r="V715" s="1">
        <f t="shared" si="1038"/>
        <v>0.0032</v>
      </c>
      <c r="W715" s="1">
        <f t="shared" si="1038"/>
        <v>2531.5556</v>
      </c>
      <c r="X715" s="1">
        <f t="shared" si="1038"/>
        <v>37.118</v>
      </c>
      <c r="AA715" s="1">
        <f>ROUND(AA683,4)</f>
        <v>52.5564</v>
      </c>
      <c r="AB715" s="1">
        <f>ROUND(AB683,4)</f>
        <v>0.1473</v>
      </c>
      <c r="AG715" s="1">
        <f t="shared" si="971"/>
        <v>1.7437</v>
      </c>
      <c r="AH715" s="1">
        <f t="shared" si="1034"/>
        <v>0.0106</v>
      </c>
      <c r="AI715" s="1">
        <f t="shared" si="973"/>
        <v>2186.2407</v>
      </c>
      <c r="AJ715" s="1">
        <f t="shared" si="1035"/>
        <v>29.5348</v>
      </c>
      <c r="AM715" s="1">
        <f t="shared" si="975"/>
        <v>52.9231</v>
      </c>
      <c r="AN715" s="1">
        <f t="shared" si="1036"/>
        <v>0.0652</v>
      </c>
    </row>
    <row r="716" spans="3:39">
      <c r="C716" s="1" t="s">
        <v>103</v>
      </c>
      <c r="D716" s="1">
        <f t="shared" si="960"/>
        <v>1.2538</v>
      </c>
      <c r="F716" s="1">
        <f t="shared" si="962"/>
        <v>0.5245</v>
      </c>
      <c r="H716" s="1">
        <f t="shared" si="964"/>
        <v>1.7783</v>
      </c>
      <c r="J716" s="1">
        <f t="shared" si="966"/>
        <v>2608.6667</v>
      </c>
      <c r="N716" s="1">
        <f t="shared" si="968"/>
        <v>50.7278</v>
      </c>
      <c r="Q716" s="1">
        <f t="shared" ref="Q716:U716" si="1039">ROUND(Q684,4)</f>
        <v>1.2187</v>
      </c>
      <c r="S716" s="1">
        <f t="shared" si="1039"/>
        <v>0.4926</v>
      </c>
      <c r="U716" s="1">
        <f t="shared" si="1039"/>
        <v>1.7113</v>
      </c>
      <c r="W716" s="1">
        <f t="shared" ref="W716:AA716" si="1040">ROUND(W684,4)</f>
        <v>2444.8025</v>
      </c>
      <c r="AA716" s="1">
        <f t="shared" si="1040"/>
        <v>50.4385</v>
      </c>
      <c r="AG716" s="1">
        <f t="shared" si="971"/>
        <v>1.7148</v>
      </c>
      <c r="AI716" s="1">
        <f t="shared" si="973"/>
        <v>2112.1852</v>
      </c>
      <c r="AM716" s="1">
        <f t="shared" si="975"/>
        <v>51.7464</v>
      </c>
    </row>
    <row r="717" spans="3:40">
      <c r="C717" s="1" t="s">
        <v>86</v>
      </c>
      <c r="D717" s="1">
        <f t="shared" si="960"/>
        <v>1.218</v>
      </c>
      <c r="E717" s="1">
        <f t="shared" ref="E717:E719" si="1041">ROUND(E685,4)</f>
        <v>0.0128</v>
      </c>
      <c r="F717" s="1">
        <f t="shared" si="962"/>
        <v>0.5131</v>
      </c>
      <c r="G717" s="1">
        <f t="shared" ref="G717:G719" si="1042">ROUND(G685,4)</f>
        <v>0.0081</v>
      </c>
      <c r="H717" s="1">
        <f t="shared" si="964"/>
        <v>1.7311</v>
      </c>
      <c r="I717" s="1">
        <f t="shared" ref="I717:I719" si="1043">ROUND(I685,4)</f>
        <v>0.006</v>
      </c>
      <c r="J717" s="1">
        <f t="shared" si="966"/>
        <v>2609.2917</v>
      </c>
      <c r="K717" s="1">
        <f t="shared" ref="K717:K719" si="1044">ROUND(K685,4)</f>
        <v>29.671</v>
      </c>
      <c r="N717" s="1">
        <f t="shared" si="968"/>
        <v>48.9745</v>
      </c>
      <c r="O717" s="1">
        <f t="shared" ref="O717:O719" si="1045">ROUND(O685,4)</f>
        <v>0.3502</v>
      </c>
      <c r="Q717" s="1">
        <f t="shared" ref="O717:X717" si="1046">ROUND(Q685,4)</f>
        <v>1.183</v>
      </c>
      <c r="R717" s="1">
        <f t="shared" si="1046"/>
        <v>0.0103</v>
      </c>
      <c r="S717" s="1">
        <f t="shared" si="1046"/>
        <v>0.4842</v>
      </c>
      <c r="T717" s="1">
        <f t="shared" si="1046"/>
        <v>0.0113</v>
      </c>
      <c r="U717" s="1">
        <f t="shared" si="1046"/>
        <v>1.6672</v>
      </c>
      <c r="V717" s="1">
        <f t="shared" si="1046"/>
        <v>0.0015</v>
      </c>
      <c r="W717" s="1">
        <f t="shared" si="1046"/>
        <v>2485.6875</v>
      </c>
      <c r="X717" s="1">
        <f t="shared" si="1046"/>
        <v>14.875</v>
      </c>
      <c r="AA717" s="1">
        <f>ROUND(AA685,4)</f>
        <v>49.7683</v>
      </c>
      <c r="AB717" s="1">
        <f>ROUND(AB685,4)</f>
        <v>0.8792</v>
      </c>
      <c r="AG717" s="1">
        <f t="shared" si="971"/>
        <v>1.6973</v>
      </c>
      <c r="AH717" s="1">
        <f t="shared" ref="AH717:AH719" si="1047">ROUND(AH685,4)</f>
        <v>0.0045</v>
      </c>
      <c r="AI717" s="1">
        <f t="shared" si="973"/>
        <v>2147.1667</v>
      </c>
      <c r="AJ717" s="1">
        <f t="shared" ref="AJ717:AJ719" si="1048">ROUND(AJ685,4)</f>
        <v>20.1015</v>
      </c>
      <c r="AM717" s="1">
        <f t="shared" si="975"/>
        <v>49.8384</v>
      </c>
      <c r="AN717" s="1">
        <f t="shared" ref="AN717:AN719" si="1049">ROUND(AN685,4)</f>
        <v>1.3365</v>
      </c>
    </row>
    <row r="718" spans="3:40">
      <c r="C718" s="1" t="s">
        <v>87</v>
      </c>
      <c r="D718" s="1">
        <f t="shared" si="960"/>
        <v>1.2123</v>
      </c>
      <c r="E718" s="1">
        <f t="shared" si="1041"/>
        <v>0.0081</v>
      </c>
      <c r="F718" s="1">
        <f t="shared" si="962"/>
        <v>0.5115</v>
      </c>
      <c r="G718" s="1">
        <f t="shared" si="1042"/>
        <v>0.0066</v>
      </c>
      <c r="H718" s="1">
        <f t="shared" si="964"/>
        <v>1.7238</v>
      </c>
      <c r="I718" s="1">
        <f t="shared" si="1043"/>
        <v>0.002</v>
      </c>
      <c r="J718" s="1">
        <f t="shared" si="966"/>
        <v>2739.0625</v>
      </c>
      <c r="K718" s="1">
        <f t="shared" si="1044"/>
        <v>17.9571</v>
      </c>
      <c r="N718" s="1">
        <f t="shared" si="968"/>
        <v>51.502</v>
      </c>
      <c r="O718" s="1">
        <f t="shared" si="1045"/>
        <v>0.3963</v>
      </c>
      <c r="Q718" s="1">
        <f t="shared" ref="O718:X718" si="1050">ROUND(Q686,4)</f>
        <v>1.1773</v>
      </c>
      <c r="R718" s="1">
        <f t="shared" si="1050"/>
        <v>0.0124</v>
      </c>
      <c r="S718" s="1">
        <f t="shared" si="1050"/>
        <v>0.482</v>
      </c>
      <c r="T718" s="1">
        <f t="shared" si="1050"/>
        <v>0.0065</v>
      </c>
      <c r="U718" s="1">
        <f t="shared" si="1050"/>
        <v>1.6593</v>
      </c>
      <c r="V718" s="1">
        <f t="shared" si="1050"/>
        <v>0.0068</v>
      </c>
      <c r="W718" s="1">
        <f t="shared" si="1050"/>
        <v>2551.5625</v>
      </c>
      <c r="X718" s="1">
        <f t="shared" si="1050"/>
        <v>17.9571</v>
      </c>
      <c r="AA718" s="1">
        <f>ROUND(AA686,4)</f>
        <v>51.5495</v>
      </c>
      <c r="AB718" s="1">
        <f>ROUND(AB686,4)</f>
        <v>0.3437</v>
      </c>
      <c r="AG718" s="1">
        <f t="shared" si="971"/>
        <v>1.6738</v>
      </c>
      <c r="AH718" s="1">
        <f t="shared" si="1047"/>
        <v>0.0088</v>
      </c>
      <c r="AI718" s="1">
        <f t="shared" si="973"/>
        <v>2202.375</v>
      </c>
      <c r="AJ718" s="1">
        <f t="shared" si="1048"/>
        <v>5.1467</v>
      </c>
      <c r="AM718" s="1">
        <f t="shared" si="975"/>
        <v>52.3376</v>
      </c>
      <c r="AN718" s="1">
        <f t="shared" si="1049"/>
        <v>0.3302</v>
      </c>
    </row>
    <row r="719" spans="3:40">
      <c r="C719" s="1" t="s">
        <v>88</v>
      </c>
      <c r="D719" s="1">
        <f t="shared" si="960"/>
        <v>1.2711</v>
      </c>
      <c r="E719" s="1">
        <f t="shared" si="1041"/>
        <v>0.0159</v>
      </c>
      <c r="F719" s="1">
        <f t="shared" si="962"/>
        <v>0.5268</v>
      </c>
      <c r="G719" s="1">
        <f t="shared" si="1042"/>
        <v>0.0104</v>
      </c>
      <c r="H719" s="1">
        <f t="shared" si="964"/>
        <v>1.798</v>
      </c>
      <c r="I719" s="1">
        <f t="shared" si="1043"/>
        <v>0.0068</v>
      </c>
      <c r="J719" s="1">
        <f t="shared" si="966"/>
        <v>2833.8958</v>
      </c>
      <c r="K719" s="1">
        <f t="shared" si="1044"/>
        <v>39.0523</v>
      </c>
      <c r="N719" s="1">
        <f t="shared" si="968"/>
        <v>53.068</v>
      </c>
      <c r="O719" s="1">
        <f t="shared" si="1045"/>
        <v>0.2353</v>
      </c>
      <c r="Q719" s="1">
        <f t="shared" ref="O719:X719" si="1051">ROUND(Q687,4)</f>
        <v>1.2348</v>
      </c>
      <c r="R719" s="1">
        <f t="shared" si="1051"/>
        <v>0.0188</v>
      </c>
      <c r="S719" s="1">
        <f t="shared" si="1051"/>
        <v>0.496</v>
      </c>
      <c r="T719" s="1">
        <f t="shared" si="1051"/>
        <v>0.0126</v>
      </c>
      <c r="U719" s="1">
        <f t="shared" si="1051"/>
        <v>1.7308</v>
      </c>
      <c r="V719" s="1">
        <f t="shared" si="1051"/>
        <v>0.0083</v>
      </c>
      <c r="W719" s="1">
        <f t="shared" si="1051"/>
        <v>2646.3958</v>
      </c>
      <c r="X719" s="1">
        <f t="shared" si="1051"/>
        <v>39.0523</v>
      </c>
      <c r="AA719" s="1">
        <f>ROUND(AA687,4)</f>
        <v>52.585</v>
      </c>
      <c r="AB719" s="1">
        <f>ROUND(AB687,4)</f>
        <v>0.1548</v>
      </c>
      <c r="AG719" s="1">
        <f t="shared" si="971"/>
        <v>1.721</v>
      </c>
      <c r="AH719" s="1">
        <f t="shared" si="1047"/>
        <v>0.0169</v>
      </c>
      <c r="AI719" s="1">
        <f t="shared" si="973"/>
        <v>2285.3125</v>
      </c>
      <c r="AJ719" s="1">
        <f t="shared" si="1048"/>
        <v>34.2543</v>
      </c>
      <c r="AM719" s="1">
        <f t="shared" si="975"/>
        <v>53.3887</v>
      </c>
      <c r="AN719" s="1">
        <f t="shared" si="1049"/>
        <v>0.2928</v>
      </c>
    </row>
    <row r="720" spans="3:39">
      <c r="C720" s="1" t="s">
        <v>104</v>
      </c>
      <c r="D720" s="1">
        <f t="shared" si="960"/>
        <v>1.2338</v>
      </c>
      <c r="F720" s="1">
        <f t="shared" si="962"/>
        <v>0.5171</v>
      </c>
      <c r="H720" s="1">
        <f t="shared" si="964"/>
        <v>1.751</v>
      </c>
      <c r="J720" s="1">
        <f t="shared" si="966"/>
        <v>2727.4167</v>
      </c>
      <c r="N720" s="1">
        <f t="shared" si="968"/>
        <v>51.1815</v>
      </c>
      <c r="Q720" s="1">
        <f t="shared" ref="Q720:U720" si="1052">ROUND(Q688,4)</f>
        <v>1.1984</v>
      </c>
      <c r="S720" s="1">
        <f t="shared" si="1052"/>
        <v>0.4874</v>
      </c>
      <c r="U720" s="1">
        <f t="shared" si="1052"/>
        <v>1.6858</v>
      </c>
      <c r="W720" s="1">
        <f t="shared" ref="W720:AA720" si="1053">ROUND(W688,4)</f>
        <v>2561.2153</v>
      </c>
      <c r="AA720" s="1">
        <f t="shared" si="1053"/>
        <v>51.3009</v>
      </c>
      <c r="AG720" s="1">
        <f t="shared" si="971"/>
        <v>1.6974</v>
      </c>
      <c r="AI720" s="1">
        <f t="shared" si="973"/>
        <v>2211.6181</v>
      </c>
      <c r="AM720" s="1">
        <f t="shared" si="975"/>
        <v>51.8549</v>
      </c>
    </row>
    <row r="723" spans="3:40">
      <c r="C723" s="1" t="s">
        <v>78</v>
      </c>
      <c r="D723" s="1" t="str">
        <f t="shared" ref="D723:D728" si="1054">_xlfn.CONCAT(D691,"±",E691)</f>
        <v>1.1376±0.0049</v>
      </c>
      <c r="E723" s="16" t="str">
        <f t="shared" ref="E723:I723" si="1055">E755</f>
        <v>h</v>
      </c>
      <c r="F723" s="1" t="str">
        <f t="shared" ref="F723:F728" si="1056">_xlfn.CONCAT(F691,"±",G691)</f>
        <v>0.4133±0.0016</v>
      </c>
      <c r="G723" s="16" t="str">
        <f t="shared" si="1055"/>
        <v>e</v>
      </c>
      <c r="H723" s="1" t="str">
        <f t="shared" ref="H723:H728" si="1057">_xlfn.CONCAT(H691,"±",I691)</f>
        <v>1.551±0.0046</v>
      </c>
      <c r="I723" s="16" t="str">
        <f t="shared" si="1055"/>
        <v>h</v>
      </c>
      <c r="J723" s="1" t="str">
        <f t="shared" ref="J723:J728" si="1058">_xlfn.CONCAT(J691,"±",K691)</f>
        <v>3892±31.1774</v>
      </c>
      <c r="K723" s="16" t="str">
        <f t="shared" ref="K723:O723" si="1059">K755</f>
        <v>b</v>
      </c>
      <c r="N723" s="1" t="str">
        <f t="shared" ref="N723:N728" si="1060">_xlfn.CONCAT(N691,"±",O691)</f>
        <v>43.8911±0.429</v>
      </c>
      <c r="O723" s="16" t="str">
        <f t="shared" si="1059"/>
        <v>hi</v>
      </c>
      <c r="Q723" s="1" t="str">
        <f t="shared" ref="Q723:Q728" si="1061">_xlfn.CONCAT(Q691,"±",R691)</f>
        <v>1.123±0.0124</v>
      </c>
      <c r="R723" s="16" t="str">
        <f t="shared" ref="P723:T723" si="1062">R755</f>
        <v>e</v>
      </c>
      <c r="S723" s="1" t="str">
        <f t="shared" ref="S723:S728" si="1063">_xlfn.CONCAT(S691,"±",T691)</f>
        <v>0.3887±0.0028</v>
      </c>
      <c r="T723" s="16" t="str">
        <f t="shared" si="1062"/>
        <v>f</v>
      </c>
      <c r="U723" s="1" t="str">
        <f t="shared" ref="U723:U728" si="1064">_xlfn.CONCAT(U691,"±",V691)</f>
        <v>1.5117±0.0108</v>
      </c>
      <c r="V723" s="16" t="str">
        <f>V755</f>
        <v>h</v>
      </c>
      <c r="W723" s="1" t="str">
        <f t="shared" ref="W723:W728" si="1065">_xlfn.CONCAT(W691,"±",X691)</f>
        <v>3697.4722±30.6828</v>
      </c>
      <c r="X723" s="16" t="str">
        <f>X755</f>
        <v>b</v>
      </c>
      <c r="AA723" s="1" t="str">
        <f t="shared" ref="AA723:AA728" si="1066">_xlfn.CONCAT(AA691,"±",AB691)</f>
        <v>43.4761±0.1676</v>
      </c>
      <c r="AB723" s="16" t="str">
        <f>AB755</f>
        <v>gh</v>
      </c>
      <c r="AG723" s="1" t="str">
        <f t="shared" ref="AG723:AG728" si="1067">_xlfn.CONCAT(AG691,"±",AH691)</f>
        <v>1.5667±0.0298</v>
      </c>
      <c r="AH723" s="16" t="str">
        <f>AH755</f>
        <v>h</v>
      </c>
      <c r="AI723" s="1" t="str">
        <f t="shared" ref="AI723:AI728" si="1068">_xlfn.CONCAT(AI691,"±",AJ691)</f>
        <v>3205.6389±28.5727</v>
      </c>
      <c r="AJ723" s="16" t="str">
        <f>AJ755</f>
        <v>b</v>
      </c>
      <c r="AM723" s="1" t="str">
        <f t="shared" ref="AM723:AM728" si="1069">_xlfn.CONCAT(AM691,"±",AN691)</f>
        <v>44.144±0.4297</v>
      </c>
      <c r="AN723" s="16" t="str">
        <f>AN755</f>
        <v>ef</v>
      </c>
    </row>
    <row r="724" spans="3:40">
      <c r="C724" s="1" t="s">
        <v>81</v>
      </c>
      <c r="D724" s="1" t="str">
        <f t="shared" si="1054"/>
        <v>1.1381±0.0118</v>
      </c>
      <c r="E724" s="16" t="str">
        <f t="shared" ref="E724:I724" si="1070">E756</f>
        <v>h</v>
      </c>
      <c r="F724" s="1" t="str">
        <f t="shared" si="1056"/>
        <v>0.412±0.0115</v>
      </c>
      <c r="G724" s="16" t="str">
        <f t="shared" si="1070"/>
        <v>e</v>
      </c>
      <c r="H724" s="1" t="str">
        <f t="shared" si="1057"/>
        <v>1.5501±0.0057</v>
      </c>
      <c r="I724" s="16" t="str">
        <f t="shared" si="1070"/>
        <v>h</v>
      </c>
      <c r="J724" s="1" t="str">
        <f t="shared" si="1058"/>
        <v>3888.3056±24.9391</v>
      </c>
      <c r="K724" s="16" t="str">
        <f t="shared" ref="K724:O724" si="1071">K756</f>
        <v>b</v>
      </c>
      <c r="N724" s="1" t="str">
        <f t="shared" si="1060"/>
        <v>44.2872±0.4407</v>
      </c>
      <c r="O724" s="16" t="str">
        <f t="shared" si="1071"/>
        <v>gh</v>
      </c>
      <c r="Q724" s="1" t="str">
        <f t="shared" si="1061"/>
        <v>1.1202±0.0205</v>
      </c>
      <c r="R724" s="16" t="str">
        <f t="shared" ref="P724:T724" si="1072">R756</f>
        <v>e</v>
      </c>
      <c r="S724" s="1" t="str">
        <f t="shared" si="1063"/>
        <v>0.3885±0.004</v>
      </c>
      <c r="T724" s="16" t="str">
        <f t="shared" si="1072"/>
        <v>f</v>
      </c>
      <c r="U724" s="1" t="str">
        <f t="shared" si="1064"/>
        <v>1.5087±0.0199</v>
      </c>
      <c r="V724" s="16" t="str">
        <f>V756</f>
        <v>h</v>
      </c>
      <c r="W724" s="1" t="str">
        <f t="shared" si="1065"/>
        <v>3676.1944±44.6588</v>
      </c>
      <c r="X724" s="16" t="str">
        <f>X756</f>
        <v>b</v>
      </c>
      <c r="AA724" s="1" t="str">
        <f t="shared" si="1066"/>
        <v>44.1557±0.6287</v>
      </c>
      <c r="AB724" s="16" t="str">
        <f>AB756</f>
        <v>fg</v>
      </c>
      <c r="AG724" s="1" t="str">
        <f t="shared" si="1067"/>
        <v>1.5495±0.0087</v>
      </c>
      <c r="AH724" s="16" t="str">
        <f>AH756</f>
        <v>h</v>
      </c>
      <c r="AI724" s="1" t="str">
        <f t="shared" si="1068"/>
        <v>3185.8333±35.2456</v>
      </c>
      <c r="AJ724" s="16" t="str">
        <f>AJ756</f>
        <v>b</v>
      </c>
      <c r="AM724" s="1" t="str">
        <f t="shared" si="1069"/>
        <v>44.5501±0.4298</v>
      </c>
      <c r="AN724" s="16" t="str">
        <f>AN756</f>
        <v>e</v>
      </c>
    </row>
    <row r="725" spans="3:40">
      <c r="C725" s="1" t="s">
        <v>101</v>
      </c>
      <c r="D725" s="1">
        <f t="shared" ref="D725:H725" si="1073">D693</f>
        <v>1.1379</v>
      </c>
      <c r="E725" s="16"/>
      <c r="F725" s="1">
        <f t="shared" si="1073"/>
        <v>0.4126</v>
      </c>
      <c r="G725" s="16"/>
      <c r="H725" s="1">
        <f t="shared" si="1073"/>
        <v>1.5505</v>
      </c>
      <c r="I725" s="16"/>
      <c r="J725" s="1">
        <f t="shared" ref="J725:N725" si="1074">J693</f>
        <v>3890.1528</v>
      </c>
      <c r="K725" s="16"/>
      <c r="N725" s="1">
        <f t="shared" si="1074"/>
        <v>44.0891</v>
      </c>
      <c r="O725" s="16"/>
      <c r="Q725" s="1">
        <f t="shared" ref="Q725:U725" si="1075">Q693</f>
        <v>1.1216</v>
      </c>
      <c r="R725" s="16"/>
      <c r="S725" s="1">
        <f t="shared" si="1075"/>
        <v>0.3886</v>
      </c>
      <c r="T725" s="16"/>
      <c r="U725" s="1">
        <f t="shared" si="1075"/>
        <v>1.5102</v>
      </c>
      <c r="V725" s="16"/>
      <c r="W725" s="1">
        <f t="shared" ref="W725:AA725" si="1076">W693</f>
        <v>3686.8333</v>
      </c>
      <c r="X725" s="16"/>
      <c r="AA725" s="1">
        <f t="shared" si="1076"/>
        <v>43.8159</v>
      </c>
      <c r="AB725" s="16"/>
      <c r="AG725" s="1">
        <f>AG693</f>
        <v>1.5581</v>
      </c>
      <c r="AH725" s="16"/>
      <c r="AI725" s="1">
        <f>AI693</f>
        <v>3195.7361</v>
      </c>
      <c r="AJ725" s="16"/>
      <c r="AM725" s="1">
        <f>AM693</f>
        <v>44.3471</v>
      </c>
      <c r="AN725" s="16"/>
    </row>
    <row r="726" spans="3:40">
      <c r="C726" s="1" t="s">
        <v>80</v>
      </c>
      <c r="D726" s="1" t="str">
        <f t="shared" si="1054"/>
        <v>1.0895±0.005</v>
      </c>
      <c r="E726" s="16" t="str">
        <f t="shared" ref="E726:E728" si="1077">E757</f>
        <v>j</v>
      </c>
      <c r="F726" s="1" t="str">
        <f t="shared" si="1056"/>
        <v>0.3803±0.0046</v>
      </c>
      <c r="G726" s="16" t="str">
        <f t="shared" ref="G726:G728" si="1078">G757</f>
        <v>f</v>
      </c>
      <c r="H726" s="1" t="str">
        <f t="shared" si="1057"/>
        <v>1.4698±0.0013</v>
      </c>
      <c r="I726" s="16" t="str">
        <f t="shared" ref="I726:I728" si="1079">I757</f>
        <v>j</v>
      </c>
      <c r="J726" s="1" t="str">
        <f t="shared" si="1058"/>
        <v>2563.1111±23.0412</v>
      </c>
      <c r="K726" s="16" t="str">
        <f t="shared" ref="K726:K728" si="1080">K757</f>
        <v>fg</v>
      </c>
      <c r="N726" s="1" t="str">
        <f t="shared" si="1060"/>
        <v>41.8074±0.1649</v>
      </c>
      <c r="O726" s="16" t="str">
        <f t="shared" ref="O726:O728" si="1081">O757</f>
        <v>l</v>
      </c>
      <c r="Q726" s="1" t="str">
        <f t="shared" si="1061"/>
        <v>1.085±0.007</v>
      </c>
      <c r="R726" s="16" t="str">
        <f t="shared" ref="R726:R728" si="1082">R757</f>
        <v>fg</v>
      </c>
      <c r="S726" s="1" t="str">
        <f t="shared" si="1063"/>
        <v>0.3708±0.0124</v>
      </c>
      <c r="T726" s="16" t="str">
        <f t="shared" ref="T726:T728" si="1083">T757</f>
        <v>g</v>
      </c>
      <c r="U726" s="1" t="str">
        <f t="shared" si="1064"/>
        <v>1.4558±0.0149</v>
      </c>
      <c r="V726" s="16" t="str">
        <f t="shared" ref="V726:V728" si="1084">V757</f>
        <v>i</v>
      </c>
      <c r="W726" s="1" t="str">
        <f t="shared" si="1065"/>
        <v>2395.5185±24.8542</v>
      </c>
      <c r="X726" s="16" t="str">
        <f t="shared" ref="X726:X728" si="1085">X757</f>
        <v>fg</v>
      </c>
      <c r="AA726" s="1" t="str">
        <f t="shared" si="1066"/>
        <v>41.306±0.2362</v>
      </c>
      <c r="AB726" s="16" t="str">
        <f t="shared" ref="AB726:AB728" si="1086">AB757</f>
        <v>i</v>
      </c>
      <c r="AG726" s="1" t="str">
        <f t="shared" si="1067"/>
        <v>1.481±0.0125</v>
      </c>
      <c r="AH726" s="16" t="str">
        <f t="shared" ref="AH726:AH728" si="1087">AH757</f>
        <v>i</v>
      </c>
      <c r="AI726" s="1" t="str">
        <f t="shared" si="1068"/>
        <v>2076.2037±24.3626</v>
      </c>
      <c r="AJ726" s="16" t="str">
        <f t="shared" ref="AJ726:AJ728" si="1088">AJ757</f>
        <v>ef</v>
      </c>
      <c r="AM726" s="1" t="str">
        <f t="shared" si="1069"/>
        <v>42.0596±0.0896</v>
      </c>
      <c r="AN726" s="16" t="str">
        <f t="shared" ref="AN726:AN728" si="1089">AN757</f>
        <v>h</v>
      </c>
    </row>
    <row r="727" spans="3:40">
      <c r="C727" s="1" t="s">
        <v>81</v>
      </c>
      <c r="D727" s="1" t="str">
        <f t="shared" si="1054"/>
        <v>1.0306±0.009</v>
      </c>
      <c r="E727" s="16" t="str">
        <f t="shared" si="1077"/>
        <v>m</v>
      </c>
      <c r="F727" s="1" t="str">
        <f t="shared" si="1056"/>
        <v>0.3226±0.0153</v>
      </c>
      <c r="G727" s="16" t="str">
        <f t="shared" si="1078"/>
        <v>i</v>
      </c>
      <c r="H727" s="1" t="str">
        <f t="shared" si="1057"/>
        <v>1.3533±0.0103</v>
      </c>
      <c r="I727" s="16" t="str">
        <f t="shared" si="1079"/>
        <v>n</v>
      </c>
      <c r="J727" s="1" t="str">
        <f t="shared" si="1058"/>
        <v>2352.9259±52.2242</v>
      </c>
      <c r="K727" s="16" t="str">
        <f t="shared" si="1080"/>
        <v>h</v>
      </c>
      <c r="N727" s="1" t="str">
        <f t="shared" si="1060"/>
        <v>42.5591±0.2049</v>
      </c>
      <c r="O727" s="16" t="str">
        <f t="shared" si="1081"/>
        <v>k</v>
      </c>
      <c r="Q727" s="1" t="str">
        <f t="shared" si="1061"/>
        <v>1.0157±0.0095</v>
      </c>
      <c r="R727" s="16" t="str">
        <f t="shared" si="1082"/>
        <v>j</v>
      </c>
      <c r="S727" s="1" t="str">
        <f t="shared" si="1063"/>
        <v>0.3192±0.0058</v>
      </c>
      <c r="T727" s="16" t="str">
        <f t="shared" si="1083"/>
        <v>j</v>
      </c>
      <c r="U727" s="1" t="str">
        <f t="shared" si="1064"/>
        <v>1.3348±0.0112</v>
      </c>
      <c r="V727" s="16" t="str">
        <f t="shared" si="1084"/>
        <v>m</v>
      </c>
      <c r="W727" s="1" t="str">
        <f t="shared" si="1065"/>
        <v>2211.0185±23.1528</v>
      </c>
      <c r="X727" s="16" t="str">
        <f t="shared" si="1085"/>
        <v>hi</v>
      </c>
      <c r="AA727" s="1" t="str">
        <f t="shared" si="1066"/>
        <v>41.9615±0.2075</v>
      </c>
      <c r="AB727" s="16" t="str">
        <f t="shared" si="1086"/>
        <v>i</v>
      </c>
      <c r="AG727" s="1" t="str">
        <f t="shared" si="1067"/>
        <v>1.3708±0.0221</v>
      </c>
      <c r="AH727" s="16" t="str">
        <f t="shared" si="1087"/>
        <v>l</v>
      </c>
      <c r="AI727" s="1" t="str">
        <f t="shared" si="1068"/>
        <v>1919.8889±21.2041</v>
      </c>
      <c r="AJ727" s="16" t="str">
        <f t="shared" si="1088"/>
        <v>g</v>
      </c>
      <c r="AM727" s="1" t="str">
        <f t="shared" si="1069"/>
        <v>42.8024±0.2093</v>
      </c>
      <c r="AN727" s="16" t="str">
        <f t="shared" si="1089"/>
        <v>gh</v>
      </c>
    </row>
    <row r="728" spans="3:40">
      <c r="C728" s="1" t="s">
        <v>82</v>
      </c>
      <c r="D728" s="1" t="str">
        <f t="shared" si="1054"/>
        <v>0.9316±0.008</v>
      </c>
      <c r="E728" s="16" t="str">
        <f t="shared" si="1077"/>
        <v>n</v>
      </c>
      <c r="F728" s="1" t="str">
        <f t="shared" si="1056"/>
        <v>0.2478±0.0083</v>
      </c>
      <c r="G728" s="16" t="str">
        <f t="shared" si="1078"/>
        <v>j</v>
      </c>
      <c r="H728" s="1" t="str">
        <f t="shared" si="1057"/>
        <v>1.1795±0.0005</v>
      </c>
      <c r="I728" s="16" t="str">
        <f t="shared" si="1079"/>
        <v>o</v>
      </c>
      <c r="J728" s="1" t="str">
        <f t="shared" si="1058"/>
        <v>2091.5926±67.2934</v>
      </c>
      <c r="K728" s="16" t="str">
        <f t="shared" si="1080"/>
        <v>j</v>
      </c>
      <c r="N728" s="1" t="str">
        <f t="shared" si="1060"/>
        <v>43.1996±0.2705</v>
      </c>
      <c r="O728" s="16" t="str">
        <f t="shared" si="1081"/>
        <v>ijk</v>
      </c>
      <c r="Q728" s="1" t="str">
        <f t="shared" si="1061"/>
        <v>0.9138±0.0147</v>
      </c>
      <c r="R728" s="16" t="str">
        <f t="shared" si="1082"/>
        <v>k</v>
      </c>
      <c r="S728" s="1" t="str">
        <f t="shared" si="1063"/>
        <v>0.2423±0.0043</v>
      </c>
      <c r="T728" s="16" t="str">
        <f t="shared" si="1083"/>
        <v>k</v>
      </c>
      <c r="U728" s="1" t="str">
        <f t="shared" si="1064"/>
        <v>1.1562±0.0104</v>
      </c>
      <c r="V728" s="16" t="str">
        <f t="shared" si="1084"/>
        <v>n</v>
      </c>
      <c r="W728" s="1" t="str">
        <f t="shared" si="1065"/>
        <v>1941.9259±61.2781</v>
      </c>
      <c r="X728" s="16" t="str">
        <f t="shared" si="1085"/>
        <v>j</v>
      </c>
      <c r="AA728" s="1" t="str">
        <f t="shared" si="1066"/>
        <v>43.0816±0.2198</v>
      </c>
      <c r="AB728" s="16" t="str">
        <f t="shared" si="1086"/>
        <v>h</v>
      </c>
      <c r="AG728" s="1" t="str">
        <f t="shared" si="1067"/>
        <v>1.1892±0.0259</v>
      </c>
      <c r="AH728" s="16" t="str">
        <f t="shared" si="1087"/>
        <v>m</v>
      </c>
      <c r="AI728" s="1" t="str">
        <f t="shared" si="1068"/>
        <v>1686.7222±54.1483</v>
      </c>
      <c r="AJ728" s="16" t="str">
        <f t="shared" si="1088"/>
        <v>h</v>
      </c>
      <c r="AM728" s="1" t="str">
        <f t="shared" si="1069"/>
        <v>43.4865±0.2686</v>
      </c>
      <c r="AN728" s="16" t="str">
        <f t="shared" si="1089"/>
        <v>fg</v>
      </c>
    </row>
    <row r="729" spans="3:40">
      <c r="C729" s="1" t="s">
        <v>102</v>
      </c>
      <c r="D729" s="1">
        <f t="shared" ref="D729:H729" si="1090">D697</f>
        <v>1.0173</v>
      </c>
      <c r="E729" s="16"/>
      <c r="F729" s="1">
        <f t="shared" si="1090"/>
        <v>0.3169</v>
      </c>
      <c r="G729" s="16"/>
      <c r="H729" s="1">
        <f t="shared" si="1090"/>
        <v>1.3342</v>
      </c>
      <c r="I729" s="16"/>
      <c r="J729" s="1">
        <f t="shared" ref="J729:N729" si="1091">J697</f>
        <v>2335.8765</v>
      </c>
      <c r="K729" s="16"/>
      <c r="N729" s="1">
        <f t="shared" si="1091"/>
        <v>42.522</v>
      </c>
      <c r="O729" s="16"/>
      <c r="Q729" s="1">
        <f t="shared" ref="Q729:U729" si="1092">Q697</f>
        <v>1.0048</v>
      </c>
      <c r="R729" s="16"/>
      <c r="S729" s="1">
        <f t="shared" si="1092"/>
        <v>0.3108</v>
      </c>
      <c r="T729" s="16"/>
      <c r="U729" s="1">
        <f t="shared" si="1092"/>
        <v>1.3156</v>
      </c>
      <c r="V729" s="16"/>
      <c r="W729" s="1">
        <f t="shared" ref="W729:AA729" si="1093">W697</f>
        <v>2182.821</v>
      </c>
      <c r="X729" s="16"/>
      <c r="AA729" s="1">
        <f t="shared" si="1093"/>
        <v>42.1164</v>
      </c>
      <c r="AB729" s="16"/>
      <c r="AG729" s="1">
        <f>AG697</f>
        <v>1.347</v>
      </c>
      <c r="AH729" s="16"/>
      <c r="AI729" s="1">
        <f>AI697</f>
        <v>1894.2716</v>
      </c>
      <c r="AJ729" s="16"/>
      <c r="AM729" s="1">
        <f>AM697</f>
        <v>42.7829</v>
      </c>
      <c r="AN729" s="16"/>
    </row>
    <row r="730" spans="3:40">
      <c r="C730" s="1" t="s">
        <v>83</v>
      </c>
      <c r="D730" s="1" t="str">
        <f t="shared" ref="D730:D732" si="1094">_xlfn.CONCAT(D698,"±",E698)</f>
        <v>1.0473±0.0058</v>
      </c>
      <c r="E730" s="16" t="str">
        <f t="shared" ref="E730:E732" si="1095">E760</f>
        <v>l</v>
      </c>
      <c r="F730" s="1" t="str">
        <f t="shared" ref="F730:F732" si="1096">_xlfn.CONCAT(F698,"±",G698)</f>
        <v>0.337±0.0035</v>
      </c>
      <c r="G730" s="16" t="str">
        <f t="shared" ref="G730:G732" si="1097">G760</f>
        <v>ghi</v>
      </c>
      <c r="H730" s="1" t="str">
        <f t="shared" ref="H730:H732" si="1098">_xlfn.CONCAT(H698,"±",I698)</f>
        <v>1.3843±0.0034</v>
      </c>
      <c r="I730" s="16" t="str">
        <f t="shared" ref="I730:I732" si="1099">I760</f>
        <v>m</v>
      </c>
      <c r="J730" s="1" t="str">
        <f t="shared" ref="J730:J732" si="1100">_xlfn.CONCAT(J698,"±",K698)</f>
        <v>2137.8704±33.5949</v>
      </c>
      <c r="K730" s="16" t="str">
        <f t="shared" ref="K730:K732" si="1101">K760</f>
        <v>j</v>
      </c>
      <c r="N730" s="1" t="str">
        <f t="shared" ref="N730:N732" si="1102">_xlfn.CONCAT(N698,"±",O698)</f>
        <v>40.1382±0.2577</v>
      </c>
      <c r="O730" s="16" t="str">
        <f t="shared" ref="O730:O732" si="1103">O760</f>
        <v>m</v>
      </c>
      <c r="Q730" s="1" t="str">
        <f t="shared" ref="Q730:Q732" si="1104">_xlfn.CONCAT(Q698,"±",R698)</f>
        <v>1.0308±0.0085</v>
      </c>
      <c r="R730" s="16" t="str">
        <f t="shared" ref="R730:R732" si="1105">R760</f>
        <v>ij</v>
      </c>
      <c r="S730" s="1" t="str">
        <f t="shared" ref="S730:S732" si="1106">_xlfn.CONCAT(S698,"±",T698)</f>
        <v>0.3315±0.0131</v>
      </c>
      <c r="T730" s="16" t="str">
        <f t="shared" ref="T730:T732" si="1107">T760</f>
        <v>hij</v>
      </c>
      <c r="U730" s="1" t="str">
        <f t="shared" ref="U730:U732" si="1108">_xlfn.CONCAT(U698,"±",V698)</f>
        <v>1.3623±0.009</v>
      </c>
      <c r="V730" s="16" t="str">
        <f t="shared" ref="V730:V732" si="1109">V760</f>
        <v>l</v>
      </c>
      <c r="W730" s="1" t="str">
        <f t="shared" ref="W730:W732" si="1110">_xlfn.CONCAT(W698,"±",X698)</f>
        <v>1977.0926±26.3721</v>
      </c>
      <c r="X730" s="16" t="str">
        <f t="shared" ref="X730:X732" si="1111">X760</f>
        <v>j</v>
      </c>
      <c r="AA730" s="1" t="str">
        <f t="shared" ref="AA730:AA732" si="1112">_xlfn.CONCAT(AA698,"±",AB698)</f>
        <v>39.6503±0.088</v>
      </c>
      <c r="AB730" s="16" t="str">
        <f t="shared" ref="AB730:AB732" si="1113">AB760</f>
        <v>j</v>
      </c>
      <c r="AG730" s="1" t="str">
        <f t="shared" ref="AG730:AG732" si="1114">_xlfn.CONCAT(AG698,"±",AH698)</f>
        <v>1.3898±0.0046</v>
      </c>
      <c r="AH730" s="16" t="str">
        <f t="shared" ref="AH730:AH732" si="1115">AH760</f>
        <v>kl</v>
      </c>
      <c r="AI730" s="1" t="str">
        <f t="shared" ref="AI730:AI732" si="1116">_xlfn.CONCAT(AI698,"±",AJ698)</f>
        <v>1719.0926±13.6394</v>
      </c>
      <c r="AJ730" s="16" t="str">
        <f t="shared" ref="AJ730:AJ732" si="1117">AJ760</f>
        <v>h</v>
      </c>
      <c r="AM730" s="1" t="str">
        <f t="shared" ref="AM730:AM732" si="1118">_xlfn.CONCAT(AM698,"±",AN698)</f>
        <v>40.3806±0.397</v>
      </c>
      <c r="AN730" s="16" t="str">
        <f t="shared" ref="AN730:AN732" si="1119">AN760</f>
        <v>i</v>
      </c>
    </row>
    <row r="731" spans="3:40">
      <c r="C731" s="1" t="s">
        <v>84</v>
      </c>
      <c r="D731" s="1" t="str">
        <f t="shared" si="1094"/>
        <v>1.0616±0.002</v>
      </c>
      <c r="E731" s="16" t="str">
        <f t="shared" si="1095"/>
        <v>kl</v>
      </c>
      <c r="F731" s="1" t="str">
        <f t="shared" si="1096"/>
        <v>0.342±0.0041</v>
      </c>
      <c r="G731" s="16" t="str">
        <f t="shared" si="1097"/>
        <v>gh</v>
      </c>
      <c r="H731" s="1" t="str">
        <f t="shared" si="1098"/>
        <v>1.4036±0.0023</v>
      </c>
      <c r="I731" s="16" t="str">
        <f t="shared" si="1099"/>
        <v>l</v>
      </c>
      <c r="J731" s="1" t="str">
        <f t="shared" si="1100"/>
        <v>2371.7778±49.7193</v>
      </c>
      <c r="K731" s="16" t="str">
        <f t="shared" si="1101"/>
        <v>h</v>
      </c>
      <c r="N731" s="1" t="str">
        <f t="shared" si="1102"/>
        <v>41.7847±0.3072</v>
      </c>
      <c r="O731" s="16" t="str">
        <f t="shared" si="1103"/>
        <v>l</v>
      </c>
      <c r="Q731" s="1" t="str">
        <f t="shared" si="1104"/>
        <v>1.0533±0.014</v>
      </c>
      <c r="R731" s="16" t="str">
        <f t="shared" si="1105"/>
        <v>hi</v>
      </c>
      <c r="S731" s="1" t="str">
        <f t="shared" si="1106"/>
        <v>0.3383±0.0051</v>
      </c>
      <c r="T731" s="16" t="str">
        <f t="shared" si="1107"/>
        <v>hi</v>
      </c>
      <c r="U731" s="1" t="str">
        <f t="shared" si="1108"/>
        <v>1.3917±0.0168</v>
      </c>
      <c r="V731" s="16" t="str">
        <f t="shared" si="1109"/>
        <v>jk</v>
      </c>
      <c r="W731" s="1" t="str">
        <f t="shared" si="1110"/>
        <v>2187.6852±34.5209</v>
      </c>
      <c r="X731" s="16" t="str">
        <f t="shared" si="1111"/>
        <v>hi</v>
      </c>
      <c r="AA731" s="1" t="str">
        <f t="shared" si="1112"/>
        <v>41.2483±0.3038</v>
      </c>
      <c r="AB731" s="16" t="str">
        <f t="shared" si="1113"/>
        <v>i</v>
      </c>
      <c r="AG731" s="1" t="str">
        <f t="shared" si="1114"/>
        <v>1.4102±0.0194</v>
      </c>
      <c r="AH731" s="16" t="str">
        <f t="shared" si="1115"/>
        <v>jk</v>
      </c>
      <c r="AI731" s="1" t="str">
        <f t="shared" si="1116"/>
        <v>1899.7037±23.8491</v>
      </c>
      <c r="AJ731" s="16" t="str">
        <f t="shared" si="1117"/>
        <v>g</v>
      </c>
      <c r="AM731" s="1" t="str">
        <f t="shared" si="1118"/>
        <v>42.0243±0.3161</v>
      </c>
      <c r="AN731" s="16" t="str">
        <f t="shared" si="1119"/>
        <v>h</v>
      </c>
    </row>
    <row r="732" spans="3:40">
      <c r="C732" s="1" t="s">
        <v>85</v>
      </c>
      <c r="D732" s="1" t="str">
        <f t="shared" si="1094"/>
        <v>1.1071±0.0126</v>
      </c>
      <c r="E732" s="16" t="str">
        <f t="shared" si="1095"/>
        <v>i</v>
      </c>
      <c r="F732" s="1" t="str">
        <f t="shared" si="1096"/>
        <v>0.3796±0.0103</v>
      </c>
      <c r="G732" s="16" t="str">
        <f t="shared" si="1097"/>
        <v>f</v>
      </c>
      <c r="H732" s="1" t="str">
        <f t="shared" si="1098"/>
        <v>1.4868±0.0023</v>
      </c>
      <c r="I732" s="16" t="str">
        <f t="shared" si="1099"/>
        <v>i</v>
      </c>
      <c r="J732" s="1" t="str">
        <f t="shared" si="1100"/>
        <v>2502.2778±37.2885</v>
      </c>
      <c r="K732" s="16" t="str">
        <f t="shared" si="1101"/>
        <v>g</v>
      </c>
      <c r="N732" s="1" t="str">
        <f t="shared" si="1102"/>
        <v>44.7397±0.5355</v>
      </c>
      <c r="O732" s="16" t="str">
        <f t="shared" si="1103"/>
        <v>g</v>
      </c>
      <c r="Q732" s="1" t="str">
        <f t="shared" si="1104"/>
        <v>1.0903±0.0206</v>
      </c>
      <c r="R732" s="16" t="str">
        <f t="shared" si="1105"/>
        <v>f</v>
      </c>
      <c r="S732" s="1" t="str">
        <f t="shared" si="1106"/>
        <v>0.365±0.0155</v>
      </c>
      <c r="T732" s="16" t="str">
        <f t="shared" si="1107"/>
        <v>g</v>
      </c>
      <c r="U732" s="1" t="str">
        <f t="shared" si="1108"/>
        <v>1.4553±0.027</v>
      </c>
      <c r="V732" s="16" t="str">
        <f t="shared" si="1109"/>
        <v>i</v>
      </c>
      <c r="W732" s="1" t="str">
        <f t="shared" si="1110"/>
        <v>2331.7407±30.6156</v>
      </c>
      <c r="X732" s="16" t="str">
        <f t="shared" si="1111"/>
        <v>g</v>
      </c>
      <c r="AA732" s="1" t="str">
        <f t="shared" si="1112"/>
        <v>44.324±0.2213</v>
      </c>
      <c r="AB732" s="16" t="str">
        <f t="shared" si="1113"/>
        <v>f</v>
      </c>
      <c r="AG732" s="1" t="str">
        <f t="shared" si="1114"/>
        <v>1.4747±0.0109</v>
      </c>
      <c r="AH732" s="16" t="str">
        <f t="shared" si="1115"/>
        <v>i</v>
      </c>
      <c r="AI732" s="1" t="str">
        <f t="shared" si="1116"/>
        <v>2023±19.6824</v>
      </c>
      <c r="AJ732" s="16" t="str">
        <f t="shared" si="1117"/>
        <v>f</v>
      </c>
      <c r="AM732" s="1" t="str">
        <f t="shared" si="1118"/>
        <v>45.0353±0.5342</v>
      </c>
      <c r="AN732" s="16" t="str">
        <f t="shared" si="1119"/>
        <v>e</v>
      </c>
    </row>
    <row r="733" spans="3:40">
      <c r="C733" s="1" t="s">
        <v>103</v>
      </c>
      <c r="D733" s="1">
        <f t="shared" ref="D733:H733" si="1120">D701</f>
        <v>1.072</v>
      </c>
      <c r="E733" s="16"/>
      <c r="F733" s="1">
        <f t="shared" si="1120"/>
        <v>0.3529</v>
      </c>
      <c r="G733" s="16"/>
      <c r="H733" s="1">
        <f t="shared" si="1120"/>
        <v>1.4249</v>
      </c>
      <c r="I733" s="16"/>
      <c r="J733" s="1">
        <f t="shared" ref="J733:N733" si="1121">J701</f>
        <v>2337.3086</v>
      </c>
      <c r="K733" s="16"/>
      <c r="N733" s="1">
        <f t="shared" si="1121"/>
        <v>42.2208</v>
      </c>
      <c r="O733" s="16"/>
      <c r="Q733" s="1">
        <f t="shared" ref="Q733:U733" si="1122">Q701</f>
        <v>1.0582</v>
      </c>
      <c r="R733" s="16"/>
      <c r="S733" s="1">
        <f t="shared" si="1122"/>
        <v>0.3449</v>
      </c>
      <c r="T733" s="16"/>
      <c r="U733" s="1">
        <f t="shared" si="1122"/>
        <v>1.4031</v>
      </c>
      <c r="V733" s="16"/>
      <c r="W733" s="1">
        <f t="shared" ref="W733:AA733" si="1123">W701</f>
        <v>2165.5062</v>
      </c>
      <c r="X733" s="16"/>
      <c r="AA733" s="1">
        <f t="shared" si="1123"/>
        <v>41.7409</v>
      </c>
      <c r="AB733" s="16"/>
      <c r="AG733" s="1">
        <f>AG701</f>
        <v>1.4249</v>
      </c>
      <c r="AH733" s="16"/>
      <c r="AI733" s="1">
        <f>AI701</f>
        <v>1880.5988</v>
      </c>
      <c r="AJ733" s="16"/>
      <c r="AM733" s="1">
        <f>AM701</f>
        <v>42.4801</v>
      </c>
      <c r="AN733" s="16"/>
    </row>
    <row r="734" spans="3:40">
      <c r="C734" s="1" t="s">
        <v>86</v>
      </c>
      <c r="D734" s="1" t="str">
        <f t="shared" ref="D734:D736" si="1124">_xlfn.CONCAT(D702,"±",E702)</f>
        <v>1.0478±0.0088</v>
      </c>
      <c r="E734" s="16" t="str">
        <f t="shared" ref="E734:E736" si="1125">E763</f>
        <v>l</v>
      </c>
      <c r="F734" s="1" t="str">
        <f t="shared" ref="F734:F736" si="1126">_xlfn.CONCAT(F702,"±",G702)</f>
        <v>0.3325±0.0069</v>
      </c>
      <c r="G734" s="16" t="str">
        <f t="shared" ref="G734:G736" si="1127">G763</f>
        <v>hi</v>
      </c>
      <c r="H734" s="1" t="str">
        <f t="shared" ref="H734:H736" si="1128">_xlfn.CONCAT(H702,"±",I702)</f>
        <v>1.3803±0.005</v>
      </c>
      <c r="I734" s="16" t="str">
        <f t="shared" ref="I734:I736" si="1129">I763</f>
        <v>m</v>
      </c>
      <c r="J734" s="1" t="str">
        <f t="shared" ref="J734:J736" si="1130">_xlfn.CONCAT(J702,"±",K702)</f>
        <v>2382.7083±69.7426</v>
      </c>
      <c r="K734" s="16" t="str">
        <f t="shared" ref="K734:K736" si="1131">K763</f>
        <v>h</v>
      </c>
      <c r="N734" s="1" t="str">
        <f t="shared" ref="N734:N736" si="1132">_xlfn.CONCAT(N702,"±",O702)</f>
        <v>42.6952±0.2712</v>
      </c>
      <c r="O734" s="16" t="str">
        <f t="shared" ref="O734:O736" si="1133">O763</f>
        <v>jk</v>
      </c>
      <c r="Q734" s="1" t="str">
        <f t="shared" ref="Q734:Q736" si="1134">_xlfn.CONCAT(Q702,"±",R702)</f>
        <v>1.0275±0.0224</v>
      </c>
      <c r="R734" s="16" t="str">
        <f t="shared" ref="R734:R736" si="1135">R763</f>
        <v>j</v>
      </c>
      <c r="S734" s="1" t="str">
        <f t="shared" ref="S734:S736" si="1136">_xlfn.CONCAT(S702,"±",T702)</f>
        <v>0.3227±0.0097</v>
      </c>
      <c r="T734" s="16" t="str">
        <f t="shared" ref="T734:T736" si="1137">T763</f>
        <v>ij</v>
      </c>
      <c r="U734" s="1" t="str">
        <f t="shared" ref="U734:U736" si="1138">_xlfn.CONCAT(U702,"±",V702)</f>
        <v>1.3502±0.0133</v>
      </c>
      <c r="V734" s="16" t="str">
        <f t="shared" ref="V734:V736" si="1139">V763</f>
        <v>lm</v>
      </c>
      <c r="W734" s="1" t="str">
        <f t="shared" ref="W734:W736" si="1140">_xlfn.CONCAT(W702,"±",X702)</f>
        <v>2215.125±47.847</v>
      </c>
      <c r="X734" s="16" t="str">
        <f t="shared" ref="X734:X736" si="1141">X763</f>
        <v>h</v>
      </c>
      <c r="AA734" s="1" t="str">
        <f t="shared" ref="AA734:AA736" si="1142">_xlfn.CONCAT(AA702,"±",AB702)</f>
        <v>41.9369±0.3713</v>
      </c>
      <c r="AB734" s="16" t="str">
        <f t="shared" ref="AB734:AB736" si="1143">AB763</f>
        <v>i</v>
      </c>
      <c r="AG734" s="1" t="str">
        <f t="shared" ref="AG734:AG736" si="1144">_xlfn.CONCAT(AG702,"±",AH702)</f>
        <v>1.3848±0.0088</v>
      </c>
      <c r="AH734" s="16" t="str">
        <f t="shared" ref="AH734:AH736" si="1145">AH763</f>
        <v>kl</v>
      </c>
      <c r="AI734" s="1" t="str">
        <f t="shared" ref="AI734:AI736" si="1146">_xlfn.CONCAT(AI702,"±",AJ702)</f>
        <v>1923.4792±33.7809</v>
      </c>
      <c r="AJ734" s="16" t="str">
        <f t="shared" ref="AJ734:AJ736" si="1147">AJ763</f>
        <v>g</v>
      </c>
      <c r="AM734" s="1" t="str">
        <f t="shared" ref="AM734:AM736" si="1148">_xlfn.CONCAT(AM702,"±",AN702)</f>
        <v>42.9386±0.2779</v>
      </c>
      <c r="AN734" s="16" t="str">
        <f t="shared" ref="AN734:AN736" si="1149">AN763</f>
        <v>gh</v>
      </c>
    </row>
    <row r="735" spans="3:40">
      <c r="C735" s="1" t="s">
        <v>87</v>
      </c>
      <c r="D735" s="1" t="str">
        <f t="shared" si="1124"/>
        <v>1.0468±0.009</v>
      </c>
      <c r="E735" s="16" t="str">
        <f t="shared" si="1125"/>
        <v>l</v>
      </c>
      <c r="F735" s="1" t="str">
        <f t="shared" si="1126"/>
        <v>0.3443±0.0058</v>
      </c>
      <c r="G735" s="16" t="str">
        <f t="shared" si="1127"/>
        <v>gh</v>
      </c>
      <c r="H735" s="1" t="str">
        <f t="shared" si="1128"/>
        <v>1.3911±0.0073</v>
      </c>
      <c r="I735" s="16" t="str">
        <f t="shared" si="1129"/>
        <v>m</v>
      </c>
      <c r="J735" s="1" t="str">
        <f t="shared" si="1130"/>
        <v>2413.0208±17.5291</v>
      </c>
      <c r="K735" s="16" t="str">
        <f t="shared" si="1131"/>
        <v>h</v>
      </c>
      <c r="N735" s="1" t="str">
        <f t="shared" si="1132"/>
        <v>43.3248±0.197</v>
      </c>
      <c r="O735" s="16" t="str">
        <f t="shared" si="1133"/>
        <v>ij</v>
      </c>
      <c r="Q735" s="1" t="str">
        <f t="shared" si="1134"/>
        <v>1.0357±0.0054</v>
      </c>
      <c r="R735" s="16" t="str">
        <f t="shared" si="1135"/>
        <v>ij</v>
      </c>
      <c r="S735" s="1" t="str">
        <f t="shared" si="1136"/>
        <v>0.3373±0.001</v>
      </c>
      <c r="T735" s="16" t="str">
        <f t="shared" si="1137"/>
        <v>hi</v>
      </c>
      <c r="U735" s="1" t="str">
        <f t="shared" si="1138"/>
        <v>1.373±0.0059</v>
      </c>
      <c r="V735" s="16" t="str">
        <f t="shared" si="1139"/>
        <v>kl</v>
      </c>
      <c r="W735" s="1" t="str">
        <f t="shared" si="1140"/>
        <v>2348.2292±37.3351</v>
      </c>
      <c r="X735" s="16" t="str">
        <f t="shared" si="1141"/>
        <v>fg</v>
      </c>
      <c r="AA735" s="1" t="str">
        <f t="shared" si="1142"/>
        <v>43.0783±0.5559</v>
      </c>
      <c r="AB735" s="16" t="str">
        <f t="shared" si="1143"/>
        <v>h</v>
      </c>
      <c r="AG735" s="1" t="str">
        <f t="shared" si="1144"/>
        <v>1.3878±0.0123</v>
      </c>
      <c r="AH735" s="16" t="str">
        <f t="shared" si="1145"/>
        <v>kl</v>
      </c>
      <c r="AI735" s="1" t="str">
        <f t="shared" si="1146"/>
        <v>2037±41.9054</v>
      </c>
      <c r="AJ735" s="16" t="str">
        <f t="shared" si="1147"/>
        <v>f</v>
      </c>
      <c r="AM735" s="1" t="str">
        <f t="shared" si="1148"/>
        <v>43.6137±0.1993</v>
      </c>
      <c r="AN735" s="16" t="str">
        <f t="shared" si="1149"/>
        <v>fg</v>
      </c>
    </row>
    <row r="736" spans="3:40">
      <c r="C736" s="1" t="s">
        <v>88</v>
      </c>
      <c r="D736" s="1" t="str">
        <f t="shared" si="1124"/>
        <v>1.075±0.0123</v>
      </c>
      <c r="E736" s="16" t="str">
        <f t="shared" si="1125"/>
        <v>jk</v>
      </c>
      <c r="F736" s="1" t="str">
        <f t="shared" si="1126"/>
        <v>0.3496±0.0086</v>
      </c>
      <c r="G736" s="16" t="str">
        <f t="shared" si="1127"/>
        <v>g</v>
      </c>
      <c r="H736" s="1" t="str">
        <f t="shared" si="1128"/>
        <v>1.4246±0.0042</v>
      </c>
      <c r="I736" s="16" t="str">
        <f t="shared" si="1129"/>
        <v>k</v>
      </c>
      <c r="J736" s="1" t="str">
        <f t="shared" si="1130"/>
        <v>2719.5833±65.4712</v>
      </c>
      <c r="K736" s="16" t="str">
        <f t="shared" si="1131"/>
        <v>d</v>
      </c>
      <c r="N736" s="1" t="str">
        <f t="shared" si="1132"/>
        <v>44.1281±0.3177</v>
      </c>
      <c r="O736" s="16" t="str">
        <f t="shared" si="1133"/>
        <v>gh</v>
      </c>
      <c r="Q736" s="1" t="str">
        <f t="shared" si="1134"/>
        <v>1.0668±0.0063</v>
      </c>
      <c r="R736" s="16" t="str">
        <f t="shared" si="1135"/>
        <v>gh</v>
      </c>
      <c r="S736" s="1" t="str">
        <f t="shared" si="1136"/>
        <v>0.3427±0.0058</v>
      </c>
      <c r="T736" s="16" t="str">
        <f t="shared" si="1137"/>
        <v>h</v>
      </c>
      <c r="U736" s="1" t="str">
        <f t="shared" si="1138"/>
        <v>1.4095±0.0063</v>
      </c>
      <c r="V736" s="16" t="str">
        <f t="shared" si="1139"/>
        <v>j</v>
      </c>
      <c r="W736" s="1" t="str">
        <f t="shared" si="1140"/>
        <v>2532.0833±92.2661</v>
      </c>
      <c r="X736" s="16" t="str">
        <f t="shared" si="1141"/>
        <v>d</v>
      </c>
      <c r="AA736" s="1" t="str">
        <f t="shared" si="1142"/>
        <v>43.5169±0.1621</v>
      </c>
      <c r="AB736" s="16" t="str">
        <f t="shared" si="1143"/>
        <v>gh</v>
      </c>
      <c r="AG736" s="1" t="str">
        <f t="shared" si="1144"/>
        <v>1.4365±0.0126</v>
      </c>
      <c r="AH736" s="16" t="str">
        <f t="shared" si="1145"/>
        <v>j</v>
      </c>
      <c r="AI736" s="1" t="str">
        <f t="shared" si="1146"/>
        <v>2197.6667±113.8685</v>
      </c>
      <c r="AJ736" s="16" t="str">
        <f t="shared" si="1147"/>
        <v>d</v>
      </c>
      <c r="AM736" s="1" t="str">
        <f t="shared" si="1148"/>
        <v>44.385±0.3482</v>
      </c>
      <c r="AN736" s="16" t="str">
        <f t="shared" si="1149"/>
        <v>ef</v>
      </c>
    </row>
    <row r="737" spans="3:40">
      <c r="C737" s="1" t="s">
        <v>104</v>
      </c>
      <c r="D737" s="1">
        <f t="shared" ref="D737:H737" si="1150">D705</f>
        <v>1.0565</v>
      </c>
      <c r="E737" s="16"/>
      <c r="F737" s="1">
        <f t="shared" si="1150"/>
        <v>0.3421</v>
      </c>
      <c r="G737" s="16"/>
      <c r="H737" s="1">
        <f t="shared" si="1150"/>
        <v>1.3987</v>
      </c>
      <c r="I737" s="16"/>
      <c r="J737" s="1">
        <f t="shared" ref="J737:N737" si="1151">J705</f>
        <v>2505.1042</v>
      </c>
      <c r="K737" s="16"/>
      <c r="N737" s="1">
        <f t="shared" si="1151"/>
        <v>43.3827</v>
      </c>
      <c r="O737" s="16"/>
      <c r="Q737" s="1">
        <f t="shared" ref="Q737:U737" si="1152">Q705</f>
        <v>1.0433</v>
      </c>
      <c r="R737" s="16"/>
      <c r="S737" s="1">
        <f t="shared" si="1152"/>
        <v>0.3342</v>
      </c>
      <c r="T737" s="16"/>
      <c r="U737" s="1">
        <f t="shared" si="1152"/>
        <v>1.3776</v>
      </c>
      <c r="V737" s="16"/>
      <c r="W737" s="1">
        <f t="shared" ref="W737:AA737" si="1153">W705</f>
        <v>2365.1458</v>
      </c>
      <c r="X737" s="16"/>
      <c r="AA737" s="1">
        <f t="shared" si="1153"/>
        <v>42.844</v>
      </c>
      <c r="AB737" s="16"/>
      <c r="AG737" s="1">
        <f>AG705</f>
        <v>1.4031</v>
      </c>
      <c r="AH737" s="16"/>
      <c r="AI737" s="1">
        <f>AI705</f>
        <v>2052.7153</v>
      </c>
      <c r="AJ737" s="16"/>
      <c r="AM737" s="1">
        <f>AM705</f>
        <v>43.6458</v>
      </c>
      <c r="AN737" s="16"/>
    </row>
    <row r="738" spans="3:40">
      <c r="C738" s="1" t="s">
        <v>78</v>
      </c>
      <c r="D738" s="1" t="str">
        <f t="shared" ref="D738:D743" si="1154">_xlfn.CONCAT(D706,"±",E706)</f>
        <v>1.301±0.0074</v>
      </c>
      <c r="E738" s="16" t="str">
        <f t="shared" ref="E738:I738" si="1155">E766</f>
        <v>a</v>
      </c>
      <c r="F738" s="1" t="str">
        <f t="shared" ref="F738:F743" si="1156">_xlfn.CONCAT(F706,"±",G706)</f>
        <v>0.5566±0.0111</v>
      </c>
      <c r="G738" s="16" t="str">
        <f t="shared" si="1155"/>
        <v>a</v>
      </c>
      <c r="H738" s="1" t="str">
        <f t="shared" ref="H738:H743" si="1157">_xlfn.CONCAT(H706,"±",I706)</f>
        <v>1.8576±0.0176</v>
      </c>
      <c r="I738" s="16" t="str">
        <f t="shared" si="1155"/>
        <v>a</v>
      </c>
      <c r="J738" s="1" t="str">
        <f t="shared" ref="J738:J743" si="1158">_xlfn.CONCAT(J706,"±",K706)</f>
        <v>4134.6111±74.5121</v>
      </c>
      <c r="K738" s="16" t="str">
        <f t="shared" ref="K738:O738" si="1159">K766</f>
        <v>a</v>
      </c>
      <c r="N738" s="1" t="str">
        <f t="shared" ref="N738:N743" si="1160">_xlfn.CONCAT(N706,"±",O706)</f>
        <v>53.2992±0.3772</v>
      </c>
      <c r="O738" s="16" t="str">
        <f t="shared" si="1159"/>
        <v>a</v>
      </c>
      <c r="Q738" s="1" t="str">
        <f t="shared" ref="Q738:Q743" si="1161">_xlfn.CONCAT(Q706,"±",R706)</f>
        <v>1.266±0.0087</v>
      </c>
      <c r="R738" s="16" t="str">
        <f t="shared" ref="P738:T738" si="1162">R766</f>
        <v>a</v>
      </c>
      <c r="S738" s="1" t="str">
        <f t="shared" ref="S738:S743" si="1163">_xlfn.CONCAT(S706,"±",T706)</f>
        <v>0.5258±0.0089</v>
      </c>
      <c r="T738" s="16" t="str">
        <f t="shared" si="1162"/>
        <v>a</v>
      </c>
      <c r="U738" s="1" t="str">
        <f t="shared" ref="U738:U743" si="1164">_xlfn.CONCAT(U706,"±",V706)</f>
        <v>1.7918±0.0132</v>
      </c>
      <c r="V738" s="16" t="str">
        <f>V766</f>
        <v>a</v>
      </c>
      <c r="W738" s="1" t="str">
        <f t="shared" ref="W738:W743" si="1165">_xlfn.CONCAT(W706,"±",X706)</f>
        <v>3941.7222±80.733</v>
      </c>
      <c r="X738" s="16" t="str">
        <f>X766</f>
        <v>a</v>
      </c>
      <c r="AA738" s="1" t="str">
        <f t="shared" ref="AA738:AA743" si="1166">_xlfn.CONCAT(AA706,"±",AB706)</f>
        <v>52.731±0.2306</v>
      </c>
      <c r="AB738" s="16" t="str">
        <f>AB766</f>
        <v>a</v>
      </c>
      <c r="AG738" s="1" t="str">
        <f t="shared" ref="AG738:AG743" si="1167">_xlfn.CONCAT(AG706,"±",AH706)</f>
        <v>1.8465±0.0268</v>
      </c>
      <c r="AH738" s="16" t="str">
        <f>AH766</f>
        <v>a</v>
      </c>
      <c r="AI738" s="1" t="str">
        <f t="shared" ref="AI738:AI743" si="1168">_xlfn.CONCAT(AI706,"±",AJ706)</f>
        <v>3401.9722±58.7334</v>
      </c>
      <c r="AJ738" s="16" t="str">
        <f>AJ766</f>
        <v>a</v>
      </c>
      <c r="AM738" s="1" t="str">
        <f t="shared" ref="AM738:AM743" si="1169">_xlfn.CONCAT(AM706,"±",AN706)</f>
        <v>53.3427±0.377</v>
      </c>
      <c r="AN738" s="16" t="str">
        <f>AN766</f>
        <v>a</v>
      </c>
    </row>
    <row r="739" spans="3:40">
      <c r="C739" s="1" t="s">
        <v>81</v>
      </c>
      <c r="D739" s="1" t="str">
        <f t="shared" si="1154"/>
        <v>1.2973±0.0125</v>
      </c>
      <c r="E739" s="16" t="str">
        <f t="shared" ref="E739:I739" si="1170">E767</f>
        <v>ab</v>
      </c>
      <c r="F739" s="1" t="str">
        <f t="shared" si="1156"/>
        <v>0.5596±0.0131</v>
      </c>
      <c r="G739" s="16" t="str">
        <f t="shared" si="1170"/>
        <v>a</v>
      </c>
      <c r="H739" s="1" t="str">
        <f t="shared" si="1157"/>
        <v>1.857±0.0075</v>
      </c>
      <c r="I739" s="16" t="str">
        <f t="shared" si="1170"/>
        <v>a</v>
      </c>
      <c r="J739" s="1" t="str">
        <f t="shared" si="1158"/>
        <v>4133.9722±49.4322</v>
      </c>
      <c r="K739" s="16" t="str">
        <f t="shared" ref="K739:O739" si="1171">K767</f>
        <v>a</v>
      </c>
      <c r="N739" s="1" t="str">
        <f t="shared" si="1160"/>
        <v>53.4451±0.4722</v>
      </c>
      <c r="O739" s="16" t="str">
        <f t="shared" si="1171"/>
        <v>a</v>
      </c>
      <c r="Q739" s="1" t="str">
        <f t="shared" si="1161"/>
        <v>1.2597±0.0139</v>
      </c>
      <c r="R739" s="16" t="str">
        <f t="shared" ref="P739:T739" si="1172">R767</f>
        <v>a</v>
      </c>
      <c r="S739" s="1" t="str">
        <f t="shared" si="1163"/>
        <v>0.5305±0.0123</v>
      </c>
      <c r="T739" s="16" t="str">
        <f t="shared" si="1172"/>
        <v>a</v>
      </c>
      <c r="U739" s="1" t="str">
        <f t="shared" si="1164"/>
        <v>1.7902±0.0056</v>
      </c>
      <c r="V739" s="16" t="str">
        <f>V767</f>
        <v>a</v>
      </c>
      <c r="W739" s="1" t="str">
        <f t="shared" si="1165"/>
        <v>3941.75±56.3773</v>
      </c>
      <c r="X739" s="16" t="str">
        <f>X767</f>
        <v>a</v>
      </c>
      <c r="AA739" s="1" t="str">
        <f t="shared" si="1166"/>
        <v>52.9339±0.237</v>
      </c>
      <c r="AB739" s="16" t="str">
        <f>AB767</f>
        <v>a</v>
      </c>
      <c r="AG739" s="1" t="str">
        <f t="shared" si="1167"/>
        <v>1.8167±0.0133</v>
      </c>
      <c r="AH739" s="16" t="str">
        <f>AH767</f>
        <v>b</v>
      </c>
      <c r="AI739" s="1" t="str">
        <f t="shared" si="1168"/>
        <v>3403.4722±82.1317</v>
      </c>
      <c r="AJ739" s="16" t="str">
        <f>AJ767</f>
        <v>a</v>
      </c>
      <c r="AM739" s="1" t="str">
        <f t="shared" si="1169"/>
        <v>53.3896±0.9987</v>
      </c>
      <c r="AN739" s="16" t="str">
        <f>AN767</f>
        <v>a</v>
      </c>
    </row>
    <row r="740" spans="3:40">
      <c r="C740" s="1" t="s">
        <v>101</v>
      </c>
      <c r="D740" s="1">
        <f t="shared" ref="D740:H740" si="1173">D708</f>
        <v>1.2991</v>
      </c>
      <c r="E740" s="16"/>
      <c r="F740" s="1">
        <f t="shared" si="1173"/>
        <v>0.5581</v>
      </c>
      <c r="G740" s="16"/>
      <c r="H740" s="1">
        <f t="shared" si="1173"/>
        <v>1.8573</v>
      </c>
      <c r="I740" s="16"/>
      <c r="J740" s="1">
        <f t="shared" ref="J740:N740" si="1174">J708</f>
        <v>4134.2917</v>
      </c>
      <c r="K740" s="16"/>
      <c r="N740" s="1">
        <f t="shared" si="1174"/>
        <v>53.3721</v>
      </c>
      <c r="O740" s="16"/>
      <c r="Q740" s="1">
        <f t="shared" ref="Q740:U740" si="1175">Q708</f>
        <v>1.2628</v>
      </c>
      <c r="R740" s="16"/>
      <c r="S740" s="1">
        <f t="shared" si="1175"/>
        <v>0.5282</v>
      </c>
      <c r="T740" s="16"/>
      <c r="U740" s="1">
        <f t="shared" si="1175"/>
        <v>1.791</v>
      </c>
      <c r="V740" s="16"/>
      <c r="W740" s="1">
        <f t="shared" ref="W740:AA740" si="1176">W708</f>
        <v>3941.7361</v>
      </c>
      <c r="X740" s="16"/>
      <c r="AA740" s="1">
        <f t="shared" si="1176"/>
        <v>52.8325</v>
      </c>
      <c r="AB740" s="16"/>
      <c r="AG740" s="1">
        <f>AG708</f>
        <v>1.8316</v>
      </c>
      <c r="AH740" s="16"/>
      <c r="AI740" s="1">
        <f>AI708</f>
        <v>3402.7222</v>
      </c>
      <c r="AJ740" s="16"/>
      <c r="AM740" s="1">
        <f>AM708</f>
        <v>53.3662</v>
      </c>
      <c r="AN740" s="16"/>
    </row>
    <row r="741" spans="3:40">
      <c r="C741" s="1" t="s">
        <v>80</v>
      </c>
      <c r="D741" s="1" t="str">
        <f t="shared" si="1154"/>
        <v>1.284±0.0062</v>
      </c>
      <c r="E741" s="16" t="str">
        <f t="shared" ref="E741:E743" si="1177">E768</f>
        <v>bc</v>
      </c>
      <c r="F741" s="1" t="str">
        <f t="shared" si="1156"/>
        <v>0.5395±0.008</v>
      </c>
      <c r="G741" s="16" t="str">
        <f t="shared" ref="G741:G743" si="1178">G768</f>
        <v>b</v>
      </c>
      <c r="H741" s="1" t="str">
        <f t="shared" si="1157"/>
        <v>1.8235±0.0039</v>
      </c>
      <c r="I741" s="16" t="str">
        <f t="shared" ref="I741:I743" si="1179">I768</f>
        <v>b</v>
      </c>
      <c r="J741" s="1" t="str">
        <f t="shared" si="1158"/>
        <v>2683.2407±48.2958</v>
      </c>
      <c r="K741" s="16" t="str">
        <f t="shared" ref="K741:K743" si="1180">K768</f>
        <v>de</v>
      </c>
      <c r="N741" s="1" t="str">
        <f t="shared" si="1160"/>
        <v>49.6381±1.0866</v>
      </c>
      <c r="O741" s="16" t="str">
        <f t="shared" ref="O741:O743" si="1181">O768</f>
        <v>de</v>
      </c>
      <c r="Q741" s="1" t="str">
        <f t="shared" si="1161"/>
        <v>1.2493±0.0072</v>
      </c>
      <c r="R741" s="16" t="str">
        <f t="shared" ref="R741:R743" si="1182">R768</f>
        <v>ab</v>
      </c>
      <c r="S741" s="1" t="str">
        <f t="shared" si="1163"/>
        <v>0.5097±0.0068</v>
      </c>
      <c r="T741" s="16" t="str">
        <f t="shared" ref="T741:T743" si="1183">T768</f>
        <v>b</v>
      </c>
      <c r="U741" s="1" t="str">
        <f t="shared" si="1164"/>
        <v>1.759±0.011</v>
      </c>
      <c r="V741" s="16" t="str">
        <f t="shared" ref="V741:V743" si="1184">V768</f>
        <v>b</v>
      </c>
      <c r="W741" s="1" t="str">
        <f t="shared" si="1165"/>
        <v>2553.0185±15.8261</v>
      </c>
      <c r="X741" s="16" t="str">
        <f t="shared" ref="X741:X743" si="1185">X768</f>
        <v>d</v>
      </c>
      <c r="AA741" s="1" t="str">
        <f t="shared" si="1166"/>
        <v>49.4435±1.0289</v>
      </c>
      <c r="AB741" s="16" t="str">
        <f t="shared" ref="AB741:AB743" si="1186">AB768</f>
        <v>cd</v>
      </c>
      <c r="AG741" s="1" t="str">
        <f t="shared" si="1167"/>
        <v>1.8047±0.0288</v>
      </c>
      <c r="AH741" s="16" t="str">
        <f t="shared" ref="AH741:AH743" si="1187">AH768</f>
        <v>b</v>
      </c>
      <c r="AI741" s="1" t="str">
        <f t="shared" si="1168"/>
        <v>2205.1852±22.5621</v>
      </c>
      <c r="AJ741" s="16" t="str">
        <f t="shared" ref="AJ741:AJ743" si="1188">AJ768</f>
        <v>d</v>
      </c>
      <c r="AM741" s="1" t="str">
        <f t="shared" si="1169"/>
        <v>50.6308±1.09</v>
      </c>
      <c r="AN741" s="16" t="str">
        <f t="shared" ref="AN741:AN743" si="1189">AN768</f>
        <v>d</v>
      </c>
    </row>
    <row r="742" spans="3:40">
      <c r="C742" s="1" t="s">
        <v>81</v>
      </c>
      <c r="D742" s="1" t="str">
        <f t="shared" si="1154"/>
        <v>1.2621±0.009</v>
      </c>
      <c r="E742" s="16" t="str">
        <f t="shared" si="1177"/>
        <v>de</v>
      </c>
      <c r="F742" s="1" t="str">
        <f t="shared" si="1156"/>
        <v>0.5201±0.0064</v>
      </c>
      <c r="G742" s="16" t="str">
        <f t="shared" si="1178"/>
        <v>c</v>
      </c>
      <c r="H742" s="1" t="str">
        <f t="shared" si="1157"/>
        <v>1.7823±0.0085</v>
      </c>
      <c r="I742" s="16" t="str">
        <f t="shared" si="1179"/>
        <v>d</v>
      </c>
      <c r="J742" s="1" t="str">
        <f t="shared" si="1158"/>
        <v>2602.3889±21.217</v>
      </c>
      <c r="K742" s="16" t="str">
        <f t="shared" si="1180"/>
        <v>f</v>
      </c>
      <c r="N742" s="1" t="str">
        <f t="shared" si="1160"/>
        <v>49.6494±0.6897</v>
      </c>
      <c r="O742" s="16" t="str">
        <f t="shared" si="1181"/>
        <v>de</v>
      </c>
      <c r="Q742" s="1" t="str">
        <f t="shared" si="1161"/>
        <v>1.2272±0.0112</v>
      </c>
      <c r="R742" s="16" t="str">
        <f t="shared" si="1182"/>
        <v>bc</v>
      </c>
      <c r="S742" s="1" t="str">
        <f t="shared" si="1163"/>
        <v>0.4885±0.0083</v>
      </c>
      <c r="T742" s="16" t="str">
        <f t="shared" si="1183"/>
        <v>cd</v>
      </c>
      <c r="U742" s="1" t="str">
        <f t="shared" si="1164"/>
        <v>1.7157±0.0147</v>
      </c>
      <c r="V742" s="16" t="str">
        <f t="shared" si="1184"/>
        <v>de</v>
      </c>
      <c r="W742" s="1" t="str">
        <f t="shared" si="1165"/>
        <v>2512.4259±18.3452</v>
      </c>
      <c r="X742" s="16" t="str">
        <f t="shared" si="1185"/>
        <v>d</v>
      </c>
      <c r="AA742" s="1" t="str">
        <f t="shared" si="1166"/>
        <v>49.0734±0.9473</v>
      </c>
      <c r="AB742" s="16" t="str">
        <f t="shared" si="1186"/>
        <v>de</v>
      </c>
      <c r="AG742" s="1" t="str">
        <f t="shared" si="1167"/>
        <v>1.7698±0.0302</v>
      </c>
      <c r="AH742" s="16" t="str">
        <f t="shared" si="1187"/>
        <v>c</v>
      </c>
      <c r="AI742" s="1" t="str">
        <f t="shared" si="1168"/>
        <v>2169.8148±10.5541</v>
      </c>
      <c r="AJ742" s="16" t="str">
        <f t="shared" si="1188"/>
        <v>d</v>
      </c>
      <c r="AM742" s="1" t="str">
        <f t="shared" si="1169"/>
        <v>51.5909±0.6967</v>
      </c>
      <c r="AN742" s="16" t="str">
        <f t="shared" si="1189"/>
        <v>c</v>
      </c>
    </row>
    <row r="743" spans="3:40">
      <c r="C743" s="1" t="s">
        <v>82</v>
      </c>
      <c r="D743" s="1" t="str">
        <f t="shared" si="1154"/>
        <v>1.1608±0.0086</v>
      </c>
      <c r="E743" s="16" t="str">
        <f t="shared" si="1177"/>
        <v>g</v>
      </c>
      <c r="F743" s="1" t="str">
        <f t="shared" si="1156"/>
        <v>0.4845±0.0017</v>
      </c>
      <c r="G743" s="16" t="str">
        <f t="shared" si="1178"/>
        <v>d</v>
      </c>
      <c r="H743" s="1" t="str">
        <f t="shared" si="1157"/>
        <v>1.6453±0.0099</v>
      </c>
      <c r="I743" s="16" t="str">
        <f t="shared" si="1179"/>
        <v>g</v>
      </c>
      <c r="J743" s="1" t="str">
        <f t="shared" si="1158"/>
        <v>2235.7778±14.1331</v>
      </c>
      <c r="K743" s="16" t="str">
        <f t="shared" si="1180"/>
        <v>i</v>
      </c>
      <c r="N743" s="1" t="str">
        <f t="shared" si="1160"/>
        <v>50.2322±0.2186</v>
      </c>
      <c r="O743" s="16" t="str">
        <f t="shared" si="1181"/>
        <v>cd</v>
      </c>
      <c r="Q743" s="1" t="str">
        <f t="shared" si="1161"/>
        <v>1.1255±0.0121</v>
      </c>
      <c r="R743" s="16" t="str">
        <f t="shared" si="1182"/>
        <v>e</v>
      </c>
      <c r="S743" s="1" t="str">
        <f t="shared" si="1163"/>
        <v>0.451±0.0052</v>
      </c>
      <c r="T743" s="16" t="str">
        <f t="shared" si="1183"/>
        <v>e</v>
      </c>
      <c r="U743" s="1" t="str">
        <f t="shared" si="1164"/>
        <v>1.5765±0.0163</v>
      </c>
      <c r="V743" s="16" t="str">
        <f t="shared" si="1184"/>
        <v>g</v>
      </c>
      <c r="W743" s="1" t="str">
        <f t="shared" si="1165"/>
        <v>2137.6296±11.8134</v>
      </c>
      <c r="X743" s="16" t="str">
        <f t="shared" si="1185"/>
        <v>i</v>
      </c>
      <c r="AA743" s="1" t="str">
        <f t="shared" si="1166"/>
        <v>49.8093±0.3795</v>
      </c>
      <c r="AB743" s="16" t="str">
        <f t="shared" si="1186"/>
        <v>cd</v>
      </c>
      <c r="AG743" s="1" t="str">
        <f t="shared" si="1167"/>
        <v>1.655±0.0219</v>
      </c>
      <c r="AH743" s="16" t="str">
        <f t="shared" si="1187"/>
        <v>g</v>
      </c>
      <c r="AI743" s="1" t="str">
        <f t="shared" si="1168"/>
        <v>1849.2593±9.3944</v>
      </c>
      <c r="AJ743" s="16" t="str">
        <f t="shared" si="1188"/>
        <v>g</v>
      </c>
      <c r="AM743" s="1" t="str">
        <f t="shared" si="1169"/>
        <v>50.3324±0.2691</v>
      </c>
      <c r="AN743" s="16" t="str">
        <f t="shared" si="1189"/>
        <v>d</v>
      </c>
    </row>
    <row r="744" spans="3:40">
      <c r="C744" s="1" t="s">
        <v>102</v>
      </c>
      <c r="D744" s="1">
        <f t="shared" ref="D744:H744" si="1190">D712</f>
        <v>1.2356</v>
      </c>
      <c r="E744" s="16"/>
      <c r="F744" s="1">
        <f t="shared" si="1190"/>
        <v>0.5147</v>
      </c>
      <c r="G744" s="16"/>
      <c r="H744" s="1">
        <f t="shared" si="1190"/>
        <v>1.7503</v>
      </c>
      <c r="I744" s="16"/>
      <c r="J744" s="1">
        <f t="shared" ref="J744:N744" si="1191">J712</f>
        <v>2507.1358</v>
      </c>
      <c r="K744" s="16"/>
      <c r="N744" s="1">
        <f t="shared" si="1191"/>
        <v>49.8399</v>
      </c>
      <c r="O744" s="16"/>
      <c r="Q744" s="1">
        <f t="shared" ref="Q744:U744" si="1192">Q712</f>
        <v>1.2007</v>
      </c>
      <c r="R744" s="16"/>
      <c r="S744" s="1">
        <f t="shared" si="1192"/>
        <v>0.4831</v>
      </c>
      <c r="T744" s="16"/>
      <c r="U744" s="1">
        <f t="shared" si="1192"/>
        <v>1.6837</v>
      </c>
      <c r="V744" s="16"/>
      <c r="W744" s="1">
        <f t="shared" ref="W744:AA744" si="1193">W712</f>
        <v>2401.0247</v>
      </c>
      <c r="X744" s="16"/>
      <c r="AA744" s="1">
        <f t="shared" si="1193"/>
        <v>49.4421</v>
      </c>
      <c r="AB744" s="16"/>
      <c r="AG744" s="1">
        <f>AG712</f>
        <v>1.7432</v>
      </c>
      <c r="AH744" s="16"/>
      <c r="AI744" s="1">
        <f>AI712</f>
        <v>2074.7531</v>
      </c>
      <c r="AJ744" s="16"/>
      <c r="AM744" s="1">
        <f>AM712</f>
        <v>50.8514</v>
      </c>
      <c r="AN744" s="16"/>
    </row>
    <row r="745" spans="3:40">
      <c r="C745" s="1" t="s">
        <v>83</v>
      </c>
      <c r="D745" s="1" t="str">
        <f t="shared" ref="D745:D747" si="1194">_xlfn.CONCAT(D713,"±",E713)</f>
        <v>1.251±0.0117</v>
      </c>
      <c r="E745" s="16" t="str">
        <f t="shared" ref="E745:E747" si="1195">E771</f>
        <v>e</v>
      </c>
      <c r="F745" s="1" t="str">
        <f t="shared" ref="F745:F747" si="1196">_xlfn.CONCAT(F713,"±",G713)</f>
        <v>0.5208±0.0076</v>
      </c>
      <c r="G745" s="16" t="str">
        <f t="shared" ref="G745:G747" si="1197">G771</f>
        <v>c</v>
      </c>
      <c r="H745" s="1" t="str">
        <f t="shared" ref="H745:H747" si="1198">_xlfn.CONCAT(H713,"±",I713)</f>
        <v>1.7718±0.0132</v>
      </c>
      <c r="I745" s="16" t="str">
        <f t="shared" ref="I745:I747" si="1199">I771</f>
        <v>d</v>
      </c>
      <c r="J745" s="1" t="str">
        <f t="shared" ref="J745:J747" si="1200">_xlfn.CONCAT(J713,"±",K713)</f>
        <v>2589.9074±32.3771</v>
      </c>
      <c r="K745" s="16" t="str">
        <f t="shared" ref="K745:K747" si="1201">K771</f>
        <v>f</v>
      </c>
      <c r="N745" s="1" t="str">
        <f t="shared" ref="N745:N747" si="1202">_xlfn.CONCAT(N713,"±",O713)</f>
        <v>48.9064±0.4266</v>
      </c>
      <c r="O745" s="16" t="str">
        <f t="shared" ref="O745:O747" si="1203">O771</f>
        <v>f</v>
      </c>
      <c r="Q745" s="1" t="str">
        <f t="shared" ref="Q745:Q747" si="1204">_xlfn.CONCAT(Q713,"±",R713)</f>
        <v>1.2153±0.0085</v>
      </c>
      <c r="R745" s="16" t="str">
        <f t="shared" ref="R745:R747" si="1205">R771</f>
        <v>c</v>
      </c>
      <c r="S745" s="1" t="str">
        <f t="shared" ref="S745:S747" si="1206">_xlfn.CONCAT(S713,"±",T713)</f>
        <v>0.489±0.0055</v>
      </c>
      <c r="T745" s="16" t="str">
        <f t="shared" ref="T745:T747" si="1207">T771</f>
        <v>cd</v>
      </c>
      <c r="U745" s="1" t="str">
        <f t="shared" ref="U745:U747" si="1208">_xlfn.CONCAT(U713,"±",V713)</f>
        <v>1.7043±0.0106</v>
      </c>
      <c r="V745" s="16" t="str">
        <f t="shared" ref="V745:V747" si="1209">V771</f>
        <v>e</v>
      </c>
      <c r="W745" s="1" t="str">
        <f t="shared" ref="W745:W747" si="1210">_xlfn.CONCAT(W713,"±",X713)</f>
        <v>2422.7222±32.7937</v>
      </c>
      <c r="X745" s="16" t="str">
        <f t="shared" ref="X745:X747" si="1211">X771</f>
        <v>ef</v>
      </c>
      <c r="AA745" s="1" t="str">
        <f t="shared" ref="AA745:AA747" si="1212">_xlfn.CONCAT(AA713,"±",AB713)</f>
        <v>48.4953±0.4881</v>
      </c>
      <c r="AB745" s="16" t="str">
        <f t="shared" ref="AB745:AB747" si="1213">AB771</f>
        <v>e</v>
      </c>
      <c r="AG745" s="1" t="str">
        <f t="shared" ref="AG745:AG747" si="1214">_xlfn.CONCAT(AG713,"±",AH713)</f>
        <v>1.6942±0.0166</v>
      </c>
      <c r="AH745" s="16" t="str">
        <f t="shared" ref="AH745:AH747" si="1215">AH771</f>
        <v>ef</v>
      </c>
      <c r="AI745" s="1" t="str">
        <f t="shared" ref="AI745:AI747" si="1216">_xlfn.CONCAT(AI713,"±",AJ713)</f>
        <v>2092.8333±36.981</v>
      </c>
      <c r="AJ745" s="16" t="str">
        <f t="shared" ref="AJ745:AJ747" si="1217">AJ771</f>
        <v>ef</v>
      </c>
      <c r="AM745" s="1" t="str">
        <f t="shared" ref="AM745:AM747" si="1218">_xlfn.CONCAT(AM713,"±",AN713)</f>
        <v>49.8944±0.4332</v>
      </c>
      <c r="AN745" s="16" t="str">
        <f t="shared" ref="AN745:AN747" si="1219">AN771</f>
        <v>d</v>
      </c>
    </row>
    <row r="746" spans="3:40">
      <c r="C746" s="1" t="s">
        <v>84</v>
      </c>
      <c r="D746" s="1" t="str">
        <f t="shared" si="1194"/>
        <v>1.2283±0.0075</v>
      </c>
      <c r="E746" s="16" t="str">
        <f t="shared" si="1195"/>
        <v>f</v>
      </c>
      <c r="F746" s="1" t="str">
        <f t="shared" si="1196"/>
        <v>0.5166±0.0098</v>
      </c>
      <c r="G746" s="16" t="str">
        <f t="shared" si="1197"/>
        <v>c</v>
      </c>
      <c r="H746" s="1" t="str">
        <f t="shared" si="1198"/>
        <v>1.745±0.0084</v>
      </c>
      <c r="I746" s="16" t="str">
        <f t="shared" si="1199"/>
        <v>e</v>
      </c>
      <c r="J746" s="1" t="str">
        <f t="shared" si="1200"/>
        <v>2545.2778±43.6884</v>
      </c>
      <c r="K746" s="16" t="str">
        <f t="shared" si="1201"/>
        <v>fg</v>
      </c>
      <c r="N746" s="1" t="str">
        <f t="shared" si="1202"/>
        <v>50.4732±0.3242</v>
      </c>
      <c r="O746" s="16" t="str">
        <f t="shared" si="1203"/>
        <v>c</v>
      </c>
      <c r="Q746" s="1" t="str">
        <f t="shared" si="1204"/>
        <v>1.1935±0.0115</v>
      </c>
      <c r="R746" s="16" t="str">
        <f t="shared" si="1205"/>
        <v>d</v>
      </c>
      <c r="S746" s="1" t="str">
        <f t="shared" si="1206"/>
        <v>0.4862±0.0107</v>
      </c>
      <c r="T746" s="16" t="str">
        <f t="shared" si="1207"/>
        <v>cd</v>
      </c>
      <c r="U746" s="1" t="str">
        <f t="shared" si="1208"/>
        <v>1.6797±0.0209</v>
      </c>
      <c r="V746" s="16" t="str">
        <f t="shared" si="1209"/>
        <v>f</v>
      </c>
      <c r="W746" s="1" t="str">
        <f t="shared" si="1210"/>
        <v>2380.1296±41.6816</v>
      </c>
      <c r="X746" s="16" t="str">
        <f t="shared" si="1211"/>
        <v>fg</v>
      </c>
      <c r="AA746" s="1" t="str">
        <f t="shared" si="1212"/>
        <v>50.2638±0.0415</v>
      </c>
      <c r="AB746" s="16" t="str">
        <f t="shared" si="1213"/>
        <v>c</v>
      </c>
      <c r="AG746" s="1" t="str">
        <f t="shared" si="1214"/>
        <v>1.7067±0.017</v>
      </c>
      <c r="AH746" s="16" t="str">
        <f t="shared" si="1215"/>
        <v>e</v>
      </c>
      <c r="AI746" s="1" t="str">
        <f t="shared" si="1216"/>
        <v>2057.4815±29.7714</v>
      </c>
      <c r="AJ746" s="16" t="str">
        <f t="shared" si="1217"/>
        <v>f</v>
      </c>
      <c r="AM746" s="1" t="str">
        <f t="shared" si="1218"/>
        <v>52.4217±0.3268</v>
      </c>
      <c r="AN746" s="16" t="str">
        <f t="shared" si="1219"/>
        <v>bc</v>
      </c>
    </row>
    <row r="747" spans="3:40">
      <c r="C747" s="1" t="s">
        <v>85</v>
      </c>
      <c r="D747" s="1" t="str">
        <f t="shared" si="1194"/>
        <v>1.282±0.0087</v>
      </c>
      <c r="E747" s="16" t="str">
        <f t="shared" si="1195"/>
        <v>bc</v>
      </c>
      <c r="F747" s="1" t="str">
        <f t="shared" si="1196"/>
        <v>0.5361±0.0048</v>
      </c>
      <c r="G747" s="16" t="str">
        <f t="shared" si="1197"/>
        <v>b</v>
      </c>
      <c r="H747" s="1" t="str">
        <f t="shared" si="1198"/>
        <v>1.8181±0.005</v>
      </c>
      <c r="I747" s="16" t="str">
        <f t="shared" si="1199"/>
        <v>b</v>
      </c>
      <c r="J747" s="1" t="str">
        <f t="shared" si="1200"/>
        <v>2690.8148±49.4576</v>
      </c>
      <c r="K747" s="16" t="str">
        <f t="shared" si="1201"/>
        <v>d</v>
      </c>
      <c r="N747" s="1" t="str">
        <f t="shared" si="1202"/>
        <v>52.8038±0.1228</v>
      </c>
      <c r="O747" s="16" t="str">
        <f t="shared" si="1203"/>
        <v>a</v>
      </c>
      <c r="Q747" s="1" t="str">
        <f t="shared" si="1204"/>
        <v>1.2473±0.0111</v>
      </c>
      <c r="R747" s="16" t="str">
        <f t="shared" si="1205"/>
        <v>ab</v>
      </c>
      <c r="S747" s="1" t="str">
        <f t="shared" si="1206"/>
        <v>0.5025±0.0085</v>
      </c>
      <c r="T747" s="16" t="str">
        <f t="shared" si="1207"/>
        <v>bc</v>
      </c>
      <c r="U747" s="1" t="str">
        <f t="shared" si="1208"/>
        <v>1.7498±0.0032</v>
      </c>
      <c r="V747" s="16" t="str">
        <f t="shared" si="1209"/>
        <v>bc</v>
      </c>
      <c r="W747" s="1" t="str">
        <f t="shared" si="1210"/>
        <v>2531.5556±37.118</v>
      </c>
      <c r="X747" s="16" t="str">
        <f t="shared" si="1211"/>
        <v>d</v>
      </c>
      <c r="AA747" s="1" t="str">
        <f t="shared" si="1212"/>
        <v>52.5564±0.1473</v>
      </c>
      <c r="AB747" s="16" t="str">
        <f t="shared" si="1213"/>
        <v>a</v>
      </c>
      <c r="AG747" s="1" t="str">
        <f t="shared" si="1214"/>
        <v>1.7437±0.0106</v>
      </c>
      <c r="AH747" s="16" t="str">
        <f t="shared" si="1215"/>
        <v>cd</v>
      </c>
      <c r="AI747" s="1" t="str">
        <f t="shared" si="1216"/>
        <v>2186.2407±29.5348</v>
      </c>
      <c r="AJ747" s="16" t="str">
        <f t="shared" si="1217"/>
        <v>d</v>
      </c>
      <c r="AM747" s="1" t="str">
        <f t="shared" si="1218"/>
        <v>52.9231±0.0652</v>
      </c>
      <c r="AN747" s="16" t="str">
        <f t="shared" si="1219"/>
        <v>ab</v>
      </c>
    </row>
    <row r="748" spans="3:40">
      <c r="C748" s="1" t="s">
        <v>103</v>
      </c>
      <c r="D748" s="1">
        <f t="shared" ref="D748:H748" si="1220">D716</f>
        <v>1.2538</v>
      </c>
      <c r="E748" s="16"/>
      <c r="F748" s="1">
        <f t="shared" si="1220"/>
        <v>0.5245</v>
      </c>
      <c r="G748" s="16"/>
      <c r="H748" s="1">
        <f t="shared" si="1220"/>
        <v>1.7783</v>
      </c>
      <c r="I748" s="16"/>
      <c r="J748" s="1">
        <f t="shared" ref="J748:N748" si="1221">J716</f>
        <v>2608.6667</v>
      </c>
      <c r="K748" s="16"/>
      <c r="N748" s="1">
        <f t="shared" si="1221"/>
        <v>50.7278</v>
      </c>
      <c r="O748" s="16"/>
      <c r="Q748" s="1">
        <f t="shared" ref="Q748:U748" si="1222">Q716</f>
        <v>1.2187</v>
      </c>
      <c r="R748" s="16"/>
      <c r="S748" s="1">
        <f t="shared" si="1222"/>
        <v>0.4926</v>
      </c>
      <c r="T748" s="16"/>
      <c r="U748" s="1">
        <f t="shared" si="1222"/>
        <v>1.7113</v>
      </c>
      <c r="V748" s="16"/>
      <c r="W748" s="1">
        <f t="shared" ref="W748:AA748" si="1223">W716</f>
        <v>2444.8025</v>
      </c>
      <c r="X748" s="16"/>
      <c r="AA748" s="1">
        <f t="shared" si="1223"/>
        <v>50.4385</v>
      </c>
      <c r="AB748" s="16"/>
      <c r="AG748" s="1">
        <f>AG716</f>
        <v>1.7148</v>
      </c>
      <c r="AH748" s="16"/>
      <c r="AI748" s="1">
        <f>AI716</f>
        <v>2112.1852</v>
      </c>
      <c r="AJ748" s="16"/>
      <c r="AM748" s="1">
        <f>AM716</f>
        <v>51.7464</v>
      </c>
      <c r="AN748" s="16"/>
    </row>
    <row r="749" spans="3:40">
      <c r="C749" s="1" t="s">
        <v>86</v>
      </c>
      <c r="D749" s="1" t="str">
        <f t="shared" ref="D749:D751" si="1224">_xlfn.CONCAT(D717,"±",E717)</f>
        <v>1.218±0.0128</v>
      </c>
      <c r="E749" s="16" t="str">
        <f t="shared" ref="E749:E751" si="1225">E774</f>
        <v>f</v>
      </c>
      <c r="F749" s="1" t="str">
        <f t="shared" ref="F749:F751" si="1226">_xlfn.CONCAT(F717,"±",G717)</f>
        <v>0.5131±0.0081</v>
      </c>
      <c r="G749" s="16" t="str">
        <f t="shared" ref="G749:G751" si="1227">G774</f>
        <v>c</v>
      </c>
      <c r="H749" s="1" t="str">
        <f t="shared" ref="H749:H751" si="1228">_xlfn.CONCAT(H717,"±",I717)</f>
        <v>1.7311±0.006</v>
      </c>
      <c r="I749" s="16" t="str">
        <f t="shared" ref="I749:I751" si="1229">I774</f>
        <v>f</v>
      </c>
      <c r="J749" s="1" t="str">
        <f t="shared" ref="J749:J751" si="1230">_xlfn.CONCAT(J717,"±",K717)</f>
        <v>2609.2917±29.671</v>
      </c>
      <c r="K749" s="16" t="str">
        <f t="shared" ref="K749:K751" si="1231">K774</f>
        <v>ef</v>
      </c>
      <c r="N749" s="1" t="str">
        <f t="shared" ref="N749:N751" si="1232">_xlfn.CONCAT(N717,"±",O717)</f>
        <v>48.9745±0.3502</v>
      </c>
      <c r="O749" s="16" t="str">
        <f t="shared" ref="O749:O751" si="1233">O774</f>
        <v>ef</v>
      </c>
      <c r="Q749" s="1" t="str">
        <f t="shared" ref="Q749:Q751" si="1234">_xlfn.CONCAT(Q717,"±",R717)</f>
        <v>1.183±0.0103</v>
      </c>
      <c r="R749" s="16" t="str">
        <f t="shared" ref="R749:R751" si="1235">R774</f>
        <v>d</v>
      </c>
      <c r="S749" s="1" t="str">
        <f t="shared" ref="S749:S751" si="1236">_xlfn.CONCAT(S717,"±",T717)</f>
        <v>0.4842±0.0113</v>
      </c>
      <c r="T749" s="16" t="str">
        <f t="shared" ref="T749:T751" si="1237">T774</f>
        <v>d</v>
      </c>
      <c r="U749" s="1" t="str">
        <f t="shared" ref="U749:U751" si="1238">_xlfn.CONCAT(U717,"±",V717)</f>
        <v>1.6672±0.0015</v>
      </c>
      <c r="V749" s="16" t="str">
        <f t="shared" ref="V749:V751" si="1239">V774</f>
        <v>f</v>
      </c>
      <c r="W749" s="1" t="str">
        <f t="shared" ref="W749:W751" si="1240">_xlfn.CONCAT(W717,"±",X717)</f>
        <v>2485.6875±14.875</v>
      </c>
      <c r="X749" s="16" t="str">
        <f t="shared" ref="X749:X751" si="1241">X774</f>
        <v>de</v>
      </c>
      <c r="AA749" s="1" t="str">
        <f t="shared" ref="AA749:AA751" si="1242">_xlfn.CONCAT(AA717,"±",AB717)</f>
        <v>49.7683±0.8792</v>
      </c>
      <c r="AB749" s="16" t="str">
        <f t="shared" ref="AB749:AB751" si="1243">AB774</f>
        <v>cd</v>
      </c>
      <c r="AG749" s="1" t="str">
        <f t="shared" ref="AG749:AG751" si="1244">_xlfn.CONCAT(AG717,"±",AH717)</f>
        <v>1.6973±0.0045</v>
      </c>
      <c r="AH749" s="16" t="str">
        <f t="shared" ref="AH749:AH751" si="1245">AH774</f>
        <v>ef</v>
      </c>
      <c r="AI749" s="1" t="str">
        <f t="shared" ref="AI749:AI751" si="1246">_xlfn.CONCAT(AI717,"±",AJ717)</f>
        <v>2147.1667±20.1015</v>
      </c>
      <c r="AJ749" s="16" t="str">
        <f t="shared" ref="AJ749:AJ751" si="1247">AJ774</f>
        <v>de</v>
      </c>
      <c r="AM749" s="1" t="str">
        <f t="shared" ref="AM749:AM751" si="1248">_xlfn.CONCAT(AM717,"±",AN717)</f>
        <v>49.8384±1.3365</v>
      </c>
      <c r="AN749" s="16" t="str">
        <f t="shared" ref="AN749:AN751" si="1249">AN774</f>
        <v>d</v>
      </c>
    </row>
    <row r="750" spans="3:40">
      <c r="C750" s="1" t="s">
        <v>87</v>
      </c>
      <c r="D750" s="1" t="str">
        <f t="shared" si="1224"/>
        <v>1.2123±0.0081</v>
      </c>
      <c r="E750" s="16" t="str">
        <f t="shared" si="1225"/>
        <v>f</v>
      </c>
      <c r="F750" s="1" t="str">
        <f t="shared" si="1226"/>
        <v>0.5115±0.0066</v>
      </c>
      <c r="G750" s="16" t="str">
        <f t="shared" si="1227"/>
        <v>c</v>
      </c>
      <c r="H750" s="1" t="str">
        <f t="shared" si="1228"/>
        <v>1.7238±0.002</v>
      </c>
      <c r="I750" s="16" t="str">
        <f t="shared" si="1229"/>
        <v>f</v>
      </c>
      <c r="J750" s="1" t="str">
        <f t="shared" si="1230"/>
        <v>2739.0625±17.9571</v>
      </c>
      <c r="K750" s="16" t="str">
        <f t="shared" si="1231"/>
        <v>d</v>
      </c>
      <c r="N750" s="1" t="str">
        <f t="shared" si="1232"/>
        <v>51.502±0.3963</v>
      </c>
      <c r="O750" s="16" t="str">
        <f t="shared" si="1233"/>
        <v>b</v>
      </c>
      <c r="Q750" s="1" t="str">
        <f t="shared" si="1234"/>
        <v>1.1773±0.0124</v>
      </c>
      <c r="R750" s="16" t="str">
        <f t="shared" si="1235"/>
        <v>d</v>
      </c>
      <c r="S750" s="1" t="str">
        <f t="shared" si="1236"/>
        <v>0.482±0.0065</v>
      </c>
      <c r="T750" s="16" t="str">
        <f t="shared" si="1237"/>
        <v>d</v>
      </c>
      <c r="U750" s="1" t="str">
        <f t="shared" si="1238"/>
        <v>1.6593±0.0068</v>
      </c>
      <c r="V750" s="16" t="str">
        <f t="shared" si="1239"/>
        <v>f</v>
      </c>
      <c r="W750" s="1" t="str">
        <f t="shared" si="1240"/>
        <v>2551.5625±17.9571</v>
      </c>
      <c r="X750" s="16" t="str">
        <f t="shared" si="1241"/>
        <v>d</v>
      </c>
      <c r="AA750" s="1" t="str">
        <f t="shared" si="1242"/>
        <v>51.5495±0.3437</v>
      </c>
      <c r="AB750" s="16" t="str">
        <f t="shared" si="1243"/>
        <v>b</v>
      </c>
      <c r="AG750" s="1" t="str">
        <f t="shared" si="1244"/>
        <v>1.6738±0.0088</v>
      </c>
      <c r="AH750" s="16" t="str">
        <f t="shared" si="1245"/>
        <v>fg</v>
      </c>
      <c r="AI750" s="1" t="str">
        <f t="shared" si="1246"/>
        <v>2202.375±5.1467</v>
      </c>
      <c r="AJ750" s="16" t="str">
        <f t="shared" si="1247"/>
        <v>d</v>
      </c>
      <c r="AM750" s="1" t="str">
        <f t="shared" si="1248"/>
        <v>52.3376±0.3302</v>
      </c>
      <c r="AN750" s="16" t="str">
        <f t="shared" si="1249"/>
        <v>bc</v>
      </c>
    </row>
    <row r="751" spans="3:40">
      <c r="C751" s="1" t="s">
        <v>88</v>
      </c>
      <c r="D751" s="1" t="str">
        <f t="shared" si="1224"/>
        <v>1.2711±0.0159</v>
      </c>
      <c r="E751" s="16" t="str">
        <f t="shared" si="1225"/>
        <v>cd</v>
      </c>
      <c r="F751" s="1" t="str">
        <f t="shared" si="1226"/>
        <v>0.5268±0.0104</v>
      </c>
      <c r="G751" s="16" t="str">
        <f t="shared" si="1227"/>
        <v>bc</v>
      </c>
      <c r="H751" s="1" t="str">
        <f t="shared" si="1228"/>
        <v>1.798±0.0068</v>
      </c>
      <c r="I751" s="16" t="str">
        <f t="shared" si="1229"/>
        <v>c</v>
      </c>
      <c r="J751" s="1" t="str">
        <f t="shared" si="1230"/>
        <v>2833.8958±39.0523</v>
      </c>
      <c r="K751" s="16" t="str">
        <f t="shared" si="1231"/>
        <v>c</v>
      </c>
      <c r="N751" s="1" t="str">
        <f t="shared" si="1232"/>
        <v>53.068±0.2353</v>
      </c>
      <c r="O751" s="16" t="str">
        <f t="shared" si="1233"/>
        <v>a</v>
      </c>
      <c r="Q751" s="1" t="str">
        <f t="shared" si="1234"/>
        <v>1.2348±0.0188</v>
      </c>
      <c r="R751" s="16" t="str">
        <f t="shared" si="1235"/>
        <v>bc</v>
      </c>
      <c r="S751" s="1" t="str">
        <f t="shared" si="1236"/>
        <v>0.496±0.0126</v>
      </c>
      <c r="T751" s="16" t="str">
        <f t="shared" si="1237"/>
        <v>bcd</v>
      </c>
      <c r="U751" s="1" t="str">
        <f t="shared" si="1238"/>
        <v>1.7308±0.0083</v>
      </c>
      <c r="V751" s="16" t="str">
        <f t="shared" si="1239"/>
        <v>cd</v>
      </c>
      <c r="W751" s="1" t="str">
        <f t="shared" si="1240"/>
        <v>2646.3958±39.0523</v>
      </c>
      <c r="X751" s="16" t="str">
        <f t="shared" si="1241"/>
        <v>c</v>
      </c>
      <c r="AA751" s="1" t="str">
        <f t="shared" si="1242"/>
        <v>52.585±0.1548</v>
      </c>
      <c r="AB751" s="16" t="str">
        <f t="shared" si="1243"/>
        <v>a</v>
      </c>
      <c r="AG751" s="1" t="str">
        <f t="shared" si="1244"/>
        <v>1.721±0.0169</v>
      </c>
      <c r="AH751" s="16" t="str">
        <f t="shared" si="1245"/>
        <v>de</v>
      </c>
      <c r="AI751" s="1" t="str">
        <f t="shared" si="1246"/>
        <v>2285.3125±34.2543</v>
      </c>
      <c r="AJ751" s="16" t="str">
        <f t="shared" si="1247"/>
        <v>c</v>
      </c>
      <c r="AM751" s="1" t="str">
        <f t="shared" si="1248"/>
        <v>53.3887±0.2928</v>
      </c>
      <c r="AN751" s="16" t="str">
        <f t="shared" si="1249"/>
        <v>a</v>
      </c>
    </row>
    <row r="752" spans="3:39">
      <c r="C752" s="1" t="s">
        <v>104</v>
      </c>
      <c r="D752" s="1">
        <f t="shared" ref="D752:H752" si="1250">D720</f>
        <v>1.2338</v>
      </c>
      <c r="F752" s="1">
        <f t="shared" si="1250"/>
        <v>0.5171</v>
      </c>
      <c r="H752" s="1">
        <f t="shared" si="1250"/>
        <v>1.751</v>
      </c>
      <c r="J752" s="1">
        <f t="shared" ref="J752:N752" si="1251">J720</f>
        <v>2727.4167</v>
      </c>
      <c r="N752" s="1">
        <f t="shared" si="1251"/>
        <v>51.1815</v>
      </c>
      <c r="Q752" s="1">
        <f t="shared" ref="Q752:U752" si="1252">Q720</f>
        <v>1.1984</v>
      </c>
      <c r="S752" s="1">
        <f t="shared" si="1252"/>
        <v>0.4874</v>
      </c>
      <c r="U752" s="1">
        <f t="shared" si="1252"/>
        <v>1.6858</v>
      </c>
      <c r="W752" s="1">
        <f t="shared" ref="W752:AA752" si="1253">W720</f>
        <v>2561.2153</v>
      </c>
      <c r="AA752" s="1">
        <f t="shared" si="1253"/>
        <v>51.3009</v>
      </c>
      <c r="AG752" s="1">
        <f>AG720</f>
        <v>1.6974</v>
      </c>
      <c r="AI752" s="1">
        <f>AI720</f>
        <v>2211.6181</v>
      </c>
      <c r="AM752" s="1">
        <f>AM720</f>
        <v>51.8549</v>
      </c>
    </row>
    <row r="755" spans="5:40">
      <c r="E755" s="6" t="s">
        <v>121</v>
      </c>
      <c r="G755" s="6" t="s">
        <v>112</v>
      </c>
      <c r="I755" s="6" t="s">
        <v>121</v>
      </c>
      <c r="K755" s="6" t="s">
        <v>111</v>
      </c>
      <c r="M755" s="6"/>
      <c r="O755" s="1" t="s">
        <v>151</v>
      </c>
      <c r="P755" s="6"/>
      <c r="R755" s="6" t="s">
        <v>112</v>
      </c>
      <c r="T755" s="6" t="s">
        <v>107</v>
      </c>
      <c r="V755" s="6" t="s">
        <v>121</v>
      </c>
      <c r="X755" s="6" t="s">
        <v>111</v>
      </c>
      <c r="AA755" s="6"/>
      <c r="AB755" s="1" t="s">
        <v>152</v>
      </c>
      <c r="AC755" s="6"/>
      <c r="AE755" s="6"/>
      <c r="AH755" s="1" t="s">
        <v>121</v>
      </c>
      <c r="AJ755" s="1" t="s">
        <v>111</v>
      </c>
      <c r="AN755" s="1" t="s">
        <v>122</v>
      </c>
    </row>
    <row r="756" spans="5:40">
      <c r="E756" s="6" t="s">
        <v>121</v>
      </c>
      <c r="G756" s="6" t="s">
        <v>112</v>
      </c>
      <c r="I756" s="6" t="s">
        <v>121</v>
      </c>
      <c r="K756" s="6" t="s">
        <v>111</v>
      </c>
      <c r="M756" s="6"/>
      <c r="O756" s="1" t="s">
        <v>152</v>
      </c>
      <c r="P756" s="6"/>
      <c r="R756" s="6" t="s">
        <v>112</v>
      </c>
      <c r="T756" s="6" t="s">
        <v>107</v>
      </c>
      <c r="V756" s="6" t="s">
        <v>121</v>
      </c>
      <c r="X756" s="6" t="s">
        <v>111</v>
      </c>
      <c r="AA756" s="6"/>
      <c r="AB756" s="1" t="s">
        <v>124</v>
      </c>
      <c r="AC756" s="6"/>
      <c r="AE756" s="6"/>
      <c r="AH756" s="1" t="s">
        <v>121</v>
      </c>
      <c r="AJ756" s="1" t="s">
        <v>111</v>
      </c>
      <c r="AN756" s="1" t="s">
        <v>112</v>
      </c>
    </row>
    <row r="757" spans="5:40">
      <c r="E757" s="6" t="s">
        <v>153</v>
      </c>
      <c r="G757" s="6" t="s">
        <v>107</v>
      </c>
      <c r="I757" s="6" t="s">
        <v>153</v>
      </c>
      <c r="K757" s="6" t="s">
        <v>124</v>
      </c>
      <c r="M757" s="6"/>
      <c r="O757" s="1" t="s">
        <v>154</v>
      </c>
      <c r="P757" s="6"/>
      <c r="R757" s="6" t="s">
        <v>124</v>
      </c>
      <c r="T757" s="6" t="s">
        <v>117</v>
      </c>
      <c r="V757" s="6" t="s">
        <v>123</v>
      </c>
      <c r="X757" s="6" t="s">
        <v>124</v>
      </c>
      <c r="AA757" s="6"/>
      <c r="AB757" s="1" t="s">
        <v>123</v>
      </c>
      <c r="AC757" s="6"/>
      <c r="AE757" s="6"/>
      <c r="AH757" s="1" t="s">
        <v>123</v>
      </c>
      <c r="AJ757" s="1" t="s">
        <v>122</v>
      </c>
      <c r="AN757" s="1" t="s">
        <v>121</v>
      </c>
    </row>
    <row r="758" spans="5:40">
      <c r="E758" s="6" t="s">
        <v>155</v>
      </c>
      <c r="G758" s="6" t="s">
        <v>123</v>
      </c>
      <c r="I758" s="6" t="s">
        <v>156</v>
      </c>
      <c r="K758" s="6" t="s">
        <v>121</v>
      </c>
      <c r="M758" s="6"/>
      <c r="O758" s="1" t="s">
        <v>157</v>
      </c>
      <c r="P758" s="6"/>
      <c r="R758" s="6" t="s">
        <v>153</v>
      </c>
      <c r="T758" s="6" t="s">
        <v>153</v>
      </c>
      <c r="V758" s="6" t="s">
        <v>155</v>
      </c>
      <c r="X758" s="6" t="s">
        <v>151</v>
      </c>
      <c r="AA758" s="6"/>
      <c r="AB758" s="1" t="s">
        <v>123</v>
      </c>
      <c r="AC758" s="6"/>
      <c r="AE758" s="6"/>
      <c r="AH758" s="1" t="s">
        <v>154</v>
      </c>
      <c r="AJ758" s="1" t="s">
        <v>117</v>
      </c>
      <c r="AN758" s="1" t="s">
        <v>152</v>
      </c>
    </row>
    <row r="759" spans="5:40">
      <c r="E759" s="6" t="s">
        <v>156</v>
      </c>
      <c r="G759" s="6" t="s">
        <v>153</v>
      </c>
      <c r="I759" s="6" t="s">
        <v>158</v>
      </c>
      <c r="K759" s="6" t="s">
        <v>153</v>
      </c>
      <c r="M759" s="6"/>
      <c r="O759" s="1" t="s">
        <v>159</v>
      </c>
      <c r="P759" s="6"/>
      <c r="R759" s="6" t="s">
        <v>157</v>
      </c>
      <c r="T759" s="6" t="s">
        <v>157</v>
      </c>
      <c r="V759" s="6" t="s">
        <v>156</v>
      </c>
      <c r="X759" s="6" t="s">
        <v>153</v>
      </c>
      <c r="AA759" s="6"/>
      <c r="AB759" s="1" t="s">
        <v>121</v>
      </c>
      <c r="AC759" s="6"/>
      <c r="AE759" s="6"/>
      <c r="AH759" s="1" t="s">
        <v>155</v>
      </c>
      <c r="AJ759" s="1" t="s">
        <v>121</v>
      </c>
      <c r="AN759" s="1" t="s">
        <v>124</v>
      </c>
    </row>
    <row r="760" spans="5:40">
      <c r="E760" s="6" t="s">
        <v>154</v>
      </c>
      <c r="G760" s="6" t="s">
        <v>160</v>
      </c>
      <c r="I760" s="6" t="s">
        <v>155</v>
      </c>
      <c r="K760" s="6" t="s">
        <v>153</v>
      </c>
      <c r="M760" s="6"/>
      <c r="O760" s="1" t="s">
        <v>155</v>
      </c>
      <c r="P760" s="6"/>
      <c r="R760" s="6" t="s">
        <v>161</v>
      </c>
      <c r="T760" s="6" t="s">
        <v>162</v>
      </c>
      <c r="V760" s="6" t="s">
        <v>154</v>
      </c>
      <c r="X760" s="6" t="s">
        <v>153</v>
      </c>
      <c r="AA760" s="6"/>
      <c r="AB760" s="1" t="s">
        <v>153</v>
      </c>
      <c r="AC760" s="6"/>
      <c r="AE760" s="6"/>
      <c r="AH760" s="1" t="s">
        <v>163</v>
      </c>
      <c r="AJ760" s="1" t="s">
        <v>121</v>
      </c>
      <c r="AN760" s="1" t="s">
        <v>123</v>
      </c>
    </row>
    <row r="761" spans="5:40">
      <c r="E761" s="6" t="s">
        <v>163</v>
      </c>
      <c r="G761" s="6" t="s">
        <v>152</v>
      </c>
      <c r="I761" s="6" t="s">
        <v>154</v>
      </c>
      <c r="K761" s="6" t="s">
        <v>121</v>
      </c>
      <c r="M761" s="6"/>
      <c r="O761" s="1" t="s">
        <v>154</v>
      </c>
      <c r="P761" s="6"/>
      <c r="R761" s="6" t="s">
        <v>151</v>
      </c>
      <c r="T761" s="6" t="s">
        <v>151</v>
      </c>
      <c r="V761" s="6" t="s">
        <v>164</v>
      </c>
      <c r="X761" s="6" t="s">
        <v>151</v>
      </c>
      <c r="AA761" s="6"/>
      <c r="AB761" s="1" t="s">
        <v>123</v>
      </c>
      <c r="AC761" s="6"/>
      <c r="AE761" s="6"/>
      <c r="AH761" s="1" t="s">
        <v>164</v>
      </c>
      <c r="AJ761" s="1" t="s">
        <v>117</v>
      </c>
      <c r="AN761" s="1" t="s">
        <v>121</v>
      </c>
    </row>
    <row r="762" spans="5:40">
      <c r="E762" s="6" t="s">
        <v>123</v>
      </c>
      <c r="G762" s="6" t="s">
        <v>107</v>
      </c>
      <c r="I762" s="6" t="s">
        <v>123</v>
      </c>
      <c r="K762" s="6" t="s">
        <v>117</v>
      </c>
      <c r="M762" s="6"/>
      <c r="O762" s="1" t="s">
        <v>117</v>
      </c>
      <c r="P762" s="6"/>
      <c r="R762" s="6" t="s">
        <v>107</v>
      </c>
      <c r="T762" s="6" t="s">
        <v>117</v>
      </c>
      <c r="V762" s="6" t="s">
        <v>123</v>
      </c>
      <c r="X762" s="6" t="s">
        <v>117</v>
      </c>
      <c r="AA762" s="6"/>
      <c r="AB762" s="1" t="s">
        <v>107</v>
      </c>
      <c r="AC762" s="6"/>
      <c r="AE762" s="6"/>
      <c r="AH762" s="1" t="s">
        <v>123</v>
      </c>
      <c r="AJ762" s="1" t="s">
        <v>107</v>
      </c>
      <c r="AN762" s="1" t="s">
        <v>112</v>
      </c>
    </row>
    <row r="763" spans="5:40">
      <c r="E763" s="6" t="s">
        <v>154</v>
      </c>
      <c r="G763" s="6" t="s">
        <v>151</v>
      </c>
      <c r="I763" s="6" t="s">
        <v>155</v>
      </c>
      <c r="K763" s="6" t="s">
        <v>121</v>
      </c>
      <c r="M763" s="6"/>
      <c r="O763" s="1" t="s">
        <v>164</v>
      </c>
      <c r="P763" s="6"/>
      <c r="R763" s="6" t="s">
        <v>153</v>
      </c>
      <c r="T763" s="6" t="s">
        <v>161</v>
      </c>
      <c r="V763" s="6" t="s">
        <v>165</v>
      </c>
      <c r="X763" s="6" t="s">
        <v>121</v>
      </c>
      <c r="AA763" s="6"/>
      <c r="AB763" s="1" t="s">
        <v>123</v>
      </c>
      <c r="AC763" s="6"/>
      <c r="AE763" s="6"/>
      <c r="AH763" s="1" t="s">
        <v>163</v>
      </c>
      <c r="AJ763" s="1" t="s">
        <v>117</v>
      </c>
      <c r="AN763" s="1" t="s">
        <v>152</v>
      </c>
    </row>
    <row r="764" spans="5:40">
      <c r="E764" s="6" t="s">
        <v>154</v>
      </c>
      <c r="G764" s="6" t="s">
        <v>152</v>
      </c>
      <c r="I764" s="6" t="s">
        <v>155</v>
      </c>
      <c r="K764" s="6" t="s">
        <v>121</v>
      </c>
      <c r="M764" s="6"/>
      <c r="O764" s="1" t="s">
        <v>161</v>
      </c>
      <c r="P764" s="6"/>
      <c r="R764" s="6" t="s">
        <v>161</v>
      </c>
      <c r="T764" s="6" t="s">
        <v>151</v>
      </c>
      <c r="V764" s="6" t="s">
        <v>163</v>
      </c>
      <c r="X764" s="6" t="s">
        <v>124</v>
      </c>
      <c r="AA764" s="6"/>
      <c r="AB764" s="1" t="s">
        <v>121</v>
      </c>
      <c r="AC764" s="6"/>
      <c r="AE764" s="6"/>
      <c r="AH764" s="1" t="s">
        <v>163</v>
      </c>
      <c r="AJ764" s="1" t="s">
        <v>107</v>
      </c>
      <c r="AN764" s="1" t="s">
        <v>124</v>
      </c>
    </row>
    <row r="765" spans="5:40">
      <c r="E765" s="6" t="s">
        <v>164</v>
      </c>
      <c r="G765" s="6" t="s">
        <v>117</v>
      </c>
      <c r="I765" s="6" t="s">
        <v>157</v>
      </c>
      <c r="K765" s="6" t="s">
        <v>120</v>
      </c>
      <c r="M765" s="6"/>
      <c r="O765" s="1" t="s">
        <v>152</v>
      </c>
      <c r="P765" s="6"/>
      <c r="R765" s="6" t="s">
        <v>152</v>
      </c>
      <c r="T765" s="6" t="s">
        <v>121</v>
      </c>
      <c r="V765" s="6" t="s">
        <v>153</v>
      </c>
      <c r="X765" s="6" t="s">
        <v>120</v>
      </c>
      <c r="AA765" s="6"/>
      <c r="AB765" s="1" t="s">
        <v>152</v>
      </c>
      <c r="AC765" s="6"/>
      <c r="AE765" s="6"/>
      <c r="AH765" s="1" t="s">
        <v>153</v>
      </c>
      <c r="AJ765" s="1" t="s">
        <v>120</v>
      </c>
      <c r="AN765" s="1" t="s">
        <v>122</v>
      </c>
    </row>
    <row r="766" spans="5:40">
      <c r="E766" s="6" t="s">
        <v>106</v>
      </c>
      <c r="G766" s="6" t="s">
        <v>106</v>
      </c>
      <c r="I766" s="6" t="s">
        <v>106</v>
      </c>
      <c r="K766" s="6" t="s">
        <v>106</v>
      </c>
      <c r="M766" s="6"/>
      <c r="O766" s="1" t="s">
        <v>106</v>
      </c>
      <c r="P766" s="6"/>
      <c r="R766" s="6" t="s">
        <v>106</v>
      </c>
      <c r="T766" s="6" t="s">
        <v>106</v>
      </c>
      <c r="V766" s="6" t="s">
        <v>106</v>
      </c>
      <c r="X766" s="6" t="s">
        <v>106</v>
      </c>
      <c r="AA766" s="6"/>
      <c r="AB766" s="1" t="s">
        <v>106</v>
      </c>
      <c r="AC766" s="6"/>
      <c r="AE766" s="6"/>
      <c r="AH766" s="1" t="s">
        <v>106</v>
      </c>
      <c r="AJ766" s="1" t="s">
        <v>106</v>
      </c>
      <c r="AN766" s="1" t="s">
        <v>106</v>
      </c>
    </row>
    <row r="767" spans="5:40">
      <c r="E767" s="6" t="s">
        <v>113</v>
      </c>
      <c r="G767" s="6" t="s">
        <v>106</v>
      </c>
      <c r="I767" s="6" t="s">
        <v>106</v>
      </c>
      <c r="K767" s="6" t="s">
        <v>106</v>
      </c>
      <c r="M767" s="6"/>
      <c r="O767" s="1" t="s">
        <v>106</v>
      </c>
      <c r="P767" s="6"/>
      <c r="R767" s="6" t="s">
        <v>106</v>
      </c>
      <c r="T767" s="6" t="s">
        <v>106</v>
      </c>
      <c r="V767" s="6" t="s">
        <v>106</v>
      </c>
      <c r="X767" s="6" t="s">
        <v>106</v>
      </c>
      <c r="AA767" s="6"/>
      <c r="AB767" s="1" t="s">
        <v>106</v>
      </c>
      <c r="AC767" s="6"/>
      <c r="AE767" s="6"/>
      <c r="AH767" s="1" t="s">
        <v>111</v>
      </c>
      <c r="AJ767" s="1" t="s">
        <v>106</v>
      </c>
      <c r="AN767" s="1" t="s">
        <v>106</v>
      </c>
    </row>
    <row r="768" spans="5:40">
      <c r="E768" s="6" t="s">
        <v>108</v>
      </c>
      <c r="G768" s="6" t="s">
        <v>111</v>
      </c>
      <c r="I768" s="6" t="s">
        <v>111</v>
      </c>
      <c r="K768" s="6" t="s">
        <v>115</v>
      </c>
      <c r="M768" s="6"/>
      <c r="O768" s="1" t="s">
        <v>115</v>
      </c>
      <c r="P768" s="6"/>
      <c r="R768" s="6" t="s">
        <v>113</v>
      </c>
      <c r="T768" s="6" t="s">
        <v>111</v>
      </c>
      <c r="V768" s="6" t="s">
        <v>111</v>
      </c>
      <c r="X768" s="6" t="s">
        <v>120</v>
      </c>
      <c r="AA768" s="6"/>
      <c r="AB768" s="1" t="s">
        <v>116</v>
      </c>
      <c r="AC768" s="6"/>
      <c r="AE768" s="6"/>
      <c r="AH768" s="1" t="s">
        <v>111</v>
      </c>
      <c r="AJ768" s="1" t="s">
        <v>120</v>
      </c>
      <c r="AN768" s="1" t="s">
        <v>120</v>
      </c>
    </row>
    <row r="769" spans="5:40">
      <c r="E769" s="6" t="s">
        <v>115</v>
      </c>
      <c r="G769" s="6" t="s">
        <v>114</v>
      </c>
      <c r="I769" s="6" t="s">
        <v>120</v>
      </c>
      <c r="K769" s="6" t="s">
        <v>107</v>
      </c>
      <c r="M769" s="6"/>
      <c r="O769" s="1" t="s">
        <v>115</v>
      </c>
      <c r="P769" s="6"/>
      <c r="R769" s="6" t="s">
        <v>108</v>
      </c>
      <c r="T769" s="6" t="s">
        <v>116</v>
      </c>
      <c r="V769" s="6" t="s">
        <v>115</v>
      </c>
      <c r="X769" s="6" t="s">
        <v>120</v>
      </c>
      <c r="AA769" s="6"/>
      <c r="AB769" s="1" t="s">
        <v>115</v>
      </c>
      <c r="AC769" s="6"/>
      <c r="AE769" s="6"/>
      <c r="AH769" s="1" t="s">
        <v>114</v>
      </c>
      <c r="AJ769" s="1" t="s">
        <v>120</v>
      </c>
      <c r="AN769" s="1" t="s">
        <v>114</v>
      </c>
    </row>
    <row r="770" spans="5:40">
      <c r="E770" s="6" t="s">
        <v>117</v>
      </c>
      <c r="G770" s="6" t="s">
        <v>120</v>
      </c>
      <c r="I770" s="6" t="s">
        <v>117</v>
      </c>
      <c r="K770" s="6" t="s">
        <v>123</v>
      </c>
      <c r="M770" s="6"/>
      <c r="O770" s="1" t="s">
        <v>116</v>
      </c>
      <c r="P770" s="6"/>
      <c r="R770" s="6" t="s">
        <v>112</v>
      </c>
      <c r="T770" s="6" t="s">
        <v>112</v>
      </c>
      <c r="V770" s="6" t="s">
        <v>117</v>
      </c>
      <c r="X770" s="6" t="s">
        <v>123</v>
      </c>
      <c r="AA770" s="6"/>
      <c r="AB770" s="1" t="s">
        <v>116</v>
      </c>
      <c r="AC770" s="6"/>
      <c r="AE770" s="6"/>
      <c r="AH770" s="1" t="s">
        <v>117</v>
      </c>
      <c r="AJ770" s="1" t="s">
        <v>117</v>
      </c>
      <c r="AN770" s="1" t="s">
        <v>120</v>
      </c>
    </row>
    <row r="771" spans="5:40">
      <c r="E771" s="6" t="s">
        <v>112</v>
      </c>
      <c r="G771" s="6" t="s">
        <v>114</v>
      </c>
      <c r="I771" s="6" t="s">
        <v>120</v>
      </c>
      <c r="K771" s="6" t="s">
        <v>107</v>
      </c>
      <c r="M771" s="6"/>
      <c r="O771" s="1" t="s">
        <v>107</v>
      </c>
      <c r="P771" s="6"/>
      <c r="R771" s="6" t="s">
        <v>114</v>
      </c>
      <c r="T771" s="6" t="s">
        <v>116</v>
      </c>
      <c r="V771" s="6" t="s">
        <v>112</v>
      </c>
      <c r="X771" s="6" t="s">
        <v>122</v>
      </c>
      <c r="AA771" s="6"/>
      <c r="AB771" s="1" t="s">
        <v>112</v>
      </c>
      <c r="AC771" s="6"/>
      <c r="AE771" s="6"/>
      <c r="AH771" s="1" t="s">
        <v>122</v>
      </c>
      <c r="AJ771" s="1" t="s">
        <v>122</v>
      </c>
      <c r="AN771" s="1" t="s">
        <v>120</v>
      </c>
    </row>
    <row r="772" spans="5:40">
      <c r="E772" s="6" t="s">
        <v>107</v>
      </c>
      <c r="G772" s="6" t="s">
        <v>114</v>
      </c>
      <c r="I772" s="6" t="s">
        <v>112</v>
      </c>
      <c r="K772" s="6" t="s">
        <v>124</v>
      </c>
      <c r="M772" s="6"/>
      <c r="O772" s="1" t="s">
        <v>114</v>
      </c>
      <c r="P772" s="6"/>
      <c r="R772" s="6" t="s">
        <v>120</v>
      </c>
      <c r="T772" s="6" t="s">
        <v>116</v>
      </c>
      <c r="V772" s="6" t="s">
        <v>107</v>
      </c>
      <c r="X772" s="6" t="s">
        <v>124</v>
      </c>
      <c r="AA772" s="6"/>
      <c r="AB772" s="1" t="s">
        <v>114</v>
      </c>
      <c r="AC772" s="6"/>
      <c r="AE772" s="6"/>
      <c r="AH772" s="1" t="s">
        <v>112</v>
      </c>
      <c r="AJ772" s="1" t="s">
        <v>107</v>
      </c>
      <c r="AN772" s="1" t="s">
        <v>108</v>
      </c>
    </row>
    <row r="773" spans="5:40">
      <c r="E773" s="6" t="s">
        <v>108</v>
      </c>
      <c r="G773" s="6" t="s">
        <v>111</v>
      </c>
      <c r="I773" s="6" t="s">
        <v>111</v>
      </c>
      <c r="K773" s="6" t="s">
        <v>120</v>
      </c>
      <c r="M773" s="6"/>
      <c r="O773" s="1" t="s">
        <v>106</v>
      </c>
      <c r="P773" s="6"/>
      <c r="R773" s="6" t="s">
        <v>113</v>
      </c>
      <c r="T773" s="6" t="s">
        <v>108</v>
      </c>
      <c r="V773" s="6" t="s">
        <v>108</v>
      </c>
      <c r="X773" s="6" t="s">
        <v>120</v>
      </c>
      <c r="AA773" s="6"/>
      <c r="AB773" s="1" t="s">
        <v>106</v>
      </c>
      <c r="AC773" s="6"/>
      <c r="AE773" s="6"/>
      <c r="AH773" s="1" t="s">
        <v>116</v>
      </c>
      <c r="AJ773" s="1" t="s">
        <v>120</v>
      </c>
      <c r="AN773" s="1" t="s">
        <v>113</v>
      </c>
    </row>
    <row r="774" spans="5:40">
      <c r="E774" s="6" t="s">
        <v>107</v>
      </c>
      <c r="G774" s="6" t="s">
        <v>114</v>
      </c>
      <c r="I774" s="6" t="s">
        <v>107</v>
      </c>
      <c r="K774" s="6" t="s">
        <v>122</v>
      </c>
      <c r="M774" s="6"/>
      <c r="O774" s="1" t="s">
        <v>122</v>
      </c>
      <c r="P774" s="6"/>
      <c r="R774" s="6" t="s">
        <v>120</v>
      </c>
      <c r="T774" s="6" t="s">
        <v>120</v>
      </c>
      <c r="V774" s="6" t="s">
        <v>107</v>
      </c>
      <c r="X774" s="6" t="s">
        <v>115</v>
      </c>
      <c r="AA774" s="6"/>
      <c r="AB774" s="1" t="s">
        <v>116</v>
      </c>
      <c r="AC774" s="6"/>
      <c r="AE774" s="6"/>
      <c r="AH774" s="1" t="s">
        <v>122</v>
      </c>
      <c r="AJ774" s="1" t="s">
        <v>115</v>
      </c>
      <c r="AN774" s="1" t="s">
        <v>120</v>
      </c>
    </row>
    <row r="775" spans="5:40">
      <c r="E775" s="6" t="s">
        <v>107</v>
      </c>
      <c r="G775" s="6" t="s">
        <v>114</v>
      </c>
      <c r="I775" s="6" t="s">
        <v>107</v>
      </c>
      <c r="K775" s="6" t="s">
        <v>120</v>
      </c>
      <c r="M775" s="6"/>
      <c r="O775" s="1" t="s">
        <v>111</v>
      </c>
      <c r="P775" s="6"/>
      <c r="R775" s="6" t="s">
        <v>120</v>
      </c>
      <c r="T775" s="6" t="s">
        <v>120</v>
      </c>
      <c r="V775" s="6" t="s">
        <v>107</v>
      </c>
      <c r="X775" s="6" t="s">
        <v>120</v>
      </c>
      <c r="AA775" s="6"/>
      <c r="AB775" s="1" t="s">
        <v>111</v>
      </c>
      <c r="AC775" s="6"/>
      <c r="AE775" s="6"/>
      <c r="AH775" s="1" t="s">
        <v>124</v>
      </c>
      <c r="AJ775" s="1" t="s">
        <v>120</v>
      </c>
      <c r="AN775" s="1" t="s">
        <v>108</v>
      </c>
    </row>
    <row r="776" spans="5:40">
      <c r="E776" s="6" t="s">
        <v>116</v>
      </c>
      <c r="G776" s="6" t="s">
        <v>108</v>
      </c>
      <c r="I776" s="6" t="s">
        <v>114</v>
      </c>
      <c r="K776" s="6" t="s">
        <v>114</v>
      </c>
      <c r="M776" s="6"/>
      <c r="O776" s="1" t="s">
        <v>106</v>
      </c>
      <c r="P776" s="6"/>
      <c r="R776" s="6" t="s">
        <v>108</v>
      </c>
      <c r="T776" s="6" t="s">
        <v>119</v>
      </c>
      <c r="V776" s="6" t="s">
        <v>116</v>
      </c>
      <c r="X776" s="6" t="s">
        <v>114</v>
      </c>
      <c r="AA776" s="6"/>
      <c r="AB776" s="1" t="s">
        <v>106</v>
      </c>
      <c r="AC776" s="6"/>
      <c r="AE776" s="6"/>
      <c r="AH776" s="1" t="s">
        <v>115</v>
      </c>
      <c r="AJ776" s="1" t="s">
        <v>114</v>
      </c>
      <c r="AN776" s="1" t="s">
        <v>106</v>
      </c>
    </row>
    <row r="778" spans="4:39">
      <c r="D778" s="1" t="s">
        <v>89</v>
      </c>
      <c r="F778" s="1" t="s">
        <v>90</v>
      </c>
      <c r="H778" s="1" t="s">
        <v>91</v>
      </c>
      <c r="J778" s="1" t="s">
        <v>92</v>
      </c>
      <c r="N778" s="1" t="s">
        <v>93</v>
      </c>
      <c r="Q778" s="1" t="s">
        <v>89</v>
      </c>
      <c r="S778" s="1" t="s">
        <v>90</v>
      </c>
      <c r="U778" s="1" t="s">
        <v>91</v>
      </c>
      <c r="W778" s="1" t="s">
        <v>92</v>
      </c>
      <c r="AA778" s="1" t="s">
        <v>93</v>
      </c>
      <c r="AG778" s="1" t="s">
        <v>91</v>
      </c>
      <c r="AI778" s="1" t="s">
        <v>92</v>
      </c>
      <c r="AM778" s="1" t="s">
        <v>93</v>
      </c>
    </row>
    <row r="779" spans="3:39">
      <c r="C779" s="1" t="s">
        <v>78</v>
      </c>
      <c r="D779" s="1" t="str">
        <f t="shared" ref="D779:D784" si="1254">_xlfn.CONCAT(D723,"",E723)</f>
        <v>1.1376±0.0049h</v>
      </c>
      <c r="F779" s="1" t="str">
        <f t="shared" ref="F779:F784" si="1255">_xlfn.CONCAT(F723,"",G723)</f>
        <v>0.4133±0.0016e</v>
      </c>
      <c r="H779" s="1" t="str">
        <f t="shared" ref="H779:H784" si="1256">_xlfn.CONCAT(H723,"",I723)</f>
        <v>1.551±0.0046h</v>
      </c>
      <c r="J779" s="1" t="str">
        <f t="shared" ref="J779:J784" si="1257">_xlfn.CONCAT(J723,"",K723)</f>
        <v>3892±31.1774b</v>
      </c>
      <c r="N779" s="1" t="str">
        <f t="shared" ref="N779:N784" si="1258">_xlfn.CONCAT(N723,"",O723)</f>
        <v>43.8911±0.429hi</v>
      </c>
      <c r="Q779" s="1" t="str">
        <f t="shared" ref="Q779:Q784" si="1259">_xlfn.CONCAT(Q723,"",R723)</f>
        <v>1.123±0.0124e</v>
      </c>
      <c r="S779" s="1" t="str">
        <f t="shared" ref="S779:S784" si="1260">_xlfn.CONCAT(S723,"",T723)</f>
        <v>0.3887±0.0028f</v>
      </c>
      <c r="U779" s="1" t="str">
        <f t="shared" ref="U779:U784" si="1261">_xlfn.CONCAT(U723,"",V723)</f>
        <v>1.5117±0.0108h</v>
      </c>
      <c r="W779" s="1" t="str">
        <f t="shared" ref="W779:W784" si="1262">_xlfn.CONCAT(W723,"",X723)</f>
        <v>3697.4722±30.6828b</v>
      </c>
      <c r="AA779" s="1" t="str">
        <f t="shared" ref="AA779:AA784" si="1263">_xlfn.CONCAT(AA723,"",AB723)</f>
        <v>43.4761±0.1676gh</v>
      </c>
      <c r="AG779" s="1" t="str">
        <f t="shared" ref="AG779:AG784" si="1264">_xlfn.CONCAT(AG723,"",AH723)</f>
        <v>1.5667±0.0298h</v>
      </c>
      <c r="AI779" s="1" t="str">
        <f t="shared" ref="AI779:AI784" si="1265">_xlfn.CONCAT(AI723,"",AJ723)</f>
        <v>3205.6389±28.5727b</v>
      </c>
      <c r="AM779" s="1" t="str">
        <f t="shared" ref="AM779:AM784" si="1266">_xlfn.CONCAT(AM723,"",AN723)</f>
        <v>44.144±0.4297ef</v>
      </c>
    </row>
    <row r="780" spans="3:39">
      <c r="C780" s="1" t="s">
        <v>81</v>
      </c>
      <c r="D780" s="1" t="str">
        <f t="shared" si="1254"/>
        <v>1.1381±0.0118h</v>
      </c>
      <c r="F780" s="1" t="str">
        <f t="shared" si="1255"/>
        <v>0.412±0.0115e</v>
      </c>
      <c r="H780" s="1" t="str">
        <f t="shared" si="1256"/>
        <v>1.5501±0.0057h</v>
      </c>
      <c r="J780" s="1" t="str">
        <f t="shared" si="1257"/>
        <v>3888.3056±24.9391b</v>
      </c>
      <c r="N780" s="1" t="str">
        <f t="shared" si="1258"/>
        <v>44.2872±0.4407gh</v>
      </c>
      <c r="Q780" s="1" t="str">
        <f t="shared" si="1259"/>
        <v>1.1202±0.0205e</v>
      </c>
      <c r="S780" s="1" t="str">
        <f t="shared" si="1260"/>
        <v>0.3885±0.004f</v>
      </c>
      <c r="U780" s="1" t="str">
        <f t="shared" si="1261"/>
        <v>1.5087±0.0199h</v>
      </c>
      <c r="W780" s="1" t="str">
        <f t="shared" si="1262"/>
        <v>3676.1944±44.6588b</v>
      </c>
      <c r="AA780" s="1" t="str">
        <f t="shared" si="1263"/>
        <v>44.1557±0.6287fg</v>
      </c>
      <c r="AG780" s="1" t="str">
        <f t="shared" si="1264"/>
        <v>1.5495±0.0087h</v>
      </c>
      <c r="AI780" s="1" t="str">
        <f t="shared" si="1265"/>
        <v>3185.8333±35.2456b</v>
      </c>
      <c r="AM780" s="1" t="str">
        <f t="shared" si="1266"/>
        <v>44.5501±0.4298e</v>
      </c>
    </row>
    <row r="781" spans="3:39">
      <c r="C781" s="1" t="s">
        <v>101</v>
      </c>
      <c r="D781" s="1">
        <f t="shared" ref="D781:H781" si="1267">D725</f>
        <v>1.1379</v>
      </c>
      <c r="F781" s="1">
        <f t="shared" si="1267"/>
        <v>0.4126</v>
      </c>
      <c r="H781" s="1">
        <f t="shared" si="1267"/>
        <v>1.5505</v>
      </c>
      <c r="J781" s="1">
        <f>J725</f>
        <v>3890.1528</v>
      </c>
      <c r="N781" s="1">
        <f t="shared" ref="N781:S781" si="1268">N725</f>
        <v>44.0891</v>
      </c>
      <c r="Q781" s="1">
        <f t="shared" si="1268"/>
        <v>1.1216</v>
      </c>
      <c r="S781" s="1">
        <f t="shared" si="1268"/>
        <v>0.3886</v>
      </c>
      <c r="U781" s="1">
        <f>U725</f>
        <v>1.5102</v>
      </c>
      <c r="W781" s="1">
        <f>W725</f>
        <v>3686.8333</v>
      </c>
      <c r="AA781" s="1">
        <f>AA725</f>
        <v>43.8159</v>
      </c>
      <c r="AG781" s="1">
        <f>AG725</f>
        <v>1.5581</v>
      </c>
      <c r="AI781" s="1">
        <f>AI725</f>
        <v>3195.7361</v>
      </c>
      <c r="AM781" s="1">
        <f>AM725</f>
        <v>44.3471</v>
      </c>
    </row>
    <row r="782" spans="3:39">
      <c r="C782" s="1" t="s">
        <v>80</v>
      </c>
      <c r="D782" s="1" t="str">
        <f t="shared" si="1254"/>
        <v>1.0895±0.005j</v>
      </c>
      <c r="F782" s="1" t="str">
        <f t="shared" si="1255"/>
        <v>0.3803±0.0046f</v>
      </c>
      <c r="H782" s="1" t="str">
        <f t="shared" si="1256"/>
        <v>1.4698±0.0013j</v>
      </c>
      <c r="J782" s="1" t="str">
        <f t="shared" si="1257"/>
        <v>2563.1111±23.0412fg</v>
      </c>
      <c r="N782" s="1" t="str">
        <f t="shared" si="1258"/>
        <v>41.8074±0.1649l</v>
      </c>
      <c r="Q782" s="1" t="str">
        <f t="shared" si="1259"/>
        <v>1.085±0.007fg</v>
      </c>
      <c r="S782" s="1" t="str">
        <f t="shared" si="1260"/>
        <v>0.3708±0.0124g</v>
      </c>
      <c r="U782" s="1" t="str">
        <f t="shared" si="1261"/>
        <v>1.4558±0.0149i</v>
      </c>
      <c r="W782" s="1" t="str">
        <f t="shared" si="1262"/>
        <v>2395.5185±24.8542fg</v>
      </c>
      <c r="AA782" s="1" t="str">
        <f t="shared" si="1263"/>
        <v>41.306±0.2362i</v>
      </c>
      <c r="AG782" s="1" t="str">
        <f t="shared" si="1264"/>
        <v>1.481±0.0125i</v>
      </c>
      <c r="AI782" s="1" t="str">
        <f t="shared" si="1265"/>
        <v>2076.2037±24.3626ef</v>
      </c>
      <c r="AM782" s="1" t="str">
        <f t="shared" si="1266"/>
        <v>42.0596±0.0896h</v>
      </c>
    </row>
    <row r="783" spans="3:39">
      <c r="C783" s="1" t="s">
        <v>81</v>
      </c>
      <c r="D783" s="1" t="str">
        <f t="shared" si="1254"/>
        <v>1.0306±0.009m</v>
      </c>
      <c r="F783" s="1" t="str">
        <f t="shared" si="1255"/>
        <v>0.3226±0.0153i</v>
      </c>
      <c r="H783" s="1" t="str">
        <f t="shared" si="1256"/>
        <v>1.3533±0.0103n</v>
      </c>
      <c r="J783" s="1" t="str">
        <f t="shared" si="1257"/>
        <v>2352.9259±52.2242h</v>
      </c>
      <c r="N783" s="1" t="str">
        <f t="shared" si="1258"/>
        <v>42.5591±0.2049k</v>
      </c>
      <c r="Q783" s="1" t="str">
        <f t="shared" si="1259"/>
        <v>1.0157±0.0095j</v>
      </c>
      <c r="S783" s="1" t="str">
        <f t="shared" si="1260"/>
        <v>0.3192±0.0058j</v>
      </c>
      <c r="U783" s="1" t="str">
        <f t="shared" si="1261"/>
        <v>1.3348±0.0112m</v>
      </c>
      <c r="W783" s="1" t="str">
        <f t="shared" si="1262"/>
        <v>2211.0185±23.1528hi</v>
      </c>
      <c r="AA783" s="1" t="str">
        <f t="shared" si="1263"/>
        <v>41.9615±0.2075i</v>
      </c>
      <c r="AG783" s="1" t="str">
        <f t="shared" si="1264"/>
        <v>1.3708±0.0221l</v>
      </c>
      <c r="AI783" s="1" t="str">
        <f t="shared" si="1265"/>
        <v>1919.8889±21.2041g</v>
      </c>
      <c r="AM783" s="1" t="str">
        <f t="shared" si="1266"/>
        <v>42.8024±0.2093gh</v>
      </c>
    </row>
    <row r="784" spans="3:39">
      <c r="C784" s="1" t="s">
        <v>82</v>
      </c>
      <c r="D784" s="1" t="str">
        <f t="shared" si="1254"/>
        <v>0.9316±0.008n</v>
      </c>
      <c r="F784" s="1" t="str">
        <f t="shared" si="1255"/>
        <v>0.2478±0.0083j</v>
      </c>
      <c r="H784" s="1" t="str">
        <f t="shared" si="1256"/>
        <v>1.1795±0.0005o</v>
      </c>
      <c r="J784" s="1" t="str">
        <f t="shared" si="1257"/>
        <v>2091.5926±67.2934j</v>
      </c>
      <c r="N784" s="1" t="str">
        <f t="shared" si="1258"/>
        <v>43.1996±0.2705ijk</v>
      </c>
      <c r="Q784" s="1" t="str">
        <f t="shared" si="1259"/>
        <v>0.9138±0.0147k</v>
      </c>
      <c r="S784" s="1" t="str">
        <f t="shared" si="1260"/>
        <v>0.2423±0.0043k</v>
      </c>
      <c r="U784" s="1" t="str">
        <f t="shared" si="1261"/>
        <v>1.1562±0.0104n</v>
      </c>
      <c r="W784" s="1" t="str">
        <f t="shared" si="1262"/>
        <v>1941.9259±61.2781j</v>
      </c>
      <c r="AA784" s="1" t="str">
        <f t="shared" si="1263"/>
        <v>43.0816±0.2198h</v>
      </c>
      <c r="AG784" s="1" t="str">
        <f t="shared" si="1264"/>
        <v>1.1892±0.0259m</v>
      </c>
      <c r="AI784" s="1" t="str">
        <f t="shared" si="1265"/>
        <v>1686.7222±54.1483h</v>
      </c>
      <c r="AM784" s="1" t="str">
        <f t="shared" si="1266"/>
        <v>43.4865±0.2686fg</v>
      </c>
    </row>
    <row r="785" spans="3:39">
      <c r="C785" s="1" t="s">
        <v>102</v>
      </c>
      <c r="D785" s="1">
        <f t="shared" ref="D785:H785" si="1269">D729</f>
        <v>1.0173</v>
      </c>
      <c r="F785" s="1">
        <f t="shared" si="1269"/>
        <v>0.3169</v>
      </c>
      <c r="H785" s="1">
        <f t="shared" si="1269"/>
        <v>1.3342</v>
      </c>
      <c r="J785" s="1">
        <f>J729</f>
        <v>2335.8765</v>
      </c>
      <c r="N785" s="1">
        <f t="shared" ref="N785:S785" si="1270">N729</f>
        <v>42.522</v>
      </c>
      <c r="Q785" s="1">
        <f t="shared" si="1270"/>
        <v>1.0048</v>
      </c>
      <c r="S785" s="1">
        <f t="shared" si="1270"/>
        <v>0.3108</v>
      </c>
      <c r="U785" s="1">
        <f>U729</f>
        <v>1.3156</v>
      </c>
      <c r="W785" s="1">
        <f>W729</f>
        <v>2182.821</v>
      </c>
      <c r="AA785" s="1">
        <f>AA729</f>
        <v>42.1164</v>
      </c>
      <c r="AG785" s="1">
        <f>AG729</f>
        <v>1.347</v>
      </c>
      <c r="AI785" s="1">
        <f>AI729</f>
        <v>1894.2716</v>
      </c>
      <c r="AM785" s="1">
        <f>AM729</f>
        <v>42.7829</v>
      </c>
    </row>
    <row r="786" spans="3:39">
      <c r="C786" s="1" t="s">
        <v>83</v>
      </c>
      <c r="D786" s="1" t="str">
        <f t="shared" ref="D786:D788" si="1271">_xlfn.CONCAT(D730,"",E730)</f>
        <v>1.0473±0.0058l</v>
      </c>
      <c r="F786" s="1" t="str">
        <f t="shared" ref="F786:F788" si="1272">_xlfn.CONCAT(F730,"",G730)</f>
        <v>0.337±0.0035ghi</v>
      </c>
      <c r="H786" s="1" t="str">
        <f t="shared" ref="H786:H788" si="1273">_xlfn.CONCAT(H730,"",I730)</f>
        <v>1.3843±0.0034m</v>
      </c>
      <c r="J786" s="1" t="str">
        <f t="shared" ref="J786:J788" si="1274">_xlfn.CONCAT(J730,"",K730)</f>
        <v>2137.8704±33.5949j</v>
      </c>
      <c r="N786" s="1" t="str">
        <f t="shared" ref="N786:N788" si="1275">_xlfn.CONCAT(N730,"",O730)</f>
        <v>40.1382±0.2577m</v>
      </c>
      <c r="Q786" s="1" t="str">
        <f t="shared" ref="Q786:Q788" si="1276">_xlfn.CONCAT(Q730,"",R730)</f>
        <v>1.0308±0.0085ij</v>
      </c>
      <c r="S786" s="1" t="str">
        <f t="shared" ref="S786:S788" si="1277">_xlfn.CONCAT(S730,"",T730)</f>
        <v>0.3315±0.0131hij</v>
      </c>
      <c r="U786" s="1" t="str">
        <f t="shared" ref="U786:U788" si="1278">_xlfn.CONCAT(U730,"",V730)</f>
        <v>1.3623±0.009l</v>
      </c>
      <c r="W786" s="1" t="str">
        <f t="shared" ref="W786:W788" si="1279">_xlfn.CONCAT(W730,"",X730)</f>
        <v>1977.0926±26.3721j</v>
      </c>
      <c r="AA786" s="1" t="str">
        <f t="shared" ref="AA786:AA788" si="1280">_xlfn.CONCAT(AA730,"",AB730)</f>
        <v>39.6503±0.088j</v>
      </c>
      <c r="AG786" s="1" t="str">
        <f t="shared" ref="AG786:AG788" si="1281">_xlfn.CONCAT(AG730,"",AH730)</f>
        <v>1.3898±0.0046kl</v>
      </c>
      <c r="AI786" s="1" t="str">
        <f t="shared" ref="AI786:AI788" si="1282">_xlfn.CONCAT(AI730,"",AJ730)</f>
        <v>1719.0926±13.6394h</v>
      </c>
      <c r="AM786" s="1" t="str">
        <f t="shared" ref="AM786:AM788" si="1283">_xlfn.CONCAT(AM730,"",AN730)</f>
        <v>40.3806±0.397i</v>
      </c>
    </row>
    <row r="787" spans="3:39">
      <c r="C787" s="1" t="s">
        <v>84</v>
      </c>
      <c r="D787" s="1" t="str">
        <f t="shared" si="1271"/>
        <v>1.0616±0.002kl</v>
      </c>
      <c r="F787" s="1" t="str">
        <f t="shared" si="1272"/>
        <v>0.342±0.0041gh</v>
      </c>
      <c r="H787" s="1" t="str">
        <f t="shared" si="1273"/>
        <v>1.4036±0.0023l</v>
      </c>
      <c r="J787" s="1" t="str">
        <f t="shared" si="1274"/>
        <v>2371.7778±49.7193h</v>
      </c>
      <c r="N787" s="1" t="str">
        <f t="shared" si="1275"/>
        <v>41.7847±0.3072l</v>
      </c>
      <c r="Q787" s="1" t="str">
        <f t="shared" si="1276"/>
        <v>1.0533±0.014hi</v>
      </c>
      <c r="S787" s="1" t="str">
        <f t="shared" si="1277"/>
        <v>0.3383±0.0051hi</v>
      </c>
      <c r="U787" s="1" t="str">
        <f t="shared" si="1278"/>
        <v>1.3917±0.0168jk</v>
      </c>
      <c r="W787" s="1" t="str">
        <f t="shared" si="1279"/>
        <v>2187.6852±34.5209hi</v>
      </c>
      <c r="AA787" s="1" t="str">
        <f t="shared" si="1280"/>
        <v>41.2483±0.3038i</v>
      </c>
      <c r="AG787" s="1" t="str">
        <f t="shared" si="1281"/>
        <v>1.4102±0.0194jk</v>
      </c>
      <c r="AI787" s="1" t="str">
        <f t="shared" si="1282"/>
        <v>1899.7037±23.8491g</v>
      </c>
      <c r="AM787" s="1" t="str">
        <f t="shared" si="1283"/>
        <v>42.0243±0.3161h</v>
      </c>
    </row>
    <row r="788" spans="3:39">
      <c r="C788" s="1" t="s">
        <v>85</v>
      </c>
      <c r="D788" s="1" t="str">
        <f t="shared" si="1271"/>
        <v>1.1071±0.0126i</v>
      </c>
      <c r="F788" s="1" t="str">
        <f t="shared" si="1272"/>
        <v>0.3796±0.0103f</v>
      </c>
      <c r="H788" s="1" t="str">
        <f t="shared" si="1273"/>
        <v>1.4868±0.0023i</v>
      </c>
      <c r="J788" s="1" t="str">
        <f t="shared" si="1274"/>
        <v>2502.2778±37.2885g</v>
      </c>
      <c r="N788" s="1" t="str">
        <f t="shared" si="1275"/>
        <v>44.7397±0.5355g</v>
      </c>
      <c r="Q788" s="1" t="str">
        <f t="shared" si="1276"/>
        <v>1.0903±0.0206f</v>
      </c>
      <c r="S788" s="1" t="str">
        <f t="shared" si="1277"/>
        <v>0.365±0.0155g</v>
      </c>
      <c r="U788" s="1" t="str">
        <f t="shared" si="1278"/>
        <v>1.4553±0.027i</v>
      </c>
      <c r="W788" s="1" t="str">
        <f t="shared" si="1279"/>
        <v>2331.7407±30.6156g</v>
      </c>
      <c r="AA788" s="1" t="str">
        <f t="shared" si="1280"/>
        <v>44.324±0.2213f</v>
      </c>
      <c r="AG788" s="1" t="str">
        <f t="shared" si="1281"/>
        <v>1.4747±0.0109i</v>
      </c>
      <c r="AI788" s="1" t="str">
        <f t="shared" si="1282"/>
        <v>2023±19.6824f</v>
      </c>
      <c r="AM788" s="1" t="str">
        <f t="shared" si="1283"/>
        <v>45.0353±0.5342e</v>
      </c>
    </row>
    <row r="789" spans="3:39">
      <c r="C789" s="1" t="s">
        <v>103</v>
      </c>
      <c r="D789" s="1">
        <f t="shared" ref="D789:H789" si="1284">D733</f>
        <v>1.072</v>
      </c>
      <c r="F789" s="1">
        <f t="shared" si="1284"/>
        <v>0.3529</v>
      </c>
      <c r="H789" s="1">
        <f t="shared" si="1284"/>
        <v>1.4249</v>
      </c>
      <c r="J789" s="1">
        <f>J733</f>
        <v>2337.3086</v>
      </c>
      <c r="N789" s="1">
        <f t="shared" ref="N789:S789" si="1285">N733</f>
        <v>42.2208</v>
      </c>
      <c r="Q789" s="1">
        <f t="shared" si="1285"/>
        <v>1.0582</v>
      </c>
      <c r="S789" s="1">
        <f t="shared" si="1285"/>
        <v>0.3449</v>
      </c>
      <c r="U789" s="1">
        <f>U733</f>
        <v>1.4031</v>
      </c>
      <c r="W789" s="1">
        <f>W733</f>
        <v>2165.5062</v>
      </c>
      <c r="AA789" s="1">
        <f>AA733</f>
        <v>41.7409</v>
      </c>
      <c r="AG789" s="1">
        <f>AG733</f>
        <v>1.4249</v>
      </c>
      <c r="AI789" s="1">
        <f>AI733</f>
        <v>1880.5988</v>
      </c>
      <c r="AM789" s="1">
        <f>AM733</f>
        <v>42.4801</v>
      </c>
    </row>
    <row r="790" spans="3:39">
      <c r="C790" s="1" t="s">
        <v>86</v>
      </c>
      <c r="D790" s="1" t="str">
        <f t="shared" ref="D790:D792" si="1286">_xlfn.CONCAT(D734,"",E734)</f>
        <v>1.0478±0.0088l</v>
      </c>
      <c r="F790" s="1" t="str">
        <f t="shared" ref="F790:F792" si="1287">_xlfn.CONCAT(F734,"",G734)</f>
        <v>0.3325±0.0069hi</v>
      </c>
      <c r="H790" s="1" t="str">
        <f t="shared" ref="H790:H792" si="1288">_xlfn.CONCAT(H734,"",I734)</f>
        <v>1.3803±0.005m</v>
      </c>
      <c r="J790" s="1" t="str">
        <f t="shared" ref="J790:J792" si="1289">_xlfn.CONCAT(J734,"",K734)</f>
        <v>2382.7083±69.7426h</v>
      </c>
      <c r="N790" s="1" t="str">
        <f t="shared" ref="N790:N792" si="1290">_xlfn.CONCAT(N734,"",O734)</f>
        <v>42.6952±0.2712jk</v>
      </c>
      <c r="Q790" s="1" t="str">
        <f t="shared" ref="Q790:Q792" si="1291">_xlfn.CONCAT(Q734,"",R734)</f>
        <v>1.0275±0.0224j</v>
      </c>
      <c r="S790" s="1" t="str">
        <f t="shared" ref="S790:S792" si="1292">_xlfn.CONCAT(S734,"",T734)</f>
        <v>0.3227±0.0097ij</v>
      </c>
      <c r="U790" s="1" t="str">
        <f t="shared" ref="U790:U792" si="1293">_xlfn.CONCAT(U734,"",V734)</f>
        <v>1.3502±0.0133lm</v>
      </c>
      <c r="W790" s="1" t="str">
        <f t="shared" ref="W790:W792" si="1294">_xlfn.CONCAT(W734,"",X734)</f>
        <v>2215.125±47.847h</v>
      </c>
      <c r="AA790" s="1" t="str">
        <f t="shared" ref="AA790:AA792" si="1295">_xlfn.CONCAT(AA734,"",AB734)</f>
        <v>41.9369±0.3713i</v>
      </c>
      <c r="AG790" s="1" t="str">
        <f t="shared" ref="AG790:AG792" si="1296">_xlfn.CONCAT(AG734,"",AH734)</f>
        <v>1.3848±0.0088kl</v>
      </c>
      <c r="AI790" s="1" t="str">
        <f t="shared" ref="AI790:AI792" si="1297">_xlfn.CONCAT(AI734,"",AJ734)</f>
        <v>1923.4792±33.7809g</v>
      </c>
      <c r="AM790" s="1" t="str">
        <f t="shared" ref="AM790:AM792" si="1298">_xlfn.CONCAT(AM734,"",AN734)</f>
        <v>42.9386±0.2779gh</v>
      </c>
    </row>
    <row r="791" spans="3:39">
      <c r="C791" s="1" t="s">
        <v>87</v>
      </c>
      <c r="D791" s="1" t="str">
        <f t="shared" si="1286"/>
        <v>1.0468±0.009l</v>
      </c>
      <c r="F791" s="1" t="str">
        <f t="shared" si="1287"/>
        <v>0.3443±0.0058gh</v>
      </c>
      <c r="H791" s="1" t="str">
        <f t="shared" si="1288"/>
        <v>1.3911±0.0073m</v>
      </c>
      <c r="J791" s="1" t="str">
        <f t="shared" si="1289"/>
        <v>2413.0208±17.5291h</v>
      </c>
      <c r="N791" s="1" t="str">
        <f t="shared" si="1290"/>
        <v>43.3248±0.197ij</v>
      </c>
      <c r="Q791" s="1" t="str">
        <f t="shared" si="1291"/>
        <v>1.0357±0.0054ij</v>
      </c>
      <c r="S791" s="1" t="str">
        <f t="shared" si="1292"/>
        <v>0.3373±0.001hi</v>
      </c>
      <c r="U791" s="1" t="str">
        <f t="shared" si="1293"/>
        <v>1.373±0.0059kl</v>
      </c>
      <c r="W791" s="1" t="str">
        <f t="shared" si="1294"/>
        <v>2348.2292±37.3351fg</v>
      </c>
      <c r="AA791" s="1" t="str">
        <f t="shared" si="1295"/>
        <v>43.0783±0.5559h</v>
      </c>
      <c r="AG791" s="1" t="str">
        <f t="shared" si="1296"/>
        <v>1.3878±0.0123kl</v>
      </c>
      <c r="AI791" s="1" t="str">
        <f t="shared" si="1297"/>
        <v>2037±41.9054f</v>
      </c>
      <c r="AM791" s="1" t="str">
        <f t="shared" si="1298"/>
        <v>43.6137±0.1993fg</v>
      </c>
    </row>
    <row r="792" spans="3:39">
      <c r="C792" s="1" t="s">
        <v>88</v>
      </c>
      <c r="D792" s="1" t="str">
        <f t="shared" si="1286"/>
        <v>1.075±0.0123jk</v>
      </c>
      <c r="F792" s="1" t="str">
        <f t="shared" si="1287"/>
        <v>0.3496±0.0086g</v>
      </c>
      <c r="H792" s="1" t="str">
        <f t="shared" si="1288"/>
        <v>1.4246±0.0042k</v>
      </c>
      <c r="J792" s="1" t="str">
        <f t="shared" si="1289"/>
        <v>2719.5833±65.4712d</v>
      </c>
      <c r="N792" s="1" t="str">
        <f t="shared" si="1290"/>
        <v>44.1281±0.3177gh</v>
      </c>
      <c r="Q792" s="1" t="str">
        <f t="shared" si="1291"/>
        <v>1.0668±0.0063gh</v>
      </c>
      <c r="S792" s="1" t="str">
        <f t="shared" si="1292"/>
        <v>0.3427±0.0058h</v>
      </c>
      <c r="U792" s="1" t="str">
        <f t="shared" si="1293"/>
        <v>1.4095±0.0063j</v>
      </c>
      <c r="W792" s="1" t="str">
        <f t="shared" si="1294"/>
        <v>2532.0833±92.2661d</v>
      </c>
      <c r="AA792" s="1" t="str">
        <f t="shared" si="1295"/>
        <v>43.5169±0.1621gh</v>
      </c>
      <c r="AG792" s="1" t="str">
        <f t="shared" si="1296"/>
        <v>1.4365±0.0126j</v>
      </c>
      <c r="AI792" s="1" t="str">
        <f t="shared" si="1297"/>
        <v>2197.6667±113.8685d</v>
      </c>
      <c r="AM792" s="1" t="str">
        <f t="shared" si="1298"/>
        <v>44.385±0.3482ef</v>
      </c>
    </row>
    <row r="793" spans="3:39">
      <c r="C793" s="1" t="s">
        <v>104</v>
      </c>
      <c r="D793" s="1">
        <f t="shared" ref="D793:H793" si="1299">D737</f>
        <v>1.0565</v>
      </c>
      <c r="F793" s="1">
        <f t="shared" si="1299"/>
        <v>0.3421</v>
      </c>
      <c r="H793" s="1">
        <f t="shared" si="1299"/>
        <v>1.3987</v>
      </c>
      <c r="J793" s="1">
        <f>J737</f>
        <v>2505.1042</v>
      </c>
      <c r="N793" s="1">
        <f t="shared" ref="N793:S793" si="1300">N737</f>
        <v>43.3827</v>
      </c>
      <c r="Q793" s="1">
        <f t="shared" si="1300"/>
        <v>1.0433</v>
      </c>
      <c r="S793" s="1">
        <f t="shared" si="1300"/>
        <v>0.3342</v>
      </c>
      <c r="U793" s="1">
        <f>U737</f>
        <v>1.3776</v>
      </c>
      <c r="W793" s="1">
        <f>W737</f>
        <v>2365.1458</v>
      </c>
      <c r="AA793" s="1">
        <f>AA737</f>
        <v>42.844</v>
      </c>
      <c r="AG793" s="1">
        <f>AG737</f>
        <v>1.4031</v>
      </c>
      <c r="AI793" s="1">
        <f>AI737</f>
        <v>2052.7153</v>
      </c>
      <c r="AM793" s="1">
        <f>AM737</f>
        <v>43.6458</v>
      </c>
    </row>
    <row r="794" spans="3:39">
      <c r="C794" s="1" t="s">
        <v>78</v>
      </c>
      <c r="D794" s="1" t="str">
        <f t="shared" ref="D794:D799" si="1301">_xlfn.CONCAT(D738,"",E738)</f>
        <v>1.301±0.0074a</v>
      </c>
      <c r="F794" s="1" t="str">
        <f t="shared" ref="F794:F799" si="1302">_xlfn.CONCAT(F738,"",G738)</f>
        <v>0.5566±0.0111a</v>
      </c>
      <c r="H794" s="1" t="str">
        <f t="shared" ref="H794:H799" si="1303">_xlfn.CONCAT(H738,"",I738)</f>
        <v>1.8576±0.0176a</v>
      </c>
      <c r="J794" s="1" t="str">
        <f t="shared" ref="J794:J799" si="1304">_xlfn.CONCAT(J738,"",K738)</f>
        <v>4134.6111±74.5121a</v>
      </c>
      <c r="N794" s="1" t="str">
        <f t="shared" ref="N794:N799" si="1305">_xlfn.CONCAT(N738,"",O738)</f>
        <v>53.2992±0.3772a</v>
      </c>
      <c r="Q794" s="1" t="str">
        <f t="shared" ref="Q794:Q799" si="1306">_xlfn.CONCAT(Q738,"",R738)</f>
        <v>1.266±0.0087a</v>
      </c>
      <c r="S794" s="1" t="str">
        <f t="shared" ref="S794:S799" si="1307">_xlfn.CONCAT(S738,"",T738)</f>
        <v>0.5258±0.0089a</v>
      </c>
      <c r="U794" s="1" t="str">
        <f t="shared" ref="U794:U799" si="1308">_xlfn.CONCAT(U738,"",V738)</f>
        <v>1.7918±0.0132a</v>
      </c>
      <c r="W794" s="1" t="str">
        <f t="shared" ref="W794:W799" si="1309">_xlfn.CONCAT(W738,"",X738)</f>
        <v>3941.7222±80.733a</v>
      </c>
      <c r="AA794" s="1" t="str">
        <f t="shared" ref="AA794:AA799" si="1310">_xlfn.CONCAT(AA738,"",AB738)</f>
        <v>52.731±0.2306a</v>
      </c>
      <c r="AG794" s="1" t="str">
        <f t="shared" ref="AG794:AG799" si="1311">_xlfn.CONCAT(AG738,"",AH738)</f>
        <v>1.8465±0.0268a</v>
      </c>
      <c r="AI794" s="1" t="str">
        <f t="shared" ref="AI794:AI799" si="1312">_xlfn.CONCAT(AI738,"",AJ738)</f>
        <v>3401.9722±58.7334a</v>
      </c>
      <c r="AM794" s="1" t="str">
        <f t="shared" ref="AM794:AM799" si="1313">_xlfn.CONCAT(AM738,"",AN738)</f>
        <v>53.3427±0.377a</v>
      </c>
    </row>
    <row r="795" spans="3:39">
      <c r="C795" s="1" t="s">
        <v>81</v>
      </c>
      <c r="D795" s="1" t="str">
        <f t="shared" si="1301"/>
        <v>1.2973±0.0125ab</v>
      </c>
      <c r="F795" s="1" t="str">
        <f t="shared" si="1302"/>
        <v>0.5596±0.0131a</v>
      </c>
      <c r="H795" s="1" t="str">
        <f t="shared" si="1303"/>
        <v>1.857±0.0075a</v>
      </c>
      <c r="J795" s="1" t="str">
        <f t="shared" si="1304"/>
        <v>4133.9722±49.4322a</v>
      </c>
      <c r="N795" s="1" t="str">
        <f t="shared" si="1305"/>
        <v>53.4451±0.4722a</v>
      </c>
      <c r="Q795" s="1" t="str">
        <f t="shared" si="1306"/>
        <v>1.2597±0.0139a</v>
      </c>
      <c r="S795" s="1" t="str">
        <f t="shared" si="1307"/>
        <v>0.5305±0.0123a</v>
      </c>
      <c r="U795" s="1" t="str">
        <f t="shared" si="1308"/>
        <v>1.7902±0.0056a</v>
      </c>
      <c r="W795" s="1" t="str">
        <f t="shared" si="1309"/>
        <v>3941.75±56.3773a</v>
      </c>
      <c r="AA795" s="1" t="str">
        <f t="shared" si="1310"/>
        <v>52.9339±0.237a</v>
      </c>
      <c r="AG795" s="1" t="str">
        <f t="shared" si="1311"/>
        <v>1.8167±0.0133b</v>
      </c>
      <c r="AI795" s="1" t="str">
        <f t="shared" si="1312"/>
        <v>3403.4722±82.1317a</v>
      </c>
      <c r="AM795" s="1" t="str">
        <f t="shared" si="1313"/>
        <v>53.3896±0.9987a</v>
      </c>
    </row>
    <row r="796" spans="3:39">
      <c r="C796" s="1" t="s">
        <v>101</v>
      </c>
      <c r="D796" s="1">
        <f t="shared" ref="D796:H796" si="1314">D740</f>
        <v>1.2991</v>
      </c>
      <c r="F796" s="1">
        <f t="shared" si="1314"/>
        <v>0.5581</v>
      </c>
      <c r="H796" s="1">
        <f t="shared" si="1314"/>
        <v>1.8573</v>
      </c>
      <c r="J796" s="1">
        <f>J740</f>
        <v>4134.2917</v>
      </c>
      <c r="N796" s="1">
        <f t="shared" ref="N796:S796" si="1315">N740</f>
        <v>53.3721</v>
      </c>
      <c r="Q796" s="1">
        <f t="shared" si="1315"/>
        <v>1.2628</v>
      </c>
      <c r="S796" s="1">
        <f t="shared" si="1315"/>
        <v>0.5282</v>
      </c>
      <c r="U796" s="1">
        <f>U740</f>
        <v>1.791</v>
      </c>
      <c r="W796" s="1">
        <f>W740</f>
        <v>3941.7361</v>
      </c>
      <c r="AA796" s="1">
        <f>AA740</f>
        <v>52.8325</v>
      </c>
      <c r="AG796" s="1">
        <f>AG740</f>
        <v>1.8316</v>
      </c>
      <c r="AI796" s="1">
        <f>AI740</f>
        <v>3402.7222</v>
      </c>
      <c r="AM796" s="1">
        <f>AM740</f>
        <v>53.3662</v>
      </c>
    </row>
    <row r="797" spans="3:39">
      <c r="C797" s="1" t="s">
        <v>80</v>
      </c>
      <c r="D797" s="1" t="str">
        <f t="shared" si="1301"/>
        <v>1.284±0.0062bc</v>
      </c>
      <c r="F797" s="1" t="str">
        <f t="shared" si="1302"/>
        <v>0.5395±0.008b</v>
      </c>
      <c r="H797" s="1" t="str">
        <f t="shared" si="1303"/>
        <v>1.8235±0.0039b</v>
      </c>
      <c r="J797" s="1" t="str">
        <f t="shared" si="1304"/>
        <v>2683.2407±48.2958de</v>
      </c>
      <c r="N797" s="1" t="str">
        <f t="shared" si="1305"/>
        <v>49.6381±1.0866de</v>
      </c>
      <c r="Q797" s="1" t="str">
        <f t="shared" si="1306"/>
        <v>1.2493±0.0072ab</v>
      </c>
      <c r="S797" s="1" t="str">
        <f t="shared" si="1307"/>
        <v>0.5097±0.0068b</v>
      </c>
      <c r="U797" s="1" t="str">
        <f t="shared" si="1308"/>
        <v>1.759±0.011b</v>
      </c>
      <c r="W797" s="1" t="str">
        <f t="shared" si="1309"/>
        <v>2553.0185±15.8261d</v>
      </c>
      <c r="AA797" s="1" t="str">
        <f t="shared" si="1310"/>
        <v>49.4435±1.0289cd</v>
      </c>
      <c r="AG797" s="1" t="str">
        <f t="shared" si="1311"/>
        <v>1.8047±0.0288b</v>
      </c>
      <c r="AI797" s="1" t="str">
        <f t="shared" si="1312"/>
        <v>2205.1852±22.5621d</v>
      </c>
      <c r="AM797" s="1" t="str">
        <f t="shared" si="1313"/>
        <v>50.6308±1.09d</v>
      </c>
    </row>
    <row r="798" spans="3:39">
      <c r="C798" s="1" t="s">
        <v>81</v>
      </c>
      <c r="D798" s="1" t="str">
        <f t="shared" si="1301"/>
        <v>1.2621±0.009de</v>
      </c>
      <c r="F798" s="1" t="str">
        <f t="shared" si="1302"/>
        <v>0.5201±0.0064c</v>
      </c>
      <c r="H798" s="1" t="str">
        <f t="shared" si="1303"/>
        <v>1.7823±0.0085d</v>
      </c>
      <c r="J798" s="1" t="str">
        <f t="shared" si="1304"/>
        <v>2602.3889±21.217f</v>
      </c>
      <c r="N798" s="1" t="str">
        <f t="shared" si="1305"/>
        <v>49.6494±0.6897de</v>
      </c>
      <c r="Q798" s="1" t="str">
        <f t="shared" si="1306"/>
        <v>1.2272±0.0112bc</v>
      </c>
      <c r="S798" s="1" t="str">
        <f t="shared" si="1307"/>
        <v>0.4885±0.0083cd</v>
      </c>
      <c r="U798" s="1" t="str">
        <f t="shared" si="1308"/>
        <v>1.7157±0.0147de</v>
      </c>
      <c r="W798" s="1" t="str">
        <f t="shared" si="1309"/>
        <v>2512.4259±18.3452d</v>
      </c>
      <c r="AA798" s="1" t="str">
        <f t="shared" si="1310"/>
        <v>49.0734±0.9473de</v>
      </c>
      <c r="AG798" s="1" t="str">
        <f t="shared" si="1311"/>
        <v>1.7698±0.0302c</v>
      </c>
      <c r="AI798" s="1" t="str">
        <f t="shared" si="1312"/>
        <v>2169.8148±10.5541d</v>
      </c>
      <c r="AM798" s="1" t="str">
        <f t="shared" si="1313"/>
        <v>51.5909±0.6967c</v>
      </c>
    </row>
    <row r="799" spans="3:39">
      <c r="C799" s="1" t="s">
        <v>82</v>
      </c>
      <c r="D799" s="1" t="str">
        <f t="shared" si="1301"/>
        <v>1.1608±0.0086g</v>
      </c>
      <c r="F799" s="1" t="str">
        <f t="shared" si="1302"/>
        <v>0.4845±0.0017d</v>
      </c>
      <c r="H799" s="1" t="str">
        <f t="shared" si="1303"/>
        <v>1.6453±0.0099g</v>
      </c>
      <c r="J799" s="1" t="str">
        <f t="shared" si="1304"/>
        <v>2235.7778±14.1331i</v>
      </c>
      <c r="N799" s="1" t="str">
        <f t="shared" si="1305"/>
        <v>50.2322±0.2186cd</v>
      </c>
      <c r="Q799" s="1" t="str">
        <f t="shared" si="1306"/>
        <v>1.1255±0.0121e</v>
      </c>
      <c r="S799" s="1" t="str">
        <f t="shared" si="1307"/>
        <v>0.451±0.0052e</v>
      </c>
      <c r="U799" s="1" t="str">
        <f t="shared" si="1308"/>
        <v>1.5765±0.0163g</v>
      </c>
      <c r="W799" s="1" t="str">
        <f t="shared" si="1309"/>
        <v>2137.6296±11.8134i</v>
      </c>
      <c r="AA799" s="1" t="str">
        <f t="shared" si="1310"/>
        <v>49.8093±0.3795cd</v>
      </c>
      <c r="AG799" s="1" t="str">
        <f t="shared" si="1311"/>
        <v>1.655±0.0219g</v>
      </c>
      <c r="AI799" s="1" t="str">
        <f t="shared" si="1312"/>
        <v>1849.2593±9.3944g</v>
      </c>
      <c r="AM799" s="1" t="str">
        <f t="shared" si="1313"/>
        <v>50.3324±0.2691d</v>
      </c>
    </row>
    <row r="800" spans="3:39">
      <c r="C800" s="1" t="s">
        <v>102</v>
      </c>
      <c r="D800" s="1">
        <f t="shared" ref="D800:H800" si="1316">D744</f>
        <v>1.2356</v>
      </c>
      <c r="F800" s="1">
        <f t="shared" si="1316"/>
        <v>0.5147</v>
      </c>
      <c r="H800" s="1">
        <f t="shared" si="1316"/>
        <v>1.7503</v>
      </c>
      <c r="J800" s="1">
        <f>J744</f>
        <v>2507.1358</v>
      </c>
      <c r="N800" s="1">
        <f t="shared" ref="N800:S800" si="1317">N744</f>
        <v>49.8399</v>
      </c>
      <c r="Q800" s="1">
        <f t="shared" si="1317"/>
        <v>1.2007</v>
      </c>
      <c r="S800" s="1">
        <f t="shared" si="1317"/>
        <v>0.4831</v>
      </c>
      <c r="U800" s="1">
        <f>U744</f>
        <v>1.6837</v>
      </c>
      <c r="W800" s="1">
        <f>W744</f>
        <v>2401.0247</v>
      </c>
      <c r="AA800" s="1">
        <f>AA744</f>
        <v>49.4421</v>
      </c>
      <c r="AG800" s="1">
        <f>AG744</f>
        <v>1.7432</v>
      </c>
      <c r="AI800" s="1">
        <f>AI744</f>
        <v>2074.7531</v>
      </c>
      <c r="AM800" s="1">
        <f>AM744</f>
        <v>50.8514</v>
      </c>
    </row>
    <row r="801" spans="3:39">
      <c r="C801" s="1" t="s">
        <v>83</v>
      </c>
      <c r="D801" s="1" t="str">
        <f t="shared" ref="D801:D803" si="1318">_xlfn.CONCAT(D745,"",E745)</f>
        <v>1.251±0.0117e</v>
      </c>
      <c r="F801" s="1" t="str">
        <f t="shared" ref="F801:F803" si="1319">_xlfn.CONCAT(F745,"",G745)</f>
        <v>0.5208±0.0076c</v>
      </c>
      <c r="H801" s="1" t="str">
        <f t="shared" ref="H801:H803" si="1320">_xlfn.CONCAT(H745,"",I745)</f>
        <v>1.7718±0.0132d</v>
      </c>
      <c r="J801" s="1" t="str">
        <f t="shared" ref="J801:J803" si="1321">_xlfn.CONCAT(J745,"",K745)</f>
        <v>2589.9074±32.3771f</v>
      </c>
      <c r="N801" s="1" t="str">
        <f t="shared" ref="N801:N803" si="1322">_xlfn.CONCAT(N745,"",O745)</f>
        <v>48.9064±0.4266f</v>
      </c>
      <c r="Q801" s="1" t="str">
        <f t="shared" ref="Q801:Q803" si="1323">_xlfn.CONCAT(Q745,"",R745)</f>
        <v>1.2153±0.0085c</v>
      </c>
      <c r="S801" s="1" t="str">
        <f t="shared" ref="S801:S803" si="1324">_xlfn.CONCAT(S745,"",T745)</f>
        <v>0.489±0.0055cd</v>
      </c>
      <c r="U801" s="1" t="str">
        <f t="shared" ref="U801:U803" si="1325">_xlfn.CONCAT(U745,"",V745)</f>
        <v>1.7043±0.0106e</v>
      </c>
      <c r="W801" s="1" t="str">
        <f t="shared" ref="W801:W803" si="1326">_xlfn.CONCAT(W745,"",X745)</f>
        <v>2422.7222±32.7937ef</v>
      </c>
      <c r="AA801" s="1" t="str">
        <f t="shared" ref="AA801:AA803" si="1327">_xlfn.CONCAT(AA745,"",AB745)</f>
        <v>48.4953±0.4881e</v>
      </c>
      <c r="AG801" s="1" t="str">
        <f t="shared" ref="AG801:AG803" si="1328">_xlfn.CONCAT(AG745,"",AH745)</f>
        <v>1.6942±0.0166ef</v>
      </c>
      <c r="AI801" s="1" t="str">
        <f t="shared" ref="AI801:AI803" si="1329">_xlfn.CONCAT(AI745,"",AJ745)</f>
        <v>2092.8333±36.981ef</v>
      </c>
      <c r="AM801" s="1" t="str">
        <f t="shared" ref="AM801:AM803" si="1330">_xlfn.CONCAT(AM745,"",AN745)</f>
        <v>49.8944±0.4332d</v>
      </c>
    </row>
    <row r="802" spans="3:39">
      <c r="C802" s="1" t="s">
        <v>84</v>
      </c>
      <c r="D802" s="1" t="str">
        <f t="shared" si="1318"/>
        <v>1.2283±0.0075f</v>
      </c>
      <c r="F802" s="1" t="str">
        <f t="shared" si="1319"/>
        <v>0.5166±0.0098c</v>
      </c>
      <c r="H802" s="1" t="str">
        <f t="shared" si="1320"/>
        <v>1.745±0.0084e</v>
      </c>
      <c r="J802" s="1" t="str">
        <f t="shared" si="1321"/>
        <v>2545.2778±43.6884fg</v>
      </c>
      <c r="N802" s="1" t="str">
        <f t="shared" si="1322"/>
        <v>50.4732±0.3242c</v>
      </c>
      <c r="Q802" s="1" t="str">
        <f t="shared" si="1323"/>
        <v>1.1935±0.0115d</v>
      </c>
      <c r="S802" s="1" t="str">
        <f t="shared" si="1324"/>
        <v>0.4862±0.0107cd</v>
      </c>
      <c r="U802" s="1" t="str">
        <f t="shared" si="1325"/>
        <v>1.6797±0.0209f</v>
      </c>
      <c r="W802" s="1" t="str">
        <f t="shared" si="1326"/>
        <v>2380.1296±41.6816fg</v>
      </c>
      <c r="AA802" s="1" t="str">
        <f t="shared" si="1327"/>
        <v>50.2638±0.0415c</v>
      </c>
      <c r="AG802" s="1" t="str">
        <f t="shared" si="1328"/>
        <v>1.7067±0.017e</v>
      </c>
      <c r="AI802" s="1" t="str">
        <f t="shared" si="1329"/>
        <v>2057.4815±29.7714f</v>
      </c>
      <c r="AM802" s="1" t="str">
        <f t="shared" si="1330"/>
        <v>52.4217±0.3268bc</v>
      </c>
    </row>
    <row r="803" spans="3:39">
      <c r="C803" s="1" t="s">
        <v>85</v>
      </c>
      <c r="D803" s="1" t="str">
        <f t="shared" si="1318"/>
        <v>1.282±0.0087bc</v>
      </c>
      <c r="F803" s="1" t="str">
        <f t="shared" si="1319"/>
        <v>0.5361±0.0048b</v>
      </c>
      <c r="H803" s="1" t="str">
        <f t="shared" si="1320"/>
        <v>1.8181±0.005b</v>
      </c>
      <c r="J803" s="1" t="str">
        <f t="shared" si="1321"/>
        <v>2690.8148±49.4576d</v>
      </c>
      <c r="N803" s="1" t="str">
        <f t="shared" si="1322"/>
        <v>52.8038±0.1228a</v>
      </c>
      <c r="Q803" s="1" t="str">
        <f t="shared" si="1323"/>
        <v>1.2473±0.0111ab</v>
      </c>
      <c r="S803" s="1" t="str">
        <f t="shared" si="1324"/>
        <v>0.5025±0.0085bc</v>
      </c>
      <c r="U803" s="1" t="str">
        <f t="shared" si="1325"/>
        <v>1.7498±0.0032bc</v>
      </c>
      <c r="W803" s="1" t="str">
        <f t="shared" si="1326"/>
        <v>2531.5556±37.118d</v>
      </c>
      <c r="AA803" s="1" t="str">
        <f t="shared" si="1327"/>
        <v>52.5564±0.1473a</v>
      </c>
      <c r="AG803" s="1" t="str">
        <f t="shared" si="1328"/>
        <v>1.7437±0.0106cd</v>
      </c>
      <c r="AI803" s="1" t="str">
        <f t="shared" si="1329"/>
        <v>2186.2407±29.5348d</v>
      </c>
      <c r="AM803" s="1" t="str">
        <f t="shared" si="1330"/>
        <v>52.9231±0.0652ab</v>
      </c>
    </row>
    <row r="804" spans="3:39">
      <c r="C804" s="1" t="s">
        <v>103</v>
      </c>
      <c r="D804" s="1">
        <f t="shared" ref="D804:H804" si="1331">D748</f>
        <v>1.2538</v>
      </c>
      <c r="F804" s="1">
        <f t="shared" si="1331"/>
        <v>0.5245</v>
      </c>
      <c r="H804" s="1">
        <f t="shared" si="1331"/>
        <v>1.7783</v>
      </c>
      <c r="J804" s="1">
        <f>J748</f>
        <v>2608.6667</v>
      </c>
      <c r="N804" s="1">
        <f t="shared" ref="N804:S804" si="1332">N748</f>
        <v>50.7278</v>
      </c>
      <c r="Q804" s="1">
        <f t="shared" si="1332"/>
        <v>1.2187</v>
      </c>
      <c r="S804" s="1">
        <f t="shared" si="1332"/>
        <v>0.4926</v>
      </c>
      <c r="U804" s="1">
        <f>U748</f>
        <v>1.7113</v>
      </c>
      <c r="W804" s="1">
        <f>W748</f>
        <v>2444.8025</v>
      </c>
      <c r="AA804" s="1">
        <f>AA748</f>
        <v>50.4385</v>
      </c>
      <c r="AG804" s="1">
        <f>AG748</f>
        <v>1.7148</v>
      </c>
      <c r="AI804" s="1">
        <f>AI748</f>
        <v>2112.1852</v>
      </c>
      <c r="AM804" s="1">
        <f>AM748</f>
        <v>51.7464</v>
      </c>
    </row>
    <row r="805" spans="3:39">
      <c r="C805" s="1" t="s">
        <v>86</v>
      </c>
      <c r="D805" s="1" t="str">
        <f t="shared" ref="D805:D807" si="1333">_xlfn.CONCAT(D749,"",E749)</f>
        <v>1.218±0.0128f</v>
      </c>
      <c r="F805" s="1" t="str">
        <f t="shared" ref="F805:F807" si="1334">_xlfn.CONCAT(F749,"",G749)</f>
        <v>0.5131±0.0081c</v>
      </c>
      <c r="H805" s="1" t="str">
        <f t="shared" ref="H805:H807" si="1335">_xlfn.CONCAT(H749,"",I749)</f>
        <v>1.7311±0.006f</v>
      </c>
      <c r="J805" s="1" t="str">
        <f t="shared" ref="J805:J807" si="1336">_xlfn.CONCAT(J749,"",K749)</f>
        <v>2609.2917±29.671ef</v>
      </c>
      <c r="N805" s="1" t="str">
        <f t="shared" ref="N805:N807" si="1337">_xlfn.CONCAT(N749,"",O749)</f>
        <v>48.9745±0.3502ef</v>
      </c>
      <c r="Q805" s="1" t="str">
        <f t="shared" ref="Q805:Q807" si="1338">_xlfn.CONCAT(Q749,"",R749)</f>
        <v>1.183±0.0103d</v>
      </c>
      <c r="S805" s="1" t="str">
        <f t="shared" ref="S805:S807" si="1339">_xlfn.CONCAT(S749,"",T749)</f>
        <v>0.4842±0.0113d</v>
      </c>
      <c r="U805" s="1" t="str">
        <f t="shared" ref="U805:U807" si="1340">_xlfn.CONCAT(U749,"",V749)</f>
        <v>1.6672±0.0015f</v>
      </c>
      <c r="W805" s="1" t="str">
        <f t="shared" ref="W805:W807" si="1341">_xlfn.CONCAT(W749,"",X749)</f>
        <v>2485.6875±14.875de</v>
      </c>
      <c r="AA805" s="1" t="str">
        <f t="shared" ref="AA805:AA807" si="1342">_xlfn.CONCAT(AA749,"",AB749)</f>
        <v>49.7683±0.8792cd</v>
      </c>
      <c r="AG805" s="1" t="str">
        <f t="shared" ref="AG805:AG807" si="1343">_xlfn.CONCAT(AG749,"",AH749)</f>
        <v>1.6973±0.0045ef</v>
      </c>
      <c r="AI805" s="1" t="str">
        <f t="shared" ref="AI805:AI807" si="1344">_xlfn.CONCAT(AI749,"",AJ749)</f>
        <v>2147.1667±20.1015de</v>
      </c>
      <c r="AM805" s="1" t="str">
        <f t="shared" ref="AM805:AM807" si="1345">_xlfn.CONCAT(AM749,"",AN749)</f>
        <v>49.8384±1.3365d</v>
      </c>
    </row>
    <row r="806" spans="3:39">
      <c r="C806" s="1" t="s">
        <v>87</v>
      </c>
      <c r="D806" s="1" t="str">
        <f t="shared" si="1333"/>
        <v>1.2123±0.0081f</v>
      </c>
      <c r="F806" s="1" t="str">
        <f t="shared" si="1334"/>
        <v>0.5115±0.0066c</v>
      </c>
      <c r="H806" s="1" t="str">
        <f t="shared" si="1335"/>
        <v>1.7238±0.002f</v>
      </c>
      <c r="J806" s="1" t="str">
        <f t="shared" si="1336"/>
        <v>2739.0625±17.9571d</v>
      </c>
      <c r="N806" s="1" t="str">
        <f t="shared" si="1337"/>
        <v>51.502±0.3963b</v>
      </c>
      <c r="Q806" s="1" t="str">
        <f t="shared" si="1338"/>
        <v>1.1773±0.0124d</v>
      </c>
      <c r="S806" s="1" t="str">
        <f t="shared" si="1339"/>
        <v>0.482±0.0065d</v>
      </c>
      <c r="U806" s="1" t="str">
        <f t="shared" si="1340"/>
        <v>1.6593±0.0068f</v>
      </c>
      <c r="W806" s="1" t="str">
        <f t="shared" si="1341"/>
        <v>2551.5625±17.9571d</v>
      </c>
      <c r="AA806" s="1" t="str">
        <f t="shared" si="1342"/>
        <v>51.5495±0.3437b</v>
      </c>
      <c r="AG806" s="1" t="str">
        <f t="shared" si="1343"/>
        <v>1.6738±0.0088fg</v>
      </c>
      <c r="AI806" s="1" t="str">
        <f t="shared" si="1344"/>
        <v>2202.375±5.1467d</v>
      </c>
      <c r="AM806" s="1" t="str">
        <f t="shared" si="1345"/>
        <v>52.3376±0.3302bc</v>
      </c>
    </row>
    <row r="807" spans="3:39">
      <c r="C807" s="1" t="s">
        <v>88</v>
      </c>
      <c r="D807" s="1" t="str">
        <f t="shared" si="1333"/>
        <v>1.2711±0.0159cd</v>
      </c>
      <c r="F807" s="1" t="str">
        <f t="shared" si="1334"/>
        <v>0.5268±0.0104bc</v>
      </c>
      <c r="H807" s="1" t="str">
        <f t="shared" si="1335"/>
        <v>1.798±0.0068c</v>
      </c>
      <c r="J807" s="1" t="str">
        <f t="shared" si="1336"/>
        <v>2833.8958±39.0523c</v>
      </c>
      <c r="N807" s="1" t="str">
        <f t="shared" si="1337"/>
        <v>53.068±0.2353a</v>
      </c>
      <c r="Q807" s="1" t="str">
        <f t="shared" si="1338"/>
        <v>1.2348±0.0188bc</v>
      </c>
      <c r="S807" s="1" t="str">
        <f t="shared" si="1339"/>
        <v>0.496±0.0126bcd</v>
      </c>
      <c r="U807" s="1" t="str">
        <f t="shared" si="1340"/>
        <v>1.7308±0.0083cd</v>
      </c>
      <c r="W807" s="1" t="str">
        <f t="shared" si="1341"/>
        <v>2646.3958±39.0523c</v>
      </c>
      <c r="AA807" s="1" t="str">
        <f t="shared" si="1342"/>
        <v>52.585±0.1548a</v>
      </c>
      <c r="AG807" s="1" t="str">
        <f t="shared" si="1343"/>
        <v>1.721±0.0169de</v>
      </c>
      <c r="AI807" s="1" t="str">
        <f t="shared" si="1344"/>
        <v>2285.3125±34.2543c</v>
      </c>
      <c r="AM807" s="1" t="str">
        <f t="shared" si="1345"/>
        <v>53.3887±0.2928a</v>
      </c>
    </row>
    <row r="808" spans="3:39">
      <c r="C808" s="1" t="s">
        <v>104</v>
      </c>
      <c r="D808" s="1">
        <f t="shared" ref="D808:H808" si="1346">D752</f>
        <v>1.2338</v>
      </c>
      <c r="F808" s="1">
        <f t="shared" si="1346"/>
        <v>0.5171</v>
      </c>
      <c r="H808" s="1">
        <f t="shared" si="1346"/>
        <v>1.751</v>
      </c>
      <c r="J808" s="1">
        <f>J752</f>
        <v>2727.4167</v>
      </c>
      <c r="N808" s="1">
        <f t="shared" ref="N808:S808" si="1347">N752</f>
        <v>51.1815</v>
      </c>
      <c r="Q808" s="1">
        <f t="shared" si="1347"/>
        <v>1.1984</v>
      </c>
      <c r="S808" s="1">
        <f t="shared" si="1347"/>
        <v>0.4874</v>
      </c>
      <c r="U808" s="1">
        <f>U752</f>
        <v>1.6858</v>
      </c>
      <c r="W808" s="1">
        <f>W752</f>
        <v>2561.2153</v>
      </c>
      <c r="AA808" s="1">
        <f>AA752</f>
        <v>51.3009</v>
      </c>
      <c r="AG808" s="1">
        <f>AG752</f>
        <v>1.6974</v>
      </c>
      <c r="AI808" s="1">
        <f>AI752</f>
        <v>2211.6181</v>
      </c>
      <c r="AM808" s="1">
        <f>AM752</f>
        <v>51.8549</v>
      </c>
    </row>
    <row r="817" spans="2:9">
      <c r="B817" s="17" t="s">
        <v>166</v>
      </c>
      <c r="C817" s="17" t="s">
        <v>167</v>
      </c>
      <c r="D817" s="17" t="s">
        <v>89</v>
      </c>
      <c r="E817" s="17" t="s">
        <v>90</v>
      </c>
      <c r="F817" s="17" t="s">
        <v>91</v>
      </c>
      <c r="G817" s="18" t="s">
        <v>168</v>
      </c>
      <c r="H817" s="17" t="s">
        <v>92</v>
      </c>
      <c r="I817" s="17" t="s">
        <v>93</v>
      </c>
    </row>
    <row r="818" spans="2:9">
      <c r="B818" s="19">
        <v>2020</v>
      </c>
      <c r="C818" s="17" t="s">
        <v>129</v>
      </c>
      <c r="D818" s="17" t="s">
        <v>169</v>
      </c>
      <c r="E818" s="17" t="s">
        <v>170</v>
      </c>
      <c r="F818" s="17" t="s">
        <v>171</v>
      </c>
      <c r="G818" s="19" t="s">
        <v>172</v>
      </c>
      <c r="H818" s="17" t="s">
        <v>173</v>
      </c>
      <c r="I818" s="17" t="s">
        <v>174</v>
      </c>
    </row>
    <row r="819" spans="2:9">
      <c r="B819" s="19"/>
      <c r="C819" s="17" t="s">
        <v>132</v>
      </c>
      <c r="D819" s="17" t="s">
        <v>175</v>
      </c>
      <c r="E819" s="17" t="s">
        <v>176</v>
      </c>
      <c r="F819" s="17" t="s">
        <v>177</v>
      </c>
      <c r="G819" s="19" t="s">
        <v>178</v>
      </c>
      <c r="H819" s="17" t="s">
        <v>179</v>
      </c>
      <c r="I819" s="17" t="s">
        <v>180</v>
      </c>
    </row>
    <row r="820" spans="2:9">
      <c r="B820" s="19"/>
      <c r="C820" s="17" t="s">
        <v>181</v>
      </c>
      <c r="D820" s="17">
        <v>1.1379</v>
      </c>
      <c r="E820" s="17">
        <v>0.4126</v>
      </c>
      <c r="F820" s="17">
        <v>1.5505</v>
      </c>
      <c r="G820" s="19">
        <v>107.3333</v>
      </c>
      <c r="H820" s="17">
        <v>3890.1528</v>
      </c>
      <c r="I820" s="17">
        <v>44.0891</v>
      </c>
    </row>
    <row r="821" spans="2:9">
      <c r="B821" s="19"/>
      <c r="C821" s="17" t="s">
        <v>131</v>
      </c>
      <c r="D821" s="17" t="s">
        <v>182</v>
      </c>
      <c r="E821" s="17" t="s">
        <v>183</v>
      </c>
      <c r="F821" s="17" t="s">
        <v>184</v>
      </c>
      <c r="G821" s="19" t="s">
        <v>185</v>
      </c>
      <c r="H821" s="17" t="s">
        <v>186</v>
      </c>
      <c r="I821" s="17" t="s">
        <v>187</v>
      </c>
    </row>
    <row r="822" spans="2:9">
      <c r="B822" s="19"/>
      <c r="C822" s="17" t="s">
        <v>132</v>
      </c>
      <c r="D822" s="17" t="s">
        <v>188</v>
      </c>
      <c r="E822" s="17" t="s">
        <v>189</v>
      </c>
      <c r="F822" s="17" t="s">
        <v>190</v>
      </c>
      <c r="G822" s="19" t="s">
        <v>191</v>
      </c>
      <c r="H822" s="17" t="s">
        <v>192</v>
      </c>
      <c r="I822" s="17" t="s">
        <v>193</v>
      </c>
    </row>
    <row r="823" spans="2:9">
      <c r="B823" s="19"/>
      <c r="C823" s="17" t="s">
        <v>133</v>
      </c>
      <c r="D823" s="17" t="s">
        <v>194</v>
      </c>
      <c r="E823" s="17" t="s">
        <v>195</v>
      </c>
      <c r="F823" s="17" t="s">
        <v>196</v>
      </c>
      <c r="G823" s="19" t="s">
        <v>197</v>
      </c>
      <c r="H823" s="17" t="s">
        <v>198</v>
      </c>
      <c r="I823" s="17" t="s">
        <v>199</v>
      </c>
    </row>
    <row r="824" spans="2:9">
      <c r="B824" s="19"/>
      <c r="C824" s="17" t="s">
        <v>200</v>
      </c>
      <c r="D824" s="17">
        <v>1.0173</v>
      </c>
      <c r="E824" s="17">
        <v>0.3169</v>
      </c>
      <c r="F824" s="17">
        <v>1.3342</v>
      </c>
      <c r="G824" s="19">
        <v>100.037</v>
      </c>
      <c r="H824" s="17">
        <v>2335.8765</v>
      </c>
      <c r="I824" s="17">
        <v>42.522</v>
      </c>
    </row>
    <row r="825" spans="2:9">
      <c r="B825" s="19"/>
      <c r="C825" s="17" t="s">
        <v>134</v>
      </c>
      <c r="D825" s="17" t="s">
        <v>201</v>
      </c>
      <c r="E825" s="17" t="s">
        <v>202</v>
      </c>
      <c r="F825" s="17" t="s">
        <v>203</v>
      </c>
      <c r="G825" s="19" t="s">
        <v>204</v>
      </c>
      <c r="H825" s="17" t="s">
        <v>205</v>
      </c>
      <c r="I825" s="17" t="s">
        <v>206</v>
      </c>
    </row>
    <row r="826" spans="2:9">
      <c r="B826" s="19"/>
      <c r="C826" s="17" t="s">
        <v>135</v>
      </c>
      <c r="D826" s="17" t="s">
        <v>207</v>
      </c>
      <c r="E826" s="17" t="s">
        <v>208</v>
      </c>
      <c r="F826" s="17" t="s">
        <v>209</v>
      </c>
      <c r="G826" s="19" t="s">
        <v>210</v>
      </c>
      <c r="H826" s="17" t="s">
        <v>211</v>
      </c>
      <c r="I826" s="17" t="s">
        <v>212</v>
      </c>
    </row>
    <row r="827" spans="2:9">
      <c r="B827" s="19"/>
      <c r="C827" s="17" t="s">
        <v>136</v>
      </c>
      <c r="D827" s="17" t="s">
        <v>213</v>
      </c>
      <c r="E827" s="17" t="s">
        <v>214</v>
      </c>
      <c r="F827" s="17" t="s">
        <v>215</v>
      </c>
      <c r="G827" s="19" t="s">
        <v>216</v>
      </c>
      <c r="H827" s="17" t="s">
        <v>217</v>
      </c>
      <c r="I827" s="17" t="s">
        <v>218</v>
      </c>
    </row>
    <row r="828" spans="2:9">
      <c r="B828" s="19"/>
      <c r="C828" s="17" t="s">
        <v>219</v>
      </c>
      <c r="D828" s="17">
        <v>1.072</v>
      </c>
      <c r="E828" s="17">
        <v>0.3529</v>
      </c>
      <c r="F828" s="17">
        <v>1.4249</v>
      </c>
      <c r="G828" s="19">
        <v>103.3704</v>
      </c>
      <c r="H828" s="17">
        <v>2337.3086</v>
      </c>
      <c r="I828" s="17">
        <v>42.2208</v>
      </c>
    </row>
    <row r="829" spans="2:9">
      <c r="B829" s="19"/>
      <c r="C829" s="17" t="s">
        <v>137</v>
      </c>
      <c r="D829" s="17" t="s">
        <v>220</v>
      </c>
      <c r="E829" s="17" t="s">
        <v>221</v>
      </c>
      <c r="F829" s="17" t="s">
        <v>222</v>
      </c>
      <c r="G829" s="19" t="s">
        <v>223</v>
      </c>
      <c r="H829" s="17" t="s">
        <v>224</v>
      </c>
      <c r="I829" s="17" t="s">
        <v>225</v>
      </c>
    </row>
    <row r="830" spans="2:9">
      <c r="B830" s="19"/>
      <c r="C830" s="17" t="s">
        <v>138</v>
      </c>
      <c r="D830" s="17" t="s">
        <v>226</v>
      </c>
      <c r="E830" s="17" t="s">
        <v>227</v>
      </c>
      <c r="F830" s="17" t="s">
        <v>228</v>
      </c>
      <c r="G830" s="19" t="s">
        <v>229</v>
      </c>
      <c r="H830" s="17" t="s">
        <v>230</v>
      </c>
      <c r="I830" s="17" t="s">
        <v>231</v>
      </c>
    </row>
    <row r="831" spans="2:9">
      <c r="B831" s="19"/>
      <c r="C831" s="17" t="s">
        <v>139</v>
      </c>
      <c r="D831" s="17" t="s">
        <v>232</v>
      </c>
      <c r="E831" s="17" t="s">
        <v>233</v>
      </c>
      <c r="F831" s="17" t="s">
        <v>234</v>
      </c>
      <c r="G831" s="19" t="s">
        <v>235</v>
      </c>
      <c r="H831" s="17" t="s">
        <v>236</v>
      </c>
      <c r="I831" s="17" t="s">
        <v>237</v>
      </c>
    </row>
    <row r="832" spans="2:9">
      <c r="B832" s="19"/>
      <c r="C832" s="17" t="s">
        <v>238</v>
      </c>
      <c r="D832" s="17">
        <v>1.0565</v>
      </c>
      <c r="E832" s="17">
        <v>0.3421</v>
      </c>
      <c r="F832" s="17">
        <v>1.3987</v>
      </c>
      <c r="G832" s="19">
        <v>97.7037</v>
      </c>
      <c r="H832" s="17">
        <v>2505.1042</v>
      </c>
      <c r="I832" s="17">
        <v>43.3827</v>
      </c>
    </row>
    <row r="833" spans="2:9">
      <c r="B833" s="19"/>
      <c r="C833" s="17" t="s">
        <v>140</v>
      </c>
      <c r="D833" s="17" t="s">
        <v>239</v>
      </c>
      <c r="E833" s="17" t="s">
        <v>240</v>
      </c>
      <c r="F833" s="17" t="s">
        <v>241</v>
      </c>
      <c r="G833" s="19" t="s">
        <v>242</v>
      </c>
      <c r="H833" s="1" t="s">
        <v>243</v>
      </c>
      <c r="I833" s="17" t="s">
        <v>244</v>
      </c>
    </row>
    <row r="834" spans="2:9">
      <c r="B834" s="19"/>
      <c r="C834" s="17" t="s">
        <v>143</v>
      </c>
      <c r="D834" s="17" t="s">
        <v>245</v>
      </c>
      <c r="E834" s="17" t="s">
        <v>246</v>
      </c>
      <c r="F834" s="17" t="s">
        <v>247</v>
      </c>
      <c r="G834" s="19" t="s">
        <v>248</v>
      </c>
      <c r="H834" s="1" t="s">
        <v>249</v>
      </c>
      <c r="I834" s="17" t="s">
        <v>250</v>
      </c>
    </row>
    <row r="835" spans="2:9">
      <c r="B835" s="19"/>
      <c r="C835" s="17" t="s">
        <v>251</v>
      </c>
      <c r="D835" s="17">
        <v>1.2991</v>
      </c>
      <c r="E835" s="17">
        <v>0.5581</v>
      </c>
      <c r="F835" s="17">
        <v>1.8573</v>
      </c>
      <c r="G835" s="19">
        <v>88.8889</v>
      </c>
      <c r="H835" s="1">
        <v>4134.2917</v>
      </c>
      <c r="I835" s="17">
        <v>53.3721</v>
      </c>
    </row>
    <row r="836" spans="2:9">
      <c r="B836" s="19"/>
      <c r="C836" s="17" t="s">
        <v>142</v>
      </c>
      <c r="D836" s="17" t="s">
        <v>252</v>
      </c>
      <c r="E836" s="17" t="s">
        <v>253</v>
      </c>
      <c r="F836" s="17" t="s">
        <v>254</v>
      </c>
      <c r="G836" s="19" t="s">
        <v>255</v>
      </c>
      <c r="H836" s="17" t="s">
        <v>256</v>
      </c>
      <c r="I836" s="17" t="s">
        <v>257</v>
      </c>
    </row>
    <row r="837" spans="2:9">
      <c r="B837" s="19"/>
      <c r="C837" s="17" t="s">
        <v>143</v>
      </c>
      <c r="D837" s="17" t="s">
        <v>258</v>
      </c>
      <c r="E837" s="17" t="s">
        <v>259</v>
      </c>
      <c r="F837" s="17" t="s">
        <v>260</v>
      </c>
      <c r="G837" s="19" t="s">
        <v>261</v>
      </c>
      <c r="H837" s="17" t="s">
        <v>262</v>
      </c>
      <c r="I837" s="17" t="s">
        <v>263</v>
      </c>
    </row>
    <row r="838" spans="2:9">
      <c r="B838" s="19"/>
      <c r="C838" s="17" t="s">
        <v>144</v>
      </c>
      <c r="D838" s="17" t="s">
        <v>264</v>
      </c>
      <c r="E838" s="17" t="s">
        <v>265</v>
      </c>
      <c r="F838" s="17" t="s">
        <v>266</v>
      </c>
      <c r="G838" s="19" t="s">
        <v>267</v>
      </c>
      <c r="H838" s="17" t="s">
        <v>268</v>
      </c>
      <c r="I838" s="17" t="s">
        <v>269</v>
      </c>
    </row>
    <row r="839" spans="2:9">
      <c r="B839" s="19"/>
      <c r="C839" s="17" t="s">
        <v>270</v>
      </c>
      <c r="D839" s="17">
        <v>1.2356</v>
      </c>
      <c r="E839" s="17">
        <v>0.5147</v>
      </c>
      <c r="F839" s="17">
        <v>1.7503</v>
      </c>
      <c r="G839" s="19">
        <v>88.9259</v>
      </c>
      <c r="H839" s="17">
        <v>2507.1358</v>
      </c>
      <c r="I839" s="17">
        <v>49.8399</v>
      </c>
    </row>
    <row r="840" spans="2:9">
      <c r="B840" s="19"/>
      <c r="C840" s="17" t="s">
        <v>145</v>
      </c>
      <c r="D840" s="17" t="s">
        <v>271</v>
      </c>
      <c r="E840" s="17" t="s">
        <v>272</v>
      </c>
      <c r="F840" s="17" t="s">
        <v>273</v>
      </c>
      <c r="G840" s="19" t="s">
        <v>255</v>
      </c>
      <c r="H840" s="17" t="s">
        <v>274</v>
      </c>
      <c r="I840" s="17" t="s">
        <v>275</v>
      </c>
    </row>
    <row r="841" spans="2:9">
      <c r="B841" s="19"/>
      <c r="C841" s="17" t="s">
        <v>146</v>
      </c>
      <c r="D841" s="17" t="s">
        <v>276</v>
      </c>
      <c r="E841" s="17" t="s">
        <v>277</v>
      </c>
      <c r="F841" s="17" t="s">
        <v>278</v>
      </c>
      <c r="G841" s="19" t="s">
        <v>279</v>
      </c>
      <c r="H841" s="17" t="s">
        <v>280</v>
      </c>
      <c r="I841" s="17" t="s">
        <v>281</v>
      </c>
    </row>
    <row r="842" spans="2:9">
      <c r="B842" s="19"/>
      <c r="C842" s="17" t="s">
        <v>147</v>
      </c>
      <c r="D842" s="17" t="s">
        <v>282</v>
      </c>
      <c r="E842" s="17" t="s">
        <v>283</v>
      </c>
      <c r="F842" s="17" t="s">
        <v>284</v>
      </c>
      <c r="G842" s="19" t="s">
        <v>285</v>
      </c>
      <c r="H842" s="17" t="s">
        <v>286</v>
      </c>
      <c r="I842" s="17" t="s">
        <v>287</v>
      </c>
    </row>
    <row r="843" spans="2:9">
      <c r="B843" s="19"/>
      <c r="C843" s="17" t="s">
        <v>288</v>
      </c>
      <c r="D843" s="17">
        <v>1.2538</v>
      </c>
      <c r="E843" s="17">
        <v>0.5245</v>
      </c>
      <c r="F843" s="17">
        <v>1.7783</v>
      </c>
      <c r="G843" s="19">
        <v>90.4815</v>
      </c>
      <c r="H843" s="17">
        <v>2608.6667</v>
      </c>
      <c r="I843" s="17">
        <v>50.7278</v>
      </c>
    </row>
    <row r="844" spans="2:9">
      <c r="B844" s="19"/>
      <c r="C844" s="17" t="s">
        <v>148</v>
      </c>
      <c r="D844" s="17" t="s">
        <v>289</v>
      </c>
      <c r="E844" s="17" t="s">
        <v>290</v>
      </c>
      <c r="F844" s="17" t="s">
        <v>291</v>
      </c>
      <c r="G844" s="19" t="s">
        <v>292</v>
      </c>
      <c r="H844" s="17" t="s">
        <v>293</v>
      </c>
      <c r="I844" s="17" t="s">
        <v>294</v>
      </c>
    </row>
    <row r="845" spans="2:9">
      <c r="B845" s="19"/>
      <c r="C845" s="17" t="s">
        <v>149</v>
      </c>
      <c r="D845" s="17" t="s">
        <v>295</v>
      </c>
      <c r="E845" s="17" t="s">
        <v>296</v>
      </c>
      <c r="F845" s="17" t="s">
        <v>297</v>
      </c>
      <c r="G845" s="19" t="s">
        <v>298</v>
      </c>
      <c r="H845" s="17" t="s">
        <v>299</v>
      </c>
      <c r="I845" s="17" t="s">
        <v>300</v>
      </c>
    </row>
    <row r="846" spans="2:9">
      <c r="B846" s="19"/>
      <c r="C846" s="17" t="s">
        <v>150</v>
      </c>
      <c r="D846" s="17" t="s">
        <v>301</v>
      </c>
      <c r="E846" s="17" t="s">
        <v>302</v>
      </c>
      <c r="F846" s="17" t="s">
        <v>303</v>
      </c>
      <c r="G846" s="19" t="s">
        <v>304</v>
      </c>
      <c r="H846" s="17" t="s">
        <v>305</v>
      </c>
      <c r="I846" s="17" t="s">
        <v>306</v>
      </c>
    </row>
    <row r="847" spans="2:9">
      <c r="B847" s="19"/>
      <c r="C847" s="17" t="s">
        <v>307</v>
      </c>
      <c r="D847" s="17">
        <v>1.2338</v>
      </c>
      <c r="E847" s="17">
        <v>0.5171</v>
      </c>
      <c r="F847" s="17">
        <v>1.751</v>
      </c>
      <c r="G847" s="19">
        <v>81.2593</v>
      </c>
      <c r="H847" s="17">
        <v>2727.4167</v>
      </c>
      <c r="I847" s="17">
        <v>51.1815</v>
      </c>
    </row>
    <row r="848" spans="2:9">
      <c r="B848" s="19">
        <v>2021</v>
      </c>
      <c r="C848" s="17" t="s">
        <v>129</v>
      </c>
      <c r="D848" s="17" t="s">
        <v>308</v>
      </c>
      <c r="E848" s="17" t="s">
        <v>309</v>
      </c>
      <c r="F848" s="17" t="s">
        <v>310</v>
      </c>
      <c r="G848" s="19" t="s">
        <v>311</v>
      </c>
      <c r="H848" s="17" t="s">
        <v>312</v>
      </c>
      <c r="I848" s="17" t="s">
        <v>313</v>
      </c>
    </row>
    <row r="849" spans="2:9">
      <c r="B849" s="19"/>
      <c r="C849" s="17" t="s">
        <v>132</v>
      </c>
      <c r="D849" s="17" t="s">
        <v>314</v>
      </c>
      <c r="E849" s="17" t="s">
        <v>315</v>
      </c>
      <c r="F849" s="17" t="s">
        <v>316</v>
      </c>
      <c r="G849" s="19" t="s">
        <v>317</v>
      </c>
      <c r="H849" s="17" t="s">
        <v>318</v>
      </c>
      <c r="I849" s="17" t="s">
        <v>319</v>
      </c>
    </row>
    <row r="850" spans="2:9">
      <c r="B850" s="19"/>
      <c r="C850" s="17" t="s">
        <v>181</v>
      </c>
      <c r="D850" s="17">
        <v>1.1216</v>
      </c>
      <c r="E850" s="17">
        <v>0.3886</v>
      </c>
      <c r="F850" s="17">
        <v>1.5102</v>
      </c>
      <c r="G850" s="19">
        <v>107.1111</v>
      </c>
      <c r="H850" s="17">
        <v>3686.8333</v>
      </c>
      <c r="I850" s="17">
        <v>43.8159</v>
      </c>
    </row>
    <row r="851" spans="2:9">
      <c r="B851" s="19"/>
      <c r="C851" s="17" t="s">
        <v>131</v>
      </c>
      <c r="D851" s="17" t="s">
        <v>320</v>
      </c>
      <c r="E851" s="17" t="s">
        <v>321</v>
      </c>
      <c r="F851" s="17" t="s">
        <v>322</v>
      </c>
      <c r="G851" s="19" t="s">
        <v>323</v>
      </c>
      <c r="H851" s="17" t="s">
        <v>324</v>
      </c>
      <c r="I851" s="17" t="s">
        <v>325</v>
      </c>
    </row>
    <row r="852" spans="2:9">
      <c r="B852" s="19"/>
      <c r="C852" s="17" t="s">
        <v>132</v>
      </c>
      <c r="D852" s="17" t="s">
        <v>326</v>
      </c>
      <c r="E852" s="17" t="s">
        <v>327</v>
      </c>
      <c r="F852" s="17" t="s">
        <v>328</v>
      </c>
      <c r="G852" s="19" t="s">
        <v>329</v>
      </c>
      <c r="H852" s="17" t="s">
        <v>330</v>
      </c>
      <c r="I852" s="17" t="s">
        <v>331</v>
      </c>
    </row>
    <row r="853" spans="2:9">
      <c r="B853" s="19"/>
      <c r="C853" s="17" t="s">
        <v>133</v>
      </c>
      <c r="D853" s="17" t="s">
        <v>332</v>
      </c>
      <c r="E853" s="17" t="s">
        <v>333</v>
      </c>
      <c r="F853" s="17" t="s">
        <v>334</v>
      </c>
      <c r="G853" s="19" t="s">
        <v>335</v>
      </c>
      <c r="H853" s="17" t="s">
        <v>336</v>
      </c>
      <c r="I853" s="17" t="s">
        <v>337</v>
      </c>
    </row>
    <row r="854" spans="2:9">
      <c r="B854" s="19"/>
      <c r="C854" s="17" t="s">
        <v>200</v>
      </c>
      <c r="D854" s="17">
        <v>1.0048</v>
      </c>
      <c r="E854" s="17">
        <v>0.3108</v>
      </c>
      <c r="F854" s="17">
        <v>1.3156</v>
      </c>
      <c r="G854" s="19">
        <v>99.7037</v>
      </c>
      <c r="H854" s="17">
        <v>2182.821</v>
      </c>
      <c r="I854" s="17">
        <v>42.1164</v>
      </c>
    </row>
    <row r="855" spans="2:9">
      <c r="B855" s="19"/>
      <c r="C855" s="17" t="s">
        <v>134</v>
      </c>
      <c r="D855" s="17" t="s">
        <v>338</v>
      </c>
      <c r="E855" s="17" t="s">
        <v>339</v>
      </c>
      <c r="F855" s="17" t="s">
        <v>340</v>
      </c>
      <c r="G855" s="19" t="s">
        <v>341</v>
      </c>
      <c r="H855" s="17" t="s">
        <v>342</v>
      </c>
      <c r="I855" s="17" t="s">
        <v>343</v>
      </c>
    </row>
    <row r="856" spans="2:9">
      <c r="B856" s="19"/>
      <c r="C856" s="17" t="s">
        <v>135</v>
      </c>
      <c r="D856" s="17" t="s">
        <v>344</v>
      </c>
      <c r="E856" s="17" t="s">
        <v>345</v>
      </c>
      <c r="F856" s="17" t="s">
        <v>346</v>
      </c>
      <c r="G856" s="19" t="s">
        <v>347</v>
      </c>
      <c r="H856" s="17" t="s">
        <v>348</v>
      </c>
      <c r="I856" s="17" t="s">
        <v>349</v>
      </c>
    </row>
    <row r="857" spans="2:9">
      <c r="B857" s="19"/>
      <c r="C857" s="17" t="s">
        <v>136</v>
      </c>
      <c r="D857" s="17" t="s">
        <v>350</v>
      </c>
      <c r="E857" s="17" t="s">
        <v>351</v>
      </c>
      <c r="F857" s="17" t="s">
        <v>352</v>
      </c>
      <c r="G857" s="19" t="s">
        <v>353</v>
      </c>
      <c r="H857" s="17" t="s">
        <v>354</v>
      </c>
      <c r="I857" s="17" t="s">
        <v>355</v>
      </c>
    </row>
    <row r="858" spans="2:9">
      <c r="B858" s="19"/>
      <c r="C858" s="17" t="s">
        <v>219</v>
      </c>
      <c r="D858" s="17">
        <v>1.0582</v>
      </c>
      <c r="E858" s="17">
        <v>0.3449</v>
      </c>
      <c r="F858" s="17">
        <v>1.4031</v>
      </c>
      <c r="G858" s="19">
        <v>103.6667</v>
      </c>
      <c r="H858" s="17">
        <v>2165.5062</v>
      </c>
      <c r="I858" s="17">
        <v>41.7409</v>
      </c>
    </row>
    <row r="859" spans="2:9">
      <c r="B859" s="19"/>
      <c r="C859" s="17" t="s">
        <v>137</v>
      </c>
      <c r="D859" s="17" t="s">
        <v>356</v>
      </c>
      <c r="E859" s="17" t="s">
        <v>357</v>
      </c>
      <c r="F859" s="17" t="s">
        <v>358</v>
      </c>
      <c r="G859" s="19" t="s">
        <v>359</v>
      </c>
      <c r="H859" s="17" t="s">
        <v>360</v>
      </c>
      <c r="I859" s="17" t="s">
        <v>361</v>
      </c>
    </row>
    <row r="860" spans="2:9">
      <c r="B860" s="19"/>
      <c r="C860" s="17" t="s">
        <v>138</v>
      </c>
      <c r="D860" s="17" t="s">
        <v>362</v>
      </c>
      <c r="E860" s="17" t="s">
        <v>363</v>
      </c>
      <c r="F860" s="17" t="s">
        <v>364</v>
      </c>
      <c r="G860" s="19" t="s">
        <v>365</v>
      </c>
      <c r="H860" s="17" t="s">
        <v>366</v>
      </c>
      <c r="I860" s="17" t="s">
        <v>367</v>
      </c>
    </row>
    <row r="861" spans="2:9">
      <c r="B861" s="19"/>
      <c r="C861" s="17" t="s">
        <v>139</v>
      </c>
      <c r="D861" s="17" t="s">
        <v>368</v>
      </c>
      <c r="E861" s="17" t="s">
        <v>369</v>
      </c>
      <c r="F861" s="17" t="s">
        <v>370</v>
      </c>
      <c r="G861" s="19" t="s">
        <v>371</v>
      </c>
      <c r="H861" s="17" t="s">
        <v>372</v>
      </c>
      <c r="I861" s="17" t="s">
        <v>373</v>
      </c>
    </row>
    <row r="862" spans="2:9">
      <c r="B862" s="19"/>
      <c r="C862" s="17" t="s">
        <v>238</v>
      </c>
      <c r="D862" s="17">
        <v>1.0433</v>
      </c>
      <c r="E862" s="17">
        <v>0.3342</v>
      </c>
      <c r="F862" s="17">
        <v>1.3776</v>
      </c>
      <c r="G862" s="19">
        <v>97.7037</v>
      </c>
      <c r="H862" s="17">
        <v>2365.1458</v>
      </c>
      <c r="I862" s="17">
        <v>42.844</v>
      </c>
    </row>
    <row r="863" spans="2:9">
      <c r="B863" s="19"/>
      <c r="C863" s="17" t="s">
        <v>140</v>
      </c>
      <c r="D863" s="17" t="s">
        <v>374</v>
      </c>
      <c r="E863" s="17" t="s">
        <v>375</v>
      </c>
      <c r="F863" s="17" t="s">
        <v>376</v>
      </c>
      <c r="G863" s="19" t="s">
        <v>377</v>
      </c>
      <c r="H863" s="17" t="s">
        <v>378</v>
      </c>
      <c r="I863" s="17" t="s">
        <v>379</v>
      </c>
    </row>
    <row r="864" spans="2:9">
      <c r="B864" s="19"/>
      <c r="C864" s="17" t="s">
        <v>143</v>
      </c>
      <c r="D864" s="17" t="s">
        <v>380</v>
      </c>
      <c r="E864" s="17" t="s">
        <v>381</v>
      </c>
      <c r="F864" s="17" t="s">
        <v>382</v>
      </c>
      <c r="G864" s="19" t="s">
        <v>383</v>
      </c>
      <c r="H864" s="17" t="s">
        <v>384</v>
      </c>
      <c r="I864" s="17" t="s">
        <v>385</v>
      </c>
    </row>
    <row r="865" spans="2:9">
      <c r="B865" s="19"/>
      <c r="C865" s="17" t="s">
        <v>251</v>
      </c>
      <c r="D865" s="17">
        <v>1.2628</v>
      </c>
      <c r="E865" s="17">
        <v>0.5282</v>
      </c>
      <c r="F865" s="17">
        <v>1.791</v>
      </c>
      <c r="G865" s="19">
        <v>90.2778</v>
      </c>
      <c r="H865" s="17">
        <v>3941.7361</v>
      </c>
      <c r="I865" s="17">
        <v>52.8325</v>
      </c>
    </row>
    <row r="866" spans="2:9">
      <c r="B866" s="19"/>
      <c r="C866" s="17" t="s">
        <v>142</v>
      </c>
      <c r="D866" s="17" t="s">
        <v>386</v>
      </c>
      <c r="E866" s="17" t="s">
        <v>387</v>
      </c>
      <c r="F866" s="17" t="s">
        <v>388</v>
      </c>
      <c r="G866" s="19" t="s">
        <v>389</v>
      </c>
      <c r="H866" s="17" t="s">
        <v>390</v>
      </c>
      <c r="I866" s="17" t="s">
        <v>391</v>
      </c>
    </row>
    <row r="867" spans="2:9">
      <c r="B867" s="19"/>
      <c r="C867" s="17" t="s">
        <v>143</v>
      </c>
      <c r="D867" s="17" t="s">
        <v>392</v>
      </c>
      <c r="E867" s="17" t="s">
        <v>393</v>
      </c>
      <c r="F867" s="17" t="s">
        <v>394</v>
      </c>
      <c r="G867" s="19" t="s">
        <v>395</v>
      </c>
      <c r="H867" s="17" t="s">
        <v>396</v>
      </c>
      <c r="I867" s="17" t="s">
        <v>397</v>
      </c>
    </row>
    <row r="868" spans="2:9">
      <c r="B868" s="19"/>
      <c r="C868" s="17" t="s">
        <v>144</v>
      </c>
      <c r="D868" s="17" t="s">
        <v>398</v>
      </c>
      <c r="E868" s="17" t="s">
        <v>399</v>
      </c>
      <c r="F868" s="17" t="s">
        <v>400</v>
      </c>
      <c r="G868" s="19" t="s">
        <v>401</v>
      </c>
      <c r="H868" s="17" t="s">
        <v>402</v>
      </c>
      <c r="I868" s="17" t="s">
        <v>403</v>
      </c>
    </row>
    <row r="869" spans="2:9">
      <c r="B869" s="19"/>
      <c r="C869" s="17" t="s">
        <v>270</v>
      </c>
      <c r="D869" s="17">
        <v>1.2007</v>
      </c>
      <c r="E869" s="17">
        <v>0.4831</v>
      </c>
      <c r="F869" s="17">
        <v>1.6837</v>
      </c>
      <c r="G869" s="19">
        <v>88.4444</v>
      </c>
      <c r="H869" s="17">
        <v>2401.0247</v>
      </c>
      <c r="I869" s="17">
        <v>49.4421</v>
      </c>
    </row>
    <row r="870" spans="2:9">
      <c r="B870" s="19"/>
      <c r="C870" s="17" t="s">
        <v>145</v>
      </c>
      <c r="D870" s="17" t="s">
        <v>404</v>
      </c>
      <c r="E870" s="17" t="s">
        <v>405</v>
      </c>
      <c r="F870" s="17" t="s">
        <v>406</v>
      </c>
      <c r="G870" s="19" t="s">
        <v>407</v>
      </c>
      <c r="H870" s="17" t="s">
        <v>408</v>
      </c>
      <c r="I870" s="17" t="s">
        <v>409</v>
      </c>
    </row>
    <row r="871" spans="2:9">
      <c r="B871" s="19"/>
      <c r="C871" s="17" t="s">
        <v>146</v>
      </c>
      <c r="D871" s="17" t="s">
        <v>410</v>
      </c>
      <c r="E871" s="17" t="s">
        <v>411</v>
      </c>
      <c r="F871" s="17" t="s">
        <v>412</v>
      </c>
      <c r="G871" s="19" t="s">
        <v>413</v>
      </c>
      <c r="H871" s="17" t="s">
        <v>414</v>
      </c>
      <c r="I871" s="17" t="s">
        <v>415</v>
      </c>
    </row>
    <row r="872" spans="2:9">
      <c r="B872" s="19"/>
      <c r="C872" s="17" t="s">
        <v>147</v>
      </c>
      <c r="D872" s="17" t="s">
        <v>416</v>
      </c>
      <c r="E872" s="17" t="s">
        <v>417</v>
      </c>
      <c r="F872" s="17" t="s">
        <v>418</v>
      </c>
      <c r="G872" s="19" t="s">
        <v>419</v>
      </c>
      <c r="H872" s="17" t="s">
        <v>420</v>
      </c>
      <c r="I872" s="17" t="s">
        <v>421</v>
      </c>
    </row>
    <row r="873" spans="2:9">
      <c r="B873" s="19"/>
      <c r="C873" s="17" t="s">
        <v>288</v>
      </c>
      <c r="D873" s="17">
        <v>1.2187</v>
      </c>
      <c r="E873" s="17">
        <v>0.4926</v>
      </c>
      <c r="F873" s="17">
        <v>1.7113</v>
      </c>
      <c r="G873" s="19">
        <v>90.4444</v>
      </c>
      <c r="H873" s="17">
        <v>2444.8025</v>
      </c>
      <c r="I873" s="17">
        <v>50.4385</v>
      </c>
    </row>
    <row r="874" spans="2:9">
      <c r="B874" s="19"/>
      <c r="C874" s="17" t="s">
        <v>148</v>
      </c>
      <c r="D874" s="17" t="s">
        <v>422</v>
      </c>
      <c r="E874" s="17" t="s">
        <v>423</v>
      </c>
      <c r="F874" s="17" t="s">
        <v>424</v>
      </c>
      <c r="G874" s="19" t="s">
        <v>425</v>
      </c>
      <c r="H874" s="17" t="s">
        <v>426</v>
      </c>
      <c r="I874" s="17" t="s">
        <v>427</v>
      </c>
    </row>
    <row r="875" spans="2:9">
      <c r="B875" s="19"/>
      <c r="C875" s="17" t="s">
        <v>149</v>
      </c>
      <c r="D875" s="17" t="s">
        <v>428</v>
      </c>
      <c r="E875" s="17" t="s">
        <v>429</v>
      </c>
      <c r="F875" s="17" t="s">
        <v>430</v>
      </c>
      <c r="G875" s="19" t="s">
        <v>431</v>
      </c>
      <c r="H875" s="17" t="s">
        <v>432</v>
      </c>
      <c r="I875" s="17" t="s">
        <v>433</v>
      </c>
    </row>
    <row r="876" spans="2:9">
      <c r="B876" s="19"/>
      <c r="C876" s="17" t="s">
        <v>150</v>
      </c>
      <c r="D876" s="17" t="s">
        <v>434</v>
      </c>
      <c r="E876" s="17" t="s">
        <v>435</v>
      </c>
      <c r="F876" s="17" t="s">
        <v>436</v>
      </c>
      <c r="G876" s="19" t="s">
        <v>437</v>
      </c>
      <c r="H876" s="17" t="s">
        <v>438</v>
      </c>
      <c r="I876" s="17" t="s">
        <v>439</v>
      </c>
    </row>
    <row r="877" spans="2:9">
      <c r="B877" s="19"/>
      <c r="C877" s="17" t="s">
        <v>307</v>
      </c>
      <c r="D877" s="17">
        <v>1.1984</v>
      </c>
      <c r="E877" s="17">
        <v>0.4874</v>
      </c>
      <c r="F877" s="17">
        <v>1.6858</v>
      </c>
      <c r="G877" s="19">
        <v>80.7037</v>
      </c>
      <c r="H877" s="17">
        <v>2561.2153</v>
      </c>
      <c r="I877" s="17">
        <v>51.3009</v>
      </c>
    </row>
    <row r="878" spans="2:9">
      <c r="B878" s="19">
        <v>2022</v>
      </c>
      <c r="C878" s="17" t="s">
        <v>129</v>
      </c>
      <c r="D878" s="20" t="s">
        <v>440</v>
      </c>
      <c r="E878" s="20" t="s">
        <v>440</v>
      </c>
      <c r="F878" s="17" t="s">
        <v>441</v>
      </c>
      <c r="G878" s="19" t="s">
        <v>442</v>
      </c>
      <c r="H878" s="17" t="s">
        <v>443</v>
      </c>
      <c r="I878" s="17" t="s">
        <v>444</v>
      </c>
    </row>
    <row r="879" spans="2:9">
      <c r="B879" s="19"/>
      <c r="C879" s="17" t="s">
        <v>132</v>
      </c>
      <c r="D879" s="20" t="s">
        <v>440</v>
      </c>
      <c r="E879" s="20" t="s">
        <v>440</v>
      </c>
      <c r="F879" s="17" t="s">
        <v>445</v>
      </c>
      <c r="G879" s="19" t="s">
        <v>446</v>
      </c>
      <c r="H879" s="17" t="s">
        <v>447</v>
      </c>
      <c r="I879" s="17" t="s">
        <v>448</v>
      </c>
    </row>
    <row r="880" spans="2:9">
      <c r="B880" s="19"/>
      <c r="C880" s="17" t="s">
        <v>181</v>
      </c>
      <c r="D880" s="20" t="s">
        <v>440</v>
      </c>
      <c r="E880" s="20" t="s">
        <v>440</v>
      </c>
      <c r="F880" s="17">
        <v>1.5581</v>
      </c>
      <c r="G880" s="19">
        <v>106.9444</v>
      </c>
      <c r="H880" s="17">
        <v>3195.7361</v>
      </c>
      <c r="I880" s="17">
        <v>44.3471</v>
      </c>
    </row>
    <row r="881" spans="2:9">
      <c r="B881" s="19"/>
      <c r="C881" s="17" t="s">
        <v>131</v>
      </c>
      <c r="D881" s="20" t="s">
        <v>440</v>
      </c>
      <c r="E881" s="20" t="s">
        <v>440</v>
      </c>
      <c r="F881" s="17" t="s">
        <v>449</v>
      </c>
      <c r="G881" s="19" t="s">
        <v>450</v>
      </c>
      <c r="H881" s="17" t="s">
        <v>451</v>
      </c>
      <c r="I881" s="17" t="s">
        <v>452</v>
      </c>
    </row>
    <row r="882" spans="2:9">
      <c r="B882" s="19"/>
      <c r="C882" s="17" t="s">
        <v>132</v>
      </c>
      <c r="D882" s="20" t="s">
        <v>440</v>
      </c>
      <c r="E882" s="20" t="s">
        <v>440</v>
      </c>
      <c r="F882" s="17" t="s">
        <v>453</v>
      </c>
      <c r="G882" s="19" t="s">
        <v>454</v>
      </c>
      <c r="H882" s="17" t="s">
        <v>455</v>
      </c>
      <c r="I882" s="17" t="s">
        <v>456</v>
      </c>
    </row>
    <row r="883" spans="2:9">
      <c r="B883" s="19"/>
      <c r="C883" s="17" t="s">
        <v>133</v>
      </c>
      <c r="D883" s="20" t="s">
        <v>440</v>
      </c>
      <c r="E883" s="20" t="s">
        <v>440</v>
      </c>
      <c r="F883" s="17" t="s">
        <v>457</v>
      </c>
      <c r="G883" s="19" t="s">
        <v>458</v>
      </c>
      <c r="H883" s="17" t="s">
        <v>459</v>
      </c>
      <c r="I883" s="17" t="s">
        <v>460</v>
      </c>
    </row>
    <row r="884" spans="2:9">
      <c r="B884" s="19"/>
      <c r="C884" s="17" t="s">
        <v>200</v>
      </c>
      <c r="D884" s="20" t="s">
        <v>440</v>
      </c>
      <c r="E884" s="20" t="s">
        <v>440</v>
      </c>
      <c r="F884" s="17">
        <v>1.347</v>
      </c>
      <c r="G884" s="19">
        <v>100.0741</v>
      </c>
      <c r="H884" s="17">
        <v>1894.2716</v>
      </c>
      <c r="I884" s="17">
        <v>42.7829</v>
      </c>
    </row>
    <row r="885" spans="2:9">
      <c r="B885" s="19"/>
      <c r="C885" s="17" t="s">
        <v>134</v>
      </c>
      <c r="D885" s="20" t="s">
        <v>440</v>
      </c>
      <c r="E885" s="20" t="s">
        <v>440</v>
      </c>
      <c r="F885" s="17" t="s">
        <v>461</v>
      </c>
      <c r="G885" s="19" t="s">
        <v>462</v>
      </c>
      <c r="H885" s="17" t="s">
        <v>463</v>
      </c>
      <c r="I885" s="17" t="s">
        <v>464</v>
      </c>
    </row>
    <row r="886" spans="2:9">
      <c r="B886" s="19"/>
      <c r="C886" s="17" t="s">
        <v>135</v>
      </c>
      <c r="D886" s="20" t="s">
        <v>440</v>
      </c>
      <c r="E886" s="20" t="s">
        <v>440</v>
      </c>
      <c r="F886" s="17" t="s">
        <v>465</v>
      </c>
      <c r="G886" s="19" t="s">
        <v>466</v>
      </c>
      <c r="H886" s="17" t="s">
        <v>467</v>
      </c>
      <c r="I886" s="17" t="s">
        <v>468</v>
      </c>
    </row>
    <row r="887" spans="2:9">
      <c r="B887" s="19"/>
      <c r="C887" s="17" t="s">
        <v>136</v>
      </c>
      <c r="D887" s="20" t="s">
        <v>440</v>
      </c>
      <c r="E887" s="20" t="s">
        <v>440</v>
      </c>
      <c r="F887" s="17" t="s">
        <v>469</v>
      </c>
      <c r="G887" s="19" t="s">
        <v>470</v>
      </c>
      <c r="H887" s="17" t="s">
        <v>471</v>
      </c>
      <c r="I887" s="17" t="s">
        <v>472</v>
      </c>
    </row>
    <row r="888" spans="2:9">
      <c r="B888" s="19"/>
      <c r="C888" s="17" t="s">
        <v>219</v>
      </c>
      <c r="D888" s="20" t="s">
        <v>440</v>
      </c>
      <c r="E888" s="20" t="s">
        <v>440</v>
      </c>
      <c r="F888" s="17">
        <v>1.4249</v>
      </c>
      <c r="G888" s="19">
        <v>103.7407</v>
      </c>
      <c r="H888" s="17">
        <v>1880.5988</v>
      </c>
      <c r="I888" s="17">
        <v>42.4801</v>
      </c>
    </row>
    <row r="889" spans="2:9">
      <c r="B889" s="19"/>
      <c r="C889" s="17" t="s">
        <v>137</v>
      </c>
      <c r="D889" s="20" t="s">
        <v>440</v>
      </c>
      <c r="E889" s="20" t="s">
        <v>440</v>
      </c>
      <c r="F889" s="17" t="s">
        <v>473</v>
      </c>
      <c r="G889" s="19" t="s">
        <v>474</v>
      </c>
      <c r="H889" s="17" t="s">
        <v>475</v>
      </c>
      <c r="I889" s="17" t="s">
        <v>476</v>
      </c>
    </row>
    <row r="890" spans="2:9">
      <c r="B890" s="19"/>
      <c r="C890" s="17" t="s">
        <v>138</v>
      </c>
      <c r="D890" s="20" t="s">
        <v>440</v>
      </c>
      <c r="E890" s="20" t="s">
        <v>440</v>
      </c>
      <c r="F890" s="17" t="s">
        <v>477</v>
      </c>
      <c r="G890" s="19" t="s">
        <v>478</v>
      </c>
      <c r="H890" s="17" t="s">
        <v>479</v>
      </c>
      <c r="I890" s="17" t="s">
        <v>480</v>
      </c>
    </row>
    <row r="891" spans="2:9">
      <c r="B891" s="19"/>
      <c r="C891" s="17" t="s">
        <v>139</v>
      </c>
      <c r="D891" s="20" t="s">
        <v>440</v>
      </c>
      <c r="E891" s="20" t="s">
        <v>440</v>
      </c>
      <c r="F891" s="17" t="s">
        <v>481</v>
      </c>
      <c r="G891" s="19" t="s">
        <v>482</v>
      </c>
      <c r="H891" s="17" t="s">
        <v>483</v>
      </c>
      <c r="I891" s="17" t="s">
        <v>484</v>
      </c>
    </row>
    <row r="892" spans="2:9">
      <c r="B892" s="19"/>
      <c r="C892" s="17" t="s">
        <v>238</v>
      </c>
      <c r="D892" s="20" t="s">
        <v>440</v>
      </c>
      <c r="E892" s="20" t="s">
        <v>440</v>
      </c>
      <c r="F892" s="17">
        <v>1.4031</v>
      </c>
      <c r="G892" s="19">
        <v>97.5556</v>
      </c>
      <c r="H892" s="17">
        <v>2052.7153</v>
      </c>
      <c r="I892" s="17">
        <v>43.6458</v>
      </c>
    </row>
    <row r="893" spans="2:9">
      <c r="B893" s="19"/>
      <c r="C893" s="17" t="s">
        <v>140</v>
      </c>
      <c r="D893" s="20" t="s">
        <v>440</v>
      </c>
      <c r="E893" s="20" t="s">
        <v>440</v>
      </c>
      <c r="F893" s="17" t="s">
        <v>485</v>
      </c>
      <c r="G893" s="19" t="s">
        <v>486</v>
      </c>
      <c r="H893" s="17" t="s">
        <v>487</v>
      </c>
      <c r="I893" s="17" t="s">
        <v>488</v>
      </c>
    </row>
    <row r="894" spans="2:9">
      <c r="B894" s="19"/>
      <c r="C894" s="17" t="s">
        <v>143</v>
      </c>
      <c r="D894" s="20" t="s">
        <v>440</v>
      </c>
      <c r="E894" s="20" t="s">
        <v>440</v>
      </c>
      <c r="F894" s="17" t="s">
        <v>489</v>
      </c>
      <c r="G894" s="19" t="s">
        <v>490</v>
      </c>
      <c r="H894" s="17" t="s">
        <v>491</v>
      </c>
      <c r="I894" s="17" t="s">
        <v>492</v>
      </c>
    </row>
    <row r="895" spans="2:9">
      <c r="B895" s="19"/>
      <c r="C895" s="17" t="s">
        <v>251</v>
      </c>
      <c r="D895" s="20" t="s">
        <v>440</v>
      </c>
      <c r="E895" s="20" t="s">
        <v>440</v>
      </c>
      <c r="F895" s="17">
        <v>1.8316</v>
      </c>
      <c r="G895" s="19">
        <v>90.7222</v>
      </c>
      <c r="H895" s="17">
        <v>3402.7222</v>
      </c>
      <c r="I895" s="17">
        <v>53.3662</v>
      </c>
    </row>
    <row r="896" spans="2:9">
      <c r="B896" s="19"/>
      <c r="C896" s="17" t="s">
        <v>142</v>
      </c>
      <c r="D896" s="20" t="s">
        <v>440</v>
      </c>
      <c r="E896" s="20" t="s">
        <v>440</v>
      </c>
      <c r="F896" s="17" t="s">
        <v>493</v>
      </c>
      <c r="G896" s="19" t="s">
        <v>494</v>
      </c>
      <c r="H896" s="17" t="s">
        <v>495</v>
      </c>
      <c r="I896" s="17" t="s">
        <v>496</v>
      </c>
    </row>
    <row r="897" spans="2:9">
      <c r="B897" s="19"/>
      <c r="C897" s="17" t="s">
        <v>143</v>
      </c>
      <c r="D897" s="20" t="s">
        <v>440</v>
      </c>
      <c r="E897" s="20" t="s">
        <v>440</v>
      </c>
      <c r="F897" s="17" t="s">
        <v>497</v>
      </c>
      <c r="G897" s="19" t="s">
        <v>498</v>
      </c>
      <c r="H897" s="17" t="s">
        <v>499</v>
      </c>
      <c r="I897" s="17" t="s">
        <v>500</v>
      </c>
    </row>
    <row r="898" spans="2:9">
      <c r="B898" s="19"/>
      <c r="C898" s="17" t="s">
        <v>144</v>
      </c>
      <c r="D898" s="20" t="s">
        <v>440</v>
      </c>
      <c r="E898" s="20" t="s">
        <v>440</v>
      </c>
      <c r="F898" s="17" t="s">
        <v>501</v>
      </c>
      <c r="G898" s="19" t="s">
        <v>502</v>
      </c>
      <c r="H898" s="17" t="s">
        <v>503</v>
      </c>
      <c r="I898" s="17" t="s">
        <v>504</v>
      </c>
    </row>
    <row r="899" spans="2:9">
      <c r="B899" s="19"/>
      <c r="C899" s="17" t="s">
        <v>270</v>
      </c>
      <c r="D899" s="20" t="s">
        <v>440</v>
      </c>
      <c r="E899" s="20" t="s">
        <v>440</v>
      </c>
      <c r="F899" s="17">
        <v>1.7432</v>
      </c>
      <c r="G899" s="19">
        <v>88.4815</v>
      </c>
      <c r="H899" s="17">
        <v>2074.7531</v>
      </c>
      <c r="I899" s="17">
        <v>50.8514</v>
      </c>
    </row>
    <row r="900" spans="2:9">
      <c r="B900" s="19"/>
      <c r="C900" s="17" t="s">
        <v>145</v>
      </c>
      <c r="D900" s="20" t="s">
        <v>440</v>
      </c>
      <c r="E900" s="20" t="s">
        <v>440</v>
      </c>
      <c r="F900" s="17" t="s">
        <v>505</v>
      </c>
      <c r="G900" s="19" t="s">
        <v>506</v>
      </c>
      <c r="H900" s="17" t="s">
        <v>507</v>
      </c>
      <c r="I900" s="17" t="s">
        <v>508</v>
      </c>
    </row>
    <row r="901" spans="2:9">
      <c r="B901" s="19"/>
      <c r="C901" s="17" t="s">
        <v>146</v>
      </c>
      <c r="D901" s="20" t="s">
        <v>440</v>
      </c>
      <c r="E901" s="20" t="s">
        <v>440</v>
      </c>
      <c r="F901" s="17" t="s">
        <v>509</v>
      </c>
      <c r="G901" s="19" t="s">
        <v>510</v>
      </c>
      <c r="H901" s="17" t="s">
        <v>511</v>
      </c>
      <c r="I901" s="17" t="s">
        <v>512</v>
      </c>
    </row>
    <row r="902" spans="2:9">
      <c r="B902" s="19"/>
      <c r="C902" s="17" t="s">
        <v>147</v>
      </c>
      <c r="D902" s="20" t="s">
        <v>440</v>
      </c>
      <c r="E902" s="20" t="s">
        <v>440</v>
      </c>
      <c r="F902" s="17" t="s">
        <v>513</v>
      </c>
      <c r="G902" s="19" t="s">
        <v>514</v>
      </c>
      <c r="H902" s="17" t="s">
        <v>515</v>
      </c>
      <c r="I902" s="17" t="s">
        <v>516</v>
      </c>
    </row>
    <row r="903" spans="2:9">
      <c r="B903" s="19"/>
      <c r="C903" s="17" t="s">
        <v>288</v>
      </c>
      <c r="D903" s="20" t="s">
        <v>440</v>
      </c>
      <c r="E903" s="20" t="s">
        <v>440</v>
      </c>
      <c r="F903" s="17">
        <v>1.7148</v>
      </c>
      <c r="G903" s="19">
        <v>90.7407</v>
      </c>
      <c r="H903" s="17">
        <v>2112.1852</v>
      </c>
      <c r="I903" s="17">
        <v>51.7464</v>
      </c>
    </row>
    <row r="904" spans="2:9">
      <c r="B904" s="19"/>
      <c r="C904" s="17" t="s">
        <v>148</v>
      </c>
      <c r="D904" s="20" t="s">
        <v>440</v>
      </c>
      <c r="E904" s="20" t="s">
        <v>440</v>
      </c>
      <c r="F904" s="17" t="s">
        <v>517</v>
      </c>
      <c r="G904" s="19" t="s">
        <v>518</v>
      </c>
      <c r="H904" s="17" t="s">
        <v>519</v>
      </c>
      <c r="I904" s="17" t="s">
        <v>520</v>
      </c>
    </row>
    <row r="905" spans="2:9">
      <c r="B905" s="19"/>
      <c r="C905" s="17" t="s">
        <v>149</v>
      </c>
      <c r="D905" s="20" t="s">
        <v>440</v>
      </c>
      <c r="E905" s="20" t="s">
        <v>440</v>
      </c>
      <c r="F905" s="17" t="s">
        <v>521</v>
      </c>
      <c r="G905" s="19" t="s">
        <v>522</v>
      </c>
      <c r="H905" s="17" t="s">
        <v>523</v>
      </c>
      <c r="I905" s="17" t="s">
        <v>524</v>
      </c>
    </row>
    <row r="906" spans="2:9">
      <c r="B906" s="19"/>
      <c r="C906" s="17" t="s">
        <v>150</v>
      </c>
      <c r="D906" s="20" t="s">
        <v>440</v>
      </c>
      <c r="E906" s="20" t="s">
        <v>440</v>
      </c>
      <c r="F906" s="17" t="s">
        <v>525</v>
      </c>
      <c r="G906" s="19" t="s">
        <v>526</v>
      </c>
      <c r="H906" s="17" t="s">
        <v>527</v>
      </c>
      <c r="I906" s="17" t="s">
        <v>528</v>
      </c>
    </row>
    <row r="907" spans="2:9">
      <c r="B907" s="19"/>
      <c r="C907" s="17" t="s">
        <v>307</v>
      </c>
      <c r="D907" s="20" t="s">
        <v>440</v>
      </c>
      <c r="E907" s="20" t="s">
        <v>440</v>
      </c>
      <c r="F907" s="17">
        <v>1.6974</v>
      </c>
      <c r="G907" s="19">
        <v>80.5185</v>
      </c>
      <c r="H907" s="17">
        <v>2211.6181</v>
      </c>
      <c r="I907" s="17">
        <v>51.8549</v>
      </c>
    </row>
  </sheetData>
  <mergeCells count="75">
    <mergeCell ref="C1:M1"/>
    <mergeCell ref="P1:Z1"/>
    <mergeCell ref="AB1:AL1"/>
    <mergeCell ref="AP1:AZ1"/>
    <mergeCell ref="BC1:BM1"/>
    <mergeCell ref="BO1:BY1"/>
    <mergeCell ref="A3:A12"/>
    <mergeCell ref="A14:A23"/>
    <mergeCell ref="A25:A34"/>
    <mergeCell ref="A36:A45"/>
    <mergeCell ref="A47:A56"/>
    <mergeCell ref="A58:A67"/>
    <mergeCell ref="A69:A78"/>
    <mergeCell ref="A80:A89"/>
    <mergeCell ref="A91:A100"/>
    <mergeCell ref="A102:A111"/>
    <mergeCell ref="A113:A122"/>
    <mergeCell ref="A124:A133"/>
    <mergeCell ref="A135:A144"/>
    <mergeCell ref="A146:A155"/>
    <mergeCell ref="A157:A166"/>
    <mergeCell ref="A168:A177"/>
    <mergeCell ref="A179:A188"/>
    <mergeCell ref="A190:A199"/>
    <mergeCell ref="A201:A210"/>
    <mergeCell ref="A212:A221"/>
    <mergeCell ref="A223:A232"/>
    <mergeCell ref="A234:A243"/>
    <mergeCell ref="A245:A254"/>
    <mergeCell ref="A256:A265"/>
    <mergeCell ref="A267:A276"/>
    <mergeCell ref="A278:A287"/>
    <mergeCell ref="A289:A298"/>
    <mergeCell ref="A300:A309"/>
    <mergeCell ref="A311:A320"/>
    <mergeCell ref="A322:A331"/>
    <mergeCell ref="A333:A342"/>
    <mergeCell ref="A344:A353"/>
    <mergeCell ref="A355:A364"/>
    <mergeCell ref="B818:B847"/>
    <mergeCell ref="B848:B877"/>
    <mergeCell ref="B878:B907"/>
    <mergeCell ref="AN3:AN12"/>
    <mergeCell ref="AN14:AN23"/>
    <mergeCell ref="AN25:AN34"/>
    <mergeCell ref="AN36:AN45"/>
    <mergeCell ref="AN47:AN56"/>
    <mergeCell ref="AN58:AN67"/>
    <mergeCell ref="AN69:AN78"/>
    <mergeCell ref="AN80:AN89"/>
    <mergeCell ref="AN91:AN100"/>
    <mergeCell ref="AN102:AN111"/>
    <mergeCell ref="AN113:AN122"/>
    <mergeCell ref="AN124:AN133"/>
    <mergeCell ref="AN135:AN144"/>
    <mergeCell ref="AN146:AN155"/>
    <mergeCell ref="AN157:AN166"/>
    <mergeCell ref="AN168:AN177"/>
    <mergeCell ref="AN179:AN188"/>
    <mergeCell ref="AN190:AN199"/>
    <mergeCell ref="AN201:AN210"/>
    <mergeCell ref="AN212:AN221"/>
    <mergeCell ref="AN223:AN232"/>
    <mergeCell ref="AN234:AN243"/>
    <mergeCell ref="AN245:AN254"/>
    <mergeCell ref="AN256:AN265"/>
    <mergeCell ref="AN267:AN276"/>
    <mergeCell ref="AN278:AN287"/>
    <mergeCell ref="AN289:AN298"/>
    <mergeCell ref="AN300:AN309"/>
    <mergeCell ref="AN311:AN320"/>
    <mergeCell ref="AN322:AN331"/>
    <mergeCell ref="AN333:AN342"/>
    <mergeCell ref="AN344:AN353"/>
    <mergeCell ref="AN355:AN364"/>
  </mergeCells>
  <pageMargins left="0.7" right="0.7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V141"/>
  <sheetViews>
    <sheetView zoomScale="85" zoomScaleNormal="85" workbookViewId="0">
      <selection activeCell="A1" sqref="$A1:$XFD1048576"/>
    </sheetView>
  </sheetViews>
  <sheetFormatPr defaultColWidth="9" defaultRowHeight="13.5"/>
  <cols>
    <col min="1" max="1" width="9" style="6"/>
    <col min="2" max="4" width="12.6283185840708" style="6"/>
    <col min="5" max="5" width="9" style="6"/>
    <col min="6" max="8" width="12.6283185840708" style="6"/>
    <col min="9" max="9" width="9" style="6"/>
    <col min="10" max="11" width="12.6283185840708" style="6"/>
    <col min="12" max="12" width="13.5663716814159" style="6" customWidth="1"/>
    <col min="13" max="15" width="9" style="6"/>
    <col min="16" max="16" width="17.4955752212389" style="6" customWidth="1"/>
    <col min="17" max="17" width="12.6283185840708" style="6"/>
    <col min="18" max="18" width="11.9115044247788" style="6" customWidth="1"/>
    <col min="19" max="19" width="16.3185840707965" style="6" customWidth="1"/>
    <col min="20" max="21" width="12.6283185840708" style="6"/>
    <col min="22" max="22" width="16.3274336283186" style="6" customWidth="1"/>
    <col min="23" max="24" width="9" style="6"/>
    <col min="25" max="26" width="12.6283185840708" style="6"/>
    <col min="27" max="27" width="9" style="6"/>
    <col min="28" max="28" width="12.5044247787611" style="6" customWidth="1"/>
    <col min="29" max="37" width="9" style="6"/>
    <col min="38" max="38" width="17.3716814159292" style="6" customWidth="1"/>
    <col min="39" max="39" width="11.6283185840708" style="6" customWidth="1"/>
    <col min="40" max="40" width="12.6283185840708" style="6" customWidth="1"/>
    <col min="41" max="41" width="12.3716814159292" style="6" customWidth="1"/>
    <col min="42" max="42" width="20.8849557522124" style="6" customWidth="1"/>
    <col min="43" max="44" width="9" style="6"/>
    <col min="45" max="47" width="12.6283185840708" style="6"/>
    <col min="48" max="48" width="10.3716814159292" style="6"/>
    <col min="49" max="50" width="9" style="6"/>
    <col min="51" max="51" width="21.4690265486726" style="6" customWidth="1"/>
    <col min="52" max="55" width="9" style="6"/>
    <col min="56" max="56" width="12.6283185840708" style="6"/>
    <col min="57" max="57" width="12.0619469026549" style="6" customWidth="1"/>
    <col min="58" max="58" width="12.0530973451327" style="6" customWidth="1"/>
    <col min="59" max="59" width="9" style="6"/>
    <col min="60" max="60" width="12.6283185840708" style="6"/>
    <col min="61" max="61" width="13.2300884955752" style="6" customWidth="1"/>
    <col min="62" max="62" width="13.2212389380531" style="6" customWidth="1"/>
    <col min="63" max="66" width="9" style="6"/>
    <col min="67" max="72" width="12.6283185840708" style="6"/>
    <col min="73" max="73" width="4.54867256637168" style="6" customWidth="1"/>
    <col min="74" max="74" width="20.4336283185841" style="6" customWidth="1"/>
    <col min="75" max="16384" width="9" style="6"/>
  </cols>
  <sheetData>
    <row r="1" s="6" customFormat="1" customHeight="1" spans="16:22">
      <c r="P1" s="6">
        <v>2020</v>
      </c>
      <c r="S1" s="6">
        <v>2021</v>
      </c>
      <c r="V1" s="6">
        <v>2022</v>
      </c>
    </row>
    <row r="2" s="6" customFormat="1" spans="2:67">
      <c r="B2" s="6">
        <v>2020</v>
      </c>
      <c r="F2" s="6">
        <v>2021</v>
      </c>
      <c r="J2" s="6">
        <v>2022</v>
      </c>
      <c r="P2" s="6" t="s">
        <v>529</v>
      </c>
      <c r="S2" s="6" t="s">
        <v>529</v>
      </c>
      <c r="V2" s="6" t="s">
        <v>529</v>
      </c>
      <c r="AS2" s="6" t="s">
        <v>530</v>
      </c>
      <c r="BD2" s="6" t="s">
        <v>530</v>
      </c>
      <c r="BH2" s="6" t="s">
        <v>530</v>
      </c>
      <c r="BO2" s="6" t="s">
        <v>530</v>
      </c>
    </row>
    <row r="3" s="6" customFormat="1" customHeight="1" spans="2:42">
      <c r="B3" s="6" t="s">
        <v>531</v>
      </c>
      <c r="F3" s="6" t="s">
        <v>531</v>
      </c>
      <c r="J3" s="6" t="s">
        <v>531</v>
      </c>
      <c r="P3" s="6">
        <v>1517.88</v>
      </c>
      <c r="Q3" s="6">
        <v>12.1591704075571</v>
      </c>
      <c r="R3" s="6" t="s">
        <v>106</v>
      </c>
      <c r="S3" s="6">
        <f t="shared" ref="S3:S66" si="0">ROUND(P3,4)</f>
        <v>1517.88</v>
      </c>
      <c r="T3" s="6">
        <f t="shared" ref="T3:T66" si="1">ROUND(Q3,4)</f>
        <v>12.1592</v>
      </c>
      <c r="U3" s="6" t="str">
        <f t="shared" ref="U3:U66" si="2">R3</f>
        <v>a</v>
      </c>
      <c r="V3" s="6" t="str">
        <f t="shared" ref="V3:V66" si="3">_xlfn.CONCAT(S3,"±",T3,U3)</f>
        <v>1517.88±12.1592a</v>
      </c>
      <c r="Y3" s="6">
        <v>1517.88</v>
      </c>
      <c r="Z3" s="6">
        <v>12.1591704075571</v>
      </c>
      <c r="AA3" s="6" t="s">
        <v>106</v>
      </c>
      <c r="AB3" s="6">
        <f t="shared" ref="AB3:AB66" si="4">ROUND(Y3,4)</f>
        <v>1517.88</v>
      </c>
      <c r="AC3" s="6">
        <f t="shared" ref="AC3:AC66" si="5">ROUND(Z3,4)</f>
        <v>12.1592</v>
      </c>
      <c r="AD3" s="6" t="str">
        <f t="shared" ref="AD3:AD66" si="6">AA3</f>
        <v>a</v>
      </c>
      <c r="AE3" s="6" t="str">
        <f t="shared" ref="AE3:AE66" si="7">_xlfn.CONCAT(AB3,"±",AC3,AD3)</f>
        <v>1517.88±12.1592a</v>
      </c>
      <c r="AJ3" s="10" t="s">
        <v>166</v>
      </c>
      <c r="AK3" s="11" t="s">
        <v>167</v>
      </c>
      <c r="AL3" s="12" t="s">
        <v>532</v>
      </c>
      <c r="AM3" s="11" t="s">
        <v>533</v>
      </c>
      <c r="AN3" s="11" t="s">
        <v>534</v>
      </c>
      <c r="AO3" s="11" t="s">
        <v>535</v>
      </c>
      <c r="AP3" s="11" t="s">
        <v>536</v>
      </c>
    </row>
    <row r="4" s="6" customFormat="1" spans="1:42">
      <c r="A4" s="6" t="s">
        <v>537</v>
      </c>
      <c r="B4" s="6">
        <v>3858.5</v>
      </c>
      <c r="C4" s="6">
        <f>B4+(B9+B7)/2</f>
        <v>7753.54166666667</v>
      </c>
      <c r="D4" s="6">
        <f t="shared" ref="D4:D6" si="8">C4*0.39</f>
        <v>3023.88125</v>
      </c>
      <c r="E4" s="6" t="s">
        <v>537</v>
      </c>
      <c r="F4" s="6">
        <v>3670</v>
      </c>
      <c r="G4" s="6">
        <f>F4+(F9+F7)/2</f>
        <v>7342.54166666667</v>
      </c>
      <c r="H4" s="6">
        <f t="shared" ref="H4:H6" si="9">G4*0.39</f>
        <v>2863.59125</v>
      </c>
      <c r="I4" s="6" t="s">
        <v>537</v>
      </c>
      <c r="J4" s="6">
        <v>3183.58333333333</v>
      </c>
      <c r="K4" s="6">
        <f>J4+(J9+J7)/2</f>
        <v>6376.16666666666</v>
      </c>
      <c r="L4" s="6">
        <f t="shared" ref="L4:L6" si="10">K4*0.39</f>
        <v>2486.705</v>
      </c>
      <c r="P4" s="6">
        <v>1516.43916666667</v>
      </c>
      <c r="Q4" s="6">
        <v>9.72626416376436</v>
      </c>
      <c r="R4" s="6" t="s">
        <v>106</v>
      </c>
      <c r="S4" s="6">
        <f t="shared" si="0"/>
        <v>1516.4392</v>
      </c>
      <c r="T4" s="6">
        <f t="shared" si="1"/>
        <v>9.7263</v>
      </c>
      <c r="U4" s="6" t="str">
        <f t="shared" si="2"/>
        <v>a</v>
      </c>
      <c r="V4" s="6" t="str">
        <f t="shared" si="3"/>
        <v>1516.4392±9.7263a</v>
      </c>
      <c r="Y4" s="6">
        <v>1516.43916666667</v>
      </c>
      <c r="Z4" s="6">
        <v>9.72626416376436</v>
      </c>
      <c r="AA4" s="6" t="s">
        <v>106</v>
      </c>
      <c r="AB4" s="6">
        <f t="shared" si="4"/>
        <v>1516.4392</v>
      </c>
      <c r="AC4" s="6">
        <f t="shared" si="5"/>
        <v>9.7263</v>
      </c>
      <c r="AD4" s="6" t="str">
        <f t="shared" si="6"/>
        <v>a</v>
      </c>
      <c r="AE4" s="6" t="str">
        <f t="shared" si="7"/>
        <v>1516.4392±9.7263a</v>
      </c>
      <c r="AJ4" s="13">
        <v>2020</v>
      </c>
      <c r="AK4" s="11" t="s">
        <v>538</v>
      </c>
      <c r="AL4" s="10" t="s">
        <v>539</v>
      </c>
      <c r="AM4" s="6">
        <v>20.202</v>
      </c>
      <c r="AN4" s="6">
        <v>466.6667</v>
      </c>
      <c r="AO4" s="6">
        <v>500.9</v>
      </c>
      <c r="AP4" s="6" t="s">
        <v>540</v>
      </c>
    </row>
    <row r="5" s="6" customFormat="1" customHeight="1" spans="1:74">
      <c r="A5" s="6" t="s">
        <v>537</v>
      </c>
      <c r="B5" s="6">
        <v>3897.33333333333</v>
      </c>
      <c r="C5" s="6">
        <f>(B5+B4)/2+(B8+B7)/2</f>
        <v>7751.83333333333</v>
      </c>
      <c r="D5" s="6">
        <f t="shared" si="8"/>
        <v>3023.215</v>
      </c>
      <c r="E5" s="6" t="s">
        <v>537</v>
      </c>
      <c r="F5" s="6">
        <v>3691.83333333333</v>
      </c>
      <c r="G5" s="6">
        <f>(F5+F4)/2+(F8+F7)/2</f>
        <v>7336.83333333333</v>
      </c>
      <c r="H5" s="6">
        <f t="shared" si="9"/>
        <v>2861.365</v>
      </c>
      <c r="I5" s="6" t="s">
        <v>537</v>
      </c>
      <c r="J5" s="6">
        <v>3195.41666666667</v>
      </c>
      <c r="K5" s="6">
        <f>(J5+J4)/2+(J8+J7)/2</f>
        <v>6355.33333333333</v>
      </c>
      <c r="L5" s="6">
        <f t="shared" si="10"/>
        <v>2478.58</v>
      </c>
      <c r="P5" s="6">
        <v>694.449166666667</v>
      </c>
      <c r="Q5" s="6">
        <v>13.1253467414512</v>
      </c>
      <c r="R5" s="6" t="s">
        <v>115</v>
      </c>
      <c r="S5" s="6">
        <f t="shared" si="0"/>
        <v>694.4492</v>
      </c>
      <c r="T5" s="6">
        <f t="shared" si="1"/>
        <v>13.1253</v>
      </c>
      <c r="U5" s="6" t="str">
        <f t="shared" si="2"/>
        <v>de</v>
      </c>
      <c r="V5" s="6" t="str">
        <f t="shared" si="3"/>
        <v>694.4492±13.1253de</v>
      </c>
      <c r="Y5" s="6">
        <v>999.613333333333</v>
      </c>
      <c r="Z5" s="6">
        <v>8.98607858486446</v>
      </c>
      <c r="AA5" s="6" t="s">
        <v>114</v>
      </c>
      <c r="AB5" s="6">
        <f t="shared" si="4"/>
        <v>999.6133</v>
      </c>
      <c r="AC5" s="6">
        <f t="shared" si="5"/>
        <v>8.9861</v>
      </c>
      <c r="AD5" s="6" t="str">
        <f t="shared" si="6"/>
        <v>c</v>
      </c>
      <c r="AE5" s="6" t="str">
        <f t="shared" si="7"/>
        <v>999.6133±8.9861c</v>
      </c>
      <c r="AJ5" s="13"/>
      <c r="AK5" s="10" t="s">
        <v>541</v>
      </c>
      <c r="AL5" s="10" t="s">
        <v>542</v>
      </c>
      <c r="AM5" s="6">
        <v>13.468</v>
      </c>
      <c r="AN5" s="6">
        <v>311.1111</v>
      </c>
      <c r="AO5" s="6">
        <v>500.9</v>
      </c>
      <c r="AP5" s="6" t="s">
        <v>543</v>
      </c>
      <c r="AR5" s="6" t="s">
        <v>538</v>
      </c>
      <c r="AS5" s="6">
        <v>3023.88125</v>
      </c>
      <c r="AT5" s="6">
        <f>AVERAGE(AS5:AS7)</f>
        <v>3024.80208333333</v>
      </c>
      <c r="AU5" s="6">
        <f>STDEVA(AS5:AS7)</f>
        <v>2.19731808594774</v>
      </c>
      <c r="AV5" s="6">
        <f>ROUND(AT5,4)</f>
        <v>3024.8021</v>
      </c>
      <c r="AW5" s="6">
        <f>ROUND(AU5,4)</f>
        <v>2.1973</v>
      </c>
      <c r="AX5" s="6" t="s">
        <v>114</v>
      </c>
      <c r="AY5" s="6" t="str">
        <f t="shared" ref="AY5:AY28" si="11">_xlfn.CONCAT(AV5,"±",AW5,AX5)</f>
        <v>3024.8021±2.1973c</v>
      </c>
      <c r="BC5" s="6" t="s">
        <v>538</v>
      </c>
      <c r="BD5" s="6">
        <v>3023.88125</v>
      </c>
      <c r="BE5" s="6">
        <v>20.202</v>
      </c>
      <c r="BF5" s="6">
        <v>466.6667</v>
      </c>
      <c r="BG5" s="6">
        <v>500.9</v>
      </c>
      <c r="BH5" s="6">
        <f t="shared" ref="BH5:BH28" si="12">BD5-BE5-BF5-BG5</f>
        <v>2036.11255</v>
      </c>
      <c r="BO5" s="6">
        <v>2036.11255</v>
      </c>
      <c r="BP5" s="6">
        <f>AVERAGE(BO5:BO7)</f>
        <v>2037.03338333333</v>
      </c>
      <c r="BQ5" s="6">
        <f>STDEVA(BO5:BO7)</f>
        <v>2.19731808594782</v>
      </c>
      <c r="BR5" s="11" t="s">
        <v>538</v>
      </c>
      <c r="BS5" s="6">
        <f>ROUND(BP5,4)</f>
        <v>2037.0334</v>
      </c>
      <c r="BT5" s="6">
        <f>ROUND(BQ5,4)</f>
        <v>2.1973</v>
      </c>
      <c r="BU5" s="6" t="s">
        <v>112</v>
      </c>
      <c r="BV5" s="6" t="str">
        <f t="shared" ref="BV5:BV28" si="13">_xlfn.CONCAT(BS5,"±",BT5,BU5)</f>
        <v>2037.0334±2.1973e</v>
      </c>
    </row>
    <row r="6" s="6" customFormat="1" spans="1:74">
      <c r="A6" s="6" t="s">
        <v>537</v>
      </c>
      <c r="B6" s="6">
        <v>3920.16666666667</v>
      </c>
      <c r="C6" s="6">
        <f>(B6+B4)/2+B7</f>
        <v>7762.33333333333</v>
      </c>
      <c r="D6" s="6">
        <f t="shared" si="8"/>
        <v>3027.31</v>
      </c>
      <c r="E6" s="6" t="s">
        <v>537</v>
      </c>
      <c r="F6" s="6">
        <v>3730.58333333333</v>
      </c>
      <c r="G6" s="6">
        <f>(F6+F4)/2+F7</f>
        <v>7328.62499999999</v>
      </c>
      <c r="H6" s="6">
        <f t="shared" si="9"/>
        <v>2858.16375</v>
      </c>
      <c r="I6" s="6" t="s">
        <v>537</v>
      </c>
      <c r="J6" s="6">
        <v>3237.91666666667</v>
      </c>
      <c r="K6" s="6">
        <f>(J6+J4)/2+J7</f>
        <v>6370.08333333333</v>
      </c>
      <c r="L6" s="6">
        <f t="shared" si="10"/>
        <v>2484.3325</v>
      </c>
      <c r="P6" s="6">
        <v>721.017916666666</v>
      </c>
      <c r="Q6" s="6">
        <v>11.5882478408437</v>
      </c>
      <c r="R6" s="6" t="s">
        <v>120</v>
      </c>
      <c r="S6" s="6">
        <f t="shared" si="0"/>
        <v>721.0179</v>
      </c>
      <c r="T6" s="6">
        <f t="shared" si="1"/>
        <v>11.5882</v>
      </c>
      <c r="U6" s="6" t="str">
        <f t="shared" si="2"/>
        <v>d</v>
      </c>
      <c r="V6" s="6" t="str">
        <f t="shared" si="3"/>
        <v>721.0179±11.5882d</v>
      </c>
      <c r="Y6" s="6">
        <v>917.641111111111</v>
      </c>
      <c r="Z6" s="6">
        <v>20.3674311322262</v>
      </c>
      <c r="AA6" s="6" t="s">
        <v>120</v>
      </c>
      <c r="AB6" s="6">
        <f t="shared" si="4"/>
        <v>917.6411</v>
      </c>
      <c r="AC6" s="6">
        <f t="shared" si="5"/>
        <v>20.3674</v>
      </c>
      <c r="AD6" s="6" t="str">
        <f t="shared" si="6"/>
        <v>d</v>
      </c>
      <c r="AE6" s="6" t="str">
        <f t="shared" si="7"/>
        <v>917.6411±20.3674d</v>
      </c>
      <c r="AJ6" s="13"/>
      <c r="AK6" s="10" t="s">
        <v>544</v>
      </c>
      <c r="AL6" s="10" t="s">
        <v>545</v>
      </c>
      <c r="AM6" s="6">
        <v>13.468</v>
      </c>
      <c r="AN6" s="6">
        <v>311.1111</v>
      </c>
      <c r="AO6" s="6">
        <v>500.9</v>
      </c>
      <c r="AP6" s="6" t="s">
        <v>546</v>
      </c>
      <c r="AR6" s="6" t="s">
        <v>538</v>
      </c>
      <c r="AS6" s="6">
        <v>3023.215</v>
      </c>
      <c r="AV6" s="6">
        <f>ROUND(AT8,4)</f>
        <v>2712.4608</v>
      </c>
      <c r="AW6" s="6">
        <f>ROUND(AU8,4)</f>
        <v>7.2329</v>
      </c>
      <c r="AX6" s="6" t="s">
        <v>117</v>
      </c>
      <c r="AY6" s="6" t="str">
        <f t="shared" si="11"/>
        <v>2712.4608±7.2329g</v>
      </c>
      <c r="BC6" s="6" t="s">
        <v>538</v>
      </c>
      <c r="BD6" s="6">
        <v>3023.215</v>
      </c>
      <c r="BE6" s="6">
        <v>20.202</v>
      </c>
      <c r="BF6" s="6">
        <v>466.6667</v>
      </c>
      <c r="BG6" s="6">
        <v>500.9</v>
      </c>
      <c r="BH6" s="6">
        <f t="shared" si="12"/>
        <v>2035.4463</v>
      </c>
      <c r="BO6" s="6">
        <v>2035.4463</v>
      </c>
      <c r="BR6" s="10" t="s">
        <v>541</v>
      </c>
      <c r="BS6" s="6">
        <f>ROUND(BP8,4)</f>
        <v>1886.9817</v>
      </c>
      <c r="BT6" s="6">
        <f>ROUND(BQ8,4)</f>
        <v>7.2329</v>
      </c>
      <c r="BU6" s="6" t="s">
        <v>117</v>
      </c>
      <c r="BV6" s="6" t="str">
        <f t="shared" si="13"/>
        <v>1886.9817±7.2329g</v>
      </c>
    </row>
    <row r="7" s="6" customFormat="1" spans="1:74">
      <c r="A7" s="6" t="s">
        <v>547</v>
      </c>
      <c r="B7" s="6">
        <v>3873</v>
      </c>
      <c r="E7" s="6" t="s">
        <v>547</v>
      </c>
      <c r="F7" s="6">
        <v>3628.33333333333</v>
      </c>
      <c r="I7" s="6" t="s">
        <v>547</v>
      </c>
      <c r="J7" s="6">
        <v>3159.33333333333</v>
      </c>
      <c r="P7" s="6">
        <v>605.957083333333</v>
      </c>
      <c r="Q7" s="6">
        <v>12.8599458307886</v>
      </c>
      <c r="R7" s="6" t="s">
        <v>107</v>
      </c>
      <c r="S7" s="6">
        <f t="shared" si="0"/>
        <v>605.9571</v>
      </c>
      <c r="T7" s="6">
        <f t="shared" si="1"/>
        <v>12.8599</v>
      </c>
      <c r="U7" s="6" t="str">
        <f t="shared" si="2"/>
        <v>f</v>
      </c>
      <c r="V7" s="6" t="str">
        <f t="shared" si="3"/>
        <v>605.9571±12.8599f</v>
      </c>
      <c r="Y7" s="6">
        <v>815.721111111111</v>
      </c>
      <c r="Z7" s="6">
        <v>26.2444276801615</v>
      </c>
      <c r="AA7" s="6" t="s">
        <v>112</v>
      </c>
      <c r="AB7" s="6">
        <f t="shared" si="4"/>
        <v>815.7211</v>
      </c>
      <c r="AC7" s="6">
        <f t="shared" si="5"/>
        <v>26.2444</v>
      </c>
      <c r="AD7" s="6" t="str">
        <f t="shared" si="6"/>
        <v>e</v>
      </c>
      <c r="AE7" s="6" t="str">
        <f t="shared" si="7"/>
        <v>815.7211±26.2444e</v>
      </c>
      <c r="AJ7" s="13"/>
      <c r="AK7" s="10" t="s">
        <v>548</v>
      </c>
      <c r="AL7" s="10" t="s">
        <v>549</v>
      </c>
      <c r="AM7" s="6">
        <v>15.1515</v>
      </c>
      <c r="AN7" s="6">
        <v>350</v>
      </c>
      <c r="AO7" s="6">
        <v>500.9</v>
      </c>
      <c r="AP7" s="6" t="s">
        <v>550</v>
      </c>
      <c r="AR7" s="6" t="s">
        <v>538</v>
      </c>
      <c r="AS7" s="6">
        <v>3027.31</v>
      </c>
      <c r="AV7" s="6">
        <f>ROUND(AT11,4)</f>
        <v>2751.6667</v>
      </c>
      <c r="AW7" s="6">
        <f>ROUND(AU11,4)</f>
        <v>7.7784</v>
      </c>
      <c r="AX7" s="6" t="s">
        <v>107</v>
      </c>
      <c r="AY7" s="6" t="str">
        <f t="shared" si="11"/>
        <v>2751.6667±7.7784f</v>
      </c>
      <c r="BC7" s="6" t="s">
        <v>538</v>
      </c>
      <c r="BD7" s="6">
        <v>3027.31</v>
      </c>
      <c r="BE7" s="6">
        <v>20.202</v>
      </c>
      <c r="BF7" s="6">
        <v>466.6667</v>
      </c>
      <c r="BG7" s="6">
        <v>500.9</v>
      </c>
      <c r="BH7" s="6">
        <f t="shared" si="12"/>
        <v>2039.5413</v>
      </c>
      <c r="BO7" s="6">
        <v>2039.5413</v>
      </c>
      <c r="BR7" s="10" t="s">
        <v>544</v>
      </c>
      <c r="BS7" s="6">
        <f>ROUND(BP11,4)</f>
        <v>1926.1876</v>
      </c>
      <c r="BT7" s="6">
        <f>ROUND(BQ11,4)</f>
        <v>7.7784</v>
      </c>
      <c r="BU7" s="6" t="s">
        <v>107</v>
      </c>
      <c r="BV7" s="6" t="str">
        <f t="shared" si="13"/>
        <v>1926.1876±7.7784f</v>
      </c>
    </row>
    <row r="8" s="6" customFormat="1" customHeight="1" spans="1:74">
      <c r="A8" s="6" t="s">
        <v>547</v>
      </c>
      <c r="B8" s="6">
        <v>3874.83333333333</v>
      </c>
      <c r="E8" s="6" t="s">
        <v>547</v>
      </c>
      <c r="F8" s="6">
        <v>3683.5</v>
      </c>
      <c r="I8" s="6" t="s">
        <v>547</v>
      </c>
      <c r="J8" s="6">
        <v>3172.33333333333</v>
      </c>
      <c r="P8" s="6">
        <v>448.608333333333</v>
      </c>
      <c r="Q8" s="6">
        <v>21.2795926789813</v>
      </c>
      <c r="R8" s="6" t="s">
        <v>123</v>
      </c>
      <c r="S8" s="6">
        <f t="shared" si="0"/>
        <v>448.6083</v>
      </c>
      <c r="T8" s="6">
        <f t="shared" si="1"/>
        <v>21.2796</v>
      </c>
      <c r="U8" s="6" t="str">
        <f t="shared" si="2"/>
        <v>i</v>
      </c>
      <c r="V8" s="6" t="str">
        <f t="shared" si="3"/>
        <v>448.6083±21.2796i</v>
      </c>
      <c r="Y8" s="6">
        <v>833.769444444445</v>
      </c>
      <c r="Z8" s="6">
        <v>13.1020168436136</v>
      </c>
      <c r="AA8" s="6" t="s">
        <v>112</v>
      </c>
      <c r="AB8" s="6">
        <f t="shared" si="4"/>
        <v>833.7694</v>
      </c>
      <c r="AC8" s="6">
        <f t="shared" si="5"/>
        <v>13.102</v>
      </c>
      <c r="AD8" s="6" t="str">
        <f t="shared" si="6"/>
        <v>e</v>
      </c>
      <c r="AE8" s="6" t="str">
        <f t="shared" si="7"/>
        <v>833.7694±13.102e</v>
      </c>
      <c r="AJ8" s="13"/>
      <c r="AK8" s="10" t="s">
        <v>551</v>
      </c>
      <c r="AL8" s="10" t="s">
        <v>552</v>
      </c>
      <c r="AM8" s="6">
        <v>20.202</v>
      </c>
      <c r="AN8" s="6">
        <v>466.6667</v>
      </c>
      <c r="AO8" s="6">
        <v>500.9</v>
      </c>
      <c r="AP8" s="6" t="s">
        <v>553</v>
      </c>
      <c r="AR8" s="6" t="s">
        <v>541</v>
      </c>
      <c r="AS8" s="6">
        <v>2708.6475</v>
      </c>
      <c r="AT8" s="6">
        <f>AVERAGE(AS8:AS10)</f>
        <v>2712.46083333333</v>
      </c>
      <c r="AU8" s="6">
        <f>STDEVA(AS8:AS10)</f>
        <v>7.23293566495181</v>
      </c>
      <c r="AV8" s="6">
        <f>ROUND(AT14,4)</f>
        <v>2967.8675</v>
      </c>
      <c r="AW8" s="6">
        <f>ROUND(AU14,4)</f>
        <v>8.8299</v>
      </c>
      <c r="AX8" s="6" t="s">
        <v>120</v>
      </c>
      <c r="AY8" s="6" t="str">
        <f t="shared" si="11"/>
        <v>2967.8675±8.8299d</v>
      </c>
      <c r="BC8" s="6" t="s">
        <v>541</v>
      </c>
      <c r="BD8" s="6">
        <v>2708.6475</v>
      </c>
      <c r="BE8" s="6">
        <v>13.468</v>
      </c>
      <c r="BF8" s="6">
        <v>311.1111</v>
      </c>
      <c r="BG8" s="6">
        <v>500.9</v>
      </c>
      <c r="BH8" s="6">
        <f t="shared" si="12"/>
        <v>1883.1684</v>
      </c>
      <c r="BO8" s="6">
        <v>1883.1684</v>
      </c>
      <c r="BP8" s="6">
        <f>AVERAGE(BO8:BO10)</f>
        <v>1886.98173333333</v>
      </c>
      <c r="BQ8" s="6">
        <f>STDEVA(BO8:BO10)</f>
        <v>7.23293566495187</v>
      </c>
      <c r="BR8" s="10" t="s">
        <v>548</v>
      </c>
      <c r="BS8" s="6">
        <f>ROUND(BP14,4)</f>
        <v>2101.816</v>
      </c>
      <c r="BT8" s="6">
        <f>ROUND(BQ14,4)</f>
        <v>8.8299</v>
      </c>
      <c r="BU8" s="6" t="s">
        <v>120</v>
      </c>
      <c r="BV8" s="6" t="str">
        <f t="shared" si="13"/>
        <v>2101.816±8.8299d</v>
      </c>
    </row>
    <row r="9" s="6" customFormat="1" spans="1:74">
      <c r="A9" s="6" t="s">
        <v>547</v>
      </c>
      <c r="B9" s="6">
        <v>3917.08333333333</v>
      </c>
      <c r="E9" s="6" t="s">
        <v>547</v>
      </c>
      <c r="F9" s="6">
        <v>3716.75</v>
      </c>
      <c r="I9" s="6" t="s">
        <v>547</v>
      </c>
      <c r="J9" s="6">
        <v>3225.83333333333</v>
      </c>
      <c r="P9" s="6">
        <v>625.863333333334</v>
      </c>
      <c r="Q9" s="6">
        <v>19.5404836706598</v>
      </c>
      <c r="R9" s="6" t="s">
        <v>107</v>
      </c>
      <c r="S9" s="6">
        <f t="shared" si="0"/>
        <v>625.8633</v>
      </c>
      <c r="T9" s="6">
        <f t="shared" si="1"/>
        <v>19.5405</v>
      </c>
      <c r="U9" s="6" t="str">
        <f t="shared" si="2"/>
        <v>f</v>
      </c>
      <c r="V9" s="6" t="str">
        <f t="shared" si="3"/>
        <v>625.8633±19.5405f</v>
      </c>
      <c r="Y9" s="6">
        <v>924.993333333333</v>
      </c>
      <c r="Z9" s="6">
        <v>19.3905288306786</v>
      </c>
      <c r="AA9" s="6" t="s">
        <v>120</v>
      </c>
      <c r="AB9" s="6">
        <f t="shared" si="4"/>
        <v>924.9933</v>
      </c>
      <c r="AC9" s="6">
        <f t="shared" si="5"/>
        <v>19.3905</v>
      </c>
      <c r="AD9" s="6" t="str">
        <f t="shared" si="6"/>
        <v>d</v>
      </c>
      <c r="AE9" s="6" t="str">
        <f t="shared" si="7"/>
        <v>924.9933±19.3905d</v>
      </c>
      <c r="AJ9" s="13"/>
      <c r="AK9" s="10" t="s">
        <v>554</v>
      </c>
      <c r="AL9" s="10" t="s">
        <v>555</v>
      </c>
      <c r="AM9" s="6">
        <v>13.468</v>
      </c>
      <c r="AN9" s="6">
        <v>311.1111</v>
      </c>
      <c r="AO9" s="6">
        <v>500.9</v>
      </c>
      <c r="AP9" s="6" t="s">
        <v>556</v>
      </c>
      <c r="AR9" s="6" t="s">
        <v>541</v>
      </c>
      <c r="AS9" s="6">
        <v>2707.9325</v>
      </c>
      <c r="AV9" s="6">
        <f>ROUND(AT17,4)</f>
        <v>3199.2675</v>
      </c>
      <c r="AW9" s="6">
        <f>ROUND(AU17,4)</f>
        <v>6.1379</v>
      </c>
      <c r="AX9" s="6" t="s">
        <v>106</v>
      </c>
      <c r="AY9" s="6" t="str">
        <f t="shared" si="11"/>
        <v>3199.2675±6.1379a</v>
      </c>
      <c r="BC9" s="6" t="s">
        <v>541</v>
      </c>
      <c r="BD9" s="6">
        <v>2707.9325</v>
      </c>
      <c r="BE9" s="6">
        <v>13.468</v>
      </c>
      <c r="BF9" s="6">
        <v>311.1111</v>
      </c>
      <c r="BG9" s="6">
        <v>500.9</v>
      </c>
      <c r="BH9" s="6">
        <f t="shared" si="12"/>
        <v>1882.4534</v>
      </c>
      <c r="BO9" s="6">
        <v>1882.4534</v>
      </c>
      <c r="BR9" s="10" t="s">
        <v>551</v>
      </c>
      <c r="BS9" s="6">
        <f>ROUND(BP17,4)</f>
        <v>2211.4988</v>
      </c>
      <c r="BT9" s="6">
        <f>ROUND(BQ17,4)</f>
        <v>6.1379</v>
      </c>
      <c r="BU9" s="6" t="s">
        <v>114</v>
      </c>
      <c r="BV9" s="6" t="str">
        <f t="shared" si="13"/>
        <v>2211.4988±6.1379c</v>
      </c>
    </row>
    <row r="10" s="6" customFormat="1" spans="1:74">
      <c r="A10" s="6" t="s">
        <v>557</v>
      </c>
      <c r="B10" s="6">
        <v>1761.16666666667</v>
      </c>
      <c r="C10" s="6">
        <f>B10+B14+B16+(B20+B21)/2</f>
        <v>6318.08333333333</v>
      </c>
      <c r="D10" s="6">
        <f t="shared" ref="D10:D12" si="14">C10*0.39</f>
        <v>2464.0525</v>
      </c>
      <c r="E10" s="6" t="s">
        <v>557</v>
      </c>
      <c r="F10" s="6">
        <v>1628.375</v>
      </c>
      <c r="G10" s="6">
        <f>F10+F14+F16+(F20+F21)/2</f>
        <v>5819.08333333334</v>
      </c>
      <c r="H10" s="6">
        <f t="shared" ref="H10:H12" si="15">G10*0.39</f>
        <v>2269.4425</v>
      </c>
      <c r="I10" s="6" t="s">
        <v>557</v>
      </c>
      <c r="J10" s="6">
        <v>1417.79166666667</v>
      </c>
      <c r="K10" s="6">
        <f>J10+J14+J16+(J20+J21)/2</f>
        <v>5056.35416666667</v>
      </c>
      <c r="L10" s="6">
        <f t="shared" ref="L10:L12" si="16">K10*0.39</f>
        <v>1971.978125</v>
      </c>
      <c r="P10" s="6">
        <v>681.8825</v>
      </c>
      <c r="Q10" s="6">
        <v>15.9223135489173</v>
      </c>
      <c r="R10" s="6" t="s">
        <v>112</v>
      </c>
      <c r="S10" s="6">
        <f t="shared" si="0"/>
        <v>681.8825</v>
      </c>
      <c r="T10" s="6">
        <f t="shared" si="1"/>
        <v>15.9223</v>
      </c>
      <c r="U10" s="6" t="str">
        <f t="shared" si="2"/>
        <v>e</v>
      </c>
      <c r="V10" s="6" t="str">
        <f t="shared" si="3"/>
        <v>681.8825±15.9223e</v>
      </c>
      <c r="Y10" s="6">
        <v>975.888333333333</v>
      </c>
      <c r="Z10" s="6">
        <v>14.5424981615192</v>
      </c>
      <c r="AA10" s="6" t="s">
        <v>114</v>
      </c>
      <c r="AB10" s="6">
        <f t="shared" si="4"/>
        <v>975.8883</v>
      </c>
      <c r="AC10" s="6">
        <f t="shared" si="5"/>
        <v>14.5425</v>
      </c>
      <c r="AD10" s="6" t="str">
        <f t="shared" si="6"/>
        <v>c</v>
      </c>
      <c r="AE10" s="6" t="str">
        <f t="shared" si="7"/>
        <v>975.8883±14.5425c</v>
      </c>
      <c r="AJ10" s="13"/>
      <c r="AK10" s="10" t="s">
        <v>558</v>
      </c>
      <c r="AL10" s="10" t="s">
        <v>559</v>
      </c>
      <c r="AM10" s="6">
        <v>13.468</v>
      </c>
      <c r="AN10" s="6">
        <v>311.1111</v>
      </c>
      <c r="AO10" s="6">
        <v>500.9</v>
      </c>
      <c r="AP10" s="6" t="s">
        <v>560</v>
      </c>
      <c r="AR10" s="6" t="s">
        <v>541</v>
      </c>
      <c r="AS10" s="6">
        <v>2720.8025</v>
      </c>
      <c r="AV10" s="6">
        <f>ROUND(AT20,4)</f>
        <v>2917.3408</v>
      </c>
      <c r="AW10" s="6">
        <f>ROUND(AU20,4)</f>
        <v>7.2639</v>
      </c>
      <c r="AX10" s="6" t="s">
        <v>112</v>
      </c>
      <c r="AY10" s="6" t="str">
        <f t="shared" si="11"/>
        <v>2917.3408±7.2639e</v>
      </c>
      <c r="BC10" s="6" t="s">
        <v>541</v>
      </c>
      <c r="BD10" s="6">
        <v>2720.8025</v>
      </c>
      <c r="BE10" s="6">
        <v>13.468</v>
      </c>
      <c r="BF10" s="6">
        <v>311.1111</v>
      </c>
      <c r="BG10" s="6">
        <v>500.9</v>
      </c>
      <c r="BH10" s="6">
        <f t="shared" si="12"/>
        <v>1895.3234</v>
      </c>
      <c r="BO10" s="6">
        <v>1895.3234</v>
      </c>
      <c r="BR10" s="10" t="s">
        <v>554</v>
      </c>
      <c r="BS10" s="6">
        <f>ROUND(BP20,4)</f>
        <v>2091.8617</v>
      </c>
      <c r="BT10" s="6">
        <f>ROUND(BQ20,4)</f>
        <v>7.2639</v>
      </c>
      <c r="BU10" s="6" t="s">
        <v>120</v>
      </c>
      <c r="BV10" s="6" t="str">
        <f t="shared" si="13"/>
        <v>2091.8617±7.2639d</v>
      </c>
    </row>
    <row r="11" s="6" customFormat="1" customHeight="1" spans="1:74">
      <c r="A11" s="6" t="s">
        <v>557</v>
      </c>
      <c r="B11" s="6">
        <v>1761.25</v>
      </c>
      <c r="C11" s="6">
        <f>B11+B15+B17+(B21+B19)/2</f>
        <v>6334.79166666667</v>
      </c>
      <c r="D11" s="6">
        <f t="shared" si="14"/>
        <v>2470.56875</v>
      </c>
      <c r="E11" s="6" t="s">
        <v>557</v>
      </c>
      <c r="F11" s="6">
        <v>1637.79166666667</v>
      </c>
      <c r="G11" s="6">
        <f>F11+F15+F17+(F21+F19)/2</f>
        <v>5839.79166666667</v>
      </c>
      <c r="H11" s="6">
        <f t="shared" si="15"/>
        <v>2277.51875</v>
      </c>
      <c r="I11" s="6" t="s">
        <v>557</v>
      </c>
      <c r="J11" s="6">
        <v>1422.95833333333</v>
      </c>
      <c r="K11" s="6">
        <f>J11+J15+J17+(J21+J19)/2</f>
        <v>5087.52083333333</v>
      </c>
      <c r="L11" s="6">
        <f t="shared" si="16"/>
        <v>1984.133125</v>
      </c>
      <c r="P11" s="6">
        <v>605.345</v>
      </c>
      <c r="Q11" s="6">
        <v>11.4626099367683</v>
      </c>
      <c r="R11" s="6" t="s">
        <v>107</v>
      </c>
      <c r="S11" s="6">
        <f t="shared" si="0"/>
        <v>605.345</v>
      </c>
      <c r="T11" s="6">
        <f t="shared" si="1"/>
        <v>11.4626</v>
      </c>
      <c r="U11" s="6" t="str">
        <f t="shared" si="2"/>
        <v>f</v>
      </c>
      <c r="V11" s="6" t="str">
        <f t="shared" si="3"/>
        <v>605.345±11.4626f</v>
      </c>
      <c r="Y11" s="6">
        <v>929.25625</v>
      </c>
      <c r="Z11" s="6">
        <v>27.1995985795861</v>
      </c>
      <c r="AA11" s="6" t="s">
        <v>120</v>
      </c>
      <c r="AB11" s="6">
        <f t="shared" si="4"/>
        <v>929.2563</v>
      </c>
      <c r="AC11" s="6">
        <f t="shared" si="5"/>
        <v>27.1996</v>
      </c>
      <c r="AD11" s="6" t="str">
        <f t="shared" si="6"/>
        <v>d</v>
      </c>
      <c r="AE11" s="6" t="str">
        <f t="shared" si="7"/>
        <v>929.2563±27.1996d</v>
      </c>
      <c r="AJ11" s="13"/>
      <c r="AK11" s="10" t="s">
        <v>561</v>
      </c>
      <c r="AL11" s="10" t="s">
        <v>562</v>
      </c>
      <c r="AM11" s="6">
        <v>15.1515</v>
      </c>
      <c r="AN11" s="6">
        <v>350</v>
      </c>
      <c r="AO11" s="6">
        <v>500.9</v>
      </c>
      <c r="AP11" s="6" t="s">
        <v>563</v>
      </c>
      <c r="AR11" s="6" t="s">
        <v>544</v>
      </c>
      <c r="AS11" s="6">
        <v>2745.96833333334</v>
      </c>
      <c r="AT11" s="6">
        <f>AVERAGE(AS11:AS13)</f>
        <v>2751.66666666667</v>
      </c>
      <c r="AU11" s="6">
        <f>STDEVA(AS11:AS13)</f>
        <v>7.77839368592747</v>
      </c>
      <c r="AV11" s="6">
        <f>ROUND(AT23,4)</f>
        <v>3071.1886</v>
      </c>
      <c r="AW11" s="6">
        <f>ROUND(AU23,4)</f>
        <v>12.1315</v>
      </c>
      <c r="AX11" s="6" t="s">
        <v>111</v>
      </c>
      <c r="AY11" s="6" t="str">
        <f t="shared" si="11"/>
        <v>3071.1886±12.1315b</v>
      </c>
      <c r="BC11" s="6" t="s">
        <v>544</v>
      </c>
      <c r="BD11" s="6">
        <v>2745.96833333334</v>
      </c>
      <c r="BE11" s="6">
        <v>13.468</v>
      </c>
      <c r="BF11" s="6">
        <v>311.1111</v>
      </c>
      <c r="BG11" s="6">
        <v>500.9</v>
      </c>
      <c r="BH11" s="6">
        <f t="shared" si="12"/>
        <v>1920.48923333334</v>
      </c>
      <c r="BO11" s="6">
        <v>1920.48923333334</v>
      </c>
      <c r="BP11" s="6">
        <f>AVERAGE(BO11:BO13)</f>
        <v>1926.18756666667</v>
      </c>
      <c r="BQ11" s="6">
        <f>STDEVA(BO11:BO13)</f>
        <v>7.77839368592747</v>
      </c>
      <c r="BR11" s="10" t="s">
        <v>558</v>
      </c>
      <c r="BS11" s="6">
        <f>ROUND(BP23,4)</f>
        <v>2245.7095</v>
      </c>
      <c r="BT11" s="6">
        <f>ROUND(BQ23,4)</f>
        <v>12.1315</v>
      </c>
      <c r="BU11" s="6" t="s">
        <v>111</v>
      </c>
      <c r="BV11" s="6" t="str">
        <f t="shared" si="13"/>
        <v>2245.7095±12.1315b</v>
      </c>
    </row>
    <row r="12" s="6" customFormat="1" spans="1:74">
      <c r="A12" s="6" t="s">
        <v>557</v>
      </c>
      <c r="B12" s="6">
        <v>1819.5</v>
      </c>
      <c r="C12" s="6">
        <f>B12+B13+B18+B19</f>
        <v>6335.41666666666</v>
      </c>
      <c r="D12" s="6">
        <f t="shared" si="14"/>
        <v>2470.8125</v>
      </c>
      <c r="E12" s="6" t="s">
        <v>557</v>
      </c>
      <c r="F12" s="6">
        <v>1699.16666666667</v>
      </c>
      <c r="G12" s="6">
        <f>F12+F13+F18+F19</f>
        <v>5866.70833333333</v>
      </c>
      <c r="H12" s="6">
        <f t="shared" si="15"/>
        <v>2288.01625</v>
      </c>
      <c r="I12" s="6" t="s">
        <v>557</v>
      </c>
      <c r="J12" s="6">
        <v>1463.25</v>
      </c>
      <c r="K12" s="6">
        <f>J12+J13+J18+J19</f>
        <v>5084.91666666667</v>
      </c>
      <c r="L12" s="6">
        <f t="shared" si="16"/>
        <v>1983.1175</v>
      </c>
      <c r="P12" s="6">
        <v>558.025</v>
      </c>
      <c r="Q12" s="6">
        <v>27.3212666422605</v>
      </c>
      <c r="R12" s="6" t="s">
        <v>117</v>
      </c>
      <c r="S12" s="6">
        <f t="shared" si="0"/>
        <v>558.025</v>
      </c>
      <c r="T12" s="6">
        <f t="shared" si="1"/>
        <v>27.3213</v>
      </c>
      <c r="U12" s="6" t="str">
        <f t="shared" si="2"/>
        <v>g</v>
      </c>
      <c r="V12" s="6" t="str">
        <f t="shared" si="3"/>
        <v>558.025±27.3213g</v>
      </c>
      <c r="Y12" s="6">
        <v>941.078125</v>
      </c>
      <c r="Z12" s="6">
        <v>6.83636553659911</v>
      </c>
      <c r="AA12" s="6" t="s">
        <v>120</v>
      </c>
      <c r="AB12" s="6">
        <f t="shared" si="4"/>
        <v>941.0781</v>
      </c>
      <c r="AC12" s="6">
        <f t="shared" si="5"/>
        <v>6.8364</v>
      </c>
      <c r="AD12" s="6" t="str">
        <f t="shared" si="6"/>
        <v>d</v>
      </c>
      <c r="AE12" s="6" t="str">
        <f t="shared" si="7"/>
        <v>941.0781±6.8364d</v>
      </c>
      <c r="AJ12" s="13">
        <v>2021</v>
      </c>
      <c r="AK12" s="11" t="s">
        <v>538</v>
      </c>
      <c r="AL12" s="10" t="s">
        <v>564</v>
      </c>
      <c r="AM12" s="6">
        <v>20.202</v>
      </c>
      <c r="AN12" s="6">
        <v>466.6667</v>
      </c>
      <c r="AO12" s="6">
        <v>500.9</v>
      </c>
      <c r="AP12" s="6" t="s">
        <v>565</v>
      </c>
      <c r="AR12" s="6" t="s">
        <v>544</v>
      </c>
      <c r="AS12" s="6">
        <v>2760.52833333333</v>
      </c>
      <c r="AV12" s="6">
        <f>ROUND(AT26,4)</f>
        <v>3198.4956</v>
      </c>
      <c r="AW12" s="6">
        <f>ROUND(AU26,4)</f>
        <v>9.6203</v>
      </c>
      <c r="AX12" s="6" t="s">
        <v>106</v>
      </c>
      <c r="AY12" s="6" t="str">
        <f t="shared" si="11"/>
        <v>3198.4956±9.6203a</v>
      </c>
      <c r="BC12" s="6" t="s">
        <v>544</v>
      </c>
      <c r="BD12" s="6">
        <v>2760.52833333333</v>
      </c>
      <c r="BE12" s="6">
        <v>13.468</v>
      </c>
      <c r="BF12" s="6">
        <v>311.1111</v>
      </c>
      <c r="BG12" s="6">
        <v>500.9</v>
      </c>
      <c r="BH12" s="6">
        <f t="shared" si="12"/>
        <v>1935.04923333333</v>
      </c>
      <c r="BO12" s="6">
        <v>1935.04923333333</v>
      </c>
      <c r="BR12" s="10" t="s">
        <v>561</v>
      </c>
      <c r="BS12" s="6">
        <f>ROUND(BP26,4)</f>
        <v>2332.4441</v>
      </c>
      <c r="BT12" s="6">
        <f>ROUND(BQ26,4)</f>
        <v>9.6203</v>
      </c>
      <c r="BU12" s="6" t="s">
        <v>106</v>
      </c>
      <c r="BV12" s="6" t="str">
        <f t="shared" si="13"/>
        <v>2332.4441±9.6203a</v>
      </c>
    </row>
    <row r="13" s="6" customFormat="1" spans="1:74">
      <c r="A13" s="6" t="s">
        <v>566</v>
      </c>
      <c r="B13" s="6">
        <v>1816.75</v>
      </c>
      <c r="E13" s="6" t="s">
        <v>566</v>
      </c>
      <c r="F13" s="6">
        <v>1691.20833333333</v>
      </c>
      <c r="I13" s="6" t="s">
        <v>566</v>
      </c>
      <c r="J13" s="6">
        <v>1459.41666666667</v>
      </c>
      <c r="P13" s="6">
        <v>763.4965</v>
      </c>
      <c r="Q13" s="6">
        <v>7.8123321261964</v>
      </c>
      <c r="R13" s="6" t="s">
        <v>114</v>
      </c>
      <c r="S13" s="6">
        <f t="shared" si="0"/>
        <v>763.4965</v>
      </c>
      <c r="T13" s="6">
        <f t="shared" si="1"/>
        <v>7.8123</v>
      </c>
      <c r="U13" s="6" t="str">
        <f t="shared" si="2"/>
        <v>c</v>
      </c>
      <c r="V13" s="6" t="str">
        <f t="shared" si="3"/>
        <v>763.4965±7.8123c</v>
      </c>
      <c r="Y13" s="6">
        <v>1060.6375</v>
      </c>
      <c r="Z13" s="6">
        <v>25.5337558745771</v>
      </c>
      <c r="AA13" s="6" t="s">
        <v>111</v>
      </c>
      <c r="AB13" s="6">
        <f t="shared" si="4"/>
        <v>1060.6375</v>
      </c>
      <c r="AC13" s="6">
        <f t="shared" si="5"/>
        <v>25.5338</v>
      </c>
      <c r="AD13" s="6" t="str">
        <f t="shared" si="6"/>
        <v>b</v>
      </c>
      <c r="AE13" s="6" t="str">
        <f t="shared" si="7"/>
        <v>1060.6375±25.5338b</v>
      </c>
      <c r="AJ13" s="13"/>
      <c r="AK13" s="10" t="s">
        <v>541</v>
      </c>
      <c r="AL13" s="10" t="s">
        <v>567</v>
      </c>
      <c r="AM13" s="6">
        <v>13.468</v>
      </c>
      <c r="AN13" s="6">
        <v>311.1111</v>
      </c>
      <c r="AO13" s="6">
        <v>500.9</v>
      </c>
      <c r="AP13" s="6" t="s">
        <v>568</v>
      </c>
      <c r="AR13" s="6" t="s">
        <v>544</v>
      </c>
      <c r="AS13" s="6">
        <v>2748.50333333333</v>
      </c>
      <c r="AV13" s="6">
        <f>ROUND(AT29,4)</f>
        <v>2861.04</v>
      </c>
      <c r="AW13" s="6">
        <f>ROUND(AU29,4)</f>
        <v>2.7283</v>
      </c>
      <c r="AX13" s="6" t="s">
        <v>120</v>
      </c>
      <c r="AY13" s="6" t="str">
        <f t="shared" si="11"/>
        <v>2861.04±2.7283d</v>
      </c>
      <c r="BC13" s="6" t="s">
        <v>544</v>
      </c>
      <c r="BD13" s="6">
        <v>2748.50333333333</v>
      </c>
      <c r="BE13" s="6">
        <v>13.468</v>
      </c>
      <c r="BF13" s="6">
        <v>311.1111</v>
      </c>
      <c r="BG13" s="6">
        <v>500.9</v>
      </c>
      <c r="BH13" s="6">
        <f t="shared" si="12"/>
        <v>1923.02423333333</v>
      </c>
      <c r="BO13" s="6">
        <v>1923.02423333333</v>
      </c>
      <c r="BR13" s="11" t="s">
        <v>538</v>
      </c>
      <c r="BS13" s="6">
        <f>ROUND(BP29,4)</f>
        <v>1873.2713</v>
      </c>
      <c r="BT13" s="6">
        <f>ROUND(BQ29,4)</f>
        <v>2.7283</v>
      </c>
      <c r="BU13" s="6" t="s">
        <v>112</v>
      </c>
      <c r="BV13" s="6" t="str">
        <f t="shared" si="13"/>
        <v>1873.2713±2.7283e</v>
      </c>
    </row>
    <row r="14" s="6" customFormat="1" customHeight="1" spans="1:74">
      <c r="A14" s="6" t="s">
        <v>566</v>
      </c>
      <c r="B14" s="6">
        <v>1854.08333333333</v>
      </c>
      <c r="E14" s="6" t="s">
        <v>566</v>
      </c>
      <c r="F14" s="6">
        <v>1727.41666666667</v>
      </c>
      <c r="I14" s="6" t="s">
        <v>566</v>
      </c>
      <c r="J14" s="6">
        <v>1499.70833333333</v>
      </c>
      <c r="P14" s="6">
        <v>794.677</v>
      </c>
      <c r="Q14" s="6">
        <v>8.28870050128489</v>
      </c>
      <c r="R14" s="6" t="s">
        <v>111</v>
      </c>
      <c r="S14" s="6">
        <f t="shared" si="0"/>
        <v>794.677</v>
      </c>
      <c r="T14" s="6">
        <f t="shared" si="1"/>
        <v>8.2887</v>
      </c>
      <c r="U14" s="6" t="str">
        <f t="shared" si="2"/>
        <v>b</v>
      </c>
      <c r="V14" s="6" t="str">
        <f t="shared" si="3"/>
        <v>794.677±8.2887b</v>
      </c>
      <c r="Y14" s="6">
        <v>1637.415</v>
      </c>
      <c r="Z14" s="6">
        <v>33.8244130584699</v>
      </c>
      <c r="AA14" s="6" t="s">
        <v>106</v>
      </c>
      <c r="AB14" s="6">
        <f t="shared" si="4"/>
        <v>1637.415</v>
      </c>
      <c r="AC14" s="6">
        <f t="shared" si="5"/>
        <v>33.8244</v>
      </c>
      <c r="AD14" s="6" t="str">
        <f t="shared" si="6"/>
        <v>a</v>
      </c>
      <c r="AE14" s="6" t="str">
        <f t="shared" si="7"/>
        <v>1637.415±33.8244a</v>
      </c>
      <c r="AJ14" s="13"/>
      <c r="AK14" s="10" t="s">
        <v>544</v>
      </c>
      <c r="AL14" s="10" t="s">
        <v>569</v>
      </c>
      <c r="AM14" s="6">
        <v>13.468</v>
      </c>
      <c r="AN14" s="6">
        <v>311.1111</v>
      </c>
      <c r="AO14" s="6">
        <v>500.9</v>
      </c>
      <c r="AP14" s="6" t="s">
        <v>570</v>
      </c>
      <c r="AR14" s="6" t="s">
        <v>548</v>
      </c>
      <c r="AS14" s="6">
        <v>2957.7721875</v>
      </c>
      <c r="AT14" s="6">
        <f>AVERAGE(AS14:AS16)</f>
        <v>2967.8675</v>
      </c>
      <c r="AU14" s="6">
        <f>STDEVA(AS14:AS16)</f>
        <v>8.82987809473978</v>
      </c>
      <c r="AV14" s="6">
        <f>ROUND(AT32,4)</f>
        <v>2541.1317</v>
      </c>
      <c r="AW14" s="6">
        <f>ROUND(AU32,4)</f>
        <v>11.8429</v>
      </c>
      <c r="AX14" s="6" t="s">
        <v>107</v>
      </c>
      <c r="AY14" s="6" t="str">
        <f t="shared" si="11"/>
        <v>2541.1317±11.8429f</v>
      </c>
      <c r="BC14" s="6" t="s">
        <v>548</v>
      </c>
      <c r="BD14" s="6">
        <v>2957.7721875</v>
      </c>
      <c r="BE14" s="6">
        <v>15.1515</v>
      </c>
      <c r="BF14" s="6">
        <v>350</v>
      </c>
      <c r="BG14" s="6">
        <v>500.9</v>
      </c>
      <c r="BH14" s="6">
        <f t="shared" si="12"/>
        <v>2091.7206875</v>
      </c>
      <c r="BO14" s="6">
        <v>2091.7206875</v>
      </c>
      <c r="BP14" s="6">
        <f>AVERAGE(BO14:BO16)</f>
        <v>2101.816</v>
      </c>
      <c r="BQ14" s="6">
        <f>STDEVA(BO14:BO16)</f>
        <v>8.82987809473978</v>
      </c>
      <c r="BR14" s="10" t="s">
        <v>541</v>
      </c>
      <c r="BS14" s="6">
        <f>ROUND(BP32,4)</f>
        <v>1715.6526</v>
      </c>
      <c r="BT14" s="6">
        <f>ROUND(BQ32,4)</f>
        <v>11.8429</v>
      </c>
      <c r="BU14" s="6" t="s">
        <v>107</v>
      </c>
      <c r="BV14" s="6" t="str">
        <f t="shared" si="13"/>
        <v>1715.6526±11.8429f</v>
      </c>
    </row>
    <row r="15" s="6" customFormat="1" spans="1:74">
      <c r="A15" s="6" t="s">
        <v>566</v>
      </c>
      <c r="B15" s="6">
        <v>1875.45833333333</v>
      </c>
      <c r="E15" s="6" t="s">
        <v>566</v>
      </c>
      <c r="F15" s="6">
        <v>1747</v>
      </c>
      <c r="I15" s="6" t="s">
        <v>566</v>
      </c>
      <c r="J15" s="6">
        <v>1521.125</v>
      </c>
      <c r="P15" s="6">
        <v>713.5765</v>
      </c>
      <c r="Q15" s="6">
        <v>32.1407819561068</v>
      </c>
      <c r="R15" s="6" t="s">
        <v>120</v>
      </c>
      <c r="S15" s="6">
        <f t="shared" si="0"/>
        <v>713.5765</v>
      </c>
      <c r="T15" s="6">
        <f t="shared" si="1"/>
        <v>32.1408</v>
      </c>
      <c r="U15" s="6" t="str">
        <f t="shared" si="2"/>
        <v>d</v>
      </c>
      <c r="V15" s="6" t="str">
        <f t="shared" si="3"/>
        <v>713.5765±32.1408d</v>
      </c>
      <c r="Y15" s="6">
        <v>1593.8325</v>
      </c>
      <c r="Z15" s="6">
        <v>24.4190951152985</v>
      </c>
      <c r="AA15" s="6" t="s">
        <v>111</v>
      </c>
      <c r="AB15" s="6">
        <f t="shared" si="4"/>
        <v>1593.8325</v>
      </c>
      <c r="AC15" s="6">
        <f t="shared" si="5"/>
        <v>24.4191</v>
      </c>
      <c r="AD15" s="6" t="str">
        <f t="shared" si="6"/>
        <v>b</v>
      </c>
      <c r="AE15" s="6" t="str">
        <f t="shared" si="7"/>
        <v>1593.8325±24.4191b</v>
      </c>
      <c r="AJ15" s="13"/>
      <c r="AK15" s="10" t="s">
        <v>548</v>
      </c>
      <c r="AL15" s="10" t="s">
        <v>571</v>
      </c>
      <c r="AM15" s="6">
        <v>15.1515</v>
      </c>
      <c r="AN15" s="6">
        <v>350</v>
      </c>
      <c r="AO15" s="6">
        <v>500.9</v>
      </c>
      <c r="AP15" s="6" t="s">
        <v>572</v>
      </c>
      <c r="AR15" s="6" t="s">
        <v>548</v>
      </c>
      <c r="AS15" s="6">
        <v>2974.1521875</v>
      </c>
      <c r="AV15" s="6">
        <f>ROUND(AT35,4)</f>
        <v>2548.0542</v>
      </c>
      <c r="AW15" s="6">
        <f>ROUND(AU35,4)</f>
        <v>7.6894</v>
      </c>
      <c r="AX15" s="6" t="s">
        <v>107</v>
      </c>
      <c r="AY15" s="6" t="str">
        <f t="shared" si="11"/>
        <v>2548.0542±7.6894f</v>
      </c>
      <c r="BC15" s="6" t="s">
        <v>548</v>
      </c>
      <c r="BD15" s="6">
        <v>2974.1521875</v>
      </c>
      <c r="BE15" s="6">
        <v>15.1515</v>
      </c>
      <c r="BF15" s="6">
        <v>350</v>
      </c>
      <c r="BG15" s="6">
        <v>500.9</v>
      </c>
      <c r="BH15" s="6">
        <f t="shared" si="12"/>
        <v>2108.1006875</v>
      </c>
      <c r="BO15" s="6">
        <v>2108.1006875</v>
      </c>
      <c r="BR15" s="10" t="s">
        <v>544</v>
      </c>
      <c r="BS15" s="6">
        <f>ROUND(BP35,4)</f>
        <v>1722.5751</v>
      </c>
      <c r="BT15" s="6">
        <f>ROUND(BQ35,4)</f>
        <v>7.6894</v>
      </c>
      <c r="BU15" s="6" t="s">
        <v>107</v>
      </c>
      <c r="BV15" s="6" t="str">
        <f t="shared" si="13"/>
        <v>1722.5751±7.6894f</v>
      </c>
    </row>
    <row r="16" s="6" customFormat="1" customHeight="1" spans="1:74">
      <c r="A16" s="6" t="s">
        <v>573</v>
      </c>
      <c r="B16" s="6">
        <v>1531.20833333333</v>
      </c>
      <c r="E16" s="6" t="s">
        <v>573</v>
      </c>
      <c r="F16" s="6">
        <v>1405.91666666667</v>
      </c>
      <c r="I16" s="6" t="s">
        <v>573</v>
      </c>
      <c r="J16" s="6">
        <v>1215.29166666667</v>
      </c>
      <c r="P16" s="6">
        <v>521.274</v>
      </c>
      <c r="Q16" s="6">
        <v>15.8926435576338</v>
      </c>
      <c r="R16" s="6" t="s">
        <v>121</v>
      </c>
      <c r="S16" s="6">
        <f t="shared" si="0"/>
        <v>521.274</v>
      </c>
      <c r="T16" s="6">
        <f t="shared" si="1"/>
        <v>15.8926</v>
      </c>
      <c r="U16" s="6" t="str">
        <f t="shared" si="2"/>
        <v>h</v>
      </c>
      <c r="V16" s="6" t="str">
        <f t="shared" si="3"/>
        <v>521.274±15.8926h</v>
      </c>
      <c r="Y16" s="6">
        <v>1046.46388888889</v>
      </c>
      <c r="Z16" s="6">
        <v>18.8353547833546</v>
      </c>
      <c r="AA16" s="6" t="s">
        <v>125</v>
      </c>
      <c r="AB16" s="6">
        <f t="shared" si="4"/>
        <v>1046.4639</v>
      </c>
      <c r="AC16" s="6">
        <f t="shared" si="5"/>
        <v>18.8354</v>
      </c>
      <c r="AD16" s="6" t="str">
        <f t="shared" si="6"/>
        <v>def</v>
      </c>
      <c r="AE16" s="6" t="str">
        <f t="shared" si="7"/>
        <v>1046.4639±18.8354def</v>
      </c>
      <c r="AJ16" s="13"/>
      <c r="AK16" s="10" t="s">
        <v>551</v>
      </c>
      <c r="AL16" s="10" t="s">
        <v>574</v>
      </c>
      <c r="AM16" s="6">
        <v>20.202</v>
      </c>
      <c r="AN16" s="6">
        <v>466.6667</v>
      </c>
      <c r="AO16" s="6">
        <v>500.9</v>
      </c>
      <c r="AP16" s="6" t="s">
        <v>575</v>
      </c>
      <c r="AR16" s="6" t="s">
        <v>548</v>
      </c>
      <c r="AS16" s="6">
        <v>2971.678125</v>
      </c>
      <c r="AV16" s="6">
        <f>ROUND(AT38,4)</f>
        <v>2811.0144</v>
      </c>
      <c r="AW16" s="6">
        <f>ROUND(AU38,4)</f>
        <v>6.4726</v>
      </c>
      <c r="AX16" s="6" t="s">
        <v>112</v>
      </c>
      <c r="AY16" s="6" t="str">
        <f t="shared" si="11"/>
        <v>2811.0144±6.4726e</v>
      </c>
      <c r="BC16" s="6" t="s">
        <v>548</v>
      </c>
      <c r="BD16" s="6">
        <v>2971.678125</v>
      </c>
      <c r="BE16" s="6">
        <v>15.1515</v>
      </c>
      <c r="BF16" s="6">
        <v>350</v>
      </c>
      <c r="BG16" s="6">
        <v>500.9</v>
      </c>
      <c r="BH16" s="6">
        <f t="shared" si="12"/>
        <v>2105.626625</v>
      </c>
      <c r="BO16" s="6">
        <v>2105.626625</v>
      </c>
      <c r="BR16" s="10" t="s">
        <v>548</v>
      </c>
      <c r="BS16" s="6">
        <f>ROUND(BP38,4)</f>
        <v>1944.9629</v>
      </c>
      <c r="BT16" s="6">
        <f>ROUND(BQ38,4)</f>
        <v>6.4726</v>
      </c>
      <c r="BU16" s="6" t="s">
        <v>120</v>
      </c>
      <c r="BV16" s="6" t="str">
        <f t="shared" si="13"/>
        <v>1944.9629±6.4726d</v>
      </c>
    </row>
    <row r="17" s="6" customFormat="1" spans="1:74">
      <c r="A17" s="6" t="s">
        <v>573</v>
      </c>
      <c r="B17" s="6">
        <v>1538.41666666667</v>
      </c>
      <c r="E17" s="6" t="s">
        <v>573</v>
      </c>
      <c r="F17" s="6">
        <v>1408.25</v>
      </c>
      <c r="I17" s="6" t="s">
        <v>573</v>
      </c>
      <c r="J17" s="6">
        <v>1230.58333333333</v>
      </c>
      <c r="P17" s="6">
        <v>1637.415</v>
      </c>
      <c r="Q17" s="6">
        <v>33.8244130584699</v>
      </c>
      <c r="R17" s="6" t="s">
        <v>106</v>
      </c>
      <c r="S17" s="6">
        <f t="shared" si="0"/>
        <v>1637.415</v>
      </c>
      <c r="T17" s="6">
        <f t="shared" si="1"/>
        <v>33.8244</v>
      </c>
      <c r="U17" s="6" t="str">
        <f t="shared" si="2"/>
        <v>a</v>
      </c>
      <c r="V17" s="6" t="str">
        <f t="shared" si="3"/>
        <v>1637.415±33.8244a</v>
      </c>
      <c r="Y17" s="6">
        <v>1014.93166666667</v>
      </c>
      <c r="Z17" s="6">
        <v>8.27462452991701</v>
      </c>
      <c r="AA17" s="6" t="s">
        <v>124</v>
      </c>
      <c r="AB17" s="6">
        <f t="shared" si="4"/>
        <v>1014.9317</v>
      </c>
      <c r="AC17" s="6">
        <f t="shared" si="5"/>
        <v>8.2746</v>
      </c>
      <c r="AD17" s="6" t="str">
        <f t="shared" si="6"/>
        <v>fg</v>
      </c>
      <c r="AE17" s="6" t="str">
        <f t="shared" si="7"/>
        <v>1014.9317±8.2746fg</v>
      </c>
      <c r="AJ17" s="13"/>
      <c r="AK17" s="10" t="s">
        <v>554</v>
      </c>
      <c r="AL17" s="10" t="s">
        <v>576</v>
      </c>
      <c r="AM17" s="6">
        <v>13.468</v>
      </c>
      <c r="AN17" s="6">
        <v>311.1111</v>
      </c>
      <c r="AO17" s="6">
        <v>500.9</v>
      </c>
      <c r="AP17" s="6" t="s">
        <v>577</v>
      </c>
      <c r="AR17" s="6" t="s">
        <v>551</v>
      </c>
      <c r="AS17" s="6">
        <v>3192.865</v>
      </c>
      <c r="AT17" s="6">
        <f>AVERAGE(AS17:AS19)</f>
        <v>3199.2675</v>
      </c>
      <c r="AU17" s="6">
        <f>STDEVA(AS17:AS19)</f>
        <v>6.13791991944358</v>
      </c>
      <c r="AV17" s="6">
        <f>ROUND(AT41,4)</f>
        <v>3036.2475</v>
      </c>
      <c r="AW17" s="6">
        <f>ROUND(AU41,4)</f>
        <v>8.2234</v>
      </c>
      <c r="AX17" s="6" t="s">
        <v>106</v>
      </c>
      <c r="AY17" s="6" t="str">
        <f t="shared" si="11"/>
        <v>3036.2475±8.2234a</v>
      </c>
      <c r="BC17" s="6" t="s">
        <v>551</v>
      </c>
      <c r="BD17" s="6">
        <v>3192.865</v>
      </c>
      <c r="BE17" s="6">
        <v>20.202</v>
      </c>
      <c r="BF17" s="6">
        <v>466.6667</v>
      </c>
      <c r="BG17" s="6">
        <v>500.9</v>
      </c>
      <c r="BH17" s="6">
        <f t="shared" si="12"/>
        <v>2205.0963</v>
      </c>
      <c r="BO17" s="6">
        <v>2205.0963</v>
      </c>
      <c r="BP17" s="6">
        <f>AVERAGE(BO17:BO19)</f>
        <v>2211.4988</v>
      </c>
      <c r="BQ17" s="6">
        <f>STDEVA(BO17:BO19)</f>
        <v>6.13791991944336</v>
      </c>
      <c r="BR17" s="10" t="s">
        <v>551</v>
      </c>
      <c r="BS17" s="6">
        <f>ROUND(BP41,4)</f>
        <v>2048.4788</v>
      </c>
      <c r="BT17" s="6">
        <f>ROUND(BQ41,4)</f>
        <v>8.2234</v>
      </c>
      <c r="BU17" s="6" t="s">
        <v>111</v>
      </c>
      <c r="BV17" s="6" t="str">
        <f t="shared" si="13"/>
        <v>2048.4788±8.2234b</v>
      </c>
    </row>
    <row r="18" s="6" customFormat="1" spans="1:74">
      <c r="A18" s="6" t="s">
        <v>573</v>
      </c>
      <c r="B18" s="6">
        <v>1591.58333333333</v>
      </c>
      <c r="E18" s="6" t="s">
        <v>573</v>
      </c>
      <c r="F18" s="6">
        <v>1464.33333333333</v>
      </c>
      <c r="I18" s="6" t="s">
        <v>573</v>
      </c>
      <c r="J18" s="6">
        <v>1274.375</v>
      </c>
      <c r="P18" s="6">
        <v>1593.8325</v>
      </c>
      <c r="Q18" s="6">
        <v>24.4190951152985</v>
      </c>
      <c r="R18" s="6" t="s">
        <v>111</v>
      </c>
      <c r="S18" s="6">
        <f t="shared" si="0"/>
        <v>1593.8325</v>
      </c>
      <c r="T18" s="6">
        <f t="shared" si="1"/>
        <v>24.4191</v>
      </c>
      <c r="U18" s="6" t="str">
        <f t="shared" si="2"/>
        <v>b</v>
      </c>
      <c r="V18" s="6" t="str">
        <f t="shared" si="3"/>
        <v>1593.8325±24.4191b</v>
      </c>
      <c r="Y18" s="6">
        <v>871.953333333334</v>
      </c>
      <c r="Z18" s="6">
        <v>5.51189950118088</v>
      </c>
      <c r="AA18" s="6" t="s">
        <v>121</v>
      </c>
      <c r="AB18" s="6">
        <f t="shared" si="4"/>
        <v>871.9533</v>
      </c>
      <c r="AC18" s="6">
        <f t="shared" si="5"/>
        <v>5.5119</v>
      </c>
      <c r="AD18" s="6" t="str">
        <f t="shared" si="6"/>
        <v>h</v>
      </c>
      <c r="AE18" s="6" t="str">
        <f t="shared" si="7"/>
        <v>871.9533±5.5119h</v>
      </c>
      <c r="AJ18" s="13"/>
      <c r="AK18" s="10" t="s">
        <v>558</v>
      </c>
      <c r="AL18" s="10" t="s">
        <v>578</v>
      </c>
      <c r="AM18" s="6">
        <v>13.468</v>
      </c>
      <c r="AN18" s="6">
        <v>311.1111</v>
      </c>
      <c r="AO18" s="6">
        <v>500.9</v>
      </c>
      <c r="AP18" s="6" t="s">
        <v>579</v>
      </c>
      <c r="AR18" s="6" t="s">
        <v>551</v>
      </c>
      <c r="AS18" s="6">
        <v>3205.10125</v>
      </c>
      <c r="AV18" s="6">
        <f>ROUND(AT44,4)</f>
        <v>2802.0128</v>
      </c>
      <c r="AW18" s="6">
        <f>ROUND(AU44,4)</f>
        <v>6.177</v>
      </c>
      <c r="AX18" s="6" t="s">
        <v>112</v>
      </c>
      <c r="AY18" s="6" t="str">
        <f t="shared" si="11"/>
        <v>2802.0128±6.177e</v>
      </c>
      <c r="BC18" s="6" t="s">
        <v>551</v>
      </c>
      <c r="BD18" s="6">
        <v>3205.10125</v>
      </c>
      <c r="BE18" s="6">
        <v>20.202</v>
      </c>
      <c r="BF18" s="6">
        <v>466.6667</v>
      </c>
      <c r="BG18" s="6">
        <v>500.9</v>
      </c>
      <c r="BH18" s="6">
        <f t="shared" si="12"/>
        <v>2217.33255</v>
      </c>
      <c r="BO18" s="6">
        <v>2217.33255</v>
      </c>
      <c r="BR18" s="10" t="s">
        <v>554</v>
      </c>
      <c r="BS18" s="6">
        <f>ROUND(BP44,4)</f>
        <v>1976.5337</v>
      </c>
      <c r="BT18" s="6">
        <f>ROUND(BQ44,4)</f>
        <v>6.177</v>
      </c>
      <c r="BU18" s="6" t="s">
        <v>114</v>
      </c>
      <c r="BV18" s="6" t="str">
        <f t="shared" si="13"/>
        <v>1976.5337±6.177c</v>
      </c>
    </row>
    <row r="19" s="6" customFormat="1" customHeight="1" spans="1:74">
      <c r="A19" s="6" t="s">
        <v>580</v>
      </c>
      <c r="B19" s="6">
        <v>1107.58333333333</v>
      </c>
      <c r="E19" s="6" t="s">
        <v>580</v>
      </c>
      <c r="F19" s="6">
        <v>1012</v>
      </c>
      <c r="I19" s="6" t="s">
        <v>580</v>
      </c>
      <c r="J19" s="6">
        <v>887.875</v>
      </c>
      <c r="P19" s="6">
        <v>811.395</v>
      </c>
      <c r="Q19" s="6">
        <v>31.806792120553</v>
      </c>
      <c r="R19" s="6" t="s">
        <v>109</v>
      </c>
      <c r="S19" s="6">
        <f t="shared" si="0"/>
        <v>811.395</v>
      </c>
      <c r="T19" s="6">
        <f t="shared" si="1"/>
        <v>31.8068</v>
      </c>
      <c r="U19" s="6" t="str">
        <f t="shared" si="2"/>
        <v>cde</v>
      </c>
      <c r="V19" s="6" t="str">
        <f t="shared" si="3"/>
        <v>811.395±31.8068cde</v>
      </c>
      <c r="Y19" s="6">
        <v>1010.06388888889</v>
      </c>
      <c r="Z19" s="6">
        <v>12.6270822631936</v>
      </c>
      <c r="AA19" s="6" t="s">
        <v>117</v>
      </c>
      <c r="AB19" s="6">
        <f t="shared" si="4"/>
        <v>1010.0639</v>
      </c>
      <c r="AC19" s="6">
        <f t="shared" si="5"/>
        <v>12.6271</v>
      </c>
      <c r="AD19" s="6" t="str">
        <f t="shared" si="6"/>
        <v>g</v>
      </c>
      <c r="AE19" s="6" t="str">
        <f t="shared" si="7"/>
        <v>1010.0639±12.6271g</v>
      </c>
      <c r="AJ19" s="13"/>
      <c r="AK19" s="10" t="s">
        <v>561</v>
      </c>
      <c r="AL19" s="10" t="s">
        <v>581</v>
      </c>
      <c r="AM19" s="6">
        <v>15.1515</v>
      </c>
      <c r="AN19" s="6">
        <v>350</v>
      </c>
      <c r="AO19" s="6">
        <v>500.9</v>
      </c>
      <c r="AP19" s="6" t="s">
        <v>582</v>
      </c>
      <c r="AR19" s="6" t="s">
        <v>551</v>
      </c>
      <c r="AS19" s="6">
        <v>3199.83625</v>
      </c>
      <c r="AV19" s="6">
        <f>ROUND(AT47,4)</f>
        <v>2877.6656</v>
      </c>
      <c r="AW19" s="6">
        <f>ROUND(AU47,4)</f>
        <v>12.7691</v>
      </c>
      <c r="AX19" s="6" t="s">
        <v>114</v>
      </c>
      <c r="AY19" s="6" t="str">
        <f t="shared" si="11"/>
        <v>2877.6656±12.7691c</v>
      </c>
      <c r="BC19" s="6" t="s">
        <v>551</v>
      </c>
      <c r="BD19" s="6">
        <v>3199.83625</v>
      </c>
      <c r="BE19" s="6">
        <v>20.202</v>
      </c>
      <c r="BF19" s="6">
        <v>466.6667</v>
      </c>
      <c r="BG19" s="6">
        <v>500.9</v>
      </c>
      <c r="BH19" s="6">
        <f t="shared" si="12"/>
        <v>2212.06755</v>
      </c>
      <c r="BO19" s="6">
        <v>2212.06755</v>
      </c>
      <c r="BR19" s="10" t="s">
        <v>558</v>
      </c>
      <c r="BS19" s="6">
        <f>ROUND(BP47,4)</f>
        <v>2052.1865</v>
      </c>
      <c r="BT19" s="6">
        <f>ROUND(BQ47,4)</f>
        <v>12.7691</v>
      </c>
      <c r="BU19" s="6" t="s">
        <v>111</v>
      </c>
      <c r="BV19" s="6" t="str">
        <f t="shared" si="13"/>
        <v>2052.1865±12.7691b</v>
      </c>
    </row>
    <row r="20" s="6" customFormat="1" spans="1:74">
      <c r="A20" s="6" t="s">
        <v>580</v>
      </c>
      <c r="B20" s="6">
        <v>1131.5</v>
      </c>
      <c r="E20" s="6" t="s">
        <v>580</v>
      </c>
      <c r="F20" s="6">
        <v>1033.25</v>
      </c>
      <c r="I20" s="6" t="s">
        <v>580</v>
      </c>
      <c r="J20" s="6">
        <v>909.291666666667</v>
      </c>
      <c r="P20" s="6">
        <v>817.759583333334</v>
      </c>
      <c r="Q20" s="6">
        <v>16.0953877969229</v>
      </c>
      <c r="R20" s="6" t="s">
        <v>116</v>
      </c>
      <c r="S20" s="6">
        <f t="shared" si="0"/>
        <v>817.7596</v>
      </c>
      <c r="T20" s="6">
        <f t="shared" si="1"/>
        <v>16.0954</v>
      </c>
      <c r="U20" s="6" t="str">
        <f t="shared" si="2"/>
        <v>cd</v>
      </c>
      <c r="V20" s="6" t="str">
        <f t="shared" si="3"/>
        <v>817.7596±16.0954cd</v>
      </c>
      <c r="Y20" s="6">
        <v>992.658333333333</v>
      </c>
      <c r="Z20" s="6">
        <v>17.0384881306354</v>
      </c>
      <c r="AA20" s="6" t="s">
        <v>117</v>
      </c>
      <c r="AB20" s="6">
        <f t="shared" si="4"/>
        <v>992.6583</v>
      </c>
      <c r="AC20" s="6">
        <f t="shared" si="5"/>
        <v>17.0385</v>
      </c>
      <c r="AD20" s="6" t="str">
        <f t="shared" si="6"/>
        <v>g</v>
      </c>
      <c r="AE20" s="6" t="str">
        <f t="shared" si="7"/>
        <v>992.6583±17.0385g</v>
      </c>
      <c r="AJ20" s="13">
        <v>2022</v>
      </c>
      <c r="AK20" s="11" t="s">
        <v>538</v>
      </c>
      <c r="AL20" s="10" t="s">
        <v>583</v>
      </c>
      <c r="AM20" s="6">
        <v>20.202</v>
      </c>
      <c r="AN20" s="6">
        <v>466.6667</v>
      </c>
      <c r="AO20" s="6">
        <v>500.9</v>
      </c>
      <c r="AP20" s="6" t="s">
        <v>584</v>
      </c>
      <c r="AR20" s="6" t="s">
        <v>554</v>
      </c>
      <c r="AS20" s="6">
        <v>2909.09666666667</v>
      </c>
      <c r="AT20" s="6">
        <f>AVERAGE(AS20:AS22)</f>
        <v>2917.34083333333</v>
      </c>
      <c r="AU20" s="6">
        <f>STDEVA(AS20:AS22)</f>
        <v>7.26393378464675</v>
      </c>
      <c r="AV20" s="6">
        <f>ROUND(AT50,4)</f>
        <v>3019.8634</v>
      </c>
      <c r="AW20" s="6">
        <f>ROUND(AU50,4)</f>
        <v>2.6935</v>
      </c>
      <c r="AX20" s="6" t="s">
        <v>111</v>
      </c>
      <c r="AY20" s="6" t="str">
        <f t="shared" si="11"/>
        <v>3019.8634±2.6935b</v>
      </c>
      <c r="BC20" s="6" t="s">
        <v>554</v>
      </c>
      <c r="BD20" s="6">
        <v>2909.09666666667</v>
      </c>
      <c r="BE20" s="6">
        <v>13.468</v>
      </c>
      <c r="BF20" s="6">
        <v>311.1111</v>
      </c>
      <c r="BG20" s="6">
        <v>500.9</v>
      </c>
      <c r="BH20" s="6">
        <f t="shared" si="12"/>
        <v>2083.61756666667</v>
      </c>
      <c r="BO20" s="6">
        <v>2083.61756666667</v>
      </c>
      <c r="BP20" s="6">
        <f>AVERAGE(BO20:BO22)</f>
        <v>2091.86173333333</v>
      </c>
      <c r="BQ20" s="6">
        <f>STDEVA(BO20:BO22)</f>
        <v>7.26393378464675</v>
      </c>
      <c r="BR20" s="10" t="s">
        <v>561</v>
      </c>
      <c r="BS20" s="6">
        <f>ROUND(BP50,4)</f>
        <v>2153.8119</v>
      </c>
      <c r="BT20" s="6">
        <f>ROUND(BQ50,4)</f>
        <v>2.6935</v>
      </c>
      <c r="BU20" s="6" t="s">
        <v>106</v>
      </c>
      <c r="BV20" s="6" t="str">
        <f t="shared" si="13"/>
        <v>2153.8119±2.6935a</v>
      </c>
    </row>
    <row r="21" s="6" customFormat="1" spans="1:74">
      <c r="A21" s="6" t="s">
        <v>580</v>
      </c>
      <c r="B21" s="6">
        <v>1211.75</v>
      </c>
      <c r="E21" s="6" t="s">
        <v>580</v>
      </c>
      <c r="F21" s="6">
        <v>1081.5</v>
      </c>
      <c r="I21" s="6" t="s">
        <v>580</v>
      </c>
      <c r="J21" s="6">
        <v>937.833333333333</v>
      </c>
      <c r="P21" s="6">
        <v>746.178333333333</v>
      </c>
      <c r="Q21" s="6">
        <v>37.6611913217158</v>
      </c>
      <c r="R21" s="6" t="s">
        <v>124</v>
      </c>
      <c r="S21" s="6">
        <f t="shared" si="0"/>
        <v>746.1783</v>
      </c>
      <c r="T21" s="6">
        <f t="shared" si="1"/>
        <v>37.6612</v>
      </c>
      <c r="U21" s="6" t="str">
        <f t="shared" si="2"/>
        <v>fg</v>
      </c>
      <c r="V21" s="6" t="str">
        <f t="shared" si="3"/>
        <v>746.1783±37.6612fg</v>
      </c>
      <c r="Y21" s="6">
        <v>1049.41777777778</v>
      </c>
      <c r="Z21" s="6">
        <v>19.2884734098248</v>
      </c>
      <c r="AA21" s="6" t="s">
        <v>115</v>
      </c>
      <c r="AB21" s="6">
        <f t="shared" si="4"/>
        <v>1049.4178</v>
      </c>
      <c r="AC21" s="6">
        <f t="shared" si="5"/>
        <v>19.2885</v>
      </c>
      <c r="AD21" s="6" t="str">
        <f t="shared" si="6"/>
        <v>de</v>
      </c>
      <c r="AE21" s="6" t="str">
        <f t="shared" si="7"/>
        <v>1049.4178±19.2885de</v>
      </c>
      <c r="AJ21" s="13"/>
      <c r="AK21" s="10" t="s">
        <v>541</v>
      </c>
      <c r="AL21" s="10" t="s">
        <v>585</v>
      </c>
      <c r="AM21" s="6">
        <v>13.468</v>
      </c>
      <c r="AN21" s="6">
        <v>311.1111</v>
      </c>
      <c r="AO21" s="6">
        <v>500.9</v>
      </c>
      <c r="AP21" s="6" t="s">
        <v>586</v>
      </c>
      <c r="AR21" s="6" t="s">
        <v>554</v>
      </c>
      <c r="AS21" s="6">
        <v>2920.125</v>
      </c>
      <c r="AV21" s="6">
        <f>ROUND(AT53,4)</f>
        <v>2483.2058</v>
      </c>
      <c r="AW21" s="6">
        <f>ROUND(AU53,4)</f>
        <v>4.178</v>
      </c>
      <c r="AX21" s="6" t="s">
        <v>114</v>
      </c>
      <c r="AY21" s="6" t="str">
        <f t="shared" si="11"/>
        <v>2483.2058±4.178c</v>
      </c>
      <c r="BC21" s="6" t="s">
        <v>554</v>
      </c>
      <c r="BD21" s="6">
        <v>2920.125</v>
      </c>
      <c r="BE21" s="6">
        <v>13.468</v>
      </c>
      <c r="BF21" s="6">
        <v>311.1111</v>
      </c>
      <c r="BG21" s="6">
        <v>500.9</v>
      </c>
      <c r="BH21" s="6">
        <f t="shared" si="12"/>
        <v>2094.6459</v>
      </c>
      <c r="BO21" s="6">
        <v>2094.6459</v>
      </c>
      <c r="BR21" s="11" t="s">
        <v>538</v>
      </c>
      <c r="BS21" s="6">
        <f>ROUND(BP53,4)</f>
        <v>1495.4371</v>
      </c>
      <c r="BT21" s="6">
        <f>ROUND(BQ53,4)</f>
        <v>4.178</v>
      </c>
      <c r="BU21" s="6" t="s">
        <v>107</v>
      </c>
      <c r="BV21" s="6" t="str">
        <f t="shared" si="13"/>
        <v>1495.4371±4.178f</v>
      </c>
    </row>
    <row r="22" s="6" customFormat="1" customHeight="1" spans="1:74">
      <c r="A22" s="6" t="s">
        <v>587</v>
      </c>
      <c r="B22" s="6">
        <v>1548.16666666667</v>
      </c>
      <c r="C22" s="6">
        <f>(B22+B24)/2+(B26+B27)/2+(B28+B30)/2+B33</f>
        <v>6436.4375</v>
      </c>
      <c r="D22" s="6">
        <f t="shared" ref="D22:D24" si="17">C22*0.39</f>
        <v>2510.210625</v>
      </c>
      <c r="E22" s="6" t="s">
        <v>587</v>
      </c>
      <c r="F22" s="6">
        <v>1424.58333333333</v>
      </c>
      <c r="G22" s="6">
        <f>(F22+F24)/2+(F26+F27)/2+(F28+F30)/2+F33</f>
        <v>5938.62499999999</v>
      </c>
      <c r="H22" s="6">
        <f t="shared" ref="H22:H24" si="18">G22*0.39</f>
        <v>2316.06375</v>
      </c>
      <c r="I22" s="6" t="s">
        <v>587</v>
      </c>
      <c r="J22" s="6">
        <v>1244.04166666667</v>
      </c>
      <c r="K22" s="6">
        <f>(J22+J24)/2+(J26+J27)/2+(J28+J30)/2+J33</f>
        <v>5150.64583333333</v>
      </c>
      <c r="L22" s="6">
        <f t="shared" ref="L22:L24" si="19">K22*0.39</f>
        <v>2008.751875</v>
      </c>
      <c r="P22" s="6">
        <v>605.615833333333</v>
      </c>
      <c r="Q22" s="6">
        <v>24.2843750026797</v>
      </c>
      <c r="R22" s="6" t="s">
        <v>123</v>
      </c>
      <c r="S22" s="6">
        <f t="shared" si="0"/>
        <v>605.6158</v>
      </c>
      <c r="T22" s="6">
        <f t="shared" si="1"/>
        <v>24.2844</v>
      </c>
      <c r="U22" s="6" t="str">
        <f t="shared" si="2"/>
        <v>i</v>
      </c>
      <c r="V22" s="6" t="str">
        <f t="shared" si="3"/>
        <v>605.6158±24.2844i</v>
      </c>
      <c r="Y22" s="6">
        <v>1017.62375</v>
      </c>
      <c r="Z22" s="6">
        <v>11.5716916337079</v>
      </c>
      <c r="AA22" s="6" t="s">
        <v>588</v>
      </c>
      <c r="AB22" s="6">
        <f t="shared" si="4"/>
        <v>1017.6238</v>
      </c>
      <c r="AC22" s="6">
        <f t="shared" si="5"/>
        <v>11.5717</v>
      </c>
      <c r="AD22" s="6" t="str">
        <f t="shared" si="6"/>
        <v>efg</v>
      </c>
      <c r="AE22" s="6" t="str">
        <f t="shared" si="7"/>
        <v>1017.6238±11.5717efg</v>
      </c>
      <c r="AJ22" s="13"/>
      <c r="AK22" s="10" t="s">
        <v>544</v>
      </c>
      <c r="AL22" s="10" t="s">
        <v>589</v>
      </c>
      <c r="AM22" s="6">
        <v>13.468</v>
      </c>
      <c r="AN22" s="6">
        <v>311.1111</v>
      </c>
      <c r="AO22" s="6">
        <v>500.9</v>
      </c>
      <c r="AP22" s="6" t="s">
        <v>590</v>
      </c>
      <c r="AR22" s="6" t="s">
        <v>554</v>
      </c>
      <c r="AS22" s="6">
        <v>2922.80083333333</v>
      </c>
      <c r="AV22" s="6">
        <f>ROUND(AT56,4)</f>
        <v>2205.8869</v>
      </c>
      <c r="AW22" s="6">
        <f>ROUND(AU56,4)</f>
        <v>7.0812</v>
      </c>
      <c r="AX22" s="6" t="s">
        <v>107</v>
      </c>
      <c r="AY22" s="6" t="str">
        <f t="shared" si="11"/>
        <v>2205.8869±7.0812f</v>
      </c>
      <c r="BC22" s="6" t="s">
        <v>554</v>
      </c>
      <c r="BD22" s="6">
        <v>2922.80083333333</v>
      </c>
      <c r="BE22" s="6">
        <v>13.468</v>
      </c>
      <c r="BF22" s="6">
        <v>311.1111</v>
      </c>
      <c r="BG22" s="6">
        <v>500.9</v>
      </c>
      <c r="BH22" s="6">
        <f t="shared" si="12"/>
        <v>2097.32173333333</v>
      </c>
      <c r="BO22" s="6">
        <v>2097.32173333333</v>
      </c>
      <c r="BR22" s="10" t="s">
        <v>541</v>
      </c>
      <c r="BS22" s="6">
        <f>ROUND(BP56,4)</f>
        <v>1380.4078</v>
      </c>
      <c r="BT22" s="6">
        <f>ROUND(BQ56,4)</f>
        <v>7.0812</v>
      </c>
      <c r="BU22" s="6" t="s">
        <v>117</v>
      </c>
      <c r="BV22" s="6" t="str">
        <f t="shared" si="13"/>
        <v>1380.4078±7.0812g</v>
      </c>
    </row>
    <row r="23" s="6" customFormat="1" spans="1:74">
      <c r="A23" s="6" t="s">
        <v>587</v>
      </c>
      <c r="B23" s="6">
        <v>1622.75</v>
      </c>
      <c r="C23" s="6">
        <f>(B23+B24)/2+B27+(B29+B30)/2+B33</f>
        <v>6481.83333333333</v>
      </c>
      <c r="D23" s="6">
        <f t="shared" si="17"/>
        <v>2527.915</v>
      </c>
      <c r="E23" s="6" t="s">
        <v>587</v>
      </c>
      <c r="F23" s="6">
        <v>1498.66666666667</v>
      </c>
      <c r="G23" s="6">
        <f>(F23+F24)/2+F27+(F29+F30)/2+F33</f>
        <v>5983.12499999999</v>
      </c>
      <c r="H23" s="6">
        <f t="shared" si="18"/>
        <v>2333.41875</v>
      </c>
      <c r="I23" s="6" t="s">
        <v>587</v>
      </c>
      <c r="J23" s="6">
        <v>1304.5</v>
      </c>
      <c r="K23" s="6">
        <f>(J23+J24)/2+J27+(J29+J30)/2+J33</f>
        <v>5195.29166666667</v>
      </c>
      <c r="L23" s="6">
        <f t="shared" si="19"/>
        <v>2026.16375</v>
      </c>
      <c r="P23" s="6">
        <v>750.49</v>
      </c>
      <c r="Q23" s="6">
        <v>19.5170618065953</v>
      </c>
      <c r="R23" s="6" t="s">
        <v>124</v>
      </c>
      <c r="S23" s="6">
        <f t="shared" si="0"/>
        <v>750.49</v>
      </c>
      <c r="T23" s="6">
        <f t="shared" si="1"/>
        <v>19.5171</v>
      </c>
      <c r="U23" s="6" t="str">
        <f t="shared" si="2"/>
        <v>fg</v>
      </c>
      <c r="V23" s="6" t="str">
        <f t="shared" si="3"/>
        <v>750.49±19.5171fg</v>
      </c>
      <c r="Y23" s="6">
        <v>1068.234375</v>
      </c>
      <c r="Z23" s="6">
        <v>7.00326455684235</v>
      </c>
      <c r="AA23" s="6" t="s">
        <v>120</v>
      </c>
      <c r="AB23" s="6">
        <f t="shared" si="4"/>
        <v>1068.2344</v>
      </c>
      <c r="AC23" s="6">
        <f t="shared" si="5"/>
        <v>7.0033</v>
      </c>
      <c r="AD23" s="6" t="str">
        <f t="shared" si="6"/>
        <v>d</v>
      </c>
      <c r="AE23" s="6" t="str">
        <f t="shared" si="7"/>
        <v>1068.2344±7.0033d</v>
      </c>
      <c r="AJ23" s="13"/>
      <c r="AK23" s="10" t="s">
        <v>548</v>
      </c>
      <c r="AL23" s="10" t="s">
        <v>591</v>
      </c>
      <c r="AM23" s="6">
        <v>15.1515</v>
      </c>
      <c r="AN23" s="6">
        <v>350</v>
      </c>
      <c r="AO23" s="6">
        <v>500.9</v>
      </c>
      <c r="AP23" s="6" t="s">
        <v>592</v>
      </c>
      <c r="AR23" s="6" t="s">
        <v>558</v>
      </c>
      <c r="AS23" s="6">
        <v>3058.315</v>
      </c>
      <c r="AT23" s="6">
        <f>AVERAGE(AS23:AS25)</f>
        <v>3071.18861111111</v>
      </c>
      <c r="AU23" s="6">
        <f>STDEVA(AS23:AS25)</f>
        <v>12.1315163570072</v>
      </c>
      <c r="AV23" s="6">
        <f>ROUND(AT59,4)</f>
        <v>2208.2486</v>
      </c>
      <c r="AW23" s="6">
        <f>ROUND(AU59,4)</f>
        <v>9.0298</v>
      </c>
      <c r="AX23" s="6" t="s">
        <v>107</v>
      </c>
      <c r="AY23" s="6" t="str">
        <f t="shared" si="11"/>
        <v>2208.2486±9.0298f</v>
      </c>
      <c r="BC23" s="6" t="s">
        <v>558</v>
      </c>
      <c r="BD23" s="6">
        <v>3058.315</v>
      </c>
      <c r="BE23" s="6">
        <v>13.468</v>
      </c>
      <c r="BF23" s="6">
        <v>311.1111</v>
      </c>
      <c r="BG23" s="6">
        <v>500.9</v>
      </c>
      <c r="BH23" s="6">
        <f t="shared" si="12"/>
        <v>2232.8359</v>
      </c>
      <c r="BO23" s="6">
        <v>2232.8359</v>
      </c>
      <c r="BP23" s="6">
        <f>AVERAGE(BO23:BO25)</f>
        <v>2245.70951111111</v>
      </c>
      <c r="BQ23" s="6">
        <f>STDEVA(BO23:BO25)</f>
        <v>12.1315163570072</v>
      </c>
      <c r="BR23" s="10" t="s">
        <v>544</v>
      </c>
      <c r="BS23" s="6">
        <f>ROUND(BP59,4)</f>
        <v>1382.7695</v>
      </c>
      <c r="BT23" s="6">
        <f>ROUND(BQ59,4)</f>
        <v>9.0298</v>
      </c>
      <c r="BU23" s="6" t="s">
        <v>117</v>
      </c>
      <c r="BV23" s="6" t="str">
        <f t="shared" si="13"/>
        <v>1382.7695±9.0298g</v>
      </c>
    </row>
    <row r="24" s="6" customFormat="1" spans="1:74">
      <c r="A24" s="6" t="s">
        <v>587</v>
      </c>
      <c r="B24" s="6">
        <v>1643.41666666667</v>
      </c>
      <c r="C24" s="6">
        <f>B24+(B25+B27)/2+B30+B33</f>
        <v>6477.70833333333</v>
      </c>
      <c r="D24" s="6">
        <f t="shared" si="17"/>
        <v>2526.30625</v>
      </c>
      <c r="E24" s="6" t="s">
        <v>587</v>
      </c>
      <c r="F24" s="6">
        <v>1516.83333333333</v>
      </c>
      <c r="G24" s="6">
        <f>F24+(F25+F27)/2+F30+F33</f>
        <v>5976.64583333332</v>
      </c>
      <c r="H24" s="6">
        <f t="shared" si="18"/>
        <v>2330.89187499999</v>
      </c>
      <c r="I24" s="6" t="s">
        <v>587</v>
      </c>
      <c r="J24" s="6">
        <v>1309.16666666667</v>
      </c>
      <c r="K24" s="6">
        <f>J24+(J25+J27)/2+J30+J33</f>
        <v>5175.89583333333</v>
      </c>
      <c r="L24" s="6">
        <f t="shared" si="19"/>
        <v>2018.599375</v>
      </c>
      <c r="P24" s="6">
        <v>783.352916666667</v>
      </c>
      <c r="Q24" s="6">
        <v>9.24509805360877</v>
      </c>
      <c r="R24" s="6" t="s">
        <v>125</v>
      </c>
      <c r="S24" s="6">
        <f t="shared" si="0"/>
        <v>783.3529</v>
      </c>
      <c r="T24" s="6">
        <f t="shared" si="1"/>
        <v>9.2451</v>
      </c>
      <c r="U24" s="6" t="str">
        <f t="shared" si="2"/>
        <v>def</v>
      </c>
      <c r="V24" s="6" t="str">
        <f t="shared" si="3"/>
        <v>783.3529±9.2451def</v>
      </c>
      <c r="Y24" s="6">
        <v>1105.219375</v>
      </c>
      <c r="Z24" s="6">
        <v>15.2303834770952</v>
      </c>
      <c r="AA24" s="6" t="s">
        <v>114</v>
      </c>
      <c r="AB24" s="6">
        <f t="shared" si="4"/>
        <v>1105.2194</v>
      </c>
      <c r="AC24" s="6">
        <f t="shared" si="5"/>
        <v>15.2304</v>
      </c>
      <c r="AD24" s="6" t="str">
        <f t="shared" si="6"/>
        <v>c</v>
      </c>
      <c r="AE24" s="6" t="str">
        <f t="shared" si="7"/>
        <v>1105.2194±15.2304c</v>
      </c>
      <c r="AJ24" s="13"/>
      <c r="AK24" s="10" t="s">
        <v>551</v>
      </c>
      <c r="AL24" s="10" t="s">
        <v>593</v>
      </c>
      <c r="AM24" s="6">
        <v>20.202</v>
      </c>
      <c r="AN24" s="6">
        <v>466.6667</v>
      </c>
      <c r="AO24" s="6">
        <v>500.9</v>
      </c>
      <c r="AP24" s="6" t="s">
        <v>594</v>
      </c>
      <c r="AR24" s="6" t="s">
        <v>558</v>
      </c>
      <c r="AS24" s="6">
        <v>3082.40833333333</v>
      </c>
      <c r="AV24" s="6">
        <f>ROUND(AT62,4)</f>
        <v>2447.0144</v>
      </c>
      <c r="AW24" s="6">
        <f>ROUND(AU62,4)</f>
        <v>3.0779</v>
      </c>
      <c r="AX24" s="6" t="s">
        <v>120</v>
      </c>
      <c r="AY24" s="6" t="str">
        <f t="shared" si="11"/>
        <v>2447.0144±3.0779d</v>
      </c>
      <c r="BC24" s="6" t="s">
        <v>558</v>
      </c>
      <c r="BD24" s="6">
        <v>3082.40833333333</v>
      </c>
      <c r="BE24" s="6">
        <v>13.468</v>
      </c>
      <c r="BF24" s="6">
        <v>311.1111</v>
      </c>
      <c r="BG24" s="6">
        <v>500.9</v>
      </c>
      <c r="BH24" s="6">
        <f t="shared" si="12"/>
        <v>2256.92923333333</v>
      </c>
      <c r="BO24" s="6">
        <v>2256.92923333333</v>
      </c>
      <c r="BR24" s="10" t="s">
        <v>548</v>
      </c>
      <c r="BS24" s="6">
        <f>ROUND(BP62,4)</f>
        <v>1580.9629</v>
      </c>
      <c r="BT24" s="6">
        <f>ROUND(BQ62,4)</f>
        <v>3.0779</v>
      </c>
      <c r="BU24" s="6" t="s">
        <v>112</v>
      </c>
      <c r="BV24" s="6" t="str">
        <f t="shared" si="13"/>
        <v>1580.9629±3.0779e</v>
      </c>
    </row>
    <row r="25" s="6" customFormat="1" spans="1:74">
      <c r="A25" s="6" t="s">
        <v>595</v>
      </c>
      <c r="B25" s="6">
        <v>1701.33333333333</v>
      </c>
      <c r="E25" s="6" t="s">
        <v>595</v>
      </c>
      <c r="F25" s="6">
        <v>1577.33333333333</v>
      </c>
      <c r="I25" s="6" t="s">
        <v>595</v>
      </c>
      <c r="J25" s="6">
        <v>1360.83333333333</v>
      </c>
      <c r="P25" s="6">
        <v>725.27</v>
      </c>
      <c r="Q25" s="6">
        <v>19.5225811962083</v>
      </c>
      <c r="R25" s="6" t="s">
        <v>117</v>
      </c>
      <c r="S25" s="6">
        <f t="shared" si="0"/>
        <v>725.27</v>
      </c>
      <c r="T25" s="6">
        <f t="shared" si="1"/>
        <v>19.5226</v>
      </c>
      <c r="U25" s="6" t="str">
        <f t="shared" si="2"/>
        <v>g</v>
      </c>
      <c r="V25" s="6" t="str">
        <f t="shared" si="3"/>
        <v>725.27±19.5226g</v>
      </c>
      <c r="Y25" s="6">
        <v>1442.01416666667</v>
      </c>
      <c r="Z25" s="6">
        <v>11.966283449063</v>
      </c>
      <c r="AA25" s="6" t="s">
        <v>106</v>
      </c>
      <c r="AB25" s="6">
        <f t="shared" si="4"/>
        <v>1442.0142</v>
      </c>
      <c r="AC25" s="6">
        <f t="shared" si="5"/>
        <v>11.9663</v>
      </c>
      <c r="AD25" s="6" t="str">
        <f t="shared" si="6"/>
        <v>a</v>
      </c>
      <c r="AE25" s="6" t="str">
        <f t="shared" si="7"/>
        <v>1442.0142±11.9663a</v>
      </c>
      <c r="AJ25" s="13"/>
      <c r="AK25" s="10" t="s">
        <v>554</v>
      </c>
      <c r="AL25" s="10" t="s">
        <v>596</v>
      </c>
      <c r="AM25" s="6">
        <v>13.468</v>
      </c>
      <c r="AN25" s="6">
        <v>311.1111</v>
      </c>
      <c r="AO25" s="6">
        <v>500.9</v>
      </c>
      <c r="AP25" s="6" t="s">
        <v>597</v>
      </c>
      <c r="AR25" s="6" t="s">
        <v>558</v>
      </c>
      <c r="AS25" s="6">
        <v>3072.8425</v>
      </c>
      <c r="AV25" s="6">
        <f>ROUND(AT65,4)</f>
        <v>2623.0967</v>
      </c>
      <c r="AW25" s="6">
        <f>ROUND(AU65,4)</f>
        <v>9.5503</v>
      </c>
      <c r="AX25" s="6" t="s">
        <v>106</v>
      </c>
      <c r="AY25" s="6" t="str">
        <f t="shared" si="11"/>
        <v>2623.0967±9.5503a</v>
      </c>
      <c r="BC25" s="6" t="s">
        <v>558</v>
      </c>
      <c r="BD25" s="6">
        <v>3072.8425</v>
      </c>
      <c r="BE25" s="6">
        <v>13.468</v>
      </c>
      <c r="BF25" s="6">
        <v>311.1111</v>
      </c>
      <c r="BG25" s="6">
        <v>500.9</v>
      </c>
      <c r="BH25" s="6">
        <f t="shared" si="12"/>
        <v>2247.3634</v>
      </c>
      <c r="BO25" s="6">
        <v>2247.3634</v>
      </c>
      <c r="BR25" s="10" t="s">
        <v>551</v>
      </c>
      <c r="BS25" s="6">
        <f>ROUND(BP65,4)</f>
        <v>1635.328</v>
      </c>
      <c r="BT25" s="6">
        <f>ROUND(BQ65,4)</f>
        <v>9.5503</v>
      </c>
      <c r="BU25" s="6" t="s">
        <v>114</v>
      </c>
      <c r="BV25" s="6" t="str">
        <f t="shared" si="13"/>
        <v>1635.328±9.5503c</v>
      </c>
    </row>
    <row r="26" s="6" customFormat="1" spans="1:74">
      <c r="A26" s="6" t="s">
        <v>595</v>
      </c>
      <c r="B26" s="6">
        <v>1769.91666666667</v>
      </c>
      <c r="E26" s="6" t="s">
        <v>595</v>
      </c>
      <c r="F26" s="6">
        <v>1644.25</v>
      </c>
      <c r="I26" s="6" t="s">
        <v>595</v>
      </c>
      <c r="J26" s="6">
        <v>1427.58333333333</v>
      </c>
      <c r="P26" s="6">
        <v>563.230416666667</v>
      </c>
      <c r="Q26" s="6">
        <v>27.993695979334</v>
      </c>
      <c r="R26" s="6" t="s">
        <v>153</v>
      </c>
      <c r="S26" s="6">
        <f t="shared" si="0"/>
        <v>563.2304</v>
      </c>
      <c r="T26" s="6">
        <f t="shared" si="1"/>
        <v>27.9937</v>
      </c>
      <c r="U26" s="6" t="str">
        <f t="shared" si="2"/>
        <v>j</v>
      </c>
      <c r="V26" s="6" t="str">
        <f t="shared" si="3"/>
        <v>563.2304±27.9937j</v>
      </c>
      <c r="Y26" s="6">
        <v>1433.71583333333</v>
      </c>
      <c r="Z26" s="6">
        <v>17.4169174822458</v>
      </c>
      <c r="AA26" s="6" t="s">
        <v>106</v>
      </c>
      <c r="AB26" s="6">
        <f t="shared" si="4"/>
        <v>1433.7158</v>
      </c>
      <c r="AC26" s="6">
        <f t="shared" si="5"/>
        <v>17.4169</v>
      </c>
      <c r="AD26" s="6" t="str">
        <f t="shared" si="6"/>
        <v>a</v>
      </c>
      <c r="AE26" s="6" t="str">
        <f t="shared" si="7"/>
        <v>1433.7158±17.4169a</v>
      </c>
      <c r="AJ26" s="13"/>
      <c r="AK26" s="10" t="s">
        <v>558</v>
      </c>
      <c r="AL26" s="10" t="s">
        <v>598</v>
      </c>
      <c r="AM26" s="6">
        <v>13.468</v>
      </c>
      <c r="AN26" s="6">
        <v>311.1111</v>
      </c>
      <c r="AO26" s="6">
        <v>500.9</v>
      </c>
      <c r="AP26" s="6" t="s">
        <v>599</v>
      </c>
      <c r="AR26" s="6" t="s">
        <v>561</v>
      </c>
      <c r="AS26" s="6">
        <v>3194.3559375</v>
      </c>
      <c r="AT26" s="6">
        <f>AVERAGE(AS26:AS28)</f>
        <v>3198.495625</v>
      </c>
      <c r="AU26" s="6">
        <f>STDEVA(AS26:AS28)</f>
        <v>9.62030279559371</v>
      </c>
      <c r="AV26" s="6">
        <f>ROUND(AT68,4)</f>
        <v>2420.5386</v>
      </c>
      <c r="AW26" s="6">
        <f>ROUND(AU68,4)</f>
        <v>3.7966</v>
      </c>
      <c r="AX26" s="6" t="s">
        <v>112</v>
      </c>
      <c r="AY26" s="6" t="str">
        <f t="shared" si="11"/>
        <v>2420.5386±3.7966e</v>
      </c>
      <c r="BC26" s="6" t="s">
        <v>561</v>
      </c>
      <c r="BD26" s="6">
        <v>3194.3559375</v>
      </c>
      <c r="BE26" s="6">
        <v>15.1515</v>
      </c>
      <c r="BF26" s="6">
        <v>350</v>
      </c>
      <c r="BG26" s="6">
        <v>500.9</v>
      </c>
      <c r="BH26" s="6">
        <f t="shared" si="12"/>
        <v>2328.3044375</v>
      </c>
      <c r="BO26" s="6">
        <v>2328.3044375</v>
      </c>
      <c r="BP26" s="6">
        <f>AVERAGE(BO26:BO28)</f>
        <v>2332.444125</v>
      </c>
      <c r="BQ26" s="6">
        <f>STDEVA(BO26:BO28)</f>
        <v>9.62030279559371</v>
      </c>
      <c r="BR26" s="10" t="s">
        <v>554</v>
      </c>
      <c r="BS26" s="6">
        <f>ROUND(BP68,4)</f>
        <v>1595.0595</v>
      </c>
      <c r="BT26" s="6">
        <f>ROUND(BQ68,4)</f>
        <v>3.7966</v>
      </c>
      <c r="BU26" s="6" t="s">
        <v>120</v>
      </c>
      <c r="BV26" s="6" t="str">
        <f t="shared" si="13"/>
        <v>1595.0595±3.7966d</v>
      </c>
    </row>
    <row r="27" s="6" customFormat="1" spans="1:74">
      <c r="A27" s="6" t="s">
        <v>595</v>
      </c>
      <c r="B27" s="6">
        <v>1774</v>
      </c>
      <c r="E27" s="6" t="s">
        <v>595</v>
      </c>
      <c r="F27" s="6">
        <v>1649.95833333333</v>
      </c>
      <c r="I27" s="6" t="s">
        <v>595</v>
      </c>
      <c r="J27" s="6">
        <v>1435.375</v>
      </c>
      <c r="P27" s="6">
        <v>775.8725</v>
      </c>
      <c r="Q27" s="6">
        <v>9.82053635246057</v>
      </c>
      <c r="R27" s="6" t="s">
        <v>122</v>
      </c>
      <c r="S27" s="6">
        <f t="shared" si="0"/>
        <v>775.8725</v>
      </c>
      <c r="T27" s="6">
        <f t="shared" si="1"/>
        <v>9.8205</v>
      </c>
      <c r="U27" s="6" t="str">
        <f t="shared" si="2"/>
        <v>ef</v>
      </c>
      <c r="V27" s="6" t="str">
        <f t="shared" si="3"/>
        <v>775.8725±9.8205ef</v>
      </c>
      <c r="Y27" s="6">
        <v>934.252222222221</v>
      </c>
      <c r="Z27" s="6">
        <v>9.69312361266253</v>
      </c>
      <c r="AA27" s="6" t="s">
        <v>114</v>
      </c>
      <c r="AB27" s="6">
        <f t="shared" si="4"/>
        <v>934.2522</v>
      </c>
      <c r="AC27" s="6">
        <f t="shared" si="5"/>
        <v>9.6931</v>
      </c>
      <c r="AD27" s="6" t="str">
        <f t="shared" si="6"/>
        <v>c</v>
      </c>
      <c r="AE27" s="6" t="str">
        <f t="shared" si="7"/>
        <v>934.2522±9.6931c</v>
      </c>
      <c r="AJ27" s="13"/>
      <c r="AK27" s="10" t="s">
        <v>561</v>
      </c>
      <c r="AL27" s="10" t="s">
        <v>600</v>
      </c>
      <c r="AM27" s="6">
        <v>15.1515</v>
      </c>
      <c r="AN27" s="6">
        <v>350</v>
      </c>
      <c r="AO27" s="6">
        <v>500.9</v>
      </c>
      <c r="AP27" s="6" t="s">
        <v>601</v>
      </c>
      <c r="AR27" s="6" t="s">
        <v>561</v>
      </c>
      <c r="AS27" s="6">
        <v>3191.638125</v>
      </c>
      <c r="AV27" s="6">
        <f>ROUND(AT71,4)</f>
        <v>2484.4553</v>
      </c>
      <c r="AW27" s="6">
        <f>ROUND(AU71,4)</f>
        <v>16.3001</v>
      </c>
      <c r="AX27" s="6" t="s">
        <v>114</v>
      </c>
      <c r="AY27" s="6" t="str">
        <f t="shared" si="11"/>
        <v>2484.4553±16.3001c</v>
      </c>
      <c r="BC27" s="6" t="s">
        <v>561</v>
      </c>
      <c r="BD27" s="6">
        <v>3191.638125</v>
      </c>
      <c r="BE27" s="6">
        <v>15.1515</v>
      </c>
      <c r="BF27" s="6">
        <v>350</v>
      </c>
      <c r="BG27" s="6">
        <v>500.9</v>
      </c>
      <c r="BH27" s="6">
        <f t="shared" si="12"/>
        <v>2325.586625</v>
      </c>
      <c r="BO27" s="6">
        <v>2325.586625</v>
      </c>
      <c r="BR27" s="10" t="s">
        <v>558</v>
      </c>
      <c r="BS27" s="6">
        <f>ROUND(BP71,4)</f>
        <v>1658.9762</v>
      </c>
      <c r="BT27" s="6">
        <f>ROUND(BQ71,4)</f>
        <v>16.3001</v>
      </c>
      <c r="BU27" s="6" t="s">
        <v>111</v>
      </c>
      <c r="BV27" s="6" t="str">
        <f t="shared" si="13"/>
        <v>1658.9762±16.3001b</v>
      </c>
    </row>
    <row r="28" s="6" customFormat="1" spans="1:74">
      <c r="A28" s="6" t="s">
        <v>602</v>
      </c>
      <c r="B28" s="6">
        <v>1529.5</v>
      </c>
      <c r="E28" s="6" t="s">
        <v>602</v>
      </c>
      <c r="F28" s="6">
        <v>1407.75</v>
      </c>
      <c r="I28" s="6" t="s">
        <v>602</v>
      </c>
      <c r="J28" s="6">
        <v>1217.70833333333</v>
      </c>
      <c r="P28" s="6">
        <v>831.1355</v>
      </c>
      <c r="Q28" s="6">
        <v>3.92596233425638</v>
      </c>
      <c r="R28" s="6" t="s">
        <v>114</v>
      </c>
      <c r="S28" s="6">
        <f t="shared" si="0"/>
        <v>831.1355</v>
      </c>
      <c r="T28" s="6">
        <f t="shared" si="1"/>
        <v>3.926</v>
      </c>
      <c r="U28" s="6" t="str">
        <f t="shared" si="2"/>
        <v>c</v>
      </c>
      <c r="V28" s="6" t="str">
        <f t="shared" si="3"/>
        <v>831.1355±3.926c</v>
      </c>
      <c r="Y28" s="6">
        <v>862.297222222222</v>
      </c>
      <c r="Z28" s="6">
        <v>9.02960337096993</v>
      </c>
      <c r="AA28" s="6" t="s">
        <v>120</v>
      </c>
      <c r="AB28" s="6">
        <f t="shared" si="4"/>
        <v>862.2972</v>
      </c>
      <c r="AC28" s="6">
        <f t="shared" si="5"/>
        <v>9.0296</v>
      </c>
      <c r="AD28" s="6" t="str">
        <f t="shared" si="6"/>
        <v>d</v>
      </c>
      <c r="AE28" s="6" t="str">
        <f t="shared" si="7"/>
        <v>862.2972±9.0296d</v>
      </c>
      <c r="AJ28" s="10"/>
      <c r="AK28" s="10"/>
      <c r="AM28" s="10"/>
      <c r="AN28" s="10"/>
      <c r="AO28" s="10"/>
      <c r="AP28" s="10"/>
      <c r="AR28" s="6" t="s">
        <v>561</v>
      </c>
      <c r="AS28" s="6">
        <v>3209.4928125</v>
      </c>
      <c r="AV28" s="6">
        <f>ROUND(AT74,4)</f>
        <v>2602.7381</v>
      </c>
      <c r="AW28" s="6">
        <f>ROUND(AU74,4)</f>
        <v>2.5382</v>
      </c>
      <c r="AX28" s="6" t="s">
        <v>111</v>
      </c>
      <c r="AY28" s="6" t="str">
        <f t="shared" si="11"/>
        <v>2602.7381±2.5382b</v>
      </c>
      <c r="BC28" s="6" t="s">
        <v>561</v>
      </c>
      <c r="BD28" s="6">
        <v>3209.4928125</v>
      </c>
      <c r="BE28" s="6">
        <v>15.1515</v>
      </c>
      <c r="BF28" s="6">
        <v>350</v>
      </c>
      <c r="BG28" s="6">
        <v>500.9</v>
      </c>
      <c r="BH28" s="6">
        <f t="shared" si="12"/>
        <v>2343.4413125</v>
      </c>
      <c r="BO28" s="6">
        <v>2343.4413125</v>
      </c>
      <c r="BR28" s="10" t="s">
        <v>561</v>
      </c>
      <c r="BS28" s="6">
        <f>ROUND(BP74,4)</f>
        <v>1736.6866</v>
      </c>
      <c r="BT28" s="6">
        <f>ROUND(BQ74,4)</f>
        <v>2.5382</v>
      </c>
      <c r="BU28" s="6" t="s">
        <v>106</v>
      </c>
      <c r="BV28" s="6" t="str">
        <f t="shared" si="13"/>
        <v>1736.6866±2.5382a</v>
      </c>
    </row>
    <row r="29" s="6" customFormat="1" spans="1:69">
      <c r="A29" s="6" t="s">
        <v>602</v>
      </c>
      <c r="B29" s="6">
        <v>1541.625</v>
      </c>
      <c r="E29" s="6" t="s">
        <v>602</v>
      </c>
      <c r="F29" s="6">
        <v>1416.95833333333</v>
      </c>
      <c r="I29" s="6" t="s">
        <v>602</v>
      </c>
      <c r="J29" s="6">
        <v>1238.75</v>
      </c>
      <c r="P29" s="6">
        <v>767.598</v>
      </c>
      <c r="Q29" s="6">
        <v>12.6679630465991</v>
      </c>
      <c r="R29" s="6" t="s">
        <v>107</v>
      </c>
      <c r="S29" s="6">
        <f t="shared" si="0"/>
        <v>767.598</v>
      </c>
      <c r="T29" s="6">
        <f t="shared" si="1"/>
        <v>12.668</v>
      </c>
      <c r="U29" s="6" t="str">
        <f t="shared" si="2"/>
        <v>f</v>
      </c>
      <c r="V29" s="6" t="str">
        <f t="shared" si="3"/>
        <v>767.598±12.668f</v>
      </c>
      <c r="Y29" s="6">
        <v>757.351111111111</v>
      </c>
      <c r="Z29" s="6">
        <v>23.8984642889548</v>
      </c>
      <c r="AA29" s="6" t="s">
        <v>112</v>
      </c>
      <c r="AB29" s="6">
        <f t="shared" si="4"/>
        <v>757.3511</v>
      </c>
      <c r="AC29" s="6">
        <f t="shared" si="5"/>
        <v>23.8985</v>
      </c>
      <c r="AD29" s="6" t="str">
        <f t="shared" si="6"/>
        <v>e</v>
      </c>
      <c r="AE29" s="6" t="str">
        <f t="shared" si="7"/>
        <v>757.3511±23.8985e</v>
      </c>
      <c r="AJ29" s="10"/>
      <c r="AK29" s="10"/>
      <c r="AL29" s="10"/>
      <c r="AM29" s="10"/>
      <c r="AN29" s="10"/>
      <c r="AO29" s="10"/>
      <c r="AP29" s="10"/>
      <c r="AR29" s="6" t="s">
        <v>538</v>
      </c>
      <c r="AS29" s="6">
        <v>2863.59125</v>
      </c>
      <c r="AT29" s="6">
        <f>AVERAGE(AS29:AS31)</f>
        <v>2861.04</v>
      </c>
      <c r="AU29" s="6">
        <f>STDEVA(AS29:AS31)</f>
        <v>2.72830676656774</v>
      </c>
      <c r="BO29" s="6">
        <v>1875.82255</v>
      </c>
      <c r="BP29" s="6">
        <f>AVERAGE(BO29:BO31)</f>
        <v>1873.2713</v>
      </c>
      <c r="BQ29" s="6">
        <f>STDEVA(BO29:BO31)</f>
        <v>2.72830676656786</v>
      </c>
    </row>
    <row r="30" s="6" customFormat="1" spans="1:67">
      <c r="A30" s="6" t="s">
        <v>602</v>
      </c>
      <c r="B30" s="6">
        <v>1585.375</v>
      </c>
      <c r="E30" s="6" t="s">
        <v>602</v>
      </c>
      <c r="F30" s="6">
        <v>1458.45833333333</v>
      </c>
      <c r="I30" s="6" t="s">
        <v>602</v>
      </c>
      <c r="J30" s="6">
        <v>1269.83333333333</v>
      </c>
      <c r="P30" s="6">
        <v>652.3465</v>
      </c>
      <c r="Q30" s="6">
        <v>9.12500689040839</v>
      </c>
      <c r="R30" s="6" t="s">
        <v>121</v>
      </c>
      <c r="S30" s="6">
        <f t="shared" si="0"/>
        <v>652.3465</v>
      </c>
      <c r="T30" s="6">
        <f t="shared" si="1"/>
        <v>9.125</v>
      </c>
      <c r="U30" s="6" t="str">
        <f t="shared" si="2"/>
        <v>h</v>
      </c>
      <c r="V30" s="6" t="str">
        <f t="shared" si="3"/>
        <v>652.3465±9.125h</v>
      </c>
      <c r="Y30" s="6">
        <v>771.066111111111</v>
      </c>
      <c r="Z30" s="6">
        <v>10.2851037553956</v>
      </c>
      <c r="AA30" s="6" t="s">
        <v>112</v>
      </c>
      <c r="AB30" s="6">
        <f t="shared" si="4"/>
        <v>771.0661</v>
      </c>
      <c r="AC30" s="6">
        <f t="shared" si="5"/>
        <v>10.2851</v>
      </c>
      <c r="AD30" s="6" t="str">
        <f t="shared" si="6"/>
        <v>e</v>
      </c>
      <c r="AE30" s="6" t="str">
        <f t="shared" si="7"/>
        <v>771.0661±10.2851e</v>
      </c>
      <c r="AJ30" s="10"/>
      <c r="AK30" s="10"/>
      <c r="AL30" s="10"/>
      <c r="AM30" s="10"/>
      <c r="AN30" s="10"/>
      <c r="AO30" s="10"/>
      <c r="AP30" s="10"/>
      <c r="AR30" s="6" t="s">
        <v>538</v>
      </c>
      <c r="AS30" s="6">
        <v>2861.365</v>
      </c>
      <c r="BD30" s="6">
        <f>BD5</f>
        <v>3023.88125</v>
      </c>
      <c r="BE30" s="6">
        <f>BD6</f>
        <v>3023.215</v>
      </c>
      <c r="BF30" s="6">
        <f>BD7</f>
        <v>3027.31</v>
      </c>
      <c r="BH30" s="6">
        <f>BH5</f>
        <v>2036.11255</v>
      </c>
      <c r="BI30" s="6">
        <f>BH6</f>
        <v>2035.4463</v>
      </c>
      <c r="BJ30" s="6">
        <f>BH7</f>
        <v>2039.5413</v>
      </c>
      <c r="BO30" s="6">
        <v>1873.5963</v>
      </c>
    </row>
    <row r="31" s="6" customFormat="1" spans="1:67">
      <c r="A31" s="6" t="s">
        <v>603</v>
      </c>
      <c r="B31" s="6">
        <v>1383.04166666667</v>
      </c>
      <c r="E31" s="6" t="s">
        <v>603</v>
      </c>
      <c r="F31" s="6">
        <v>1258.875</v>
      </c>
      <c r="I31" s="6" t="s">
        <v>603</v>
      </c>
      <c r="J31" s="6">
        <v>1102.33333333333</v>
      </c>
      <c r="P31" s="6">
        <v>1442.01416666667</v>
      </c>
      <c r="Q31" s="6">
        <v>11.966283449063</v>
      </c>
      <c r="R31" s="6" t="s">
        <v>106</v>
      </c>
      <c r="S31" s="6">
        <f t="shared" si="0"/>
        <v>1442.0142</v>
      </c>
      <c r="T31" s="6">
        <f t="shared" si="1"/>
        <v>11.9663</v>
      </c>
      <c r="U31" s="6" t="str">
        <f t="shared" si="2"/>
        <v>a</v>
      </c>
      <c r="V31" s="6" t="str">
        <f t="shared" si="3"/>
        <v>1442.0142±11.9663a</v>
      </c>
      <c r="Y31" s="6">
        <v>853.197222222223</v>
      </c>
      <c r="Z31" s="6">
        <v>13.4631501528079</v>
      </c>
      <c r="AA31" s="6" t="s">
        <v>120</v>
      </c>
      <c r="AB31" s="6">
        <f t="shared" si="4"/>
        <v>853.1972</v>
      </c>
      <c r="AC31" s="6">
        <f t="shared" si="5"/>
        <v>13.4632</v>
      </c>
      <c r="AD31" s="6" t="str">
        <f t="shared" si="6"/>
        <v>d</v>
      </c>
      <c r="AE31" s="6" t="str">
        <f t="shared" si="7"/>
        <v>853.1972±13.4632d</v>
      </c>
      <c r="AJ31" s="10"/>
      <c r="AK31" s="10"/>
      <c r="AL31" s="10"/>
      <c r="AM31" s="10"/>
      <c r="AN31" s="10"/>
      <c r="AO31" s="10"/>
      <c r="AP31" s="10"/>
      <c r="AR31" s="6" t="s">
        <v>538</v>
      </c>
      <c r="AS31" s="6">
        <v>2858.16375</v>
      </c>
      <c r="BD31" s="6">
        <f>BD8</f>
        <v>2708.6475</v>
      </c>
      <c r="BE31" s="6">
        <f>BD9</f>
        <v>2707.9325</v>
      </c>
      <c r="BF31" s="6">
        <f>BD10</f>
        <v>2720.8025</v>
      </c>
      <c r="BH31" s="6">
        <f>BH8</f>
        <v>1883.1684</v>
      </c>
      <c r="BI31" s="6">
        <f>BH9</f>
        <v>1882.4534</v>
      </c>
      <c r="BJ31" s="6">
        <f>BH10</f>
        <v>1895.3234</v>
      </c>
      <c r="BO31" s="6">
        <v>1870.39505</v>
      </c>
    </row>
    <row r="32" s="6" customFormat="1" spans="1:69">
      <c r="A32" s="6" t="s">
        <v>603</v>
      </c>
      <c r="B32" s="6">
        <v>1398.20833333333</v>
      </c>
      <c r="E32" s="6" t="s">
        <v>603</v>
      </c>
      <c r="F32" s="6">
        <v>1271.04166666667</v>
      </c>
      <c r="I32" s="6" t="s">
        <v>603</v>
      </c>
      <c r="J32" s="6">
        <v>1109.54166666667</v>
      </c>
      <c r="P32" s="6">
        <v>1433.71583333333</v>
      </c>
      <c r="Q32" s="6">
        <v>17.4169174822458</v>
      </c>
      <c r="R32" s="6" t="s">
        <v>106</v>
      </c>
      <c r="S32" s="6">
        <f t="shared" si="0"/>
        <v>1433.7158</v>
      </c>
      <c r="T32" s="6">
        <f t="shared" si="1"/>
        <v>17.4169</v>
      </c>
      <c r="U32" s="6" t="str">
        <f t="shared" si="2"/>
        <v>a</v>
      </c>
      <c r="V32" s="6" t="str">
        <f t="shared" si="3"/>
        <v>1433.7158±17.4169a</v>
      </c>
      <c r="Y32" s="6">
        <v>909.378888888889</v>
      </c>
      <c r="Z32" s="6">
        <v>11.9400896066487</v>
      </c>
      <c r="AA32" s="6" t="s">
        <v>114</v>
      </c>
      <c r="AB32" s="6">
        <f t="shared" si="4"/>
        <v>909.3789</v>
      </c>
      <c r="AC32" s="6">
        <f t="shared" si="5"/>
        <v>11.9401</v>
      </c>
      <c r="AD32" s="6" t="str">
        <f t="shared" si="6"/>
        <v>c</v>
      </c>
      <c r="AE32" s="6" t="str">
        <f t="shared" si="7"/>
        <v>909.3789±11.9401c</v>
      </c>
      <c r="AJ32" s="10"/>
      <c r="AK32" s="10"/>
      <c r="AL32" s="10"/>
      <c r="AM32" s="10"/>
      <c r="AN32" s="10"/>
      <c r="AO32" s="10"/>
      <c r="AP32" s="10"/>
      <c r="AR32" s="6" t="s">
        <v>541</v>
      </c>
      <c r="AS32" s="6">
        <v>2532.03166666667</v>
      </c>
      <c r="AT32" s="6">
        <f>AVERAGE(AS32:AS34)</f>
        <v>2541.13166666667</v>
      </c>
      <c r="AU32" s="6">
        <f>STDEVA(AS32:AS34)</f>
        <v>11.8428501637065</v>
      </c>
      <c r="BD32" s="6">
        <f>BD11</f>
        <v>2745.96833333334</v>
      </c>
      <c r="BE32" s="6">
        <f>BD12</f>
        <v>2760.52833333333</v>
      </c>
      <c r="BF32" s="6">
        <f>BD13</f>
        <v>2748.50333333333</v>
      </c>
      <c r="BH32" s="6">
        <f>BH11</f>
        <v>1920.48923333334</v>
      </c>
      <c r="BI32" s="6">
        <f>BH12</f>
        <v>1935.04923333333</v>
      </c>
      <c r="BJ32" s="6">
        <f>BH13</f>
        <v>1923.02423333333</v>
      </c>
      <c r="BO32" s="6">
        <v>1706.55256666667</v>
      </c>
      <c r="BP32" s="6">
        <f>AVERAGE(BO32:BO34)</f>
        <v>1715.65256666667</v>
      </c>
      <c r="BQ32" s="6">
        <f>STDEVA(BO32:BO34)</f>
        <v>11.8428501637063</v>
      </c>
    </row>
    <row r="33" s="6" customFormat="1" spans="1:67">
      <c r="A33" s="6" t="s">
        <v>603</v>
      </c>
      <c r="B33" s="6">
        <v>1511.25</v>
      </c>
      <c r="E33" s="6" t="s">
        <v>603</v>
      </c>
      <c r="F33" s="6">
        <v>1387.70833333333</v>
      </c>
      <c r="I33" s="6" t="s">
        <v>603</v>
      </c>
      <c r="J33" s="6">
        <v>1198.79166666667</v>
      </c>
      <c r="P33" s="6">
        <v>645.493333333334</v>
      </c>
      <c r="Q33" s="6">
        <v>14.9926337294635</v>
      </c>
      <c r="R33" s="6" t="s">
        <v>116</v>
      </c>
      <c r="S33" s="6">
        <f t="shared" si="0"/>
        <v>645.4933</v>
      </c>
      <c r="T33" s="6">
        <f t="shared" si="1"/>
        <v>14.9926</v>
      </c>
      <c r="U33" s="6" t="str">
        <f t="shared" si="2"/>
        <v>cd</v>
      </c>
      <c r="V33" s="6" t="str">
        <f t="shared" si="3"/>
        <v>645.4933±14.9926cd</v>
      </c>
      <c r="Y33" s="6">
        <v>863.89875</v>
      </c>
      <c r="Z33" s="6">
        <v>18.6603480737733</v>
      </c>
      <c r="AA33" s="6" t="s">
        <v>120</v>
      </c>
      <c r="AB33" s="6">
        <f t="shared" si="4"/>
        <v>863.8988</v>
      </c>
      <c r="AC33" s="6">
        <f t="shared" si="5"/>
        <v>18.6603</v>
      </c>
      <c r="AD33" s="6" t="str">
        <f t="shared" si="6"/>
        <v>d</v>
      </c>
      <c r="AE33" s="6" t="str">
        <f t="shared" si="7"/>
        <v>863.8988±18.6603d</v>
      </c>
      <c r="AJ33" s="10"/>
      <c r="AK33" s="10"/>
      <c r="AL33" s="10"/>
      <c r="AM33" s="10"/>
      <c r="AN33" s="10"/>
      <c r="AO33" s="10"/>
      <c r="AP33" s="10"/>
      <c r="AR33" s="6" t="s">
        <v>541</v>
      </c>
      <c r="AS33" s="6">
        <v>2536.84166666667</v>
      </c>
      <c r="BD33" s="6">
        <f>BD14</f>
        <v>2957.7721875</v>
      </c>
      <c r="BE33" s="6">
        <f>BD15</f>
        <v>2974.1521875</v>
      </c>
      <c r="BF33" s="6">
        <f>BD16</f>
        <v>2971.678125</v>
      </c>
      <c r="BH33" s="6">
        <f>BH14</f>
        <v>2091.7206875</v>
      </c>
      <c r="BI33" s="6">
        <f>BH15</f>
        <v>2108.1006875</v>
      </c>
      <c r="BJ33" s="6">
        <f>BH16</f>
        <v>2105.626625</v>
      </c>
      <c r="BO33" s="6">
        <v>1711.36256666667</v>
      </c>
    </row>
    <row r="34" s="6" customFormat="1" spans="1:67">
      <c r="A34" s="6" t="s">
        <v>604</v>
      </c>
      <c r="B34" s="6">
        <v>1941</v>
      </c>
      <c r="C34" s="6">
        <f>(B36+B34)/2+(B38+B37)/2+B40+(B44+B43)/2</f>
        <v>7076.375</v>
      </c>
      <c r="D34" s="6">
        <f t="shared" ref="D34:D36" si="20">C34*0.39</f>
        <v>2759.78625</v>
      </c>
      <c r="E34" s="6" t="s">
        <v>604</v>
      </c>
      <c r="F34" s="6">
        <v>1899.3</v>
      </c>
      <c r="G34" s="6">
        <f>(F36+F34)/2+(F38+F37)/2+F40+(F44+F43)/2</f>
        <v>6802.625</v>
      </c>
      <c r="H34" s="6">
        <f t="shared" ref="H34:H36" si="21">G34*0.39</f>
        <v>2653.02375</v>
      </c>
      <c r="I34" s="6" t="s">
        <v>604</v>
      </c>
      <c r="J34" s="6">
        <v>1652.1</v>
      </c>
      <c r="K34" s="6">
        <f>(J36+J34)/2+(J38+J37)/2+J40+(J44+J43)/2</f>
        <v>5918.925</v>
      </c>
      <c r="L34" s="6">
        <f t="shared" ref="L34:L36" si="22">K34*0.39</f>
        <v>2308.38075</v>
      </c>
      <c r="P34" s="6">
        <v>671.53125</v>
      </c>
      <c r="Q34" s="6">
        <v>11.0392052052002</v>
      </c>
      <c r="R34" s="6" t="s">
        <v>114</v>
      </c>
      <c r="S34" s="6">
        <f t="shared" si="0"/>
        <v>671.5313</v>
      </c>
      <c r="T34" s="6">
        <f t="shared" si="1"/>
        <v>11.0392</v>
      </c>
      <c r="U34" s="6" t="str">
        <f t="shared" si="2"/>
        <v>c</v>
      </c>
      <c r="V34" s="6" t="str">
        <f t="shared" si="3"/>
        <v>671.5313±11.0392c</v>
      </c>
      <c r="Y34" s="6">
        <v>915.809375</v>
      </c>
      <c r="Z34" s="6">
        <v>14.560677823229</v>
      </c>
      <c r="AA34" s="6" t="s">
        <v>114</v>
      </c>
      <c r="AB34" s="6">
        <f t="shared" si="4"/>
        <v>915.8094</v>
      </c>
      <c r="AC34" s="6">
        <f t="shared" si="5"/>
        <v>14.5607</v>
      </c>
      <c r="AD34" s="6" t="str">
        <f t="shared" si="6"/>
        <v>c</v>
      </c>
      <c r="AE34" s="6" t="str">
        <f t="shared" si="7"/>
        <v>915.8094±14.5607c</v>
      </c>
      <c r="AJ34" s="10"/>
      <c r="AK34" s="10"/>
      <c r="AL34" s="10"/>
      <c r="AM34" s="10"/>
      <c r="AN34" s="10"/>
      <c r="AO34" s="10"/>
      <c r="AP34" s="10"/>
      <c r="AR34" s="6" t="s">
        <v>541</v>
      </c>
      <c r="AS34" s="6">
        <v>2554.52166666667</v>
      </c>
      <c r="BD34" s="6">
        <f>BD17</f>
        <v>3192.865</v>
      </c>
      <c r="BE34" s="6">
        <f>BD18</f>
        <v>3205.10125</v>
      </c>
      <c r="BF34" s="6">
        <f>BD19</f>
        <v>3199.83625</v>
      </c>
      <c r="BH34" s="6">
        <f>BH17</f>
        <v>2205.0963</v>
      </c>
      <c r="BI34" s="6">
        <f>BH18</f>
        <v>2217.33255</v>
      </c>
      <c r="BJ34" s="6">
        <f>BH19</f>
        <v>2212.06755</v>
      </c>
      <c r="BO34" s="6">
        <v>1729.04256666667</v>
      </c>
    </row>
    <row r="35" s="6" customFormat="1" spans="1:69">
      <c r="A35" s="6" t="s">
        <v>604</v>
      </c>
      <c r="B35" s="6">
        <v>1952.15</v>
      </c>
      <c r="C35" s="6">
        <f>(B35+B34)/2+(B39+B37)/2+(B41+B40)/2+B43</f>
        <v>7069.375</v>
      </c>
      <c r="D35" s="6">
        <f t="shared" si="20"/>
        <v>2757.05625</v>
      </c>
      <c r="E35" s="6" t="s">
        <v>604</v>
      </c>
      <c r="F35" s="6">
        <v>1941.35</v>
      </c>
      <c r="G35" s="6">
        <f>(F35+F34)/2+(F39+F37)/2+(F41+F40)/2+F43</f>
        <v>6805.575</v>
      </c>
      <c r="H35" s="6">
        <f t="shared" si="21"/>
        <v>2654.17425</v>
      </c>
      <c r="I35" s="6" t="s">
        <v>604</v>
      </c>
      <c r="J35" s="6">
        <v>1673.2</v>
      </c>
      <c r="K35" s="6">
        <f>(J35+J34)/2+(J39+J37)/2+(J41+J40)/2+J43</f>
        <v>5906.9</v>
      </c>
      <c r="L35" s="6">
        <f t="shared" si="22"/>
        <v>2303.691</v>
      </c>
      <c r="P35" s="6">
        <v>556.205</v>
      </c>
      <c r="Q35" s="6">
        <v>12.898815594851</v>
      </c>
      <c r="R35" s="6" t="s">
        <v>112</v>
      </c>
      <c r="S35" s="6">
        <f t="shared" si="0"/>
        <v>556.205</v>
      </c>
      <c r="T35" s="6">
        <f t="shared" si="1"/>
        <v>12.8988</v>
      </c>
      <c r="U35" s="6" t="str">
        <f t="shared" si="2"/>
        <v>e</v>
      </c>
      <c r="V35" s="6" t="str">
        <f t="shared" si="3"/>
        <v>556.205±12.8988e</v>
      </c>
      <c r="Y35" s="6">
        <v>987.5125</v>
      </c>
      <c r="Z35" s="6">
        <v>35.9837858668665</v>
      </c>
      <c r="AA35" s="6" t="s">
        <v>111</v>
      </c>
      <c r="AB35" s="6">
        <f t="shared" si="4"/>
        <v>987.5125</v>
      </c>
      <c r="AC35" s="6">
        <f t="shared" si="5"/>
        <v>35.9838</v>
      </c>
      <c r="AD35" s="6" t="str">
        <f t="shared" si="6"/>
        <v>b</v>
      </c>
      <c r="AE35" s="6" t="str">
        <f t="shared" si="7"/>
        <v>987.5125±35.9838b</v>
      </c>
      <c r="AJ35" s="10"/>
      <c r="AK35" s="10"/>
      <c r="AL35" s="10"/>
      <c r="AM35" s="10"/>
      <c r="AN35" s="10"/>
      <c r="AO35" s="10"/>
      <c r="AP35" s="10"/>
      <c r="AR35" s="6" t="s">
        <v>544</v>
      </c>
      <c r="AS35" s="6">
        <v>2543.01666666667</v>
      </c>
      <c r="AT35" s="6">
        <f>AVERAGE(AS35:AS37)</f>
        <v>2548.05416666667</v>
      </c>
      <c r="AU35" s="6">
        <f>STDEVA(AS35:AS37)</f>
        <v>7.6894462757584</v>
      </c>
      <c r="BD35" s="6">
        <f>BD20</f>
        <v>2909.09666666667</v>
      </c>
      <c r="BE35" s="6">
        <f>BD21</f>
        <v>2920.125</v>
      </c>
      <c r="BF35" s="6">
        <f>BD22</f>
        <v>2922.80083333333</v>
      </c>
      <c r="BH35" s="6">
        <f>BH20</f>
        <v>2083.61756666667</v>
      </c>
      <c r="BI35" s="6">
        <f>BH21</f>
        <v>2094.6459</v>
      </c>
      <c r="BJ35" s="6">
        <f>BH22</f>
        <v>2097.32173333333</v>
      </c>
      <c r="BO35" s="6">
        <v>1717.53756666667</v>
      </c>
      <c r="BP35" s="6">
        <f>AVERAGE(BO35:BO37)</f>
        <v>1722.57506666667</v>
      </c>
      <c r="BQ35" s="6">
        <f>STDEVA(BO35:BO37)</f>
        <v>7.68944627575827</v>
      </c>
    </row>
    <row r="36" s="6" customFormat="1" spans="1:67">
      <c r="A36" s="6" t="s">
        <v>604</v>
      </c>
      <c r="B36" s="6">
        <v>1979.9</v>
      </c>
      <c r="C36" s="6">
        <f>B34+B37+(B42+B40)/2+B43</f>
        <v>7109.825</v>
      </c>
      <c r="D36" s="6">
        <f t="shared" si="20"/>
        <v>2772.83175</v>
      </c>
      <c r="E36" s="6" t="s">
        <v>604</v>
      </c>
      <c r="F36" s="6">
        <v>1961.3</v>
      </c>
      <c r="G36" s="6">
        <f>F34+F37+(F42+F40)/2+F43</f>
        <v>6833.275</v>
      </c>
      <c r="H36" s="6">
        <f t="shared" si="21"/>
        <v>2664.97725</v>
      </c>
      <c r="I36" s="6" t="s">
        <v>604</v>
      </c>
      <c r="J36" s="6">
        <v>1701.6</v>
      </c>
      <c r="K36" s="6">
        <f>J34+J37+(J42+J40)/2+J43</f>
        <v>5935.625</v>
      </c>
      <c r="L36" s="6">
        <f t="shared" si="22"/>
        <v>2314.89375</v>
      </c>
      <c r="P36" s="6">
        <v>406.4775</v>
      </c>
      <c r="Q36" s="6">
        <v>13.8892163655838</v>
      </c>
      <c r="R36" s="6" t="s">
        <v>117</v>
      </c>
      <c r="S36" s="6">
        <f t="shared" si="0"/>
        <v>406.4775</v>
      </c>
      <c r="T36" s="6">
        <f t="shared" si="1"/>
        <v>13.8892</v>
      </c>
      <c r="U36" s="6" t="str">
        <f t="shared" si="2"/>
        <v>g</v>
      </c>
      <c r="V36" s="6" t="str">
        <f t="shared" si="3"/>
        <v>406.4775±13.8892g</v>
      </c>
      <c r="Y36" s="6">
        <v>1537.27166666667</v>
      </c>
      <c r="Z36" s="6">
        <v>31.4858640239292</v>
      </c>
      <c r="AA36" s="6" t="s">
        <v>106</v>
      </c>
      <c r="AB36" s="6">
        <f t="shared" si="4"/>
        <v>1537.2717</v>
      </c>
      <c r="AC36" s="6">
        <f t="shared" si="5"/>
        <v>31.4859</v>
      </c>
      <c r="AD36" s="6" t="str">
        <f t="shared" si="6"/>
        <v>a</v>
      </c>
      <c r="AE36" s="6" t="str">
        <f t="shared" si="7"/>
        <v>1537.2717±31.4859a</v>
      </c>
      <c r="AJ36" s="10"/>
      <c r="AK36" s="10"/>
      <c r="AL36" s="10"/>
      <c r="AM36" s="10"/>
      <c r="AN36" s="10"/>
      <c r="AO36" s="10"/>
      <c r="AP36" s="10"/>
      <c r="AR36" s="6" t="s">
        <v>544</v>
      </c>
      <c r="AS36" s="6">
        <v>2556.905</v>
      </c>
      <c r="BD36" s="6">
        <f>BD23</f>
        <v>3058.315</v>
      </c>
      <c r="BE36" s="6">
        <f>BD24</f>
        <v>3082.40833333333</v>
      </c>
      <c r="BF36" s="6">
        <f>BD25</f>
        <v>3072.8425</v>
      </c>
      <c r="BH36" s="6">
        <f>BH23</f>
        <v>2232.8359</v>
      </c>
      <c r="BI36" s="6">
        <f>BH24</f>
        <v>2256.92923333333</v>
      </c>
      <c r="BJ36" s="6">
        <f>BH25</f>
        <v>2247.3634</v>
      </c>
      <c r="BO36" s="6">
        <v>1731.4259</v>
      </c>
    </row>
    <row r="37" s="6" customFormat="1" spans="1:67">
      <c r="A37" s="6" t="s">
        <v>605</v>
      </c>
      <c r="B37" s="6">
        <v>2013.7</v>
      </c>
      <c r="E37" s="6" t="s">
        <v>605</v>
      </c>
      <c r="F37" s="6">
        <v>1980.85</v>
      </c>
      <c r="I37" s="6" t="s">
        <v>605</v>
      </c>
      <c r="J37" s="6">
        <v>1719.2</v>
      </c>
      <c r="P37" s="6">
        <v>577.210833333333</v>
      </c>
      <c r="Q37" s="6">
        <v>19.0584814343471</v>
      </c>
      <c r="R37" s="6" t="s">
        <v>112</v>
      </c>
      <c r="S37" s="6">
        <f t="shared" si="0"/>
        <v>577.2108</v>
      </c>
      <c r="T37" s="6">
        <f t="shared" si="1"/>
        <v>19.0585</v>
      </c>
      <c r="U37" s="6" t="str">
        <f t="shared" si="2"/>
        <v>e</v>
      </c>
      <c r="V37" s="6" t="str">
        <f t="shared" si="3"/>
        <v>577.2108±19.0585e</v>
      </c>
      <c r="Y37" s="6">
        <v>1497.19916666667</v>
      </c>
      <c r="Z37" s="6">
        <v>22.1124787073563</v>
      </c>
      <c r="AA37" s="6" t="s">
        <v>111</v>
      </c>
      <c r="AB37" s="6">
        <f t="shared" si="4"/>
        <v>1497.1992</v>
      </c>
      <c r="AC37" s="6">
        <f t="shared" si="5"/>
        <v>22.1125</v>
      </c>
      <c r="AD37" s="6" t="str">
        <f t="shared" si="6"/>
        <v>b</v>
      </c>
      <c r="AE37" s="6" t="str">
        <f t="shared" si="7"/>
        <v>1497.1992±22.1125b</v>
      </c>
      <c r="AJ37" s="10"/>
      <c r="AK37" s="10"/>
      <c r="AL37" s="10"/>
      <c r="AM37" s="10"/>
      <c r="AN37" s="10"/>
      <c r="AO37" s="10"/>
      <c r="AP37" s="10"/>
      <c r="AR37" s="6" t="s">
        <v>544</v>
      </c>
      <c r="AS37" s="6">
        <v>2544.24083333333</v>
      </c>
      <c r="BD37" s="6">
        <f>BD26</f>
        <v>3194.3559375</v>
      </c>
      <c r="BE37" s="6">
        <f>BD27</f>
        <v>3191.638125</v>
      </c>
      <c r="BF37" s="6">
        <f>BD28</f>
        <v>3209.4928125</v>
      </c>
      <c r="BH37" s="6">
        <f>BH26</f>
        <v>2328.3044375</v>
      </c>
      <c r="BI37" s="6">
        <f>BH27</f>
        <v>2325.586625</v>
      </c>
      <c r="BJ37" s="6">
        <f>BH28</f>
        <v>2343.4413125</v>
      </c>
      <c r="BO37" s="6">
        <v>1718.76173333333</v>
      </c>
    </row>
    <row r="38" s="6" customFormat="1" spans="1:69">
      <c r="A38" s="6" t="s">
        <v>605</v>
      </c>
      <c r="B38" s="6">
        <v>2044.9</v>
      </c>
      <c r="E38" s="6" t="s">
        <v>605</v>
      </c>
      <c r="F38" s="6">
        <v>1994</v>
      </c>
      <c r="I38" s="6" t="s">
        <v>605</v>
      </c>
      <c r="J38" s="6">
        <v>1724.5</v>
      </c>
      <c r="P38" s="6">
        <v>633.300416666666</v>
      </c>
      <c r="Q38" s="6">
        <v>15.7494471298469</v>
      </c>
      <c r="R38" s="6" t="s">
        <v>120</v>
      </c>
      <c r="S38" s="6">
        <f t="shared" si="0"/>
        <v>633.3004</v>
      </c>
      <c r="T38" s="6">
        <f t="shared" si="1"/>
        <v>15.7494</v>
      </c>
      <c r="U38" s="6" t="str">
        <f t="shared" si="2"/>
        <v>d</v>
      </c>
      <c r="V38" s="6" t="str">
        <f t="shared" si="3"/>
        <v>633.3004±15.7494d</v>
      </c>
      <c r="Y38" s="6">
        <v>995.677222222223</v>
      </c>
      <c r="Z38" s="6">
        <v>6.17216114081122</v>
      </c>
      <c r="AA38" s="6" t="s">
        <v>120</v>
      </c>
      <c r="AB38" s="6">
        <f t="shared" si="4"/>
        <v>995.6772</v>
      </c>
      <c r="AC38" s="6">
        <f t="shared" si="5"/>
        <v>6.1722</v>
      </c>
      <c r="AD38" s="6" t="str">
        <f t="shared" si="6"/>
        <v>d</v>
      </c>
      <c r="AE38" s="6" t="str">
        <f t="shared" si="7"/>
        <v>995.6772±6.1722d</v>
      </c>
      <c r="AJ38" s="10"/>
      <c r="AK38" s="10"/>
      <c r="AL38" s="10"/>
      <c r="AM38" s="10"/>
      <c r="AN38" s="10"/>
      <c r="AO38" s="10"/>
      <c r="AP38" s="10"/>
      <c r="AR38" s="6" t="s">
        <v>548</v>
      </c>
      <c r="AS38" s="6">
        <v>2803.7953125</v>
      </c>
      <c r="AT38" s="6">
        <f>AVERAGE(AS38:AS40)</f>
        <v>2811.014375</v>
      </c>
      <c r="AU38" s="6">
        <f>STDEVA(AS38:AS40)</f>
        <v>6.4725876071345</v>
      </c>
      <c r="BO38" s="6">
        <v>1937.7438125</v>
      </c>
      <c r="BP38" s="6">
        <f>AVERAGE(BO38:BO40)</f>
        <v>1944.962875</v>
      </c>
      <c r="BQ38" s="6">
        <f>STDEVA(BO38:BO40)</f>
        <v>6.4725876071345</v>
      </c>
    </row>
    <row r="39" s="6" customFormat="1" spans="1:67">
      <c r="A39" s="6" t="s">
        <v>605</v>
      </c>
      <c r="B39" s="6">
        <v>2054.3</v>
      </c>
      <c r="E39" s="6" t="s">
        <v>605</v>
      </c>
      <c r="F39" s="6">
        <v>2002.85</v>
      </c>
      <c r="I39" s="6" t="s">
        <v>605</v>
      </c>
      <c r="J39" s="6">
        <v>1732.7</v>
      </c>
      <c r="P39" s="6">
        <v>556.811666666666</v>
      </c>
      <c r="Q39" s="6">
        <v>10.5352690649467</v>
      </c>
      <c r="R39" s="6" t="s">
        <v>112</v>
      </c>
      <c r="S39" s="6">
        <f t="shared" si="0"/>
        <v>556.8117</v>
      </c>
      <c r="T39" s="6">
        <f t="shared" si="1"/>
        <v>10.5353</v>
      </c>
      <c r="U39" s="6" t="str">
        <f t="shared" si="2"/>
        <v>e</v>
      </c>
      <c r="V39" s="6" t="str">
        <f t="shared" si="3"/>
        <v>556.8117±10.5353e</v>
      </c>
      <c r="Y39" s="6">
        <v>979.846111111111</v>
      </c>
      <c r="Z39" s="6">
        <v>7.15463822622375</v>
      </c>
      <c r="AA39" s="6" t="s">
        <v>120</v>
      </c>
      <c r="AB39" s="6">
        <f t="shared" si="4"/>
        <v>979.8461</v>
      </c>
      <c r="AC39" s="6">
        <f t="shared" si="5"/>
        <v>7.1546</v>
      </c>
      <c r="AD39" s="6" t="str">
        <f t="shared" si="6"/>
        <v>d</v>
      </c>
      <c r="AE39" s="6" t="str">
        <f t="shared" si="7"/>
        <v>979.8461±7.1546d</v>
      </c>
      <c r="AJ39" s="10"/>
      <c r="AK39" s="10"/>
      <c r="AL39" s="10"/>
      <c r="AM39" s="10"/>
      <c r="AN39" s="10"/>
      <c r="AO39" s="10"/>
      <c r="AP39" s="10"/>
      <c r="AR39" s="6" t="s">
        <v>548</v>
      </c>
      <c r="AS39" s="6">
        <v>2812.948125</v>
      </c>
      <c r="BO39" s="6">
        <v>1946.896625</v>
      </c>
    </row>
    <row r="40" s="6" customFormat="1" spans="1:67">
      <c r="A40" s="6" t="s">
        <v>606</v>
      </c>
      <c r="B40" s="6">
        <v>1773.2</v>
      </c>
      <c r="E40" s="6" t="s">
        <v>606</v>
      </c>
      <c r="F40" s="6">
        <v>1622.5</v>
      </c>
      <c r="I40" s="6" t="s">
        <v>606</v>
      </c>
      <c r="J40" s="6">
        <v>1417.6</v>
      </c>
      <c r="P40" s="6">
        <v>509.29125</v>
      </c>
      <c r="Q40" s="6">
        <v>27.7408394790053</v>
      </c>
      <c r="R40" s="6" t="s">
        <v>107</v>
      </c>
      <c r="S40" s="6">
        <f t="shared" si="0"/>
        <v>509.2913</v>
      </c>
      <c r="T40" s="6">
        <f t="shared" si="1"/>
        <v>27.7408</v>
      </c>
      <c r="U40" s="6" t="str">
        <f t="shared" si="2"/>
        <v>f</v>
      </c>
      <c r="V40" s="6" t="str">
        <f t="shared" si="3"/>
        <v>509.2913±27.7408f</v>
      </c>
      <c r="Y40" s="6">
        <v>833.675555555556</v>
      </c>
      <c r="Z40" s="6">
        <v>4.60722872033597</v>
      </c>
      <c r="AA40" s="6" t="s">
        <v>117</v>
      </c>
      <c r="AB40" s="6">
        <f t="shared" si="4"/>
        <v>833.6756</v>
      </c>
      <c r="AC40" s="6">
        <f t="shared" si="5"/>
        <v>4.6072</v>
      </c>
      <c r="AD40" s="6" t="str">
        <f t="shared" si="6"/>
        <v>g</v>
      </c>
      <c r="AE40" s="6" t="str">
        <f t="shared" si="7"/>
        <v>833.6756±4.6072g</v>
      </c>
      <c r="AJ40" s="10"/>
      <c r="AK40" s="10"/>
      <c r="AL40" s="10"/>
      <c r="AM40" s="10"/>
      <c r="AN40" s="10"/>
      <c r="AO40" s="10"/>
      <c r="AP40" s="10"/>
      <c r="AR40" s="6" t="s">
        <v>548</v>
      </c>
      <c r="AS40" s="6">
        <v>2816.2996875</v>
      </c>
      <c r="BO40" s="6">
        <v>1950.2481875</v>
      </c>
    </row>
    <row r="41" s="6" customFormat="1" spans="1:69">
      <c r="A41" s="6" t="s">
        <v>606</v>
      </c>
      <c r="B41" s="6">
        <v>1791.6</v>
      </c>
      <c r="E41" s="6" t="s">
        <v>606</v>
      </c>
      <c r="F41" s="6">
        <v>1653.6</v>
      </c>
      <c r="I41" s="6" t="s">
        <v>606</v>
      </c>
      <c r="J41" s="6">
        <v>1438</v>
      </c>
      <c r="P41" s="6">
        <v>754.2535</v>
      </c>
      <c r="Q41" s="6">
        <v>12.343366507967</v>
      </c>
      <c r="R41" s="6" t="s">
        <v>111</v>
      </c>
      <c r="S41" s="6">
        <f t="shared" si="0"/>
        <v>754.2535</v>
      </c>
      <c r="T41" s="6">
        <f t="shared" si="1"/>
        <v>12.3434</v>
      </c>
      <c r="U41" s="6" t="str">
        <f t="shared" si="2"/>
        <v>b</v>
      </c>
      <c r="V41" s="6" t="str">
        <f t="shared" si="3"/>
        <v>754.2535±12.3434b</v>
      </c>
      <c r="Y41" s="6">
        <v>944.861666666667</v>
      </c>
      <c r="Z41" s="6">
        <v>12.7895563948789</v>
      </c>
      <c r="AA41" s="6" t="s">
        <v>122</v>
      </c>
      <c r="AB41" s="6">
        <f t="shared" si="4"/>
        <v>944.8617</v>
      </c>
      <c r="AC41" s="6">
        <f t="shared" si="5"/>
        <v>12.7896</v>
      </c>
      <c r="AD41" s="6" t="str">
        <f t="shared" si="6"/>
        <v>ef</v>
      </c>
      <c r="AE41" s="6" t="str">
        <f t="shared" si="7"/>
        <v>944.8617±12.7896ef</v>
      </c>
      <c r="AJ41" s="10"/>
      <c r="AK41" s="10"/>
      <c r="AL41" s="10"/>
      <c r="AM41" s="10"/>
      <c r="AN41" s="10"/>
      <c r="AO41" s="10"/>
      <c r="AP41" s="10"/>
      <c r="AR41" s="6" t="s">
        <v>551</v>
      </c>
      <c r="AS41" s="6">
        <v>3038.08375</v>
      </c>
      <c r="AT41" s="6">
        <f>AVERAGE(AS41:AS43)</f>
        <v>3036.2475</v>
      </c>
      <c r="AU41" s="6">
        <f>STDEVA(AS41:AS43)</f>
        <v>8.2233509935123</v>
      </c>
      <c r="BC41" s="6" t="s">
        <v>538</v>
      </c>
      <c r="BD41" s="6">
        <v>2863.59125</v>
      </c>
      <c r="BE41" s="6">
        <v>20.202</v>
      </c>
      <c r="BF41" s="6">
        <v>466.6667</v>
      </c>
      <c r="BG41" s="6">
        <v>500.9</v>
      </c>
      <c r="BH41" s="6">
        <f t="shared" ref="BH41:BH64" si="23">BD41-BE41-BF41-BG41</f>
        <v>1875.82255</v>
      </c>
      <c r="BO41" s="6">
        <v>2050.31505</v>
      </c>
      <c r="BP41" s="6">
        <f>AVERAGE(BO41:BO43)</f>
        <v>2048.4788</v>
      </c>
      <c r="BQ41" s="6">
        <f>STDEVA(BO41:BO43)</f>
        <v>8.22335099351235</v>
      </c>
    </row>
    <row r="42" s="6" customFormat="1" spans="1:67">
      <c r="A42" s="6" t="s">
        <v>606</v>
      </c>
      <c r="B42" s="6">
        <v>1924.25</v>
      </c>
      <c r="E42" s="6" t="s">
        <v>606</v>
      </c>
      <c r="F42" s="6">
        <v>1773.05</v>
      </c>
      <c r="I42" s="6" t="s">
        <v>606</v>
      </c>
      <c r="J42" s="6">
        <v>1530.05</v>
      </c>
      <c r="P42" s="6">
        <v>777.101</v>
      </c>
      <c r="Q42" s="6">
        <v>4.31722836435603</v>
      </c>
      <c r="R42" s="6" t="s">
        <v>111</v>
      </c>
      <c r="S42" s="6">
        <f t="shared" si="0"/>
        <v>777.101</v>
      </c>
      <c r="T42" s="6">
        <f t="shared" si="1"/>
        <v>4.3172</v>
      </c>
      <c r="U42" s="6" t="str">
        <f t="shared" si="2"/>
        <v>b</v>
      </c>
      <c r="V42" s="6" t="str">
        <f t="shared" si="3"/>
        <v>777.101±4.3172b</v>
      </c>
      <c r="Y42" s="6">
        <v>928.250555555556</v>
      </c>
      <c r="Z42" s="6">
        <v>16.2558104426741</v>
      </c>
      <c r="AA42" s="6" t="s">
        <v>107</v>
      </c>
      <c r="AB42" s="6">
        <f t="shared" si="4"/>
        <v>928.2506</v>
      </c>
      <c r="AC42" s="6">
        <f t="shared" si="5"/>
        <v>16.2558</v>
      </c>
      <c r="AD42" s="6" t="str">
        <f t="shared" si="6"/>
        <v>f</v>
      </c>
      <c r="AE42" s="6" t="str">
        <f t="shared" si="7"/>
        <v>928.2506±16.2558f</v>
      </c>
      <c r="AJ42" s="10"/>
      <c r="AK42" s="10"/>
      <c r="AL42" s="10"/>
      <c r="AM42" s="10"/>
      <c r="AN42" s="10"/>
      <c r="AO42" s="10"/>
      <c r="AP42" s="10"/>
      <c r="AR42" s="6" t="s">
        <v>551</v>
      </c>
      <c r="AS42" s="6">
        <v>3027.26125</v>
      </c>
      <c r="BC42" s="6" t="s">
        <v>538</v>
      </c>
      <c r="BD42" s="6">
        <v>2861.365</v>
      </c>
      <c r="BE42" s="6">
        <v>20.202</v>
      </c>
      <c r="BF42" s="6">
        <v>466.6667</v>
      </c>
      <c r="BG42" s="6">
        <v>500.9</v>
      </c>
      <c r="BH42" s="6">
        <f t="shared" si="23"/>
        <v>1873.5963</v>
      </c>
      <c r="BO42" s="6">
        <v>2039.49255</v>
      </c>
    </row>
    <row r="43" s="6" customFormat="1" spans="1:67">
      <c r="A43" s="6" t="s">
        <v>607</v>
      </c>
      <c r="B43" s="6">
        <v>1306.4</v>
      </c>
      <c r="E43" s="6" t="s">
        <v>607</v>
      </c>
      <c r="F43" s="6">
        <v>1255.35</v>
      </c>
      <c r="I43" s="6" t="s">
        <v>607</v>
      </c>
      <c r="J43" s="6">
        <v>1090.5</v>
      </c>
      <c r="P43" s="6">
        <v>656.3895</v>
      </c>
      <c r="Q43" s="6">
        <v>30.9965427144706</v>
      </c>
      <c r="R43" s="6" t="s">
        <v>116</v>
      </c>
      <c r="S43" s="6">
        <f t="shared" si="0"/>
        <v>656.3895</v>
      </c>
      <c r="T43" s="6">
        <f t="shared" si="1"/>
        <v>30.9965</v>
      </c>
      <c r="U43" s="6" t="str">
        <f t="shared" si="2"/>
        <v>cd</v>
      </c>
      <c r="V43" s="6" t="str">
        <f t="shared" si="3"/>
        <v>656.3895±30.9965cd</v>
      </c>
      <c r="Y43" s="6">
        <v>987.306666666667</v>
      </c>
      <c r="Z43" s="6">
        <v>14.476008984216</v>
      </c>
      <c r="AA43" s="6" t="s">
        <v>120</v>
      </c>
      <c r="AB43" s="6">
        <f t="shared" si="4"/>
        <v>987.3067</v>
      </c>
      <c r="AC43" s="6">
        <f t="shared" si="5"/>
        <v>14.476</v>
      </c>
      <c r="AD43" s="6" t="str">
        <f t="shared" si="6"/>
        <v>d</v>
      </c>
      <c r="AE43" s="6" t="str">
        <f t="shared" si="7"/>
        <v>987.3067±14.476d</v>
      </c>
      <c r="AJ43" s="10"/>
      <c r="AK43" s="10"/>
      <c r="AL43" s="10"/>
      <c r="AM43" s="10"/>
      <c r="AN43" s="10"/>
      <c r="AO43" s="10"/>
      <c r="AP43" s="10"/>
      <c r="AR43" s="6" t="s">
        <v>551</v>
      </c>
      <c r="AS43" s="6">
        <v>3043.3975</v>
      </c>
      <c r="BC43" s="6" t="s">
        <v>538</v>
      </c>
      <c r="BD43" s="6">
        <v>2858.16375</v>
      </c>
      <c r="BE43" s="6">
        <v>20.202</v>
      </c>
      <c r="BF43" s="6">
        <v>466.6667</v>
      </c>
      <c r="BG43" s="6">
        <v>500.9</v>
      </c>
      <c r="BH43" s="6">
        <f t="shared" si="23"/>
        <v>1870.39505</v>
      </c>
      <c r="BO43" s="6">
        <v>2055.6288</v>
      </c>
    </row>
    <row r="44" s="6" customFormat="1" spans="1:69">
      <c r="A44" s="6" t="s">
        <v>607</v>
      </c>
      <c r="B44" s="6">
        <v>1320.45</v>
      </c>
      <c r="E44" s="6" t="s">
        <v>607</v>
      </c>
      <c r="F44" s="6">
        <v>1269.45</v>
      </c>
      <c r="I44" s="6" t="s">
        <v>607</v>
      </c>
      <c r="J44" s="6">
        <v>1114.75</v>
      </c>
      <c r="P44" s="6">
        <v>496.015</v>
      </c>
      <c r="Q44" s="6">
        <v>6.94009173210271</v>
      </c>
      <c r="R44" s="6" t="s">
        <v>107</v>
      </c>
      <c r="S44" s="6">
        <f t="shared" si="0"/>
        <v>496.015</v>
      </c>
      <c r="T44" s="6">
        <f t="shared" si="1"/>
        <v>6.9401</v>
      </c>
      <c r="U44" s="6" t="str">
        <f t="shared" si="2"/>
        <v>f</v>
      </c>
      <c r="V44" s="6" t="str">
        <f t="shared" si="3"/>
        <v>496.015±6.9401f</v>
      </c>
      <c r="Y44" s="6">
        <v>969.418125</v>
      </c>
      <c r="Z44" s="6">
        <v>5.80124999999999</v>
      </c>
      <c r="AA44" s="6" t="s">
        <v>115</v>
      </c>
      <c r="AB44" s="6">
        <f t="shared" si="4"/>
        <v>969.4181</v>
      </c>
      <c r="AC44" s="6">
        <f t="shared" si="5"/>
        <v>5.8012</v>
      </c>
      <c r="AD44" s="6" t="str">
        <f t="shared" si="6"/>
        <v>de</v>
      </c>
      <c r="AE44" s="6" t="str">
        <f t="shared" si="7"/>
        <v>969.4181±5.8012de</v>
      </c>
      <c r="AJ44" s="10"/>
      <c r="AK44" s="10"/>
      <c r="AL44" s="10"/>
      <c r="AM44" s="10"/>
      <c r="AN44" s="10"/>
      <c r="AO44" s="10"/>
      <c r="AP44" s="10"/>
      <c r="AR44" s="6" t="s">
        <v>554</v>
      </c>
      <c r="AS44" s="6">
        <v>2800.17833333334</v>
      </c>
      <c r="AT44" s="6">
        <f>AVERAGE(AS44:AS46)</f>
        <v>2802.01277777778</v>
      </c>
      <c r="AU44" s="6">
        <f>STDEVA(AS44:AS46)</f>
        <v>6.17696045877243</v>
      </c>
      <c r="BC44" s="6" t="s">
        <v>541</v>
      </c>
      <c r="BD44" s="6">
        <v>2532.03166666667</v>
      </c>
      <c r="BE44" s="6">
        <v>13.468</v>
      </c>
      <c r="BF44" s="6">
        <v>311.1111</v>
      </c>
      <c r="BG44" s="6">
        <v>500.9</v>
      </c>
      <c r="BH44" s="6">
        <f t="shared" si="23"/>
        <v>1706.55256666667</v>
      </c>
      <c r="BO44" s="6">
        <v>1974.69923333334</v>
      </c>
      <c r="BP44" s="6">
        <f>AVERAGE(BO44:BO46)</f>
        <v>1976.53367777778</v>
      </c>
      <c r="BQ44" s="6">
        <f>STDEVA(BO44:BO46)</f>
        <v>6.17696045877231</v>
      </c>
    </row>
    <row r="45" s="6" customFormat="1" spans="1:67">
      <c r="A45" s="6" t="s">
        <v>607</v>
      </c>
      <c r="B45" s="6">
        <v>1382.95</v>
      </c>
      <c r="E45" s="6" t="s">
        <v>607</v>
      </c>
      <c r="F45" s="6">
        <v>1290.7</v>
      </c>
      <c r="I45" s="6" t="s">
        <v>607</v>
      </c>
      <c r="J45" s="6">
        <v>1128.6</v>
      </c>
      <c r="P45" s="6">
        <v>1537.27166666667</v>
      </c>
      <c r="Q45" s="6">
        <v>31.4858640239292</v>
      </c>
      <c r="R45" s="6" t="s">
        <v>106</v>
      </c>
      <c r="S45" s="6">
        <f t="shared" si="0"/>
        <v>1537.2717</v>
      </c>
      <c r="T45" s="6">
        <f t="shared" si="1"/>
        <v>31.4859</v>
      </c>
      <c r="U45" s="6" t="str">
        <f t="shared" si="2"/>
        <v>a</v>
      </c>
      <c r="V45" s="6" t="str">
        <f t="shared" si="3"/>
        <v>1537.2717±31.4859a</v>
      </c>
      <c r="Y45" s="6">
        <v>995.109375</v>
      </c>
      <c r="Z45" s="6">
        <v>7.00326455684244</v>
      </c>
      <c r="AA45" s="6" t="s">
        <v>120</v>
      </c>
      <c r="AB45" s="6">
        <f t="shared" si="4"/>
        <v>995.1094</v>
      </c>
      <c r="AC45" s="6">
        <f t="shared" si="5"/>
        <v>7.0033</v>
      </c>
      <c r="AD45" s="6" t="str">
        <f t="shared" si="6"/>
        <v>d</v>
      </c>
      <c r="AE45" s="6" t="str">
        <f t="shared" si="7"/>
        <v>995.1094±7.0033d</v>
      </c>
      <c r="AJ45" s="10"/>
      <c r="AK45" s="10"/>
      <c r="AL45" s="10"/>
      <c r="AM45" s="10"/>
      <c r="AN45" s="10"/>
      <c r="AO45" s="10"/>
      <c r="AP45" s="10"/>
      <c r="AR45" s="6" t="s">
        <v>554</v>
      </c>
      <c r="AS45" s="6">
        <v>2796.96083333334</v>
      </c>
      <c r="BC45" s="6" t="s">
        <v>541</v>
      </c>
      <c r="BD45" s="6">
        <v>2536.84166666667</v>
      </c>
      <c r="BE45" s="6">
        <v>13.468</v>
      </c>
      <c r="BF45" s="6">
        <v>311.1111</v>
      </c>
      <c r="BG45" s="6">
        <v>500.9</v>
      </c>
      <c r="BH45" s="6">
        <f t="shared" si="23"/>
        <v>1711.36256666667</v>
      </c>
      <c r="BO45" s="6">
        <v>1971.48173333334</v>
      </c>
    </row>
    <row r="46" s="6" customFormat="1" spans="1:67">
      <c r="A46" s="6" t="s">
        <v>608</v>
      </c>
      <c r="B46" s="6">
        <v>2542.83333333333</v>
      </c>
      <c r="C46" s="6">
        <f>B46+(B51+B49)/2+(B53+B52)/2</f>
        <v>6945.25</v>
      </c>
      <c r="D46" s="6">
        <f t="shared" ref="D46:D48" si="24">C46*0.39</f>
        <v>2708.6475</v>
      </c>
      <c r="E46" s="6" t="s">
        <v>608</v>
      </c>
      <c r="F46" s="6">
        <v>2372.61111111111</v>
      </c>
      <c r="G46" s="6">
        <f>F46+(F51+F49)/2+(F53+F52)/2</f>
        <v>6492.38888888889</v>
      </c>
      <c r="H46" s="6">
        <f t="shared" ref="H46:H48" si="25">G46*0.39</f>
        <v>2532.03166666667</v>
      </c>
      <c r="I46" s="6" t="s">
        <v>608</v>
      </c>
      <c r="J46" s="6">
        <v>2060.61111111111</v>
      </c>
      <c r="K46" s="6">
        <f>J46+(J51+J49)/2+(J53+J52)/2</f>
        <v>5641.66666666667</v>
      </c>
      <c r="L46" s="6">
        <f t="shared" ref="L46:L48" si="26">K46*0.39</f>
        <v>2200.25</v>
      </c>
      <c r="P46" s="6">
        <v>1497.19916666667</v>
      </c>
      <c r="Q46" s="6">
        <v>22.1124787073563</v>
      </c>
      <c r="R46" s="6" t="s">
        <v>111</v>
      </c>
      <c r="S46" s="6">
        <f t="shared" si="0"/>
        <v>1497.1992</v>
      </c>
      <c r="T46" s="6">
        <f t="shared" si="1"/>
        <v>22.1125</v>
      </c>
      <c r="U46" s="6" t="str">
        <f t="shared" si="2"/>
        <v>b</v>
      </c>
      <c r="V46" s="6" t="str">
        <f t="shared" si="3"/>
        <v>1497.1992±22.1125b</v>
      </c>
      <c r="Y46" s="6">
        <v>1032.094375</v>
      </c>
      <c r="Z46" s="6">
        <v>15.2303834770952</v>
      </c>
      <c r="AA46" s="6" t="s">
        <v>114</v>
      </c>
      <c r="AB46" s="6">
        <f t="shared" si="4"/>
        <v>1032.0944</v>
      </c>
      <c r="AC46" s="6">
        <f t="shared" si="5"/>
        <v>15.2304</v>
      </c>
      <c r="AD46" s="6" t="str">
        <f t="shared" si="6"/>
        <v>c</v>
      </c>
      <c r="AE46" s="6" t="str">
        <f t="shared" si="7"/>
        <v>1032.0944±15.2304c</v>
      </c>
      <c r="AJ46" s="10"/>
      <c r="AK46" s="10"/>
      <c r="AL46" s="10"/>
      <c r="AM46" s="10"/>
      <c r="AN46" s="10"/>
      <c r="AO46" s="10"/>
      <c r="AP46" s="10"/>
      <c r="AR46" s="6" t="s">
        <v>554</v>
      </c>
      <c r="AS46" s="6">
        <v>2808.89916666667</v>
      </c>
      <c r="BC46" s="6" t="s">
        <v>541</v>
      </c>
      <c r="BD46" s="6">
        <v>2554.52166666667</v>
      </c>
      <c r="BE46" s="6">
        <v>13.468</v>
      </c>
      <c r="BF46" s="6">
        <v>311.1111</v>
      </c>
      <c r="BG46" s="6">
        <v>500.9</v>
      </c>
      <c r="BH46" s="6">
        <f t="shared" si="23"/>
        <v>1729.04256666667</v>
      </c>
      <c r="BO46" s="6">
        <v>1983.42006666667</v>
      </c>
    </row>
    <row r="47" s="6" customFormat="1" spans="1:69">
      <c r="A47" s="6" t="s">
        <v>608</v>
      </c>
      <c r="B47" s="6">
        <v>2558.33333333333</v>
      </c>
      <c r="C47" s="6">
        <f>(B47+B46)/2+B49+(B54+B52)/2</f>
        <v>6943.41666666666</v>
      </c>
      <c r="D47" s="6">
        <f t="shared" si="24"/>
        <v>2707.9325</v>
      </c>
      <c r="E47" s="6" t="s">
        <v>608</v>
      </c>
      <c r="F47" s="6">
        <v>2392</v>
      </c>
      <c r="G47" s="6">
        <f>(F47+F46)/2+F49+(F54+F52)/2</f>
        <v>6504.72222222222</v>
      </c>
      <c r="H47" s="6">
        <f t="shared" si="25"/>
        <v>2536.84166666667</v>
      </c>
      <c r="I47" s="6" t="s">
        <v>608</v>
      </c>
      <c r="J47" s="6">
        <v>2063.72222222222</v>
      </c>
      <c r="K47" s="6">
        <f>(J47+J46)/2+J49+(J54+J52)/2</f>
        <v>5650.19444444444</v>
      </c>
      <c r="L47" s="6">
        <f t="shared" si="26"/>
        <v>2203.57583333333</v>
      </c>
      <c r="P47" s="6">
        <v>761.388333333333</v>
      </c>
      <c r="Q47" s="6">
        <v>32.5327367415636</v>
      </c>
      <c r="R47" s="6" t="s">
        <v>116</v>
      </c>
      <c r="S47" s="6">
        <f t="shared" si="0"/>
        <v>761.3883</v>
      </c>
      <c r="T47" s="6">
        <f t="shared" si="1"/>
        <v>32.5327</v>
      </c>
      <c r="U47" s="6" t="str">
        <f t="shared" si="2"/>
        <v>cd</v>
      </c>
      <c r="V47" s="6" t="str">
        <f t="shared" si="3"/>
        <v>761.3883±32.5327cd</v>
      </c>
      <c r="Y47" s="6">
        <v>1250.19916666667</v>
      </c>
      <c r="Z47" s="6">
        <v>11.1433459218207</v>
      </c>
      <c r="AA47" s="6" t="s">
        <v>106</v>
      </c>
      <c r="AB47" s="6">
        <f t="shared" si="4"/>
        <v>1250.1992</v>
      </c>
      <c r="AC47" s="6">
        <f t="shared" si="5"/>
        <v>11.1433</v>
      </c>
      <c r="AD47" s="6" t="str">
        <f t="shared" si="6"/>
        <v>a</v>
      </c>
      <c r="AE47" s="6" t="str">
        <f t="shared" si="7"/>
        <v>1250.1992±11.1433a</v>
      </c>
      <c r="AJ47" s="10"/>
      <c r="AK47" s="10"/>
      <c r="AL47" s="10"/>
      <c r="AM47" s="10"/>
      <c r="AN47" s="10"/>
      <c r="AO47" s="10"/>
      <c r="AP47" s="10"/>
      <c r="AR47" s="6" t="s">
        <v>558</v>
      </c>
      <c r="AS47" s="6">
        <v>2863.185</v>
      </c>
      <c r="AT47" s="6">
        <f>AVERAGE(AS47:AS49)</f>
        <v>2877.66555555555</v>
      </c>
      <c r="AU47" s="6">
        <f>STDEVA(AS47:AS49)</f>
        <v>12.7690599457477</v>
      </c>
      <c r="BC47" s="6" t="s">
        <v>544</v>
      </c>
      <c r="BD47" s="6">
        <v>2543.01666666667</v>
      </c>
      <c r="BE47" s="6">
        <v>13.468</v>
      </c>
      <c r="BF47" s="6">
        <v>311.1111</v>
      </c>
      <c r="BG47" s="6">
        <v>500.9</v>
      </c>
      <c r="BH47" s="6">
        <f t="shared" si="23"/>
        <v>1717.53756666667</v>
      </c>
      <c r="BO47" s="6">
        <v>2037.7059</v>
      </c>
      <c r="BP47" s="6">
        <f>AVERAGE(BO47:BO49)</f>
        <v>2052.18645555555</v>
      </c>
      <c r="BQ47" s="6">
        <f>STDEVA(BO47:BO49)</f>
        <v>12.7690599457477</v>
      </c>
    </row>
    <row r="48" s="6" customFormat="1" spans="1:67">
      <c r="A48" s="6" t="s">
        <v>608</v>
      </c>
      <c r="B48" s="6">
        <v>2588.16666666667</v>
      </c>
      <c r="C48" s="6">
        <f>(B48+B46)/2+(B50+B49)/2+B53</f>
        <v>6976.41666666667</v>
      </c>
      <c r="D48" s="6">
        <f t="shared" si="24"/>
        <v>2720.8025</v>
      </c>
      <c r="E48" s="6" t="s">
        <v>608</v>
      </c>
      <c r="F48" s="6">
        <v>2421.94444444444</v>
      </c>
      <c r="G48" s="6">
        <f>(F48+F46)/2+(F50+F49)/2+F53</f>
        <v>6550.05555555555</v>
      </c>
      <c r="H48" s="6">
        <f t="shared" si="25"/>
        <v>2554.52166666667</v>
      </c>
      <c r="I48" s="6" t="s">
        <v>608</v>
      </c>
      <c r="J48" s="6">
        <v>2104.27777777778</v>
      </c>
      <c r="K48" s="6">
        <f>(J48+J46)/2+(J50+J49)/2+J53</f>
        <v>5676.50000000001</v>
      </c>
      <c r="L48" s="6">
        <f t="shared" si="26"/>
        <v>2213.835</v>
      </c>
      <c r="P48" s="6">
        <v>769.188333333334</v>
      </c>
      <c r="Q48" s="6">
        <v>17.9380152510208</v>
      </c>
      <c r="R48" s="6" t="s">
        <v>116</v>
      </c>
      <c r="S48" s="6">
        <f t="shared" si="0"/>
        <v>769.1883</v>
      </c>
      <c r="T48" s="6">
        <f t="shared" si="1"/>
        <v>17.938</v>
      </c>
      <c r="U48" s="6" t="str">
        <f t="shared" si="2"/>
        <v>cd</v>
      </c>
      <c r="V48" s="6" t="str">
        <f t="shared" si="3"/>
        <v>769.1883±17.938cd</v>
      </c>
      <c r="Y48" s="6">
        <v>1242.475</v>
      </c>
      <c r="Z48" s="6">
        <v>13.7457711678901</v>
      </c>
      <c r="AA48" s="6" t="s">
        <v>106</v>
      </c>
      <c r="AB48" s="6">
        <f t="shared" si="4"/>
        <v>1242.475</v>
      </c>
      <c r="AC48" s="6">
        <f t="shared" si="5"/>
        <v>13.7458</v>
      </c>
      <c r="AD48" s="6" t="str">
        <f t="shared" si="6"/>
        <v>a</v>
      </c>
      <c r="AE48" s="6" t="str">
        <f t="shared" si="7"/>
        <v>1242.475±13.7458a</v>
      </c>
      <c r="AJ48" s="10"/>
      <c r="AK48" s="10"/>
      <c r="AL48" s="10"/>
      <c r="AM48" s="10"/>
      <c r="AN48" s="10"/>
      <c r="AO48" s="10"/>
      <c r="AP48" s="10"/>
      <c r="AR48" s="6" t="s">
        <v>558</v>
      </c>
      <c r="AS48" s="6">
        <v>2887.31083333333</v>
      </c>
      <c r="BC48" s="6" t="s">
        <v>544</v>
      </c>
      <c r="BD48" s="6">
        <v>2556.905</v>
      </c>
      <c r="BE48" s="6">
        <v>13.468</v>
      </c>
      <c r="BF48" s="6">
        <v>311.1111</v>
      </c>
      <c r="BG48" s="6">
        <v>500.9</v>
      </c>
      <c r="BH48" s="6">
        <f t="shared" si="23"/>
        <v>1731.4259</v>
      </c>
      <c r="BO48" s="6">
        <v>2061.83173333333</v>
      </c>
    </row>
    <row r="49" s="6" customFormat="1" spans="1:67">
      <c r="A49" s="6" t="s">
        <v>609</v>
      </c>
      <c r="B49" s="6">
        <v>2295.72222222222</v>
      </c>
      <c r="E49" s="6" t="s">
        <v>609</v>
      </c>
      <c r="F49" s="6">
        <v>2184.61111111111</v>
      </c>
      <c r="I49" s="6" t="s">
        <v>609</v>
      </c>
      <c r="J49" s="6">
        <v>1900.72222222222</v>
      </c>
      <c r="P49" s="6">
        <v>688.046666666667</v>
      </c>
      <c r="Q49" s="6">
        <v>20.0461078412568</v>
      </c>
      <c r="R49" s="6" t="s">
        <v>152</v>
      </c>
      <c r="S49" s="6">
        <f t="shared" si="0"/>
        <v>688.0467</v>
      </c>
      <c r="T49" s="6">
        <f t="shared" si="1"/>
        <v>20.0461</v>
      </c>
      <c r="U49" s="6" t="str">
        <f t="shared" si="2"/>
        <v>gh</v>
      </c>
      <c r="V49" s="6" t="str">
        <f t="shared" si="3"/>
        <v>688.0467±20.0461gh</v>
      </c>
      <c r="Y49" s="6">
        <v>809.719444444444</v>
      </c>
      <c r="Z49" s="6">
        <v>9.50140360001554</v>
      </c>
      <c r="AA49" s="6" t="s">
        <v>114</v>
      </c>
      <c r="AB49" s="6">
        <f t="shared" si="4"/>
        <v>809.7194</v>
      </c>
      <c r="AC49" s="6">
        <f t="shared" si="5"/>
        <v>9.5014</v>
      </c>
      <c r="AD49" s="6" t="str">
        <f t="shared" si="6"/>
        <v>c</v>
      </c>
      <c r="AE49" s="6" t="str">
        <f t="shared" si="7"/>
        <v>809.7194±9.5014c</v>
      </c>
      <c r="AJ49" s="10"/>
      <c r="AK49" s="10"/>
      <c r="AL49" s="10"/>
      <c r="AM49" s="10"/>
      <c r="AN49" s="10"/>
      <c r="AO49" s="10"/>
      <c r="AP49" s="10"/>
      <c r="AR49" s="6" t="s">
        <v>558</v>
      </c>
      <c r="AS49" s="6">
        <v>2882.50083333333</v>
      </c>
      <c r="BC49" s="6" t="s">
        <v>544</v>
      </c>
      <c r="BD49" s="6">
        <v>2544.24083333333</v>
      </c>
      <c r="BE49" s="6">
        <v>13.468</v>
      </c>
      <c r="BF49" s="6">
        <v>311.1111</v>
      </c>
      <c r="BG49" s="6">
        <v>500.9</v>
      </c>
      <c r="BH49" s="6">
        <f t="shared" si="23"/>
        <v>1718.76173333333</v>
      </c>
      <c r="BO49" s="6">
        <v>2057.02173333333</v>
      </c>
    </row>
    <row r="50" s="6" customFormat="1" spans="1:69">
      <c r="A50" s="6" t="s">
        <v>609</v>
      </c>
      <c r="B50" s="6">
        <v>2365</v>
      </c>
      <c r="E50" s="6" t="s">
        <v>609</v>
      </c>
      <c r="F50" s="6">
        <v>2220.61111111111</v>
      </c>
      <c r="I50" s="6" t="s">
        <v>609</v>
      </c>
      <c r="J50" s="6">
        <v>1916.27777777778</v>
      </c>
      <c r="P50" s="6">
        <v>559.904583333334</v>
      </c>
      <c r="Q50" s="6">
        <v>20.3015141958883</v>
      </c>
      <c r="R50" s="6" t="s">
        <v>153</v>
      </c>
      <c r="S50" s="6">
        <f t="shared" si="0"/>
        <v>559.9046</v>
      </c>
      <c r="T50" s="6">
        <f t="shared" si="1"/>
        <v>20.3015</v>
      </c>
      <c r="U50" s="6" t="str">
        <f t="shared" si="2"/>
        <v>j</v>
      </c>
      <c r="V50" s="6" t="str">
        <f t="shared" si="3"/>
        <v>559.9046±20.3015j</v>
      </c>
      <c r="Y50" s="6">
        <v>748.756666666667</v>
      </c>
      <c r="Z50" s="6">
        <v>8.26960213338352</v>
      </c>
      <c r="AA50" s="6" t="s">
        <v>120</v>
      </c>
      <c r="AB50" s="6">
        <f t="shared" si="4"/>
        <v>748.7567</v>
      </c>
      <c r="AC50" s="6">
        <f t="shared" si="5"/>
        <v>8.2696</v>
      </c>
      <c r="AD50" s="6" t="str">
        <f t="shared" si="6"/>
        <v>d</v>
      </c>
      <c r="AE50" s="6" t="str">
        <f t="shared" si="7"/>
        <v>748.7567±8.2696d</v>
      </c>
      <c r="AJ50" s="10"/>
      <c r="AK50" s="10"/>
      <c r="AL50" s="10"/>
      <c r="AM50" s="10"/>
      <c r="AN50" s="10"/>
      <c r="AO50" s="10"/>
      <c r="AP50" s="10"/>
      <c r="AR50" s="6" t="s">
        <v>561</v>
      </c>
      <c r="AS50" s="6">
        <v>3019.8796875</v>
      </c>
      <c r="AT50" s="6">
        <f>AVERAGE(AS50:AS52)</f>
        <v>3019.8634375</v>
      </c>
      <c r="AU50" s="6">
        <f>STDEVA(AS50:AS52)</f>
        <v>2.69347426445504</v>
      </c>
      <c r="BC50" s="6" t="s">
        <v>548</v>
      </c>
      <c r="BD50" s="6">
        <v>2803.7953125</v>
      </c>
      <c r="BE50" s="6">
        <v>15.1515</v>
      </c>
      <c r="BF50" s="6">
        <v>350</v>
      </c>
      <c r="BG50" s="6">
        <v>500.9</v>
      </c>
      <c r="BH50" s="6">
        <f t="shared" si="23"/>
        <v>1937.7438125</v>
      </c>
      <c r="BO50" s="6">
        <v>2153.8281875</v>
      </c>
      <c r="BP50" s="6">
        <f>AVERAGE(BO50:BO52)</f>
        <v>2153.8119375</v>
      </c>
      <c r="BQ50" s="6">
        <f>STDEVA(BO50:BO52)</f>
        <v>2.69347426445482</v>
      </c>
    </row>
    <row r="51" s="6" customFormat="1" spans="1:67">
      <c r="A51" s="6" t="s">
        <v>609</v>
      </c>
      <c r="B51" s="6">
        <v>2398.05555555556</v>
      </c>
      <c r="E51" s="6" t="s">
        <v>609</v>
      </c>
      <c r="F51" s="6">
        <v>2227.83333333333</v>
      </c>
      <c r="I51" s="6" t="s">
        <v>609</v>
      </c>
      <c r="J51" s="6">
        <v>1942.66666666667</v>
      </c>
      <c r="P51" s="6">
        <v>700.824583333333</v>
      </c>
      <c r="Q51" s="6">
        <v>18.9656807786028</v>
      </c>
      <c r="R51" s="6" t="s">
        <v>610</v>
      </c>
      <c r="S51" s="6">
        <f t="shared" si="0"/>
        <v>700.8246</v>
      </c>
      <c r="T51" s="6">
        <f t="shared" si="1"/>
        <v>18.9657</v>
      </c>
      <c r="U51" s="6" t="str">
        <f t="shared" si="2"/>
        <v>fgh</v>
      </c>
      <c r="V51" s="6" t="str">
        <f t="shared" si="3"/>
        <v>700.8246±18.9657fgh</v>
      </c>
      <c r="Y51" s="6">
        <v>657.821666666667</v>
      </c>
      <c r="Z51" s="6">
        <v>21.1178432321512</v>
      </c>
      <c r="AA51" s="6" t="s">
        <v>112</v>
      </c>
      <c r="AB51" s="6">
        <f t="shared" si="4"/>
        <v>657.8217</v>
      </c>
      <c r="AC51" s="6">
        <f t="shared" si="5"/>
        <v>21.1178</v>
      </c>
      <c r="AD51" s="6" t="str">
        <f t="shared" si="6"/>
        <v>e</v>
      </c>
      <c r="AE51" s="6" t="str">
        <f t="shared" si="7"/>
        <v>657.8217±21.1178e</v>
      </c>
      <c r="AJ51" s="10"/>
      <c r="AK51" s="10"/>
      <c r="AL51" s="10"/>
      <c r="AM51" s="10"/>
      <c r="AN51" s="10"/>
      <c r="AO51" s="10"/>
      <c r="AP51" s="10"/>
      <c r="AR51" s="6" t="s">
        <v>561</v>
      </c>
      <c r="AS51" s="6">
        <v>3022.54875</v>
      </c>
      <c r="BC51" s="6" t="s">
        <v>548</v>
      </c>
      <c r="BD51" s="6">
        <v>2812.948125</v>
      </c>
      <c r="BE51" s="6">
        <v>15.1515</v>
      </c>
      <c r="BF51" s="6">
        <v>350</v>
      </c>
      <c r="BG51" s="6">
        <v>500.9</v>
      </c>
      <c r="BH51" s="6">
        <f t="shared" si="23"/>
        <v>1946.896625</v>
      </c>
      <c r="BO51" s="6">
        <v>2156.49725</v>
      </c>
    </row>
    <row r="52" s="6" customFormat="1" spans="1:67">
      <c r="A52" s="6" t="s">
        <v>611</v>
      </c>
      <c r="B52" s="6">
        <v>2030.5</v>
      </c>
      <c r="E52" s="6" t="s">
        <v>611</v>
      </c>
      <c r="F52" s="6">
        <v>1876.94444444444</v>
      </c>
      <c r="I52" s="6" t="s">
        <v>611</v>
      </c>
      <c r="J52" s="6">
        <v>1633.16666666667</v>
      </c>
      <c r="P52" s="6">
        <v>734.153333333333</v>
      </c>
      <c r="Q52" s="6">
        <v>9.15794313128368</v>
      </c>
      <c r="R52" s="6" t="s">
        <v>125</v>
      </c>
      <c r="S52" s="6">
        <f t="shared" si="0"/>
        <v>734.1533</v>
      </c>
      <c r="T52" s="6">
        <f t="shared" si="1"/>
        <v>9.1579</v>
      </c>
      <c r="U52" s="6" t="str">
        <f t="shared" si="2"/>
        <v>def</v>
      </c>
      <c r="V52" s="6" t="str">
        <f t="shared" si="3"/>
        <v>734.1533±9.1579def</v>
      </c>
      <c r="Y52" s="6">
        <v>670.446111111111</v>
      </c>
      <c r="Z52" s="6">
        <v>5.31934685144068</v>
      </c>
      <c r="AA52" s="6" t="s">
        <v>112</v>
      </c>
      <c r="AB52" s="6">
        <f t="shared" si="4"/>
        <v>670.4461</v>
      </c>
      <c r="AC52" s="6">
        <f t="shared" si="5"/>
        <v>5.3193</v>
      </c>
      <c r="AD52" s="6" t="str">
        <f t="shared" si="6"/>
        <v>e</v>
      </c>
      <c r="AE52" s="6" t="str">
        <f t="shared" si="7"/>
        <v>670.4461±5.3193e</v>
      </c>
      <c r="AJ52" s="10"/>
      <c r="AK52" s="10"/>
      <c r="AL52" s="10"/>
      <c r="AM52" s="10"/>
      <c r="AN52" s="10"/>
      <c r="AO52" s="10"/>
      <c r="AP52" s="10"/>
      <c r="AR52" s="6" t="s">
        <v>561</v>
      </c>
      <c r="AS52" s="6">
        <v>3017.161875</v>
      </c>
      <c r="BC52" s="6" t="s">
        <v>548</v>
      </c>
      <c r="BD52" s="6">
        <v>2816.2996875</v>
      </c>
      <c r="BE52" s="6">
        <v>15.1515</v>
      </c>
      <c r="BF52" s="6">
        <v>350</v>
      </c>
      <c r="BG52" s="6">
        <v>500.9</v>
      </c>
      <c r="BH52" s="6">
        <f t="shared" si="23"/>
        <v>1950.2481875</v>
      </c>
      <c r="BO52" s="6">
        <v>2151.110375</v>
      </c>
    </row>
    <row r="53" s="6" customFormat="1" spans="1:69">
      <c r="A53" s="6" t="s">
        <v>611</v>
      </c>
      <c r="B53" s="6">
        <v>2080.55555555556</v>
      </c>
      <c r="E53" s="6" t="s">
        <v>611</v>
      </c>
      <c r="F53" s="6">
        <v>1950.16666666667</v>
      </c>
      <c r="I53" s="6" t="s">
        <v>611</v>
      </c>
      <c r="J53" s="6">
        <v>1685.55555555556</v>
      </c>
      <c r="P53" s="6">
        <v>676.525416666666</v>
      </c>
      <c r="Q53" s="6">
        <v>19.7114732743611</v>
      </c>
      <c r="R53" s="6" t="s">
        <v>121</v>
      </c>
      <c r="S53" s="6">
        <f t="shared" si="0"/>
        <v>676.5254</v>
      </c>
      <c r="T53" s="6">
        <f t="shared" si="1"/>
        <v>19.7115</v>
      </c>
      <c r="U53" s="6" t="str">
        <f t="shared" si="2"/>
        <v>h</v>
      </c>
      <c r="V53" s="6" t="str">
        <f t="shared" si="3"/>
        <v>676.5254±19.7115h</v>
      </c>
      <c r="Y53" s="6">
        <v>740.884444444444</v>
      </c>
      <c r="Z53" s="6">
        <v>9.30114275137511</v>
      </c>
      <c r="AA53" s="6" t="s">
        <v>120</v>
      </c>
      <c r="AB53" s="6">
        <f t="shared" si="4"/>
        <v>740.8844</v>
      </c>
      <c r="AC53" s="6">
        <f t="shared" si="5"/>
        <v>9.3011</v>
      </c>
      <c r="AD53" s="6" t="str">
        <f t="shared" si="6"/>
        <v>d</v>
      </c>
      <c r="AE53" s="6" t="str">
        <f t="shared" si="7"/>
        <v>740.8844±9.3011d</v>
      </c>
      <c r="AJ53" s="10"/>
      <c r="AK53" s="10"/>
      <c r="AL53" s="10"/>
      <c r="AM53" s="10"/>
      <c r="AN53" s="10"/>
      <c r="AO53" s="10"/>
      <c r="AP53" s="10"/>
      <c r="AR53" s="6" t="s">
        <v>538</v>
      </c>
      <c r="AS53" s="6">
        <v>2486.705</v>
      </c>
      <c r="AT53" s="6">
        <f>AVERAGE(AS53:AS55)</f>
        <v>2483.20583333333</v>
      </c>
      <c r="AU53" s="6">
        <f>STDEVA(AS53:AS55)</f>
        <v>4.17803058669194</v>
      </c>
      <c r="BC53" s="6" t="s">
        <v>551</v>
      </c>
      <c r="BD53" s="6">
        <v>3038.08375</v>
      </c>
      <c r="BE53" s="6">
        <v>20.202</v>
      </c>
      <c r="BF53" s="6">
        <v>466.6667</v>
      </c>
      <c r="BG53" s="6">
        <v>500.9</v>
      </c>
      <c r="BH53" s="6">
        <f t="shared" si="23"/>
        <v>2050.31505</v>
      </c>
      <c r="BO53" s="6">
        <v>1498.9363</v>
      </c>
      <c r="BP53" s="6">
        <f>AVERAGE(BO53:BO55)</f>
        <v>1495.43713333333</v>
      </c>
      <c r="BQ53" s="6">
        <f>STDEVA(BO53:BO55)</f>
        <v>4.17803058669191</v>
      </c>
    </row>
    <row r="54" s="6" customFormat="1" spans="1:67">
      <c r="A54" s="6" t="s">
        <v>611</v>
      </c>
      <c r="B54" s="6">
        <v>2163.72222222222</v>
      </c>
      <c r="E54" s="6" t="s">
        <v>611</v>
      </c>
      <c r="F54" s="6">
        <v>1998.66666666667</v>
      </c>
      <c r="I54" s="6" t="s">
        <v>611</v>
      </c>
      <c r="J54" s="6">
        <v>1741.44444444444</v>
      </c>
      <c r="P54" s="6">
        <v>526.792500000001</v>
      </c>
      <c r="Q54" s="6">
        <v>20.0008918551149</v>
      </c>
      <c r="R54" s="6" t="s">
        <v>157</v>
      </c>
      <c r="S54" s="6">
        <f t="shared" si="0"/>
        <v>526.7925</v>
      </c>
      <c r="T54" s="6">
        <f t="shared" si="1"/>
        <v>20.0009</v>
      </c>
      <c r="U54" s="6" t="str">
        <f t="shared" si="2"/>
        <v>k</v>
      </c>
      <c r="V54" s="6" t="str">
        <f t="shared" si="3"/>
        <v>526.7925±20.0009k</v>
      </c>
      <c r="Y54" s="6">
        <v>788.97</v>
      </c>
      <c r="Z54" s="6">
        <v>7.67614866539949</v>
      </c>
      <c r="AA54" s="6" t="s">
        <v>114</v>
      </c>
      <c r="AB54" s="6">
        <f t="shared" si="4"/>
        <v>788.97</v>
      </c>
      <c r="AC54" s="6">
        <f t="shared" si="5"/>
        <v>7.6761</v>
      </c>
      <c r="AD54" s="6" t="str">
        <f t="shared" si="6"/>
        <v>c</v>
      </c>
      <c r="AE54" s="6" t="str">
        <f t="shared" si="7"/>
        <v>788.97±7.6761c</v>
      </c>
      <c r="AJ54" s="10"/>
      <c r="AK54" s="10"/>
      <c r="AL54" s="10"/>
      <c r="AM54" s="10"/>
      <c r="AN54" s="10"/>
      <c r="AO54" s="10"/>
      <c r="AP54" s="10"/>
      <c r="AR54" s="6" t="s">
        <v>538</v>
      </c>
      <c r="AS54" s="6">
        <v>2478.58</v>
      </c>
      <c r="BC54" s="6" t="s">
        <v>551</v>
      </c>
      <c r="BD54" s="6">
        <v>3027.26125</v>
      </c>
      <c r="BE54" s="6">
        <v>20.202</v>
      </c>
      <c r="BF54" s="6">
        <v>466.6667</v>
      </c>
      <c r="BG54" s="6">
        <v>500.9</v>
      </c>
      <c r="BH54" s="6">
        <f t="shared" si="23"/>
        <v>2039.49255</v>
      </c>
      <c r="BO54" s="6">
        <v>1490.8113</v>
      </c>
    </row>
    <row r="55" s="6" customFormat="1" spans="1:67">
      <c r="A55" s="6" t="s">
        <v>612</v>
      </c>
      <c r="B55" s="6">
        <v>2103.77777777778</v>
      </c>
      <c r="C55" s="6">
        <f>B55+B60+B62</f>
        <v>7040.94444444445</v>
      </c>
      <c r="D55" s="6">
        <f t="shared" ref="D55:D57" si="27">C55*0.39</f>
        <v>2745.96833333334</v>
      </c>
      <c r="E55" s="6" t="s">
        <v>612</v>
      </c>
      <c r="F55" s="6">
        <v>1953.38888888889</v>
      </c>
      <c r="G55" s="6">
        <f>F55+F60+F62</f>
        <v>6520.55555555556</v>
      </c>
      <c r="H55" s="6">
        <f t="shared" ref="H55:H57" si="28">G55*0.39</f>
        <v>2543.01666666667</v>
      </c>
      <c r="I55" s="6" t="s">
        <v>612</v>
      </c>
      <c r="J55" s="6">
        <v>1706.22222222222</v>
      </c>
      <c r="K55" s="6">
        <f>J55+J60+J62</f>
        <v>5645.22222222222</v>
      </c>
      <c r="L55" s="6">
        <f t="shared" ref="L55:L57" si="29">K55*0.39</f>
        <v>2201.63666666667</v>
      </c>
      <c r="P55" s="6">
        <v>716.989</v>
      </c>
      <c r="Q55" s="6">
        <v>9.77347573793478</v>
      </c>
      <c r="R55" s="6" t="s">
        <v>588</v>
      </c>
      <c r="S55" s="6">
        <f t="shared" si="0"/>
        <v>716.989</v>
      </c>
      <c r="T55" s="6">
        <f t="shared" si="1"/>
        <v>9.7735</v>
      </c>
      <c r="U55" s="6" t="str">
        <f t="shared" si="2"/>
        <v>efg</v>
      </c>
      <c r="V55" s="6" t="str">
        <f t="shared" si="3"/>
        <v>716.989±9.7735efg</v>
      </c>
      <c r="Y55" s="6">
        <v>750.156875</v>
      </c>
      <c r="Z55" s="6">
        <v>13.1745315381611</v>
      </c>
      <c r="AA55" s="6" t="s">
        <v>120</v>
      </c>
      <c r="AB55" s="6">
        <f t="shared" si="4"/>
        <v>750.1569</v>
      </c>
      <c r="AC55" s="6">
        <f t="shared" si="5"/>
        <v>13.1745</v>
      </c>
      <c r="AD55" s="6" t="str">
        <f t="shared" si="6"/>
        <v>d</v>
      </c>
      <c r="AE55" s="6" t="str">
        <f t="shared" si="7"/>
        <v>750.1569±13.1745d</v>
      </c>
      <c r="AJ55" s="10"/>
      <c r="AK55" s="10"/>
      <c r="AL55" s="10"/>
      <c r="AM55" s="10"/>
      <c r="AN55" s="10"/>
      <c r="AO55" s="10"/>
      <c r="AP55" s="10"/>
      <c r="AR55" s="6" t="s">
        <v>538</v>
      </c>
      <c r="AS55" s="6">
        <v>2484.3325</v>
      </c>
      <c r="BC55" s="6" t="s">
        <v>551</v>
      </c>
      <c r="BD55" s="6">
        <v>3043.3975</v>
      </c>
      <c r="BE55" s="6">
        <v>20.202</v>
      </c>
      <c r="BF55" s="6">
        <v>466.6667</v>
      </c>
      <c r="BG55" s="6">
        <v>500.9</v>
      </c>
      <c r="BH55" s="6">
        <f t="shared" si="23"/>
        <v>2055.6288</v>
      </c>
      <c r="BO55" s="6">
        <v>1496.5638</v>
      </c>
    </row>
    <row r="56" s="6" customFormat="1" spans="1:69">
      <c r="A56" s="6" t="s">
        <v>612</v>
      </c>
      <c r="B56" s="6">
        <v>2138.88888888889</v>
      </c>
      <c r="C56" s="6">
        <f>(B56+B57)/2+(B59+B60)/2+B63</f>
        <v>7078.27777777778</v>
      </c>
      <c r="D56" s="6">
        <f t="shared" si="27"/>
        <v>2760.52833333333</v>
      </c>
      <c r="E56" s="6" t="s">
        <v>612</v>
      </c>
      <c r="F56" s="6">
        <v>1972.38888888889</v>
      </c>
      <c r="G56" s="6">
        <f>(F56+F57)/2+F60+F63</f>
        <v>6556.16666666667</v>
      </c>
      <c r="H56" s="6">
        <f t="shared" si="28"/>
        <v>2556.905</v>
      </c>
      <c r="I56" s="6" t="s">
        <v>612</v>
      </c>
      <c r="J56" s="6">
        <v>1717.66666666667</v>
      </c>
      <c r="K56" s="6">
        <f>J57+J60+J63</f>
        <v>5688.55555555555</v>
      </c>
      <c r="L56" s="6">
        <f t="shared" si="29"/>
        <v>2218.53666666666</v>
      </c>
      <c r="P56" s="6">
        <v>792.805</v>
      </c>
      <c r="Q56" s="6">
        <v>10.0378100699306</v>
      </c>
      <c r="R56" s="6" t="s">
        <v>114</v>
      </c>
      <c r="S56" s="6">
        <f t="shared" si="0"/>
        <v>792.805</v>
      </c>
      <c r="T56" s="6">
        <f t="shared" si="1"/>
        <v>10.0378</v>
      </c>
      <c r="U56" s="6" t="str">
        <f t="shared" si="2"/>
        <v>c</v>
      </c>
      <c r="V56" s="6" t="str">
        <f t="shared" si="3"/>
        <v>792.805±10.0378c</v>
      </c>
      <c r="Y56" s="6">
        <v>794.43</v>
      </c>
      <c r="Z56" s="6">
        <v>16.3431239483345</v>
      </c>
      <c r="AA56" s="6" t="s">
        <v>114</v>
      </c>
      <c r="AB56" s="6">
        <f t="shared" si="4"/>
        <v>794.43</v>
      </c>
      <c r="AC56" s="6">
        <f t="shared" si="5"/>
        <v>16.3431</v>
      </c>
      <c r="AD56" s="6" t="str">
        <f t="shared" si="6"/>
        <v>c</v>
      </c>
      <c r="AE56" s="6" t="str">
        <f t="shared" si="7"/>
        <v>794.43±16.3431c</v>
      </c>
      <c r="AJ56" s="10"/>
      <c r="AK56" s="10"/>
      <c r="AL56" s="10"/>
      <c r="AM56" s="10"/>
      <c r="AN56" s="10"/>
      <c r="AO56" s="10"/>
      <c r="AP56" s="10"/>
      <c r="AR56" s="6" t="s">
        <v>541</v>
      </c>
      <c r="AS56" s="6">
        <v>2200.25</v>
      </c>
      <c r="AT56" s="6">
        <f>AVERAGE(AS56:AS58)</f>
        <v>2205.88694444444</v>
      </c>
      <c r="AU56" s="6">
        <f>STDEVA(AS56:AS58)</f>
        <v>7.0812415702286</v>
      </c>
      <c r="BC56" s="6" t="s">
        <v>554</v>
      </c>
      <c r="BD56" s="6">
        <v>2800.17833333334</v>
      </c>
      <c r="BE56" s="6">
        <v>13.468</v>
      </c>
      <c r="BF56" s="6">
        <v>311.1111</v>
      </c>
      <c r="BG56" s="6">
        <v>500.9</v>
      </c>
      <c r="BH56" s="6">
        <f t="shared" si="23"/>
        <v>1974.69923333334</v>
      </c>
      <c r="BO56" s="6">
        <v>1374.7709</v>
      </c>
      <c r="BP56" s="6">
        <f>AVERAGE(BO56:BO58)</f>
        <v>1380.40784444444</v>
      </c>
      <c r="BQ56" s="6">
        <f>STDEVA(BO56:BO58)</f>
        <v>7.08124157022864</v>
      </c>
    </row>
    <row r="57" s="6" customFormat="1" spans="1:67">
      <c r="A57" s="6" t="s">
        <v>612</v>
      </c>
      <c r="B57" s="6">
        <v>2170.94444444444</v>
      </c>
      <c r="C57" s="6">
        <f>B57+B59+(B61+B63)/2</f>
        <v>7047.44444444444</v>
      </c>
      <c r="D57" s="6">
        <f t="shared" si="27"/>
        <v>2748.50333333333</v>
      </c>
      <c r="E57" s="6" t="s">
        <v>612</v>
      </c>
      <c r="F57" s="6">
        <v>2005.5</v>
      </c>
      <c r="G57" s="6">
        <f>F57+F59+(F61+F63)/2</f>
        <v>6523.69444444445</v>
      </c>
      <c r="H57" s="6">
        <f t="shared" si="28"/>
        <v>2544.24083333333</v>
      </c>
      <c r="I57" s="6" t="s">
        <v>612</v>
      </c>
      <c r="J57" s="6">
        <v>1733.38888888889</v>
      </c>
      <c r="K57" s="6">
        <f>J56+J59+(J61+J63)/2</f>
        <v>5652.75</v>
      </c>
      <c r="L57" s="6">
        <f t="shared" si="29"/>
        <v>2204.5725</v>
      </c>
      <c r="P57" s="6">
        <v>739.297</v>
      </c>
      <c r="Q57" s="6">
        <v>9.36962994199879</v>
      </c>
      <c r="R57" s="6" t="s">
        <v>115</v>
      </c>
      <c r="S57" s="6">
        <f t="shared" si="0"/>
        <v>739.297</v>
      </c>
      <c r="T57" s="6">
        <f t="shared" si="1"/>
        <v>9.3696</v>
      </c>
      <c r="U57" s="6" t="str">
        <f t="shared" si="2"/>
        <v>de</v>
      </c>
      <c r="V57" s="6" t="str">
        <f t="shared" si="3"/>
        <v>739.297±9.3696de</v>
      </c>
      <c r="Y57" s="6">
        <v>857.09</v>
      </c>
      <c r="Z57" s="6">
        <v>44.4087103074597</v>
      </c>
      <c r="AA57" s="6" t="s">
        <v>111</v>
      </c>
      <c r="AB57" s="6">
        <f t="shared" si="4"/>
        <v>857.09</v>
      </c>
      <c r="AC57" s="6">
        <f t="shared" si="5"/>
        <v>44.4087</v>
      </c>
      <c r="AD57" s="6" t="str">
        <f t="shared" si="6"/>
        <v>b</v>
      </c>
      <c r="AE57" s="6" t="str">
        <f t="shared" si="7"/>
        <v>857.09±44.4087b</v>
      </c>
      <c r="AJ57" s="10"/>
      <c r="AK57" s="10"/>
      <c r="AL57" s="10"/>
      <c r="AM57" s="10"/>
      <c r="AN57" s="10"/>
      <c r="AO57" s="10"/>
      <c r="AP57" s="10"/>
      <c r="AR57" s="6" t="s">
        <v>541</v>
      </c>
      <c r="AS57" s="6">
        <v>2203.57583333333</v>
      </c>
      <c r="BC57" s="6" t="s">
        <v>554</v>
      </c>
      <c r="BD57" s="6">
        <v>2796.96083333334</v>
      </c>
      <c r="BE57" s="6">
        <v>13.468</v>
      </c>
      <c r="BF57" s="6">
        <v>311.1111</v>
      </c>
      <c r="BG57" s="6">
        <v>500.9</v>
      </c>
      <c r="BH57" s="6">
        <f t="shared" si="23"/>
        <v>1971.48173333334</v>
      </c>
      <c r="BO57" s="6">
        <v>1378.09673333333</v>
      </c>
    </row>
    <row r="58" s="6" customFormat="1" spans="1:67">
      <c r="A58" s="6" t="s">
        <v>613</v>
      </c>
      <c r="B58" s="6">
        <v>2316.83333333333</v>
      </c>
      <c r="E58" s="6" t="s">
        <v>613</v>
      </c>
      <c r="F58" s="6">
        <v>2150</v>
      </c>
      <c r="I58" s="6" t="s">
        <v>613</v>
      </c>
      <c r="J58" s="6">
        <v>1872.16666666667</v>
      </c>
      <c r="P58" s="6">
        <v>619.775</v>
      </c>
      <c r="Q58" s="6">
        <v>5.7218573688969</v>
      </c>
      <c r="R58" s="6" t="s">
        <v>123</v>
      </c>
      <c r="S58" s="6">
        <f t="shared" si="0"/>
        <v>619.775</v>
      </c>
      <c r="T58" s="6">
        <f t="shared" si="1"/>
        <v>5.7219</v>
      </c>
      <c r="U58" s="6" t="str">
        <f t="shared" si="2"/>
        <v>i</v>
      </c>
      <c r="V58" s="6" t="str">
        <f t="shared" si="3"/>
        <v>619.775±5.7219i</v>
      </c>
      <c r="Y58" s="6">
        <v>1326.76916666667</v>
      </c>
      <c r="Z58" s="6">
        <v>22.9060298193162</v>
      </c>
      <c r="AA58" s="6" t="s">
        <v>106</v>
      </c>
      <c r="AB58" s="6">
        <f t="shared" si="4"/>
        <v>1326.7692</v>
      </c>
      <c r="AC58" s="6">
        <f t="shared" si="5"/>
        <v>22.906</v>
      </c>
      <c r="AD58" s="6" t="str">
        <f t="shared" si="6"/>
        <v>a</v>
      </c>
      <c r="AE58" s="6" t="str">
        <f t="shared" si="7"/>
        <v>1326.7692±22.906a</v>
      </c>
      <c r="AJ58" s="10"/>
      <c r="AK58" s="10"/>
      <c r="AL58" s="10"/>
      <c r="AM58" s="10"/>
      <c r="AN58" s="10"/>
      <c r="AO58" s="10"/>
      <c r="AP58" s="10"/>
      <c r="AR58" s="6" t="s">
        <v>541</v>
      </c>
      <c r="AS58" s="6">
        <v>2213.835</v>
      </c>
      <c r="BC58" s="6" t="s">
        <v>554</v>
      </c>
      <c r="BD58" s="6">
        <v>2808.89916666667</v>
      </c>
      <c r="BE58" s="6">
        <v>13.468</v>
      </c>
      <c r="BF58" s="6">
        <v>311.1111</v>
      </c>
      <c r="BG58" s="6">
        <v>500.9</v>
      </c>
      <c r="BH58" s="6">
        <f t="shared" si="23"/>
        <v>1983.42006666667</v>
      </c>
      <c r="BO58" s="6">
        <v>1388.3559</v>
      </c>
    </row>
    <row r="59" s="6" customFormat="1" spans="1:69">
      <c r="A59" s="6" t="s">
        <v>613</v>
      </c>
      <c r="B59" s="6">
        <v>2384.83333333333</v>
      </c>
      <c r="E59" s="6" t="s">
        <v>613</v>
      </c>
      <c r="F59" s="6">
        <v>2195.27777777778</v>
      </c>
      <c r="I59" s="6" t="s">
        <v>613</v>
      </c>
      <c r="J59" s="6">
        <v>1913.22222222222</v>
      </c>
      <c r="P59" s="6">
        <v>1250.19916666667</v>
      </c>
      <c r="Q59" s="6">
        <v>11.1433459218207</v>
      </c>
      <c r="R59" s="6" t="s">
        <v>106</v>
      </c>
      <c r="S59" s="6">
        <f t="shared" si="0"/>
        <v>1250.1992</v>
      </c>
      <c r="T59" s="6">
        <f t="shared" si="1"/>
        <v>11.1433</v>
      </c>
      <c r="U59" s="6" t="str">
        <f t="shared" si="2"/>
        <v>a</v>
      </c>
      <c r="V59" s="6" t="str">
        <f t="shared" si="3"/>
        <v>1250.1992±11.1433a</v>
      </c>
      <c r="Y59" s="6">
        <v>1292.6875</v>
      </c>
      <c r="Z59" s="6">
        <v>19.7699399341513</v>
      </c>
      <c r="AA59" s="6" t="s">
        <v>111</v>
      </c>
      <c r="AB59" s="6">
        <f t="shared" si="4"/>
        <v>1292.6875</v>
      </c>
      <c r="AC59" s="6">
        <f t="shared" si="5"/>
        <v>19.7699</v>
      </c>
      <c r="AD59" s="6" t="str">
        <f t="shared" si="6"/>
        <v>b</v>
      </c>
      <c r="AE59" s="6" t="str">
        <f t="shared" si="7"/>
        <v>1292.6875±19.7699b</v>
      </c>
      <c r="AJ59" s="10"/>
      <c r="AK59" s="10"/>
      <c r="AL59" s="10"/>
      <c r="AM59" s="10"/>
      <c r="AN59" s="10"/>
      <c r="AO59" s="10"/>
      <c r="AP59" s="10"/>
      <c r="AR59" s="6" t="s">
        <v>544</v>
      </c>
      <c r="AS59" s="6">
        <v>2201.63666666667</v>
      </c>
      <c r="AT59" s="6">
        <f>AVERAGE(AS59:AS61)</f>
        <v>2208.24861111111</v>
      </c>
      <c r="AU59" s="6">
        <f>STDEVA(AS59:AS61)</f>
        <v>9.02983082210488</v>
      </c>
      <c r="BC59" s="6" t="s">
        <v>558</v>
      </c>
      <c r="BD59" s="6">
        <v>2863.185</v>
      </c>
      <c r="BE59" s="6">
        <v>13.468</v>
      </c>
      <c r="BF59" s="6">
        <v>311.1111</v>
      </c>
      <c r="BG59" s="6">
        <v>500.9</v>
      </c>
      <c r="BH59" s="6">
        <f t="shared" si="23"/>
        <v>2037.7059</v>
      </c>
      <c r="BO59" s="6">
        <v>1376.15756666667</v>
      </c>
      <c r="BP59" s="6">
        <f>AVERAGE(BO59:BO61)</f>
        <v>1382.76951111111</v>
      </c>
      <c r="BQ59" s="6">
        <f>STDEVA(BO59:BO61)</f>
        <v>9.02983082210492</v>
      </c>
    </row>
    <row r="60" s="6" customFormat="1" spans="1:67">
      <c r="A60" s="6" t="s">
        <v>613</v>
      </c>
      <c r="B60" s="6">
        <v>2413.66666666667</v>
      </c>
      <c r="E60" s="6" t="s">
        <v>613</v>
      </c>
      <c r="F60" s="6">
        <v>2217.77777777778</v>
      </c>
      <c r="I60" s="6" t="s">
        <v>613</v>
      </c>
      <c r="J60" s="6">
        <v>1913.72222222222</v>
      </c>
      <c r="P60" s="6">
        <v>1242.475</v>
      </c>
      <c r="Q60" s="6">
        <v>13.7457711678901</v>
      </c>
      <c r="R60" s="6" t="s">
        <v>106</v>
      </c>
      <c r="S60" s="6">
        <f t="shared" si="0"/>
        <v>1242.475</v>
      </c>
      <c r="T60" s="6">
        <f t="shared" si="1"/>
        <v>13.7458</v>
      </c>
      <c r="U60" s="6" t="str">
        <f t="shared" si="2"/>
        <v>a</v>
      </c>
      <c r="V60" s="6" t="str">
        <f t="shared" si="3"/>
        <v>1242.475±13.7458a</v>
      </c>
      <c r="Y60" s="6">
        <v>860.022222222223</v>
      </c>
      <c r="Z60" s="6">
        <v>8.79923676193705</v>
      </c>
      <c r="AA60" s="6" t="s">
        <v>120</v>
      </c>
      <c r="AB60" s="6">
        <f t="shared" si="4"/>
        <v>860.0222</v>
      </c>
      <c r="AC60" s="6">
        <f t="shared" si="5"/>
        <v>8.7992</v>
      </c>
      <c r="AD60" s="6" t="str">
        <f t="shared" si="6"/>
        <v>d</v>
      </c>
      <c r="AE60" s="6" t="str">
        <f t="shared" si="7"/>
        <v>860.0222±8.7992d</v>
      </c>
      <c r="AJ60" s="10"/>
      <c r="AK60" s="10"/>
      <c r="AL60" s="10"/>
      <c r="AM60" s="10"/>
      <c r="AN60" s="10"/>
      <c r="AO60" s="10"/>
      <c r="AP60" s="10"/>
      <c r="AR60" s="6" t="s">
        <v>544</v>
      </c>
      <c r="AS60" s="6">
        <v>2218.53666666666</v>
      </c>
      <c r="BC60" s="6" t="s">
        <v>558</v>
      </c>
      <c r="BD60" s="6">
        <v>2887.31083333333</v>
      </c>
      <c r="BE60" s="6">
        <v>13.468</v>
      </c>
      <c r="BF60" s="6">
        <v>311.1111</v>
      </c>
      <c r="BG60" s="6">
        <v>500.9</v>
      </c>
      <c r="BH60" s="6">
        <f t="shared" si="23"/>
        <v>2061.83173333333</v>
      </c>
      <c r="BO60" s="6">
        <v>1393.05756666666</v>
      </c>
    </row>
    <row r="61" s="6" customFormat="1" spans="1:67">
      <c r="A61" s="6" t="s">
        <v>614</v>
      </c>
      <c r="B61" s="6">
        <v>2459.22222222222</v>
      </c>
      <c r="E61" s="6" t="s">
        <v>614</v>
      </c>
      <c r="F61" s="6">
        <v>2296.38888888889</v>
      </c>
      <c r="I61" s="6" t="s">
        <v>614</v>
      </c>
      <c r="J61" s="6">
        <v>2002.27777777778</v>
      </c>
      <c r="P61" s="6">
        <v>559.52</v>
      </c>
      <c r="Q61" s="6">
        <v>9.70644751891738</v>
      </c>
      <c r="R61" s="6" t="s">
        <v>116</v>
      </c>
      <c r="S61" s="6">
        <f t="shared" si="0"/>
        <v>559.52</v>
      </c>
      <c r="T61" s="6">
        <f t="shared" si="1"/>
        <v>9.7064</v>
      </c>
      <c r="U61" s="6" t="str">
        <f t="shared" si="2"/>
        <v>cd</v>
      </c>
      <c r="V61" s="6" t="str">
        <f t="shared" si="3"/>
        <v>559.52±9.7064cd</v>
      </c>
      <c r="Y61" s="6">
        <v>846.227777777779</v>
      </c>
      <c r="Z61" s="6">
        <v>4.11611546017413</v>
      </c>
      <c r="AA61" s="6" t="s">
        <v>120</v>
      </c>
      <c r="AB61" s="6">
        <f t="shared" si="4"/>
        <v>846.2278</v>
      </c>
      <c r="AC61" s="6">
        <f t="shared" si="5"/>
        <v>4.1161</v>
      </c>
      <c r="AD61" s="6" t="str">
        <f t="shared" si="6"/>
        <v>d</v>
      </c>
      <c r="AE61" s="6" t="str">
        <f t="shared" si="7"/>
        <v>846.2278±4.1161d</v>
      </c>
      <c r="AJ61" s="10"/>
      <c r="AK61" s="10"/>
      <c r="AL61" s="10"/>
      <c r="AM61" s="10"/>
      <c r="AN61" s="10"/>
      <c r="AO61" s="10"/>
      <c r="AP61" s="10"/>
      <c r="AR61" s="6" t="s">
        <v>544</v>
      </c>
      <c r="AS61" s="6">
        <v>2204.5725</v>
      </c>
      <c r="BC61" s="6" t="s">
        <v>558</v>
      </c>
      <c r="BD61" s="6">
        <v>2882.50083333333</v>
      </c>
      <c r="BE61" s="6">
        <v>13.468</v>
      </c>
      <c r="BF61" s="6">
        <v>311.1111</v>
      </c>
      <c r="BG61" s="6">
        <v>500.9</v>
      </c>
      <c r="BH61" s="6">
        <f t="shared" si="23"/>
        <v>2057.02173333333</v>
      </c>
      <c r="BO61" s="6">
        <v>1379.0934</v>
      </c>
    </row>
    <row r="62" s="6" customFormat="1" spans="1:69">
      <c r="A62" s="6" t="s">
        <v>614</v>
      </c>
      <c r="B62" s="6">
        <v>2523.5</v>
      </c>
      <c r="E62" s="6" t="s">
        <v>614</v>
      </c>
      <c r="F62" s="6">
        <v>2349.38888888889</v>
      </c>
      <c r="I62" s="6" t="s">
        <v>614</v>
      </c>
      <c r="J62" s="6">
        <v>2025.27777777778</v>
      </c>
      <c r="P62" s="6">
        <v>582.4325</v>
      </c>
      <c r="Q62" s="6">
        <v>12.2193192961998</v>
      </c>
      <c r="R62" s="6" t="s">
        <v>114</v>
      </c>
      <c r="S62" s="6">
        <f t="shared" si="0"/>
        <v>582.4325</v>
      </c>
      <c r="T62" s="6">
        <f t="shared" si="1"/>
        <v>12.2193</v>
      </c>
      <c r="U62" s="6" t="str">
        <f t="shared" si="2"/>
        <v>c</v>
      </c>
      <c r="V62" s="6" t="str">
        <f t="shared" si="3"/>
        <v>582.4325±12.2193c</v>
      </c>
      <c r="Y62" s="6">
        <v>721.211111111111</v>
      </c>
      <c r="Z62" s="6">
        <v>3.66380279572068</v>
      </c>
      <c r="AA62" s="6" t="s">
        <v>117</v>
      </c>
      <c r="AB62" s="6">
        <f t="shared" si="4"/>
        <v>721.2111</v>
      </c>
      <c r="AC62" s="6">
        <f t="shared" si="5"/>
        <v>3.6638</v>
      </c>
      <c r="AD62" s="6" t="str">
        <f t="shared" si="6"/>
        <v>g</v>
      </c>
      <c r="AE62" s="6" t="str">
        <f t="shared" si="7"/>
        <v>721.2111±3.6638g</v>
      </c>
      <c r="AJ62" s="10"/>
      <c r="AK62" s="10"/>
      <c r="AL62" s="10"/>
      <c r="AM62" s="10"/>
      <c r="AN62" s="10"/>
      <c r="AO62" s="10"/>
      <c r="AP62" s="10"/>
      <c r="AR62" s="6" t="s">
        <v>548</v>
      </c>
      <c r="AS62" s="6">
        <v>2443.9715625</v>
      </c>
      <c r="AT62" s="6">
        <f>AVERAGE(AS62:AS64)</f>
        <v>2447.014375</v>
      </c>
      <c r="AU62" s="6">
        <f>STDEVA(AS62:AS64)</f>
        <v>3.07792491418219</v>
      </c>
      <c r="BC62" s="6" t="s">
        <v>561</v>
      </c>
      <c r="BD62" s="6">
        <v>3019.8796875</v>
      </c>
      <c r="BE62" s="6">
        <v>15.1515</v>
      </c>
      <c r="BF62" s="6">
        <v>350</v>
      </c>
      <c r="BG62" s="6">
        <v>500.9</v>
      </c>
      <c r="BH62" s="6">
        <f t="shared" si="23"/>
        <v>2153.8281875</v>
      </c>
      <c r="BO62" s="6">
        <v>1577.9200625</v>
      </c>
      <c r="BP62" s="6">
        <f>AVERAGE(BO62:BO64)</f>
        <v>1580.962875</v>
      </c>
      <c r="BQ62" s="6">
        <f>STDEVA(BO62:BO64)</f>
        <v>3.07792491418219</v>
      </c>
    </row>
    <row r="63" s="6" customFormat="1" spans="1:67">
      <c r="A63" s="6" t="s">
        <v>614</v>
      </c>
      <c r="B63" s="6">
        <v>2524.11111111111</v>
      </c>
      <c r="E63" s="6" t="s">
        <v>614</v>
      </c>
      <c r="F63" s="6">
        <v>2349.44444444444</v>
      </c>
      <c r="I63" s="6" t="s">
        <v>614</v>
      </c>
      <c r="J63" s="6">
        <v>2041.44444444444</v>
      </c>
      <c r="P63" s="6">
        <v>483.6325</v>
      </c>
      <c r="Q63" s="6">
        <v>11.9597019324268</v>
      </c>
      <c r="R63" s="6" t="s">
        <v>112</v>
      </c>
      <c r="S63" s="6">
        <f t="shared" si="0"/>
        <v>483.6325</v>
      </c>
      <c r="T63" s="6">
        <f t="shared" si="1"/>
        <v>11.9597</v>
      </c>
      <c r="U63" s="6" t="str">
        <f t="shared" si="2"/>
        <v>e</v>
      </c>
      <c r="V63" s="6" t="str">
        <f t="shared" si="3"/>
        <v>483.6325±11.9597e</v>
      </c>
      <c r="Y63" s="6">
        <v>816.205</v>
      </c>
      <c r="Z63" s="6">
        <v>14.4225806752249</v>
      </c>
      <c r="AA63" s="6" t="s">
        <v>122</v>
      </c>
      <c r="AB63" s="6">
        <f t="shared" si="4"/>
        <v>816.205</v>
      </c>
      <c r="AC63" s="6">
        <f t="shared" si="5"/>
        <v>14.4226</v>
      </c>
      <c r="AD63" s="6" t="str">
        <f t="shared" si="6"/>
        <v>ef</v>
      </c>
      <c r="AE63" s="6" t="str">
        <f t="shared" si="7"/>
        <v>816.205±14.4226ef</v>
      </c>
      <c r="AJ63" s="10"/>
      <c r="AK63" s="10"/>
      <c r="AL63" s="10"/>
      <c r="AM63" s="10"/>
      <c r="AN63" s="10"/>
      <c r="AO63" s="10"/>
      <c r="AP63" s="10"/>
      <c r="AR63" s="6" t="s">
        <v>548</v>
      </c>
      <c r="AS63" s="6">
        <v>2446.9453125</v>
      </c>
      <c r="BC63" s="6" t="s">
        <v>561</v>
      </c>
      <c r="BD63" s="6">
        <v>3022.54875</v>
      </c>
      <c r="BE63" s="6">
        <v>15.1515</v>
      </c>
      <c r="BF63" s="6">
        <v>350</v>
      </c>
      <c r="BG63" s="6">
        <v>500.9</v>
      </c>
      <c r="BH63" s="6">
        <f t="shared" si="23"/>
        <v>2156.49725</v>
      </c>
      <c r="BO63" s="6">
        <v>1580.8938125</v>
      </c>
    </row>
    <row r="64" s="6" customFormat="1" spans="1:67">
      <c r="A64" s="6" t="s">
        <v>615</v>
      </c>
      <c r="B64" s="6">
        <v>2325.4375</v>
      </c>
      <c r="C64" s="6">
        <f>(B65+B66)/2+B69+(B71+B72)/2</f>
        <v>7584.03125</v>
      </c>
      <c r="D64" s="6">
        <f t="shared" ref="D64:D66" si="30">C64*0.39</f>
        <v>2957.7721875</v>
      </c>
      <c r="E64" s="6" t="s">
        <v>615</v>
      </c>
      <c r="F64" s="6">
        <v>2174.8125</v>
      </c>
      <c r="G64" s="6">
        <f>(F65+F66)/2+F69+(F71+F72)/2</f>
        <v>7189.21875</v>
      </c>
      <c r="H64" s="6">
        <f t="shared" ref="H64:H66" si="31">G64*0.39</f>
        <v>2803.7953125</v>
      </c>
      <c r="I64" s="6" t="s">
        <v>615</v>
      </c>
      <c r="J64" s="6">
        <v>1890.5625</v>
      </c>
      <c r="K64" s="6">
        <f>(J65+J66)/2+J69+(J71+J72)/2</f>
        <v>6266.59375</v>
      </c>
      <c r="L64" s="6">
        <f t="shared" ref="L64:L66" si="32">K64*0.39</f>
        <v>2443.9715625</v>
      </c>
      <c r="P64" s="6">
        <v>355.55</v>
      </c>
      <c r="Q64" s="6">
        <v>9.77484438814749</v>
      </c>
      <c r="R64" s="6" t="s">
        <v>117</v>
      </c>
      <c r="S64" s="6">
        <f t="shared" si="0"/>
        <v>355.55</v>
      </c>
      <c r="T64" s="6">
        <f t="shared" si="1"/>
        <v>9.7748</v>
      </c>
      <c r="U64" s="6" t="str">
        <f t="shared" si="2"/>
        <v>g</v>
      </c>
      <c r="V64" s="6" t="str">
        <f t="shared" si="3"/>
        <v>355.55±9.7748g</v>
      </c>
      <c r="Y64" s="6">
        <v>802.417777777777</v>
      </c>
      <c r="Z64" s="6">
        <v>11.610833582542</v>
      </c>
      <c r="AA64" s="6" t="s">
        <v>107</v>
      </c>
      <c r="AB64" s="6">
        <f t="shared" si="4"/>
        <v>802.4178</v>
      </c>
      <c r="AC64" s="6">
        <f t="shared" si="5"/>
        <v>11.6108</v>
      </c>
      <c r="AD64" s="6" t="str">
        <f t="shared" si="6"/>
        <v>f</v>
      </c>
      <c r="AE64" s="6" t="str">
        <f t="shared" si="7"/>
        <v>802.4178±11.6108f</v>
      </c>
      <c r="AJ64" s="10"/>
      <c r="AK64" s="10"/>
      <c r="AL64" s="10"/>
      <c r="AM64" s="10"/>
      <c r="AN64" s="10"/>
      <c r="AO64" s="10"/>
      <c r="AP64" s="10"/>
      <c r="AR64" s="6" t="s">
        <v>548</v>
      </c>
      <c r="AS64" s="6">
        <v>2450.12625</v>
      </c>
      <c r="BC64" s="6" t="s">
        <v>561</v>
      </c>
      <c r="BD64" s="6">
        <v>3017.161875</v>
      </c>
      <c r="BE64" s="6">
        <v>15.1515</v>
      </c>
      <c r="BF64" s="6">
        <v>350</v>
      </c>
      <c r="BG64" s="6">
        <v>500.9</v>
      </c>
      <c r="BH64" s="6">
        <f t="shared" si="23"/>
        <v>2151.110375</v>
      </c>
      <c r="BO64" s="6">
        <v>1584.07475</v>
      </c>
    </row>
    <row r="65" s="6" customFormat="1" spans="1:69">
      <c r="A65" s="6" t="s">
        <v>615</v>
      </c>
      <c r="B65" s="6">
        <v>2362.3125</v>
      </c>
      <c r="C65" s="6">
        <f>(B65+B66)/2+(B68+B69)/2+B72</f>
        <v>7626.03125</v>
      </c>
      <c r="D65" s="6">
        <f t="shared" si="30"/>
        <v>2974.1521875</v>
      </c>
      <c r="E65" s="6" t="s">
        <v>615</v>
      </c>
      <c r="F65" s="6">
        <v>2202.5625</v>
      </c>
      <c r="G65" s="6">
        <f>(F65+F66)/2+(F68+F69)/2+F72</f>
        <v>7212.6875</v>
      </c>
      <c r="H65" s="6">
        <f t="shared" si="31"/>
        <v>2812.948125</v>
      </c>
      <c r="I65" s="6" t="s">
        <v>615</v>
      </c>
      <c r="J65" s="6">
        <v>1921.8125</v>
      </c>
      <c r="K65" s="6">
        <f>(J65+J66)/2+(J68+J69)/2+J72</f>
        <v>6274.21875</v>
      </c>
      <c r="L65" s="6">
        <f t="shared" si="32"/>
        <v>2446.9453125</v>
      </c>
      <c r="P65" s="6">
        <v>501.502083333334</v>
      </c>
      <c r="Q65" s="6">
        <v>14.1678412441989</v>
      </c>
      <c r="R65" s="6" t="s">
        <v>112</v>
      </c>
      <c r="S65" s="6">
        <f t="shared" si="0"/>
        <v>501.5021</v>
      </c>
      <c r="T65" s="6">
        <f t="shared" si="1"/>
        <v>14.1678</v>
      </c>
      <c r="U65" s="6" t="str">
        <f t="shared" si="2"/>
        <v>e</v>
      </c>
      <c r="V65" s="6" t="str">
        <f t="shared" si="3"/>
        <v>501.5021±14.1678e</v>
      </c>
      <c r="Y65" s="6">
        <v>852.63388888889</v>
      </c>
      <c r="Z65" s="6">
        <v>11.5185659713801</v>
      </c>
      <c r="AA65" s="6" t="s">
        <v>120</v>
      </c>
      <c r="AB65" s="6">
        <f t="shared" si="4"/>
        <v>852.6339</v>
      </c>
      <c r="AC65" s="6">
        <f t="shared" si="5"/>
        <v>11.5186</v>
      </c>
      <c r="AD65" s="6" t="str">
        <f t="shared" si="6"/>
        <v>d</v>
      </c>
      <c r="AE65" s="6" t="str">
        <f t="shared" si="7"/>
        <v>852.6339±11.5186d</v>
      </c>
      <c r="AJ65" s="10"/>
      <c r="AK65" s="10"/>
      <c r="AL65" s="10"/>
      <c r="AM65" s="10"/>
      <c r="AN65" s="10"/>
      <c r="AO65" s="10"/>
      <c r="AP65" s="10"/>
      <c r="AR65" s="6" t="s">
        <v>551</v>
      </c>
      <c r="AS65" s="6">
        <v>2622.555</v>
      </c>
      <c r="AT65" s="6">
        <f>AVERAGE(AS65:AS67)</f>
        <v>2623.09666666667</v>
      </c>
      <c r="AU65" s="6">
        <f>STDEVA(AS65:AS67)</f>
        <v>9.55027767375547</v>
      </c>
      <c r="BO65" s="6">
        <v>1634.7863</v>
      </c>
      <c r="BP65" s="6">
        <f>AVERAGE(BO65:BO67)</f>
        <v>1635.32796666667</v>
      </c>
      <c r="BQ65" s="6">
        <f>STDEVA(BO65:BO67)</f>
        <v>9.55027767375547</v>
      </c>
    </row>
    <row r="66" s="6" customFormat="1" spans="1:67">
      <c r="A66" s="6" t="s">
        <v>615</v>
      </c>
      <c r="B66" s="6">
        <v>2460.375</v>
      </c>
      <c r="C66" s="6">
        <f>B66+(B68+B69)/2+(B71+B72)/2</f>
        <v>7619.6875</v>
      </c>
      <c r="D66" s="6">
        <f t="shared" si="30"/>
        <v>2971.678125</v>
      </c>
      <c r="E66" s="6" t="s">
        <v>615</v>
      </c>
      <c r="F66" s="6">
        <v>2268</v>
      </c>
      <c r="G66" s="6">
        <f>F66+(F68+F69)/2+(F71+F72)/2</f>
        <v>7221.28125</v>
      </c>
      <c r="H66" s="6">
        <f t="shared" si="31"/>
        <v>2816.2996875</v>
      </c>
      <c r="I66" s="6" t="s">
        <v>615</v>
      </c>
      <c r="J66" s="6">
        <v>1958.0625</v>
      </c>
      <c r="K66" s="6">
        <f>J66+(J68+J69)/2+(J71+J72)/2</f>
        <v>6282.375</v>
      </c>
      <c r="L66" s="6">
        <f t="shared" si="32"/>
        <v>2450.12625</v>
      </c>
      <c r="P66" s="6">
        <v>549.092916666666</v>
      </c>
      <c r="Q66" s="6">
        <v>15.9794797285721</v>
      </c>
      <c r="R66" s="6" t="s">
        <v>120</v>
      </c>
      <c r="S66" s="6">
        <f t="shared" si="0"/>
        <v>549.0929</v>
      </c>
      <c r="T66" s="6">
        <f t="shared" si="1"/>
        <v>15.9795</v>
      </c>
      <c r="U66" s="6" t="str">
        <f t="shared" si="2"/>
        <v>d</v>
      </c>
      <c r="V66" s="6" t="str">
        <f t="shared" si="3"/>
        <v>549.0929±15.9795d</v>
      </c>
      <c r="Y66" s="6">
        <v>837.395</v>
      </c>
      <c r="Z66" s="6">
        <v>7.83959773063165</v>
      </c>
      <c r="AA66" s="6" t="s">
        <v>115</v>
      </c>
      <c r="AB66" s="6">
        <f t="shared" si="4"/>
        <v>837.395</v>
      </c>
      <c r="AC66" s="6">
        <f t="shared" si="5"/>
        <v>7.8396</v>
      </c>
      <c r="AD66" s="6" t="str">
        <f t="shared" si="6"/>
        <v>de</v>
      </c>
      <c r="AE66" s="6" t="str">
        <f t="shared" si="7"/>
        <v>837.395±7.8396de</v>
      </c>
      <c r="AJ66" s="10"/>
      <c r="AK66" s="10"/>
      <c r="AL66" s="10"/>
      <c r="AM66" s="10"/>
      <c r="AN66" s="10"/>
      <c r="AO66" s="10"/>
      <c r="AP66" s="10"/>
      <c r="AR66" s="6" t="s">
        <v>551</v>
      </c>
      <c r="AS66" s="6">
        <v>2632.90625</v>
      </c>
      <c r="BD66" s="6">
        <f>BD41</f>
        <v>2863.59125</v>
      </c>
      <c r="BE66" s="6">
        <f>BD42</f>
        <v>2861.365</v>
      </c>
      <c r="BF66" s="6">
        <f>BD43</f>
        <v>2858.16375</v>
      </c>
      <c r="BH66" s="6">
        <f>BH41</f>
        <v>1875.82255</v>
      </c>
      <c r="BI66" s="6">
        <f>BH42</f>
        <v>1873.5963</v>
      </c>
      <c r="BJ66" s="6">
        <f>BH43</f>
        <v>1870.39505</v>
      </c>
      <c r="BO66" s="6">
        <v>1645.13755</v>
      </c>
    </row>
    <row r="67" s="6" customFormat="1" spans="1:67">
      <c r="A67" s="6" t="s">
        <v>616</v>
      </c>
      <c r="B67" s="6">
        <v>2399.9375</v>
      </c>
      <c r="E67" s="6" t="s">
        <v>616</v>
      </c>
      <c r="F67" s="6">
        <v>2305.125</v>
      </c>
      <c r="I67" s="6" t="s">
        <v>616</v>
      </c>
      <c r="J67" s="6">
        <v>1988.6875</v>
      </c>
      <c r="P67" s="6">
        <v>484.417916666666</v>
      </c>
      <c r="Q67" s="6">
        <v>10.2270525395068</v>
      </c>
      <c r="R67" s="6" t="s">
        <v>112</v>
      </c>
      <c r="S67" s="6">
        <f t="shared" ref="S67:S86" si="33">ROUND(P67,4)</f>
        <v>484.4179</v>
      </c>
      <c r="T67" s="6">
        <f t="shared" ref="T67:T86" si="34">ROUND(Q67,4)</f>
        <v>10.2271</v>
      </c>
      <c r="U67" s="6" t="str">
        <f t="shared" ref="U67:U86" si="35">R67</f>
        <v>e</v>
      </c>
      <c r="V67" s="6" t="str">
        <f t="shared" ref="V67:V86" si="36">_xlfn.CONCAT(S67,"±",T67,U67)</f>
        <v>484.4179±10.2271e</v>
      </c>
      <c r="Y67" s="6">
        <v>858.92625</v>
      </c>
      <c r="Z67" s="6">
        <v>2.00720392041394</v>
      </c>
      <c r="AA67" s="6" t="s">
        <v>120</v>
      </c>
      <c r="AB67" s="6">
        <f>ROUND(Y67,4)</f>
        <v>858.9263</v>
      </c>
      <c r="AC67" s="6">
        <f>ROUND(Z67,4)</f>
        <v>2.0072</v>
      </c>
      <c r="AD67" s="6" t="str">
        <f>AA67</f>
        <v>d</v>
      </c>
      <c r="AE67" s="6" t="str">
        <f>_xlfn.CONCAT(AB67,"±",AC67,AD67)</f>
        <v>858.9263±2.0072d</v>
      </c>
      <c r="AJ67" s="10"/>
      <c r="AK67" s="10"/>
      <c r="AL67" s="10"/>
      <c r="AM67" s="10"/>
      <c r="AN67" s="10"/>
      <c r="AO67" s="10"/>
      <c r="AP67" s="10"/>
      <c r="AR67" s="6" t="s">
        <v>551</v>
      </c>
      <c r="AS67" s="6">
        <v>2613.82875</v>
      </c>
      <c r="BD67" s="6">
        <f>BD44</f>
        <v>2532.03166666667</v>
      </c>
      <c r="BE67" s="6">
        <f>BD45</f>
        <v>2536.84166666667</v>
      </c>
      <c r="BF67" s="6">
        <f>BD46</f>
        <v>2554.52166666667</v>
      </c>
      <c r="BH67" s="6">
        <f>BH44</f>
        <v>1706.55256666667</v>
      </c>
      <c r="BI67" s="6">
        <f>BH45</f>
        <v>1711.36256666667</v>
      </c>
      <c r="BJ67" s="6">
        <f>BH46</f>
        <v>1729.04256666667</v>
      </c>
      <c r="BO67" s="6">
        <v>1626.06005</v>
      </c>
    </row>
    <row r="68" s="6" customFormat="1" spans="1:69">
      <c r="A68" s="6" t="s">
        <v>616</v>
      </c>
      <c r="B68" s="6">
        <v>2406.1875</v>
      </c>
      <c r="E68" s="6" t="s">
        <v>616</v>
      </c>
      <c r="F68" s="6">
        <v>2369.125</v>
      </c>
      <c r="I68" s="6" t="s">
        <v>616</v>
      </c>
      <c r="J68" s="6">
        <v>2058.8125</v>
      </c>
      <c r="P68" s="6">
        <v>443.386666666667</v>
      </c>
      <c r="Q68" s="6">
        <v>20.9548543873697</v>
      </c>
      <c r="R68" s="6" t="s">
        <v>107</v>
      </c>
      <c r="S68" s="6">
        <f t="shared" si="33"/>
        <v>443.3867</v>
      </c>
      <c r="T68" s="6">
        <f t="shared" si="34"/>
        <v>20.9549</v>
      </c>
      <c r="U68" s="6" t="str">
        <f t="shared" si="35"/>
        <v>f</v>
      </c>
      <c r="V68" s="6" t="str">
        <f t="shared" si="36"/>
        <v>443.3867±20.9549f</v>
      </c>
      <c r="Y68" s="6">
        <v>891.271875</v>
      </c>
      <c r="Z68" s="6">
        <v>13.3591678931315</v>
      </c>
      <c r="AA68" s="6" t="s">
        <v>114</v>
      </c>
      <c r="AB68" s="6">
        <f>ROUND(Y68,4)</f>
        <v>891.2719</v>
      </c>
      <c r="AC68" s="6">
        <f>ROUND(Z68,4)</f>
        <v>13.3592</v>
      </c>
      <c r="AD68" s="6" t="str">
        <f>AA68</f>
        <v>c</v>
      </c>
      <c r="AE68" s="6" t="str">
        <f>_xlfn.CONCAT(AB68,"±",AC68,AD68)</f>
        <v>891.2719±13.3592c</v>
      </c>
      <c r="AJ68" s="10"/>
      <c r="AK68" s="10"/>
      <c r="AL68" s="10"/>
      <c r="AM68" s="10"/>
      <c r="AN68" s="10"/>
      <c r="AO68" s="10"/>
      <c r="AP68" s="10"/>
      <c r="AR68" s="6" t="s">
        <v>554</v>
      </c>
      <c r="AS68" s="6">
        <v>2417.23083333333</v>
      </c>
      <c r="AT68" s="6">
        <f>AVERAGE(AS68:AS70)</f>
        <v>2420.53861111111</v>
      </c>
      <c r="AU68" s="6">
        <f>STDEVA(AS68:AS70)</f>
        <v>3.79663642559785</v>
      </c>
      <c r="BD68" s="6">
        <f>BD47</f>
        <v>2543.01666666667</v>
      </c>
      <c r="BE68" s="6">
        <f>BD48</f>
        <v>2556.905</v>
      </c>
      <c r="BF68" s="6">
        <f>BD49</f>
        <v>2544.24083333333</v>
      </c>
      <c r="BH68" s="6">
        <f>BH47</f>
        <v>1717.53756666667</v>
      </c>
      <c r="BI68" s="6">
        <f>BH48</f>
        <v>1731.4259</v>
      </c>
      <c r="BJ68" s="6">
        <f>BH49</f>
        <v>1718.76173333333</v>
      </c>
      <c r="BO68" s="6">
        <v>1591.75173333333</v>
      </c>
      <c r="BP68" s="6">
        <f>AVERAGE(BO68:BO70)</f>
        <v>1595.05951111111</v>
      </c>
      <c r="BQ68" s="6">
        <f>STDEVA(BO68:BO70)</f>
        <v>3.79663642559777</v>
      </c>
    </row>
    <row r="69" s="6" customFormat="1" spans="1:67">
      <c r="A69" s="6" t="s">
        <v>616</v>
      </c>
      <c r="B69" s="6">
        <v>2432.9375</v>
      </c>
      <c r="E69" s="6" t="s">
        <v>616</v>
      </c>
      <c r="F69" s="6">
        <v>2370.4375</v>
      </c>
      <c r="I69" s="6" t="s">
        <v>616</v>
      </c>
      <c r="J69" s="6">
        <v>2063.5</v>
      </c>
      <c r="P69" s="6">
        <v>653.497</v>
      </c>
      <c r="Q69" s="6">
        <v>9.68742519971125</v>
      </c>
      <c r="R69" s="6" t="s">
        <v>111</v>
      </c>
      <c r="S69" s="6">
        <f t="shared" si="33"/>
        <v>653.497</v>
      </c>
      <c r="T69" s="6">
        <f t="shared" si="34"/>
        <v>9.6874</v>
      </c>
      <c r="U69" s="6" t="str">
        <f t="shared" si="35"/>
        <v>b</v>
      </c>
      <c r="V69" s="6" t="str">
        <f t="shared" si="36"/>
        <v>653.497±9.6874b</v>
      </c>
      <c r="AJ69" s="10"/>
      <c r="AK69" s="10"/>
      <c r="AL69" s="10"/>
      <c r="AM69" s="10"/>
      <c r="AN69" s="10"/>
      <c r="AO69" s="10"/>
      <c r="AP69" s="10"/>
      <c r="AR69" s="6" t="s">
        <v>554</v>
      </c>
      <c r="AS69" s="6">
        <v>2419.70083333333</v>
      </c>
      <c r="BD69" s="6">
        <f>BD50</f>
        <v>2803.7953125</v>
      </c>
      <c r="BE69" s="6">
        <f>BD51</f>
        <v>2812.948125</v>
      </c>
      <c r="BF69" s="6">
        <f>BD52</f>
        <v>2816.2996875</v>
      </c>
      <c r="BH69" s="6">
        <f>BH50</f>
        <v>1937.7438125</v>
      </c>
      <c r="BI69" s="6">
        <f>BH51</f>
        <v>1946.896625</v>
      </c>
      <c r="BJ69" s="6">
        <f>BH52</f>
        <v>1950.2481875</v>
      </c>
      <c r="BO69" s="6">
        <v>1594.22173333333</v>
      </c>
    </row>
    <row r="70" s="6" customFormat="1" spans="1:67">
      <c r="A70" s="6" t="s">
        <v>617</v>
      </c>
      <c r="B70" s="6">
        <v>2679.25</v>
      </c>
      <c r="E70" s="6" t="s">
        <v>617</v>
      </c>
      <c r="F70" s="6">
        <v>2429.25</v>
      </c>
      <c r="I70" s="6" t="s">
        <v>617</v>
      </c>
      <c r="J70" s="6">
        <v>2066.6875</v>
      </c>
      <c r="P70" s="6">
        <v>672.932</v>
      </c>
      <c r="Q70" s="6">
        <v>2.65266903325687</v>
      </c>
      <c r="R70" s="6" t="s">
        <v>111</v>
      </c>
      <c r="S70" s="6">
        <f t="shared" si="33"/>
        <v>672.932</v>
      </c>
      <c r="T70" s="6">
        <f t="shared" si="34"/>
        <v>2.6527</v>
      </c>
      <c r="U70" s="6" t="str">
        <f t="shared" si="35"/>
        <v>b</v>
      </c>
      <c r="V70" s="6" t="str">
        <f t="shared" si="36"/>
        <v>672.932±2.6527b</v>
      </c>
      <c r="AJ70" s="10"/>
      <c r="AK70" s="10"/>
      <c r="AL70" s="10"/>
      <c r="AM70" s="10"/>
      <c r="AN70" s="10"/>
      <c r="AO70" s="10"/>
      <c r="AP70" s="10"/>
      <c r="AR70" s="6" t="s">
        <v>554</v>
      </c>
      <c r="AS70" s="6">
        <v>2424.68416666667</v>
      </c>
      <c r="BD70" s="6">
        <f>BD53</f>
        <v>3038.08375</v>
      </c>
      <c r="BE70" s="6">
        <f>BD54</f>
        <v>3027.26125</v>
      </c>
      <c r="BF70" s="6">
        <f>BD55</f>
        <v>3043.3975</v>
      </c>
      <c r="BH70" s="6">
        <f>BH53</f>
        <v>2050.31505</v>
      </c>
      <c r="BI70" s="6">
        <f>BH54</f>
        <v>2039.49255</v>
      </c>
      <c r="BJ70" s="6">
        <f>BH55</f>
        <v>2055.6288</v>
      </c>
      <c r="BO70" s="6">
        <v>1599.20506666667</v>
      </c>
    </row>
    <row r="71" s="6" customFormat="1" spans="1:69">
      <c r="A71" s="6" t="s">
        <v>617</v>
      </c>
      <c r="B71" s="6">
        <v>2684.375</v>
      </c>
      <c r="E71" s="6" t="s">
        <v>617</v>
      </c>
      <c r="F71" s="6">
        <v>2559.375</v>
      </c>
      <c r="I71" s="6" t="s">
        <v>617</v>
      </c>
      <c r="J71" s="6">
        <v>2253.1875</v>
      </c>
      <c r="P71" s="6">
        <v>570.1345</v>
      </c>
      <c r="Q71" s="6">
        <v>23.3644206594129</v>
      </c>
      <c r="R71" s="6" t="s">
        <v>116</v>
      </c>
      <c r="S71" s="6">
        <f t="shared" si="33"/>
        <v>570.1345</v>
      </c>
      <c r="T71" s="6">
        <f t="shared" si="34"/>
        <v>23.3644</v>
      </c>
      <c r="U71" s="6" t="str">
        <f t="shared" si="35"/>
        <v>cd</v>
      </c>
      <c r="V71" s="6" t="str">
        <f t="shared" si="36"/>
        <v>570.1345±23.3644cd</v>
      </c>
      <c r="AR71" s="6" t="s">
        <v>558</v>
      </c>
      <c r="AS71" s="6">
        <v>2465.92666666666</v>
      </c>
      <c r="AT71" s="6">
        <f>AVERAGE(AS71:AS73)</f>
        <v>2484.45527777778</v>
      </c>
      <c r="AU71" s="6">
        <f>STDEVA(AS71:AS73)</f>
        <v>16.3000823603395</v>
      </c>
      <c r="BD71" s="6">
        <f>BD56</f>
        <v>2800.17833333334</v>
      </c>
      <c r="BE71" s="6">
        <f>BD57</f>
        <v>2796.96083333334</v>
      </c>
      <c r="BF71" s="6">
        <f>BD58</f>
        <v>2808.89916666667</v>
      </c>
      <c r="BH71" s="6">
        <f>BH56</f>
        <v>1974.69923333334</v>
      </c>
      <c r="BI71" s="6">
        <f>BH57</f>
        <v>1971.48173333334</v>
      </c>
      <c r="BJ71" s="6">
        <f>BH58</f>
        <v>1983.42006666667</v>
      </c>
      <c r="BO71" s="6">
        <v>1640.44756666666</v>
      </c>
      <c r="BP71" s="6">
        <f>AVERAGE(BO71:BO73)</f>
        <v>1658.97617777778</v>
      </c>
      <c r="BQ71" s="6">
        <f>STDEVA(BO71:BO73)</f>
        <v>16.3000823603395</v>
      </c>
    </row>
    <row r="72" s="6" customFormat="1" spans="1:67">
      <c r="A72" s="6" t="s">
        <v>617</v>
      </c>
      <c r="B72" s="6">
        <v>2795.125</v>
      </c>
      <c r="E72" s="6" t="s">
        <v>617</v>
      </c>
      <c r="F72" s="6">
        <v>2607.625</v>
      </c>
      <c r="I72" s="6" t="s">
        <v>617</v>
      </c>
      <c r="J72" s="6">
        <v>2273.125</v>
      </c>
      <c r="P72" s="6">
        <v>433.4005</v>
      </c>
      <c r="Q72" s="6">
        <v>7.52119659695183</v>
      </c>
      <c r="R72" s="6" t="s">
        <v>107</v>
      </c>
      <c r="S72" s="6">
        <f t="shared" si="33"/>
        <v>433.4005</v>
      </c>
      <c r="T72" s="6">
        <f t="shared" si="34"/>
        <v>7.5212</v>
      </c>
      <c r="U72" s="6" t="str">
        <f t="shared" si="35"/>
        <v>f</v>
      </c>
      <c r="V72" s="6" t="str">
        <f t="shared" si="36"/>
        <v>433.4005±7.5212f</v>
      </c>
      <c r="AR72" s="6" t="s">
        <v>558</v>
      </c>
      <c r="AS72" s="6">
        <v>2496.585</v>
      </c>
      <c r="BD72" s="6">
        <f>BD59</f>
        <v>2863.185</v>
      </c>
      <c r="BE72" s="6">
        <f>BD60</f>
        <v>2887.31083333333</v>
      </c>
      <c r="BF72" s="6">
        <f>BD61</f>
        <v>2882.50083333333</v>
      </c>
      <c r="BH72" s="6">
        <f>BH59</f>
        <v>2037.7059</v>
      </c>
      <c r="BI72" s="6">
        <f>BH60</f>
        <v>2061.83173333333</v>
      </c>
      <c r="BJ72" s="6">
        <f>BH61</f>
        <v>2057.02173333333</v>
      </c>
      <c r="BO72" s="6">
        <v>1671.1059</v>
      </c>
    </row>
    <row r="73" s="6" customFormat="1" spans="1:67">
      <c r="A73" s="6" t="s">
        <v>618</v>
      </c>
      <c r="B73" s="6">
        <v>4048.75</v>
      </c>
      <c r="C73" s="6">
        <f>B73+(B78+B76)/2</f>
        <v>8186.83333333333</v>
      </c>
      <c r="D73" s="6">
        <f t="shared" ref="D73:D75" si="37">C73*0.39</f>
        <v>3192.865</v>
      </c>
      <c r="E73" s="6" t="s">
        <v>618</v>
      </c>
      <c r="F73" s="6">
        <v>3848.5</v>
      </c>
      <c r="G73" s="6">
        <f>F73+(F78+F76)/2</f>
        <v>7789.95833333333</v>
      </c>
      <c r="H73" s="6">
        <f t="shared" ref="H73:H75" si="38">G73*0.39</f>
        <v>3038.08375</v>
      </c>
      <c r="I73" s="6" t="s">
        <v>618</v>
      </c>
      <c r="J73" s="6">
        <v>3335.58333333333</v>
      </c>
      <c r="K73" s="6">
        <f>J73+(J78+J76)/2</f>
        <v>6724.49999999999</v>
      </c>
      <c r="L73" s="6">
        <f t="shared" ref="L73:L75" si="39">K73*0.39</f>
        <v>2622.555</v>
      </c>
      <c r="P73" s="6">
        <v>1326.76916666667</v>
      </c>
      <c r="Q73" s="6">
        <v>22.9060298193162</v>
      </c>
      <c r="R73" s="6" t="s">
        <v>106</v>
      </c>
      <c r="S73" s="6">
        <f t="shared" si="33"/>
        <v>1326.7692</v>
      </c>
      <c r="T73" s="6">
        <f t="shared" si="34"/>
        <v>22.906</v>
      </c>
      <c r="U73" s="6" t="str">
        <f t="shared" si="35"/>
        <v>a</v>
      </c>
      <c r="V73" s="6" t="str">
        <f t="shared" si="36"/>
        <v>1326.7692±22.906a</v>
      </c>
      <c r="AR73" s="6" t="s">
        <v>558</v>
      </c>
      <c r="AS73" s="6">
        <v>2490.85416666667</v>
      </c>
      <c r="BD73" s="6">
        <f>BD62</f>
        <v>3019.8796875</v>
      </c>
      <c r="BE73" s="6">
        <f>BD63</f>
        <v>3022.54875</v>
      </c>
      <c r="BF73" s="6">
        <f>BD64</f>
        <v>3017.161875</v>
      </c>
      <c r="BH73" s="6">
        <f>BH62</f>
        <v>2153.8281875</v>
      </c>
      <c r="BI73" s="6">
        <f>BH63</f>
        <v>2156.49725</v>
      </c>
      <c r="BJ73" s="6">
        <f>BH64</f>
        <v>2151.110375</v>
      </c>
      <c r="BO73" s="6">
        <v>1665.37506666667</v>
      </c>
    </row>
    <row r="74" s="6" customFormat="1" spans="1:69">
      <c r="A74" s="6" t="s">
        <v>618</v>
      </c>
      <c r="B74" s="6">
        <v>4172.75</v>
      </c>
      <c r="C74" s="6">
        <f>(B74+B73)/2+(B77+B76)/2</f>
        <v>8218.20833333334</v>
      </c>
      <c r="D74" s="6">
        <f t="shared" si="37"/>
        <v>3205.10125</v>
      </c>
      <c r="E74" s="6" t="s">
        <v>618</v>
      </c>
      <c r="F74" s="6">
        <v>3988.16666666667</v>
      </c>
      <c r="G74" s="6">
        <f>F73+(F77+F76)/2</f>
        <v>7762.20833333333</v>
      </c>
      <c r="H74" s="6">
        <f t="shared" si="38"/>
        <v>3027.26125</v>
      </c>
      <c r="I74" s="6" t="s">
        <v>618</v>
      </c>
      <c r="J74" s="6">
        <v>3423.16666666667</v>
      </c>
      <c r="K74" s="6">
        <f>(J74+J73)/2+(J77+J76)/2</f>
        <v>6751.04166666667</v>
      </c>
      <c r="L74" s="6">
        <f t="shared" si="39"/>
        <v>2632.90625</v>
      </c>
      <c r="P74" s="6">
        <v>1292.6875</v>
      </c>
      <c r="Q74" s="6">
        <v>19.7699399341513</v>
      </c>
      <c r="R74" s="6" t="s">
        <v>111</v>
      </c>
      <c r="S74" s="6">
        <f t="shared" si="33"/>
        <v>1292.6875</v>
      </c>
      <c r="T74" s="6">
        <f t="shared" si="34"/>
        <v>19.7699</v>
      </c>
      <c r="U74" s="6" t="str">
        <f t="shared" si="35"/>
        <v>b</v>
      </c>
      <c r="V74" s="6" t="str">
        <f t="shared" si="36"/>
        <v>1292.6875±19.7699b</v>
      </c>
      <c r="AR74" s="6" t="s">
        <v>561</v>
      </c>
      <c r="AS74" s="6">
        <v>2599.861875</v>
      </c>
      <c r="AT74" s="6">
        <f>AVERAGE(AS74:AS76)</f>
        <v>2602.738125</v>
      </c>
      <c r="AU74" s="6">
        <f>STDEVA(AS74:AS76)</f>
        <v>2.53816209034706</v>
      </c>
      <c r="BO74" s="6">
        <v>1733.810375</v>
      </c>
      <c r="BP74" s="6">
        <f>AVERAGE(BO74:BO76)</f>
        <v>1736.686625</v>
      </c>
      <c r="BQ74" s="6">
        <f>STDEVA(BO74:BO76)</f>
        <v>2.53816209034702</v>
      </c>
    </row>
    <row r="75" s="6" customFormat="1" spans="1:67">
      <c r="A75" s="6" t="s">
        <v>618</v>
      </c>
      <c r="B75" s="6">
        <v>4182.33333333333</v>
      </c>
      <c r="C75" s="6">
        <f>(B75+B73)/2+B76</f>
        <v>8204.70833333334</v>
      </c>
      <c r="D75" s="6">
        <f t="shared" si="37"/>
        <v>3199.83625</v>
      </c>
      <c r="E75" s="6" t="s">
        <v>618</v>
      </c>
      <c r="F75" s="6">
        <v>3988.5</v>
      </c>
      <c r="G75" s="6">
        <f>(F75+F73)/2+F76</f>
        <v>7803.58333333333</v>
      </c>
      <c r="H75" s="6">
        <f t="shared" si="38"/>
        <v>3043.3975</v>
      </c>
      <c r="I75" s="6" t="s">
        <v>618</v>
      </c>
      <c r="J75" s="6">
        <v>3447.16666666667</v>
      </c>
      <c r="K75" s="6">
        <f>(J75+J73)/2+J76</f>
        <v>6702.125</v>
      </c>
      <c r="L75" s="6">
        <f t="shared" si="39"/>
        <v>2613.82875</v>
      </c>
      <c r="P75" s="6">
        <v>657.085</v>
      </c>
      <c r="Q75" s="6">
        <v>30.1657911331268</v>
      </c>
      <c r="R75" s="6" t="s">
        <v>109</v>
      </c>
      <c r="S75" s="6">
        <f t="shared" si="33"/>
        <v>657.085</v>
      </c>
      <c r="T75" s="6">
        <f t="shared" si="34"/>
        <v>30.1658</v>
      </c>
      <c r="U75" s="6" t="str">
        <f t="shared" si="35"/>
        <v>cde</v>
      </c>
      <c r="V75" s="6" t="str">
        <f t="shared" si="36"/>
        <v>657.085±30.1658cde</v>
      </c>
      <c r="AH75" s="6">
        <v>20</v>
      </c>
      <c r="AI75" s="6">
        <v>466.7</v>
      </c>
      <c r="AJ75" s="6">
        <v>500.9</v>
      </c>
      <c r="AR75" s="6" t="s">
        <v>561</v>
      </c>
      <c r="AS75" s="6">
        <v>2604.66375</v>
      </c>
      <c r="BO75" s="6">
        <v>1738.61225</v>
      </c>
    </row>
    <row r="76" s="6" customFormat="1" spans="1:67">
      <c r="A76" s="6" t="s">
        <v>619</v>
      </c>
      <c r="B76" s="6">
        <v>4089.16666666667</v>
      </c>
      <c r="E76" s="6" t="s">
        <v>619</v>
      </c>
      <c r="F76" s="6">
        <v>3885.08333333333</v>
      </c>
      <c r="I76" s="6" t="s">
        <v>619</v>
      </c>
      <c r="J76" s="6">
        <v>3310.75</v>
      </c>
      <c r="P76" s="6">
        <v>663.801666666666</v>
      </c>
      <c r="Q76" s="6">
        <v>14.6381415494187</v>
      </c>
      <c r="R76" s="6" t="s">
        <v>116</v>
      </c>
      <c r="S76" s="6">
        <f t="shared" si="33"/>
        <v>663.8017</v>
      </c>
      <c r="T76" s="6">
        <f t="shared" si="34"/>
        <v>14.6381</v>
      </c>
      <c r="U76" s="6" t="str">
        <f t="shared" si="35"/>
        <v>cd</v>
      </c>
      <c r="V76" s="6" t="str">
        <f t="shared" si="36"/>
        <v>663.8017±14.6381cd</v>
      </c>
      <c r="AH76" s="6">
        <v>13.3</v>
      </c>
      <c r="AI76" s="6">
        <v>311.1</v>
      </c>
      <c r="AJ76" s="6">
        <v>500.9</v>
      </c>
      <c r="AR76" s="6" t="s">
        <v>561</v>
      </c>
      <c r="AS76" s="6">
        <v>2603.68875</v>
      </c>
      <c r="BO76" s="6">
        <v>1737.63725</v>
      </c>
    </row>
    <row r="77" s="6" customFormat="1" spans="1:60">
      <c r="A77" s="6" t="s">
        <v>619</v>
      </c>
      <c r="B77" s="6">
        <v>4125.75</v>
      </c>
      <c r="E77" s="6" t="s">
        <v>619</v>
      </c>
      <c r="F77" s="6">
        <v>3942.33333333333</v>
      </c>
      <c r="I77" s="6" t="s">
        <v>619</v>
      </c>
      <c r="J77" s="6">
        <v>3432.58333333333</v>
      </c>
      <c r="P77" s="6">
        <v>594.165</v>
      </c>
      <c r="Q77" s="6">
        <v>19.8936705150795</v>
      </c>
      <c r="R77" s="6" t="s">
        <v>151</v>
      </c>
      <c r="S77" s="6">
        <f t="shared" si="33"/>
        <v>594.165</v>
      </c>
      <c r="T77" s="6">
        <f t="shared" si="34"/>
        <v>19.8937</v>
      </c>
      <c r="U77" s="6" t="str">
        <f t="shared" si="35"/>
        <v>hi</v>
      </c>
      <c r="V77" s="6" t="str">
        <f t="shared" si="36"/>
        <v>594.165±19.8937hi</v>
      </c>
      <c r="AH77" s="6">
        <v>15</v>
      </c>
      <c r="AI77" s="6">
        <v>350</v>
      </c>
      <c r="AJ77" s="6">
        <v>500.9</v>
      </c>
      <c r="BC77" s="6" t="s">
        <v>538</v>
      </c>
      <c r="BD77" s="6">
        <v>2486.705</v>
      </c>
      <c r="BE77" s="6">
        <v>20.202</v>
      </c>
      <c r="BF77" s="6">
        <v>466.6667</v>
      </c>
      <c r="BG77" s="6">
        <v>500.9</v>
      </c>
      <c r="BH77" s="6">
        <f t="shared" ref="BH77:BH100" si="40">BD77-BE77-BF77-BG77</f>
        <v>1498.9363</v>
      </c>
    </row>
    <row r="78" s="6" customFormat="1" spans="1:60">
      <c r="A78" s="6" t="s">
        <v>619</v>
      </c>
      <c r="B78" s="6">
        <v>4187</v>
      </c>
      <c r="E78" s="6" t="s">
        <v>619</v>
      </c>
      <c r="F78" s="6">
        <v>3997.83333333333</v>
      </c>
      <c r="I78" s="6" t="s">
        <v>619</v>
      </c>
      <c r="J78" s="6">
        <v>3467.08333333333</v>
      </c>
      <c r="P78" s="6">
        <v>484.954166666666</v>
      </c>
      <c r="Q78" s="6">
        <v>15.0234421162672</v>
      </c>
      <c r="R78" s="6" t="s">
        <v>157</v>
      </c>
      <c r="S78" s="6">
        <f t="shared" si="33"/>
        <v>484.9542</v>
      </c>
      <c r="T78" s="6">
        <f t="shared" si="34"/>
        <v>15.0234</v>
      </c>
      <c r="U78" s="6" t="str">
        <f t="shared" si="35"/>
        <v>k</v>
      </c>
      <c r="V78" s="6" t="str">
        <f t="shared" si="36"/>
        <v>484.9542±15.0234k</v>
      </c>
      <c r="AH78" s="6">
        <v>13.3</v>
      </c>
      <c r="AI78" s="6">
        <v>311.1</v>
      </c>
      <c r="AJ78" s="6">
        <v>500.9</v>
      </c>
      <c r="BC78" s="6" t="s">
        <v>538</v>
      </c>
      <c r="BD78" s="6">
        <v>2478.58</v>
      </c>
      <c r="BE78" s="6">
        <v>20.202</v>
      </c>
      <c r="BF78" s="6">
        <v>466.6667</v>
      </c>
      <c r="BG78" s="6">
        <v>500.9</v>
      </c>
      <c r="BH78" s="6">
        <f t="shared" si="40"/>
        <v>1490.8113</v>
      </c>
    </row>
    <row r="79" s="6" customFormat="1" spans="1:60">
      <c r="A79" s="6" t="s">
        <v>620</v>
      </c>
      <c r="B79" s="6">
        <v>1986.33333333333</v>
      </c>
      <c r="C79" s="6">
        <f>B79+(B83+B82)/2+B85+(B89+B88)/2</f>
        <v>7390.1875</v>
      </c>
      <c r="D79" s="6">
        <f t="shared" ref="D79:D81" si="41">C79*0.39</f>
        <v>2882.173125</v>
      </c>
      <c r="E79" s="6" t="s">
        <v>620</v>
      </c>
      <c r="F79" s="6">
        <v>1855.95833333333</v>
      </c>
      <c r="G79" s="6">
        <f>F79+(F83+F82)/2+F85+(F89+F88)/2</f>
        <v>6916.22916666667</v>
      </c>
      <c r="H79" s="6">
        <f t="shared" ref="H79:H81" si="42">G79*0.39</f>
        <v>2697.329375</v>
      </c>
      <c r="I79" s="6" t="s">
        <v>620</v>
      </c>
      <c r="J79" s="6">
        <v>1595.54166666667</v>
      </c>
      <c r="K79" s="6">
        <f>J79+(J83+J82)/2+J85+(J89+J88)/2</f>
        <v>5964.14583333333</v>
      </c>
      <c r="L79" s="6">
        <f t="shared" ref="L79:L81" si="43">K79*0.39</f>
        <v>2326.016875</v>
      </c>
      <c r="P79" s="6">
        <v>604.868333333334</v>
      </c>
      <c r="Q79" s="6">
        <v>15.5355127617616</v>
      </c>
      <c r="R79" s="6" t="s">
        <v>160</v>
      </c>
      <c r="S79" s="6">
        <f t="shared" si="33"/>
        <v>604.8683</v>
      </c>
      <c r="T79" s="6">
        <f t="shared" si="34"/>
        <v>15.5355</v>
      </c>
      <c r="U79" s="6" t="str">
        <f t="shared" si="35"/>
        <v>ghi</v>
      </c>
      <c r="V79" s="6" t="str">
        <f t="shared" si="36"/>
        <v>604.8683±15.5355ghi</v>
      </c>
      <c r="BC79" s="6" t="s">
        <v>538</v>
      </c>
      <c r="BD79" s="6">
        <v>2484.3325</v>
      </c>
      <c r="BE79" s="6">
        <v>20.202</v>
      </c>
      <c r="BF79" s="6">
        <v>466.6667</v>
      </c>
      <c r="BG79" s="6">
        <v>500.9</v>
      </c>
      <c r="BH79" s="6">
        <f t="shared" si="40"/>
        <v>1496.5638</v>
      </c>
    </row>
    <row r="80" s="6" customFormat="1" spans="1:60">
      <c r="A80" s="6" t="s">
        <v>620</v>
      </c>
      <c r="B80" s="6">
        <v>2126.66666666667</v>
      </c>
      <c r="C80" s="6">
        <f>B79+B82+(B86+B85)/2+B88</f>
        <v>7409.02083333333</v>
      </c>
      <c r="D80" s="6">
        <f t="shared" si="41"/>
        <v>2889.518125</v>
      </c>
      <c r="E80" s="6" t="s">
        <v>620</v>
      </c>
      <c r="F80" s="6">
        <v>1999.83333333333</v>
      </c>
      <c r="G80" s="6">
        <f>F79+F82+(F86+F85)/2+F88</f>
        <v>6923.5</v>
      </c>
      <c r="H80" s="6">
        <f t="shared" si="42"/>
        <v>2700.165</v>
      </c>
      <c r="I80" s="6" t="s">
        <v>620</v>
      </c>
      <c r="J80" s="6">
        <v>1727.75</v>
      </c>
      <c r="K80" s="6">
        <f>J79+J82+(J86+J85)/2+J88</f>
        <v>5982.8125</v>
      </c>
      <c r="L80" s="6">
        <f t="shared" si="43"/>
        <v>2333.296875</v>
      </c>
      <c r="P80" s="6">
        <v>633.755416666666</v>
      </c>
      <c r="Q80" s="6">
        <v>6.41630860743348</v>
      </c>
      <c r="R80" s="6" t="s">
        <v>588</v>
      </c>
      <c r="S80" s="6">
        <f t="shared" si="33"/>
        <v>633.7554</v>
      </c>
      <c r="T80" s="6">
        <f t="shared" si="34"/>
        <v>6.4163</v>
      </c>
      <c r="U80" s="6" t="str">
        <f t="shared" si="35"/>
        <v>efg</v>
      </c>
      <c r="V80" s="6" t="str">
        <f t="shared" si="36"/>
        <v>633.7554±6.4163efg</v>
      </c>
      <c r="BC80" s="6" t="s">
        <v>541</v>
      </c>
      <c r="BD80" s="6">
        <v>2200.25</v>
      </c>
      <c r="BE80" s="6">
        <v>13.468</v>
      </c>
      <c r="BF80" s="6">
        <v>311.1111</v>
      </c>
      <c r="BG80" s="6">
        <v>500.9</v>
      </c>
      <c r="BH80" s="6">
        <f t="shared" si="40"/>
        <v>1374.7709</v>
      </c>
    </row>
    <row r="81" s="6" customFormat="1" spans="1:60">
      <c r="A81" s="6" t="s">
        <v>620</v>
      </c>
      <c r="B81" s="6">
        <v>2128.5</v>
      </c>
      <c r="C81" s="6">
        <f>B79+B82+B85+B88</f>
        <v>7346.875</v>
      </c>
      <c r="D81" s="6">
        <f t="shared" si="41"/>
        <v>2865.28125</v>
      </c>
      <c r="E81" s="6" t="s">
        <v>620</v>
      </c>
      <c r="F81" s="6">
        <v>2001.04166666667</v>
      </c>
      <c r="G81" s="6">
        <f>F79+F82+F85+F88</f>
        <v>6882.875</v>
      </c>
      <c r="H81" s="6">
        <f t="shared" si="42"/>
        <v>2684.32125</v>
      </c>
      <c r="I81" s="6" t="s">
        <v>620</v>
      </c>
      <c r="J81" s="6">
        <v>1731.20833333333</v>
      </c>
      <c r="K81" s="6">
        <f>J79+J82+J85+J88</f>
        <v>5941.08333333333</v>
      </c>
      <c r="L81" s="6">
        <f t="shared" si="43"/>
        <v>2317.0225</v>
      </c>
      <c r="P81" s="6">
        <v>584.0575</v>
      </c>
      <c r="Q81" s="6">
        <v>16.5654702996931</v>
      </c>
      <c r="R81" s="6" t="s">
        <v>123</v>
      </c>
      <c r="S81" s="6">
        <f t="shared" si="33"/>
        <v>584.0575</v>
      </c>
      <c r="T81" s="6">
        <f t="shared" si="34"/>
        <v>16.5655</v>
      </c>
      <c r="U81" s="6" t="str">
        <f t="shared" si="35"/>
        <v>i</v>
      </c>
      <c r="V81" s="6" t="str">
        <f t="shared" si="36"/>
        <v>584.0575±16.5655i</v>
      </c>
      <c r="BC81" s="6" t="s">
        <v>541</v>
      </c>
      <c r="BD81" s="6">
        <v>2203.57583333333</v>
      </c>
      <c r="BE81" s="6">
        <v>13.468</v>
      </c>
      <c r="BF81" s="6">
        <v>311.1111</v>
      </c>
      <c r="BG81" s="6">
        <v>500.9</v>
      </c>
      <c r="BH81" s="6">
        <f t="shared" si="40"/>
        <v>1378.09673333333</v>
      </c>
    </row>
    <row r="82" s="6" customFormat="1" spans="1:60">
      <c r="A82" s="6" t="s">
        <v>621</v>
      </c>
      <c r="B82" s="6">
        <v>2058.54166666667</v>
      </c>
      <c r="E82" s="6" t="s">
        <v>621</v>
      </c>
      <c r="F82" s="6">
        <v>1929.125</v>
      </c>
      <c r="I82" s="6" t="s">
        <v>621</v>
      </c>
      <c r="J82" s="6">
        <v>1671.875</v>
      </c>
      <c r="P82" s="6">
        <v>456.495</v>
      </c>
      <c r="Q82" s="6">
        <v>15.1446861555472</v>
      </c>
      <c r="R82" s="6" t="s">
        <v>154</v>
      </c>
      <c r="S82" s="6">
        <f t="shared" si="33"/>
        <v>456.495</v>
      </c>
      <c r="T82" s="6">
        <f t="shared" si="34"/>
        <v>15.1447</v>
      </c>
      <c r="U82" s="6" t="str">
        <f t="shared" si="35"/>
        <v>l</v>
      </c>
      <c r="V82" s="6" t="str">
        <f t="shared" si="36"/>
        <v>456.495±15.1447l</v>
      </c>
      <c r="BC82" s="6" t="s">
        <v>541</v>
      </c>
      <c r="BD82" s="6">
        <v>2213.835</v>
      </c>
      <c r="BE82" s="6">
        <v>13.468</v>
      </c>
      <c r="BF82" s="6">
        <v>311.1111</v>
      </c>
      <c r="BG82" s="6">
        <v>500.9</v>
      </c>
      <c r="BH82" s="6">
        <f t="shared" si="40"/>
        <v>1388.3559</v>
      </c>
    </row>
    <row r="83" s="6" customFormat="1" spans="1:60">
      <c r="A83" s="6" t="s">
        <v>621</v>
      </c>
      <c r="B83" s="6">
        <v>2091.375</v>
      </c>
      <c r="E83" s="6" t="s">
        <v>621</v>
      </c>
      <c r="F83" s="6">
        <v>1967.04166666667</v>
      </c>
      <c r="I83" s="6" t="s">
        <v>621</v>
      </c>
      <c r="J83" s="6">
        <v>1690.20833333333</v>
      </c>
      <c r="P83" s="6">
        <v>619.58</v>
      </c>
      <c r="Q83" s="6">
        <v>8.09100407860484</v>
      </c>
      <c r="R83" s="6" t="s">
        <v>610</v>
      </c>
      <c r="S83" s="6">
        <f t="shared" si="33"/>
        <v>619.58</v>
      </c>
      <c r="T83" s="6">
        <f t="shared" si="34"/>
        <v>8.091</v>
      </c>
      <c r="U83" s="6" t="str">
        <f t="shared" si="35"/>
        <v>fgh</v>
      </c>
      <c r="V83" s="6" t="str">
        <f t="shared" si="36"/>
        <v>619.58±8.091fgh</v>
      </c>
      <c r="BC83" s="6" t="s">
        <v>544</v>
      </c>
      <c r="BD83" s="6">
        <v>2201.63666666667</v>
      </c>
      <c r="BE83" s="6">
        <v>13.468</v>
      </c>
      <c r="BF83" s="6">
        <v>311.1111</v>
      </c>
      <c r="BG83" s="6">
        <v>500.9</v>
      </c>
      <c r="BH83" s="6">
        <f t="shared" si="40"/>
        <v>1376.15756666667</v>
      </c>
    </row>
    <row r="84" s="6" customFormat="1" spans="1:60">
      <c r="A84" s="6" t="s">
        <v>621</v>
      </c>
      <c r="B84" s="6">
        <v>2140.54166666667</v>
      </c>
      <c r="E84" s="6" t="s">
        <v>621</v>
      </c>
      <c r="F84" s="6">
        <v>2020.66666666667</v>
      </c>
      <c r="I84" s="6" t="s">
        <v>621</v>
      </c>
      <c r="J84" s="6">
        <v>1744.08333333333</v>
      </c>
      <c r="P84" s="6">
        <v>684.632</v>
      </c>
      <c r="Q84" s="6">
        <v>11.5166335250367</v>
      </c>
      <c r="R84" s="6" t="s">
        <v>114</v>
      </c>
      <c r="S84" s="6">
        <f t="shared" si="33"/>
        <v>684.632</v>
      </c>
      <c r="T84" s="6">
        <f t="shared" si="34"/>
        <v>11.5166</v>
      </c>
      <c r="U84" s="6" t="str">
        <f t="shared" si="35"/>
        <v>c</v>
      </c>
      <c r="V84" s="6" t="str">
        <f t="shared" si="36"/>
        <v>684.632±11.5166c</v>
      </c>
      <c r="BC84" s="6" t="s">
        <v>544</v>
      </c>
      <c r="BD84" s="6">
        <v>2218.53666666666</v>
      </c>
      <c r="BE84" s="6">
        <v>13.468</v>
      </c>
      <c r="BF84" s="6">
        <v>311.1111</v>
      </c>
      <c r="BG84" s="6">
        <v>500.9</v>
      </c>
      <c r="BH84" s="6">
        <f t="shared" si="40"/>
        <v>1393.05756666666</v>
      </c>
    </row>
    <row r="85" s="6" customFormat="1" spans="1:60">
      <c r="A85" s="6" t="s">
        <v>622</v>
      </c>
      <c r="B85" s="6">
        <v>1808.45833333333</v>
      </c>
      <c r="E85" s="6" t="s">
        <v>622</v>
      </c>
      <c r="F85" s="6">
        <v>1705.41666666667</v>
      </c>
      <c r="I85" s="6" t="s">
        <v>622</v>
      </c>
      <c r="J85" s="6">
        <v>1464.83333333333</v>
      </c>
      <c r="P85" s="6">
        <v>639.548</v>
      </c>
      <c r="Q85" s="6">
        <v>5.83829913159648</v>
      </c>
      <c r="R85" s="6" t="s">
        <v>125</v>
      </c>
      <c r="S85" s="6">
        <f t="shared" si="33"/>
        <v>639.548</v>
      </c>
      <c r="T85" s="6">
        <f t="shared" si="34"/>
        <v>5.8383</v>
      </c>
      <c r="U85" s="6" t="str">
        <f t="shared" si="35"/>
        <v>def</v>
      </c>
      <c r="V85" s="6" t="str">
        <f t="shared" si="36"/>
        <v>639.548±5.8383def</v>
      </c>
      <c r="BC85" s="6" t="s">
        <v>544</v>
      </c>
      <c r="BD85" s="6">
        <v>2204.5725</v>
      </c>
      <c r="BE85" s="6">
        <v>13.468</v>
      </c>
      <c r="BF85" s="6">
        <v>311.1111</v>
      </c>
      <c r="BG85" s="6">
        <v>500.9</v>
      </c>
      <c r="BH85" s="6">
        <f t="shared" si="40"/>
        <v>1379.0934</v>
      </c>
    </row>
    <row r="86" s="6" customFormat="1" spans="1:60">
      <c r="A86" s="6" t="s">
        <v>622</v>
      </c>
      <c r="B86" s="6">
        <v>1932.75</v>
      </c>
      <c r="E86" s="6" t="s">
        <v>622</v>
      </c>
      <c r="F86" s="6">
        <v>1786.66666666667</v>
      </c>
      <c r="I86" s="6" t="s">
        <v>622</v>
      </c>
      <c r="J86" s="6">
        <v>1548.29166666667</v>
      </c>
      <c r="P86" s="6">
        <v>537.654</v>
      </c>
      <c r="Q86" s="6">
        <v>4.37008878628335</v>
      </c>
      <c r="R86" s="6" t="s">
        <v>153</v>
      </c>
      <c r="S86" s="6">
        <f t="shared" si="33"/>
        <v>537.654</v>
      </c>
      <c r="T86" s="6">
        <f t="shared" si="34"/>
        <v>4.3701</v>
      </c>
      <c r="U86" s="6" t="str">
        <f t="shared" si="35"/>
        <v>j</v>
      </c>
      <c r="V86" s="6" t="str">
        <f t="shared" si="36"/>
        <v>537.654±4.3701j</v>
      </c>
      <c r="BC86" s="6" t="s">
        <v>548</v>
      </c>
      <c r="BD86" s="6">
        <v>2443.9715625</v>
      </c>
      <c r="BE86" s="6">
        <v>15.1515</v>
      </c>
      <c r="BF86" s="6">
        <v>350</v>
      </c>
      <c r="BG86" s="6">
        <v>500.9</v>
      </c>
      <c r="BH86" s="6">
        <f t="shared" si="40"/>
        <v>1577.9200625</v>
      </c>
    </row>
    <row r="87" s="6" customFormat="1" spans="1:60">
      <c r="A87" s="6" t="s">
        <v>622</v>
      </c>
      <c r="B87" s="6">
        <v>1998.625</v>
      </c>
      <c r="E87" s="6" t="s">
        <v>622</v>
      </c>
      <c r="F87" s="6">
        <v>1800.58333333333</v>
      </c>
      <c r="I87" s="6" t="s">
        <v>622</v>
      </c>
      <c r="J87" s="6">
        <v>1557.375</v>
      </c>
      <c r="BC87" s="6" t="s">
        <v>548</v>
      </c>
      <c r="BD87" s="6">
        <v>2446.9453125</v>
      </c>
      <c r="BE87" s="6">
        <v>15.1515</v>
      </c>
      <c r="BF87" s="6">
        <v>350</v>
      </c>
      <c r="BG87" s="6">
        <v>500.9</v>
      </c>
      <c r="BH87" s="6">
        <f t="shared" si="40"/>
        <v>1580.8938125</v>
      </c>
    </row>
    <row r="88" s="6" customFormat="1" spans="1:60">
      <c r="A88" s="6" t="s">
        <v>623</v>
      </c>
      <c r="B88" s="6">
        <v>1493.54166666667</v>
      </c>
      <c r="E88" s="6" t="s">
        <v>623</v>
      </c>
      <c r="F88" s="6">
        <v>1392.375</v>
      </c>
      <c r="I88" s="6" t="s">
        <v>623</v>
      </c>
      <c r="J88" s="6">
        <v>1208.83333333333</v>
      </c>
      <c r="BC88" s="6" t="s">
        <v>548</v>
      </c>
      <c r="BD88" s="6">
        <v>2450.12625</v>
      </c>
      <c r="BE88" s="6">
        <v>15.1515</v>
      </c>
      <c r="BF88" s="6">
        <v>350</v>
      </c>
      <c r="BG88" s="6">
        <v>500.9</v>
      </c>
      <c r="BH88" s="6">
        <f t="shared" si="40"/>
        <v>1584.07475</v>
      </c>
    </row>
    <row r="89" s="6" customFormat="1" spans="1:60">
      <c r="A89" s="6" t="s">
        <v>623</v>
      </c>
      <c r="B89" s="6">
        <v>1547.33333333333</v>
      </c>
      <c r="E89" s="6" t="s">
        <v>623</v>
      </c>
      <c r="F89" s="6">
        <v>1421.16666666667</v>
      </c>
      <c r="I89" s="6" t="s">
        <v>623</v>
      </c>
      <c r="J89" s="6">
        <v>1236.625</v>
      </c>
      <c r="BC89" s="6" t="s">
        <v>551</v>
      </c>
      <c r="BD89" s="6">
        <v>2622.555</v>
      </c>
      <c r="BE89" s="6">
        <v>20.202</v>
      </c>
      <c r="BF89" s="6">
        <v>466.6667</v>
      </c>
      <c r="BG89" s="6">
        <v>500.9</v>
      </c>
      <c r="BH89" s="6">
        <f t="shared" si="40"/>
        <v>1634.7863</v>
      </c>
    </row>
    <row r="90" s="6" customFormat="1" spans="1:60">
      <c r="A90" s="6" t="s">
        <v>623</v>
      </c>
      <c r="B90" s="6">
        <v>1617.70833333333</v>
      </c>
      <c r="E90" s="6" t="s">
        <v>623</v>
      </c>
      <c r="F90" s="6">
        <v>1493.41666666667</v>
      </c>
      <c r="I90" s="6" t="s">
        <v>623</v>
      </c>
      <c r="J90" s="6">
        <v>1284.95833333333</v>
      </c>
      <c r="BC90" s="6" t="s">
        <v>551</v>
      </c>
      <c r="BD90" s="6">
        <v>2632.90625</v>
      </c>
      <c r="BE90" s="6">
        <v>20.202</v>
      </c>
      <c r="BF90" s="6">
        <v>466.6667</v>
      </c>
      <c r="BG90" s="6">
        <v>500.9</v>
      </c>
      <c r="BH90" s="6">
        <f t="shared" si="40"/>
        <v>1645.13755</v>
      </c>
    </row>
    <row r="91" s="6" customFormat="1" spans="1:60">
      <c r="A91" s="6" t="s">
        <v>624</v>
      </c>
      <c r="B91" s="6">
        <v>1866.66666666667</v>
      </c>
      <c r="C91" s="6">
        <f>B93+(B95+B96)/2+(B97+B99)/2+B102</f>
        <v>7354.875</v>
      </c>
      <c r="D91" s="6">
        <f t="shared" ref="D91:D93" si="44">C91*0.39</f>
        <v>2868.40125</v>
      </c>
      <c r="E91" s="6" t="s">
        <v>624</v>
      </c>
      <c r="F91" s="6">
        <v>1740.83333333333</v>
      </c>
      <c r="G91" s="6">
        <f>F93+(F95+F96)/2+(F97+F99)/2+F102</f>
        <v>6846.08333333333</v>
      </c>
      <c r="H91" s="6">
        <f t="shared" ref="H91:H93" si="45">G91*0.39</f>
        <v>2669.9725</v>
      </c>
      <c r="I91" s="6" t="s">
        <v>624</v>
      </c>
      <c r="J91" s="6">
        <v>1505.625</v>
      </c>
      <c r="K91" s="6">
        <f>J93+(J95+J96)/2+(J97+J99)/2+J102</f>
        <v>5911.95833333333</v>
      </c>
      <c r="L91" s="6">
        <f t="shared" ref="L91:L93" si="46">K91*0.39</f>
        <v>2305.66375</v>
      </c>
      <c r="BC91" s="6" t="s">
        <v>551</v>
      </c>
      <c r="BD91" s="6">
        <v>2613.82875</v>
      </c>
      <c r="BE91" s="6">
        <v>20.202</v>
      </c>
      <c r="BF91" s="6">
        <v>466.6667</v>
      </c>
      <c r="BG91" s="6">
        <v>500.9</v>
      </c>
      <c r="BH91" s="6">
        <f t="shared" si="40"/>
        <v>1626.06005</v>
      </c>
    </row>
    <row r="92" s="6" customFormat="1" spans="1:60">
      <c r="A92" s="6" t="s">
        <v>624</v>
      </c>
      <c r="B92" s="6">
        <v>1949.95833333333</v>
      </c>
      <c r="C92" s="6">
        <f>B93+B96+(B98+B99)/2+B102</f>
        <v>7394.35416666667</v>
      </c>
      <c r="D92" s="6">
        <f t="shared" si="44"/>
        <v>2883.798125</v>
      </c>
      <c r="E92" s="6" t="s">
        <v>624</v>
      </c>
      <c r="F92" s="6">
        <v>1824.91666666667</v>
      </c>
      <c r="G92" s="6">
        <f>F93+F96+(F98+F99)/2+F102</f>
        <v>6886.99999999999</v>
      </c>
      <c r="H92" s="6">
        <f t="shared" si="45"/>
        <v>2685.93</v>
      </c>
      <c r="I92" s="6" t="s">
        <v>624</v>
      </c>
      <c r="J92" s="6">
        <v>1566.79166666667</v>
      </c>
      <c r="K92" s="6">
        <f>J93+J96+(J98+J99)/2+J102</f>
        <v>5946.875</v>
      </c>
      <c r="L92" s="6">
        <f t="shared" si="46"/>
        <v>2319.28125</v>
      </c>
      <c r="BC92" s="6" t="s">
        <v>554</v>
      </c>
      <c r="BD92" s="6">
        <v>2417.23083333333</v>
      </c>
      <c r="BE92" s="6">
        <v>13.468</v>
      </c>
      <c r="BF92" s="6">
        <v>311.1111</v>
      </c>
      <c r="BG92" s="6">
        <v>500.9</v>
      </c>
      <c r="BH92" s="6">
        <f t="shared" si="40"/>
        <v>1591.75173333333</v>
      </c>
    </row>
    <row r="93" s="6" customFormat="1" spans="1:60">
      <c r="A93" s="6" t="s">
        <v>624</v>
      </c>
      <c r="B93" s="6">
        <v>1956.375</v>
      </c>
      <c r="C93" s="6">
        <f>B93+(B94+B96)/2+B99+B102</f>
        <v>7381.85416666667</v>
      </c>
      <c r="D93" s="6">
        <f t="shared" si="44"/>
        <v>2878.923125</v>
      </c>
      <c r="E93" s="6" t="s">
        <v>624</v>
      </c>
      <c r="F93" s="6">
        <v>1825.20833333333</v>
      </c>
      <c r="G93" s="6">
        <f>F93+(F94+F96)/2+F99+F102</f>
        <v>6873.47916666667</v>
      </c>
      <c r="H93" s="6">
        <f t="shared" si="45"/>
        <v>2680.656875</v>
      </c>
      <c r="I93" s="6" t="s">
        <v>624</v>
      </c>
      <c r="J93" s="6">
        <v>1580.41666666667</v>
      </c>
      <c r="K93" s="6">
        <f>J93+(J94+J96)/2+J99+J102</f>
        <v>5943.8125</v>
      </c>
      <c r="L93" s="6">
        <f t="shared" si="46"/>
        <v>2318.086875</v>
      </c>
      <c r="BC93" s="6" t="s">
        <v>554</v>
      </c>
      <c r="BD93" s="6">
        <v>2419.70083333333</v>
      </c>
      <c r="BE93" s="6">
        <v>13.468</v>
      </c>
      <c r="BF93" s="6">
        <v>311.1111</v>
      </c>
      <c r="BG93" s="6">
        <v>500.9</v>
      </c>
      <c r="BH93" s="6">
        <f t="shared" si="40"/>
        <v>1594.22173333333</v>
      </c>
    </row>
    <row r="94" s="6" customFormat="1" spans="1:60">
      <c r="A94" s="6" t="s">
        <v>625</v>
      </c>
      <c r="B94" s="6">
        <v>1981.25</v>
      </c>
      <c r="E94" s="6" t="s">
        <v>625</v>
      </c>
      <c r="F94" s="6">
        <v>1855.375</v>
      </c>
      <c r="I94" s="6" t="s">
        <v>625</v>
      </c>
      <c r="J94" s="6">
        <v>1607.625</v>
      </c>
      <c r="BC94" s="6" t="s">
        <v>554</v>
      </c>
      <c r="BD94" s="6">
        <v>2424.68416666667</v>
      </c>
      <c r="BE94" s="6">
        <v>13.468</v>
      </c>
      <c r="BF94" s="6">
        <v>311.1111</v>
      </c>
      <c r="BG94" s="6">
        <v>500.9</v>
      </c>
      <c r="BH94" s="6">
        <f t="shared" si="40"/>
        <v>1599.20506666667</v>
      </c>
    </row>
    <row r="95" s="6" customFormat="1" spans="1:60">
      <c r="A95" s="6" t="s">
        <v>625</v>
      </c>
      <c r="B95" s="6">
        <v>2021.25</v>
      </c>
      <c r="E95" s="6" t="s">
        <v>625</v>
      </c>
      <c r="F95" s="6">
        <v>1894.625</v>
      </c>
      <c r="I95" s="6" t="s">
        <v>625</v>
      </c>
      <c r="J95" s="6">
        <v>1627.08333333333</v>
      </c>
      <c r="BC95" s="6" t="s">
        <v>558</v>
      </c>
      <c r="BD95" s="6">
        <v>2465.92666666666</v>
      </c>
      <c r="BE95" s="6">
        <v>13.468</v>
      </c>
      <c r="BF95" s="6">
        <v>311.1111</v>
      </c>
      <c r="BG95" s="6">
        <v>500.9</v>
      </c>
      <c r="BH95" s="6">
        <f t="shared" si="40"/>
        <v>1640.44756666666</v>
      </c>
    </row>
    <row r="96" spans="1:60">
      <c r="A96" s="6" t="s">
        <v>625</v>
      </c>
      <c r="B96" s="6">
        <v>2023.29166666667</v>
      </c>
      <c r="E96" s="6" t="s">
        <v>625</v>
      </c>
      <c r="F96" s="6">
        <v>1897.33333333333</v>
      </c>
      <c r="I96" s="6" t="s">
        <v>625</v>
      </c>
      <c r="J96" s="6">
        <v>1640.33333333333</v>
      </c>
      <c r="BC96" s="6" t="s">
        <v>558</v>
      </c>
      <c r="BD96" s="6">
        <v>2496.585</v>
      </c>
      <c r="BE96" s="6">
        <v>13.468</v>
      </c>
      <c r="BF96" s="6">
        <v>311.1111</v>
      </c>
      <c r="BG96" s="6">
        <v>500.9</v>
      </c>
      <c r="BH96" s="6">
        <f t="shared" si="40"/>
        <v>1671.1059</v>
      </c>
    </row>
    <row r="97" s="6" customFormat="1" spans="1:60">
      <c r="A97" s="6" t="s">
        <v>626</v>
      </c>
      <c r="B97" s="6">
        <v>1802.70833333333</v>
      </c>
      <c r="E97" s="6" t="s">
        <v>626</v>
      </c>
      <c r="F97" s="6">
        <v>1676.95833333333</v>
      </c>
      <c r="I97" s="6" t="s">
        <v>626</v>
      </c>
      <c r="J97" s="6">
        <v>1451</v>
      </c>
      <c r="BC97" s="6" t="s">
        <v>558</v>
      </c>
      <c r="BD97" s="6">
        <v>2490.85416666667</v>
      </c>
      <c r="BE97" s="6">
        <v>13.468</v>
      </c>
      <c r="BF97" s="6">
        <v>311.1111</v>
      </c>
      <c r="BG97" s="6">
        <v>500.9</v>
      </c>
      <c r="BH97" s="6">
        <f t="shared" si="40"/>
        <v>1665.37506666667</v>
      </c>
    </row>
    <row r="98" s="6" customFormat="1" spans="1:60">
      <c r="A98" s="6" t="s">
        <v>626</v>
      </c>
      <c r="B98" s="6">
        <v>1879.625</v>
      </c>
      <c r="E98" s="6" t="s">
        <v>626</v>
      </c>
      <c r="F98" s="6">
        <v>1756.08333333333</v>
      </c>
      <c r="I98" s="6" t="s">
        <v>626</v>
      </c>
      <c r="J98" s="6">
        <v>1507.58333333333</v>
      </c>
      <c r="BC98" s="6" t="s">
        <v>561</v>
      </c>
      <c r="BD98" s="6">
        <v>2599.861875</v>
      </c>
      <c r="BE98" s="6">
        <v>15.1515</v>
      </c>
      <c r="BF98" s="6">
        <v>350</v>
      </c>
      <c r="BG98" s="6">
        <v>500.9</v>
      </c>
      <c r="BH98" s="6">
        <f t="shared" si="40"/>
        <v>1733.810375</v>
      </c>
    </row>
    <row r="99" s="6" customFormat="1" spans="1:60">
      <c r="A99" s="6" t="s">
        <v>626</v>
      </c>
      <c r="B99" s="6">
        <v>1896.66666666667</v>
      </c>
      <c r="E99" s="6" t="s">
        <v>626</v>
      </c>
      <c r="F99" s="6">
        <v>1771</v>
      </c>
      <c r="I99" s="6" t="s">
        <v>626</v>
      </c>
      <c r="J99" s="6">
        <v>1534.16666666667</v>
      </c>
      <c r="BC99" s="6" t="s">
        <v>561</v>
      </c>
      <c r="BD99" s="6">
        <v>2604.66375</v>
      </c>
      <c r="BE99" s="6">
        <v>15.1515</v>
      </c>
      <c r="BF99" s="6">
        <v>350</v>
      </c>
      <c r="BG99" s="6">
        <v>500.9</v>
      </c>
      <c r="BH99" s="6">
        <f t="shared" si="40"/>
        <v>1738.61225</v>
      </c>
    </row>
    <row r="100" s="6" customFormat="1" spans="1:60">
      <c r="A100" s="6" t="s">
        <v>627</v>
      </c>
      <c r="B100" s="6">
        <v>1394.95833333333</v>
      </c>
      <c r="E100" s="6" t="s">
        <v>627</v>
      </c>
      <c r="F100" s="6">
        <v>1298.41666666667</v>
      </c>
      <c r="I100" s="6" t="s">
        <v>627</v>
      </c>
      <c r="J100" s="6">
        <v>1128.58333333333</v>
      </c>
      <c r="BC100" s="6" t="s">
        <v>561</v>
      </c>
      <c r="BD100" s="6">
        <v>2603.68875</v>
      </c>
      <c r="BE100" s="6">
        <v>15.1515</v>
      </c>
      <c r="BF100" s="6">
        <v>350</v>
      </c>
      <c r="BG100" s="6">
        <v>500.9</v>
      </c>
      <c r="BH100" s="6">
        <f t="shared" si="40"/>
        <v>1737.63725</v>
      </c>
    </row>
    <row r="101" spans="1:10">
      <c r="A101" s="6" t="s">
        <v>627</v>
      </c>
      <c r="B101" s="6">
        <v>1411.04166666667</v>
      </c>
      <c r="E101" s="6" t="s">
        <v>627</v>
      </c>
      <c r="F101" s="6">
        <v>1352.91666666667</v>
      </c>
      <c r="I101" s="6" t="s">
        <v>627</v>
      </c>
      <c r="J101" s="6">
        <v>1177.66666666667</v>
      </c>
    </row>
    <row r="102" spans="1:62">
      <c r="A102" s="6" t="s">
        <v>627</v>
      </c>
      <c r="B102" s="6">
        <v>1526.54166666667</v>
      </c>
      <c r="E102" s="6" t="s">
        <v>627</v>
      </c>
      <c r="F102" s="6">
        <v>1400.91666666667</v>
      </c>
      <c r="I102" s="6" t="s">
        <v>627</v>
      </c>
      <c r="J102" s="6">
        <v>1205.25</v>
      </c>
      <c r="BD102" s="6">
        <f>BD77</f>
        <v>2486.705</v>
      </c>
      <c r="BE102" s="6">
        <f>BD78</f>
        <v>2478.58</v>
      </c>
      <c r="BF102" s="6">
        <f>BD79</f>
        <v>2484.3325</v>
      </c>
      <c r="BH102" s="6">
        <f>BH77</f>
        <v>1498.9363</v>
      </c>
      <c r="BI102" s="6">
        <f>BH78</f>
        <v>1490.8113</v>
      </c>
      <c r="BJ102" s="6">
        <f>BH79</f>
        <v>1496.5638</v>
      </c>
    </row>
    <row r="103" spans="1:62">
      <c r="A103" s="6" t="s">
        <v>628</v>
      </c>
      <c r="B103" s="6">
        <v>1960.35</v>
      </c>
      <c r="C103" s="6">
        <f>(B105+B103)/2+(B107+B106)/2+B109+(B113+B112)/2</f>
        <v>7701.55</v>
      </c>
      <c r="D103" s="6">
        <f t="shared" ref="D103:D105" si="47">C103*0.39</f>
        <v>3003.6045</v>
      </c>
      <c r="E103" s="6" t="s">
        <v>628</v>
      </c>
      <c r="F103" s="6">
        <v>1809.5</v>
      </c>
      <c r="G103" s="6">
        <f>(F105+F103)/2+(F107+F106)/2+F109+(F113+F112)/2</f>
        <v>7307.025</v>
      </c>
      <c r="H103" s="6">
        <f t="shared" ref="H103:H105" si="48">G103*0.39</f>
        <v>2849.73975</v>
      </c>
      <c r="I103" s="6" t="s">
        <v>628</v>
      </c>
      <c r="J103" s="6">
        <v>1566.2</v>
      </c>
      <c r="K103" s="6">
        <f>(J105+J103)/2+(J107+J106)/2+J109+(J113+J112)/2</f>
        <v>6323.55</v>
      </c>
      <c r="L103" s="6">
        <f t="shared" ref="L103:L105" si="49">K103*0.39</f>
        <v>2466.1845</v>
      </c>
      <c r="BD103" s="6">
        <f>BD80</f>
        <v>2200.25</v>
      </c>
      <c r="BE103" s="6">
        <f>BD81</f>
        <v>2203.57583333333</v>
      </c>
      <c r="BF103" s="6">
        <f>BD82</f>
        <v>2213.835</v>
      </c>
      <c r="BH103" s="6">
        <f>BH80</f>
        <v>1374.7709</v>
      </c>
      <c r="BI103" s="6">
        <f>BH81</f>
        <v>1378.09673333333</v>
      </c>
      <c r="BJ103" s="6">
        <f>BH82</f>
        <v>1388.3559</v>
      </c>
    </row>
    <row r="104" s="6" customFormat="1" spans="1:62">
      <c r="A104" s="6" t="s">
        <v>628</v>
      </c>
      <c r="B104" s="6">
        <v>2003.3</v>
      </c>
      <c r="C104" s="6">
        <f>(B104+B103)/2+(B108+B106)/2+(B110+B109)/2+B112</f>
        <v>7717.525</v>
      </c>
      <c r="D104" s="6">
        <f t="shared" si="47"/>
        <v>3009.83475</v>
      </c>
      <c r="E104" s="6" t="s">
        <v>628</v>
      </c>
      <c r="F104" s="6">
        <v>1852.5</v>
      </c>
      <c r="G104" s="6">
        <f>(F104+F103)/2+(F108+F106)/2+(F110+F109)/2+F112</f>
        <v>7321.6</v>
      </c>
      <c r="H104" s="6">
        <f t="shared" si="48"/>
        <v>2855.424</v>
      </c>
      <c r="I104" s="6" t="s">
        <v>628</v>
      </c>
      <c r="J104" s="6">
        <v>1592.7</v>
      </c>
      <c r="K104" s="6">
        <f>(J104+J103)/2+(J108+J106)/2+(J110+J109)/2+J112</f>
        <v>6336.075</v>
      </c>
      <c r="L104" s="6">
        <f t="shared" si="49"/>
        <v>2471.06925</v>
      </c>
      <c r="BD104" s="6">
        <f>BD83</f>
        <v>2201.63666666667</v>
      </c>
      <c r="BE104" s="6">
        <f>BD84</f>
        <v>2218.53666666666</v>
      </c>
      <c r="BF104" s="6">
        <f>BD85</f>
        <v>2204.5725</v>
      </c>
      <c r="BH104" s="6">
        <f>BH83</f>
        <v>1376.15756666667</v>
      </c>
      <c r="BI104" s="6">
        <f>BH84</f>
        <v>1393.05756666666</v>
      </c>
      <c r="BJ104" s="6">
        <f>BH85</f>
        <v>1379.0934</v>
      </c>
    </row>
    <row r="105" s="6" customFormat="1" spans="1:62">
      <c r="A105" s="6" t="s">
        <v>628</v>
      </c>
      <c r="B105" s="6">
        <v>2004.6</v>
      </c>
      <c r="C105" s="6">
        <f>B103+B106+(B111+B109)/2+B112</f>
        <v>7695.825</v>
      </c>
      <c r="D105" s="6">
        <f t="shared" si="47"/>
        <v>3001.37175</v>
      </c>
      <c r="E105" s="6" t="s">
        <v>628</v>
      </c>
      <c r="F105" s="6">
        <v>1853.3</v>
      </c>
      <c r="G105" s="6">
        <f>F103+F106+(F111+F109)/2+F112</f>
        <v>7287.975</v>
      </c>
      <c r="H105" s="6">
        <f t="shared" si="48"/>
        <v>2842.31025</v>
      </c>
      <c r="I105" s="6" t="s">
        <v>628</v>
      </c>
      <c r="J105" s="6">
        <v>1607.1</v>
      </c>
      <c r="K105" s="6">
        <f>J103+J106+(J111+J109)/2+J112</f>
        <v>6297.425</v>
      </c>
      <c r="L105" s="6">
        <f t="shared" si="49"/>
        <v>2455.99575</v>
      </c>
      <c r="BD105" s="6">
        <f>BD86</f>
        <v>2443.9715625</v>
      </c>
      <c r="BE105" s="6">
        <f>BD87</f>
        <v>2446.9453125</v>
      </c>
      <c r="BF105" s="6">
        <f>BD88</f>
        <v>2450.12625</v>
      </c>
      <c r="BH105" s="6">
        <f>BH86</f>
        <v>1577.9200625</v>
      </c>
      <c r="BI105" s="6">
        <f>BH87</f>
        <v>1580.8938125</v>
      </c>
      <c r="BJ105" s="6">
        <f>BH88</f>
        <v>1584.07475</v>
      </c>
    </row>
    <row r="106" s="6" customFormat="1" spans="1:62">
      <c r="A106" s="6" t="s">
        <v>629</v>
      </c>
      <c r="B106" s="6">
        <v>2121.4</v>
      </c>
      <c r="E106" s="6" t="s">
        <v>629</v>
      </c>
      <c r="F106" s="6">
        <v>2009.6</v>
      </c>
      <c r="I106" s="6" t="s">
        <v>629</v>
      </c>
      <c r="J106" s="6">
        <v>1726.25</v>
      </c>
      <c r="BD106" s="6">
        <f>BD89</f>
        <v>2622.555</v>
      </c>
      <c r="BE106" s="6">
        <f>BD90</f>
        <v>2632.90625</v>
      </c>
      <c r="BF106" s="6">
        <f>BD91</f>
        <v>2613.82875</v>
      </c>
      <c r="BH106" s="6">
        <f>BH89</f>
        <v>1634.7863</v>
      </c>
      <c r="BI106" s="6">
        <f>BH90</f>
        <v>1645.13755</v>
      </c>
      <c r="BJ106" s="6">
        <f>BH91</f>
        <v>1626.06005</v>
      </c>
    </row>
    <row r="107" s="6" customFormat="1" spans="1:62">
      <c r="A107" s="6" t="s">
        <v>629</v>
      </c>
      <c r="B107" s="6">
        <v>2130.45</v>
      </c>
      <c r="E107" s="6" t="s">
        <v>629</v>
      </c>
      <c r="F107" s="6">
        <v>2028.4</v>
      </c>
      <c r="I107" s="6" t="s">
        <v>629</v>
      </c>
      <c r="J107" s="6">
        <v>1754.85</v>
      </c>
      <c r="BD107" s="6">
        <f>BD92</f>
        <v>2417.23083333333</v>
      </c>
      <c r="BE107" s="6">
        <f>BD93</f>
        <v>2419.70083333333</v>
      </c>
      <c r="BF107" s="6">
        <f>BD94</f>
        <v>2424.68416666667</v>
      </c>
      <c r="BH107" s="6">
        <f>BH92</f>
        <v>1591.75173333333</v>
      </c>
      <c r="BI107" s="6">
        <f>BH93</f>
        <v>1594.22173333333</v>
      </c>
      <c r="BJ107" s="6">
        <f>BH94</f>
        <v>1599.20506666667</v>
      </c>
    </row>
    <row r="108" s="6" customFormat="1" spans="1:62">
      <c r="A108" s="6" t="s">
        <v>629</v>
      </c>
      <c r="B108" s="6">
        <v>2141.5</v>
      </c>
      <c r="E108" s="6" t="s">
        <v>629</v>
      </c>
      <c r="F108" s="6">
        <v>2060.5</v>
      </c>
      <c r="I108" s="6" t="s">
        <v>629</v>
      </c>
      <c r="J108" s="6">
        <v>1785.3</v>
      </c>
      <c r="BD108" s="6">
        <f>BD95</f>
        <v>2465.92666666666</v>
      </c>
      <c r="BE108" s="6">
        <f>BD96</f>
        <v>2496.585</v>
      </c>
      <c r="BF108" s="6">
        <f>BD97</f>
        <v>2490.85416666667</v>
      </c>
      <c r="BH108" s="6">
        <f>BH95</f>
        <v>1640.44756666666</v>
      </c>
      <c r="BI108" s="6">
        <f>BH96</f>
        <v>1671.1059</v>
      </c>
      <c r="BJ108" s="6">
        <f>BH97</f>
        <v>1665.37506666667</v>
      </c>
    </row>
    <row r="109" s="6" customFormat="1" spans="1:62">
      <c r="A109" s="6" t="s">
        <v>630</v>
      </c>
      <c r="B109" s="6">
        <v>1932.45</v>
      </c>
      <c r="E109" s="6" t="s">
        <v>630</v>
      </c>
      <c r="F109" s="6">
        <v>1872.55</v>
      </c>
      <c r="I109" s="6" t="s">
        <v>630</v>
      </c>
      <c r="J109" s="6">
        <v>1623.25</v>
      </c>
      <c r="BD109" s="6">
        <f>BD98</f>
        <v>2599.861875</v>
      </c>
      <c r="BE109" s="6">
        <f>BD99</f>
        <v>2604.66375</v>
      </c>
      <c r="BF109" s="6">
        <f>BD100</f>
        <v>2603.68875</v>
      </c>
      <c r="BH109" s="6">
        <f>BH98</f>
        <v>1733.810375</v>
      </c>
      <c r="BI109" s="6">
        <f>BH99</f>
        <v>1738.61225</v>
      </c>
      <c r="BJ109" s="6">
        <f>BH100</f>
        <v>1737.63725</v>
      </c>
    </row>
    <row r="110" s="6" customFormat="1" spans="1:10">
      <c r="A110" s="6" t="s">
        <v>630</v>
      </c>
      <c r="B110" s="6">
        <v>1976.25</v>
      </c>
      <c r="E110" s="6" t="s">
        <v>630</v>
      </c>
      <c r="F110" s="6">
        <v>1893.85</v>
      </c>
      <c r="I110" s="6" t="s">
        <v>630</v>
      </c>
      <c r="J110" s="6">
        <v>1644.05</v>
      </c>
    </row>
    <row r="111" s="6" customFormat="1" spans="1:10">
      <c r="A111" s="6" t="s">
        <v>630</v>
      </c>
      <c r="B111" s="6">
        <v>1995.9</v>
      </c>
      <c r="E111" s="6" t="s">
        <v>630</v>
      </c>
      <c r="F111" s="6">
        <v>1920.5</v>
      </c>
      <c r="I111" s="6" t="s">
        <v>630</v>
      </c>
      <c r="J111" s="6">
        <v>1652.3</v>
      </c>
    </row>
    <row r="112" s="6" customFormat="1" spans="1:10">
      <c r="A112" s="6" t="s">
        <v>631</v>
      </c>
      <c r="B112" s="6">
        <v>1649.9</v>
      </c>
      <c r="E112" s="6" t="s">
        <v>631</v>
      </c>
      <c r="F112" s="6">
        <v>1572.35</v>
      </c>
      <c r="I112" s="6" t="s">
        <v>631</v>
      </c>
      <c r="J112" s="6">
        <v>1367.2</v>
      </c>
    </row>
    <row r="113" s="6" customFormat="1" spans="1:10">
      <c r="A113" s="6" t="s">
        <v>631</v>
      </c>
      <c r="B113" s="6">
        <v>1671.5</v>
      </c>
      <c r="E113" s="6" t="s">
        <v>631</v>
      </c>
      <c r="F113" s="6">
        <v>1595.8</v>
      </c>
      <c r="I113" s="6" t="s">
        <v>631</v>
      </c>
      <c r="J113" s="6">
        <v>1379</v>
      </c>
    </row>
    <row r="114" s="6" customFormat="1" spans="1:10">
      <c r="A114" s="6" t="s">
        <v>631</v>
      </c>
      <c r="B114" s="6">
        <v>1696.65</v>
      </c>
      <c r="E114" s="6" t="s">
        <v>631</v>
      </c>
      <c r="F114" s="6">
        <v>1599.35</v>
      </c>
      <c r="I114" s="6" t="s">
        <v>631</v>
      </c>
      <c r="J114" s="6">
        <v>1389.6</v>
      </c>
    </row>
    <row r="115" s="6" customFormat="1" spans="1:12">
      <c r="A115" s="6" t="s">
        <v>632</v>
      </c>
      <c r="B115" s="6">
        <v>2627.72222222222</v>
      </c>
      <c r="C115" s="6">
        <f>B115+(B120+B118)/2+(B122+B121)/2</f>
        <v>7459.22222222222</v>
      </c>
      <c r="D115" s="6">
        <f t="shared" ref="D115:D117" si="50">C115*0.39</f>
        <v>2909.09666666667</v>
      </c>
      <c r="E115" s="6" t="s">
        <v>632</v>
      </c>
      <c r="F115" s="6">
        <v>2539.66666666667</v>
      </c>
      <c r="G115" s="6">
        <f>F115+(F120+F118)/2+(F122+F121)/2</f>
        <v>7179.94444444445</v>
      </c>
      <c r="H115" s="6">
        <f t="shared" ref="H115:H117" si="51">G115*0.39</f>
        <v>2800.17833333334</v>
      </c>
      <c r="I115" s="6" t="s">
        <v>632</v>
      </c>
      <c r="J115" s="6">
        <v>2182.94444444444</v>
      </c>
      <c r="K115" s="6">
        <f>J115+(J120+J118)/2+(J122+J121)/2</f>
        <v>6198.02777777778</v>
      </c>
      <c r="L115" s="6">
        <f t="shared" ref="L115:L117" si="52">K115*0.39</f>
        <v>2417.23083333333</v>
      </c>
    </row>
    <row r="116" spans="1:12">
      <c r="A116" s="6" t="s">
        <v>632</v>
      </c>
      <c r="B116" s="6">
        <v>2706.44444444444</v>
      </c>
      <c r="C116" s="6">
        <f>(B116+B115)/2+B118+(B123+B121)/2</f>
        <v>7487.5</v>
      </c>
      <c r="D116" s="6">
        <f t="shared" si="50"/>
        <v>2920.125</v>
      </c>
      <c r="E116" s="6" t="s">
        <v>632</v>
      </c>
      <c r="F116" s="6">
        <v>2548.88888888889</v>
      </c>
      <c r="G116" s="6">
        <f>(F116+F115)/2+F118+(F123+F121)/2</f>
        <v>7171.69444444445</v>
      </c>
      <c r="H116" s="6">
        <f t="shared" si="51"/>
        <v>2796.96083333334</v>
      </c>
      <c r="I116" s="6" t="s">
        <v>632</v>
      </c>
      <c r="J116" s="6">
        <v>2204.55555555556</v>
      </c>
      <c r="K116" s="6">
        <f>(J116+J115)/2+J118+(J123+J121)/2</f>
        <v>6204.36111111111</v>
      </c>
      <c r="L116" s="6">
        <f t="shared" si="52"/>
        <v>2419.70083333333</v>
      </c>
    </row>
    <row r="117" s="6" customFormat="1" spans="1:12">
      <c r="A117" s="6" t="s">
        <v>632</v>
      </c>
      <c r="B117" s="6">
        <v>2715.55555555556</v>
      </c>
      <c r="C117" s="6">
        <f>(B117+B115)/2+(B119+B118)/2+B122</f>
        <v>7494.36111111111</v>
      </c>
      <c r="D117" s="6">
        <f t="shared" si="50"/>
        <v>2922.80083333333</v>
      </c>
      <c r="E117" s="6" t="s">
        <v>632</v>
      </c>
      <c r="F117" s="6">
        <v>2570.5</v>
      </c>
      <c r="G117" s="6">
        <f>(F117+F115)/2+(F119+F118)/2+F122</f>
        <v>7202.30555555555</v>
      </c>
      <c r="H117" s="6">
        <f t="shared" si="51"/>
        <v>2808.89916666667</v>
      </c>
      <c r="I117" s="6" t="s">
        <v>632</v>
      </c>
      <c r="J117" s="6">
        <v>2228.05555555556</v>
      </c>
      <c r="K117" s="6">
        <f>(J117+J115)/2+(J119+J118)/2+J122</f>
        <v>6217.1388888889</v>
      </c>
      <c r="L117" s="6">
        <f t="shared" si="52"/>
        <v>2424.68416666667</v>
      </c>
    </row>
    <row r="118" s="6" customFormat="1" spans="1:10">
      <c r="A118" s="6" t="s">
        <v>633</v>
      </c>
      <c r="B118" s="6">
        <v>2582.5</v>
      </c>
      <c r="E118" s="6" t="s">
        <v>633</v>
      </c>
      <c r="F118" s="6">
        <v>2491.27777777778</v>
      </c>
      <c r="I118" s="6" t="s">
        <v>633</v>
      </c>
      <c r="J118" s="6">
        <v>2160.5</v>
      </c>
    </row>
    <row r="119" s="6" customFormat="1" spans="1:10">
      <c r="A119" s="6" t="s">
        <v>633</v>
      </c>
      <c r="B119" s="6">
        <v>2599.94444444444</v>
      </c>
      <c r="E119" s="6" t="s">
        <v>633</v>
      </c>
      <c r="F119" s="6">
        <v>2521.94444444444</v>
      </c>
      <c r="I119" s="6" t="s">
        <v>633</v>
      </c>
      <c r="J119" s="6">
        <v>2167.66666666667</v>
      </c>
    </row>
    <row r="120" s="6" customFormat="1" spans="1:10">
      <c r="A120" s="6" t="s">
        <v>633</v>
      </c>
      <c r="B120" s="6">
        <v>2624.72222222222</v>
      </c>
      <c r="E120" s="6" t="s">
        <v>633</v>
      </c>
      <c r="F120" s="6">
        <v>2524.05555555556</v>
      </c>
      <c r="I120" s="6" t="s">
        <v>633</v>
      </c>
      <c r="J120" s="6">
        <v>2181.27777777778</v>
      </c>
    </row>
    <row r="121" spans="1:10">
      <c r="A121" s="6" t="s">
        <v>634</v>
      </c>
      <c r="B121" s="6">
        <v>2224.27777777778</v>
      </c>
      <c r="E121" s="6" t="s">
        <v>634</v>
      </c>
      <c r="F121" s="6">
        <v>2124.61111111111</v>
      </c>
      <c r="I121" s="6" t="s">
        <v>634</v>
      </c>
      <c r="J121" s="6">
        <v>1840.83333333333</v>
      </c>
    </row>
    <row r="122" spans="1:10">
      <c r="A122" s="6" t="s">
        <v>634</v>
      </c>
      <c r="B122" s="6">
        <v>2231.5</v>
      </c>
      <c r="E122" s="6" t="s">
        <v>634</v>
      </c>
      <c r="F122" s="6">
        <v>2140.61111111111</v>
      </c>
      <c r="I122" s="6" t="s">
        <v>634</v>
      </c>
      <c r="J122" s="6">
        <v>1847.55555555556</v>
      </c>
    </row>
    <row r="123" spans="1:10">
      <c r="A123" s="6" t="s">
        <v>634</v>
      </c>
      <c r="B123" s="6">
        <v>2251.55555555556</v>
      </c>
      <c r="E123" s="6" t="s">
        <v>634</v>
      </c>
      <c r="F123" s="6">
        <v>2147.66666666667</v>
      </c>
      <c r="I123" s="6" t="s">
        <v>634</v>
      </c>
      <c r="J123" s="6">
        <v>1859.38888888889</v>
      </c>
    </row>
    <row r="124" spans="1:12">
      <c r="A124" s="6" t="s">
        <v>635</v>
      </c>
      <c r="B124" s="6">
        <v>2564.05555555556</v>
      </c>
      <c r="C124" s="6">
        <f>B124+B129+B131</f>
        <v>7841.83333333333</v>
      </c>
      <c r="D124" s="6">
        <f t="shared" ref="D124:D126" si="53">C124*0.39</f>
        <v>3058.315</v>
      </c>
      <c r="E124" s="6" t="s">
        <v>635</v>
      </c>
      <c r="F124" s="6">
        <v>2397.05555555556</v>
      </c>
      <c r="G124" s="6">
        <f>F124+F129+F131</f>
        <v>7341.50000000001</v>
      </c>
      <c r="H124" s="6">
        <f t="shared" ref="H124:H126" si="54">G124*0.39</f>
        <v>2863.185</v>
      </c>
      <c r="I124" s="6" t="s">
        <v>635</v>
      </c>
      <c r="J124" s="6">
        <v>2058.94444444444</v>
      </c>
      <c r="K124" s="6">
        <f>J124+J129+J131</f>
        <v>6322.88888888888</v>
      </c>
      <c r="L124" s="6">
        <f t="shared" ref="L124:L126" si="55">K124*0.39</f>
        <v>2465.92666666666</v>
      </c>
    </row>
    <row r="125" spans="1:12">
      <c r="A125" s="6" t="s">
        <v>635</v>
      </c>
      <c r="B125" s="6">
        <v>2579.44444444444</v>
      </c>
      <c r="C125" s="6">
        <f>(B125+B126)/2+(B128+B129)/2+B132</f>
        <v>7903.61111111111</v>
      </c>
      <c r="D125" s="6">
        <f t="shared" si="53"/>
        <v>3082.40833333333</v>
      </c>
      <c r="E125" s="6" t="s">
        <v>635</v>
      </c>
      <c r="F125" s="6">
        <v>2411.44444444444</v>
      </c>
      <c r="G125" s="6">
        <f>(F125+F126)/2+(F128+F129)/2+F132</f>
        <v>7403.36111111111</v>
      </c>
      <c r="H125" s="6">
        <f t="shared" si="54"/>
        <v>2887.31083333333</v>
      </c>
      <c r="I125" s="6" t="s">
        <v>635</v>
      </c>
      <c r="J125" s="6">
        <v>2087.27777777778</v>
      </c>
      <c r="K125" s="6">
        <f>(J125+J126)/2+(J128+J129)/2+J132</f>
        <v>6401.50000000001</v>
      </c>
      <c r="L125" s="6">
        <f t="shared" si="55"/>
        <v>2496.585</v>
      </c>
    </row>
    <row r="126" spans="1:12">
      <c r="A126" s="6" t="s">
        <v>635</v>
      </c>
      <c r="B126" s="6">
        <v>2626.22222222222</v>
      </c>
      <c r="C126" s="6">
        <f>B126+B128+(B130+B132)/2</f>
        <v>7879.08333333333</v>
      </c>
      <c r="D126" s="6">
        <f t="shared" si="53"/>
        <v>3072.8425</v>
      </c>
      <c r="E126" s="6" t="s">
        <v>635</v>
      </c>
      <c r="F126" s="6">
        <v>2459.66666666667</v>
      </c>
      <c r="G126" s="6">
        <f>F126+F128+(F130+F132)/2</f>
        <v>7391.02777777778</v>
      </c>
      <c r="H126" s="6">
        <f t="shared" si="54"/>
        <v>2882.50083333333</v>
      </c>
      <c r="I126" s="6" t="s">
        <v>635</v>
      </c>
      <c r="J126" s="6">
        <v>2132.27777777778</v>
      </c>
      <c r="K126" s="6">
        <f>J126+J128+(J130+J132)/2</f>
        <v>6386.80555555557</v>
      </c>
      <c r="L126" s="6">
        <f t="shared" si="55"/>
        <v>2490.85416666667</v>
      </c>
    </row>
    <row r="127" spans="1:10">
      <c r="A127" s="6" t="s">
        <v>636</v>
      </c>
      <c r="B127" s="6">
        <v>2494.83333333333</v>
      </c>
      <c r="E127" s="6" t="s">
        <v>636</v>
      </c>
      <c r="F127" s="6">
        <v>2332</v>
      </c>
      <c r="I127" s="6" t="s">
        <v>636</v>
      </c>
      <c r="J127" s="6">
        <v>2024.33333333333</v>
      </c>
    </row>
    <row r="128" spans="1:10">
      <c r="A128" s="6" t="s">
        <v>636</v>
      </c>
      <c r="B128" s="6">
        <v>2570.05555555556</v>
      </c>
      <c r="E128" s="6" t="s">
        <v>636</v>
      </c>
      <c r="F128" s="6">
        <v>2404.11111111111</v>
      </c>
      <c r="I128" s="6" t="s">
        <v>636</v>
      </c>
      <c r="J128" s="6">
        <v>2066.16666666667</v>
      </c>
    </row>
    <row r="129" spans="1:10">
      <c r="A129" s="6" t="s">
        <v>636</v>
      </c>
      <c r="B129" s="6">
        <v>2570.94444444444</v>
      </c>
      <c r="E129" s="6" t="s">
        <v>636</v>
      </c>
      <c r="F129" s="6">
        <v>2404.27777777778</v>
      </c>
      <c r="I129" s="6" t="s">
        <v>636</v>
      </c>
      <c r="J129" s="6">
        <v>2081.94444444444</v>
      </c>
    </row>
    <row r="130" spans="1:10">
      <c r="A130" s="6" t="s">
        <v>637</v>
      </c>
      <c r="B130" s="6">
        <v>2635.33333333333</v>
      </c>
      <c r="E130" s="6" t="s">
        <v>637</v>
      </c>
      <c r="F130" s="6">
        <v>2490.88888888889</v>
      </c>
      <c r="I130" s="6" t="s">
        <v>637</v>
      </c>
      <c r="J130" s="6">
        <v>2159.05555555556</v>
      </c>
    </row>
    <row r="131" spans="1:10">
      <c r="A131" s="6" t="s">
        <v>637</v>
      </c>
      <c r="B131" s="6">
        <v>2706.83333333333</v>
      </c>
      <c r="E131" s="6" t="s">
        <v>637</v>
      </c>
      <c r="F131" s="6">
        <v>2540.16666666667</v>
      </c>
      <c r="I131" s="6" t="s">
        <v>637</v>
      </c>
      <c r="J131" s="6">
        <v>2182</v>
      </c>
    </row>
    <row r="132" spans="1:10">
      <c r="A132" s="6" t="s">
        <v>637</v>
      </c>
      <c r="B132" s="6">
        <v>2730.27777777778</v>
      </c>
      <c r="E132" s="6" t="s">
        <v>637</v>
      </c>
      <c r="F132" s="6">
        <v>2563.61111111111</v>
      </c>
      <c r="I132" s="6" t="s">
        <v>637</v>
      </c>
      <c r="J132" s="6">
        <v>2217.66666666667</v>
      </c>
    </row>
    <row r="133" spans="1:12">
      <c r="A133" s="6" t="s">
        <v>638</v>
      </c>
      <c r="B133" s="6">
        <v>2575.0625</v>
      </c>
      <c r="C133" s="6">
        <f>B133+B138+(B140+B141)/2</f>
        <v>8190.65625</v>
      </c>
      <c r="D133" s="6">
        <f t="shared" ref="D133:D135" si="56">C133*0.39</f>
        <v>3194.3559375</v>
      </c>
      <c r="E133" s="6" t="s">
        <v>638</v>
      </c>
      <c r="F133" s="6">
        <v>2475.0625</v>
      </c>
      <c r="G133" s="6">
        <f>F135+F138+(F140+F141)/2</f>
        <v>7743.28125</v>
      </c>
      <c r="H133" s="6">
        <f t="shared" ref="H133:H135" si="57">G133*0.39</f>
        <v>3019.8796875</v>
      </c>
      <c r="I133" s="6" t="s">
        <v>638</v>
      </c>
      <c r="J133" s="6">
        <v>2130.6875</v>
      </c>
      <c r="K133" s="6">
        <f>(J134+J135)/2+J138+(J140+J141)/2</f>
        <v>6666.3125</v>
      </c>
      <c r="L133" s="6">
        <f t="shared" ref="L133:L135" si="58">K133*0.39</f>
        <v>2599.861875</v>
      </c>
    </row>
    <row r="134" spans="1:12">
      <c r="A134" s="6" t="s">
        <v>638</v>
      </c>
      <c r="B134" s="6">
        <v>2625.125</v>
      </c>
      <c r="C134" s="6">
        <f>B133+(B137+B138)/2+B141</f>
        <v>8183.6875</v>
      </c>
      <c r="D134" s="6">
        <f t="shared" si="56"/>
        <v>3191.638125</v>
      </c>
      <c r="E134" s="6" t="s">
        <v>638</v>
      </c>
      <c r="F134" s="6">
        <v>2479.3125</v>
      </c>
      <c r="G134" s="6">
        <f>F135+F138+F141</f>
        <v>7750.125</v>
      </c>
      <c r="H134" s="6">
        <f t="shared" si="57"/>
        <v>3022.54875</v>
      </c>
      <c r="I134" s="6" t="s">
        <v>638</v>
      </c>
      <c r="J134" s="6">
        <v>2141.25</v>
      </c>
      <c r="K134" s="6">
        <f>(J134+J135)/2+(J137+J138)/2+J141</f>
        <v>6678.625</v>
      </c>
      <c r="L134" s="6">
        <f t="shared" si="58"/>
        <v>2604.66375</v>
      </c>
    </row>
    <row r="135" spans="1:12">
      <c r="A135" s="6" t="s">
        <v>638</v>
      </c>
      <c r="B135" s="6">
        <v>2627.6875</v>
      </c>
      <c r="C135" s="6">
        <f>B135+(B137+B138)/2+(B140+B141)/2</f>
        <v>8229.46875</v>
      </c>
      <c r="D135" s="6">
        <f t="shared" si="56"/>
        <v>3209.4928125</v>
      </c>
      <c r="E135" s="6" t="s">
        <v>638</v>
      </c>
      <c r="F135" s="6">
        <v>2502.6875</v>
      </c>
      <c r="G135" s="6">
        <f>F135+(F137+F138)/2+F141</f>
        <v>7736.3125</v>
      </c>
      <c r="H135" s="6">
        <f t="shared" si="57"/>
        <v>3017.161875</v>
      </c>
      <c r="I135" s="6" t="s">
        <v>638</v>
      </c>
      <c r="J135" s="6">
        <v>2169.5625</v>
      </c>
      <c r="K135" s="6">
        <f>J135+(J137+J138)/2+(J140+J141)/2</f>
        <v>6676.125</v>
      </c>
      <c r="L135" s="6">
        <f t="shared" si="58"/>
        <v>2603.68875</v>
      </c>
    </row>
    <row r="136" spans="1:10">
      <c r="A136" s="6" t="s">
        <v>639</v>
      </c>
      <c r="B136" s="6">
        <v>2725.8125</v>
      </c>
      <c r="E136" s="6" t="s">
        <v>639</v>
      </c>
      <c r="F136" s="6">
        <v>2538.3125</v>
      </c>
      <c r="I136" s="6" t="s">
        <v>639</v>
      </c>
      <c r="J136" s="6">
        <v>2199.1875</v>
      </c>
    </row>
    <row r="137" spans="1:10">
      <c r="A137" s="6" t="s">
        <v>639</v>
      </c>
      <c r="B137" s="6">
        <v>2731.875</v>
      </c>
      <c r="E137" s="6" t="s">
        <v>639</v>
      </c>
      <c r="F137" s="6">
        <v>2544.375</v>
      </c>
      <c r="I137" s="6" t="s">
        <v>639</v>
      </c>
      <c r="J137" s="6">
        <v>2199.625</v>
      </c>
    </row>
    <row r="138" spans="1:10">
      <c r="A138" s="6" t="s">
        <v>639</v>
      </c>
      <c r="B138" s="6">
        <v>2759.5</v>
      </c>
      <c r="E138" s="6" t="s">
        <v>639</v>
      </c>
      <c r="F138" s="6">
        <v>2572</v>
      </c>
      <c r="I138" s="6" t="s">
        <v>639</v>
      </c>
      <c r="J138" s="6">
        <v>2208.3125</v>
      </c>
    </row>
    <row r="139" spans="1:10">
      <c r="A139" s="6" t="s">
        <v>640</v>
      </c>
      <c r="B139" s="6">
        <v>2789.5</v>
      </c>
      <c r="E139" s="6" t="s">
        <v>640</v>
      </c>
      <c r="F139" s="6">
        <v>2602</v>
      </c>
      <c r="I139" s="6" t="s">
        <v>640</v>
      </c>
      <c r="J139" s="6">
        <v>2250.75</v>
      </c>
    </row>
    <row r="140" spans="1:10">
      <c r="A140" s="6" t="s">
        <v>640</v>
      </c>
      <c r="B140" s="6">
        <v>2849.25</v>
      </c>
      <c r="E140" s="6" t="s">
        <v>640</v>
      </c>
      <c r="F140" s="6">
        <v>2661.75</v>
      </c>
      <c r="I140" s="6" t="s">
        <v>640</v>
      </c>
      <c r="J140" s="6">
        <v>2285.9375</v>
      </c>
    </row>
    <row r="141" spans="1:10">
      <c r="A141" s="6" t="s">
        <v>640</v>
      </c>
      <c r="B141" s="6">
        <v>2862.9375</v>
      </c>
      <c r="E141" s="6" t="s">
        <v>640</v>
      </c>
      <c r="F141" s="6">
        <v>2675.4375</v>
      </c>
      <c r="I141" s="6" t="s">
        <v>640</v>
      </c>
      <c r="J141" s="6">
        <v>2319.25</v>
      </c>
    </row>
  </sheetData>
  <sortState ref="I4:J141">
    <sortCondition ref="I4:I141"/>
    <sortCondition ref="J4:J141"/>
  </sortState>
  <mergeCells count="3">
    <mergeCell ref="AJ4:AJ11"/>
    <mergeCell ref="AJ12:AJ19"/>
    <mergeCell ref="AJ20:AJ27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D1000"/>
  <sheetViews>
    <sheetView zoomScale="70" zoomScaleNormal="70" workbookViewId="0">
      <selection activeCell="A1" sqref="$A1:$XFD1048576"/>
    </sheetView>
  </sheetViews>
  <sheetFormatPr defaultColWidth="9" defaultRowHeight="13.5"/>
  <cols>
    <col min="1" max="3" width="9" style="1"/>
    <col min="4" max="4" width="15" style="1" customWidth="1"/>
    <col min="5" max="5" width="13.7433628318584" style="1" customWidth="1"/>
    <col min="6" max="6" width="15.8938053097345" style="1" customWidth="1"/>
    <col min="7" max="7" width="14.4690265486726" style="1" customWidth="1"/>
    <col min="8" max="8" width="13.5663716814159" style="1" customWidth="1"/>
    <col min="9" max="9" width="14.1061946902655" style="1" customWidth="1"/>
    <col min="10" max="10" width="14.4601769911504" style="1" customWidth="1"/>
    <col min="11" max="11" width="14.283185840708" style="1" customWidth="1"/>
    <col min="12" max="12" width="12.3185840707965" style="1" customWidth="1"/>
    <col min="13" max="14" width="17.6725663716814" style="1" customWidth="1"/>
    <col min="15" max="15" width="15.7079646017699" style="1" customWidth="1"/>
    <col min="16" max="16" width="13.212389380531" style="1" customWidth="1"/>
    <col min="17" max="17" width="12.4955752212389" style="1" customWidth="1"/>
    <col min="18" max="18" width="15.1769911504425" style="1" customWidth="1"/>
    <col min="19" max="19" width="15.353982300885" style="1" customWidth="1"/>
    <col min="20" max="20" width="13.7433628318584" style="1" customWidth="1"/>
    <col min="21" max="21" width="12.6283185840708" style="1"/>
    <col min="22" max="22" width="16.4247787610619" style="1" customWidth="1"/>
    <col min="23" max="23" width="15.8938053097345" style="1" customWidth="1"/>
    <col min="24" max="24" width="15.1769911504425" style="1" customWidth="1"/>
    <col min="25" max="25" width="12.3185840707965" style="1" customWidth="1"/>
    <col min="26" max="26" width="12.8495575221239" style="1" customWidth="1"/>
    <col min="27" max="27" width="13.0353982300885" style="1" customWidth="1"/>
    <col min="28" max="28" width="12.8495575221239" style="1" customWidth="1"/>
    <col min="29" max="29" width="12.3185840707965" style="1" customWidth="1"/>
    <col min="30" max="30" width="13.3893805309735" style="1" customWidth="1"/>
    <col min="31" max="31" width="14.1061946902655" style="1" customWidth="1"/>
    <col min="32" max="32" width="13.0353982300885" style="1" customWidth="1"/>
    <col min="33" max="33" width="13.3893805309735" style="1" customWidth="1"/>
    <col min="34" max="34" width="12.858407079646" style="1" customWidth="1"/>
    <col min="35" max="35" width="12.3185840707965" style="1" customWidth="1"/>
    <col min="36" max="36" width="13.3805309734513" style="1" customWidth="1"/>
    <col min="37" max="37" width="13.5752212389381" style="1" customWidth="1"/>
    <col min="38" max="38" width="12.3185840707965" style="1" customWidth="1"/>
    <col min="39" max="39" width="13.7522123893805" style="1" customWidth="1"/>
    <col min="40" max="40" width="12.6725663716814" style="1" customWidth="1"/>
    <col min="41" max="42" width="13.929203539823" style="1" customWidth="1"/>
    <col min="43" max="43" width="13.3893805309735" style="1" customWidth="1"/>
    <col min="44" max="45" width="13.5663716814159" style="1" customWidth="1"/>
    <col min="46" max="46" width="13.0265486725664" style="1" customWidth="1"/>
    <col min="47" max="47" width="13.5663716814159" style="1" customWidth="1"/>
    <col min="48" max="48" width="13.212389380531" style="1" customWidth="1"/>
    <col min="49" max="50" width="12.6725663716814" style="1" customWidth="1"/>
    <col min="51" max="51" width="13.212389380531" style="1" customWidth="1"/>
    <col min="52" max="52" width="12.3185840707965" style="1" customWidth="1"/>
    <col min="53" max="53" width="14.0973451327434" style="1" customWidth="1"/>
    <col min="54" max="54" width="13.212389380531" style="1" customWidth="1"/>
    <col min="55" max="55" width="12.4955752212389" style="1" customWidth="1"/>
    <col min="56" max="56" width="13.212389380531" style="1" customWidth="1"/>
    <col min="57" max="57" width="9" style="1"/>
    <col min="58" max="58" width="12.4955752212389" style="1" customWidth="1"/>
    <col min="59" max="59" width="13.0265486725664" style="1" customWidth="1"/>
    <col min="60" max="60" width="13.0353982300885" style="1" customWidth="1"/>
    <col min="61" max="62" width="13.929203539823" style="1" customWidth="1"/>
    <col min="63" max="63" width="14.4690265486726" style="1" customWidth="1"/>
    <col min="64" max="64" width="12.6725663716814" style="1" customWidth="1"/>
    <col min="65" max="65" width="13.5663716814159" style="1" customWidth="1"/>
    <col min="66" max="66" width="13.0265486725664" style="1" customWidth="1"/>
    <col min="67" max="68" width="12.6725663716814" style="1" customWidth="1"/>
    <col min="69" max="69" width="13.5663716814159" style="1" customWidth="1"/>
    <col min="70" max="70" width="9" style="1"/>
    <col min="71" max="71" width="12.6283185840708" style="1"/>
    <col min="72" max="72" width="13.7522123893805" style="1" customWidth="1"/>
    <col min="73" max="73" width="12.858407079646" style="1" customWidth="1"/>
    <col min="74" max="75" width="9" style="1"/>
    <col min="76" max="76" width="13.3893805309735" style="1" customWidth="1"/>
    <col min="77" max="77" width="13.929203539823" style="1" customWidth="1"/>
    <col min="78" max="78" width="13.212389380531" style="1" customWidth="1"/>
    <col min="79" max="79" width="12.6725663716814" style="1" customWidth="1"/>
    <col min="80" max="80" width="13.7433628318584" style="1" customWidth="1"/>
    <col min="81" max="81" width="13.5663716814159" style="1" customWidth="1"/>
    <col min="82" max="82" width="13.929203539823" style="1" customWidth="1"/>
    <col min="83" max="83" width="13.212389380531" style="1" customWidth="1"/>
    <col min="84" max="84" width="12.6725663716814" style="1" customWidth="1"/>
    <col min="85" max="85" width="12.6283185840708" style="1"/>
    <col min="86" max="86" width="9" style="1"/>
    <col min="87" max="87" width="14.4601769911504" style="1" customWidth="1"/>
    <col min="88" max="88" width="13.5752212389381" style="1" customWidth="1"/>
    <col min="89" max="89" width="13.212389380531" style="1" customWidth="1"/>
    <col min="90" max="90" width="12.8495575221239" style="1" customWidth="1"/>
    <col min="91" max="91" width="15.353982300885" style="1" customWidth="1"/>
    <col min="92" max="92" width="13.929203539823" style="1" customWidth="1"/>
    <col min="93" max="93" width="14.283185840708" style="1" customWidth="1"/>
    <col min="94" max="94" width="13.0353982300885" style="1" customWidth="1"/>
    <col min="95" max="95" width="14.2743362831858" style="1" customWidth="1"/>
    <col min="96" max="96" width="13.3893805309735" style="1" customWidth="1"/>
    <col min="97" max="97" width="14.0973451327434" style="1" customWidth="1"/>
    <col min="98" max="98" width="13.929203539823" style="1" customWidth="1"/>
    <col min="99" max="99" width="14.283185840708" style="1" customWidth="1"/>
    <col min="100" max="100" width="13.929203539823" style="1" customWidth="1"/>
    <col min="101" max="101" width="13.3805309734513" style="1" customWidth="1"/>
    <col min="102" max="102" width="12.5044247787611" style="1" customWidth="1"/>
    <col min="103" max="103" width="14.4601769911504" style="1" customWidth="1"/>
    <col min="104" max="105" width="14.8141592920354" style="1" customWidth="1"/>
    <col min="106" max="106" width="12.858407079646" style="1" customWidth="1"/>
    <col min="107" max="107" width="12.5044247787611" style="1" customWidth="1"/>
    <col min="108" max="108" width="11.2477876106195" style="1" customWidth="1"/>
    <col min="109" max="109" width="13.7433628318584" style="1" customWidth="1"/>
    <col min="110" max="16384" width="9" style="1"/>
  </cols>
  <sheetData>
    <row r="1" spans="1:107">
      <c r="A1" s="1" t="s">
        <v>0</v>
      </c>
      <c r="C1" s="5">
        <v>2020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F1" s="2">
        <v>2021</v>
      </c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C1" s="1" t="s">
        <v>0</v>
      </c>
      <c r="BE1" s="5">
        <v>2020</v>
      </c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H1" s="2">
        <v>2021</v>
      </c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</row>
    <row r="2" spans="2:107">
      <c r="B2" s="1" t="s">
        <v>1</v>
      </c>
      <c r="C2" s="2">
        <v>7</v>
      </c>
      <c r="D2" s="2"/>
      <c r="E2" s="2"/>
      <c r="F2" s="2"/>
      <c r="G2" s="2">
        <v>13</v>
      </c>
      <c r="H2" s="2"/>
      <c r="I2" s="2"/>
      <c r="J2" s="2"/>
      <c r="K2" s="2">
        <v>19</v>
      </c>
      <c r="L2" s="2"/>
      <c r="M2" s="2"/>
      <c r="N2" s="2"/>
      <c r="O2" s="5">
        <v>25</v>
      </c>
      <c r="P2" s="5"/>
      <c r="Q2" s="5"/>
      <c r="R2" s="5"/>
      <c r="S2" s="5"/>
      <c r="T2" s="5"/>
      <c r="U2" s="5"/>
      <c r="V2" s="5"/>
      <c r="W2" s="5">
        <v>31</v>
      </c>
      <c r="X2" s="5"/>
      <c r="Y2" s="5"/>
      <c r="Z2" s="5"/>
      <c r="AA2" s="5"/>
      <c r="AB2" s="5"/>
      <c r="AC2" s="5"/>
      <c r="AD2" s="5"/>
      <c r="AF2" s="2">
        <v>7</v>
      </c>
      <c r="AG2" s="2"/>
      <c r="AH2" s="2"/>
      <c r="AI2" s="2"/>
      <c r="AJ2" s="2">
        <v>13</v>
      </c>
      <c r="AK2" s="2"/>
      <c r="AL2" s="2"/>
      <c r="AM2" s="2"/>
      <c r="AN2" s="2">
        <v>19</v>
      </c>
      <c r="AO2" s="2"/>
      <c r="AP2" s="2"/>
      <c r="AQ2" s="2"/>
      <c r="AR2" s="2">
        <v>25</v>
      </c>
      <c r="AS2" s="2"/>
      <c r="AT2" s="2"/>
      <c r="AU2" s="2"/>
      <c r="AV2" s="2">
        <v>31</v>
      </c>
      <c r="AW2" s="2"/>
      <c r="AX2" s="2"/>
      <c r="AY2" s="2"/>
      <c r="AZ2" s="2"/>
      <c r="BA2" s="2"/>
      <c r="BD2" s="1" t="s">
        <v>1</v>
      </c>
      <c r="BE2" s="2">
        <v>7</v>
      </c>
      <c r="BF2" s="2"/>
      <c r="BG2" s="2"/>
      <c r="BH2" s="2"/>
      <c r="BI2" s="2">
        <v>13</v>
      </c>
      <c r="BJ2" s="2"/>
      <c r="BK2" s="2"/>
      <c r="BL2" s="2"/>
      <c r="BM2" s="2">
        <v>9</v>
      </c>
      <c r="BN2" s="2"/>
      <c r="BO2" s="2"/>
      <c r="BP2" s="2"/>
      <c r="BQ2" s="5" t="s">
        <v>641</v>
      </c>
      <c r="BR2" s="5"/>
      <c r="BS2" s="5"/>
      <c r="BT2" s="5"/>
      <c r="BU2" s="5"/>
      <c r="BV2" s="5"/>
      <c r="BW2" s="5"/>
      <c r="BX2" s="5"/>
      <c r="BY2" s="5">
        <v>31</v>
      </c>
      <c r="BZ2" s="5"/>
      <c r="CA2" s="5"/>
      <c r="CB2" s="5"/>
      <c r="CC2" s="5"/>
      <c r="CD2" s="5"/>
      <c r="CE2" s="5"/>
      <c r="CF2" s="5"/>
      <c r="CH2" s="2">
        <v>7</v>
      </c>
      <c r="CI2" s="2"/>
      <c r="CJ2" s="2"/>
      <c r="CK2" s="2"/>
      <c r="CL2" s="2">
        <v>13</v>
      </c>
      <c r="CM2" s="2"/>
      <c r="CN2" s="2"/>
      <c r="CO2" s="2"/>
      <c r="CP2" s="2">
        <v>19</v>
      </c>
      <c r="CQ2" s="2"/>
      <c r="CR2" s="2"/>
      <c r="CS2" s="2"/>
      <c r="CT2" s="2">
        <v>25</v>
      </c>
      <c r="CU2" s="2"/>
      <c r="CV2" s="2"/>
      <c r="CW2" s="2"/>
      <c r="CX2" s="2">
        <v>31</v>
      </c>
      <c r="CY2" s="2"/>
      <c r="CZ2" s="2"/>
      <c r="DA2" s="2"/>
      <c r="DB2" s="2"/>
      <c r="DC2" s="2"/>
    </row>
    <row r="3" spans="1:106">
      <c r="A3" s="3" t="s">
        <v>9</v>
      </c>
      <c r="B3" s="1">
        <v>37</v>
      </c>
      <c r="C3" s="1">
        <v>170</v>
      </c>
      <c r="D3" s="1">
        <v>2.44</v>
      </c>
      <c r="E3" s="1">
        <v>84</v>
      </c>
      <c r="F3" s="1">
        <v>1.51</v>
      </c>
      <c r="G3" s="1">
        <v>215</v>
      </c>
      <c r="H3" s="1">
        <v>3.71</v>
      </c>
      <c r="I3" s="1">
        <v>98</v>
      </c>
      <c r="J3" s="1">
        <v>1.35</v>
      </c>
      <c r="K3" s="1">
        <v>235</v>
      </c>
      <c r="L3" s="1">
        <v>7.87</v>
      </c>
      <c r="M3" s="1">
        <v>75</v>
      </c>
      <c r="N3" s="1">
        <v>2.91</v>
      </c>
      <c r="O3" s="1">
        <v>26</v>
      </c>
      <c r="P3" s="1">
        <v>1.04</v>
      </c>
      <c r="S3" s="1">
        <v>9</v>
      </c>
      <c r="T3" s="1">
        <v>0.31</v>
      </c>
      <c r="W3" s="1">
        <v>29</v>
      </c>
      <c r="X3" s="1">
        <v>19</v>
      </c>
      <c r="Y3" s="1">
        <v>22.79</v>
      </c>
      <c r="AA3" s="1">
        <v>11</v>
      </c>
      <c r="AB3" s="1">
        <v>11</v>
      </c>
      <c r="AC3" s="1">
        <v>8.81</v>
      </c>
      <c r="AE3" s="3"/>
      <c r="AF3" s="1">
        <v>186</v>
      </c>
      <c r="AG3" s="1">
        <v>2.52</v>
      </c>
      <c r="AH3" s="1">
        <v>80</v>
      </c>
      <c r="AI3" s="1">
        <v>1.48</v>
      </c>
      <c r="AJ3" s="1">
        <v>196</v>
      </c>
      <c r="AK3" s="1">
        <v>4.46</v>
      </c>
      <c r="AL3" s="1">
        <v>91</v>
      </c>
      <c r="AM3" s="1">
        <v>2.34</v>
      </c>
      <c r="AN3" s="1">
        <v>231</v>
      </c>
      <c r="AO3" s="1">
        <v>7.73</v>
      </c>
      <c r="AP3" s="1">
        <v>96</v>
      </c>
      <c r="AQ3" s="1">
        <v>3.41</v>
      </c>
      <c r="AR3" s="1">
        <v>246</v>
      </c>
      <c r="AS3" s="1">
        <v>9.34</v>
      </c>
      <c r="AT3" s="1">
        <v>82</v>
      </c>
      <c r="AU3" s="1">
        <v>2.65</v>
      </c>
      <c r="AV3" s="1">
        <v>470</v>
      </c>
      <c r="AW3" s="1">
        <v>21.86</v>
      </c>
      <c r="AY3" s="1">
        <v>192</v>
      </c>
      <c r="AZ3" s="1">
        <v>7.49</v>
      </c>
      <c r="BC3" s="3" t="s">
        <v>10</v>
      </c>
      <c r="BD3" s="1">
        <v>106</v>
      </c>
      <c r="BE3" s="1">
        <v>185</v>
      </c>
      <c r="BF3" s="1">
        <v>2.46</v>
      </c>
      <c r="BG3" s="1">
        <v>133</v>
      </c>
      <c r="BH3" s="1">
        <v>1.67</v>
      </c>
      <c r="BI3" s="1">
        <v>239</v>
      </c>
      <c r="BJ3" s="1">
        <v>4.27</v>
      </c>
      <c r="BK3" s="1">
        <v>140</v>
      </c>
      <c r="BL3" s="1">
        <v>1.94</v>
      </c>
      <c r="BM3" s="1">
        <v>247</v>
      </c>
      <c r="BN3" s="1">
        <v>8.49</v>
      </c>
      <c r="BO3" s="1">
        <v>108</v>
      </c>
      <c r="BP3" s="1">
        <v>3.83</v>
      </c>
      <c r="BQ3" s="1">
        <v>22</v>
      </c>
      <c r="BR3" s="1">
        <v>0.95</v>
      </c>
      <c r="BU3" s="1">
        <v>15</v>
      </c>
      <c r="BV3" s="1">
        <v>0.51</v>
      </c>
      <c r="BY3" s="1">
        <v>23</v>
      </c>
      <c r="BZ3" s="1">
        <v>29</v>
      </c>
      <c r="CA3" s="1">
        <v>26.92</v>
      </c>
      <c r="CC3" s="1">
        <v>11</v>
      </c>
      <c r="CD3" s="1">
        <v>6</v>
      </c>
      <c r="CE3" s="1">
        <v>11.71</v>
      </c>
      <c r="CG3" s="3"/>
      <c r="CH3" s="1">
        <v>178</v>
      </c>
      <c r="CI3" s="1">
        <v>2.39</v>
      </c>
      <c r="CJ3" s="1">
        <v>105</v>
      </c>
      <c r="CK3" s="1">
        <v>1.54</v>
      </c>
      <c r="CL3" s="1">
        <v>227</v>
      </c>
      <c r="CM3" s="1">
        <v>5.13</v>
      </c>
      <c r="CN3" s="1">
        <v>102</v>
      </c>
      <c r="CO3" s="1">
        <v>2.5</v>
      </c>
      <c r="CP3" s="1">
        <v>219</v>
      </c>
      <c r="CQ3" s="1">
        <v>7.63</v>
      </c>
      <c r="CR3" s="1">
        <v>94</v>
      </c>
      <c r="CS3" s="1">
        <v>3.47</v>
      </c>
      <c r="CT3" s="1">
        <v>237</v>
      </c>
      <c r="CU3" s="1">
        <v>9.79</v>
      </c>
      <c r="CV3" s="1">
        <v>108</v>
      </c>
      <c r="CW3" s="1">
        <v>3.73</v>
      </c>
      <c r="CX3" s="1">
        <v>506</v>
      </c>
      <c r="CY3" s="1">
        <v>25.06</v>
      </c>
      <c r="DA3" s="1">
        <v>236</v>
      </c>
      <c r="DB3" s="1">
        <v>10.07</v>
      </c>
    </row>
    <row r="4" spans="1:97">
      <c r="A4" s="3"/>
      <c r="D4" s="1">
        <v>1.10044</v>
      </c>
      <c r="F4" s="1">
        <v>1.10044</v>
      </c>
      <c r="L4" s="1">
        <v>1.10044</v>
      </c>
      <c r="N4" s="1">
        <v>1.10044</v>
      </c>
      <c r="O4" s="1">
        <v>18</v>
      </c>
      <c r="P4" s="1">
        <v>0.67</v>
      </c>
      <c r="R4" s="1">
        <f>O13</f>
        <v>234</v>
      </c>
      <c r="S4" s="1">
        <v>6</v>
      </c>
      <c r="T4" s="1">
        <v>0.18</v>
      </c>
      <c r="V4" s="1">
        <f>S13</f>
        <v>78</v>
      </c>
      <c r="W4" s="1">
        <v>24</v>
      </c>
      <c r="X4" s="1">
        <v>20</v>
      </c>
      <c r="Y4" s="1">
        <v>1.10044</v>
      </c>
      <c r="AA4" s="1">
        <v>10</v>
      </c>
      <c r="AB4" s="1">
        <v>9</v>
      </c>
      <c r="AC4" s="1">
        <v>1.10044</v>
      </c>
      <c r="AE4" s="3"/>
      <c r="AG4" s="1">
        <v>1.10044</v>
      </c>
      <c r="AI4" s="1">
        <v>1.10044</v>
      </c>
      <c r="AK4" s="1">
        <v>1.10044</v>
      </c>
      <c r="AM4" s="1">
        <v>1.10044</v>
      </c>
      <c r="AO4" s="1">
        <v>1.10044</v>
      </c>
      <c r="AQ4" s="1">
        <v>1.10044</v>
      </c>
      <c r="BC4" s="3"/>
      <c r="BF4" s="1">
        <v>1.10044</v>
      </c>
      <c r="BH4" s="1">
        <v>1.10044</v>
      </c>
      <c r="BN4" s="1">
        <v>1.10044</v>
      </c>
      <c r="BP4" s="1">
        <v>1.10044</v>
      </c>
      <c r="BQ4" s="1">
        <v>25</v>
      </c>
      <c r="BR4" s="1">
        <v>1.03</v>
      </c>
      <c r="BT4" s="1">
        <f>BQ13</f>
        <v>239</v>
      </c>
      <c r="BU4" s="1">
        <v>12</v>
      </c>
      <c r="BV4" s="1">
        <v>0.48</v>
      </c>
      <c r="BX4" s="1">
        <f>BU13</f>
        <v>108</v>
      </c>
      <c r="BY4" s="1">
        <v>27</v>
      </c>
      <c r="BZ4" s="1">
        <v>25</v>
      </c>
      <c r="CA4" s="1">
        <v>1.10044</v>
      </c>
      <c r="CC4" s="1">
        <v>11</v>
      </c>
      <c r="CD4" s="1">
        <v>11</v>
      </c>
      <c r="CE4" s="1">
        <v>1.10044</v>
      </c>
      <c r="CG4" s="3"/>
      <c r="CI4" s="1">
        <v>1.10044</v>
      </c>
      <c r="CK4" s="1">
        <v>1.10044</v>
      </c>
      <c r="CM4" s="1">
        <v>1.10044</v>
      </c>
      <c r="CO4" s="1">
        <v>1.10044</v>
      </c>
      <c r="CQ4" s="1">
        <v>1.10044</v>
      </c>
      <c r="CS4" s="1">
        <v>1.10044</v>
      </c>
    </row>
    <row r="5" spans="1:97">
      <c r="A5" s="3"/>
      <c r="D5" s="1">
        <f>D3-D4</f>
        <v>1.33956</v>
      </c>
      <c r="F5" s="1">
        <f>F3-F4</f>
        <v>0.40956</v>
      </c>
      <c r="H5" s="1">
        <f>H3</f>
        <v>3.71</v>
      </c>
      <c r="J5" s="1">
        <f>J3</f>
        <v>1.35</v>
      </c>
      <c r="L5" s="1">
        <f>L3-L4</f>
        <v>6.76956</v>
      </c>
      <c r="N5" s="1">
        <f>N3-N4</f>
        <v>1.80956</v>
      </c>
      <c r="O5" s="1">
        <v>20</v>
      </c>
      <c r="P5" s="1">
        <v>0.79</v>
      </c>
      <c r="R5" s="1">
        <f>P13</f>
        <v>8.91</v>
      </c>
      <c r="S5" s="1">
        <v>7</v>
      </c>
      <c r="T5" s="1">
        <v>0.22</v>
      </c>
      <c r="V5" s="1">
        <f>T13</f>
        <v>2.53</v>
      </c>
      <c r="W5" s="1">
        <v>24</v>
      </c>
      <c r="X5" s="1">
        <v>24</v>
      </c>
      <c r="Y5" s="1">
        <f>Y3-Y4</f>
        <v>21.68956</v>
      </c>
      <c r="AA5" s="1">
        <v>9</v>
      </c>
      <c r="AB5" s="1">
        <v>8</v>
      </c>
      <c r="AC5" s="1">
        <f>AC3-AC4</f>
        <v>7.70956</v>
      </c>
      <c r="AE5" s="3"/>
      <c r="AG5" s="1">
        <f>AG3-AG4</f>
        <v>1.41956</v>
      </c>
      <c r="AI5" s="1">
        <f>AI3-AI4</f>
        <v>0.37956</v>
      </c>
      <c r="AK5" s="1">
        <f>AK3-AK4</f>
        <v>3.35956</v>
      </c>
      <c r="AM5" s="1">
        <f>AM3-AM4</f>
        <v>1.23956</v>
      </c>
      <c r="AO5" s="1">
        <f>AO3-AO4</f>
        <v>6.62956</v>
      </c>
      <c r="AQ5" s="1">
        <f>AQ3-AQ4</f>
        <v>2.30956</v>
      </c>
      <c r="BC5" s="3"/>
      <c r="BF5" s="1">
        <f>BF3-BF4</f>
        <v>1.35956</v>
      </c>
      <c r="BH5" s="1">
        <f>BH3-BH4</f>
        <v>0.56956</v>
      </c>
      <c r="BJ5" s="1">
        <f>BJ3</f>
        <v>4.27</v>
      </c>
      <c r="BL5" s="1">
        <f>BL3</f>
        <v>1.94</v>
      </c>
      <c r="BN5" s="1">
        <f>BN3-BN4</f>
        <v>7.38956</v>
      </c>
      <c r="BP5" s="1">
        <f>BP3-BP4</f>
        <v>2.72956</v>
      </c>
      <c r="BQ5" s="1">
        <v>16</v>
      </c>
      <c r="BR5" s="1">
        <v>0.73</v>
      </c>
      <c r="BT5" s="1">
        <f>BR13</f>
        <v>9.9</v>
      </c>
      <c r="BU5" s="1">
        <v>16</v>
      </c>
      <c r="BV5" s="1">
        <v>0.55</v>
      </c>
      <c r="BX5" s="1">
        <f>BV13</f>
        <v>3.74</v>
      </c>
      <c r="BY5" s="1">
        <v>26</v>
      </c>
      <c r="BZ5" s="1">
        <v>24</v>
      </c>
      <c r="CA5" s="1">
        <f>CA3-CA4</f>
        <v>25.81956</v>
      </c>
      <c r="CC5" s="1">
        <v>17</v>
      </c>
      <c r="CD5" s="1">
        <v>12</v>
      </c>
      <c r="CE5" s="1">
        <f>CE3-CE4</f>
        <v>10.60956</v>
      </c>
      <c r="CG5" s="3"/>
      <c r="CI5" s="1">
        <f>CI3-CI4</f>
        <v>1.28956</v>
      </c>
      <c r="CK5" s="1">
        <f>CK3-CK4</f>
        <v>0.43956</v>
      </c>
      <c r="CM5" s="1">
        <f>CM3-CM4</f>
        <v>4.02956</v>
      </c>
      <c r="CO5" s="1">
        <f>CO3-CO4</f>
        <v>1.39956</v>
      </c>
      <c r="CQ5" s="1">
        <f>CQ3-CQ4</f>
        <v>6.52956</v>
      </c>
      <c r="CS5" s="1">
        <f>CS3-CS4</f>
        <v>2.36956</v>
      </c>
    </row>
    <row r="6" spans="1:85">
      <c r="A6" s="3"/>
      <c r="O6" s="1">
        <v>29</v>
      </c>
      <c r="P6" s="1">
        <v>1.11</v>
      </c>
      <c r="S6" s="1">
        <v>13</v>
      </c>
      <c r="T6" s="1">
        <v>0.41</v>
      </c>
      <c r="W6" s="1">
        <v>19</v>
      </c>
      <c r="X6" s="1">
        <v>21</v>
      </c>
      <c r="AA6" s="1">
        <v>9</v>
      </c>
      <c r="AB6" s="1">
        <v>8</v>
      </c>
      <c r="AE6" s="3"/>
      <c r="BC6" s="3"/>
      <c r="BQ6" s="1">
        <v>25</v>
      </c>
      <c r="BR6" s="1">
        <v>0.94</v>
      </c>
      <c r="BU6" s="1">
        <v>8</v>
      </c>
      <c r="BV6" s="1">
        <v>0.26</v>
      </c>
      <c r="BY6" s="1">
        <v>29</v>
      </c>
      <c r="BZ6" s="1">
        <v>22</v>
      </c>
      <c r="CC6" s="1">
        <v>18</v>
      </c>
      <c r="CD6" s="1">
        <v>11</v>
      </c>
      <c r="CG6" s="3"/>
    </row>
    <row r="7" spans="1:85">
      <c r="A7" s="3"/>
      <c r="O7" s="1">
        <v>17</v>
      </c>
      <c r="P7" s="1">
        <v>0.53</v>
      </c>
      <c r="S7" s="1">
        <v>5</v>
      </c>
      <c r="T7" s="1">
        <v>0.15</v>
      </c>
      <c r="W7" s="1">
        <v>22</v>
      </c>
      <c r="X7" s="1">
        <v>30</v>
      </c>
      <c r="AA7" s="1">
        <v>12</v>
      </c>
      <c r="AB7" s="1">
        <v>11</v>
      </c>
      <c r="AE7" s="3"/>
      <c r="BC7" s="3"/>
      <c r="BQ7" s="1">
        <v>28</v>
      </c>
      <c r="BR7" s="1">
        <v>1.14</v>
      </c>
      <c r="BU7" s="1">
        <v>9</v>
      </c>
      <c r="BV7" s="1">
        <v>0.26</v>
      </c>
      <c r="BY7" s="1">
        <v>32</v>
      </c>
      <c r="BZ7" s="1">
        <v>30</v>
      </c>
      <c r="CC7" s="1">
        <v>17</v>
      </c>
      <c r="CD7" s="1">
        <v>17</v>
      </c>
      <c r="CG7" s="3"/>
    </row>
    <row r="8" spans="1:106">
      <c r="A8" s="3"/>
      <c r="O8" s="1">
        <v>22</v>
      </c>
      <c r="P8" s="1">
        <v>0.87</v>
      </c>
      <c r="S8" s="1">
        <v>5</v>
      </c>
      <c r="T8" s="1">
        <v>0.15</v>
      </c>
      <c r="W8" s="1">
        <v>24</v>
      </c>
      <c r="X8" s="1">
        <v>25</v>
      </c>
      <c r="AA8" s="1">
        <v>9</v>
      </c>
      <c r="AB8" s="1">
        <v>13</v>
      </c>
      <c r="AD8" s="1">
        <f>Y10*Z10+AC10*AD10</f>
        <v>1.469956</v>
      </c>
      <c r="AE8" s="3"/>
      <c r="AZ8" s="1">
        <f>AV10*AW10+AY10*AZ10</f>
        <v>1.4675</v>
      </c>
      <c r="BC8" s="3"/>
      <c r="BQ8" s="1">
        <v>25</v>
      </c>
      <c r="BR8" s="1">
        <v>1.01</v>
      </c>
      <c r="BU8" s="1">
        <v>13</v>
      </c>
      <c r="BV8" s="1">
        <v>0.47</v>
      </c>
      <c r="BY8" s="1">
        <v>23</v>
      </c>
      <c r="BZ8" s="1">
        <v>25</v>
      </c>
      <c r="CC8" s="1">
        <v>15</v>
      </c>
      <c r="CD8" s="1">
        <v>16</v>
      </c>
      <c r="CF8" s="1">
        <f>CA10*CB10+CE10*CF10</f>
        <v>1.821456</v>
      </c>
      <c r="CG8" s="3"/>
      <c r="CI8" s="1">
        <f>BF10-CI10</f>
        <v>0.000104253871849377</v>
      </c>
      <c r="DB8" s="1">
        <f>CX10*CY10+DA10*DB10</f>
        <v>1.7565</v>
      </c>
    </row>
    <row r="9" spans="1:85">
      <c r="A9" s="3"/>
      <c r="O9" s="1">
        <v>25</v>
      </c>
      <c r="P9" s="1">
        <v>0.92</v>
      </c>
      <c r="S9" s="1">
        <v>10</v>
      </c>
      <c r="T9" s="1">
        <v>0.35</v>
      </c>
      <c r="W9" s="1">
        <v>25</v>
      </c>
      <c r="X9" s="1">
        <v>22</v>
      </c>
      <c r="AA9" s="1">
        <v>11</v>
      </c>
      <c r="AB9" s="1">
        <v>12</v>
      </c>
      <c r="AE9" s="3"/>
      <c r="BC9" s="3"/>
      <c r="BQ9" s="1">
        <v>23</v>
      </c>
      <c r="BR9" s="1">
        <v>0.99</v>
      </c>
      <c r="BU9" s="1">
        <v>8</v>
      </c>
      <c r="BV9" s="1">
        <v>0.26</v>
      </c>
      <c r="BY9" s="1">
        <v>29</v>
      </c>
      <c r="BZ9" s="1">
        <v>24</v>
      </c>
      <c r="CC9" s="1">
        <v>8</v>
      </c>
      <c r="CD9" s="1">
        <v>11</v>
      </c>
      <c r="CG9" s="3"/>
    </row>
    <row r="10" spans="1:106">
      <c r="A10" s="3"/>
      <c r="C10" s="1">
        <f>C3</f>
        <v>170</v>
      </c>
      <c r="D10" s="1">
        <f>D5/C3</f>
        <v>0.00787976470588235</v>
      </c>
      <c r="E10" s="1">
        <f>E3</f>
        <v>84</v>
      </c>
      <c r="F10" s="1">
        <f>F5/E3</f>
        <v>0.00487571428571428</v>
      </c>
      <c r="G10" s="1">
        <f>G3</f>
        <v>215</v>
      </c>
      <c r="H10" s="1">
        <f>H5/G3</f>
        <v>0.0172558139534884</v>
      </c>
      <c r="I10" s="1">
        <f>I3</f>
        <v>98</v>
      </c>
      <c r="J10" s="1">
        <f>J5/I3</f>
        <v>0.0137755102040816</v>
      </c>
      <c r="K10" s="1">
        <f>K3</f>
        <v>235</v>
      </c>
      <c r="L10" s="1">
        <f>L5/K3</f>
        <v>0.0288066382978723</v>
      </c>
      <c r="M10" s="1">
        <f>M3</f>
        <v>75</v>
      </c>
      <c r="N10" s="1">
        <f>N5/M3</f>
        <v>0.0241274666666667</v>
      </c>
      <c r="O10" s="1">
        <v>29</v>
      </c>
      <c r="P10" s="1">
        <v>1.21</v>
      </c>
      <c r="Q10" s="1">
        <f>O13</f>
        <v>234</v>
      </c>
      <c r="R10" s="1">
        <f>R5/R4</f>
        <v>0.0380769230769231</v>
      </c>
      <c r="S10" s="1">
        <v>11</v>
      </c>
      <c r="T10" s="1">
        <v>0.38</v>
      </c>
      <c r="U10" s="1">
        <f>S13</f>
        <v>78</v>
      </c>
      <c r="V10" s="1">
        <f>V5/V4</f>
        <v>0.0324358974358974</v>
      </c>
      <c r="W10" s="1">
        <v>24</v>
      </c>
      <c r="X10" s="1">
        <v>27</v>
      </c>
      <c r="Y10" s="1">
        <f>X13/20</f>
        <v>23.25</v>
      </c>
      <c r="Z10" s="1">
        <f>Y5/X13</f>
        <v>0.0466442150537634</v>
      </c>
      <c r="AA10" s="1">
        <v>8</v>
      </c>
      <c r="AB10" s="1">
        <v>11</v>
      </c>
      <c r="AC10" s="1">
        <f>AB13/20</f>
        <v>9.85</v>
      </c>
      <c r="AD10" s="1">
        <f>AC5/AB13</f>
        <v>0.0391348223350254</v>
      </c>
      <c r="AE10" s="3"/>
      <c r="AF10" s="1">
        <f>AF3</f>
        <v>186</v>
      </c>
      <c r="AG10" s="1">
        <f>AG5/AF3</f>
        <v>0.00763204301075269</v>
      </c>
      <c r="AH10" s="1">
        <f>AH3</f>
        <v>80</v>
      </c>
      <c r="AI10" s="1">
        <f>AI5/AH3</f>
        <v>0.0047445</v>
      </c>
      <c r="AJ10" s="1">
        <f>AJ3</f>
        <v>196</v>
      </c>
      <c r="AK10" s="1">
        <f>AK5/AJ3</f>
        <v>0.017140612244898</v>
      </c>
      <c r="AL10" s="1">
        <f>AL3</f>
        <v>91</v>
      </c>
      <c r="AM10" s="1">
        <f>AM5/AL3</f>
        <v>0.0136215384615385</v>
      </c>
      <c r="AN10" s="1">
        <f>AN3</f>
        <v>231</v>
      </c>
      <c r="AO10" s="1">
        <f>AO5/AN3</f>
        <v>0.0286993939393939</v>
      </c>
      <c r="AP10" s="1">
        <f>AP3</f>
        <v>96</v>
      </c>
      <c r="AQ10" s="1">
        <f>AQ5/AP3</f>
        <v>0.0240579166666667</v>
      </c>
      <c r="AR10" s="1">
        <f>AR3</f>
        <v>246</v>
      </c>
      <c r="AS10" s="1">
        <f>AS3/AR3</f>
        <v>0.0379674796747967</v>
      </c>
      <c r="AT10" s="1">
        <f>AT3</f>
        <v>82</v>
      </c>
      <c r="AU10" s="1">
        <f>AU3/AT3</f>
        <v>0.0323170731707317</v>
      </c>
      <c r="AV10" s="1">
        <f>AV3/20</f>
        <v>23.5</v>
      </c>
      <c r="AW10" s="1">
        <f>AW3/AV3</f>
        <v>0.0465106382978723</v>
      </c>
      <c r="AY10" s="1">
        <f>AY3/20</f>
        <v>9.6</v>
      </c>
      <c r="AZ10" s="1">
        <f>AZ3/AY3</f>
        <v>0.0390104166666667</v>
      </c>
      <c r="BC10" s="3"/>
      <c r="BE10" s="1">
        <f>BE3</f>
        <v>185</v>
      </c>
      <c r="BF10" s="1">
        <f>BF5/BE3</f>
        <v>0.00734897297297297</v>
      </c>
      <c r="BG10" s="1">
        <f>BG3</f>
        <v>133</v>
      </c>
      <c r="BH10" s="1">
        <f>BH5/BG3</f>
        <v>0.00428240601503759</v>
      </c>
      <c r="BI10" s="1">
        <f>BI3</f>
        <v>239</v>
      </c>
      <c r="BJ10" s="1">
        <f>BJ5/BI3</f>
        <v>0.0178661087866109</v>
      </c>
      <c r="BK10" s="1">
        <f>BK3</f>
        <v>140</v>
      </c>
      <c r="BL10" s="1">
        <f>BL5/BK3</f>
        <v>0.0138571428571429</v>
      </c>
      <c r="BM10" s="1">
        <f>BM3</f>
        <v>247</v>
      </c>
      <c r="BN10" s="1">
        <f>BN5/BM3</f>
        <v>0.0299172469635628</v>
      </c>
      <c r="BO10" s="1">
        <f>BO3</f>
        <v>108</v>
      </c>
      <c r="BP10" s="1">
        <f>BP5/BO3</f>
        <v>0.0252737037037037</v>
      </c>
      <c r="BQ10" s="1">
        <v>29</v>
      </c>
      <c r="BR10" s="1">
        <v>1.16</v>
      </c>
      <c r="BS10" s="1">
        <f>BQ13</f>
        <v>239</v>
      </c>
      <c r="BT10" s="1">
        <f>BT5/BT4</f>
        <v>0.0414225941422594</v>
      </c>
      <c r="BU10" s="1">
        <v>12</v>
      </c>
      <c r="BV10" s="1">
        <v>0.41</v>
      </c>
      <c r="BW10" s="1">
        <f>BU13</f>
        <v>108</v>
      </c>
      <c r="BX10" s="1">
        <f>BX5/BX4</f>
        <v>0.0346296296296296</v>
      </c>
      <c r="BY10" s="1">
        <v>24</v>
      </c>
      <c r="BZ10" s="1">
        <v>23</v>
      </c>
      <c r="CA10" s="1">
        <f>BZ13/20</f>
        <v>26</v>
      </c>
      <c r="CB10" s="1">
        <f>CA5/BZ13</f>
        <v>0.049653</v>
      </c>
      <c r="CC10" s="1">
        <v>8</v>
      </c>
      <c r="CD10" s="1">
        <v>14</v>
      </c>
      <c r="CE10" s="1">
        <f>CD13/20</f>
        <v>12.4</v>
      </c>
      <c r="CF10" s="1">
        <f>CE5/CD13</f>
        <v>0.0427804838709677</v>
      </c>
      <c r="CG10" s="3"/>
      <c r="CH10" s="1">
        <f>CH3</f>
        <v>178</v>
      </c>
      <c r="CI10" s="1">
        <f>CI5/CH3</f>
        <v>0.0072447191011236</v>
      </c>
      <c r="CJ10" s="1">
        <f>CJ3</f>
        <v>105</v>
      </c>
      <c r="CK10" s="1">
        <f>CK5/CJ3</f>
        <v>0.00418628571428571</v>
      </c>
      <c r="CL10" s="1">
        <f>CL3</f>
        <v>227</v>
      </c>
      <c r="CM10" s="1">
        <f>CM5/CL3</f>
        <v>0.0177513656387665</v>
      </c>
      <c r="CN10" s="1">
        <f>CN3</f>
        <v>102</v>
      </c>
      <c r="CO10" s="1">
        <f>CO5/CN3</f>
        <v>0.0137211764705882</v>
      </c>
      <c r="CP10" s="1">
        <f>CP3</f>
        <v>219</v>
      </c>
      <c r="CQ10" s="1">
        <f>CQ5/CP3</f>
        <v>0.0298153424657534</v>
      </c>
      <c r="CR10" s="1">
        <f>CR3</f>
        <v>94</v>
      </c>
      <c r="CS10" s="1">
        <f>CS5/CR3</f>
        <v>0.025208085106383</v>
      </c>
      <c r="CT10" s="1">
        <f>CT3</f>
        <v>237</v>
      </c>
      <c r="CU10" s="1">
        <f>CU3/CT3</f>
        <v>0.0413080168776371</v>
      </c>
      <c r="CV10" s="1">
        <f>CV3</f>
        <v>108</v>
      </c>
      <c r="CW10" s="1">
        <f>CW3/CV3</f>
        <v>0.034537037037037</v>
      </c>
      <c r="CX10" s="1">
        <f>CX3/20</f>
        <v>25.3</v>
      </c>
      <c r="CY10" s="1">
        <f>CY3/CX3</f>
        <v>0.0495256916996047</v>
      </c>
      <c r="DA10" s="1">
        <f>DA3/20</f>
        <v>11.8</v>
      </c>
      <c r="DB10" s="1">
        <f>DB3/DA3</f>
        <v>0.0426694915254237</v>
      </c>
    </row>
    <row r="11" spans="1:106">
      <c r="A11" s="3"/>
      <c r="O11" s="1">
        <v>24</v>
      </c>
      <c r="P11" s="1">
        <v>0.88</v>
      </c>
      <c r="S11" s="1">
        <v>5</v>
      </c>
      <c r="T11" s="1">
        <v>0.16</v>
      </c>
      <c r="W11" s="1">
        <v>25</v>
      </c>
      <c r="X11" s="1">
        <v>19</v>
      </c>
      <c r="AA11" s="1">
        <v>9</v>
      </c>
      <c r="AB11" s="1">
        <v>9</v>
      </c>
      <c r="AE11" s="3"/>
      <c r="BC11" s="3"/>
      <c r="BF11" s="1">
        <f>BF10-0</f>
        <v>0.00734897297297297</v>
      </c>
      <c r="BH11" s="1">
        <f>BH10-0</f>
        <v>0.00428240601503759</v>
      </c>
      <c r="BJ11" s="1">
        <f>BJ10-BF10</f>
        <v>0.0105171358136379</v>
      </c>
      <c r="BL11" s="1">
        <f>BL10-BH10</f>
        <v>0.00957473684210526</v>
      </c>
      <c r="BN11" s="1">
        <f>BN10-BJ10</f>
        <v>0.0120511381769519</v>
      </c>
      <c r="BP11" s="1">
        <f>BP10-BL10</f>
        <v>0.0114165608465608</v>
      </c>
      <c r="BQ11" s="1">
        <v>23</v>
      </c>
      <c r="BR11" s="1">
        <v>0.99</v>
      </c>
      <c r="BT11" s="1">
        <f>BT10-BN10</f>
        <v>0.0115053471786967</v>
      </c>
      <c r="BU11" s="1">
        <v>7</v>
      </c>
      <c r="BV11" s="1">
        <v>0.26</v>
      </c>
      <c r="BX11" s="1">
        <f>BX10-BP10</f>
        <v>0.00935592592592592</v>
      </c>
      <c r="BY11" s="1">
        <v>25</v>
      </c>
      <c r="BZ11" s="1">
        <v>29</v>
      </c>
      <c r="CB11" s="1">
        <f>CB10-BT10</f>
        <v>0.0082304058577406</v>
      </c>
      <c r="CC11" s="1">
        <v>8</v>
      </c>
      <c r="CD11" s="1">
        <v>16</v>
      </c>
      <c r="CF11" s="1">
        <f>CF10-BX10</f>
        <v>0.00815085424133812</v>
      </c>
      <c r="CG11" s="3"/>
      <c r="CI11" s="1">
        <f>CI10-0</f>
        <v>0.0072447191011236</v>
      </c>
      <c r="CK11" s="1">
        <f>CK10-0</f>
        <v>0.00418628571428571</v>
      </c>
      <c r="CM11" s="1">
        <f>CM10-CI10</f>
        <v>0.0105066465376429</v>
      </c>
      <c r="CO11" s="1">
        <f>CO10-CK10</f>
        <v>0.00953489075630252</v>
      </c>
      <c r="CQ11" s="1">
        <f>CQ10-CM10</f>
        <v>0.0120639768269869</v>
      </c>
      <c r="CS11" s="1">
        <f>CS10-CO10</f>
        <v>0.0114869086357947</v>
      </c>
      <c r="CU11" s="1">
        <f>CU10-CQ10</f>
        <v>0.0114926744118837</v>
      </c>
      <c r="CW11" s="1">
        <f>CW10-CS10</f>
        <v>0.00932895193065406</v>
      </c>
      <c r="CY11" s="1">
        <f>CY10-CU10</f>
        <v>0.00821767482196761</v>
      </c>
      <c r="DB11" s="1">
        <f>DB10-CW10</f>
        <v>0.00813245448838669</v>
      </c>
    </row>
    <row r="12" spans="1:85">
      <c r="A12" s="3"/>
      <c r="O12" s="1">
        <v>24</v>
      </c>
      <c r="P12" s="1">
        <v>0.89</v>
      </c>
      <c r="S12" s="1">
        <v>7</v>
      </c>
      <c r="T12" s="1">
        <v>0.22</v>
      </c>
      <c r="W12" s="1">
        <v>21</v>
      </c>
      <c r="X12" s="1">
        <v>21</v>
      </c>
      <c r="AA12" s="1">
        <v>9</v>
      </c>
      <c r="AB12" s="1">
        <v>8</v>
      </c>
      <c r="AE12" s="3"/>
      <c r="BC12" s="3"/>
      <c r="BQ12" s="1">
        <v>23</v>
      </c>
      <c r="BR12" s="1">
        <v>0.96</v>
      </c>
      <c r="BU12" s="1">
        <v>8</v>
      </c>
      <c r="BV12" s="1">
        <v>0.28</v>
      </c>
      <c r="BY12" s="1">
        <v>25</v>
      </c>
      <c r="BZ12" s="1">
        <v>26</v>
      </c>
      <c r="CC12" s="1">
        <v>9</v>
      </c>
      <c r="CD12" s="1">
        <v>12</v>
      </c>
      <c r="CG12" s="3"/>
    </row>
    <row r="13" spans="1:85">
      <c r="A13" s="4" t="s">
        <v>11</v>
      </c>
      <c r="O13" s="1">
        <f>SUM(O3:O12)</f>
        <v>234</v>
      </c>
      <c r="P13" s="1">
        <f>SUM(P3:P12)</f>
        <v>8.91</v>
      </c>
      <c r="S13" s="1">
        <f>SUM(S3:S12)</f>
        <v>78</v>
      </c>
      <c r="T13" s="1">
        <f>SUM(T3:T12)</f>
        <v>2.53</v>
      </c>
      <c r="X13" s="1">
        <f>SUM(W3:X12)</f>
        <v>465</v>
      </c>
      <c r="AB13" s="1">
        <f>SUM(AA3:AB12)</f>
        <v>197</v>
      </c>
      <c r="AE13" s="4"/>
      <c r="BC13" s="4" t="s">
        <v>11</v>
      </c>
      <c r="BQ13" s="1">
        <f>SUM(BQ3:BQ12)</f>
        <v>239</v>
      </c>
      <c r="BR13" s="1">
        <f>SUM(BR3:BR12)</f>
        <v>9.9</v>
      </c>
      <c r="BU13" s="1">
        <f>SUM(BU3:BU12)</f>
        <v>108</v>
      </c>
      <c r="BV13" s="1">
        <f>SUM(BV3:BV12)</f>
        <v>3.74</v>
      </c>
      <c r="BZ13" s="1">
        <f>SUM(BY3:BZ12)</f>
        <v>520</v>
      </c>
      <c r="CD13" s="1">
        <f>SUM(CC3:CD12)</f>
        <v>248</v>
      </c>
      <c r="CG13" s="4"/>
    </row>
    <row r="14" spans="1:106">
      <c r="A14" s="3" t="s">
        <v>12</v>
      </c>
      <c r="B14" s="1">
        <v>40</v>
      </c>
      <c r="C14" s="1">
        <v>201</v>
      </c>
      <c r="D14" s="1">
        <v>2.68</v>
      </c>
      <c r="E14" s="1">
        <v>77</v>
      </c>
      <c r="F14" s="1">
        <v>1.49</v>
      </c>
      <c r="G14" s="1">
        <v>280</v>
      </c>
      <c r="H14" s="1">
        <v>4.79</v>
      </c>
      <c r="I14" s="1">
        <v>174</v>
      </c>
      <c r="J14" s="1">
        <v>2.31</v>
      </c>
      <c r="K14" s="1">
        <v>259</v>
      </c>
      <c r="L14" s="1">
        <v>8.54</v>
      </c>
      <c r="M14" s="1">
        <v>85</v>
      </c>
      <c r="N14" s="1">
        <v>3.18</v>
      </c>
      <c r="O14" s="1">
        <v>32</v>
      </c>
      <c r="P14" s="1">
        <v>1.29</v>
      </c>
      <c r="S14" s="1">
        <v>11</v>
      </c>
      <c r="T14" s="1">
        <v>0.34</v>
      </c>
      <c r="W14" s="1">
        <v>27</v>
      </c>
      <c r="X14" s="1">
        <v>24</v>
      </c>
      <c r="Y14" s="1">
        <v>22.99</v>
      </c>
      <c r="AA14" s="1">
        <v>12</v>
      </c>
      <c r="AB14" s="1">
        <v>8</v>
      </c>
      <c r="AC14" s="1">
        <v>8.63</v>
      </c>
      <c r="AE14" s="3"/>
      <c r="AF14" s="1">
        <v>168</v>
      </c>
      <c r="AG14" s="1">
        <v>2.37</v>
      </c>
      <c r="AH14" s="1">
        <v>83</v>
      </c>
      <c r="AI14" s="1">
        <v>1.51</v>
      </c>
      <c r="AJ14" s="1">
        <v>252</v>
      </c>
      <c r="AK14" s="1">
        <v>5.38</v>
      </c>
      <c r="AL14" s="1">
        <v>128</v>
      </c>
      <c r="AM14" s="1">
        <v>2.78</v>
      </c>
      <c r="AN14" s="1">
        <v>243</v>
      </c>
      <c r="AO14" s="1">
        <v>8.05</v>
      </c>
      <c r="AP14" s="1">
        <v>81</v>
      </c>
      <c r="AQ14" s="1">
        <v>3.07</v>
      </c>
      <c r="AR14" s="1">
        <v>235</v>
      </c>
      <c r="AS14" s="1">
        <v>8.91</v>
      </c>
      <c r="AT14" s="1">
        <v>99</v>
      </c>
      <c r="AU14" s="1">
        <v>3.21</v>
      </c>
      <c r="AV14" s="1">
        <v>462</v>
      </c>
      <c r="AW14" s="1">
        <v>21.6</v>
      </c>
      <c r="AY14" s="1">
        <v>193</v>
      </c>
      <c r="AZ14" s="1">
        <v>7.62</v>
      </c>
      <c r="BC14" s="3" t="s">
        <v>13</v>
      </c>
      <c r="BD14" s="1">
        <v>109</v>
      </c>
      <c r="BE14" s="1">
        <v>205</v>
      </c>
      <c r="BF14" s="1">
        <v>2.59</v>
      </c>
      <c r="BG14" s="1">
        <v>101</v>
      </c>
      <c r="BH14" s="1">
        <v>1.54</v>
      </c>
      <c r="BI14" s="1">
        <v>244</v>
      </c>
      <c r="BJ14" s="1">
        <v>4.38</v>
      </c>
      <c r="BK14" s="1">
        <v>147</v>
      </c>
      <c r="BL14" s="1">
        <v>2.02</v>
      </c>
      <c r="BM14" s="1">
        <v>242</v>
      </c>
      <c r="BN14" s="1">
        <v>8.39</v>
      </c>
      <c r="BO14" s="1">
        <v>89</v>
      </c>
      <c r="BP14" s="1">
        <v>3.33</v>
      </c>
      <c r="BQ14" s="1">
        <v>25</v>
      </c>
      <c r="BR14" s="1">
        <v>1.06</v>
      </c>
      <c r="BU14" s="1">
        <v>9</v>
      </c>
      <c r="BV14" s="1">
        <v>0.36</v>
      </c>
      <c r="BY14" s="1">
        <v>28</v>
      </c>
      <c r="BZ14" s="1">
        <v>25</v>
      </c>
      <c r="CA14" s="1">
        <v>26.68</v>
      </c>
      <c r="CC14" s="1">
        <v>15</v>
      </c>
      <c r="CD14" s="1">
        <v>15</v>
      </c>
      <c r="CE14" s="1">
        <v>11.94</v>
      </c>
      <c r="CG14" s="3"/>
      <c r="CH14" s="1">
        <v>169</v>
      </c>
      <c r="CI14" s="1">
        <v>2.31</v>
      </c>
      <c r="CJ14" s="1">
        <v>107</v>
      </c>
      <c r="CK14" s="1">
        <v>1.55</v>
      </c>
      <c r="CL14" s="1">
        <v>221</v>
      </c>
      <c r="CM14" s="1">
        <v>5.04</v>
      </c>
      <c r="CN14" s="1">
        <v>98</v>
      </c>
      <c r="CO14" s="1">
        <v>2.44</v>
      </c>
      <c r="CP14" s="1">
        <v>240</v>
      </c>
      <c r="CQ14" s="1">
        <v>8.3</v>
      </c>
      <c r="CR14" s="1">
        <v>86</v>
      </c>
      <c r="CS14" s="1">
        <v>3.25</v>
      </c>
      <c r="CT14" s="1">
        <v>261</v>
      </c>
      <c r="CU14" s="1">
        <v>10.8</v>
      </c>
      <c r="CV14" s="1">
        <v>111</v>
      </c>
      <c r="CW14" s="1">
        <v>3.86</v>
      </c>
      <c r="CX14" s="1">
        <v>501</v>
      </c>
      <c r="CY14" s="1">
        <v>24.82</v>
      </c>
      <c r="DA14" s="1">
        <v>239</v>
      </c>
      <c r="DB14" s="1">
        <v>10.17</v>
      </c>
    </row>
    <row r="15" spans="1:97">
      <c r="A15" s="3"/>
      <c r="D15" s="1">
        <v>1.10044</v>
      </c>
      <c r="F15" s="1">
        <v>1.10044</v>
      </c>
      <c r="L15" s="1">
        <v>1.10044</v>
      </c>
      <c r="N15" s="1">
        <v>1.10044</v>
      </c>
      <c r="O15" s="1">
        <v>33</v>
      </c>
      <c r="P15" s="1">
        <v>1.32</v>
      </c>
      <c r="R15" s="1">
        <f>O24</f>
        <v>278</v>
      </c>
      <c r="S15" s="1">
        <v>13</v>
      </c>
      <c r="T15" s="1">
        <v>0.46</v>
      </c>
      <c r="V15" s="1">
        <f>S24</f>
        <v>104</v>
      </c>
      <c r="W15" s="1">
        <v>26</v>
      </c>
      <c r="X15" s="1">
        <v>21</v>
      </c>
      <c r="Y15" s="1">
        <v>1.10044</v>
      </c>
      <c r="AA15" s="1">
        <v>13</v>
      </c>
      <c r="AB15" s="1">
        <v>5</v>
      </c>
      <c r="AC15" s="1">
        <v>1.10044</v>
      </c>
      <c r="AE15" s="3"/>
      <c r="AG15" s="1">
        <v>1.10044</v>
      </c>
      <c r="AI15" s="1">
        <v>1.10044</v>
      </c>
      <c r="AK15" s="1">
        <v>1.10044</v>
      </c>
      <c r="AM15" s="1">
        <v>1.10044</v>
      </c>
      <c r="AO15" s="1">
        <v>1.10044</v>
      </c>
      <c r="AQ15" s="1">
        <v>1.10044</v>
      </c>
      <c r="BC15" s="3"/>
      <c r="BF15" s="1">
        <v>1.10044</v>
      </c>
      <c r="BH15" s="1">
        <v>1.10044</v>
      </c>
      <c r="BN15" s="1">
        <v>1.10044</v>
      </c>
      <c r="BP15" s="1">
        <v>1.10044</v>
      </c>
      <c r="BQ15" s="1">
        <v>27</v>
      </c>
      <c r="BR15" s="1">
        <v>1.11</v>
      </c>
      <c r="BT15" s="1">
        <f>BQ24</f>
        <v>252</v>
      </c>
      <c r="BU15" s="1">
        <v>18</v>
      </c>
      <c r="BV15" s="1">
        <v>0.61</v>
      </c>
      <c r="BX15" s="1">
        <f>BU24</f>
        <v>146</v>
      </c>
      <c r="BY15" s="1">
        <v>24</v>
      </c>
      <c r="BZ15" s="1">
        <v>24</v>
      </c>
      <c r="CA15" s="1">
        <v>1.10044</v>
      </c>
      <c r="CC15" s="1">
        <v>18</v>
      </c>
      <c r="CD15" s="1">
        <v>10</v>
      </c>
      <c r="CE15" s="1">
        <v>1.10044</v>
      </c>
      <c r="CG15" s="3"/>
      <c r="CI15" s="1">
        <v>1.10044</v>
      </c>
      <c r="CK15" s="1">
        <v>1.10044</v>
      </c>
      <c r="CM15" s="1">
        <v>1.10044</v>
      </c>
      <c r="CO15" s="1">
        <v>1.10044</v>
      </c>
      <c r="CQ15" s="1">
        <v>1.10044</v>
      </c>
      <c r="CS15" s="1">
        <v>1.10044</v>
      </c>
    </row>
    <row r="16" spans="1:97">
      <c r="A16" s="3"/>
      <c r="D16" s="1">
        <f>D14-D15</f>
        <v>1.57956</v>
      </c>
      <c r="F16" s="1">
        <f>F14-F15</f>
        <v>0.38956</v>
      </c>
      <c r="H16" s="1">
        <f>H14</f>
        <v>4.79</v>
      </c>
      <c r="J16" s="1">
        <f>J14</f>
        <v>2.31</v>
      </c>
      <c r="L16" s="1">
        <f>L14-L15</f>
        <v>7.43956</v>
      </c>
      <c r="N16" s="1">
        <f>N14-N15</f>
        <v>2.07956</v>
      </c>
      <c r="O16" s="1">
        <v>25</v>
      </c>
      <c r="P16" s="1">
        <v>0.95</v>
      </c>
      <c r="R16" s="1">
        <f>P24</f>
        <v>10.56</v>
      </c>
      <c r="S16" s="1">
        <v>8</v>
      </c>
      <c r="T16" s="1">
        <v>0.25</v>
      </c>
      <c r="V16" s="1">
        <f>T24</f>
        <v>3.39</v>
      </c>
      <c r="W16" s="1">
        <v>24</v>
      </c>
      <c r="X16" s="1">
        <v>25</v>
      </c>
      <c r="Y16" s="1">
        <f>Y14-Y15</f>
        <v>21.88956</v>
      </c>
      <c r="AA16" s="1">
        <v>15</v>
      </c>
      <c r="AB16" s="1">
        <v>12</v>
      </c>
      <c r="AC16" s="1">
        <f>AC14-AC15</f>
        <v>7.52956</v>
      </c>
      <c r="AE16" s="3"/>
      <c r="AG16" s="1">
        <f>AG14-AG15</f>
        <v>1.26956</v>
      </c>
      <c r="AI16" s="1">
        <f>AI14-AI15</f>
        <v>0.40956</v>
      </c>
      <c r="AK16" s="1">
        <f>AK14-AK15</f>
        <v>4.27956</v>
      </c>
      <c r="AM16" s="1">
        <f>AM14-AM15</f>
        <v>1.67956</v>
      </c>
      <c r="AO16" s="1">
        <f>AO14-AO15</f>
        <v>6.94956</v>
      </c>
      <c r="AQ16" s="1">
        <f>AQ14-AQ15</f>
        <v>1.96956</v>
      </c>
      <c r="BC16" s="3"/>
      <c r="BF16" s="1">
        <f>BF14-BF15</f>
        <v>1.48956</v>
      </c>
      <c r="BH16" s="1">
        <f>BH14-BH15</f>
        <v>0.43956</v>
      </c>
      <c r="BJ16" s="1">
        <f>BJ14</f>
        <v>4.38</v>
      </c>
      <c r="BL16" s="1">
        <f>BL14</f>
        <v>2.02</v>
      </c>
      <c r="BN16" s="1">
        <f>BN14-BN15</f>
        <v>7.28956</v>
      </c>
      <c r="BP16" s="1">
        <f>BP14-BP15</f>
        <v>2.22956</v>
      </c>
      <c r="BQ16" s="1">
        <v>27</v>
      </c>
      <c r="BR16" s="1">
        <v>1.09</v>
      </c>
      <c r="BT16" s="1">
        <f>BR24</f>
        <v>10.46</v>
      </c>
      <c r="BU16" s="1">
        <v>17</v>
      </c>
      <c r="BV16" s="1">
        <v>0.62</v>
      </c>
      <c r="BX16" s="1">
        <f>BV24</f>
        <v>5.09</v>
      </c>
      <c r="BY16" s="1">
        <v>20</v>
      </c>
      <c r="BZ16" s="1">
        <v>26</v>
      </c>
      <c r="CA16" s="1">
        <f>CA14-CA15</f>
        <v>25.57956</v>
      </c>
      <c r="CC16" s="1">
        <v>10</v>
      </c>
      <c r="CD16" s="1">
        <v>12</v>
      </c>
      <c r="CE16" s="1">
        <f>CE14-CE15</f>
        <v>10.83956</v>
      </c>
      <c r="CG16" s="3"/>
      <c r="CI16" s="1">
        <f>CI14-CI15</f>
        <v>1.20956</v>
      </c>
      <c r="CK16" s="1">
        <f>CK14-CK15</f>
        <v>0.44956</v>
      </c>
      <c r="CM16" s="1">
        <f>CM14-CM15</f>
        <v>3.93956</v>
      </c>
      <c r="CO16" s="1">
        <f>CO14-CO15</f>
        <v>1.33956</v>
      </c>
      <c r="CQ16" s="1">
        <f>CQ14-CQ15</f>
        <v>7.19956</v>
      </c>
      <c r="CS16" s="1">
        <f>CS14-CS15</f>
        <v>2.14956</v>
      </c>
    </row>
    <row r="17" spans="1:85">
      <c r="A17" s="3"/>
      <c r="O17" s="1">
        <v>23</v>
      </c>
      <c r="P17" s="1">
        <v>0.86</v>
      </c>
      <c r="S17" s="1">
        <v>5</v>
      </c>
      <c r="T17" s="1">
        <v>0.17</v>
      </c>
      <c r="W17" s="1">
        <v>22</v>
      </c>
      <c r="X17" s="1">
        <v>24</v>
      </c>
      <c r="AA17" s="1">
        <v>8</v>
      </c>
      <c r="AB17" s="1">
        <v>9</v>
      </c>
      <c r="AE17" s="3"/>
      <c r="BC17" s="3"/>
      <c r="BQ17" s="1">
        <v>26</v>
      </c>
      <c r="BR17" s="1">
        <v>1.08</v>
      </c>
      <c r="BU17" s="1">
        <v>25</v>
      </c>
      <c r="BV17" s="1">
        <v>0.83</v>
      </c>
      <c r="BY17" s="1">
        <v>28</v>
      </c>
      <c r="BZ17" s="1">
        <v>27</v>
      </c>
      <c r="CC17" s="1">
        <v>13</v>
      </c>
      <c r="CD17" s="1">
        <v>13</v>
      </c>
      <c r="CG17" s="3"/>
    </row>
    <row r="18" spans="1:85">
      <c r="A18" s="3"/>
      <c r="O18" s="1">
        <v>27</v>
      </c>
      <c r="P18" s="1">
        <v>1.01</v>
      </c>
      <c r="S18" s="1">
        <v>13</v>
      </c>
      <c r="T18" s="1">
        <v>0.46</v>
      </c>
      <c r="W18" s="1">
        <v>22</v>
      </c>
      <c r="X18" s="1">
        <v>28</v>
      </c>
      <c r="AA18" s="1">
        <v>12</v>
      </c>
      <c r="AB18" s="1">
        <v>8</v>
      </c>
      <c r="AE18" s="3"/>
      <c r="BC18" s="3"/>
      <c r="BQ18" s="1">
        <v>23</v>
      </c>
      <c r="BR18" s="1">
        <v>0.96</v>
      </c>
      <c r="BU18" s="1">
        <v>17</v>
      </c>
      <c r="BV18" s="1">
        <v>0.61</v>
      </c>
      <c r="BY18" s="1">
        <v>27</v>
      </c>
      <c r="BZ18" s="1">
        <v>25</v>
      </c>
      <c r="CC18" s="1">
        <v>14</v>
      </c>
      <c r="CD18" s="1">
        <v>15</v>
      </c>
      <c r="CG18" s="3"/>
    </row>
    <row r="19" spans="1:106">
      <c r="A19" s="3"/>
      <c r="O19" s="1">
        <v>25</v>
      </c>
      <c r="P19" s="1">
        <v>0.87</v>
      </c>
      <c r="S19" s="1">
        <v>7</v>
      </c>
      <c r="T19" s="1">
        <v>0.21</v>
      </c>
      <c r="W19" s="1">
        <v>22</v>
      </c>
      <c r="X19" s="1">
        <v>22</v>
      </c>
      <c r="AA19" s="1">
        <v>9</v>
      </c>
      <c r="AB19" s="1">
        <v>7</v>
      </c>
      <c r="AD19" s="1">
        <f>Y21*Z21+AC21*AD21</f>
        <v>1.470956</v>
      </c>
      <c r="AE19" s="3"/>
      <c r="AZ19" s="1">
        <f>AV21*AW21+AY21*AZ21</f>
        <v>1.461</v>
      </c>
      <c r="BC19" s="3"/>
      <c r="BQ19" s="1">
        <v>22</v>
      </c>
      <c r="BR19" s="1">
        <v>0.86</v>
      </c>
      <c r="BU19" s="1">
        <v>8</v>
      </c>
      <c r="BV19" s="1">
        <v>0.27</v>
      </c>
      <c r="BY19" s="1">
        <v>22</v>
      </c>
      <c r="BZ19" s="1">
        <v>22</v>
      </c>
      <c r="CC19" s="1">
        <v>15</v>
      </c>
      <c r="CD19" s="1">
        <v>11</v>
      </c>
      <c r="CF19" s="1">
        <f>CA21*CB21+CE21*CF21</f>
        <v>1.820956</v>
      </c>
      <c r="CG19" s="3"/>
      <c r="CI19" s="1">
        <f>BF21-CI21</f>
        <v>0.000108986578149804</v>
      </c>
      <c r="DB19" s="1">
        <f>CX21*CY21+DA21*DB21</f>
        <v>1.7495</v>
      </c>
    </row>
    <row r="20" spans="1:85">
      <c r="A20" s="3"/>
      <c r="O20" s="1">
        <v>26</v>
      </c>
      <c r="P20" s="1">
        <v>0.94</v>
      </c>
      <c r="S20" s="1">
        <v>9</v>
      </c>
      <c r="T20" s="1">
        <v>0.29</v>
      </c>
      <c r="W20" s="1">
        <v>19</v>
      </c>
      <c r="X20" s="1">
        <v>19</v>
      </c>
      <c r="AA20" s="1">
        <v>14</v>
      </c>
      <c r="AB20" s="1">
        <v>4</v>
      </c>
      <c r="AE20" s="3"/>
      <c r="BC20" s="3"/>
      <c r="BQ20" s="1">
        <v>24</v>
      </c>
      <c r="BR20" s="1">
        <v>0.96</v>
      </c>
      <c r="BU20" s="1">
        <v>11</v>
      </c>
      <c r="BV20" s="1">
        <v>0.37</v>
      </c>
      <c r="BY20" s="1">
        <v>26</v>
      </c>
      <c r="BZ20" s="1">
        <v>28</v>
      </c>
      <c r="CC20" s="1">
        <v>12</v>
      </c>
      <c r="CD20" s="1">
        <v>15</v>
      </c>
      <c r="CG20" s="3"/>
    </row>
    <row r="21" spans="1:106">
      <c r="A21" s="3"/>
      <c r="C21" s="1">
        <f>C14</f>
        <v>201</v>
      </c>
      <c r="D21" s="1">
        <f>D16/C14</f>
        <v>0.00785850746268657</v>
      </c>
      <c r="E21" s="1">
        <f>E14</f>
        <v>77</v>
      </c>
      <c r="F21" s="1">
        <f>F16/E14</f>
        <v>0.00505922077922078</v>
      </c>
      <c r="G21" s="1">
        <f>G14</f>
        <v>280</v>
      </c>
      <c r="H21" s="1">
        <f>H16/G14</f>
        <v>0.0171071428571429</v>
      </c>
      <c r="I21" s="1">
        <f>I14</f>
        <v>174</v>
      </c>
      <c r="J21" s="1">
        <f>J16/I14</f>
        <v>0.0132758620689655</v>
      </c>
      <c r="K21" s="1">
        <f>K14</f>
        <v>259</v>
      </c>
      <c r="L21" s="1">
        <f>L16/K14</f>
        <v>0.0287241698841699</v>
      </c>
      <c r="M21" s="1">
        <f>M14</f>
        <v>85</v>
      </c>
      <c r="N21" s="1">
        <f>N16/M14</f>
        <v>0.0244654117647059</v>
      </c>
      <c r="O21" s="1">
        <v>33</v>
      </c>
      <c r="P21" s="1">
        <v>1.34</v>
      </c>
      <c r="Q21" s="1">
        <f>O24</f>
        <v>278</v>
      </c>
      <c r="R21" s="1">
        <f>R16/R15</f>
        <v>0.0379856115107914</v>
      </c>
      <c r="S21" s="1">
        <v>18</v>
      </c>
      <c r="T21" s="1">
        <v>0.58</v>
      </c>
      <c r="U21" s="1">
        <f>S24</f>
        <v>104</v>
      </c>
      <c r="V21" s="1">
        <f>V16/V15</f>
        <v>0.0325961538461538</v>
      </c>
      <c r="W21" s="1">
        <v>25</v>
      </c>
      <c r="X21" s="1">
        <v>24</v>
      </c>
      <c r="Y21" s="1">
        <f>X24/20</f>
        <v>23.35</v>
      </c>
      <c r="Z21" s="1">
        <f>Y16/X24</f>
        <v>0.0468727194860814</v>
      </c>
      <c r="AA21" s="1">
        <v>6</v>
      </c>
      <c r="AB21" s="1">
        <v>13</v>
      </c>
      <c r="AC21" s="1">
        <f>AB24/20</f>
        <v>9.5</v>
      </c>
      <c r="AD21" s="1">
        <f>AC16/AB24</f>
        <v>0.0396292631578947</v>
      </c>
      <c r="AE21" s="3"/>
      <c r="AF21" s="1">
        <f>AF14</f>
        <v>168</v>
      </c>
      <c r="AG21" s="1">
        <f>AG16/AF14</f>
        <v>0.00755690476190476</v>
      </c>
      <c r="AH21" s="1">
        <f>AH14</f>
        <v>83</v>
      </c>
      <c r="AI21" s="1">
        <f>AI16/AH14</f>
        <v>0.0049344578313253</v>
      </c>
      <c r="AJ21" s="1">
        <f>AJ14</f>
        <v>252</v>
      </c>
      <c r="AK21" s="1">
        <f>AK16/AJ14</f>
        <v>0.016982380952381</v>
      </c>
      <c r="AL21" s="1">
        <f>AL14</f>
        <v>128</v>
      </c>
      <c r="AM21" s="1">
        <f>AM16/AL14</f>
        <v>0.0131215625</v>
      </c>
      <c r="AN21" s="1">
        <f>AN14</f>
        <v>243</v>
      </c>
      <c r="AO21" s="1">
        <f>AO16/AN14</f>
        <v>0.028599012345679</v>
      </c>
      <c r="AP21" s="1">
        <f>AP14</f>
        <v>81</v>
      </c>
      <c r="AQ21" s="1">
        <f>AQ16/AP14</f>
        <v>0.0243155555555556</v>
      </c>
      <c r="AR21" s="1">
        <f>AR14</f>
        <v>235</v>
      </c>
      <c r="AS21" s="1">
        <f>AS14/AR14</f>
        <v>0.0379148936170213</v>
      </c>
      <c r="AT21" s="1">
        <f>AT14</f>
        <v>99</v>
      </c>
      <c r="AU21" s="1">
        <f>AU14/AT14</f>
        <v>0.0324242424242424</v>
      </c>
      <c r="AV21" s="1">
        <f>AV14/20</f>
        <v>23.1</v>
      </c>
      <c r="AW21" s="1">
        <f>AW14/AV14</f>
        <v>0.0467532467532468</v>
      </c>
      <c r="AY21" s="1">
        <f>AY14/20</f>
        <v>9.65</v>
      </c>
      <c r="AZ21" s="1">
        <f>AZ14/AY14</f>
        <v>0.0394818652849741</v>
      </c>
      <c r="BC21" s="3"/>
      <c r="BE21" s="1">
        <f>BE14</f>
        <v>205</v>
      </c>
      <c r="BF21" s="1">
        <f>BF16/BE14</f>
        <v>0.00726614634146341</v>
      </c>
      <c r="BG21" s="1">
        <f>BG14</f>
        <v>101</v>
      </c>
      <c r="BH21" s="1">
        <f>BH16/BG14</f>
        <v>0.00435207920792079</v>
      </c>
      <c r="BI21" s="1">
        <f>BI14</f>
        <v>244</v>
      </c>
      <c r="BJ21" s="1">
        <f>BJ16/BI14</f>
        <v>0.0179508196721311</v>
      </c>
      <c r="BK21" s="1">
        <f>BK14</f>
        <v>147</v>
      </c>
      <c r="BL21" s="1">
        <f>BL16/BK14</f>
        <v>0.0137414965986395</v>
      </c>
      <c r="BM21" s="1">
        <f>BM14</f>
        <v>242</v>
      </c>
      <c r="BN21" s="1">
        <f>BN16/BM14</f>
        <v>0.0301221487603306</v>
      </c>
      <c r="BO21" s="1">
        <f>BO14</f>
        <v>89</v>
      </c>
      <c r="BP21" s="1">
        <f>BP16/BO14</f>
        <v>0.0250512359550562</v>
      </c>
      <c r="BQ21" s="1">
        <v>23</v>
      </c>
      <c r="BR21" s="1">
        <v>1.01</v>
      </c>
      <c r="BS21" s="1">
        <f>BQ24</f>
        <v>252</v>
      </c>
      <c r="BT21" s="1">
        <f>BT16/BT15</f>
        <v>0.0415079365079365</v>
      </c>
      <c r="BU21" s="1">
        <v>12</v>
      </c>
      <c r="BV21" s="1">
        <v>0.41</v>
      </c>
      <c r="BW21" s="1">
        <f>BU24</f>
        <v>146</v>
      </c>
      <c r="BX21" s="1">
        <f>BX16/BX15</f>
        <v>0.0348630136986301</v>
      </c>
      <c r="BY21" s="1">
        <v>22</v>
      </c>
      <c r="BZ21" s="1">
        <v>33</v>
      </c>
      <c r="CA21" s="1">
        <f>BZ24/20</f>
        <v>25.75</v>
      </c>
      <c r="CB21" s="1">
        <f>CA16/BZ24</f>
        <v>0.0496690485436893</v>
      </c>
      <c r="CC21" s="1">
        <v>10</v>
      </c>
      <c r="CD21" s="1">
        <v>13</v>
      </c>
      <c r="CE21" s="1">
        <f>CD24/20</f>
        <v>12.7</v>
      </c>
      <c r="CF21" s="1">
        <f>CE16/CD24</f>
        <v>0.0426754330708661</v>
      </c>
      <c r="CG21" s="3"/>
      <c r="CH21" s="1">
        <f>CH14</f>
        <v>169</v>
      </c>
      <c r="CI21" s="1">
        <f>CI16/CH14</f>
        <v>0.00715715976331361</v>
      </c>
      <c r="CJ21" s="1">
        <f>CJ14</f>
        <v>107</v>
      </c>
      <c r="CK21" s="1">
        <f>CK16/CJ14</f>
        <v>0.0042014953271028</v>
      </c>
      <c r="CL21" s="1">
        <f>CL14</f>
        <v>221</v>
      </c>
      <c r="CM21" s="1">
        <f>CM16/CL14</f>
        <v>0.0178260633484163</v>
      </c>
      <c r="CN21" s="1">
        <f>CN14</f>
        <v>98</v>
      </c>
      <c r="CO21" s="1">
        <f>CO16/CN14</f>
        <v>0.0136689795918367</v>
      </c>
      <c r="CP21" s="1">
        <f>CP14</f>
        <v>240</v>
      </c>
      <c r="CQ21" s="1">
        <f>CQ16/CP14</f>
        <v>0.0299981666666667</v>
      </c>
      <c r="CR21" s="1">
        <f>CR14</f>
        <v>86</v>
      </c>
      <c r="CS21" s="1">
        <f>CS16/CR14</f>
        <v>0.0249948837209302</v>
      </c>
      <c r="CT21" s="1">
        <f>CT14</f>
        <v>261</v>
      </c>
      <c r="CU21" s="1">
        <f>CU14/CT14</f>
        <v>0.0413793103448276</v>
      </c>
      <c r="CV21" s="1">
        <f>CV14</f>
        <v>111</v>
      </c>
      <c r="CW21" s="1">
        <f>CW14/CV14</f>
        <v>0.0347747747747748</v>
      </c>
      <c r="CX21" s="1">
        <f>CX14/20</f>
        <v>25.05</v>
      </c>
      <c r="CY21" s="1">
        <f>CY14/CX14</f>
        <v>0.0495409181636727</v>
      </c>
      <c r="DA21" s="1">
        <f>DA14/20</f>
        <v>11.95</v>
      </c>
      <c r="DB21" s="1">
        <f>DB14/DA14</f>
        <v>0.0425523012552301</v>
      </c>
    </row>
    <row r="22" spans="1:106">
      <c r="A22" s="3"/>
      <c r="O22" s="1">
        <v>28</v>
      </c>
      <c r="P22" s="1">
        <v>1.09</v>
      </c>
      <c r="S22" s="1">
        <v>12</v>
      </c>
      <c r="T22" s="1">
        <v>0.38</v>
      </c>
      <c r="W22" s="1">
        <v>24</v>
      </c>
      <c r="X22" s="1">
        <v>24</v>
      </c>
      <c r="AA22" s="1">
        <v>12</v>
      </c>
      <c r="AB22" s="1">
        <v>6</v>
      </c>
      <c r="AE22" s="3"/>
      <c r="BC22" s="3"/>
      <c r="BF22" s="1">
        <f>BF21-0</f>
        <v>0.00726614634146341</v>
      </c>
      <c r="BH22" s="1">
        <f>BH21-0</f>
        <v>0.00435207920792079</v>
      </c>
      <c r="BJ22" s="1">
        <f>BJ21-BF21</f>
        <v>0.0106846733306677</v>
      </c>
      <c r="BL22" s="1">
        <f>BL21-BH21</f>
        <v>0.00938941739071866</v>
      </c>
      <c r="BN22" s="1">
        <f>BN21-BJ21</f>
        <v>0.0121713290881994</v>
      </c>
      <c r="BP22" s="1">
        <f>BP21-BL21</f>
        <v>0.0113097393564167</v>
      </c>
      <c r="BQ22" s="1">
        <v>25</v>
      </c>
      <c r="BR22" s="1">
        <v>1.06</v>
      </c>
      <c r="BT22" s="1">
        <f>BT21-BN21</f>
        <v>0.0113857877476059</v>
      </c>
      <c r="BU22" s="1">
        <v>11</v>
      </c>
      <c r="BV22" s="1">
        <v>0.49</v>
      </c>
      <c r="BX22" s="1">
        <f>BX21-BP21</f>
        <v>0.00981177774357396</v>
      </c>
      <c r="BY22" s="1">
        <v>27</v>
      </c>
      <c r="BZ22" s="1">
        <v>34</v>
      </c>
      <c r="CB22" s="1">
        <f>CB21-BT21</f>
        <v>0.00816111203575281</v>
      </c>
      <c r="CC22" s="1">
        <v>10</v>
      </c>
      <c r="CD22" s="1">
        <v>11</v>
      </c>
      <c r="CF22" s="1">
        <f>CF21-BX21</f>
        <v>0.007812419372236</v>
      </c>
      <c r="CG22" s="3"/>
      <c r="CI22" s="1">
        <f>CI21-0</f>
        <v>0.00715715976331361</v>
      </c>
      <c r="CK22" s="1">
        <f>CK21-0</f>
        <v>0.0042014953271028</v>
      </c>
      <c r="CM22" s="1">
        <f>CM21-CI21</f>
        <v>0.0106689035851027</v>
      </c>
      <c r="CO22" s="1">
        <f>CO21-CK21</f>
        <v>0.00946748426473393</v>
      </c>
      <c r="CQ22" s="1">
        <f>CQ21-CM21</f>
        <v>0.0121721033182504</v>
      </c>
      <c r="CS22" s="1">
        <f>CS21-CO21</f>
        <v>0.0113259041290935</v>
      </c>
      <c r="CU22" s="1">
        <f>CU21-CQ21</f>
        <v>0.0113811436781609</v>
      </c>
      <c r="CW22" s="1">
        <f>CW21-CS21</f>
        <v>0.00977989105384454</v>
      </c>
      <c r="CY22" s="1">
        <f>CY21-CU21</f>
        <v>0.00816160781884507</v>
      </c>
      <c r="DB22" s="1">
        <f>DB21-CW21</f>
        <v>0.00777752648045535</v>
      </c>
    </row>
    <row r="23" spans="1:85">
      <c r="A23" s="3"/>
      <c r="O23" s="1">
        <v>26</v>
      </c>
      <c r="P23" s="1">
        <v>0.89</v>
      </c>
      <c r="S23" s="1">
        <v>8</v>
      </c>
      <c r="T23" s="1">
        <v>0.25</v>
      </c>
      <c r="W23" s="1">
        <v>25</v>
      </c>
      <c r="X23" s="1">
        <v>20</v>
      </c>
      <c r="AA23" s="1">
        <v>8</v>
      </c>
      <c r="AB23" s="1">
        <v>9</v>
      </c>
      <c r="AE23" s="3"/>
      <c r="BC23" s="3"/>
      <c r="BQ23" s="1">
        <v>30</v>
      </c>
      <c r="BR23" s="1">
        <v>1.27</v>
      </c>
      <c r="BU23" s="1">
        <v>18</v>
      </c>
      <c r="BV23" s="1">
        <v>0.52</v>
      </c>
      <c r="BY23" s="1">
        <v>23</v>
      </c>
      <c r="BZ23" s="1">
        <v>24</v>
      </c>
      <c r="CC23" s="1">
        <v>8</v>
      </c>
      <c r="CD23" s="1">
        <v>14</v>
      </c>
      <c r="CG23" s="3"/>
    </row>
    <row r="24" spans="1:85">
      <c r="A24" s="4" t="s">
        <v>11</v>
      </c>
      <c r="O24" s="1">
        <f>SUM(O14:O23)</f>
        <v>278</v>
      </c>
      <c r="P24" s="1">
        <f>SUM(P14:P23)</f>
        <v>10.56</v>
      </c>
      <c r="S24" s="1">
        <f>SUM(S14:S23)</f>
        <v>104</v>
      </c>
      <c r="T24" s="1">
        <f>SUM(T14:T23)</f>
        <v>3.39</v>
      </c>
      <c r="X24" s="1">
        <f>SUM(W14:X23)</f>
        <v>467</v>
      </c>
      <c r="AB24" s="1">
        <f>SUM(AA14:AB23)</f>
        <v>190</v>
      </c>
      <c r="AE24" s="4"/>
      <c r="BC24" s="4" t="s">
        <v>11</v>
      </c>
      <c r="BQ24" s="1">
        <f>SUM(BQ14:BQ23)</f>
        <v>252</v>
      </c>
      <c r="BR24" s="1">
        <f>SUM(BR14:BR23)</f>
        <v>10.46</v>
      </c>
      <c r="BU24" s="1">
        <f>SUM(BU14:BU23)</f>
        <v>146</v>
      </c>
      <c r="BV24" s="1">
        <f>SUM(BV14:BV23)</f>
        <v>5.09</v>
      </c>
      <c r="BZ24" s="1">
        <f>SUM(BY14:BZ23)</f>
        <v>515</v>
      </c>
      <c r="CD24" s="1">
        <f>SUM(CC14:CD23)</f>
        <v>254</v>
      </c>
      <c r="CG24" s="4"/>
    </row>
    <row r="25" spans="1:106">
      <c r="A25" s="3" t="s">
        <v>14</v>
      </c>
      <c r="B25" s="1">
        <v>43</v>
      </c>
      <c r="C25" s="1">
        <v>150</v>
      </c>
      <c r="D25" s="1">
        <v>2.29</v>
      </c>
      <c r="E25" s="1">
        <v>73</v>
      </c>
      <c r="F25" s="1">
        <v>1.47</v>
      </c>
      <c r="G25" s="1">
        <v>244</v>
      </c>
      <c r="H25" s="1">
        <v>4.16</v>
      </c>
      <c r="I25" s="1">
        <v>149</v>
      </c>
      <c r="J25" s="1">
        <v>2.01</v>
      </c>
      <c r="K25" s="1">
        <v>206</v>
      </c>
      <c r="L25" s="1">
        <v>7.01</v>
      </c>
      <c r="M25" s="1">
        <v>75</v>
      </c>
      <c r="N25" s="1">
        <v>2.91</v>
      </c>
      <c r="O25" s="1">
        <v>27</v>
      </c>
      <c r="P25" s="1">
        <v>0.95</v>
      </c>
      <c r="S25" s="1">
        <v>10</v>
      </c>
      <c r="T25" s="1">
        <v>0.32</v>
      </c>
      <c r="W25" s="1">
        <v>24</v>
      </c>
      <c r="X25" s="1">
        <v>26</v>
      </c>
      <c r="Y25" s="1">
        <v>22.89</v>
      </c>
      <c r="AA25" s="1">
        <v>17</v>
      </c>
      <c r="AB25" s="1">
        <v>18</v>
      </c>
      <c r="AC25" s="1">
        <v>8.68</v>
      </c>
      <c r="AE25" s="3"/>
      <c r="AF25" s="1">
        <v>195</v>
      </c>
      <c r="AG25" s="1">
        <v>2.61</v>
      </c>
      <c r="AH25" s="1">
        <v>88</v>
      </c>
      <c r="AI25" s="1">
        <v>1.53</v>
      </c>
      <c r="AJ25" s="1">
        <v>198</v>
      </c>
      <c r="AK25" s="1">
        <v>4.45</v>
      </c>
      <c r="AL25" s="1">
        <v>139</v>
      </c>
      <c r="AM25" s="1">
        <v>2.96</v>
      </c>
      <c r="AN25" s="1">
        <v>228</v>
      </c>
      <c r="AO25" s="1">
        <v>7.61</v>
      </c>
      <c r="AP25" s="1">
        <v>83</v>
      </c>
      <c r="AQ25" s="1">
        <v>3.09</v>
      </c>
      <c r="AR25" s="1">
        <v>275</v>
      </c>
      <c r="AS25" s="1">
        <v>10.49</v>
      </c>
      <c r="AT25" s="1">
        <v>83</v>
      </c>
      <c r="AU25" s="1">
        <v>2.69</v>
      </c>
      <c r="AV25" s="1">
        <v>465</v>
      </c>
      <c r="AW25" s="1">
        <v>21.64</v>
      </c>
      <c r="AY25" s="1">
        <v>187</v>
      </c>
      <c r="AZ25" s="1">
        <v>7.14</v>
      </c>
      <c r="BC25" s="3" t="s">
        <v>15</v>
      </c>
      <c r="BD25" s="1">
        <v>112</v>
      </c>
      <c r="BE25" s="1">
        <v>158</v>
      </c>
      <c r="BF25" s="1">
        <v>2.26</v>
      </c>
      <c r="BG25" s="1">
        <v>58</v>
      </c>
      <c r="BH25" s="1">
        <v>1.35</v>
      </c>
      <c r="BI25" s="1">
        <v>230</v>
      </c>
      <c r="BJ25" s="1">
        <v>4.13</v>
      </c>
      <c r="BK25" s="1">
        <v>120</v>
      </c>
      <c r="BL25" s="1">
        <v>1.66</v>
      </c>
      <c r="BM25" s="1">
        <v>286</v>
      </c>
      <c r="BN25" s="1">
        <v>9.67</v>
      </c>
      <c r="BO25" s="1">
        <v>164</v>
      </c>
      <c r="BP25" s="1">
        <v>5.22</v>
      </c>
      <c r="BQ25" s="1">
        <v>35</v>
      </c>
      <c r="BR25" s="1">
        <v>1.27</v>
      </c>
      <c r="BU25" s="1">
        <v>26</v>
      </c>
      <c r="BV25" s="1">
        <v>0.86</v>
      </c>
      <c r="BY25" s="1">
        <v>21</v>
      </c>
      <c r="BZ25" s="1">
        <v>29</v>
      </c>
      <c r="CA25" s="1">
        <v>26.74</v>
      </c>
      <c r="CC25" s="1">
        <v>16</v>
      </c>
      <c r="CD25" s="1">
        <v>14</v>
      </c>
      <c r="CE25" s="1">
        <v>12.02</v>
      </c>
      <c r="CG25" s="3"/>
      <c r="CH25" s="1">
        <v>157</v>
      </c>
      <c r="CI25" s="1">
        <v>2.23</v>
      </c>
      <c r="CJ25" s="1">
        <v>97</v>
      </c>
      <c r="CK25" s="1">
        <v>1.51</v>
      </c>
      <c r="CL25" s="1">
        <v>207</v>
      </c>
      <c r="CM25" s="1">
        <v>4.79</v>
      </c>
      <c r="CN25" s="1">
        <v>105</v>
      </c>
      <c r="CO25" s="1">
        <v>2.54</v>
      </c>
      <c r="CP25" s="1">
        <v>251</v>
      </c>
      <c r="CQ25" s="1">
        <v>8.59</v>
      </c>
      <c r="CR25" s="1">
        <v>103</v>
      </c>
      <c r="CS25" s="1">
        <v>3.68</v>
      </c>
      <c r="CT25" s="1">
        <v>254</v>
      </c>
      <c r="CU25" s="1">
        <v>10.44</v>
      </c>
      <c r="CV25" s="1">
        <v>126</v>
      </c>
      <c r="CW25" s="1">
        <v>4.37</v>
      </c>
      <c r="CX25" s="1">
        <v>508</v>
      </c>
      <c r="CY25" s="1">
        <v>25.08</v>
      </c>
      <c r="DA25" s="1">
        <v>244</v>
      </c>
      <c r="DB25" s="1">
        <v>10.34</v>
      </c>
    </row>
    <row r="26" spans="1:97">
      <c r="A26" s="3"/>
      <c r="D26" s="1">
        <v>1.10044</v>
      </c>
      <c r="F26" s="1">
        <v>1.10044</v>
      </c>
      <c r="L26" s="1">
        <v>1.10044</v>
      </c>
      <c r="N26" s="1">
        <v>1.10044</v>
      </c>
      <c r="O26" s="1">
        <v>29</v>
      </c>
      <c r="P26" s="1">
        <v>1.11</v>
      </c>
      <c r="R26" s="1">
        <f>O35</f>
        <v>297</v>
      </c>
      <c r="S26" s="1">
        <v>10</v>
      </c>
      <c r="T26" s="1">
        <v>0.33</v>
      </c>
      <c r="V26" s="1">
        <f>S35</f>
        <v>101</v>
      </c>
      <c r="W26" s="1">
        <v>25</v>
      </c>
      <c r="X26" s="1">
        <v>21</v>
      </c>
      <c r="Y26" s="1">
        <v>1.10044</v>
      </c>
      <c r="AA26" s="1">
        <v>11</v>
      </c>
      <c r="AB26" s="1">
        <v>4</v>
      </c>
      <c r="AC26" s="1">
        <v>1.10044</v>
      </c>
      <c r="AE26" s="3"/>
      <c r="AG26" s="1">
        <v>1.10044</v>
      </c>
      <c r="AI26" s="1">
        <v>1.10044</v>
      </c>
      <c r="AK26" s="1">
        <v>1.10044</v>
      </c>
      <c r="AM26" s="1">
        <v>1.10044</v>
      </c>
      <c r="AO26" s="1">
        <v>1.10044</v>
      </c>
      <c r="AQ26" s="1">
        <v>1.10044</v>
      </c>
      <c r="BC26" s="3"/>
      <c r="BF26" s="1">
        <v>1.10044</v>
      </c>
      <c r="BH26" s="1">
        <v>1.10044</v>
      </c>
      <c r="BN26" s="1">
        <v>1.10044</v>
      </c>
      <c r="BP26" s="1">
        <v>1.10044</v>
      </c>
      <c r="BQ26" s="1">
        <v>34</v>
      </c>
      <c r="BR26" s="1">
        <v>1.26</v>
      </c>
      <c r="BT26" s="1">
        <f>BQ35</f>
        <v>297</v>
      </c>
      <c r="BU26" s="1">
        <v>21</v>
      </c>
      <c r="BV26" s="1">
        <v>0.68</v>
      </c>
      <c r="BX26" s="1">
        <f>BU35</f>
        <v>168</v>
      </c>
      <c r="BY26" s="1">
        <v>29</v>
      </c>
      <c r="BZ26" s="1">
        <v>25</v>
      </c>
      <c r="CA26" s="1">
        <v>1.10044</v>
      </c>
      <c r="CC26" s="1">
        <v>14</v>
      </c>
      <c r="CD26" s="1">
        <v>10</v>
      </c>
      <c r="CE26" s="1">
        <v>1.10044</v>
      </c>
      <c r="CG26" s="3"/>
      <c r="CI26" s="1">
        <v>1.10044</v>
      </c>
      <c r="CK26" s="1">
        <v>1.10044</v>
      </c>
      <c r="CM26" s="1">
        <v>1.10044</v>
      </c>
      <c r="CO26" s="1">
        <v>1.10044</v>
      </c>
      <c r="CQ26" s="1">
        <v>1.10044</v>
      </c>
      <c r="CS26" s="1">
        <v>1.10044</v>
      </c>
    </row>
    <row r="27" spans="1:97">
      <c r="A27" s="3"/>
      <c r="D27" s="1">
        <f>D25-D26</f>
        <v>1.18956</v>
      </c>
      <c r="F27" s="1">
        <f>F25-F26</f>
        <v>0.36956</v>
      </c>
      <c r="H27" s="1">
        <f>H25</f>
        <v>4.16</v>
      </c>
      <c r="J27" s="1">
        <f>J25</f>
        <v>2.01</v>
      </c>
      <c r="L27" s="1">
        <f>L25-L26</f>
        <v>5.90956</v>
      </c>
      <c r="N27" s="1">
        <f>N25-N26</f>
        <v>1.80956</v>
      </c>
      <c r="O27" s="1">
        <v>34</v>
      </c>
      <c r="P27" s="1">
        <v>1.34</v>
      </c>
      <c r="R27" s="1">
        <f>P35</f>
        <v>11.37</v>
      </c>
      <c r="S27" s="1">
        <v>11</v>
      </c>
      <c r="T27" s="1">
        <v>0.37</v>
      </c>
      <c r="V27" s="1">
        <f>T35</f>
        <v>3.29</v>
      </c>
      <c r="W27" s="1">
        <v>19</v>
      </c>
      <c r="X27" s="1">
        <v>24</v>
      </c>
      <c r="Y27" s="1">
        <f>Y25-Y26</f>
        <v>21.78956</v>
      </c>
      <c r="AA27" s="1">
        <v>8</v>
      </c>
      <c r="AB27" s="1">
        <v>5</v>
      </c>
      <c r="AC27" s="1">
        <f>AC25-AC26</f>
        <v>7.57956</v>
      </c>
      <c r="AE27" s="3"/>
      <c r="AG27" s="1">
        <f>AG25-AG26</f>
        <v>1.50956</v>
      </c>
      <c r="AI27" s="1">
        <f>AI25-AI26</f>
        <v>0.42956</v>
      </c>
      <c r="AK27" s="1">
        <f>AK25-AK26</f>
        <v>3.34956</v>
      </c>
      <c r="AM27" s="1">
        <f>AM25-AM26</f>
        <v>1.85956</v>
      </c>
      <c r="AO27" s="1">
        <f>AO25-AO26</f>
        <v>6.50956</v>
      </c>
      <c r="AQ27" s="1">
        <f>AQ25-AQ26</f>
        <v>1.98956</v>
      </c>
      <c r="BC27" s="3"/>
      <c r="BF27" s="1">
        <f>BF25-BF26</f>
        <v>1.15956</v>
      </c>
      <c r="BH27" s="1">
        <f>BH25-BH26</f>
        <v>0.24956</v>
      </c>
      <c r="BJ27" s="1">
        <f>BJ25</f>
        <v>4.13</v>
      </c>
      <c r="BL27" s="1">
        <f>BL25</f>
        <v>1.66</v>
      </c>
      <c r="BN27" s="1">
        <f>BN25-BN26</f>
        <v>8.56956</v>
      </c>
      <c r="BP27" s="1">
        <f>BP25-BP26</f>
        <v>4.11956</v>
      </c>
      <c r="BQ27" s="1">
        <v>31</v>
      </c>
      <c r="BR27" s="1">
        <v>1.28</v>
      </c>
      <c r="BT27" s="1">
        <f>BR35</f>
        <v>12.24</v>
      </c>
      <c r="BU27" s="1">
        <v>16</v>
      </c>
      <c r="BV27" s="1">
        <v>0.51</v>
      </c>
      <c r="BX27" s="1">
        <f>BV35</f>
        <v>5.84</v>
      </c>
      <c r="BY27" s="1">
        <v>26</v>
      </c>
      <c r="BZ27" s="1">
        <v>28</v>
      </c>
      <c r="CA27" s="1">
        <f>CA25-CA26</f>
        <v>25.63956</v>
      </c>
      <c r="CC27" s="1">
        <v>16</v>
      </c>
      <c r="CD27" s="1">
        <v>11</v>
      </c>
      <c r="CE27" s="1">
        <f>CE25-CE26</f>
        <v>10.91956</v>
      </c>
      <c r="CG27" s="3"/>
      <c r="CI27" s="1">
        <f>CI25-CI26</f>
        <v>1.12956</v>
      </c>
      <c r="CK27" s="1">
        <f>CK25-CK26</f>
        <v>0.40956</v>
      </c>
      <c r="CM27" s="1">
        <f>CM25-CM26</f>
        <v>3.68956</v>
      </c>
      <c r="CO27" s="1">
        <f>CO25-CO26</f>
        <v>1.43956</v>
      </c>
      <c r="CQ27" s="1">
        <f>CQ25-CQ26</f>
        <v>7.48956</v>
      </c>
      <c r="CS27" s="1">
        <f>CS25-CS26</f>
        <v>2.57956</v>
      </c>
    </row>
    <row r="28" spans="1:85">
      <c r="A28" s="3"/>
      <c r="O28" s="1">
        <v>25</v>
      </c>
      <c r="P28" s="1">
        <v>0.88</v>
      </c>
      <c r="S28" s="1">
        <v>6</v>
      </c>
      <c r="T28" s="1">
        <v>0.19</v>
      </c>
      <c r="W28" s="1">
        <v>23</v>
      </c>
      <c r="X28" s="1">
        <v>19</v>
      </c>
      <c r="AA28" s="1">
        <v>8</v>
      </c>
      <c r="AB28" s="1">
        <v>4</v>
      </c>
      <c r="AE28" s="3"/>
      <c r="BC28" s="3"/>
      <c r="BQ28" s="1">
        <v>25</v>
      </c>
      <c r="BR28" s="1">
        <v>1.07</v>
      </c>
      <c r="BU28" s="1">
        <v>21</v>
      </c>
      <c r="BV28" s="1">
        <v>0.82</v>
      </c>
      <c r="BY28" s="1">
        <v>21</v>
      </c>
      <c r="BZ28" s="1">
        <v>24</v>
      </c>
      <c r="CC28" s="1">
        <v>12</v>
      </c>
      <c r="CD28" s="1">
        <v>17</v>
      </c>
      <c r="CG28" s="3"/>
    </row>
    <row r="29" spans="1:85">
      <c r="A29" s="3"/>
      <c r="O29" s="1">
        <v>31</v>
      </c>
      <c r="P29" s="1">
        <v>1.27</v>
      </c>
      <c r="S29" s="1">
        <v>11</v>
      </c>
      <c r="T29" s="1">
        <v>0.32</v>
      </c>
      <c r="W29" s="1">
        <v>24</v>
      </c>
      <c r="X29" s="1">
        <v>24</v>
      </c>
      <c r="AA29" s="1">
        <v>5</v>
      </c>
      <c r="AB29" s="1">
        <v>15</v>
      </c>
      <c r="AE29" s="3"/>
      <c r="BC29" s="3"/>
      <c r="BQ29" s="1">
        <v>30</v>
      </c>
      <c r="BR29" s="1">
        <v>1.29</v>
      </c>
      <c r="BU29" s="1">
        <v>19</v>
      </c>
      <c r="BV29" s="1">
        <v>0.64</v>
      </c>
      <c r="BY29" s="1">
        <v>30</v>
      </c>
      <c r="BZ29" s="1">
        <v>29</v>
      </c>
      <c r="CC29" s="1">
        <v>13</v>
      </c>
      <c r="CD29" s="1">
        <v>16</v>
      </c>
      <c r="CG29" s="3"/>
    </row>
    <row r="30" spans="1:106">
      <c r="A30" s="3"/>
      <c r="O30" s="1">
        <v>25</v>
      </c>
      <c r="P30" s="1">
        <v>0.88</v>
      </c>
      <c r="S30" s="1">
        <v>8</v>
      </c>
      <c r="T30" s="1">
        <v>0.25</v>
      </c>
      <c r="W30" s="1">
        <v>24</v>
      </c>
      <c r="X30" s="1">
        <v>21</v>
      </c>
      <c r="AA30" s="1">
        <v>7</v>
      </c>
      <c r="AB30" s="1">
        <v>14</v>
      </c>
      <c r="AD30" s="1">
        <f>Y32*Z32+AC32*AD32</f>
        <v>1.468456</v>
      </c>
      <c r="AE30" s="3"/>
      <c r="AZ30" s="1">
        <f>AV32*AW32+AY32*AZ32</f>
        <v>1.439</v>
      </c>
      <c r="BC30" s="3"/>
      <c r="BQ30" s="1">
        <v>29</v>
      </c>
      <c r="BR30" s="1">
        <v>1.29</v>
      </c>
      <c r="BU30" s="1">
        <v>18</v>
      </c>
      <c r="BV30" s="1">
        <v>0.64</v>
      </c>
      <c r="BY30" s="1">
        <v>20</v>
      </c>
      <c r="BZ30" s="1">
        <v>28</v>
      </c>
      <c r="CC30" s="1">
        <v>10</v>
      </c>
      <c r="CD30" s="1">
        <v>11</v>
      </c>
      <c r="CF30" s="1">
        <f>CA32*CB32+CE32*CF32</f>
        <v>1.827956</v>
      </c>
      <c r="CG30" s="3"/>
      <c r="DB30" s="1">
        <f>CX32*CY32+DA32*DB32</f>
        <v>1.771</v>
      </c>
    </row>
    <row r="31" spans="1:85">
      <c r="A31" s="3"/>
      <c r="O31" s="1">
        <v>30</v>
      </c>
      <c r="P31" s="1">
        <v>1.21</v>
      </c>
      <c r="S31" s="1">
        <v>9</v>
      </c>
      <c r="T31" s="1">
        <v>0.28</v>
      </c>
      <c r="W31" s="1">
        <v>24</v>
      </c>
      <c r="X31" s="1">
        <v>19</v>
      </c>
      <c r="AA31" s="1">
        <v>12</v>
      </c>
      <c r="AB31" s="1">
        <v>9</v>
      </c>
      <c r="AE31" s="3"/>
      <c r="BC31" s="3"/>
      <c r="BQ31" s="1">
        <v>29</v>
      </c>
      <c r="BR31" s="1">
        <v>1.23</v>
      </c>
      <c r="BU31" s="1">
        <v>11</v>
      </c>
      <c r="BV31" s="1">
        <v>0.42</v>
      </c>
      <c r="BY31" s="1">
        <v>24</v>
      </c>
      <c r="BZ31" s="1">
        <v>29</v>
      </c>
      <c r="CC31" s="1">
        <v>12</v>
      </c>
      <c r="CD31" s="1">
        <v>23</v>
      </c>
      <c r="CG31" s="3"/>
    </row>
    <row r="32" spans="1:106">
      <c r="A32" s="3"/>
      <c r="C32" s="1">
        <f>C25</f>
        <v>150</v>
      </c>
      <c r="D32" s="1">
        <f>D27/C25</f>
        <v>0.0079304</v>
      </c>
      <c r="E32" s="1">
        <f>E25</f>
        <v>73</v>
      </c>
      <c r="F32" s="1">
        <f>F27/E25</f>
        <v>0.00506246575342466</v>
      </c>
      <c r="G32" s="1">
        <f>G25</f>
        <v>244</v>
      </c>
      <c r="H32" s="1">
        <f>H27/G25</f>
        <v>0.0170491803278689</v>
      </c>
      <c r="I32" s="1">
        <f>I25</f>
        <v>149</v>
      </c>
      <c r="J32" s="1">
        <f>J27/I25</f>
        <v>0.013489932885906</v>
      </c>
      <c r="K32" s="1">
        <f>K25</f>
        <v>206</v>
      </c>
      <c r="L32" s="1">
        <f>L27/K25</f>
        <v>0.0286871844660194</v>
      </c>
      <c r="M32" s="1">
        <f>M25</f>
        <v>75</v>
      </c>
      <c r="N32" s="1">
        <f>N27/M25</f>
        <v>0.0241274666666667</v>
      </c>
      <c r="O32" s="1">
        <v>34</v>
      </c>
      <c r="P32" s="1">
        <v>1.36</v>
      </c>
      <c r="Q32" s="1">
        <f>O35</f>
        <v>297</v>
      </c>
      <c r="R32" s="1">
        <f>R27/R26</f>
        <v>0.0382828282828283</v>
      </c>
      <c r="S32" s="1">
        <v>13</v>
      </c>
      <c r="T32" s="1">
        <v>0.44</v>
      </c>
      <c r="U32" s="1">
        <f>S35</f>
        <v>101</v>
      </c>
      <c r="V32" s="1">
        <f>V27/V26</f>
        <v>0.0325742574257426</v>
      </c>
      <c r="W32" s="1">
        <v>27</v>
      </c>
      <c r="X32" s="1">
        <v>24</v>
      </c>
      <c r="Y32" s="1">
        <f>X35/20</f>
        <v>23.35</v>
      </c>
      <c r="Z32" s="1">
        <f>Y27/X35</f>
        <v>0.0466585867237687</v>
      </c>
      <c r="AA32" s="1">
        <v>13</v>
      </c>
      <c r="AB32" s="1">
        <v>11</v>
      </c>
      <c r="AC32" s="1">
        <f>AB35/20</f>
        <v>9.9</v>
      </c>
      <c r="AD32" s="1">
        <f>AC27/AB35</f>
        <v>0.0382806060606061</v>
      </c>
      <c r="AE32" s="3"/>
      <c r="AF32" s="1">
        <f>AF25</f>
        <v>195</v>
      </c>
      <c r="AG32" s="1">
        <f>AG27/AF25</f>
        <v>0.00774133333333333</v>
      </c>
      <c r="AH32" s="1">
        <f>AH25</f>
        <v>88</v>
      </c>
      <c r="AI32" s="1">
        <f>AI27/AH25</f>
        <v>0.00488136363636364</v>
      </c>
      <c r="AJ32" s="1">
        <f>AJ25</f>
        <v>198</v>
      </c>
      <c r="AK32" s="1">
        <f>AK27/AJ25</f>
        <v>0.0169169696969697</v>
      </c>
      <c r="AL32" s="1">
        <f>AL25</f>
        <v>139</v>
      </c>
      <c r="AM32" s="1">
        <f>AM27/AL25</f>
        <v>0.0133781294964029</v>
      </c>
      <c r="AN32" s="1">
        <f>AN25</f>
        <v>228</v>
      </c>
      <c r="AO32" s="1">
        <f>AO27/AN25</f>
        <v>0.028550701754386</v>
      </c>
      <c r="AP32" s="1">
        <f>AP25</f>
        <v>83</v>
      </c>
      <c r="AQ32" s="1">
        <f>AQ27/AP25</f>
        <v>0.0239706024096386</v>
      </c>
      <c r="AR32" s="1">
        <f>AR25</f>
        <v>275</v>
      </c>
      <c r="AS32" s="1">
        <f>AS25/AR25</f>
        <v>0.0381454545454545</v>
      </c>
      <c r="AT32" s="1">
        <f>AT25</f>
        <v>83</v>
      </c>
      <c r="AU32" s="1">
        <f>AU25/AT25</f>
        <v>0.0324096385542169</v>
      </c>
      <c r="AV32" s="1">
        <f>AV25/20</f>
        <v>23.25</v>
      </c>
      <c r="AW32" s="1">
        <f>AW25/AV25</f>
        <v>0.0465376344086022</v>
      </c>
      <c r="AY32" s="1">
        <f>AY25/20</f>
        <v>9.35</v>
      </c>
      <c r="AZ32" s="1">
        <f>AZ25/AY25</f>
        <v>0.0381818181818182</v>
      </c>
      <c r="BC32" s="3"/>
      <c r="BE32" s="1">
        <f>BE25</f>
        <v>158</v>
      </c>
      <c r="BF32" s="1">
        <f>BF27/BE25</f>
        <v>0.00733898734177215</v>
      </c>
      <c r="BG32" s="1">
        <f>BG25</f>
        <v>58</v>
      </c>
      <c r="BH32" s="1">
        <f>BH27/BG25</f>
        <v>0.00430275862068966</v>
      </c>
      <c r="BI32" s="1">
        <f>BI25</f>
        <v>230</v>
      </c>
      <c r="BJ32" s="1">
        <f>BJ27/BI25</f>
        <v>0.0179565217391304</v>
      </c>
      <c r="BK32" s="1">
        <f>BK25</f>
        <v>120</v>
      </c>
      <c r="BL32" s="1">
        <f>BL27/BK25</f>
        <v>0.0138333333333333</v>
      </c>
      <c r="BM32" s="1">
        <f>BM25</f>
        <v>286</v>
      </c>
      <c r="BN32" s="1">
        <f>BN27/BM25</f>
        <v>0.0299634965034965</v>
      </c>
      <c r="BO32" s="1">
        <f>BO25</f>
        <v>164</v>
      </c>
      <c r="BP32" s="1">
        <f>BP27/BO25</f>
        <v>0.0251192682926829</v>
      </c>
      <c r="BQ32" s="1">
        <v>28</v>
      </c>
      <c r="BR32" s="1">
        <v>1.22</v>
      </c>
      <c r="BS32" s="1">
        <f>BQ35</f>
        <v>297</v>
      </c>
      <c r="BT32" s="1">
        <f>BT27/BT26</f>
        <v>0.0412121212121212</v>
      </c>
      <c r="BU32" s="1">
        <v>11</v>
      </c>
      <c r="BV32" s="1">
        <v>0.45</v>
      </c>
      <c r="BW32" s="1">
        <f>BU35</f>
        <v>168</v>
      </c>
      <c r="BX32" s="1">
        <f>BX27/BX26</f>
        <v>0.0347619047619048</v>
      </c>
      <c r="BY32" s="1">
        <v>29</v>
      </c>
      <c r="BZ32" s="1">
        <v>29</v>
      </c>
      <c r="CA32" s="1">
        <f>BZ35/20</f>
        <v>25.9</v>
      </c>
      <c r="CB32" s="1">
        <f>CA27/BZ35</f>
        <v>0.0494972200772201</v>
      </c>
      <c r="CC32" s="1">
        <v>10</v>
      </c>
      <c r="CD32" s="1">
        <v>8</v>
      </c>
      <c r="CE32" s="1">
        <f>CD35/20</f>
        <v>12.85</v>
      </c>
      <c r="CF32" s="1">
        <f>CE27/CD35</f>
        <v>0.042488560311284</v>
      </c>
      <c r="CG32" s="3"/>
      <c r="CH32" s="1">
        <f>CH25</f>
        <v>157</v>
      </c>
      <c r="CI32" s="1">
        <f>CI27/CH25</f>
        <v>0.00719464968152866</v>
      </c>
      <c r="CJ32" s="1">
        <f>CJ25</f>
        <v>97</v>
      </c>
      <c r="CK32" s="1">
        <f>CK27/CJ25</f>
        <v>0.00422226804123711</v>
      </c>
      <c r="CL32" s="1">
        <f>CL25</f>
        <v>207</v>
      </c>
      <c r="CM32" s="1">
        <f>CM27/CL25</f>
        <v>0.017823961352657</v>
      </c>
      <c r="CN32" s="1">
        <f>CN25</f>
        <v>105</v>
      </c>
      <c r="CO32" s="1">
        <f>CO27/CN25</f>
        <v>0.0137100952380952</v>
      </c>
      <c r="CP32" s="1">
        <f>CP25</f>
        <v>251</v>
      </c>
      <c r="CQ32" s="1">
        <f>CQ27/CP25</f>
        <v>0.0298388844621514</v>
      </c>
      <c r="CR32" s="1">
        <f>CR25</f>
        <v>103</v>
      </c>
      <c r="CS32" s="1">
        <f>CS27/CR25</f>
        <v>0.0250442718446602</v>
      </c>
      <c r="CT32" s="1">
        <f>CT25</f>
        <v>254</v>
      </c>
      <c r="CU32" s="1">
        <f>CU25/CT25</f>
        <v>0.0411023622047244</v>
      </c>
      <c r="CV32" s="1">
        <f>CV25</f>
        <v>126</v>
      </c>
      <c r="CW32" s="1">
        <f>CW25/CV25</f>
        <v>0.0346825396825397</v>
      </c>
      <c r="CX32" s="1">
        <f>CX25/20</f>
        <v>25.4</v>
      </c>
      <c r="CY32" s="1">
        <f>CY25/CX25</f>
        <v>0.0493700787401575</v>
      </c>
      <c r="DA32" s="1">
        <f>DA25/20</f>
        <v>12.2</v>
      </c>
      <c r="DB32" s="1">
        <f>DB25/DA25</f>
        <v>0.0423770491803279</v>
      </c>
    </row>
    <row r="33" spans="1:106">
      <c r="A33" s="3"/>
      <c r="O33" s="1">
        <v>26</v>
      </c>
      <c r="P33" s="1">
        <v>0.96</v>
      </c>
      <c r="S33" s="1">
        <v>9</v>
      </c>
      <c r="T33" s="1">
        <v>0.3</v>
      </c>
      <c r="W33" s="1">
        <v>23</v>
      </c>
      <c r="X33" s="1">
        <v>28</v>
      </c>
      <c r="AA33" s="1">
        <v>5</v>
      </c>
      <c r="AB33" s="1">
        <v>9</v>
      </c>
      <c r="AE33" s="3"/>
      <c r="BC33" s="3"/>
      <c r="BF33" s="1">
        <f>BF32-0</f>
        <v>0.00733898734177215</v>
      </c>
      <c r="BH33" s="1">
        <f>BH32-0</f>
        <v>0.00430275862068966</v>
      </c>
      <c r="BJ33" s="1">
        <f>BJ32-BF32</f>
        <v>0.0106175343973583</v>
      </c>
      <c r="BL33" s="1">
        <f>BL32-BH32</f>
        <v>0.00953057471264368</v>
      </c>
      <c r="BN33" s="1">
        <f>BN32-BJ32</f>
        <v>0.0120069747643661</v>
      </c>
      <c r="BP33" s="1">
        <f>BP32-BL32</f>
        <v>0.0112859349593496</v>
      </c>
      <c r="BQ33" s="1">
        <v>29</v>
      </c>
      <c r="BR33" s="1">
        <v>1.22</v>
      </c>
      <c r="BT33" s="1">
        <f>BT32-BN32</f>
        <v>0.0112486247086247</v>
      </c>
      <c r="BU33" s="1">
        <v>18</v>
      </c>
      <c r="BV33" s="1">
        <v>0.59</v>
      </c>
      <c r="BX33" s="1">
        <f>BX32-BP32</f>
        <v>0.00964263646922183</v>
      </c>
      <c r="BY33" s="1">
        <v>26</v>
      </c>
      <c r="BZ33" s="1">
        <v>24</v>
      </c>
      <c r="CB33" s="1">
        <f>CB32-BT32</f>
        <v>0.00828509886509886</v>
      </c>
      <c r="CC33" s="1">
        <v>10</v>
      </c>
      <c r="CD33" s="1">
        <v>8</v>
      </c>
      <c r="CF33" s="1">
        <f>CF32-BX32</f>
        <v>0.00772665554937928</v>
      </c>
      <c r="CG33" s="3"/>
      <c r="CI33" s="1">
        <f>CI32-0</f>
        <v>0.00719464968152866</v>
      </c>
      <c r="CK33" s="1">
        <f>CK32-0</f>
        <v>0.00422226804123711</v>
      </c>
      <c r="CM33" s="1">
        <f>CM32-CI32</f>
        <v>0.0106293116711283</v>
      </c>
      <c r="CO33" s="1">
        <f>CO32-CK32</f>
        <v>0.00948782719685813</v>
      </c>
      <c r="CQ33" s="1">
        <f>CQ32-CM32</f>
        <v>0.0120149231094944</v>
      </c>
      <c r="CS33" s="1">
        <f>CS32-CO32</f>
        <v>0.011334176606565</v>
      </c>
      <c r="CU33" s="1">
        <f>CU32-CQ32</f>
        <v>0.011263477742573</v>
      </c>
      <c r="CW33" s="1">
        <f>CW32-CS32</f>
        <v>0.00963826783787949</v>
      </c>
      <c r="CY33" s="1">
        <f>CY32-CU32</f>
        <v>0.00826771653543307</v>
      </c>
      <c r="DB33" s="1">
        <f>DB32-CW32</f>
        <v>0.00769450949778819</v>
      </c>
    </row>
    <row r="34" spans="1:85">
      <c r="A34" s="3"/>
      <c r="O34" s="1">
        <v>36</v>
      </c>
      <c r="P34" s="1">
        <v>1.41</v>
      </c>
      <c r="S34" s="1">
        <v>14</v>
      </c>
      <c r="T34" s="1">
        <v>0.49</v>
      </c>
      <c r="W34" s="1">
        <v>24</v>
      </c>
      <c r="X34" s="1">
        <v>24</v>
      </c>
      <c r="AA34" s="1">
        <v>15</v>
      </c>
      <c r="AB34" s="1">
        <v>8</v>
      </c>
      <c r="AE34" s="3"/>
      <c r="BC34" s="3"/>
      <c r="BQ34" s="1">
        <v>27</v>
      </c>
      <c r="BR34" s="1">
        <v>1.11</v>
      </c>
      <c r="BU34" s="1">
        <v>7</v>
      </c>
      <c r="BV34" s="1">
        <v>0.23</v>
      </c>
      <c r="BY34" s="1">
        <v>24</v>
      </c>
      <c r="BZ34" s="1">
        <v>23</v>
      </c>
      <c r="CC34" s="1">
        <v>8</v>
      </c>
      <c r="CD34" s="1">
        <v>18</v>
      </c>
      <c r="CG34" s="3"/>
    </row>
    <row r="35" s="4" customFormat="1" spans="1:106">
      <c r="A35" s="4" t="s">
        <v>11</v>
      </c>
      <c r="B35" s="1"/>
      <c r="D35" s="4">
        <f>AVERAGE(D10,D21,D32)</f>
        <v>0.00788955738952297</v>
      </c>
      <c r="F35" s="4">
        <f>AVERAGE(F10,F21,F32)</f>
        <v>0.00499913360611991</v>
      </c>
      <c r="H35" s="4">
        <f>AVERAGE(H10,H21,H32)</f>
        <v>0.0171373790461667</v>
      </c>
      <c r="J35" s="4">
        <f>AVERAGE(J10,J21,J32)</f>
        <v>0.0135137683863177</v>
      </c>
      <c r="L35" s="4">
        <f>AVERAGE(L10,L21,L32)</f>
        <v>0.0287393308826872</v>
      </c>
      <c r="N35" s="4">
        <f>AVERAGE(N10,N21,N32)</f>
        <v>0.0242401150326797</v>
      </c>
      <c r="O35" s="4">
        <f>SUM(O25:O34)</f>
        <v>297</v>
      </c>
      <c r="P35" s="4">
        <f>SUM(P25:P34)</f>
        <v>11.37</v>
      </c>
      <c r="R35" s="4">
        <f>AVERAGE(R10,R21,R32)</f>
        <v>0.0381151209568476</v>
      </c>
      <c r="S35" s="4">
        <f>SUM(S25:S34)</f>
        <v>101</v>
      </c>
      <c r="T35" s="4">
        <f>SUM(T25:T34)</f>
        <v>3.29</v>
      </c>
      <c r="V35" s="4">
        <f>AVERAGE(V10,V21,V32)</f>
        <v>0.0325354362359313</v>
      </c>
      <c r="X35" s="4">
        <f>SUM(W25:X34)</f>
        <v>467</v>
      </c>
      <c r="Y35" s="4">
        <f>AVERAGE(Y10,Y21,Y32)</f>
        <v>23.3166666666667</v>
      </c>
      <c r="Z35" s="4">
        <f>AVERAGE(Z10,Z21,Z32)</f>
        <v>0.0467251737545379</v>
      </c>
      <c r="AB35" s="4">
        <f>SUM(AA25:AB34)</f>
        <v>198</v>
      </c>
      <c r="AC35" s="4">
        <f>AVERAGE(AC10,AC21,AC32)</f>
        <v>9.75</v>
      </c>
      <c r="AD35" s="4">
        <f>AVERAGE(AD10,AD21,AD32)</f>
        <v>0.0390148971845087</v>
      </c>
      <c r="AG35" s="4">
        <f>AVERAGE(AG10,AG21,AG32)</f>
        <v>0.00764342703533026</v>
      </c>
      <c r="AI35" s="4">
        <f>AVERAGE(AI10,AI21,AI32)</f>
        <v>0.00485344048922964</v>
      </c>
      <c r="AK35" s="4">
        <f>AVERAGE(AK10,AK21,AK32)</f>
        <v>0.0170133209647495</v>
      </c>
      <c r="AM35" s="4">
        <f>AVERAGE(AM10,AM21,AM32)</f>
        <v>0.0133737434859804</v>
      </c>
      <c r="AO35" s="4">
        <f>AVERAGE(AO10,AO21,AO32)</f>
        <v>0.0286163693464863</v>
      </c>
      <c r="AQ35" s="4">
        <f>AVERAGE(AQ10,AQ21,AQ32)</f>
        <v>0.0241146915439536</v>
      </c>
      <c r="AS35" s="4">
        <f>AVERAGE(AS10,AS21,AS32)</f>
        <v>0.0380092759457575</v>
      </c>
      <c r="AU35" s="4">
        <f>AVERAGE(AU10,AU21,AU32)</f>
        <v>0.0323836513830637</v>
      </c>
      <c r="AV35" s="4">
        <f>AVERAGE(AV10,AV21,AV32)</f>
        <v>23.2833333333333</v>
      </c>
      <c r="AW35" s="4">
        <f>AVERAGE(AW10,AW21,AW32)</f>
        <v>0.0466005064865737</v>
      </c>
      <c r="AY35" s="4">
        <f>AVERAGE(AY10,AY21,AY32)</f>
        <v>9.53333333333333</v>
      </c>
      <c r="AZ35" s="4">
        <f>AVERAGE(AZ10,AZ21,AZ32)</f>
        <v>0.038891366711153</v>
      </c>
      <c r="BC35" s="4" t="s">
        <v>11</v>
      </c>
      <c r="BD35" s="1"/>
      <c r="BF35" s="4">
        <f>AVERAGE(BF10,BF21,BF32)</f>
        <v>0.00731803555206951</v>
      </c>
      <c r="BH35" s="4">
        <f>AVERAGE(BH10,BH21,BH32)</f>
        <v>0.00431241461454935</v>
      </c>
      <c r="BJ35" s="4">
        <f>AVERAGE(BJ10,BJ21,BJ32)</f>
        <v>0.0179244833992908</v>
      </c>
      <c r="BL35" s="4">
        <f>AVERAGE(BL10,BL21,BL32)</f>
        <v>0.0138106575963719</v>
      </c>
      <c r="BN35" s="4">
        <f>AVERAGE(BN10,BN21,BN32)</f>
        <v>0.0300009640757966</v>
      </c>
      <c r="BP35" s="4">
        <f>AVERAGE(BP10,BP21,BP32)</f>
        <v>0.0251480693171476</v>
      </c>
      <c r="BQ35" s="4">
        <f>SUM(BQ25:BQ34)</f>
        <v>297</v>
      </c>
      <c r="BR35" s="4">
        <f>SUM(BR25:BR34)</f>
        <v>12.24</v>
      </c>
      <c r="BT35" s="4">
        <f>AVERAGE(BT10,BT21,BT32)</f>
        <v>0.0413808839541057</v>
      </c>
      <c r="BU35" s="4">
        <f>SUM(BU25:BU34)</f>
        <v>168</v>
      </c>
      <c r="BV35" s="4">
        <f>SUM(BV25:BV34)</f>
        <v>5.84</v>
      </c>
      <c r="BX35" s="4">
        <f>AVERAGE(BX10,BX21,BX32)</f>
        <v>0.0347515160300548</v>
      </c>
      <c r="BZ35" s="4">
        <f>SUM(BY25:BZ34)</f>
        <v>518</v>
      </c>
      <c r="CA35" s="4">
        <f>AVERAGE(CA10,CA21,CA32)</f>
        <v>25.8833333333333</v>
      </c>
      <c r="CB35" s="4">
        <f>AVERAGE(CB10,CB21,CB32)</f>
        <v>0.0496064228736365</v>
      </c>
      <c r="CD35" s="4">
        <f>SUM(CC25:CD34)</f>
        <v>257</v>
      </c>
      <c r="CE35" s="4">
        <f>AVERAGE(CE10,CE21,CE32)</f>
        <v>12.65</v>
      </c>
      <c r="CF35" s="4">
        <f>AVERAGE(CF10,CF21,CF32)</f>
        <v>0.0426481590843726</v>
      </c>
      <c r="CI35" s="4">
        <f>AVERAGE(CI10,CI21,CI32)</f>
        <v>0.00719884284865529</v>
      </c>
      <c r="CK35" s="4">
        <f>AVERAGE(CK10,CK21,CK32)</f>
        <v>0.00420334969420854</v>
      </c>
      <c r="CM35" s="4">
        <f>AVERAGE(CM10,CM21,CM32)</f>
        <v>0.0178004634466133</v>
      </c>
      <c r="CO35" s="4">
        <f>AVERAGE(CO10,CO21,CO32)</f>
        <v>0.0137000837668401</v>
      </c>
      <c r="CQ35" s="4">
        <f>AVERAGE(CQ10,CQ21,CQ32)</f>
        <v>0.0298841311981905</v>
      </c>
      <c r="CS35" s="4">
        <f>AVERAGE(CS10,CS21,CS32)</f>
        <v>0.0250824135573245</v>
      </c>
      <c r="CU35" s="4">
        <f>AVERAGE(CU10,CU21,CU32)</f>
        <v>0.041263229809063</v>
      </c>
      <c r="CW35" s="4">
        <f>AVERAGE(CW10,CW21,CW32)</f>
        <v>0.0346647838314505</v>
      </c>
      <c r="CX35" s="4">
        <f>AVERAGE(CX10,CX21,CX32)</f>
        <v>25.25</v>
      </c>
      <c r="CY35" s="4">
        <f>AVERAGE(CY10,CY21,CY32)</f>
        <v>0.049478896201145</v>
      </c>
      <c r="DA35" s="4">
        <f>AVERAGE(DA10,DA21,DA32)</f>
        <v>11.9833333333333</v>
      </c>
      <c r="DB35" s="4">
        <f>AVERAGE(DB10,DB21,DB32)</f>
        <v>0.0425329473203272</v>
      </c>
    </row>
    <row r="36" spans="1:106">
      <c r="A36" s="3" t="s">
        <v>16</v>
      </c>
      <c r="B36" s="1">
        <v>38</v>
      </c>
      <c r="C36" s="1">
        <v>210</v>
      </c>
      <c r="D36" s="1">
        <v>2.76</v>
      </c>
      <c r="E36" s="1">
        <v>88</v>
      </c>
      <c r="F36" s="1">
        <v>1.56</v>
      </c>
      <c r="G36" s="1">
        <v>175</v>
      </c>
      <c r="H36" s="1">
        <v>2.98</v>
      </c>
      <c r="I36" s="1">
        <v>130</v>
      </c>
      <c r="J36" s="1">
        <v>1.72</v>
      </c>
      <c r="K36" s="1">
        <v>195</v>
      </c>
      <c r="L36" s="1">
        <v>6.67</v>
      </c>
      <c r="M36" s="1">
        <v>42</v>
      </c>
      <c r="N36" s="1">
        <v>2.11</v>
      </c>
      <c r="O36" s="1">
        <v>26</v>
      </c>
      <c r="P36" s="1">
        <v>1.02</v>
      </c>
      <c r="S36" s="1">
        <v>6</v>
      </c>
      <c r="T36" s="1">
        <v>0.2</v>
      </c>
      <c r="W36" s="1">
        <v>24</v>
      </c>
      <c r="X36" s="1">
        <v>22</v>
      </c>
      <c r="Y36" s="1">
        <v>21.51</v>
      </c>
      <c r="AA36" s="1">
        <v>8</v>
      </c>
      <c r="AB36" s="1">
        <v>9</v>
      </c>
      <c r="AC36" s="1">
        <v>7.86</v>
      </c>
      <c r="AE36" s="3"/>
      <c r="AF36" s="1">
        <v>265</v>
      </c>
      <c r="AG36" s="1">
        <v>3.14</v>
      </c>
      <c r="AH36" s="1">
        <v>87</v>
      </c>
      <c r="AI36" s="1">
        <v>1.54</v>
      </c>
      <c r="AJ36" s="1">
        <v>217</v>
      </c>
      <c r="AK36" s="1">
        <v>4.77</v>
      </c>
      <c r="AL36" s="1">
        <v>124</v>
      </c>
      <c r="AM36" s="1">
        <v>2.73</v>
      </c>
      <c r="AN36" s="1">
        <v>193</v>
      </c>
      <c r="AO36" s="1">
        <v>6.59</v>
      </c>
      <c r="AP36" s="1">
        <v>76</v>
      </c>
      <c r="AQ36" s="1">
        <v>2.92</v>
      </c>
      <c r="AR36" s="1">
        <v>206</v>
      </c>
      <c r="AS36" s="1">
        <v>7.62</v>
      </c>
      <c r="AT36" s="1">
        <v>83</v>
      </c>
      <c r="AU36" s="1">
        <v>2.63</v>
      </c>
      <c r="AV36" s="1">
        <v>455</v>
      </c>
      <c r="AW36" s="1">
        <v>20.53</v>
      </c>
      <c r="AY36" s="1">
        <v>168</v>
      </c>
      <c r="AZ36" s="1">
        <v>6.36</v>
      </c>
      <c r="BC36" s="3" t="s">
        <v>17</v>
      </c>
      <c r="BD36" s="1">
        <v>107</v>
      </c>
      <c r="BE36" s="1">
        <v>150</v>
      </c>
      <c r="BF36" s="1">
        <v>2.21</v>
      </c>
      <c r="BG36" s="1">
        <v>73</v>
      </c>
      <c r="BH36" s="1">
        <v>1.42</v>
      </c>
      <c r="BI36" s="1">
        <v>267</v>
      </c>
      <c r="BJ36" s="1">
        <v>4.77</v>
      </c>
      <c r="BK36" s="1">
        <v>173</v>
      </c>
      <c r="BL36" s="1">
        <v>2.38</v>
      </c>
      <c r="BM36" s="1">
        <v>239</v>
      </c>
      <c r="BN36" s="1">
        <v>8.21</v>
      </c>
      <c r="BO36" s="1">
        <v>101</v>
      </c>
      <c r="BP36" s="1">
        <v>3.62</v>
      </c>
      <c r="BQ36" s="1">
        <v>29</v>
      </c>
      <c r="BR36" s="1">
        <v>1.23</v>
      </c>
      <c r="BU36" s="1">
        <v>20</v>
      </c>
      <c r="BV36" s="1">
        <v>0.69</v>
      </c>
      <c r="BY36" s="1">
        <v>25</v>
      </c>
      <c r="BZ36" s="1">
        <v>27</v>
      </c>
      <c r="CA36" s="1">
        <v>26.48</v>
      </c>
      <c r="CC36" s="1">
        <v>13</v>
      </c>
      <c r="CD36" s="1">
        <v>15</v>
      </c>
      <c r="CE36" s="1">
        <v>11.36</v>
      </c>
      <c r="CG36" s="3"/>
      <c r="CH36" s="1">
        <v>167</v>
      </c>
      <c r="CI36" s="1">
        <v>2.32</v>
      </c>
      <c r="CJ36" s="1">
        <v>86</v>
      </c>
      <c r="CK36" s="1">
        <v>1.47</v>
      </c>
      <c r="CL36" s="1">
        <v>216</v>
      </c>
      <c r="CM36" s="1">
        <v>4.93</v>
      </c>
      <c r="CN36" s="1">
        <v>104</v>
      </c>
      <c r="CO36" s="1">
        <v>2.52</v>
      </c>
      <c r="CP36" s="1">
        <v>225</v>
      </c>
      <c r="CQ36" s="1">
        <v>7.77</v>
      </c>
      <c r="CR36" s="1">
        <v>98</v>
      </c>
      <c r="CS36" s="1">
        <v>3.53</v>
      </c>
      <c r="CT36" s="1">
        <v>228</v>
      </c>
      <c r="CU36" s="1">
        <v>9.3</v>
      </c>
      <c r="CV36" s="1">
        <v>109</v>
      </c>
      <c r="CW36" s="1">
        <v>3.71</v>
      </c>
      <c r="CX36" s="1">
        <v>502</v>
      </c>
      <c r="CY36" s="1">
        <v>24.63</v>
      </c>
      <c r="DA36" s="1">
        <v>229</v>
      </c>
      <c r="DB36" s="1">
        <v>9.6</v>
      </c>
    </row>
    <row r="37" spans="1:97">
      <c r="A37" s="3"/>
      <c r="D37" s="1">
        <v>1.10044</v>
      </c>
      <c r="F37" s="1">
        <v>1.10044</v>
      </c>
      <c r="L37" s="1">
        <v>1.10044</v>
      </c>
      <c r="N37" s="1">
        <v>1.10044</v>
      </c>
      <c r="O37" s="1">
        <v>19</v>
      </c>
      <c r="P37" s="1">
        <v>0.61</v>
      </c>
      <c r="R37" s="1">
        <f>O46</f>
        <v>233</v>
      </c>
      <c r="S37" s="1">
        <v>3</v>
      </c>
      <c r="T37" s="1">
        <v>0.11</v>
      </c>
      <c r="V37" s="1">
        <f>S46</f>
        <v>65</v>
      </c>
      <c r="W37" s="1">
        <v>22</v>
      </c>
      <c r="X37" s="1">
        <v>26</v>
      </c>
      <c r="Y37" s="1">
        <v>1.10044</v>
      </c>
      <c r="AA37" s="1">
        <v>8</v>
      </c>
      <c r="AB37" s="1">
        <v>8</v>
      </c>
      <c r="AC37" s="1">
        <v>1.10044</v>
      </c>
      <c r="AE37" s="3"/>
      <c r="AG37" s="1">
        <v>1.10044</v>
      </c>
      <c r="AI37" s="1">
        <v>1.10044</v>
      </c>
      <c r="AK37" s="1">
        <v>1.10044</v>
      </c>
      <c r="AM37" s="1">
        <v>1.10044</v>
      </c>
      <c r="AO37" s="1">
        <v>1.10044</v>
      </c>
      <c r="AQ37" s="1">
        <v>1.10044</v>
      </c>
      <c r="BC37" s="3"/>
      <c r="BF37" s="1">
        <v>1.10044</v>
      </c>
      <c r="BH37" s="1">
        <v>1.10044</v>
      </c>
      <c r="BN37" s="1">
        <v>1.10044</v>
      </c>
      <c r="BP37" s="1">
        <v>1.10044</v>
      </c>
      <c r="BQ37" s="1">
        <v>22</v>
      </c>
      <c r="BR37" s="1">
        <v>0.94</v>
      </c>
      <c r="BT37" s="1">
        <f>BQ46</f>
        <v>268</v>
      </c>
      <c r="BU37" s="1">
        <v>16</v>
      </c>
      <c r="BV37" s="1">
        <v>0.49</v>
      </c>
      <c r="BX37" s="1">
        <f>BU46</f>
        <v>114</v>
      </c>
      <c r="BY37" s="1">
        <v>23</v>
      </c>
      <c r="BZ37" s="1">
        <v>29</v>
      </c>
      <c r="CA37" s="1">
        <v>1.10044</v>
      </c>
      <c r="CC37" s="1">
        <v>14</v>
      </c>
      <c r="CD37" s="1">
        <v>9</v>
      </c>
      <c r="CE37" s="1">
        <v>1.10044</v>
      </c>
      <c r="CG37" s="3"/>
      <c r="CI37" s="1">
        <v>1.10044</v>
      </c>
      <c r="CK37" s="1">
        <v>1.10044</v>
      </c>
      <c r="CM37" s="1">
        <v>1.10044</v>
      </c>
      <c r="CO37" s="1">
        <v>1.10044</v>
      </c>
      <c r="CQ37" s="1">
        <v>1.10044</v>
      </c>
      <c r="CS37" s="1">
        <v>1.10044</v>
      </c>
    </row>
    <row r="38" spans="1:97">
      <c r="A38" s="3"/>
      <c r="D38" s="1">
        <f>D36-D37</f>
        <v>1.65956</v>
      </c>
      <c r="F38" s="1">
        <f>F36-F37</f>
        <v>0.45956</v>
      </c>
      <c r="H38" s="1">
        <f>H36</f>
        <v>2.98</v>
      </c>
      <c r="J38" s="1">
        <f>J36</f>
        <v>1.72</v>
      </c>
      <c r="L38" s="1">
        <f>L36-L37</f>
        <v>5.56956</v>
      </c>
      <c r="N38" s="1">
        <f>N36-N37</f>
        <v>1.00956</v>
      </c>
      <c r="O38" s="1">
        <v>19</v>
      </c>
      <c r="P38" s="1">
        <v>0.61</v>
      </c>
      <c r="R38" s="1">
        <f>P46</f>
        <v>8.65</v>
      </c>
      <c r="S38" s="1">
        <v>7</v>
      </c>
      <c r="T38" s="1">
        <v>0.21</v>
      </c>
      <c r="V38" s="1">
        <f>T46</f>
        <v>2.07</v>
      </c>
      <c r="W38" s="1">
        <v>26</v>
      </c>
      <c r="X38" s="1">
        <v>21</v>
      </c>
      <c r="Y38" s="1">
        <f>Y36-Y37</f>
        <v>20.40956</v>
      </c>
      <c r="AA38" s="1">
        <v>12</v>
      </c>
      <c r="AB38" s="1">
        <v>9</v>
      </c>
      <c r="AC38" s="1">
        <f>AC36-AC37</f>
        <v>6.75956</v>
      </c>
      <c r="AE38" s="3"/>
      <c r="AG38" s="1">
        <f>AG36-AG37</f>
        <v>2.03956</v>
      </c>
      <c r="AI38" s="1">
        <f>AI36-AI37</f>
        <v>0.43956</v>
      </c>
      <c r="AK38" s="1">
        <f>AK36-AK37</f>
        <v>3.66956</v>
      </c>
      <c r="AM38" s="1">
        <f>AM36-AM37</f>
        <v>1.62956</v>
      </c>
      <c r="AO38" s="1">
        <f>AO36-AO37</f>
        <v>5.48956</v>
      </c>
      <c r="AQ38" s="1">
        <f>AQ36-AQ37</f>
        <v>1.81956</v>
      </c>
      <c r="BC38" s="3"/>
      <c r="BF38" s="1">
        <f>BF36-BF37</f>
        <v>1.10956</v>
      </c>
      <c r="BH38" s="1">
        <f>BH36-BH37</f>
        <v>0.31956</v>
      </c>
      <c r="BJ38" s="1">
        <f>BJ36</f>
        <v>4.77</v>
      </c>
      <c r="BL38" s="1">
        <f>BL36</f>
        <v>2.38</v>
      </c>
      <c r="BN38" s="1">
        <f>BN36-BN37</f>
        <v>7.10956</v>
      </c>
      <c r="BP38" s="1">
        <f>BP36-BP37</f>
        <v>2.51956</v>
      </c>
      <c r="BQ38" s="1">
        <v>28</v>
      </c>
      <c r="BR38" s="1">
        <v>1.09</v>
      </c>
      <c r="BT38" s="1">
        <f>BR46</f>
        <v>10.96</v>
      </c>
      <c r="BU38" s="1">
        <v>11</v>
      </c>
      <c r="BV38" s="1">
        <v>0.37</v>
      </c>
      <c r="BX38" s="1">
        <f>BV46</f>
        <v>3.89</v>
      </c>
      <c r="BY38" s="1">
        <v>29</v>
      </c>
      <c r="BZ38" s="1">
        <v>24</v>
      </c>
      <c r="CA38" s="1">
        <f>CA36-CA37</f>
        <v>25.37956</v>
      </c>
      <c r="CC38" s="1">
        <v>12</v>
      </c>
      <c r="CD38" s="1">
        <v>12</v>
      </c>
      <c r="CE38" s="1">
        <f>CE36-CE37</f>
        <v>10.25956</v>
      </c>
      <c r="CG38" s="3"/>
      <c r="CI38" s="1">
        <f>CI36-CI37</f>
        <v>1.21956</v>
      </c>
      <c r="CK38" s="1">
        <f>CK36-CK37</f>
        <v>0.36956</v>
      </c>
      <c r="CM38" s="1">
        <f>CM36-CM37</f>
        <v>3.82956</v>
      </c>
      <c r="CO38" s="1">
        <f>CO36-CO37</f>
        <v>1.41956</v>
      </c>
      <c r="CQ38" s="1">
        <f>CQ36-CQ37</f>
        <v>6.66956</v>
      </c>
      <c r="CS38" s="1">
        <f>CS36-CS37</f>
        <v>2.42956</v>
      </c>
    </row>
    <row r="39" spans="1:85">
      <c r="A39" s="3"/>
      <c r="O39" s="1">
        <v>27</v>
      </c>
      <c r="P39" s="1">
        <v>1.18</v>
      </c>
      <c r="S39" s="1">
        <v>8</v>
      </c>
      <c r="T39" s="1">
        <v>0.24</v>
      </c>
      <c r="W39" s="1">
        <v>21</v>
      </c>
      <c r="X39" s="1">
        <v>19</v>
      </c>
      <c r="AA39" s="1">
        <v>5</v>
      </c>
      <c r="AB39" s="1">
        <v>14</v>
      </c>
      <c r="AE39" s="3"/>
      <c r="BC39" s="3"/>
      <c r="BQ39" s="1">
        <v>32</v>
      </c>
      <c r="BR39" s="1">
        <v>1.29</v>
      </c>
      <c r="BU39" s="1">
        <v>18</v>
      </c>
      <c r="BV39" s="1">
        <v>0.62</v>
      </c>
      <c r="BY39" s="1">
        <v>28</v>
      </c>
      <c r="BZ39" s="1">
        <v>24</v>
      </c>
      <c r="CC39" s="1">
        <v>12</v>
      </c>
      <c r="CD39" s="1">
        <v>11</v>
      </c>
      <c r="CG39" s="3"/>
    </row>
    <row r="40" spans="1:85">
      <c r="A40" s="3"/>
      <c r="O40" s="1">
        <v>28</v>
      </c>
      <c r="P40" s="1">
        <v>1.02</v>
      </c>
      <c r="S40" s="1">
        <v>13</v>
      </c>
      <c r="T40" s="1">
        <v>0.39</v>
      </c>
      <c r="W40" s="1">
        <v>26</v>
      </c>
      <c r="X40" s="1">
        <v>27</v>
      </c>
      <c r="AA40" s="1">
        <v>7</v>
      </c>
      <c r="AB40" s="1">
        <v>10</v>
      </c>
      <c r="AE40" s="3"/>
      <c r="BC40" s="3"/>
      <c r="BQ40" s="1">
        <v>17</v>
      </c>
      <c r="BR40" s="1">
        <v>0.82</v>
      </c>
      <c r="BU40" s="1">
        <v>4</v>
      </c>
      <c r="BV40" s="1">
        <v>0.13</v>
      </c>
      <c r="BY40" s="1">
        <v>26</v>
      </c>
      <c r="BZ40" s="1">
        <v>23</v>
      </c>
      <c r="CC40" s="1">
        <v>16</v>
      </c>
      <c r="CD40" s="1">
        <v>14</v>
      </c>
      <c r="CG40" s="3"/>
    </row>
    <row r="41" spans="1:106">
      <c r="A41" s="3"/>
      <c r="O41" s="1">
        <v>23</v>
      </c>
      <c r="P41" s="1">
        <v>0.71</v>
      </c>
      <c r="S41" s="1">
        <v>4</v>
      </c>
      <c r="T41" s="1">
        <v>0.12</v>
      </c>
      <c r="W41" s="1">
        <v>22</v>
      </c>
      <c r="X41" s="1">
        <v>22</v>
      </c>
      <c r="AA41" s="1">
        <v>7</v>
      </c>
      <c r="AB41" s="1">
        <v>11</v>
      </c>
      <c r="AD41" s="1">
        <f>Y43*Z43+AC43*AD43</f>
        <v>1.358456</v>
      </c>
      <c r="AE41" s="3"/>
      <c r="AZ41" s="1">
        <f>AV43*AW43+AY43*AZ43</f>
        <v>1.3445</v>
      </c>
      <c r="BC41" s="3"/>
      <c r="BQ41" s="1">
        <v>26</v>
      </c>
      <c r="BR41" s="1">
        <v>0.94</v>
      </c>
      <c r="BU41" s="1">
        <v>7</v>
      </c>
      <c r="BV41" s="1">
        <v>0.22</v>
      </c>
      <c r="BY41" s="1">
        <v>30</v>
      </c>
      <c r="BZ41" s="1">
        <v>27</v>
      </c>
      <c r="CC41" s="1">
        <v>12</v>
      </c>
      <c r="CD41" s="1">
        <v>13</v>
      </c>
      <c r="CF41" s="1">
        <f>CA43*CB43+CE43*CF43</f>
        <v>1.781956</v>
      </c>
      <c r="CG41" s="3"/>
      <c r="DB41" s="1">
        <f>CX43*CY43+DA43*DB43</f>
        <v>1.7115</v>
      </c>
    </row>
    <row r="42" spans="1:85">
      <c r="A42" s="3"/>
      <c r="O42" s="1">
        <v>27</v>
      </c>
      <c r="P42" s="1">
        <v>1.18</v>
      </c>
      <c r="S42" s="1">
        <v>11</v>
      </c>
      <c r="T42" s="1">
        <v>0.36</v>
      </c>
      <c r="W42" s="1">
        <v>21</v>
      </c>
      <c r="X42" s="1">
        <v>20</v>
      </c>
      <c r="AA42" s="1">
        <v>9</v>
      </c>
      <c r="AB42" s="1">
        <v>8</v>
      </c>
      <c r="AE42" s="3"/>
      <c r="BC42" s="3"/>
      <c r="BQ42" s="1">
        <v>27</v>
      </c>
      <c r="BR42" s="1">
        <v>1.17</v>
      </c>
      <c r="BU42" s="1">
        <v>9</v>
      </c>
      <c r="BV42" s="1">
        <v>0.29</v>
      </c>
      <c r="BY42" s="1">
        <v>22</v>
      </c>
      <c r="BZ42" s="1">
        <v>24</v>
      </c>
      <c r="CC42" s="1">
        <v>10</v>
      </c>
      <c r="CD42" s="1">
        <v>13</v>
      </c>
      <c r="CG42" s="3"/>
    </row>
    <row r="43" spans="1:106">
      <c r="A43" s="3"/>
      <c r="C43" s="1">
        <f>C36</f>
        <v>210</v>
      </c>
      <c r="D43" s="1">
        <f>D38/C36</f>
        <v>0.00790266666666667</v>
      </c>
      <c r="E43" s="1">
        <f>E36</f>
        <v>88</v>
      </c>
      <c r="F43" s="1">
        <f>F38/E36</f>
        <v>0.00522227272727273</v>
      </c>
      <c r="G43" s="1">
        <f>G36</f>
        <v>175</v>
      </c>
      <c r="H43" s="1">
        <f>H38/G36</f>
        <v>0.0170285714285714</v>
      </c>
      <c r="I43" s="1">
        <f>I36</f>
        <v>130</v>
      </c>
      <c r="J43" s="1">
        <f>J38/I36</f>
        <v>0.0132307692307692</v>
      </c>
      <c r="K43" s="1">
        <f>K36</f>
        <v>195</v>
      </c>
      <c r="L43" s="1">
        <f>L38/K36</f>
        <v>0.0285618461538462</v>
      </c>
      <c r="M43" s="1">
        <f>M36</f>
        <v>42</v>
      </c>
      <c r="N43" s="1">
        <f>N38/M36</f>
        <v>0.0240371428571429</v>
      </c>
      <c r="O43" s="1">
        <v>18</v>
      </c>
      <c r="P43" s="1">
        <v>0.59</v>
      </c>
      <c r="Q43" s="1">
        <f>O46</f>
        <v>233</v>
      </c>
      <c r="R43" s="1">
        <f>R38/R37</f>
        <v>0.0371244635193133</v>
      </c>
      <c r="S43" s="1">
        <v>1</v>
      </c>
      <c r="T43" s="1">
        <v>0.03</v>
      </c>
      <c r="U43" s="1">
        <f>S46</f>
        <v>65</v>
      </c>
      <c r="V43" s="1">
        <f>V38/V37</f>
        <v>0.0318461538461538</v>
      </c>
      <c r="W43" s="1">
        <v>28</v>
      </c>
      <c r="X43" s="1">
        <v>20</v>
      </c>
      <c r="Y43" s="1">
        <f>X46/20</f>
        <v>22.55</v>
      </c>
      <c r="Z43" s="1">
        <f>Y38/X46</f>
        <v>0.0452540133037694</v>
      </c>
      <c r="AA43" s="1">
        <v>13</v>
      </c>
      <c r="AB43" s="1">
        <v>8</v>
      </c>
      <c r="AC43" s="1">
        <f>AB46/20</f>
        <v>8.9</v>
      </c>
      <c r="AD43" s="1">
        <f>AC38/AB46</f>
        <v>0.0379750561797753</v>
      </c>
      <c r="AE43" s="3"/>
      <c r="AF43" s="1">
        <f>AF36</f>
        <v>265</v>
      </c>
      <c r="AG43" s="1">
        <f>AG38/AF36</f>
        <v>0.00769645283018868</v>
      </c>
      <c r="AH43" s="1">
        <f>AH36</f>
        <v>87</v>
      </c>
      <c r="AI43" s="1">
        <f>AI38/AH36</f>
        <v>0.00505241379310345</v>
      </c>
      <c r="AJ43" s="1">
        <f>AJ36</f>
        <v>217</v>
      </c>
      <c r="AK43" s="1">
        <f>AK38/AJ36</f>
        <v>0.0169104147465438</v>
      </c>
      <c r="AL43" s="1">
        <f>AL36</f>
        <v>124</v>
      </c>
      <c r="AM43" s="1">
        <f>AM38/AL36</f>
        <v>0.0131416129032258</v>
      </c>
      <c r="AN43" s="1">
        <f>AN36</f>
        <v>193</v>
      </c>
      <c r="AO43" s="1">
        <f>AO38/AN36</f>
        <v>0.0284433160621762</v>
      </c>
      <c r="AP43" s="1">
        <f>AP36</f>
        <v>76</v>
      </c>
      <c r="AQ43" s="1">
        <f>AQ38/AP36</f>
        <v>0.0239415789473684</v>
      </c>
      <c r="AR43" s="1">
        <f>AR36</f>
        <v>206</v>
      </c>
      <c r="AS43" s="1">
        <f>AS36/AR36</f>
        <v>0.0369902912621359</v>
      </c>
      <c r="AT43" s="1">
        <f>AT36</f>
        <v>83</v>
      </c>
      <c r="AU43" s="1">
        <f>AU36/AT36</f>
        <v>0.0316867469879518</v>
      </c>
      <c r="AV43" s="1">
        <f>AV36/20</f>
        <v>22.75</v>
      </c>
      <c r="AW43" s="1">
        <f>AW36/AV36</f>
        <v>0.0451208791208791</v>
      </c>
      <c r="AY43" s="1">
        <f>AY36/20</f>
        <v>8.4</v>
      </c>
      <c r="AZ43" s="1">
        <f>AZ36/AY36</f>
        <v>0.0378571428571429</v>
      </c>
      <c r="BC43" s="3"/>
      <c r="BE43" s="1">
        <f>BE36</f>
        <v>150</v>
      </c>
      <c r="BF43" s="1">
        <f>BF38/BE36</f>
        <v>0.00739706666666667</v>
      </c>
      <c r="BG43" s="1">
        <f>BG36</f>
        <v>73</v>
      </c>
      <c r="BH43" s="1">
        <f>BH38/BG36</f>
        <v>0.00437753424657534</v>
      </c>
      <c r="BI43" s="1">
        <f>BI36</f>
        <v>267</v>
      </c>
      <c r="BJ43" s="1">
        <f>BJ38/BI36</f>
        <v>0.0178651685393258</v>
      </c>
      <c r="BK43" s="1">
        <f>BK36</f>
        <v>173</v>
      </c>
      <c r="BL43" s="1">
        <f>BL38/BK36</f>
        <v>0.013757225433526</v>
      </c>
      <c r="BM43" s="1">
        <f>BM36</f>
        <v>239</v>
      </c>
      <c r="BN43" s="1">
        <f>BN38/BM36</f>
        <v>0.0297471129707113</v>
      </c>
      <c r="BO43" s="1">
        <f>BO36</f>
        <v>101</v>
      </c>
      <c r="BP43" s="1">
        <f>BP38/BO36</f>
        <v>0.0249461386138614</v>
      </c>
      <c r="BQ43" s="1">
        <v>34</v>
      </c>
      <c r="BR43" s="1">
        <v>1.36</v>
      </c>
      <c r="BS43" s="1">
        <f>BQ46</f>
        <v>268</v>
      </c>
      <c r="BT43" s="1">
        <f>BT38/BT37</f>
        <v>0.0408955223880597</v>
      </c>
      <c r="BU43" s="1">
        <v>12</v>
      </c>
      <c r="BV43" s="1">
        <v>0.44</v>
      </c>
      <c r="BW43" s="1">
        <f>BU46</f>
        <v>114</v>
      </c>
      <c r="BX43" s="1">
        <f>BX38/BX37</f>
        <v>0.0341228070175439</v>
      </c>
      <c r="BY43" s="1">
        <v>29</v>
      </c>
      <c r="BZ43" s="1">
        <v>26</v>
      </c>
      <c r="CA43" s="1">
        <f>BZ46/20</f>
        <v>25.8</v>
      </c>
      <c r="CB43" s="1">
        <f>CA38/BZ46</f>
        <v>0.0491851937984496</v>
      </c>
      <c r="CC43" s="1">
        <v>12</v>
      </c>
      <c r="CD43" s="1">
        <v>11</v>
      </c>
      <c r="CE43" s="1">
        <f>CD46/20</f>
        <v>12.2</v>
      </c>
      <c r="CF43" s="1">
        <f>CE38/CD46</f>
        <v>0.0420473770491803</v>
      </c>
      <c r="CG43" s="3"/>
      <c r="CH43" s="1">
        <f>CH36</f>
        <v>167</v>
      </c>
      <c r="CI43" s="1">
        <f>CI38/CH36</f>
        <v>0.00730275449101796</v>
      </c>
      <c r="CJ43" s="1">
        <f>CJ36</f>
        <v>86</v>
      </c>
      <c r="CK43" s="1">
        <f>CK38/CJ36</f>
        <v>0.00429720930232558</v>
      </c>
      <c r="CL43" s="1">
        <f>CL36</f>
        <v>216</v>
      </c>
      <c r="CM43" s="1">
        <f>CM38/CL36</f>
        <v>0.0177294444444444</v>
      </c>
      <c r="CN43" s="1">
        <f>CN36</f>
        <v>104</v>
      </c>
      <c r="CO43" s="1">
        <f>CO38/CN36</f>
        <v>0.0136496153846154</v>
      </c>
      <c r="CP43" s="1">
        <f>CP36</f>
        <v>225</v>
      </c>
      <c r="CQ43" s="1">
        <f>CQ38/CP36</f>
        <v>0.0296424888888889</v>
      </c>
      <c r="CR43" s="1">
        <f>CR36</f>
        <v>98</v>
      </c>
      <c r="CS43" s="1">
        <f>CS38/CR36</f>
        <v>0.0247914285714286</v>
      </c>
      <c r="CT43" s="1">
        <f>CT36</f>
        <v>228</v>
      </c>
      <c r="CU43" s="1">
        <f>CU36/CT36</f>
        <v>0.0407894736842105</v>
      </c>
      <c r="CV43" s="1">
        <f>CV36</f>
        <v>109</v>
      </c>
      <c r="CW43" s="1">
        <f>CW36/CV36</f>
        <v>0.0340366972477064</v>
      </c>
      <c r="CX43" s="1">
        <f>CX36/20</f>
        <v>25.1</v>
      </c>
      <c r="CY43" s="1">
        <f>CY36/CX36</f>
        <v>0.0490637450199203</v>
      </c>
      <c r="DA43" s="1">
        <f>DA36/20</f>
        <v>11.45</v>
      </c>
      <c r="DB43" s="1">
        <f>DB36/DA36</f>
        <v>0.0419213973799127</v>
      </c>
    </row>
    <row r="44" spans="1:106">
      <c r="A44" s="3"/>
      <c r="O44" s="1">
        <v>20</v>
      </c>
      <c r="P44" s="1">
        <v>0.65</v>
      </c>
      <c r="S44" s="1">
        <v>6</v>
      </c>
      <c r="T44" s="1">
        <v>0.19</v>
      </c>
      <c r="W44" s="1">
        <v>20</v>
      </c>
      <c r="X44" s="1">
        <v>21</v>
      </c>
      <c r="AA44" s="1">
        <v>10</v>
      </c>
      <c r="AB44" s="1">
        <v>8</v>
      </c>
      <c r="AE44" s="3"/>
      <c r="BC44" s="3"/>
      <c r="BN44" s="1">
        <f>BN43-BJ43</f>
        <v>0.0118819444313855</v>
      </c>
      <c r="BP44" s="1">
        <f>BP43-BL43</f>
        <v>0.0111889131803354</v>
      </c>
      <c r="BQ44" s="1">
        <v>25</v>
      </c>
      <c r="BR44" s="1">
        <v>0.93</v>
      </c>
      <c r="BT44" s="1">
        <f>BT43-BN43</f>
        <v>0.0111484094173484</v>
      </c>
      <c r="BU44" s="1">
        <v>7</v>
      </c>
      <c r="BV44" s="1">
        <v>0.26</v>
      </c>
      <c r="BX44" s="1">
        <f>BX43-BP43</f>
        <v>0.00917666840368247</v>
      </c>
      <c r="BY44" s="1">
        <v>24</v>
      </c>
      <c r="BZ44" s="1">
        <v>19</v>
      </c>
      <c r="CB44" s="1">
        <f>CB43-BT43</f>
        <v>0.00828967141038991</v>
      </c>
      <c r="CC44" s="1">
        <v>12</v>
      </c>
      <c r="CD44" s="1">
        <v>12</v>
      </c>
      <c r="CF44" s="1">
        <f>CF43-BX43</f>
        <v>0.00792457003163646</v>
      </c>
      <c r="CG44" s="3"/>
      <c r="CI44" s="1">
        <f>CI43-0</f>
        <v>0.00730275449101796</v>
      </c>
      <c r="CK44" s="1">
        <f>CK43-0</f>
        <v>0.00429720930232558</v>
      </c>
      <c r="CM44" s="1">
        <f>CM43-CI43</f>
        <v>0.0104266899534265</v>
      </c>
      <c r="CO44" s="1">
        <f>CO43-CK43</f>
        <v>0.0093524060822898</v>
      </c>
      <c r="CQ44" s="1">
        <f>CQ43-CM43</f>
        <v>0.0119130444444444</v>
      </c>
      <c r="CS44" s="1">
        <f>CS43-CO43</f>
        <v>0.0111418131868132</v>
      </c>
      <c r="CU44" s="1">
        <f>CU43-CQ43</f>
        <v>0.0111469847953216</v>
      </c>
      <c r="CW44" s="1">
        <f>CW43-CS43</f>
        <v>0.00924526867627786</v>
      </c>
      <c r="CY44" s="1">
        <f>CY43-CU43</f>
        <v>0.00827427133570979</v>
      </c>
      <c r="DB44" s="1">
        <f>DB43-CW43</f>
        <v>0.00788470013220624</v>
      </c>
    </row>
    <row r="45" spans="1:85">
      <c r="A45" s="3"/>
      <c r="O45" s="1">
        <v>26</v>
      </c>
      <c r="P45" s="1">
        <v>1.08</v>
      </c>
      <c r="S45" s="1">
        <v>6</v>
      </c>
      <c r="T45" s="1">
        <v>0.22</v>
      </c>
      <c r="W45" s="1">
        <v>21</v>
      </c>
      <c r="X45" s="1">
        <v>22</v>
      </c>
      <c r="AA45" s="1">
        <v>8</v>
      </c>
      <c r="AB45" s="1">
        <v>6</v>
      </c>
      <c r="AE45" s="3"/>
      <c r="BC45" s="3"/>
      <c r="BQ45" s="1">
        <v>28</v>
      </c>
      <c r="BR45" s="1">
        <v>1.19</v>
      </c>
      <c r="BU45" s="1">
        <v>10</v>
      </c>
      <c r="BV45" s="1">
        <v>0.38</v>
      </c>
      <c r="BY45" s="1">
        <v>31</v>
      </c>
      <c r="BZ45" s="1">
        <v>26</v>
      </c>
      <c r="CC45" s="1">
        <v>10</v>
      </c>
      <c r="CD45" s="1">
        <v>11</v>
      </c>
      <c r="CG45" s="3"/>
    </row>
    <row r="46" spans="1:85">
      <c r="A46" s="4" t="s">
        <v>11</v>
      </c>
      <c r="O46" s="1">
        <f>SUM(O36:O45)</f>
        <v>233</v>
      </c>
      <c r="P46" s="1">
        <f>SUM(P36:P45)</f>
        <v>8.65</v>
      </c>
      <c r="S46" s="1">
        <f>SUM(S36:S45)</f>
        <v>65</v>
      </c>
      <c r="T46" s="1">
        <f>SUM(T36:T45)</f>
        <v>2.07</v>
      </c>
      <c r="X46" s="1">
        <f>SUM(W36:X45)</f>
        <v>451</v>
      </c>
      <c r="AB46" s="1">
        <f>SUM(AA36:AB45)</f>
        <v>178</v>
      </c>
      <c r="AE46" s="4"/>
      <c r="BC46" s="4" t="s">
        <v>11</v>
      </c>
      <c r="BQ46" s="1">
        <f>SUM(BQ36:BQ45)</f>
        <v>268</v>
      </c>
      <c r="BR46" s="1">
        <f>SUM(BR36:BR45)</f>
        <v>10.96</v>
      </c>
      <c r="BU46" s="1">
        <f>SUM(BU36:BU45)</f>
        <v>114</v>
      </c>
      <c r="BV46" s="1">
        <f>SUM(BV36:BV45)</f>
        <v>3.89</v>
      </c>
      <c r="BZ46" s="1">
        <f>SUM(BY36:BZ45)</f>
        <v>516</v>
      </c>
      <c r="CD46" s="1">
        <f>SUM(CC36:CD45)</f>
        <v>244</v>
      </c>
      <c r="CG46" s="4"/>
    </row>
    <row r="47" spans="1:106">
      <c r="A47" s="3" t="s">
        <v>18</v>
      </c>
      <c r="B47" s="1">
        <v>41</v>
      </c>
      <c r="C47" s="1">
        <v>200</v>
      </c>
      <c r="D47" s="1">
        <v>2.66</v>
      </c>
      <c r="E47" s="1">
        <v>74</v>
      </c>
      <c r="F47" s="1">
        <v>1.47</v>
      </c>
      <c r="G47" s="1">
        <v>265</v>
      </c>
      <c r="H47" s="1">
        <v>4.54</v>
      </c>
      <c r="I47" s="1">
        <v>114</v>
      </c>
      <c r="J47" s="1">
        <v>1.53</v>
      </c>
      <c r="K47" s="1">
        <v>241</v>
      </c>
      <c r="L47" s="1">
        <v>8.03</v>
      </c>
      <c r="M47" s="1">
        <v>84</v>
      </c>
      <c r="N47" s="1">
        <v>3.11</v>
      </c>
      <c r="O47" s="1">
        <v>25</v>
      </c>
      <c r="P47" s="1">
        <v>0.97</v>
      </c>
      <c r="S47" s="1">
        <v>15</v>
      </c>
      <c r="T47" s="1">
        <v>0.47</v>
      </c>
      <c r="W47" s="1">
        <v>19</v>
      </c>
      <c r="X47" s="1">
        <v>23</v>
      </c>
      <c r="Y47" s="1">
        <v>21.85</v>
      </c>
      <c r="AA47" s="1">
        <v>13</v>
      </c>
      <c r="AB47" s="1">
        <v>8</v>
      </c>
      <c r="AC47" s="1">
        <v>7.55</v>
      </c>
      <c r="AE47" s="3"/>
      <c r="AF47" s="1">
        <v>223</v>
      </c>
      <c r="AG47" s="1">
        <v>2.79</v>
      </c>
      <c r="AH47" s="1">
        <v>76</v>
      </c>
      <c r="AI47" s="1">
        <v>1.47</v>
      </c>
      <c r="AJ47" s="1">
        <v>263</v>
      </c>
      <c r="AK47" s="1">
        <v>5.57</v>
      </c>
      <c r="AL47" s="1">
        <v>115</v>
      </c>
      <c r="AM47" s="1">
        <v>2.63</v>
      </c>
      <c r="AN47" s="1">
        <v>226</v>
      </c>
      <c r="AO47" s="1">
        <v>7.57</v>
      </c>
      <c r="AP47" s="1">
        <v>73</v>
      </c>
      <c r="AQ47" s="1">
        <v>2.84</v>
      </c>
      <c r="AR47" s="1">
        <v>254</v>
      </c>
      <c r="AS47" s="1">
        <v>9.39</v>
      </c>
      <c r="AT47" s="1">
        <v>105</v>
      </c>
      <c r="AU47" s="1">
        <v>3.35</v>
      </c>
      <c r="AV47" s="1">
        <v>451</v>
      </c>
      <c r="AW47" s="1">
        <v>20.24</v>
      </c>
      <c r="AY47" s="1">
        <v>174</v>
      </c>
      <c r="AZ47" s="1">
        <v>6.51</v>
      </c>
      <c r="BC47" s="3" t="s">
        <v>19</v>
      </c>
      <c r="BD47" s="1">
        <v>110</v>
      </c>
      <c r="BE47" s="1">
        <v>196</v>
      </c>
      <c r="BF47" s="1">
        <v>2.54</v>
      </c>
      <c r="BG47" s="1">
        <v>82</v>
      </c>
      <c r="BH47" s="1">
        <v>1.46</v>
      </c>
      <c r="BI47" s="1">
        <v>183</v>
      </c>
      <c r="BJ47" s="1">
        <v>3.28</v>
      </c>
      <c r="BK47" s="1">
        <v>117</v>
      </c>
      <c r="BL47" s="1">
        <v>1.62</v>
      </c>
      <c r="BM47" s="1">
        <v>239</v>
      </c>
      <c r="BN47" s="1">
        <v>8.24</v>
      </c>
      <c r="BO47" s="1">
        <v>110</v>
      </c>
      <c r="BP47" s="1">
        <v>3.85</v>
      </c>
      <c r="BQ47" s="1">
        <v>24</v>
      </c>
      <c r="BR47" s="1">
        <v>1.06</v>
      </c>
      <c r="BU47" s="1">
        <v>13</v>
      </c>
      <c r="BV47" s="1">
        <v>0.46</v>
      </c>
      <c r="BY47" s="1">
        <v>22</v>
      </c>
      <c r="BZ47" s="1">
        <v>24</v>
      </c>
      <c r="CA47" s="1">
        <v>26.14</v>
      </c>
      <c r="CC47" s="1">
        <v>15</v>
      </c>
      <c r="CD47" s="1">
        <v>12</v>
      </c>
      <c r="CE47" s="1">
        <v>11.54</v>
      </c>
      <c r="CG47" s="3"/>
      <c r="CH47" s="1">
        <v>182</v>
      </c>
      <c r="CI47" s="1">
        <v>2.42</v>
      </c>
      <c r="CJ47" s="1">
        <v>87</v>
      </c>
      <c r="CK47" s="1">
        <v>1.47</v>
      </c>
      <c r="CL47" s="1">
        <v>224</v>
      </c>
      <c r="CM47" s="1">
        <v>5.09</v>
      </c>
      <c r="CN47" s="1">
        <v>99</v>
      </c>
      <c r="CO47" s="1">
        <v>2.46</v>
      </c>
      <c r="CP47" s="1">
        <v>237</v>
      </c>
      <c r="CQ47" s="1">
        <v>8.15</v>
      </c>
      <c r="CR47" s="1">
        <v>86</v>
      </c>
      <c r="CS47" s="1">
        <v>3.24</v>
      </c>
      <c r="CT47" s="1">
        <v>231</v>
      </c>
      <c r="CU47" s="1">
        <v>9.42</v>
      </c>
      <c r="CV47" s="1">
        <v>99</v>
      </c>
      <c r="CW47" s="1">
        <v>3.4</v>
      </c>
      <c r="CX47" s="1">
        <v>497</v>
      </c>
      <c r="CY47" s="1">
        <v>24.29</v>
      </c>
      <c r="DA47" s="1">
        <v>232</v>
      </c>
      <c r="DB47" s="1">
        <v>9.78</v>
      </c>
    </row>
    <row r="48" spans="1:97">
      <c r="A48" s="3"/>
      <c r="D48" s="1">
        <v>1.10044</v>
      </c>
      <c r="F48" s="1">
        <v>1.10044</v>
      </c>
      <c r="L48" s="1">
        <v>1.10044</v>
      </c>
      <c r="N48" s="1">
        <v>1.10044</v>
      </c>
      <c r="O48" s="1">
        <v>29</v>
      </c>
      <c r="P48" s="1">
        <v>1.11</v>
      </c>
      <c r="R48" s="1">
        <f>O57</f>
        <v>262</v>
      </c>
      <c r="S48" s="1">
        <v>8</v>
      </c>
      <c r="T48" s="1">
        <v>0.24</v>
      </c>
      <c r="V48" s="1">
        <f>S57</f>
        <v>116</v>
      </c>
      <c r="W48" s="1">
        <v>21</v>
      </c>
      <c r="X48" s="1">
        <v>23</v>
      </c>
      <c r="Y48" s="1">
        <v>1.10044</v>
      </c>
      <c r="AA48" s="1">
        <v>10</v>
      </c>
      <c r="AB48" s="1">
        <v>8</v>
      </c>
      <c r="AC48" s="1">
        <v>1.10044</v>
      </c>
      <c r="AE48" s="3"/>
      <c r="AG48" s="1">
        <v>1.10044</v>
      </c>
      <c r="AI48" s="1">
        <v>1.10044</v>
      </c>
      <c r="AK48" s="1">
        <v>1.10044</v>
      </c>
      <c r="AM48" s="1">
        <v>1.10044</v>
      </c>
      <c r="AO48" s="1">
        <v>1.10044</v>
      </c>
      <c r="AQ48" s="1">
        <v>1.10044</v>
      </c>
      <c r="BC48" s="3"/>
      <c r="BF48" s="1">
        <v>1.10044</v>
      </c>
      <c r="BH48" s="1">
        <v>1.10044</v>
      </c>
      <c r="BN48" s="1">
        <v>1.10044</v>
      </c>
      <c r="BP48" s="1">
        <v>1.10044</v>
      </c>
      <c r="BQ48" s="1">
        <v>23</v>
      </c>
      <c r="BR48" s="1">
        <v>1.01</v>
      </c>
      <c r="BT48" s="1">
        <f>BQ57</f>
        <v>255</v>
      </c>
      <c r="BU48" s="1">
        <v>7</v>
      </c>
      <c r="BV48" s="1">
        <v>0.26</v>
      </c>
      <c r="BX48" s="1">
        <f>BU57</f>
        <v>91</v>
      </c>
      <c r="BY48" s="1">
        <v>24</v>
      </c>
      <c r="BZ48" s="1">
        <v>28</v>
      </c>
      <c r="CA48" s="1">
        <v>1.10044</v>
      </c>
      <c r="CC48" s="1">
        <v>12</v>
      </c>
      <c r="CD48" s="1">
        <v>14</v>
      </c>
      <c r="CE48" s="1">
        <v>1.10044</v>
      </c>
      <c r="CG48" s="3"/>
      <c r="CI48" s="1">
        <v>1.10044</v>
      </c>
      <c r="CK48" s="1">
        <v>1.10044</v>
      </c>
      <c r="CM48" s="1">
        <v>1.10044</v>
      </c>
      <c r="CO48" s="1">
        <v>1.10044</v>
      </c>
      <c r="CQ48" s="1">
        <v>1.10044</v>
      </c>
      <c r="CS48" s="1">
        <v>1.10044</v>
      </c>
    </row>
    <row r="49" spans="1:97">
      <c r="A49" s="3"/>
      <c r="D49" s="1">
        <f>D47-D48</f>
        <v>1.55956</v>
      </c>
      <c r="F49" s="1">
        <f>F47-F48</f>
        <v>0.36956</v>
      </c>
      <c r="H49" s="1">
        <f>H47</f>
        <v>4.54</v>
      </c>
      <c r="J49" s="1">
        <f>J47</f>
        <v>1.53</v>
      </c>
      <c r="L49" s="1">
        <f>L47-L48</f>
        <v>6.92956</v>
      </c>
      <c r="N49" s="1">
        <f>N47-N48</f>
        <v>2.00956</v>
      </c>
      <c r="O49" s="1">
        <v>29</v>
      </c>
      <c r="P49" s="1">
        <v>1.12</v>
      </c>
      <c r="R49" s="1">
        <f>P57</f>
        <v>9.72</v>
      </c>
      <c r="S49" s="1">
        <v>10</v>
      </c>
      <c r="T49" s="1">
        <v>0.32</v>
      </c>
      <c r="V49" s="1">
        <f>T57</f>
        <v>3.71</v>
      </c>
      <c r="W49" s="1">
        <v>23</v>
      </c>
      <c r="X49" s="1">
        <v>22</v>
      </c>
      <c r="Y49" s="1">
        <f>Y47-Y48</f>
        <v>20.74956</v>
      </c>
      <c r="AA49" s="1">
        <v>9</v>
      </c>
      <c r="AB49" s="1">
        <v>8</v>
      </c>
      <c r="AC49" s="1">
        <f>AC47-AC48</f>
        <v>6.44956</v>
      </c>
      <c r="AE49" s="3"/>
      <c r="AG49" s="1">
        <f>AG47-AG48</f>
        <v>1.68956</v>
      </c>
      <c r="AI49" s="1">
        <f>AI47-AI48</f>
        <v>0.36956</v>
      </c>
      <c r="AK49" s="1">
        <f>AK47-AK48</f>
        <v>4.46956</v>
      </c>
      <c r="AM49" s="1">
        <f>AM47-AM48</f>
        <v>1.52956</v>
      </c>
      <c r="AO49" s="1">
        <f>AO47-AO48</f>
        <v>6.46956</v>
      </c>
      <c r="AQ49" s="1">
        <f>AQ47-AQ48</f>
        <v>1.73956</v>
      </c>
      <c r="BC49" s="3"/>
      <c r="BF49" s="1">
        <f>BF47-BF48</f>
        <v>1.43956</v>
      </c>
      <c r="BH49" s="1">
        <f>BH47-BH48</f>
        <v>0.35956</v>
      </c>
      <c r="BJ49" s="1">
        <f>BJ47</f>
        <v>3.28</v>
      </c>
      <c r="BL49" s="1">
        <f>BL47</f>
        <v>1.62</v>
      </c>
      <c r="BN49" s="1">
        <f>BN47-BN48</f>
        <v>7.13956</v>
      </c>
      <c r="BP49" s="1">
        <f>BP47-BP48</f>
        <v>2.74956</v>
      </c>
      <c r="BQ49" s="1">
        <v>29</v>
      </c>
      <c r="BR49" s="1">
        <v>1.07</v>
      </c>
      <c r="BT49" s="1">
        <f>BR57</f>
        <v>10.43</v>
      </c>
      <c r="BU49" s="1">
        <v>16</v>
      </c>
      <c r="BV49" s="1">
        <v>0.57</v>
      </c>
      <c r="BX49" s="1">
        <f>BV57</f>
        <v>3.14</v>
      </c>
      <c r="BY49" s="1">
        <v>22</v>
      </c>
      <c r="BZ49" s="1">
        <v>25</v>
      </c>
      <c r="CA49" s="1">
        <f>CA47-CA48</f>
        <v>25.03956</v>
      </c>
      <c r="CC49" s="1">
        <v>16</v>
      </c>
      <c r="CD49" s="1">
        <v>14</v>
      </c>
      <c r="CE49" s="1">
        <f>CE47-CE48</f>
        <v>10.43956</v>
      </c>
      <c r="CG49" s="3"/>
      <c r="CI49" s="1">
        <f>CI47-CI48</f>
        <v>1.31956</v>
      </c>
      <c r="CK49" s="1">
        <f>CK47-CK48</f>
        <v>0.36956</v>
      </c>
      <c r="CM49" s="1">
        <f>CM47-CM48</f>
        <v>3.98956</v>
      </c>
      <c r="CO49" s="1">
        <f>CO47-CO48</f>
        <v>1.35956</v>
      </c>
      <c r="CQ49" s="1">
        <f>CQ47-CQ48</f>
        <v>7.04956</v>
      </c>
      <c r="CS49" s="1">
        <f>CS47-CS48</f>
        <v>2.13956</v>
      </c>
    </row>
    <row r="50" spans="1:85">
      <c r="A50" s="3"/>
      <c r="O50" s="1">
        <v>27</v>
      </c>
      <c r="P50" s="1">
        <v>1.09</v>
      </c>
      <c r="S50" s="1">
        <v>13</v>
      </c>
      <c r="T50" s="1">
        <v>0.44</v>
      </c>
      <c r="W50" s="1">
        <v>22</v>
      </c>
      <c r="X50" s="1">
        <v>23</v>
      </c>
      <c r="AA50" s="1">
        <v>10</v>
      </c>
      <c r="AB50" s="1">
        <v>6</v>
      </c>
      <c r="AE50" s="3"/>
      <c r="BC50" s="3"/>
      <c r="BQ50" s="1">
        <v>24</v>
      </c>
      <c r="BR50" s="1">
        <v>0.95</v>
      </c>
      <c r="BU50" s="1">
        <v>10</v>
      </c>
      <c r="BV50" s="1">
        <v>0.35</v>
      </c>
      <c r="BY50" s="1">
        <v>28</v>
      </c>
      <c r="BZ50" s="1">
        <v>26</v>
      </c>
      <c r="CC50" s="1">
        <v>11</v>
      </c>
      <c r="CD50" s="1">
        <v>12</v>
      </c>
      <c r="CG50" s="3"/>
    </row>
    <row r="51" spans="1:85">
      <c r="A51" s="3"/>
      <c r="O51" s="1">
        <v>25</v>
      </c>
      <c r="P51" s="1">
        <v>0.86</v>
      </c>
      <c r="S51" s="1">
        <v>9</v>
      </c>
      <c r="T51" s="1">
        <v>0.27</v>
      </c>
      <c r="W51" s="1">
        <v>28</v>
      </c>
      <c r="X51" s="1">
        <v>24</v>
      </c>
      <c r="AA51" s="1">
        <v>7</v>
      </c>
      <c r="AB51" s="1">
        <v>7</v>
      </c>
      <c r="AE51" s="3"/>
      <c r="BC51" s="3"/>
      <c r="BQ51" s="1">
        <v>26</v>
      </c>
      <c r="BR51" s="1">
        <v>1.05</v>
      </c>
      <c r="BU51" s="1">
        <v>6</v>
      </c>
      <c r="BV51" s="1">
        <v>0.19</v>
      </c>
      <c r="BY51" s="1">
        <v>24</v>
      </c>
      <c r="BZ51" s="1">
        <v>27</v>
      </c>
      <c r="CC51" s="1">
        <v>12</v>
      </c>
      <c r="CD51" s="1">
        <v>8</v>
      </c>
      <c r="CG51" s="3"/>
    </row>
    <row r="52" spans="1:106">
      <c r="A52" s="3"/>
      <c r="O52" s="1">
        <v>28</v>
      </c>
      <c r="P52" s="1">
        <v>0.98</v>
      </c>
      <c r="S52" s="1">
        <v>17</v>
      </c>
      <c r="T52" s="1">
        <v>0.52</v>
      </c>
      <c r="W52" s="1">
        <v>21</v>
      </c>
      <c r="X52" s="1">
        <v>25</v>
      </c>
      <c r="AA52" s="1">
        <v>4</v>
      </c>
      <c r="AB52" s="1">
        <v>15</v>
      </c>
      <c r="AD52" s="1">
        <f>Y54*Z54+AC54*AD54</f>
        <v>1.359956</v>
      </c>
      <c r="AE52" s="3"/>
      <c r="AZ52" s="1">
        <f>AV54*AW54+AY54*AZ54</f>
        <v>1.3375</v>
      </c>
      <c r="BC52" s="3"/>
      <c r="BQ52" s="1">
        <v>27</v>
      </c>
      <c r="BR52" s="1">
        <v>0.97</v>
      </c>
      <c r="BU52" s="1">
        <v>5</v>
      </c>
      <c r="BV52" s="1">
        <v>0.16</v>
      </c>
      <c r="BY52" s="1">
        <v>29</v>
      </c>
      <c r="BZ52" s="1">
        <v>26</v>
      </c>
      <c r="CC52" s="1">
        <v>14</v>
      </c>
      <c r="CD52" s="1">
        <v>12</v>
      </c>
      <c r="CF52" s="1">
        <f>CA54*CB54+CE54*CF54</f>
        <v>1.773956</v>
      </c>
      <c r="CG52" s="3"/>
      <c r="DB52" s="1">
        <f>CX54*CY54+DA54*DB54</f>
        <v>1.7035</v>
      </c>
    </row>
    <row r="53" spans="1:85">
      <c r="A53" s="3"/>
      <c r="O53" s="1">
        <v>33</v>
      </c>
      <c r="P53" s="1">
        <v>1.28</v>
      </c>
      <c r="S53" s="1">
        <v>19</v>
      </c>
      <c r="T53" s="1">
        <v>0.66</v>
      </c>
      <c r="W53" s="1">
        <v>21</v>
      </c>
      <c r="X53" s="1">
        <v>23</v>
      </c>
      <c r="AA53" s="1">
        <v>10</v>
      </c>
      <c r="AB53" s="1">
        <v>8</v>
      </c>
      <c r="AE53" s="3"/>
      <c r="BC53" s="3"/>
      <c r="BQ53" s="1">
        <v>25</v>
      </c>
      <c r="BR53" s="1">
        <v>1.07</v>
      </c>
      <c r="BU53" s="1">
        <v>6</v>
      </c>
      <c r="BV53" s="1">
        <v>0.19</v>
      </c>
      <c r="BY53" s="1">
        <v>24</v>
      </c>
      <c r="BZ53" s="1">
        <v>28</v>
      </c>
      <c r="CC53" s="1">
        <v>9</v>
      </c>
      <c r="CD53" s="1">
        <v>15</v>
      </c>
      <c r="CG53" s="3"/>
    </row>
    <row r="54" spans="1:106">
      <c r="A54" s="3"/>
      <c r="C54" s="1">
        <f>C47</f>
        <v>200</v>
      </c>
      <c r="D54" s="1">
        <f>D49/C47</f>
        <v>0.0077978</v>
      </c>
      <c r="E54" s="1">
        <f>E47</f>
        <v>74</v>
      </c>
      <c r="F54" s="1">
        <f>F49/E47</f>
        <v>0.00499405405405405</v>
      </c>
      <c r="G54" s="1">
        <f>G47</f>
        <v>265</v>
      </c>
      <c r="H54" s="1">
        <f>H49/G47</f>
        <v>0.0171320754716981</v>
      </c>
      <c r="I54" s="1">
        <f>I47</f>
        <v>114</v>
      </c>
      <c r="J54" s="1">
        <f>J49/I47</f>
        <v>0.0134210526315789</v>
      </c>
      <c r="K54" s="1">
        <f>K47</f>
        <v>241</v>
      </c>
      <c r="L54" s="1">
        <f>L49/K47</f>
        <v>0.0287533609958506</v>
      </c>
      <c r="M54" s="1">
        <f>M47</f>
        <v>84</v>
      </c>
      <c r="N54" s="1">
        <f>N49/M47</f>
        <v>0.0239233333333333</v>
      </c>
      <c r="O54" s="1">
        <v>22</v>
      </c>
      <c r="P54" s="1">
        <v>0.77</v>
      </c>
      <c r="Q54" s="1">
        <f>O57</f>
        <v>262</v>
      </c>
      <c r="R54" s="1">
        <f>R49/R48</f>
        <v>0.0370992366412214</v>
      </c>
      <c r="S54" s="1">
        <v>8</v>
      </c>
      <c r="T54" s="1">
        <v>0.26</v>
      </c>
      <c r="U54" s="1">
        <f>S57</f>
        <v>116</v>
      </c>
      <c r="V54" s="1">
        <f>V49/V48</f>
        <v>0.0319827586206897</v>
      </c>
      <c r="W54" s="1">
        <v>23</v>
      </c>
      <c r="X54" s="1">
        <v>22</v>
      </c>
      <c r="Y54" s="1">
        <f>X57/20</f>
        <v>23.05</v>
      </c>
      <c r="Z54" s="1">
        <f>Y49/X57</f>
        <v>0.0450098915401302</v>
      </c>
      <c r="AA54" s="1">
        <v>9</v>
      </c>
      <c r="AB54" s="1">
        <v>6</v>
      </c>
      <c r="AC54" s="1">
        <f>AB57/20</f>
        <v>8.6</v>
      </c>
      <c r="AD54" s="1">
        <f>AC49/AB57</f>
        <v>0.0374974418604651</v>
      </c>
      <c r="AE54" s="3"/>
      <c r="AF54" s="1">
        <f>AF47</f>
        <v>223</v>
      </c>
      <c r="AG54" s="1">
        <f>AG49/AF47</f>
        <v>0.00757650224215247</v>
      </c>
      <c r="AH54" s="1">
        <f>AH47</f>
        <v>76</v>
      </c>
      <c r="AI54" s="1">
        <f>AI49/AH47</f>
        <v>0.00486263157894737</v>
      </c>
      <c r="AJ54" s="1">
        <f>AJ47</f>
        <v>263</v>
      </c>
      <c r="AK54" s="1">
        <f>AK49/AJ47</f>
        <v>0.0169945247148289</v>
      </c>
      <c r="AL54" s="1">
        <f>AL47</f>
        <v>115</v>
      </c>
      <c r="AM54" s="1">
        <f>AM49/AL47</f>
        <v>0.0133005217391304</v>
      </c>
      <c r="AN54" s="1">
        <f>AN47</f>
        <v>226</v>
      </c>
      <c r="AO54" s="1">
        <f>AO49/AN47</f>
        <v>0.0286263716814159</v>
      </c>
      <c r="AP54" s="1">
        <f>AP47</f>
        <v>73</v>
      </c>
      <c r="AQ54" s="1">
        <f>AQ49/AP47</f>
        <v>0.0238295890410959</v>
      </c>
      <c r="AR54" s="1">
        <f>AR47</f>
        <v>254</v>
      </c>
      <c r="AS54" s="1">
        <f>AS47/AR47</f>
        <v>0.0369685039370079</v>
      </c>
      <c r="AT54" s="1">
        <f>AT47</f>
        <v>105</v>
      </c>
      <c r="AU54" s="1">
        <f>AU47/AT47</f>
        <v>0.0319047619047619</v>
      </c>
      <c r="AV54" s="1">
        <f>AV47/20</f>
        <v>22.55</v>
      </c>
      <c r="AW54" s="1">
        <f>AW47/AV47</f>
        <v>0.0448780487804878</v>
      </c>
      <c r="AY54" s="1">
        <f>AY47/20</f>
        <v>8.7</v>
      </c>
      <c r="AZ54" s="1">
        <f>AZ47/AY47</f>
        <v>0.0374137931034483</v>
      </c>
      <c r="BC54" s="3"/>
      <c r="BE54" s="1">
        <f>BE47</f>
        <v>196</v>
      </c>
      <c r="BF54" s="1">
        <f>BF49/BE47</f>
        <v>0.00734469387755102</v>
      </c>
      <c r="BG54" s="1">
        <f>BG47</f>
        <v>82</v>
      </c>
      <c r="BH54" s="1">
        <f>BH49/BG47</f>
        <v>0.00438487804878049</v>
      </c>
      <c r="BI54" s="1">
        <f>BI47</f>
        <v>183</v>
      </c>
      <c r="BJ54" s="1">
        <f>BJ49/BI47</f>
        <v>0.0179234972677596</v>
      </c>
      <c r="BK54" s="1">
        <f>BK47</f>
        <v>117</v>
      </c>
      <c r="BL54" s="1">
        <f>BL49/BK47</f>
        <v>0.0138461538461538</v>
      </c>
      <c r="BM54" s="1">
        <f>BM47</f>
        <v>239</v>
      </c>
      <c r="BN54" s="1">
        <f>BN49/BM47</f>
        <v>0.0298726359832636</v>
      </c>
      <c r="BO54" s="1">
        <f>BO47</f>
        <v>110</v>
      </c>
      <c r="BP54" s="1">
        <f>BP49/BO47</f>
        <v>0.024996</v>
      </c>
      <c r="BQ54" s="1">
        <v>25</v>
      </c>
      <c r="BR54" s="1">
        <v>1.08</v>
      </c>
      <c r="BS54" s="1">
        <f>BQ57</f>
        <v>255</v>
      </c>
      <c r="BT54" s="1">
        <f>BT49/BT48</f>
        <v>0.0409019607843137</v>
      </c>
      <c r="BU54" s="1">
        <v>8</v>
      </c>
      <c r="BV54" s="1">
        <v>0.25</v>
      </c>
      <c r="BW54" s="1">
        <f>BU57</f>
        <v>91</v>
      </c>
      <c r="BX54" s="1">
        <f>BX49/BX48</f>
        <v>0.0345054945054945</v>
      </c>
      <c r="BY54" s="1">
        <v>26</v>
      </c>
      <c r="BZ54" s="1">
        <v>24</v>
      </c>
      <c r="CA54" s="1">
        <f>BZ57/20</f>
        <v>25.55</v>
      </c>
      <c r="CB54" s="1">
        <f>CA49/BZ57</f>
        <v>0.049001095890411</v>
      </c>
      <c r="CC54" s="1">
        <v>12</v>
      </c>
      <c r="CD54" s="1">
        <v>12</v>
      </c>
      <c r="CE54" s="1">
        <f>CD57/20</f>
        <v>12.35</v>
      </c>
      <c r="CF54" s="1">
        <f>CE49/CD57</f>
        <v>0.0422654251012146</v>
      </c>
      <c r="CG54" s="3"/>
      <c r="CH54" s="1">
        <f>CH47</f>
        <v>182</v>
      </c>
      <c r="CI54" s="1">
        <f>CI49/CH47</f>
        <v>0.00725032967032967</v>
      </c>
      <c r="CJ54" s="1">
        <f>CJ47</f>
        <v>87</v>
      </c>
      <c r="CK54" s="1">
        <f>CK49/CJ47</f>
        <v>0.00424781609195402</v>
      </c>
      <c r="CL54" s="1">
        <f>CL47</f>
        <v>224</v>
      </c>
      <c r="CM54" s="1">
        <f>CM49/CL47</f>
        <v>0.0178105357142857</v>
      </c>
      <c r="CN54" s="1">
        <f>CN47</f>
        <v>99</v>
      </c>
      <c r="CO54" s="1">
        <f>CO49/CN47</f>
        <v>0.0137329292929293</v>
      </c>
      <c r="CP54" s="1">
        <f>CP47</f>
        <v>237</v>
      </c>
      <c r="CQ54" s="1">
        <f>CQ49/CP47</f>
        <v>0.0297449789029536</v>
      </c>
      <c r="CR54" s="1">
        <f>CR47</f>
        <v>86</v>
      </c>
      <c r="CS54" s="1">
        <f>CS49/CR47</f>
        <v>0.0248786046511628</v>
      </c>
      <c r="CT54" s="1">
        <f>CT47</f>
        <v>231</v>
      </c>
      <c r="CU54" s="1">
        <f>CU47/CT47</f>
        <v>0.0407792207792208</v>
      </c>
      <c r="CV54" s="1">
        <f>CV47</f>
        <v>99</v>
      </c>
      <c r="CW54" s="1">
        <f>CW47/CV47</f>
        <v>0.0343434343434343</v>
      </c>
      <c r="CX54" s="1">
        <f>CX47/20</f>
        <v>24.85</v>
      </c>
      <c r="CY54" s="1">
        <f>CY47/CX47</f>
        <v>0.0488732394366197</v>
      </c>
      <c r="DA54" s="1">
        <f>DA47/20</f>
        <v>11.6</v>
      </c>
      <c r="DB54" s="1">
        <f>DB47/DA47</f>
        <v>0.0421551724137931</v>
      </c>
    </row>
    <row r="55" spans="1:106">
      <c r="A55" s="3"/>
      <c r="O55" s="1">
        <v>20</v>
      </c>
      <c r="P55" s="1">
        <v>0.72</v>
      </c>
      <c r="S55" s="1">
        <v>7</v>
      </c>
      <c r="T55" s="1">
        <v>0.21</v>
      </c>
      <c r="W55" s="1">
        <v>26</v>
      </c>
      <c r="X55" s="1">
        <v>22</v>
      </c>
      <c r="AA55" s="1">
        <v>13</v>
      </c>
      <c r="AB55" s="1">
        <v>6</v>
      </c>
      <c r="AE55" s="3"/>
      <c r="BC55" s="3"/>
      <c r="BN55" s="1">
        <f>BN54-BJ54</f>
        <v>0.011949138715504</v>
      </c>
      <c r="BP55" s="1">
        <f>BP54-BL54</f>
        <v>0.0111498461538462</v>
      </c>
      <c r="BQ55" s="1">
        <v>26</v>
      </c>
      <c r="BR55" s="1">
        <v>1.08</v>
      </c>
      <c r="BT55" s="1">
        <f>BT54-BN54</f>
        <v>0.0110293248010501</v>
      </c>
      <c r="BU55" s="1">
        <v>11</v>
      </c>
      <c r="BV55" s="1">
        <v>0.39</v>
      </c>
      <c r="BX55" s="1">
        <f>BX54-BP54</f>
        <v>0.00950949450549451</v>
      </c>
      <c r="BY55" s="1">
        <v>24</v>
      </c>
      <c r="BZ55" s="1">
        <v>27</v>
      </c>
      <c r="CB55" s="1">
        <f>CB54-BT54</f>
        <v>0.00809913510609723</v>
      </c>
      <c r="CC55" s="1">
        <v>10</v>
      </c>
      <c r="CD55" s="1">
        <v>12</v>
      </c>
      <c r="CF55" s="1">
        <f>CF54-BX54</f>
        <v>0.00775993059572006</v>
      </c>
      <c r="CG55" s="3"/>
      <c r="CI55" s="1">
        <f>CI54-0</f>
        <v>0.00725032967032967</v>
      </c>
      <c r="CK55" s="1">
        <f>CK54-0</f>
        <v>0.00424781609195402</v>
      </c>
      <c r="CM55" s="1">
        <f>CM54-CI54</f>
        <v>0.010560206043956</v>
      </c>
      <c r="CO55" s="1">
        <f>CO54-CK54</f>
        <v>0.00948511320097527</v>
      </c>
      <c r="CQ55" s="1">
        <f>CQ54-CM54</f>
        <v>0.0119344431886679</v>
      </c>
      <c r="CS55" s="1">
        <f>CS54-CO54</f>
        <v>0.0111456753582335</v>
      </c>
      <c r="CU55" s="1">
        <f>CU54-CQ54</f>
        <v>0.0110342418762672</v>
      </c>
      <c r="CW55" s="1">
        <f>CW54-CS54</f>
        <v>0.00946482969227155</v>
      </c>
      <c r="CY55" s="1">
        <f>CY54-CU54</f>
        <v>0.00809401865739894</v>
      </c>
      <c r="DB55" s="1">
        <f>DB54-CW54</f>
        <v>0.00781173807035876</v>
      </c>
    </row>
    <row r="56" spans="1:85">
      <c r="A56" s="3"/>
      <c r="O56" s="1">
        <v>24</v>
      </c>
      <c r="P56" s="1">
        <v>0.82</v>
      </c>
      <c r="S56" s="1">
        <v>10</v>
      </c>
      <c r="T56" s="1">
        <v>0.32</v>
      </c>
      <c r="W56" s="1">
        <v>27</v>
      </c>
      <c r="X56" s="1">
        <v>23</v>
      </c>
      <c r="AA56" s="1">
        <v>7</v>
      </c>
      <c r="AB56" s="1">
        <v>8</v>
      </c>
      <c r="AE56" s="3"/>
      <c r="BC56" s="3"/>
      <c r="BQ56" s="1">
        <v>26</v>
      </c>
      <c r="BR56" s="1">
        <v>1.09</v>
      </c>
      <c r="BU56" s="1">
        <v>9</v>
      </c>
      <c r="BV56" s="1">
        <v>0.32</v>
      </c>
      <c r="BY56" s="1">
        <v>26</v>
      </c>
      <c r="BZ56" s="1">
        <v>27</v>
      </c>
      <c r="CC56" s="1">
        <v>16</v>
      </c>
      <c r="CD56" s="1">
        <v>9</v>
      </c>
      <c r="CG56" s="3"/>
    </row>
    <row r="57" spans="1:85">
      <c r="A57" s="4" t="s">
        <v>11</v>
      </c>
      <c r="O57" s="1">
        <f>SUM(O47:O56)</f>
        <v>262</v>
      </c>
      <c r="P57" s="1">
        <f>SUM(P47:P56)</f>
        <v>9.72</v>
      </c>
      <c r="S57" s="1">
        <f>SUM(S47:S56)</f>
        <v>116</v>
      </c>
      <c r="T57" s="1">
        <f>SUM(T47:T56)</f>
        <v>3.71</v>
      </c>
      <c r="X57" s="1">
        <f>SUM(W47:X56)</f>
        <v>461</v>
      </c>
      <c r="AB57" s="1">
        <f>SUM(AA47:AB56)</f>
        <v>172</v>
      </c>
      <c r="AE57" s="4"/>
      <c r="BC57" s="4" t="s">
        <v>11</v>
      </c>
      <c r="BQ57" s="1">
        <f>SUM(BQ47:BQ56)</f>
        <v>255</v>
      </c>
      <c r="BR57" s="1">
        <f>SUM(BR47:BR56)</f>
        <v>10.43</v>
      </c>
      <c r="BU57" s="1">
        <f>SUM(BU47:BU56)</f>
        <v>91</v>
      </c>
      <c r="BV57" s="1">
        <f>SUM(BV47:BV56)</f>
        <v>3.14</v>
      </c>
      <c r="BZ57" s="1">
        <f>SUM(BY47:BZ56)</f>
        <v>511</v>
      </c>
      <c r="CD57" s="1">
        <f>SUM(CC47:CD56)</f>
        <v>247</v>
      </c>
      <c r="CG57" s="4"/>
    </row>
    <row r="58" spans="1:106">
      <c r="A58" s="3" t="s">
        <v>20</v>
      </c>
      <c r="B58" s="1">
        <v>44</v>
      </c>
      <c r="C58" s="1">
        <v>181</v>
      </c>
      <c r="D58" s="1">
        <v>2.55</v>
      </c>
      <c r="E58" s="1">
        <v>109</v>
      </c>
      <c r="F58" s="1">
        <v>1.65</v>
      </c>
      <c r="G58" s="1">
        <v>195</v>
      </c>
      <c r="H58" s="1">
        <v>3.31</v>
      </c>
      <c r="I58" s="1">
        <v>88</v>
      </c>
      <c r="J58" s="1">
        <v>1.21</v>
      </c>
      <c r="K58" s="1">
        <v>252</v>
      </c>
      <c r="L58" s="1">
        <v>8.34</v>
      </c>
      <c r="M58" s="1">
        <v>98</v>
      </c>
      <c r="N58" s="1">
        <v>3.47</v>
      </c>
      <c r="O58" s="1">
        <v>27</v>
      </c>
      <c r="P58" s="1">
        <v>1.06</v>
      </c>
      <c r="S58" s="1">
        <v>9</v>
      </c>
      <c r="T58" s="1">
        <v>0.28</v>
      </c>
      <c r="W58" s="1">
        <v>22</v>
      </c>
      <c r="X58" s="1">
        <v>22</v>
      </c>
      <c r="Y58" s="1">
        <v>21.78</v>
      </c>
      <c r="AA58" s="1">
        <v>9</v>
      </c>
      <c r="AB58" s="1">
        <v>9</v>
      </c>
      <c r="AC58" s="1">
        <v>7.25</v>
      </c>
      <c r="AE58" s="3"/>
      <c r="AF58" s="1">
        <v>187</v>
      </c>
      <c r="AG58" s="1">
        <v>2.56</v>
      </c>
      <c r="AH58" s="1">
        <v>89</v>
      </c>
      <c r="AI58" s="1">
        <v>1.54</v>
      </c>
      <c r="AJ58" s="1">
        <v>214</v>
      </c>
      <c r="AK58" s="1">
        <v>4.71</v>
      </c>
      <c r="AL58" s="1">
        <v>96</v>
      </c>
      <c r="AM58" s="1">
        <v>2.41</v>
      </c>
      <c r="AN58" s="1">
        <v>226</v>
      </c>
      <c r="AO58" s="1">
        <v>7.57</v>
      </c>
      <c r="AP58" s="1">
        <v>87</v>
      </c>
      <c r="AQ58" s="1">
        <v>3.19</v>
      </c>
      <c r="AR58" s="1">
        <v>253</v>
      </c>
      <c r="AS58" s="1">
        <v>9.43</v>
      </c>
      <c r="AT58" s="1">
        <v>89</v>
      </c>
      <c r="AU58" s="1">
        <v>2.77</v>
      </c>
      <c r="AV58" s="1">
        <v>445</v>
      </c>
      <c r="AW58" s="1">
        <v>20.17</v>
      </c>
      <c r="AY58" s="1">
        <v>167</v>
      </c>
      <c r="AZ58" s="1">
        <v>6.28</v>
      </c>
      <c r="BC58" s="3" t="s">
        <v>21</v>
      </c>
      <c r="BD58" s="1">
        <v>113</v>
      </c>
      <c r="BE58" s="1">
        <v>177</v>
      </c>
      <c r="BF58" s="1">
        <v>2.39</v>
      </c>
      <c r="BG58" s="1">
        <v>126</v>
      </c>
      <c r="BH58" s="1">
        <v>1.65</v>
      </c>
      <c r="BI58" s="1">
        <v>251</v>
      </c>
      <c r="BJ58" s="1">
        <v>4.5</v>
      </c>
      <c r="BK58" s="1">
        <v>115</v>
      </c>
      <c r="BL58" s="1">
        <v>1.59</v>
      </c>
      <c r="BM58" s="1">
        <v>247</v>
      </c>
      <c r="BN58" s="1">
        <v>8.49</v>
      </c>
      <c r="BO58" s="1">
        <v>127</v>
      </c>
      <c r="BP58" s="1">
        <v>4.27</v>
      </c>
      <c r="BQ58" s="1">
        <v>21</v>
      </c>
      <c r="BR58" s="1">
        <v>0.81</v>
      </c>
      <c r="BU58" s="1">
        <v>7</v>
      </c>
      <c r="BV58" s="1">
        <v>0.31</v>
      </c>
      <c r="BY58" s="1">
        <v>27</v>
      </c>
      <c r="BZ58" s="1">
        <v>25</v>
      </c>
      <c r="CA58" s="1">
        <v>26.41</v>
      </c>
      <c r="CC58" s="1">
        <v>13</v>
      </c>
      <c r="CD58" s="1">
        <v>8</v>
      </c>
      <c r="CE58" s="1">
        <v>11.61</v>
      </c>
      <c r="CG58" s="3"/>
      <c r="CH58" s="1">
        <v>174</v>
      </c>
      <c r="CI58" s="1">
        <v>2.35</v>
      </c>
      <c r="CJ58" s="1">
        <v>97</v>
      </c>
      <c r="CK58" s="1">
        <v>1.51</v>
      </c>
      <c r="CL58" s="1">
        <v>228</v>
      </c>
      <c r="CM58" s="1">
        <v>5.16</v>
      </c>
      <c r="CN58" s="1">
        <v>97</v>
      </c>
      <c r="CO58" s="1">
        <v>2.43</v>
      </c>
      <c r="CP58" s="1">
        <v>245</v>
      </c>
      <c r="CQ58" s="1">
        <v>8.4</v>
      </c>
      <c r="CR58" s="1">
        <v>91</v>
      </c>
      <c r="CS58" s="1">
        <v>3.36</v>
      </c>
      <c r="CT58" s="1">
        <v>248</v>
      </c>
      <c r="CU58" s="1">
        <v>10.11</v>
      </c>
      <c r="CV58" s="1">
        <v>127</v>
      </c>
      <c r="CW58" s="1">
        <v>4.37</v>
      </c>
      <c r="CX58" s="1">
        <v>506</v>
      </c>
      <c r="CY58" s="1">
        <v>24.71</v>
      </c>
      <c r="DA58" s="1">
        <v>237</v>
      </c>
      <c r="DB58" s="1">
        <v>9.93</v>
      </c>
    </row>
    <row r="59" spans="1:97">
      <c r="A59" s="3"/>
      <c r="D59" s="1">
        <v>1.10044</v>
      </c>
      <c r="F59" s="1">
        <v>1.10044</v>
      </c>
      <c r="L59" s="1">
        <v>1.10044</v>
      </c>
      <c r="N59" s="1">
        <v>1.10044</v>
      </c>
      <c r="O59" s="1">
        <v>25</v>
      </c>
      <c r="P59" s="1">
        <v>0.83</v>
      </c>
      <c r="R59" s="1">
        <f>O68</f>
        <v>253</v>
      </c>
      <c r="S59" s="1">
        <v>7</v>
      </c>
      <c r="T59" s="1">
        <v>0.21</v>
      </c>
      <c r="V59" s="1">
        <f>S68</f>
        <v>70</v>
      </c>
      <c r="W59" s="1">
        <v>20</v>
      </c>
      <c r="X59" s="1">
        <v>21</v>
      </c>
      <c r="Y59" s="1">
        <v>1.10044</v>
      </c>
      <c r="AA59" s="1">
        <v>9</v>
      </c>
      <c r="AB59" s="1">
        <v>8</v>
      </c>
      <c r="AC59" s="1">
        <v>1.10044</v>
      </c>
      <c r="AE59" s="3"/>
      <c r="AG59" s="1">
        <v>1.10044</v>
      </c>
      <c r="AI59" s="1">
        <v>1.10044</v>
      </c>
      <c r="AK59" s="1">
        <v>1.10044</v>
      </c>
      <c r="AM59" s="1">
        <v>1.10044</v>
      </c>
      <c r="AO59" s="1">
        <v>1.10044</v>
      </c>
      <c r="AQ59" s="1">
        <v>1.10044</v>
      </c>
      <c r="BC59" s="3"/>
      <c r="BF59" s="1">
        <v>1.10044</v>
      </c>
      <c r="BH59" s="1">
        <v>1.10044</v>
      </c>
      <c r="BN59" s="1">
        <v>1.10044</v>
      </c>
      <c r="BP59" s="1">
        <v>1.10044</v>
      </c>
      <c r="BQ59" s="1">
        <v>30</v>
      </c>
      <c r="BR59" s="1">
        <v>1.21</v>
      </c>
      <c r="BT59" s="1">
        <f>BQ68</f>
        <v>270</v>
      </c>
      <c r="BU59" s="1">
        <v>15</v>
      </c>
      <c r="BV59" s="1">
        <v>0.48</v>
      </c>
      <c r="BX59" s="1">
        <f>BU68</f>
        <v>137</v>
      </c>
      <c r="BY59" s="1">
        <v>27</v>
      </c>
      <c r="BZ59" s="1">
        <v>31</v>
      </c>
      <c r="CA59" s="1">
        <v>1.10044</v>
      </c>
      <c r="CC59" s="1">
        <v>16</v>
      </c>
      <c r="CD59" s="1">
        <v>8</v>
      </c>
      <c r="CE59" s="1">
        <v>1.10044</v>
      </c>
      <c r="CG59" s="3"/>
      <c r="CI59" s="1">
        <v>1.10044</v>
      </c>
      <c r="CK59" s="1">
        <v>1.10044</v>
      </c>
      <c r="CM59" s="1">
        <v>1.10044</v>
      </c>
      <c r="CO59" s="1">
        <v>1.10044</v>
      </c>
      <c r="CQ59" s="1">
        <v>1.10044</v>
      </c>
      <c r="CS59" s="1">
        <v>1.10044</v>
      </c>
    </row>
    <row r="60" spans="1:97">
      <c r="A60" s="3"/>
      <c r="D60" s="1">
        <f>D58-D59</f>
        <v>1.44956</v>
      </c>
      <c r="F60" s="1">
        <f>F58-F59</f>
        <v>0.54956</v>
      </c>
      <c r="H60" s="1">
        <f>H58</f>
        <v>3.31</v>
      </c>
      <c r="J60" s="1">
        <f>J58</f>
        <v>1.21</v>
      </c>
      <c r="L60" s="1">
        <f>L58-L59</f>
        <v>7.23956</v>
      </c>
      <c r="N60" s="1">
        <f>N58-N59</f>
        <v>2.36956</v>
      </c>
      <c r="O60" s="1">
        <v>27</v>
      </c>
      <c r="P60" s="1">
        <v>1.05</v>
      </c>
      <c r="R60" s="1">
        <f>P68</f>
        <v>9.46</v>
      </c>
      <c r="S60" s="1">
        <v>9</v>
      </c>
      <c r="T60" s="1">
        <v>0.28</v>
      </c>
      <c r="V60" s="1">
        <f>T68</f>
        <v>2.19</v>
      </c>
      <c r="W60" s="1">
        <v>24</v>
      </c>
      <c r="X60" s="1">
        <v>24</v>
      </c>
      <c r="Y60" s="1">
        <f>Y58-Y59</f>
        <v>20.67956</v>
      </c>
      <c r="AA60" s="1">
        <v>8</v>
      </c>
      <c r="AB60" s="1">
        <v>6</v>
      </c>
      <c r="AC60" s="1">
        <f>AC58-AC59</f>
        <v>6.14956</v>
      </c>
      <c r="AE60" s="3"/>
      <c r="AG60" s="1">
        <f>AG58-AG59</f>
        <v>1.45956</v>
      </c>
      <c r="AI60" s="1">
        <f>AI58-AI59</f>
        <v>0.43956</v>
      </c>
      <c r="AK60" s="1">
        <f>AK58-AK59</f>
        <v>3.60956</v>
      </c>
      <c r="AM60" s="1">
        <f>AM58-AM59</f>
        <v>1.30956</v>
      </c>
      <c r="AO60" s="1">
        <f>AO58-AO59</f>
        <v>6.46956</v>
      </c>
      <c r="AQ60" s="1">
        <f>AQ58-AQ59</f>
        <v>2.08956</v>
      </c>
      <c r="BC60" s="3"/>
      <c r="BF60" s="1">
        <f>BF58-BF59</f>
        <v>1.28956</v>
      </c>
      <c r="BH60" s="1">
        <f>BH58-BH59</f>
        <v>0.54956</v>
      </c>
      <c r="BJ60" s="1">
        <f>BJ58</f>
        <v>4.5</v>
      </c>
      <c r="BL60" s="1">
        <f>BL58</f>
        <v>1.59</v>
      </c>
      <c r="BN60" s="1">
        <f>BN58-BN59</f>
        <v>7.38956</v>
      </c>
      <c r="BP60" s="1">
        <f>BP58-BP59</f>
        <v>3.16956</v>
      </c>
      <c r="BQ60" s="1">
        <v>29</v>
      </c>
      <c r="BR60" s="1">
        <v>1.16</v>
      </c>
      <c r="BT60" s="1">
        <f>BR68</f>
        <v>11.04</v>
      </c>
      <c r="BU60" s="1">
        <v>13</v>
      </c>
      <c r="BV60" s="1">
        <v>0.41</v>
      </c>
      <c r="BX60" s="1">
        <f>BV68</f>
        <v>4.73</v>
      </c>
      <c r="BY60" s="1">
        <v>19</v>
      </c>
      <c r="BZ60" s="1">
        <v>28</v>
      </c>
      <c r="CA60" s="1">
        <f>CA58-CA59</f>
        <v>25.30956</v>
      </c>
      <c r="CC60" s="1">
        <v>12</v>
      </c>
      <c r="CD60" s="1">
        <v>12</v>
      </c>
      <c r="CE60" s="1">
        <f>CE58-CE59</f>
        <v>10.50956</v>
      </c>
      <c r="CG60" s="3"/>
      <c r="CI60" s="1">
        <f>CI58-CI59</f>
        <v>1.24956</v>
      </c>
      <c r="CK60" s="1">
        <f>CK58-CK59</f>
        <v>0.40956</v>
      </c>
      <c r="CM60" s="1">
        <f>CM58-CM59</f>
        <v>4.05956</v>
      </c>
      <c r="CO60" s="1">
        <f>CO58-CO59</f>
        <v>1.32956</v>
      </c>
      <c r="CQ60" s="1">
        <f>CQ58-CQ59</f>
        <v>7.29956</v>
      </c>
      <c r="CS60" s="1">
        <f>CS58-CS59</f>
        <v>2.25956</v>
      </c>
    </row>
    <row r="61" spans="1:85">
      <c r="A61" s="3"/>
      <c r="O61" s="1">
        <v>26</v>
      </c>
      <c r="P61" s="1">
        <v>0.98</v>
      </c>
      <c r="S61" s="1">
        <v>5</v>
      </c>
      <c r="T61" s="1">
        <v>0.15</v>
      </c>
      <c r="W61" s="1">
        <v>25</v>
      </c>
      <c r="X61" s="1">
        <v>22</v>
      </c>
      <c r="AA61" s="1">
        <v>8</v>
      </c>
      <c r="AB61" s="1">
        <v>7</v>
      </c>
      <c r="AE61" s="3"/>
      <c r="BC61" s="3"/>
      <c r="BQ61" s="1">
        <v>25</v>
      </c>
      <c r="BR61" s="1">
        <v>1.03</v>
      </c>
      <c r="BU61" s="1">
        <v>19</v>
      </c>
      <c r="BV61" s="1">
        <v>0.62</v>
      </c>
      <c r="BY61" s="1">
        <v>24</v>
      </c>
      <c r="BZ61" s="1">
        <v>20</v>
      </c>
      <c r="CC61" s="1">
        <v>10</v>
      </c>
      <c r="CD61" s="1">
        <v>10</v>
      </c>
      <c r="CG61" s="3"/>
    </row>
    <row r="62" spans="1:85">
      <c r="A62" s="3"/>
      <c r="O62" s="1">
        <v>31</v>
      </c>
      <c r="P62" s="1">
        <v>1.22</v>
      </c>
      <c r="S62" s="1">
        <v>9</v>
      </c>
      <c r="T62" s="1">
        <v>0.29</v>
      </c>
      <c r="W62" s="1">
        <v>24</v>
      </c>
      <c r="X62" s="1">
        <v>21</v>
      </c>
      <c r="AA62" s="1">
        <v>7</v>
      </c>
      <c r="AB62" s="1">
        <v>9</v>
      </c>
      <c r="AE62" s="3"/>
      <c r="BC62" s="3"/>
      <c r="BQ62" s="1">
        <v>24</v>
      </c>
      <c r="BR62" s="1">
        <v>1.01</v>
      </c>
      <c r="BU62" s="1">
        <v>12</v>
      </c>
      <c r="BV62" s="1">
        <v>0.42</v>
      </c>
      <c r="BY62" s="1">
        <v>20</v>
      </c>
      <c r="BZ62" s="1">
        <v>26</v>
      </c>
      <c r="CC62" s="1">
        <v>17</v>
      </c>
      <c r="CD62" s="1">
        <v>12</v>
      </c>
      <c r="CG62" s="3"/>
    </row>
    <row r="63" spans="1:106">
      <c r="A63" s="3"/>
      <c r="O63" s="1">
        <v>17</v>
      </c>
      <c r="P63" s="1">
        <v>0.61</v>
      </c>
      <c r="S63" s="1">
        <v>4</v>
      </c>
      <c r="T63" s="1">
        <v>0.12</v>
      </c>
      <c r="W63" s="1">
        <v>24</v>
      </c>
      <c r="X63" s="1">
        <v>25</v>
      </c>
      <c r="AA63" s="1">
        <v>9</v>
      </c>
      <c r="AB63" s="1">
        <v>8</v>
      </c>
      <c r="AD63" s="1">
        <f>Y65*Z65+AC65*AD65</f>
        <v>1.341456</v>
      </c>
      <c r="AE63" s="3"/>
      <c r="AZ63" s="1">
        <f>AV65*AW65+AY65*AZ65</f>
        <v>1.3225</v>
      </c>
      <c r="BC63" s="3"/>
      <c r="BQ63" s="1">
        <v>28</v>
      </c>
      <c r="BR63" s="1">
        <v>1.15</v>
      </c>
      <c r="BU63" s="1">
        <v>12</v>
      </c>
      <c r="BV63" s="1">
        <v>0.42</v>
      </c>
      <c r="BY63" s="1">
        <v>26</v>
      </c>
      <c r="BZ63" s="1">
        <v>25</v>
      </c>
      <c r="CC63" s="1">
        <v>15</v>
      </c>
      <c r="CD63" s="1">
        <v>15</v>
      </c>
      <c r="CF63" s="1">
        <f>CA65*CB65+CE65*CF65</f>
        <v>1.790956</v>
      </c>
      <c r="CG63" s="3"/>
      <c r="DB63" s="1">
        <f>CX65*CY65+DA65*DB65</f>
        <v>1.732</v>
      </c>
    </row>
    <row r="64" spans="1:85">
      <c r="A64" s="3"/>
      <c r="O64" s="1">
        <v>26</v>
      </c>
      <c r="P64" s="1">
        <v>0.95</v>
      </c>
      <c r="S64" s="1">
        <v>8</v>
      </c>
      <c r="T64" s="1">
        <v>0.25</v>
      </c>
      <c r="W64" s="1">
        <v>22</v>
      </c>
      <c r="X64" s="1">
        <v>24</v>
      </c>
      <c r="AA64" s="1">
        <v>9</v>
      </c>
      <c r="AB64" s="1">
        <v>8</v>
      </c>
      <c r="AE64" s="3"/>
      <c r="BC64" s="3"/>
      <c r="BQ64" s="1">
        <v>32</v>
      </c>
      <c r="BR64" s="1">
        <v>1.26</v>
      </c>
      <c r="BU64" s="1">
        <v>18</v>
      </c>
      <c r="BV64" s="1">
        <v>0.55</v>
      </c>
      <c r="BY64" s="1">
        <v>26</v>
      </c>
      <c r="BZ64" s="1">
        <v>28</v>
      </c>
      <c r="CC64" s="1">
        <v>12</v>
      </c>
      <c r="CD64" s="1">
        <v>15</v>
      </c>
      <c r="CG64" s="3"/>
    </row>
    <row r="65" spans="1:106">
      <c r="A65" s="3"/>
      <c r="C65" s="1">
        <f>C58</f>
        <v>181</v>
      </c>
      <c r="D65" s="1">
        <f>D60/C58</f>
        <v>0.00800861878453039</v>
      </c>
      <c r="E65" s="1">
        <f>E58</f>
        <v>109</v>
      </c>
      <c r="F65" s="1">
        <f>F60/E58</f>
        <v>0.00504183486238532</v>
      </c>
      <c r="G65" s="1">
        <f>G58</f>
        <v>195</v>
      </c>
      <c r="H65" s="1">
        <f>H60/G58</f>
        <v>0.016974358974359</v>
      </c>
      <c r="I65" s="1">
        <f>I58</f>
        <v>88</v>
      </c>
      <c r="J65" s="1">
        <f>J60/I58</f>
        <v>0.01375</v>
      </c>
      <c r="K65" s="1">
        <f>K58</f>
        <v>252</v>
      </c>
      <c r="L65" s="1">
        <f>L60/K58</f>
        <v>0.0287284126984127</v>
      </c>
      <c r="M65" s="1">
        <f>M58</f>
        <v>98</v>
      </c>
      <c r="N65" s="1">
        <f>N60/M58</f>
        <v>0.0241791836734694</v>
      </c>
      <c r="O65" s="1">
        <v>22</v>
      </c>
      <c r="P65" s="1">
        <v>0.81</v>
      </c>
      <c r="Q65" s="1">
        <f>O68</f>
        <v>253</v>
      </c>
      <c r="R65" s="1">
        <f>R60/R59</f>
        <v>0.0373913043478261</v>
      </c>
      <c r="S65" s="1">
        <v>4</v>
      </c>
      <c r="T65" s="1">
        <v>0.13</v>
      </c>
      <c r="U65" s="1">
        <f>S68</f>
        <v>70</v>
      </c>
      <c r="V65" s="1">
        <f>V60/V59</f>
        <v>0.0312857142857143</v>
      </c>
      <c r="W65" s="1">
        <v>23</v>
      </c>
      <c r="X65" s="1">
        <v>19</v>
      </c>
      <c r="Y65" s="1">
        <f>X68/20</f>
        <v>22.75</v>
      </c>
      <c r="Z65" s="1">
        <f>Y60/X68</f>
        <v>0.0454495824175824</v>
      </c>
      <c r="AA65" s="1">
        <v>9</v>
      </c>
      <c r="AB65" s="1">
        <v>7</v>
      </c>
      <c r="AC65" s="1">
        <f>AB68/20</f>
        <v>8.15</v>
      </c>
      <c r="AD65" s="1">
        <f>AC60/AB68</f>
        <v>0.0377273619631902</v>
      </c>
      <c r="AE65" s="3"/>
      <c r="AF65" s="1">
        <f>AF58</f>
        <v>187</v>
      </c>
      <c r="AG65" s="1">
        <f>AG60/AF58</f>
        <v>0.00780513368983957</v>
      </c>
      <c r="AH65" s="1">
        <f>AH58</f>
        <v>89</v>
      </c>
      <c r="AI65" s="1">
        <f>AI60/AH58</f>
        <v>0.00493887640449438</v>
      </c>
      <c r="AJ65" s="1">
        <f>AJ58</f>
        <v>214</v>
      </c>
      <c r="AK65" s="1">
        <f>AK60/AJ58</f>
        <v>0.0168671028037383</v>
      </c>
      <c r="AL65" s="1">
        <f>AL58</f>
        <v>96</v>
      </c>
      <c r="AM65" s="1">
        <f>AM60/AL58</f>
        <v>0.01364125</v>
      </c>
      <c r="AN65" s="1">
        <f>AN58</f>
        <v>226</v>
      </c>
      <c r="AO65" s="1">
        <f>AO60/AN58</f>
        <v>0.0286263716814159</v>
      </c>
      <c r="AP65" s="1">
        <f>AP58</f>
        <v>87</v>
      </c>
      <c r="AQ65" s="1">
        <f>AQ60/AP58</f>
        <v>0.0240179310344828</v>
      </c>
      <c r="AR65" s="1">
        <f>AR58</f>
        <v>253</v>
      </c>
      <c r="AS65" s="1">
        <f>AS58/AR58</f>
        <v>0.0372727272727273</v>
      </c>
      <c r="AT65" s="1">
        <f>AT58</f>
        <v>89</v>
      </c>
      <c r="AU65" s="1">
        <f>AU58/AT58</f>
        <v>0.031123595505618</v>
      </c>
      <c r="AV65" s="1">
        <f>AV58/20</f>
        <v>22.25</v>
      </c>
      <c r="AW65" s="1">
        <f>AW58/AV58</f>
        <v>0.0453258426966292</v>
      </c>
      <c r="AY65" s="1">
        <f>AY58/20</f>
        <v>8.35</v>
      </c>
      <c r="AZ65" s="1">
        <f>AZ58/AY58</f>
        <v>0.0376047904191617</v>
      </c>
      <c r="BC65" s="3"/>
      <c r="BE65" s="1">
        <f>BE58</f>
        <v>177</v>
      </c>
      <c r="BF65" s="1">
        <f>BF60/BE58</f>
        <v>0.00728564971751412</v>
      </c>
      <c r="BG65" s="1">
        <f>BG58</f>
        <v>126</v>
      </c>
      <c r="BH65" s="1">
        <f>BH60/BG58</f>
        <v>0.0043615873015873</v>
      </c>
      <c r="BI65" s="1">
        <f>BI58</f>
        <v>251</v>
      </c>
      <c r="BJ65" s="1">
        <f>BJ60/BI58</f>
        <v>0.0179282868525896</v>
      </c>
      <c r="BK65" s="1">
        <f>BK58</f>
        <v>115</v>
      </c>
      <c r="BL65" s="1">
        <f>BL60/BK58</f>
        <v>0.0138260869565217</v>
      </c>
      <c r="BM65" s="1">
        <f>BM58</f>
        <v>247</v>
      </c>
      <c r="BN65" s="1">
        <f>BN60/BM58</f>
        <v>0.0299172469635628</v>
      </c>
      <c r="BO65" s="1">
        <f>BO58</f>
        <v>127</v>
      </c>
      <c r="BP65" s="1">
        <f>BP60/BO58</f>
        <v>0.0249571653543307</v>
      </c>
      <c r="BQ65" s="1">
        <v>29</v>
      </c>
      <c r="BR65" s="1">
        <v>1.18</v>
      </c>
      <c r="BS65" s="1">
        <f>BQ68</f>
        <v>270</v>
      </c>
      <c r="BT65" s="1">
        <f>BT60/BT59</f>
        <v>0.0408888888888889</v>
      </c>
      <c r="BU65" s="1">
        <v>19</v>
      </c>
      <c r="BV65" s="1">
        <v>0.61</v>
      </c>
      <c r="BW65" s="1">
        <f>BU68</f>
        <v>137</v>
      </c>
      <c r="BX65" s="1">
        <f>BX60/BX59</f>
        <v>0.0345255474452555</v>
      </c>
      <c r="BY65" s="1">
        <v>27</v>
      </c>
      <c r="BZ65" s="1">
        <v>29</v>
      </c>
      <c r="CA65" s="1">
        <f>BZ68/20</f>
        <v>25.85</v>
      </c>
      <c r="CB65" s="1">
        <f>CA60/BZ68</f>
        <v>0.0489546615087041</v>
      </c>
      <c r="CC65" s="1">
        <v>12</v>
      </c>
      <c r="CD65" s="1">
        <v>12</v>
      </c>
      <c r="CE65" s="1">
        <f>CD68/20</f>
        <v>12.5</v>
      </c>
      <c r="CF65" s="1">
        <f>CE60/CD68</f>
        <v>0.04203824</v>
      </c>
      <c r="CG65" s="3"/>
      <c r="CH65" s="1">
        <f>CH58</f>
        <v>174</v>
      </c>
      <c r="CI65" s="1">
        <f>CI60/CH58</f>
        <v>0.00718137931034483</v>
      </c>
      <c r="CJ65" s="1">
        <f>CJ58</f>
        <v>97</v>
      </c>
      <c r="CK65" s="1">
        <f>CK60/CJ58</f>
        <v>0.00422226804123711</v>
      </c>
      <c r="CL65" s="1">
        <f>CL58</f>
        <v>228</v>
      </c>
      <c r="CM65" s="1">
        <f>CM60/CL58</f>
        <v>0.0178050877192982</v>
      </c>
      <c r="CN65" s="1">
        <f>CN58</f>
        <v>97</v>
      </c>
      <c r="CO65" s="1">
        <f>CO60/CN58</f>
        <v>0.0137068041237113</v>
      </c>
      <c r="CP65" s="1">
        <f>CP58</f>
        <v>245</v>
      </c>
      <c r="CQ65" s="1">
        <f>CQ60/CP58</f>
        <v>0.0297941224489796</v>
      </c>
      <c r="CR65" s="1">
        <f>CR58</f>
        <v>91</v>
      </c>
      <c r="CS65" s="1">
        <f>CS60/CR58</f>
        <v>0.0248303296703297</v>
      </c>
      <c r="CT65" s="1">
        <f>CT58</f>
        <v>248</v>
      </c>
      <c r="CU65" s="1">
        <f>CU58/CT58</f>
        <v>0.0407661290322581</v>
      </c>
      <c r="CV65" s="1">
        <f>CV58</f>
        <v>127</v>
      </c>
      <c r="CW65" s="1">
        <f>CW58/CV58</f>
        <v>0.0344094488188976</v>
      </c>
      <c r="CX65" s="1">
        <f>CX58/20</f>
        <v>25.3</v>
      </c>
      <c r="CY65" s="1">
        <f>CY58/CX58</f>
        <v>0.0488339920948617</v>
      </c>
      <c r="DA65" s="1">
        <f>DA58/20</f>
        <v>11.85</v>
      </c>
      <c r="DB65" s="1">
        <f>DB58/DA58</f>
        <v>0.0418987341772152</v>
      </c>
    </row>
    <row r="66" spans="1:106">
      <c r="A66" s="3"/>
      <c r="O66" s="1">
        <v>26</v>
      </c>
      <c r="P66" s="1">
        <v>0.97</v>
      </c>
      <c r="S66" s="1">
        <v>9</v>
      </c>
      <c r="T66" s="1">
        <v>0.31</v>
      </c>
      <c r="W66" s="1">
        <v>21</v>
      </c>
      <c r="X66" s="1">
        <v>19</v>
      </c>
      <c r="AA66" s="1">
        <v>11</v>
      </c>
      <c r="AB66" s="1">
        <v>6</v>
      </c>
      <c r="AE66" s="3"/>
      <c r="BC66" s="3"/>
      <c r="BN66" s="1">
        <f>BN65-BJ65</f>
        <v>0.0119889601109731</v>
      </c>
      <c r="BP66" s="1">
        <f>BP65-BL65</f>
        <v>0.011131078397809</v>
      </c>
      <c r="BQ66" s="1">
        <v>26</v>
      </c>
      <c r="BR66" s="1">
        <v>1.11</v>
      </c>
      <c r="BT66" s="1">
        <f>BT65-BN65</f>
        <v>0.0109716419253261</v>
      </c>
      <c r="BU66" s="1">
        <v>8</v>
      </c>
      <c r="BV66" s="1">
        <v>0.36</v>
      </c>
      <c r="BX66" s="1">
        <f>BX65-BP65</f>
        <v>0.00956838209092476</v>
      </c>
      <c r="BY66" s="1">
        <v>24</v>
      </c>
      <c r="BZ66" s="1">
        <v>23</v>
      </c>
      <c r="CB66" s="1">
        <f>CB65-BT65</f>
        <v>0.00806577261981518</v>
      </c>
      <c r="CC66" s="1">
        <v>8</v>
      </c>
      <c r="CD66" s="1">
        <v>13</v>
      </c>
      <c r="CF66" s="1">
        <f>CF65-BX65</f>
        <v>0.00751269255474453</v>
      </c>
      <c r="CG66" s="3"/>
      <c r="CI66" s="1">
        <f>CI65-0</f>
        <v>0.00718137931034483</v>
      </c>
      <c r="CK66" s="1">
        <f>CK65-0</f>
        <v>0.00422226804123711</v>
      </c>
      <c r="CM66" s="1">
        <f>CM65-CI65</f>
        <v>0.0106237084089534</v>
      </c>
      <c r="CO66" s="1">
        <f>CO65-CK65</f>
        <v>0.00948453608247423</v>
      </c>
      <c r="CQ66" s="1">
        <f>CQ65-CM65</f>
        <v>0.0119890347296813</v>
      </c>
      <c r="CS66" s="1">
        <f>CS65-CO65</f>
        <v>0.0111235255466183</v>
      </c>
      <c r="CU66" s="1">
        <f>CU65-CQ65</f>
        <v>0.0109720065832785</v>
      </c>
      <c r="CW66" s="1">
        <f>CW65-CS65</f>
        <v>0.00957911914856797</v>
      </c>
      <c r="CY66" s="1">
        <f>CY65-CU65</f>
        <v>0.0080678630626036</v>
      </c>
      <c r="DB66" s="1">
        <f>DB65-CW65</f>
        <v>0.00748928535831755</v>
      </c>
    </row>
    <row r="67" spans="1:85">
      <c r="A67" s="3"/>
      <c r="O67" s="1">
        <v>26</v>
      </c>
      <c r="P67" s="1">
        <v>0.98</v>
      </c>
      <c r="S67" s="1">
        <v>6</v>
      </c>
      <c r="T67" s="1">
        <v>0.17</v>
      </c>
      <c r="W67" s="1">
        <v>21</v>
      </c>
      <c r="X67" s="1">
        <v>32</v>
      </c>
      <c r="AA67" s="1">
        <v>8</v>
      </c>
      <c r="AB67" s="1">
        <v>8</v>
      </c>
      <c r="AE67" s="3"/>
      <c r="BC67" s="3"/>
      <c r="BQ67" s="1">
        <v>26</v>
      </c>
      <c r="BR67" s="1">
        <v>1.12</v>
      </c>
      <c r="BU67" s="1">
        <v>14</v>
      </c>
      <c r="BV67" s="1">
        <v>0.55</v>
      </c>
      <c r="BY67" s="1">
        <v>24</v>
      </c>
      <c r="BZ67" s="1">
        <v>38</v>
      </c>
      <c r="CC67" s="1">
        <v>12</v>
      </c>
      <c r="CD67" s="1">
        <v>18</v>
      </c>
      <c r="CG67" s="3"/>
    </row>
    <row r="68" s="1" customFormat="1" spans="1:106">
      <c r="A68" s="4" t="s">
        <v>11</v>
      </c>
      <c r="D68" s="4">
        <f>AVERAGE(D43,D54,D65)</f>
        <v>0.00790302848373235</v>
      </c>
      <c r="E68" s="4"/>
      <c r="F68" s="4">
        <f>AVERAGE(F43,F54,F65)</f>
        <v>0.00508605388123737</v>
      </c>
      <c r="G68" s="4"/>
      <c r="H68" s="4">
        <f>AVERAGE(H43,H54,H65)</f>
        <v>0.0170450019582095</v>
      </c>
      <c r="I68" s="4"/>
      <c r="J68" s="4">
        <f>AVERAGE(J43,J54,J65)</f>
        <v>0.0134672739541161</v>
      </c>
      <c r="K68" s="4"/>
      <c r="L68" s="4">
        <f>AVERAGE(L43,L54,L65)</f>
        <v>0.0286812066160365</v>
      </c>
      <c r="M68" s="4"/>
      <c r="N68" s="4">
        <f>AVERAGE(N43,N54,N65)</f>
        <v>0.0240465532879819</v>
      </c>
      <c r="O68" s="4">
        <f>SUM(O58:O67)</f>
        <v>253</v>
      </c>
      <c r="P68" s="4">
        <f>SUM(P58:P67)</f>
        <v>9.46</v>
      </c>
      <c r="Q68" s="4"/>
      <c r="R68" s="4">
        <f>AVERAGE(R43,R54,R65)</f>
        <v>0.0372050015027869</v>
      </c>
      <c r="S68" s="4">
        <f>SUM(S58:S67)</f>
        <v>70</v>
      </c>
      <c r="T68" s="4">
        <f>SUM(T58:T67)</f>
        <v>2.19</v>
      </c>
      <c r="U68" s="4"/>
      <c r="V68" s="4">
        <f>AVERAGE(V43,V54,V65)</f>
        <v>0.0317048755841859</v>
      </c>
      <c r="W68" s="4"/>
      <c r="X68" s="4">
        <f>SUM(W58:X67)</f>
        <v>455</v>
      </c>
      <c r="Y68" s="4">
        <f>AVERAGE(Y43,Y54,Y65)</f>
        <v>22.7833333333333</v>
      </c>
      <c r="Z68" s="4">
        <f>AVERAGE(Z43,Z54,Z65)</f>
        <v>0.0452378290871607</v>
      </c>
      <c r="AA68" s="4"/>
      <c r="AB68" s="4">
        <f>SUM(AA58:AB67)</f>
        <v>163</v>
      </c>
      <c r="AC68" s="4">
        <f>AVERAGE(AC43,AC54,AC65)</f>
        <v>8.55</v>
      </c>
      <c r="AD68" s="4">
        <f>AVERAGE(AD43,AD54,AD65)</f>
        <v>0.0377332866678102</v>
      </c>
      <c r="AE68" s="4"/>
      <c r="AG68" s="4">
        <f>AVERAGE(AG43,AG54,AG65)</f>
        <v>0.00769269625406024</v>
      </c>
      <c r="AH68" s="4"/>
      <c r="AI68" s="4">
        <f>AVERAGE(AI43,AI54,AI65)</f>
        <v>0.0049513072588484</v>
      </c>
      <c r="AJ68" s="4"/>
      <c r="AK68" s="4">
        <f>AVERAGE(AK43,AK54,AK65)</f>
        <v>0.0169240140883703</v>
      </c>
      <c r="AL68" s="4"/>
      <c r="AM68" s="4">
        <f>AVERAGE(AM43,AM54,AM65)</f>
        <v>0.0133611282141187</v>
      </c>
      <c r="AN68" s="4"/>
      <c r="AO68" s="4">
        <f>AVERAGE(AO43,AO54,AO65)</f>
        <v>0.0285653531416693</v>
      </c>
      <c r="AP68" s="4"/>
      <c r="AQ68" s="4">
        <f>AVERAGE(AQ43,AQ54,AQ65)</f>
        <v>0.0239296996743157</v>
      </c>
      <c r="AR68" s="4"/>
      <c r="AS68" s="4">
        <f>AVERAGE(AS43,AS54,AS65)</f>
        <v>0.0370771741572904</v>
      </c>
      <c r="AT68" s="4"/>
      <c r="AU68" s="4">
        <f>AVERAGE(AU43,AU54,AU65)</f>
        <v>0.0315717014661106</v>
      </c>
      <c r="AV68" s="4">
        <f>AVERAGE(AV43,AV54,AV65)</f>
        <v>22.5166666666667</v>
      </c>
      <c r="AW68" s="4">
        <f>AVERAGE(AW43,AW54,AW65)</f>
        <v>0.0451082568659987</v>
      </c>
      <c r="AX68" s="4"/>
      <c r="AY68" s="4">
        <f>AVERAGE(AY43,AY54,AY65)</f>
        <v>8.48333333333333</v>
      </c>
      <c r="AZ68" s="4">
        <f>AVERAGE(AZ43,AZ54,AZ65)</f>
        <v>0.0376252421265843</v>
      </c>
      <c r="BC68" s="4" t="s">
        <v>11</v>
      </c>
      <c r="BF68" s="4">
        <f>AVERAGE(BF43,BF54,BF65)</f>
        <v>0.00734247008724394</v>
      </c>
      <c r="BG68" s="4"/>
      <c r="BH68" s="4">
        <f>AVERAGE(BH43,BH54,BH65)</f>
        <v>0.00437466653231438</v>
      </c>
      <c r="BI68" s="4"/>
      <c r="BJ68" s="4">
        <f>AVERAGE(BJ43,BJ54,BJ65)</f>
        <v>0.0179056508865583</v>
      </c>
      <c r="BK68" s="4"/>
      <c r="BL68" s="4">
        <f>AVERAGE(BL43,BL54,BL65)</f>
        <v>0.0138098220787339</v>
      </c>
      <c r="BM68" s="4"/>
      <c r="BN68" s="4">
        <f>AVERAGE(BN43,BN54,BN65)</f>
        <v>0.0298456653058459</v>
      </c>
      <c r="BO68" s="4"/>
      <c r="BP68" s="4">
        <f>AVERAGE(BP43,BP54,BP65)</f>
        <v>0.024966434656064</v>
      </c>
      <c r="BQ68" s="4">
        <f>SUM(BQ58:BQ67)</f>
        <v>270</v>
      </c>
      <c r="BR68" s="4">
        <f>SUM(BR58:BR67)</f>
        <v>11.04</v>
      </c>
      <c r="BS68" s="4"/>
      <c r="BT68" s="4">
        <f>AVERAGE(BT43,BT54,BT65)</f>
        <v>0.0408954573537541</v>
      </c>
      <c r="BU68" s="4">
        <f>SUM(BU58:BU67)</f>
        <v>137</v>
      </c>
      <c r="BV68" s="4">
        <f>SUM(BV58:BV67)</f>
        <v>4.73</v>
      </c>
      <c r="BW68" s="4"/>
      <c r="BX68" s="4">
        <f>AVERAGE(BX43,BX54,BX65)</f>
        <v>0.0343846163227646</v>
      </c>
      <c r="BY68" s="4"/>
      <c r="BZ68" s="4">
        <f>SUM(BY58:BZ67)</f>
        <v>517</v>
      </c>
      <c r="CA68" s="4">
        <f>AVERAGE(CA43,CA54,CA65)</f>
        <v>25.7333333333333</v>
      </c>
      <c r="CB68" s="4">
        <f>AVERAGE(CB43,CB54,CB65)</f>
        <v>0.0490469837325216</v>
      </c>
      <c r="CC68" s="4"/>
      <c r="CD68" s="4">
        <f>SUM(CC58:CD67)</f>
        <v>250</v>
      </c>
      <c r="CE68" s="4">
        <f>AVERAGE(CE43,CE54,CE65)</f>
        <v>12.35</v>
      </c>
      <c r="CF68" s="4">
        <f>AVERAGE(CF43,CF54,CF65)</f>
        <v>0.0421170140501316</v>
      </c>
      <c r="CG68" s="4"/>
      <c r="CH68" s="4"/>
      <c r="CI68" s="4">
        <f>AVERAGE(CI43,CI54,CI65)</f>
        <v>0.00724482115723082</v>
      </c>
      <c r="CJ68" s="4"/>
      <c r="CK68" s="4">
        <f>AVERAGE(CK43,CK54,CK65)</f>
        <v>0.00425576447850557</v>
      </c>
      <c r="CL68" s="4"/>
      <c r="CM68" s="4">
        <f>AVERAGE(CM43,CM54,CM65)</f>
        <v>0.0177816892926761</v>
      </c>
      <c r="CN68" s="4"/>
      <c r="CO68" s="4">
        <f>AVERAGE(CO43,CO54,CO65)</f>
        <v>0.0136964496004187</v>
      </c>
      <c r="CP68" s="4"/>
      <c r="CQ68" s="4">
        <f>AVERAGE(CQ43,CQ54,CQ65)</f>
        <v>0.0297271967469407</v>
      </c>
      <c r="CR68" s="4"/>
      <c r="CS68" s="4">
        <f>AVERAGE(CS43,CS54,CS65)</f>
        <v>0.0248334542976403</v>
      </c>
      <c r="CT68" s="4"/>
      <c r="CU68" s="4">
        <f>AVERAGE(CU43,CU54,CU65)</f>
        <v>0.0407782744985631</v>
      </c>
      <c r="CV68" s="4"/>
      <c r="CW68" s="4">
        <f>AVERAGE(CW43,CW54,CW65)</f>
        <v>0.0342631934700128</v>
      </c>
      <c r="CX68" s="4">
        <f>AVERAGE(CX43,CX54,CX65)</f>
        <v>25.0833333333333</v>
      </c>
      <c r="CY68" s="4">
        <f>AVERAGE(CY43,CY54,CY65)</f>
        <v>0.0489236588504672</v>
      </c>
      <c r="CZ68" s="4"/>
      <c r="DA68" s="4">
        <f>AVERAGE(DA43,DA54,DA65)</f>
        <v>11.6333333333333</v>
      </c>
      <c r="DB68" s="4">
        <f>AVERAGE(DB43,DB54,DB65)</f>
        <v>0.041991767990307</v>
      </c>
    </row>
    <row r="69" spans="1:106">
      <c r="A69" s="3" t="s">
        <v>22</v>
      </c>
      <c r="B69" s="1">
        <v>39</v>
      </c>
      <c r="C69" s="1">
        <v>215</v>
      </c>
      <c r="D69" s="1">
        <v>2.87</v>
      </c>
      <c r="E69" s="1">
        <v>75</v>
      </c>
      <c r="F69" s="1">
        <v>1.53</v>
      </c>
      <c r="G69" s="1">
        <v>223</v>
      </c>
      <c r="H69" s="1">
        <v>3.84</v>
      </c>
      <c r="I69" s="1">
        <v>127</v>
      </c>
      <c r="J69" s="1">
        <v>1.73</v>
      </c>
      <c r="K69" s="1">
        <v>179</v>
      </c>
      <c r="L69" s="1">
        <v>6.06</v>
      </c>
      <c r="M69" s="1">
        <v>35</v>
      </c>
      <c r="N69" s="1">
        <v>1.89</v>
      </c>
      <c r="O69" s="1">
        <v>23</v>
      </c>
      <c r="P69" s="1">
        <v>0.72</v>
      </c>
      <c r="S69" s="1">
        <v>7</v>
      </c>
      <c r="T69" s="1">
        <v>0.21</v>
      </c>
      <c r="W69" s="1">
        <v>21</v>
      </c>
      <c r="X69" s="1">
        <v>28</v>
      </c>
      <c r="Y69" s="1">
        <v>19.57</v>
      </c>
      <c r="AA69" s="1">
        <v>9</v>
      </c>
      <c r="AB69" s="1">
        <v>8</v>
      </c>
      <c r="AC69" s="1">
        <v>6.22</v>
      </c>
      <c r="AE69" s="3"/>
      <c r="AF69" s="1">
        <v>236</v>
      </c>
      <c r="AG69" s="1">
        <v>2.99</v>
      </c>
      <c r="AH69" s="1">
        <v>101</v>
      </c>
      <c r="AI69" s="1">
        <v>1.67</v>
      </c>
      <c r="AJ69" s="1">
        <v>237</v>
      </c>
      <c r="AK69" s="1">
        <v>5.15</v>
      </c>
      <c r="AL69" s="1">
        <v>108</v>
      </c>
      <c r="AM69" s="1">
        <v>2.56</v>
      </c>
      <c r="AN69" s="1">
        <v>186</v>
      </c>
      <c r="AO69" s="1">
        <v>6.23</v>
      </c>
      <c r="AP69" s="1">
        <v>82</v>
      </c>
      <c r="AQ69" s="1">
        <v>2.94</v>
      </c>
      <c r="AR69" s="1">
        <v>247</v>
      </c>
      <c r="AS69" s="1">
        <v>8.88</v>
      </c>
      <c r="AT69" s="1">
        <v>86</v>
      </c>
      <c r="AU69" s="1">
        <v>2.51</v>
      </c>
      <c r="AV69" s="1">
        <v>428</v>
      </c>
      <c r="AW69" s="1">
        <v>18.33</v>
      </c>
      <c r="AY69" s="1">
        <v>145</v>
      </c>
      <c r="AZ69" s="1">
        <v>4.83</v>
      </c>
      <c r="BC69" s="3" t="s">
        <v>23</v>
      </c>
      <c r="BD69" s="1">
        <v>108</v>
      </c>
      <c r="BE69" s="1">
        <v>122</v>
      </c>
      <c r="BF69" s="1">
        <v>2.03</v>
      </c>
      <c r="BG69" s="1">
        <v>98</v>
      </c>
      <c r="BH69" s="1">
        <v>1.55</v>
      </c>
      <c r="BI69" s="1">
        <v>263</v>
      </c>
      <c r="BJ69" s="1">
        <v>4.69</v>
      </c>
      <c r="BK69" s="1">
        <v>143</v>
      </c>
      <c r="BL69" s="1">
        <v>1.96</v>
      </c>
      <c r="BM69" s="1">
        <v>246</v>
      </c>
      <c r="BN69" s="1">
        <v>8.32</v>
      </c>
      <c r="BO69" s="1">
        <v>122</v>
      </c>
      <c r="BP69" s="1">
        <v>4.09</v>
      </c>
      <c r="BQ69" s="1">
        <v>19</v>
      </c>
      <c r="BR69" s="1">
        <v>0.81</v>
      </c>
      <c r="BU69" s="1">
        <v>5</v>
      </c>
      <c r="BV69" s="1">
        <v>0.18</v>
      </c>
      <c r="BY69" s="1">
        <v>26</v>
      </c>
      <c r="BZ69" s="1">
        <v>27</v>
      </c>
      <c r="CA69" s="1">
        <v>24.51</v>
      </c>
      <c r="CC69" s="1">
        <v>15</v>
      </c>
      <c r="CD69" s="1">
        <v>11</v>
      </c>
      <c r="CE69" s="1">
        <v>10.81</v>
      </c>
      <c r="CG69" s="3"/>
      <c r="CH69" s="1">
        <v>173</v>
      </c>
      <c r="CI69" s="1">
        <v>2.41</v>
      </c>
      <c r="CJ69" s="1">
        <v>95</v>
      </c>
      <c r="CK69" s="1">
        <v>1.52</v>
      </c>
      <c r="CL69" s="1">
        <v>205</v>
      </c>
      <c r="CM69" s="1">
        <v>4.73</v>
      </c>
      <c r="CN69" s="1">
        <v>93</v>
      </c>
      <c r="CO69" s="1">
        <v>2.36</v>
      </c>
      <c r="CP69" s="1">
        <v>221</v>
      </c>
      <c r="CQ69" s="1">
        <v>7.56</v>
      </c>
      <c r="CR69" s="1">
        <v>107</v>
      </c>
      <c r="CS69" s="1">
        <v>3.71</v>
      </c>
      <c r="CT69" s="1">
        <v>200</v>
      </c>
      <c r="CU69" s="1">
        <v>8.03</v>
      </c>
      <c r="CV69" s="1">
        <v>115</v>
      </c>
      <c r="CW69" s="1">
        <v>3.81</v>
      </c>
      <c r="CX69" s="1">
        <v>482</v>
      </c>
      <c r="CY69" s="1">
        <v>22.78</v>
      </c>
      <c r="DA69" s="1">
        <v>227</v>
      </c>
      <c r="DB69" s="1">
        <v>9.08</v>
      </c>
    </row>
    <row r="70" spans="1:97">
      <c r="A70" s="3"/>
      <c r="D70" s="1">
        <v>1.10044</v>
      </c>
      <c r="F70" s="1">
        <v>1.10044</v>
      </c>
      <c r="L70" s="1">
        <v>1.10044</v>
      </c>
      <c r="N70" s="1">
        <v>1.10044</v>
      </c>
      <c r="O70" s="1">
        <v>29</v>
      </c>
      <c r="P70" s="1">
        <v>1.08</v>
      </c>
      <c r="R70" s="1">
        <f>O79</f>
        <v>249</v>
      </c>
      <c r="S70" s="1">
        <v>9</v>
      </c>
      <c r="T70" s="1">
        <v>0.27</v>
      </c>
      <c r="V70" s="1">
        <f>S79</f>
        <v>78</v>
      </c>
      <c r="W70" s="1">
        <v>21</v>
      </c>
      <c r="X70" s="1">
        <v>22</v>
      </c>
      <c r="Y70" s="1">
        <v>1.10044</v>
      </c>
      <c r="AA70" s="1">
        <v>8</v>
      </c>
      <c r="AB70" s="1">
        <v>5</v>
      </c>
      <c r="AC70" s="1">
        <v>1.10044</v>
      </c>
      <c r="AE70" s="3"/>
      <c r="AG70" s="1">
        <v>1.10044</v>
      </c>
      <c r="AI70" s="1">
        <v>1.10044</v>
      </c>
      <c r="AK70" s="1">
        <v>1.10044</v>
      </c>
      <c r="AM70" s="1">
        <v>1.10044</v>
      </c>
      <c r="AO70" s="1">
        <v>1.10044</v>
      </c>
      <c r="AQ70" s="1">
        <v>1.10044</v>
      </c>
      <c r="BC70" s="3"/>
      <c r="BF70" s="1">
        <v>1.10044</v>
      </c>
      <c r="BH70" s="1">
        <v>1.10044</v>
      </c>
      <c r="BN70" s="1">
        <v>1.10044</v>
      </c>
      <c r="BP70" s="1">
        <v>1.10044</v>
      </c>
      <c r="BQ70" s="1">
        <v>21</v>
      </c>
      <c r="BR70" s="1">
        <v>0.93</v>
      </c>
      <c r="BT70" s="1">
        <f>BQ79</f>
        <v>210</v>
      </c>
      <c r="BU70" s="1">
        <v>6</v>
      </c>
      <c r="BV70" s="1">
        <v>0.21</v>
      </c>
      <c r="BX70" s="1">
        <f>BU79</f>
        <v>69</v>
      </c>
      <c r="BY70" s="1">
        <v>24</v>
      </c>
      <c r="BZ70" s="1">
        <v>24</v>
      </c>
      <c r="CA70" s="1">
        <v>1.10044</v>
      </c>
      <c r="CC70" s="1">
        <v>11</v>
      </c>
      <c r="CD70" s="1">
        <v>11</v>
      </c>
      <c r="CE70" s="1">
        <v>1.10044</v>
      </c>
      <c r="CG70" s="3"/>
      <c r="CI70" s="1">
        <v>1.10044</v>
      </c>
      <c r="CK70" s="1">
        <v>1.10044</v>
      </c>
      <c r="CM70" s="1">
        <v>1.10044</v>
      </c>
      <c r="CO70" s="1">
        <v>1.10044</v>
      </c>
      <c r="CQ70" s="1">
        <v>1.10044</v>
      </c>
      <c r="CS70" s="1">
        <v>1.10044</v>
      </c>
    </row>
    <row r="71" spans="1:97">
      <c r="A71" s="3"/>
      <c r="D71" s="1">
        <f>D69-D70</f>
        <v>1.76956</v>
      </c>
      <c r="F71" s="1">
        <f>F69-F70</f>
        <v>0.42956</v>
      </c>
      <c r="H71" s="1">
        <f>H69</f>
        <v>3.84</v>
      </c>
      <c r="J71" s="1">
        <f>J69</f>
        <v>1.73</v>
      </c>
      <c r="L71" s="1">
        <f>L69-L70</f>
        <v>4.95956</v>
      </c>
      <c r="N71" s="1">
        <f>N69-N70</f>
        <v>0.78956</v>
      </c>
      <c r="O71" s="1">
        <v>24</v>
      </c>
      <c r="P71" s="1">
        <v>0.86</v>
      </c>
      <c r="R71" s="1">
        <f>P79</f>
        <v>8.98</v>
      </c>
      <c r="S71" s="1">
        <v>9</v>
      </c>
      <c r="T71" s="1">
        <v>0.26</v>
      </c>
      <c r="V71" s="1">
        <f>T79</f>
        <v>2.28</v>
      </c>
      <c r="W71" s="1">
        <v>24</v>
      </c>
      <c r="X71" s="1">
        <v>25</v>
      </c>
      <c r="Y71" s="1">
        <f>Y69-Y70</f>
        <v>18.46956</v>
      </c>
      <c r="AA71" s="1">
        <v>9</v>
      </c>
      <c r="AB71" s="1">
        <v>8</v>
      </c>
      <c r="AC71" s="1">
        <f>AC69-AC70</f>
        <v>5.11956</v>
      </c>
      <c r="AE71" s="3"/>
      <c r="AG71" s="1">
        <f>AG69-AG70</f>
        <v>1.88956</v>
      </c>
      <c r="AI71" s="1">
        <f>AI69-AI70</f>
        <v>0.56956</v>
      </c>
      <c r="AK71" s="1">
        <f>AK69-AK70</f>
        <v>4.04956</v>
      </c>
      <c r="AM71" s="1">
        <f>AM69-AM70</f>
        <v>1.45956</v>
      </c>
      <c r="AO71" s="1">
        <f>AO69-AO70</f>
        <v>5.12956</v>
      </c>
      <c r="AQ71" s="1">
        <f>AQ69-AQ70</f>
        <v>1.83956</v>
      </c>
      <c r="BC71" s="3"/>
      <c r="BF71" s="1">
        <f>BF69-BF70</f>
        <v>0.92956</v>
      </c>
      <c r="BH71" s="1">
        <f>BH69-BH70</f>
        <v>0.44956</v>
      </c>
      <c r="BJ71" s="1">
        <f>BJ69</f>
        <v>4.69</v>
      </c>
      <c r="BL71" s="1">
        <f>BL69</f>
        <v>1.96</v>
      </c>
      <c r="BN71" s="1">
        <f>BN69-BN70</f>
        <v>7.21956</v>
      </c>
      <c r="BP71" s="1">
        <f>BP69-BP70</f>
        <v>2.98956</v>
      </c>
      <c r="BQ71" s="1">
        <v>18</v>
      </c>
      <c r="BR71" s="1">
        <v>0.78</v>
      </c>
      <c r="BT71" s="1">
        <f>BR79</f>
        <v>8.46</v>
      </c>
      <c r="BU71" s="1">
        <v>5</v>
      </c>
      <c r="BV71" s="1">
        <v>0.12</v>
      </c>
      <c r="BX71" s="1">
        <f>BV79</f>
        <v>2.29</v>
      </c>
      <c r="BY71" s="1">
        <v>22</v>
      </c>
      <c r="BZ71" s="1">
        <v>23</v>
      </c>
      <c r="CA71" s="1">
        <f>CA69-CA70</f>
        <v>23.40956</v>
      </c>
      <c r="CC71" s="1">
        <v>14</v>
      </c>
      <c r="CD71" s="1">
        <v>10</v>
      </c>
      <c r="CE71" s="1">
        <f>CE69-CE70</f>
        <v>9.70956</v>
      </c>
      <c r="CG71" s="3"/>
      <c r="CI71" s="1">
        <f>CI69-CI70</f>
        <v>1.30956</v>
      </c>
      <c r="CK71" s="1">
        <f>CK69-CK70</f>
        <v>0.41956</v>
      </c>
      <c r="CM71" s="1">
        <f>CM69-CM70</f>
        <v>3.62956</v>
      </c>
      <c r="CO71" s="1">
        <f>CO69-CO70</f>
        <v>1.25956</v>
      </c>
      <c r="CQ71" s="1">
        <f>CQ69-CQ70</f>
        <v>6.45956</v>
      </c>
      <c r="CS71" s="1">
        <f>CS69-CS70</f>
        <v>2.60956</v>
      </c>
    </row>
    <row r="72" spans="1:85">
      <c r="A72" s="3"/>
      <c r="O72" s="1">
        <v>23</v>
      </c>
      <c r="P72" s="1">
        <v>0.75</v>
      </c>
      <c r="S72" s="1">
        <v>4</v>
      </c>
      <c r="T72" s="1">
        <v>0.12</v>
      </c>
      <c r="W72" s="1">
        <v>18</v>
      </c>
      <c r="X72" s="1">
        <v>19</v>
      </c>
      <c r="AA72" s="1">
        <v>6</v>
      </c>
      <c r="AB72" s="1">
        <v>5</v>
      </c>
      <c r="AE72" s="3"/>
      <c r="BC72" s="3"/>
      <c r="BQ72" s="1">
        <v>20</v>
      </c>
      <c r="BR72" s="1">
        <v>0.89</v>
      </c>
      <c r="BU72" s="1">
        <v>8</v>
      </c>
      <c r="BV72" s="1">
        <v>0.25</v>
      </c>
      <c r="BY72" s="1">
        <v>26</v>
      </c>
      <c r="BZ72" s="1">
        <v>26</v>
      </c>
      <c r="CC72" s="1">
        <v>12</v>
      </c>
      <c r="CD72" s="1">
        <v>16</v>
      </c>
      <c r="CG72" s="3"/>
    </row>
    <row r="73" spans="1:85">
      <c r="A73" s="3"/>
      <c r="O73" s="1">
        <v>28</v>
      </c>
      <c r="P73" s="1">
        <v>1.05</v>
      </c>
      <c r="S73" s="1">
        <v>9</v>
      </c>
      <c r="T73" s="1">
        <v>0.28</v>
      </c>
      <c r="W73" s="1">
        <v>19</v>
      </c>
      <c r="X73" s="1">
        <v>24</v>
      </c>
      <c r="AA73" s="1">
        <v>7</v>
      </c>
      <c r="AB73" s="1">
        <v>11</v>
      </c>
      <c r="AE73" s="3"/>
      <c r="BC73" s="3"/>
      <c r="BQ73" s="1">
        <v>23</v>
      </c>
      <c r="BR73" s="1">
        <v>0.95</v>
      </c>
      <c r="BU73" s="1">
        <v>11</v>
      </c>
      <c r="BV73" s="1">
        <v>0.44</v>
      </c>
      <c r="BY73" s="1">
        <v>24</v>
      </c>
      <c r="BZ73" s="1">
        <v>24</v>
      </c>
      <c r="CC73" s="1">
        <v>15</v>
      </c>
      <c r="CD73" s="1">
        <v>16</v>
      </c>
      <c r="CG73" s="3"/>
    </row>
    <row r="74" spans="1:106">
      <c r="A74" s="3"/>
      <c r="O74" s="1">
        <v>27</v>
      </c>
      <c r="P74" s="1">
        <v>0.93</v>
      </c>
      <c r="S74" s="1">
        <v>12</v>
      </c>
      <c r="T74" s="1">
        <v>0.31</v>
      </c>
      <c r="W74" s="1">
        <v>26</v>
      </c>
      <c r="X74" s="1">
        <v>11</v>
      </c>
      <c r="AA74" s="1">
        <v>4</v>
      </c>
      <c r="AB74" s="1">
        <v>9</v>
      </c>
      <c r="AD74" s="1">
        <f>Y76*Z76+AC76*AD76</f>
        <v>1.179456</v>
      </c>
      <c r="AE74" s="3"/>
      <c r="AZ74" s="1">
        <f>AV76*AW76+AY76*AZ76</f>
        <v>1.158</v>
      </c>
      <c r="BC74" s="3"/>
      <c r="BQ74" s="1">
        <v>22</v>
      </c>
      <c r="BR74" s="1">
        <v>0.78</v>
      </c>
      <c r="BU74" s="1">
        <v>4</v>
      </c>
      <c r="BV74" s="1">
        <v>0.14</v>
      </c>
      <c r="BY74" s="1">
        <v>28</v>
      </c>
      <c r="BZ74" s="1">
        <v>24</v>
      </c>
      <c r="CC74" s="1">
        <v>12</v>
      </c>
      <c r="CD74" s="1">
        <v>11</v>
      </c>
      <c r="CF74" s="1">
        <f>CA76*CB76+CE76*CF76</f>
        <v>1.655956</v>
      </c>
      <c r="CG74" s="3"/>
      <c r="DB74" s="1">
        <f>CX76*CY76+DA76*DB76</f>
        <v>1.593</v>
      </c>
    </row>
    <row r="75" spans="1:85">
      <c r="A75" s="3"/>
      <c r="O75" s="1">
        <v>20</v>
      </c>
      <c r="P75" s="1">
        <v>0.84</v>
      </c>
      <c r="S75" s="1">
        <v>6</v>
      </c>
      <c r="T75" s="1">
        <v>0.17</v>
      </c>
      <c r="W75" s="1">
        <v>16</v>
      </c>
      <c r="X75" s="1">
        <v>20</v>
      </c>
      <c r="AA75" s="1">
        <v>5</v>
      </c>
      <c r="AB75" s="1">
        <v>3</v>
      </c>
      <c r="AE75" s="3"/>
      <c r="BC75" s="3"/>
      <c r="BQ75" s="1">
        <v>20</v>
      </c>
      <c r="BR75" s="1">
        <v>0.73</v>
      </c>
      <c r="BU75" s="1">
        <v>5</v>
      </c>
      <c r="BV75" s="1">
        <v>0.16</v>
      </c>
      <c r="BY75" s="1">
        <v>22</v>
      </c>
      <c r="BZ75" s="1">
        <v>26</v>
      </c>
      <c r="CC75" s="1">
        <v>13</v>
      </c>
      <c r="CD75" s="1">
        <v>11</v>
      </c>
      <c r="CG75" s="3"/>
    </row>
    <row r="76" spans="1:106">
      <c r="A76" s="3"/>
      <c r="C76" s="1">
        <f>C69</f>
        <v>215</v>
      </c>
      <c r="D76" s="1">
        <f>D71/C69</f>
        <v>0.00823051162790698</v>
      </c>
      <c r="E76" s="1">
        <f>E69</f>
        <v>75</v>
      </c>
      <c r="F76" s="1">
        <f>F71/E69</f>
        <v>0.00572746666666667</v>
      </c>
      <c r="G76" s="1">
        <f>G69</f>
        <v>223</v>
      </c>
      <c r="H76" s="1">
        <f>H71/G69</f>
        <v>0.017219730941704</v>
      </c>
      <c r="I76" s="1">
        <f>I69</f>
        <v>127</v>
      </c>
      <c r="J76" s="1">
        <f>J71/I69</f>
        <v>0.0136220472440945</v>
      </c>
      <c r="K76" s="1">
        <f>K69</f>
        <v>179</v>
      </c>
      <c r="L76" s="1">
        <f>L71/K69</f>
        <v>0.0277070391061453</v>
      </c>
      <c r="M76" s="1">
        <f>M69</f>
        <v>35</v>
      </c>
      <c r="N76" s="1">
        <f>N71/M69</f>
        <v>0.0225588571428571</v>
      </c>
      <c r="O76" s="1">
        <v>29</v>
      </c>
      <c r="P76" s="1">
        <v>1.12</v>
      </c>
      <c r="Q76" s="1">
        <f>O79</f>
        <v>249</v>
      </c>
      <c r="R76" s="1">
        <f>R71/R70</f>
        <v>0.0360642570281125</v>
      </c>
      <c r="S76" s="1">
        <v>10</v>
      </c>
      <c r="T76" s="1">
        <v>0.31</v>
      </c>
      <c r="U76" s="1">
        <f>S79</f>
        <v>78</v>
      </c>
      <c r="V76" s="1">
        <f>V71/V70</f>
        <v>0.0292307692307692</v>
      </c>
      <c r="W76" s="1">
        <v>22</v>
      </c>
      <c r="X76" s="1">
        <v>24</v>
      </c>
      <c r="Y76" s="1">
        <f>X79/20</f>
        <v>21.5</v>
      </c>
      <c r="Z76" s="1">
        <f>Y71/X79</f>
        <v>0.0429524651162791</v>
      </c>
      <c r="AA76" s="1">
        <v>10</v>
      </c>
      <c r="AB76" s="1">
        <v>8</v>
      </c>
      <c r="AC76" s="1">
        <f>AB79/20</f>
        <v>7.65</v>
      </c>
      <c r="AD76" s="1">
        <f>AC71/AB79</f>
        <v>0.0334611764705882</v>
      </c>
      <c r="AE76" s="3"/>
      <c r="AF76" s="1">
        <f>AF69</f>
        <v>236</v>
      </c>
      <c r="AG76" s="1">
        <f>AG71/AF69</f>
        <v>0.00800661016949153</v>
      </c>
      <c r="AH76" s="1">
        <f>AH69</f>
        <v>101</v>
      </c>
      <c r="AI76" s="1">
        <f>AI71/AH69</f>
        <v>0.00563920792079208</v>
      </c>
      <c r="AJ76" s="1">
        <f>AJ69</f>
        <v>237</v>
      </c>
      <c r="AK76" s="1">
        <f>AK71/AJ69</f>
        <v>0.0170867510548523</v>
      </c>
      <c r="AL76" s="1">
        <f>AL69</f>
        <v>108</v>
      </c>
      <c r="AM76" s="1">
        <f>AM71/AL69</f>
        <v>0.0135144444444444</v>
      </c>
      <c r="AN76" s="1">
        <f>AN69</f>
        <v>186</v>
      </c>
      <c r="AO76" s="1">
        <f>AO71/AN69</f>
        <v>0.0275782795698925</v>
      </c>
      <c r="AP76" s="1">
        <f>AP69</f>
        <v>82</v>
      </c>
      <c r="AQ76" s="1">
        <f>AQ71/AP69</f>
        <v>0.0224336585365854</v>
      </c>
      <c r="AR76" s="1">
        <f>AR69</f>
        <v>247</v>
      </c>
      <c r="AS76" s="1">
        <f>AS69/AR69</f>
        <v>0.0359514170040486</v>
      </c>
      <c r="AT76" s="1">
        <f>AT69</f>
        <v>86</v>
      </c>
      <c r="AU76" s="1">
        <f>AU69/AT69</f>
        <v>0.0291860465116279</v>
      </c>
      <c r="AV76" s="1">
        <f>AV69/20</f>
        <v>21.4</v>
      </c>
      <c r="AW76" s="1">
        <f>AW69/AV69</f>
        <v>0.0428271028037383</v>
      </c>
      <c r="AY76" s="1">
        <f>AY69/20</f>
        <v>7.25</v>
      </c>
      <c r="AZ76" s="1">
        <f>AZ69/AY69</f>
        <v>0.0333103448275862</v>
      </c>
      <c r="BC76" s="3"/>
      <c r="BE76" s="1">
        <f>BE69</f>
        <v>122</v>
      </c>
      <c r="BF76" s="1">
        <f>BF71/BE69</f>
        <v>0.00761934426229508</v>
      </c>
      <c r="BG76" s="1">
        <f>BG69</f>
        <v>98</v>
      </c>
      <c r="BH76" s="1">
        <f>BH71/BG69</f>
        <v>0.00458734693877551</v>
      </c>
      <c r="BI76" s="1">
        <f>BI69</f>
        <v>263</v>
      </c>
      <c r="BJ76" s="1">
        <f>BJ71/BI69</f>
        <v>0.0178326996197719</v>
      </c>
      <c r="BK76" s="1">
        <f>BK69</f>
        <v>143</v>
      </c>
      <c r="BL76" s="1">
        <f>BL71/BK69</f>
        <v>0.0137062937062937</v>
      </c>
      <c r="BM76" s="1">
        <f>BM69</f>
        <v>246</v>
      </c>
      <c r="BN76" s="1">
        <f>BN71/BM69</f>
        <v>0.0293478048780488</v>
      </c>
      <c r="BO76" s="1">
        <f>BO69</f>
        <v>122</v>
      </c>
      <c r="BP76" s="1">
        <f>BP71/BO69</f>
        <v>0.0245045901639344</v>
      </c>
      <c r="BQ76" s="1">
        <v>28</v>
      </c>
      <c r="BR76" s="1">
        <v>1.07</v>
      </c>
      <c r="BS76" s="1">
        <f>BQ79</f>
        <v>210</v>
      </c>
      <c r="BT76" s="1">
        <f>BT71/BT70</f>
        <v>0.0402857142857143</v>
      </c>
      <c r="BU76" s="1">
        <v>11</v>
      </c>
      <c r="BV76" s="1">
        <v>0.38</v>
      </c>
      <c r="BW76" s="1">
        <f>BU79</f>
        <v>69</v>
      </c>
      <c r="BX76" s="1">
        <f>BX71/BX70</f>
        <v>0.0331884057971015</v>
      </c>
      <c r="BY76" s="1">
        <v>24</v>
      </c>
      <c r="BZ76" s="1">
        <v>24</v>
      </c>
      <c r="CA76" s="1">
        <f>BZ79/20</f>
        <v>24.7</v>
      </c>
      <c r="CB76" s="1">
        <f>CA71/BZ79</f>
        <v>0.0473877732793522</v>
      </c>
      <c r="CC76" s="1">
        <v>12</v>
      </c>
      <c r="CD76" s="1">
        <v>12</v>
      </c>
      <c r="CE76" s="1">
        <f>CD79/20</f>
        <v>12.1</v>
      </c>
      <c r="CF76" s="1">
        <f>CE71/CD79</f>
        <v>0.0401221487603306</v>
      </c>
      <c r="CG76" s="3"/>
      <c r="CH76" s="1">
        <f>CH69</f>
        <v>173</v>
      </c>
      <c r="CI76" s="1">
        <f>CI71/CH69</f>
        <v>0.00756971098265896</v>
      </c>
      <c r="CJ76" s="1">
        <f>CJ69</f>
        <v>95</v>
      </c>
      <c r="CK76" s="1">
        <f>CK71/CJ69</f>
        <v>0.00441642105263158</v>
      </c>
      <c r="CL76" s="1">
        <f>CL69</f>
        <v>205</v>
      </c>
      <c r="CM76" s="1">
        <f>CM71/CL69</f>
        <v>0.0177051707317073</v>
      </c>
      <c r="CN76" s="1">
        <f>CN69</f>
        <v>93</v>
      </c>
      <c r="CO76" s="1">
        <f>CO71/CN69</f>
        <v>0.0135436559139785</v>
      </c>
      <c r="CP76" s="1">
        <f>CP69</f>
        <v>221</v>
      </c>
      <c r="CQ76" s="1">
        <f>CQ71/CP69</f>
        <v>0.029228778280543</v>
      </c>
      <c r="CR76" s="1">
        <f>CR69</f>
        <v>107</v>
      </c>
      <c r="CS76" s="1">
        <f>CS71/CR69</f>
        <v>0.0243884112149533</v>
      </c>
      <c r="CT76" s="1">
        <f>CT69</f>
        <v>200</v>
      </c>
      <c r="CU76" s="1">
        <f>CU69/CT69</f>
        <v>0.04015</v>
      </c>
      <c r="CV76" s="1">
        <f>CV69</f>
        <v>115</v>
      </c>
      <c r="CW76" s="1">
        <f>CW69/CV69</f>
        <v>0.0331304347826087</v>
      </c>
      <c r="CX76" s="1">
        <f>CX69/20</f>
        <v>24.1</v>
      </c>
      <c r="CY76" s="1">
        <f>CY69/CX69</f>
        <v>0.0472614107883817</v>
      </c>
      <c r="DA76" s="1">
        <f>DA69/20</f>
        <v>11.35</v>
      </c>
      <c r="DB76" s="1">
        <f>DB69/DA69</f>
        <v>0.04</v>
      </c>
    </row>
    <row r="77" spans="1:106">
      <c r="A77" s="3"/>
      <c r="O77" s="1">
        <v>21</v>
      </c>
      <c r="P77" s="1">
        <v>0.79</v>
      </c>
      <c r="S77" s="1">
        <v>5</v>
      </c>
      <c r="T77" s="1">
        <v>0.14</v>
      </c>
      <c r="W77" s="1">
        <v>26</v>
      </c>
      <c r="X77" s="1">
        <v>25</v>
      </c>
      <c r="AA77" s="1">
        <v>8</v>
      </c>
      <c r="AB77" s="1">
        <v>10</v>
      </c>
      <c r="AE77" s="3"/>
      <c r="BC77" s="3"/>
      <c r="BN77" s="1">
        <f>BN76-BJ76</f>
        <v>0.0115151052582769</v>
      </c>
      <c r="BP77" s="1">
        <f>BP76-BL76</f>
        <v>0.0107982964576407</v>
      </c>
      <c r="BQ77" s="1">
        <v>20</v>
      </c>
      <c r="BR77" s="1">
        <v>0.81</v>
      </c>
      <c r="BT77" s="1">
        <f>BT76-BN76</f>
        <v>0.0109379094076655</v>
      </c>
      <c r="BU77" s="1">
        <v>9</v>
      </c>
      <c r="BV77" s="1">
        <v>0.27</v>
      </c>
      <c r="BX77" s="1">
        <f>BX76-BP76</f>
        <v>0.00868381563316703</v>
      </c>
      <c r="BY77" s="1">
        <v>22</v>
      </c>
      <c r="BZ77" s="1">
        <v>21</v>
      </c>
      <c r="CB77" s="1">
        <f>CB76-BT76</f>
        <v>0.00710205899363794</v>
      </c>
      <c r="CC77" s="1">
        <v>11</v>
      </c>
      <c r="CD77" s="1">
        <v>10</v>
      </c>
      <c r="CF77" s="1">
        <f>CF76-BX76</f>
        <v>0.00693374296322913</v>
      </c>
      <c r="CG77" s="3"/>
      <c r="CI77" s="1">
        <f>CI76-0</f>
        <v>0.00756971098265896</v>
      </c>
      <c r="CK77" s="1">
        <f>CK76-0</f>
        <v>0.00441642105263158</v>
      </c>
      <c r="CM77" s="1">
        <f>CM76-CI76</f>
        <v>0.0101354597490484</v>
      </c>
      <c r="CO77" s="1">
        <f>CO76-CK76</f>
        <v>0.00912723486134691</v>
      </c>
      <c r="CQ77" s="1">
        <f>CQ76-CM76</f>
        <v>0.0115236075488357</v>
      </c>
      <c r="CS77" s="1">
        <f>CS76-CO76</f>
        <v>0.0108447553009748</v>
      </c>
      <c r="CU77" s="1">
        <f>CU76-CQ76</f>
        <v>0.010921221719457</v>
      </c>
      <c r="CW77" s="1">
        <f>CW76-CS76</f>
        <v>0.00874202356765542</v>
      </c>
      <c r="CY77" s="1">
        <f>CY76-CU76</f>
        <v>0.00711141078838175</v>
      </c>
      <c r="DB77" s="1">
        <f>DB76-CW76</f>
        <v>0.00686956521739131</v>
      </c>
    </row>
    <row r="78" spans="1:85">
      <c r="A78" s="3"/>
      <c r="O78" s="1">
        <v>25</v>
      </c>
      <c r="P78" s="1">
        <v>0.84</v>
      </c>
      <c r="S78" s="1">
        <v>7</v>
      </c>
      <c r="T78" s="1">
        <v>0.21</v>
      </c>
      <c r="W78" s="1">
        <v>21</v>
      </c>
      <c r="X78" s="1">
        <v>18</v>
      </c>
      <c r="AA78" s="1">
        <v>9</v>
      </c>
      <c r="AB78" s="1">
        <v>11</v>
      </c>
      <c r="AE78" s="3"/>
      <c r="BC78" s="3"/>
      <c r="BQ78" s="1">
        <v>19</v>
      </c>
      <c r="BR78" s="1">
        <v>0.71</v>
      </c>
      <c r="BU78" s="1">
        <v>5</v>
      </c>
      <c r="BV78" s="1">
        <v>0.14</v>
      </c>
      <c r="BY78" s="1">
        <v>31</v>
      </c>
      <c r="BZ78" s="1">
        <v>26</v>
      </c>
      <c r="CC78" s="1">
        <v>11</v>
      </c>
      <c r="CD78" s="1">
        <v>8</v>
      </c>
      <c r="CG78" s="3"/>
    </row>
    <row r="79" spans="1:85">
      <c r="A79" s="4" t="s">
        <v>11</v>
      </c>
      <c r="O79" s="1">
        <f>SUM(O69:O78)</f>
        <v>249</v>
      </c>
      <c r="P79" s="1">
        <f>SUM(P69:P78)</f>
        <v>8.98</v>
      </c>
      <c r="S79" s="1">
        <f>SUM(S69:S78)</f>
        <v>78</v>
      </c>
      <c r="T79" s="1">
        <f>SUM(T69:T78)</f>
        <v>2.28</v>
      </c>
      <c r="X79" s="1">
        <f>SUM(W69:X78)</f>
        <v>430</v>
      </c>
      <c r="AB79" s="1">
        <f>SUM(AA69:AB78)</f>
        <v>153</v>
      </c>
      <c r="AE79" s="4"/>
      <c r="BC79" s="4" t="s">
        <v>11</v>
      </c>
      <c r="BQ79" s="1">
        <f>SUM(BQ69:BQ78)</f>
        <v>210</v>
      </c>
      <c r="BR79" s="1">
        <f>SUM(BR69:BR78)</f>
        <v>8.46</v>
      </c>
      <c r="BU79" s="1">
        <f>SUM(BU69:BU78)</f>
        <v>69</v>
      </c>
      <c r="BV79" s="1">
        <f>SUM(BV69:BV78)</f>
        <v>2.29</v>
      </c>
      <c r="BZ79" s="1">
        <f>SUM(BY69:BZ78)</f>
        <v>494</v>
      </c>
      <c r="CD79" s="1">
        <f>SUM(CC69:CD78)</f>
        <v>242</v>
      </c>
      <c r="CG79" s="4"/>
    </row>
    <row r="80" spans="1:106">
      <c r="A80" s="3" t="s">
        <v>24</v>
      </c>
      <c r="B80" s="1">
        <v>42</v>
      </c>
      <c r="C80" s="1">
        <v>193</v>
      </c>
      <c r="D80" s="1">
        <v>2.7</v>
      </c>
      <c r="E80" s="1">
        <v>84</v>
      </c>
      <c r="F80" s="1">
        <v>1.57</v>
      </c>
      <c r="G80" s="1">
        <v>188</v>
      </c>
      <c r="H80" s="1">
        <v>3.26</v>
      </c>
      <c r="I80" s="1">
        <v>51</v>
      </c>
      <c r="J80" s="1">
        <v>0.71</v>
      </c>
      <c r="K80" s="1">
        <v>171</v>
      </c>
      <c r="L80" s="1">
        <v>5.84</v>
      </c>
      <c r="M80" s="1">
        <v>43</v>
      </c>
      <c r="N80" s="1">
        <v>2.06</v>
      </c>
      <c r="O80" s="1">
        <v>22</v>
      </c>
      <c r="P80" s="1">
        <v>0.81</v>
      </c>
      <c r="S80" s="1">
        <v>4</v>
      </c>
      <c r="T80" s="1">
        <v>0.12</v>
      </c>
      <c r="W80" s="1">
        <v>22</v>
      </c>
      <c r="X80" s="1">
        <v>23</v>
      </c>
      <c r="Y80" s="1">
        <v>19.74</v>
      </c>
      <c r="AA80" s="1">
        <v>13</v>
      </c>
      <c r="AB80" s="1">
        <v>6</v>
      </c>
      <c r="AC80" s="1">
        <v>6.06</v>
      </c>
      <c r="AE80" s="3"/>
      <c r="AF80" s="1">
        <v>191</v>
      </c>
      <c r="AG80" s="1">
        <v>2.65</v>
      </c>
      <c r="AH80" s="1">
        <v>86</v>
      </c>
      <c r="AI80" s="1">
        <v>1.57</v>
      </c>
      <c r="AJ80" s="1">
        <v>198</v>
      </c>
      <c r="AK80" s="1">
        <v>4.51</v>
      </c>
      <c r="AL80" s="1">
        <v>86</v>
      </c>
      <c r="AM80" s="1">
        <v>2.29</v>
      </c>
      <c r="AN80" s="1">
        <v>196</v>
      </c>
      <c r="AO80" s="1">
        <v>6.51</v>
      </c>
      <c r="AP80" s="1">
        <v>84</v>
      </c>
      <c r="AQ80" s="1">
        <v>2.96</v>
      </c>
      <c r="AR80" s="1">
        <v>227</v>
      </c>
      <c r="AS80" s="1">
        <v>8.19</v>
      </c>
      <c r="AT80" s="1">
        <v>92</v>
      </c>
      <c r="AU80" s="1">
        <v>2.71</v>
      </c>
      <c r="AV80" s="1">
        <v>437</v>
      </c>
      <c r="AW80" s="1">
        <v>18.54</v>
      </c>
      <c r="AY80" s="1">
        <v>142</v>
      </c>
      <c r="AZ80" s="1">
        <v>4.77</v>
      </c>
      <c r="BC80" s="3" t="s">
        <v>25</v>
      </c>
      <c r="BD80" s="1">
        <v>111</v>
      </c>
      <c r="BE80" s="1">
        <v>160</v>
      </c>
      <c r="BF80" s="1">
        <v>2.31</v>
      </c>
      <c r="BG80" s="1">
        <v>60</v>
      </c>
      <c r="BH80" s="1">
        <v>1.38</v>
      </c>
      <c r="BI80" s="1">
        <v>209</v>
      </c>
      <c r="BJ80" s="1">
        <v>3.73</v>
      </c>
      <c r="BK80" s="1">
        <v>74</v>
      </c>
      <c r="BL80" s="1">
        <v>1.02</v>
      </c>
      <c r="BM80" s="1">
        <v>196</v>
      </c>
      <c r="BN80" s="1">
        <v>6.84</v>
      </c>
      <c r="BO80" s="1">
        <v>93</v>
      </c>
      <c r="BP80" s="1">
        <v>3.38</v>
      </c>
      <c r="BQ80" s="1">
        <v>23</v>
      </c>
      <c r="BR80" s="1">
        <v>0.92</v>
      </c>
      <c r="BU80" s="1">
        <v>10</v>
      </c>
      <c r="BV80" s="1">
        <v>0.35</v>
      </c>
      <c r="BY80" s="1">
        <v>28</v>
      </c>
      <c r="BZ80" s="1">
        <v>26</v>
      </c>
      <c r="CA80" s="1">
        <v>24.26</v>
      </c>
      <c r="CC80" s="1">
        <v>14</v>
      </c>
      <c r="CD80" s="1">
        <v>13</v>
      </c>
      <c r="CE80" s="1">
        <v>10.81</v>
      </c>
      <c r="CG80" s="3"/>
      <c r="CH80" s="1">
        <v>169</v>
      </c>
      <c r="CI80" s="1">
        <v>2.36</v>
      </c>
      <c r="CJ80" s="1">
        <v>87</v>
      </c>
      <c r="CK80" s="1">
        <v>1.5</v>
      </c>
      <c r="CL80" s="1">
        <v>214</v>
      </c>
      <c r="CM80" s="1">
        <v>4.89</v>
      </c>
      <c r="CN80" s="1">
        <v>86</v>
      </c>
      <c r="CO80" s="1">
        <v>2.28</v>
      </c>
      <c r="CP80" s="1">
        <v>194</v>
      </c>
      <c r="CQ80" s="1">
        <v>6.76</v>
      </c>
      <c r="CR80" s="1">
        <v>103</v>
      </c>
      <c r="CS80" s="1">
        <v>3.61</v>
      </c>
      <c r="CT80" s="1">
        <v>225</v>
      </c>
      <c r="CU80" s="1">
        <v>8.99</v>
      </c>
      <c r="CV80" s="1">
        <v>87</v>
      </c>
      <c r="CW80" s="1">
        <v>2.88</v>
      </c>
      <c r="CX80" s="1">
        <v>476</v>
      </c>
      <c r="CY80" s="1">
        <v>22.44</v>
      </c>
      <c r="DA80" s="1">
        <v>226</v>
      </c>
      <c r="DB80" s="1">
        <v>9.08</v>
      </c>
    </row>
    <row r="81" spans="1:97">
      <c r="A81" s="3"/>
      <c r="D81" s="1">
        <v>1.10044</v>
      </c>
      <c r="F81" s="1">
        <v>1.10044</v>
      </c>
      <c r="L81" s="1">
        <v>1.10044</v>
      </c>
      <c r="N81" s="1">
        <v>1.10044</v>
      </c>
      <c r="O81" s="1">
        <v>24</v>
      </c>
      <c r="P81" s="1">
        <v>0.89</v>
      </c>
      <c r="R81" s="1">
        <f>O90</f>
        <v>242</v>
      </c>
      <c r="S81" s="1">
        <v>5</v>
      </c>
      <c r="T81" s="1">
        <v>0.14</v>
      </c>
      <c r="V81" s="1">
        <f>S90</f>
        <v>79</v>
      </c>
      <c r="W81" s="1">
        <v>21</v>
      </c>
      <c r="X81" s="1">
        <v>21</v>
      </c>
      <c r="Y81" s="1">
        <v>1.10044</v>
      </c>
      <c r="AA81" s="1">
        <v>8</v>
      </c>
      <c r="AB81" s="1">
        <v>6</v>
      </c>
      <c r="AC81" s="1">
        <v>1.10044</v>
      </c>
      <c r="AE81" s="3"/>
      <c r="AG81" s="1">
        <v>1.10044</v>
      </c>
      <c r="AI81" s="1">
        <v>1.10044</v>
      </c>
      <c r="AK81" s="1">
        <v>1.10044</v>
      </c>
      <c r="AM81" s="1">
        <v>1.10044</v>
      </c>
      <c r="AO81" s="1">
        <v>1.10044</v>
      </c>
      <c r="AQ81" s="1">
        <v>1.10044</v>
      </c>
      <c r="BC81" s="3"/>
      <c r="BF81" s="1">
        <v>1.10044</v>
      </c>
      <c r="BH81" s="1">
        <v>1.10044</v>
      </c>
      <c r="BN81" s="1">
        <v>1.10044</v>
      </c>
      <c r="BP81" s="1">
        <v>1.10044</v>
      </c>
      <c r="BQ81" s="1">
        <v>21</v>
      </c>
      <c r="BR81" s="1">
        <v>0.82</v>
      </c>
      <c r="BT81" s="1">
        <f>BQ90</f>
        <v>218</v>
      </c>
      <c r="BU81" s="1">
        <v>11</v>
      </c>
      <c r="BV81" s="1">
        <v>0.39</v>
      </c>
      <c r="BX81" s="1">
        <f>BU90</f>
        <v>74</v>
      </c>
      <c r="BY81" s="1">
        <v>26</v>
      </c>
      <c r="BZ81" s="1">
        <v>24</v>
      </c>
      <c r="CA81" s="1">
        <v>1.10044</v>
      </c>
      <c r="CC81" s="1">
        <v>9</v>
      </c>
      <c r="CD81" s="1">
        <v>11</v>
      </c>
      <c r="CE81" s="1">
        <v>1.10044</v>
      </c>
      <c r="CG81" s="3"/>
      <c r="CI81" s="1">
        <v>1.10044</v>
      </c>
      <c r="CK81" s="1">
        <v>1.10044</v>
      </c>
      <c r="CM81" s="1">
        <v>1.10044</v>
      </c>
      <c r="CO81" s="1">
        <v>1.10044</v>
      </c>
      <c r="CQ81" s="1">
        <v>1.10044</v>
      </c>
      <c r="CS81" s="1">
        <v>1.10044</v>
      </c>
    </row>
    <row r="82" spans="1:97">
      <c r="A82" s="3"/>
      <c r="D82" s="1">
        <f>D80-D81</f>
        <v>1.59956</v>
      </c>
      <c r="F82" s="1">
        <f>F80-F81</f>
        <v>0.46956</v>
      </c>
      <c r="H82" s="1">
        <f>H80</f>
        <v>3.26</v>
      </c>
      <c r="J82" s="1">
        <f>J80</f>
        <v>0.71</v>
      </c>
      <c r="L82" s="1">
        <f>L80-L81</f>
        <v>4.73956</v>
      </c>
      <c r="N82" s="1">
        <f>N80-N81</f>
        <v>0.95956</v>
      </c>
      <c r="O82" s="1">
        <v>30</v>
      </c>
      <c r="P82" s="1">
        <v>1.16</v>
      </c>
      <c r="R82" s="1">
        <f>P90</f>
        <v>8.76</v>
      </c>
      <c r="S82" s="1">
        <v>9</v>
      </c>
      <c r="T82" s="1">
        <v>0.27</v>
      </c>
      <c r="V82" s="1">
        <f>T90</f>
        <v>2.33</v>
      </c>
      <c r="W82" s="1">
        <v>23</v>
      </c>
      <c r="X82" s="1">
        <v>25</v>
      </c>
      <c r="Y82" s="1">
        <f>Y80-Y81</f>
        <v>18.63956</v>
      </c>
      <c r="AA82" s="1">
        <v>6</v>
      </c>
      <c r="AB82" s="1">
        <v>9</v>
      </c>
      <c r="AC82" s="1">
        <f>AC80-AC81</f>
        <v>4.95956</v>
      </c>
      <c r="AE82" s="3"/>
      <c r="AG82" s="1">
        <f>AG80-AG81</f>
        <v>1.54956</v>
      </c>
      <c r="AI82" s="1">
        <f>AI80-AI81</f>
        <v>0.46956</v>
      </c>
      <c r="AK82" s="1">
        <f>AK80-AK81</f>
        <v>3.40956</v>
      </c>
      <c r="AM82" s="1">
        <f>AM80-AM81</f>
        <v>1.18956</v>
      </c>
      <c r="AO82" s="1">
        <f>AO80-AO81</f>
        <v>5.40956</v>
      </c>
      <c r="AQ82" s="1">
        <f>AQ80-AQ81</f>
        <v>1.85956</v>
      </c>
      <c r="BC82" s="3"/>
      <c r="BF82" s="1">
        <f>BF80-BF81</f>
        <v>1.20956</v>
      </c>
      <c r="BH82" s="1">
        <f>BH80-BH81</f>
        <v>0.27956</v>
      </c>
      <c r="BJ82" s="1">
        <f>BJ80</f>
        <v>3.73</v>
      </c>
      <c r="BL82" s="1">
        <f>BL80</f>
        <v>1.02</v>
      </c>
      <c r="BN82" s="1">
        <f>BN80-BN81</f>
        <v>5.73956</v>
      </c>
      <c r="BP82" s="1">
        <f>BP80-BP81</f>
        <v>2.27956</v>
      </c>
      <c r="BQ82" s="1">
        <v>22</v>
      </c>
      <c r="BR82" s="1">
        <v>0.84</v>
      </c>
      <c r="BT82" s="1">
        <f>BR90</f>
        <v>8.74</v>
      </c>
      <c r="BU82" s="1">
        <v>4</v>
      </c>
      <c r="BV82" s="1">
        <v>0.16</v>
      </c>
      <c r="BX82" s="1">
        <f>BV90</f>
        <v>2.46</v>
      </c>
      <c r="BY82" s="1">
        <v>22</v>
      </c>
      <c r="BZ82" s="1">
        <v>27</v>
      </c>
      <c r="CA82" s="1">
        <f>CA80-CA81</f>
        <v>23.15956</v>
      </c>
      <c r="CC82" s="1">
        <v>15</v>
      </c>
      <c r="CD82" s="1">
        <v>9</v>
      </c>
      <c r="CE82" s="1">
        <f>CE80-CE81</f>
        <v>9.70956</v>
      </c>
      <c r="CG82" s="3"/>
      <c r="CI82" s="1">
        <f>CI80-CI81</f>
        <v>1.25956</v>
      </c>
      <c r="CK82" s="1">
        <f>CK80-CK81</f>
        <v>0.39956</v>
      </c>
      <c r="CM82" s="1">
        <f>CM80-CM81</f>
        <v>3.78956</v>
      </c>
      <c r="CO82" s="1">
        <f>CO80-CO81</f>
        <v>1.17956</v>
      </c>
      <c r="CQ82" s="1">
        <f>CQ80-CQ81</f>
        <v>5.65956</v>
      </c>
      <c r="CS82" s="1">
        <f>CS80-CS81</f>
        <v>2.50956</v>
      </c>
    </row>
    <row r="83" spans="1:85">
      <c r="A83" s="3"/>
      <c r="O83" s="1">
        <v>19</v>
      </c>
      <c r="P83" s="1">
        <v>0.67</v>
      </c>
      <c r="S83" s="1">
        <v>2</v>
      </c>
      <c r="T83" s="1">
        <v>0.06</v>
      </c>
      <c r="W83" s="1">
        <v>22</v>
      </c>
      <c r="X83" s="1">
        <v>21</v>
      </c>
      <c r="AA83" s="1">
        <v>14</v>
      </c>
      <c r="AB83" s="1">
        <v>5</v>
      </c>
      <c r="AE83" s="3"/>
      <c r="BC83" s="3"/>
      <c r="BQ83" s="1">
        <v>18</v>
      </c>
      <c r="BR83" s="1">
        <v>0.64</v>
      </c>
      <c r="BU83" s="1">
        <v>7</v>
      </c>
      <c r="BV83" s="1">
        <v>0.22</v>
      </c>
      <c r="BY83" s="1">
        <v>22</v>
      </c>
      <c r="BZ83" s="1">
        <v>23</v>
      </c>
      <c r="CC83" s="1">
        <v>14</v>
      </c>
      <c r="CD83" s="1">
        <v>11</v>
      </c>
      <c r="CG83" s="3"/>
    </row>
    <row r="84" spans="1:85">
      <c r="A84" s="3"/>
      <c r="O84" s="1">
        <v>24</v>
      </c>
      <c r="P84" s="1">
        <v>0.84</v>
      </c>
      <c r="S84" s="1">
        <v>7</v>
      </c>
      <c r="T84" s="1">
        <v>0.21</v>
      </c>
      <c r="W84" s="1">
        <v>21</v>
      </c>
      <c r="X84" s="1">
        <v>22</v>
      </c>
      <c r="AA84" s="1">
        <v>9</v>
      </c>
      <c r="AB84" s="1">
        <v>7</v>
      </c>
      <c r="AE84" s="3"/>
      <c r="BC84" s="3"/>
      <c r="BQ84" s="1">
        <v>23</v>
      </c>
      <c r="BR84" s="1">
        <v>0.99</v>
      </c>
      <c r="BU84" s="1">
        <v>9</v>
      </c>
      <c r="BV84" s="1">
        <v>0.32</v>
      </c>
      <c r="BY84" s="1">
        <v>22</v>
      </c>
      <c r="BZ84" s="1">
        <v>24</v>
      </c>
      <c r="CC84" s="1">
        <v>17</v>
      </c>
      <c r="CD84" s="1">
        <v>10</v>
      </c>
      <c r="CG84" s="3"/>
    </row>
    <row r="85" spans="1:106">
      <c r="A85" s="3"/>
      <c r="O85" s="1">
        <v>24</v>
      </c>
      <c r="P85" s="1">
        <v>0.85</v>
      </c>
      <c r="S85" s="1">
        <v>9</v>
      </c>
      <c r="T85" s="1">
        <v>0.26</v>
      </c>
      <c r="W85" s="1">
        <v>22</v>
      </c>
      <c r="X85" s="1">
        <v>20</v>
      </c>
      <c r="AA85" s="1">
        <v>7</v>
      </c>
      <c r="AB85" s="1">
        <v>4</v>
      </c>
      <c r="AD85" s="1">
        <f>Y87*Z87+AC87*AD87</f>
        <v>1.179956</v>
      </c>
      <c r="AE85" s="3"/>
      <c r="AZ85" s="1">
        <f>AV87*AW87+AY87*AZ87</f>
        <v>1.1655</v>
      </c>
      <c r="BC85" s="3"/>
      <c r="BQ85" s="1">
        <v>25</v>
      </c>
      <c r="BR85" s="1">
        <v>1.05</v>
      </c>
      <c r="BU85" s="1">
        <v>7</v>
      </c>
      <c r="BV85" s="1">
        <v>0.23</v>
      </c>
      <c r="BY85" s="1">
        <v>26</v>
      </c>
      <c r="BZ85" s="1">
        <v>25</v>
      </c>
      <c r="CC85" s="1">
        <v>14</v>
      </c>
      <c r="CD85" s="1">
        <v>11</v>
      </c>
      <c r="CF85" s="1">
        <f>CA87*CB87+CE87*CF87</f>
        <v>1.643456</v>
      </c>
      <c r="CG85" s="3"/>
      <c r="DB85" s="1">
        <f>CX87*CY87+DA87*DB87</f>
        <v>1.576</v>
      </c>
    </row>
    <row r="86" spans="1:85">
      <c r="A86" s="3"/>
      <c r="O86" s="1">
        <v>30</v>
      </c>
      <c r="P86" s="1">
        <v>1.11</v>
      </c>
      <c r="S86" s="1">
        <v>15</v>
      </c>
      <c r="T86" s="1">
        <v>0.45</v>
      </c>
      <c r="W86" s="1">
        <v>21</v>
      </c>
      <c r="X86" s="1">
        <v>22</v>
      </c>
      <c r="AA86" s="1">
        <v>9</v>
      </c>
      <c r="AB86" s="1">
        <v>5</v>
      </c>
      <c r="AE86" s="3"/>
      <c r="BC86" s="3"/>
      <c r="BQ86" s="1">
        <v>24</v>
      </c>
      <c r="BR86" s="1">
        <v>0.97</v>
      </c>
      <c r="BU86" s="1">
        <v>7</v>
      </c>
      <c r="BV86" s="1">
        <v>0.28</v>
      </c>
      <c r="BY86" s="1">
        <v>20</v>
      </c>
      <c r="BZ86" s="1">
        <v>24</v>
      </c>
      <c r="CC86" s="1">
        <v>9</v>
      </c>
      <c r="CD86" s="1">
        <v>8</v>
      </c>
      <c r="CG86" s="3"/>
    </row>
    <row r="87" spans="1:106">
      <c r="A87" s="3"/>
      <c r="C87" s="1">
        <f>C80</f>
        <v>193</v>
      </c>
      <c r="D87" s="1">
        <f>D82/C80</f>
        <v>0.00828787564766839</v>
      </c>
      <c r="E87" s="1">
        <f>E80</f>
        <v>84</v>
      </c>
      <c r="F87" s="1">
        <f>F82/E80</f>
        <v>0.00559</v>
      </c>
      <c r="G87" s="1">
        <f>G80</f>
        <v>188</v>
      </c>
      <c r="H87" s="1">
        <f>H82/G80</f>
        <v>0.0173404255319149</v>
      </c>
      <c r="I87" s="1">
        <f>I80</f>
        <v>51</v>
      </c>
      <c r="J87" s="1">
        <f>J82/I80</f>
        <v>0.013921568627451</v>
      </c>
      <c r="K87" s="1">
        <f>K80</f>
        <v>171</v>
      </c>
      <c r="L87" s="1">
        <f>L82/K80</f>
        <v>0.0277167251461988</v>
      </c>
      <c r="M87" s="1">
        <f>M80</f>
        <v>43</v>
      </c>
      <c r="N87" s="1">
        <f>N82/M80</f>
        <v>0.0223153488372093</v>
      </c>
      <c r="O87" s="1">
        <v>23</v>
      </c>
      <c r="P87" s="1">
        <v>0.82</v>
      </c>
      <c r="Q87" s="1">
        <f>O90</f>
        <v>242</v>
      </c>
      <c r="R87" s="1">
        <f>R82/R81</f>
        <v>0.036198347107438</v>
      </c>
      <c r="S87" s="1">
        <v>7</v>
      </c>
      <c r="T87" s="1">
        <v>0.21</v>
      </c>
      <c r="U87" s="1">
        <f>S90</f>
        <v>79</v>
      </c>
      <c r="V87" s="1">
        <f>V82/V81</f>
        <v>0.029493670886076</v>
      </c>
      <c r="W87" s="1">
        <v>21</v>
      </c>
      <c r="X87" s="1">
        <v>23</v>
      </c>
      <c r="Y87" s="1">
        <f>X90/20</f>
        <v>21.9</v>
      </c>
      <c r="Z87" s="1">
        <f>Y82/X90</f>
        <v>0.0425560730593607</v>
      </c>
      <c r="AA87" s="1">
        <v>8</v>
      </c>
      <c r="AB87" s="1">
        <v>7</v>
      </c>
      <c r="AC87" s="1">
        <f>AB90/20</f>
        <v>7.35</v>
      </c>
      <c r="AD87" s="1">
        <f>AC82/AB90</f>
        <v>0.0337385034013605</v>
      </c>
      <c r="AE87" s="3"/>
      <c r="AF87" s="1">
        <f>AF80</f>
        <v>191</v>
      </c>
      <c r="AG87" s="1">
        <f>AG82/AF80</f>
        <v>0.00811287958115183</v>
      </c>
      <c r="AH87" s="1">
        <f>AH80</f>
        <v>86</v>
      </c>
      <c r="AI87" s="1">
        <f>AI82/AH80</f>
        <v>0.00546</v>
      </c>
      <c r="AJ87" s="1">
        <f>AJ80</f>
        <v>198</v>
      </c>
      <c r="AK87" s="1">
        <f>AK82/AJ80</f>
        <v>0.01722</v>
      </c>
      <c r="AL87" s="1">
        <f>AL80</f>
        <v>86</v>
      </c>
      <c r="AM87" s="1">
        <f>AM82/AL80</f>
        <v>0.0138320930232558</v>
      </c>
      <c r="AN87" s="1">
        <f>AN80</f>
        <v>196</v>
      </c>
      <c r="AO87" s="1">
        <f>AO82/AN80</f>
        <v>0.0275997959183673</v>
      </c>
      <c r="AP87" s="1">
        <f>AP80</f>
        <v>84</v>
      </c>
      <c r="AQ87" s="1">
        <f>AQ82/AP80</f>
        <v>0.022137619047619</v>
      </c>
      <c r="AR87" s="1">
        <f>AR80</f>
        <v>227</v>
      </c>
      <c r="AS87" s="1">
        <f>AS80/AR80</f>
        <v>0.036079295154185</v>
      </c>
      <c r="AT87" s="1">
        <f>AT80</f>
        <v>92</v>
      </c>
      <c r="AU87" s="1">
        <f>AU80/AT80</f>
        <v>0.0294565217391304</v>
      </c>
      <c r="AV87" s="1">
        <f>AV80/20</f>
        <v>21.85</v>
      </c>
      <c r="AW87" s="1">
        <f>AW80/AV80</f>
        <v>0.0424256292906178</v>
      </c>
      <c r="AY87" s="1">
        <f>AY80/20</f>
        <v>7.1</v>
      </c>
      <c r="AZ87" s="1">
        <f>AZ80/AY80</f>
        <v>0.0335915492957746</v>
      </c>
      <c r="BC87" s="3"/>
      <c r="BE87" s="1">
        <f>BE80</f>
        <v>160</v>
      </c>
      <c r="BF87" s="1">
        <f>BF82/BE80</f>
        <v>0.00755975</v>
      </c>
      <c r="BG87" s="1">
        <f>BG80</f>
        <v>60</v>
      </c>
      <c r="BH87" s="1">
        <f>BH82/BG80</f>
        <v>0.00465933333333333</v>
      </c>
      <c r="BI87" s="1">
        <f>BI80</f>
        <v>209</v>
      </c>
      <c r="BJ87" s="1">
        <f>BJ82/BI80</f>
        <v>0.0178468899521531</v>
      </c>
      <c r="BK87" s="1">
        <f>BK80</f>
        <v>74</v>
      </c>
      <c r="BL87" s="1">
        <f>BL82/BK80</f>
        <v>0.0137837837837838</v>
      </c>
      <c r="BM87" s="1">
        <f>BM80</f>
        <v>196</v>
      </c>
      <c r="BN87" s="1">
        <f>BN82/BM80</f>
        <v>0.0292834693877551</v>
      </c>
      <c r="BO87" s="1">
        <f>BO80</f>
        <v>93</v>
      </c>
      <c r="BP87" s="1">
        <f>BP82/BO80</f>
        <v>0.0245113978494624</v>
      </c>
      <c r="BQ87" s="1">
        <v>22</v>
      </c>
      <c r="BR87" s="1">
        <v>0.95</v>
      </c>
      <c r="BS87" s="1">
        <f>BQ90</f>
        <v>218</v>
      </c>
      <c r="BT87" s="1">
        <f>BT82/BT81</f>
        <v>0.040091743119266</v>
      </c>
      <c r="BU87" s="1">
        <v>5</v>
      </c>
      <c r="BV87" s="1">
        <v>0.16</v>
      </c>
      <c r="BW87" s="1">
        <f>BU90</f>
        <v>74</v>
      </c>
      <c r="BX87" s="1">
        <f>BX82/BX81</f>
        <v>0.0332432432432433</v>
      </c>
      <c r="BY87" s="1">
        <v>24</v>
      </c>
      <c r="BZ87" s="1">
        <v>27</v>
      </c>
      <c r="CA87" s="1">
        <f>BZ90/20</f>
        <v>24.5</v>
      </c>
      <c r="CB87" s="1">
        <f>CA82/BZ90</f>
        <v>0.0472644081632653</v>
      </c>
      <c r="CC87" s="1">
        <v>9</v>
      </c>
      <c r="CD87" s="1">
        <v>12</v>
      </c>
      <c r="CE87" s="1">
        <f>CD90/20</f>
        <v>12.05</v>
      </c>
      <c r="CF87" s="1">
        <f>CE82/CD90</f>
        <v>0.0402886307053942</v>
      </c>
      <c r="CG87" s="3"/>
      <c r="CH87" s="1">
        <f>CH80</f>
        <v>169</v>
      </c>
      <c r="CI87" s="1">
        <f>CI82/CH80</f>
        <v>0.00745301775147929</v>
      </c>
      <c r="CJ87" s="1">
        <f>CJ80</f>
        <v>87</v>
      </c>
      <c r="CK87" s="1">
        <f>CK82/CJ80</f>
        <v>0.00459264367816092</v>
      </c>
      <c r="CL87" s="1">
        <f>CL80</f>
        <v>214</v>
      </c>
      <c r="CM87" s="1">
        <f>CM82/CL80</f>
        <v>0.0177082242990654</v>
      </c>
      <c r="CN87" s="1">
        <f>CN80</f>
        <v>86</v>
      </c>
      <c r="CO87" s="1">
        <f>CO82/CN80</f>
        <v>0.0137158139534884</v>
      </c>
      <c r="CP87" s="1">
        <f>CP80</f>
        <v>194</v>
      </c>
      <c r="CQ87" s="1">
        <f>CQ82/CP80</f>
        <v>0.0291729896907216</v>
      </c>
      <c r="CR87" s="1">
        <f>CR80</f>
        <v>103</v>
      </c>
      <c r="CS87" s="1">
        <f>CS82/CR80</f>
        <v>0.0243646601941748</v>
      </c>
      <c r="CT87" s="1">
        <f>CT80</f>
        <v>225</v>
      </c>
      <c r="CU87" s="1">
        <f>CU80/CT80</f>
        <v>0.0399555555555556</v>
      </c>
      <c r="CV87" s="1">
        <f>CV80</f>
        <v>87</v>
      </c>
      <c r="CW87" s="1">
        <f>CW80/CV80</f>
        <v>0.0331034482758621</v>
      </c>
      <c r="CX87" s="1">
        <f>CX80/20</f>
        <v>23.8</v>
      </c>
      <c r="CY87" s="1">
        <f>CY80/CX80</f>
        <v>0.0471428571428571</v>
      </c>
      <c r="DA87" s="1">
        <f>DA80/20</f>
        <v>11.3</v>
      </c>
      <c r="DB87" s="1">
        <f>DB80/DA80</f>
        <v>0.0401769911504425</v>
      </c>
    </row>
    <row r="88" spans="1:106">
      <c r="A88" s="3"/>
      <c r="O88" s="1">
        <v>25</v>
      </c>
      <c r="P88" s="1">
        <v>0.89</v>
      </c>
      <c r="S88" s="1">
        <v>15</v>
      </c>
      <c r="T88" s="1">
        <v>0.44</v>
      </c>
      <c r="W88" s="1">
        <v>25</v>
      </c>
      <c r="X88" s="1">
        <v>21</v>
      </c>
      <c r="AA88" s="1">
        <v>8</v>
      </c>
      <c r="AB88" s="1">
        <v>5</v>
      </c>
      <c r="AE88" s="3"/>
      <c r="BC88" s="3"/>
      <c r="BN88" s="1">
        <f>BN87-BJ87</f>
        <v>0.011436579435602</v>
      </c>
      <c r="BP88" s="1">
        <f>BP87-BL87</f>
        <v>0.0107276140656786</v>
      </c>
      <c r="BQ88" s="1">
        <v>23</v>
      </c>
      <c r="BR88" s="1">
        <v>0.87</v>
      </c>
      <c r="BT88" s="1">
        <f>BT87-BN87</f>
        <v>0.0108082737315109</v>
      </c>
      <c r="BU88" s="1">
        <v>9</v>
      </c>
      <c r="BV88" s="1">
        <v>0.21</v>
      </c>
      <c r="BX88" s="1">
        <f>BX87-BP87</f>
        <v>0.00873184539378088</v>
      </c>
      <c r="BY88" s="1">
        <v>25</v>
      </c>
      <c r="BZ88" s="1">
        <v>29</v>
      </c>
      <c r="CB88" s="1">
        <f>CB87-BT87</f>
        <v>0.00717266504399926</v>
      </c>
      <c r="CC88" s="1">
        <v>15</v>
      </c>
      <c r="CD88" s="1">
        <v>14</v>
      </c>
      <c r="CF88" s="1">
        <f>CF87-BX87</f>
        <v>0.00704538746215094</v>
      </c>
      <c r="CG88" s="3"/>
      <c r="CI88" s="1">
        <f>CI87-0</f>
        <v>0.00745301775147929</v>
      </c>
      <c r="CK88" s="1">
        <f>CK87-0</f>
        <v>0.00459264367816092</v>
      </c>
      <c r="CM88" s="1">
        <f>CM87-CI87</f>
        <v>0.0102552065475861</v>
      </c>
      <c r="CO88" s="1">
        <f>CO87-CK87</f>
        <v>0.00912317027532745</v>
      </c>
      <c r="CQ88" s="1">
        <f>CQ87-CM87</f>
        <v>0.0114647653916562</v>
      </c>
      <c r="CS88" s="1">
        <f>CS87-CO87</f>
        <v>0.0106488462406864</v>
      </c>
      <c r="CU88" s="1">
        <f>CU87-CQ87</f>
        <v>0.0107825658648339</v>
      </c>
      <c r="CW88" s="1">
        <f>CW87-CS87</f>
        <v>0.00873878808168732</v>
      </c>
      <c r="CY88" s="1">
        <f>CY87-CU87</f>
        <v>0.00718730158730159</v>
      </c>
      <c r="DB88" s="1">
        <f>DB87-CW87</f>
        <v>0.00707354287458041</v>
      </c>
    </row>
    <row r="89" spans="1:85">
      <c r="A89" s="3"/>
      <c r="O89" s="1">
        <v>21</v>
      </c>
      <c r="P89" s="1">
        <v>0.72</v>
      </c>
      <c r="S89" s="1">
        <v>6</v>
      </c>
      <c r="T89" s="1">
        <v>0.17</v>
      </c>
      <c r="W89" s="1">
        <v>22</v>
      </c>
      <c r="X89" s="1">
        <v>20</v>
      </c>
      <c r="AA89" s="1">
        <v>5</v>
      </c>
      <c r="AB89" s="1">
        <v>6</v>
      </c>
      <c r="AE89" s="3"/>
      <c r="BC89" s="3"/>
      <c r="BQ89" s="1">
        <v>17</v>
      </c>
      <c r="BR89" s="1">
        <v>0.69</v>
      </c>
      <c r="BU89" s="1">
        <v>5</v>
      </c>
      <c r="BV89" s="1">
        <v>0.14</v>
      </c>
      <c r="BY89" s="1">
        <v>20</v>
      </c>
      <c r="BZ89" s="1">
        <v>26</v>
      </c>
      <c r="CC89" s="1">
        <v>13</v>
      </c>
      <c r="CD89" s="1">
        <v>13</v>
      </c>
      <c r="CG89" s="3"/>
    </row>
    <row r="90" spans="1:85">
      <c r="A90" s="4" t="s">
        <v>11</v>
      </c>
      <c r="O90" s="1">
        <f>SUM(O80:O89)</f>
        <v>242</v>
      </c>
      <c r="P90" s="1">
        <f>SUM(P80:P89)</f>
        <v>8.76</v>
      </c>
      <c r="S90" s="1">
        <f>SUM(S80:S89)</f>
        <v>79</v>
      </c>
      <c r="T90" s="1">
        <f>SUM(T80:T89)</f>
        <v>2.33</v>
      </c>
      <c r="X90" s="1">
        <f>SUM(W80:X89)</f>
        <v>438</v>
      </c>
      <c r="AB90" s="1">
        <f>SUM(AA80:AB89)</f>
        <v>147</v>
      </c>
      <c r="AE90" s="4"/>
      <c r="BC90" s="4" t="s">
        <v>11</v>
      </c>
      <c r="BQ90" s="1">
        <f>SUM(BQ80:BQ89)</f>
        <v>218</v>
      </c>
      <c r="BR90" s="1">
        <f>SUM(BR80:BR89)</f>
        <v>8.74</v>
      </c>
      <c r="BU90" s="1">
        <f>SUM(BU80:BU89)</f>
        <v>74</v>
      </c>
      <c r="BV90" s="1">
        <f>SUM(BV80:BV89)</f>
        <v>2.46</v>
      </c>
      <c r="BZ90" s="1">
        <f>SUM(BY80:BZ89)</f>
        <v>490</v>
      </c>
      <c r="CD90" s="1">
        <f>SUM(CC80:CD89)</f>
        <v>241</v>
      </c>
      <c r="CG90" s="4"/>
    </row>
    <row r="91" spans="1:106">
      <c r="A91" s="3" t="s">
        <v>26</v>
      </c>
      <c r="B91" s="1">
        <v>45</v>
      </c>
      <c r="C91" s="1">
        <v>177</v>
      </c>
      <c r="D91" s="1">
        <v>2.59</v>
      </c>
      <c r="E91" s="1">
        <v>86</v>
      </c>
      <c r="F91" s="1">
        <v>1.59</v>
      </c>
      <c r="G91" s="1">
        <v>222</v>
      </c>
      <c r="H91" s="1">
        <v>3.83</v>
      </c>
      <c r="I91" s="1">
        <v>70</v>
      </c>
      <c r="J91" s="1">
        <v>0.92</v>
      </c>
      <c r="K91" s="1">
        <v>183</v>
      </c>
      <c r="L91" s="1">
        <v>6.16</v>
      </c>
      <c r="M91" s="1">
        <v>60</v>
      </c>
      <c r="N91" s="1">
        <v>2.44</v>
      </c>
      <c r="O91" s="1">
        <v>23</v>
      </c>
      <c r="P91" s="1">
        <v>0.88</v>
      </c>
      <c r="S91" s="1">
        <v>8</v>
      </c>
      <c r="T91" s="1">
        <v>0.23</v>
      </c>
      <c r="W91" s="1">
        <v>26</v>
      </c>
      <c r="X91" s="1">
        <v>23</v>
      </c>
      <c r="Y91" s="1">
        <v>19.89</v>
      </c>
      <c r="AA91" s="1">
        <v>7</v>
      </c>
      <c r="AB91" s="1">
        <v>4</v>
      </c>
      <c r="AC91" s="1">
        <v>5.89</v>
      </c>
      <c r="AE91" s="3"/>
      <c r="AF91" s="1">
        <v>196</v>
      </c>
      <c r="AG91" s="1">
        <v>2.71</v>
      </c>
      <c r="AH91" s="1">
        <v>96</v>
      </c>
      <c r="AI91" s="1">
        <v>1.63</v>
      </c>
      <c r="AJ91" s="1">
        <v>230</v>
      </c>
      <c r="AK91" s="1">
        <v>5.04</v>
      </c>
      <c r="AL91" s="1">
        <v>92</v>
      </c>
      <c r="AM91" s="1">
        <v>2.3</v>
      </c>
      <c r="AN91" s="1">
        <v>204</v>
      </c>
      <c r="AO91" s="1">
        <v>6.72</v>
      </c>
      <c r="AP91" s="1">
        <v>69</v>
      </c>
      <c r="AQ91" s="1">
        <v>2.63</v>
      </c>
      <c r="AR91" s="1">
        <v>199</v>
      </c>
      <c r="AS91" s="1">
        <v>7.24</v>
      </c>
      <c r="AT91" s="1">
        <v>87</v>
      </c>
      <c r="AU91" s="1">
        <v>2.53</v>
      </c>
      <c r="AV91" s="1">
        <v>419</v>
      </c>
      <c r="AW91" s="1">
        <v>17.96</v>
      </c>
      <c r="AY91" s="1">
        <v>148</v>
      </c>
      <c r="AZ91" s="1">
        <v>4.94</v>
      </c>
      <c r="BC91" s="3" t="s">
        <v>27</v>
      </c>
      <c r="BD91" s="1">
        <v>114</v>
      </c>
      <c r="BE91" s="1">
        <v>189</v>
      </c>
      <c r="BF91" s="1">
        <v>2.57</v>
      </c>
      <c r="BG91" s="1">
        <v>92</v>
      </c>
      <c r="BH91" s="1">
        <v>1.53</v>
      </c>
      <c r="BI91" s="1">
        <v>157</v>
      </c>
      <c r="BJ91" s="1">
        <v>2.8</v>
      </c>
      <c r="BK91" s="1">
        <v>72</v>
      </c>
      <c r="BL91" s="1">
        <v>0.98</v>
      </c>
      <c r="BM91" s="1">
        <v>252</v>
      </c>
      <c r="BN91" s="1">
        <v>8.53</v>
      </c>
      <c r="BO91" s="1">
        <v>144</v>
      </c>
      <c r="BP91" s="1">
        <v>4.65</v>
      </c>
      <c r="BQ91" s="1">
        <v>24</v>
      </c>
      <c r="BR91" s="1">
        <v>0.98</v>
      </c>
      <c r="BU91" s="1">
        <v>10</v>
      </c>
      <c r="BV91" s="1">
        <v>0.4</v>
      </c>
      <c r="BY91" s="1">
        <v>22</v>
      </c>
      <c r="BZ91" s="1">
        <v>24</v>
      </c>
      <c r="CA91" s="1">
        <v>24.18</v>
      </c>
      <c r="CC91" s="1">
        <v>11</v>
      </c>
      <c r="CD91" s="1">
        <v>17</v>
      </c>
      <c r="CE91" s="1">
        <v>10.75</v>
      </c>
      <c r="CG91" s="3"/>
      <c r="CH91" s="1">
        <v>184</v>
      </c>
      <c r="CI91" s="1">
        <v>2.51</v>
      </c>
      <c r="CJ91" s="1">
        <v>91</v>
      </c>
      <c r="CK91" s="1">
        <v>1.52</v>
      </c>
      <c r="CL91" s="1">
        <v>156</v>
      </c>
      <c r="CM91" s="1">
        <v>3.86</v>
      </c>
      <c r="CN91" s="1">
        <v>84</v>
      </c>
      <c r="CO91" s="1">
        <v>2.23</v>
      </c>
      <c r="CP91" s="1">
        <v>215</v>
      </c>
      <c r="CQ91" s="1">
        <v>7.41</v>
      </c>
      <c r="CR91" s="1">
        <v>114</v>
      </c>
      <c r="CS91" s="1">
        <v>3.9</v>
      </c>
      <c r="CT91" s="1">
        <v>215</v>
      </c>
      <c r="CU91" s="1">
        <v>8.61</v>
      </c>
      <c r="CV91" s="1">
        <v>108</v>
      </c>
      <c r="CW91" s="1">
        <v>3.56</v>
      </c>
      <c r="CX91" s="1">
        <v>473</v>
      </c>
      <c r="CY91" s="1">
        <v>22.31</v>
      </c>
      <c r="DA91" s="1">
        <v>223</v>
      </c>
      <c r="DB91" s="1">
        <v>8.9</v>
      </c>
    </row>
    <row r="92" spans="1:97">
      <c r="A92" s="3"/>
      <c r="D92" s="1">
        <v>1.10044</v>
      </c>
      <c r="F92" s="1">
        <v>1.10044</v>
      </c>
      <c r="L92" s="1">
        <v>1.10044</v>
      </c>
      <c r="N92" s="1">
        <v>1.10044</v>
      </c>
      <c r="O92" s="1">
        <v>18</v>
      </c>
      <c r="P92" s="1">
        <v>0.61</v>
      </c>
      <c r="R92" s="1">
        <f>O101</f>
        <v>202</v>
      </c>
      <c r="S92" s="1">
        <v>5</v>
      </c>
      <c r="T92" s="1">
        <v>0.15</v>
      </c>
      <c r="V92" s="1">
        <f>S101</f>
        <v>49</v>
      </c>
      <c r="W92" s="1">
        <v>26</v>
      </c>
      <c r="X92" s="1">
        <v>22</v>
      </c>
      <c r="Y92" s="1">
        <v>1.10044</v>
      </c>
      <c r="AA92" s="1">
        <v>5</v>
      </c>
      <c r="AB92" s="1">
        <v>14</v>
      </c>
      <c r="AC92" s="1">
        <v>1.10044</v>
      </c>
      <c r="AE92" s="3"/>
      <c r="AG92" s="1">
        <v>1.10044</v>
      </c>
      <c r="AI92" s="1">
        <v>1.10044</v>
      </c>
      <c r="AK92" s="1">
        <v>1.10044</v>
      </c>
      <c r="AM92" s="1">
        <v>1.10044</v>
      </c>
      <c r="AO92" s="1">
        <v>1.10044</v>
      </c>
      <c r="AQ92" s="1">
        <v>1.10044</v>
      </c>
      <c r="BC92" s="3"/>
      <c r="BF92" s="1">
        <v>1.10044</v>
      </c>
      <c r="BH92" s="1">
        <v>1.10044</v>
      </c>
      <c r="BN92" s="1">
        <v>1.10044</v>
      </c>
      <c r="BP92" s="1">
        <v>1.10044</v>
      </c>
      <c r="BQ92" s="1">
        <v>20</v>
      </c>
      <c r="BR92" s="1">
        <v>0.83</v>
      </c>
      <c r="BT92" s="1">
        <f>BQ101</f>
        <v>202</v>
      </c>
      <c r="BU92" s="1">
        <v>3</v>
      </c>
      <c r="BV92" s="1">
        <v>0.07</v>
      </c>
      <c r="BX92" s="1">
        <f>BU101</f>
        <v>58</v>
      </c>
      <c r="BY92" s="1">
        <v>24</v>
      </c>
      <c r="BZ92" s="1">
        <v>26</v>
      </c>
      <c r="CA92" s="1">
        <v>1.10044</v>
      </c>
      <c r="CC92" s="1">
        <v>11</v>
      </c>
      <c r="CD92" s="1">
        <v>11</v>
      </c>
      <c r="CE92" s="1">
        <v>1.10044</v>
      </c>
      <c r="CG92" s="3"/>
      <c r="CI92" s="1">
        <v>1.10044</v>
      </c>
      <c r="CK92" s="1">
        <v>1.10044</v>
      </c>
      <c r="CM92" s="1">
        <v>1.10044</v>
      </c>
      <c r="CO92" s="1">
        <v>1.10044</v>
      </c>
      <c r="CQ92" s="1">
        <v>1.10044</v>
      </c>
      <c r="CS92" s="1">
        <v>1.10044</v>
      </c>
    </row>
    <row r="93" spans="1:97">
      <c r="A93" s="3"/>
      <c r="D93" s="1">
        <f>D91-D92</f>
        <v>1.48956</v>
      </c>
      <c r="F93" s="1">
        <f>F91-F92</f>
        <v>0.48956</v>
      </c>
      <c r="H93" s="1">
        <f>H91</f>
        <v>3.83</v>
      </c>
      <c r="J93" s="1">
        <f>J91</f>
        <v>0.92</v>
      </c>
      <c r="L93" s="1">
        <f>L91-L92</f>
        <v>5.05956</v>
      </c>
      <c r="N93" s="1">
        <f>N91-N92</f>
        <v>1.33956</v>
      </c>
      <c r="O93" s="1">
        <v>21</v>
      </c>
      <c r="P93" s="1">
        <v>0.72</v>
      </c>
      <c r="R93" s="1">
        <f>P101</f>
        <v>7.37</v>
      </c>
      <c r="S93" s="1">
        <v>4</v>
      </c>
      <c r="T93" s="1">
        <v>0.11</v>
      </c>
      <c r="V93" s="1">
        <f>T101</f>
        <v>1.43</v>
      </c>
      <c r="W93" s="1">
        <v>21</v>
      </c>
      <c r="X93" s="1">
        <v>19</v>
      </c>
      <c r="Y93" s="1">
        <f>Y91-Y92</f>
        <v>18.78956</v>
      </c>
      <c r="AA93" s="1">
        <v>4</v>
      </c>
      <c r="AB93" s="1">
        <v>4</v>
      </c>
      <c r="AC93" s="1">
        <f>AC91-AC92</f>
        <v>4.78956</v>
      </c>
      <c r="AE93" s="3"/>
      <c r="AG93" s="1">
        <f>AG91-AG92</f>
        <v>1.60956</v>
      </c>
      <c r="AI93" s="1">
        <f>AI91-AI92</f>
        <v>0.52956</v>
      </c>
      <c r="AK93" s="1">
        <f>AK91-AK92</f>
        <v>3.93956</v>
      </c>
      <c r="AM93" s="1">
        <f>AM91-AM92</f>
        <v>1.19956</v>
      </c>
      <c r="AO93" s="1">
        <f>AO91-AO92</f>
        <v>5.61956</v>
      </c>
      <c r="AQ93" s="1">
        <f>AQ91-AQ92</f>
        <v>1.52956</v>
      </c>
      <c r="BC93" s="3"/>
      <c r="BF93" s="1">
        <f>BF91-BF92</f>
        <v>1.46956</v>
      </c>
      <c r="BH93" s="1">
        <f>BH91-BH92</f>
        <v>0.42956</v>
      </c>
      <c r="BJ93" s="1">
        <f>BJ91</f>
        <v>2.8</v>
      </c>
      <c r="BL93" s="1">
        <f>BL91</f>
        <v>0.98</v>
      </c>
      <c r="BN93" s="1">
        <f>BN91-BN92</f>
        <v>7.42956</v>
      </c>
      <c r="BP93" s="1">
        <f>BP91-BP92</f>
        <v>3.54956</v>
      </c>
      <c r="BQ93" s="1">
        <v>19</v>
      </c>
      <c r="BR93" s="1">
        <v>0.79</v>
      </c>
      <c r="BT93" s="1">
        <f>BR101</f>
        <v>8.11</v>
      </c>
      <c r="BU93" s="1">
        <v>3</v>
      </c>
      <c r="BV93" s="1">
        <v>0.09</v>
      </c>
      <c r="BX93" s="1">
        <f>BV101</f>
        <v>1.92</v>
      </c>
      <c r="BY93" s="1">
        <v>27</v>
      </c>
      <c r="BZ93" s="1">
        <v>25</v>
      </c>
      <c r="CA93" s="1">
        <f>CA91-CA92</f>
        <v>23.07956</v>
      </c>
      <c r="CC93" s="1">
        <v>14</v>
      </c>
      <c r="CD93" s="1">
        <v>12</v>
      </c>
      <c r="CE93" s="1">
        <f>CE91-CE92</f>
        <v>9.64956</v>
      </c>
      <c r="CG93" s="3"/>
      <c r="CI93" s="1">
        <f>CI91-CI92</f>
        <v>1.40956</v>
      </c>
      <c r="CK93" s="1">
        <f>CK91-CK92</f>
        <v>0.41956</v>
      </c>
      <c r="CM93" s="1">
        <f>CM91-CM92</f>
        <v>2.75956</v>
      </c>
      <c r="CO93" s="1">
        <f>CO91-CO92</f>
        <v>1.12956</v>
      </c>
      <c r="CQ93" s="1">
        <f>CQ91-CQ92</f>
        <v>6.30956</v>
      </c>
      <c r="CS93" s="1">
        <f>CS91-CS92</f>
        <v>2.79956</v>
      </c>
    </row>
    <row r="94" spans="1:85">
      <c r="A94" s="3"/>
      <c r="O94" s="1">
        <v>21</v>
      </c>
      <c r="P94" s="1">
        <v>0.72</v>
      </c>
      <c r="S94" s="1">
        <v>5</v>
      </c>
      <c r="T94" s="1">
        <v>0.15</v>
      </c>
      <c r="W94" s="1">
        <v>20</v>
      </c>
      <c r="X94" s="1">
        <v>24</v>
      </c>
      <c r="AA94" s="1">
        <v>6</v>
      </c>
      <c r="AB94" s="1">
        <v>8</v>
      </c>
      <c r="AE94" s="3"/>
      <c r="BC94" s="3"/>
      <c r="BQ94" s="1">
        <v>21</v>
      </c>
      <c r="BR94" s="1">
        <v>0.86</v>
      </c>
      <c r="BU94" s="1">
        <v>6</v>
      </c>
      <c r="BV94" s="1">
        <v>0.21</v>
      </c>
      <c r="BY94" s="1">
        <v>28</v>
      </c>
      <c r="BZ94" s="1">
        <v>24</v>
      </c>
      <c r="CC94" s="1">
        <v>14</v>
      </c>
      <c r="CD94" s="1">
        <v>9</v>
      </c>
      <c r="CG94" s="3"/>
    </row>
    <row r="95" spans="1:85">
      <c r="A95" s="3"/>
      <c r="O95" s="1">
        <v>17</v>
      </c>
      <c r="P95" s="1">
        <v>0.65</v>
      </c>
      <c r="S95" s="1">
        <v>5</v>
      </c>
      <c r="T95" s="1">
        <v>0.15</v>
      </c>
      <c r="W95" s="1">
        <v>24</v>
      </c>
      <c r="X95" s="1">
        <v>23</v>
      </c>
      <c r="AA95" s="1">
        <v>6</v>
      </c>
      <c r="AB95" s="1">
        <v>7</v>
      </c>
      <c r="AE95" s="3"/>
      <c r="BC95" s="3"/>
      <c r="BQ95" s="1">
        <v>15</v>
      </c>
      <c r="BR95" s="1">
        <v>0.67</v>
      </c>
      <c r="BU95" s="1">
        <v>4</v>
      </c>
      <c r="BV95" s="1">
        <v>0.11</v>
      </c>
      <c r="BY95" s="1">
        <v>26</v>
      </c>
      <c r="BZ95" s="1">
        <v>24</v>
      </c>
      <c r="CC95" s="1">
        <v>12</v>
      </c>
      <c r="CD95" s="1">
        <v>15</v>
      </c>
      <c r="CG95" s="3"/>
    </row>
    <row r="96" spans="1:106">
      <c r="A96" s="3"/>
      <c r="O96" s="1">
        <v>14</v>
      </c>
      <c r="P96" s="1">
        <v>0.52</v>
      </c>
      <c r="S96" s="1">
        <v>3</v>
      </c>
      <c r="T96" s="1">
        <v>0.08</v>
      </c>
      <c r="W96" s="1">
        <v>21</v>
      </c>
      <c r="X96" s="1">
        <v>22</v>
      </c>
      <c r="AA96" s="1">
        <v>4</v>
      </c>
      <c r="AB96" s="1">
        <v>5</v>
      </c>
      <c r="AD96" s="1">
        <f>Y98*Z98+AC98*AD98</f>
        <v>1.178956</v>
      </c>
      <c r="AE96" s="3"/>
      <c r="AZ96" s="1">
        <f>AV98*AW98+AY98*AZ98</f>
        <v>1.145</v>
      </c>
      <c r="BC96" s="3"/>
      <c r="BQ96" s="1">
        <v>22</v>
      </c>
      <c r="BR96" s="1">
        <v>0.85</v>
      </c>
      <c r="BU96" s="1">
        <v>6</v>
      </c>
      <c r="BV96" s="1">
        <v>0.19</v>
      </c>
      <c r="BY96" s="1">
        <v>26</v>
      </c>
      <c r="BZ96" s="1">
        <v>22</v>
      </c>
      <c r="CC96" s="1">
        <v>14</v>
      </c>
      <c r="CD96" s="1">
        <v>14</v>
      </c>
      <c r="CF96" s="1">
        <f>CA98*CB98+CE98*CF98</f>
        <v>1.636456</v>
      </c>
      <c r="CG96" s="3"/>
      <c r="DB96" s="1">
        <f>CX98*CY98+DA98*DB98</f>
        <v>1.5605</v>
      </c>
    </row>
    <row r="97" spans="1:85">
      <c r="A97" s="3"/>
      <c r="O97" s="1">
        <v>21</v>
      </c>
      <c r="P97" s="1">
        <v>0.83</v>
      </c>
      <c r="S97" s="1">
        <v>5</v>
      </c>
      <c r="T97" s="1">
        <v>0.15</v>
      </c>
      <c r="W97" s="1">
        <v>20</v>
      </c>
      <c r="X97" s="1">
        <v>18</v>
      </c>
      <c r="AA97" s="1">
        <v>9</v>
      </c>
      <c r="AB97" s="1">
        <v>15</v>
      </c>
      <c r="AE97" s="3"/>
      <c r="BC97" s="3"/>
      <c r="BQ97" s="1">
        <v>23</v>
      </c>
      <c r="BR97" s="1">
        <v>0.87</v>
      </c>
      <c r="BU97" s="1">
        <v>10</v>
      </c>
      <c r="BV97" s="1">
        <v>0.35</v>
      </c>
      <c r="BY97" s="1">
        <v>25</v>
      </c>
      <c r="BZ97" s="1">
        <v>26</v>
      </c>
      <c r="CC97" s="1">
        <v>12</v>
      </c>
      <c r="CD97" s="1">
        <v>13</v>
      </c>
      <c r="CG97" s="3"/>
    </row>
    <row r="98" spans="1:106">
      <c r="A98" s="3"/>
      <c r="C98" s="1">
        <f>C91</f>
        <v>177</v>
      </c>
      <c r="D98" s="1">
        <f>D93/C91</f>
        <v>0.00841559322033898</v>
      </c>
      <c r="E98" s="1">
        <f>E91</f>
        <v>86</v>
      </c>
      <c r="F98" s="1">
        <f>F93/E91</f>
        <v>0.00569255813953488</v>
      </c>
      <c r="G98" s="1">
        <f>G91</f>
        <v>222</v>
      </c>
      <c r="H98" s="1">
        <f>H93/G91</f>
        <v>0.0172522522522523</v>
      </c>
      <c r="I98" s="1">
        <f>I91</f>
        <v>70</v>
      </c>
      <c r="J98" s="1">
        <f>J93/I91</f>
        <v>0.0131428571428571</v>
      </c>
      <c r="K98" s="1">
        <f>K91</f>
        <v>183</v>
      </c>
      <c r="L98" s="1">
        <f>L93/K91</f>
        <v>0.027647868852459</v>
      </c>
      <c r="M98" s="1">
        <f>M91</f>
        <v>60</v>
      </c>
      <c r="N98" s="1">
        <f>N93/M91</f>
        <v>0.022326</v>
      </c>
      <c r="O98" s="1">
        <v>21</v>
      </c>
      <c r="P98" s="1">
        <v>0.83</v>
      </c>
      <c r="Q98" s="1">
        <f>O101</f>
        <v>202</v>
      </c>
      <c r="R98" s="1">
        <f>R93/R92</f>
        <v>0.0364851485148515</v>
      </c>
      <c r="S98" s="1">
        <v>5</v>
      </c>
      <c r="T98" s="1">
        <v>0.15</v>
      </c>
      <c r="U98" s="1">
        <f>S101</f>
        <v>49</v>
      </c>
      <c r="V98" s="1">
        <f>V93/V92</f>
        <v>0.0291836734693878</v>
      </c>
      <c r="W98" s="1">
        <v>20</v>
      </c>
      <c r="X98" s="1">
        <v>22</v>
      </c>
      <c r="Y98" s="1">
        <f>X101/20</f>
        <v>21.85</v>
      </c>
      <c r="Z98" s="1">
        <f>Y93/X101</f>
        <v>0.042996704805492</v>
      </c>
      <c r="AA98" s="1">
        <v>7</v>
      </c>
      <c r="AB98" s="1">
        <v>7</v>
      </c>
      <c r="AC98" s="1">
        <f>AB101/20</f>
        <v>7.15</v>
      </c>
      <c r="AD98" s="1">
        <f>AC93/AB101</f>
        <v>0.0334934265734266</v>
      </c>
      <c r="AE98" s="3"/>
      <c r="AF98" s="1">
        <f>AF91</f>
        <v>196</v>
      </c>
      <c r="AG98" s="1">
        <f>AG93/AF91</f>
        <v>0.00821204081632653</v>
      </c>
      <c r="AH98" s="1">
        <f>AH91</f>
        <v>96</v>
      </c>
      <c r="AI98" s="1">
        <f>AI93/AH91</f>
        <v>0.00551625</v>
      </c>
      <c r="AJ98" s="1">
        <f>AJ91</f>
        <v>230</v>
      </c>
      <c r="AK98" s="1">
        <f>AK93/AJ91</f>
        <v>0.0171285217391304</v>
      </c>
      <c r="AL98" s="1">
        <f>AL91</f>
        <v>92</v>
      </c>
      <c r="AM98" s="1">
        <f>AM93/AL91</f>
        <v>0.0130386956521739</v>
      </c>
      <c r="AN98" s="1">
        <f>AN91</f>
        <v>204</v>
      </c>
      <c r="AO98" s="1">
        <f>AO93/AN91</f>
        <v>0.027546862745098</v>
      </c>
      <c r="AP98" s="1">
        <f>AP91</f>
        <v>69</v>
      </c>
      <c r="AQ98" s="1">
        <f>AQ93/AP91</f>
        <v>0.0221675362318841</v>
      </c>
      <c r="AR98" s="1">
        <f>AR91</f>
        <v>199</v>
      </c>
      <c r="AS98" s="1">
        <f>AS91/AR91</f>
        <v>0.0363819095477387</v>
      </c>
      <c r="AT98" s="1">
        <f>AT91</f>
        <v>87</v>
      </c>
      <c r="AU98" s="1">
        <f>AU91/AT91</f>
        <v>0.0290804597701149</v>
      </c>
      <c r="AV98" s="1">
        <f>AV91/20</f>
        <v>20.95</v>
      </c>
      <c r="AW98" s="1">
        <f>AW91/AV91</f>
        <v>0.0428639618138425</v>
      </c>
      <c r="AY98" s="1">
        <f>AY91/20</f>
        <v>7.4</v>
      </c>
      <c r="AZ98" s="1">
        <f>AZ91/AY91</f>
        <v>0.0333783783783784</v>
      </c>
      <c r="BC98" s="3"/>
      <c r="BE98" s="1">
        <f>BE91</f>
        <v>189</v>
      </c>
      <c r="BF98" s="1">
        <f>BF93/BE91</f>
        <v>0.00777544973544973</v>
      </c>
      <c r="BG98" s="1">
        <f>BG91</f>
        <v>92</v>
      </c>
      <c r="BH98" s="1">
        <f>BH93/BG91</f>
        <v>0.00466913043478261</v>
      </c>
      <c r="BI98" s="1">
        <f>BI91</f>
        <v>157</v>
      </c>
      <c r="BJ98" s="1">
        <f>BJ93/BI91</f>
        <v>0.0178343949044586</v>
      </c>
      <c r="BK98" s="1">
        <f>BK91</f>
        <v>72</v>
      </c>
      <c r="BL98" s="1">
        <f>BL93/BK91</f>
        <v>0.0136111111111111</v>
      </c>
      <c r="BM98" s="1">
        <f>BM91</f>
        <v>252</v>
      </c>
      <c r="BN98" s="1">
        <f>BN93/BM91</f>
        <v>0.029482380952381</v>
      </c>
      <c r="BO98" s="1">
        <f>BO91</f>
        <v>144</v>
      </c>
      <c r="BP98" s="1">
        <f>BP93/BO91</f>
        <v>0.0246497222222222</v>
      </c>
      <c r="BQ98" s="1">
        <v>23</v>
      </c>
      <c r="BR98" s="1">
        <v>0.86</v>
      </c>
      <c r="BS98" s="1">
        <f>BQ101</f>
        <v>202</v>
      </c>
      <c r="BT98" s="1">
        <f>BT93/BT92</f>
        <v>0.0401485148514852</v>
      </c>
      <c r="BU98" s="1">
        <v>6</v>
      </c>
      <c r="BV98" s="1">
        <v>0.19</v>
      </c>
      <c r="BW98" s="1">
        <f>BU101</f>
        <v>58</v>
      </c>
      <c r="BX98" s="1">
        <f>BX93/BX92</f>
        <v>0.0331034482758621</v>
      </c>
      <c r="BY98" s="1">
        <v>22</v>
      </c>
      <c r="BZ98" s="1">
        <v>26</v>
      </c>
      <c r="CA98" s="1">
        <f>BZ101/20</f>
        <v>24.4</v>
      </c>
      <c r="CB98" s="1">
        <f>CA93/BZ101</f>
        <v>0.0472941803278689</v>
      </c>
      <c r="CC98" s="1">
        <v>11</v>
      </c>
      <c r="CD98" s="1">
        <v>7</v>
      </c>
      <c r="CE98" s="1">
        <f>CD101/20</f>
        <v>12.05</v>
      </c>
      <c r="CF98" s="1">
        <f>CE93/CD101</f>
        <v>0.0400396680497925</v>
      </c>
      <c r="CG98" s="3"/>
      <c r="CH98" s="1">
        <f>CH91</f>
        <v>184</v>
      </c>
      <c r="CI98" s="1">
        <f>CI93/CH91</f>
        <v>0.00766065217391304</v>
      </c>
      <c r="CJ98" s="1">
        <f>CJ91</f>
        <v>91</v>
      </c>
      <c r="CK98" s="1">
        <f>CK93/CJ91</f>
        <v>0.00461054945054945</v>
      </c>
      <c r="CL98" s="1">
        <f>CL91</f>
        <v>156</v>
      </c>
      <c r="CM98" s="1">
        <f>CM93/CL91</f>
        <v>0.0176894871794872</v>
      </c>
      <c r="CN98" s="1">
        <f>CN91</f>
        <v>84</v>
      </c>
      <c r="CO98" s="1">
        <f>CO93/CN91</f>
        <v>0.0134471428571429</v>
      </c>
      <c r="CP98" s="1">
        <f>CP91</f>
        <v>215</v>
      </c>
      <c r="CQ98" s="1">
        <f>CQ93/CP91</f>
        <v>0.0293467906976744</v>
      </c>
      <c r="CR98" s="1">
        <f>CR91</f>
        <v>114</v>
      </c>
      <c r="CS98" s="1">
        <f>CS93/CR91</f>
        <v>0.0245575438596491</v>
      </c>
      <c r="CT98" s="1">
        <f>CT91</f>
        <v>215</v>
      </c>
      <c r="CU98" s="1">
        <f>CU91/CT91</f>
        <v>0.040046511627907</v>
      </c>
      <c r="CV98" s="1">
        <f>CV91</f>
        <v>108</v>
      </c>
      <c r="CW98" s="1">
        <f>CW91/CV91</f>
        <v>0.032962962962963</v>
      </c>
      <c r="CX98" s="1">
        <f>CX91/20</f>
        <v>23.65</v>
      </c>
      <c r="CY98" s="1">
        <f>CY91/CX91</f>
        <v>0.0471670190274841</v>
      </c>
      <c r="DA98" s="1">
        <f>DA91/20</f>
        <v>11.15</v>
      </c>
      <c r="DB98" s="1">
        <f>DB91/DA91</f>
        <v>0.0399103139013453</v>
      </c>
    </row>
    <row r="99" spans="1:106">
      <c r="A99" s="3"/>
      <c r="O99" s="1">
        <v>26</v>
      </c>
      <c r="P99" s="1">
        <v>0.92</v>
      </c>
      <c r="S99" s="1">
        <v>5</v>
      </c>
      <c r="T99" s="1">
        <v>0.15</v>
      </c>
      <c r="W99" s="1">
        <v>19</v>
      </c>
      <c r="X99" s="1">
        <v>21</v>
      </c>
      <c r="AA99" s="1">
        <v>7</v>
      </c>
      <c r="AB99" s="1">
        <v>6</v>
      </c>
      <c r="AE99" s="3"/>
      <c r="BC99" s="3"/>
      <c r="BN99" s="1">
        <f>BN98-BJ98</f>
        <v>0.0116479860479224</v>
      </c>
      <c r="BP99" s="1">
        <f>BP98-BL98</f>
        <v>0.0110386111111111</v>
      </c>
      <c r="BQ99" s="1">
        <v>18</v>
      </c>
      <c r="BR99" s="1">
        <v>0.77</v>
      </c>
      <c r="BT99" s="1">
        <f>BT98-BN98</f>
        <v>0.0106661338991042</v>
      </c>
      <c r="BU99" s="1">
        <v>4</v>
      </c>
      <c r="BV99" s="1">
        <v>0.13</v>
      </c>
      <c r="BX99" s="1">
        <f>BX98-BP98</f>
        <v>0.00845372605363984</v>
      </c>
      <c r="BY99" s="1">
        <v>22</v>
      </c>
      <c r="BZ99" s="1">
        <v>24</v>
      </c>
      <c r="CB99" s="1">
        <f>CB98-BT98</f>
        <v>0.0071456654763837</v>
      </c>
      <c r="CC99" s="1">
        <v>9</v>
      </c>
      <c r="CD99" s="1">
        <v>15</v>
      </c>
      <c r="CF99" s="1">
        <f>CF98-BX98</f>
        <v>0.00693621977393046</v>
      </c>
      <c r="CG99" s="3"/>
      <c r="CI99" s="1">
        <f>CI98-0</f>
        <v>0.00766065217391304</v>
      </c>
      <c r="CK99" s="1">
        <f>CK98-0</f>
        <v>0.00461054945054945</v>
      </c>
      <c r="CM99" s="1">
        <f>CM98-CI98</f>
        <v>0.0100288350055741</v>
      </c>
      <c r="CO99" s="1">
        <f>CO98-CK98</f>
        <v>0.0088365934065934</v>
      </c>
      <c r="CQ99" s="1">
        <f>CQ98-CM98</f>
        <v>0.0116573035181872</v>
      </c>
      <c r="CS99" s="1">
        <f>CS98-CO98</f>
        <v>0.0111104010025063</v>
      </c>
      <c r="CU99" s="1">
        <f>CU98-CQ98</f>
        <v>0.0106997209302326</v>
      </c>
      <c r="CW99" s="1">
        <f>CW98-CS98</f>
        <v>0.00840541910331384</v>
      </c>
      <c r="CY99" s="1">
        <f>CY98-CU98</f>
        <v>0.00712050739957717</v>
      </c>
      <c r="DB99" s="1">
        <f>DB98-CW98</f>
        <v>0.00694735093838233</v>
      </c>
    </row>
    <row r="100" spans="1:85">
      <c r="A100" s="3"/>
      <c r="O100" s="1">
        <v>20</v>
      </c>
      <c r="P100" s="1">
        <v>0.69</v>
      </c>
      <c r="S100" s="1">
        <v>4</v>
      </c>
      <c r="T100" s="1">
        <v>0.11</v>
      </c>
      <c r="W100" s="1">
        <v>25</v>
      </c>
      <c r="X100" s="1">
        <v>21</v>
      </c>
      <c r="AA100" s="1">
        <v>12</v>
      </c>
      <c r="AB100" s="1">
        <v>6</v>
      </c>
      <c r="AE100" s="3"/>
      <c r="BC100" s="3"/>
      <c r="BQ100" s="1">
        <v>17</v>
      </c>
      <c r="BR100" s="1">
        <v>0.63</v>
      </c>
      <c r="BU100" s="1">
        <v>6</v>
      </c>
      <c r="BV100" s="1">
        <v>0.18</v>
      </c>
      <c r="BY100" s="1">
        <v>24</v>
      </c>
      <c r="BZ100" s="1">
        <v>21</v>
      </c>
      <c r="CC100" s="1">
        <v>8</v>
      </c>
      <c r="CD100" s="1">
        <v>12</v>
      </c>
      <c r="CG100" s="3"/>
    </row>
    <row r="101" s="1" customFormat="1" spans="1:106">
      <c r="A101" s="4" t="s">
        <v>11</v>
      </c>
      <c r="D101" s="4">
        <f>AVERAGE(D76,D87,D98)</f>
        <v>0.00831132683197145</v>
      </c>
      <c r="E101" s="4"/>
      <c r="F101" s="4">
        <f>AVERAGE(F76,F87,F98)</f>
        <v>0.00567000826873385</v>
      </c>
      <c r="G101" s="4"/>
      <c r="H101" s="4">
        <f>AVERAGE(H76,H87,H98)</f>
        <v>0.0172708029086237</v>
      </c>
      <c r="I101" s="4"/>
      <c r="J101" s="4">
        <f>AVERAGE(J76,J87,J98)</f>
        <v>0.0135621576714675</v>
      </c>
      <c r="K101" s="4"/>
      <c r="L101" s="4">
        <f>AVERAGE(L76,L87,L98)</f>
        <v>0.0276905443682677</v>
      </c>
      <c r="M101" s="4"/>
      <c r="N101" s="4">
        <f>AVERAGE(N76,N87,N98)</f>
        <v>0.0224000686600221</v>
      </c>
      <c r="O101" s="4">
        <f>SUM(O91:O100)</f>
        <v>202</v>
      </c>
      <c r="P101" s="4">
        <f>SUM(P91:P100)</f>
        <v>7.37</v>
      </c>
      <c r="Q101" s="4"/>
      <c r="R101" s="4">
        <f>AVERAGE(R76,R87,R98)</f>
        <v>0.0362492508834673</v>
      </c>
      <c r="S101" s="4">
        <f>SUM(S91:S100)</f>
        <v>49</v>
      </c>
      <c r="T101" s="4">
        <f>SUM(T91:T100)</f>
        <v>1.43</v>
      </c>
      <c r="U101" s="4"/>
      <c r="V101" s="4">
        <f>AVERAGE(V76,V87,V98)</f>
        <v>0.0293027045287443</v>
      </c>
      <c r="W101" s="4"/>
      <c r="X101" s="4">
        <f>SUM(W91:X100)</f>
        <v>437</v>
      </c>
      <c r="Y101" s="4">
        <f>AVERAGE(Y76,Y87,Y98)</f>
        <v>21.75</v>
      </c>
      <c r="Z101" s="4">
        <f>AVERAGE(Z76,Z87,Z98)</f>
        <v>0.0428350809937106</v>
      </c>
      <c r="AA101" s="4"/>
      <c r="AB101" s="4">
        <f>SUM(AA91:AB100)</f>
        <v>143</v>
      </c>
      <c r="AC101" s="4">
        <f>AVERAGE(AC76,AC87,AC98)</f>
        <v>7.38333333333333</v>
      </c>
      <c r="AD101" s="4">
        <f>AVERAGE(AD76,AD87,AD98)</f>
        <v>0.0335643688151251</v>
      </c>
      <c r="AE101" s="4"/>
      <c r="AG101" s="4">
        <f>AVERAGE(AG76,AG87,AG98)</f>
        <v>0.00811051018898996</v>
      </c>
      <c r="AH101" s="4"/>
      <c r="AI101" s="4">
        <f>AVERAGE(AI76,AI87,AI98)</f>
        <v>0.00553848597359736</v>
      </c>
      <c r="AJ101" s="4"/>
      <c r="AK101" s="4">
        <f>AVERAGE(AK76,AK87,AK98)</f>
        <v>0.0171450909313276</v>
      </c>
      <c r="AL101" s="4"/>
      <c r="AM101" s="4">
        <f>AVERAGE(AM76,AM87,AM98)</f>
        <v>0.0134617443732914</v>
      </c>
      <c r="AN101" s="4"/>
      <c r="AO101" s="4">
        <f>AVERAGE(AO76,AO87,AO98)</f>
        <v>0.0275749794111193</v>
      </c>
      <c r="AP101" s="4"/>
      <c r="AQ101" s="4">
        <f>AVERAGE(AQ76,AQ87,AQ98)</f>
        <v>0.0222462712720295</v>
      </c>
      <c r="AR101" s="4"/>
      <c r="AS101" s="4">
        <f>AVERAGE(AS76,AS87,AS98)</f>
        <v>0.0361375405686574</v>
      </c>
      <c r="AT101" s="4"/>
      <c r="AU101" s="4">
        <f>AVERAGE(AU76,AU87,AU98)</f>
        <v>0.0292410093402911</v>
      </c>
      <c r="AV101" s="4">
        <f>AVERAGE(AV76,AV87,AV98)</f>
        <v>21.4</v>
      </c>
      <c r="AW101" s="4">
        <f>AVERAGE(AW76,AW87,AW98)</f>
        <v>0.0427055646360662</v>
      </c>
      <c r="AX101" s="4"/>
      <c r="AY101" s="4">
        <f>AVERAGE(AY76,AY87,AY98)</f>
        <v>7.25</v>
      </c>
      <c r="AZ101" s="4">
        <f>AVERAGE(AZ76,AZ87,AZ98)</f>
        <v>0.0334267575005797</v>
      </c>
      <c r="BC101" s="4" t="s">
        <v>11</v>
      </c>
      <c r="BF101" s="4">
        <f>AVERAGE(BF76,BF87,BF98)</f>
        <v>0.00765151466591494</v>
      </c>
      <c r="BG101" s="4"/>
      <c r="BH101" s="4">
        <f>AVERAGE(BH76,BH87,BH98)</f>
        <v>0.00463860356896382</v>
      </c>
      <c r="BI101" s="4"/>
      <c r="BJ101" s="4">
        <f>AVERAGE(BJ76,BJ87,BJ98)</f>
        <v>0.0178379948254612</v>
      </c>
      <c r="BK101" s="4"/>
      <c r="BL101" s="4">
        <f>AVERAGE(BL76,BL87,BL98)</f>
        <v>0.0137003962003962</v>
      </c>
      <c r="BM101" s="4"/>
      <c r="BN101" s="4">
        <f>AVERAGE(BN76,BN87,BN98)</f>
        <v>0.0293712184060616</v>
      </c>
      <c r="BO101" s="4"/>
      <c r="BP101" s="4">
        <f>AVERAGE(BP76,BP87,BP98)</f>
        <v>0.0245552367452063</v>
      </c>
      <c r="BQ101" s="4">
        <f>SUM(BQ91:BQ100)</f>
        <v>202</v>
      </c>
      <c r="BR101" s="4">
        <f>SUM(BR91:BR100)</f>
        <v>8.11</v>
      </c>
      <c r="BS101" s="4"/>
      <c r="BT101" s="4">
        <f>AVERAGE(BT76,BT87,BT98)</f>
        <v>0.0401753240854885</v>
      </c>
      <c r="BU101" s="4">
        <f>SUM(BU91:BU100)</f>
        <v>58</v>
      </c>
      <c r="BV101" s="4">
        <f>SUM(BV91:BV100)</f>
        <v>1.92</v>
      </c>
      <c r="BW101" s="4"/>
      <c r="BX101" s="4">
        <f>AVERAGE(BX76,BX87,BX98)</f>
        <v>0.0331783657720689</v>
      </c>
      <c r="BY101" s="4"/>
      <c r="BZ101" s="4">
        <f>SUM(BY91:BZ100)</f>
        <v>488</v>
      </c>
      <c r="CA101" s="4">
        <f>AVERAGE(CA76,CA87,CA98)</f>
        <v>24.5333333333333</v>
      </c>
      <c r="CB101" s="4">
        <f>AVERAGE(CB76,CB87,CB98)</f>
        <v>0.0473154539234955</v>
      </c>
      <c r="CC101" s="4"/>
      <c r="CD101" s="4">
        <f>SUM(CC91:CD100)</f>
        <v>241</v>
      </c>
      <c r="CE101" s="4">
        <f>AVERAGE(CE76,CE87,CE98)</f>
        <v>12.0666666666667</v>
      </c>
      <c r="CF101" s="4">
        <f>AVERAGE(CF76,CF87,CF98)</f>
        <v>0.0401501491718391</v>
      </c>
      <c r="CG101" s="4"/>
      <c r="CH101" s="4"/>
      <c r="CI101" s="4">
        <f>AVERAGE(CI76,CI87,CI98)</f>
        <v>0.00756112696935043</v>
      </c>
      <c r="CJ101" s="4"/>
      <c r="CK101" s="4">
        <f>AVERAGE(CK76,CK87,CK98)</f>
        <v>0.00453987139378065</v>
      </c>
      <c r="CL101" s="4"/>
      <c r="CM101" s="4">
        <f>AVERAGE(CM76,CM87,CM98)</f>
        <v>0.0177009607367533</v>
      </c>
      <c r="CN101" s="4"/>
      <c r="CO101" s="4">
        <f>AVERAGE(CO76,CO87,CO98)</f>
        <v>0.0135688709082032</v>
      </c>
      <c r="CP101" s="4"/>
      <c r="CQ101" s="4">
        <f>AVERAGE(CQ76,CQ87,CQ98)</f>
        <v>0.029249519556313</v>
      </c>
      <c r="CR101" s="4"/>
      <c r="CS101" s="4">
        <f>AVERAGE(CS76,CS87,CS98)</f>
        <v>0.0244368717562591</v>
      </c>
      <c r="CT101" s="4"/>
      <c r="CU101" s="4">
        <f>AVERAGE(CU76,CU87,CU98)</f>
        <v>0.0400506890611542</v>
      </c>
      <c r="CV101" s="4"/>
      <c r="CW101" s="4">
        <f>AVERAGE(CW76,CW87,CW98)</f>
        <v>0.0330656153404779</v>
      </c>
      <c r="CX101" s="4">
        <f>AVERAGE(CX76,CX87,CX98)</f>
        <v>23.85</v>
      </c>
      <c r="CY101" s="4">
        <f>AVERAGE(CY76,CY87,CY98)</f>
        <v>0.047190428986241</v>
      </c>
      <c r="CZ101" s="4"/>
      <c r="DA101" s="4">
        <f>AVERAGE(DA76,DA87,DA98)</f>
        <v>11.2666666666667</v>
      </c>
      <c r="DB101" s="4">
        <f>AVERAGE(DB76,DB87,DB98)</f>
        <v>0.0400291016839293</v>
      </c>
    </row>
    <row r="102" spans="1:106">
      <c r="A102" s="3" t="s">
        <v>28</v>
      </c>
      <c r="B102" s="1">
        <v>46</v>
      </c>
      <c r="C102" s="1">
        <v>212</v>
      </c>
      <c r="D102" s="1">
        <v>2.79</v>
      </c>
      <c r="E102" s="1">
        <v>111</v>
      </c>
      <c r="F102" s="1">
        <v>1.67</v>
      </c>
      <c r="G102" s="1">
        <v>222</v>
      </c>
      <c r="H102" s="1">
        <v>3.68</v>
      </c>
      <c r="I102" s="1">
        <v>92</v>
      </c>
      <c r="J102" s="1">
        <v>1.11</v>
      </c>
      <c r="K102" s="1">
        <v>264</v>
      </c>
      <c r="L102" s="1">
        <v>8.53</v>
      </c>
      <c r="M102" s="1">
        <v>126</v>
      </c>
      <c r="N102" s="1">
        <v>4.03</v>
      </c>
      <c r="O102" s="1">
        <v>21</v>
      </c>
      <c r="P102" s="1">
        <v>0.75</v>
      </c>
      <c r="S102" s="1">
        <v>10</v>
      </c>
      <c r="T102" s="1">
        <v>0.32</v>
      </c>
      <c r="W102" s="1">
        <v>21</v>
      </c>
      <c r="X102" s="1">
        <v>22</v>
      </c>
      <c r="Y102" s="1">
        <v>22.07</v>
      </c>
      <c r="AA102" s="1">
        <v>9</v>
      </c>
      <c r="AB102" s="1">
        <v>9</v>
      </c>
      <c r="AC102" s="1">
        <v>7.87</v>
      </c>
      <c r="AE102" s="3"/>
      <c r="AF102" s="1">
        <v>187</v>
      </c>
      <c r="AG102" s="1">
        <v>2.55</v>
      </c>
      <c r="AH102" s="1">
        <v>81</v>
      </c>
      <c r="AI102" s="1">
        <v>1.51</v>
      </c>
      <c r="AJ102" s="1">
        <v>217</v>
      </c>
      <c r="AK102" s="1">
        <v>4.67</v>
      </c>
      <c r="AL102" s="1">
        <v>93</v>
      </c>
      <c r="AM102" s="1">
        <v>2.21</v>
      </c>
      <c r="AN102" s="1">
        <v>264</v>
      </c>
      <c r="AO102" s="1">
        <v>8.49</v>
      </c>
      <c r="AP102" s="1">
        <v>95</v>
      </c>
      <c r="AQ102" s="1">
        <v>3.3</v>
      </c>
      <c r="AR102" s="1">
        <v>215</v>
      </c>
      <c r="AS102" s="1">
        <v>7.95</v>
      </c>
      <c r="AT102" s="1">
        <v>92</v>
      </c>
      <c r="AU102" s="1">
        <v>2.88</v>
      </c>
      <c r="AV102" s="1">
        <v>452</v>
      </c>
      <c r="AW102" s="1">
        <v>20.78</v>
      </c>
      <c r="AY102" s="1">
        <v>175</v>
      </c>
      <c r="AZ102" s="1">
        <v>6.56</v>
      </c>
      <c r="BC102" s="3" t="s">
        <v>29</v>
      </c>
      <c r="BD102" s="1">
        <v>115</v>
      </c>
      <c r="BE102" s="1">
        <v>187</v>
      </c>
      <c r="BF102" s="1">
        <v>2.48</v>
      </c>
      <c r="BG102" s="1">
        <v>112</v>
      </c>
      <c r="BH102" s="1">
        <v>1.59</v>
      </c>
      <c r="BI102" s="1">
        <v>164</v>
      </c>
      <c r="BJ102" s="1">
        <v>2.94</v>
      </c>
      <c r="BK102" s="1">
        <v>96</v>
      </c>
      <c r="BL102" s="1">
        <v>1.33</v>
      </c>
      <c r="BM102" s="1">
        <v>241</v>
      </c>
      <c r="BN102" s="1">
        <v>8.31</v>
      </c>
      <c r="BO102" s="1">
        <v>82</v>
      </c>
      <c r="BP102" s="1">
        <v>3.18</v>
      </c>
      <c r="BQ102" s="1">
        <v>23</v>
      </c>
      <c r="BR102" s="1">
        <v>0.98</v>
      </c>
      <c r="BU102" s="1">
        <v>4</v>
      </c>
      <c r="BV102" s="1">
        <v>0.12</v>
      </c>
      <c r="BY102" s="1">
        <v>25</v>
      </c>
      <c r="BZ102" s="1">
        <v>19</v>
      </c>
      <c r="CA102" s="1">
        <v>26.27</v>
      </c>
      <c r="CC102" s="1">
        <v>12</v>
      </c>
      <c r="CD102" s="1">
        <v>12</v>
      </c>
      <c r="CE102" s="1">
        <v>11.65</v>
      </c>
      <c r="CG102" s="3"/>
      <c r="CH102" s="1">
        <v>168</v>
      </c>
      <c r="CI102" s="1">
        <v>2.32</v>
      </c>
      <c r="CJ102" s="1">
        <v>86</v>
      </c>
      <c r="CK102" s="1">
        <v>1.47</v>
      </c>
      <c r="CL102" s="1">
        <v>195</v>
      </c>
      <c r="CM102" s="1">
        <v>4.57</v>
      </c>
      <c r="CN102" s="1">
        <v>92</v>
      </c>
      <c r="CO102" s="1">
        <v>2.36</v>
      </c>
      <c r="CP102" s="1">
        <v>203</v>
      </c>
      <c r="CQ102" s="1">
        <v>7.15</v>
      </c>
      <c r="CR102" s="1">
        <v>86</v>
      </c>
      <c r="CS102" s="1">
        <v>3.27</v>
      </c>
      <c r="CT102" s="1">
        <v>231</v>
      </c>
      <c r="CU102" s="1">
        <v>9.44</v>
      </c>
      <c r="CV102" s="1">
        <v>104</v>
      </c>
      <c r="CW102" s="1">
        <v>3.56</v>
      </c>
      <c r="CX102" s="1">
        <v>497</v>
      </c>
      <c r="CY102" s="1">
        <v>24.42</v>
      </c>
      <c r="DA102" s="1">
        <v>235</v>
      </c>
      <c r="DB102" s="1">
        <v>9.89</v>
      </c>
    </row>
    <row r="103" spans="1:97">
      <c r="A103" s="3"/>
      <c r="D103" s="1">
        <v>1.10044</v>
      </c>
      <c r="F103" s="1">
        <v>1.10044</v>
      </c>
      <c r="L103" s="1">
        <v>1.10044</v>
      </c>
      <c r="N103" s="1">
        <v>1.10044</v>
      </c>
      <c r="O103" s="1">
        <v>24</v>
      </c>
      <c r="P103" s="1">
        <v>0.93</v>
      </c>
      <c r="R103" s="1">
        <f>O112</f>
        <v>217</v>
      </c>
      <c r="S103" s="1">
        <v>14</v>
      </c>
      <c r="T103" s="1">
        <v>0.45</v>
      </c>
      <c r="V103" s="1">
        <f>S112</f>
        <v>93</v>
      </c>
      <c r="W103" s="1">
        <v>22</v>
      </c>
      <c r="X103" s="1">
        <v>22</v>
      </c>
      <c r="Y103" s="1">
        <v>1.10044</v>
      </c>
      <c r="AA103" s="1">
        <v>10</v>
      </c>
      <c r="AB103" s="1">
        <v>10</v>
      </c>
      <c r="AC103" s="1">
        <v>1.10044</v>
      </c>
      <c r="AE103" s="3"/>
      <c r="AG103" s="1">
        <v>1.10044</v>
      </c>
      <c r="AI103" s="1">
        <v>1.10044</v>
      </c>
      <c r="AK103" s="1">
        <v>1.10044</v>
      </c>
      <c r="AM103" s="1">
        <v>1.10044</v>
      </c>
      <c r="AO103" s="1">
        <v>1.10044</v>
      </c>
      <c r="AQ103" s="1">
        <v>1.10044</v>
      </c>
      <c r="BC103" s="3"/>
      <c r="BF103" s="1">
        <v>1.10044</v>
      </c>
      <c r="BH103" s="1">
        <v>1.10044</v>
      </c>
      <c r="BN103" s="1">
        <v>1.10044</v>
      </c>
      <c r="BP103" s="1">
        <v>1.10044</v>
      </c>
      <c r="BQ103" s="1">
        <v>24</v>
      </c>
      <c r="BR103" s="1">
        <v>1.03</v>
      </c>
      <c r="BT103" s="1">
        <f>BQ112</f>
        <v>241</v>
      </c>
      <c r="BU103" s="1">
        <v>7</v>
      </c>
      <c r="BV103" s="1">
        <v>0.31</v>
      </c>
      <c r="BX103" s="1">
        <f>BU112</f>
        <v>97</v>
      </c>
      <c r="BY103" s="1">
        <v>30</v>
      </c>
      <c r="BZ103" s="1">
        <v>23</v>
      </c>
      <c r="CA103" s="1">
        <v>1.10044</v>
      </c>
      <c r="CC103" s="1">
        <v>9</v>
      </c>
      <c r="CD103" s="1">
        <v>13</v>
      </c>
      <c r="CE103" s="1">
        <v>1.10044</v>
      </c>
      <c r="CG103" s="3"/>
      <c r="CI103" s="1">
        <v>1.10044</v>
      </c>
      <c r="CK103" s="1">
        <v>1.10044</v>
      </c>
      <c r="CM103" s="1">
        <v>1.10044</v>
      </c>
      <c r="CO103" s="1">
        <v>1.10044</v>
      </c>
      <c r="CQ103" s="1">
        <v>1.10044</v>
      </c>
      <c r="CS103" s="1">
        <v>1.10044</v>
      </c>
    </row>
    <row r="104" spans="1:97">
      <c r="A104" s="3"/>
      <c r="D104" s="1">
        <f>D102-D103</f>
        <v>1.68956</v>
      </c>
      <c r="F104" s="1">
        <f>F102-F103</f>
        <v>0.56956</v>
      </c>
      <c r="H104" s="1">
        <f>H102</f>
        <v>3.68</v>
      </c>
      <c r="J104" s="1">
        <f>J102</f>
        <v>1.11</v>
      </c>
      <c r="L104" s="1">
        <f>L102-L103</f>
        <v>7.42956</v>
      </c>
      <c r="N104" s="1">
        <f>N102-N103</f>
        <v>2.92956</v>
      </c>
      <c r="O104" s="1">
        <v>24</v>
      </c>
      <c r="P104" s="1">
        <v>0.93</v>
      </c>
      <c r="R104" s="1">
        <f>P112</f>
        <v>8.05</v>
      </c>
      <c r="S104" s="1">
        <v>12</v>
      </c>
      <c r="T104" s="1">
        <v>0.36</v>
      </c>
      <c r="V104" s="1">
        <f>T112</f>
        <v>2.92</v>
      </c>
      <c r="W104" s="1">
        <v>21</v>
      </c>
      <c r="X104" s="1">
        <v>22</v>
      </c>
      <c r="Y104" s="1">
        <f>Y102-Y103</f>
        <v>20.96956</v>
      </c>
      <c r="AA104" s="1">
        <v>9</v>
      </c>
      <c r="AB104" s="1">
        <v>8</v>
      </c>
      <c r="AC104" s="1">
        <f>AC102-AC103</f>
        <v>6.76956</v>
      </c>
      <c r="AE104" s="3"/>
      <c r="AG104" s="1">
        <f>AG102-AG103</f>
        <v>1.44956</v>
      </c>
      <c r="AI104" s="1">
        <f>AI102-AI103</f>
        <v>0.40956</v>
      </c>
      <c r="AK104" s="1">
        <f>AK102-AK103</f>
        <v>3.56956</v>
      </c>
      <c r="AM104" s="1">
        <f>AM102-AM103</f>
        <v>1.10956</v>
      </c>
      <c r="AO104" s="1">
        <f>AO102-AO103</f>
        <v>7.38956</v>
      </c>
      <c r="AQ104" s="1">
        <f>AQ102-AQ103</f>
        <v>2.19956</v>
      </c>
      <c r="BC104" s="3"/>
      <c r="BF104" s="1">
        <f>BF102-BF103</f>
        <v>1.37956</v>
      </c>
      <c r="BH104" s="1">
        <f>BH102-BH103</f>
        <v>0.48956</v>
      </c>
      <c r="BJ104" s="1">
        <f>BJ102</f>
        <v>2.94</v>
      </c>
      <c r="BL104" s="1">
        <f>BL102</f>
        <v>1.33</v>
      </c>
      <c r="BN104" s="1">
        <f>BN102-BN103</f>
        <v>7.20956</v>
      </c>
      <c r="BP104" s="1">
        <f>BP102-BP103</f>
        <v>2.07956</v>
      </c>
      <c r="BQ104" s="1">
        <v>22</v>
      </c>
      <c r="BR104" s="1">
        <v>0.98</v>
      </c>
      <c r="BT104" s="1">
        <f>BR112</f>
        <v>9.88</v>
      </c>
      <c r="BU104" s="1">
        <v>12</v>
      </c>
      <c r="BV104" s="1">
        <v>0.46</v>
      </c>
      <c r="BX104" s="1">
        <f>BV112</f>
        <v>3.33</v>
      </c>
      <c r="BY104" s="1">
        <v>22</v>
      </c>
      <c r="BZ104" s="1">
        <v>31</v>
      </c>
      <c r="CA104" s="1">
        <f>CA102-CA103</f>
        <v>25.16956</v>
      </c>
      <c r="CC104" s="1">
        <v>18</v>
      </c>
      <c r="CD104" s="1">
        <v>12</v>
      </c>
      <c r="CE104" s="1">
        <f>CE102-CE103</f>
        <v>10.54956</v>
      </c>
      <c r="CG104" s="3"/>
      <c r="CI104" s="1">
        <f>CI102-CI103</f>
        <v>1.21956</v>
      </c>
      <c r="CK104" s="1">
        <f>CK102-CK103</f>
        <v>0.36956</v>
      </c>
      <c r="CM104" s="1">
        <f>CM102-CM103</f>
        <v>3.46956</v>
      </c>
      <c r="CO104" s="1">
        <f>CO102-CO103</f>
        <v>1.25956</v>
      </c>
      <c r="CQ104" s="1">
        <f>CQ102-CQ103</f>
        <v>6.04956</v>
      </c>
      <c r="CS104" s="1">
        <f>CS102-CS103</f>
        <v>2.16956</v>
      </c>
    </row>
    <row r="105" spans="1:85">
      <c r="A105" s="3"/>
      <c r="O105" s="1">
        <v>21</v>
      </c>
      <c r="P105" s="1">
        <v>0.74</v>
      </c>
      <c r="S105" s="1">
        <v>8</v>
      </c>
      <c r="T105" s="1">
        <v>0.25</v>
      </c>
      <c r="W105" s="1">
        <v>24</v>
      </c>
      <c r="X105" s="1">
        <v>25</v>
      </c>
      <c r="AA105" s="1">
        <v>8</v>
      </c>
      <c r="AB105" s="1">
        <v>9</v>
      </c>
      <c r="AE105" s="3"/>
      <c r="BC105" s="3"/>
      <c r="BQ105" s="1">
        <v>24</v>
      </c>
      <c r="BR105" s="1">
        <v>0.92</v>
      </c>
      <c r="BU105" s="1">
        <v>10</v>
      </c>
      <c r="BV105" s="1">
        <v>0.39</v>
      </c>
      <c r="BY105" s="1">
        <v>23</v>
      </c>
      <c r="BZ105" s="1">
        <v>32</v>
      </c>
      <c r="CC105" s="1">
        <v>17</v>
      </c>
      <c r="CD105" s="1">
        <v>12</v>
      </c>
      <c r="CG105" s="3"/>
    </row>
    <row r="106" spans="1:85">
      <c r="A106" s="3"/>
      <c r="O106" s="1">
        <v>20</v>
      </c>
      <c r="P106" s="1">
        <v>0.81</v>
      </c>
      <c r="S106" s="1">
        <v>9</v>
      </c>
      <c r="T106" s="1">
        <v>0.28</v>
      </c>
      <c r="W106" s="1">
        <v>22</v>
      </c>
      <c r="X106" s="1">
        <v>26</v>
      </c>
      <c r="AA106" s="1">
        <v>9</v>
      </c>
      <c r="AB106" s="1">
        <v>13</v>
      </c>
      <c r="AE106" s="3"/>
      <c r="BC106" s="3"/>
      <c r="BQ106" s="1">
        <v>24</v>
      </c>
      <c r="BR106" s="1">
        <v>0.96</v>
      </c>
      <c r="BU106" s="1">
        <v>16</v>
      </c>
      <c r="BV106" s="1">
        <v>0.51</v>
      </c>
      <c r="BY106" s="1">
        <v>25</v>
      </c>
      <c r="BZ106" s="1">
        <v>24</v>
      </c>
      <c r="CC106" s="1">
        <v>10</v>
      </c>
      <c r="CD106" s="1">
        <v>14</v>
      </c>
      <c r="CG106" s="3"/>
    </row>
    <row r="107" spans="1:106">
      <c r="A107" s="3"/>
      <c r="O107" s="1">
        <v>20</v>
      </c>
      <c r="P107" s="1">
        <v>0.81</v>
      </c>
      <c r="S107" s="1">
        <v>8</v>
      </c>
      <c r="T107" s="1">
        <v>0.27</v>
      </c>
      <c r="W107" s="1">
        <v>24</v>
      </c>
      <c r="X107" s="1">
        <v>21</v>
      </c>
      <c r="AA107" s="1">
        <v>8</v>
      </c>
      <c r="AB107" s="1">
        <v>8</v>
      </c>
      <c r="AD107" s="1">
        <f>Y109*Z109+AC109*AD109</f>
        <v>1.386956</v>
      </c>
      <c r="AE107" s="3"/>
      <c r="AZ107" s="1">
        <f>AV109*AW109+AY109*AZ109</f>
        <v>1.367</v>
      </c>
      <c r="BC107" s="3"/>
      <c r="BQ107" s="1">
        <v>18</v>
      </c>
      <c r="BR107" s="1">
        <v>0.69</v>
      </c>
      <c r="BU107" s="1">
        <v>4</v>
      </c>
      <c r="BV107" s="1">
        <v>0.14</v>
      </c>
      <c r="BY107" s="1">
        <v>25</v>
      </c>
      <c r="BZ107" s="1">
        <v>22</v>
      </c>
      <c r="CC107" s="1">
        <v>10</v>
      </c>
      <c r="CD107" s="1">
        <v>14</v>
      </c>
      <c r="CF107" s="1">
        <f>CA109*CB109+CE109*CF109</f>
        <v>1.785956</v>
      </c>
      <c r="CG107" s="3"/>
      <c r="DB107" s="1">
        <f>CX109*CY109+DA109*DB109</f>
        <v>1.7155</v>
      </c>
    </row>
    <row r="108" spans="1:85">
      <c r="A108" s="3"/>
      <c r="O108" s="1">
        <v>18</v>
      </c>
      <c r="P108" s="1">
        <v>0.63</v>
      </c>
      <c r="S108" s="1">
        <v>6</v>
      </c>
      <c r="T108" s="1">
        <v>0.19</v>
      </c>
      <c r="W108" s="1">
        <v>19</v>
      </c>
      <c r="X108" s="1">
        <v>24</v>
      </c>
      <c r="AA108" s="1">
        <v>9</v>
      </c>
      <c r="AB108" s="1">
        <v>8</v>
      </c>
      <c r="AE108" s="3"/>
      <c r="BC108" s="3"/>
      <c r="BQ108" s="1">
        <v>28</v>
      </c>
      <c r="BR108" s="1">
        <v>1.18</v>
      </c>
      <c r="BU108" s="1">
        <v>13</v>
      </c>
      <c r="BV108" s="1">
        <v>0.43</v>
      </c>
      <c r="BY108" s="1">
        <v>32</v>
      </c>
      <c r="BZ108" s="1">
        <v>24</v>
      </c>
      <c r="CC108" s="1">
        <v>19</v>
      </c>
      <c r="CD108" s="1">
        <v>9</v>
      </c>
      <c r="CG108" s="3"/>
    </row>
    <row r="109" spans="1:106">
      <c r="A109" s="3"/>
      <c r="C109" s="1">
        <f>C102</f>
        <v>212</v>
      </c>
      <c r="D109" s="1">
        <f>D104/C102</f>
        <v>0.00796962264150943</v>
      </c>
      <c r="E109" s="1">
        <f>E102</f>
        <v>111</v>
      </c>
      <c r="F109" s="1">
        <f>F104/E102</f>
        <v>0.00513117117117117</v>
      </c>
      <c r="G109" s="1">
        <f>G102</f>
        <v>222</v>
      </c>
      <c r="H109" s="1">
        <f>H104/G102</f>
        <v>0.0165765765765766</v>
      </c>
      <c r="I109" s="1">
        <f>I102</f>
        <v>92</v>
      </c>
      <c r="J109" s="1">
        <f>J104/I102</f>
        <v>0.0120652173913043</v>
      </c>
      <c r="K109" s="1">
        <f>K102</f>
        <v>264</v>
      </c>
      <c r="L109" s="1">
        <f>L104/K102</f>
        <v>0.0281422727272727</v>
      </c>
      <c r="M109" s="1">
        <f>M102</f>
        <v>126</v>
      </c>
      <c r="N109" s="1">
        <f>N104/M102</f>
        <v>0.0232504761904762</v>
      </c>
      <c r="O109" s="1">
        <v>19</v>
      </c>
      <c r="P109" s="1">
        <v>0.64</v>
      </c>
      <c r="Q109" s="1">
        <f>O112</f>
        <v>217</v>
      </c>
      <c r="R109" s="1">
        <f>R104/R103</f>
        <v>0.0370967741935484</v>
      </c>
      <c r="S109" s="1">
        <v>10</v>
      </c>
      <c r="T109" s="1">
        <v>0.3</v>
      </c>
      <c r="U109" s="1">
        <f>S112</f>
        <v>93</v>
      </c>
      <c r="V109" s="1">
        <f>V104/V103</f>
        <v>0.0313978494623656</v>
      </c>
      <c r="W109" s="1">
        <v>25</v>
      </c>
      <c r="X109" s="1">
        <v>26</v>
      </c>
      <c r="Y109" s="1">
        <f>X112/20</f>
        <v>22.75</v>
      </c>
      <c r="Z109" s="1">
        <f>Y104/X112</f>
        <v>0.0460869450549451</v>
      </c>
      <c r="AA109" s="1">
        <v>8</v>
      </c>
      <c r="AB109" s="1">
        <v>11</v>
      </c>
      <c r="AC109" s="1">
        <f>AB112/20</f>
        <v>9</v>
      </c>
      <c r="AD109" s="1">
        <f>AC104/AB112</f>
        <v>0.0376086666666667</v>
      </c>
      <c r="AE109" s="3"/>
      <c r="AF109" s="1">
        <f>AF102</f>
        <v>187</v>
      </c>
      <c r="AG109" s="1">
        <f>AG104/AF102</f>
        <v>0.00775165775401069</v>
      </c>
      <c r="AH109" s="1">
        <f>AH102</f>
        <v>81</v>
      </c>
      <c r="AI109" s="1">
        <f>AI104/AH102</f>
        <v>0.0050562962962963</v>
      </c>
      <c r="AJ109" s="1">
        <f>AJ102</f>
        <v>217</v>
      </c>
      <c r="AK109" s="1">
        <f>AK104/AJ102</f>
        <v>0.0164495852534562</v>
      </c>
      <c r="AL109" s="1">
        <f>AL102</f>
        <v>93</v>
      </c>
      <c r="AM109" s="1">
        <f>AM104/AL102</f>
        <v>0.011930752688172</v>
      </c>
      <c r="AN109" s="1">
        <f>AN102</f>
        <v>264</v>
      </c>
      <c r="AO109" s="1">
        <f>AO104/AN102</f>
        <v>0.0279907575757576</v>
      </c>
      <c r="AP109" s="1">
        <f>AP102</f>
        <v>95</v>
      </c>
      <c r="AQ109" s="1">
        <f>AQ104/AP102</f>
        <v>0.0231532631578947</v>
      </c>
      <c r="AR109" s="1">
        <f>AR102</f>
        <v>215</v>
      </c>
      <c r="AS109" s="1">
        <f>AS102/AR102</f>
        <v>0.0369767441860465</v>
      </c>
      <c r="AT109" s="1">
        <f>AT102</f>
        <v>92</v>
      </c>
      <c r="AU109" s="1">
        <f>AU102/AT102</f>
        <v>0.031304347826087</v>
      </c>
      <c r="AV109" s="1">
        <f>AV102/20</f>
        <v>22.6</v>
      </c>
      <c r="AW109" s="1">
        <f>AW102/AV102</f>
        <v>0.0459734513274336</v>
      </c>
      <c r="AY109" s="1">
        <f>AY102/20</f>
        <v>8.75</v>
      </c>
      <c r="AZ109" s="1">
        <f>AZ102/AY102</f>
        <v>0.0374857142857143</v>
      </c>
      <c r="BC109" s="3"/>
      <c r="BE109" s="1">
        <f>BE102</f>
        <v>187</v>
      </c>
      <c r="BF109" s="1">
        <f>BF104/BE102</f>
        <v>0.00737732620320856</v>
      </c>
      <c r="BG109" s="1">
        <f>BG102</f>
        <v>112</v>
      </c>
      <c r="BH109" s="1">
        <f>BH104/BG102</f>
        <v>0.00437107142857143</v>
      </c>
      <c r="BI109" s="1">
        <f>BI102</f>
        <v>164</v>
      </c>
      <c r="BJ109" s="1">
        <f>BJ104/BI102</f>
        <v>0.0179268292682927</v>
      </c>
      <c r="BK109" s="1">
        <f>BK102</f>
        <v>96</v>
      </c>
      <c r="BL109" s="1">
        <f>BL104/BK102</f>
        <v>0.0138541666666667</v>
      </c>
      <c r="BM109" s="1">
        <f>BM102</f>
        <v>241</v>
      </c>
      <c r="BN109" s="1">
        <f>BN104/BM102</f>
        <v>0.0299151867219917</v>
      </c>
      <c r="BO109" s="1">
        <f>BO102</f>
        <v>82</v>
      </c>
      <c r="BP109" s="1">
        <f>BP104/BO102</f>
        <v>0.025360487804878</v>
      </c>
      <c r="BQ109" s="1">
        <v>28</v>
      </c>
      <c r="BR109" s="1">
        <v>1.19</v>
      </c>
      <c r="BS109" s="1">
        <f>BQ112</f>
        <v>241</v>
      </c>
      <c r="BT109" s="1">
        <f>BT104/BT103</f>
        <v>0.0409958506224066</v>
      </c>
      <c r="BU109" s="1">
        <v>17</v>
      </c>
      <c r="BV109" s="1">
        <v>0.51</v>
      </c>
      <c r="BW109" s="1">
        <f>BU112</f>
        <v>97</v>
      </c>
      <c r="BX109" s="1">
        <f>BX104/BX103</f>
        <v>0.0343298969072165</v>
      </c>
      <c r="BY109" s="1">
        <v>25</v>
      </c>
      <c r="BZ109" s="1">
        <v>26</v>
      </c>
      <c r="CA109" s="1">
        <f>BZ112/20</f>
        <v>25.55</v>
      </c>
      <c r="CB109" s="1">
        <f>CA104/BZ112</f>
        <v>0.0492554990215264</v>
      </c>
      <c r="CC109" s="1">
        <v>10</v>
      </c>
      <c r="CD109" s="1">
        <v>14</v>
      </c>
      <c r="CE109" s="1">
        <f>CD112/20</f>
        <v>12.5</v>
      </c>
      <c r="CF109" s="1">
        <f>CE104/CD112</f>
        <v>0.04219824</v>
      </c>
      <c r="CG109" s="3"/>
      <c r="CH109" s="1">
        <f>CH102</f>
        <v>168</v>
      </c>
      <c r="CI109" s="1">
        <f>CI104/CH102</f>
        <v>0.00725928571428571</v>
      </c>
      <c r="CJ109" s="1">
        <f>CJ102</f>
        <v>86</v>
      </c>
      <c r="CK109" s="1">
        <f>CK104/CJ102</f>
        <v>0.00429720930232558</v>
      </c>
      <c r="CL109" s="1">
        <f>CL102</f>
        <v>195</v>
      </c>
      <c r="CM109" s="1">
        <f>CM104/CL102</f>
        <v>0.0177926153846154</v>
      </c>
      <c r="CN109" s="1">
        <f>CN102</f>
        <v>92</v>
      </c>
      <c r="CO109" s="1">
        <f>CO104/CN102</f>
        <v>0.0136908695652174</v>
      </c>
      <c r="CP109" s="1">
        <f>CP102</f>
        <v>203</v>
      </c>
      <c r="CQ109" s="1">
        <f>CQ104/CP102</f>
        <v>0.0298007881773399</v>
      </c>
      <c r="CR109" s="1">
        <f>CR102</f>
        <v>86</v>
      </c>
      <c r="CS109" s="1">
        <f>CS104/CR102</f>
        <v>0.0252274418604651</v>
      </c>
      <c r="CT109" s="1">
        <f>CT102</f>
        <v>231</v>
      </c>
      <c r="CU109" s="1">
        <f>CU102/CT102</f>
        <v>0.0408658008658009</v>
      </c>
      <c r="CV109" s="1">
        <f>CV102</f>
        <v>104</v>
      </c>
      <c r="CW109" s="1">
        <f>CW102/CV102</f>
        <v>0.0342307692307692</v>
      </c>
      <c r="CX109" s="1">
        <f>CX102/20</f>
        <v>24.85</v>
      </c>
      <c r="CY109" s="1">
        <f>CY102/CX102</f>
        <v>0.0491348088531187</v>
      </c>
      <c r="DA109" s="1">
        <f>DA102/20</f>
        <v>11.75</v>
      </c>
      <c r="DB109" s="1">
        <f>DB102/DA102</f>
        <v>0.0420851063829787</v>
      </c>
    </row>
    <row r="110" spans="1:106">
      <c r="A110" s="3"/>
      <c r="O110" s="1">
        <v>26</v>
      </c>
      <c r="P110" s="1">
        <v>0.96</v>
      </c>
      <c r="S110" s="1">
        <v>6</v>
      </c>
      <c r="T110" s="1">
        <v>0.18</v>
      </c>
      <c r="W110" s="1">
        <v>22</v>
      </c>
      <c r="X110" s="1">
        <v>28</v>
      </c>
      <c r="AA110" s="1">
        <v>6</v>
      </c>
      <c r="AB110" s="1">
        <v>9</v>
      </c>
      <c r="AE110" s="3"/>
      <c r="BC110" s="3"/>
      <c r="BN110" s="1">
        <f>BN109-BJ109</f>
        <v>0.011988357453699</v>
      </c>
      <c r="BP110" s="1">
        <f>BP109-BL109</f>
        <v>0.0115063211382114</v>
      </c>
      <c r="BQ110" s="1">
        <v>24</v>
      </c>
      <c r="BR110" s="1">
        <v>0.89</v>
      </c>
      <c r="BT110" s="1">
        <f>BT109-BN109</f>
        <v>0.0110806639004149</v>
      </c>
      <c r="BU110" s="1">
        <v>6</v>
      </c>
      <c r="BV110" s="1">
        <v>0.21</v>
      </c>
      <c r="BX110" s="1">
        <f>BX109-BP109</f>
        <v>0.00896940910233845</v>
      </c>
      <c r="BY110" s="1">
        <v>31</v>
      </c>
      <c r="BZ110" s="1">
        <v>22</v>
      </c>
      <c r="CB110" s="1">
        <f>CB109-BT109</f>
        <v>0.00825964839911979</v>
      </c>
      <c r="CC110" s="1">
        <v>11</v>
      </c>
      <c r="CD110" s="1">
        <v>8</v>
      </c>
      <c r="CF110" s="1">
        <f>CF109-BX109</f>
        <v>0.0078683430927835</v>
      </c>
      <c r="CG110" s="3"/>
      <c r="CI110" s="1">
        <f>CI109-0</f>
        <v>0.00725928571428571</v>
      </c>
      <c r="CK110" s="1">
        <f>CK109-0</f>
        <v>0.00429720930232558</v>
      </c>
      <c r="CM110" s="1">
        <f>CM109-CI109</f>
        <v>0.0105333296703297</v>
      </c>
      <c r="CO110" s="1">
        <f>CO109-CK109</f>
        <v>0.00939366026289181</v>
      </c>
      <c r="CQ110" s="1">
        <f>CQ109-CM109</f>
        <v>0.0120081727927245</v>
      </c>
      <c r="CS110" s="1">
        <f>CS109-CO109</f>
        <v>0.0115365722952477</v>
      </c>
      <c r="CU110" s="1">
        <f>CU109-CQ109</f>
        <v>0.011065012688461</v>
      </c>
      <c r="CW110" s="1">
        <f>CW109-CS109</f>
        <v>0.00900332737030412</v>
      </c>
      <c r="CY110" s="1">
        <f>CY109-CU109</f>
        <v>0.00826900798731785</v>
      </c>
      <c r="DB110" s="1">
        <f>DB109-CW109</f>
        <v>0.0078543371522095</v>
      </c>
    </row>
    <row r="111" spans="1:85">
      <c r="A111" s="3"/>
      <c r="O111" s="1">
        <v>24</v>
      </c>
      <c r="P111" s="1">
        <v>0.85</v>
      </c>
      <c r="S111" s="1">
        <v>10</v>
      </c>
      <c r="T111" s="1">
        <v>0.32</v>
      </c>
      <c r="W111" s="1">
        <v>20</v>
      </c>
      <c r="X111" s="1">
        <v>19</v>
      </c>
      <c r="AA111" s="1">
        <v>11</v>
      </c>
      <c r="AB111" s="1">
        <v>8</v>
      </c>
      <c r="AE111" s="3"/>
      <c r="BC111" s="3"/>
      <c r="BQ111" s="1">
        <v>26</v>
      </c>
      <c r="BR111" s="1">
        <v>1.06</v>
      </c>
      <c r="BU111" s="1">
        <v>8</v>
      </c>
      <c r="BV111" s="1">
        <v>0.25</v>
      </c>
      <c r="BY111" s="1">
        <v>26</v>
      </c>
      <c r="BZ111" s="1">
        <v>24</v>
      </c>
      <c r="CC111" s="1">
        <v>12</v>
      </c>
      <c r="CD111" s="1">
        <v>14</v>
      </c>
      <c r="CG111" s="3"/>
    </row>
    <row r="112" spans="1:85">
      <c r="A112" s="4" t="s">
        <v>11</v>
      </c>
      <c r="O112" s="1">
        <f>SUM(O102:O111)</f>
        <v>217</v>
      </c>
      <c r="P112" s="1">
        <f>SUM(P102:P111)</f>
        <v>8.05</v>
      </c>
      <c r="S112" s="1">
        <f>SUM(S102:S111)</f>
        <v>93</v>
      </c>
      <c r="T112" s="1">
        <f>SUM(T102:T111)</f>
        <v>2.92</v>
      </c>
      <c r="X112" s="1">
        <f>SUM(W102:X111)</f>
        <v>455</v>
      </c>
      <c r="AB112" s="1">
        <f>SUM(AA102:AB111)</f>
        <v>180</v>
      </c>
      <c r="AE112" s="4"/>
      <c r="BC112" s="4" t="s">
        <v>11</v>
      </c>
      <c r="BQ112" s="1">
        <f>SUM(BQ102:BQ111)</f>
        <v>241</v>
      </c>
      <c r="BR112" s="1">
        <f>SUM(BR102:BR111)</f>
        <v>9.88</v>
      </c>
      <c r="BU112" s="1">
        <f>SUM(BU102:BU111)</f>
        <v>97</v>
      </c>
      <c r="BV112" s="1">
        <f>SUM(BV102:BV111)</f>
        <v>3.33</v>
      </c>
      <c r="BZ112" s="1">
        <f>SUM(BY102:BZ111)</f>
        <v>511</v>
      </c>
      <c r="CD112" s="1">
        <f>SUM(CC102:CD111)</f>
        <v>250</v>
      </c>
      <c r="CG112" s="4"/>
    </row>
    <row r="113" spans="1:106">
      <c r="A113" s="3" t="s">
        <v>30</v>
      </c>
      <c r="B113" s="1">
        <v>49</v>
      </c>
      <c r="C113" s="1">
        <v>206</v>
      </c>
      <c r="D113" s="1">
        <v>2.75</v>
      </c>
      <c r="E113" s="1">
        <v>67</v>
      </c>
      <c r="F113" s="1">
        <v>1.44</v>
      </c>
      <c r="G113" s="1">
        <v>181</v>
      </c>
      <c r="H113" s="1">
        <v>3.03</v>
      </c>
      <c r="I113" s="1">
        <v>114</v>
      </c>
      <c r="J113" s="1">
        <v>1.41</v>
      </c>
      <c r="K113" s="1">
        <v>212</v>
      </c>
      <c r="L113" s="1">
        <v>7.09</v>
      </c>
      <c r="M113" s="1">
        <v>81</v>
      </c>
      <c r="N113" s="1">
        <v>2.98</v>
      </c>
      <c r="O113" s="1">
        <v>29</v>
      </c>
      <c r="P113" s="1">
        <v>1.11</v>
      </c>
      <c r="S113" s="1">
        <v>6</v>
      </c>
      <c r="T113" s="1">
        <v>0.19</v>
      </c>
      <c r="W113" s="1">
        <v>24</v>
      </c>
      <c r="X113" s="1">
        <v>21</v>
      </c>
      <c r="Y113" s="1">
        <v>21.92</v>
      </c>
      <c r="AA113" s="1">
        <v>9</v>
      </c>
      <c r="AB113" s="1">
        <v>8</v>
      </c>
      <c r="AC113" s="1">
        <v>7.89</v>
      </c>
      <c r="AE113" s="3"/>
      <c r="AF113" s="1">
        <v>182</v>
      </c>
      <c r="AG113" s="1">
        <v>2.51</v>
      </c>
      <c r="AH113" s="1">
        <v>69</v>
      </c>
      <c r="AI113" s="1">
        <v>1.44</v>
      </c>
      <c r="AJ113" s="1">
        <v>193</v>
      </c>
      <c r="AK113" s="1">
        <v>4.31</v>
      </c>
      <c r="AL113" s="1">
        <v>97</v>
      </c>
      <c r="AM113" s="1">
        <v>2.29</v>
      </c>
      <c r="AN113" s="1">
        <v>234</v>
      </c>
      <c r="AO113" s="1">
        <v>7.68</v>
      </c>
      <c r="AP113" s="1">
        <v>78</v>
      </c>
      <c r="AQ113" s="1">
        <v>2.9</v>
      </c>
      <c r="AR113" s="1">
        <v>237</v>
      </c>
      <c r="AS113" s="1">
        <v>8.74</v>
      </c>
      <c r="AT113" s="1">
        <v>93</v>
      </c>
      <c r="AU113" s="1">
        <v>2.93</v>
      </c>
      <c r="AV113" s="1">
        <v>441</v>
      </c>
      <c r="AW113" s="1">
        <v>20.44</v>
      </c>
      <c r="AY113" s="1">
        <v>179</v>
      </c>
      <c r="AZ113" s="1">
        <v>6.92</v>
      </c>
      <c r="BC113" s="3" t="s">
        <v>31</v>
      </c>
      <c r="BD113" s="1">
        <v>118</v>
      </c>
      <c r="BE113" s="1">
        <v>174</v>
      </c>
      <c r="BF113" s="1">
        <v>2.36</v>
      </c>
      <c r="BG113" s="1">
        <v>69</v>
      </c>
      <c r="BH113" s="1">
        <v>1.4</v>
      </c>
      <c r="BI113" s="1">
        <v>277</v>
      </c>
      <c r="BJ113" s="1">
        <v>4.97</v>
      </c>
      <c r="BK113" s="1">
        <v>157</v>
      </c>
      <c r="BL113" s="1">
        <v>2.17</v>
      </c>
      <c r="BM113" s="1">
        <v>240</v>
      </c>
      <c r="BN113" s="1">
        <v>8.31</v>
      </c>
      <c r="BO113" s="1">
        <v>94</v>
      </c>
      <c r="BP113" s="1">
        <v>3.47</v>
      </c>
      <c r="BQ113" s="1">
        <v>24</v>
      </c>
      <c r="BR113" s="1">
        <v>0.95</v>
      </c>
      <c r="BU113" s="1">
        <v>14</v>
      </c>
      <c r="BV113" s="1">
        <v>0.49</v>
      </c>
      <c r="BY113" s="1">
        <v>23</v>
      </c>
      <c r="BZ113" s="1">
        <v>24</v>
      </c>
      <c r="CA113" s="1">
        <v>26.24</v>
      </c>
      <c r="CC113" s="1">
        <v>12</v>
      </c>
      <c r="CD113" s="1">
        <v>11</v>
      </c>
      <c r="CE113" s="1">
        <v>11.35</v>
      </c>
      <c r="CG113" s="3"/>
      <c r="CH113" s="1">
        <v>182</v>
      </c>
      <c r="CI113" s="1">
        <v>2.4</v>
      </c>
      <c r="CJ113" s="1">
        <v>83</v>
      </c>
      <c r="CK113" s="1">
        <v>1.45</v>
      </c>
      <c r="CL113" s="1">
        <v>212</v>
      </c>
      <c r="CM113" s="1">
        <v>4.88</v>
      </c>
      <c r="CN113" s="1">
        <v>99</v>
      </c>
      <c r="CO113" s="1">
        <v>2.46</v>
      </c>
      <c r="CP113" s="1">
        <v>238</v>
      </c>
      <c r="CQ113" s="1">
        <v>8.22</v>
      </c>
      <c r="CR113" s="1">
        <v>91</v>
      </c>
      <c r="CS113" s="1">
        <v>3.38</v>
      </c>
      <c r="CT113" s="1">
        <v>237</v>
      </c>
      <c r="CU113" s="1">
        <v>9.75</v>
      </c>
      <c r="CV113" s="1">
        <v>116</v>
      </c>
      <c r="CW113" s="1">
        <v>3.96</v>
      </c>
      <c r="CX113" s="1">
        <v>494</v>
      </c>
      <c r="CY113" s="1">
        <v>24.39</v>
      </c>
      <c r="DA113" s="1">
        <v>229</v>
      </c>
      <c r="DB113" s="1">
        <v>9.67</v>
      </c>
    </row>
    <row r="114" spans="1:97">
      <c r="A114" s="3"/>
      <c r="D114" s="1">
        <v>1.10044</v>
      </c>
      <c r="F114" s="1">
        <v>1.10044</v>
      </c>
      <c r="L114" s="1">
        <v>1.10044</v>
      </c>
      <c r="N114" s="1">
        <v>1.10044</v>
      </c>
      <c r="O114" s="1">
        <v>28</v>
      </c>
      <c r="P114" s="1">
        <v>1.07</v>
      </c>
      <c r="R114" s="1">
        <f>O123</f>
        <v>264</v>
      </c>
      <c r="S114" s="1">
        <v>12</v>
      </c>
      <c r="T114" s="1">
        <v>0.39</v>
      </c>
      <c r="V114" s="1">
        <f>S123</f>
        <v>113</v>
      </c>
      <c r="W114" s="1">
        <v>22</v>
      </c>
      <c r="X114" s="1">
        <v>21</v>
      </c>
      <c r="Y114" s="1">
        <v>1.10044</v>
      </c>
      <c r="AA114" s="1">
        <v>8</v>
      </c>
      <c r="AB114" s="1">
        <v>6</v>
      </c>
      <c r="AC114" s="1">
        <v>1.10044</v>
      </c>
      <c r="AE114" s="3"/>
      <c r="AG114" s="1">
        <v>1.10044</v>
      </c>
      <c r="AI114" s="1">
        <v>1.10044</v>
      </c>
      <c r="AK114" s="1">
        <v>1.10044</v>
      </c>
      <c r="AM114" s="1">
        <v>1.10044</v>
      </c>
      <c r="AO114" s="1">
        <v>1.10044</v>
      </c>
      <c r="AQ114" s="1">
        <v>1.10044</v>
      </c>
      <c r="BC114" s="3"/>
      <c r="BF114" s="1">
        <v>1.10044</v>
      </c>
      <c r="BH114" s="1">
        <v>1.10044</v>
      </c>
      <c r="BN114" s="1">
        <v>1.10044</v>
      </c>
      <c r="BP114" s="1">
        <v>1.10044</v>
      </c>
      <c r="BQ114" s="1">
        <v>22</v>
      </c>
      <c r="BR114" s="1">
        <v>0.78</v>
      </c>
      <c r="BT114" s="1">
        <f>BQ123</f>
        <v>233</v>
      </c>
      <c r="BU114" s="1">
        <v>8</v>
      </c>
      <c r="BV114" s="1">
        <v>0.26</v>
      </c>
      <c r="BX114" s="1">
        <f>BU123</f>
        <v>121</v>
      </c>
      <c r="BY114" s="1">
        <v>26</v>
      </c>
      <c r="BZ114" s="1">
        <v>24</v>
      </c>
      <c r="CA114" s="1">
        <v>1.10044</v>
      </c>
      <c r="CC114" s="1">
        <v>12</v>
      </c>
      <c r="CD114" s="1">
        <v>8</v>
      </c>
      <c r="CE114" s="1">
        <v>1.10044</v>
      </c>
      <c r="CG114" s="3"/>
      <c r="CI114" s="1">
        <v>1.10044</v>
      </c>
      <c r="CK114" s="1">
        <v>1.10044</v>
      </c>
      <c r="CM114" s="1">
        <v>1.10044</v>
      </c>
      <c r="CO114" s="1">
        <v>1.10044</v>
      </c>
      <c r="CQ114" s="1">
        <v>1.10044</v>
      </c>
      <c r="CS114" s="1">
        <v>1.10044</v>
      </c>
    </row>
    <row r="115" spans="1:97">
      <c r="A115" s="3"/>
      <c r="D115" s="1">
        <f>D113-D114</f>
        <v>1.64956</v>
      </c>
      <c r="F115" s="1">
        <f>F113-F114</f>
        <v>0.33956</v>
      </c>
      <c r="H115" s="1">
        <f>H113</f>
        <v>3.03</v>
      </c>
      <c r="J115" s="1">
        <f>J113</f>
        <v>1.41</v>
      </c>
      <c r="L115" s="1">
        <f>L113-L114</f>
        <v>5.98956</v>
      </c>
      <c r="N115" s="1">
        <f>N113-N114</f>
        <v>1.87956</v>
      </c>
      <c r="O115" s="1">
        <v>25</v>
      </c>
      <c r="P115" s="1">
        <v>0.91</v>
      </c>
      <c r="R115" s="1">
        <f>P123</f>
        <v>9.77</v>
      </c>
      <c r="S115" s="1">
        <v>9</v>
      </c>
      <c r="T115" s="1">
        <v>0.29</v>
      </c>
      <c r="V115" s="1">
        <f>T123</f>
        <v>3.57</v>
      </c>
      <c r="W115" s="1">
        <v>25</v>
      </c>
      <c r="X115" s="1">
        <v>20</v>
      </c>
      <c r="Y115" s="1">
        <f>Y113-Y114</f>
        <v>20.81956</v>
      </c>
      <c r="AA115" s="1">
        <v>8</v>
      </c>
      <c r="AB115" s="1">
        <v>13</v>
      </c>
      <c r="AC115" s="1">
        <f>AC113-AC114</f>
        <v>6.78956</v>
      </c>
      <c r="AE115" s="3"/>
      <c r="AG115" s="1">
        <f>AG113-AG114</f>
        <v>1.40956</v>
      </c>
      <c r="AI115" s="1">
        <f>AI113-AI114</f>
        <v>0.33956</v>
      </c>
      <c r="AK115" s="1">
        <f>AK113-AK114</f>
        <v>3.20956</v>
      </c>
      <c r="AM115" s="1">
        <f>AM113-AM114</f>
        <v>1.18956</v>
      </c>
      <c r="AO115" s="1">
        <f>AO113-AO114</f>
        <v>6.57956</v>
      </c>
      <c r="AQ115" s="1">
        <f>AQ113-AQ114</f>
        <v>1.79956</v>
      </c>
      <c r="BC115" s="3"/>
      <c r="BF115" s="1">
        <f>BF113-BF114</f>
        <v>1.25956</v>
      </c>
      <c r="BH115" s="1">
        <f>BH113-BH114</f>
        <v>0.29956</v>
      </c>
      <c r="BJ115" s="1">
        <f>BJ113</f>
        <v>4.97</v>
      </c>
      <c r="BL115" s="1">
        <f>BL113</f>
        <v>2.17</v>
      </c>
      <c r="BN115" s="1">
        <f>BN113-BN114</f>
        <v>7.20956</v>
      </c>
      <c r="BP115" s="1">
        <f>BP113-BP114</f>
        <v>2.36956</v>
      </c>
      <c r="BQ115" s="1">
        <v>24</v>
      </c>
      <c r="BR115" s="1">
        <v>0.92</v>
      </c>
      <c r="BT115" s="1">
        <f>BR123</f>
        <v>9.61</v>
      </c>
      <c r="BU115" s="1">
        <v>14</v>
      </c>
      <c r="BV115" s="1">
        <v>0.41</v>
      </c>
      <c r="BX115" s="1">
        <f>BV123</f>
        <v>4.15</v>
      </c>
      <c r="BY115" s="1">
        <v>24</v>
      </c>
      <c r="BZ115" s="1">
        <v>26</v>
      </c>
      <c r="CA115" s="1">
        <f>CA113-CA114</f>
        <v>25.13956</v>
      </c>
      <c r="CC115" s="1">
        <v>11</v>
      </c>
      <c r="CD115" s="1">
        <v>10</v>
      </c>
      <c r="CE115" s="1">
        <f>CE113-CE114</f>
        <v>10.24956</v>
      </c>
      <c r="CG115" s="3"/>
      <c r="CI115" s="1">
        <f>CI113-CI114</f>
        <v>1.29956</v>
      </c>
      <c r="CK115" s="1">
        <f>CK113-CK114</f>
        <v>0.34956</v>
      </c>
      <c r="CM115" s="1">
        <f>CM113-CM114</f>
        <v>3.77956</v>
      </c>
      <c r="CO115" s="1">
        <f>CO113-CO114</f>
        <v>1.35956</v>
      </c>
      <c r="CQ115" s="1">
        <f>CQ113-CQ114</f>
        <v>7.11956</v>
      </c>
      <c r="CS115" s="1">
        <f>CS113-CS114</f>
        <v>2.27956</v>
      </c>
    </row>
    <row r="116" spans="1:85">
      <c r="A116" s="3"/>
      <c r="O116" s="1">
        <v>30</v>
      </c>
      <c r="P116" s="1">
        <v>1.16</v>
      </c>
      <c r="S116" s="1">
        <v>15</v>
      </c>
      <c r="T116" s="1">
        <v>0.48</v>
      </c>
      <c r="W116" s="1">
        <v>24</v>
      </c>
      <c r="X116" s="1">
        <v>24</v>
      </c>
      <c r="AA116" s="1">
        <v>11</v>
      </c>
      <c r="AB116" s="1">
        <v>7</v>
      </c>
      <c r="AE116" s="3"/>
      <c r="BC116" s="3"/>
      <c r="BQ116" s="1">
        <v>24</v>
      </c>
      <c r="BR116" s="1">
        <v>0.96</v>
      </c>
      <c r="BU116" s="1">
        <v>14</v>
      </c>
      <c r="BV116" s="1">
        <v>0.32</v>
      </c>
      <c r="BY116" s="1">
        <v>24</v>
      </c>
      <c r="BZ116" s="1">
        <v>26</v>
      </c>
      <c r="CC116" s="1">
        <v>12</v>
      </c>
      <c r="CD116" s="1">
        <v>14</v>
      </c>
      <c r="CG116" s="3"/>
    </row>
    <row r="117" spans="1:85">
      <c r="A117" s="3"/>
      <c r="O117" s="1">
        <v>24</v>
      </c>
      <c r="P117" s="1">
        <v>0.83</v>
      </c>
      <c r="S117" s="1">
        <v>16</v>
      </c>
      <c r="T117" s="1">
        <v>0.53</v>
      </c>
      <c r="W117" s="1">
        <v>23</v>
      </c>
      <c r="X117" s="1">
        <v>21</v>
      </c>
      <c r="AA117" s="1">
        <v>9</v>
      </c>
      <c r="AB117" s="1">
        <v>8</v>
      </c>
      <c r="AE117" s="3"/>
      <c r="BC117" s="3"/>
      <c r="BQ117" s="1">
        <v>25</v>
      </c>
      <c r="BR117" s="1">
        <v>1.23</v>
      </c>
      <c r="BU117" s="1">
        <v>20</v>
      </c>
      <c r="BV117" s="1">
        <v>0.84</v>
      </c>
      <c r="BY117" s="1">
        <v>26</v>
      </c>
      <c r="BZ117" s="1">
        <v>24</v>
      </c>
      <c r="CC117" s="1">
        <v>12</v>
      </c>
      <c r="CD117" s="1">
        <v>10</v>
      </c>
      <c r="CG117" s="3"/>
    </row>
    <row r="118" spans="1:106">
      <c r="A118" s="3"/>
      <c r="O118" s="1">
        <v>31</v>
      </c>
      <c r="P118" s="1">
        <v>1.19</v>
      </c>
      <c r="S118" s="1">
        <v>9</v>
      </c>
      <c r="T118" s="1">
        <v>0.28</v>
      </c>
      <c r="W118" s="1">
        <v>21</v>
      </c>
      <c r="X118" s="1">
        <v>23</v>
      </c>
      <c r="AA118" s="1">
        <v>9</v>
      </c>
      <c r="AB118" s="1">
        <v>12</v>
      </c>
      <c r="AD118" s="1">
        <f>Y120*Z120+AC120*AD120</f>
        <v>1.380456</v>
      </c>
      <c r="AE118" s="3"/>
      <c r="AZ118" s="1">
        <f>AV120*AW120+AY120*AZ120</f>
        <v>1.368</v>
      </c>
      <c r="BC118" s="3"/>
      <c r="BQ118" s="1">
        <v>31</v>
      </c>
      <c r="BR118" s="1">
        <v>1.46</v>
      </c>
      <c r="BU118" s="1">
        <v>18</v>
      </c>
      <c r="BV118" s="1">
        <v>0.68</v>
      </c>
      <c r="BY118" s="1">
        <v>24</v>
      </c>
      <c r="BZ118" s="1">
        <v>26</v>
      </c>
      <c r="CC118" s="1">
        <v>12</v>
      </c>
      <c r="CD118" s="1">
        <v>16</v>
      </c>
      <c r="CF118" s="1">
        <f>CA120*CB120+CE120*CF120</f>
        <v>1.769456</v>
      </c>
      <c r="CG118" s="3"/>
      <c r="DB118" s="1">
        <f>CX120*CY120+DA120*DB120</f>
        <v>1.703</v>
      </c>
    </row>
    <row r="119" spans="1:85">
      <c r="A119" s="3"/>
      <c r="O119" s="1">
        <v>28</v>
      </c>
      <c r="P119" s="1">
        <v>1.05</v>
      </c>
      <c r="S119" s="1">
        <v>10</v>
      </c>
      <c r="T119" s="1">
        <v>0.32</v>
      </c>
      <c r="W119" s="1">
        <v>20</v>
      </c>
      <c r="X119" s="1">
        <v>24</v>
      </c>
      <c r="AA119" s="1">
        <v>7</v>
      </c>
      <c r="AB119" s="1">
        <v>12</v>
      </c>
      <c r="AE119" s="3"/>
      <c r="BC119" s="3"/>
      <c r="BQ119" s="1">
        <v>19</v>
      </c>
      <c r="BR119" s="1">
        <v>0.84</v>
      </c>
      <c r="BU119" s="1">
        <v>7</v>
      </c>
      <c r="BV119" s="1">
        <v>0.21</v>
      </c>
      <c r="BY119" s="1">
        <v>24</v>
      </c>
      <c r="BZ119" s="1">
        <v>30</v>
      </c>
      <c r="CC119" s="1">
        <v>12</v>
      </c>
      <c r="CD119" s="1">
        <v>15</v>
      </c>
      <c r="CG119" s="3"/>
    </row>
    <row r="120" spans="1:106">
      <c r="A120" s="3"/>
      <c r="C120" s="1">
        <f>C113</f>
        <v>206</v>
      </c>
      <c r="D120" s="1">
        <f>D115/C113</f>
        <v>0.00800757281553398</v>
      </c>
      <c r="E120" s="1">
        <f>E113</f>
        <v>67</v>
      </c>
      <c r="F120" s="1">
        <f>F115/E113</f>
        <v>0.00506805970149253</v>
      </c>
      <c r="G120" s="1">
        <f>G113</f>
        <v>181</v>
      </c>
      <c r="H120" s="1">
        <f>H115/G113</f>
        <v>0.0167403314917127</v>
      </c>
      <c r="I120" s="1">
        <f>I113</f>
        <v>114</v>
      </c>
      <c r="J120" s="1">
        <f>J115/I113</f>
        <v>0.0123684210526316</v>
      </c>
      <c r="K120" s="1">
        <f>K113</f>
        <v>212</v>
      </c>
      <c r="L120" s="1">
        <f>L115/K113</f>
        <v>0.028252641509434</v>
      </c>
      <c r="M120" s="1">
        <f>M113</f>
        <v>81</v>
      </c>
      <c r="N120" s="1">
        <f>N115/M113</f>
        <v>0.0232044444444444</v>
      </c>
      <c r="O120" s="1">
        <v>23</v>
      </c>
      <c r="P120" s="1">
        <v>0.81</v>
      </c>
      <c r="Q120" s="1">
        <f>O123</f>
        <v>264</v>
      </c>
      <c r="R120" s="1">
        <f>R115/R114</f>
        <v>0.0370075757575758</v>
      </c>
      <c r="S120" s="1">
        <v>6</v>
      </c>
      <c r="T120" s="1">
        <v>0.19</v>
      </c>
      <c r="U120" s="1">
        <f>S123</f>
        <v>113</v>
      </c>
      <c r="V120" s="1">
        <f>V115/V114</f>
        <v>0.0315929203539823</v>
      </c>
      <c r="W120" s="1">
        <v>25</v>
      </c>
      <c r="X120" s="1">
        <v>21</v>
      </c>
      <c r="Y120" s="1">
        <f>X123/20</f>
        <v>22.4</v>
      </c>
      <c r="Z120" s="1">
        <f>Y115/X123</f>
        <v>0.0464722321428572</v>
      </c>
      <c r="AA120" s="1">
        <v>8</v>
      </c>
      <c r="AB120" s="1">
        <v>9</v>
      </c>
      <c r="AC120" s="1">
        <f>AB123/20</f>
        <v>8.75</v>
      </c>
      <c r="AD120" s="1">
        <f>AC115/AB123</f>
        <v>0.0387974857142857</v>
      </c>
      <c r="AE120" s="3"/>
      <c r="AF120" s="1">
        <f>AF113</f>
        <v>182</v>
      </c>
      <c r="AG120" s="1">
        <f>AG115/AF113</f>
        <v>0.00774483516483516</v>
      </c>
      <c r="AH120" s="1">
        <f>AH113</f>
        <v>69</v>
      </c>
      <c r="AI120" s="1">
        <f>AI115/AH113</f>
        <v>0.00492115942028985</v>
      </c>
      <c r="AJ120" s="1">
        <f>AJ113</f>
        <v>193</v>
      </c>
      <c r="AK120" s="1">
        <f>AK115/AJ113</f>
        <v>0.0166298445595855</v>
      </c>
      <c r="AL120" s="1">
        <f>AL113</f>
        <v>97</v>
      </c>
      <c r="AM120" s="1">
        <f>AM115/AL113</f>
        <v>0.0122635051546392</v>
      </c>
      <c r="AN120" s="1">
        <f>AN113</f>
        <v>234</v>
      </c>
      <c r="AO120" s="1">
        <f>AO115/AN113</f>
        <v>0.0281177777777778</v>
      </c>
      <c r="AP120" s="1">
        <f>AP113</f>
        <v>78</v>
      </c>
      <c r="AQ120" s="1">
        <f>AQ115/AP113</f>
        <v>0.0230712820512821</v>
      </c>
      <c r="AR120" s="1">
        <f>AR113</f>
        <v>237</v>
      </c>
      <c r="AS120" s="1">
        <f>AS113/AR113</f>
        <v>0.0368776371308017</v>
      </c>
      <c r="AT120" s="1">
        <f>AT113</f>
        <v>93</v>
      </c>
      <c r="AU120" s="1">
        <f>AU113/AT113</f>
        <v>0.031505376344086</v>
      </c>
      <c r="AV120" s="1">
        <f>AV113/20</f>
        <v>22.05</v>
      </c>
      <c r="AW120" s="1">
        <f>AW113/AV113</f>
        <v>0.0463492063492064</v>
      </c>
      <c r="AY120" s="1">
        <f>AY113/20</f>
        <v>8.95</v>
      </c>
      <c r="AZ120" s="1">
        <f>AZ113/AY113</f>
        <v>0.038659217877095</v>
      </c>
      <c r="BC120" s="3"/>
      <c r="BE120" s="1">
        <f>BE113</f>
        <v>174</v>
      </c>
      <c r="BF120" s="1">
        <f>BF115/BE113</f>
        <v>0.00723885057471264</v>
      </c>
      <c r="BG120" s="1">
        <f>BG113</f>
        <v>69</v>
      </c>
      <c r="BH120" s="1">
        <f>BH115/BG113</f>
        <v>0.00434144927536232</v>
      </c>
      <c r="BI120" s="1">
        <f>BI113</f>
        <v>277</v>
      </c>
      <c r="BJ120" s="1">
        <f>BJ115/BI113</f>
        <v>0.017942238267148</v>
      </c>
      <c r="BK120" s="1">
        <f>BK113</f>
        <v>157</v>
      </c>
      <c r="BL120" s="1">
        <f>BL115/BK113</f>
        <v>0.0138216560509554</v>
      </c>
      <c r="BM120" s="1">
        <f>BM113</f>
        <v>240</v>
      </c>
      <c r="BN120" s="1">
        <f>BN115/BM113</f>
        <v>0.0300398333333333</v>
      </c>
      <c r="BO120" s="1">
        <f>BO113</f>
        <v>94</v>
      </c>
      <c r="BP120" s="1">
        <f>BP115/BO113</f>
        <v>0.025208085106383</v>
      </c>
      <c r="BQ120" s="1">
        <v>21</v>
      </c>
      <c r="BR120" s="1">
        <v>0.88</v>
      </c>
      <c r="BS120" s="1">
        <f>BQ123</f>
        <v>233</v>
      </c>
      <c r="BT120" s="1">
        <f>BT115/BT114</f>
        <v>0.041244635193133</v>
      </c>
      <c r="BU120" s="1">
        <v>10</v>
      </c>
      <c r="BV120" s="1">
        <v>0.42</v>
      </c>
      <c r="BW120" s="1">
        <f>BU123</f>
        <v>121</v>
      </c>
      <c r="BX120" s="1">
        <f>BX115/BX114</f>
        <v>0.034297520661157</v>
      </c>
      <c r="BY120" s="1">
        <v>24</v>
      </c>
      <c r="BZ120" s="1">
        <v>27</v>
      </c>
      <c r="CA120" s="1">
        <f>BZ123/20</f>
        <v>25.4</v>
      </c>
      <c r="CB120" s="1">
        <f>CA115/BZ123</f>
        <v>0.0494873228346457</v>
      </c>
      <c r="CC120" s="1">
        <v>11</v>
      </c>
      <c r="CD120" s="1">
        <v>11</v>
      </c>
      <c r="CE120" s="1">
        <f>CD123/20</f>
        <v>12.1</v>
      </c>
      <c r="CF120" s="1">
        <f>CE115/CD123</f>
        <v>0.0423535537190083</v>
      </c>
      <c r="CG120" s="3"/>
      <c r="CH120" s="1">
        <f>CH113</f>
        <v>182</v>
      </c>
      <c r="CI120" s="1">
        <f>CI115/CH113</f>
        <v>0.00714043956043956</v>
      </c>
      <c r="CJ120" s="1">
        <f>CJ113</f>
        <v>83</v>
      </c>
      <c r="CK120" s="1">
        <f>CK115/CJ113</f>
        <v>0.00421156626506024</v>
      </c>
      <c r="CL120" s="1">
        <f>CL113</f>
        <v>212</v>
      </c>
      <c r="CM120" s="1">
        <f>CM115/CL113</f>
        <v>0.0178281132075472</v>
      </c>
      <c r="CN120" s="1">
        <f>CN113</f>
        <v>99</v>
      </c>
      <c r="CO120" s="1">
        <f>CO115/CN113</f>
        <v>0.0137329292929293</v>
      </c>
      <c r="CP120" s="1">
        <f>CP113</f>
        <v>238</v>
      </c>
      <c r="CQ120" s="1">
        <f>CQ115/CP113</f>
        <v>0.0299141176470588</v>
      </c>
      <c r="CR120" s="1">
        <f>CR113</f>
        <v>91</v>
      </c>
      <c r="CS120" s="1">
        <f>CS115/CR113</f>
        <v>0.0250501098901099</v>
      </c>
      <c r="CT120" s="1">
        <f>CT113</f>
        <v>237</v>
      </c>
      <c r="CU120" s="1">
        <f>CU113/CT113</f>
        <v>0.0411392405063291</v>
      </c>
      <c r="CV120" s="1">
        <f>CV113</f>
        <v>116</v>
      </c>
      <c r="CW120" s="1">
        <f>CW113/CV113</f>
        <v>0.0341379310344828</v>
      </c>
      <c r="CX120" s="1">
        <f>CX113/20</f>
        <v>24.7</v>
      </c>
      <c r="CY120" s="1">
        <f>CY113/CX113</f>
        <v>0.0493724696356275</v>
      </c>
      <c r="DA120" s="1">
        <f>DA113/20</f>
        <v>11.45</v>
      </c>
      <c r="DB120" s="1">
        <f>DB113/DA113</f>
        <v>0.0422270742358079</v>
      </c>
    </row>
    <row r="121" spans="1:106">
      <c r="A121" s="3"/>
      <c r="O121" s="1">
        <v>25</v>
      </c>
      <c r="P121" s="1">
        <v>0.92</v>
      </c>
      <c r="S121" s="1">
        <v>15</v>
      </c>
      <c r="T121" s="1">
        <v>0.46</v>
      </c>
      <c r="W121" s="1">
        <v>24</v>
      </c>
      <c r="X121" s="1">
        <v>20</v>
      </c>
      <c r="AA121" s="1">
        <v>8</v>
      </c>
      <c r="AB121" s="1">
        <v>8</v>
      </c>
      <c r="AE121" s="3"/>
      <c r="BC121" s="3"/>
      <c r="BN121" s="1">
        <f>BN120-BJ120</f>
        <v>0.0120975950661853</v>
      </c>
      <c r="BP121" s="1">
        <f>BP120-BL120</f>
        <v>0.0113864290554276</v>
      </c>
      <c r="BQ121" s="1">
        <v>16</v>
      </c>
      <c r="BR121" s="1">
        <v>0.57</v>
      </c>
      <c r="BT121" s="1">
        <f>BT120-BN120</f>
        <v>0.0112048018597997</v>
      </c>
      <c r="BU121" s="1">
        <v>4</v>
      </c>
      <c r="BV121" s="1">
        <v>0.11</v>
      </c>
      <c r="BX121" s="1">
        <f>BX120-BP120</f>
        <v>0.00908943555477405</v>
      </c>
      <c r="BY121" s="1">
        <v>25</v>
      </c>
      <c r="BZ121" s="1">
        <v>24</v>
      </c>
      <c r="CB121" s="1">
        <f>CB120-BT120</f>
        <v>0.00824268764151262</v>
      </c>
      <c r="CC121" s="1">
        <v>16</v>
      </c>
      <c r="CD121" s="1">
        <v>12</v>
      </c>
      <c r="CF121" s="1">
        <f>CF120-BX120</f>
        <v>0.00805603305785123</v>
      </c>
      <c r="CG121" s="3"/>
      <c r="CI121" s="1">
        <f>CI120-0</f>
        <v>0.00714043956043956</v>
      </c>
      <c r="CK121" s="1">
        <f>CK120-0</f>
        <v>0.00421156626506024</v>
      </c>
      <c r="CM121" s="1">
        <f>CM120-CI120</f>
        <v>0.0106876736471076</v>
      </c>
      <c r="CO121" s="1">
        <f>CO120-CK120</f>
        <v>0.00952136302786905</v>
      </c>
      <c r="CQ121" s="1">
        <f>CQ120-CM120</f>
        <v>0.0120860044395117</v>
      </c>
      <c r="CS121" s="1">
        <f>CS120-CO120</f>
        <v>0.0113171805971806</v>
      </c>
      <c r="CU121" s="1">
        <f>CU120-CQ120</f>
        <v>0.0112251228592703</v>
      </c>
      <c r="CW121" s="1">
        <f>CW120-CS120</f>
        <v>0.00908782114437287</v>
      </c>
      <c r="CY121" s="1">
        <f>CY120-CU120</f>
        <v>0.00823322912929842</v>
      </c>
      <c r="DB121" s="1">
        <f>DB120-CW120</f>
        <v>0.0080891432013251</v>
      </c>
    </row>
    <row r="122" spans="1:85">
      <c r="A122" s="3"/>
      <c r="O122" s="1">
        <v>21</v>
      </c>
      <c r="P122" s="1">
        <v>0.72</v>
      </c>
      <c r="S122" s="1">
        <v>15</v>
      </c>
      <c r="T122" s="1">
        <v>0.44</v>
      </c>
      <c r="W122" s="1">
        <v>23</v>
      </c>
      <c r="X122" s="1">
        <v>22</v>
      </c>
      <c r="AA122" s="1">
        <v>8</v>
      </c>
      <c r="AB122" s="1">
        <v>7</v>
      </c>
      <c r="AE122" s="3"/>
      <c r="BC122" s="3"/>
      <c r="BQ122" s="1">
        <v>27</v>
      </c>
      <c r="BR122" s="1">
        <v>1.02</v>
      </c>
      <c r="BU122" s="1">
        <v>12</v>
      </c>
      <c r="BV122" s="1">
        <v>0.41</v>
      </c>
      <c r="BY122" s="1">
        <v>29</v>
      </c>
      <c r="BZ122" s="1">
        <v>28</v>
      </c>
      <c r="CC122" s="1">
        <v>13</v>
      </c>
      <c r="CD122" s="1">
        <v>12</v>
      </c>
      <c r="CG122" s="3"/>
    </row>
    <row r="123" spans="1:85">
      <c r="A123" s="4" t="s">
        <v>11</v>
      </c>
      <c r="O123" s="1">
        <f>SUM(O113:O122)</f>
        <v>264</v>
      </c>
      <c r="P123" s="1">
        <f>SUM(P113:P122)</f>
        <v>9.77</v>
      </c>
      <c r="S123" s="1">
        <f>SUM(S113:S122)</f>
        <v>113</v>
      </c>
      <c r="T123" s="1">
        <f>SUM(T113:T122)</f>
        <v>3.57</v>
      </c>
      <c r="X123" s="1">
        <f>SUM(W113:X122)</f>
        <v>448</v>
      </c>
      <c r="AB123" s="1">
        <f>SUM(AA113:AB122)</f>
        <v>175</v>
      </c>
      <c r="AE123" s="4"/>
      <c r="BC123" s="4" t="s">
        <v>11</v>
      </c>
      <c r="BQ123" s="1">
        <f>SUM(BQ113:BQ122)</f>
        <v>233</v>
      </c>
      <c r="BR123" s="1">
        <f>SUM(BR113:BR122)</f>
        <v>9.61</v>
      </c>
      <c r="BU123" s="1">
        <f>SUM(BU113:BU122)</f>
        <v>121</v>
      </c>
      <c r="BV123" s="1">
        <f>SUM(BV113:BV122)</f>
        <v>4.15</v>
      </c>
      <c r="BZ123" s="1">
        <f>SUM(BY113:BZ122)</f>
        <v>508</v>
      </c>
      <c r="CD123" s="1">
        <f>SUM(CC113:CD122)</f>
        <v>242</v>
      </c>
      <c r="CG123" s="4"/>
    </row>
    <row r="124" spans="1:106">
      <c r="A124" s="3" t="s">
        <v>32</v>
      </c>
      <c r="B124" s="1">
        <v>52</v>
      </c>
      <c r="C124" s="1">
        <v>180</v>
      </c>
      <c r="D124" s="1">
        <v>2.51</v>
      </c>
      <c r="E124" s="1">
        <v>52</v>
      </c>
      <c r="F124" s="1">
        <v>1.36</v>
      </c>
      <c r="G124" s="1">
        <v>189</v>
      </c>
      <c r="H124" s="1">
        <v>3.19</v>
      </c>
      <c r="I124" s="1">
        <v>112</v>
      </c>
      <c r="J124" s="1">
        <v>1.36</v>
      </c>
      <c r="K124" s="1">
        <v>236</v>
      </c>
      <c r="L124" s="1">
        <v>7.81</v>
      </c>
      <c r="M124" s="1">
        <v>85</v>
      </c>
      <c r="N124" s="1">
        <v>3.07</v>
      </c>
      <c r="O124" s="1">
        <v>23</v>
      </c>
      <c r="P124" s="1">
        <v>0.86</v>
      </c>
      <c r="S124" s="1">
        <v>13</v>
      </c>
      <c r="T124" s="1">
        <v>0.41</v>
      </c>
      <c r="W124" s="1">
        <v>26</v>
      </c>
      <c r="X124" s="1">
        <v>17</v>
      </c>
      <c r="Y124" s="1">
        <v>22.15</v>
      </c>
      <c r="AA124" s="1">
        <v>8</v>
      </c>
      <c r="AB124" s="1">
        <v>7</v>
      </c>
      <c r="AC124" s="1">
        <v>7.76</v>
      </c>
      <c r="AE124" s="3"/>
      <c r="AF124" s="1">
        <v>185</v>
      </c>
      <c r="AG124" s="1">
        <v>2.51</v>
      </c>
      <c r="AH124" s="1">
        <v>78</v>
      </c>
      <c r="AI124" s="1">
        <v>1.48</v>
      </c>
      <c r="AJ124" s="1">
        <v>199</v>
      </c>
      <c r="AK124" s="1">
        <v>4.44</v>
      </c>
      <c r="AL124" s="1">
        <v>114</v>
      </c>
      <c r="AM124" s="1">
        <v>2.47</v>
      </c>
      <c r="AN124" s="1">
        <v>241</v>
      </c>
      <c r="AO124" s="1">
        <v>7.92</v>
      </c>
      <c r="AP124" s="1">
        <v>85</v>
      </c>
      <c r="AQ124" s="1">
        <v>3.06</v>
      </c>
      <c r="AR124" s="1">
        <v>225</v>
      </c>
      <c r="AS124" s="1">
        <v>8.31</v>
      </c>
      <c r="AT124" s="1">
        <v>94</v>
      </c>
      <c r="AU124" s="1">
        <v>2.96</v>
      </c>
      <c r="AV124" s="1">
        <v>449</v>
      </c>
      <c r="AW124" s="1">
        <v>20.63</v>
      </c>
      <c r="AY124" s="1">
        <v>168</v>
      </c>
      <c r="AZ124" s="1">
        <v>6.41</v>
      </c>
      <c r="BC124" s="3" t="s">
        <v>33</v>
      </c>
      <c r="BD124" s="1">
        <v>121</v>
      </c>
      <c r="BE124" s="1">
        <v>200</v>
      </c>
      <c r="BF124" s="1">
        <v>2.59</v>
      </c>
      <c r="BG124" s="1">
        <v>111</v>
      </c>
      <c r="BH124" s="1">
        <v>1.57</v>
      </c>
      <c r="BI124" s="1">
        <v>187</v>
      </c>
      <c r="BJ124" s="1">
        <v>3.36</v>
      </c>
      <c r="BK124" s="1">
        <v>121</v>
      </c>
      <c r="BL124" s="1">
        <v>1.67</v>
      </c>
      <c r="BM124" s="1">
        <v>255</v>
      </c>
      <c r="BN124" s="1">
        <v>8.72</v>
      </c>
      <c r="BO124" s="1">
        <v>130</v>
      </c>
      <c r="BP124" s="1">
        <v>4.37</v>
      </c>
      <c r="BQ124" s="1">
        <v>23</v>
      </c>
      <c r="BR124" s="1">
        <v>0.92</v>
      </c>
      <c r="BU124" s="1">
        <v>15</v>
      </c>
      <c r="BV124" s="1">
        <v>0.52</v>
      </c>
      <c r="BY124" s="1">
        <v>25</v>
      </c>
      <c r="BZ124" s="1">
        <v>24</v>
      </c>
      <c r="CA124" s="1">
        <v>25.85</v>
      </c>
      <c r="CC124" s="1">
        <v>14</v>
      </c>
      <c r="CD124" s="1">
        <v>12</v>
      </c>
      <c r="CE124" s="1">
        <v>11.55</v>
      </c>
      <c r="CG124" s="3"/>
      <c r="CH124" s="1">
        <v>174</v>
      </c>
      <c r="CI124" s="1">
        <v>2.37</v>
      </c>
      <c r="CJ124" s="1">
        <v>98</v>
      </c>
      <c r="CK124" s="1">
        <v>1.51</v>
      </c>
      <c r="CL124" s="1">
        <v>184</v>
      </c>
      <c r="CM124" s="1">
        <v>4.38</v>
      </c>
      <c r="CN124" s="1">
        <v>107</v>
      </c>
      <c r="CO124" s="1">
        <v>2.56</v>
      </c>
      <c r="CP124" s="1">
        <v>225</v>
      </c>
      <c r="CQ124" s="1">
        <v>7.8</v>
      </c>
      <c r="CR124" s="1">
        <v>105</v>
      </c>
      <c r="CS124" s="1">
        <v>3.73</v>
      </c>
      <c r="CT124" s="1">
        <v>204</v>
      </c>
      <c r="CU124" s="1">
        <v>8.34</v>
      </c>
      <c r="CV124" s="1">
        <v>101</v>
      </c>
      <c r="CW124" s="1">
        <v>3.46</v>
      </c>
      <c r="CX124" s="1">
        <v>489</v>
      </c>
      <c r="CY124" s="1">
        <v>24.11</v>
      </c>
      <c r="DA124" s="1">
        <v>231</v>
      </c>
      <c r="DB124" s="1">
        <v>9.78</v>
      </c>
    </row>
    <row r="125" spans="1:97">
      <c r="A125" s="3"/>
      <c r="D125" s="1">
        <v>1.10044</v>
      </c>
      <c r="F125" s="1">
        <v>1.10044</v>
      </c>
      <c r="L125" s="1">
        <v>1.10044</v>
      </c>
      <c r="N125" s="1">
        <v>1.10044</v>
      </c>
      <c r="O125" s="1">
        <v>23</v>
      </c>
      <c r="P125" s="1">
        <v>0.86</v>
      </c>
      <c r="R125" s="1">
        <f>O134</f>
        <v>229</v>
      </c>
      <c r="S125" s="1">
        <v>11</v>
      </c>
      <c r="T125" s="1">
        <v>0.36</v>
      </c>
      <c r="V125" s="1">
        <f>S134</f>
        <v>97</v>
      </c>
      <c r="W125" s="1">
        <v>27</v>
      </c>
      <c r="X125" s="1">
        <v>20</v>
      </c>
      <c r="Y125" s="1">
        <v>1.10044</v>
      </c>
      <c r="AA125" s="1">
        <v>12</v>
      </c>
      <c r="AB125" s="1">
        <v>9</v>
      </c>
      <c r="AC125" s="1">
        <v>1.10044</v>
      </c>
      <c r="AE125" s="3"/>
      <c r="AG125" s="1">
        <v>1.10044</v>
      </c>
      <c r="AI125" s="1">
        <v>1.10044</v>
      </c>
      <c r="AK125" s="1">
        <v>1.10044</v>
      </c>
      <c r="AM125" s="1">
        <v>1.10044</v>
      </c>
      <c r="AO125" s="1">
        <v>1.10044</v>
      </c>
      <c r="AQ125" s="1">
        <v>1.10044</v>
      </c>
      <c r="BC125" s="3"/>
      <c r="BF125" s="1">
        <v>1.10044</v>
      </c>
      <c r="BH125" s="1">
        <v>1.10044</v>
      </c>
      <c r="BN125" s="1">
        <v>1.10044</v>
      </c>
      <c r="BP125" s="1">
        <v>1.10044</v>
      </c>
      <c r="BQ125" s="1">
        <v>16</v>
      </c>
      <c r="BR125" s="1">
        <v>0.66</v>
      </c>
      <c r="BT125" s="1">
        <f>BQ134</f>
        <v>214</v>
      </c>
      <c r="BU125" s="1">
        <v>10</v>
      </c>
      <c r="BV125" s="1">
        <v>0.31</v>
      </c>
      <c r="BX125" s="1">
        <f>BU134</f>
        <v>106</v>
      </c>
      <c r="BY125" s="1">
        <v>22</v>
      </c>
      <c r="BZ125" s="1">
        <v>32</v>
      </c>
      <c r="CA125" s="1">
        <v>1.10044</v>
      </c>
      <c r="CC125" s="1">
        <v>13</v>
      </c>
      <c r="CD125" s="1">
        <v>12</v>
      </c>
      <c r="CE125" s="1">
        <v>1.10044</v>
      </c>
      <c r="CG125" s="3"/>
      <c r="CI125" s="1">
        <v>1.10044</v>
      </c>
      <c r="CK125" s="1">
        <v>1.10044</v>
      </c>
      <c r="CM125" s="1">
        <v>1.10044</v>
      </c>
      <c r="CO125" s="1">
        <v>1.10044</v>
      </c>
      <c r="CQ125" s="1">
        <v>1.10044</v>
      </c>
      <c r="CS125" s="1">
        <v>1.10044</v>
      </c>
    </row>
    <row r="126" spans="1:97">
      <c r="A126" s="3"/>
      <c r="D126" s="1">
        <f>D124-D125</f>
        <v>1.40956</v>
      </c>
      <c r="F126" s="1">
        <f>F124-F125</f>
        <v>0.25956</v>
      </c>
      <c r="H126" s="1">
        <f>H124</f>
        <v>3.19</v>
      </c>
      <c r="J126" s="1">
        <f>J124</f>
        <v>1.36</v>
      </c>
      <c r="L126" s="1">
        <f>L124-L125</f>
        <v>6.70956</v>
      </c>
      <c r="N126" s="1">
        <f>N124-N125</f>
        <v>1.96956</v>
      </c>
      <c r="O126" s="1">
        <v>25</v>
      </c>
      <c r="P126" s="1">
        <v>0.94</v>
      </c>
      <c r="R126" s="1">
        <f>P134</f>
        <v>8.49</v>
      </c>
      <c r="S126" s="1">
        <v>10</v>
      </c>
      <c r="T126" s="1">
        <v>0.38</v>
      </c>
      <c r="V126" s="1">
        <f>T134</f>
        <v>3.07</v>
      </c>
      <c r="W126" s="1">
        <v>27</v>
      </c>
      <c r="X126" s="1">
        <v>27</v>
      </c>
      <c r="Y126" s="1">
        <f>Y124-Y125</f>
        <v>21.04956</v>
      </c>
      <c r="AA126" s="1">
        <v>8</v>
      </c>
      <c r="AB126" s="1">
        <v>8</v>
      </c>
      <c r="AC126" s="1">
        <f>AC124-AC125</f>
        <v>6.65956</v>
      </c>
      <c r="AE126" s="3"/>
      <c r="AG126" s="1">
        <f>AG124-AG125</f>
        <v>1.40956</v>
      </c>
      <c r="AI126" s="1">
        <f>AI124-AI125</f>
        <v>0.37956</v>
      </c>
      <c r="AK126" s="1">
        <f>AK124-AK125</f>
        <v>3.33956</v>
      </c>
      <c r="AM126" s="1">
        <f>AM124-AM125</f>
        <v>1.36956</v>
      </c>
      <c r="AO126" s="1">
        <f>AO124-AO125</f>
        <v>6.81956</v>
      </c>
      <c r="AQ126" s="1">
        <f>AQ124-AQ125</f>
        <v>1.95956</v>
      </c>
      <c r="BC126" s="3"/>
      <c r="BF126" s="1">
        <f>BF124-BF125</f>
        <v>1.48956</v>
      </c>
      <c r="BH126" s="1">
        <f>BH124-BH125</f>
        <v>0.46956</v>
      </c>
      <c r="BJ126" s="1">
        <f>BJ124</f>
        <v>3.36</v>
      </c>
      <c r="BL126" s="1">
        <f>BL124</f>
        <v>1.67</v>
      </c>
      <c r="BN126" s="1">
        <f>BN124-BN125</f>
        <v>7.61956</v>
      </c>
      <c r="BP126" s="1">
        <f>BP124-BP125</f>
        <v>3.26956</v>
      </c>
      <c r="BQ126" s="1">
        <v>19</v>
      </c>
      <c r="BR126" s="1">
        <v>0.76</v>
      </c>
      <c r="BT126" s="1">
        <f>BR134</f>
        <v>8.78</v>
      </c>
      <c r="BU126" s="1">
        <v>12</v>
      </c>
      <c r="BV126" s="1">
        <v>0.46</v>
      </c>
      <c r="BX126" s="1">
        <f>BV134</f>
        <v>3.64</v>
      </c>
      <c r="BY126" s="1">
        <v>26</v>
      </c>
      <c r="BZ126" s="1">
        <v>24</v>
      </c>
      <c r="CA126" s="1">
        <f>CA124-CA125</f>
        <v>24.74956</v>
      </c>
      <c r="CC126" s="1">
        <v>15</v>
      </c>
      <c r="CD126" s="1">
        <v>14</v>
      </c>
      <c r="CE126" s="1">
        <f>CE124-CE125</f>
        <v>10.44956</v>
      </c>
      <c r="CG126" s="3"/>
      <c r="CI126" s="1">
        <f>CI124-CI125</f>
        <v>1.26956</v>
      </c>
      <c r="CK126" s="1">
        <f>CK124-CK125</f>
        <v>0.40956</v>
      </c>
      <c r="CM126" s="1">
        <f>CM124-CM125</f>
        <v>3.27956</v>
      </c>
      <c r="CO126" s="1">
        <f>CO124-CO125</f>
        <v>1.45956</v>
      </c>
      <c r="CQ126" s="1">
        <f>CQ124-CQ125</f>
        <v>6.69956</v>
      </c>
      <c r="CS126" s="1">
        <f>CS124-CS125</f>
        <v>2.62956</v>
      </c>
    </row>
    <row r="127" spans="1:85">
      <c r="A127" s="3"/>
      <c r="O127" s="1">
        <v>24</v>
      </c>
      <c r="P127" s="1">
        <v>0.87</v>
      </c>
      <c r="S127" s="1">
        <v>7</v>
      </c>
      <c r="T127" s="1">
        <v>0.22</v>
      </c>
      <c r="W127" s="1">
        <v>22</v>
      </c>
      <c r="X127" s="1">
        <v>23</v>
      </c>
      <c r="AA127" s="1">
        <v>9</v>
      </c>
      <c r="AB127" s="1">
        <v>10</v>
      </c>
      <c r="AE127" s="3"/>
      <c r="BC127" s="3"/>
      <c r="BQ127" s="1">
        <v>23</v>
      </c>
      <c r="BR127" s="1">
        <v>0.94</v>
      </c>
      <c r="BU127" s="1">
        <v>10</v>
      </c>
      <c r="BV127" s="1">
        <v>0.39</v>
      </c>
      <c r="BY127" s="1">
        <v>26</v>
      </c>
      <c r="BZ127" s="1">
        <v>22</v>
      </c>
      <c r="CC127" s="1">
        <v>8</v>
      </c>
      <c r="CD127" s="1">
        <v>12</v>
      </c>
      <c r="CG127" s="3"/>
    </row>
    <row r="128" spans="1:85">
      <c r="A128" s="3"/>
      <c r="O128" s="1">
        <v>18</v>
      </c>
      <c r="P128" s="1">
        <v>0.64</v>
      </c>
      <c r="S128" s="1">
        <v>6</v>
      </c>
      <c r="T128" s="1">
        <v>0.16</v>
      </c>
      <c r="W128" s="1">
        <v>22</v>
      </c>
      <c r="X128" s="1">
        <v>20</v>
      </c>
      <c r="AA128" s="1">
        <v>12</v>
      </c>
      <c r="AB128" s="1">
        <v>7</v>
      </c>
      <c r="AE128" s="3"/>
      <c r="BC128" s="3"/>
      <c r="BQ128" s="1">
        <v>26</v>
      </c>
      <c r="BR128" s="1">
        <v>1.13</v>
      </c>
      <c r="BU128" s="1">
        <v>19</v>
      </c>
      <c r="BV128" s="1">
        <v>0.67</v>
      </c>
      <c r="BY128" s="1">
        <v>28</v>
      </c>
      <c r="BZ128" s="1">
        <v>24</v>
      </c>
      <c r="CC128" s="1">
        <v>16</v>
      </c>
      <c r="CD128" s="1">
        <v>18</v>
      </c>
      <c r="CG128" s="3"/>
    </row>
    <row r="129" spans="1:106">
      <c r="A129" s="3"/>
      <c r="O129" s="1">
        <v>22</v>
      </c>
      <c r="P129" s="1">
        <v>0.83</v>
      </c>
      <c r="S129" s="1">
        <v>12</v>
      </c>
      <c r="T129" s="1">
        <v>0.38</v>
      </c>
      <c r="W129" s="1">
        <v>20</v>
      </c>
      <c r="X129" s="1">
        <v>22</v>
      </c>
      <c r="AA129" s="1">
        <v>13</v>
      </c>
      <c r="AB129" s="1">
        <v>7</v>
      </c>
      <c r="AD129" s="1">
        <f>Y131*Z131+AC131*AD131</f>
        <v>1.385456</v>
      </c>
      <c r="AE129" s="3"/>
      <c r="AZ129" s="1">
        <f>AV131*AW131+AY131*AZ131</f>
        <v>1.352</v>
      </c>
      <c r="BC129" s="3"/>
      <c r="BQ129" s="1">
        <v>22</v>
      </c>
      <c r="BR129" s="1">
        <v>0.94</v>
      </c>
      <c r="BU129" s="1">
        <v>10</v>
      </c>
      <c r="BV129" s="1">
        <v>0.42</v>
      </c>
      <c r="BY129" s="1">
        <v>32</v>
      </c>
      <c r="BZ129" s="1">
        <v>24</v>
      </c>
      <c r="CC129" s="1">
        <v>8</v>
      </c>
      <c r="CD129" s="1">
        <v>16</v>
      </c>
      <c r="CF129" s="1">
        <f>CA131*CB131+CE131*CF131</f>
        <v>1.759956</v>
      </c>
      <c r="CG129" s="3"/>
      <c r="DB129" s="1">
        <f>CX131*CY131+DA131*DB131</f>
        <v>1.6945</v>
      </c>
    </row>
    <row r="130" spans="1:85">
      <c r="A130" s="3"/>
      <c r="O130" s="1">
        <v>22</v>
      </c>
      <c r="P130" s="1">
        <v>0.83</v>
      </c>
      <c r="S130" s="1">
        <v>8</v>
      </c>
      <c r="T130" s="1">
        <v>0.24</v>
      </c>
      <c r="W130" s="1">
        <v>22</v>
      </c>
      <c r="X130" s="1">
        <v>22</v>
      </c>
      <c r="AA130" s="1">
        <v>7</v>
      </c>
      <c r="AB130" s="1">
        <v>9</v>
      </c>
      <c r="AE130" s="3"/>
      <c r="BC130" s="3"/>
      <c r="BQ130" s="1">
        <v>18</v>
      </c>
      <c r="BR130" s="1">
        <v>0.67</v>
      </c>
      <c r="BU130" s="1">
        <v>5</v>
      </c>
      <c r="BV130" s="1">
        <v>0.11</v>
      </c>
      <c r="BY130" s="1">
        <v>27</v>
      </c>
      <c r="BZ130" s="1">
        <v>22</v>
      </c>
      <c r="CC130" s="1">
        <v>12</v>
      </c>
      <c r="CD130" s="1">
        <v>11</v>
      </c>
      <c r="CG130" s="3"/>
    </row>
    <row r="131" spans="1:106">
      <c r="A131" s="3"/>
      <c r="C131" s="1">
        <f>C124</f>
        <v>180</v>
      </c>
      <c r="D131" s="1">
        <f>D126/C124</f>
        <v>0.00783088888888889</v>
      </c>
      <c r="E131" s="1">
        <f>E124</f>
        <v>52</v>
      </c>
      <c r="F131" s="1">
        <f>F126/E124</f>
        <v>0.00499153846153846</v>
      </c>
      <c r="G131" s="1">
        <f>G124</f>
        <v>189</v>
      </c>
      <c r="H131" s="1">
        <f>H126/G124</f>
        <v>0.0168783068783069</v>
      </c>
      <c r="I131" s="1">
        <f>I124</f>
        <v>112</v>
      </c>
      <c r="J131" s="1">
        <f>J126/I124</f>
        <v>0.0121428571428571</v>
      </c>
      <c r="K131" s="1">
        <f>K124</f>
        <v>236</v>
      </c>
      <c r="L131" s="1">
        <f>L126/K124</f>
        <v>0.0284303389830508</v>
      </c>
      <c r="M131" s="1">
        <f>M124</f>
        <v>85</v>
      </c>
      <c r="N131" s="1">
        <f>N126/M124</f>
        <v>0.0231712941176471</v>
      </c>
      <c r="O131" s="1">
        <v>25</v>
      </c>
      <c r="P131" s="1">
        <v>0.96</v>
      </c>
      <c r="Q131" s="1">
        <f>O134</f>
        <v>229</v>
      </c>
      <c r="R131" s="1">
        <f>R126/R125</f>
        <v>0.0370742358078603</v>
      </c>
      <c r="S131" s="1">
        <v>9</v>
      </c>
      <c r="T131" s="1">
        <v>0.33</v>
      </c>
      <c r="U131" s="1">
        <f>S134</f>
        <v>97</v>
      </c>
      <c r="V131" s="1">
        <f>V126/V125</f>
        <v>0.0316494845360825</v>
      </c>
      <c r="W131" s="1">
        <v>27</v>
      </c>
      <c r="X131" s="1">
        <v>25</v>
      </c>
      <c r="Y131" s="1">
        <f>X134/20</f>
        <v>22.85</v>
      </c>
      <c r="Z131" s="1">
        <f>Y126/X134</f>
        <v>0.046060306345733</v>
      </c>
      <c r="AA131" s="1">
        <v>8</v>
      </c>
      <c r="AB131" s="1">
        <v>10</v>
      </c>
      <c r="AC131" s="1">
        <f>AB134/20</f>
        <v>8.7</v>
      </c>
      <c r="AD131" s="1">
        <f>AC126/AB134</f>
        <v>0.0382733333333333</v>
      </c>
      <c r="AE131" s="3"/>
      <c r="AF131" s="1">
        <f>AF124</f>
        <v>185</v>
      </c>
      <c r="AG131" s="1">
        <f>AG126/AF124</f>
        <v>0.00761924324324324</v>
      </c>
      <c r="AH131" s="1">
        <f>AH124</f>
        <v>78</v>
      </c>
      <c r="AI131" s="1">
        <f>AI126/AH124</f>
        <v>0.00486615384615384</v>
      </c>
      <c r="AJ131" s="1">
        <f>AJ124</f>
        <v>199</v>
      </c>
      <c r="AK131" s="1">
        <f>AK126/AJ124</f>
        <v>0.0167817085427136</v>
      </c>
      <c r="AL131" s="1">
        <f>AL124</f>
        <v>114</v>
      </c>
      <c r="AM131" s="1">
        <f>AM126/AL124</f>
        <v>0.0120136842105263</v>
      </c>
      <c r="AN131" s="1">
        <f>AN124</f>
        <v>241</v>
      </c>
      <c r="AO131" s="1">
        <f>AO126/AN124</f>
        <v>0.0282969294605809</v>
      </c>
      <c r="AP131" s="1">
        <f>AP124</f>
        <v>85</v>
      </c>
      <c r="AQ131" s="1">
        <f>AQ126/AP124</f>
        <v>0.0230536470588235</v>
      </c>
      <c r="AR131" s="1">
        <f>AR124</f>
        <v>225</v>
      </c>
      <c r="AS131" s="1">
        <f>AS124/AR124</f>
        <v>0.0369333333333333</v>
      </c>
      <c r="AT131" s="1">
        <f>AT124</f>
        <v>94</v>
      </c>
      <c r="AU131" s="1">
        <f>AU124/AT124</f>
        <v>0.0314893617021277</v>
      </c>
      <c r="AV131" s="1">
        <f>AV124/20</f>
        <v>22.45</v>
      </c>
      <c r="AW131" s="1">
        <f>AW124/AV124</f>
        <v>0.0459465478841871</v>
      </c>
      <c r="AY131" s="1">
        <f>AY124/20</f>
        <v>8.4</v>
      </c>
      <c r="AZ131" s="1">
        <f>AZ124/AY124</f>
        <v>0.0381547619047619</v>
      </c>
      <c r="BC131" s="3"/>
      <c r="BE131" s="1">
        <f>BE124</f>
        <v>200</v>
      </c>
      <c r="BF131" s="1">
        <f>BF126/BE124</f>
        <v>0.0074478</v>
      </c>
      <c r="BG131" s="1">
        <f>BG124</f>
        <v>111</v>
      </c>
      <c r="BH131" s="1">
        <f>BH126/BG124</f>
        <v>0.00423027027027027</v>
      </c>
      <c r="BI131" s="1">
        <f>BI124</f>
        <v>187</v>
      </c>
      <c r="BJ131" s="1">
        <f>BJ126/BI124</f>
        <v>0.0179679144385027</v>
      </c>
      <c r="BK131" s="1">
        <f>BK124</f>
        <v>121</v>
      </c>
      <c r="BL131" s="1">
        <f>BL126/BK124</f>
        <v>0.013801652892562</v>
      </c>
      <c r="BM131" s="1">
        <f>BM124</f>
        <v>255</v>
      </c>
      <c r="BN131" s="1">
        <f>BN126/BM124</f>
        <v>0.0298806274509804</v>
      </c>
      <c r="BO131" s="1">
        <f>BO124</f>
        <v>130</v>
      </c>
      <c r="BP131" s="1">
        <f>BP126/BO124</f>
        <v>0.0251504615384615</v>
      </c>
      <c r="BQ131" s="1">
        <v>19</v>
      </c>
      <c r="BR131" s="1">
        <v>0.77</v>
      </c>
      <c r="BS131" s="1">
        <f>BQ134</f>
        <v>214</v>
      </c>
      <c r="BT131" s="1">
        <f>BT126/BT125</f>
        <v>0.0410280373831776</v>
      </c>
      <c r="BU131" s="1">
        <v>5</v>
      </c>
      <c r="BV131" s="1">
        <v>0.12</v>
      </c>
      <c r="BW131" s="1">
        <f>BU134</f>
        <v>106</v>
      </c>
      <c r="BX131" s="1">
        <f>BX126/BX125</f>
        <v>0.0343396226415094</v>
      </c>
      <c r="BY131" s="1">
        <v>24</v>
      </c>
      <c r="BZ131" s="1">
        <v>24</v>
      </c>
      <c r="CA131" s="1">
        <f>BZ134/20</f>
        <v>25.05</v>
      </c>
      <c r="CB131" s="1">
        <f>CA126/BZ134</f>
        <v>0.0494003193612775</v>
      </c>
      <c r="CC131" s="1">
        <v>11</v>
      </c>
      <c r="CD131" s="1">
        <v>9</v>
      </c>
      <c r="CE131" s="1">
        <f>CD134/20</f>
        <v>12.3</v>
      </c>
      <c r="CF131" s="1">
        <f>CE126/CD134</f>
        <v>0.0424778861788618</v>
      </c>
      <c r="CG131" s="3"/>
      <c r="CH131" s="1">
        <f>CH124</f>
        <v>174</v>
      </c>
      <c r="CI131" s="1">
        <f>CI126/CH124</f>
        <v>0.00729632183908046</v>
      </c>
      <c r="CJ131" s="1">
        <f>CJ124</f>
        <v>98</v>
      </c>
      <c r="CK131" s="1">
        <f>CK126/CJ124</f>
        <v>0.00417918367346939</v>
      </c>
      <c r="CL131" s="1">
        <f>CL124</f>
        <v>184</v>
      </c>
      <c r="CM131" s="1">
        <f>CM126/CL124</f>
        <v>0.0178236956521739</v>
      </c>
      <c r="CN131" s="1">
        <f>CN124</f>
        <v>107</v>
      </c>
      <c r="CO131" s="1">
        <f>CO126/CN124</f>
        <v>0.0136407476635514</v>
      </c>
      <c r="CP131" s="1">
        <f>CP124</f>
        <v>225</v>
      </c>
      <c r="CQ131" s="1">
        <f>CQ126/CP124</f>
        <v>0.0297758222222222</v>
      </c>
      <c r="CR131" s="1">
        <f>CR124</f>
        <v>105</v>
      </c>
      <c r="CS131" s="1">
        <f>CS126/CR124</f>
        <v>0.0250434285714286</v>
      </c>
      <c r="CT131" s="1">
        <f>CT124</f>
        <v>204</v>
      </c>
      <c r="CU131" s="1">
        <f>CU124/CT124</f>
        <v>0.0408823529411765</v>
      </c>
      <c r="CV131" s="1">
        <f>CV124</f>
        <v>101</v>
      </c>
      <c r="CW131" s="1">
        <f>CW124/CV124</f>
        <v>0.0342574257425743</v>
      </c>
      <c r="CX131" s="1">
        <f>CX124/20</f>
        <v>24.45</v>
      </c>
      <c r="CY131" s="1">
        <f>CY124/CX124</f>
        <v>0.0493047034764826</v>
      </c>
      <c r="DA131" s="1">
        <f>DA124/20</f>
        <v>11.55</v>
      </c>
      <c r="DB131" s="1">
        <f>DB124/DA124</f>
        <v>0.0423376623376623</v>
      </c>
    </row>
    <row r="132" spans="1:106">
      <c r="A132" s="3"/>
      <c r="O132" s="1">
        <v>23</v>
      </c>
      <c r="P132" s="1">
        <v>0.84</v>
      </c>
      <c r="S132" s="1">
        <v>7</v>
      </c>
      <c r="T132" s="1">
        <v>0.17</v>
      </c>
      <c r="W132" s="1">
        <v>24</v>
      </c>
      <c r="X132" s="1">
        <v>20</v>
      </c>
      <c r="AA132" s="1">
        <v>6</v>
      </c>
      <c r="AB132" s="1">
        <v>9</v>
      </c>
      <c r="AE132" s="3"/>
      <c r="BC132" s="3"/>
      <c r="BN132" s="1">
        <f>BN131-BJ131</f>
        <v>0.0119127130124777</v>
      </c>
      <c r="BP132" s="1">
        <f>BP131-BL131</f>
        <v>0.0113488086458996</v>
      </c>
      <c r="BQ132" s="1">
        <v>25</v>
      </c>
      <c r="BR132" s="1">
        <v>1.08</v>
      </c>
      <c r="BT132" s="1">
        <f>BT131-BN131</f>
        <v>0.0111474099321972</v>
      </c>
      <c r="BU132" s="1">
        <v>10</v>
      </c>
      <c r="BV132" s="1">
        <v>0.31</v>
      </c>
      <c r="BX132" s="1">
        <f>BX131-BP131</f>
        <v>0.00918916110304789</v>
      </c>
      <c r="BY132" s="1">
        <v>26</v>
      </c>
      <c r="BZ132" s="1">
        <v>22</v>
      </c>
      <c r="CB132" s="1">
        <f>CB131-BT131</f>
        <v>0.00837228197809988</v>
      </c>
      <c r="CC132" s="1">
        <v>17</v>
      </c>
      <c r="CD132" s="1">
        <v>10</v>
      </c>
      <c r="CF132" s="1">
        <f>CF131-BX131</f>
        <v>0.00813826353735235</v>
      </c>
      <c r="CG132" s="3"/>
      <c r="CI132" s="1">
        <f>CI131-0</f>
        <v>0.00729632183908046</v>
      </c>
      <c r="CK132" s="1">
        <f>CK131-0</f>
        <v>0.00417918367346939</v>
      </c>
      <c r="CM132" s="1">
        <f>CM131-CI131</f>
        <v>0.0105273738130935</v>
      </c>
      <c r="CO132" s="1">
        <f>CO131-CK131</f>
        <v>0.00946156399008201</v>
      </c>
      <c r="CQ132" s="1">
        <f>CQ131-CM131</f>
        <v>0.0119521265700483</v>
      </c>
      <c r="CS132" s="1">
        <f>CS131-CO131</f>
        <v>0.0114026809078772</v>
      </c>
      <c r="CU132" s="1">
        <f>CU131-CQ131</f>
        <v>0.0111065307189542</v>
      </c>
      <c r="CW132" s="1">
        <f>CW131-CS131</f>
        <v>0.00921399717114569</v>
      </c>
      <c r="CY132" s="1">
        <f>CY131-CU131</f>
        <v>0.00842235053530615</v>
      </c>
      <c r="DB132" s="1">
        <f>DB131-CW131</f>
        <v>0.00808023659508807</v>
      </c>
    </row>
    <row r="133" spans="1:85">
      <c r="A133" s="3"/>
      <c r="O133" s="1">
        <v>24</v>
      </c>
      <c r="P133" s="1">
        <v>0.86</v>
      </c>
      <c r="S133" s="1">
        <v>14</v>
      </c>
      <c r="T133" s="1">
        <v>0.42</v>
      </c>
      <c r="W133" s="1">
        <v>20</v>
      </c>
      <c r="X133" s="1">
        <v>24</v>
      </c>
      <c r="AA133" s="1">
        <v>8</v>
      </c>
      <c r="AB133" s="1">
        <v>7</v>
      </c>
      <c r="AE133" s="3"/>
      <c r="BC133" s="3"/>
      <c r="BQ133" s="1">
        <v>23</v>
      </c>
      <c r="BR133" s="1">
        <v>0.91</v>
      </c>
      <c r="BU133" s="1">
        <v>10</v>
      </c>
      <c r="BV133" s="1">
        <v>0.33</v>
      </c>
      <c r="BY133" s="1">
        <v>23</v>
      </c>
      <c r="BZ133" s="1">
        <v>24</v>
      </c>
      <c r="CC133" s="1">
        <v>9</v>
      </c>
      <c r="CD133" s="1">
        <v>9</v>
      </c>
      <c r="CG133" s="3"/>
    </row>
    <row r="134" s="1" customFormat="1" spans="1:106">
      <c r="A134" s="4" t="s">
        <v>11</v>
      </c>
      <c r="D134" s="4">
        <f>AVERAGE(D109,D120,D131)</f>
        <v>0.00793602811531077</v>
      </c>
      <c r="E134" s="4"/>
      <c r="F134" s="4">
        <f>AVERAGE(F109,F120,F131)</f>
        <v>0.00506358977806739</v>
      </c>
      <c r="G134" s="4"/>
      <c r="H134" s="4">
        <f>AVERAGE(H109,H120,H131)</f>
        <v>0.0167317383155321</v>
      </c>
      <c r="I134" s="4"/>
      <c r="J134" s="4">
        <f>AVERAGE(J109,J120,J131)</f>
        <v>0.0121921651955977</v>
      </c>
      <c r="K134" s="4"/>
      <c r="L134" s="4">
        <f>AVERAGE(L109,L120,L131)</f>
        <v>0.0282750844065858</v>
      </c>
      <c r="M134" s="4"/>
      <c r="N134" s="4">
        <f>AVERAGE(N109,N120,N131)</f>
        <v>0.0232087382508559</v>
      </c>
      <c r="O134" s="4">
        <f>SUM(O124:O133)</f>
        <v>229</v>
      </c>
      <c r="P134" s="4">
        <f>SUM(P124:P133)</f>
        <v>8.49</v>
      </c>
      <c r="Q134" s="4"/>
      <c r="R134" s="4">
        <f>AVERAGE(R109,R120,R131)</f>
        <v>0.0370595285863281</v>
      </c>
      <c r="S134" s="4">
        <f>SUM(S124:S133)</f>
        <v>97</v>
      </c>
      <c r="T134" s="4">
        <f>SUM(T124:T133)</f>
        <v>3.07</v>
      </c>
      <c r="U134" s="4"/>
      <c r="V134" s="4">
        <f>AVERAGE(V109,V120,V131)</f>
        <v>0.0315467514508101</v>
      </c>
      <c r="W134" s="4"/>
      <c r="X134" s="4">
        <f>SUM(W124:X133)</f>
        <v>457</v>
      </c>
      <c r="Y134" s="4">
        <f>AVERAGE(Y109,Y120,Y131)</f>
        <v>22.6666666666667</v>
      </c>
      <c r="Z134" s="4">
        <f>AVERAGE(Z109,Z120,Z131)</f>
        <v>0.0462064945145118</v>
      </c>
      <c r="AA134" s="4"/>
      <c r="AB134" s="4">
        <f>SUM(AA124:AB133)</f>
        <v>174</v>
      </c>
      <c r="AC134" s="4">
        <f>AVERAGE(AC109,AC120,AC131)</f>
        <v>8.81666666666667</v>
      </c>
      <c r="AD134" s="4">
        <f>AVERAGE(AD109,AD120,AD131)</f>
        <v>0.0382264952380952</v>
      </c>
      <c r="AE134" s="4"/>
      <c r="AG134" s="4">
        <f>AVERAGE(AG109,AG120,AG131)</f>
        <v>0.00770524538736303</v>
      </c>
      <c r="AH134" s="4"/>
      <c r="AI134" s="4">
        <f>AVERAGE(AI109,AI120,AI131)</f>
        <v>0.00494786985424666</v>
      </c>
      <c r="AJ134" s="4"/>
      <c r="AK134" s="4">
        <f>AVERAGE(AK109,AK120,AK131)</f>
        <v>0.0166203794519184</v>
      </c>
      <c r="AL134" s="4"/>
      <c r="AM134" s="4">
        <f>AVERAGE(AM109,AM120,AM131)</f>
        <v>0.0120693140177792</v>
      </c>
      <c r="AN134" s="4"/>
      <c r="AO134" s="4">
        <f>AVERAGE(AO109,AO120,AO131)</f>
        <v>0.0281351549380388</v>
      </c>
      <c r="AP134" s="4"/>
      <c r="AQ134" s="4">
        <f>AVERAGE(AQ109,AQ120,AQ131)</f>
        <v>0.0230927307560001</v>
      </c>
      <c r="AR134" s="4"/>
      <c r="AS134" s="4">
        <f>AVERAGE(AS109,AS120,AS131)</f>
        <v>0.0369292382167272</v>
      </c>
      <c r="AT134" s="4"/>
      <c r="AU134" s="4">
        <f>AVERAGE(AU109,AU120,AU131)</f>
        <v>0.0314330286241002</v>
      </c>
      <c r="AV134" s="4">
        <f>AVERAGE(AV109,AV120,AV131)</f>
        <v>22.3666666666667</v>
      </c>
      <c r="AW134" s="4">
        <f>AVERAGE(AW109,AW120,AW131)</f>
        <v>0.0460897351869424</v>
      </c>
      <c r="AX134" s="4"/>
      <c r="AY134" s="4">
        <f>AVERAGE(AY109,AY120,AY131)</f>
        <v>8.7</v>
      </c>
      <c r="AZ134" s="4">
        <f>AVERAGE(AZ109,AZ120,AZ131)</f>
        <v>0.0380998980225237</v>
      </c>
      <c r="BC134" s="4" t="s">
        <v>11</v>
      </c>
      <c r="BF134" s="4">
        <f>AVERAGE(BF109,BF120,BF131)</f>
        <v>0.00735465892597373</v>
      </c>
      <c r="BG134" s="4"/>
      <c r="BH134" s="4">
        <f>AVERAGE(BH109,BH120,BH131)</f>
        <v>0.00431426365806801</v>
      </c>
      <c r="BI134" s="4"/>
      <c r="BJ134" s="4">
        <f>AVERAGE(BJ109,BJ120,BJ131)</f>
        <v>0.0179456606579811</v>
      </c>
      <c r="BK134" s="4"/>
      <c r="BL134" s="4">
        <f>AVERAGE(BL109,BL120,BL131)</f>
        <v>0.0138258252033947</v>
      </c>
      <c r="BM134" s="4"/>
      <c r="BN134" s="4">
        <f>AVERAGE(BN109,BN120,BN131)</f>
        <v>0.0299452158354351</v>
      </c>
      <c r="BO134" s="4"/>
      <c r="BP134" s="4">
        <f>AVERAGE(BP109,BP120,BP131)</f>
        <v>0.0252396781499075</v>
      </c>
      <c r="BQ134" s="4">
        <f>SUM(BQ124:BQ133)</f>
        <v>214</v>
      </c>
      <c r="BR134" s="4">
        <f>SUM(BR124:BR133)</f>
        <v>8.78</v>
      </c>
      <c r="BS134" s="4"/>
      <c r="BT134" s="4">
        <f>AVERAGE(BT109,BT120,BT131)</f>
        <v>0.0410895077329058</v>
      </c>
      <c r="BU134" s="4">
        <f>SUM(BU124:BU133)</f>
        <v>106</v>
      </c>
      <c r="BV134" s="4">
        <f>SUM(BV124:BV133)</f>
        <v>3.64</v>
      </c>
      <c r="BW134" s="4"/>
      <c r="BX134" s="4">
        <f>AVERAGE(BX109,BX120,BX131)</f>
        <v>0.0343223467366277</v>
      </c>
      <c r="BY134" s="4"/>
      <c r="BZ134" s="4">
        <f>SUM(BY124:BZ133)</f>
        <v>501</v>
      </c>
      <c r="CA134" s="4">
        <f>AVERAGE(CA109,CA120,CA131)</f>
        <v>25.3333333333333</v>
      </c>
      <c r="CB134" s="4">
        <f>AVERAGE(CB109,CB120,CB131)</f>
        <v>0.0493810470724832</v>
      </c>
      <c r="CC134" s="4"/>
      <c r="CD134" s="4">
        <f>SUM(CC124:CD133)</f>
        <v>246</v>
      </c>
      <c r="CE134" s="4">
        <f>AVERAGE(CE109,CE120,CE131)</f>
        <v>12.3</v>
      </c>
      <c r="CF134" s="4">
        <f>AVERAGE(CF109,CF120,CF131)</f>
        <v>0.0423432266326233</v>
      </c>
      <c r="CG134" s="4"/>
      <c r="CH134" s="4"/>
      <c r="CI134" s="4">
        <f>AVERAGE(CI109,CI120,CI131)</f>
        <v>0.00723201570460191</v>
      </c>
      <c r="CJ134" s="4"/>
      <c r="CK134" s="4">
        <f>AVERAGE(CK109,CK120,CK131)</f>
        <v>0.00422931974695174</v>
      </c>
      <c r="CL134" s="4"/>
      <c r="CM134" s="4">
        <f>AVERAGE(CM109,CM120,CM131)</f>
        <v>0.0178148080814455</v>
      </c>
      <c r="CN134" s="4"/>
      <c r="CO134" s="4">
        <f>AVERAGE(CO109,CO120,CO131)</f>
        <v>0.0136881821738994</v>
      </c>
      <c r="CP134" s="4"/>
      <c r="CQ134" s="4">
        <f>AVERAGE(CQ109,CQ120,CQ131)</f>
        <v>0.029830242682207</v>
      </c>
      <c r="CR134" s="4"/>
      <c r="CS134" s="4">
        <f>AVERAGE(CS109,CS120,CS131)</f>
        <v>0.0251069934406679</v>
      </c>
      <c r="CT134" s="4"/>
      <c r="CU134" s="4">
        <f>AVERAGE(CU109,CU120,CU131)</f>
        <v>0.0409624647711021</v>
      </c>
      <c r="CV134" s="4"/>
      <c r="CW134" s="4">
        <f>AVERAGE(CW109,CW120,CW131)</f>
        <v>0.0342087086692754</v>
      </c>
      <c r="CX134" s="4">
        <f>AVERAGE(CX109,CX120,CX131)</f>
        <v>24.6666666666667</v>
      </c>
      <c r="CY134" s="4">
        <f>AVERAGE(CY109,CY120,CY131)</f>
        <v>0.0492706606550763</v>
      </c>
      <c r="CZ134" s="4"/>
      <c r="DA134" s="4">
        <f>AVERAGE(DA109,DA120,DA131)</f>
        <v>11.5833333333333</v>
      </c>
      <c r="DB134" s="4">
        <f>AVERAGE(DB109,DB120,DB131)</f>
        <v>0.0422166143188163</v>
      </c>
    </row>
    <row r="135" spans="1:106">
      <c r="A135" s="3" t="s">
        <v>34</v>
      </c>
      <c r="B135" s="1">
        <v>47</v>
      </c>
      <c r="C135" s="1">
        <v>237</v>
      </c>
      <c r="D135" s="1">
        <v>3.04</v>
      </c>
      <c r="E135" s="1">
        <v>111</v>
      </c>
      <c r="F135" s="1">
        <v>1.65</v>
      </c>
      <c r="G135" s="1">
        <v>208</v>
      </c>
      <c r="H135" s="1">
        <v>3.61</v>
      </c>
      <c r="I135" s="1">
        <v>143</v>
      </c>
      <c r="J135" s="1">
        <v>2.09</v>
      </c>
      <c r="K135" s="1">
        <v>242</v>
      </c>
      <c r="L135" s="1">
        <v>8.04</v>
      </c>
      <c r="M135" s="1">
        <v>90</v>
      </c>
      <c r="N135" s="1">
        <v>3.34</v>
      </c>
      <c r="O135" s="1">
        <v>25</v>
      </c>
      <c r="P135" s="1">
        <v>0.99</v>
      </c>
      <c r="S135" s="1">
        <v>11</v>
      </c>
      <c r="T135" s="1">
        <v>0.35</v>
      </c>
      <c r="W135" s="1">
        <v>20</v>
      </c>
      <c r="X135" s="1">
        <v>11</v>
      </c>
      <c r="Y135" s="1">
        <v>22.38</v>
      </c>
      <c r="AA135" s="1">
        <v>7</v>
      </c>
      <c r="AB135" s="1">
        <v>6</v>
      </c>
      <c r="AC135" s="1">
        <v>7.85</v>
      </c>
      <c r="AE135" s="3"/>
      <c r="AF135" s="1">
        <v>236</v>
      </c>
      <c r="AG135" s="1">
        <v>2.99</v>
      </c>
      <c r="AH135" s="1">
        <v>82</v>
      </c>
      <c r="AI135" s="1">
        <v>1.51</v>
      </c>
      <c r="AJ135" s="1">
        <v>224</v>
      </c>
      <c r="AK135" s="1">
        <v>4.96</v>
      </c>
      <c r="AL135" s="1">
        <v>151</v>
      </c>
      <c r="AM135" s="1">
        <v>3.29</v>
      </c>
      <c r="AN135" s="1">
        <v>236</v>
      </c>
      <c r="AO135" s="1">
        <v>7.84</v>
      </c>
      <c r="AP135" s="1">
        <v>84</v>
      </c>
      <c r="AQ135" s="1">
        <v>3.18</v>
      </c>
      <c r="AR135" s="1">
        <v>225</v>
      </c>
      <c r="AS135" s="1">
        <v>8.57</v>
      </c>
      <c r="AT135" s="1">
        <v>97</v>
      </c>
      <c r="AU135" s="1">
        <v>3.15</v>
      </c>
      <c r="AV135" s="1">
        <v>441</v>
      </c>
      <c r="AW135" s="1">
        <v>20.89</v>
      </c>
      <c r="AY135" s="1">
        <v>165</v>
      </c>
      <c r="AZ135" s="1">
        <v>6.65</v>
      </c>
      <c r="BC135" s="3" t="s">
        <v>35</v>
      </c>
      <c r="BD135" s="1">
        <v>116</v>
      </c>
      <c r="BE135" s="1">
        <v>213</v>
      </c>
      <c r="BF135" s="1">
        <v>2.7</v>
      </c>
      <c r="BG135" s="1">
        <v>100</v>
      </c>
      <c r="BH135" s="1">
        <v>1.55</v>
      </c>
      <c r="BI135" s="1">
        <v>198</v>
      </c>
      <c r="BJ135" s="1">
        <v>3.55</v>
      </c>
      <c r="BK135" s="1">
        <v>66</v>
      </c>
      <c r="BL135" s="1">
        <v>0.91</v>
      </c>
      <c r="BM135" s="1">
        <v>220</v>
      </c>
      <c r="BN135" s="1">
        <v>7.63</v>
      </c>
      <c r="BO135" s="1">
        <v>83</v>
      </c>
      <c r="BP135" s="1">
        <v>3.18</v>
      </c>
      <c r="BQ135" s="1">
        <v>23</v>
      </c>
      <c r="BR135" s="1">
        <v>0.89</v>
      </c>
      <c r="BU135" s="1">
        <v>4</v>
      </c>
      <c r="BV135" s="1">
        <v>0.11</v>
      </c>
      <c r="BY135" s="1">
        <v>19</v>
      </c>
      <c r="BZ135" s="1">
        <v>25</v>
      </c>
      <c r="CA135" s="1">
        <v>25.52</v>
      </c>
      <c r="CC135" s="1">
        <v>10</v>
      </c>
      <c r="CD135" s="1">
        <v>16</v>
      </c>
      <c r="CE135" s="1">
        <v>11.64</v>
      </c>
      <c r="CG135" s="3"/>
      <c r="CH135" s="1">
        <v>175</v>
      </c>
      <c r="CI135" s="1">
        <v>2.39</v>
      </c>
      <c r="CJ135" s="1">
        <v>86</v>
      </c>
      <c r="CK135" s="1">
        <v>1.48</v>
      </c>
      <c r="CL135" s="1">
        <v>218</v>
      </c>
      <c r="CM135" s="1">
        <v>4.98</v>
      </c>
      <c r="CN135" s="1">
        <v>87</v>
      </c>
      <c r="CO135" s="1">
        <v>2.29</v>
      </c>
      <c r="CP135" s="1">
        <v>218</v>
      </c>
      <c r="CQ135" s="1">
        <v>7.54</v>
      </c>
      <c r="CR135" s="1">
        <v>97</v>
      </c>
      <c r="CS135" s="1">
        <v>3.52</v>
      </c>
      <c r="CT135" s="1">
        <v>221</v>
      </c>
      <c r="CU135" s="1">
        <v>9.02</v>
      </c>
      <c r="CV135" s="1">
        <v>99</v>
      </c>
      <c r="CW135" s="1">
        <v>3.36</v>
      </c>
      <c r="CX135" s="1">
        <v>486</v>
      </c>
      <c r="CY135" s="1">
        <v>23.92</v>
      </c>
      <c r="DA135" s="1">
        <v>233</v>
      </c>
      <c r="DB135" s="1">
        <v>9.91</v>
      </c>
    </row>
    <row r="136" spans="1:97">
      <c r="A136" s="3"/>
      <c r="D136" s="1">
        <v>1.10044</v>
      </c>
      <c r="F136" s="1">
        <v>1.10044</v>
      </c>
      <c r="L136" s="1">
        <v>1.10044</v>
      </c>
      <c r="N136" s="1">
        <v>1.10044</v>
      </c>
      <c r="O136" s="1">
        <v>25</v>
      </c>
      <c r="P136" s="1">
        <v>0.97</v>
      </c>
      <c r="R136" s="1">
        <f>O145</f>
        <v>252</v>
      </c>
      <c r="S136" s="1">
        <v>7</v>
      </c>
      <c r="T136" s="1">
        <v>0.22</v>
      </c>
      <c r="V136" s="1">
        <f>S145</f>
        <v>103</v>
      </c>
      <c r="W136" s="1">
        <v>31</v>
      </c>
      <c r="X136" s="1">
        <v>26</v>
      </c>
      <c r="Y136" s="1">
        <v>1.10044</v>
      </c>
      <c r="AA136" s="1">
        <v>10</v>
      </c>
      <c r="AB136" s="1">
        <v>9</v>
      </c>
      <c r="AC136" s="1">
        <v>1.10044</v>
      </c>
      <c r="AE136" s="3"/>
      <c r="AG136" s="1">
        <v>1.10044</v>
      </c>
      <c r="AI136" s="1">
        <v>1.10044</v>
      </c>
      <c r="AK136" s="1">
        <v>1.10044</v>
      </c>
      <c r="AM136" s="1">
        <v>1.10044</v>
      </c>
      <c r="AO136" s="1">
        <v>1.10044</v>
      </c>
      <c r="AQ136" s="1">
        <v>1.10044</v>
      </c>
      <c r="BC136" s="3"/>
      <c r="BF136" s="1">
        <v>1.10044</v>
      </c>
      <c r="BH136" s="1">
        <v>1.10044</v>
      </c>
      <c r="BN136" s="1">
        <v>1.10044</v>
      </c>
      <c r="BP136" s="1">
        <v>1.10044</v>
      </c>
      <c r="BQ136" s="1">
        <v>21</v>
      </c>
      <c r="BR136" s="1">
        <v>0.87</v>
      </c>
      <c r="BT136" s="1">
        <f>BQ145</f>
        <v>231</v>
      </c>
      <c r="BU136" s="1">
        <v>6</v>
      </c>
      <c r="BV136" s="1">
        <v>0.25</v>
      </c>
      <c r="BX136" s="1">
        <f>BU145</f>
        <v>69</v>
      </c>
      <c r="BY136" s="1">
        <v>21</v>
      </c>
      <c r="BZ136" s="1">
        <v>20</v>
      </c>
      <c r="CA136" s="1">
        <v>1.10044</v>
      </c>
      <c r="CC136" s="1">
        <v>16</v>
      </c>
      <c r="CD136" s="1">
        <v>12</v>
      </c>
      <c r="CE136" s="1">
        <v>1.10044</v>
      </c>
      <c r="CG136" s="3"/>
      <c r="CI136" s="1">
        <v>1.10044</v>
      </c>
      <c r="CK136" s="1">
        <v>1.10044</v>
      </c>
      <c r="CM136" s="1">
        <v>1.10044</v>
      </c>
      <c r="CO136" s="1">
        <v>1.10044</v>
      </c>
      <c r="CQ136" s="1">
        <v>1.10044</v>
      </c>
      <c r="CS136" s="1">
        <v>1.10044</v>
      </c>
    </row>
    <row r="137" spans="1:97">
      <c r="A137" s="3"/>
      <c r="D137" s="1">
        <f>D135-D136</f>
        <v>1.93956</v>
      </c>
      <c r="F137" s="1">
        <f>F135-F136</f>
        <v>0.54956</v>
      </c>
      <c r="H137" s="1">
        <f>H135</f>
        <v>3.61</v>
      </c>
      <c r="J137" s="1">
        <f>J135</f>
        <v>2.09</v>
      </c>
      <c r="L137" s="1">
        <f>L135-L136</f>
        <v>6.93956</v>
      </c>
      <c r="N137" s="1">
        <f>N135-N136</f>
        <v>2.23956</v>
      </c>
      <c r="O137" s="1">
        <v>24</v>
      </c>
      <c r="P137" s="1">
        <v>0.95</v>
      </c>
      <c r="R137" s="1">
        <f>P145</f>
        <v>9.63</v>
      </c>
      <c r="S137" s="1">
        <v>8</v>
      </c>
      <c r="T137" s="1">
        <v>0.24</v>
      </c>
      <c r="V137" s="1">
        <f>T145</f>
        <v>3.36</v>
      </c>
      <c r="W137" s="1">
        <v>15</v>
      </c>
      <c r="X137" s="1">
        <v>20</v>
      </c>
      <c r="Y137" s="1">
        <f>Y135-Y136</f>
        <v>21.27956</v>
      </c>
      <c r="AA137" s="1">
        <v>8</v>
      </c>
      <c r="AB137" s="1">
        <v>8</v>
      </c>
      <c r="AC137" s="1">
        <f>AC135-AC136</f>
        <v>6.74956</v>
      </c>
      <c r="AE137" s="3"/>
      <c r="AG137" s="1">
        <f>AG135-AG136</f>
        <v>1.88956</v>
      </c>
      <c r="AI137" s="1">
        <f>AI135-AI136</f>
        <v>0.40956</v>
      </c>
      <c r="AK137" s="1">
        <f>AK135-AK136</f>
        <v>3.85956</v>
      </c>
      <c r="AM137" s="1">
        <f>AM135-AM136</f>
        <v>2.18956</v>
      </c>
      <c r="AO137" s="1">
        <f>AO135-AO136</f>
        <v>6.73956</v>
      </c>
      <c r="AQ137" s="1">
        <f>AQ135-AQ136</f>
        <v>2.07956</v>
      </c>
      <c r="BC137" s="3"/>
      <c r="BF137" s="1">
        <f>BF135-BF136</f>
        <v>1.59956</v>
      </c>
      <c r="BH137" s="1">
        <f>BH135-BH136</f>
        <v>0.44956</v>
      </c>
      <c r="BJ137" s="1">
        <f>BJ135</f>
        <v>3.55</v>
      </c>
      <c r="BL137" s="1">
        <f>BL135</f>
        <v>0.91</v>
      </c>
      <c r="BN137" s="1">
        <f>BN135-BN136</f>
        <v>6.52956</v>
      </c>
      <c r="BP137" s="1">
        <f>BP135-BP136</f>
        <v>2.07956</v>
      </c>
      <c r="BQ137" s="1">
        <v>25</v>
      </c>
      <c r="BR137" s="1">
        <v>1.06</v>
      </c>
      <c r="BT137" s="1">
        <f>BR145</f>
        <v>9.46</v>
      </c>
      <c r="BU137" s="1">
        <v>8</v>
      </c>
      <c r="BV137" s="1">
        <v>0.28</v>
      </c>
      <c r="BX137" s="1">
        <f>BV145</f>
        <v>2.35</v>
      </c>
      <c r="BY137" s="1">
        <v>27</v>
      </c>
      <c r="BZ137" s="1">
        <v>26</v>
      </c>
      <c r="CA137" s="1">
        <f>CA135-CA136</f>
        <v>24.41956</v>
      </c>
      <c r="CC137" s="1">
        <v>12</v>
      </c>
      <c r="CD137" s="1">
        <v>13</v>
      </c>
      <c r="CE137" s="1">
        <f>CE135-CE136</f>
        <v>10.53956</v>
      </c>
      <c r="CG137" s="3"/>
      <c r="CI137" s="1">
        <f>CI135-CI136</f>
        <v>1.28956</v>
      </c>
      <c r="CK137" s="1">
        <f>CK135-CK136</f>
        <v>0.37956</v>
      </c>
      <c r="CM137" s="1">
        <f>CM135-CM136</f>
        <v>3.87956</v>
      </c>
      <c r="CO137" s="1">
        <f>CO135-CO136</f>
        <v>1.18956</v>
      </c>
      <c r="CQ137" s="1">
        <f>CQ135-CQ136</f>
        <v>6.43956</v>
      </c>
      <c r="CS137" s="1">
        <f>CS135-CS136</f>
        <v>2.41956</v>
      </c>
    </row>
    <row r="138" spans="1:85">
      <c r="A138" s="3"/>
      <c r="O138" s="1">
        <v>24</v>
      </c>
      <c r="P138" s="1">
        <v>0.94</v>
      </c>
      <c r="S138" s="1">
        <v>10</v>
      </c>
      <c r="T138" s="1">
        <v>0.32</v>
      </c>
      <c r="W138" s="1">
        <v>22</v>
      </c>
      <c r="X138" s="1">
        <v>22</v>
      </c>
      <c r="AA138" s="1">
        <v>8</v>
      </c>
      <c r="AB138" s="1">
        <v>13</v>
      </c>
      <c r="AE138" s="3"/>
      <c r="BC138" s="3"/>
      <c r="BQ138" s="1">
        <v>25</v>
      </c>
      <c r="BR138" s="1">
        <v>1.07</v>
      </c>
      <c r="BU138" s="1">
        <v>10</v>
      </c>
      <c r="BV138" s="1">
        <v>0.33</v>
      </c>
      <c r="BY138" s="1">
        <v>22</v>
      </c>
      <c r="BZ138" s="1">
        <v>25</v>
      </c>
      <c r="CC138" s="1">
        <v>10</v>
      </c>
      <c r="CD138" s="1">
        <v>16</v>
      </c>
      <c r="CG138" s="3"/>
    </row>
    <row r="139" spans="1:85">
      <c r="A139" s="3"/>
      <c r="O139" s="1">
        <v>28</v>
      </c>
      <c r="P139" s="1">
        <v>1.08</v>
      </c>
      <c r="S139" s="1">
        <v>16</v>
      </c>
      <c r="T139" s="1">
        <v>0.55</v>
      </c>
      <c r="W139" s="1">
        <v>21</v>
      </c>
      <c r="X139" s="1">
        <v>20</v>
      </c>
      <c r="AA139" s="1">
        <v>11</v>
      </c>
      <c r="AB139" s="1">
        <v>5</v>
      </c>
      <c r="AE139" s="3"/>
      <c r="BC139" s="3"/>
      <c r="BQ139" s="1">
        <v>20</v>
      </c>
      <c r="BR139" s="1">
        <v>0.73</v>
      </c>
      <c r="BU139" s="1">
        <v>4</v>
      </c>
      <c r="BV139" s="1">
        <v>0.13</v>
      </c>
      <c r="BY139" s="1">
        <v>26</v>
      </c>
      <c r="BZ139" s="1">
        <v>26</v>
      </c>
      <c r="CC139" s="1">
        <v>12</v>
      </c>
      <c r="CD139" s="1">
        <v>12</v>
      </c>
      <c r="CG139" s="3"/>
    </row>
    <row r="140" spans="1:106">
      <c r="A140" s="3"/>
      <c r="O140" s="1">
        <v>22</v>
      </c>
      <c r="P140" s="1">
        <v>0.79</v>
      </c>
      <c r="S140" s="1">
        <v>6</v>
      </c>
      <c r="T140" s="1">
        <v>0.18</v>
      </c>
      <c r="W140" s="1">
        <v>24</v>
      </c>
      <c r="X140" s="1">
        <v>22</v>
      </c>
      <c r="AA140" s="1">
        <v>6</v>
      </c>
      <c r="AB140" s="1">
        <v>13</v>
      </c>
      <c r="AD140" s="1">
        <f>Y142*Z142+AC142*AD142</f>
        <v>1.401456</v>
      </c>
      <c r="AE140" s="3"/>
      <c r="AZ140" s="1">
        <f>AV142*AW142+AY142*AZ142</f>
        <v>1.377</v>
      </c>
      <c r="BC140" s="3"/>
      <c r="BQ140" s="1">
        <v>22</v>
      </c>
      <c r="BR140" s="1">
        <v>0.79</v>
      </c>
      <c r="BU140" s="1">
        <v>4</v>
      </c>
      <c r="BV140" s="1">
        <v>0.11</v>
      </c>
      <c r="BY140" s="1">
        <v>26</v>
      </c>
      <c r="BZ140" s="1">
        <v>26</v>
      </c>
      <c r="CC140" s="1">
        <v>10</v>
      </c>
      <c r="CD140" s="1">
        <v>12</v>
      </c>
      <c r="CF140" s="1">
        <f>CA142*CB142+CE142*CF142</f>
        <v>1.747956</v>
      </c>
      <c r="CG140" s="3"/>
      <c r="DB140" s="1">
        <f>CX142*CY142+DA142*DB142</f>
        <v>1.6915</v>
      </c>
    </row>
    <row r="141" spans="1:85">
      <c r="A141" s="3"/>
      <c r="O141" s="1">
        <v>26</v>
      </c>
      <c r="P141" s="1">
        <v>1.02</v>
      </c>
      <c r="S141" s="1">
        <v>13</v>
      </c>
      <c r="T141" s="1">
        <v>0.43</v>
      </c>
      <c r="W141" s="1">
        <v>22</v>
      </c>
      <c r="X141" s="1">
        <v>24</v>
      </c>
      <c r="AA141" s="1">
        <v>8</v>
      </c>
      <c r="AB141" s="1">
        <v>11</v>
      </c>
      <c r="AE141" s="3"/>
      <c r="BC141" s="3"/>
      <c r="BQ141" s="1">
        <v>26</v>
      </c>
      <c r="BR141" s="1">
        <v>1.16</v>
      </c>
      <c r="BU141" s="1">
        <v>9</v>
      </c>
      <c r="BV141" s="1">
        <v>0.31</v>
      </c>
      <c r="BY141" s="1">
        <v>20</v>
      </c>
      <c r="BZ141" s="1">
        <v>33</v>
      </c>
      <c r="CC141" s="1">
        <v>10</v>
      </c>
      <c r="CD141" s="1">
        <v>10</v>
      </c>
      <c r="CG141" s="3"/>
    </row>
    <row r="142" spans="1:106">
      <c r="A142" s="3"/>
      <c r="C142" s="1">
        <f>C135</f>
        <v>237</v>
      </c>
      <c r="D142" s="1">
        <f>D137/C135</f>
        <v>0.00818379746835443</v>
      </c>
      <c r="E142" s="1">
        <f>E135</f>
        <v>111</v>
      </c>
      <c r="F142" s="1">
        <f>F137/E135</f>
        <v>0.00495099099099099</v>
      </c>
      <c r="G142" s="1">
        <f>G135</f>
        <v>208</v>
      </c>
      <c r="H142" s="1">
        <f>H137/G135</f>
        <v>0.0173557692307692</v>
      </c>
      <c r="I142" s="1">
        <f>I135</f>
        <v>143</v>
      </c>
      <c r="J142" s="1">
        <f>J137/I135</f>
        <v>0.0146153846153846</v>
      </c>
      <c r="K142" s="1">
        <f>K135</f>
        <v>242</v>
      </c>
      <c r="L142" s="1">
        <f>L137/K135</f>
        <v>0.028675867768595</v>
      </c>
      <c r="M142" s="1">
        <f>M135</f>
        <v>90</v>
      </c>
      <c r="N142" s="1">
        <f>N137/M135</f>
        <v>0.024884</v>
      </c>
      <c r="O142" s="1">
        <v>27</v>
      </c>
      <c r="P142" s="1">
        <v>1.06</v>
      </c>
      <c r="Q142" s="1">
        <f>O145</f>
        <v>252</v>
      </c>
      <c r="R142" s="1">
        <f>R137/R136</f>
        <v>0.0382142857142857</v>
      </c>
      <c r="S142" s="1">
        <v>10</v>
      </c>
      <c r="T142" s="1">
        <v>0.32</v>
      </c>
      <c r="U142" s="1">
        <f>S145</f>
        <v>103</v>
      </c>
      <c r="V142" s="1">
        <f>V137/V136</f>
        <v>0.032621359223301</v>
      </c>
      <c r="W142" s="1">
        <v>24</v>
      </c>
      <c r="X142" s="1">
        <v>28</v>
      </c>
      <c r="Y142" s="1">
        <f>X145/20</f>
        <v>22.4</v>
      </c>
      <c r="Z142" s="1">
        <f>Y137/X145</f>
        <v>0.0474990178571429</v>
      </c>
      <c r="AA142" s="1">
        <v>5</v>
      </c>
      <c r="AB142" s="1">
        <v>6</v>
      </c>
      <c r="AC142" s="1">
        <f>AB145/20</f>
        <v>8.35</v>
      </c>
      <c r="AD142" s="1">
        <f>AC137/AB145</f>
        <v>0.0404165269461078</v>
      </c>
      <c r="AE142" s="3"/>
      <c r="AF142" s="1">
        <f>AF135</f>
        <v>236</v>
      </c>
      <c r="AG142" s="1">
        <f>AG137/AF135</f>
        <v>0.00800661016949153</v>
      </c>
      <c r="AH142" s="1">
        <f>AH135</f>
        <v>82</v>
      </c>
      <c r="AI142" s="1">
        <f>AI137/AH135</f>
        <v>0.00499463414634146</v>
      </c>
      <c r="AJ142" s="1">
        <f>AJ135</f>
        <v>224</v>
      </c>
      <c r="AK142" s="1">
        <f>AK137/AJ135</f>
        <v>0.0172301785714286</v>
      </c>
      <c r="AL142" s="1">
        <f>AL135</f>
        <v>151</v>
      </c>
      <c r="AM142" s="1">
        <f>AM137/AL135</f>
        <v>0.0145003973509934</v>
      </c>
      <c r="AN142" s="1">
        <f>AN135</f>
        <v>236</v>
      </c>
      <c r="AO142" s="1">
        <f>AO137/AN135</f>
        <v>0.0285574576271186</v>
      </c>
      <c r="AP142" s="1">
        <f>AP135</f>
        <v>84</v>
      </c>
      <c r="AQ142" s="1">
        <f>AQ137/AP135</f>
        <v>0.0247566666666667</v>
      </c>
      <c r="AR142" s="1">
        <f>AR135</f>
        <v>225</v>
      </c>
      <c r="AS142" s="1">
        <f>AS135/AR135</f>
        <v>0.0380888888888889</v>
      </c>
      <c r="AT142" s="1">
        <f>AT135</f>
        <v>97</v>
      </c>
      <c r="AU142" s="1">
        <f>AU135/AT135</f>
        <v>0.0324742268041237</v>
      </c>
      <c r="AV142" s="1">
        <f>AV135/20</f>
        <v>22.05</v>
      </c>
      <c r="AW142" s="1">
        <f>AW135/AV135</f>
        <v>0.0473696145124717</v>
      </c>
      <c r="AY142" s="1">
        <f>AY135/20</f>
        <v>8.25</v>
      </c>
      <c r="AZ142" s="1">
        <f>AZ135/AY135</f>
        <v>0.0403030303030303</v>
      </c>
      <c r="BC142" s="3"/>
      <c r="BE142" s="1">
        <f>BE135</f>
        <v>213</v>
      </c>
      <c r="BF142" s="1">
        <f>BF137/BE135</f>
        <v>0.00750967136150235</v>
      </c>
      <c r="BG142" s="1">
        <f>BG135</f>
        <v>100</v>
      </c>
      <c r="BH142" s="1">
        <f>BH137/BG135</f>
        <v>0.0044956</v>
      </c>
      <c r="BI142" s="1">
        <f>BI135</f>
        <v>198</v>
      </c>
      <c r="BJ142" s="1">
        <f>BJ137/BI135</f>
        <v>0.0179292929292929</v>
      </c>
      <c r="BK142" s="1">
        <f>BK135</f>
        <v>66</v>
      </c>
      <c r="BL142" s="1">
        <f>BL137/BK135</f>
        <v>0.0137878787878788</v>
      </c>
      <c r="BM142" s="1">
        <f>BM135</f>
        <v>220</v>
      </c>
      <c r="BN142" s="1">
        <f>BN137/BM135</f>
        <v>0.0296798181818182</v>
      </c>
      <c r="BO142" s="1">
        <f>BO135</f>
        <v>83</v>
      </c>
      <c r="BP142" s="1">
        <f>BP137/BO135</f>
        <v>0.0250549397590361</v>
      </c>
      <c r="BQ142" s="1">
        <v>25</v>
      </c>
      <c r="BR142" s="1">
        <v>1.01</v>
      </c>
      <c r="BS142" s="1">
        <f>BQ145</f>
        <v>231</v>
      </c>
      <c r="BT142" s="1">
        <f>BT137/BT136</f>
        <v>0.040952380952381</v>
      </c>
      <c r="BU142" s="1">
        <v>8</v>
      </c>
      <c r="BV142" s="1">
        <v>0.28</v>
      </c>
      <c r="BW142" s="1">
        <f>BU145</f>
        <v>69</v>
      </c>
      <c r="BX142" s="1">
        <f>BX137/BX136</f>
        <v>0.0340579710144928</v>
      </c>
      <c r="BY142" s="1">
        <v>28</v>
      </c>
      <c r="BZ142" s="1">
        <v>26</v>
      </c>
      <c r="CA142" s="1">
        <f>BZ145/20</f>
        <v>24.75</v>
      </c>
      <c r="CB142" s="1">
        <f>CA137/BZ145</f>
        <v>0.0493324444444444</v>
      </c>
      <c r="CC142" s="1">
        <v>10</v>
      </c>
      <c r="CD142" s="1">
        <v>12</v>
      </c>
      <c r="CE142" s="1">
        <f>CD145/20</f>
        <v>12.35</v>
      </c>
      <c r="CF142" s="1">
        <f>CE137/CD145</f>
        <v>0.0426702834008097</v>
      </c>
      <c r="CG142" s="3"/>
      <c r="CH142" s="1">
        <f>CH135</f>
        <v>175</v>
      </c>
      <c r="CI142" s="1">
        <f>CI137/CH135</f>
        <v>0.00736891428571429</v>
      </c>
      <c r="CJ142" s="1">
        <f>CJ135</f>
        <v>86</v>
      </c>
      <c r="CK142" s="1">
        <f>CK137/CJ135</f>
        <v>0.00441348837209302</v>
      </c>
      <c r="CL142" s="1">
        <f>CL135</f>
        <v>218</v>
      </c>
      <c r="CM142" s="1">
        <f>CM137/CL135</f>
        <v>0.0177961467889908</v>
      </c>
      <c r="CN142" s="1">
        <f>CN135</f>
        <v>87</v>
      </c>
      <c r="CO142" s="1">
        <f>CO137/CN135</f>
        <v>0.0136731034482759</v>
      </c>
      <c r="CP142" s="1">
        <f>CP135</f>
        <v>218</v>
      </c>
      <c r="CQ142" s="1">
        <f>CQ137/CP135</f>
        <v>0.0295392660550459</v>
      </c>
      <c r="CR142" s="1">
        <f>CR135</f>
        <v>97</v>
      </c>
      <c r="CS142" s="1">
        <f>CS137/CR135</f>
        <v>0.0249439175257732</v>
      </c>
      <c r="CT142" s="1">
        <f>CT135</f>
        <v>221</v>
      </c>
      <c r="CU142" s="1">
        <f>CU135/CT135</f>
        <v>0.040814479638009</v>
      </c>
      <c r="CV142" s="1">
        <f>CV135</f>
        <v>99</v>
      </c>
      <c r="CW142" s="1">
        <f>CW135/CV135</f>
        <v>0.0339393939393939</v>
      </c>
      <c r="CX142" s="1">
        <f>CX135/20</f>
        <v>24.3</v>
      </c>
      <c r="CY142" s="1">
        <f>CY135/CX135</f>
        <v>0.0492181069958848</v>
      </c>
      <c r="DA142" s="1">
        <f>DA135/20</f>
        <v>11.65</v>
      </c>
      <c r="DB142" s="1">
        <f>DB135/DA135</f>
        <v>0.0425321888412017</v>
      </c>
    </row>
    <row r="143" spans="1:106">
      <c r="A143" s="3"/>
      <c r="O143" s="1">
        <v>26</v>
      </c>
      <c r="P143" s="1">
        <v>0.94</v>
      </c>
      <c r="S143" s="1">
        <v>8</v>
      </c>
      <c r="T143" s="1">
        <v>0.26</v>
      </c>
      <c r="W143" s="1">
        <v>19</v>
      </c>
      <c r="X143" s="1">
        <v>22</v>
      </c>
      <c r="AA143" s="1">
        <v>8</v>
      </c>
      <c r="AB143" s="1">
        <v>8</v>
      </c>
      <c r="AE143" s="3"/>
      <c r="BC143" s="3"/>
      <c r="BN143" s="1">
        <f>BN142-BJ142</f>
        <v>0.0117505252525253</v>
      </c>
      <c r="BP143" s="1">
        <f>BP142-BL142</f>
        <v>0.0112670609711574</v>
      </c>
      <c r="BQ143" s="1">
        <v>20</v>
      </c>
      <c r="BR143" s="1">
        <v>0.87</v>
      </c>
      <c r="BT143" s="1">
        <f>BT142-BN142</f>
        <v>0.0112725627705628</v>
      </c>
      <c r="BU143" s="1">
        <v>7</v>
      </c>
      <c r="BV143" s="1">
        <v>0.24</v>
      </c>
      <c r="BX143" s="1">
        <f>BX142-BP142</f>
        <v>0.00900303125545661</v>
      </c>
      <c r="BY143" s="1">
        <v>22</v>
      </c>
      <c r="BZ143" s="1">
        <v>28</v>
      </c>
      <c r="CB143" s="1">
        <f>CB142-BT142</f>
        <v>0.00838006349206349</v>
      </c>
      <c r="CC143" s="1">
        <v>12</v>
      </c>
      <c r="CD143" s="1">
        <v>16</v>
      </c>
      <c r="CF143" s="1">
        <f>CF142-BX142</f>
        <v>0.00861231238631696</v>
      </c>
      <c r="CG143" s="3"/>
      <c r="CI143" s="1">
        <f>CI142-0</f>
        <v>0.00736891428571429</v>
      </c>
      <c r="CK143" s="1">
        <f>CK142-0</f>
        <v>0.00441348837209302</v>
      </c>
      <c r="CM143" s="1">
        <f>CM142-CI142</f>
        <v>0.0104272325032765</v>
      </c>
      <c r="CO143" s="1">
        <f>CO142-CK142</f>
        <v>0.00925961507618284</v>
      </c>
      <c r="CQ143" s="1">
        <f>CQ142-CM142</f>
        <v>0.011743119266055</v>
      </c>
      <c r="CS143" s="1">
        <f>CS142-CO142</f>
        <v>0.0112708140774973</v>
      </c>
      <c r="CU143" s="1">
        <f>CU142-CQ142</f>
        <v>0.0112752135829632</v>
      </c>
      <c r="CW143" s="1">
        <f>CW142-CS142</f>
        <v>0.00899547641362074</v>
      </c>
      <c r="CY143" s="1">
        <f>CY142-CU142</f>
        <v>0.00840362735787573</v>
      </c>
      <c r="DB143" s="1">
        <f>DB142-CW142</f>
        <v>0.00859279490180778</v>
      </c>
    </row>
    <row r="144" spans="1:85">
      <c r="A144" s="3"/>
      <c r="O144" s="1">
        <v>25</v>
      </c>
      <c r="P144" s="1">
        <v>0.89</v>
      </c>
      <c r="S144" s="1">
        <v>14</v>
      </c>
      <c r="T144" s="1">
        <v>0.49</v>
      </c>
      <c r="W144" s="1">
        <v>28</v>
      </c>
      <c r="X144" s="1">
        <v>27</v>
      </c>
      <c r="AA144" s="1">
        <v>8</v>
      </c>
      <c r="AB144" s="1">
        <v>9</v>
      </c>
      <c r="AE144" s="3"/>
      <c r="BC144" s="3"/>
      <c r="BQ144" s="1">
        <v>24</v>
      </c>
      <c r="BR144" s="1">
        <v>1.01</v>
      </c>
      <c r="BU144" s="1">
        <v>9</v>
      </c>
      <c r="BV144" s="1">
        <v>0.31</v>
      </c>
      <c r="BY144" s="1">
        <v>26</v>
      </c>
      <c r="BZ144" s="1">
        <v>23</v>
      </c>
      <c r="CC144" s="1">
        <v>16</v>
      </c>
      <c r="CD144" s="1">
        <v>10</v>
      </c>
      <c r="CG144" s="3"/>
    </row>
    <row r="145" spans="1:85">
      <c r="A145" s="4" t="s">
        <v>11</v>
      </c>
      <c r="O145" s="1">
        <f>SUM(O135:O144)</f>
        <v>252</v>
      </c>
      <c r="P145" s="1">
        <f>SUM(P135:P144)</f>
        <v>9.63</v>
      </c>
      <c r="S145" s="1">
        <f>SUM(S135:S144)</f>
        <v>103</v>
      </c>
      <c r="T145" s="1">
        <f>SUM(T135:T144)</f>
        <v>3.36</v>
      </c>
      <c r="X145" s="1">
        <f>SUM(W135:X144)</f>
        <v>448</v>
      </c>
      <c r="AB145" s="1">
        <f>SUM(AA135:AB144)</f>
        <v>167</v>
      </c>
      <c r="AE145" s="4"/>
      <c r="BC145" s="4" t="s">
        <v>11</v>
      </c>
      <c r="BQ145" s="1">
        <f>SUM(BQ135:BQ144)</f>
        <v>231</v>
      </c>
      <c r="BR145" s="1">
        <f>SUM(BR135:BR144)</f>
        <v>9.46</v>
      </c>
      <c r="BU145" s="1">
        <f>SUM(BU135:BU144)</f>
        <v>69</v>
      </c>
      <c r="BV145" s="1">
        <f>SUM(BV135:BV144)</f>
        <v>2.35</v>
      </c>
      <c r="BZ145" s="1">
        <f>SUM(BY135:BZ144)</f>
        <v>495</v>
      </c>
      <c r="CD145" s="1">
        <f>SUM(CC135:CD144)</f>
        <v>247</v>
      </c>
      <c r="CG145" s="4"/>
    </row>
    <row r="146" spans="1:106">
      <c r="A146" s="3" t="s">
        <v>36</v>
      </c>
      <c r="B146" s="1">
        <v>50</v>
      </c>
      <c r="C146" s="1">
        <v>261</v>
      </c>
      <c r="D146" s="1">
        <v>3.21</v>
      </c>
      <c r="E146" s="1">
        <v>128</v>
      </c>
      <c r="F146" s="1">
        <v>1.77</v>
      </c>
      <c r="G146" s="1">
        <v>205</v>
      </c>
      <c r="H146" s="1">
        <v>3.57</v>
      </c>
      <c r="I146" s="1">
        <v>142</v>
      </c>
      <c r="J146" s="1">
        <v>1.99</v>
      </c>
      <c r="K146" s="1">
        <v>277</v>
      </c>
      <c r="L146" s="1">
        <v>9.08</v>
      </c>
      <c r="M146" s="1">
        <v>120</v>
      </c>
      <c r="N146" s="1">
        <v>4.07</v>
      </c>
      <c r="O146" s="1">
        <v>26</v>
      </c>
      <c r="P146" s="1">
        <v>1.01</v>
      </c>
      <c r="S146" s="1">
        <v>9</v>
      </c>
      <c r="T146" s="1">
        <v>0.29</v>
      </c>
      <c r="W146" s="1">
        <v>24</v>
      </c>
      <c r="X146" s="1">
        <v>27</v>
      </c>
      <c r="Y146" s="1">
        <v>22.31</v>
      </c>
      <c r="AA146" s="1">
        <v>7</v>
      </c>
      <c r="AB146" s="1">
        <v>6</v>
      </c>
      <c r="AC146" s="1">
        <v>8.01</v>
      </c>
      <c r="AE146" s="3"/>
      <c r="AF146" s="1">
        <v>196</v>
      </c>
      <c r="AG146" s="1">
        <v>2.65</v>
      </c>
      <c r="AH146" s="1">
        <v>89</v>
      </c>
      <c r="AI146" s="1">
        <v>1.56</v>
      </c>
      <c r="AJ146" s="1">
        <v>267</v>
      </c>
      <c r="AK146" s="1">
        <v>5.72</v>
      </c>
      <c r="AL146" s="1">
        <v>106</v>
      </c>
      <c r="AM146" s="1">
        <v>2.57</v>
      </c>
      <c r="AN146" s="1">
        <v>259</v>
      </c>
      <c r="AO146" s="1">
        <v>8.53</v>
      </c>
      <c r="AP146" s="1">
        <v>102</v>
      </c>
      <c r="AQ146" s="1">
        <v>3.61</v>
      </c>
      <c r="AR146" s="1">
        <v>243</v>
      </c>
      <c r="AS146" s="1">
        <v>9.27</v>
      </c>
      <c r="AT146" s="1">
        <v>82</v>
      </c>
      <c r="AU146" s="1">
        <v>2.68</v>
      </c>
      <c r="AV146" s="1">
        <v>451</v>
      </c>
      <c r="AW146" s="1">
        <v>21.39</v>
      </c>
      <c r="AY146" s="1">
        <v>169</v>
      </c>
      <c r="AZ146" s="1">
        <v>6.81</v>
      </c>
      <c r="BC146" s="3" t="s">
        <v>37</v>
      </c>
      <c r="BD146" s="1">
        <v>119</v>
      </c>
      <c r="BE146" s="1">
        <v>146</v>
      </c>
      <c r="BF146" s="1">
        <v>2.19</v>
      </c>
      <c r="BG146" s="1">
        <v>88</v>
      </c>
      <c r="BH146" s="1">
        <v>1.49</v>
      </c>
      <c r="BI146" s="1">
        <v>213</v>
      </c>
      <c r="BJ146" s="1">
        <v>3.82</v>
      </c>
      <c r="BK146" s="1">
        <v>139</v>
      </c>
      <c r="BL146" s="1">
        <v>1.92</v>
      </c>
      <c r="BM146" s="1">
        <v>231</v>
      </c>
      <c r="BN146" s="1">
        <v>7.97</v>
      </c>
      <c r="BO146" s="1">
        <v>76</v>
      </c>
      <c r="BP146" s="1">
        <v>3.02</v>
      </c>
      <c r="BQ146" s="1">
        <v>21</v>
      </c>
      <c r="BR146" s="1">
        <v>0.93</v>
      </c>
      <c r="BU146" s="1">
        <v>3</v>
      </c>
      <c r="BV146" s="1">
        <v>0.08</v>
      </c>
      <c r="BY146" s="1">
        <v>25</v>
      </c>
      <c r="BZ146" s="1">
        <v>28</v>
      </c>
      <c r="CA146" s="1">
        <v>25.66</v>
      </c>
      <c r="CC146" s="1">
        <v>16</v>
      </c>
      <c r="CD146" s="1">
        <v>7</v>
      </c>
      <c r="CE146" s="1">
        <v>11.25</v>
      </c>
      <c r="CG146" s="3"/>
      <c r="CH146" s="1">
        <v>167</v>
      </c>
      <c r="CI146" s="1">
        <v>2.33</v>
      </c>
      <c r="CJ146" s="1">
        <v>93</v>
      </c>
      <c r="CK146" s="1">
        <v>1.5</v>
      </c>
      <c r="CL146" s="1">
        <v>239</v>
      </c>
      <c r="CM146" s="1">
        <v>5.36</v>
      </c>
      <c r="CN146" s="1">
        <v>82</v>
      </c>
      <c r="CO146" s="1">
        <v>2.22</v>
      </c>
      <c r="CP146" s="1">
        <v>217</v>
      </c>
      <c r="CQ146" s="1">
        <v>7.53</v>
      </c>
      <c r="CR146" s="1">
        <v>86</v>
      </c>
      <c r="CS146" s="1">
        <v>3.26</v>
      </c>
      <c r="CT146" s="1">
        <v>227</v>
      </c>
      <c r="CU146" s="1">
        <v>9.28</v>
      </c>
      <c r="CV146" s="1">
        <v>104</v>
      </c>
      <c r="CW146" s="1">
        <v>3.53</v>
      </c>
      <c r="CX146" s="1">
        <v>483</v>
      </c>
      <c r="CY146" s="1">
        <v>23.62</v>
      </c>
      <c r="DA146" s="1">
        <v>226</v>
      </c>
      <c r="DB146" s="1">
        <v>9.49</v>
      </c>
    </row>
    <row r="147" spans="1:97">
      <c r="A147" s="3"/>
      <c r="D147" s="1">
        <v>1.10044</v>
      </c>
      <c r="F147" s="1">
        <v>1.10044</v>
      </c>
      <c r="L147" s="1">
        <v>1.10044</v>
      </c>
      <c r="N147" s="1">
        <v>1.10044</v>
      </c>
      <c r="O147" s="1">
        <v>22</v>
      </c>
      <c r="P147" s="1">
        <v>0.79</v>
      </c>
      <c r="R147" s="1">
        <f>O156</f>
        <v>253</v>
      </c>
      <c r="S147" s="1">
        <v>7</v>
      </c>
      <c r="T147" s="1">
        <v>0.23</v>
      </c>
      <c r="V147" s="1">
        <f>S156</f>
        <v>87</v>
      </c>
      <c r="W147" s="1">
        <v>21</v>
      </c>
      <c r="X147" s="1">
        <v>22</v>
      </c>
      <c r="Y147" s="1">
        <v>1.10044</v>
      </c>
      <c r="AA147" s="1">
        <v>13</v>
      </c>
      <c r="AB147" s="1">
        <v>9</v>
      </c>
      <c r="AC147" s="1">
        <v>1.10044</v>
      </c>
      <c r="AE147" s="3"/>
      <c r="AG147" s="1">
        <v>1.10044</v>
      </c>
      <c r="AI147" s="1">
        <v>1.10044</v>
      </c>
      <c r="AK147" s="1">
        <v>1.10044</v>
      </c>
      <c r="AM147" s="1">
        <v>1.10044</v>
      </c>
      <c r="AO147" s="1">
        <v>1.10044</v>
      </c>
      <c r="AQ147" s="1">
        <v>1.10044</v>
      </c>
      <c r="BC147" s="3"/>
      <c r="BF147" s="1">
        <v>1.10044</v>
      </c>
      <c r="BH147" s="1">
        <v>1.10044</v>
      </c>
      <c r="BN147" s="1">
        <v>1.10044</v>
      </c>
      <c r="BP147" s="1">
        <v>1.10044</v>
      </c>
      <c r="BQ147" s="1">
        <v>21</v>
      </c>
      <c r="BR147" s="1">
        <v>0.81</v>
      </c>
      <c r="BT147" s="1">
        <f>BQ156</f>
        <v>232</v>
      </c>
      <c r="BU147" s="1">
        <v>7</v>
      </c>
      <c r="BV147" s="1">
        <v>0.23</v>
      </c>
      <c r="BX147" s="1">
        <f>BU156</f>
        <v>89</v>
      </c>
      <c r="BY147" s="1">
        <v>34</v>
      </c>
      <c r="BZ147" s="1">
        <v>29</v>
      </c>
      <c r="CA147" s="1">
        <v>1.10044</v>
      </c>
      <c r="CC147" s="1">
        <v>20</v>
      </c>
      <c r="CD147" s="1">
        <v>12</v>
      </c>
      <c r="CE147" s="1">
        <v>1.10044</v>
      </c>
      <c r="CG147" s="3"/>
      <c r="CI147" s="1">
        <v>1.10044</v>
      </c>
      <c r="CK147" s="1">
        <v>1.10044</v>
      </c>
      <c r="CM147" s="1">
        <v>1.10044</v>
      </c>
      <c r="CO147" s="1">
        <v>1.10044</v>
      </c>
      <c r="CQ147" s="1">
        <v>1.10044</v>
      </c>
      <c r="CS147" s="1">
        <v>1.10044</v>
      </c>
    </row>
    <row r="148" spans="1:97">
      <c r="A148" s="3"/>
      <c r="D148" s="1">
        <f>D146-D147</f>
        <v>2.10956</v>
      </c>
      <c r="F148" s="1">
        <f>F146-F147</f>
        <v>0.66956</v>
      </c>
      <c r="H148" s="1">
        <f>H146</f>
        <v>3.57</v>
      </c>
      <c r="J148" s="1">
        <f>J146</f>
        <v>1.99</v>
      </c>
      <c r="L148" s="1">
        <f>L146-L147</f>
        <v>7.97956</v>
      </c>
      <c r="N148" s="1">
        <f>N146-N147</f>
        <v>2.96956</v>
      </c>
      <c r="O148" s="1">
        <v>31</v>
      </c>
      <c r="P148" s="1">
        <v>1.25</v>
      </c>
      <c r="R148" s="1">
        <f>P156</f>
        <v>9.68</v>
      </c>
      <c r="S148" s="1">
        <v>12</v>
      </c>
      <c r="T148" s="1">
        <v>0.42</v>
      </c>
      <c r="V148" s="1">
        <f>T156</f>
        <v>2.85</v>
      </c>
      <c r="W148" s="1">
        <v>24</v>
      </c>
      <c r="X148" s="1">
        <v>19</v>
      </c>
      <c r="Y148" s="1">
        <f>Y146-Y147</f>
        <v>21.20956</v>
      </c>
      <c r="AA148" s="1">
        <v>5</v>
      </c>
      <c r="AB148" s="1">
        <v>6</v>
      </c>
      <c r="AC148" s="1">
        <f>AC146-AC147</f>
        <v>6.90956</v>
      </c>
      <c r="AE148" s="3"/>
      <c r="AG148" s="1">
        <f>AG146-AG147</f>
        <v>1.54956</v>
      </c>
      <c r="AI148" s="1">
        <f>AI146-AI147</f>
        <v>0.45956</v>
      </c>
      <c r="AK148" s="1">
        <f>AK146-AK147</f>
        <v>4.61956</v>
      </c>
      <c r="AM148" s="1">
        <f>AM146-AM147</f>
        <v>1.46956</v>
      </c>
      <c r="AO148" s="1">
        <f>AO146-AO147</f>
        <v>7.42956</v>
      </c>
      <c r="AQ148" s="1">
        <f>AQ146-AQ147</f>
        <v>2.50956</v>
      </c>
      <c r="BC148" s="3"/>
      <c r="BF148" s="1">
        <f>BF146-BF147</f>
        <v>1.08956</v>
      </c>
      <c r="BH148" s="1">
        <f>BH146-BH147</f>
        <v>0.38956</v>
      </c>
      <c r="BJ148" s="1">
        <f>BJ146</f>
        <v>3.82</v>
      </c>
      <c r="BL148" s="1">
        <f>BL146</f>
        <v>1.92</v>
      </c>
      <c r="BN148" s="1">
        <f>BN146-BN147</f>
        <v>6.86956</v>
      </c>
      <c r="BP148" s="1">
        <f>BP146-BP147</f>
        <v>1.91956</v>
      </c>
      <c r="BQ148" s="1">
        <v>22</v>
      </c>
      <c r="BR148" s="1">
        <v>0.93</v>
      </c>
      <c r="BT148" s="1">
        <f>BR156</f>
        <v>9.51</v>
      </c>
      <c r="BU148" s="1">
        <v>11</v>
      </c>
      <c r="BV148" s="1">
        <v>0.44</v>
      </c>
      <c r="BX148" s="1">
        <f>BV156</f>
        <v>3.03</v>
      </c>
      <c r="BY148" s="1">
        <v>23</v>
      </c>
      <c r="BZ148" s="1">
        <v>31</v>
      </c>
      <c r="CA148" s="1">
        <f>CA146-CA147</f>
        <v>24.55956</v>
      </c>
      <c r="CC148" s="1">
        <v>16</v>
      </c>
      <c r="CD148" s="1">
        <v>17</v>
      </c>
      <c r="CE148" s="1">
        <f>CE146-CE147</f>
        <v>10.14956</v>
      </c>
      <c r="CG148" s="3"/>
      <c r="CI148" s="1">
        <f>CI146-CI147</f>
        <v>1.22956</v>
      </c>
      <c r="CK148" s="1">
        <f>CK146-CK147</f>
        <v>0.39956</v>
      </c>
      <c r="CM148" s="1">
        <f>CM146-CM147</f>
        <v>4.25956</v>
      </c>
      <c r="CO148" s="1">
        <f>CO146-CO147</f>
        <v>1.11956</v>
      </c>
      <c r="CQ148" s="1">
        <f>CQ146-CQ147</f>
        <v>6.42956</v>
      </c>
      <c r="CS148" s="1">
        <f>CS146-CS147</f>
        <v>2.15956</v>
      </c>
    </row>
    <row r="149" spans="1:85">
      <c r="A149" s="3"/>
      <c r="O149" s="1">
        <v>31</v>
      </c>
      <c r="P149" s="1">
        <v>1.26</v>
      </c>
      <c r="S149" s="1">
        <v>12</v>
      </c>
      <c r="T149" s="1">
        <v>0.42</v>
      </c>
      <c r="W149" s="1">
        <v>24</v>
      </c>
      <c r="X149" s="1">
        <v>25</v>
      </c>
      <c r="AA149" s="1">
        <v>8</v>
      </c>
      <c r="AB149" s="1">
        <v>8</v>
      </c>
      <c r="AE149" s="3"/>
      <c r="BC149" s="3"/>
      <c r="BQ149" s="1">
        <v>28</v>
      </c>
      <c r="BR149" s="1">
        <v>1.04</v>
      </c>
      <c r="BU149" s="1">
        <v>15</v>
      </c>
      <c r="BV149" s="1">
        <v>0.45</v>
      </c>
      <c r="BY149" s="1">
        <v>27</v>
      </c>
      <c r="BZ149" s="1">
        <v>22</v>
      </c>
      <c r="CC149" s="1">
        <v>6</v>
      </c>
      <c r="CD149" s="1">
        <v>12</v>
      </c>
      <c r="CG149" s="3"/>
    </row>
    <row r="150" spans="1:85">
      <c r="A150" s="3"/>
      <c r="O150" s="1">
        <v>19</v>
      </c>
      <c r="P150" s="1">
        <v>0.72</v>
      </c>
      <c r="S150" s="1">
        <v>8</v>
      </c>
      <c r="T150" s="1">
        <v>0.26</v>
      </c>
      <c r="W150" s="1">
        <v>21</v>
      </c>
      <c r="X150" s="1">
        <v>25</v>
      </c>
      <c r="AA150" s="1">
        <v>12</v>
      </c>
      <c r="AB150" s="1">
        <v>10</v>
      </c>
      <c r="AE150" s="3"/>
      <c r="BC150" s="3"/>
      <c r="BQ150" s="1">
        <v>22</v>
      </c>
      <c r="BR150" s="1">
        <v>0.91</v>
      </c>
      <c r="BU150" s="1">
        <v>9</v>
      </c>
      <c r="BV150" s="1">
        <v>0.28</v>
      </c>
      <c r="BY150" s="1">
        <v>26</v>
      </c>
      <c r="BZ150" s="1">
        <v>27</v>
      </c>
      <c r="CC150" s="1">
        <v>16</v>
      </c>
      <c r="CD150" s="1">
        <v>12</v>
      </c>
      <c r="CG150" s="3"/>
    </row>
    <row r="151" spans="1:106">
      <c r="A151" s="3"/>
      <c r="O151" s="1">
        <v>25</v>
      </c>
      <c r="P151" s="1">
        <v>0.98</v>
      </c>
      <c r="S151" s="1">
        <v>9</v>
      </c>
      <c r="T151" s="1">
        <v>0.31</v>
      </c>
      <c r="W151" s="1">
        <v>22</v>
      </c>
      <c r="X151" s="1">
        <v>20</v>
      </c>
      <c r="AA151" s="1">
        <v>8</v>
      </c>
      <c r="AB151" s="1">
        <v>8</v>
      </c>
      <c r="AD151" s="1">
        <f>Y153*Z153+AC153*AD153</f>
        <v>1.405956</v>
      </c>
      <c r="AE151" s="3"/>
      <c r="AZ151" s="1">
        <f>AV153*AW153+AY153*AZ153</f>
        <v>1.41</v>
      </c>
      <c r="BC151" s="3"/>
      <c r="BQ151" s="1">
        <v>26</v>
      </c>
      <c r="BR151" s="1">
        <v>1.11</v>
      </c>
      <c r="BU151" s="1">
        <v>17</v>
      </c>
      <c r="BV151" s="1">
        <v>0.61</v>
      </c>
      <c r="BY151" s="1">
        <v>23</v>
      </c>
      <c r="BZ151" s="1">
        <v>26</v>
      </c>
      <c r="CC151" s="1">
        <v>8</v>
      </c>
      <c r="CD151" s="1">
        <v>10</v>
      </c>
      <c r="CF151" s="1">
        <f>CA153*CB153+CE153*CF153</f>
        <v>1.735456</v>
      </c>
      <c r="CG151" s="3"/>
      <c r="DB151" s="1">
        <f>CX153*CY153+DA153*DB153</f>
        <v>1.6555</v>
      </c>
    </row>
    <row r="152" spans="1:85">
      <c r="A152" s="3"/>
      <c r="O152" s="1">
        <v>25</v>
      </c>
      <c r="P152" s="1">
        <v>0.99</v>
      </c>
      <c r="S152" s="1">
        <v>7</v>
      </c>
      <c r="T152" s="1">
        <v>0.16</v>
      </c>
      <c r="W152" s="1">
        <v>25</v>
      </c>
      <c r="X152" s="1">
        <v>22</v>
      </c>
      <c r="AA152" s="1">
        <v>9</v>
      </c>
      <c r="AB152" s="1">
        <v>12</v>
      </c>
      <c r="AE152" s="3"/>
      <c r="BC152" s="3"/>
      <c r="BQ152" s="1">
        <v>24</v>
      </c>
      <c r="BR152" s="1">
        <v>0.93</v>
      </c>
      <c r="BU152" s="1">
        <v>5</v>
      </c>
      <c r="BV152" s="1">
        <v>0.18</v>
      </c>
      <c r="BY152" s="1">
        <v>20</v>
      </c>
      <c r="BZ152" s="1">
        <v>20</v>
      </c>
      <c r="CC152" s="1">
        <v>12</v>
      </c>
      <c r="CD152" s="1">
        <v>10</v>
      </c>
      <c r="CG152" s="3"/>
    </row>
    <row r="153" spans="1:106">
      <c r="A153" s="3"/>
      <c r="C153" s="1">
        <f>C146</f>
        <v>261</v>
      </c>
      <c r="D153" s="1">
        <f>D148/C146</f>
        <v>0.00808260536398468</v>
      </c>
      <c r="E153" s="1">
        <f>E146</f>
        <v>128</v>
      </c>
      <c r="F153" s="1">
        <f>F148/E146</f>
        <v>0.0052309375</v>
      </c>
      <c r="G153" s="1">
        <f>G146</f>
        <v>205</v>
      </c>
      <c r="H153" s="1">
        <f>H148/G146</f>
        <v>0.0174146341463415</v>
      </c>
      <c r="I153" s="1">
        <f>I146</f>
        <v>142</v>
      </c>
      <c r="J153" s="1">
        <f>J148/I146</f>
        <v>0.0140140845070423</v>
      </c>
      <c r="K153" s="1">
        <f>K146</f>
        <v>277</v>
      </c>
      <c r="L153" s="1">
        <f>L148/K146</f>
        <v>0.0288070758122744</v>
      </c>
      <c r="M153" s="1">
        <f>M146</f>
        <v>120</v>
      </c>
      <c r="N153" s="1">
        <f>N148/M146</f>
        <v>0.0247463333333333</v>
      </c>
      <c r="O153" s="1">
        <v>29</v>
      </c>
      <c r="P153" s="1">
        <v>0.99</v>
      </c>
      <c r="Q153" s="1">
        <f>O156</f>
        <v>253</v>
      </c>
      <c r="R153" s="1">
        <f>R148/R147</f>
        <v>0.0382608695652174</v>
      </c>
      <c r="S153" s="1">
        <v>11</v>
      </c>
      <c r="T153" s="1">
        <v>0.35</v>
      </c>
      <c r="U153" s="1">
        <f>S156</f>
        <v>87</v>
      </c>
      <c r="V153" s="1">
        <f>V148/V147</f>
        <v>0.0327586206896552</v>
      </c>
      <c r="W153" s="1">
        <v>20</v>
      </c>
      <c r="X153" s="1">
        <v>22</v>
      </c>
      <c r="Y153" s="1">
        <f>X156/20</f>
        <v>22.3</v>
      </c>
      <c r="Z153" s="1">
        <f>Y148/X156</f>
        <v>0.047555067264574</v>
      </c>
      <c r="AA153" s="1">
        <v>12</v>
      </c>
      <c r="AB153" s="1">
        <v>9</v>
      </c>
      <c r="AC153" s="1">
        <f>AB156/20</f>
        <v>8.55</v>
      </c>
      <c r="AD153" s="1">
        <f>AC148/AB156</f>
        <v>0.040406783625731</v>
      </c>
      <c r="AE153" s="3"/>
      <c r="AF153" s="1">
        <f>AF146</f>
        <v>196</v>
      </c>
      <c r="AG153" s="1">
        <f>AG148/AF146</f>
        <v>0.00790591836734694</v>
      </c>
      <c r="AH153" s="1">
        <f>AH146</f>
        <v>89</v>
      </c>
      <c r="AI153" s="1">
        <f>AI148/AH146</f>
        <v>0.00516359550561798</v>
      </c>
      <c r="AJ153" s="1">
        <f>AJ146</f>
        <v>267</v>
      </c>
      <c r="AK153" s="1">
        <f>AK148/AJ146</f>
        <v>0.0173017228464419</v>
      </c>
      <c r="AL153" s="1">
        <f>AL146</f>
        <v>106</v>
      </c>
      <c r="AM153" s="1">
        <f>AM148/AL146</f>
        <v>0.0138637735849057</v>
      </c>
      <c r="AN153" s="1">
        <f>AN146</f>
        <v>259</v>
      </c>
      <c r="AO153" s="1">
        <f>AO148/AN146</f>
        <v>0.0286855598455598</v>
      </c>
      <c r="AP153" s="1">
        <f>AP146</f>
        <v>102</v>
      </c>
      <c r="AQ153" s="1">
        <f>AQ148/AP146</f>
        <v>0.0246035294117647</v>
      </c>
      <c r="AR153" s="1">
        <f>AR146</f>
        <v>243</v>
      </c>
      <c r="AS153" s="1">
        <f>AS146/AR146</f>
        <v>0.0381481481481481</v>
      </c>
      <c r="AT153" s="1">
        <f>AT146</f>
        <v>82</v>
      </c>
      <c r="AU153" s="1">
        <f>AU146/AT146</f>
        <v>0.0326829268292683</v>
      </c>
      <c r="AV153" s="1">
        <f>AV146/20</f>
        <v>22.55</v>
      </c>
      <c r="AW153" s="1">
        <f>AW146/AV146</f>
        <v>0.0474279379157428</v>
      </c>
      <c r="AY153" s="1">
        <f>AY146/20</f>
        <v>8.45</v>
      </c>
      <c r="AZ153" s="1">
        <f>AZ146/AY146</f>
        <v>0.0402958579881657</v>
      </c>
      <c r="BC153" s="3"/>
      <c r="BE153" s="1">
        <f>BE146</f>
        <v>146</v>
      </c>
      <c r="BF153" s="1">
        <f>BF148/BE146</f>
        <v>0.0074627397260274</v>
      </c>
      <c r="BG153" s="1">
        <f>BG146</f>
        <v>88</v>
      </c>
      <c r="BH153" s="1">
        <f>BH148/BG146</f>
        <v>0.00442681818181818</v>
      </c>
      <c r="BI153" s="1">
        <f>BI146</f>
        <v>213</v>
      </c>
      <c r="BJ153" s="1">
        <f>BJ148/BI146</f>
        <v>0.0179342723004695</v>
      </c>
      <c r="BK153" s="1">
        <f>BK146</f>
        <v>139</v>
      </c>
      <c r="BL153" s="1">
        <f>BL148/BK146</f>
        <v>0.0138129496402878</v>
      </c>
      <c r="BM153" s="1">
        <f>BM146</f>
        <v>231</v>
      </c>
      <c r="BN153" s="1">
        <f>BN148/BM146</f>
        <v>0.029738354978355</v>
      </c>
      <c r="BO153" s="1">
        <f>BO146</f>
        <v>76</v>
      </c>
      <c r="BP153" s="1">
        <f>BP148/BO146</f>
        <v>0.0252573684210526</v>
      </c>
      <c r="BQ153" s="1">
        <v>28</v>
      </c>
      <c r="BR153" s="1">
        <v>1.15</v>
      </c>
      <c r="BS153" s="1">
        <f>BQ156</f>
        <v>232</v>
      </c>
      <c r="BT153" s="1">
        <f>BT148/BT147</f>
        <v>0.0409913793103448</v>
      </c>
      <c r="BU153" s="1">
        <v>8</v>
      </c>
      <c r="BV153" s="1">
        <v>0.32</v>
      </c>
      <c r="BW153" s="1">
        <f>BU156</f>
        <v>89</v>
      </c>
      <c r="BX153" s="1">
        <f>BX148/BX147</f>
        <v>0.0340449438202247</v>
      </c>
      <c r="BY153" s="1">
        <v>26</v>
      </c>
      <c r="BZ153" s="1">
        <v>22</v>
      </c>
      <c r="CA153" s="1">
        <f>BZ156/20</f>
        <v>25.05</v>
      </c>
      <c r="CB153" s="1">
        <f>CA148/BZ156</f>
        <v>0.0490210778443114</v>
      </c>
      <c r="CC153" s="1">
        <v>15</v>
      </c>
      <c r="CD153" s="1">
        <v>14</v>
      </c>
      <c r="CE153" s="1">
        <f>CD156/20</f>
        <v>12.05</v>
      </c>
      <c r="CF153" s="1">
        <f>CE148/CD156</f>
        <v>0.042114356846473</v>
      </c>
      <c r="CG153" s="3"/>
      <c r="CH153" s="1">
        <f>CH146</f>
        <v>167</v>
      </c>
      <c r="CI153" s="1">
        <f>CI148/CH146</f>
        <v>0.00736263473053892</v>
      </c>
      <c r="CJ153" s="1">
        <f>CJ146</f>
        <v>93</v>
      </c>
      <c r="CK153" s="1">
        <f>CK148/CJ146</f>
        <v>0.0042963440860215</v>
      </c>
      <c r="CL153" s="1">
        <f>CL146</f>
        <v>239</v>
      </c>
      <c r="CM153" s="1">
        <f>CM148/CL146</f>
        <v>0.0178224267782427</v>
      </c>
      <c r="CN153" s="1">
        <f>CN146</f>
        <v>82</v>
      </c>
      <c r="CO153" s="1">
        <f>CO148/CN146</f>
        <v>0.0136531707317073</v>
      </c>
      <c r="CP153" s="1">
        <f>CP146</f>
        <v>217</v>
      </c>
      <c r="CQ153" s="1">
        <f>CQ148/CP146</f>
        <v>0.0296293087557604</v>
      </c>
      <c r="CR153" s="1">
        <f>CR146</f>
        <v>86</v>
      </c>
      <c r="CS153" s="1">
        <f>CS148/CR146</f>
        <v>0.0251111627906977</v>
      </c>
      <c r="CT153" s="1">
        <f>CT146</f>
        <v>227</v>
      </c>
      <c r="CU153" s="1">
        <f>CU146/CT146</f>
        <v>0.0408810572687225</v>
      </c>
      <c r="CV153" s="1">
        <f>CV146</f>
        <v>104</v>
      </c>
      <c r="CW153" s="1">
        <f>CW146/CV146</f>
        <v>0.0339423076923077</v>
      </c>
      <c r="CX153" s="1">
        <f>CX146/20</f>
        <v>24.15</v>
      </c>
      <c r="CY153" s="1">
        <f>CY146/CX146</f>
        <v>0.0489026915113872</v>
      </c>
      <c r="DA153" s="1">
        <f>DA146/20</f>
        <v>11.3</v>
      </c>
      <c r="DB153" s="1">
        <f>DB146/DA146</f>
        <v>0.0419911504424779</v>
      </c>
    </row>
    <row r="154" spans="1:106">
      <c r="A154" s="3"/>
      <c r="O154" s="1">
        <v>19</v>
      </c>
      <c r="P154" s="1">
        <v>0.66</v>
      </c>
      <c r="S154" s="1">
        <v>3</v>
      </c>
      <c r="T154" s="1">
        <v>0.09</v>
      </c>
      <c r="W154" s="1">
        <v>22</v>
      </c>
      <c r="X154" s="1">
        <v>23</v>
      </c>
      <c r="AA154" s="1">
        <v>8</v>
      </c>
      <c r="AB154" s="1">
        <v>7</v>
      </c>
      <c r="AE154" s="3"/>
      <c r="BC154" s="3"/>
      <c r="BN154" s="1">
        <f>BN153-BJ153</f>
        <v>0.0118040826778855</v>
      </c>
      <c r="BP154" s="1">
        <f>BP153-BL153</f>
        <v>0.0114444187807649</v>
      </c>
      <c r="BQ154" s="1">
        <v>15</v>
      </c>
      <c r="BR154" s="1">
        <v>0.59</v>
      </c>
      <c r="BT154" s="1">
        <f>BT153-BN153</f>
        <v>0.0112530243319898</v>
      </c>
      <c r="BU154" s="1">
        <v>1</v>
      </c>
      <c r="BV154" s="1">
        <v>0.03</v>
      </c>
      <c r="BX154" s="1">
        <f>BX153-BP153</f>
        <v>0.00878757539917209</v>
      </c>
      <c r="BY154" s="1">
        <v>22</v>
      </c>
      <c r="BZ154" s="1">
        <v>26</v>
      </c>
      <c r="CB154" s="1">
        <f>CB153-BT153</f>
        <v>0.00802969853396655</v>
      </c>
      <c r="CC154" s="1">
        <v>12</v>
      </c>
      <c r="CD154" s="1">
        <v>13</v>
      </c>
      <c r="CF154" s="1">
        <f>CF153-BX153</f>
        <v>0.00806941302624831</v>
      </c>
      <c r="CG154" s="3"/>
      <c r="CI154" s="1">
        <f>CI153-0</f>
        <v>0.00736263473053892</v>
      </c>
      <c r="CK154" s="1">
        <f>CK153-0</f>
        <v>0.0042963440860215</v>
      </c>
      <c r="CM154" s="1">
        <f>CM153-CI153</f>
        <v>0.0104597920477038</v>
      </c>
      <c r="CO154" s="1">
        <f>CO153-CK153</f>
        <v>0.00935682664568581</v>
      </c>
      <c r="CQ154" s="1">
        <f>CQ153-CM153</f>
        <v>0.0118068819775177</v>
      </c>
      <c r="CS154" s="1">
        <f>CS153-CO153</f>
        <v>0.0114579920589904</v>
      </c>
      <c r="CU154" s="1">
        <f>CU153-CQ153</f>
        <v>0.0112517485129621</v>
      </c>
      <c r="CW154" s="1">
        <f>CW153-CS153</f>
        <v>0.00883114490161001</v>
      </c>
      <c r="CY154" s="1">
        <f>CY153-CU153</f>
        <v>0.0080216342426647</v>
      </c>
      <c r="DB154" s="1">
        <f>DB153-CW153</f>
        <v>0.00804884275017019</v>
      </c>
    </row>
    <row r="155" spans="1:85">
      <c r="A155" s="3"/>
      <c r="O155" s="1">
        <v>26</v>
      </c>
      <c r="P155" s="1">
        <v>1.03</v>
      </c>
      <c r="S155" s="1">
        <v>9</v>
      </c>
      <c r="T155" s="1">
        <v>0.32</v>
      </c>
      <c r="W155" s="1">
        <v>22</v>
      </c>
      <c r="X155" s="1">
        <v>16</v>
      </c>
      <c r="AA155" s="1">
        <v>10</v>
      </c>
      <c r="AB155" s="1">
        <v>4</v>
      </c>
      <c r="AE155" s="3"/>
      <c r="BC155" s="3"/>
      <c r="BQ155" s="1">
        <v>25</v>
      </c>
      <c r="BR155" s="1">
        <v>1.11</v>
      </c>
      <c r="BU155" s="1">
        <v>13</v>
      </c>
      <c r="BV155" s="1">
        <v>0.41</v>
      </c>
      <c r="BY155" s="1">
        <v>22</v>
      </c>
      <c r="BZ155" s="1">
        <v>22</v>
      </c>
      <c r="CC155" s="1">
        <v>8</v>
      </c>
      <c r="CD155" s="1">
        <v>5</v>
      </c>
      <c r="CG155" s="3"/>
    </row>
    <row r="156" spans="1:85">
      <c r="A156" s="4" t="s">
        <v>11</v>
      </c>
      <c r="O156" s="1">
        <f>SUM(O146:O155)</f>
        <v>253</v>
      </c>
      <c r="P156" s="1">
        <f>SUM(P146:P155)</f>
        <v>9.68</v>
      </c>
      <c r="S156" s="1">
        <f>SUM(S146:S155)</f>
        <v>87</v>
      </c>
      <c r="T156" s="1">
        <f>SUM(T146:T155)</f>
        <v>2.85</v>
      </c>
      <c r="X156" s="1">
        <f>SUM(W146:X155)</f>
        <v>446</v>
      </c>
      <c r="AB156" s="1">
        <f>SUM(AA146:AB155)</f>
        <v>171</v>
      </c>
      <c r="AE156" s="4"/>
      <c r="BC156" s="4" t="s">
        <v>11</v>
      </c>
      <c r="BQ156" s="1">
        <f>SUM(BQ146:BQ155)</f>
        <v>232</v>
      </c>
      <c r="BR156" s="1">
        <f>SUM(BR146:BR155)</f>
        <v>9.51</v>
      </c>
      <c r="BU156" s="1">
        <f>SUM(BU146:BU155)</f>
        <v>89</v>
      </c>
      <c r="BV156" s="1">
        <f>SUM(BV146:BV155)</f>
        <v>3.03</v>
      </c>
      <c r="BZ156" s="1">
        <f>SUM(BY146:BZ155)</f>
        <v>501</v>
      </c>
      <c r="CD156" s="1">
        <f>SUM(CC146:CD155)</f>
        <v>241</v>
      </c>
      <c r="CG156" s="4"/>
    </row>
    <row r="157" spans="1:106">
      <c r="A157" s="3" t="s">
        <v>38</v>
      </c>
      <c r="B157" s="1">
        <v>53</v>
      </c>
      <c r="C157" s="1">
        <v>208</v>
      </c>
      <c r="D157" s="1">
        <v>2.72</v>
      </c>
      <c r="E157" s="1">
        <v>87</v>
      </c>
      <c r="F157" s="1">
        <v>1.54</v>
      </c>
      <c r="G157" s="1">
        <v>236</v>
      </c>
      <c r="H157" s="1">
        <v>4.13</v>
      </c>
      <c r="I157" s="1">
        <v>111</v>
      </c>
      <c r="J157" s="1">
        <v>1.55</v>
      </c>
      <c r="K157" s="1">
        <v>260</v>
      </c>
      <c r="L157" s="1">
        <v>8.54</v>
      </c>
      <c r="M157" s="1">
        <v>75</v>
      </c>
      <c r="N157" s="1">
        <v>2.96</v>
      </c>
      <c r="O157" s="1">
        <v>21</v>
      </c>
      <c r="P157" s="1">
        <v>0.75</v>
      </c>
      <c r="S157" s="1">
        <v>6</v>
      </c>
      <c r="T157" s="1">
        <v>0.19</v>
      </c>
      <c r="W157" s="1">
        <v>22</v>
      </c>
      <c r="X157" s="1">
        <v>22</v>
      </c>
      <c r="Y157" s="1">
        <v>22.31</v>
      </c>
      <c r="AA157" s="1">
        <v>10</v>
      </c>
      <c r="AB157" s="1">
        <v>11</v>
      </c>
      <c r="AC157" s="1">
        <v>7.96</v>
      </c>
      <c r="AE157" s="3"/>
      <c r="AF157" s="1">
        <v>189</v>
      </c>
      <c r="AG157" s="1">
        <v>2.54</v>
      </c>
      <c r="AH157" s="1">
        <v>91</v>
      </c>
      <c r="AI157" s="1">
        <v>1.55</v>
      </c>
      <c r="AJ157" s="1">
        <v>237</v>
      </c>
      <c r="AK157" s="1">
        <v>5.22</v>
      </c>
      <c r="AL157" s="1">
        <v>107</v>
      </c>
      <c r="AM157" s="1">
        <v>2.58</v>
      </c>
      <c r="AN157" s="1">
        <v>258</v>
      </c>
      <c r="AO157" s="1">
        <v>8.45</v>
      </c>
      <c r="AP157" s="1">
        <v>86</v>
      </c>
      <c r="AQ157" s="1">
        <v>3.22</v>
      </c>
      <c r="AR157" s="1">
        <v>231</v>
      </c>
      <c r="AS157" s="1">
        <v>8.84</v>
      </c>
      <c r="AT157" s="1">
        <v>79</v>
      </c>
      <c r="AU157" s="1">
        <v>2.53</v>
      </c>
      <c r="AV157" s="1">
        <v>447</v>
      </c>
      <c r="AW157" s="1">
        <v>20.92</v>
      </c>
      <c r="AY157" s="1">
        <v>172</v>
      </c>
      <c r="AZ157" s="1">
        <v>6.84</v>
      </c>
      <c r="BC157" s="3" t="s">
        <v>39</v>
      </c>
      <c r="BD157" s="1">
        <v>122</v>
      </c>
      <c r="BE157" s="1">
        <v>197</v>
      </c>
      <c r="BF157" s="1">
        <v>2.57</v>
      </c>
      <c r="BG157" s="1">
        <v>96</v>
      </c>
      <c r="BH157" s="1">
        <v>1.52</v>
      </c>
      <c r="BI157" s="1">
        <v>279</v>
      </c>
      <c r="BJ157" s="1">
        <v>4.99</v>
      </c>
      <c r="BK157" s="1">
        <v>131</v>
      </c>
      <c r="BL157" s="1">
        <v>1.81</v>
      </c>
      <c r="BM157" s="1">
        <v>239</v>
      </c>
      <c r="BN157" s="1">
        <v>8.23</v>
      </c>
      <c r="BO157" s="1">
        <v>108</v>
      </c>
      <c r="BP157" s="1">
        <v>3.84</v>
      </c>
      <c r="BQ157" s="1">
        <v>21</v>
      </c>
      <c r="BR157" s="1">
        <v>0.71</v>
      </c>
      <c r="BU157" s="1">
        <v>7</v>
      </c>
      <c r="BV157" s="1">
        <v>0.21</v>
      </c>
      <c r="BY157" s="1">
        <v>22</v>
      </c>
      <c r="BZ157" s="1">
        <v>22</v>
      </c>
      <c r="CA157" s="1">
        <v>25.82</v>
      </c>
      <c r="CC157" s="1">
        <v>11</v>
      </c>
      <c r="CD157" s="1">
        <v>12</v>
      </c>
      <c r="CE157" s="1">
        <v>11.41</v>
      </c>
      <c r="CG157" s="3"/>
      <c r="CH157" s="1">
        <v>159</v>
      </c>
      <c r="CI157" s="1">
        <v>2.27</v>
      </c>
      <c r="CJ157" s="1">
        <v>82</v>
      </c>
      <c r="CK157" s="1">
        <v>1.45</v>
      </c>
      <c r="CL157" s="1">
        <v>241</v>
      </c>
      <c r="CM157" s="1">
        <v>5.38</v>
      </c>
      <c r="CN157" s="1">
        <v>114</v>
      </c>
      <c r="CO157" s="1">
        <v>2.66</v>
      </c>
      <c r="CP157" s="1">
        <v>237</v>
      </c>
      <c r="CQ157" s="1">
        <v>8.14</v>
      </c>
      <c r="CR157" s="1">
        <v>101</v>
      </c>
      <c r="CS157" s="1">
        <v>3.65</v>
      </c>
      <c r="CT157" s="1">
        <v>231</v>
      </c>
      <c r="CU157" s="1">
        <v>9.47</v>
      </c>
      <c r="CV157" s="1">
        <v>101</v>
      </c>
      <c r="CW157" s="1">
        <v>3.43</v>
      </c>
      <c r="CX157" s="1">
        <v>491</v>
      </c>
      <c r="CY157" s="1">
        <v>24.07</v>
      </c>
      <c r="DA157" s="1">
        <v>231</v>
      </c>
      <c r="DB157" s="1">
        <v>9.77</v>
      </c>
    </row>
    <row r="158" spans="1:97">
      <c r="A158" s="3"/>
      <c r="D158" s="1">
        <v>1.10044</v>
      </c>
      <c r="F158" s="1">
        <v>1.10044</v>
      </c>
      <c r="L158" s="1">
        <v>1.10044</v>
      </c>
      <c r="N158" s="1">
        <v>1.10044</v>
      </c>
      <c r="O158" s="1">
        <v>19</v>
      </c>
      <c r="P158" s="1">
        <v>0.68</v>
      </c>
      <c r="R158" s="1">
        <f>O167</f>
        <v>222</v>
      </c>
      <c r="S158" s="1">
        <v>8</v>
      </c>
      <c r="T158" s="1">
        <v>0.25</v>
      </c>
      <c r="V158" s="1">
        <f>S167</f>
        <v>73</v>
      </c>
      <c r="W158" s="1">
        <v>24</v>
      </c>
      <c r="X158" s="1">
        <v>25</v>
      </c>
      <c r="Y158" s="1">
        <v>1.10044</v>
      </c>
      <c r="AA158" s="1">
        <v>7</v>
      </c>
      <c r="AB158" s="1">
        <v>10</v>
      </c>
      <c r="AC158" s="1">
        <v>1.10044</v>
      </c>
      <c r="AE158" s="3"/>
      <c r="AG158" s="1">
        <v>1.10044</v>
      </c>
      <c r="AI158" s="1">
        <v>1.10044</v>
      </c>
      <c r="AK158" s="1">
        <v>1.10044</v>
      </c>
      <c r="AM158" s="1">
        <v>1.10044</v>
      </c>
      <c r="AO158" s="1">
        <v>1.10044</v>
      </c>
      <c r="AQ158" s="1">
        <v>1.10044</v>
      </c>
      <c r="BC158" s="3"/>
      <c r="BF158" s="1">
        <v>1.10044</v>
      </c>
      <c r="BH158" s="1">
        <v>1.10044</v>
      </c>
      <c r="BN158" s="1">
        <v>1.10044</v>
      </c>
      <c r="BP158" s="1">
        <v>1.10044</v>
      </c>
      <c r="BQ158" s="1">
        <v>27</v>
      </c>
      <c r="BR158" s="1">
        <v>1.07</v>
      </c>
      <c r="BT158" s="1">
        <f>BQ167</f>
        <v>243</v>
      </c>
      <c r="BU158" s="1">
        <v>11</v>
      </c>
      <c r="BV158" s="1">
        <v>0.34</v>
      </c>
      <c r="BX158" s="1">
        <f>BU167</f>
        <v>106</v>
      </c>
      <c r="BY158" s="1">
        <v>20</v>
      </c>
      <c r="BZ158" s="1">
        <v>24</v>
      </c>
      <c r="CA158" s="1">
        <v>1.10044</v>
      </c>
      <c r="CC158" s="1">
        <v>16</v>
      </c>
      <c r="CD158" s="1">
        <v>12</v>
      </c>
      <c r="CE158" s="1">
        <v>1.10044</v>
      </c>
      <c r="CG158" s="3"/>
      <c r="CI158" s="1">
        <v>1.10044</v>
      </c>
      <c r="CK158" s="1">
        <v>1.10044</v>
      </c>
      <c r="CM158" s="1">
        <v>1.10044</v>
      </c>
      <c r="CO158" s="1">
        <v>1.10044</v>
      </c>
      <c r="CQ158" s="1">
        <v>1.10044</v>
      </c>
      <c r="CS158" s="1">
        <v>1.10044</v>
      </c>
    </row>
    <row r="159" spans="1:97">
      <c r="A159" s="3"/>
      <c r="D159" s="1">
        <f>D157-D158</f>
        <v>1.61956</v>
      </c>
      <c r="F159" s="1">
        <f>F157-F158</f>
        <v>0.43956</v>
      </c>
      <c r="H159" s="1">
        <f>H157</f>
        <v>4.13</v>
      </c>
      <c r="J159" s="1">
        <f>J157</f>
        <v>1.55</v>
      </c>
      <c r="L159" s="1">
        <f>L157-L158</f>
        <v>7.43956</v>
      </c>
      <c r="N159" s="1">
        <f>N157-N158</f>
        <v>1.85956</v>
      </c>
      <c r="O159" s="1">
        <v>18</v>
      </c>
      <c r="P159" s="1">
        <v>0.66</v>
      </c>
      <c r="R159" s="1">
        <f>P167</f>
        <v>8.52</v>
      </c>
      <c r="S159" s="1">
        <v>4</v>
      </c>
      <c r="T159" s="1">
        <v>0.13</v>
      </c>
      <c r="V159" s="1">
        <f>T167</f>
        <v>2.35</v>
      </c>
      <c r="W159" s="1">
        <v>21</v>
      </c>
      <c r="X159" s="1">
        <v>21</v>
      </c>
      <c r="Y159" s="1">
        <f>Y157-Y158</f>
        <v>21.20956</v>
      </c>
      <c r="AA159" s="1">
        <v>8</v>
      </c>
      <c r="AB159" s="1">
        <v>8</v>
      </c>
      <c r="AC159" s="1">
        <f>AC157-AC158</f>
        <v>6.85956</v>
      </c>
      <c r="AE159" s="3"/>
      <c r="AG159" s="1">
        <f>AG157-AG158</f>
        <v>1.43956</v>
      </c>
      <c r="AI159" s="1">
        <f>AI157-AI158</f>
        <v>0.44956</v>
      </c>
      <c r="AK159" s="1">
        <f>AK157-AK158</f>
        <v>4.11956</v>
      </c>
      <c r="AM159" s="1">
        <f>AM157-AM158</f>
        <v>1.47956</v>
      </c>
      <c r="AO159" s="1">
        <f>AO157-AO158</f>
        <v>7.34956</v>
      </c>
      <c r="AQ159" s="1">
        <f>AQ157-AQ158</f>
        <v>2.11956</v>
      </c>
      <c r="BC159" s="3"/>
      <c r="BF159" s="1">
        <f>BF157-BF158</f>
        <v>1.46956</v>
      </c>
      <c r="BH159" s="1">
        <f>BH157-BH158</f>
        <v>0.41956</v>
      </c>
      <c r="BJ159" s="1">
        <f>BJ157</f>
        <v>4.99</v>
      </c>
      <c r="BL159" s="1">
        <f>BL157</f>
        <v>1.81</v>
      </c>
      <c r="BN159" s="1">
        <f>BN157-BN158</f>
        <v>7.12956</v>
      </c>
      <c r="BP159" s="1">
        <f>BP157-BP158</f>
        <v>2.73956</v>
      </c>
      <c r="BQ159" s="1">
        <v>25</v>
      </c>
      <c r="BR159" s="1">
        <v>1.05</v>
      </c>
      <c r="BT159" s="1">
        <f>BR167</f>
        <v>9.99</v>
      </c>
      <c r="BU159" s="1">
        <v>15</v>
      </c>
      <c r="BV159" s="1">
        <v>0.55</v>
      </c>
      <c r="BX159" s="1">
        <f>BV167</f>
        <v>3.61</v>
      </c>
      <c r="BY159" s="1">
        <v>22</v>
      </c>
      <c r="BZ159" s="1">
        <v>28</v>
      </c>
      <c r="CA159" s="1">
        <f>CA157-CA158</f>
        <v>24.71956</v>
      </c>
      <c r="CC159" s="1">
        <v>15</v>
      </c>
      <c r="CD159" s="1">
        <v>12</v>
      </c>
      <c r="CE159" s="1">
        <f>CE157-CE158</f>
        <v>10.30956</v>
      </c>
      <c r="CG159" s="3"/>
      <c r="CI159" s="1">
        <f>CI157-CI158</f>
        <v>1.16956</v>
      </c>
      <c r="CK159" s="1">
        <f>CK157-CK158</f>
        <v>0.34956</v>
      </c>
      <c r="CM159" s="1">
        <f>CM157-CM158</f>
        <v>4.27956</v>
      </c>
      <c r="CO159" s="1">
        <f>CO157-CO158</f>
        <v>1.55956</v>
      </c>
      <c r="CQ159" s="1">
        <f>CQ157-CQ158</f>
        <v>7.03956</v>
      </c>
      <c r="CS159" s="1">
        <f>CS157-CS158</f>
        <v>2.54956</v>
      </c>
    </row>
    <row r="160" spans="1:85">
      <c r="A160" s="3"/>
      <c r="O160" s="1">
        <v>27</v>
      </c>
      <c r="P160" s="1">
        <v>1.16</v>
      </c>
      <c r="S160" s="1">
        <v>8</v>
      </c>
      <c r="T160" s="1">
        <v>0.24</v>
      </c>
      <c r="W160" s="1">
        <v>25</v>
      </c>
      <c r="X160" s="1">
        <v>22</v>
      </c>
      <c r="AA160" s="1">
        <v>8</v>
      </c>
      <c r="AB160" s="1">
        <v>10</v>
      </c>
      <c r="AE160" s="3"/>
      <c r="BC160" s="3"/>
      <c r="BQ160" s="1">
        <v>27</v>
      </c>
      <c r="BR160" s="1">
        <v>1.16</v>
      </c>
      <c r="BU160" s="1">
        <v>6</v>
      </c>
      <c r="BV160" s="1">
        <v>0.18</v>
      </c>
      <c r="BY160" s="1">
        <v>21</v>
      </c>
      <c r="BZ160" s="1">
        <v>20</v>
      </c>
      <c r="CC160" s="1">
        <v>11</v>
      </c>
      <c r="CD160" s="1">
        <v>16</v>
      </c>
      <c r="CG160" s="3"/>
    </row>
    <row r="161" spans="1:85">
      <c r="A161" s="3"/>
      <c r="O161" s="1">
        <v>28</v>
      </c>
      <c r="P161" s="1">
        <v>1.19</v>
      </c>
      <c r="S161" s="1">
        <v>12</v>
      </c>
      <c r="T161" s="1">
        <v>0.41</v>
      </c>
      <c r="W161" s="1">
        <v>22</v>
      </c>
      <c r="X161" s="1">
        <v>22</v>
      </c>
      <c r="AA161" s="1">
        <v>6</v>
      </c>
      <c r="AB161" s="1">
        <v>12</v>
      </c>
      <c r="AE161" s="3"/>
      <c r="BC161" s="3"/>
      <c r="BQ161" s="1">
        <v>31</v>
      </c>
      <c r="BR161" s="1">
        <v>1.29</v>
      </c>
      <c r="BU161" s="1">
        <v>21</v>
      </c>
      <c r="BV161" s="1">
        <v>0.67</v>
      </c>
      <c r="BY161" s="1">
        <v>23</v>
      </c>
      <c r="BZ161" s="1">
        <v>27</v>
      </c>
      <c r="CC161" s="1">
        <v>12</v>
      </c>
      <c r="CD161" s="1">
        <v>12</v>
      </c>
      <c r="CG161" s="3"/>
    </row>
    <row r="162" spans="1:106">
      <c r="A162" s="3"/>
      <c r="O162" s="1">
        <v>20</v>
      </c>
      <c r="P162" s="1">
        <v>0.69</v>
      </c>
      <c r="S162" s="1">
        <v>6</v>
      </c>
      <c r="T162" s="1">
        <v>0.19</v>
      </c>
      <c r="W162" s="1">
        <v>20</v>
      </c>
      <c r="X162" s="1">
        <v>23</v>
      </c>
      <c r="AA162" s="1">
        <v>8</v>
      </c>
      <c r="AB162" s="1">
        <v>6</v>
      </c>
      <c r="AD162" s="1">
        <f>Y164*Z164+AC164*AD164</f>
        <v>1.403456</v>
      </c>
      <c r="AE162" s="3"/>
      <c r="AZ162" s="1">
        <f>AV164*AW164+AY164*AZ164</f>
        <v>1.388</v>
      </c>
      <c r="BC162" s="3"/>
      <c r="BQ162" s="1">
        <v>17</v>
      </c>
      <c r="BR162" s="1">
        <v>0.69</v>
      </c>
      <c r="BU162" s="1">
        <v>6</v>
      </c>
      <c r="BV162" s="1">
        <v>0.17</v>
      </c>
      <c r="BY162" s="1">
        <v>28</v>
      </c>
      <c r="BZ162" s="1">
        <v>21</v>
      </c>
      <c r="CC162" s="1">
        <v>12</v>
      </c>
      <c r="CD162" s="1">
        <v>9</v>
      </c>
      <c r="CF162" s="1">
        <f>CA164*CB164+CE164*CF164</f>
        <v>1.751456</v>
      </c>
      <c r="CG162" s="3"/>
      <c r="DB162" s="1">
        <f>CX164*CY164+DA164*DB164</f>
        <v>1.692</v>
      </c>
    </row>
    <row r="163" spans="1:85">
      <c r="A163" s="3"/>
      <c r="O163" s="1">
        <v>24</v>
      </c>
      <c r="P163" s="1">
        <v>0.98</v>
      </c>
      <c r="S163" s="1">
        <v>11</v>
      </c>
      <c r="T163" s="1">
        <v>0.36</v>
      </c>
      <c r="W163" s="1">
        <v>22</v>
      </c>
      <c r="X163" s="1">
        <v>19</v>
      </c>
      <c r="AA163" s="1">
        <v>12</v>
      </c>
      <c r="AB163" s="1">
        <v>8</v>
      </c>
      <c r="AE163" s="3"/>
      <c r="BC163" s="3"/>
      <c r="BQ163" s="1">
        <v>24</v>
      </c>
      <c r="BR163" s="1">
        <v>1.08</v>
      </c>
      <c r="BU163" s="1">
        <v>8</v>
      </c>
      <c r="BV163" s="1">
        <v>0.22</v>
      </c>
      <c r="BY163" s="1">
        <v>30</v>
      </c>
      <c r="BZ163" s="1">
        <v>31</v>
      </c>
      <c r="CC163" s="1">
        <v>11</v>
      </c>
      <c r="CD163" s="1">
        <v>12</v>
      </c>
      <c r="CG163" s="3"/>
    </row>
    <row r="164" spans="1:106">
      <c r="A164" s="3"/>
      <c r="C164" s="1">
        <f>C157</f>
        <v>208</v>
      </c>
      <c r="D164" s="1">
        <f>D159/C157</f>
        <v>0.00778634615384615</v>
      </c>
      <c r="E164" s="1">
        <f>E157</f>
        <v>87</v>
      </c>
      <c r="F164" s="1">
        <f>F159/E157</f>
        <v>0.00505241379310345</v>
      </c>
      <c r="G164" s="1">
        <f>G157</f>
        <v>236</v>
      </c>
      <c r="H164" s="1">
        <f>H159/G157</f>
        <v>0.0175</v>
      </c>
      <c r="I164" s="1">
        <f>I157</f>
        <v>111</v>
      </c>
      <c r="J164" s="1">
        <f>J159/I157</f>
        <v>0.013963963963964</v>
      </c>
      <c r="K164" s="1">
        <f>K157</f>
        <v>260</v>
      </c>
      <c r="L164" s="1">
        <f>L159/K157</f>
        <v>0.0286136923076923</v>
      </c>
      <c r="M164" s="1">
        <f>M157</f>
        <v>75</v>
      </c>
      <c r="N164" s="1">
        <f>N159/M157</f>
        <v>0.0247941333333333</v>
      </c>
      <c r="O164" s="1">
        <v>20</v>
      </c>
      <c r="P164" s="1">
        <v>0.69</v>
      </c>
      <c r="Q164" s="1">
        <f>O167</f>
        <v>222</v>
      </c>
      <c r="R164" s="1">
        <f>R159/R158</f>
        <v>0.0383783783783784</v>
      </c>
      <c r="S164" s="1">
        <v>5</v>
      </c>
      <c r="T164" s="1">
        <v>0.17</v>
      </c>
      <c r="U164" s="1">
        <f>S167</f>
        <v>73</v>
      </c>
      <c r="V164" s="1">
        <f>V159/V158</f>
        <v>0.0321917808219178</v>
      </c>
      <c r="W164" s="1">
        <v>19</v>
      </c>
      <c r="X164" s="1">
        <v>24</v>
      </c>
      <c r="Y164" s="1">
        <f>X167/20</f>
        <v>22.6</v>
      </c>
      <c r="Z164" s="1">
        <f>Y159/X167</f>
        <v>0.0469238053097345</v>
      </c>
      <c r="AA164" s="1">
        <v>9</v>
      </c>
      <c r="AB164" s="1">
        <v>7</v>
      </c>
      <c r="AC164" s="1">
        <f>AB167/20</f>
        <v>8.6</v>
      </c>
      <c r="AD164" s="1">
        <f>AC159/AB167</f>
        <v>0.0398811627906977</v>
      </c>
      <c r="AE164" s="3"/>
      <c r="AF164" s="1">
        <f>AF157</f>
        <v>189</v>
      </c>
      <c r="AG164" s="1">
        <f>AG159/AF157</f>
        <v>0.00761671957671958</v>
      </c>
      <c r="AH164" s="1">
        <f>AH157</f>
        <v>91</v>
      </c>
      <c r="AI164" s="1">
        <f>AI159/AH157</f>
        <v>0.00494021978021978</v>
      </c>
      <c r="AJ164" s="1">
        <f>AJ157</f>
        <v>237</v>
      </c>
      <c r="AK164" s="1">
        <f>AK159/AJ157</f>
        <v>0.0173821097046413</v>
      </c>
      <c r="AL164" s="1">
        <f>AL157</f>
        <v>107</v>
      </c>
      <c r="AM164" s="1">
        <f>AM159/AL157</f>
        <v>0.0138276635514019</v>
      </c>
      <c r="AN164" s="1">
        <f>AN157</f>
        <v>258</v>
      </c>
      <c r="AO164" s="1">
        <f>AO159/AN157</f>
        <v>0.0284866666666667</v>
      </c>
      <c r="AP164" s="1">
        <f>AP157</f>
        <v>86</v>
      </c>
      <c r="AQ164" s="1">
        <f>AQ159/AP157</f>
        <v>0.0246460465116279</v>
      </c>
      <c r="AR164" s="1">
        <f>AR157</f>
        <v>231</v>
      </c>
      <c r="AS164" s="1">
        <f>AS157/AR157</f>
        <v>0.0382683982683983</v>
      </c>
      <c r="AT164" s="1">
        <f>AT157</f>
        <v>79</v>
      </c>
      <c r="AU164" s="1">
        <f>AU157/AT157</f>
        <v>0.0320253164556962</v>
      </c>
      <c r="AV164" s="1">
        <f>AV157/20</f>
        <v>22.35</v>
      </c>
      <c r="AW164" s="1">
        <f>AW157/AV157</f>
        <v>0.0468008948545861</v>
      </c>
      <c r="AY164" s="1">
        <f>AY157/20</f>
        <v>8.6</v>
      </c>
      <c r="AZ164" s="1">
        <f>AZ157/AY157</f>
        <v>0.0397674418604651</v>
      </c>
      <c r="BC164" s="3"/>
      <c r="BE164" s="1">
        <f>BE157</f>
        <v>197</v>
      </c>
      <c r="BF164" s="1">
        <f>BF159/BE157</f>
        <v>0.00745969543147208</v>
      </c>
      <c r="BG164" s="1">
        <f>BG157</f>
        <v>96</v>
      </c>
      <c r="BH164" s="1">
        <f>BH159/BG157</f>
        <v>0.00437041666666667</v>
      </c>
      <c r="BI164" s="1">
        <f>BI157</f>
        <v>279</v>
      </c>
      <c r="BJ164" s="1">
        <f>BJ159/BI157</f>
        <v>0.0178853046594982</v>
      </c>
      <c r="BK164" s="1">
        <f>BK157</f>
        <v>131</v>
      </c>
      <c r="BL164" s="1">
        <f>BL159/BK157</f>
        <v>0.0138167938931298</v>
      </c>
      <c r="BM164" s="1">
        <f>BM157</f>
        <v>239</v>
      </c>
      <c r="BN164" s="1">
        <f>BN159/BM157</f>
        <v>0.0298307949790795</v>
      </c>
      <c r="BO164" s="1">
        <f>BO157</f>
        <v>108</v>
      </c>
      <c r="BP164" s="1">
        <f>BP159/BO157</f>
        <v>0.0253662962962963</v>
      </c>
      <c r="BQ164" s="1">
        <v>24</v>
      </c>
      <c r="BR164" s="1">
        <v>1.05</v>
      </c>
      <c r="BS164" s="1">
        <f>BQ167</f>
        <v>243</v>
      </c>
      <c r="BT164" s="1">
        <f>BT159/BT158</f>
        <v>0.0411111111111111</v>
      </c>
      <c r="BU164" s="1">
        <v>10</v>
      </c>
      <c r="BV164" s="1">
        <v>0.41</v>
      </c>
      <c r="BW164" s="1">
        <f>BU167</f>
        <v>106</v>
      </c>
      <c r="BX164" s="1">
        <f>BX159/BX158</f>
        <v>0.0340566037735849</v>
      </c>
      <c r="BY164" s="1">
        <v>21</v>
      </c>
      <c r="BZ164" s="1">
        <v>28</v>
      </c>
      <c r="CA164" s="1">
        <f>BZ167/20</f>
        <v>25.15</v>
      </c>
      <c r="CB164" s="1">
        <f>CA159/BZ167</f>
        <v>0.049144254473161</v>
      </c>
      <c r="CC164" s="1">
        <v>10</v>
      </c>
      <c r="CD164" s="1">
        <v>10</v>
      </c>
      <c r="CE164" s="1">
        <f>CD167/20</f>
        <v>12.15</v>
      </c>
      <c r="CF164" s="1">
        <f>CE159/CD167</f>
        <v>0.0424261728395062</v>
      </c>
      <c r="CG164" s="3"/>
      <c r="CH164" s="1">
        <f>CH157</f>
        <v>159</v>
      </c>
      <c r="CI164" s="1">
        <f>CI159/CH157</f>
        <v>0.00735572327044025</v>
      </c>
      <c r="CJ164" s="1">
        <f>CJ157</f>
        <v>82</v>
      </c>
      <c r="CK164" s="1">
        <f>CK159/CJ157</f>
        <v>0.00426292682926829</v>
      </c>
      <c r="CL164" s="1">
        <f>CL157</f>
        <v>241</v>
      </c>
      <c r="CM164" s="1">
        <f>CM159/CL157</f>
        <v>0.017757510373444</v>
      </c>
      <c r="CN164" s="1">
        <f>CN157</f>
        <v>114</v>
      </c>
      <c r="CO164" s="1">
        <f>CO159/CN157</f>
        <v>0.013680350877193</v>
      </c>
      <c r="CP164" s="1">
        <f>CP157</f>
        <v>237</v>
      </c>
      <c r="CQ164" s="1">
        <f>CQ159/CP157</f>
        <v>0.0297027848101266</v>
      </c>
      <c r="CR164" s="1">
        <f>CR157</f>
        <v>101</v>
      </c>
      <c r="CS164" s="1">
        <f>CS159/CR157</f>
        <v>0.0252431683168317</v>
      </c>
      <c r="CT164" s="1">
        <f>CT157</f>
        <v>231</v>
      </c>
      <c r="CU164" s="1">
        <f>CU157/CT157</f>
        <v>0.040995670995671</v>
      </c>
      <c r="CV164" s="1">
        <f>CV157</f>
        <v>101</v>
      </c>
      <c r="CW164" s="1">
        <f>CW157/CV157</f>
        <v>0.033960396039604</v>
      </c>
      <c r="CX164" s="1">
        <f>CX157/20</f>
        <v>24.55</v>
      </c>
      <c r="CY164" s="1">
        <f>CY157/CX157</f>
        <v>0.0490224032586558</v>
      </c>
      <c r="DA164" s="1">
        <f>DA157/20</f>
        <v>11.55</v>
      </c>
      <c r="DB164" s="1">
        <f>DB157/DA157</f>
        <v>0.0422943722943723</v>
      </c>
    </row>
    <row r="165" spans="1:106">
      <c r="A165" s="3"/>
      <c r="O165" s="1">
        <v>21</v>
      </c>
      <c r="P165" s="1">
        <v>0.74</v>
      </c>
      <c r="S165" s="1">
        <v>6</v>
      </c>
      <c r="T165" s="1">
        <v>0.19</v>
      </c>
      <c r="W165" s="1">
        <v>26</v>
      </c>
      <c r="X165" s="1">
        <v>25</v>
      </c>
      <c r="AA165" s="1">
        <v>4</v>
      </c>
      <c r="AB165" s="1">
        <v>12</v>
      </c>
      <c r="AE165" s="3"/>
      <c r="BC165" s="3"/>
      <c r="BN165" s="1">
        <f>BN164-BJ164</f>
        <v>0.0119454903195813</v>
      </c>
      <c r="BP165" s="1">
        <f>BP164-BL164</f>
        <v>0.0115495024031665</v>
      </c>
      <c r="BQ165" s="1">
        <v>20</v>
      </c>
      <c r="BR165" s="1">
        <v>0.78</v>
      </c>
      <c r="BT165" s="1">
        <f>BT164-BN164</f>
        <v>0.0112803161320316</v>
      </c>
      <c r="BU165" s="1">
        <v>12</v>
      </c>
      <c r="BV165" s="1">
        <v>0.43</v>
      </c>
      <c r="BX165" s="1">
        <f>BX164-BP164</f>
        <v>0.00869030747728862</v>
      </c>
      <c r="BY165" s="1">
        <v>29</v>
      </c>
      <c r="BZ165" s="1">
        <v>34</v>
      </c>
      <c r="CB165" s="1">
        <f>CB164-BT164</f>
        <v>0.00803314336204992</v>
      </c>
      <c r="CC165" s="1">
        <v>14</v>
      </c>
      <c r="CD165" s="1">
        <v>11</v>
      </c>
      <c r="CF165" s="1">
        <f>CF164-BX164</f>
        <v>0.00836956906592125</v>
      </c>
      <c r="CG165" s="3"/>
      <c r="CI165" s="1">
        <f>CI164-0</f>
        <v>0.00735572327044025</v>
      </c>
      <c r="CK165" s="1">
        <f>CK164-0</f>
        <v>0.00426292682926829</v>
      </c>
      <c r="CM165" s="1">
        <f>CM164-CI164</f>
        <v>0.0104017871030037</v>
      </c>
      <c r="CO165" s="1">
        <f>CO164-CK164</f>
        <v>0.00941742404792469</v>
      </c>
      <c r="CQ165" s="1">
        <f>CQ164-CM164</f>
        <v>0.0119452744366826</v>
      </c>
      <c r="CS165" s="1">
        <f>CS164-CO164</f>
        <v>0.0115628174396387</v>
      </c>
      <c r="CU165" s="1">
        <f>CU164-CQ164</f>
        <v>0.0112928861855444</v>
      </c>
      <c r="CW165" s="1">
        <f>CW164-CS164</f>
        <v>0.00871722772277228</v>
      </c>
      <c r="CY165" s="1">
        <f>CY164-CU164</f>
        <v>0.00802673226298481</v>
      </c>
      <c r="DB165" s="1">
        <f>DB164-CW164</f>
        <v>0.00833397625476833</v>
      </c>
    </row>
    <row r="166" spans="1:85">
      <c r="A166" s="3"/>
      <c r="O166" s="1">
        <v>24</v>
      </c>
      <c r="P166" s="1">
        <v>0.98</v>
      </c>
      <c r="S166" s="1">
        <v>7</v>
      </c>
      <c r="T166" s="1">
        <v>0.22</v>
      </c>
      <c r="W166" s="1">
        <v>22</v>
      </c>
      <c r="X166" s="1">
        <v>26</v>
      </c>
      <c r="AA166" s="1">
        <v>8</v>
      </c>
      <c r="AB166" s="1">
        <v>8</v>
      </c>
      <c r="AE166" s="3"/>
      <c r="BC166" s="3"/>
      <c r="BQ166" s="1">
        <v>27</v>
      </c>
      <c r="BR166" s="1">
        <v>1.11</v>
      </c>
      <c r="BU166" s="1">
        <v>10</v>
      </c>
      <c r="BV166" s="1">
        <v>0.43</v>
      </c>
      <c r="BY166" s="1">
        <v>29</v>
      </c>
      <c r="BZ166" s="1">
        <v>23</v>
      </c>
      <c r="CC166" s="1">
        <v>12</v>
      </c>
      <c r="CD166" s="1">
        <v>13</v>
      </c>
      <c r="CG166" s="3"/>
    </row>
    <row r="167" s="1" customFormat="1" spans="1:106">
      <c r="A167" s="4" t="s">
        <v>11</v>
      </c>
      <c r="D167" s="4">
        <f>AVERAGE(D142,D153,D164)</f>
        <v>0.00801758299539509</v>
      </c>
      <c r="E167" s="4"/>
      <c r="F167" s="4">
        <f>AVERAGE(F142,F153,F164)</f>
        <v>0.00507811409469815</v>
      </c>
      <c r="G167" s="4"/>
      <c r="H167" s="4">
        <f>AVERAGE(H142,H153,H164)</f>
        <v>0.0174234677923702</v>
      </c>
      <c r="I167" s="4"/>
      <c r="J167" s="4">
        <f>AVERAGE(J142,J153,J164)</f>
        <v>0.0141978110287969</v>
      </c>
      <c r="K167" s="4"/>
      <c r="L167" s="4">
        <f>AVERAGE(L142,L153,L164)</f>
        <v>0.0286988786295206</v>
      </c>
      <c r="M167" s="4"/>
      <c r="N167" s="4">
        <f>AVERAGE(N142,N153,N164)</f>
        <v>0.0248081555555556</v>
      </c>
      <c r="O167" s="4">
        <f>SUM(O157:O166)</f>
        <v>222</v>
      </c>
      <c r="P167" s="4">
        <f>SUM(P157:P166)</f>
        <v>8.52</v>
      </c>
      <c r="Q167" s="4"/>
      <c r="R167" s="4">
        <f>AVERAGE(R142,R153,R164)</f>
        <v>0.0382845112192938</v>
      </c>
      <c r="S167" s="4">
        <f>SUM(S157:S166)</f>
        <v>73</v>
      </c>
      <c r="T167" s="4">
        <f>SUM(T157:T166)</f>
        <v>2.35</v>
      </c>
      <c r="U167" s="4"/>
      <c r="V167" s="4">
        <f>AVERAGE(V142,V153,V164)</f>
        <v>0.032523920244958</v>
      </c>
      <c r="W167" s="4"/>
      <c r="X167" s="4">
        <f>SUM(W157:X166)</f>
        <v>452</v>
      </c>
      <c r="Y167" s="4">
        <f>AVERAGE(Y142,Y153,Y164)</f>
        <v>22.4333333333333</v>
      </c>
      <c r="Z167" s="4">
        <f>AVERAGE(Z142,Z153,Z164)</f>
        <v>0.0473259634771505</v>
      </c>
      <c r="AA167" s="4"/>
      <c r="AB167" s="4">
        <f>SUM(AA157:AB166)</f>
        <v>172</v>
      </c>
      <c r="AC167" s="4">
        <f>AVERAGE(AC142,AC153,AC164)</f>
        <v>8.5</v>
      </c>
      <c r="AD167" s="4">
        <f>AVERAGE(AD142,AD153,AD164)</f>
        <v>0.0402348244541788</v>
      </c>
      <c r="AE167" s="4"/>
      <c r="AG167" s="4">
        <f>AVERAGE(AG142,AG153,AG164)</f>
        <v>0.00784308270451935</v>
      </c>
      <c r="AH167" s="4"/>
      <c r="AI167" s="4">
        <f>AVERAGE(AI142,AI153,AI164)</f>
        <v>0.00503281647739307</v>
      </c>
      <c r="AJ167" s="4"/>
      <c r="AK167" s="4">
        <f>AVERAGE(AK142,AK153,AK164)</f>
        <v>0.0173046703741706</v>
      </c>
      <c r="AL167" s="4"/>
      <c r="AM167" s="4">
        <f>AVERAGE(AM142,AM153,AM164)</f>
        <v>0.0140639448291003</v>
      </c>
      <c r="AN167" s="4"/>
      <c r="AO167" s="4">
        <f>AVERAGE(AO142,AO153,AO164)</f>
        <v>0.0285765613797817</v>
      </c>
      <c r="AP167" s="4"/>
      <c r="AQ167" s="4">
        <f>AVERAGE(AQ142,AQ153,AQ164)</f>
        <v>0.0246687475300198</v>
      </c>
      <c r="AR167" s="4"/>
      <c r="AS167" s="4">
        <f>AVERAGE(AS142,AS153,AS164)</f>
        <v>0.0381684784351451</v>
      </c>
      <c r="AT167" s="4"/>
      <c r="AU167" s="4">
        <f>AVERAGE(AU142,AU153,AU164)</f>
        <v>0.0323941566963627</v>
      </c>
      <c r="AV167" s="4">
        <f>AVERAGE(AV142,AV153,AV164)</f>
        <v>22.3166666666667</v>
      </c>
      <c r="AW167" s="4">
        <f>AVERAGE(AW142,AW153,AW164)</f>
        <v>0.0471994824276002</v>
      </c>
      <c r="AX167" s="4"/>
      <c r="AY167" s="4">
        <f>AVERAGE(AY142,AY153,AY164)</f>
        <v>8.43333333333333</v>
      </c>
      <c r="AZ167" s="4">
        <f>AVERAGE(AZ142,AZ153,AZ164)</f>
        <v>0.0401221100505537</v>
      </c>
      <c r="BC167" s="4" t="s">
        <v>11</v>
      </c>
      <c r="BF167" s="4">
        <f>AVERAGE(BF142,BF153,BF164)</f>
        <v>0.00747736883966727</v>
      </c>
      <c r="BG167" s="4"/>
      <c r="BH167" s="4">
        <f>AVERAGE(BH142,BH153,BH164)</f>
        <v>0.00443094494949495</v>
      </c>
      <c r="BI167" s="4"/>
      <c r="BJ167" s="4">
        <f>AVERAGE(BJ142,BJ153,BJ164)</f>
        <v>0.0179162899630869</v>
      </c>
      <c r="BK167" s="4"/>
      <c r="BL167" s="4">
        <f>AVERAGE(BL142,BL153,BL164)</f>
        <v>0.0138058741070988</v>
      </c>
      <c r="BM167" s="4"/>
      <c r="BN167" s="4">
        <f>AVERAGE(BN142,BN153,BN164)</f>
        <v>0.0297496560464175</v>
      </c>
      <c r="BO167" s="4"/>
      <c r="BP167" s="4">
        <f>AVERAGE(BP142,BP153,BP164)</f>
        <v>0.0252262014921284</v>
      </c>
      <c r="BQ167" s="4">
        <f>SUM(BQ157:BQ166)</f>
        <v>243</v>
      </c>
      <c r="BR167" s="4">
        <f>SUM(BR157:BR166)</f>
        <v>9.99</v>
      </c>
      <c r="BS167" s="4"/>
      <c r="BT167" s="4">
        <f>AVERAGE(BT142,BT153,BT164)</f>
        <v>0.0410182904579456</v>
      </c>
      <c r="BU167" s="4">
        <f>SUM(BU157:BU166)</f>
        <v>106</v>
      </c>
      <c r="BV167" s="4">
        <f>SUM(BV157:BV166)</f>
        <v>3.61</v>
      </c>
      <c r="BW167" s="4"/>
      <c r="BX167" s="4">
        <f>AVERAGE(BX142,BX153,BX164)</f>
        <v>0.0340531728694341</v>
      </c>
      <c r="BY167" s="4"/>
      <c r="BZ167" s="4">
        <f>SUM(BY157:BZ166)</f>
        <v>503</v>
      </c>
      <c r="CA167" s="4">
        <f>AVERAGE(CA142,CA153,CA164)</f>
        <v>24.9833333333333</v>
      </c>
      <c r="CB167" s="4">
        <f>AVERAGE(CB142,CB153,CB164)</f>
        <v>0.0491659255873056</v>
      </c>
      <c r="CC167" s="4"/>
      <c r="CD167" s="4">
        <f>SUM(CC157:CD166)</f>
        <v>243</v>
      </c>
      <c r="CE167" s="4">
        <f>AVERAGE(CE142,CE153,CE164)</f>
        <v>12.1833333333333</v>
      </c>
      <c r="CF167" s="4">
        <f>AVERAGE(CF142,CF153,CF164)</f>
        <v>0.042403604362263</v>
      </c>
      <c r="CG167" s="4"/>
      <c r="CH167" s="4"/>
      <c r="CI167" s="4">
        <f>AVERAGE(CI142,CI153,CI164)</f>
        <v>0.00736242409556449</v>
      </c>
      <c r="CJ167" s="4"/>
      <c r="CK167" s="4">
        <f>AVERAGE(CK142,CK153,CK164)</f>
        <v>0.00432425309579427</v>
      </c>
      <c r="CL167" s="4"/>
      <c r="CM167" s="4">
        <f>AVERAGE(CM142,CM153,CM164)</f>
        <v>0.0177920279802258</v>
      </c>
      <c r="CN167" s="4"/>
      <c r="CO167" s="4">
        <f>AVERAGE(CO142,CO153,CO164)</f>
        <v>0.0136688750190587</v>
      </c>
      <c r="CP167" s="4"/>
      <c r="CQ167" s="4">
        <f>AVERAGE(CQ142,CQ153,CQ164)</f>
        <v>0.0296237865403109</v>
      </c>
      <c r="CR167" s="4"/>
      <c r="CS167" s="4">
        <f>AVERAGE(CS142,CS153,CS164)</f>
        <v>0.0250994162111008</v>
      </c>
      <c r="CT167" s="4"/>
      <c r="CU167" s="4">
        <f>AVERAGE(CU142,CU153,CU164)</f>
        <v>0.0408970693008008</v>
      </c>
      <c r="CV167" s="4"/>
      <c r="CW167" s="4">
        <f>AVERAGE(CW142,CW153,CW164)</f>
        <v>0.0339473658904352</v>
      </c>
      <c r="CX167" s="4">
        <f>AVERAGE(CX142,CX153,CX164)</f>
        <v>24.3333333333333</v>
      </c>
      <c r="CY167" s="4">
        <f>AVERAGE(CY142,CY153,CY164)</f>
        <v>0.0490477339219759</v>
      </c>
      <c r="CZ167" s="4"/>
      <c r="DA167" s="4">
        <f>AVERAGE(DA142,DA153,DA164)</f>
        <v>11.5</v>
      </c>
      <c r="DB167" s="4">
        <f>AVERAGE(DB142,DB153,DB164)</f>
        <v>0.0422725705260173</v>
      </c>
    </row>
    <row r="168" spans="1:106">
      <c r="A168" s="3" t="s">
        <v>40</v>
      </c>
      <c r="B168" s="1">
        <v>48</v>
      </c>
      <c r="C168" s="1">
        <v>196</v>
      </c>
      <c r="D168" s="1">
        <v>2.81</v>
      </c>
      <c r="E168" s="1">
        <v>110</v>
      </c>
      <c r="F168" s="1">
        <v>1.73</v>
      </c>
      <c r="G168" s="1">
        <v>222</v>
      </c>
      <c r="H168" s="1">
        <v>3.91</v>
      </c>
      <c r="I168" s="1">
        <v>68</v>
      </c>
      <c r="J168" s="1">
        <v>0.99</v>
      </c>
      <c r="K168" s="1">
        <v>290</v>
      </c>
      <c r="L168" s="1">
        <v>9.67</v>
      </c>
      <c r="M168" s="1">
        <v>127</v>
      </c>
      <c r="N168" s="1">
        <v>4.27</v>
      </c>
      <c r="O168" s="1">
        <v>31</v>
      </c>
      <c r="P168" s="1">
        <v>1.31</v>
      </c>
      <c r="S168" s="1">
        <v>7</v>
      </c>
      <c r="T168" s="1">
        <v>0.24</v>
      </c>
      <c r="W168" s="1">
        <v>33</v>
      </c>
      <c r="X168" s="1">
        <v>27</v>
      </c>
      <c r="Y168" s="1">
        <v>23.06</v>
      </c>
      <c r="AA168" s="1">
        <v>14</v>
      </c>
      <c r="AB168" s="1">
        <v>9</v>
      </c>
      <c r="AC168" s="1">
        <v>8.85</v>
      </c>
      <c r="AE168" s="3"/>
      <c r="AF168" s="1">
        <v>183</v>
      </c>
      <c r="AG168" s="1">
        <v>2.65</v>
      </c>
      <c r="AH168" s="1">
        <v>98</v>
      </c>
      <c r="AI168" s="1">
        <v>1.65</v>
      </c>
      <c r="AJ168" s="1">
        <v>231</v>
      </c>
      <c r="AK168" s="1">
        <v>5.14</v>
      </c>
      <c r="AL168" s="1">
        <v>98</v>
      </c>
      <c r="AM168" s="1">
        <v>2.52</v>
      </c>
      <c r="AN168" s="1">
        <v>231</v>
      </c>
      <c r="AO168" s="1">
        <v>7.9</v>
      </c>
      <c r="AP168" s="1">
        <v>97</v>
      </c>
      <c r="AQ168" s="1">
        <v>3.51</v>
      </c>
      <c r="AR168" s="1">
        <v>252</v>
      </c>
      <c r="AS168" s="1">
        <v>9.89</v>
      </c>
      <c r="AT168" s="1">
        <v>86</v>
      </c>
      <c r="AU168" s="1">
        <v>2.91</v>
      </c>
      <c r="AV168" s="1">
        <v>469</v>
      </c>
      <c r="AW168" s="1">
        <v>21.53</v>
      </c>
      <c r="AY168" s="1">
        <v>195</v>
      </c>
      <c r="AZ168" s="1">
        <v>7.57</v>
      </c>
      <c r="BC168" s="3" t="s">
        <v>41</v>
      </c>
      <c r="BD168" s="1">
        <v>117</v>
      </c>
      <c r="BE168" s="1">
        <v>203</v>
      </c>
      <c r="BF168" s="1">
        <v>2.69</v>
      </c>
      <c r="BG168" s="1">
        <v>81</v>
      </c>
      <c r="BH168" s="1">
        <v>1.48</v>
      </c>
      <c r="BI168" s="1">
        <v>224</v>
      </c>
      <c r="BJ168" s="1">
        <v>4.03</v>
      </c>
      <c r="BK168" s="1">
        <v>95</v>
      </c>
      <c r="BL168" s="1">
        <v>1.32</v>
      </c>
      <c r="BM168" s="1">
        <v>242</v>
      </c>
      <c r="BN168" s="1">
        <v>8.41</v>
      </c>
      <c r="BO168" s="1">
        <v>112</v>
      </c>
      <c r="BP168" s="1">
        <v>3.96</v>
      </c>
      <c r="BQ168" s="1">
        <v>20</v>
      </c>
      <c r="BR168" s="1">
        <v>0.81</v>
      </c>
      <c r="BU168" s="1">
        <v>4</v>
      </c>
      <c r="BV168" s="4">
        <v>0.15</v>
      </c>
      <c r="BY168" s="1">
        <v>30</v>
      </c>
      <c r="BZ168" s="1">
        <v>23</v>
      </c>
      <c r="CA168" s="1">
        <v>26.94</v>
      </c>
      <c r="CC168" s="1">
        <v>13</v>
      </c>
      <c r="CD168" s="1">
        <v>16</v>
      </c>
      <c r="CE168" s="1">
        <v>11.73</v>
      </c>
      <c r="CG168" s="3"/>
      <c r="CH168" s="1">
        <v>159</v>
      </c>
      <c r="CI168" s="1">
        <v>2.33</v>
      </c>
      <c r="CJ168" s="1">
        <v>84</v>
      </c>
      <c r="CK168" s="1">
        <v>1.48</v>
      </c>
      <c r="CL168" s="1">
        <v>217</v>
      </c>
      <c r="CM168" s="1">
        <v>4.98</v>
      </c>
      <c r="CN168" s="1">
        <v>102</v>
      </c>
      <c r="CO168" s="1">
        <v>2.51</v>
      </c>
      <c r="CP168" s="1">
        <v>227</v>
      </c>
      <c r="CQ168" s="1">
        <v>7.93</v>
      </c>
      <c r="CR168" s="1">
        <v>93</v>
      </c>
      <c r="CS168" s="1">
        <v>3.46</v>
      </c>
      <c r="CT168" s="1">
        <v>207</v>
      </c>
      <c r="CU168" s="1">
        <v>8.66</v>
      </c>
      <c r="CV168" s="1">
        <v>96</v>
      </c>
      <c r="CW168" s="1">
        <v>3.3</v>
      </c>
      <c r="CX168" s="1">
        <v>508</v>
      </c>
      <c r="CY168" s="1">
        <v>25.18</v>
      </c>
      <c r="DA168" s="1">
        <v>236</v>
      </c>
      <c r="DB168" s="1">
        <v>9.89</v>
      </c>
    </row>
    <row r="169" spans="1:97">
      <c r="A169" s="3"/>
      <c r="D169" s="1">
        <v>1.10044</v>
      </c>
      <c r="F169" s="1">
        <v>1.10044</v>
      </c>
      <c r="L169" s="1">
        <v>1.10044</v>
      </c>
      <c r="N169" s="1">
        <v>1.10044</v>
      </c>
      <c r="O169" s="1">
        <v>29</v>
      </c>
      <c r="P169" s="1">
        <v>1.26</v>
      </c>
      <c r="R169" s="1">
        <f>O178</f>
        <v>233</v>
      </c>
      <c r="S169" s="1">
        <v>9</v>
      </c>
      <c r="T169" s="1">
        <v>0.32</v>
      </c>
      <c r="V169" s="1">
        <f>S178</f>
        <v>59</v>
      </c>
      <c r="W169" s="1">
        <v>23</v>
      </c>
      <c r="X169" s="1">
        <v>22</v>
      </c>
      <c r="Y169" s="1">
        <v>1.10044</v>
      </c>
      <c r="AA169" s="1">
        <v>16</v>
      </c>
      <c r="AB169" s="1">
        <v>10</v>
      </c>
      <c r="AC169" s="1">
        <v>1.10044</v>
      </c>
      <c r="AE169" s="3"/>
      <c r="AG169" s="1">
        <v>1.10044</v>
      </c>
      <c r="AI169" s="1">
        <v>1.10044</v>
      </c>
      <c r="AK169" s="1">
        <v>1.10044</v>
      </c>
      <c r="AM169" s="1">
        <v>1.10044</v>
      </c>
      <c r="AO169" s="1">
        <v>1.10044</v>
      </c>
      <c r="AQ169" s="1">
        <v>1.10044</v>
      </c>
      <c r="BC169" s="3"/>
      <c r="BF169" s="1">
        <v>1.10044</v>
      </c>
      <c r="BH169" s="1">
        <v>1.10044</v>
      </c>
      <c r="BN169" s="1">
        <v>1.10044</v>
      </c>
      <c r="BP169" s="1">
        <v>1.10044</v>
      </c>
      <c r="BQ169" s="1">
        <v>24</v>
      </c>
      <c r="BR169" s="1">
        <v>0.98</v>
      </c>
      <c r="BT169" s="1">
        <f>BQ178</f>
        <v>215</v>
      </c>
      <c r="BU169" s="1">
        <v>8</v>
      </c>
      <c r="BV169" s="4">
        <v>0.26</v>
      </c>
      <c r="BX169" s="1">
        <f>BU178</f>
        <v>64</v>
      </c>
      <c r="BY169" s="1">
        <v>32</v>
      </c>
      <c r="BZ169" s="1">
        <v>22</v>
      </c>
      <c r="CA169" s="1">
        <v>1.10044</v>
      </c>
      <c r="CC169" s="1">
        <v>12</v>
      </c>
      <c r="CD169" s="1">
        <v>13</v>
      </c>
      <c r="CE169" s="1">
        <v>1.10044</v>
      </c>
      <c r="CG169" s="3"/>
      <c r="CI169" s="1">
        <v>1.10044</v>
      </c>
      <c r="CK169" s="1">
        <v>1.10044</v>
      </c>
      <c r="CM169" s="1">
        <v>1.10044</v>
      </c>
      <c r="CO169" s="1">
        <v>1.10044</v>
      </c>
      <c r="CQ169" s="1">
        <v>1.10044</v>
      </c>
      <c r="CS169" s="1">
        <v>1.10044</v>
      </c>
    </row>
    <row r="170" spans="1:97">
      <c r="A170" s="3"/>
      <c r="D170" s="1">
        <f>D168-D169</f>
        <v>1.70956</v>
      </c>
      <c r="F170" s="1">
        <f>F168-F169</f>
        <v>0.62956</v>
      </c>
      <c r="H170" s="1">
        <f>H168</f>
        <v>3.91</v>
      </c>
      <c r="J170" s="1">
        <f>J168</f>
        <v>0.99</v>
      </c>
      <c r="L170" s="1">
        <f>L168-L169</f>
        <v>8.56956</v>
      </c>
      <c r="N170" s="1">
        <f>N168-N169</f>
        <v>3.16956</v>
      </c>
      <c r="O170" s="1">
        <v>25</v>
      </c>
      <c r="P170" s="1">
        <v>1.09</v>
      </c>
      <c r="R170" s="1">
        <f>P178</f>
        <v>9.17</v>
      </c>
      <c r="S170" s="1">
        <v>8</v>
      </c>
      <c r="T170" s="1">
        <v>0.28</v>
      </c>
      <c r="V170" s="1">
        <f>T178</f>
        <v>2</v>
      </c>
      <c r="W170" s="1">
        <v>27</v>
      </c>
      <c r="X170" s="1">
        <v>29</v>
      </c>
      <c r="Y170" s="1">
        <f>Y168-Y169</f>
        <v>21.95956</v>
      </c>
      <c r="AA170" s="1">
        <v>11</v>
      </c>
      <c r="AB170" s="1">
        <v>9</v>
      </c>
      <c r="AC170" s="1">
        <f>AC168-AC169</f>
        <v>7.74956</v>
      </c>
      <c r="AE170" s="3"/>
      <c r="AG170" s="1">
        <f>AG168-AG169</f>
        <v>1.54956</v>
      </c>
      <c r="AI170" s="1">
        <f>AI168-AI169</f>
        <v>0.54956</v>
      </c>
      <c r="AK170" s="1">
        <f>AK168-AK169</f>
        <v>4.03956</v>
      </c>
      <c r="AM170" s="1">
        <f>AM168-AM169</f>
        <v>1.41956</v>
      </c>
      <c r="AO170" s="1">
        <f>AO168-AO169</f>
        <v>6.79956</v>
      </c>
      <c r="AQ170" s="1">
        <f>AQ168-AQ169</f>
        <v>2.40956</v>
      </c>
      <c r="BC170" s="3"/>
      <c r="BF170" s="1">
        <f>BF168-BF169</f>
        <v>1.58956</v>
      </c>
      <c r="BH170" s="1">
        <f>BH168-BH169</f>
        <v>0.37956</v>
      </c>
      <c r="BJ170" s="1">
        <f>BJ168</f>
        <v>4.03</v>
      </c>
      <c r="BL170" s="1">
        <f>BL168</f>
        <v>1.32</v>
      </c>
      <c r="BN170" s="1">
        <f>BN168-BN169</f>
        <v>7.30956</v>
      </c>
      <c r="BP170" s="1">
        <f>BP168-BP169</f>
        <v>2.85956</v>
      </c>
      <c r="BQ170" s="1">
        <v>19</v>
      </c>
      <c r="BR170" s="1">
        <v>0.88</v>
      </c>
      <c r="BT170" s="1">
        <f>BR178</f>
        <v>9.02</v>
      </c>
      <c r="BU170" s="1">
        <v>7</v>
      </c>
      <c r="BV170" s="4">
        <v>0.26</v>
      </c>
      <c r="BX170" s="1">
        <f>BV178</f>
        <v>2.21</v>
      </c>
      <c r="BY170" s="1">
        <v>24</v>
      </c>
      <c r="BZ170" s="1">
        <v>26</v>
      </c>
      <c r="CA170" s="1">
        <f>CA168-CA169</f>
        <v>25.83956</v>
      </c>
      <c r="CC170" s="1">
        <v>16</v>
      </c>
      <c r="CD170" s="1">
        <v>12</v>
      </c>
      <c r="CE170" s="1">
        <f>CE168-CE169</f>
        <v>10.62956</v>
      </c>
      <c r="CG170" s="3"/>
      <c r="CI170" s="1">
        <f>CI168-CI169</f>
        <v>1.22956</v>
      </c>
      <c r="CK170" s="1">
        <f>CK168-CK169</f>
        <v>0.37956</v>
      </c>
      <c r="CM170" s="1">
        <f>CM168-CM169</f>
        <v>3.87956</v>
      </c>
      <c r="CO170" s="1">
        <f>CO168-CO169</f>
        <v>1.40956</v>
      </c>
      <c r="CQ170" s="1">
        <f>CQ168-CQ169</f>
        <v>6.82956</v>
      </c>
      <c r="CS170" s="1">
        <f>CS168-CS169</f>
        <v>2.35956</v>
      </c>
    </row>
    <row r="171" spans="1:85">
      <c r="A171" s="3"/>
      <c r="O171" s="1">
        <v>30</v>
      </c>
      <c r="P171" s="1">
        <v>1.29</v>
      </c>
      <c r="S171" s="1">
        <v>15</v>
      </c>
      <c r="T171" s="1">
        <v>0.51</v>
      </c>
      <c r="W171" s="1">
        <v>24</v>
      </c>
      <c r="X171" s="1">
        <v>24</v>
      </c>
      <c r="AA171" s="1">
        <v>8</v>
      </c>
      <c r="AB171" s="1">
        <v>10</v>
      </c>
      <c r="AE171" s="3"/>
      <c r="BC171" s="3"/>
      <c r="BQ171" s="1">
        <v>24</v>
      </c>
      <c r="BR171" s="1">
        <v>0.93</v>
      </c>
      <c r="BU171" s="1">
        <v>7</v>
      </c>
      <c r="BV171" s="4">
        <v>0.27</v>
      </c>
      <c r="BY171" s="1">
        <v>26</v>
      </c>
      <c r="BZ171" s="1">
        <v>24</v>
      </c>
      <c r="CC171" s="1">
        <v>12</v>
      </c>
      <c r="CD171" s="1">
        <v>12</v>
      </c>
      <c r="CG171" s="3"/>
    </row>
    <row r="172" spans="1:85">
      <c r="A172" s="3"/>
      <c r="O172" s="1">
        <v>17</v>
      </c>
      <c r="P172" s="1">
        <v>0.54</v>
      </c>
      <c r="S172" s="1">
        <v>1</v>
      </c>
      <c r="T172" s="1">
        <v>0.03</v>
      </c>
      <c r="W172" s="1">
        <v>32</v>
      </c>
      <c r="X172" s="1">
        <v>28</v>
      </c>
      <c r="AA172" s="1">
        <v>9</v>
      </c>
      <c r="AB172" s="1">
        <v>8</v>
      </c>
      <c r="AE172" s="3"/>
      <c r="BC172" s="3"/>
      <c r="BQ172" s="1">
        <v>17</v>
      </c>
      <c r="BR172" s="1">
        <v>0.73</v>
      </c>
      <c r="BU172" s="1">
        <v>3</v>
      </c>
      <c r="BV172" s="4">
        <v>0.11</v>
      </c>
      <c r="BY172" s="1">
        <v>24</v>
      </c>
      <c r="BZ172" s="1">
        <v>26</v>
      </c>
      <c r="CC172" s="1">
        <v>13</v>
      </c>
      <c r="CD172" s="1">
        <v>10</v>
      </c>
      <c r="CG172" s="3"/>
    </row>
    <row r="173" spans="1:106">
      <c r="A173" s="3"/>
      <c r="O173" s="1">
        <v>23</v>
      </c>
      <c r="P173" s="1">
        <v>0.91</v>
      </c>
      <c r="S173" s="1">
        <v>8</v>
      </c>
      <c r="T173" s="1">
        <v>0.26</v>
      </c>
      <c r="W173" s="1">
        <v>21</v>
      </c>
      <c r="X173" s="1">
        <v>21</v>
      </c>
      <c r="AA173" s="1">
        <v>14</v>
      </c>
      <c r="AB173" s="1">
        <v>7</v>
      </c>
      <c r="AD173" s="1">
        <f>Y175*Z175+AC175*AD175</f>
        <v>1.485456</v>
      </c>
      <c r="AE173" s="3"/>
      <c r="AZ173" s="1">
        <f>AV175*AW175+AY175*AZ175</f>
        <v>1.455</v>
      </c>
      <c r="BC173" s="3"/>
      <c r="BQ173" s="1">
        <v>24</v>
      </c>
      <c r="BR173" s="1">
        <v>1.03</v>
      </c>
      <c r="BU173" s="1">
        <v>10</v>
      </c>
      <c r="BV173" s="4">
        <v>0.35</v>
      </c>
      <c r="BY173" s="1">
        <v>26</v>
      </c>
      <c r="BZ173" s="1">
        <v>24</v>
      </c>
      <c r="CC173" s="1">
        <v>13</v>
      </c>
      <c r="CD173" s="1">
        <v>10</v>
      </c>
      <c r="CF173" s="1">
        <f>CA175*CB175+CE175*CF175</f>
        <v>1.823456</v>
      </c>
      <c r="CG173" s="3"/>
      <c r="DB173" s="1">
        <f>CX175*CY175+DA175*DB175</f>
        <v>1.7535</v>
      </c>
    </row>
    <row r="174" spans="1:85">
      <c r="A174" s="3"/>
      <c r="O174" s="1">
        <v>21</v>
      </c>
      <c r="P174" s="1">
        <v>0.73</v>
      </c>
      <c r="S174" s="1">
        <v>5</v>
      </c>
      <c r="T174" s="1">
        <v>0.16</v>
      </c>
      <c r="W174" s="1">
        <v>24</v>
      </c>
      <c r="X174" s="1">
        <v>23</v>
      </c>
      <c r="AA174" s="1">
        <v>9</v>
      </c>
      <c r="AB174" s="1">
        <v>10</v>
      </c>
      <c r="AE174" s="3"/>
      <c r="BC174" s="3"/>
      <c r="BQ174" s="1">
        <v>22</v>
      </c>
      <c r="BR174" s="1">
        <v>0.97</v>
      </c>
      <c r="BU174" s="1">
        <v>6</v>
      </c>
      <c r="BV174" s="1">
        <v>0.17</v>
      </c>
      <c r="BY174" s="1">
        <v>26</v>
      </c>
      <c r="BZ174" s="1">
        <v>26</v>
      </c>
      <c r="CC174" s="1">
        <v>12</v>
      </c>
      <c r="CD174" s="1">
        <v>10</v>
      </c>
      <c r="CG174" s="3"/>
    </row>
    <row r="175" spans="1:106">
      <c r="A175" s="3"/>
      <c r="C175" s="1">
        <f>C168</f>
        <v>196</v>
      </c>
      <c r="D175" s="1">
        <f>D170/C168</f>
        <v>0.00872224489795918</v>
      </c>
      <c r="E175" s="1">
        <f>E168</f>
        <v>110</v>
      </c>
      <c r="F175" s="1">
        <f>F170/E168</f>
        <v>0.00572327272727273</v>
      </c>
      <c r="G175" s="1">
        <f>G168</f>
        <v>222</v>
      </c>
      <c r="H175" s="1">
        <f>H170/G168</f>
        <v>0.0176126126126126</v>
      </c>
      <c r="I175" s="1">
        <f>I168</f>
        <v>68</v>
      </c>
      <c r="J175" s="1">
        <f>J170/I168</f>
        <v>0.0145588235294118</v>
      </c>
      <c r="K175" s="1">
        <f>K168</f>
        <v>290</v>
      </c>
      <c r="L175" s="1">
        <f>L170/K168</f>
        <v>0.0295502068965517</v>
      </c>
      <c r="M175" s="1">
        <f>M168</f>
        <v>127</v>
      </c>
      <c r="N175" s="1">
        <f>N170/M168</f>
        <v>0.0249571653543307</v>
      </c>
      <c r="O175" s="1">
        <v>17</v>
      </c>
      <c r="P175" s="1">
        <v>0.61</v>
      </c>
      <c r="Q175" s="1">
        <f>O178</f>
        <v>233</v>
      </c>
      <c r="R175" s="1">
        <f>R170/R169</f>
        <v>0.0393562231759657</v>
      </c>
      <c r="S175" s="1">
        <v>2</v>
      </c>
      <c r="T175" s="1">
        <v>0.06</v>
      </c>
      <c r="U175" s="1">
        <f>S178</f>
        <v>59</v>
      </c>
      <c r="V175" s="1">
        <f>V170/V169</f>
        <v>0.0338983050847458</v>
      </c>
      <c r="W175" s="1">
        <v>24</v>
      </c>
      <c r="X175" s="1">
        <v>19</v>
      </c>
      <c r="Y175" s="1">
        <f>X178/20</f>
        <v>23.85</v>
      </c>
      <c r="Z175" s="1">
        <f>Y170/X178</f>
        <v>0.0460368134171908</v>
      </c>
      <c r="AA175" s="1">
        <v>9</v>
      </c>
      <c r="AB175" s="1">
        <v>9</v>
      </c>
      <c r="AC175" s="1">
        <f>AB178/20</f>
        <v>9.95</v>
      </c>
      <c r="AD175" s="1">
        <f>AC170/AB178</f>
        <v>0.0389425125628141</v>
      </c>
      <c r="AE175" s="3"/>
      <c r="AF175" s="1">
        <f>AF168</f>
        <v>183</v>
      </c>
      <c r="AG175" s="1">
        <f>AG170/AF168</f>
        <v>0.00846754098360656</v>
      </c>
      <c r="AH175" s="1">
        <f>AH168</f>
        <v>98</v>
      </c>
      <c r="AI175" s="1">
        <f>AI170/AH168</f>
        <v>0.00560775510204081</v>
      </c>
      <c r="AJ175" s="1">
        <f>AJ168</f>
        <v>231</v>
      </c>
      <c r="AK175" s="1">
        <f>AK170/AJ168</f>
        <v>0.0174872727272727</v>
      </c>
      <c r="AL175" s="1">
        <f>AL168</f>
        <v>98</v>
      </c>
      <c r="AM175" s="1">
        <f>AM170/AL168</f>
        <v>0.014485306122449</v>
      </c>
      <c r="AN175" s="1">
        <f>AN168</f>
        <v>231</v>
      </c>
      <c r="AO175" s="1">
        <f>AO170/AN168</f>
        <v>0.0294353246753247</v>
      </c>
      <c r="AP175" s="1">
        <f>AP168</f>
        <v>97</v>
      </c>
      <c r="AQ175" s="1">
        <f>AQ170/AP168</f>
        <v>0.024840824742268</v>
      </c>
      <c r="AR175" s="1">
        <f>AR168</f>
        <v>252</v>
      </c>
      <c r="AS175" s="1">
        <f>AS168/AR168</f>
        <v>0.0392460317460318</v>
      </c>
      <c r="AT175" s="1">
        <f>AT168</f>
        <v>86</v>
      </c>
      <c r="AU175" s="1">
        <f>AU168/AT168</f>
        <v>0.0338372093023256</v>
      </c>
      <c r="AV175" s="1">
        <f>AV168/20</f>
        <v>23.45</v>
      </c>
      <c r="AW175" s="1">
        <f>AW168/AV168</f>
        <v>0.0459061833688699</v>
      </c>
      <c r="AY175" s="1">
        <f>AY168/20</f>
        <v>9.75</v>
      </c>
      <c r="AZ175" s="1">
        <f>AZ168/AY168</f>
        <v>0.0388205128205128</v>
      </c>
      <c r="BC175" s="3"/>
      <c r="BE175" s="1">
        <f>BE168</f>
        <v>203</v>
      </c>
      <c r="BF175" s="1">
        <f>BF170/BE168</f>
        <v>0.00783034482758621</v>
      </c>
      <c r="BG175" s="1">
        <f>BG168</f>
        <v>81</v>
      </c>
      <c r="BH175" s="1">
        <f>BH170/BG168</f>
        <v>0.00468592592592592</v>
      </c>
      <c r="BI175" s="1">
        <f>BI168</f>
        <v>224</v>
      </c>
      <c r="BJ175" s="1">
        <f>BJ170/BI168</f>
        <v>0.0179910714285714</v>
      </c>
      <c r="BK175" s="1">
        <f>BK168</f>
        <v>95</v>
      </c>
      <c r="BL175" s="1">
        <f>BL170/BK168</f>
        <v>0.0138947368421053</v>
      </c>
      <c r="BM175" s="1">
        <f>BM168</f>
        <v>242</v>
      </c>
      <c r="BN175" s="1">
        <f>BN170/BM168</f>
        <v>0.0302047933884298</v>
      </c>
      <c r="BO175" s="1">
        <f>BO168</f>
        <v>112</v>
      </c>
      <c r="BP175" s="1">
        <f>BP170/BO168</f>
        <v>0.0255317857142857</v>
      </c>
      <c r="BQ175" s="1">
        <v>20</v>
      </c>
      <c r="BR175" s="1">
        <v>0.81</v>
      </c>
      <c r="BS175" s="1">
        <f>BQ178</f>
        <v>215</v>
      </c>
      <c r="BT175" s="1">
        <f>BT170/BT169</f>
        <v>0.041953488372093</v>
      </c>
      <c r="BU175" s="1">
        <v>7</v>
      </c>
      <c r="BV175" s="1">
        <v>0.24</v>
      </c>
      <c r="BW175" s="1">
        <f>BU178</f>
        <v>64</v>
      </c>
      <c r="BX175" s="1">
        <f>BX170/BX169</f>
        <v>0.03453125</v>
      </c>
      <c r="BY175" s="1">
        <v>26</v>
      </c>
      <c r="BZ175" s="1">
        <v>29</v>
      </c>
      <c r="CA175" s="1">
        <f>BZ178/20</f>
        <v>26</v>
      </c>
      <c r="CB175" s="1">
        <f>CA170/BZ178</f>
        <v>0.0496914615384615</v>
      </c>
      <c r="CC175" s="1">
        <v>16</v>
      </c>
      <c r="CD175" s="1">
        <v>13</v>
      </c>
      <c r="CE175" s="1">
        <f>CD178/20</f>
        <v>12.65</v>
      </c>
      <c r="CF175" s="1">
        <f>CE170/CD178</f>
        <v>0.0420140711462451</v>
      </c>
      <c r="CG175" s="3"/>
      <c r="CH175" s="1">
        <f>CH168</f>
        <v>159</v>
      </c>
      <c r="CI175" s="1">
        <f>CI170/CH168</f>
        <v>0.00773308176100629</v>
      </c>
      <c r="CJ175" s="1">
        <f>CJ168</f>
        <v>84</v>
      </c>
      <c r="CK175" s="1">
        <f>CK170/CJ168</f>
        <v>0.00451857142857143</v>
      </c>
      <c r="CL175" s="1">
        <f>CL168</f>
        <v>217</v>
      </c>
      <c r="CM175" s="1">
        <f>CM170/CL168</f>
        <v>0.0178781566820277</v>
      </c>
      <c r="CN175" s="1">
        <f>CN168</f>
        <v>102</v>
      </c>
      <c r="CO175" s="1">
        <f>CO170/CN168</f>
        <v>0.0138192156862745</v>
      </c>
      <c r="CP175" s="1">
        <f>CP168</f>
        <v>227</v>
      </c>
      <c r="CQ175" s="1">
        <f>CQ170/CP168</f>
        <v>0.0300861674008811</v>
      </c>
      <c r="CR175" s="1">
        <f>CR168</f>
        <v>93</v>
      </c>
      <c r="CS175" s="1">
        <f>CS170/CR168</f>
        <v>0.0253716129032258</v>
      </c>
      <c r="CT175" s="1">
        <f>CT168</f>
        <v>207</v>
      </c>
      <c r="CU175" s="1">
        <f>CU168/CT168</f>
        <v>0.0418357487922705</v>
      </c>
      <c r="CV175" s="1">
        <f>CV168</f>
        <v>96</v>
      </c>
      <c r="CW175" s="1">
        <f>CW168/CV168</f>
        <v>0.034375</v>
      </c>
      <c r="CX175" s="1">
        <f>CX168/20</f>
        <v>25.4</v>
      </c>
      <c r="CY175" s="1">
        <f>CY168/CX168</f>
        <v>0.0495669291338583</v>
      </c>
      <c r="DA175" s="1">
        <f>DA168/20</f>
        <v>11.8</v>
      </c>
      <c r="DB175" s="1">
        <f>DB168/DA168</f>
        <v>0.041906779661017</v>
      </c>
    </row>
    <row r="176" spans="1:106">
      <c r="A176" s="3"/>
      <c r="O176" s="1">
        <v>18</v>
      </c>
      <c r="P176" s="1">
        <v>0.57</v>
      </c>
      <c r="S176" s="1">
        <v>1</v>
      </c>
      <c r="T176" s="1">
        <v>0.03</v>
      </c>
      <c r="W176" s="1">
        <v>20</v>
      </c>
      <c r="X176" s="1">
        <v>22</v>
      </c>
      <c r="AA176" s="1">
        <v>10</v>
      </c>
      <c r="AB176" s="1">
        <v>9</v>
      </c>
      <c r="AE176" s="3"/>
      <c r="BC176" s="3"/>
      <c r="BN176" s="1">
        <f>BN175-BJ175</f>
        <v>0.0122137219598583</v>
      </c>
      <c r="BP176" s="1">
        <f>BP175-BL175</f>
        <v>0.0116370488721805</v>
      </c>
      <c r="BQ176" s="1">
        <v>23</v>
      </c>
      <c r="BR176" s="1">
        <v>1.01</v>
      </c>
      <c r="BT176" s="1">
        <f>BT175-BN175</f>
        <v>0.0117486949836633</v>
      </c>
      <c r="BU176" s="1">
        <v>6</v>
      </c>
      <c r="BV176" s="1">
        <v>0.21</v>
      </c>
      <c r="BX176" s="1">
        <f>BX175-BP175</f>
        <v>0.00899946428571428</v>
      </c>
      <c r="BY176" s="1">
        <v>26</v>
      </c>
      <c r="BZ176" s="1">
        <v>26</v>
      </c>
      <c r="CB176" s="1">
        <f>CB175-BT175</f>
        <v>0.00773797316636853</v>
      </c>
      <c r="CC176" s="1">
        <v>10</v>
      </c>
      <c r="CD176" s="1">
        <v>16</v>
      </c>
      <c r="CF176" s="1">
        <f>CF175-BX175</f>
        <v>0.00748282114624506</v>
      </c>
      <c r="CG176" s="3"/>
      <c r="CI176" s="1">
        <f>CI175-0</f>
        <v>0.00773308176100629</v>
      </c>
      <c r="CK176" s="1">
        <f>CK175-0</f>
        <v>0.00451857142857143</v>
      </c>
      <c r="CM176" s="1">
        <f>CM175-CI175</f>
        <v>0.0101450749210214</v>
      </c>
      <c r="CO176" s="1">
        <f>CO175-CK175</f>
        <v>0.00930064425770308</v>
      </c>
      <c r="CQ176" s="1">
        <f>CQ175-CM175</f>
        <v>0.0122080107188534</v>
      </c>
      <c r="CS176" s="1">
        <f>CS175-CO175</f>
        <v>0.0115523972169513</v>
      </c>
      <c r="CU176" s="1">
        <f>CU175-CQ175</f>
        <v>0.0117495813913895</v>
      </c>
      <c r="CW176" s="1">
        <f>CW175-CS175</f>
        <v>0.00900338709677419</v>
      </c>
      <c r="CY176" s="1">
        <f>CY175-CU175</f>
        <v>0.00773118034158773</v>
      </c>
      <c r="DB176" s="1">
        <f>DB175-CW175</f>
        <v>0.00753177966101696</v>
      </c>
    </row>
    <row r="177" spans="1:85">
      <c r="A177" s="3"/>
      <c r="O177" s="1">
        <v>22</v>
      </c>
      <c r="P177" s="1">
        <v>0.86</v>
      </c>
      <c r="S177" s="1">
        <v>3</v>
      </c>
      <c r="T177" s="1">
        <v>0.11</v>
      </c>
      <c r="W177" s="1">
        <v>19</v>
      </c>
      <c r="X177" s="1">
        <v>15</v>
      </c>
      <c r="AA177" s="1">
        <v>9</v>
      </c>
      <c r="AB177" s="1">
        <v>9</v>
      </c>
      <c r="AE177" s="3"/>
      <c r="BC177" s="3"/>
      <c r="BQ177" s="1">
        <v>22</v>
      </c>
      <c r="BR177" s="1">
        <v>0.87</v>
      </c>
      <c r="BU177" s="1">
        <v>6</v>
      </c>
      <c r="BV177" s="1">
        <v>0.19</v>
      </c>
      <c r="BY177" s="1">
        <v>28</v>
      </c>
      <c r="BZ177" s="1">
        <v>26</v>
      </c>
      <c r="CC177" s="1">
        <v>12</v>
      </c>
      <c r="CD177" s="1">
        <v>12</v>
      </c>
      <c r="CG177" s="3"/>
    </row>
    <row r="178" spans="1:85">
      <c r="A178" s="4" t="s">
        <v>11</v>
      </c>
      <c r="O178" s="1">
        <f>SUM(O168:O177)</f>
        <v>233</v>
      </c>
      <c r="P178" s="1">
        <f>SUM(P168:P177)</f>
        <v>9.17</v>
      </c>
      <c r="S178" s="1">
        <f>SUM(S168:S177)</f>
        <v>59</v>
      </c>
      <c r="T178" s="1">
        <f>SUM(T168:T177)</f>
        <v>2</v>
      </c>
      <c r="X178" s="1">
        <f>SUM(W168:X177)</f>
        <v>477</v>
      </c>
      <c r="AB178" s="1">
        <f>SUM(AA168:AB177)</f>
        <v>199</v>
      </c>
      <c r="AE178" s="4"/>
      <c r="BC178" s="4" t="s">
        <v>11</v>
      </c>
      <c r="BQ178" s="1">
        <f>SUM(BQ168:BQ177)</f>
        <v>215</v>
      </c>
      <c r="BR178" s="1">
        <f>SUM(BR168:BR177)</f>
        <v>9.02</v>
      </c>
      <c r="BU178" s="1">
        <f>SUM(BU168:BU177)</f>
        <v>64</v>
      </c>
      <c r="BV178" s="1">
        <f>SUM(BV168:BV177)</f>
        <v>2.21</v>
      </c>
      <c r="BZ178" s="1">
        <f>SUM(BY168:BZ177)</f>
        <v>520</v>
      </c>
      <c r="CD178" s="1">
        <f>SUM(CC168:CD177)</f>
        <v>253</v>
      </c>
      <c r="CG178" s="4"/>
    </row>
    <row r="179" spans="1:106">
      <c r="A179" s="3" t="s">
        <v>42</v>
      </c>
      <c r="B179" s="1">
        <v>51</v>
      </c>
      <c r="C179" s="1">
        <v>180</v>
      </c>
      <c r="D179" s="1">
        <v>2.65</v>
      </c>
      <c r="E179" s="1">
        <v>84</v>
      </c>
      <c r="F179" s="1">
        <v>1.59</v>
      </c>
      <c r="G179" s="1">
        <v>204</v>
      </c>
      <c r="H179" s="1">
        <v>3.59</v>
      </c>
      <c r="I179" s="1">
        <v>83</v>
      </c>
      <c r="J179" s="1">
        <v>1.19</v>
      </c>
      <c r="K179" s="1">
        <v>214</v>
      </c>
      <c r="L179" s="1">
        <v>7.41</v>
      </c>
      <c r="M179" s="1">
        <v>48</v>
      </c>
      <c r="N179" s="1">
        <v>2.3</v>
      </c>
      <c r="O179" s="1">
        <v>27</v>
      </c>
      <c r="P179" s="1">
        <v>1.19</v>
      </c>
      <c r="S179" s="1">
        <v>6</v>
      </c>
      <c r="T179" s="1">
        <v>0.21</v>
      </c>
      <c r="W179" s="1">
        <v>28</v>
      </c>
      <c r="X179" s="1">
        <v>30</v>
      </c>
      <c r="Y179" s="1">
        <v>23.14</v>
      </c>
      <c r="AA179" s="1">
        <v>9</v>
      </c>
      <c r="AB179" s="1">
        <v>11</v>
      </c>
      <c r="AC179" s="1">
        <v>8.77</v>
      </c>
      <c r="AE179" s="3"/>
      <c r="AF179" s="1">
        <v>214</v>
      </c>
      <c r="AG179" s="1">
        <v>2.9</v>
      </c>
      <c r="AH179" s="1">
        <v>87</v>
      </c>
      <c r="AI179" s="1">
        <v>1.61</v>
      </c>
      <c r="AJ179" s="1">
        <v>209</v>
      </c>
      <c r="AK179" s="1">
        <v>4.75</v>
      </c>
      <c r="AL179" s="1">
        <v>92</v>
      </c>
      <c r="AM179" s="1">
        <v>2.41</v>
      </c>
      <c r="AN179" s="1">
        <v>212</v>
      </c>
      <c r="AO179" s="1">
        <v>7.33</v>
      </c>
      <c r="AP179" s="1">
        <v>83</v>
      </c>
      <c r="AQ179" s="1">
        <v>3.16</v>
      </c>
      <c r="AR179" s="1">
        <v>219</v>
      </c>
      <c r="AS179" s="1">
        <v>8.57</v>
      </c>
      <c r="AT179" s="1">
        <v>81</v>
      </c>
      <c r="AU179" s="1">
        <v>2.71</v>
      </c>
      <c r="AV179" s="1">
        <v>464</v>
      </c>
      <c r="AW179" s="1">
        <v>21.61</v>
      </c>
      <c r="AY179" s="1">
        <v>183</v>
      </c>
      <c r="AZ179" s="1">
        <v>6.96</v>
      </c>
      <c r="BC179" s="3" t="s">
        <v>43</v>
      </c>
      <c r="BD179" s="1">
        <v>120</v>
      </c>
      <c r="BE179" s="1">
        <v>166</v>
      </c>
      <c r="BF179" s="1">
        <v>2.37</v>
      </c>
      <c r="BG179" s="1">
        <v>104</v>
      </c>
      <c r="BH179" s="1">
        <v>1.59</v>
      </c>
      <c r="BI179" s="1">
        <v>207</v>
      </c>
      <c r="BJ179" s="1">
        <v>3.71</v>
      </c>
      <c r="BK179" s="1">
        <v>106</v>
      </c>
      <c r="BL179" s="1">
        <v>1.47</v>
      </c>
      <c r="BM179" s="1">
        <v>222</v>
      </c>
      <c r="BN179" s="1">
        <v>7.79</v>
      </c>
      <c r="BO179" s="1">
        <v>64</v>
      </c>
      <c r="BP179" s="1">
        <v>2.74</v>
      </c>
      <c r="BQ179" s="1">
        <v>28</v>
      </c>
      <c r="BR179" s="1">
        <v>1.13</v>
      </c>
      <c r="BU179" s="1">
        <v>12</v>
      </c>
      <c r="BV179" s="1">
        <v>0.39</v>
      </c>
      <c r="BY179" s="1">
        <v>33</v>
      </c>
      <c r="BZ179" s="1">
        <v>22</v>
      </c>
      <c r="CA179" s="1">
        <v>26.63</v>
      </c>
      <c r="CC179" s="1">
        <v>13</v>
      </c>
      <c r="CD179" s="1">
        <v>16</v>
      </c>
      <c r="CE179" s="1">
        <v>11.92</v>
      </c>
      <c r="CG179" s="3"/>
      <c r="CH179" s="1">
        <v>182</v>
      </c>
      <c r="CI179" s="1">
        <v>2.47</v>
      </c>
      <c r="CJ179" s="1">
        <v>93</v>
      </c>
      <c r="CK179" s="1">
        <v>1.53</v>
      </c>
      <c r="CL179" s="1">
        <v>216</v>
      </c>
      <c r="CM179" s="1">
        <v>4.95</v>
      </c>
      <c r="CN179" s="1">
        <v>103</v>
      </c>
      <c r="CO179" s="1">
        <v>2.52</v>
      </c>
      <c r="CP179" s="1">
        <v>220</v>
      </c>
      <c r="CQ179" s="1">
        <v>7.7</v>
      </c>
      <c r="CR179" s="1">
        <v>86</v>
      </c>
      <c r="CS179" s="1">
        <v>3.29</v>
      </c>
      <c r="CT179" s="1">
        <v>231</v>
      </c>
      <c r="CU179" s="1">
        <v>9.66</v>
      </c>
      <c r="CV179" s="1">
        <v>97</v>
      </c>
      <c r="CW179" s="1">
        <v>3.34</v>
      </c>
      <c r="CX179" s="1">
        <v>502</v>
      </c>
      <c r="CY179" s="1">
        <v>24.92</v>
      </c>
      <c r="DA179" s="1">
        <v>239</v>
      </c>
      <c r="DB179" s="1">
        <v>10.03</v>
      </c>
    </row>
    <row r="180" spans="1:97">
      <c r="A180" s="3"/>
      <c r="D180" s="1">
        <v>1.10044</v>
      </c>
      <c r="F180" s="1">
        <v>1.10044</v>
      </c>
      <c r="L180" s="1">
        <v>1.10044</v>
      </c>
      <c r="N180" s="1">
        <v>1.10044</v>
      </c>
      <c r="O180" s="1">
        <v>21</v>
      </c>
      <c r="P180" s="1">
        <v>0.77</v>
      </c>
      <c r="R180" s="1">
        <f>O189</f>
        <v>229</v>
      </c>
      <c r="S180" s="1">
        <v>4</v>
      </c>
      <c r="T180" s="1">
        <v>0.13</v>
      </c>
      <c r="V180" s="1">
        <f>S189</f>
        <v>45</v>
      </c>
      <c r="W180" s="1">
        <v>26</v>
      </c>
      <c r="X180" s="1">
        <v>16</v>
      </c>
      <c r="Y180" s="1">
        <v>1.10044</v>
      </c>
      <c r="AA180" s="1">
        <v>11</v>
      </c>
      <c r="AB180" s="1">
        <v>9</v>
      </c>
      <c r="AC180" s="1">
        <v>1.10044</v>
      </c>
      <c r="AE180" s="3"/>
      <c r="AG180" s="1">
        <v>1.10044</v>
      </c>
      <c r="AI180" s="1">
        <v>1.10044</v>
      </c>
      <c r="AK180" s="1">
        <v>1.10044</v>
      </c>
      <c r="AM180" s="1">
        <v>1.10044</v>
      </c>
      <c r="AO180" s="1">
        <v>1.10044</v>
      </c>
      <c r="AQ180" s="1">
        <v>1.10044</v>
      </c>
      <c r="BC180" s="3"/>
      <c r="BF180" s="1">
        <v>1.10044</v>
      </c>
      <c r="BH180" s="1">
        <v>1.10044</v>
      </c>
      <c r="BN180" s="1">
        <v>1.10044</v>
      </c>
      <c r="BP180" s="1">
        <v>1.10044</v>
      </c>
      <c r="BQ180" s="1">
        <v>21</v>
      </c>
      <c r="BR180" s="1">
        <v>1.01</v>
      </c>
      <c r="BT180" s="1">
        <f>BQ189</f>
        <v>241</v>
      </c>
      <c r="BU180" s="1">
        <v>12</v>
      </c>
      <c r="BV180" s="1">
        <v>0.43</v>
      </c>
      <c r="BX180" s="1">
        <f>BU189</f>
        <v>102</v>
      </c>
      <c r="BY180" s="1">
        <v>23</v>
      </c>
      <c r="BZ180" s="1">
        <v>26</v>
      </c>
      <c r="CA180" s="1">
        <v>1.10044</v>
      </c>
      <c r="CC180" s="1">
        <v>12</v>
      </c>
      <c r="CD180" s="1">
        <v>12</v>
      </c>
      <c r="CE180" s="1">
        <v>1.10044</v>
      </c>
      <c r="CG180" s="3"/>
      <c r="CI180" s="1">
        <v>1.10044</v>
      </c>
      <c r="CK180" s="1">
        <v>1.10044</v>
      </c>
      <c r="CM180" s="1">
        <v>1.10044</v>
      </c>
      <c r="CO180" s="1">
        <v>1.10044</v>
      </c>
      <c r="CQ180" s="1">
        <v>1.10044</v>
      </c>
      <c r="CS180" s="1">
        <v>1.10044</v>
      </c>
    </row>
    <row r="181" spans="1:97">
      <c r="A181" s="3"/>
      <c r="D181" s="1">
        <f>D179-D180</f>
        <v>1.54956</v>
      </c>
      <c r="F181" s="1">
        <f>F179-F180</f>
        <v>0.48956</v>
      </c>
      <c r="H181" s="1">
        <f>H179</f>
        <v>3.59</v>
      </c>
      <c r="J181" s="1">
        <f>J179</f>
        <v>1.19</v>
      </c>
      <c r="L181" s="1">
        <f>L179-L180</f>
        <v>6.30956</v>
      </c>
      <c r="N181" s="1">
        <f>N179-N180</f>
        <v>1.19956</v>
      </c>
      <c r="O181" s="1">
        <v>27</v>
      </c>
      <c r="P181" s="1">
        <v>1.19</v>
      </c>
      <c r="R181" s="1">
        <f>P189</f>
        <v>8.99</v>
      </c>
      <c r="S181" s="1">
        <v>8</v>
      </c>
      <c r="T181" s="1">
        <v>0.32</v>
      </c>
      <c r="V181" s="1">
        <f>T189</f>
        <v>1.51</v>
      </c>
      <c r="W181" s="1">
        <v>25</v>
      </c>
      <c r="X181" s="1">
        <v>24</v>
      </c>
      <c r="Y181" s="1">
        <f>Y179-Y180</f>
        <v>22.03956</v>
      </c>
      <c r="AA181" s="1">
        <v>13</v>
      </c>
      <c r="AB181" s="1">
        <v>10</v>
      </c>
      <c r="AC181" s="1">
        <f>AC179-AC180</f>
        <v>7.66956</v>
      </c>
      <c r="AE181" s="3"/>
      <c r="AG181" s="1">
        <f>AG179-AG180</f>
        <v>1.79956</v>
      </c>
      <c r="AI181" s="1">
        <f>AI179-AI180</f>
        <v>0.50956</v>
      </c>
      <c r="AK181" s="1">
        <f>AK179-AK180</f>
        <v>3.64956</v>
      </c>
      <c r="AM181" s="1">
        <f>AM179-AM180</f>
        <v>1.30956</v>
      </c>
      <c r="AO181" s="1">
        <f>AO179-AO180</f>
        <v>6.22956</v>
      </c>
      <c r="AQ181" s="1">
        <f>AQ179-AQ180</f>
        <v>2.05956</v>
      </c>
      <c r="BC181" s="3"/>
      <c r="BF181" s="1">
        <f>BF179-BF180</f>
        <v>1.26956</v>
      </c>
      <c r="BH181" s="1">
        <f>BH179-BH180</f>
        <v>0.48956</v>
      </c>
      <c r="BJ181" s="1">
        <f>BJ179</f>
        <v>3.71</v>
      </c>
      <c r="BL181" s="1">
        <f>BL179</f>
        <v>1.47</v>
      </c>
      <c r="BN181" s="1">
        <f>BN179-BN180</f>
        <v>6.68956</v>
      </c>
      <c r="BP181" s="1">
        <f>BP179-BP180</f>
        <v>1.63956</v>
      </c>
      <c r="BQ181" s="1">
        <v>23</v>
      </c>
      <c r="BR181" s="1">
        <v>0.84</v>
      </c>
      <c r="BT181" s="1">
        <f>BR189</f>
        <v>10.11</v>
      </c>
      <c r="BU181" s="1">
        <v>12</v>
      </c>
      <c r="BV181" s="1">
        <v>0.43</v>
      </c>
      <c r="BX181" s="1">
        <f>BV189</f>
        <v>3.52</v>
      </c>
      <c r="BY181" s="1">
        <v>24</v>
      </c>
      <c r="BZ181" s="1">
        <v>26</v>
      </c>
      <c r="CA181" s="1">
        <f>CA179-CA180</f>
        <v>25.52956</v>
      </c>
      <c r="CC181" s="1">
        <v>12</v>
      </c>
      <c r="CD181" s="1">
        <v>12</v>
      </c>
      <c r="CE181" s="1">
        <f>CE179-CE180</f>
        <v>10.81956</v>
      </c>
      <c r="CG181" s="3"/>
      <c r="CI181" s="1">
        <f>CI179-CI180</f>
        <v>1.36956</v>
      </c>
      <c r="CK181" s="1">
        <f>CK179-CK180</f>
        <v>0.42956</v>
      </c>
      <c r="CM181" s="1">
        <f>CM179-CM180</f>
        <v>3.84956</v>
      </c>
      <c r="CO181" s="1">
        <f>CO179-CO180</f>
        <v>1.41956</v>
      </c>
      <c r="CQ181" s="1">
        <f>CQ179-CQ180</f>
        <v>6.59956</v>
      </c>
      <c r="CS181" s="1">
        <f>CS179-CS180</f>
        <v>2.18956</v>
      </c>
    </row>
    <row r="182" spans="1:85">
      <c r="A182" s="3"/>
      <c r="O182" s="1">
        <v>23</v>
      </c>
      <c r="P182" s="1">
        <v>0.89</v>
      </c>
      <c r="S182" s="1">
        <v>1</v>
      </c>
      <c r="T182" s="1">
        <v>0.04</v>
      </c>
      <c r="W182" s="1">
        <v>25</v>
      </c>
      <c r="X182" s="1">
        <v>20</v>
      </c>
      <c r="AA182" s="1">
        <v>12</v>
      </c>
      <c r="AB182" s="1">
        <v>10</v>
      </c>
      <c r="AE182" s="3"/>
      <c r="BC182" s="3"/>
      <c r="BQ182" s="1">
        <v>27</v>
      </c>
      <c r="BR182" s="1">
        <v>1.01</v>
      </c>
      <c r="BU182" s="1">
        <v>11</v>
      </c>
      <c r="BV182" s="1">
        <v>0.41</v>
      </c>
      <c r="BY182" s="1">
        <v>26</v>
      </c>
      <c r="BZ182" s="1">
        <v>26</v>
      </c>
      <c r="CC182" s="1">
        <v>16</v>
      </c>
      <c r="CD182" s="1">
        <v>13</v>
      </c>
      <c r="CG182" s="3"/>
    </row>
    <row r="183" spans="1:85">
      <c r="A183" s="3"/>
      <c r="O183" s="1">
        <v>21</v>
      </c>
      <c r="P183" s="1">
        <v>0.74</v>
      </c>
      <c r="S183" s="1">
        <v>6</v>
      </c>
      <c r="T183" s="1">
        <v>0.2</v>
      </c>
      <c r="W183" s="1">
        <v>22</v>
      </c>
      <c r="X183" s="1">
        <v>20</v>
      </c>
      <c r="AA183" s="1">
        <v>10</v>
      </c>
      <c r="AB183" s="1">
        <v>9</v>
      </c>
      <c r="AE183" s="3"/>
      <c r="BC183" s="3"/>
      <c r="BQ183" s="1">
        <v>28</v>
      </c>
      <c r="BR183" s="1">
        <v>1.14</v>
      </c>
      <c r="BU183" s="1">
        <v>14</v>
      </c>
      <c r="BV183" s="1">
        <v>0.52</v>
      </c>
      <c r="BY183" s="1">
        <v>26</v>
      </c>
      <c r="BZ183" s="1">
        <v>28</v>
      </c>
      <c r="CC183" s="1">
        <v>13</v>
      </c>
      <c r="CD183" s="1">
        <v>12</v>
      </c>
      <c r="CG183" s="3"/>
    </row>
    <row r="184" spans="1:106">
      <c r="A184" s="3"/>
      <c r="O184" s="1">
        <v>18</v>
      </c>
      <c r="P184" s="1">
        <v>0.64</v>
      </c>
      <c r="S184" s="1">
        <v>1</v>
      </c>
      <c r="T184" s="1">
        <v>0.06</v>
      </c>
      <c r="W184" s="1">
        <v>22</v>
      </c>
      <c r="X184" s="1">
        <v>20</v>
      </c>
      <c r="AA184" s="1">
        <v>10</v>
      </c>
      <c r="AB184" s="1">
        <v>10</v>
      </c>
      <c r="AD184" s="1">
        <f>Y186*Z186+AC186*AD186</f>
        <v>1.485456</v>
      </c>
      <c r="AE184" s="3"/>
      <c r="AZ184" s="1">
        <f>AV186*AW186+AY186*AZ186</f>
        <v>1.4285</v>
      </c>
      <c r="BC184" s="3"/>
      <c r="BQ184" s="1">
        <v>20</v>
      </c>
      <c r="BR184" s="1">
        <v>0.82</v>
      </c>
      <c r="BU184" s="1">
        <v>4</v>
      </c>
      <c r="BV184" s="1">
        <v>0.11</v>
      </c>
      <c r="BY184" s="1">
        <v>26</v>
      </c>
      <c r="BZ184" s="1">
        <v>26</v>
      </c>
      <c r="CC184" s="1">
        <v>10</v>
      </c>
      <c r="CD184" s="1">
        <v>16</v>
      </c>
      <c r="CF184" s="1">
        <f>CA186*CB186+CE186*CF186</f>
        <v>1.817456</v>
      </c>
      <c r="CG184" s="3"/>
      <c r="DB184" s="1">
        <f>CX186*CY186+DA186*DB186</f>
        <v>1.7475</v>
      </c>
    </row>
    <row r="185" spans="1:85">
      <c r="A185" s="3"/>
      <c r="O185" s="1">
        <v>20</v>
      </c>
      <c r="P185" s="1">
        <v>0.72</v>
      </c>
      <c r="S185" s="1">
        <v>2</v>
      </c>
      <c r="T185" s="1">
        <v>0.07</v>
      </c>
      <c r="W185" s="1">
        <v>24</v>
      </c>
      <c r="X185" s="1">
        <v>28</v>
      </c>
      <c r="AA185" s="1">
        <v>8</v>
      </c>
      <c r="AB185" s="1">
        <v>9</v>
      </c>
      <c r="AE185" s="3"/>
      <c r="BC185" s="3"/>
      <c r="BQ185" s="1">
        <v>24</v>
      </c>
      <c r="BR185" s="1">
        <v>1.06</v>
      </c>
      <c r="BU185" s="1">
        <v>18</v>
      </c>
      <c r="BV185" s="1">
        <v>0.62</v>
      </c>
      <c r="BY185" s="1">
        <v>29</v>
      </c>
      <c r="BZ185" s="1">
        <v>22</v>
      </c>
      <c r="CC185" s="1">
        <v>10</v>
      </c>
      <c r="CD185" s="1">
        <v>10</v>
      </c>
      <c r="CG185" s="3"/>
    </row>
    <row r="186" spans="1:106">
      <c r="A186" s="3"/>
      <c r="C186" s="1">
        <f>C179</f>
        <v>180</v>
      </c>
      <c r="D186" s="1">
        <f>D181/C179</f>
        <v>0.00860866666666667</v>
      </c>
      <c r="E186" s="1">
        <f>E179</f>
        <v>84</v>
      </c>
      <c r="F186" s="1">
        <f>F181/E179</f>
        <v>0.00582809523809524</v>
      </c>
      <c r="G186" s="1">
        <f>G179</f>
        <v>204</v>
      </c>
      <c r="H186" s="1">
        <f>H181/G179</f>
        <v>0.0175980392156863</v>
      </c>
      <c r="I186" s="1">
        <f>I179</f>
        <v>83</v>
      </c>
      <c r="J186" s="1">
        <f>J181/I179</f>
        <v>0.0143373493975904</v>
      </c>
      <c r="K186" s="1">
        <f>K179</f>
        <v>214</v>
      </c>
      <c r="L186" s="1">
        <f>L181/K179</f>
        <v>0.0294839252336449</v>
      </c>
      <c r="M186" s="1">
        <f>M179</f>
        <v>48</v>
      </c>
      <c r="N186" s="1">
        <f>N181/M179</f>
        <v>0.0249908333333333</v>
      </c>
      <c r="O186" s="1">
        <v>21</v>
      </c>
      <c r="P186" s="1">
        <v>0.78</v>
      </c>
      <c r="Q186" s="1">
        <f>O189</f>
        <v>229</v>
      </c>
      <c r="R186" s="1">
        <f>R181/R180</f>
        <v>0.0392576419213974</v>
      </c>
      <c r="S186" s="1">
        <v>3</v>
      </c>
      <c r="T186" s="1">
        <v>0.07</v>
      </c>
      <c r="U186" s="1">
        <f>S189</f>
        <v>45</v>
      </c>
      <c r="V186" s="1">
        <f>V181/V180</f>
        <v>0.0335555555555556</v>
      </c>
      <c r="W186" s="1">
        <v>27</v>
      </c>
      <c r="X186" s="1">
        <v>24</v>
      </c>
      <c r="Y186" s="1">
        <f>X189/20</f>
        <v>23.6</v>
      </c>
      <c r="Z186" s="1">
        <f>Y181/X189</f>
        <v>0.0466939830508475</v>
      </c>
      <c r="AA186" s="1">
        <v>11</v>
      </c>
      <c r="AB186" s="1">
        <v>9</v>
      </c>
      <c r="AC186" s="1">
        <f>AB189/20</f>
        <v>10.05</v>
      </c>
      <c r="AD186" s="1">
        <f>AC181/AB189</f>
        <v>0.0381570149253731</v>
      </c>
      <c r="AE186" s="3"/>
      <c r="AF186" s="1">
        <f>AF179</f>
        <v>214</v>
      </c>
      <c r="AG186" s="1">
        <f>AG181/AF179</f>
        <v>0.00840915887850467</v>
      </c>
      <c r="AH186" s="1">
        <f>AH179</f>
        <v>87</v>
      </c>
      <c r="AI186" s="1">
        <f>AI181/AH179</f>
        <v>0.00585701149425287</v>
      </c>
      <c r="AJ186" s="1">
        <f>AJ179</f>
        <v>209</v>
      </c>
      <c r="AK186" s="1">
        <f>AK181/AJ179</f>
        <v>0.017462009569378</v>
      </c>
      <c r="AL186" s="1">
        <f>AL179</f>
        <v>92</v>
      </c>
      <c r="AM186" s="1">
        <f>AM181/AL179</f>
        <v>0.014234347826087</v>
      </c>
      <c r="AN186" s="1">
        <f>AN179</f>
        <v>212</v>
      </c>
      <c r="AO186" s="1">
        <f>AO181/AN179</f>
        <v>0.0293847169811321</v>
      </c>
      <c r="AP186" s="1">
        <f>AP179</f>
        <v>83</v>
      </c>
      <c r="AQ186" s="1">
        <f>AQ181/AP179</f>
        <v>0.0248139759036145</v>
      </c>
      <c r="AR186" s="1">
        <f>AR179</f>
        <v>219</v>
      </c>
      <c r="AS186" s="1">
        <f>AS179/AR179</f>
        <v>0.0391324200913242</v>
      </c>
      <c r="AT186" s="1">
        <f>AT179</f>
        <v>81</v>
      </c>
      <c r="AU186" s="1">
        <f>AU179/AT179</f>
        <v>0.0334567901234568</v>
      </c>
      <c r="AV186" s="1">
        <f>AV179/20</f>
        <v>23.2</v>
      </c>
      <c r="AW186" s="1">
        <f>AW179/AV179</f>
        <v>0.046573275862069</v>
      </c>
      <c r="AY186" s="1">
        <f>AY179/20</f>
        <v>9.15</v>
      </c>
      <c r="AZ186" s="1">
        <f>AZ179/AY179</f>
        <v>0.0380327868852459</v>
      </c>
      <c r="BC186" s="3"/>
      <c r="BE186" s="1">
        <f>BE179</f>
        <v>166</v>
      </c>
      <c r="BF186" s="1">
        <f>BF181/BE179</f>
        <v>0.00764795180722892</v>
      </c>
      <c r="BG186" s="1">
        <f>BG179</f>
        <v>104</v>
      </c>
      <c r="BH186" s="1">
        <f>BH181/BG179</f>
        <v>0.00470730769230769</v>
      </c>
      <c r="BI186" s="1">
        <f>BI179</f>
        <v>207</v>
      </c>
      <c r="BJ186" s="1">
        <f>BJ181/BI179</f>
        <v>0.0179227053140097</v>
      </c>
      <c r="BK186" s="1">
        <f>BK179</f>
        <v>106</v>
      </c>
      <c r="BL186" s="1">
        <f>BL181/BK179</f>
        <v>0.0138679245283019</v>
      </c>
      <c r="BM186" s="1">
        <f>BM179</f>
        <v>222</v>
      </c>
      <c r="BN186" s="1">
        <f>BN181/BM179</f>
        <v>0.0301331531531532</v>
      </c>
      <c r="BO186" s="1">
        <f>BO179</f>
        <v>64</v>
      </c>
      <c r="BP186" s="1">
        <f>BP181/BO179</f>
        <v>0.025618125</v>
      </c>
      <c r="BQ186" s="1">
        <v>21</v>
      </c>
      <c r="BR186" s="1">
        <v>0.98</v>
      </c>
      <c r="BS186" s="1">
        <f>BQ189</f>
        <v>241</v>
      </c>
      <c r="BT186" s="1">
        <f>BT181/BT180</f>
        <v>0.0419502074688797</v>
      </c>
      <c r="BU186" s="1">
        <v>6</v>
      </c>
      <c r="BV186" s="1">
        <v>0.19</v>
      </c>
      <c r="BW186" s="1">
        <f>BU189</f>
        <v>102</v>
      </c>
      <c r="BX186" s="1">
        <f>BX181/BX180</f>
        <v>0.0345098039215686</v>
      </c>
      <c r="BY186" s="1">
        <v>30</v>
      </c>
      <c r="BZ186" s="1">
        <v>23</v>
      </c>
      <c r="CA186" s="1">
        <f>BZ189/20</f>
        <v>25.65</v>
      </c>
      <c r="CB186" s="1">
        <f>CA181/BZ189</f>
        <v>0.04976522417154</v>
      </c>
      <c r="CC186" s="1">
        <v>12</v>
      </c>
      <c r="CD186" s="1">
        <v>16</v>
      </c>
      <c r="CE186" s="1">
        <f>CD189/20</f>
        <v>12.85</v>
      </c>
      <c r="CF186" s="1">
        <f>CE181/CD189</f>
        <v>0.0420994552529183</v>
      </c>
      <c r="CG186" s="3"/>
      <c r="CH186" s="1">
        <f>CH179</f>
        <v>182</v>
      </c>
      <c r="CI186" s="1">
        <f>CI181/CH179</f>
        <v>0.00752505494505495</v>
      </c>
      <c r="CJ186" s="1">
        <f>CJ179</f>
        <v>93</v>
      </c>
      <c r="CK186" s="1">
        <f>CK181/CJ179</f>
        <v>0.00461892473118279</v>
      </c>
      <c r="CL186" s="1">
        <f>CL179</f>
        <v>216</v>
      </c>
      <c r="CM186" s="1">
        <f>CM181/CL179</f>
        <v>0.017822037037037</v>
      </c>
      <c r="CN186" s="1">
        <f>CN179</f>
        <v>103</v>
      </c>
      <c r="CO186" s="1">
        <f>CO181/CN179</f>
        <v>0.0137821359223301</v>
      </c>
      <c r="CP186" s="1">
        <f>CP179</f>
        <v>220</v>
      </c>
      <c r="CQ186" s="1">
        <f>CQ181/CP179</f>
        <v>0.029998</v>
      </c>
      <c r="CR186" s="1">
        <f>CR179</f>
        <v>86</v>
      </c>
      <c r="CS186" s="1">
        <f>CS181/CR179</f>
        <v>0.02546</v>
      </c>
      <c r="CT186" s="1">
        <f>CT179</f>
        <v>231</v>
      </c>
      <c r="CU186" s="1">
        <f>CU179/CT179</f>
        <v>0.0418181818181818</v>
      </c>
      <c r="CV186" s="1">
        <f>CV179</f>
        <v>97</v>
      </c>
      <c r="CW186" s="1">
        <f>CW179/CV179</f>
        <v>0.0344329896907217</v>
      </c>
      <c r="CX186" s="1">
        <f>CX179/20</f>
        <v>25.1</v>
      </c>
      <c r="CY186" s="1">
        <f>CY179/CX179</f>
        <v>0.0496414342629482</v>
      </c>
      <c r="DA186" s="1">
        <f>DA179/20</f>
        <v>11.95</v>
      </c>
      <c r="DB186" s="1">
        <f>DB179/DA179</f>
        <v>0.0419665271966527</v>
      </c>
    </row>
    <row r="187" spans="1:106">
      <c r="A187" s="3"/>
      <c r="O187" s="1">
        <v>22</v>
      </c>
      <c r="P187" s="1">
        <v>0.81</v>
      </c>
      <c r="S187" s="1">
        <v>2</v>
      </c>
      <c r="T187" s="1">
        <v>0.06</v>
      </c>
      <c r="W187" s="1">
        <v>27</v>
      </c>
      <c r="X187" s="1">
        <v>22</v>
      </c>
      <c r="AA187" s="1">
        <v>8</v>
      </c>
      <c r="AB187" s="1">
        <v>11</v>
      </c>
      <c r="AE187" s="3"/>
      <c r="BC187" s="3"/>
      <c r="BN187" s="1">
        <f>BN186-BJ186</f>
        <v>0.0122104478391435</v>
      </c>
      <c r="BP187" s="1">
        <f>BP186-BL186</f>
        <v>0.0117502004716981</v>
      </c>
      <c r="BQ187" s="1">
        <v>25</v>
      </c>
      <c r="BR187" s="1">
        <v>1.07</v>
      </c>
      <c r="BT187" s="1">
        <f>BT186-BN186</f>
        <v>0.0118170543157265</v>
      </c>
      <c r="BU187" s="1">
        <v>8</v>
      </c>
      <c r="BV187" s="1">
        <v>0.25</v>
      </c>
      <c r="BX187" s="1">
        <f>BX186-BP186</f>
        <v>0.00889167892156862</v>
      </c>
      <c r="BY187" s="1">
        <v>25</v>
      </c>
      <c r="BZ187" s="1">
        <v>20</v>
      </c>
      <c r="CB187" s="1">
        <f>CB186-BT186</f>
        <v>0.00781501670266029</v>
      </c>
      <c r="CC187" s="1">
        <v>12</v>
      </c>
      <c r="CD187" s="1">
        <v>12</v>
      </c>
      <c r="CF187" s="1">
        <f>CF186-BX186</f>
        <v>0.00758965133134966</v>
      </c>
      <c r="CG187" s="3"/>
      <c r="CI187" s="1">
        <f>CI186-0</f>
        <v>0.00752505494505495</v>
      </c>
      <c r="CK187" s="1">
        <f>CK186-0</f>
        <v>0.00461892473118279</v>
      </c>
      <c r="CM187" s="1">
        <f>CM186-CI186</f>
        <v>0.0102969820919821</v>
      </c>
      <c r="CO187" s="1">
        <f>CO186-CK186</f>
        <v>0.0091632111911473</v>
      </c>
      <c r="CQ187" s="1">
        <f>CQ186-CM186</f>
        <v>0.012175962962963</v>
      </c>
      <c r="CS187" s="1">
        <f>CS186-CO186</f>
        <v>0.0116778640776699</v>
      </c>
      <c r="CU187" s="1">
        <f>CU186-CQ186</f>
        <v>0.0118201818181818</v>
      </c>
      <c r="CW187" s="1">
        <f>CW186-CS186</f>
        <v>0.00897298969072165</v>
      </c>
      <c r="CY187" s="1">
        <f>CY186-CU186</f>
        <v>0.00782325244476639</v>
      </c>
      <c r="DB187" s="1">
        <f>DB186-CW186</f>
        <v>0.00753353750593107</v>
      </c>
    </row>
    <row r="188" spans="1:85">
      <c r="A188" s="3"/>
      <c r="O188" s="1">
        <v>29</v>
      </c>
      <c r="P188" s="1">
        <v>1.26</v>
      </c>
      <c r="S188" s="1">
        <v>12</v>
      </c>
      <c r="T188" s="1">
        <v>0.35</v>
      </c>
      <c r="W188" s="1">
        <v>20</v>
      </c>
      <c r="X188" s="1">
        <v>22</v>
      </c>
      <c r="AA188" s="1">
        <v>9</v>
      </c>
      <c r="AB188" s="1">
        <v>12</v>
      </c>
      <c r="AE188" s="3"/>
      <c r="BC188" s="3"/>
      <c r="BQ188" s="1">
        <v>24</v>
      </c>
      <c r="BR188" s="1">
        <v>1.05</v>
      </c>
      <c r="BU188" s="1">
        <v>5</v>
      </c>
      <c r="BV188" s="1">
        <v>0.17</v>
      </c>
      <c r="BY188" s="1">
        <v>26</v>
      </c>
      <c r="BZ188" s="1">
        <v>26</v>
      </c>
      <c r="CC188" s="1">
        <v>12</v>
      </c>
      <c r="CD188" s="1">
        <v>16</v>
      </c>
      <c r="CG188" s="3"/>
    </row>
    <row r="189" spans="1:85">
      <c r="A189" s="4" t="s">
        <v>11</v>
      </c>
      <c r="O189" s="1">
        <f>SUM(O179:O188)</f>
        <v>229</v>
      </c>
      <c r="P189" s="1">
        <f>SUM(P179:P188)</f>
        <v>8.99</v>
      </c>
      <c r="S189" s="1">
        <f>SUM(S179:S188)</f>
        <v>45</v>
      </c>
      <c r="T189" s="1">
        <f>SUM(T179:T188)</f>
        <v>1.51</v>
      </c>
      <c r="X189" s="1">
        <f>SUM(W179:X188)</f>
        <v>472</v>
      </c>
      <c r="AB189" s="1">
        <f>SUM(AA179:AB188)</f>
        <v>201</v>
      </c>
      <c r="AE189" s="4"/>
      <c r="BC189" s="4" t="s">
        <v>11</v>
      </c>
      <c r="BQ189" s="1">
        <f>SUM(BQ179:BQ188)</f>
        <v>241</v>
      </c>
      <c r="BR189" s="1">
        <f>SUM(BR179:BR188)</f>
        <v>10.11</v>
      </c>
      <c r="BU189" s="1">
        <f>SUM(BU179:BU188)</f>
        <v>102</v>
      </c>
      <c r="BV189" s="1">
        <f>SUM(BV179:BV188)</f>
        <v>3.52</v>
      </c>
      <c r="BZ189" s="1">
        <f>SUM(BY179:BZ188)</f>
        <v>513</v>
      </c>
      <c r="CD189" s="1">
        <f>SUM(CC179:CD188)</f>
        <v>257</v>
      </c>
      <c r="CG189" s="4"/>
    </row>
    <row r="190" spans="1:106">
      <c r="A190" s="3" t="s">
        <v>44</v>
      </c>
      <c r="B190" s="1">
        <v>54</v>
      </c>
      <c r="C190" s="1">
        <v>241</v>
      </c>
      <c r="D190" s="1">
        <v>3.16</v>
      </c>
      <c r="E190" s="1">
        <v>119</v>
      </c>
      <c r="F190" s="1">
        <v>1.78</v>
      </c>
      <c r="G190" s="1">
        <v>192</v>
      </c>
      <c r="H190" s="1">
        <v>3.35</v>
      </c>
      <c r="I190" s="1">
        <v>133</v>
      </c>
      <c r="J190" s="1">
        <v>1.91</v>
      </c>
      <c r="K190" s="1">
        <v>218</v>
      </c>
      <c r="L190" s="1">
        <v>7.59</v>
      </c>
      <c r="M190" s="1">
        <v>61</v>
      </c>
      <c r="N190" s="1">
        <v>2.62</v>
      </c>
      <c r="O190" s="1">
        <v>23</v>
      </c>
      <c r="P190" s="1">
        <v>0.83</v>
      </c>
      <c r="S190" s="1">
        <v>4</v>
      </c>
      <c r="T190" s="1">
        <v>0.15</v>
      </c>
      <c r="W190" s="1">
        <v>14</v>
      </c>
      <c r="X190" s="1">
        <v>26</v>
      </c>
      <c r="Y190" s="1">
        <v>23.53</v>
      </c>
      <c r="AA190" s="1">
        <v>9</v>
      </c>
      <c r="AB190" s="1">
        <v>14</v>
      </c>
      <c r="AC190" s="1">
        <v>8.46</v>
      </c>
      <c r="AE190" s="3"/>
      <c r="AF190" s="1">
        <v>208</v>
      </c>
      <c r="AG190" s="1">
        <v>2.84</v>
      </c>
      <c r="AH190" s="1">
        <v>107</v>
      </c>
      <c r="AI190" s="1">
        <v>1.7</v>
      </c>
      <c r="AJ190" s="1">
        <v>210</v>
      </c>
      <c r="AK190" s="1">
        <v>4.74</v>
      </c>
      <c r="AL190" s="1">
        <v>107</v>
      </c>
      <c r="AM190" s="1">
        <v>2.62</v>
      </c>
      <c r="AN190" s="1">
        <v>241</v>
      </c>
      <c r="AO190" s="1">
        <v>8.25</v>
      </c>
      <c r="AP190" s="1">
        <v>81</v>
      </c>
      <c r="AQ190" s="1">
        <v>3.11</v>
      </c>
      <c r="AR190" s="1">
        <v>239</v>
      </c>
      <c r="AS190" s="1">
        <v>9.38</v>
      </c>
      <c r="AT190" s="1">
        <v>79</v>
      </c>
      <c r="AU190" s="1">
        <v>2.62</v>
      </c>
      <c r="AV190" s="1">
        <v>482</v>
      </c>
      <c r="AW190" s="1">
        <v>22.28</v>
      </c>
      <c r="AY190" s="1">
        <v>196</v>
      </c>
      <c r="AZ190" s="1">
        <v>7.37</v>
      </c>
      <c r="BC190" s="3" t="s">
        <v>45</v>
      </c>
      <c r="BD190" s="1">
        <v>123</v>
      </c>
      <c r="BE190" s="1">
        <v>179</v>
      </c>
      <c r="BF190" s="1">
        <v>2.47</v>
      </c>
      <c r="BG190" s="1">
        <v>93</v>
      </c>
      <c r="BH190" s="1">
        <v>1.54</v>
      </c>
      <c r="BI190" s="1">
        <v>244</v>
      </c>
      <c r="BJ190" s="1">
        <v>4.38</v>
      </c>
      <c r="BK190" s="1">
        <v>172</v>
      </c>
      <c r="BL190" s="1">
        <v>2.39</v>
      </c>
      <c r="BM190" s="1">
        <v>238</v>
      </c>
      <c r="BN190" s="1">
        <v>8.28</v>
      </c>
      <c r="BO190" s="1">
        <v>82</v>
      </c>
      <c r="BP190" s="1">
        <v>3.2</v>
      </c>
      <c r="BQ190" s="1">
        <v>30</v>
      </c>
      <c r="BR190" s="1">
        <v>1.33</v>
      </c>
      <c r="BU190" s="1">
        <v>19</v>
      </c>
      <c r="BV190" s="1">
        <v>0.59</v>
      </c>
      <c r="BY190" s="1">
        <v>26</v>
      </c>
      <c r="BZ190" s="1">
        <v>24</v>
      </c>
      <c r="CA190" s="1">
        <v>26.65</v>
      </c>
      <c r="CC190" s="1">
        <v>12</v>
      </c>
      <c r="CD190" s="1">
        <v>13</v>
      </c>
      <c r="CE190" s="1">
        <v>11.82</v>
      </c>
      <c r="CG190" s="3"/>
      <c r="CH190" s="1">
        <v>175</v>
      </c>
      <c r="CI190" s="1">
        <v>2.42</v>
      </c>
      <c r="CJ190" s="1">
        <v>84</v>
      </c>
      <c r="CK190" s="1">
        <v>1.49</v>
      </c>
      <c r="CL190" s="1">
        <v>227</v>
      </c>
      <c r="CM190" s="1">
        <v>5.15</v>
      </c>
      <c r="CN190" s="1">
        <v>125</v>
      </c>
      <c r="CO190" s="1">
        <v>2.82</v>
      </c>
      <c r="CP190" s="1">
        <v>236</v>
      </c>
      <c r="CQ190" s="1">
        <v>8.19</v>
      </c>
      <c r="CR190" s="1">
        <v>82</v>
      </c>
      <c r="CS190" s="1">
        <v>3.19</v>
      </c>
      <c r="CT190" s="1">
        <v>220</v>
      </c>
      <c r="CU190" s="1">
        <v>9.16</v>
      </c>
      <c r="CV190" s="1">
        <v>83</v>
      </c>
      <c r="CW190" s="1">
        <v>2.86</v>
      </c>
      <c r="CX190" s="1">
        <v>499</v>
      </c>
      <c r="CY190" s="1">
        <v>24.74</v>
      </c>
      <c r="DA190" s="1">
        <v>242</v>
      </c>
      <c r="DB190" s="1">
        <v>10.23</v>
      </c>
    </row>
    <row r="191" spans="1:97">
      <c r="A191" s="3"/>
      <c r="D191" s="1">
        <v>1.10044</v>
      </c>
      <c r="F191" s="1">
        <v>1.10044</v>
      </c>
      <c r="L191" s="1">
        <v>1.10044</v>
      </c>
      <c r="N191" s="1">
        <v>1.10044</v>
      </c>
      <c r="O191" s="1">
        <v>23</v>
      </c>
      <c r="P191" s="1">
        <v>0.82</v>
      </c>
      <c r="R191" s="1">
        <f>O200</f>
        <v>258</v>
      </c>
      <c r="S191" s="1">
        <v>5</v>
      </c>
      <c r="T191" s="1">
        <v>0.17</v>
      </c>
      <c r="V191" s="1">
        <f>S200</f>
        <v>55</v>
      </c>
      <c r="W191" s="1">
        <v>31</v>
      </c>
      <c r="X191" s="1">
        <v>24</v>
      </c>
      <c r="Y191" s="1">
        <v>1.10044</v>
      </c>
      <c r="AA191" s="1">
        <v>10</v>
      </c>
      <c r="AB191" s="1">
        <v>9</v>
      </c>
      <c r="AC191" s="1">
        <v>1.10044</v>
      </c>
      <c r="AE191" s="3"/>
      <c r="AG191" s="1">
        <v>1.10044</v>
      </c>
      <c r="AI191" s="1">
        <v>1.10044</v>
      </c>
      <c r="AK191" s="1">
        <v>1.10044</v>
      </c>
      <c r="AM191" s="1">
        <v>1.10044</v>
      </c>
      <c r="AO191" s="1">
        <v>1.10044</v>
      </c>
      <c r="AQ191" s="1">
        <v>1.10044</v>
      </c>
      <c r="BC191" s="3"/>
      <c r="BF191" s="1">
        <v>1.10044</v>
      </c>
      <c r="BH191" s="1">
        <v>1.10044</v>
      </c>
      <c r="BN191" s="1">
        <v>1.10044</v>
      </c>
      <c r="BP191" s="1">
        <v>1.10044</v>
      </c>
      <c r="BQ191" s="1">
        <v>25</v>
      </c>
      <c r="BR191" s="1">
        <v>1.07</v>
      </c>
      <c r="BT191" s="1">
        <f>BQ200</f>
        <v>230</v>
      </c>
      <c r="BU191" s="1">
        <v>9</v>
      </c>
      <c r="BV191" s="1">
        <v>0.3</v>
      </c>
      <c r="BX191" s="1">
        <f>BU200</f>
        <v>85</v>
      </c>
      <c r="BY191" s="1">
        <v>26</v>
      </c>
      <c r="BZ191" s="1">
        <v>26</v>
      </c>
      <c r="CA191" s="1">
        <v>1.10044</v>
      </c>
      <c r="CC191" s="1">
        <v>12</v>
      </c>
      <c r="CD191" s="1">
        <v>13</v>
      </c>
      <c r="CE191" s="1">
        <v>1.10044</v>
      </c>
      <c r="CG191" s="3"/>
      <c r="CI191" s="1">
        <v>1.10044</v>
      </c>
      <c r="CK191" s="1">
        <v>1.10044</v>
      </c>
      <c r="CM191" s="1">
        <v>1.10044</v>
      </c>
      <c r="CO191" s="1">
        <v>1.10044</v>
      </c>
      <c r="CQ191" s="1">
        <v>1.10044</v>
      </c>
      <c r="CS191" s="1">
        <v>1.10044</v>
      </c>
    </row>
    <row r="192" spans="1:97">
      <c r="A192" s="3"/>
      <c r="D192" s="1">
        <f>D190-D191</f>
        <v>2.05956</v>
      </c>
      <c r="F192" s="1">
        <f>F190-F191</f>
        <v>0.67956</v>
      </c>
      <c r="H192" s="1">
        <f>H190</f>
        <v>3.35</v>
      </c>
      <c r="J192" s="1">
        <f>J190</f>
        <v>1.91</v>
      </c>
      <c r="L192" s="1">
        <f>L190-L191</f>
        <v>6.48956</v>
      </c>
      <c r="N192" s="1">
        <f>N190-N191</f>
        <v>1.51956</v>
      </c>
      <c r="O192" s="1">
        <v>27</v>
      </c>
      <c r="P192" s="1">
        <v>1.16</v>
      </c>
      <c r="R192" s="1">
        <f>P200</f>
        <v>10.16</v>
      </c>
      <c r="S192" s="1">
        <v>7</v>
      </c>
      <c r="T192" s="1">
        <v>0.22</v>
      </c>
      <c r="V192" s="1">
        <f>T200</f>
        <v>1.83</v>
      </c>
      <c r="W192" s="1">
        <v>25</v>
      </c>
      <c r="X192" s="1">
        <v>31</v>
      </c>
      <c r="Y192" s="1">
        <f>Y190-Y191</f>
        <v>22.42956</v>
      </c>
      <c r="AA192" s="1">
        <v>10</v>
      </c>
      <c r="AB192" s="1">
        <v>11</v>
      </c>
      <c r="AC192" s="1">
        <f>AC190-AC191</f>
        <v>7.35956</v>
      </c>
      <c r="AE192" s="3"/>
      <c r="AG192" s="1">
        <f>AG190-AG191</f>
        <v>1.73956</v>
      </c>
      <c r="AI192" s="1">
        <f>AI190-AI191</f>
        <v>0.59956</v>
      </c>
      <c r="AK192" s="1">
        <f>AK190-AK191</f>
        <v>3.63956</v>
      </c>
      <c r="AM192" s="1">
        <f>AM190-AM191</f>
        <v>1.51956</v>
      </c>
      <c r="AO192" s="1">
        <f>AO190-AO191</f>
        <v>7.14956</v>
      </c>
      <c r="AQ192" s="1">
        <f>AQ190-AQ191</f>
        <v>2.00956</v>
      </c>
      <c r="BC192" s="3"/>
      <c r="BF192" s="1">
        <f>BF190-BF191</f>
        <v>1.36956</v>
      </c>
      <c r="BH192" s="1">
        <f>BH190-BH191</f>
        <v>0.43956</v>
      </c>
      <c r="BJ192" s="1">
        <f>BJ190</f>
        <v>4.38</v>
      </c>
      <c r="BL192" s="1">
        <f>BL190</f>
        <v>2.39</v>
      </c>
      <c r="BN192" s="1">
        <f>BN190-BN191</f>
        <v>7.17956</v>
      </c>
      <c r="BP192" s="1">
        <f>BP190-BP191</f>
        <v>2.09956</v>
      </c>
      <c r="BQ192" s="1">
        <v>24</v>
      </c>
      <c r="BR192" s="1">
        <v>1.11</v>
      </c>
      <c r="BT192" s="1">
        <f>BR200</f>
        <v>9.61</v>
      </c>
      <c r="BU192" s="1">
        <v>8</v>
      </c>
      <c r="BV192" s="1">
        <v>0.24</v>
      </c>
      <c r="BX192" s="1">
        <f>BV200</f>
        <v>2.94</v>
      </c>
      <c r="BY192" s="1">
        <v>27</v>
      </c>
      <c r="BZ192" s="1">
        <v>26</v>
      </c>
      <c r="CA192" s="1">
        <f>CA190-CA191</f>
        <v>25.54956</v>
      </c>
      <c r="CC192" s="1">
        <v>12</v>
      </c>
      <c r="CD192" s="1">
        <v>12</v>
      </c>
      <c r="CE192" s="1">
        <f>CE190-CE191</f>
        <v>10.71956</v>
      </c>
      <c r="CG192" s="3"/>
      <c r="CI192" s="1">
        <f>CI190-CI191</f>
        <v>1.31956</v>
      </c>
      <c r="CK192" s="1">
        <f>CK190-CK191</f>
        <v>0.38956</v>
      </c>
      <c r="CM192" s="1">
        <f>CM190-CM191</f>
        <v>4.04956</v>
      </c>
      <c r="CO192" s="1">
        <f>CO190-CO191</f>
        <v>1.71956</v>
      </c>
      <c r="CQ192" s="1">
        <f>CQ190-CQ191</f>
        <v>7.08956</v>
      </c>
      <c r="CS192" s="1">
        <f>CS190-CS191</f>
        <v>2.08956</v>
      </c>
    </row>
    <row r="193" spans="1:85">
      <c r="A193" s="3"/>
      <c r="O193" s="1">
        <v>25</v>
      </c>
      <c r="P193" s="1">
        <v>0.93</v>
      </c>
      <c r="S193" s="1">
        <v>5</v>
      </c>
      <c r="T193" s="1">
        <v>0.19</v>
      </c>
      <c r="W193" s="1">
        <v>23</v>
      </c>
      <c r="X193" s="1">
        <v>27</v>
      </c>
      <c r="AA193" s="1">
        <v>9</v>
      </c>
      <c r="AB193" s="1">
        <v>8</v>
      </c>
      <c r="AE193" s="3"/>
      <c r="BC193" s="3"/>
      <c r="BQ193" s="1">
        <v>20</v>
      </c>
      <c r="BR193" s="1">
        <v>0.88</v>
      </c>
      <c r="BU193" s="1">
        <v>6</v>
      </c>
      <c r="BV193" s="1">
        <v>0.17</v>
      </c>
      <c r="BY193" s="1">
        <v>24</v>
      </c>
      <c r="BZ193" s="1">
        <v>26</v>
      </c>
      <c r="CC193" s="1">
        <v>12</v>
      </c>
      <c r="CD193" s="1">
        <v>12</v>
      </c>
      <c r="CG193" s="3"/>
    </row>
    <row r="194" spans="1:85">
      <c r="A194" s="3"/>
      <c r="O194" s="1">
        <v>31</v>
      </c>
      <c r="P194" s="1">
        <v>1.31</v>
      </c>
      <c r="S194" s="1">
        <v>9</v>
      </c>
      <c r="T194" s="1">
        <v>0.3</v>
      </c>
      <c r="W194" s="1">
        <v>27</v>
      </c>
      <c r="X194" s="1">
        <v>22</v>
      </c>
      <c r="AA194" s="1">
        <v>10</v>
      </c>
      <c r="AB194" s="1">
        <v>11</v>
      </c>
      <c r="AE194" s="3"/>
      <c r="BC194" s="3"/>
      <c r="BQ194" s="1">
        <v>22</v>
      </c>
      <c r="BR194" s="1">
        <v>0.96</v>
      </c>
      <c r="BU194" s="1">
        <v>10</v>
      </c>
      <c r="BV194" s="1">
        <v>0.45</v>
      </c>
      <c r="BY194" s="1">
        <v>22</v>
      </c>
      <c r="BZ194" s="1">
        <v>26</v>
      </c>
      <c r="CC194" s="1">
        <v>13</v>
      </c>
      <c r="CD194" s="1">
        <v>12</v>
      </c>
      <c r="CG194" s="3"/>
    </row>
    <row r="195" spans="1:106">
      <c r="A195" s="3"/>
      <c r="O195" s="1">
        <v>29</v>
      </c>
      <c r="P195" s="1">
        <v>1.21</v>
      </c>
      <c r="S195" s="1">
        <v>8</v>
      </c>
      <c r="T195" s="1">
        <v>0.26</v>
      </c>
      <c r="W195" s="1">
        <v>25</v>
      </c>
      <c r="X195" s="1">
        <v>24</v>
      </c>
      <c r="AA195" s="1">
        <v>9</v>
      </c>
      <c r="AB195" s="1">
        <v>9</v>
      </c>
      <c r="AD195" s="1">
        <f>Y197*Z197+AC197*AD197</f>
        <v>1.489456</v>
      </c>
      <c r="AE195" s="3"/>
      <c r="AZ195" s="1">
        <f>AV197*AW197+AY197*AZ197</f>
        <v>1.4825</v>
      </c>
      <c r="BC195" s="3"/>
      <c r="BQ195" s="1">
        <v>22</v>
      </c>
      <c r="BR195" s="1">
        <v>0.87</v>
      </c>
      <c r="BU195" s="1">
        <v>5</v>
      </c>
      <c r="BV195" s="1">
        <v>0.15</v>
      </c>
      <c r="BY195" s="1">
        <v>28</v>
      </c>
      <c r="BZ195" s="1">
        <v>24</v>
      </c>
      <c r="CC195" s="1">
        <v>13</v>
      </c>
      <c r="CD195" s="1">
        <v>13</v>
      </c>
      <c r="CF195" s="1">
        <f>CA197*CB197+CE197*CF197</f>
        <v>1.813456</v>
      </c>
      <c r="CG195" s="3"/>
      <c r="DB195" s="1">
        <f>CX197*CY197+DA197*DB197</f>
        <v>1.7485</v>
      </c>
    </row>
    <row r="196" spans="1:85">
      <c r="A196" s="3"/>
      <c r="O196" s="1">
        <v>22</v>
      </c>
      <c r="P196" s="1">
        <v>0.79</v>
      </c>
      <c r="S196" s="1">
        <v>4</v>
      </c>
      <c r="T196" s="1">
        <v>0.13</v>
      </c>
      <c r="W196" s="1">
        <v>21</v>
      </c>
      <c r="X196" s="1">
        <v>19</v>
      </c>
      <c r="AA196" s="1">
        <v>8</v>
      </c>
      <c r="AB196" s="1">
        <v>10</v>
      </c>
      <c r="AE196" s="3"/>
      <c r="BC196" s="3"/>
      <c r="BQ196" s="1">
        <v>24</v>
      </c>
      <c r="BR196" s="1">
        <v>0.84</v>
      </c>
      <c r="BU196" s="1">
        <v>6</v>
      </c>
      <c r="BV196" s="1">
        <v>0.17</v>
      </c>
      <c r="BY196" s="1">
        <v>24</v>
      </c>
      <c r="BZ196" s="1">
        <v>27</v>
      </c>
      <c r="CC196" s="1">
        <v>12</v>
      </c>
      <c r="CD196" s="1">
        <v>11</v>
      </c>
      <c r="CG196" s="3"/>
    </row>
    <row r="197" spans="1:106">
      <c r="A197" s="3"/>
      <c r="C197" s="1">
        <f>C190</f>
        <v>241</v>
      </c>
      <c r="D197" s="1">
        <f>D192/C190</f>
        <v>0.00854589211618257</v>
      </c>
      <c r="E197" s="1">
        <f>E190</f>
        <v>119</v>
      </c>
      <c r="F197" s="1">
        <f>F192/E190</f>
        <v>0.00571058823529412</v>
      </c>
      <c r="G197" s="1">
        <f>G190</f>
        <v>192</v>
      </c>
      <c r="H197" s="1">
        <f>H192/G190</f>
        <v>0.0174479166666667</v>
      </c>
      <c r="I197" s="1">
        <f>I190</f>
        <v>133</v>
      </c>
      <c r="J197" s="1">
        <f>J192/I190</f>
        <v>0.0143609022556391</v>
      </c>
      <c r="K197" s="1">
        <f>K190</f>
        <v>218</v>
      </c>
      <c r="L197" s="1">
        <f>L192/K190</f>
        <v>0.029768623853211</v>
      </c>
      <c r="M197" s="1">
        <f>M190</f>
        <v>61</v>
      </c>
      <c r="N197" s="1">
        <f>N192/M190</f>
        <v>0.0249108196721311</v>
      </c>
      <c r="O197" s="1">
        <v>24</v>
      </c>
      <c r="P197" s="1">
        <v>0.88</v>
      </c>
      <c r="Q197" s="1">
        <f>O200</f>
        <v>258</v>
      </c>
      <c r="R197" s="1">
        <f>R192/R191</f>
        <v>0.0393798449612403</v>
      </c>
      <c r="S197" s="1">
        <v>3</v>
      </c>
      <c r="T197" s="1">
        <v>0.1</v>
      </c>
      <c r="U197" s="1">
        <f>S200</f>
        <v>55</v>
      </c>
      <c r="V197" s="1">
        <f>V192/V191</f>
        <v>0.0332727272727273</v>
      </c>
      <c r="W197" s="1">
        <v>28</v>
      </c>
      <c r="X197" s="1">
        <v>31</v>
      </c>
      <c r="Y197" s="1">
        <f>X200/20</f>
        <v>24.2</v>
      </c>
      <c r="Z197" s="1">
        <f>Y192/X200</f>
        <v>0.0463420661157025</v>
      </c>
      <c r="AA197" s="1">
        <v>9</v>
      </c>
      <c r="AB197" s="1">
        <v>10</v>
      </c>
      <c r="AC197" s="1">
        <f>AB200/20</f>
        <v>9.75</v>
      </c>
      <c r="AD197" s="1">
        <f>AC192/AB200</f>
        <v>0.0377413333333333</v>
      </c>
      <c r="AE197" s="3"/>
      <c r="AF197" s="1">
        <f>AF190</f>
        <v>208</v>
      </c>
      <c r="AG197" s="1">
        <f>AG192/AF190</f>
        <v>0.00836326923076923</v>
      </c>
      <c r="AH197" s="1">
        <f>AH190</f>
        <v>107</v>
      </c>
      <c r="AI197" s="1">
        <f>AI192/AH190</f>
        <v>0.00560336448598131</v>
      </c>
      <c r="AJ197" s="1">
        <f>AJ190</f>
        <v>210</v>
      </c>
      <c r="AK197" s="1">
        <f>AK192/AJ190</f>
        <v>0.0173312380952381</v>
      </c>
      <c r="AL197" s="1">
        <f>AL190</f>
        <v>107</v>
      </c>
      <c r="AM197" s="1">
        <f>AM192/AL190</f>
        <v>0.0142014953271028</v>
      </c>
      <c r="AN197" s="1">
        <f>AN190</f>
        <v>241</v>
      </c>
      <c r="AO197" s="1">
        <f>AO192/AN190</f>
        <v>0.02966622406639</v>
      </c>
      <c r="AP197" s="1">
        <f>AP190</f>
        <v>81</v>
      </c>
      <c r="AQ197" s="1">
        <f>AQ192/AP190</f>
        <v>0.0248093827160494</v>
      </c>
      <c r="AR197" s="1">
        <f>AR190</f>
        <v>239</v>
      </c>
      <c r="AS197" s="1">
        <f>AS190/AR190</f>
        <v>0.0392468619246862</v>
      </c>
      <c r="AT197" s="1">
        <f>AT190</f>
        <v>79</v>
      </c>
      <c r="AU197" s="1">
        <f>AU190/AT190</f>
        <v>0.0331645569620253</v>
      </c>
      <c r="AV197" s="1">
        <f>AV190/20</f>
        <v>24.1</v>
      </c>
      <c r="AW197" s="1">
        <f>AW190/AV190</f>
        <v>0.0462240663900415</v>
      </c>
      <c r="AY197" s="1">
        <f>AY190/20</f>
        <v>9.8</v>
      </c>
      <c r="AZ197" s="1">
        <f>AZ190/AY190</f>
        <v>0.0376020408163265</v>
      </c>
      <c r="BC197" s="3"/>
      <c r="BE197" s="1">
        <f>BE190</f>
        <v>179</v>
      </c>
      <c r="BF197" s="1">
        <f>BF192/BE190</f>
        <v>0.00765117318435754</v>
      </c>
      <c r="BG197" s="1">
        <f>BG190</f>
        <v>93</v>
      </c>
      <c r="BH197" s="1">
        <f>BH192/BG190</f>
        <v>0.00472645161290323</v>
      </c>
      <c r="BI197" s="1">
        <f>BI190</f>
        <v>244</v>
      </c>
      <c r="BJ197" s="1">
        <f>BJ192/BI190</f>
        <v>0.0179508196721311</v>
      </c>
      <c r="BK197" s="1">
        <f>BK190</f>
        <v>172</v>
      </c>
      <c r="BL197" s="1">
        <f>BL192/BK190</f>
        <v>0.0138953488372093</v>
      </c>
      <c r="BM197" s="1">
        <f>BM190</f>
        <v>238</v>
      </c>
      <c r="BN197" s="1">
        <f>BN192/BM190</f>
        <v>0.030166218487395</v>
      </c>
      <c r="BO197" s="1">
        <f>BO190</f>
        <v>82</v>
      </c>
      <c r="BP197" s="1">
        <f>BP192/BO190</f>
        <v>0.0256043902439024</v>
      </c>
      <c r="BQ197" s="1">
        <v>20</v>
      </c>
      <c r="BR197" s="1">
        <v>0.86</v>
      </c>
      <c r="BS197" s="1">
        <f>BQ200</f>
        <v>230</v>
      </c>
      <c r="BT197" s="1">
        <f>BT192/BT191</f>
        <v>0.0417826086956522</v>
      </c>
      <c r="BU197" s="1">
        <v>8</v>
      </c>
      <c r="BV197" s="1">
        <v>0.34</v>
      </c>
      <c r="BW197" s="1">
        <f>BU200</f>
        <v>85</v>
      </c>
      <c r="BX197" s="1">
        <f>BX192/BX191</f>
        <v>0.0345882352941176</v>
      </c>
      <c r="BY197" s="1">
        <v>25</v>
      </c>
      <c r="BZ197" s="1">
        <v>26</v>
      </c>
      <c r="CA197" s="1">
        <f>BZ200/20</f>
        <v>25.7</v>
      </c>
      <c r="CB197" s="1">
        <f>CA192/BZ200</f>
        <v>0.0497073151750973</v>
      </c>
      <c r="CC197" s="1">
        <v>12</v>
      </c>
      <c r="CD197" s="1">
        <v>12</v>
      </c>
      <c r="CE197" s="1">
        <f>CD200/20</f>
        <v>12.65</v>
      </c>
      <c r="CF197" s="1">
        <f>CE192/CD200</f>
        <v>0.0423698023715415</v>
      </c>
      <c r="CG197" s="3"/>
      <c r="CH197" s="1">
        <f>CH190</f>
        <v>175</v>
      </c>
      <c r="CI197" s="1">
        <f>CI192/CH190</f>
        <v>0.00754034285714286</v>
      </c>
      <c r="CJ197" s="1">
        <f>CJ190</f>
        <v>84</v>
      </c>
      <c r="CK197" s="1">
        <f>CK192/CJ190</f>
        <v>0.00463761904761905</v>
      </c>
      <c r="CL197" s="1">
        <f>CL190</f>
        <v>227</v>
      </c>
      <c r="CM197" s="1">
        <f>CM192/CL190</f>
        <v>0.0178394713656388</v>
      </c>
      <c r="CN197" s="1">
        <f>CN190</f>
        <v>125</v>
      </c>
      <c r="CO197" s="1">
        <f>CO192/CN190</f>
        <v>0.01375648</v>
      </c>
      <c r="CP197" s="1">
        <f>CP190</f>
        <v>236</v>
      </c>
      <c r="CQ197" s="1">
        <f>CQ192/CP190</f>
        <v>0.0300405084745763</v>
      </c>
      <c r="CR197" s="1">
        <f>CR190</f>
        <v>82</v>
      </c>
      <c r="CS197" s="1">
        <f>CS192/CR190</f>
        <v>0.0254824390243902</v>
      </c>
      <c r="CT197" s="1">
        <f>CT190</f>
        <v>220</v>
      </c>
      <c r="CU197" s="1">
        <f>CU190/CT190</f>
        <v>0.0416363636363636</v>
      </c>
      <c r="CV197" s="1">
        <f>CV190</f>
        <v>83</v>
      </c>
      <c r="CW197" s="1">
        <f>CW190/CV190</f>
        <v>0.0344578313253012</v>
      </c>
      <c r="CX197" s="1">
        <f>CX190/20</f>
        <v>24.95</v>
      </c>
      <c r="CY197" s="1">
        <f>CY190/CX190</f>
        <v>0.0495791583166333</v>
      </c>
      <c r="DA197" s="1">
        <f>DA190/20</f>
        <v>12.1</v>
      </c>
      <c r="DB197" s="1">
        <f>DB190/DA190</f>
        <v>0.0422727272727273</v>
      </c>
    </row>
    <row r="198" spans="1:106">
      <c r="A198" s="3"/>
      <c r="O198" s="1">
        <v>29</v>
      </c>
      <c r="P198" s="1">
        <v>1.22</v>
      </c>
      <c r="S198" s="1">
        <v>8</v>
      </c>
      <c r="T198" s="1">
        <v>0.28</v>
      </c>
      <c r="W198" s="1">
        <v>21</v>
      </c>
      <c r="X198" s="1">
        <v>26</v>
      </c>
      <c r="AA198" s="1">
        <v>9</v>
      </c>
      <c r="AB198" s="1">
        <v>9</v>
      </c>
      <c r="AE198" s="3"/>
      <c r="BC198" s="3"/>
      <c r="BN198" s="1">
        <f>BN197-BJ197</f>
        <v>0.0122153988152638</v>
      </c>
      <c r="BP198" s="1">
        <f>BP197-BL197</f>
        <v>0.0117090414066931</v>
      </c>
      <c r="BQ198" s="1">
        <v>21</v>
      </c>
      <c r="BR198" s="1">
        <v>0.77</v>
      </c>
      <c r="BT198" s="1">
        <f>BT197-BN197</f>
        <v>0.0116163902082572</v>
      </c>
      <c r="BU198" s="1">
        <v>6</v>
      </c>
      <c r="BV198" s="1">
        <v>0.18</v>
      </c>
      <c r="BX198" s="1">
        <f>BX197-BP197</f>
        <v>0.0089838450502152</v>
      </c>
      <c r="BY198" s="1">
        <v>25</v>
      </c>
      <c r="BZ198" s="1">
        <v>24</v>
      </c>
      <c r="CB198" s="1">
        <f>CB197-BT197</f>
        <v>0.0079247064794451</v>
      </c>
      <c r="CC198" s="1">
        <v>14</v>
      </c>
      <c r="CD198" s="1">
        <v>14</v>
      </c>
      <c r="CF198" s="1">
        <f>CF197-BX197</f>
        <v>0.00778156707742385</v>
      </c>
      <c r="CG198" s="3"/>
      <c r="CI198" s="1">
        <f>CI197-0</f>
        <v>0.00754034285714286</v>
      </c>
      <c r="CK198" s="1">
        <f>CK197-0</f>
        <v>0.00463761904761905</v>
      </c>
      <c r="CM198" s="1">
        <f>CM197-CI197</f>
        <v>0.0102991285084959</v>
      </c>
      <c r="CO198" s="1">
        <f>CO197-CK197</f>
        <v>0.00911886095238095</v>
      </c>
      <c r="CQ198" s="1">
        <f>CQ197-CM197</f>
        <v>0.0122010371089375</v>
      </c>
      <c r="CS198" s="1">
        <f>CS197-CO197</f>
        <v>0.0117259590243902</v>
      </c>
      <c r="CU198" s="1">
        <f>CU197-CQ197</f>
        <v>0.0115958551617874</v>
      </c>
      <c r="CW198" s="1">
        <f>CW197-CS197</f>
        <v>0.00897539230091096</v>
      </c>
      <c r="CY198" s="1">
        <f>CY197-CU197</f>
        <v>0.00794279468026963</v>
      </c>
      <c r="DB198" s="1">
        <f>DB197-CW197</f>
        <v>0.00781489594742607</v>
      </c>
    </row>
    <row r="199" spans="1:85">
      <c r="A199" s="3"/>
      <c r="O199" s="1">
        <v>25</v>
      </c>
      <c r="P199" s="1">
        <v>1.01</v>
      </c>
      <c r="S199" s="1">
        <v>2</v>
      </c>
      <c r="T199" s="1">
        <v>0.03</v>
      </c>
      <c r="W199" s="1">
        <v>20</v>
      </c>
      <c r="X199" s="1">
        <v>19</v>
      </c>
      <c r="AA199" s="1">
        <v>12</v>
      </c>
      <c r="AB199" s="1">
        <v>9</v>
      </c>
      <c r="AE199" s="3"/>
      <c r="BC199" s="3"/>
      <c r="BQ199" s="1">
        <v>22</v>
      </c>
      <c r="BR199" s="1">
        <v>0.92</v>
      </c>
      <c r="BU199" s="1">
        <v>8</v>
      </c>
      <c r="BV199" s="1">
        <v>0.35</v>
      </c>
      <c r="BY199" s="1">
        <v>20</v>
      </c>
      <c r="BZ199" s="1">
        <v>38</v>
      </c>
      <c r="CC199" s="1">
        <v>16</v>
      </c>
      <c r="CD199" s="1">
        <v>13</v>
      </c>
      <c r="CG199" s="3"/>
    </row>
    <row r="200" s="1" customFormat="1" spans="1:106">
      <c r="A200" s="4" t="s">
        <v>11</v>
      </c>
      <c r="D200" s="4">
        <f>AVERAGE(D175,D186,D197)</f>
        <v>0.00862560122693614</v>
      </c>
      <c r="E200" s="4"/>
      <c r="F200" s="4">
        <f>AVERAGE(F175,F186,F197)</f>
        <v>0.00575398540022069</v>
      </c>
      <c r="G200" s="4"/>
      <c r="H200" s="4">
        <f>AVERAGE(H175,H186,H197)</f>
        <v>0.0175528561649885</v>
      </c>
      <c r="I200" s="4"/>
      <c r="J200" s="4">
        <f>AVERAGE(J175,J186,J197)</f>
        <v>0.0144190250608804</v>
      </c>
      <c r="K200" s="4"/>
      <c r="L200" s="4">
        <f>AVERAGE(L175,L186,L197)</f>
        <v>0.0296009186611359</v>
      </c>
      <c r="M200" s="4"/>
      <c r="N200" s="4">
        <f>AVERAGE(N175,N186,N197)</f>
        <v>0.0249529394532651</v>
      </c>
      <c r="O200" s="4">
        <f>SUM(O190:O199)</f>
        <v>258</v>
      </c>
      <c r="P200" s="4">
        <f>SUM(P190:P199)</f>
        <v>10.16</v>
      </c>
      <c r="Q200" s="4"/>
      <c r="R200" s="4">
        <f>AVERAGE(R175,R186,R197)</f>
        <v>0.0393312366862011</v>
      </c>
      <c r="S200" s="4">
        <f>SUM(S190:S199)</f>
        <v>55</v>
      </c>
      <c r="T200" s="4">
        <f>SUM(T190:T199)</f>
        <v>1.83</v>
      </c>
      <c r="U200" s="4"/>
      <c r="V200" s="4">
        <f>AVERAGE(V175,V186,V197)</f>
        <v>0.0335755293043429</v>
      </c>
      <c r="W200" s="4"/>
      <c r="X200" s="4">
        <f>SUM(W190:X199)</f>
        <v>484</v>
      </c>
      <c r="Y200" s="4">
        <f>AVERAGE(Y175,Y186,Y197)</f>
        <v>23.8833333333333</v>
      </c>
      <c r="Z200" s="4">
        <f>AVERAGE(Z175,Z186,Z197)</f>
        <v>0.0463576208612469</v>
      </c>
      <c r="AA200" s="4"/>
      <c r="AB200" s="4">
        <f>SUM(AA190:AB199)</f>
        <v>195</v>
      </c>
      <c r="AC200" s="4">
        <f>AVERAGE(AC175,AC186,AC197)</f>
        <v>9.91666666666667</v>
      </c>
      <c r="AD200" s="4">
        <f>AVERAGE(AD175,AD186,AD197)</f>
        <v>0.0382802869405068</v>
      </c>
      <c r="AE200" s="4"/>
      <c r="AG200" s="4">
        <f>AVERAGE(AG175,AG186,AG197)</f>
        <v>0.00841332303096015</v>
      </c>
      <c r="AH200" s="4"/>
      <c r="AI200" s="4">
        <f>AVERAGE(AI175,AI186,AI197)</f>
        <v>0.005689377027425</v>
      </c>
      <c r="AJ200" s="4"/>
      <c r="AK200" s="4">
        <f>AVERAGE(AK175,AK186,AK197)</f>
        <v>0.0174268401306296</v>
      </c>
      <c r="AL200" s="4"/>
      <c r="AM200" s="4">
        <f>AVERAGE(AM175,AM186,AM197)</f>
        <v>0.0143070497585462</v>
      </c>
      <c r="AN200" s="4"/>
      <c r="AO200" s="4">
        <f>AVERAGE(AO175,AO186,AO197)</f>
        <v>0.0294954219076156</v>
      </c>
      <c r="AP200" s="4"/>
      <c r="AQ200" s="4">
        <f>AVERAGE(AQ175,AQ186,AQ197)</f>
        <v>0.0248213944539773</v>
      </c>
      <c r="AR200" s="4"/>
      <c r="AS200" s="4">
        <f>AVERAGE(AS175,AS186,AS197)</f>
        <v>0.0392084379206807</v>
      </c>
      <c r="AT200" s="4"/>
      <c r="AU200" s="4">
        <f>AVERAGE(AU175,AU186,AU197)</f>
        <v>0.0334861854626026</v>
      </c>
      <c r="AV200" s="4">
        <f>AVERAGE(AV175,AV186,AV197)</f>
        <v>23.5833333333333</v>
      </c>
      <c r="AW200" s="4">
        <f>AVERAGE(AW175,AW186,AW197)</f>
        <v>0.0462345085403268</v>
      </c>
      <c r="AX200" s="4"/>
      <c r="AY200" s="4">
        <f>AVERAGE(AY175,AY186,AY197)</f>
        <v>9.56666666666667</v>
      </c>
      <c r="AZ200" s="4">
        <f>AVERAGE(AZ175,AZ186,AZ197)</f>
        <v>0.0381517801740284</v>
      </c>
      <c r="BC200" s="4" t="s">
        <v>11</v>
      </c>
      <c r="BF200" s="4">
        <f>AVERAGE(BF175,BF186,BF197)</f>
        <v>0.00770982327305755</v>
      </c>
      <c r="BG200" s="4"/>
      <c r="BH200" s="4">
        <f>AVERAGE(BH175,BH186,BH197)</f>
        <v>0.00470656174371228</v>
      </c>
      <c r="BI200" s="4"/>
      <c r="BJ200" s="4">
        <f>AVERAGE(BJ175,BJ186,BJ197)</f>
        <v>0.0179548654715707</v>
      </c>
      <c r="BK200" s="4"/>
      <c r="BL200" s="4">
        <f>AVERAGE(BL175,BL186,BL197)</f>
        <v>0.0138860034025388</v>
      </c>
      <c r="BM200" s="4"/>
      <c r="BN200" s="4">
        <f>AVERAGE(BN175,BN186,BN197)</f>
        <v>0.0301680550096593</v>
      </c>
      <c r="BO200" s="4"/>
      <c r="BP200" s="4">
        <f>AVERAGE(BP175,BP186,BP197)</f>
        <v>0.0255847669860627</v>
      </c>
      <c r="BQ200" s="4">
        <f>SUM(BQ190:BQ199)</f>
        <v>230</v>
      </c>
      <c r="BR200" s="4">
        <f>SUM(BR190:BR199)</f>
        <v>9.61</v>
      </c>
      <c r="BS200" s="4"/>
      <c r="BT200" s="4">
        <f>AVERAGE(BT175,BT186,BT197)</f>
        <v>0.0418954348455416</v>
      </c>
      <c r="BU200" s="4">
        <f>SUM(BU190:BU199)</f>
        <v>85</v>
      </c>
      <c r="BV200" s="4">
        <f>SUM(BV190:BV199)</f>
        <v>2.94</v>
      </c>
      <c r="BW200" s="4"/>
      <c r="BX200" s="4">
        <f>AVERAGE(BX175,BX186,BX197)</f>
        <v>0.0345430964052288</v>
      </c>
      <c r="BY200" s="4"/>
      <c r="BZ200" s="4">
        <f>SUM(BY190:BZ199)</f>
        <v>514</v>
      </c>
      <c r="CA200" s="4">
        <f>AVERAGE(CA175,CA186,CA197)</f>
        <v>25.7833333333333</v>
      </c>
      <c r="CB200" s="4">
        <f>AVERAGE(CB175,CB186,CB197)</f>
        <v>0.0497213336283663</v>
      </c>
      <c r="CC200" s="4"/>
      <c r="CD200" s="4">
        <f>SUM(CC190:CD199)</f>
        <v>253</v>
      </c>
      <c r="CE200" s="4">
        <f>AVERAGE(CE175,CE186,CE197)</f>
        <v>12.7166666666667</v>
      </c>
      <c r="CF200" s="4">
        <f>AVERAGE(CF175,CF186,CF197)</f>
        <v>0.0421611095902349</v>
      </c>
      <c r="CG200" s="4"/>
      <c r="CH200" s="4"/>
      <c r="CI200" s="4">
        <f>AVERAGE(CI175,CI186,CI197)</f>
        <v>0.0075994931877347</v>
      </c>
      <c r="CJ200" s="4"/>
      <c r="CK200" s="4">
        <f>AVERAGE(CK175,CK186,CK197)</f>
        <v>0.00459170506912442</v>
      </c>
      <c r="CL200" s="4"/>
      <c r="CM200" s="4">
        <f>AVERAGE(CM175,CM186,CM197)</f>
        <v>0.0178465550282345</v>
      </c>
      <c r="CN200" s="4"/>
      <c r="CO200" s="4">
        <f>AVERAGE(CO175,CO186,CO197)</f>
        <v>0.0137859438695349</v>
      </c>
      <c r="CP200" s="4"/>
      <c r="CQ200" s="4">
        <f>AVERAGE(CQ175,CQ186,CQ197)</f>
        <v>0.0300415586251524</v>
      </c>
      <c r="CR200" s="4"/>
      <c r="CS200" s="4">
        <f>AVERAGE(CS175,CS186,CS197)</f>
        <v>0.0254380173092053</v>
      </c>
      <c r="CT200" s="4"/>
      <c r="CU200" s="4">
        <f>AVERAGE(CU175,CU186,CU197)</f>
        <v>0.0417634314156053</v>
      </c>
      <c r="CV200" s="4"/>
      <c r="CW200" s="4">
        <f>AVERAGE(CW175,CW186,CW197)</f>
        <v>0.0344219403386743</v>
      </c>
      <c r="CX200" s="4">
        <f>AVERAGE(CX175,CX186,CX197)</f>
        <v>25.15</v>
      </c>
      <c r="CY200" s="4">
        <f>AVERAGE(CY175,CY186,CY197)</f>
        <v>0.0495958405711466</v>
      </c>
      <c r="CZ200" s="4"/>
      <c r="DA200" s="4">
        <f>AVERAGE(DA175,DA186,DA197)</f>
        <v>11.95</v>
      </c>
      <c r="DB200" s="4">
        <f>AVERAGE(DB175,DB186,DB197)</f>
        <v>0.0420486780434656</v>
      </c>
    </row>
    <row r="201" spans="1:106">
      <c r="A201" s="3" t="s">
        <v>46</v>
      </c>
      <c r="B201" s="1">
        <v>55</v>
      </c>
      <c r="C201" s="1">
        <v>177</v>
      </c>
      <c r="D201" s="1">
        <v>2.49</v>
      </c>
      <c r="E201" s="1">
        <v>88</v>
      </c>
      <c r="F201" s="1">
        <v>1.54</v>
      </c>
      <c r="G201" s="1">
        <v>205</v>
      </c>
      <c r="H201" s="1">
        <v>3.44</v>
      </c>
      <c r="I201" s="1">
        <v>87</v>
      </c>
      <c r="J201" s="1">
        <v>1.05</v>
      </c>
      <c r="K201" s="1">
        <v>234</v>
      </c>
      <c r="L201" s="1">
        <v>7.71</v>
      </c>
      <c r="M201" s="1">
        <v>101</v>
      </c>
      <c r="N201" s="1">
        <v>3.43</v>
      </c>
      <c r="O201" s="1">
        <v>27</v>
      </c>
      <c r="P201" s="1">
        <v>1.02</v>
      </c>
      <c r="S201" s="1">
        <v>16</v>
      </c>
      <c r="T201" s="1">
        <v>0.52</v>
      </c>
      <c r="W201" s="1">
        <v>18</v>
      </c>
      <c r="X201" s="1">
        <v>24</v>
      </c>
      <c r="Y201" s="1">
        <v>21.88</v>
      </c>
      <c r="AA201" s="1">
        <v>7</v>
      </c>
      <c r="AB201" s="1">
        <v>9</v>
      </c>
      <c r="AC201" s="1">
        <v>7.82</v>
      </c>
      <c r="AE201" s="3"/>
      <c r="AF201" s="1">
        <v>192</v>
      </c>
      <c r="AG201" s="1">
        <v>2.55</v>
      </c>
      <c r="AH201" s="1">
        <v>99</v>
      </c>
      <c r="AI201" s="1">
        <v>1.58</v>
      </c>
      <c r="AJ201" s="1">
        <v>258</v>
      </c>
      <c r="AK201" s="1">
        <v>5.4</v>
      </c>
      <c r="AL201" s="1">
        <v>99</v>
      </c>
      <c r="AM201" s="1">
        <v>2.28</v>
      </c>
      <c r="AN201" s="1">
        <v>228</v>
      </c>
      <c r="AO201" s="1">
        <v>7.51</v>
      </c>
      <c r="AP201" s="1">
        <v>98</v>
      </c>
      <c r="AQ201" s="1">
        <v>3.35</v>
      </c>
      <c r="AR201" s="1">
        <v>209</v>
      </c>
      <c r="AS201" s="1">
        <v>7.74</v>
      </c>
      <c r="AT201" s="1">
        <v>82</v>
      </c>
      <c r="AU201" s="1">
        <v>2.56</v>
      </c>
      <c r="AV201" s="1">
        <v>441</v>
      </c>
      <c r="AW201" s="1">
        <v>20.45</v>
      </c>
      <c r="AY201" s="1">
        <v>173</v>
      </c>
      <c r="AZ201" s="1">
        <v>6.55</v>
      </c>
      <c r="BC201" s="3" t="s">
        <v>47</v>
      </c>
      <c r="BD201" s="1">
        <v>124</v>
      </c>
      <c r="BE201" s="1">
        <v>202</v>
      </c>
      <c r="BF201" s="1">
        <v>2.58</v>
      </c>
      <c r="BG201" s="1">
        <v>87</v>
      </c>
      <c r="BH201" s="1">
        <v>1.48</v>
      </c>
      <c r="BI201" s="1">
        <v>221</v>
      </c>
      <c r="BJ201" s="1">
        <v>3.96</v>
      </c>
      <c r="BK201" s="1">
        <v>102</v>
      </c>
      <c r="BL201" s="1">
        <v>1.41</v>
      </c>
      <c r="BM201" s="1">
        <v>271</v>
      </c>
      <c r="BN201" s="1">
        <v>9.21</v>
      </c>
      <c r="BO201" s="1">
        <v>127</v>
      </c>
      <c r="BP201" s="1">
        <v>4.3</v>
      </c>
      <c r="BQ201" s="1">
        <v>31</v>
      </c>
      <c r="BR201" s="1">
        <v>1.22</v>
      </c>
      <c r="BU201" s="1">
        <v>17</v>
      </c>
      <c r="BV201" s="1">
        <v>0.57</v>
      </c>
      <c r="BY201" s="1">
        <v>24</v>
      </c>
      <c r="BZ201" s="1">
        <v>23</v>
      </c>
      <c r="CA201" s="1">
        <v>25.7</v>
      </c>
      <c r="CC201" s="1">
        <v>12</v>
      </c>
      <c r="CD201" s="1">
        <v>15</v>
      </c>
      <c r="CE201" s="1">
        <v>11.26</v>
      </c>
      <c r="CG201" s="3"/>
      <c r="CH201" s="1">
        <v>176</v>
      </c>
      <c r="CI201" s="1">
        <v>2.37</v>
      </c>
      <c r="CJ201" s="1">
        <v>91</v>
      </c>
      <c r="CK201" s="1">
        <v>1.49</v>
      </c>
      <c r="CL201" s="1">
        <v>218</v>
      </c>
      <c r="CM201" s="1">
        <v>4.98</v>
      </c>
      <c r="CN201" s="1">
        <v>117</v>
      </c>
      <c r="CO201" s="1">
        <v>2.7</v>
      </c>
      <c r="CP201" s="1">
        <v>231</v>
      </c>
      <c r="CQ201" s="1">
        <v>7.98</v>
      </c>
      <c r="CR201" s="1">
        <v>124</v>
      </c>
      <c r="CS201" s="1">
        <v>4.21</v>
      </c>
      <c r="CT201" s="1">
        <v>238</v>
      </c>
      <c r="CU201" s="1">
        <v>9.74</v>
      </c>
      <c r="CV201" s="1">
        <v>103</v>
      </c>
      <c r="CW201" s="1">
        <v>3.52</v>
      </c>
      <c r="CX201" s="1">
        <v>485</v>
      </c>
      <c r="CY201" s="1">
        <v>23.85</v>
      </c>
      <c r="DA201" s="1">
        <v>225</v>
      </c>
      <c r="DB201" s="1">
        <v>9.46</v>
      </c>
    </row>
    <row r="202" spans="1:97">
      <c r="A202" s="3"/>
      <c r="D202" s="1">
        <v>1.10044</v>
      </c>
      <c r="F202" s="1">
        <v>1.10044</v>
      </c>
      <c r="L202" s="1">
        <v>1.10044</v>
      </c>
      <c r="N202" s="1">
        <v>1.10044</v>
      </c>
      <c r="O202" s="1">
        <v>24</v>
      </c>
      <c r="P202" s="1">
        <v>0.98</v>
      </c>
      <c r="R202" s="1">
        <f>O211</f>
        <v>206</v>
      </c>
      <c r="S202" s="1">
        <v>9</v>
      </c>
      <c r="T202" s="1">
        <v>0.28</v>
      </c>
      <c r="V202" s="1">
        <f>S211</f>
        <v>87</v>
      </c>
      <c r="W202" s="1">
        <v>21</v>
      </c>
      <c r="X202" s="1">
        <v>18</v>
      </c>
      <c r="Y202" s="1">
        <v>1.10044</v>
      </c>
      <c r="AA202" s="1">
        <v>11</v>
      </c>
      <c r="AB202" s="1">
        <v>8</v>
      </c>
      <c r="AC202" s="1">
        <v>1.10044</v>
      </c>
      <c r="AE202" s="3"/>
      <c r="AG202" s="1">
        <v>1.10044</v>
      </c>
      <c r="AI202" s="1">
        <v>1.10044</v>
      </c>
      <c r="AK202" s="1">
        <v>1.10044</v>
      </c>
      <c r="AM202" s="1">
        <v>1.10044</v>
      </c>
      <c r="AO202" s="1">
        <v>1.10044</v>
      </c>
      <c r="AQ202" s="1">
        <v>1.10044</v>
      </c>
      <c r="BC202" s="3"/>
      <c r="BF202" s="1">
        <v>1.10044</v>
      </c>
      <c r="BH202" s="1">
        <v>1.10044</v>
      </c>
      <c r="BN202" s="1">
        <v>1.10044</v>
      </c>
      <c r="BP202" s="1">
        <v>1.10044</v>
      </c>
      <c r="BQ202" s="1">
        <v>22</v>
      </c>
      <c r="BR202" s="1">
        <v>0.92</v>
      </c>
      <c r="BT202" s="1">
        <f>BQ211</f>
        <v>262</v>
      </c>
      <c r="BU202" s="1">
        <v>7</v>
      </c>
      <c r="BV202" s="1">
        <v>0.25</v>
      </c>
      <c r="BX202" s="1">
        <f>BU211</f>
        <v>135</v>
      </c>
      <c r="BY202" s="1">
        <v>23</v>
      </c>
      <c r="BZ202" s="1">
        <v>28</v>
      </c>
      <c r="CA202" s="1">
        <v>1.10044</v>
      </c>
      <c r="CC202" s="1">
        <v>9</v>
      </c>
      <c r="CD202" s="1">
        <v>11</v>
      </c>
      <c r="CE202" s="1">
        <v>1.10044</v>
      </c>
      <c r="CG202" s="3"/>
      <c r="CI202" s="1">
        <v>1.10044</v>
      </c>
      <c r="CK202" s="1">
        <v>1.10044</v>
      </c>
      <c r="CM202" s="1">
        <v>1.10044</v>
      </c>
      <c r="CO202" s="1">
        <v>1.10044</v>
      </c>
      <c r="CQ202" s="1">
        <v>1.10044</v>
      </c>
      <c r="CS202" s="1">
        <v>1.10044</v>
      </c>
    </row>
    <row r="203" spans="1:97">
      <c r="A203" s="3"/>
      <c r="D203" s="1">
        <f>D201-D202</f>
        <v>1.38956</v>
      </c>
      <c r="F203" s="1">
        <f>F201-F202</f>
        <v>0.43956</v>
      </c>
      <c r="H203" s="1">
        <f>H201</f>
        <v>3.44</v>
      </c>
      <c r="J203" s="1">
        <f>J201</f>
        <v>1.05</v>
      </c>
      <c r="L203" s="1">
        <f>L201-L202</f>
        <v>6.60956</v>
      </c>
      <c r="N203" s="1">
        <f>N201-N202</f>
        <v>2.32956</v>
      </c>
      <c r="O203" s="1">
        <v>15</v>
      </c>
      <c r="P203" s="1">
        <v>0.51</v>
      </c>
      <c r="R203" s="1">
        <f>P211</f>
        <v>7.65</v>
      </c>
      <c r="S203" s="1">
        <v>15</v>
      </c>
      <c r="T203" s="1">
        <v>0.48</v>
      </c>
      <c r="V203" s="1">
        <f>T211</f>
        <v>2.73</v>
      </c>
      <c r="W203" s="1">
        <v>24</v>
      </c>
      <c r="X203" s="1">
        <v>25</v>
      </c>
      <c r="Y203" s="1">
        <f>Y201-Y202</f>
        <v>20.77956</v>
      </c>
      <c r="AA203" s="1">
        <v>8</v>
      </c>
      <c r="AB203" s="1">
        <v>12</v>
      </c>
      <c r="AC203" s="1">
        <f>AC201-AC202</f>
        <v>6.71956</v>
      </c>
      <c r="AE203" s="3"/>
      <c r="AG203" s="1">
        <f>AG201-AG202</f>
        <v>1.44956</v>
      </c>
      <c r="AI203" s="1">
        <f>AI201-AI202</f>
        <v>0.47956</v>
      </c>
      <c r="AK203" s="1">
        <f>AK201-AK202</f>
        <v>4.29956</v>
      </c>
      <c r="AM203" s="1">
        <f>AM201-AM202</f>
        <v>1.17956</v>
      </c>
      <c r="AO203" s="1">
        <f>AO201-AO202</f>
        <v>6.40956</v>
      </c>
      <c r="AQ203" s="1">
        <f>AQ201-AQ202</f>
        <v>2.24956</v>
      </c>
      <c r="BC203" s="3"/>
      <c r="BF203" s="1">
        <f>BF201-BF202</f>
        <v>1.47956</v>
      </c>
      <c r="BH203" s="1">
        <f>BH201-BH202</f>
        <v>0.37956</v>
      </c>
      <c r="BJ203" s="1">
        <f>BJ201</f>
        <v>3.96</v>
      </c>
      <c r="BL203" s="1">
        <f>BL201</f>
        <v>1.41</v>
      </c>
      <c r="BN203" s="1">
        <f>BN201-BN202</f>
        <v>8.10956</v>
      </c>
      <c r="BP203" s="1">
        <f>BP201-BP202</f>
        <v>3.19956</v>
      </c>
      <c r="BQ203" s="1">
        <v>23</v>
      </c>
      <c r="BR203" s="1">
        <v>0.94</v>
      </c>
      <c r="BT203" s="1">
        <f>BR211</f>
        <v>10.75</v>
      </c>
      <c r="BU203" s="1">
        <v>12</v>
      </c>
      <c r="BV203" s="1">
        <v>0.39</v>
      </c>
      <c r="BX203" s="1">
        <f>BV211</f>
        <v>4.63</v>
      </c>
      <c r="BY203" s="1">
        <v>26</v>
      </c>
      <c r="BZ203" s="1">
        <v>26</v>
      </c>
      <c r="CA203" s="1">
        <f>CA201-CA202</f>
        <v>24.59956</v>
      </c>
      <c r="CC203" s="1">
        <v>9</v>
      </c>
      <c r="CD203" s="1">
        <v>10</v>
      </c>
      <c r="CE203" s="1">
        <f>CE201-CE202</f>
        <v>10.15956</v>
      </c>
      <c r="CG203" s="3"/>
      <c r="CI203" s="1">
        <f>CI201-CI202</f>
        <v>1.26956</v>
      </c>
      <c r="CK203" s="1">
        <f>CK201-CK202</f>
        <v>0.38956</v>
      </c>
      <c r="CM203" s="1">
        <f>CM201-CM202</f>
        <v>3.87956</v>
      </c>
      <c r="CO203" s="1">
        <f>CO201-CO202</f>
        <v>1.59956</v>
      </c>
      <c r="CQ203" s="1">
        <f>CQ201-CQ202</f>
        <v>6.87956</v>
      </c>
      <c r="CS203" s="1">
        <f>CS201-CS202</f>
        <v>3.10956</v>
      </c>
    </row>
    <row r="204" spans="1:85">
      <c r="A204" s="3"/>
      <c r="O204" s="1">
        <v>16</v>
      </c>
      <c r="P204" s="1">
        <v>0.52</v>
      </c>
      <c r="S204" s="1">
        <v>5</v>
      </c>
      <c r="T204" s="1">
        <v>0.15</v>
      </c>
      <c r="W204" s="1">
        <v>27</v>
      </c>
      <c r="X204" s="1">
        <v>19</v>
      </c>
      <c r="AA204" s="1">
        <v>7</v>
      </c>
      <c r="AB204" s="1">
        <v>9</v>
      </c>
      <c r="AE204" s="3"/>
      <c r="BC204" s="3"/>
      <c r="BQ204" s="1">
        <v>26</v>
      </c>
      <c r="BR204" s="1">
        <v>1.07</v>
      </c>
      <c r="BU204" s="1">
        <v>15</v>
      </c>
      <c r="BV204" s="1">
        <v>0.48</v>
      </c>
      <c r="BY204" s="1">
        <v>24</v>
      </c>
      <c r="BZ204" s="1">
        <v>30</v>
      </c>
      <c r="CC204" s="1">
        <v>14</v>
      </c>
      <c r="CD204" s="1">
        <v>15</v>
      </c>
      <c r="CG204" s="3"/>
    </row>
    <row r="205" spans="1:85">
      <c r="A205" s="3"/>
      <c r="O205" s="1">
        <v>21</v>
      </c>
      <c r="P205" s="1">
        <v>0.86</v>
      </c>
      <c r="S205" s="1">
        <v>6</v>
      </c>
      <c r="T205" s="1">
        <v>0.18</v>
      </c>
      <c r="W205" s="1">
        <v>21</v>
      </c>
      <c r="X205" s="1">
        <v>22</v>
      </c>
      <c r="AA205" s="1">
        <v>9</v>
      </c>
      <c r="AB205" s="1">
        <v>10</v>
      </c>
      <c r="AE205" s="3"/>
      <c r="BC205" s="3"/>
      <c r="BQ205" s="1">
        <v>26</v>
      </c>
      <c r="BR205" s="1">
        <v>1.06</v>
      </c>
      <c r="BU205" s="1">
        <v>15</v>
      </c>
      <c r="BV205" s="1">
        <v>0.49</v>
      </c>
      <c r="BY205" s="1">
        <v>24</v>
      </c>
      <c r="BZ205" s="1">
        <v>25</v>
      </c>
      <c r="CC205" s="1">
        <v>12</v>
      </c>
      <c r="CD205" s="1">
        <v>12</v>
      </c>
      <c r="CG205" s="3"/>
    </row>
    <row r="206" spans="1:106">
      <c r="A206" s="3"/>
      <c r="O206" s="1">
        <v>16</v>
      </c>
      <c r="P206" s="1">
        <v>0.55</v>
      </c>
      <c r="S206" s="1">
        <v>6</v>
      </c>
      <c r="T206" s="1">
        <v>0.19</v>
      </c>
      <c r="W206" s="1">
        <v>23</v>
      </c>
      <c r="X206" s="1">
        <v>27</v>
      </c>
      <c r="AA206" s="1">
        <v>9</v>
      </c>
      <c r="AB206" s="1">
        <v>13</v>
      </c>
      <c r="AD206" s="1">
        <f>Y208*Z208+AC208*AD208</f>
        <v>1.374956</v>
      </c>
      <c r="AE206" s="3"/>
      <c r="AZ206" s="1">
        <f>AV208*AW208+AY208*AZ208</f>
        <v>1.35</v>
      </c>
      <c r="BC206" s="3"/>
      <c r="BQ206" s="1">
        <v>25</v>
      </c>
      <c r="BR206" s="1">
        <v>0.99</v>
      </c>
      <c r="BU206" s="1">
        <v>7</v>
      </c>
      <c r="BV206" s="1">
        <v>0.24</v>
      </c>
      <c r="BY206" s="1">
        <v>26</v>
      </c>
      <c r="BZ206" s="1">
        <v>24</v>
      </c>
      <c r="CC206" s="1">
        <v>7</v>
      </c>
      <c r="CD206" s="1">
        <v>12</v>
      </c>
      <c r="CF206" s="1">
        <f>CA208*CB208+CE208*CF208</f>
        <v>1.737956</v>
      </c>
      <c r="CG206" s="3"/>
      <c r="DB206" s="1">
        <f>CX208*CY208+DA208*DB208</f>
        <v>1.6655</v>
      </c>
    </row>
    <row r="207" spans="1:85">
      <c r="A207" s="3"/>
      <c r="O207" s="1">
        <v>24</v>
      </c>
      <c r="P207" s="1">
        <v>0.83</v>
      </c>
      <c r="S207" s="1">
        <v>9</v>
      </c>
      <c r="T207" s="1">
        <v>0.27</v>
      </c>
      <c r="W207" s="1">
        <v>26</v>
      </c>
      <c r="X207" s="1">
        <v>26</v>
      </c>
      <c r="AA207" s="1">
        <v>8</v>
      </c>
      <c r="AB207" s="1">
        <v>10</v>
      </c>
      <c r="AE207" s="3"/>
      <c r="BC207" s="3"/>
      <c r="BQ207" s="1">
        <v>29</v>
      </c>
      <c r="BR207" s="1">
        <v>1.23</v>
      </c>
      <c r="BU207" s="1">
        <v>17</v>
      </c>
      <c r="BV207" s="1">
        <v>0.63</v>
      </c>
      <c r="BY207" s="1">
        <v>27</v>
      </c>
      <c r="BZ207" s="1">
        <v>23</v>
      </c>
      <c r="CC207" s="1">
        <v>10</v>
      </c>
      <c r="CD207" s="1">
        <v>14</v>
      </c>
      <c r="CG207" s="3"/>
    </row>
    <row r="208" spans="1:106">
      <c r="A208" s="3"/>
      <c r="C208" s="1">
        <f>C201</f>
        <v>177</v>
      </c>
      <c r="D208" s="1">
        <f>D203/C201</f>
        <v>0.00785062146892655</v>
      </c>
      <c r="E208" s="1">
        <f>E201</f>
        <v>88</v>
      </c>
      <c r="F208" s="1">
        <f>F203/E201</f>
        <v>0.004995</v>
      </c>
      <c r="G208" s="1">
        <f>G201</f>
        <v>205</v>
      </c>
      <c r="H208" s="1">
        <f>H203/G201</f>
        <v>0.016780487804878</v>
      </c>
      <c r="I208" s="1">
        <f>I201</f>
        <v>87</v>
      </c>
      <c r="J208" s="1">
        <f>J203/I201</f>
        <v>0.0120689655172414</v>
      </c>
      <c r="K208" s="1">
        <f>K201</f>
        <v>234</v>
      </c>
      <c r="L208" s="1">
        <f>L203/K201</f>
        <v>0.0282459829059829</v>
      </c>
      <c r="M208" s="1">
        <f>M201</f>
        <v>101</v>
      </c>
      <c r="N208" s="1">
        <f>N203/M201</f>
        <v>0.0230649504950495</v>
      </c>
      <c r="O208" s="1">
        <v>19</v>
      </c>
      <c r="P208" s="1">
        <v>0.71</v>
      </c>
      <c r="Q208" s="1">
        <f>O211</f>
        <v>206</v>
      </c>
      <c r="R208" s="1">
        <f>R203/R202</f>
        <v>0.0371359223300971</v>
      </c>
      <c r="S208" s="1">
        <v>6</v>
      </c>
      <c r="T208" s="1">
        <v>0.18</v>
      </c>
      <c r="U208" s="1">
        <f>S211</f>
        <v>87</v>
      </c>
      <c r="V208" s="1">
        <f>V203/V202</f>
        <v>0.0313793103448276</v>
      </c>
      <c r="W208" s="1">
        <v>23</v>
      </c>
      <c r="X208" s="1">
        <v>23</v>
      </c>
      <c r="Y208" s="1">
        <f>X211/20</f>
        <v>22.35</v>
      </c>
      <c r="Z208" s="1">
        <f>Y203/X211</f>
        <v>0.046486711409396</v>
      </c>
      <c r="AA208" s="1">
        <v>6</v>
      </c>
      <c r="AB208" s="1">
        <v>9</v>
      </c>
      <c r="AC208" s="1">
        <f>AB211/20</f>
        <v>8.85</v>
      </c>
      <c r="AD208" s="1">
        <f>AC203/AB211</f>
        <v>0.037963615819209</v>
      </c>
      <c r="AE208" s="3"/>
      <c r="AF208" s="1">
        <f>AF201</f>
        <v>192</v>
      </c>
      <c r="AG208" s="1">
        <f>AG203/AF201</f>
        <v>0.00754979166666667</v>
      </c>
      <c r="AH208" s="1">
        <f>AH201</f>
        <v>99</v>
      </c>
      <c r="AI208" s="1">
        <f>AI203/AH201</f>
        <v>0.0048440404040404</v>
      </c>
      <c r="AJ208" s="1">
        <f>AJ201</f>
        <v>258</v>
      </c>
      <c r="AK208" s="1">
        <f>AK203/AJ201</f>
        <v>0.0166649612403101</v>
      </c>
      <c r="AL208" s="1">
        <f>AL201</f>
        <v>99</v>
      </c>
      <c r="AM208" s="1">
        <f>AM203/AL201</f>
        <v>0.0119147474747475</v>
      </c>
      <c r="AN208" s="1">
        <f>AN201</f>
        <v>228</v>
      </c>
      <c r="AO208" s="1">
        <f>AO203/AN201</f>
        <v>0.0281121052631579</v>
      </c>
      <c r="AP208" s="1">
        <f>AP201</f>
        <v>98</v>
      </c>
      <c r="AQ208" s="1">
        <f>AQ203/AP201</f>
        <v>0.022954693877551</v>
      </c>
      <c r="AR208" s="1">
        <f>AR201</f>
        <v>209</v>
      </c>
      <c r="AS208" s="1">
        <f>AS201/AR201</f>
        <v>0.0370334928229665</v>
      </c>
      <c r="AT208" s="1">
        <f>AT201</f>
        <v>82</v>
      </c>
      <c r="AU208" s="1">
        <f>AU201/AT201</f>
        <v>0.031219512195122</v>
      </c>
      <c r="AV208" s="1">
        <f>AV201/20</f>
        <v>22.05</v>
      </c>
      <c r="AW208" s="1">
        <f>AW201/AV201</f>
        <v>0.0463718820861678</v>
      </c>
      <c r="AY208" s="1">
        <f>AY201/20</f>
        <v>8.65</v>
      </c>
      <c r="AZ208" s="1">
        <f>AZ201/AY201</f>
        <v>0.0378612716763006</v>
      </c>
      <c r="BC208" s="3"/>
      <c r="BE208" s="1">
        <f>BE201</f>
        <v>202</v>
      </c>
      <c r="BF208" s="1">
        <f>BF203/BE201</f>
        <v>0.00732455445544554</v>
      </c>
      <c r="BG208" s="1">
        <f>BG201</f>
        <v>87</v>
      </c>
      <c r="BH208" s="1">
        <f>BH203/BG201</f>
        <v>0.00436275862068965</v>
      </c>
      <c r="BI208" s="1">
        <f>BI201</f>
        <v>221</v>
      </c>
      <c r="BJ208" s="1">
        <f>BJ203/BI201</f>
        <v>0.0179185520361991</v>
      </c>
      <c r="BK208" s="1">
        <f>BK201</f>
        <v>102</v>
      </c>
      <c r="BL208" s="1">
        <f>BL203/BK201</f>
        <v>0.0138235294117647</v>
      </c>
      <c r="BM208" s="1">
        <f>BM201</f>
        <v>271</v>
      </c>
      <c r="BN208" s="1">
        <f>BN203/BM201</f>
        <v>0.0299245756457565</v>
      </c>
      <c r="BO208" s="1">
        <f>BO201</f>
        <v>127</v>
      </c>
      <c r="BP208" s="1">
        <f>BP203/BO201</f>
        <v>0.0251933858267717</v>
      </c>
      <c r="BQ208" s="1">
        <v>27</v>
      </c>
      <c r="BR208" s="1">
        <v>1.11</v>
      </c>
      <c r="BS208" s="1">
        <f>BQ211</f>
        <v>262</v>
      </c>
      <c r="BT208" s="1">
        <f>BT203/BT202</f>
        <v>0.041030534351145</v>
      </c>
      <c r="BU208" s="1">
        <v>17</v>
      </c>
      <c r="BV208" s="1">
        <v>0.54</v>
      </c>
      <c r="BW208" s="1">
        <f>BU211</f>
        <v>135</v>
      </c>
      <c r="BX208" s="1">
        <f>BX203/BX202</f>
        <v>0.0342962962962963</v>
      </c>
      <c r="BY208" s="1">
        <v>22</v>
      </c>
      <c r="BZ208" s="1">
        <v>22</v>
      </c>
      <c r="CA208" s="1">
        <f>BZ211/20</f>
        <v>24.95</v>
      </c>
      <c r="CB208" s="1">
        <f>CA203/BZ211</f>
        <v>0.0492977154308617</v>
      </c>
      <c r="CC208" s="1">
        <v>14</v>
      </c>
      <c r="CD208" s="1">
        <v>16</v>
      </c>
      <c r="CE208" s="1">
        <f>CD211/20</f>
        <v>12.05</v>
      </c>
      <c r="CF208" s="1">
        <f>CE203/CD211</f>
        <v>0.0421558506224066</v>
      </c>
      <c r="CG208" s="3"/>
      <c r="CH208" s="1">
        <f>CH201</f>
        <v>176</v>
      </c>
      <c r="CI208" s="1">
        <f>CI203/CH201</f>
        <v>0.00721340909090909</v>
      </c>
      <c r="CJ208" s="1">
        <f>CJ201</f>
        <v>91</v>
      </c>
      <c r="CK208" s="1">
        <f>CK203/CJ201</f>
        <v>0.00428087912087912</v>
      </c>
      <c r="CL208" s="1">
        <f>CL201</f>
        <v>218</v>
      </c>
      <c r="CM208" s="1">
        <f>CM203/CL201</f>
        <v>0.0177961467889908</v>
      </c>
      <c r="CN208" s="1">
        <f>CN201</f>
        <v>117</v>
      </c>
      <c r="CO208" s="1">
        <f>CO203/CN201</f>
        <v>0.013671452991453</v>
      </c>
      <c r="CP208" s="1">
        <f>CP201</f>
        <v>231</v>
      </c>
      <c r="CQ208" s="1">
        <f>CQ203/CP201</f>
        <v>0.029781645021645</v>
      </c>
      <c r="CR208" s="1">
        <f>CR201</f>
        <v>124</v>
      </c>
      <c r="CS208" s="1">
        <f>CS203/CR201</f>
        <v>0.0250770967741935</v>
      </c>
      <c r="CT208" s="1">
        <f>CT201</f>
        <v>238</v>
      </c>
      <c r="CU208" s="1">
        <f>CU201/CT201</f>
        <v>0.0409243697478992</v>
      </c>
      <c r="CV208" s="1">
        <f>CV201</f>
        <v>103</v>
      </c>
      <c r="CW208" s="1">
        <f>CW201/CV201</f>
        <v>0.0341747572815534</v>
      </c>
      <c r="CX208" s="1">
        <f>CX201/20</f>
        <v>24.25</v>
      </c>
      <c r="CY208" s="1">
        <f>CY201/CX201</f>
        <v>0.0491752577319588</v>
      </c>
      <c r="DA208" s="1">
        <f>DA201/20</f>
        <v>11.25</v>
      </c>
      <c r="DB208" s="1">
        <f>DB201/DA201</f>
        <v>0.0420444444444444</v>
      </c>
    </row>
    <row r="209" spans="1:106">
      <c r="A209" s="3"/>
      <c r="O209" s="1">
        <v>23</v>
      </c>
      <c r="P209" s="1">
        <v>0.91</v>
      </c>
      <c r="S209" s="1">
        <v>8</v>
      </c>
      <c r="T209" s="1">
        <v>0.25</v>
      </c>
      <c r="W209" s="1">
        <v>20</v>
      </c>
      <c r="X209" s="1">
        <v>20</v>
      </c>
      <c r="AA209" s="1">
        <v>7</v>
      </c>
      <c r="AB209" s="1">
        <v>8</v>
      </c>
      <c r="AE209" s="3"/>
      <c r="BC209" s="3"/>
      <c r="BN209" s="1">
        <f>BN208-BJ208</f>
        <v>0.0120060236095574</v>
      </c>
      <c r="BP209" s="1">
        <f>BP208-BL208</f>
        <v>0.0113698564150069</v>
      </c>
      <c r="BQ209" s="1">
        <v>26</v>
      </c>
      <c r="BR209" s="1">
        <v>1.08</v>
      </c>
      <c r="BT209" s="1">
        <f>BT208-BN208</f>
        <v>0.0111059587053886</v>
      </c>
      <c r="BU209" s="1">
        <v>10</v>
      </c>
      <c r="BV209" s="1">
        <v>0.35</v>
      </c>
      <c r="BX209" s="1">
        <f>BX208-BP208</f>
        <v>0.00910291046952464</v>
      </c>
      <c r="BY209" s="1">
        <v>26</v>
      </c>
      <c r="BZ209" s="1">
        <v>32</v>
      </c>
      <c r="CB209" s="1">
        <f>CB208-BT208</f>
        <v>0.00826718107971669</v>
      </c>
      <c r="CC209" s="1">
        <v>13</v>
      </c>
      <c r="CD209" s="1">
        <v>12</v>
      </c>
      <c r="CF209" s="1">
        <f>CF208-BX208</f>
        <v>0.00785955432611034</v>
      </c>
      <c r="CG209" s="3"/>
      <c r="CI209" s="1">
        <f>CI208-0</f>
        <v>0.00721340909090909</v>
      </c>
      <c r="CK209" s="1">
        <f>CK208-0</f>
        <v>0.00428087912087912</v>
      </c>
      <c r="CM209" s="1">
        <f>CM208-CI208</f>
        <v>0.0105827376980817</v>
      </c>
      <c r="CO209" s="1">
        <f>CO208-CK208</f>
        <v>0.00939057387057387</v>
      </c>
      <c r="CQ209" s="1">
        <f>CQ208-CM208</f>
        <v>0.0119854982326542</v>
      </c>
      <c r="CS209" s="1">
        <f>CS208-CO208</f>
        <v>0.0114056437827406</v>
      </c>
      <c r="CU209" s="1">
        <f>CU208-CQ208</f>
        <v>0.0111427247262541</v>
      </c>
      <c r="CW209" s="1">
        <f>CW208-CS208</f>
        <v>0.00909766050735985</v>
      </c>
      <c r="CY209" s="1">
        <f>CY208-CU208</f>
        <v>0.0082508879840596</v>
      </c>
      <c r="DB209" s="1">
        <f>DB208-CW208</f>
        <v>0.00786968716289105</v>
      </c>
    </row>
    <row r="210" spans="1:85">
      <c r="A210" s="3"/>
      <c r="O210" s="1">
        <v>21</v>
      </c>
      <c r="P210" s="1">
        <v>0.76</v>
      </c>
      <c r="S210" s="1">
        <v>7</v>
      </c>
      <c r="T210" s="1">
        <v>0.23</v>
      </c>
      <c r="W210" s="1">
        <v>21</v>
      </c>
      <c r="X210" s="1">
        <v>19</v>
      </c>
      <c r="AA210" s="1">
        <v>9</v>
      </c>
      <c r="AB210" s="1">
        <v>8</v>
      </c>
      <c r="AE210" s="3"/>
      <c r="BC210" s="3"/>
      <c r="BQ210" s="1">
        <v>27</v>
      </c>
      <c r="BR210" s="1">
        <v>1.13</v>
      </c>
      <c r="BU210" s="1">
        <v>18</v>
      </c>
      <c r="BV210" s="1">
        <v>0.69</v>
      </c>
      <c r="BY210" s="1">
        <v>24</v>
      </c>
      <c r="BZ210" s="1">
        <v>20</v>
      </c>
      <c r="CC210" s="1">
        <v>12</v>
      </c>
      <c r="CD210" s="1">
        <v>12</v>
      </c>
      <c r="CG210" s="3"/>
    </row>
    <row r="211" spans="1:85">
      <c r="A211" s="4" t="s">
        <v>11</v>
      </c>
      <c r="O211" s="1">
        <f>SUM(O201:O210)</f>
        <v>206</v>
      </c>
      <c r="P211" s="1">
        <f>SUM(P201:P210)</f>
        <v>7.65</v>
      </c>
      <c r="S211" s="1">
        <f>SUM(S201:S210)</f>
        <v>87</v>
      </c>
      <c r="T211" s="1">
        <f>SUM(T201:T210)</f>
        <v>2.73</v>
      </c>
      <c r="X211" s="1">
        <f>SUM(W201:X210)</f>
        <v>447</v>
      </c>
      <c r="AB211" s="1">
        <f>SUM(AA201:AB210)</f>
        <v>177</v>
      </c>
      <c r="AE211" s="4"/>
      <c r="BC211" s="4" t="s">
        <v>11</v>
      </c>
      <c r="BQ211" s="1">
        <f>SUM(BQ201:BQ210)</f>
        <v>262</v>
      </c>
      <c r="BR211" s="1">
        <f>SUM(BR201:BR210)</f>
        <v>10.75</v>
      </c>
      <c r="BU211" s="1">
        <f>SUM(BU201:BU210)</f>
        <v>135</v>
      </c>
      <c r="BV211" s="1">
        <f>SUM(BV201:BV210)</f>
        <v>4.63</v>
      </c>
      <c r="BZ211" s="1">
        <f>SUM(BY201:BZ210)</f>
        <v>499</v>
      </c>
      <c r="CD211" s="1">
        <f>SUM(CC201:CD210)</f>
        <v>241</v>
      </c>
      <c r="CG211" s="4"/>
    </row>
    <row r="212" spans="1:106">
      <c r="A212" s="3" t="s">
        <v>48</v>
      </c>
      <c r="B212" s="1">
        <v>58</v>
      </c>
      <c r="C212" s="1">
        <v>171</v>
      </c>
      <c r="D212" s="1">
        <v>2.49</v>
      </c>
      <c r="E212" s="1">
        <v>85</v>
      </c>
      <c r="F212" s="1">
        <v>1.52</v>
      </c>
      <c r="G212" s="1">
        <v>220</v>
      </c>
      <c r="H212" s="1">
        <v>3.69</v>
      </c>
      <c r="I212" s="1">
        <v>123</v>
      </c>
      <c r="J212" s="1">
        <v>1.54</v>
      </c>
      <c r="K212" s="1">
        <v>290</v>
      </c>
      <c r="L212" s="1">
        <v>9.24</v>
      </c>
      <c r="M212" s="1">
        <v>137</v>
      </c>
      <c r="N212" s="1">
        <v>4.28</v>
      </c>
      <c r="O212" s="1">
        <v>31</v>
      </c>
      <c r="P212" s="1">
        <v>1.26</v>
      </c>
      <c r="S212" s="1">
        <v>16</v>
      </c>
      <c r="T212" s="1">
        <v>0.51</v>
      </c>
      <c r="W212" s="1">
        <v>26</v>
      </c>
      <c r="X212" s="1">
        <v>22</v>
      </c>
      <c r="Y212" s="1">
        <v>22.06</v>
      </c>
      <c r="AA212" s="1">
        <v>7</v>
      </c>
      <c r="AB212" s="1">
        <v>5</v>
      </c>
      <c r="AC212" s="1">
        <v>7.84</v>
      </c>
      <c r="AE212" s="3"/>
      <c r="AF212" s="1">
        <v>189</v>
      </c>
      <c r="AG212" s="1">
        <v>2.61</v>
      </c>
      <c r="AH212" s="1">
        <v>79</v>
      </c>
      <c r="AI212" s="1">
        <v>1.48</v>
      </c>
      <c r="AJ212" s="1">
        <v>224</v>
      </c>
      <c r="AK212" s="1">
        <v>4.83</v>
      </c>
      <c r="AL212" s="1">
        <v>104</v>
      </c>
      <c r="AM212" s="1">
        <v>2.39</v>
      </c>
      <c r="AN212" s="1">
        <v>224</v>
      </c>
      <c r="AO212" s="1">
        <v>7.36</v>
      </c>
      <c r="AP212" s="1">
        <v>134</v>
      </c>
      <c r="AQ212" s="1">
        <v>4.19</v>
      </c>
      <c r="AR212" s="1">
        <v>264</v>
      </c>
      <c r="AS212" s="1">
        <v>9.85</v>
      </c>
      <c r="AT212" s="1">
        <v>106</v>
      </c>
      <c r="AU212" s="1">
        <v>3.35</v>
      </c>
      <c r="AV212" s="1">
        <v>457</v>
      </c>
      <c r="AW212" s="1">
        <v>21.04</v>
      </c>
      <c r="AY212" s="1">
        <v>167</v>
      </c>
      <c r="AZ212" s="1">
        <v>6.23</v>
      </c>
      <c r="BC212" s="3" t="s">
        <v>49</v>
      </c>
      <c r="BD212" s="1">
        <v>127</v>
      </c>
      <c r="BE212" s="1">
        <v>176</v>
      </c>
      <c r="BF212" s="1">
        <v>2.38</v>
      </c>
      <c r="BG212" s="1">
        <v>109</v>
      </c>
      <c r="BH212" s="1">
        <v>1.58</v>
      </c>
      <c r="BI212" s="1">
        <v>203</v>
      </c>
      <c r="BJ212" s="1">
        <v>3.64</v>
      </c>
      <c r="BK212" s="1">
        <v>118</v>
      </c>
      <c r="BL212" s="1">
        <v>1.63</v>
      </c>
      <c r="BM212" s="1">
        <v>259</v>
      </c>
      <c r="BN212" s="1">
        <v>8.84</v>
      </c>
      <c r="BO212" s="1">
        <v>120</v>
      </c>
      <c r="BP212" s="1">
        <v>4.13</v>
      </c>
      <c r="BQ212" s="1">
        <v>27</v>
      </c>
      <c r="BR212" s="1">
        <v>0.97</v>
      </c>
      <c r="BU212" s="1">
        <v>15</v>
      </c>
      <c r="BV212" s="1">
        <v>0.39</v>
      </c>
      <c r="BY212" s="1">
        <v>22</v>
      </c>
      <c r="BZ212" s="1">
        <v>22</v>
      </c>
      <c r="CA212" s="1">
        <v>25.49</v>
      </c>
      <c r="CC212" s="1">
        <v>11</v>
      </c>
      <c r="CD212" s="1">
        <v>13</v>
      </c>
      <c r="CE212" s="1">
        <v>11.28</v>
      </c>
      <c r="CG212" s="3"/>
      <c r="CH212" s="1">
        <v>182</v>
      </c>
      <c r="CI212" s="1">
        <v>2.4</v>
      </c>
      <c r="CJ212" s="1">
        <v>87</v>
      </c>
      <c r="CK212" s="1">
        <v>1.47</v>
      </c>
      <c r="CL212" s="1">
        <v>208</v>
      </c>
      <c r="CM212" s="1">
        <v>4.81</v>
      </c>
      <c r="CN212" s="1">
        <v>103</v>
      </c>
      <c r="CO212" s="1">
        <v>2.51</v>
      </c>
      <c r="CP212" s="1">
        <v>243</v>
      </c>
      <c r="CQ212" s="1">
        <v>8.33</v>
      </c>
      <c r="CR212" s="1">
        <v>104</v>
      </c>
      <c r="CS212" s="1">
        <v>3.71</v>
      </c>
      <c r="CT212" s="1">
        <v>240</v>
      </c>
      <c r="CU212" s="1">
        <v>9.79</v>
      </c>
      <c r="CV212" s="1">
        <v>112</v>
      </c>
      <c r="CW212" s="1">
        <v>3.83</v>
      </c>
      <c r="CX212" s="1">
        <v>482</v>
      </c>
      <c r="CY212" s="1">
        <v>23.69</v>
      </c>
      <c r="DA212" s="1">
        <v>229</v>
      </c>
      <c r="DB212" s="1">
        <v>9.68</v>
      </c>
    </row>
    <row r="213" spans="1:97">
      <c r="A213" s="3"/>
      <c r="D213" s="1">
        <v>1.10044</v>
      </c>
      <c r="F213" s="1">
        <v>1.10044</v>
      </c>
      <c r="L213" s="1">
        <v>1.10044</v>
      </c>
      <c r="N213" s="1">
        <v>1.10044</v>
      </c>
      <c r="O213" s="1">
        <v>30</v>
      </c>
      <c r="P213" s="1">
        <v>1.18</v>
      </c>
      <c r="R213" s="1">
        <f>O222</f>
        <v>274</v>
      </c>
      <c r="S213" s="1">
        <v>21</v>
      </c>
      <c r="T213" s="1">
        <v>0.66</v>
      </c>
      <c r="V213" s="1">
        <f>S222</f>
        <v>157</v>
      </c>
      <c r="W213" s="1">
        <v>23</v>
      </c>
      <c r="X213" s="1">
        <v>23</v>
      </c>
      <c r="Y213" s="1">
        <v>1.10044</v>
      </c>
      <c r="AA213" s="1">
        <v>12</v>
      </c>
      <c r="AB213" s="1">
        <v>11</v>
      </c>
      <c r="AC213" s="1">
        <v>1.10044</v>
      </c>
      <c r="AE213" s="3"/>
      <c r="AG213" s="1">
        <v>1.10044</v>
      </c>
      <c r="AI213" s="1">
        <v>1.10044</v>
      </c>
      <c r="AK213" s="1">
        <v>1.10044</v>
      </c>
      <c r="AM213" s="1">
        <v>1.10044</v>
      </c>
      <c r="AO213" s="1">
        <v>1.10044</v>
      </c>
      <c r="AQ213" s="1">
        <v>1.10044</v>
      </c>
      <c r="BC213" s="3"/>
      <c r="BF213" s="1">
        <v>1.10044</v>
      </c>
      <c r="BH213" s="1">
        <v>1.10044</v>
      </c>
      <c r="BN213" s="1">
        <v>1.10044</v>
      </c>
      <c r="BP213" s="1">
        <v>1.10044</v>
      </c>
      <c r="BQ213" s="1">
        <v>30</v>
      </c>
      <c r="BR213" s="1">
        <v>1.24</v>
      </c>
      <c r="BT213" s="1">
        <f>BQ222</f>
        <v>250</v>
      </c>
      <c r="BU213" s="1">
        <v>20</v>
      </c>
      <c r="BV213" s="1">
        <v>0.64</v>
      </c>
      <c r="BX213" s="1">
        <f>BU222</f>
        <v>127</v>
      </c>
      <c r="BY213" s="1">
        <v>25</v>
      </c>
      <c r="BZ213" s="1">
        <v>19</v>
      </c>
      <c r="CA213" s="1">
        <v>1.10044</v>
      </c>
      <c r="CC213" s="1">
        <v>11</v>
      </c>
      <c r="CD213" s="1">
        <v>5</v>
      </c>
      <c r="CE213" s="1">
        <v>1.10044</v>
      </c>
      <c r="CG213" s="3"/>
      <c r="CI213" s="1">
        <v>1.10044</v>
      </c>
      <c r="CK213" s="1">
        <v>1.10044</v>
      </c>
      <c r="CM213" s="1">
        <v>1.10044</v>
      </c>
      <c r="CO213" s="1">
        <v>1.10044</v>
      </c>
      <c r="CQ213" s="1">
        <v>1.10044</v>
      </c>
      <c r="CS213" s="1">
        <v>1.10044</v>
      </c>
    </row>
    <row r="214" spans="1:97">
      <c r="A214" s="3"/>
      <c r="D214" s="1">
        <f>D212-D213</f>
        <v>1.38956</v>
      </c>
      <c r="F214" s="1">
        <f>F212-F213</f>
        <v>0.41956</v>
      </c>
      <c r="H214" s="1">
        <f>H212</f>
        <v>3.69</v>
      </c>
      <c r="J214" s="1">
        <f>J212</f>
        <v>1.54</v>
      </c>
      <c r="L214" s="1">
        <f>L212-L213</f>
        <v>8.13956</v>
      </c>
      <c r="N214" s="1">
        <f>N212-N213</f>
        <v>3.17956</v>
      </c>
      <c r="O214" s="1">
        <v>29</v>
      </c>
      <c r="P214" s="1">
        <v>1.21</v>
      </c>
      <c r="R214" s="1">
        <f>P222</f>
        <v>10.26</v>
      </c>
      <c r="S214" s="1">
        <v>20</v>
      </c>
      <c r="T214" s="1">
        <v>0.64</v>
      </c>
      <c r="V214" s="1">
        <f>T222</f>
        <v>4.98</v>
      </c>
      <c r="W214" s="1">
        <v>18</v>
      </c>
      <c r="X214" s="1">
        <v>25</v>
      </c>
      <c r="Y214" s="1">
        <f>Y212-Y213</f>
        <v>20.95956</v>
      </c>
      <c r="AA214" s="1">
        <v>13</v>
      </c>
      <c r="AB214" s="1">
        <v>8</v>
      </c>
      <c r="AC214" s="1">
        <f>AC212-AC213</f>
        <v>6.73956</v>
      </c>
      <c r="AE214" s="3"/>
      <c r="AG214" s="1">
        <f>AG212-AG213</f>
        <v>1.50956</v>
      </c>
      <c r="AI214" s="1">
        <f>AI212-AI213</f>
        <v>0.37956</v>
      </c>
      <c r="AK214" s="1">
        <f>AK212-AK213</f>
        <v>3.72956</v>
      </c>
      <c r="AM214" s="1">
        <f>AM212-AM213</f>
        <v>1.28956</v>
      </c>
      <c r="AO214" s="1">
        <f>AO212-AO213</f>
        <v>6.25956</v>
      </c>
      <c r="AQ214" s="1">
        <f>AQ212-AQ213</f>
        <v>3.08956</v>
      </c>
      <c r="BC214" s="3"/>
      <c r="BF214" s="1">
        <f>BF212-BF213</f>
        <v>1.27956</v>
      </c>
      <c r="BH214" s="1">
        <f>BH212-BH213</f>
        <v>0.47956</v>
      </c>
      <c r="BJ214" s="1">
        <f>BJ212</f>
        <v>3.64</v>
      </c>
      <c r="BL214" s="1">
        <f>BL212</f>
        <v>1.63</v>
      </c>
      <c r="BN214" s="1">
        <f>BN212-BN213</f>
        <v>7.73956</v>
      </c>
      <c r="BP214" s="1">
        <f>BP212-BP213</f>
        <v>3.02956</v>
      </c>
      <c r="BQ214" s="1">
        <v>24</v>
      </c>
      <c r="BR214" s="1">
        <v>0.99</v>
      </c>
      <c r="BT214" s="1">
        <f>BR222</f>
        <v>10.23</v>
      </c>
      <c r="BU214" s="1">
        <v>14</v>
      </c>
      <c r="BV214" s="1">
        <v>0.48</v>
      </c>
      <c r="BX214" s="1">
        <f>BV222</f>
        <v>4.36</v>
      </c>
      <c r="BY214" s="1">
        <v>26</v>
      </c>
      <c r="BZ214" s="1">
        <v>26</v>
      </c>
      <c r="CA214" s="1">
        <f>CA212-CA213</f>
        <v>24.38956</v>
      </c>
      <c r="CC214" s="1">
        <v>16</v>
      </c>
      <c r="CD214" s="1">
        <v>11</v>
      </c>
      <c r="CE214" s="1">
        <f>CE212-CE213</f>
        <v>10.17956</v>
      </c>
      <c r="CG214" s="3"/>
      <c r="CI214" s="1">
        <f>CI212-CI213</f>
        <v>1.29956</v>
      </c>
      <c r="CK214" s="1">
        <f>CK212-CK213</f>
        <v>0.36956</v>
      </c>
      <c r="CM214" s="1">
        <f>CM212-CM213</f>
        <v>3.70956</v>
      </c>
      <c r="CO214" s="1">
        <f>CO212-CO213</f>
        <v>1.40956</v>
      </c>
      <c r="CQ214" s="1">
        <f>CQ212-CQ213</f>
        <v>7.22956</v>
      </c>
      <c r="CS214" s="1">
        <f>CS212-CS213</f>
        <v>2.60956</v>
      </c>
    </row>
    <row r="215" spans="1:85">
      <c r="A215" s="3"/>
      <c r="O215" s="1">
        <v>23</v>
      </c>
      <c r="P215" s="1">
        <v>0.8</v>
      </c>
      <c r="S215" s="1">
        <v>9</v>
      </c>
      <c r="T215" s="1">
        <v>0.28</v>
      </c>
      <c r="W215" s="1">
        <v>25</v>
      </c>
      <c r="X215" s="1">
        <v>21</v>
      </c>
      <c r="AA215" s="1">
        <v>11</v>
      </c>
      <c r="AB215" s="1">
        <v>8</v>
      </c>
      <c r="AE215" s="3"/>
      <c r="BC215" s="3"/>
      <c r="BQ215" s="1">
        <v>20</v>
      </c>
      <c r="BR215" s="1">
        <v>0.96</v>
      </c>
      <c r="BU215" s="1">
        <v>10</v>
      </c>
      <c r="BV215" s="1">
        <v>0.49</v>
      </c>
      <c r="BY215" s="1">
        <v>24</v>
      </c>
      <c r="BZ215" s="1">
        <v>31</v>
      </c>
      <c r="CC215" s="1">
        <v>9</v>
      </c>
      <c r="CD215" s="1">
        <v>14</v>
      </c>
      <c r="CG215" s="3"/>
    </row>
    <row r="216" spans="1:85">
      <c r="A216" s="3"/>
      <c r="O216" s="1">
        <v>24</v>
      </c>
      <c r="P216" s="1">
        <v>0.84</v>
      </c>
      <c r="S216" s="1">
        <v>15</v>
      </c>
      <c r="T216" s="1">
        <v>0.47</v>
      </c>
      <c r="W216" s="1">
        <v>26</v>
      </c>
      <c r="X216" s="1">
        <v>21</v>
      </c>
      <c r="AA216" s="1">
        <v>10</v>
      </c>
      <c r="AB216" s="1">
        <v>11</v>
      </c>
      <c r="AE216" s="3"/>
      <c r="BC216" s="3"/>
      <c r="BQ216" s="1">
        <v>30</v>
      </c>
      <c r="BR216" s="1">
        <v>1.26</v>
      </c>
      <c r="BU216" s="1">
        <v>15</v>
      </c>
      <c r="BV216" s="1">
        <v>0.58</v>
      </c>
      <c r="BY216" s="1">
        <v>23</v>
      </c>
      <c r="BZ216" s="1">
        <v>24</v>
      </c>
      <c r="CC216" s="1">
        <v>11</v>
      </c>
      <c r="CD216" s="1">
        <v>11</v>
      </c>
      <c r="CG216" s="3"/>
    </row>
    <row r="217" spans="1:106">
      <c r="A217" s="3"/>
      <c r="O217" s="1">
        <v>31</v>
      </c>
      <c r="P217" s="1">
        <v>1.21</v>
      </c>
      <c r="S217" s="1">
        <v>20</v>
      </c>
      <c r="T217" s="1">
        <v>0.62</v>
      </c>
      <c r="W217" s="1">
        <v>21</v>
      </c>
      <c r="X217" s="1">
        <v>27</v>
      </c>
      <c r="AA217" s="1">
        <v>11</v>
      </c>
      <c r="AB217" s="1">
        <v>7</v>
      </c>
      <c r="AD217" s="1">
        <f>Y219*Z219+AC219*AD219</f>
        <v>1.384956</v>
      </c>
      <c r="AE217" s="3"/>
      <c r="AZ217" s="1">
        <f>AV219*AW219+AY219*AZ219</f>
        <v>1.3635</v>
      </c>
      <c r="BC217" s="3"/>
      <c r="BQ217" s="1">
        <v>26</v>
      </c>
      <c r="BR217" s="1">
        <v>1.09</v>
      </c>
      <c r="BU217" s="1">
        <v>14</v>
      </c>
      <c r="BV217" s="1">
        <v>0.49</v>
      </c>
      <c r="BY217" s="1">
        <v>23</v>
      </c>
      <c r="BZ217" s="1">
        <v>24</v>
      </c>
      <c r="CC217" s="1">
        <v>9</v>
      </c>
      <c r="CD217" s="1">
        <v>11</v>
      </c>
      <c r="CF217" s="1">
        <f>CA219*CB219+CE219*CF219</f>
        <v>1.728456</v>
      </c>
      <c r="CG217" s="3"/>
      <c r="DB217" s="1">
        <f>CX219*CY219+DA219*DB219</f>
        <v>1.6685</v>
      </c>
    </row>
    <row r="218" spans="1:85">
      <c r="A218" s="3"/>
      <c r="O218" s="1">
        <v>25</v>
      </c>
      <c r="P218" s="1">
        <v>0.85</v>
      </c>
      <c r="S218" s="1">
        <v>10</v>
      </c>
      <c r="T218" s="1">
        <v>0.33</v>
      </c>
      <c r="W218" s="1">
        <v>24</v>
      </c>
      <c r="X218" s="1">
        <v>16</v>
      </c>
      <c r="AA218" s="1">
        <v>8</v>
      </c>
      <c r="AB218" s="1">
        <v>7</v>
      </c>
      <c r="AE218" s="3"/>
      <c r="BC218" s="3"/>
      <c r="BQ218" s="1">
        <v>31</v>
      </c>
      <c r="BR218" s="1">
        <v>1.24</v>
      </c>
      <c r="BU218" s="1">
        <v>16</v>
      </c>
      <c r="BV218" s="1">
        <v>0.61</v>
      </c>
      <c r="BY218" s="1">
        <v>24</v>
      </c>
      <c r="BZ218" s="1">
        <v>26</v>
      </c>
      <c r="CC218" s="1">
        <v>14</v>
      </c>
      <c r="CD218" s="1">
        <v>14</v>
      </c>
      <c r="CG218" s="3"/>
    </row>
    <row r="219" spans="1:106">
      <c r="A219" s="3"/>
      <c r="C219" s="1">
        <f>C212</f>
        <v>171</v>
      </c>
      <c r="D219" s="1">
        <f>D214/C212</f>
        <v>0.00812608187134503</v>
      </c>
      <c r="E219" s="1">
        <f>E212</f>
        <v>85</v>
      </c>
      <c r="F219" s="1">
        <f>F214/E212</f>
        <v>0.004936</v>
      </c>
      <c r="G219" s="1">
        <f>G212</f>
        <v>220</v>
      </c>
      <c r="H219" s="1">
        <f>H214/G212</f>
        <v>0.0167727272727273</v>
      </c>
      <c r="I219" s="1">
        <f>I212</f>
        <v>123</v>
      </c>
      <c r="J219" s="1">
        <f>J214/I212</f>
        <v>0.012520325203252</v>
      </c>
      <c r="K219" s="1">
        <f>K212</f>
        <v>290</v>
      </c>
      <c r="L219" s="1">
        <f>L214/K212</f>
        <v>0.0280674482758621</v>
      </c>
      <c r="M219" s="1">
        <f>M212</f>
        <v>137</v>
      </c>
      <c r="N219" s="1">
        <f>N214/M212</f>
        <v>0.0232084671532847</v>
      </c>
      <c r="O219" s="1">
        <v>24</v>
      </c>
      <c r="P219" s="1">
        <v>0.84</v>
      </c>
      <c r="Q219" s="1">
        <f>O222</f>
        <v>274</v>
      </c>
      <c r="R219" s="1">
        <f>R214/R213</f>
        <v>0.0374452554744526</v>
      </c>
      <c r="S219" s="1">
        <v>13</v>
      </c>
      <c r="T219" s="1">
        <v>0.41</v>
      </c>
      <c r="U219" s="1">
        <f>S222</f>
        <v>157</v>
      </c>
      <c r="V219" s="1">
        <f>V214/V213</f>
        <v>0.0317197452229299</v>
      </c>
      <c r="W219" s="1">
        <v>26</v>
      </c>
      <c r="X219" s="1">
        <v>25</v>
      </c>
      <c r="Y219" s="1">
        <f>X222/20</f>
        <v>22.7</v>
      </c>
      <c r="Z219" s="1">
        <f>Y214/X222</f>
        <v>0.0461664317180617</v>
      </c>
      <c r="AA219" s="1">
        <v>8</v>
      </c>
      <c r="AB219" s="1">
        <v>9</v>
      </c>
      <c r="AC219" s="1">
        <f>AB222/20</f>
        <v>9</v>
      </c>
      <c r="AD219" s="1">
        <f>AC214/AB222</f>
        <v>0.037442</v>
      </c>
      <c r="AE219" s="3"/>
      <c r="AF219" s="1">
        <f>AF212</f>
        <v>189</v>
      </c>
      <c r="AG219" s="1">
        <f>AG214/AF212</f>
        <v>0.00798708994708995</v>
      </c>
      <c r="AH219" s="1">
        <f>AH212</f>
        <v>79</v>
      </c>
      <c r="AI219" s="1">
        <f>AI214/AH212</f>
        <v>0.00480455696202532</v>
      </c>
      <c r="AJ219" s="1">
        <f>AJ212</f>
        <v>224</v>
      </c>
      <c r="AK219" s="1">
        <f>AK214/AJ212</f>
        <v>0.0166498214285714</v>
      </c>
      <c r="AL219" s="1">
        <f>AL212</f>
        <v>104</v>
      </c>
      <c r="AM219" s="1">
        <f>AM214/AL212</f>
        <v>0.0123996153846154</v>
      </c>
      <c r="AN219" s="1">
        <f>AN212</f>
        <v>224</v>
      </c>
      <c r="AO219" s="1">
        <f>AO214/AN212</f>
        <v>0.0279444642857143</v>
      </c>
      <c r="AP219" s="1">
        <f>AP212</f>
        <v>134</v>
      </c>
      <c r="AQ219" s="1">
        <f>AQ214/AP212</f>
        <v>0.0230564179104478</v>
      </c>
      <c r="AR219" s="1">
        <f>AR212</f>
        <v>264</v>
      </c>
      <c r="AS219" s="1">
        <f>AS212/AR212</f>
        <v>0.0373106060606061</v>
      </c>
      <c r="AT219" s="1">
        <f>AT212</f>
        <v>106</v>
      </c>
      <c r="AU219" s="1">
        <f>AU212/AT212</f>
        <v>0.0316037735849057</v>
      </c>
      <c r="AV219" s="1">
        <f>AV212/20</f>
        <v>22.85</v>
      </c>
      <c r="AW219" s="1">
        <f>AW212/AV212</f>
        <v>0.0460393873085339</v>
      </c>
      <c r="AY219" s="1">
        <f>AY212/20</f>
        <v>8.35</v>
      </c>
      <c r="AZ219" s="1">
        <f>AZ212/AY212</f>
        <v>0.0373053892215569</v>
      </c>
      <c r="BC219" s="3"/>
      <c r="BE219" s="1">
        <f>BE212</f>
        <v>176</v>
      </c>
      <c r="BF219" s="1">
        <f>BF214/BE212</f>
        <v>0.00727022727272727</v>
      </c>
      <c r="BG219" s="1">
        <f>BG212</f>
        <v>109</v>
      </c>
      <c r="BH219" s="1">
        <f>BH214/BG212</f>
        <v>0.00439963302752294</v>
      </c>
      <c r="BI219" s="1">
        <f>BI212</f>
        <v>203</v>
      </c>
      <c r="BJ219" s="1">
        <f>BJ214/BI212</f>
        <v>0.0179310344827586</v>
      </c>
      <c r="BK219" s="1">
        <f>BK212</f>
        <v>118</v>
      </c>
      <c r="BL219" s="1">
        <f>BL214/BK212</f>
        <v>0.0138135593220339</v>
      </c>
      <c r="BM219" s="1">
        <f>BM212</f>
        <v>259</v>
      </c>
      <c r="BN219" s="1">
        <f>BN214/BM212</f>
        <v>0.029882471042471</v>
      </c>
      <c r="BO219" s="1">
        <f>BO212</f>
        <v>120</v>
      </c>
      <c r="BP219" s="1">
        <f>BP214/BO212</f>
        <v>0.0252463333333333</v>
      </c>
      <c r="BQ219" s="1">
        <v>24</v>
      </c>
      <c r="BR219" s="1">
        <v>0.95</v>
      </c>
      <c r="BS219" s="1">
        <f>BQ222</f>
        <v>250</v>
      </c>
      <c r="BT219" s="1">
        <f>BT214/BT213</f>
        <v>0.04092</v>
      </c>
      <c r="BU219" s="1">
        <v>9</v>
      </c>
      <c r="BV219" s="1">
        <v>0.22</v>
      </c>
      <c r="BW219" s="1">
        <f>BU222</f>
        <v>127</v>
      </c>
      <c r="BX219" s="1">
        <f>BX214/BX213</f>
        <v>0.0343307086614173</v>
      </c>
      <c r="BY219" s="1">
        <v>27</v>
      </c>
      <c r="BZ219" s="1">
        <v>28</v>
      </c>
      <c r="CA219" s="1">
        <f>BZ222/20</f>
        <v>24.75</v>
      </c>
      <c r="CB219" s="1">
        <f>CA214/BZ222</f>
        <v>0.0492718383838384</v>
      </c>
      <c r="CC219" s="1">
        <v>12</v>
      </c>
      <c r="CD219" s="1">
        <v>17</v>
      </c>
      <c r="CE219" s="1">
        <f>CD222/20</f>
        <v>12</v>
      </c>
      <c r="CF219" s="1">
        <f>CE214/CD222</f>
        <v>0.0424148333333333</v>
      </c>
      <c r="CG219" s="3"/>
      <c r="CH219" s="1">
        <f>CH212</f>
        <v>182</v>
      </c>
      <c r="CI219" s="1">
        <f>CI214/CH212</f>
        <v>0.00714043956043956</v>
      </c>
      <c r="CJ219" s="1">
        <f>CJ212</f>
        <v>87</v>
      </c>
      <c r="CK219" s="1">
        <f>CK214/CJ212</f>
        <v>0.00424781609195402</v>
      </c>
      <c r="CL219" s="1">
        <f>CL212</f>
        <v>208</v>
      </c>
      <c r="CM219" s="1">
        <f>CM214/CL212</f>
        <v>0.0178344230769231</v>
      </c>
      <c r="CN219" s="1">
        <f>CN212</f>
        <v>103</v>
      </c>
      <c r="CO219" s="1">
        <f>CO214/CN212</f>
        <v>0.0136850485436893</v>
      </c>
      <c r="CP219" s="1">
        <f>CP212</f>
        <v>243</v>
      </c>
      <c r="CQ219" s="1">
        <f>CQ214/CP212</f>
        <v>0.0297512757201646</v>
      </c>
      <c r="CR219" s="1">
        <f>CR212</f>
        <v>104</v>
      </c>
      <c r="CS219" s="1">
        <f>CS214/CR212</f>
        <v>0.0250919230769231</v>
      </c>
      <c r="CT219" s="1">
        <f>CT212</f>
        <v>240</v>
      </c>
      <c r="CU219" s="1">
        <f>CU212/CT212</f>
        <v>0.0407916666666667</v>
      </c>
      <c r="CV219" s="1">
        <f>CV212</f>
        <v>112</v>
      </c>
      <c r="CW219" s="1">
        <f>CW212/CV212</f>
        <v>0.0341964285714286</v>
      </c>
      <c r="CX219" s="1">
        <f>CX212/20</f>
        <v>24.1</v>
      </c>
      <c r="CY219" s="1">
        <f>CY212/CX212</f>
        <v>0.049149377593361</v>
      </c>
      <c r="DA219" s="1">
        <f>DA212/20</f>
        <v>11.45</v>
      </c>
      <c r="DB219" s="1">
        <f>DB212/DA212</f>
        <v>0.0422707423580786</v>
      </c>
    </row>
    <row r="220" spans="1:106">
      <c r="A220" s="3"/>
      <c r="O220" s="1">
        <v>26</v>
      </c>
      <c r="P220" s="1">
        <v>0.88</v>
      </c>
      <c r="S220" s="1">
        <v>13</v>
      </c>
      <c r="T220" s="1">
        <v>0.43</v>
      </c>
      <c r="W220" s="1">
        <v>22</v>
      </c>
      <c r="X220" s="1">
        <v>18</v>
      </c>
      <c r="AA220" s="1">
        <v>8</v>
      </c>
      <c r="AB220" s="1">
        <v>9</v>
      </c>
      <c r="AE220" s="3"/>
      <c r="BC220" s="3"/>
      <c r="BN220" s="1">
        <f>BN219-BJ219</f>
        <v>0.0119514365597124</v>
      </c>
      <c r="BP220" s="1">
        <f>BP219-BL219</f>
        <v>0.0114327740112994</v>
      </c>
      <c r="BQ220" s="1">
        <v>18</v>
      </c>
      <c r="BR220" s="1">
        <v>0.72</v>
      </c>
      <c r="BT220" s="1">
        <f>BT219-BN219</f>
        <v>0.011037528957529</v>
      </c>
      <c r="BU220" s="1">
        <v>5</v>
      </c>
      <c r="BV220" s="1">
        <v>0.17</v>
      </c>
      <c r="BX220" s="1">
        <f>BX219-BP219</f>
        <v>0.00908437532808399</v>
      </c>
      <c r="BY220" s="1">
        <v>27</v>
      </c>
      <c r="BZ220" s="1">
        <v>25</v>
      </c>
      <c r="CB220" s="1">
        <f>CB219-BT219</f>
        <v>0.00835183838383838</v>
      </c>
      <c r="CC220" s="1">
        <v>10</v>
      </c>
      <c r="CD220" s="1">
        <v>16</v>
      </c>
      <c r="CF220" s="1">
        <f>CF219-BX219</f>
        <v>0.008084124671916</v>
      </c>
      <c r="CG220" s="3"/>
      <c r="CI220" s="1">
        <f>CI219-0</f>
        <v>0.00714043956043956</v>
      </c>
      <c r="CK220" s="1">
        <f>CK219-0</f>
        <v>0.00424781609195402</v>
      </c>
      <c r="CM220" s="1">
        <f>CM219-CI219</f>
        <v>0.0106939835164835</v>
      </c>
      <c r="CO220" s="1">
        <f>CO219-CK219</f>
        <v>0.0094372324517353</v>
      </c>
      <c r="CQ220" s="1">
        <f>CQ219-CM219</f>
        <v>0.0119168526432415</v>
      </c>
      <c r="CS220" s="1">
        <f>CS219-CO219</f>
        <v>0.0114068745332338</v>
      </c>
      <c r="CU220" s="1">
        <f>CU219-CQ219</f>
        <v>0.0110403909465021</v>
      </c>
      <c r="CW220" s="1">
        <f>CW219-CS219</f>
        <v>0.00910450549450549</v>
      </c>
      <c r="CY220" s="1">
        <f>CY219-CU219</f>
        <v>0.00835771092669434</v>
      </c>
      <c r="DB220" s="1">
        <f>DB219-CW219</f>
        <v>0.00807431378665003</v>
      </c>
    </row>
    <row r="221" spans="1:85">
      <c r="A221" s="3"/>
      <c r="O221" s="1">
        <v>31</v>
      </c>
      <c r="P221" s="1">
        <v>1.19</v>
      </c>
      <c r="S221" s="1">
        <v>20</v>
      </c>
      <c r="T221" s="1">
        <v>0.63</v>
      </c>
      <c r="W221" s="1">
        <v>24</v>
      </c>
      <c r="X221" s="1">
        <v>21</v>
      </c>
      <c r="AA221" s="1">
        <v>7</v>
      </c>
      <c r="AB221" s="1">
        <v>10</v>
      </c>
      <c r="AE221" s="3"/>
      <c r="BC221" s="3"/>
      <c r="BQ221" s="1">
        <v>20</v>
      </c>
      <c r="BR221" s="1">
        <v>0.81</v>
      </c>
      <c r="BU221" s="1">
        <v>9</v>
      </c>
      <c r="BV221" s="1">
        <v>0.29</v>
      </c>
      <c r="BY221" s="1">
        <v>23</v>
      </c>
      <c r="BZ221" s="1">
        <v>26</v>
      </c>
      <c r="CC221" s="1">
        <v>11</v>
      </c>
      <c r="CD221" s="1">
        <v>14</v>
      </c>
      <c r="CG221" s="3"/>
    </row>
    <row r="222" spans="1:85">
      <c r="A222" s="4" t="s">
        <v>11</v>
      </c>
      <c r="O222" s="1">
        <f>SUM(O212:O221)</f>
        <v>274</v>
      </c>
      <c r="P222" s="1">
        <f>SUM(P212:P221)</f>
        <v>10.26</v>
      </c>
      <c r="S222" s="1">
        <f>SUM(S212:S221)</f>
        <v>157</v>
      </c>
      <c r="T222" s="1">
        <f>SUM(T212:T221)</f>
        <v>4.98</v>
      </c>
      <c r="X222" s="1">
        <f>SUM(W212:X221)</f>
        <v>454</v>
      </c>
      <c r="AB222" s="1">
        <f>SUM(AA212:AB221)</f>
        <v>180</v>
      </c>
      <c r="AE222" s="4"/>
      <c r="BC222" s="4" t="s">
        <v>11</v>
      </c>
      <c r="BQ222" s="1">
        <f>SUM(BQ212:BQ221)</f>
        <v>250</v>
      </c>
      <c r="BR222" s="1">
        <f>SUM(BR212:BR221)</f>
        <v>10.23</v>
      </c>
      <c r="BU222" s="1">
        <f>SUM(BU212:BU221)</f>
        <v>127</v>
      </c>
      <c r="BV222" s="1">
        <f>SUM(BV212:BV221)</f>
        <v>4.36</v>
      </c>
      <c r="BZ222" s="1">
        <f>SUM(BY212:BZ221)</f>
        <v>495</v>
      </c>
      <c r="CD222" s="1">
        <f>SUM(CC212:CD221)</f>
        <v>240</v>
      </c>
      <c r="CG222" s="4"/>
    </row>
    <row r="223" spans="1:106">
      <c r="A223" s="3" t="s">
        <v>50</v>
      </c>
      <c r="B223" s="1">
        <v>61</v>
      </c>
      <c r="C223" s="1">
        <v>159</v>
      </c>
      <c r="D223" s="1">
        <v>2.37</v>
      </c>
      <c r="E223" s="1">
        <v>64</v>
      </c>
      <c r="F223" s="1">
        <v>1.43</v>
      </c>
      <c r="G223" s="1">
        <v>250</v>
      </c>
      <c r="H223" s="1">
        <v>4.18</v>
      </c>
      <c r="I223" s="1">
        <v>98</v>
      </c>
      <c r="J223" s="1">
        <v>1.17</v>
      </c>
      <c r="K223" s="1">
        <v>230</v>
      </c>
      <c r="L223" s="1">
        <v>7.57</v>
      </c>
      <c r="M223" s="1">
        <v>103</v>
      </c>
      <c r="N223" s="1">
        <v>3.47</v>
      </c>
      <c r="O223" s="1">
        <v>30</v>
      </c>
      <c r="P223" s="1">
        <v>1.16</v>
      </c>
      <c r="S223" s="1">
        <v>14</v>
      </c>
      <c r="T223" s="1">
        <v>0.43</v>
      </c>
      <c r="W223" s="1">
        <v>27</v>
      </c>
      <c r="X223" s="1">
        <v>27</v>
      </c>
      <c r="Y223" s="1">
        <v>22.23</v>
      </c>
      <c r="AA223" s="1">
        <v>12</v>
      </c>
      <c r="AB223" s="1">
        <v>8</v>
      </c>
      <c r="AC223" s="1">
        <v>7.59</v>
      </c>
      <c r="AE223" s="3"/>
      <c r="AF223" s="1">
        <v>200</v>
      </c>
      <c r="AG223" s="1">
        <v>2.65</v>
      </c>
      <c r="AH223" s="1">
        <v>86</v>
      </c>
      <c r="AI223" s="1">
        <v>1.53</v>
      </c>
      <c r="AJ223" s="1">
        <v>234</v>
      </c>
      <c r="AK223" s="1">
        <v>4.98</v>
      </c>
      <c r="AL223" s="1">
        <v>93</v>
      </c>
      <c r="AM223" s="1">
        <v>2.22</v>
      </c>
      <c r="AN223" s="1">
        <v>241</v>
      </c>
      <c r="AO223" s="1">
        <v>7.85</v>
      </c>
      <c r="AP223" s="1">
        <v>96</v>
      </c>
      <c r="AQ223" s="1">
        <v>3.31</v>
      </c>
      <c r="AR223" s="1">
        <v>251</v>
      </c>
      <c r="AS223" s="1">
        <v>9.29</v>
      </c>
      <c r="AT223" s="1">
        <v>83</v>
      </c>
      <c r="AU223" s="1">
        <v>2.62</v>
      </c>
      <c r="AV223" s="1">
        <v>442</v>
      </c>
      <c r="AW223" s="1">
        <v>20.16</v>
      </c>
      <c r="AY223" s="1">
        <v>177</v>
      </c>
      <c r="AZ223" s="1">
        <v>6.58</v>
      </c>
      <c r="BC223" s="3" t="s">
        <v>51</v>
      </c>
      <c r="BD223" s="1">
        <v>130</v>
      </c>
      <c r="BE223" s="1">
        <v>170</v>
      </c>
      <c r="BF223" s="1">
        <v>2.35</v>
      </c>
      <c r="BG223" s="1">
        <v>114</v>
      </c>
      <c r="BH223" s="1">
        <v>1.58</v>
      </c>
      <c r="BI223" s="1">
        <v>169</v>
      </c>
      <c r="BJ223" s="1">
        <v>3.03</v>
      </c>
      <c r="BK223" s="1">
        <v>126</v>
      </c>
      <c r="BL223" s="1">
        <v>1.74</v>
      </c>
      <c r="BM223" s="1">
        <v>241</v>
      </c>
      <c r="BN223" s="1">
        <v>8.31</v>
      </c>
      <c r="BO223" s="1">
        <v>106</v>
      </c>
      <c r="BP223" s="1">
        <v>3.77</v>
      </c>
      <c r="BQ223" s="1">
        <v>26</v>
      </c>
      <c r="BR223" s="1">
        <v>1.11</v>
      </c>
      <c r="BU223" s="1">
        <v>20</v>
      </c>
      <c r="BV223" s="1">
        <v>0.69</v>
      </c>
      <c r="BY223" s="1">
        <v>24</v>
      </c>
      <c r="BZ223" s="1">
        <v>24</v>
      </c>
      <c r="CA223" s="1">
        <v>25.19</v>
      </c>
      <c r="CC223" s="1">
        <v>12</v>
      </c>
      <c r="CD223" s="1">
        <v>12</v>
      </c>
      <c r="CE223" s="1">
        <v>11.55</v>
      </c>
      <c r="CG223" s="3"/>
      <c r="CH223" s="1">
        <v>171</v>
      </c>
      <c r="CI223" s="1">
        <v>2.34</v>
      </c>
      <c r="CJ223" s="1">
        <v>92</v>
      </c>
      <c r="CK223" s="1">
        <v>1.48</v>
      </c>
      <c r="CL223" s="1">
        <v>199</v>
      </c>
      <c r="CM223" s="1">
        <v>4.64</v>
      </c>
      <c r="CN223" s="1">
        <v>118</v>
      </c>
      <c r="CO223" s="1">
        <v>2.72</v>
      </c>
      <c r="CP223" s="1">
        <v>239</v>
      </c>
      <c r="CQ223" s="1">
        <v>8.22</v>
      </c>
      <c r="CR223" s="1">
        <v>115</v>
      </c>
      <c r="CS223" s="1">
        <v>3.98</v>
      </c>
      <c r="CT223" s="1">
        <v>245</v>
      </c>
      <c r="CU223" s="1">
        <v>9.99</v>
      </c>
      <c r="CV223" s="1">
        <v>161</v>
      </c>
      <c r="CW223" s="1">
        <v>5.48</v>
      </c>
      <c r="CX223" s="1">
        <v>478</v>
      </c>
      <c r="CY223" s="1">
        <v>23.44</v>
      </c>
      <c r="DA223" s="1">
        <v>236</v>
      </c>
      <c r="DB223" s="1">
        <v>9.91</v>
      </c>
    </row>
    <row r="224" spans="1:97">
      <c r="A224" s="3"/>
      <c r="D224" s="1">
        <v>1.10044</v>
      </c>
      <c r="F224" s="1">
        <v>1.10044</v>
      </c>
      <c r="L224" s="1">
        <v>1.10044</v>
      </c>
      <c r="N224" s="1">
        <v>1.10044</v>
      </c>
      <c r="O224" s="1">
        <v>31</v>
      </c>
      <c r="P224" s="1">
        <v>1.21</v>
      </c>
      <c r="R224" s="1">
        <f>O233</f>
        <v>251</v>
      </c>
      <c r="S224" s="1">
        <v>17</v>
      </c>
      <c r="T224" s="1">
        <v>0.59</v>
      </c>
      <c r="V224" s="1">
        <f>S233</f>
        <v>102</v>
      </c>
      <c r="W224" s="1">
        <v>27</v>
      </c>
      <c r="X224" s="1">
        <v>14</v>
      </c>
      <c r="Y224" s="1">
        <v>1.10044</v>
      </c>
      <c r="AA224" s="1">
        <v>8</v>
      </c>
      <c r="AB224" s="1">
        <v>8</v>
      </c>
      <c r="AC224" s="1">
        <v>1.10044</v>
      </c>
      <c r="AE224" s="3"/>
      <c r="AG224" s="1">
        <v>1.10044</v>
      </c>
      <c r="AI224" s="1">
        <v>1.10044</v>
      </c>
      <c r="AK224" s="1">
        <v>1.10044</v>
      </c>
      <c r="AM224" s="1">
        <v>1.10044</v>
      </c>
      <c r="AO224" s="1">
        <v>1.10044</v>
      </c>
      <c r="AQ224" s="1">
        <v>1.10044</v>
      </c>
      <c r="BC224" s="3"/>
      <c r="BF224" s="1">
        <v>1.10044</v>
      </c>
      <c r="BH224" s="1">
        <v>1.10044</v>
      </c>
      <c r="BN224" s="1">
        <v>1.10044</v>
      </c>
      <c r="BP224" s="1">
        <v>1.10044</v>
      </c>
      <c r="BQ224" s="1">
        <v>25</v>
      </c>
      <c r="BR224" s="1">
        <v>0.94</v>
      </c>
      <c r="BT224" s="1">
        <f>BQ233</f>
        <v>255</v>
      </c>
      <c r="BU224" s="1">
        <v>17</v>
      </c>
      <c r="BV224" s="1">
        <v>0.55</v>
      </c>
      <c r="BX224" s="1">
        <f>BU233</f>
        <v>166</v>
      </c>
      <c r="BY224" s="1">
        <v>26</v>
      </c>
      <c r="BZ224" s="1">
        <v>23</v>
      </c>
      <c r="CA224" s="1">
        <v>1.10044</v>
      </c>
      <c r="CC224" s="1">
        <v>12</v>
      </c>
      <c r="CD224" s="1">
        <v>11</v>
      </c>
      <c r="CE224" s="1">
        <v>1.10044</v>
      </c>
      <c r="CG224" s="3"/>
      <c r="CI224" s="1">
        <v>1.10044</v>
      </c>
      <c r="CK224" s="1">
        <v>1.10044</v>
      </c>
      <c r="CM224" s="1">
        <v>1.10044</v>
      </c>
      <c r="CO224" s="1">
        <v>1.10044</v>
      </c>
      <c r="CQ224" s="1">
        <v>1.10044</v>
      </c>
      <c r="CS224" s="1">
        <v>1.10044</v>
      </c>
    </row>
    <row r="225" spans="1:97">
      <c r="A225" s="3"/>
      <c r="D225" s="1">
        <f>D223-D224</f>
        <v>1.26956</v>
      </c>
      <c r="F225" s="1">
        <f>F223-F224</f>
        <v>0.32956</v>
      </c>
      <c r="H225" s="1">
        <f>H223</f>
        <v>4.18</v>
      </c>
      <c r="J225" s="1">
        <f>J223</f>
        <v>1.17</v>
      </c>
      <c r="L225" s="1">
        <f>L223-L224</f>
        <v>6.46956</v>
      </c>
      <c r="N225" s="1">
        <f>N223-N224</f>
        <v>2.36956</v>
      </c>
      <c r="O225" s="1">
        <v>26</v>
      </c>
      <c r="P225" s="1">
        <v>0.98</v>
      </c>
      <c r="R225" s="1">
        <f>P233</f>
        <v>9.32</v>
      </c>
      <c r="S225" s="1">
        <v>12</v>
      </c>
      <c r="T225" s="1">
        <v>0.38</v>
      </c>
      <c r="V225" s="1">
        <f>T233</f>
        <v>3.23</v>
      </c>
      <c r="W225" s="1">
        <v>27</v>
      </c>
      <c r="X225" s="1">
        <v>25</v>
      </c>
      <c r="Y225" s="1">
        <f>Y223-Y224</f>
        <v>21.12956</v>
      </c>
      <c r="AA225" s="1">
        <v>10</v>
      </c>
      <c r="AB225" s="1">
        <v>8</v>
      </c>
      <c r="AC225" s="1">
        <f>AC223-AC224</f>
        <v>6.48956</v>
      </c>
      <c r="AE225" s="3"/>
      <c r="AG225" s="1">
        <f>AG223-AG224</f>
        <v>1.54956</v>
      </c>
      <c r="AI225" s="1">
        <f>AI223-AI224</f>
        <v>0.42956</v>
      </c>
      <c r="AK225" s="1">
        <f>AK223-AK224</f>
        <v>3.87956</v>
      </c>
      <c r="AM225" s="1">
        <f>AM223-AM224</f>
        <v>1.11956</v>
      </c>
      <c r="AO225" s="1">
        <f>AO223-AO224</f>
        <v>6.74956</v>
      </c>
      <c r="AQ225" s="1">
        <f>AQ223-AQ224</f>
        <v>2.20956</v>
      </c>
      <c r="BC225" s="3"/>
      <c r="BF225" s="1">
        <f>BF223-BF224</f>
        <v>1.24956</v>
      </c>
      <c r="BH225" s="1">
        <f>BH223-BH224</f>
        <v>0.47956</v>
      </c>
      <c r="BJ225" s="1">
        <f>BJ223</f>
        <v>3.03</v>
      </c>
      <c r="BL225" s="1">
        <f>BL223</f>
        <v>1.74</v>
      </c>
      <c r="BN225" s="1">
        <f>BN223-BN224</f>
        <v>7.20956</v>
      </c>
      <c r="BP225" s="1">
        <f>BP223-BP224</f>
        <v>2.66956</v>
      </c>
      <c r="BQ225" s="1">
        <v>28</v>
      </c>
      <c r="BR225" s="1">
        <v>1.12</v>
      </c>
      <c r="BT225" s="1">
        <f>BR233</f>
        <v>10.43</v>
      </c>
      <c r="BU225" s="1">
        <v>18</v>
      </c>
      <c r="BV225" s="1">
        <v>0.66</v>
      </c>
      <c r="BX225" s="1">
        <f>BV233</f>
        <v>5.67</v>
      </c>
      <c r="BY225" s="1">
        <v>26</v>
      </c>
      <c r="BZ225" s="1">
        <v>24</v>
      </c>
      <c r="CA225" s="1">
        <f>CA223-CA224</f>
        <v>24.08956</v>
      </c>
      <c r="CC225" s="1">
        <v>10</v>
      </c>
      <c r="CD225" s="1">
        <v>10</v>
      </c>
      <c r="CE225" s="1">
        <f>CE223-CE224</f>
        <v>10.44956</v>
      </c>
      <c r="CG225" s="3"/>
      <c r="CI225" s="1">
        <f>CI223-CI224</f>
        <v>1.23956</v>
      </c>
      <c r="CK225" s="1">
        <f>CK223-CK224</f>
        <v>0.37956</v>
      </c>
      <c r="CM225" s="1">
        <f>CM223-CM224</f>
        <v>3.53956</v>
      </c>
      <c r="CO225" s="1">
        <f>CO223-CO224</f>
        <v>1.61956</v>
      </c>
      <c r="CQ225" s="1">
        <f>CQ223-CQ224</f>
        <v>7.11956</v>
      </c>
      <c r="CS225" s="1">
        <f>CS223-CS224</f>
        <v>2.87956</v>
      </c>
    </row>
    <row r="226" spans="1:85">
      <c r="A226" s="3"/>
      <c r="O226" s="1">
        <v>22</v>
      </c>
      <c r="P226" s="1">
        <v>0.78</v>
      </c>
      <c r="S226" s="1">
        <v>5</v>
      </c>
      <c r="T226" s="1">
        <v>0.15</v>
      </c>
      <c r="W226" s="1">
        <v>20</v>
      </c>
      <c r="X226" s="1">
        <v>26</v>
      </c>
      <c r="AA226" s="1">
        <v>7</v>
      </c>
      <c r="AB226" s="1">
        <v>10</v>
      </c>
      <c r="AE226" s="3"/>
      <c r="BC226" s="3"/>
      <c r="BQ226" s="1">
        <v>26</v>
      </c>
      <c r="BR226" s="1">
        <v>1.11</v>
      </c>
      <c r="BU226" s="1">
        <v>17</v>
      </c>
      <c r="BV226" s="1">
        <v>0.58</v>
      </c>
      <c r="BY226" s="1">
        <v>24</v>
      </c>
      <c r="BZ226" s="1">
        <v>23</v>
      </c>
      <c r="CC226" s="1">
        <v>12</v>
      </c>
      <c r="CD226" s="1">
        <v>14</v>
      </c>
      <c r="CG226" s="3"/>
    </row>
    <row r="227" spans="1:85">
      <c r="A227" s="3"/>
      <c r="O227" s="1">
        <v>30</v>
      </c>
      <c r="P227" s="1">
        <v>1.16</v>
      </c>
      <c r="S227" s="1">
        <v>6</v>
      </c>
      <c r="T227" s="1">
        <v>0.18</v>
      </c>
      <c r="W227" s="1">
        <v>20</v>
      </c>
      <c r="X227" s="1">
        <v>23</v>
      </c>
      <c r="AA227" s="1">
        <v>9</v>
      </c>
      <c r="AB227" s="1">
        <v>9</v>
      </c>
      <c r="AE227" s="3"/>
      <c r="BC227" s="3"/>
      <c r="BQ227" s="1">
        <v>20</v>
      </c>
      <c r="BR227" s="1">
        <v>0.84</v>
      </c>
      <c r="BU227" s="1">
        <v>10</v>
      </c>
      <c r="BV227" s="1">
        <v>0.36</v>
      </c>
      <c r="BY227" s="1">
        <v>30</v>
      </c>
      <c r="BZ227" s="1">
        <v>23</v>
      </c>
      <c r="CC227" s="1">
        <v>11</v>
      </c>
      <c r="CD227" s="1">
        <v>14</v>
      </c>
      <c r="CG227" s="3"/>
    </row>
    <row r="228" spans="1:106">
      <c r="A228" s="3"/>
      <c r="O228" s="1">
        <v>26</v>
      </c>
      <c r="P228" s="1">
        <v>0.93</v>
      </c>
      <c r="S228" s="1">
        <v>11</v>
      </c>
      <c r="T228" s="1">
        <v>0.35</v>
      </c>
      <c r="W228" s="1">
        <v>24</v>
      </c>
      <c r="X228" s="1">
        <v>20</v>
      </c>
      <c r="AA228" s="1">
        <v>7</v>
      </c>
      <c r="AB228" s="1">
        <v>8</v>
      </c>
      <c r="AD228" s="1">
        <f>Y230*Z230+AC230*AD230</f>
        <v>1.380956</v>
      </c>
      <c r="AE228" s="3"/>
      <c r="AZ228" s="1">
        <f>AV230*AW230+AY230*AZ230</f>
        <v>1.337</v>
      </c>
      <c r="BC228" s="3"/>
      <c r="BQ228" s="1">
        <v>28</v>
      </c>
      <c r="BR228" s="1">
        <v>1.16</v>
      </c>
      <c r="BU228" s="1">
        <v>23</v>
      </c>
      <c r="BV228" s="1">
        <v>0.86</v>
      </c>
      <c r="BY228" s="1">
        <v>26</v>
      </c>
      <c r="BZ228" s="1">
        <v>24</v>
      </c>
      <c r="CC228" s="1">
        <v>20</v>
      </c>
      <c r="CD228" s="1">
        <v>9</v>
      </c>
      <c r="CF228" s="1">
        <f>CA230*CB230+CE230*CF230</f>
        <v>1.726956</v>
      </c>
      <c r="CG228" s="3"/>
      <c r="DB228" s="1">
        <f>CX230*CY230+DA230*DB230</f>
        <v>1.6675</v>
      </c>
    </row>
    <row r="229" spans="1:85">
      <c r="A229" s="3"/>
      <c r="O229" s="1">
        <v>24</v>
      </c>
      <c r="P229" s="1">
        <v>0.84</v>
      </c>
      <c r="S229" s="1">
        <v>11</v>
      </c>
      <c r="T229" s="1">
        <v>0.36</v>
      </c>
      <c r="W229" s="1">
        <v>22</v>
      </c>
      <c r="X229" s="1">
        <v>19</v>
      </c>
      <c r="AA229" s="1">
        <v>12</v>
      </c>
      <c r="AB229" s="1">
        <v>11</v>
      </c>
      <c r="AE229" s="3"/>
      <c r="BC229" s="3"/>
      <c r="BQ229" s="1">
        <v>29</v>
      </c>
      <c r="BR229" s="1">
        <v>1.21</v>
      </c>
      <c r="BU229" s="1">
        <v>22</v>
      </c>
      <c r="BV229" s="1">
        <v>0.83</v>
      </c>
      <c r="BY229" s="1">
        <v>27</v>
      </c>
      <c r="BZ229" s="1">
        <v>23</v>
      </c>
      <c r="CC229" s="1">
        <v>16</v>
      </c>
      <c r="CD229" s="1">
        <v>10</v>
      </c>
      <c r="CG229" s="3"/>
    </row>
    <row r="230" spans="1:106">
      <c r="A230" s="3"/>
      <c r="C230" s="1">
        <f>C223</f>
        <v>159</v>
      </c>
      <c r="D230" s="1">
        <f>D225/C223</f>
        <v>0.00798465408805031</v>
      </c>
      <c r="E230" s="1">
        <f>E223</f>
        <v>64</v>
      </c>
      <c r="F230" s="1">
        <f>F225/E223</f>
        <v>0.005149375</v>
      </c>
      <c r="G230" s="1">
        <f>G223</f>
        <v>250</v>
      </c>
      <c r="H230" s="1">
        <f>H225/G223</f>
        <v>0.01672</v>
      </c>
      <c r="I230" s="1">
        <f>I223</f>
        <v>98</v>
      </c>
      <c r="J230" s="1">
        <f>J225/I223</f>
        <v>0.0119387755102041</v>
      </c>
      <c r="K230" s="1">
        <f>K223</f>
        <v>230</v>
      </c>
      <c r="L230" s="1">
        <f>L225/K223</f>
        <v>0.0281285217391304</v>
      </c>
      <c r="M230" s="1">
        <f>M223</f>
        <v>103</v>
      </c>
      <c r="N230" s="1">
        <f>N225/M223</f>
        <v>0.0230054368932039</v>
      </c>
      <c r="O230" s="1">
        <v>17</v>
      </c>
      <c r="P230" s="1">
        <v>0.59</v>
      </c>
      <c r="Q230" s="1">
        <f>O233</f>
        <v>251</v>
      </c>
      <c r="R230" s="1">
        <f>R225/R224</f>
        <v>0.0371314741035857</v>
      </c>
      <c r="S230" s="1">
        <v>4</v>
      </c>
      <c r="T230" s="1">
        <v>0.12</v>
      </c>
      <c r="U230" s="1">
        <f>S233</f>
        <v>102</v>
      </c>
      <c r="V230" s="1">
        <f>V225/V224</f>
        <v>0.0316666666666667</v>
      </c>
      <c r="W230" s="1">
        <v>25</v>
      </c>
      <c r="X230" s="1">
        <v>20</v>
      </c>
      <c r="Y230" s="1">
        <f>X233/20</f>
        <v>23.1</v>
      </c>
      <c r="Z230" s="1">
        <f>Y225/X233</f>
        <v>0.0457349783549784</v>
      </c>
      <c r="AA230" s="1">
        <v>7</v>
      </c>
      <c r="AB230" s="1">
        <v>8</v>
      </c>
      <c r="AC230" s="1">
        <f>AB233/20</f>
        <v>8.7</v>
      </c>
      <c r="AD230" s="1">
        <f>AC225/AB233</f>
        <v>0.0372963218390805</v>
      </c>
      <c r="AE230" s="3"/>
      <c r="AF230" s="1">
        <f>AF223</f>
        <v>200</v>
      </c>
      <c r="AG230" s="1">
        <f>AG225/AF223</f>
        <v>0.0077478</v>
      </c>
      <c r="AH230" s="1">
        <f>AH223</f>
        <v>86</v>
      </c>
      <c r="AI230" s="1">
        <f>AI225/AH223</f>
        <v>0.00499488372093023</v>
      </c>
      <c r="AJ230" s="1">
        <f>AJ223</f>
        <v>234</v>
      </c>
      <c r="AK230" s="1">
        <f>AK225/AJ223</f>
        <v>0.0165793162393162</v>
      </c>
      <c r="AL230" s="1">
        <f>AL223</f>
        <v>93</v>
      </c>
      <c r="AM230" s="1">
        <f>AM225/AL223</f>
        <v>0.0120382795698925</v>
      </c>
      <c r="AN230" s="1">
        <f>AN223</f>
        <v>241</v>
      </c>
      <c r="AO230" s="1">
        <f>AO225/AN223</f>
        <v>0.0280064730290456</v>
      </c>
      <c r="AP230" s="1">
        <f>AP223</f>
        <v>96</v>
      </c>
      <c r="AQ230" s="1">
        <f>AQ225/AP223</f>
        <v>0.02301625</v>
      </c>
      <c r="AR230" s="1">
        <f>AR223</f>
        <v>251</v>
      </c>
      <c r="AS230" s="1">
        <f>AS223/AR223</f>
        <v>0.0370119521912351</v>
      </c>
      <c r="AT230" s="1">
        <f>AT223</f>
        <v>83</v>
      </c>
      <c r="AU230" s="1">
        <f>AU223/AT223</f>
        <v>0.031566265060241</v>
      </c>
      <c r="AV230" s="1">
        <f>AV223/20</f>
        <v>22.1</v>
      </c>
      <c r="AW230" s="1">
        <f>AW223/AV223</f>
        <v>0.0456108597285068</v>
      </c>
      <c r="AY230" s="1">
        <f>AY223/20</f>
        <v>8.85</v>
      </c>
      <c r="AZ230" s="1">
        <f>AZ223/AY223</f>
        <v>0.0371751412429379</v>
      </c>
      <c r="BC230" s="3"/>
      <c r="BE230" s="1">
        <f>BE223</f>
        <v>170</v>
      </c>
      <c r="BF230" s="1">
        <f>BF225/BE223</f>
        <v>0.00735035294117647</v>
      </c>
      <c r="BG230" s="1">
        <f>BG223</f>
        <v>114</v>
      </c>
      <c r="BH230" s="1">
        <f>BH225/BG223</f>
        <v>0.00420666666666667</v>
      </c>
      <c r="BI230" s="1">
        <f>BI223</f>
        <v>169</v>
      </c>
      <c r="BJ230" s="1">
        <f>BJ225/BI223</f>
        <v>0.0179289940828402</v>
      </c>
      <c r="BK230" s="1">
        <f>BK223</f>
        <v>126</v>
      </c>
      <c r="BL230" s="1">
        <f>BL225/BK223</f>
        <v>0.0138095238095238</v>
      </c>
      <c r="BM230" s="1">
        <f>BM223</f>
        <v>241</v>
      </c>
      <c r="BN230" s="1">
        <f>BN225/BM223</f>
        <v>0.0299151867219917</v>
      </c>
      <c r="BO230" s="1">
        <f>BO223</f>
        <v>106</v>
      </c>
      <c r="BP230" s="1">
        <f>BP225/BO223</f>
        <v>0.0251845283018868</v>
      </c>
      <c r="BQ230" s="1">
        <v>25</v>
      </c>
      <c r="BR230" s="1">
        <v>0.99</v>
      </c>
      <c r="BS230" s="1">
        <f>BQ233</f>
        <v>255</v>
      </c>
      <c r="BT230" s="1">
        <f>BT225/BT224</f>
        <v>0.0409019607843137</v>
      </c>
      <c r="BU230" s="1">
        <v>15</v>
      </c>
      <c r="BV230" s="1">
        <v>0.46</v>
      </c>
      <c r="BW230" s="1">
        <f>BU233</f>
        <v>166</v>
      </c>
      <c r="BX230" s="1">
        <f>BX225/BX224</f>
        <v>0.0341566265060241</v>
      </c>
      <c r="BY230" s="1">
        <v>23</v>
      </c>
      <c r="BZ230" s="1">
        <v>26</v>
      </c>
      <c r="CA230" s="1">
        <f>BZ233/20</f>
        <v>24.5</v>
      </c>
      <c r="CB230" s="1">
        <f>CA225/BZ233</f>
        <v>0.0491623673469388</v>
      </c>
      <c r="CC230" s="1">
        <v>12</v>
      </c>
      <c r="CD230" s="1">
        <v>16</v>
      </c>
      <c r="CE230" s="1">
        <f>CD233/20</f>
        <v>12.4</v>
      </c>
      <c r="CF230" s="1">
        <f>CE225/CD233</f>
        <v>0.0421353225806452</v>
      </c>
      <c r="CG230" s="3"/>
      <c r="CH230" s="1">
        <f>CH223</f>
        <v>171</v>
      </c>
      <c r="CI230" s="1">
        <f>CI225/CH223</f>
        <v>0.00724888888888889</v>
      </c>
      <c r="CJ230" s="1">
        <f>CJ223</f>
        <v>92</v>
      </c>
      <c r="CK230" s="1">
        <f>CK225/CJ223</f>
        <v>0.00412565217391304</v>
      </c>
      <c r="CL230" s="1">
        <f>CL223</f>
        <v>199</v>
      </c>
      <c r="CM230" s="1">
        <f>CM225/CL223</f>
        <v>0.0177867336683417</v>
      </c>
      <c r="CN230" s="1">
        <f>CN223</f>
        <v>118</v>
      </c>
      <c r="CO230" s="1">
        <f>CO225/CN223</f>
        <v>0.0137250847457627</v>
      </c>
      <c r="CP230" s="1">
        <f>CP223</f>
        <v>239</v>
      </c>
      <c r="CQ230" s="1">
        <f>CQ225/CP223</f>
        <v>0.0297889539748954</v>
      </c>
      <c r="CR230" s="1">
        <f>CR223</f>
        <v>115</v>
      </c>
      <c r="CS230" s="1">
        <f>CS225/CR223</f>
        <v>0.025039652173913</v>
      </c>
      <c r="CT230" s="1">
        <f>CT223</f>
        <v>245</v>
      </c>
      <c r="CU230" s="1">
        <f>CU223/CT223</f>
        <v>0.0407755102040816</v>
      </c>
      <c r="CV230" s="1">
        <f>CV223</f>
        <v>161</v>
      </c>
      <c r="CW230" s="1">
        <f>CW223/CV223</f>
        <v>0.0340372670807453</v>
      </c>
      <c r="CX230" s="1">
        <f>CX223/20</f>
        <v>23.9</v>
      </c>
      <c r="CY230" s="1">
        <f>CY223/CX223</f>
        <v>0.0490376569037657</v>
      </c>
      <c r="DA230" s="1">
        <f>DA223/20</f>
        <v>11.8</v>
      </c>
      <c r="DB230" s="1">
        <f>DB223/DA223</f>
        <v>0.0419915254237288</v>
      </c>
    </row>
    <row r="231" spans="1:106">
      <c r="A231" s="3"/>
      <c r="O231" s="1">
        <v>17</v>
      </c>
      <c r="P231" s="1">
        <v>0.59</v>
      </c>
      <c r="S231" s="1">
        <v>8</v>
      </c>
      <c r="T231" s="1">
        <v>0.24</v>
      </c>
      <c r="W231" s="1">
        <v>27</v>
      </c>
      <c r="X231" s="1">
        <v>24</v>
      </c>
      <c r="AA231" s="1">
        <v>8</v>
      </c>
      <c r="AB231" s="1">
        <v>10</v>
      </c>
      <c r="AE231" s="3"/>
      <c r="BC231" s="3"/>
      <c r="BN231" s="1">
        <f>BN230-BJ230</f>
        <v>0.0119861926391515</v>
      </c>
      <c r="BP231" s="1">
        <f>BP230-BL230</f>
        <v>0.011375004492363</v>
      </c>
      <c r="BQ231" s="1">
        <v>24</v>
      </c>
      <c r="BR231" s="1">
        <v>0.96</v>
      </c>
      <c r="BT231" s="1">
        <f>BT230-BN230</f>
        <v>0.010986774062322</v>
      </c>
      <c r="BU231" s="1">
        <v>11</v>
      </c>
      <c r="BV231" s="1">
        <v>0.27</v>
      </c>
      <c r="BX231" s="1">
        <f>BX230-BP230</f>
        <v>0.0089720982041373</v>
      </c>
      <c r="BY231" s="1">
        <v>24</v>
      </c>
      <c r="BZ231" s="1">
        <v>22</v>
      </c>
      <c r="CB231" s="1">
        <f>CB230-BT230</f>
        <v>0.00826040656262505</v>
      </c>
      <c r="CC231" s="1">
        <v>12</v>
      </c>
      <c r="CD231" s="1">
        <v>11</v>
      </c>
      <c r="CF231" s="1">
        <f>CF230-BX230</f>
        <v>0.00797869607462107</v>
      </c>
      <c r="CG231" s="3"/>
      <c r="CI231" s="1">
        <f>CI230-0</f>
        <v>0.00724888888888889</v>
      </c>
      <c r="CK231" s="1">
        <f>CK230-0</f>
        <v>0.00412565217391304</v>
      </c>
      <c r="CM231" s="1">
        <f>CM230-CI230</f>
        <v>0.0105378447794528</v>
      </c>
      <c r="CO231" s="1">
        <f>CO230-CK230</f>
        <v>0.00959943257184967</v>
      </c>
      <c r="CQ231" s="1">
        <f>CQ230-CM230</f>
        <v>0.0120022203065537</v>
      </c>
      <c r="CS231" s="1">
        <f>CS230-CO230</f>
        <v>0.0113145674281503</v>
      </c>
      <c r="CU231" s="1">
        <f>CU230-CQ230</f>
        <v>0.0109865562291862</v>
      </c>
      <c r="CW231" s="1">
        <f>CW230-CS230</f>
        <v>0.0089976149068323</v>
      </c>
      <c r="CY231" s="1">
        <f>CY230-CU230</f>
        <v>0.00826214669968406</v>
      </c>
      <c r="DB231" s="1">
        <f>DB230-CW230</f>
        <v>0.00795425834298347</v>
      </c>
    </row>
    <row r="232" spans="1:85">
      <c r="A232" s="3"/>
      <c r="O232" s="1">
        <v>28</v>
      </c>
      <c r="P232" s="1">
        <v>1.08</v>
      </c>
      <c r="S232" s="1">
        <v>14</v>
      </c>
      <c r="T232" s="1">
        <v>0.43</v>
      </c>
      <c r="W232" s="1">
        <v>24</v>
      </c>
      <c r="X232" s="1">
        <v>21</v>
      </c>
      <c r="AA232" s="1">
        <v>7</v>
      </c>
      <c r="AB232" s="1">
        <v>7</v>
      </c>
      <c r="AE232" s="3"/>
      <c r="BC232" s="3"/>
      <c r="BQ232" s="1">
        <v>24</v>
      </c>
      <c r="BR232" s="1">
        <v>0.99</v>
      </c>
      <c r="BU232" s="1">
        <v>13</v>
      </c>
      <c r="BV232" s="1">
        <v>0.41</v>
      </c>
      <c r="BY232" s="1">
        <v>22</v>
      </c>
      <c r="BZ232" s="1">
        <v>26</v>
      </c>
      <c r="CC232" s="1">
        <v>10</v>
      </c>
      <c r="CD232" s="1">
        <v>14</v>
      </c>
      <c r="CG232" s="3"/>
    </row>
    <row r="233" s="1" customFormat="1" spans="1:106">
      <c r="A233" s="4" t="s">
        <v>11</v>
      </c>
      <c r="D233" s="4">
        <f>AVERAGE(D208,D219,D230)</f>
        <v>0.00798711914277397</v>
      </c>
      <c r="E233" s="4"/>
      <c r="F233" s="4">
        <f>AVERAGE(F208,F219,F230)</f>
        <v>0.00502679166666667</v>
      </c>
      <c r="G233" s="4"/>
      <c r="H233" s="4">
        <f>AVERAGE(H208,H219,H230)</f>
        <v>0.0167577383592018</v>
      </c>
      <c r="I233" s="4"/>
      <c r="J233" s="4">
        <f>AVERAGE(J208,J219,J230)</f>
        <v>0.0121760220768992</v>
      </c>
      <c r="K233" s="4"/>
      <c r="L233" s="4">
        <f>AVERAGE(L208,L219,L230)</f>
        <v>0.0281473176403251</v>
      </c>
      <c r="M233" s="4"/>
      <c r="N233" s="4">
        <f>AVERAGE(N208,N219,N230)</f>
        <v>0.023092951513846</v>
      </c>
      <c r="O233" s="4">
        <f>SUM(O223:O232)</f>
        <v>251</v>
      </c>
      <c r="P233" s="4">
        <f>SUM(P223:P232)</f>
        <v>9.32</v>
      </c>
      <c r="Q233" s="4"/>
      <c r="R233" s="4">
        <f>AVERAGE(R208,R219,R230)</f>
        <v>0.0372375506360451</v>
      </c>
      <c r="S233" s="4">
        <f>SUM(S223:S232)</f>
        <v>102</v>
      </c>
      <c r="T233" s="4">
        <f>SUM(T223:T232)</f>
        <v>3.23</v>
      </c>
      <c r="U233" s="4"/>
      <c r="V233" s="4">
        <f>AVERAGE(V208,V219,V230)</f>
        <v>0.0315885740781414</v>
      </c>
      <c r="W233" s="4"/>
      <c r="X233" s="4">
        <f>SUM(W223:X232)</f>
        <v>462</v>
      </c>
      <c r="Y233" s="4">
        <f>AVERAGE(Y208,Y219,Y230)</f>
        <v>22.7166666666667</v>
      </c>
      <c r="Z233" s="4">
        <f>AVERAGE(Z208,Z219,Z230)</f>
        <v>0.0461293738274787</v>
      </c>
      <c r="AA233" s="4"/>
      <c r="AB233" s="4">
        <f>SUM(AA223:AB232)</f>
        <v>174</v>
      </c>
      <c r="AC233" s="4">
        <f>AVERAGE(AC208,AC219,AC230)</f>
        <v>8.85</v>
      </c>
      <c r="AD233" s="4">
        <f>AVERAGE(AD208,AD219,AD230)</f>
        <v>0.0375673125527632</v>
      </c>
      <c r="AE233" s="4"/>
      <c r="AG233" s="4">
        <f>AVERAGE(AG208,AG219,AG230)</f>
        <v>0.00776156053791887</v>
      </c>
      <c r="AH233" s="4"/>
      <c r="AI233" s="4">
        <f>AVERAGE(AI208,AI219,AI230)</f>
        <v>0.00488116036233198</v>
      </c>
      <c r="AJ233" s="4"/>
      <c r="AK233" s="4">
        <f>AVERAGE(AK208,AK219,AK230)</f>
        <v>0.0166313663027326</v>
      </c>
      <c r="AL233" s="4"/>
      <c r="AM233" s="4">
        <f>AVERAGE(AM208,AM219,AM230)</f>
        <v>0.0121175474764184</v>
      </c>
      <c r="AN233" s="4"/>
      <c r="AO233" s="4">
        <f>AVERAGE(AO208,AO219,AO230)</f>
        <v>0.0280210141926393</v>
      </c>
      <c r="AP233" s="4"/>
      <c r="AQ233" s="4">
        <f>AVERAGE(AQ208,AQ219,AQ230)</f>
        <v>0.0230091205959996</v>
      </c>
      <c r="AR233" s="4"/>
      <c r="AS233" s="4">
        <f>AVERAGE(AS208,AS219,AS230)</f>
        <v>0.0371186836916025</v>
      </c>
      <c r="AT233" s="4"/>
      <c r="AU233" s="4">
        <f>AVERAGE(AU208,AU219,AU230)</f>
        <v>0.0314631836134229</v>
      </c>
      <c r="AV233" s="4">
        <f>AVERAGE(AV208,AV219,AV230)</f>
        <v>22.3333333333333</v>
      </c>
      <c r="AW233" s="4">
        <f>AVERAGE(AW208,AW219,AW230)</f>
        <v>0.0460073763744028</v>
      </c>
      <c r="AX233" s="4"/>
      <c r="AY233" s="4">
        <f>AVERAGE(AY208,AY219,AY230)</f>
        <v>8.61666666666667</v>
      </c>
      <c r="AZ233" s="4">
        <f>AVERAGE(AZ208,AZ219,AZ230)</f>
        <v>0.0374472673802651</v>
      </c>
      <c r="BC233" s="4" t="s">
        <v>11</v>
      </c>
      <c r="BF233" s="4">
        <f>AVERAGE(BF208,BF219,BF230)</f>
        <v>0.0073150448897831</v>
      </c>
      <c r="BG233" s="4"/>
      <c r="BH233" s="4">
        <f>AVERAGE(BH208,BH219,BH230)</f>
        <v>0.00432301943829309</v>
      </c>
      <c r="BI233" s="4"/>
      <c r="BJ233" s="4">
        <f>AVERAGE(BJ208,BJ219,BJ230)</f>
        <v>0.0179261935339327</v>
      </c>
      <c r="BK233" s="4"/>
      <c r="BL233" s="4">
        <f>AVERAGE(BL208,BL219,BL230)</f>
        <v>0.0138155375144408</v>
      </c>
      <c r="BM233" s="4"/>
      <c r="BN233" s="4">
        <f>AVERAGE(BN208,BN219,BN230)</f>
        <v>0.0299074111367397</v>
      </c>
      <c r="BO233" s="4"/>
      <c r="BP233" s="4">
        <f>AVERAGE(BP208,BP219,BP230)</f>
        <v>0.0252080824873306</v>
      </c>
      <c r="BQ233" s="4">
        <f>SUM(BQ223:BQ232)</f>
        <v>255</v>
      </c>
      <c r="BR233" s="4">
        <f>SUM(BR223:BR232)</f>
        <v>10.43</v>
      </c>
      <c r="BS233" s="4"/>
      <c r="BT233" s="4">
        <f>AVERAGE(BT208,BT219,BT230)</f>
        <v>0.0409508317118196</v>
      </c>
      <c r="BU233" s="4">
        <f>SUM(BU223:BU232)</f>
        <v>166</v>
      </c>
      <c r="BV233" s="4">
        <f>SUM(BV223:BV232)</f>
        <v>5.67</v>
      </c>
      <c r="BW233" s="4"/>
      <c r="BX233" s="4">
        <f>AVERAGE(BX208,BX219,BX230)</f>
        <v>0.0342612104879126</v>
      </c>
      <c r="BY233" s="4"/>
      <c r="BZ233" s="4">
        <f>SUM(BY223:BZ232)</f>
        <v>490</v>
      </c>
      <c r="CA233" s="4">
        <f>AVERAGE(CA208,CA219,CA230)</f>
        <v>24.7333333333333</v>
      </c>
      <c r="CB233" s="4">
        <f>AVERAGE(CB208,CB219,CB230)</f>
        <v>0.0492439737205463</v>
      </c>
      <c r="CC233" s="4"/>
      <c r="CD233" s="4">
        <f>SUM(CC223:CD232)</f>
        <v>248</v>
      </c>
      <c r="CE233" s="4">
        <f>AVERAGE(CE208,CE219,CE230)</f>
        <v>12.15</v>
      </c>
      <c r="CF233" s="4">
        <f>AVERAGE(CF208,CF219,CF230)</f>
        <v>0.0422353355121284</v>
      </c>
      <c r="CG233" s="4"/>
      <c r="CH233" s="4"/>
      <c r="CI233" s="4">
        <f>AVERAGE(CI208,CI219,CI230)</f>
        <v>0.00720091251341251</v>
      </c>
      <c r="CJ233" s="4"/>
      <c r="CK233" s="4">
        <f>AVERAGE(CK208,CK219,CK230)</f>
        <v>0.00421811579558206</v>
      </c>
      <c r="CL233" s="4"/>
      <c r="CM233" s="4">
        <f>AVERAGE(CM208,CM219,CM230)</f>
        <v>0.0178057678447519</v>
      </c>
      <c r="CN233" s="4"/>
      <c r="CO233" s="4">
        <f>AVERAGE(CO208,CO219,CO230)</f>
        <v>0.013693862093635</v>
      </c>
      <c r="CP233" s="4"/>
      <c r="CQ233" s="4">
        <f>AVERAGE(CQ208,CQ219,CQ230)</f>
        <v>0.0297739582389017</v>
      </c>
      <c r="CR233" s="4"/>
      <c r="CS233" s="4">
        <f>AVERAGE(CS208,CS219,CS230)</f>
        <v>0.0250695573416766</v>
      </c>
      <c r="CT233" s="4"/>
      <c r="CU233" s="4">
        <f>AVERAGE(CU208,CU219,CU230)</f>
        <v>0.0408305155395491</v>
      </c>
      <c r="CV233" s="4"/>
      <c r="CW233" s="4">
        <f>AVERAGE(CW208,CW219,CW230)</f>
        <v>0.0341361509779091</v>
      </c>
      <c r="CX233" s="4">
        <f>AVERAGE(CX208,CX219,CX230)</f>
        <v>24.0833333333333</v>
      </c>
      <c r="CY233" s="4">
        <f>AVERAGE(CY208,CY219,CY230)</f>
        <v>0.0491207640763618</v>
      </c>
      <c r="CZ233" s="4"/>
      <c r="DA233" s="4">
        <f>AVERAGE(DA208,DA219,DA230)</f>
        <v>11.5</v>
      </c>
      <c r="DB233" s="4">
        <f>AVERAGE(DB208,DB219,DB230)</f>
        <v>0.0421022374087506</v>
      </c>
    </row>
    <row r="234" spans="1:106">
      <c r="A234" s="3" t="s">
        <v>52</v>
      </c>
      <c r="B234" s="1">
        <v>56</v>
      </c>
      <c r="C234" s="1">
        <v>212</v>
      </c>
      <c r="D234" s="1">
        <v>2.79</v>
      </c>
      <c r="E234" s="1">
        <v>78</v>
      </c>
      <c r="F234" s="1">
        <v>1.49</v>
      </c>
      <c r="G234" s="1">
        <v>232</v>
      </c>
      <c r="H234" s="1">
        <v>4.05</v>
      </c>
      <c r="I234" s="1">
        <v>122</v>
      </c>
      <c r="J234" s="1">
        <v>1.73</v>
      </c>
      <c r="K234" s="1">
        <v>213</v>
      </c>
      <c r="L234" s="1">
        <v>7.22</v>
      </c>
      <c r="M234" s="1">
        <v>101</v>
      </c>
      <c r="N234" s="1">
        <v>3.58</v>
      </c>
      <c r="O234" s="1">
        <v>23</v>
      </c>
      <c r="P234" s="1">
        <v>0.91</v>
      </c>
      <c r="S234" s="1">
        <v>6</v>
      </c>
      <c r="T234" s="1">
        <v>0.19</v>
      </c>
      <c r="W234" s="1">
        <v>19</v>
      </c>
      <c r="X234" s="1">
        <v>17</v>
      </c>
      <c r="Y234" s="1">
        <v>21.85</v>
      </c>
      <c r="AA234" s="1">
        <v>5</v>
      </c>
      <c r="AB234" s="1">
        <v>9</v>
      </c>
      <c r="AC234" s="1">
        <v>8.01</v>
      </c>
      <c r="AE234" s="3"/>
      <c r="AF234" s="1">
        <v>189</v>
      </c>
      <c r="AG234" s="1">
        <v>2.56</v>
      </c>
      <c r="AH234" s="1">
        <v>86</v>
      </c>
      <c r="AI234" s="1">
        <v>1.52</v>
      </c>
      <c r="AJ234" s="1">
        <v>227</v>
      </c>
      <c r="AK234" s="1">
        <v>5.04</v>
      </c>
      <c r="AL234" s="1">
        <v>103</v>
      </c>
      <c r="AM234" s="1">
        <v>2.55</v>
      </c>
      <c r="AN234" s="1">
        <v>211</v>
      </c>
      <c r="AO234" s="1">
        <v>7.14</v>
      </c>
      <c r="AP234" s="1">
        <v>98</v>
      </c>
      <c r="AQ234" s="1">
        <v>3.49</v>
      </c>
      <c r="AR234" s="1">
        <v>228</v>
      </c>
      <c r="AS234" s="1">
        <v>8.75</v>
      </c>
      <c r="AT234" s="1">
        <v>86</v>
      </c>
      <c r="AU234" s="1">
        <v>2.81</v>
      </c>
      <c r="AV234" s="1">
        <v>449</v>
      </c>
      <c r="AW234" s="1">
        <v>20.79</v>
      </c>
      <c r="AY234" s="1">
        <v>171</v>
      </c>
      <c r="AZ234" s="1">
        <v>6.77</v>
      </c>
      <c r="BC234" s="3" t="s">
        <v>53</v>
      </c>
      <c r="BD234" s="1">
        <v>125</v>
      </c>
      <c r="BE234" s="1">
        <v>168</v>
      </c>
      <c r="BF234" s="1">
        <v>2.36</v>
      </c>
      <c r="BG234" s="1">
        <v>106</v>
      </c>
      <c r="BH234" s="1">
        <v>1.57</v>
      </c>
      <c r="BI234" s="1">
        <v>201</v>
      </c>
      <c r="BJ234" s="1">
        <v>3.6</v>
      </c>
      <c r="BK234" s="1">
        <v>139</v>
      </c>
      <c r="BL234" s="1">
        <v>1.92</v>
      </c>
      <c r="BM234" s="1">
        <v>260</v>
      </c>
      <c r="BN234" s="1">
        <v>8.87</v>
      </c>
      <c r="BO234" s="1">
        <v>122</v>
      </c>
      <c r="BP234" s="1">
        <v>4.17</v>
      </c>
      <c r="BQ234" s="1">
        <v>31</v>
      </c>
      <c r="BR234" s="1">
        <v>1.28</v>
      </c>
      <c r="BU234" s="1">
        <v>18</v>
      </c>
      <c r="BV234" s="1">
        <v>0.62</v>
      </c>
      <c r="BY234" s="1">
        <v>26</v>
      </c>
      <c r="BZ234" s="1">
        <v>26</v>
      </c>
      <c r="CA234" s="1">
        <v>25.53</v>
      </c>
      <c r="CC234" s="1">
        <v>11</v>
      </c>
      <c r="CD234" s="1">
        <v>12</v>
      </c>
      <c r="CE234" s="1">
        <v>11.19</v>
      </c>
      <c r="CG234" s="3"/>
      <c r="CH234" s="1">
        <v>169</v>
      </c>
      <c r="CI234" s="1">
        <v>2.35</v>
      </c>
      <c r="CJ234" s="1">
        <v>96</v>
      </c>
      <c r="CK234" s="1">
        <v>1.51</v>
      </c>
      <c r="CL234" s="1">
        <v>236</v>
      </c>
      <c r="CM234" s="1">
        <v>5.3</v>
      </c>
      <c r="CN234" s="1">
        <v>126</v>
      </c>
      <c r="CO234" s="1">
        <v>2.83</v>
      </c>
      <c r="CP234" s="1">
        <v>224</v>
      </c>
      <c r="CQ234" s="1">
        <v>7.77</v>
      </c>
      <c r="CR234" s="1">
        <v>97</v>
      </c>
      <c r="CS234" s="1">
        <v>3.53</v>
      </c>
      <c r="CT234" s="1">
        <v>241</v>
      </c>
      <c r="CU234" s="1">
        <v>9.82</v>
      </c>
      <c r="CV234" s="1">
        <v>127</v>
      </c>
      <c r="CW234" s="1">
        <v>4.33</v>
      </c>
      <c r="CX234" s="1">
        <v>485</v>
      </c>
      <c r="CY234" s="1">
        <v>23.83</v>
      </c>
      <c r="DA234" s="1">
        <v>226</v>
      </c>
      <c r="DB234" s="1">
        <v>9.51</v>
      </c>
    </row>
    <row r="235" spans="1:97">
      <c r="A235" s="3"/>
      <c r="D235" s="1">
        <v>1.10044</v>
      </c>
      <c r="F235" s="1">
        <v>1.10044</v>
      </c>
      <c r="L235" s="1">
        <v>1.10044</v>
      </c>
      <c r="N235" s="1">
        <v>1.10044</v>
      </c>
      <c r="O235" s="1">
        <v>22</v>
      </c>
      <c r="P235" s="1">
        <v>0.88</v>
      </c>
      <c r="R235" s="1">
        <f>O244</f>
        <v>238</v>
      </c>
      <c r="S235" s="1">
        <v>5</v>
      </c>
      <c r="T235" s="1">
        <v>0.15</v>
      </c>
      <c r="V235" s="1">
        <f>S244</f>
        <v>75</v>
      </c>
      <c r="W235" s="1">
        <v>22</v>
      </c>
      <c r="X235" s="1">
        <v>22</v>
      </c>
      <c r="Y235" s="1">
        <v>1.10044</v>
      </c>
      <c r="AA235" s="1">
        <v>9</v>
      </c>
      <c r="AB235" s="1">
        <v>11</v>
      </c>
      <c r="AC235" s="1">
        <v>1.10044</v>
      </c>
      <c r="AE235" s="3"/>
      <c r="AG235" s="1">
        <v>1.10044</v>
      </c>
      <c r="AI235" s="1">
        <v>1.10044</v>
      </c>
      <c r="AK235" s="1">
        <v>1.10044</v>
      </c>
      <c r="AM235" s="1">
        <v>1.10044</v>
      </c>
      <c r="AO235" s="1">
        <v>1.10044</v>
      </c>
      <c r="AQ235" s="1">
        <v>1.10044</v>
      </c>
      <c r="BC235" s="3"/>
      <c r="BF235" s="1">
        <v>1.10044</v>
      </c>
      <c r="BH235" s="1">
        <v>1.10044</v>
      </c>
      <c r="BN235" s="1">
        <v>1.10044</v>
      </c>
      <c r="BP235" s="1">
        <v>1.10044</v>
      </c>
      <c r="BQ235" s="1">
        <v>29</v>
      </c>
      <c r="BR235" s="1">
        <v>1.21</v>
      </c>
      <c r="BT235" s="1">
        <f>BQ244</f>
        <v>286</v>
      </c>
      <c r="BU235" s="1">
        <v>15</v>
      </c>
      <c r="BV235" s="1">
        <v>0.57</v>
      </c>
      <c r="BX235" s="1">
        <f>BU244</f>
        <v>140</v>
      </c>
      <c r="BY235" s="1">
        <v>28</v>
      </c>
      <c r="BZ235" s="1">
        <v>28</v>
      </c>
      <c r="CA235" s="1">
        <v>1.10044</v>
      </c>
      <c r="CC235" s="1">
        <v>8</v>
      </c>
      <c r="CD235" s="1">
        <v>7</v>
      </c>
      <c r="CE235" s="1">
        <v>1.10044</v>
      </c>
      <c r="CG235" s="3"/>
      <c r="CI235" s="1">
        <v>1.10044</v>
      </c>
      <c r="CK235" s="1">
        <v>1.10044</v>
      </c>
      <c r="CM235" s="1">
        <v>1.10044</v>
      </c>
      <c r="CO235" s="1">
        <v>1.10044</v>
      </c>
      <c r="CQ235" s="1">
        <v>1.10044</v>
      </c>
      <c r="CS235" s="1">
        <v>1.10044</v>
      </c>
    </row>
    <row r="236" spans="1:97">
      <c r="A236" s="3"/>
      <c r="D236" s="1">
        <f>D234-D235</f>
        <v>1.68956</v>
      </c>
      <c r="F236" s="1">
        <f>F234-F235</f>
        <v>0.38956</v>
      </c>
      <c r="H236" s="1">
        <f>H234</f>
        <v>4.05</v>
      </c>
      <c r="J236" s="1">
        <f>J234</f>
        <v>1.73</v>
      </c>
      <c r="L236" s="1">
        <f>L234-L235</f>
        <v>6.11956</v>
      </c>
      <c r="N236" s="1">
        <f>N234-N235</f>
        <v>2.47956</v>
      </c>
      <c r="O236" s="1">
        <v>26</v>
      </c>
      <c r="P236" s="1">
        <v>0.99</v>
      </c>
      <c r="R236" s="1">
        <f>P244</f>
        <v>9.16</v>
      </c>
      <c r="S236" s="1">
        <v>10</v>
      </c>
      <c r="T236" s="1">
        <v>0.33</v>
      </c>
      <c r="V236" s="1">
        <f>T244</f>
        <v>2.46</v>
      </c>
      <c r="W236" s="1">
        <v>27</v>
      </c>
      <c r="X236" s="1">
        <v>17</v>
      </c>
      <c r="Y236" s="1">
        <f>Y234-Y235</f>
        <v>20.74956</v>
      </c>
      <c r="AA236" s="1">
        <v>10</v>
      </c>
      <c r="AB236" s="1">
        <v>10</v>
      </c>
      <c r="AC236" s="1">
        <f>AC234-AC235</f>
        <v>6.90956</v>
      </c>
      <c r="AE236" s="3"/>
      <c r="AG236" s="1">
        <f>AG234-AG235</f>
        <v>1.45956</v>
      </c>
      <c r="AI236" s="1">
        <f>AI234-AI235</f>
        <v>0.41956</v>
      </c>
      <c r="AK236" s="1">
        <f>AK234-AK235</f>
        <v>3.93956</v>
      </c>
      <c r="AM236" s="1">
        <f>AM234-AM235</f>
        <v>1.44956</v>
      </c>
      <c r="AO236" s="1">
        <f>AO234-AO235</f>
        <v>6.03956</v>
      </c>
      <c r="AQ236" s="1">
        <f>AQ234-AQ235</f>
        <v>2.38956</v>
      </c>
      <c r="BC236" s="3"/>
      <c r="BF236" s="1">
        <f>BF234-BF235</f>
        <v>1.25956</v>
      </c>
      <c r="BH236" s="1">
        <f>BH234-BH235</f>
        <v>0.46956</v>
      </c>
      <c r="BJ236" s="1">
        <f>BJ234</f>
        <v>3.6</v>
      </c>
      <c r="BL236" s="1">
        <f>BL234</f>
        <v>1.92</v>
      </c>
      <c r="BN236" s="1">
        <f>BN234-BN235</f>
        <v>7.76956</v>
      </c>
      <c r="BP236" s="1">
        <f>BP234-BP235</f>
        <v>3.06956</v>
      </c>
      <c r="BQ236" s="1">
        <v>29</v>
      </c>
      <c r="BR236" s="1">
        <v>1.18</v>
      </c>
      <c r="BT236" s="1">
        <f>BR244</f>
        <v>11.69</v>
      </c>
      <c r="BU236" s="1">
        <v>11</v>
      </c>
      <c r="BV236" s="1">
        <v>0.37</v>
      </c>
      <c r="BX236" s="1">
        <f>BV244</f>
        <v>4.79</v>
      </c>
      <c r="BY236" s="1">
        <v>28</v>
      </c>
      <c r="BZ236" s="1">
        <v>20</v>
      </c>
      <c r="CA236" s="1">
        <f>CA234-CA235</f>
        <v>24.42956</v>
      </c>
      <c r="CC236" s="1">
        <v>10</v>
      </c>
      <c r="CD236" s="1">
        <v>16</v>
      </c>
      <c r="CE236" s="1">
        <f>CE234-CE235</f>
        <v>10.08956</v>
      </c>
      <c r="CG236" s="3"/>
      <c r="CI236" s="1">
        <f>CI234-CI235</f>
        <v>1.24956</v>
      </c>
      <c r="CK236" s="1">
        <f>CK234-CK235</f>
        <v>0.40956</v>
      </c>
      <c r="CM236" s="1">
        <f>CM234-CM235</f>
        <v>4.19956</v>
      </c>
      <c r="CO236" s="1">
        <f>CO234-CO235</f>
        <v>1.72956</v>
      </c>
      <c r="CQ236" s="1">
        <f>CQ234-CQ235</f>
        <v>6.66956</v>
      </c>
      <c r="CS236" s="1">
        <f>CS234-CS235</f>
        <v>2.42956</v>
      </c>
    </row>
    <row r="237" spans="1:85">
      <c r="A237" s="3"/>
      <c r="O237" s="1">
        <v>26</v>
      </c>
      <c r="P237" s="1">
        <v>0.98</v>
      </c>
      <c r="S237" s="1">
        <v>14</v>
      </c>
      <c r="T237" s="1">
        <v>0.48</v>
      </c>
      <c r="W237" s="1">
        <v>20</v>
      </c>
      <c r="X237" s="1">
        <v>20</v>
      </c>
      <c r="AA237" s="1">
        <v>5</v>
      </c>
      <c r="AB237" s="1">
        <v>6</v>
      </c>
      <c r="AE237" s="3"/>
      <c r="BC237" s="3"/>
      <c r="BQ237" s="1">
        <v>36</v>
      </c>
      <c r="BR237" s="1">
        <v>1.35</v>
      </c>
      <c r="BU237" s="1">
        <v>18</v>
      </c>
      <c r="BV237" s="1">
        <v>0.66</v>
      </c>
      <c r="BY237" s="1">
        <v>26</v>
      </c>
      <c r="BZ237" s="1">
        <v>20</v>
      </c>
      <c r="CC237" s="1">
        <v>9</v>
      </c>
      <c r="CD237" s="1">
        <v>14</v>
      </c>
      <c r="CG237" s="3"/>
    </row>
    <row r="238" spans="1:85">
      <c r="A238" s="3"/>
      <c r="O238" s="1">
        <v>22</v>
      </c>
      <c r="P238" s="1">
        <v>0.81</v>
      </c>
      <c r="S238" s="1">
        <v>6</v>
      </c>
      <c r="T238" s="1">
        <v>0.18</v>
      </c>
      <c r="W238" s="1">
        <v>22</v>
      </c>
      <c r="X238" s="1">
        <v>22</v>
      </c>
      <c r="AA238" s="1">
        <v>9</v>
      </c>
      <c r="AB238" s="1">
        <v>10</v>
      </c>
      <c r="AE238" s="3"/>
      <c r="BC238" s="3"/>
      <c r="BQ238" s="1">
        <v>23</v>
      </c>
      <c r="BR238" s="1">
        <v>1.01</v>
      </c>
      <c r="BU238" s="1">
        <v>13</v>
      </c>
      <c r="BV238" s="1">
        <v>0.45</v>
      </c>
      <c r="BY238" s="1">
        <v>20</v>
      </c>
      <c r="BZ238" s="1">
        <v>22</v>
      </c>
      <c r="CC238" s="1">
        <v>12</v>
      </c>
      <c r="CD238" s="1">
        <v>10</v>
      </c>
      <c r="CG238" s="3"/>
    </row>
    <row r="239" spans="1:106">
      <c r="A239" s="3"/>
      <c r="O239" s="1">
        <v>27</v>
      </c>
      <c r="P239" s="1">
        <v>1.16</v>
      </c>
      <c r="S239" s="1">
        <v>10</v>
      </c>
      <c r="T239" s="1">
        <v>0.34</v>
      </c>
      <c r="W239" s="1">
        <v>28</v>
      </c>
      <c r="X239" s="1">
        <v>26</v>
      </c>
      <c r="AA239" s="1">
        <v>9</v>
      </c>
      <c r="AB239" s="1">
        <v>8</v>
      </c>
      <c r="AD239" s="1">
        <f>Y241*Z241+AC241*AD241</f>
        <v>1.382956</v>
      </c>
      <c r="AE239" s="3"/>
      <c r="AZ239" s="1">
        <f>AV241*AW241+AY241*AZ241</f>
        <v>1.378</v>
      </c>
      <c r="BC239" s="3"/>
      <c r="BQ239" s="1">
        <v>29</v>
      </c>
      <c r="BR239" s="1">
        <v>1.29</v>
      </c>
      <c r="BU239" s="1">
        <v>15</v>
      </c>
      <c r="BV239" s="1">
        <v>0.54</v>
      </c>
      <c r="BY239" s="1">
        <v>29</v>
      </c>
      <c r="BZ239" s="1">
        <v>24</v>
      </c>
      <c r="CC239" s="1">
        <v>13</v>
      </c>
      <c r="CD239" s="1">
        <v>10</v>
      </c>
      <c r="CF239" s="1">
        <f>CA241*CB241+CE241*CF241</f>
        <v>1.725956</v>
      </c>
      <c r="CG239" s="3"/>
      <c r="DB239" s="1">
        <f>CX241*CY241+DA241*DB241</f>
        <v>1.667</v>
      </c>
    </row>
    <row r="240" spans="1:85">
      <c r="A240" s="3"/>
      <c r="O240" s="1">
        <v>19</v>
      </c>
      <c r="P240" s="1">
        <v>0.68</v>
      </c>
      <c r="S240" s="1">
        <v>6</v>
      </c>
      <c r="T240" s="1">
        <v>0.19</v>
      </c>
      <c r="W240" s="1">
        <v>18</v>
      </c>
      <c r="X240" s="1">
        <v>24</v>
      </c>
      <c r="AA240" s="1">
        <v>8</v>
      </c>
      <c r="AB240" s="1">
        <v>9</v>
      </c>
      <c r="AE240" s="3"/>
      <c r="BC240" s="3"/>
      <c r="BQ240" s="1">
        <v>31</v>
      </c>
      <c r="BR240" s="1">
        <v>1.26</v>
      </c>
      <c r="BU240" s="1">
        <v>12</v>
      </c>
      <c r="BV240" s="1">
        <v>0.38</v>
      </c>
      <c r="BY240" s="1">
        <v>25</v>
      </c>
      <c r="BZ240" s="1">
        <v>22</v>
      </c>
      <c r="CC240" s="1">
        <v>17</v>
      </c>
      <c r="CD240" s="1">
        <v>15</v>
      </c>
      <c r="CG240" s="3"/>
    </row>
    <row r="241" spans="1:106">
      <c r="A241" s="3"/>
      <c r="C241" s="1">
        <f>C234</f>
        <v>212</v>
      </c>
      <c r="D241" s="1">
        <f>D236/C234</f>
        <v>0.00796962264150943</v>
      </c>
      <c r="E241" s="1">
        <f>E234</f>
        <v>78</v>
      </c>
      <c r="F241" s="1">
        <f>F236/E234</f>
        <v>0.00499435897435897</v>
      </c>
      <c r="G241" s="1">
        <f>G234</f>
        <v>232</v>
      </c>
      <c r="H241" s="1">
        <f>H236/G234</f>
        <v>0.0174568965517241</v>
      </c>
      <c r="I241" s="1">
        <f>I234</f>
        <v>122</v>
      </c>
      <c r="J241" s="1">
        <f>J236/I234</f>
        <v>0.0141803278688525</v>
      </c>
      <c r="K241" s="1">
        <f>K234</f>
        <v>213</v>
      </c>
      <c r="L241" s="1">
        <f>L236/K234</f>
        <v>0.0287303286384977</v>
      </c>
      <c r="M241" s="1">
        <f>M234</f>
        <v>101</v>
      </c>
      <c r="N241" s="1">
        <f>N236/M234</f>
        <v>0.024550099009901</v>
      </c>
      <c r="O241" s="1">
        <v>26</v>
      </c>
      <c r="P241" s="1">
        <v>1.07</v>
      </c>
      <c r="Q241" s="1">
        <f>O244</f>
        <v>238</v>
      </c>
      <c r="R241" s="1">
        <f>R236/R235</f>
        <v>0.0384873949579832</v>
      </c>
      <c r="S241" s="1">
        <v>8</v>
      </c>
      <c r="T241" s="1">
        <v>0.25</v>
      </c>
      <c r="U241" s="1">
        <f>S244</f>
        <v>75</v>
      </c>
      <c r="V241" s="1">
        <f>V236/V235</f>
        <v>0.0328</v>
      </c>
      <c r="W241" s="1">
        <v>24</v>
      </c>
      <c r="X241" s="1">
        <v>22</v>
      </c>
      <c r="Y241" s="1">
        <f>X244/20</f>
        <v>22.35</v>
      </c>
      <c r="Z241" s="1">
        <f>Y236/X244</f>
        <v>0.0464195973154362</v>
      </c>
      <c r="AA241" s="1">
        <v>9</v>
      </c>
      <c r="AB241" s="1">
        <v>10</v>
      </c>
      <c r="AC241" s="1">
        <f>AB244/20</f>
        <v>8.7</v>
      </c>
      <c r="AD241" s="1">
        <f>AC236/AB244</f>
        <v>0.0397101149425287</v>
      </c>
      <c r="AE241" s="3"/>
      <c r="AF241" s="1">
        <f>AF234</f>
        <v>189</v>
      </c>
      <c r="AG241" s="1">
        <f>AG236/AF234</f>
        <v>0.00772253968253968</v>
      </c>
      <c r="AH241" s="1">
        <f>AH234</f>
        <v>86</v>
      </c>
      <c r="AI241" s="1">
        <f>AI236/AH234</f>
        <v>0.00487860465116279</v>
      </c>
      <c r="AJ241" s="1">
        <f>AJ234</f>
        <v>227</v>
      </c>
      <c r="AK241" s="1">
        <f>AK236/AJ234</f>
        <v>0.0173548898678414</v>
      </c>
      <c r="AL241" s="1">
        <f>AL234</f>
        <v>103</v>
      </c>
      <c r="AM241" s="1">
        <f>AM236/AL234</f>
        <v>0.0140733980582524</v>
      </c>
      <c r="AN241" s="1">
        <f>AN234</f>
        <v>211</v>
      </c>
      <c r="AO241" s="1">
        <f>AO236/AN234</f>
        <v>0.0286235071090047</v>
      </c>
      <c r="AP241" s="1">
        <f>AP234</f>
        <v>98</v>
      </c>
      <c r="AQ241" s="1">
        <f>AQ236/AP234</f>
        <v>0.0243832653061225</v>
      </c>
      <c r="AR241" s="1">
        <f>AR234</f>
        <v>228</v>
      </c>
      <c r="AS241" s="1">
        <f>AS234/AR234</f>
        <v>0.0383771929824561</v>
      </c>
      <c r="AT241" s="1">
        <f>AT234</f>
        <v>86</v>
      </c>
      <c r="AU241" s="1">
        <f>AU234/AT234</f>
        <v>0.0326744186046512</v>
      </c>
      <c r="AV241" s="1">
        <f>AV234/20</f>
        <v>22.45</v>
      </c>
      <c r="AW241" s="1">
        <f>AW234/AV234</f>
        <v>0.0463028953229399</v>
      </c>
      <c r="AY241" s="1">
        <f>AY234/20</f>
        <v>8.55</v>
      </c>
      <c r="AZ241" s="1">
        <f>AZ234/AY234</f>
        <v>0.0395906432748538</v>
      </c>
      <c r="BC241" s="3"/>
      <c r="BE241" s="1">
        <f>BE234</f>
        <v>168</v>
      </c>
      <c r="BF241" s="1">
        <f>BF236/BE234</f>
        <v>0.00749738095238095</v>
      </c>
      <c r="BG241" s="1">
        <f>BG234</f>
        <v>106</v>
      </c>
      <c r="BH241" s="1">
        <f>BH236/BG234</f>
        <v>0.00442981132075472</v>
      </c>
      <c r="BI241" s="1">
        <f>BI234</f>
        <v>201</v>
      </c>
      <c r="BJ241" s="1">
        <f>BJ236/BI234</f>
        <v>0.017910447761194</v>
      </c>
      <c r="BK241" s="1">
        <f>BK234</f>
        <v>139</v>
      </c>
      <c r="BL241" s="1">
        <f>BL236/BK234</f>
        <v>0.0138129496402878</v>
      </c>
      <c r="BM241" s="1">
        <f>BM234</f>
        <v>260</v>
      </c>
      <c r="BN241" s="1">
        <f>BN236/BM234</f>
        <v>0.0298829230769231</v>
      </c>
      <c r="BO241" s="1">
        <f>BO234</f>
        <v>122</v>
      </c>
      <c r="BP241" s="1">
        <f>BP236/BO234</f>
        <v>0.0251603278688525</v>
      </c>
      <c r="BQ241" s="1">
        <v>27</v>
      </c>
      <c r="BR241" s="1">
        <v>0.96</v>
      </c>
      <c r="BS241" s="1">
        <f>BQ244</f>
        <v>286</v>
      </c>
      <c r="BT241" s="1">
        <f>BT236/BT235</f>
        <v>0.0408741258741259</v>
      </c>
      <c r="BU241" s="1">
        <v>15</v>
      </c>
      <c r="BV241" s="1">
        <v>0.46</v>
      </c>
      <c r="BW241" s="1">
        <f>BU244</f>
        <v>140</v>
      </c>
      <c r="BX241" s="1">
        <f>BX236/BX235</f>
        <v>0.0342142857142857</v>
      </c>
      <c r="BY241" s="1">
        <v>31</v>
      </c>
      <c r="BZ241" s="1">
        <v>25</v>
      </c>
      <c r="CA241" s="1">
        <f>BZ244/20</f>
        <v>24.8</v>
      </c>
      <c r="CB241" s="1">
        <f>CA236/BZ244</f>
        <v>0.0492531451612903</v>
      </c>
      <c r="CC241" s="1">
        <v>16</v>
      </c>
      <c r="CD241" s="1">
        <v>13</v>
      </c>
      <c r="CE241" s="1">
        <f>CD244/20</f>
        <v>11.95</v>
      </c>
      <c r="CF241" s="1">
        <f>CE236/CD244</f>
        <v>0.0422157322175732</v>
      </c>
      <c r="CG241" s="3"/>
      <c r="CH241" s="1">
        <f>CH234</f>
        <v>169</v>
      </c>
      <c r="CI241" s="1">
        <f>CI236/CH234</f>
        <v>0.00739384615384615</v>
      </c>
      <c r="CJ241" s="1">
        <f>CJ234</f>
        <v>96</v>
      </c>
      <c r="CK241" s="1">
        <f>CK236/CJ234</f>
        <v>0.00426625</v>
      </c>
      <c r="CL241" s="1">
        <f>CL234</f>
        <v>236</v>
      </c>
      <c r="CM241" s="1">
        <f>CM236/CL234</f>
        <v>0.0177947457627119</v>
      </c>
      <c r="CN241" s="1">
        <f>CN234</f>
        <v>126</v>
      </c>
      <c r="CO241" s="1">
        <f>CO236/CN234</f>
        <v>0.0137266666666667</v>
      </c>
      <c r="CP241" s="1">
        <f>CP234</f>
        <v>224</v>
      </c>
      <c r="CQ241" s="1">
        <f>CQ236/CP234</f>
        <v>0.0297748214285714</v>
      </c>
      <c r="CR241" s="1">
        <f>CR234</f>
        <v>97</v>
      </c>
      <c r="CS241" s="1">
        <f>CS236/CR234</f>
        <v>0.0250470103092783</v>
      </c>
      <c r="CT241" s="1">
        <f>CT234</f>
        <v>241</v>
      </c>
      <c r="CU241" s="1">
        <f>CU234/CT234</f>
        <v>0.040746887966805</v>
      </c>
      <c r="CV241" s="1">
        <f>CV234</f>
        <v>127</v>
      </c>
      <c r="CW241" s="1">
        <f>CW234/CV234</f>
        <v>0.0340944881889764</v>
      </c>
      <c r="CX241" s="1">
        <f>CX234/20</f>
        <v>24.25</v>
      </c>
      <c r="CY241" s="1">
        <f>CY234/CX234</f>
        <v>0.0491340206185567</v>
      </c>
      <c r="DA241" s="1">
        <f>DA234/20</f>
        <v>11.3</v>
      </c>
      <c r="DB241" s="1">
        <f>DB234/DA234</f>
        <v>0.0420796460176991</v>
      </c>
    </row>
    <row r="242" spans="1:106">
      <c r="A242" s="3"/>
      <c r="O242" s="1">
        <v>21</v>
      </c>
      <c r="P242" s="1">
        <v>0.77</v>
      </c>
      <c r="S242" s="1">
        <v>4</v>
      </c>
      <c r="T242" s="1">
        <v>0.12</v>
      </c>
      <c r="W242" s="1">
        <v>23</v>
      </c>
      <c r="X242" s="1">
        <v>24</v>
      </c>
      <c r="AA242" s="1">
        <v>9</v>
      </c>
      <c r="AB242" s="1">
        <v>10</v>
      </c>
      <c r="AE242" s="3"/>
      <c r="BC242" s="3"/>
      <c r="BN242" s="1">
        <f>BN241-BJ241</f>
        <v>0.011972475315729</v>
      </c>
      <c r="BP242" s="1">
        <f>BP241-BL241</f>
        <v>0.0113473782285647</v>
      </c>
      <c r="BQ242" s="1">
        <v>25</v>
      </c>
      <c r="BR242" s="1">
        <v>1.06</v>
      </c>
      <c r="BT242" s="1">
        <f>BT241-BN241</f>
        <v>0.0109912027972028</v>
      </c>
      <c r="BU242" s="1">
        <v>15</v>
      </c>
      <c r="BV242" s="1">
        <v>0.47</v>
      </c>
      <c r="BX242" s="1">
        <f>BX241-BP241</f>
        <v>0.00905395784543326</v>
      </c>
      <c r="BY242" s="1">
        <v>26</v>
      </c>
      <c r="BZ242" s="1">
        <v>28</v>
      </c>
      <c r="CB242" s="1">
        <f>CB241-BT241</f>
        <v>0.00837901928716445</v>
      </c>
      <c r="CC242" s="1">
        <v>12</v>
      </c>
      <c r="CD242" s="1">
        <v>11</v>
      </c>
      <c r="CF242" s="1">
        <f>CF241-BX241</f>
        <v>0.0080014465032875</v>
      </c>
      <c r="CG242" s="3"/>
      <c r="CI242" s="1">
        <f>CI241-0</f>
        <v>0.00739384615384615</v>
      </c>
      <c r="CK242" s="1">
        <f>CK241-0</f>
        <v>0.00426625</v>
      </c>
      <c r="CM242" s="1">
        <f>CM241-CI241</f>
        <v>0.0104008996088657</v>
      </c>
      <c r="CO242" s="1">
        <f>CO241-CK241</f>
        <v>0.00946041666666667</v>
      </c>
      <c r="CQ242" s="1">
        <f>CQ241-CM241</f>
        <v>0.0119800756658596</v>
      </c>
      <c r="CS242" s="1">
        <f>CS241-CO241</f>
        <v>0.0113203436426117</v>
      </c>
      <c r="CU242" s="1">
        <f>CU241-CQ241</f>
        <v>0.0109720665382336</v>
      </c>
      <c r="CW242" s="1">
        <f>CW241-CS241</f>
        <v>0.00904747787969803</v>
      </c>
      <c r="CY242" s="1">
        <f>CY241-CU241</f>
        <v>0.00838713265175172</v>
      </c>
      <c r="DB242" s="1">
        <f>DB241-CW241</f>
        <v>0.00798515782872274</v>
      </c>
    </row>
    <row r="243" spans="1:85">
      <c r="A243" s="3"/>
      <c r="O243" s="1">
        <v>26</v>
      </c>
      <c r="P243" s="1">
        <v>0.91</v>
      </c>
      <c r="S243" s="1">
        <v>6</v>
      </c>
      <c r="T243" s="1">
        <v>0.23</v>
      </c>
      <c r="W243" s="1">
        <v>28</v>
      </c>
      <c r="X243" s="1">
        <v>22</v>
      </c>
      <c r="AA243" s="1">
        <v>9</v>
      </c>
      <c r="AB243" s="1">
        <v>9</v>
      </c>
      <c r="AE243" s="3"/>
      <c r="BC243" s="3"/>
      <c r="BQ243" s="1">
        <v>26</v>
      </c>
      <c r="BR243" s="1">
        <v>1.09</v>
      </c>
      <c r="BU243" s="1">
        <v>8</v>
      </c>
      <c r="BV243" s="1">
        <v>0.27</v>
      </c>
      <c r="BY243" s="1">
        <v>19</v>
      </c>
      <c r="BZ243" s="1">
        <v>23</v>
      </c>
      <c r="CC243" s="1">
        <v>9</v>
      </c>
      <c r="CD243" s="1">
        <v>14</v>
      </c>
      <c r="CG243" s="3"/>
    </row>
    <row r="244" spans="1:85">
      <c r="A244" s="4" t="s">
        <v>11</v>
      </c>
      <c r="O244" s="1">
        <f>SUM(O234:O243)</f>
        <v>238</v>
      </c>
      <c r="P244" s="1">
        <f>SUM(P234:P243)</f>
        <v>9.16</v>
      </c>
      <c r="S244" s="1">
        <f>SUM(S234:S243)</f>
        <v>75</v>
      </c>
      <c r="T244" s="1">
        <f>SUM(T234:T243)</f>
        <v>2.46</v>
      </c>
      <c r="X244" s="1">
        <f>SUM(W234:X243)</f>
        <v>447</v>
      </c>
      <c r="AB244" s="1">
        <f>SUM(AA234:AB243)</f>
        <v>174</v>
      </c>
      <c r="AE244" s="4"/>
      <c r="BC244" s="4" t="s">
        <v>11</v>
      </c>
      <c r="BQ244" s="1">
        <f>SUM(BQ234:BQ243)</f>
        <v>286</v>
      </c>
      <c r="BR244" s="1">
        <f>SUM(BR234:BR243)</f>
        <v>11.69</v>
      </c>
      <c r="BU244" s="1">
        <f>SUM(BU234:BU243)</f>
        <v>140</v>
      </c>
      <c r="BV244" s="1">
        <f>SUM(BV234:BV243)</f>
        <v>4.79</v>
      </c>
      <c r="BZ244" s="1">
        <f>SUM(BY234:BZ243)</f>
        <v>496</v>
      </c>
      <c r="CD244" s="1">
        <f>SUM(CC234:CD243)</f>
        <v>239</v>
      </c>
      <c r="CG244" s="4"/>
    </row>
    <row r="245" spans="1:106">
      <c r="A245" s="3" t="s">
        <v>54</v>
      </c>
      <c r="B245" s="1">
        <v>59</v>
      </c>
      <c r="C245" s="1">
        <v>164</v>
      </c>
      <c r="D245" s="1">
        <v>2.42</v>
      </c>
      <c r="E245" s="1">
        <v>84</v>
      </c>
      <c r="F245" s="1">
        <v>1.52</v>
      </c>
      <c r="G245" s="1">
        <v>247</v>
      </c>
      <c r="H245" s="1">
        <v>4.32</v>
      </c>
      <c r="I245" s="1">
        <v>157</v>
      </c>
      <c r="J245" s="1">
        <v>2.22</v>
      </c>
      <c r="K245" s="1">
        <v>261</v>
      </c>
      <c r="L245" s="1">
        <v>8.49</v>
      </c>
      <c r="M245" s="1">
        <v>79</v>
      </c>
      <c r="N245" s="1">
        <v>3.03</v>
      </c>
      <c r="O245" s="1">
        <v>23</v>
      </c>
      <c r="P245" s="1">
        <v>0.83</v>
      </c>
      <c r="S245" s="1">
        <v>8</v>
      </c>
      <c r="T245" s="1">
        <v>0.26</v>
      </c>
      <c r="W245" s="1">
        <v>25</v>
      </c>
      <c r="X245" s="1">
        <v>19</v>
      </c>
      <c r="Y245" s="1">
        <v>22.05</v>
      </c>
      <c r="AA245" s="1">
        <v>8</v>
      </c>
      <c r="AB245" s="1">
        <v>6</v>
      </c>
      <c r="AC245" s="1">
        <v>8.09</v>
      </c>
      <c r="AE245" s="3"/>
      <c r="AF245" s="1">
        <v>168</v>
      </c>
      <c r="AG245" s="1">
        <v>2.42</v>
      </c>
      <c r="AH245" s="1">
        <v>87</v>
      </c>
      <c r="AI245" s="1">
        <v>1.52</v>
      </c>
      <c r="AJ245" s="1">
        <v>234</v>
      </c>
      <c r="AK245" s="1">
        <v>5.16</v>
      </c>
      <c r="AL245" s="1">
        <v>107</v>
      </c>
      <c r="AM245" s="1">
        <v>2.61</v>
      </c>
      <c r="AN245" s="1">
        <v>224</v>
      </c>
      <c r="AO245" s="1">
        <v>7.41</v>
      </c>
      <c r="AP245" s="1">
        <v>84</v>
      </c>
      <c r="AQ245" s="1">
        <v>3.14</v>
      </c>
      <c r="AR245" s="1">
        <v>231</v>
      </c>
      <c r="AS245" s="1">
        <v>8.81</v>
      </c>
      <c r="AT245" s="1">
        <v>81</v>
      </c>
      <c r="AU245" s="1">
        <v>2.61</v>
      </c>
      <c r="AV245" s="1">
        <v>454</v>
      </c>
      <c r="AW245" s="1">
        <v>20.76</v>
      </c>
      <c r="AY245" s="1">
        <v>173</v>
      </c>
      <c r="AZ245" s="1">
        <v>6.73</v>
      </c>
      <c r="BC245" s="3" t="s">
        <v>55</v>
      </c>
      <c r="BD245" s="1">
        <v>128</v>
      </c>
      <c r="BE245" s="1">
        <v>166</v>
      </c>
      <c r="BF245" s="1">
        <v>2.33</v>
      </c>
      <c r="BG245" s="1">
        <v>82</v>
      </c>
      <c r="BH245" s="1">
        <v>1.47</v>
      </c>
      <c r="BI245" s="1">
        <v>231</v>
      </c>
      <c r="BJ245" s="1">
        <v>4.14</v>
      </c>
      <c r="BK245" s="1">
        <v>105</v>
      </c>
      <c r="BL245" s="1">
        <v>1.45</v>
      </c>
      <c r="BM245" s="1">
        <v>233</v>
      </c>
      <c r="BN245" s="1">
        <v>8.07</v>
      </c>
      <c r="BO245" s="1">
        <v>93</v>
      </c>
      <c r="BP245" s="1">
        <v>3.43</v>
      </c>
      <c r="BQ245" s="1">
        <v>21</v>
      </c>
      <c r="BR245" s="1">
        <v>0.85</v>
      </c>
      <c r="BU245" s="1">
        <v>9</v>
      </c>
      <c r="BV245" s="1">
        <v>0.27</v>
      </c>
      <c r="BY245" s="1">
        <v>25</v>
      </c>
      <c r="BZ245" s="1">
        <v>20</v>
      </c>
      <c r="CA245" s="1">
        <v>25.22</v>
      </c>
      <c r="CC245" s="1">
        <v>10</v>
      </c>
      <c r="CD245" s="1">
        <v>8</v>
      </c>
      <c r="CE245" s="1">
        <v>11.45</v>
      </c>
      <c r="CG245" s="3"/>
      <c r="CH245" s="1">
        <v>175</v>
      </c>
      <c r="CI245" s="1">
        <v>2.38</v>
      </c>
      <c r="CJ245" s="1">
        <v>86</v>
      </c>
      <c r="CK245" s="1">
        <v>1.48</v>
      </c>
      <c r="CL245" s="1">
        <v>215</v>
      </c>
      <c r="CM245" s="1">
        <v>4.93</v>
      </c>
      <c r="CN245" s="1">
        <v>118</v>
      </c>
      <c r="CO245" s="1">
        <v>2.72</v>
      </c>
      <c r="CP245" s="1">
        <v>231</v>
      </c>
      <c r="CQ245" s="1">
        <v>7.98</v>
      </c>
      <c r="CR245" s="1">
        <v>90</v>
      </c>
      <c r="CS245" s="1">
        <v>3.34</v>
      </c>
      <c r="CT245" s="1">
        <v>237</v>
      </c>
      <c r="CU245" s="1">
        <v>9.68</v>
      </c>
      <c r="CV245" s="1">
        <v>105</v>
      </c>
      <c r="CW245" s="1">
        <v>3.57</v>
      </c>
      <c r="CX245" s="1">
        <v>476</v>
      </c>
      <c r="CY245" s="1">
        <v>23.37</v>
      </c>
      <c r="DA245" s="1">
        <v>233</v>
      </c>
      <c r="DB245" s="1">
        <v>9.77</v>
      </c>
    </row>
    <row r="246" spans="1:97">
      <c r="A246" s="3"/>
      <c r="D246" s="1">
        <v>1.10044</v>
      </c>
      <c r="F246" s="1">
        <v>1.10044</v>
      </c>
      <c r="L246" s="1">
        <v>1.10044</v>
      </c>
      <c r="N246" s="1">
        <v>1.10044</v>
      </c>
      <c r="O246" s="1">
        <v>24</v>
      </c>
      <c r="P246" s="1">
        <v>0.93</v>
      </c>
      <c r="R246" s="1">
        <f>O255</f>
        <v>230</v>
      </c>
      <c r="S246" s="1">
        <v>7</v>
      </c>
      <c r="T246" s="1">
        <v>0.22</v>
      </c>
      <c r="V246" s="1">
        <f>S255</f>
        <v>92</v>
      </c>
      <c r="W246" s="1">
        <v>21</v>
      </c>
      <c r="X246" s="1">
        <v>24</v>
      </c>
      <c r="Y246" s="1">
        <v>1.10044</v>
      </c>
      <c r="AA246" s="1">
        <v>7</v>
      </c>
      <c r="AB246" s="1">
        <v>9</v>
      </c>
      <c r="AC246" s="1">
        <v>1.10044</v>
      </c>
      <c r="AE246" s="3"/>
      <c r="AG246" s="1">
        <v>1.10044</v>
      </c>
      <c r="AI246" s="1">
        <v>1.10044</v>
      </c>
      <c r="AK246" s="1">
        <v>1.10044</v>
      </c>
      <c r="AM246" s="1">
        <v>1.10044</v>
      </c>
      <c r="AO246" s="1">
        <v>1.10044</v>
      </c>
      <c r="AQ246" s="1">
        <v>1.10044</v>
      </c>
      <c r="BC246" s="3"/>
      <c r="BF246" s="1">
        <v>1.10044</v>
      </c>
      <c r="BH246" s="1">
        <v>1.10044</v>
      </c>
      <c r="BN246" s="1">
        <v>1.10044</v>
      </c>
      <c r="BP246" s="1">
        <v>1.10044</v>
      </c>
      <c r="BQ246" s="1">
        <v>27</v>
      </c>
      <c r="BR246" s="1">
        <v>1.11</v>
      </c>
      <c r="BT246" s="1">
        <f>BQ255</f>
        <v>247</v>
      </c>
      <c r="BU246" s="1">
        <v>12</v>
      </c>
      <c r="BV246" s="1">
        <v>0.41</v>
      </c>
      <c r="BX246" s="1">
        <f>BU255</f>
        <v>110</v>
      </c>
      <c r="BY246" s="1">
        <v>21</v>
      </c>
      <c r="BZ246" s="1">
        <v>27</v>
      </c>
      <c r="CA246" s="1">
        <v>1.10044</v>
      </c>
      <c r="CC246" s="1">
        <v>28</v>
      </c>
      <c r="CD246" s="1">
        <v>11</v>
      </c>
      <c r="CE246" s="1">
        <v>1.10044</v>
      </c>
      <c r="CG246" s="3"/>
      <c r="CI246" s="1">
        <v>1.10044</v>
      </c>
      <c r="CK246" s="1">
        <v>1.10044</v>
      </c>
      <c r="CM246" s="1">
        <v>1.10044</v>
      </c>
      <c r="CO246" s="1">
        <v>1.10044</v>
      </c>
      <c r="CQ246" s="1">
        <v>1.10044</v>
      </c>
      <c r="CS246" s="1">
        <v>1.10044</v>
      </c>
    </row>
    <row r="247" spans="1:97">
      <c r="A247" s="3"/>
      <c r="D247" s="1">
        <f>D245-D246</f>
        <v>1.31956</v>
      </c>
      <c r="F247" s="1">
        <f>F245-F246</f>
        <v>0.41956</v>
      </c>
      <c r="H247" s="1">
        <f>H245</f>
        <v>4.32</v>
      </c>
      <c r="J247" s="1">
        <f>J245</f>
        <v>2.22</v>
      </c>
      <c r="L247" s="1">
        <f>L245-L246</f>
        <v>7.38956</v>
      </c>
      <c r="N247" s="1">
        <f>N245-N246</f>
        <v>1.92956</v>
      </c>
      <c r="O247" s="1">
        <v>23</v>
      </c>
      <c r="P247" s="1">
        <v>0.92</v>
      </c>
      <c r="R247" s="1">
        <f>P255</f>
        <v>8.79</v>
      </c>
      <c r="S247" s="1">
        <v>4</v>
      </c>
      <c r="T247" s="1">
        <v>0.12</v>
      </c>
      <c r="V247" s="1">
        <f>T255</f>
        <v>2.97</v>
      </c>
      <c r="W247" s="1">
        <v>25</v>
      </c>
      <c r="X247" s="1">
        <v>19</v>
      </c>
      <c r="Y247" s="1">
        <f>Y245-Y246</f>
        <v>20.94956</v>
      </c>
      <c r="AA247" s="1">
        <v>11</v>
      </c>
      <c r="AB247" s="1">
        <v>9</v>
      </c>
      <c r="AC247" s="1">
        <f>AC245-AC246</f>
        <v>6.98956</v>
      </c>
      <c r="AE247" s="3"/>
      <c r="AG247" s="1">
        <f>AG245-AG246</f>
        <v>1.31956</v>
      </c>
      <c r="AI247" s="1">
        <f>AI245-AI246</f>
        <v>0.41956</v>
      </c>
      <c r="AK247" s="1">
        <f>AK245-AK246</f>
        <v>4.05956</v>
      </c>
      <c r="AM247" s="1">
        <f>AM245-AM246</f>
        <v>1.50956</v>
      </c>
      <c r="AO247" s="1">
        <f>AO245-AO246</f>
        <v>6.30956</v>
      </c>
      <c r="AQ247" s="1">
        <f>AQ245-AQ246</f>
        <v>2.03956</v>
      </c>
      <c r="BC247" s="3"/>
      <c r="BF247" s="1">
        <f>BF245-BF246</f>
        <v>1.22956</v>
      </c>
      <c r="BH247" s="1">
        <f>BH245-BH246</f>
        <v>0.36956</v>
      </c>
      <c r="BJ247" s="1">
        <f>BJ245</f>
        <v>4.14</v>
      </c>
      <c r="BL247" s="1">
        <f>BL245</f>
        <v>1.45</v>
      </c>
      <c r="BN247" s="1">
        <f>BN245-BN246</f>
        <v>6.96956</v>
      </c>
      <c r="BP247" s="1">
        <f>BP245-BP246</f>
        <v>2.32956</v>
      </c>
      <c r="BQ247" s="1">
        <v>25</v>
      </c>
      <c r="BR247" s="1">
        <v>0.98</v>
      </c>
      <c r="BT247" s="1">
        <f>BR255</f>
        <v>10.12</v>
      </c>
      <c r="BU247" s="1">
        <v>13</v>
      </c>
      <c r="BV247" s="1">
        <v>0.44</v>
      </c>
      <c r="BX247" s="1">
        <f>BV255</f>
        <v>3.75</v>
      </c>
      <c r="BY247" s="1">
        <v>26</v>
      </c>
      <c r="BZ247" s="1">
        <v>29</v>
      </c>
      <c r="CA247" s="1">
        <f>CA245-CA246</f>
        <v>24.11956</v>
      </c>
      <c r="CC247" s="1">
        <v>11</v>
      </c>
      <c r="CD247" s="1">
        <v>11</v>
      </c>
      <c r="CE247" s="1">
        <f>CE245-CE246</f>
        <v>10.34956</v>
      </c>
      <c r="CG247" s="3"/>
      <c r="CI247" s="1">
        <f>CI245-CI246</f>
        <v>1.27956</v>
      </c>
      <c r="CK247" s="1">
        <f>CK245-CK246</f>
        <v>0.37956</v>
      </c>
      <c r="CM247" s="1">
        <f>CM245-CM246</f>
        <v>3.82956</v>
      </c>
      <c r="CO247" s="1">
        <f>CO245-CO246</f>
        <v>1.61956</v>
      </c>
      <c r="CQ247" s="1">
        <f>CQ245-CQ246</f>
        <v>6.87956</v>
      </c>
      <c r="CS247" s="1">
        <f>CS245-CS246</f>
        <v>2.23956</v>
      </c>
    </row>
    <row r="248" spans="1:85">
      <c r="A248" s="3"/>
      <c r="O248" s="1">
        <v>22</v>
      </c>
      <c r="P248" s="1">
        <v>0.84</v>
      </c>
      <c r="S248" s="1">
        <v>8</v>
      </c>
      <c r="T248" s="1">
        <v>0.26</v>
      </c>
      <c r="W248" s="1">
        <v>26</v>
      </c>
      <c r="X248" s="1">
        <v>27</v>
      </c>
      <c r="AA248" s="1">
        <v>9</v>
      </c>
      <c r="AB248" s="1">
        <v>11</v>
      </c>
      <c r="AE248" s="3"/>
      <c r="BC248" s="3"/>
      <c r="BQ248" s="1">
        <v>29</v>
      </c>
      <c r="BR248" s="1">
        <v>1.17</v>
      </c>
      <c r="BU248" s="1">
        <v>16</v>
      </c>
      <c r="BV248" s="1">
        <v>0.51</v>
      </c>
      <c r="BY248" s="1">
        <v>26</v>
      </c>
      <c r="BZ248" s="1">
        <v>26</v>
      </c>
      <c r="CC248" s="1">
        <v>18</v>
      </c>
      <c r="CD248" s="1">
        <v>6</v>
      </c>
      <c r="CG248" s="3"/>
    </row>
    <row r="249" spans="1:85">
      <c r="A249" s="3"/>
      <c r="O249" s="1">
        <v>18</v>
      </c>
      <c r="P249" s="1">
        <v>0.61</v>
      </c>
      <c r="S249" s="1">
        <v>7</v>
      </c>
      <c r="T249" s="1">
        <v>0.22</v>
      </c>
      <c r="W249" s="1">
        <v>20</v>
      </c>
      <c r="X249" s="1">
        <v>20</v>
      </c>
      <c r="AA249" s="1">
        <v>9</v>
      </c>
      <c r="AB249" s="1">
        <v>8</v>
      </c>
      <c r="AE249" s="3"/>
      <c r="BC249" s="3"/>
      <c r="BQ249" s="1">
        <v>22</v>
      </c>
      <c r="BR249" s="1">
        <v>0.98</v>
      </c>
      <c r="BU249" s="1">
        <v>11</v>
      </c>
      <c r="BV249" s="1">
        <v>0.38</v>
      </c>
      <c r="BY249" s="1">
        <v>20</v>
      </c>
      <c r="BZ249" s="1">
        <v>24</v>
      </c>
      <c r="CC249" s="1">
        <v>9</v>
      </c>
      <c r="CD249" s="1">
        <v>12</v>
      </c>
      <c r="CG249" s="3"/>
    </row>
    <row r="250" spans="1:106">
      <c r="A250" s="3"/>
      <c r="O250" s="1">
        <v>28</v>
      </c>
      <c r="P250" s="1">
        <v>1.18</v>
      </c>
      <c r="S250" s="1">
        <v>19</v>
      </c>
      <c r="T250" s="1">
        <v>0.62</v>
      </c>
      <c r="W250" s="1">
        <v>21</v>
      </c>
      <c r="X250" s="1">
        <v>20</v>
      </c>
      <c r="AA250" s="1">
        <v>9</v>
      </c>
      <c r="AB250" s="1">
        <v>10</v>
      </c>
      <c r="AD250" s="1">
        <f>Y252*Z252+AC252*AD252</f>
        <v>1.396956</v>
      </c>
      <c r="AE250" s="3"/>
      <c r="AZ250" s="1">
        <f>AV252*AW252+AY252*AZ252</f>
        <v>1.3745</v>
      </c>
      <c r="BC250" s="3"/>
      <c r="BQ250" s="1">
        <v>26</v>
      </c>
      <c r="BR250" s="1">
        <v>1.01</v>
      </c>
      <c r="BU250" s="1">
        <v>7</v>
      </c>
      <c r="BV250" s="1">
        <v>0.23</v>
      </c>
      <c r="BY250" s="1">
        <v>29</v>
      </c>
      <c r="BZ250" s="1">
        <v>26</v>
      </c>
      <c r="CC250" s="1">
        <v>19</v>
      </c>
      <c r="CD250" s="1">
        <v>5</v>
      </c>
      <c r="CF250" s="1">
        <f>CA252*CB252+CE252*CF252</f>
        <v>1.723456</v>
      </c>
      <c r="CG250" s="3"/>
      <c r="DB250" s="1">
        <f>CX252*CY252+DA252*DB252</f>
        <v>1.657</v>
      </c>
    </row>
    <row r="251" spans="1:85">
      <c r="A251" s="3"/>
      <c r="O251" s="1">
        <v>22</v>
      </c>
      <c r="P251" s="1">
        <v>0.73</v>
      </c>
      <c r="S251" s="1">
        <v>14</v>
      </c>
      <c r="T251" s="1">
        <v>0.44</v>
      </c>
      <c r="W251" s="1">
        <v>21</v>
      </c>
      <c r="X251" s="1">
        <v>24</v>
      </c>
      <c r="AA251" s="1">
        <v>7</v>
      </c>
      <c r="AB251" s="1">
        <v>6</v>
      </c>
      <c r="AE251" s="3"/>
      <c r="BC251" s="3"/>
      <c r="BQ251" s="1">
        <v>23</v>
      </c>
      <c r="BR251" s="1">
        <v>0.95</v>
      </c>
      <c r="BU251" s="1">
        <v>13</v>
      </c>
      <c r="BV251" s="1">
        <v>0.48</v>
      </c>
      <c r="BY251" s="1">
        <v>29</v>
      </c>
      <c r="BZ251" s="1">
        <v>24</v>
      </c>
      <c r="CC251" s="1">
        <v>9</v>
      </c>
      <c r="CD251" s="1">
        <v>13</v>
      </c>
      <c r="CG251" s="3"/>
    </row>
    <row r="252" spans="1:106">
      <c r="A252" s="3"/>
      <c r="C252" s="1">
        <f>C245</f>
        <v>164</v>
      </c>
      <c r="D252" s="1">
        <f>D247/C245</f>
        <v>0.00804609756097561</v>
      </c>
      <c r="E252" s="1">
        <f>E245</f>
        <v>84</v>
      </c>
      <c r="F252" s="1">
        <f>F247/E245</f>
        <v>0.0049947619047619</v>
      </c>
      <c r="G252" s="1">
        <f>G245</f>
        <v>247</v>
      </c>
      <c r="H252" s="1">
        <f>H247/G245</f>
        <v>0.0174898785425101</v>
      </c>
      <c r="I252" s="1">
        <f>I245</f>
        <v>157</v>
      </c>
      <c r="J252" s="1">
        <f>J247/I245</f>
        <v>0.014140127388535</v>
      </c>
      <c r="K252" s="1">
        <f>K245</f>
        <v>261</v>
      </c>
      <c r="L252" s="1">
        <f>L247/K245</f>
        <v>0.0283124904214559</v>
      </c>
      <c r="M252" s="1">
        <f>M245</f>
        <v>79</v>
      </c>
      <c r="N252" s="1">
        <f>N247/M245</f>
        <v>0.0244248101265823</v>
      </c>
      <c r="O252" s="1">
        <v>23</v>
      </c>
      <c r="P252" s="1">
        <v>0.83</v>
      </c>
      <c r="Q252" s="1">
        <f>O255</f>
        <v>230</v>
      </c>
      <c r="R252" s="1">
        <f>R247/R246</f>
        <v>0.0382173913043478</v>
      </c>
      <c r="S252" s="1">
        <v>6</v>
      </c>
      <c r="T252" s="1">
        <v>0.19</v>
      </c>
      <c r="U252" s="1">
        <f>S255</f>
        <v>92</v>
      </c>
      <c r="V252" s="1">
        <f>V247/V246</f>
        <v>0.0322826086956522</v>
      </c>
      <c r="W252" s="1">
        <v>20</v>
      </c>
      <c r="X252" s="1">
        <v>26</v>
      </c>
      <c r="Y252" s="1">
        <f>X255/20</f>
        <v>22.85</v>
      </c>
      <c r="Z252" s="1">
        <f>Y247/X255</f>
        <v>0.0458414879649891</v>
      </c>
      <c r="AA252" s="1">
        <v>9</v>
      </c>
      <c r="AB252" s="1">
        <v>12</v>
      </c>
      <c r="AC252" s="1">
        <f>AB255/20</f>
        <v>8.95</v>
      </c>
      <c r="AD252" s="1">
        <f>AC247/AB255</f>
        <v>0.0390478212290503</v>
      </c>
      <c r="AE252" s="3"/>
      <c r="AF252" s="1">
        <f>AF245</f>
        <v>168</v>
      </c>
      <c r="AG252" s="1">
        <f>AG247/AF245</f>
        <v>0.00785452380952381</v>
      </c>
      <c r="AH252" s="1">
        <f>AH245</f>
        <v>87</v>
      </c>
      <c r="AI252" s="1">
        <f>AI247/AH245</f>
        <v>0.00482252873563218</v>
      </c>
      <c r="AJ252" s="1">
        <f>AJ245</f>
        <v>234</v>
      </c>
      <c r="AK252" s="1">
        <f>AK247/AJ245</f>
        <v>0.017348547008547</v>
      </c>
      <c r="AL252" s="1">
        <f>AL245</f>
        <v>107</v>
      </c>
      <c r="AM252" s="1">
        <f>AM247/AL245</f>
        <v>0.0141080373831776</v>
      </c>
      <c r="AN252" s="1">
        <f>AN245</f>
        <v>224</v>
      </c>
      <c r="AO252" s="1">
        <f>AO247/AN245</f>
        <v>0.0281676785714286</v>
      </c>
      <c r="AP252" s="1">
        <f>AP245</f>
        <v>84</v>
      </c>
      <c r="AQ252" s="1">
        <f>AQ247/AP245</f>
        <v>0.0242804761904762</v>
      </c>
      <c r="AR252" s="1">
        <f>AR245</f>
        <v>231</v>
      </c>
      <c r="AS252" s="1">
        <f>AS245/AR245</f>
        <v>0.0381385281385281</v>
      </c>
      <c r="AT252" s="1">
        <f>AT245</f>
        <v>81</v>
      </c>
      <c r="AU252" s="1">
        <f>AU245/AT245</f>
        <v>0.0322222222222222</v>
      </c>
      <c r="AV252" s="1">
        <f>AV245/20</f>
        <v>22.7</v>
      </c>
      <c r="AW252" s="1">
        <f>AW245/AV245</f>
        <v>0.045726872246696</v>
      </c>
      <c r="AY252" s="1">
        <f>AY245/20</f>
        <v>8.65</v>
      </c>
      <c r="AZ252" s="1">
        <f>AZ245/AY245</f>
        <v>0.0389017341040462</v>
      </c>
      <c r="BC252" s="3"/>
      <c r="BE252" s="1">
        <f>BE245</f>
        <v>166</v>
      </c>
      <c r="BF252" s="1">
        <f>BF247/BE245</f>
        <v>0.00740698795180723</v>
      </c>
      <c r="BG252" s="1">
        <f>BG245</f>
        <v>82</v>
      </c>
      <c r="BH252" s="1">
        <f>BH247/BG245</f>
        <v>0.00450682926829268</v>
      </c>
      <c r="BI252" s="1">
        <f>BI245</f>
        <v>231</v>
      </c>
      <c r="BJ252" s="1">
        <f>BJ247/BI245</f>
        <v>0.0179220779220779</v>
      </c>
      <c r="BK252" s="1">
        <f>BK245</f>
        <v>105</v>
      </c>
      <c r="BL252" s="1">
        <f>BL247/BK245</f>
        <v>0.0138095238095238</v>
      </c>
      <c r="BM252" s="1">
        <f>BM245</f>
        <v>233</v>
      </c>
      <c r="BN252" s="1">
        <f>BN247/BM245</f>
        <v>0.0299122746781116</v>
      </c>
      <c r="BO252" s="1">
        <f>BO245</f>
        <v>93</v>
      </c>
      <c r="BP252" s="1">
        <f>BP247/BO245</f>
        <v>0.0250490322580645</v>
      </c>
      <c r="BQ252" s="1">
        <v>26</v>
      </c>
      <c r="BR252" s="1">
        <v>1.02</v>
      </c>
      <c r="BS252" s="1">
        <f>BQ255</f>
        <v>247</v>
      </c>
      <c r="BT252" s="1">
        <f>BT247/BT246</f>
        <v>0.0409716599190283</v>
      </c>
      <c r="BU252" s="1">
        <v>9</v>
      </c>
      <c r="BV252" s="1">
        <v>0.31</v>
      </c>
      <c r="BW252" s="1">
        <f>BU255</f>
        <v>110</v>
      </c>
      <c r="BX252" s="1">
        <f>BX247/BX246</f>
        <v>0.0340909090909091</v>
      </c>
      <c r="BY252" s="1">
        <v>18</v>
      </c>
      <c r="BZ252" s="1">
        <v>26</v>
      </c>
      <c r="CA252" s="1">
        <f>BZ255/20</f>
        <v>24.5</v>
      </c>
      <c r="CB252" s="1">
        <f>CA247/BZ255</f>
        <v>0.0492235918367347</v>
      </c>
      <c r="CC252" s="1">
        <v>7</v>
      </c>
      <c r="CD252" s="1">
        <v>20</v>
      </c>
      <c r="CE252" s="1">
        <f>CD255/20</f>
        <v>12.3</v>
      </c>
      <c r="CF252" s="1">
        <f>CE247/CD255</f>
        <v>0.0420713821138211</v>
      </c>
      <c r="CG252" s="3"/>
      <c r="CH252" s="1">
        <f>CH245</f>
        <v>175</v>
      </c>
      <c r="CI252" s="1">
        <f>CI247/CH245</f>
        <v>0.00731177142857143</v>
      </c>
      <c r="CJ252" s="1">
        <f>CJ245</f>
        <v>86</v>
      </c>
      <c r="CK252" s="1">
        <f>CK247/CJ245</f>
        <v>0.00441348837209302</v>
      </c>
      <c r="CL252" s="1">
        <f>CL245</f>
        <v>215</v>
      </c>
      <c r="CM252" s="1">
        <f>CM247/CL245</f>
        <v>0.0178119069767442</v>
      </c>
      <c r="CN252" s="1">
        <f>CN245</f>
        <v>118</v>
      </c>
      <c r="CO252" s="1">
        <f>CO247/CN245</f>
        <v>0.0137250847457627</v>
      </c>
      <c r="CP252" s="1">
        <f>CP245</f>
        <v>231</v>
      </c>
      <c r="CQ252" s="1">
        <f>CQ247/CP245</f>
        <v>0.029781645021645</v>
      </c>
      <c r="CR252" s="1">
        <f>CR245</f>
        <v>90</v>
      </c>
      <c r="CS252" s="1">
        <f>CS247/CR245</f>
        <v>0.024884</v>
      </c>
      <c r="CT252" s="1">
        <f>CT245</f>
        <v>237</v>
      </c>
      <c r="CU252" s="1">
        <f>CU245/CT245</f>
        <v>0.0408438818565401</v>
      </c>
      <c r="CV252" s="1">
        <f>CV245</f>
        <v>105</v>
      </c>
      <c r="CW252" s="1">
        <f>CW245/CV245</f>
        <v>0.034</v>
      </c>
      <c r="CX252" s="1">
        <f>CX245/20</f>
        <v>23.8</v>
      </c>
      <c r="CY252" s="1">
        <f>CY245/CX245</f>
        <v>0.0490966386554622</v>
      </c>
      <c r="DA252" s="1">
        <f>DA245/20</f>
        <v>11.65</v>
      </c>
      <c r="DB252" s="1">
        <f>DB245/DA245</f>
        <v>0.041931330472103</v>
      </c>
    </row>
    <row r="253" spans="1:106">
      <c r="A253" s="3"/>
      <c r="O253" s="1">
        <v>25</v>
      </c>
      <c r="P253" s="1">
        <v>1.05</v>
      </c>
      <c r="S253" s="1">
        <v>11</v>
      </c>
      <c r="T253" s="1">
        <v>0.35</v>
      </c>
      <c r="W253" s="1">
        <v>22</v>
      </c>
      <c r="X253" s="1">
        <v>24</v>
      </c>
      <c r="AA253" s="1">
        <v>9</v>
      </c>
      <c r="AB253" s="1">
        <v>10</v>
      </c>
      <c r="AE253" s="3"/>
      <c r="BC253" s="3"/>
      <c r="BN253" s="1">
        <f>BN252-BJ252</f>
        <v>0.0119901967560337</v>
      </c>
      <c r="BP253" s="1">
        <f>BP252-BL252</f>
        <v>0.0112395084485407</v>
      </c>
      <c r="BQ253" s="1">
        <v>19</v>
      </c>
      <c r="BR253" s="1">
        <v>0.81</v>
      </c>
      <c r="BT253" s="1">
        <f>BT252-BN252</f>
        <v>0.0110593852409168</v>
      </c>
      <c r="BU253" s="1">
        <v>9</v>
      </c>
      <c r="BV253" s="1">
        <v>0.31</v>
      </c>
      <c r="BX253" s="1">
        <f>BX252-BP252</f>
        <v>0.00904187683284458</v>
      </c>
      <c r="BY253" s="1">
        <v>28</v>
      </c>
      <c r="BZ253" s="1">
        <v>19</v>
      </c>
      <c r="CB253" s="1">
        <f>CB252-BT252</f>
        <v>0.00825193191770635</v>
      </c>
      <c r="CC253" s="1">
        <v>13</v>
      </c>
      <c r="CD253" s="1">
        <v>10</v>
      </c>
      <c r="CF253" s="1">
        <f>CF252-BX252</f>
        <v>0.00798047302291204</v>
      </c>
      <c r="CG253" s="3"/>
      <c r="CI253" s="1">
        <f>CI252-0</f>
        <v>0.00731177142857143</v>
      </c>
      <c r="CK253" s="1">
        <f>CK252-0</f>
        <v>0.00441348837209302</v>
      </c>
      <c r="CM253" s="1">
        <f>CM252-CI252</f>
        <v>0.0105001355481728</v>
      </c>
      <c r="CO253" s="1">
        <f>CO252-CK252</f>
        <v>0.00931159637366969</v>
      </c>
      <c r="CQ253" s="1">
        <f>CQ252-CM252</f>
        <v>0.0119697380449008</v>
      </c>
      <c r="CS253" s="1">
        <f>CS252-CO252</f>
        <v>0.0111589152542373</v>
      </c>
      <c r="CU253" s="1">
        <f>CU252-CQ252</f>
        <v>0.0110622368348951</v>
      </c>
      <c r="CW253" s="1">
        <f>CW252-CS252</f>
        <v>0.009116</v>
      </c>
      <c r="CY253" s="1">
        <f>CY252-CU252</f>
        <v>0.00825275679892211</v>
      </c>
      <c r="DB253" s="1">
        <f>DB252-CW252</f>
        <v>0.00793133047210301</v>
      </c>
    </row>
    <row r="254" spans="1:85">
      <c r="A254" s="3"/>
      <c r="O254" s="1">
        <v>22</v>
      </c>
      <c r="P254" s="1">
        <v>0.87</v>
      </c>
      <c r="S254" s="1">
        <v>8</v>
      </c>
      <c r="T254" s="1">
        <v>0.29</v>
      </c>
      <c r="W254" s="1">
        <v>26</v>
      </c>
      <c r="X254" s="1">
        <v>27</v>
      </c>
      <c r="AA254" s="1">
        <v>11</v>
      </c>
      <c r="AB254" s="1">
        <v>9</v>
      </c>
      <c r="AE254" s="3"/>
      <c r="BC254" s="3"/>
      <c r="BQ254" s="1">
        <v>29</v>
      </c>
      <c r="BR254" s="1">
        <v>1.24</v>
      </c>
      <c r="BU254" s="1">
        <v>11</v>
      </c>
      <c r="BV254" s="1">
        <v>0.41</v>
      </c>
      <c r="BY254" s="1">
        <v>22</v>
      </c>
      <c r="BZ254" s="1">
        <v>25</v>
      </c>
      <c r="CC254" s="1">
        <v>10</v>
      </c>
      <c r="CD254" s="1">
        <v>16</v>
      </c>
      <c r="CG254" s="3"/>
    </row>
    <row r="255" spans="1:85">
      <c r="A255" s="4" t="s">
        <v>11</v>
      </c>
      <c r="O255" s="1">
        <f>SUM(O245:O254)</f>
        <v>230</v>
      </c>
      <c r="P255" s="1">
        <f>SUM(P245:P254)</f>
        <v>8.79</v>
      </c>
      <c r="S255" s="1">
        <f>SUM(S245:S254)</f>
        <v>92</v>
      </c>
      <c r="T255" s="1">
        <f>SUM(T245:T254)</f>
        <v>2.97</v>
      </c>
      <c r="X255" s="1">
        <f>SUM(W245:X254)</f>
        <v>457</v>
      </c>
      <c r="AB255" s="1">
        <f>SUM(AA245:AB254)</f>
        <v>179</v>
      </c>
      <c r="AE255" s="4"/>
      <c r="BC255" s="4" t="s">
        <v>11</v>
      </c>
      <c r="BQ255" s="1">
        <f>SUM(BQ245:BQ254)</f>
        <v>247</v>
      </c>
      <c r="BR255" s="1">
        <f>SUM(BR245:BR254)</f>
        <v>10.12</v>
      </c>
      <c r="BU255" s="1">
        <f>SUM(BU245:BU254)</f>
        <v>110</v>
      </c>
      <c r="BV255" s="1">
        <f>SUM(BV245:BV254)</f>
        <v>3.75</v>
      </c>
      <c r="BZ255" s="1">
        <f>SUM(BY245:BZ254)</f>
        <v>490</v>
      </c>
      <c r="CD255" s="1">
        <f>SUM(CC245:CD254)</f>
        <v>246</v>
      </c>
      <c r="CG255" s="4"/>
    </row>
    <row r="256" spans="1:106">
      <c r="A256" s="3" t="s">
        <v>56</v>
      </c>
      <c r="B256" s="1">
        <v>62</v>
      </c>
      <c r="C256" s="1">
        <v>163</v>
      </c>
      <c r="D256" s="1">
        <v>2.38</v>
      </c>
      <c r="E256" s="1">
        <v>63</v>
      </c>
      <c r="F256" s="1">
        <v>1.42</v>
      </c>
      <c r="G256" s="1">
        <v>235</v>
      </c>
      <c r="H256" s="1">
        <v>4.09</v>
      </c>
      <c r="I256" s="1">
        <v>82</v>
      </c>
      <c r="J256" s="1">
        <v>1.17</v>
      </c>
      <c r="K256" s="1">
        <v>237</v>
      </c>
      <c r="L256" s="1">
        <v>7.78</v>
      </c>
      <c r="M256" s="1">
        <v>67</v>
      </c>
      <c r="N256" s="1">
        <v>2.73</v>
      </c>
      <c r="O256" s="1">
        <v>26</v>
      </c>
      <c r="P256" s="1">
        <v>1.09</v>
      </c>
      <c r="S256" s="1">
        <v>12</v>
      </c>
      <c r="T256" s="1">
        <v>0.39</v>
      </c>
      <c r="W256" s="1">
        <v>25</v>
      </c>
      <c r="X256" s="1">
        <v>20</v>
      </c>
      <c r="Y256" s="1">
        <v>22.21</v>
      </c>
      <c r="AA256" s="1">
        <v>6</v>
      </c>
      <c r="AB256" s="1">
        <v>8</v>
      </c>
      <c r="AC256" s="1">
        <v>7.86</v>
      </c>
      <c r="AE256" s="3"/>
      <c r="AF256" s="1">
        <v>174</v>
      </c>
      <c r="AG256" s="1">
        <v>2.43</v>
      </c>
      <c r="AH256" s="1">
        <v>81</v>
      </c>
      <c r="AI256" s="1">
        <v>1.51</v>
      </c>
      <c r="AJ256" s="1">
        <v>246</v>
      </c>
      <c r="AK256" s="1">
        <v>5.35</v>
      </c>
      <c r="AL256" s="1">
        <v>89</v>
      </c>
      <c r="AM256" s="1">
        <v>2.36</v>
      </c>
      <c r="AN256" s="1">
        <v>235</v>
      </c>
      <c r="AO256" s="1">
        <v>7.69</v>
      </c>
      <c r="AP256" s="1">
        <v>86</v>
      </c>
      <c r="AQ256" s="1">
        <v>3.18</v>
      </c>
      <c r="AR256" s="1">
        <v>251</v>
      </c>
      <c r="AS256" s="1">
        <v>9.61</v>
      </c>
      <c r="AT256" s="1">
        <v>96</v>
      </c>
      <c r="AU256" s="1">
        <v>3.08</v>
      </c>
      <c r="AV256" s="1">
        <v>446</v>
      </c>
      <c r="AW256" s="1">
        <v>20.59</v>
      </c>
      <c r="AY256" s="1">
        <v>175</v>
      </c>
      <c r="AZ256" s="1">
        <v>6.74</v>
      </c>
      <c r="BC256" s="3" t="s">
        <v>57</v>
      </c>
      <c r="BD256" s="1">
        <v>131</v>
      </c>
      <c r="BE256" s="1">
        <v>170</v>
      </c>
      <c r="BF256" s="1">
        <v>2.36</v>
      </c>
      <c r="BG256" s="1">
        <v>115</v>
      </c>
      <c r="BH256" s="1">
        <v>1.61</v>
      </c>
      <c r="BI256" s="1">
        <v>279</v>
      </c>
      <c r="BJ256" s="1">
        <v>5</v>
      </c>
      <c r="BK256" s="1">
        <v>147</v>
      </c>
      <c r="BL256" s="1">
        <v>2.03</v>
      </c>
      <c r="BM256" s="1">
        <v>243</v>
      </c>
      <c r="BN256" s="1">
        <v>8.36</v>
      </c>
      <c r="BO256" s="1">
        <v>101</v>
      </c>
      <c r="BP256" s="1">
        <v>3.64</v>
      </c>
      <c r="BQ256" s="1">
        <v>17</v>
      </c>
      <c r="BR256" s="1">
        <v>0.67</v>
      </c>
      <c r="BU256" s="1">
        <v>5</v>
      </c>
      <c r="BV256" s="1">
        <v>0.17</v>
      </c>
      <c r="BY256" s="1">
        <v>23</v>
      </c>
      <c r="BZ256" s="1">
        <v>21</v>
      </c>
      <c r="CA256" s="1">
        <v>25.29</v>
      </c>
      <c r="CC256" s="1">
        <v>18</v>
      </c>
      <c r="CD256" s="1">
        <v>7</v>
      </c>
      <c r="CE256" s="1">
        <v>11.35</v>
      </c>
      <c r="CG256" s="3"/>
      <c r="CH256" s="1">
        <v>152</v>
      </c>
      <c r="CI256" s="1">
        <v>2.21</v>
      </c>
      <c r="CJ256" s="1">
        <v>101</v>
      </c>
      <c r="CK256" s="1">
        <v>1.54</v>
      </c>
      <c r="CL256" s="1">
        <v>256</v>
      </c>
      <c r="CM256" s="1">
        <v>5.66</v>
      </c>
      <c r="CN256" s="1">
        <v>128</v>
      </c>
      <c r="CO256" s="1">
        <v>2.85</v>
      </c>
      <c r="CP256" s="1">
        <v>218</v>
      </c>
      <c r="CQ256" s="1">
        <v>7.59</v>
      </c>
      <c r="CR256" s="1">
        <v>106</v>
      </c>
      <c r="CS256" s="1">
        <v>3.75</v>
      </c>
      <c r="CT256" s="1">
        <v>234</v>
      </c>
      <c r="CU256" s="1">
        <v>9.54</v>
      </c>
      <c r="CV256" s="1">
        <v>136</v>
      </c>
      <c r="CW256" s="1">
        <v>4.62</v>
      </c>
      <c r="CX256" s="1">
        <v>478</v>
      </c>
      <c r="CY256" s="1">
        <v>23.44</v>
      </c>
      <c r="DA256" s="1">
        <v>229</v>
      </c>
      <c r="DB256" s="1">
        <v>9.64</v>
      </c>
    </row>
    <row r="257" spans="1:97">
      <c r="A257" s="3"/>
      <c r="D257" s="1">
        <v>1.10044</v>
      </c>
      <c r="F257" s="1">
        <v>1.10044</v>
      </c>
      <c r="L257" s="1">
        <v>1.10044</v>
      </c>
      <c r="N257" s="1">
        <v>1.10044</v>
      </c>
      <c r="O257" s="1">
        <v>25</v>
      </c>
      <c r="P257" s="1">
        <v>0.97</v>
      </c>
      <c r="R257" s="1">
        <f>O266</f>
        <v>250</v>
      </c>
      <c r="S257" s="1">
        <v>8</v>
      </c>
      <c r="T257" s="1">
        <v>0.25</v>
      </c>
      <c r="V257" s="1">
        <f>S266</f>
        <v>96</v>
      </c>
      <c r="W257" s="1">
        <v>23</v>
      </c>
      <c r="X257" s="1">
        <v>19</v>
      </c>
      <c r="Y257" s="1">
        <v>1.10044</v>
      </c>
      <c r="AA257" s="1">
        <v>7</v>
      </c>
      <c r="AB257" s="1">
        <v>12</v>
      </c>
      <c r="AC257" s="1">
        <v>1.10044</v>
      </c>
      <c r="AE257" s="3"/>
      <c r="AG257" s="1">
        <v>1.10044</v>
      </c>
      <c r="AI257" s="1">
        <v>1.10044</v>
      </c>
      <c r="AK257" s="1">
        <v>1.10044</v>
      </c>
      <c r="AM257" s="1">
        <v>1.10044</v>
      </c>
      <c r="AO257" s="1">
        <v>1.10044</v>
      </c>
      <c r="AQ257" s="1">
        <v>1.10044</v>
      </c>
      <c r="BC257" s="3"/>
      <c r="BF257" s="1">
        <v>1.10044</v>
      </c>
      <c r="BH257" s="1">
        <v>1.10044</v>
      </c>
      <c r="BN257" s="1">
        <v>1.10044</v>
      </c>
      <c r="BP257" s="1">
        <v>1.10044</v>
      </c>
      <c r="BQ257" s="1">
        <v>23</v>
      </c>
      <c r="BR257" s="1">
        <v>1.01</v>
      </c>
      <c r="BT257" s="1">
        <f>BQ266</f>
        <v>244</v>
      </c>
      <c r="BU257" s="1">
        <v>10</v>
      </c>
      <c r="BV257" s="1">
        <v>0.35</v>
      </c>
      <c r="BX257" s="1">
        <f>BU266</f>
        <v>151</v>
      </c>
      <c r="BY257" s="1">
        <v>22</v>
      </c>
      <c r="BZ257" s="1">
        <v>30</v>
      </c>
      <c r="CA257" s="1">
        <v>1.10044</v>
      </c>
      <c r="CC257" s="1">
        <v>12</v>
      </c>
      <c r="CD257" s="1">
        <v>12</v>
      </c>
      <c r="CE257" s="1">
        <v>1.10044</v>
      </c>
      <c r="CG257" s="3"/>
      <c r="CI257" s="1">
        <v>1.10044</v>
      </c>
      <c r="CK257" s="1">
        <v>1.10044</v>
      </c>
      <c r="CM257" s="1">
        <v>1.10044</v>
      </c>
      <c r="CO257" s="1">
        <v>1.10044</v>
      </c>
      <c r="CQ257" s="1">
        <v>1.10044</v>
      </c>
      <c r="CS257" s="1">
        <v>1.10044</v>
      </c>
    </row>
    <row r="258" spans="1:97">
      <c r="A258" s="3"/>
      <c r="D258" s="1">
        <f>D256-D257</f>
        <v>1.27956</v>
      </c>
      <c r="F258" s="1">
        <f>F256-F257</f>
        <v>0.31956</v>
      </c>
      <c r="H258" s="1">
        <f>H256</f>
        <v>4.09</v>
      </c>
      <c r="J258" s="1">
        <f>J256</f>
        <v>1.17</v>
      </c>
      <c r="L258" s="1">
        <f>L256-L257</f>
        <v>6.67956</v>
      </c>
      <c r="N258" s="1">
        <f>N256-N257</f>
        <v>1.62956</v>
      </c>
      <c r="O258" s="1">
        <v>19</v>
      </c>
      <c r="P258" s="1">
        <v>0.63</v>
      </c>
      <c r="R258" s="1">
        <f>P266</f>
        <v>9.6</v>
      </c>
      <c r="S258" s="1">
        <v>7</v>
      </c>
      <c r="T258" s="1">
        <v>0.22</v>
      </c>
      <c r="V258" s="1">
        <f>T266</f>
        <v>3.09</v>
      </c>
      <c r="W258" s="1">
        <v>26</v>
      </c>
      <c r="X258" s="1">
        <v>22</v>
      </c>
      <c r="Y258" s="1">
        <f>Y256-Y257</f>
        <v>21.10956</v>
      </c>
      <c r="AA258" s="1">
        <v>6</v>
      </c>
      <c r="AB258" s="1">
        <v>8</v>
      </c>
      <c r="AC258" s="1">
        <f>AC256-AC257</f>
        <v>6.75956</v>
      </c>
      <c r="AE258" s="3"/>
      <c r="AG258" s="1">
        <f>AG256-AG257</f>
        <v>1.32956</v>
      </c>
      <c r="AI258" s="1">
        <f>AI256-AI257</f>
        <v>0.40956</v>
      </c>
      <c r="AK258" s="1">
        <f>AK256-AK257</f>
        <v>4.24956</v>
      </c>
      <c r="AM258" s="1">
        <f>AM256-AM257</f>
        <v>1.25956</v>
      </c>
      <c r="AO258" s="1">
        <f>AO256-AO257</f>
        <v>6.58956</v>
      </c>
      <c r="AQ258" s="1">
        <f>AQ256-AQ257</f>
        <v>2.07956</v>
      </c>
      <c r="BC258" s="3"/>
      <c r="BF258" s="1">
        <f>BF256-BF257</f>
        <v>1.25956</v>
      </c>
      <c r="BH258" s="1">
        <f>BH256-BH257</f>
        <v>0.50956</v>
      </c>
      <c r="BJ258" s="1">
        <f>BJ256</f>
        <v>5</v>
      </c>
      <c r="BL258" s="1">
        <f>BL256</f>
        <v>2.03</v>
      </c>
      <c r="BN258" s="1">
        <f>BN256-BN257</f>
        <v>7.25956</v>
      </c>
      <c r="BP258" s="1">
        <f>BP256-BP257</f>
        <v>2.53956</v>
      </c>
      <c r="BQ258" s="1">
        <v>27</v>
      </c>
      <c r="BR258" s="1">
        <v>1.08</v>
      </c>
      <c r="BT258" s="1">
        <f>BR266</f>
        <v>9.98</v>
      </c>
      <c r="BU258" s="1">
        <v>23</v>
      </c>
      <c r="BV258" s="1">
        <v>0.81</v>
      </c>
      <c r="BX258" s="1">
        <f>BV266</f>
        <v>5.15</v>
      </c>
      <c r="BY258" s="1">
        <v>22</v>
      </c>
      <c r="BZ258" s="1">
        <v>28</v>
      </c>
      <c r="CA258" s="1">
        <f>CA256-CA257</f>
        <v>24.18956</v>
      </c>
      <c r="CC258" s="1">
        <v>12</v>
      </c>
      <c r="CD258" s="1">
        <v>11</v>
      </c>
      <c r="CE258" s="1">
        <f>CE256-CE257</f>
        <v>10.24956</v>
      </c>
      <c r="CG258" s="3"/>
      <c r="CI258" s="1">
        <f>CI256-CI257</f>
        <v>1.10956</v>
      </c>
      <c r="CK258" s="1">
        <f>CK256-CK257</f>
        <v>0.43956</v>
      </c>
      <c r="CM258" s="1">
        <f>CM256-CM257</f>
        <v>4.55956</v>
      </c>
      <c r="CO258" s="1">
        <f>CO256-CO257</f>
        <v>1.74956</v>
      </c>
      <c r="CQ258" s="1">
        <f>CQ256-CQ257</f>
        <v>6.48956</v>
      </c>
      <c r="CS258" s="1">
        <f>CS256-CS257</f>
        <v>2.64956</v>
      </c>
    </row>
    <row r="259" spans="1:85">
      <c r="A259" s="3"/>
      <c r="O259" s="1">
        <v>25</v>
      </c>
      <c r="P259" s="1">
        <v>0.97</v>
      </c>
      <c r="S259" s="1">
        <v>9</v>
      </c>
      <c r="T259" s="1">
        <v>0.31</v>
      </c>
      <c r="W259" s="1">
        <v>22</v>
      </c>
      <c r="X259" s="1">
        <v>25</v>
      </c>
      <c r="AA259" s="1">
        <v>13</v>
      </c>
      <c r="AB259" s="1">
        <v>9</v>
      </c>
      <c r="AE259" s="3"/>
      <c r="BC259" s="3"/>
      <c r="BQ259" s="1">
        <v>28</v>
      </c>
      <c r="BR259" s="1">
        <v>1.21</v>
      </c>
      <c r="BU259" s="1">
        <v>17</v>
      </c>
      <c r="BV259" s="1">
        <v>0.61</v>
      </c>
      <c r="BY259" s="1">
        <v>28</v>
      </c>
      <c r="BZ259" s="1">
        <v>31</v>
      </c>
      <c r="CC259" s="1">
        <v>13</v>
      </c>
      <c r="CD259" s="1">
        <v>16</v>
      </c>
      <c r="CG259" s="3"/>
    </row>
    <row r="260" spans="1:85">
      <c r="A260" s="3"/>
      <c r="O260" s="1">
        <v>32</v>
      </c>
      <c r="P260" s="1">
        <v>1.24</v>
      </c>
      <c r="S260" s="1">
        <v>19</v>
      </c>
      <c r="T260" s="1">
        <v>0.59</v>
      </c>
      <c r="W260" s="1">
        <v>22</v>
      </c>
      <c r="X260" s="1">
        <v>23</v>
      </c>
      <c r="AA260" s="1">
        <v>6</v>
      </c>
      <c r="AB260" s="1">
        <v>7</v>
      </c>
      <c r="AE260" s="3"/>
      <c r="BC260" s="3"/>
      <c r="BQ260" s="1">
        <v>24</v>
      </c>
      <c r="BR260" s="1">
        <v>1.05</v>
      </c>
      <c r="BU260" s="1">
        <v>16</v>
      </c>
      <c r="BV260" s="1">
        <v>0.56</v>
      </c>
      <c r="BY260" s="1">
        <v>24</v>
      </c>
      <c r="BZ260" s="1">
        <v>21</v>
      </c>
      <c r="CC260" s="1">
        <v>11</v>
      </c>
      <c r="CD260" s="1">
        <v>13</v>
      </c>
      <c r="CG260" s="3"/>
    </row>
    <row r="261" spans="1:106">
      <c r="A261" s="3"/>
      <c r="O261" s="1">
        <v>23</v>
      </c>
      <c r="P261" s="1">
        <v>0.79</v>
      </c>
      <c r="S261" s="1">
        <v>9</v>
      </c>
      <c r="T261" s="1">
        <v>0.28</v>
      </c>
      <c r="W261" s="1">
        <v>22</v>
      </c>
      <c r="X261" s="1">
        <v>29</v>
      </c>
      <c r="AA261" s="1">
        <v>9</v>
      </c>
      <c r="AB261" s="1">
        <v>15</v>
      </c>
      <c r="AD261" s="1">
        <f>Y263*Z263+AC263*AD263</f>
        <v>1.393456</v>
      </c>
      <c r="AE261" s="3"/>
      <c r="AZ261" s="1">
        <f>AV263*AW263+AY263*AZ263</f>
        <v>1.3665</v>
      </c>
      <c r="BC261" s="3"/>
      <c r="BQ261" s="1">
        <v>26</v>
      </c>
      <c r="BR261" s="1">
        <v>1.06</v>
      </c>
      <c r="BU261" s="1">
        <v>19</v>
      </c>
      <c r="BV261" s="1">
        <v>0.63</v>
      </c>
      <c r="BY261" s="1">
        <v>25</v>
      </c>
      <c r="BZ261" s="1">
        <v>26</v>
      </c>
      <c r="CC261" s="1">
        <v>13</v>
      </c>
      <c r="CD261" s="1">
        <v>16</v>
      </c>
      <c r="CF261" s="1">
        <f>CA263*CB263+CE263*CF263</f>
        <v>1.721956</v>
      </c>
      <c r="CG261" s="3"/>
      <c r="DB261" s="1">
        <f>CX263*CY263+DA263*DB263</f>
        <v>1.654</v>
      </c>
    </row>
    <row r="262" spans="1:85">
      <c r="A262" s="3"/>
      <c r="O262" s="1">
        <v>19</v>
      </c>
      <c r="P262" s="1">
        <v>0.74</v>
      </c>
      <c r="S262" s="1">
        <v>7</v>
      </c>
      <c r="T262" s="1">
        <v>0.26</v>
      </c>
      <c r="W262" s="1">
        <v>27</v>
      </c>
      <c r="X262" s="1">
        <v>22</v>
      </c>
      <c r="AA262" s="1">
        <v>9</v>
      </c>
      <c r="AB262" s="1">
        <v>7</v>
      </c>
      <c r="AE262" s="3"/>
      <c r="BC262" s="3"/>
      <c r="BQ262" s="1">
        <v>31</v>
      </c>
      <c r="BR262" s="1">
        <v>1.31</v>
      </c>
      <c r="BU262" s="1">
        <v>24</v>
      </c>
      <c r="BV262" s="1">
        <v>0.88</v>
      </c>
      <c r="BY262" s="1">
        <v>23</v>
      </c>
      <c r="BZ262" s="1">
        <v>21</v>
      </c>
      <c r="CC262" s="1">
        <v>10</v>
      </c>
      <c r="CD262" s="1">
        <v>13</v>
      </c>
      <c r="CG262" s="3"/>
    </row>
    <row r="263" spans="1:106">
      <c r="A263" s="3"/>
      <c r="C263" s="1">
        <f>C256</f>
        <v>163</v>
      </c>
      <c r="D263" s="1">
        <f>D258/C256</f>
        <v>0.00785006134969325</v>
      </c>
      <c r="E263" s="1">
        <f>E256</f>
        <v>63</v>
      </c>
      <c r="F263" s="1">
        <f>F258/E256</f>
        <v>0.00507238095238095</v>
      </c>
      <c r="G263" s="1">
        <f>G256</f>
        <v>235</v>
      </c>
      <c r="H263" s="1">
        <f>H258/G256</f>
        <v>0.0174042553191489</v>
      </c>
      <c r="I263" s="1">
        <f>I256</f>
        <v>82</v>
      </c>
      <c r="J263" s="1">
        <f>J258/I256</f>
        <v>0.0142682926829268</v>
      </c>
      <c r="K263" s="1">
        <f>K256</f>
        <v>237</v>
      </c>
      <c r="L263" s="1">
        <f>L258/K256</f>
        <v>0.0281837974683544</v>
      </c>
      <c r="M263" s="1">
        <f>M256</f>
        <v>67</v>
      </c>
      <c r="N263" s="1">
        <f>N258/M256</f>
        <v>0.0243217910447761</v>
      </c>
      <c r="O263" s="1">
        <v>30</v>
      </c>
      <c r="P263" s="1">
        <v>1.26</v>
      </c>
      <c r="Q263" s="1">
        <f>O266</f>
        <v>250</v>
      </c>
      <c r="R263" s="1">
        <f>R258/R257</f>
        <v>0.0384</v>
      </c>
      <c r="S263" s="1">
        <v>13</v>
      </c>
      <c r="T263" s="1">
        <v>0.42</v>
      </c>
      <c r="U263" s="1">
        <f>S266</f>
        <v>96</v>
      </c>
      <c r="V263" s="1">
        <f>V258/V257</f>
        <v>0.0321875</v>
      </c>
      <c r="W263" s="1">
        <v>22</v>
      </c>
      <c r="X263" s="1">
        <v>22</v>
      </c>
      <c r="Y263" s="1">
        <f>X266/20</f>
        <v>22.8</v>
      </c>
      <c r="Z263" s="1">
        <f>Y258/X266</f>
        <v>0.0462928947368421</v>
      </c>
      <c r="AA263" s="1">
        <v>5</v>
      </c>
      <c r="AB263" s="1">
        <v>9</v>
      </c>
      <c r="AC263" s="1">
        <f>AB266/20</f>
        <v>8.75</v>
      </c>
      <c r="AD263" s="1">
        <f>AC258/AB266</f>
        <v>0.0386260571428571</v>
      </c>
      <c r="AE263" s="3"/>
      <c r="AF263" s="1">
        <f>AF256</f>
        <v>174</v>
      </c>
      <c r="AG263" s="1">
        <f>AG258/AF256</f>
        <v>0.00764114942528736</v>
      </c>
      <c r="AH263" s="1">
        <f>AH256</f>
        <v>81</v>
      </c>
      <c r="AI263" s="1">
        <f>AI258/AH256</f>
        <v>0.0050562962962963</v>
      </c>
      <c r="AJ263" s="1">
        <f>AJ256</f>
        <v>246</v>
      </c>
      <c r="AK263" s="1">
        <f>AK258/AJ256</f>
        <v>0.0172746341463415</v>
      </c>
      <c r="AL263" s="1">
        <f>AL256</f>
        <v>89</v>
      </c>
      <c r="AM263" s="1">
        <f>AM258/AL256</f>
        <v>0.0141523595505618</v>
      </c>
      <c r="AN263" s="1">
        <f>AN256</f>
        <v>235</v>
      </c>
      <c r="AO263" s="1">
        <f>AO258/AN256</f>
        <v>0.0280406808510638</v>
      </c>
      <c r="AP263" s="1">
        <f>AP256</f>
        <v>86</v>
      </c>
      <c r="AQ263" s="1">
        <f>AQ258/AP256</f>
        <v>0.0241809302325581</v>
      </c>
      <c r="AR263" s="1">
        <f>AR256</f>
        <v>251</v>
      </c>
      <c r="AS263" s="1">
        <f>AS256/AR256</f>
        <v>0.0382868525896414</v>
      </c>
      <c r="AT263" s="1">
        <f>AT256</f>
        <v>96</v>
      </c>
      <c r="AU263" s="1">
        <f>AU256/AT256</f>
        <v>0.0320833333333333</v>
      </c>
      <c r="AV263" s="1">
        <f>AV256/20</f>
        <v>22.3</v>
      </c>
      <c r="AW263" s="1">
        <f>AW256/AV256</f>
        <v>0.0461659192825112</v>
      </c>
      <c r="AY263" s="1">
        <f>AY256/20</f>
        <v>8.75</v>
      </c>
      <c r="AZ263" s="1">
        <f>AZ256/AY256</f>
        <v>0.0385142857142857</v>
      </c>
      <c r="BC263" s="3"/>
      <c r="BE263" s="1">
        <f>BE256</f>
        <v>170</v>
      </c>
      <c r="BF263" s="1">
        <f>BF258/BE256</f>
        <v>0.00740917647058823</v>
      </c>
      <c r="BG263" s="1">
        <f>BG256</f>
        <v>115</v>
      </c>
      <c r="BH263" s="1">
        <f>BH258/BG256</f>
        <v>0.00443095652173913</v>
      </c>
      <c r="BI263" s="1">
        <f>BI256</f>
        <v>279</v>
      </c>
      <c r="BJ263" s="1">
        <f>BJ258/BI256</f>
        <v>0.017921146953405</v>
      </c>
      <c r="BK263" s="1">
        <f>BK256</f>
        <v>147</v>
      </c>
      <c r="BL263" s="1">
        <f>BL258/BK256</f>
        <v>0.0138095238095238</v>
      </c>
      <c r="BM263" s="1">
        <f>BM256</f>
        <v>243</v>
      </c>
      <c r="BN263" s="1">
        <f>BN258/BM256</f>
        <v>0.0298747325102881</v>
      </c>
      <c r="BO263" s="1">
        <f>BO256</f>
        <v>101</v>
      </c>
      <c r="BP263" s="1">
        <f>BP258/BO256</f>
        <v>0.0251441584158416</v>
      </c>
      <c r="BQ263" s="1">
        <v>19</v>
      </c>
      <c r="BR263" s="1">
        <v>0.61</v>
      </c>
      <c r="BS263" s="1">
        <f>BQ266</f>
        <v>244</v>
      </c>
      <c r="BT263" s="1">
        <f>BT258/BT257</f>
        <v>0.0409016393442623</v>
      </c>
      <c r="BU263" s="1">
        <v>8</v>
      </c>
      <c r="BV263" s="1">
        <v>0.25</v>
      </c>
      <c r="BW263" s="1">
        <f>BU266</f>
        <v>151</v>
      </c>
      <c r="BX263" s="1">
        <f>BX258/BX257</f>
        <v>0.0341059602649007</v>
      </c>
      <c r="BY263" s="1">
        <v>26</v>
      </c>
      <c r="BZ263" s="1">
        <v>24</v>
      </c>
      <c r="CA263" s="1">
        <f>BZ266/20</f>
        <v>24.6</v>
      </c>
      <c r="CB263" s="1">
        <f>CA258/BZ266</f>
        <v>0.0491657723577236</v>
      </c>
      <c r="CC263" s="1">
        <v>11</v>
      </c>
      <c r="CD263" s="1">
        <v>11</v>
      </c>
      <c r="CE263" s="1">
        <f>CD266/20</f>
        <v>12.15</v>
      </c>
      <c r="CF263" s="1">
        <f>CE258/CD266</f>
        <v>0.0421792592592593</v>
      </c>
      <c r="CG263" s="3"/>
      <c r="CH263" s="1">
        <f>CH256</f>
        <v>152</v>
      </c>
      <c r="CI263" s="1">
        <f>CI258/CH256</f>
        <v>0.00729973684210526</v>
      </c>
      <c r="CJ263" s="1">
        <f>CJ256</f>
        <v>101</v>
      </c>
      <c r="CK263" s="1">
        <f>CK258/CJ256</f>
        <v>0.00435207920792079</v>
      </c>
      <c r="CL263" s="1">
        <f>CL256</f>
        <v>256</v>
      </c>
      <c r="CM263" s="1">
        <f>CM258/CL256</f>
        <v>0.01781078125</v>
      </c>
      <c r="CN263" s="1">
        <f>CN256</f>
        <v>128</v>
      </c>
      <c r="CO263" s="1">
        <f>CO258/CN256</f>
        <v>0.0136684375</v>
      </c>
      <c r="CP263" s="1">
        <f>CP256</f>
        <v>218</v>
      </c>
      <c r="CQ263" s="1">
        <f>CQ258/CP256</f>
        <v>0.029768623853211</v>
      </c>
      <c r="CR263" s="1">
        <f>CR256</f>
        <v>106</v>
      </c>
      <c r="CS263" s="1">
        <f>CS258/CR256</f>
        <v>0.0249958490566038</v>
      </c>
      <c r="CT263" s="1">
        <f>CT256</f>
        <v>234</v>
      </c>
      <c r="CU263" s="1">
        <f>CU256/CT256</f>
        <v>0.0407692307692308</v>
      </c>
      <c r="CV263" s="1">
        <f>CV256</f>
        <v>136</v>
      </c>
      <c r="CW263" s="1">
        <f>CW256/CV256</f>
        <v>0.0339705882352941</v>
      </c>
      <c r="CX263" s="1">
        <f>CX256/20</f>
        <v>23.9</v>
      </c>
      <c r="CY263" s="1">
        <f>CY256/CX256</f>
        <v>0.0490376569037657</v>
      </c>
      <c r="DA263" s="1">
        <f>DA256/20</f>
        <v>11.45</v>
      </c>
      <c r="DB263" s="1">
        <f>DB256/DA256</f>
        <v>0.0420960698689956</v>
      </c>
    </row>
    <row r="264" spans="1:106">
      <c r="A264" s="3"/>
      <c r="O264" s="1">
        <v>22</v>
      </c>
      <c r="P264" s="1">
        <v>0.75</v>
      </c>
      <c r="S264" s="1">
        <v>6</v>
      </c>
      <c r="T264" s="1">
        <v>0.18</v>
      </c>
      <c r="W264" s="1">
        <v>19</v>
      </c>
      <c r="X264" s="1">
        <v>20</v>
      </c>
      <c r="AA264" s="1">
        <v>10</v>
      </c>
      <c r="AB264" s="1">
        <v>19</v>
      </c>
      <c r="AE264" s="3"/>
      <c r="BC264" s="3"/>
      <c r="BN264" s="1">
        <f>BN263-BJ263</f>
        <v>0.011953585556883</v>
      </c>
      <c r="BP264" s="1">
        <f>BP263-BL263</f>
        <v>0.0113346346063178</v>
      </c>
      <c r="BQ264" s="1">
        <v>26</v>
      </c>
      <c r="BR264" s="1">
        <v>1.06</v>
      </c>
      <c r="BT264" s="1">
        <f>BT263-BN263</f>
        <v>0.0110269068339742</v>
      </c>
      <c r="BU264" s="1">
        <v>17</v>
      </c>
      <c r="BV264" s="1">
        <v>0.58</v>
      </c>
      <c r="BX264" s="1">
        <f>BX263-BP263</f>
        <v>0.00896180184905908</v>
      </c>
      <c r="BY264" s="1">
        <v>26</v>
      </c>
      <c r="BZ264" s="1">
        <v>24</v>
      </c>
      <c r="CB264" s="1">
        <f>CB263-BT263</f>
        <v>0.00826413301346128</v>
      </c>
      <c r="CC264" s="1">
        <v>10</v>
      </c>
      <c r="CD264" s="1">
        <v>12</v>
      </c>
      <c r="CF264" s="1">
        <f>CF263-BX263</f>
        <v>0.0080732989943586</v>
      </c>
      <c r="CG264" s="3"/>
      <c r="CI264" s="1">
        <f>CI263-0</f>
        <v>0.00729973684210526</v>
      </c>
      <c r="CK264" s="1">
        <f>CK263-0</f>
        <v>0.00435207920792079</v>
      </c>
      <c r="CM264" s="1">
        <f>CM263-CI263</f>
        <v>0.0105110444078947</v>
      </c>
      <c r="CO264" s="1">
        <f>CO263-CK263</f>
        <v>0.00931635829207921</v>
      </c>
      <c r="CQ264" s="1">
        <f>CQ263-CM263</f>
        <v>0.011957842603211</v>
      </c>
      <c r="CS264" s="1">
        <f>CS263-CO263</f>
        <v>0.0113274115566038</v>
      </c>
      <c r="CU264" s="1">
        <f>CU263-CQ263</f>
        <v>0.0110006069160198</v>
      </c>
      <c r="CW264" s="1">
        <f>CW263-CS263</f>
        <v>0.00897473917869035</v>
      </c>
      <c r="CY264" s="1">
        <f>CY263-CU263</f>
        <v>0.00826842613453493</v>
      </c>
      <c r="DB264" s="1">
        <f>DB263-CW263</f>
        <v>0.00812548163370151</v>
      </c>
    </row>
    <row r="265" spans="1:85">
      <c r="A265" s="3"/>
      <c r="O265" s="1">
        <v>29</v>
      </c>
      <c r="P265" s="1">
        <v>1.16</v>
      </c>
      <c r="S265" s="1">
        <v>6</v>
      </c>
      <c r="T265" s="1">
        <v>0.19</v>
      </c>
      <c r="W265" s="1">
        <v>20</v>
      </c>
      <c r="X265" s="1">
        <v>26</v>
      </c>
      <c r="AA265" s="1">
        <v>6</v>
      </c>
      <c r="AB265" s="1">
        <v>4</v>
      </c>
      <c r="AE265" s="3"/>
      <c r="BC265" s="3"/>
      <c r="BQ265" s="1">
        <v>23</v>
      </c>
      <c r="BR265" s="1">
        <v>0.92</v>
      </c>
      <c r="BU265" s="1">
        <v>12</v>
      </c>
      <c r="BV265" s="1">
        <v>0.31</v>
      </c>
      <c r="BY265" s="1">
        <v>25</v>
      </c>
      <c r="BZ265" s="1">
        <v>22</v>
      </c>
      <c r="CC265" s="1">
        <v>11</v>
      </c>
      <c r="CD265" s="1">
        <v>11</v>
      </c>
      <c r="CG265" s="3"/>
    </row>
    <row r="266" s="1" customFormat="1" spans="1:106">
      <c r="A266" s="4" t="s">
        <v>11</v>
      </c>
      <c r="D266" s="4">
        <f>AVERAGE(D241,D252,D263)</f>
        <v>0.00795526051739276</v>
      </c>
      <c r="E266" s="4"/>
      <c r="F266" s="4">
        <f>AVERAGE(F241,F252,F263)</f>
        <v>0.00502050061050061</v>
      </c>
      <c r="G266" s="4"/>
      <c r="H266" s="4">
        <f>AVERAGE(H241,H252,H263)</f>
        <v>0.0174503434711277</v>
      </c>
      <c r="I266" s="4"/>
      <c r="J266" s="4">
        <f>AVERAGE(J241,J252,J263)</f>
        <v>0.0141962493134381</v>
      </c>
      <c r="K266" s="4"/>
      <c r="L266" s="4">
        <f>AVERAGE(L241,L252,L263)</f>
        <v>0.0284088721761027</v>
      </c>
      <c r="M266" s="4"/>
      <c r="N266" s="4">
        <f>AVERAGE(N241,N252,N263)</f>
        <v>0.0244322333937531</v>
      </c>
      <c r="O266" s="4">
        <f>SUM(O256:O265)</f>
        <v>250</v>
      </c>
      <c r="P266" s="4">
        <f>SUM(P256:P265)</f>
        <v>9.6</v>
      </c>
      <c r="Q266" s="4"/>
      <c r="R266" s="4">
        <f>AVERAGE(R241,R252,R263)</f>
        <v>0.0383682620874437</v>
      </c>
      <c r="S266" s="4">
        <f>SUM(S256:S265)</f>
        <v>96</v>
      </c>
      <c r="T266" s="4">
        <f>SUM(T256:T265)</f>
        <v>3.09</v>
      </c>
      <c r="U266" s="4"/>
      <c r="V266" s="4">
        <f>AVERAGE(V241,V252,V263)</f>
        <v>0.0324233695652174</v>
      </c>
      <c r="W266" s="4"/>
      <c r="X266" s="4">
        <f>SUM(W256:X265)</f>
        <v>456</v>
      </c>
      <c r="Y266" s="4">
        <f>AVERAGE(Y241,Y252,Y263)</f>
        <v>22.6666666666667</v>
      </c>
      <c r="Z266" s="4">
        <f>AVERAGE(Z241,Z252,Z263)</f>
        <v>0.0461846600057558</v>
      </c>
      <c r="AA266" s="4"/>
      <c r="AB266" s="4">
        <f>SUM(AA256:AB265)</f>
        <v>175</v>
      </c>
      <c r="AC266" s="4">
        <f>AVERAGE(AC241,AC252,AC263)</f>
        <v>8.8</v>
      </c>
      <c r="AD266" s="4">
        <f>AVERAGE(AD241,AD252,AD263)</f>
        <v>0.0391279977714787</v>
      </c>
      <c r="AE266" s="4"/>
      <c r="AG266" s="4">
        <f>AVERAGE(AG241,AG252,AG263)</f>
        <v>0.00773940430578362</v>
      </c>
      <c r="AH266" s="4"/>
      <c r="AI266" s="4">
        <f>AVERAGE(AI241,AI252,AI263)</f>
        <v>0.00491914322769709</v>
      </c>
      <c r="AJ266" s="4"/>
      <c r="AK266" s="4">
        <f>AVERAGE(AK241,AK252,AK263)</f>
        <v>0.0173260236742433</v>
      </c>
      <c r="AL266" s="4"/>
      <c r="AM266" s="4">
        <f>AVERAGE(AM241,AM252,AM263)</f>
        <v>0.0141112649973306</v>
      </c>
      <c r="AN266" s="4"/>
      <c r="AO266" s="4">
        <f>AVERAGE(AO241,AO252,AO263)</f>
        <v>0.0282772888438324</v>
      </c>
      <c r="AP266" s="4"/>
      <c r="AQ266" s="4">
        <f>AVERAGE(AQ241,AQ252,AQ263)</f>
        <v>0.0242815572430523</v>
      </c>
      <c r="AR266" s="4"/>
      <c r="AS266" s="4">
        <f>AVERAGE(AS241,AS252,AS263)</f>
        <v>0.0382675245702086</v>
      </c>
      <c r="AT266" s="4"/>
      <c r="AU266" s="4">
        <f>AVERAGE(AU241,AU252,AU263)</f>
        <v>0.0323266580534022</v>
      </c>
      <c r="AV266" s="4">
        <f>AVERAGE(AV241,AV252,AV263)</f>
        <v>22.4833333333333</v>
      </c>
      <c r="AW266" s="4">
        <f>AVERAGE(AW241,AW252,AW263)</f>
        <v>0.0460652289507157</v>
      </c>
      <c r="AX266" s="4"/>
      <c r="AY266" s="4">
        <f>AVERAGE(AY241,AY252,AY263)</f>
        <v>8.65</v>
      </c>
      <c r="AZ266" s="4">
        <f>AVERAGE(AZ241,AZ252,AZ263)</f>
        <v>0.0390022210310619</v>
      </c>
      <c r="BC266" s="4" t="s">
        <v>11</v>
      </c>
      <c r="BF266" s="4">
        <f>AVERAGE(BF241,BF252,BF263)</f>
        <v>0.00743784845825881</v>
      </c>
      <c r="BG266" s="4"/>
      <c r="BH266" s="4">
        <f>AVERAGE(BH241,BH252,BH263)</f>
        <v>0.00445586570359551</v>
      </c>
      <c r="BI266" s="4"/>
      <c r="BJ266" s="4">
        <f>AVERAGE(BJ241,BJ252,BJ263)</f>
        <v>0.0179178908788923</v>
      </c>
      <c r="BK266" s="4"/>
      <c r="BL266" s="4">
        <f>AVERAGE(BL241,BL252,BL263)</f>
        <v>0.0138106657531118</v>
      </c>
      <c r="BM266" s="4"/>
      <c r="BN266" s="4">
        <f>AVERAGE(BN241,BN252,BN263)</f>
        <v>0.0298899767551076</v>
      </c>
      <c r="BO266" s="4"/>
      <c r="BP266" s="4">
        <f>AVERAGE(BP241,BP252,BP263)</f>
        <v>0.0251178395142529</v>
      </c>
      <c r="BQ266" s="4">
        <f>SUM(BQ256:BQ265)</f>
        <v>244</v>
      </c>
      <c r="BR266" s="4">
        <f>SUM(BR256:BR265)</f>
        <v>9.98</v>
      </c>
      <c r="BS266" s="4"/>
      <c r="BT266" s="4">
        <f>AVERAGE(BT241,BT252,BT263)</f>
        <v>0.0409158083791388</v>
      </c>
      <c r="BU266" s="4">
        <f>SUM(BU256:BU265)</f>
        <v>151</v>
      </c>
      <c r="BV266" s="4">
        <f>SUM(BV256:BV265)</f>
        <v>5.15</v>
      </c>
      <c r="BW266" s="4"/>
      <c r="BX266" s="4">
        <f>AVERAGE(BX241,BX252,BX263)</f>
        <v>0.0341370516900318</v>
      </c>
      <c r="BY266" s="4"/>
      <c r="BZ266" s="4">
        <f>SUM(BY256:BZ265)</f>
        <v>492</v>
      </c>
      <c r="CA266" s="4">
        <f>AVERAGE(CA241,CA252,CA263)</f>
        <v>24.6333333333333</v>
      </c>
      <c r="CB266" s="4">
        <f>AVERAGE(CB241,CB252,CB263)</f>
        <v>0.0492141697852495</v>
      </c>
      <c r="CC266" s="4"/>
      <c r="CD266" s="4">
        <f>SUM(CC256:CD265)</f>
        <v>243</v>
      </c>
      <c r="CE266" s="4">
        <f>AVERAGE(CE241,CE252,CE263)</f>
        <v>12.1333333333333</v>
      </c>
      <c r="CF266" s="4">
        <f>AVERAGE(CF241,CF252,CF263)</f>
        <v>0.0421554578635512</v>
      </c>
      <c r="CG266" s="4"/>
      <c r="CH266" s="4"/>
      <c r="CI266" s="4">
        <f>AVERAGE(CI241,CI252,CI263)</f>
        <v>0.00733511814150761</v>
      </c>
      <c r="CJ266" s="4"/>
      <c r="CK266" s="4">
        <f>AVERAGE(CK241,CK252,CK263)</f>
        <v>0.00434393919333794</v>
      </c>
      <c r="CL266" s="4"/>
      <c r="CM266" s="4">
        <f>AVERAGE(CM241,CM252,CM263)</f>
        <v>0.0178058113298187</v>
      </c>
      <c r="CN266" s="4"/>
      <c r="CO266" s="4">
        <f>AVERAGE(CO241,CO252,CO263)</f>
        <v>0.0137067296374765</v>
      </c>
      <c r="CP266" s="4"/>
      <c r="CQ266" s="4">
        <f>AVERAGE(CQ241,CQ252,CQ263)</f>
        <v>0.0297750301011425</v>
      </c>
      <c r="CR266" s="4"/>
      <c r="CS266" s="4">
        <f>AVERAGE(CS241,CS252,CS263)</f>
        <v>0.0249756197886274</v>
      </c>
      <c r="CT266" s="4"/>
      <c r="CU266" s="4">
        <f>AVERAGE(CU241,CU252,CU263)</f>
        <v>0.0407866668641919</v>
      </c>
      <c r="CV266" s="4"/>
      <c r="CW266" s="4">
        <f>AVERAGE(CW241,CW252,CW263)</f>
        <v>0.0340216921414235</v>
      </c>
      <c r="CX266" s="4">
        <f>AVERAGE(CX241,CX252,CX263)</f>
        <v>23.9833333333333</v>
      </c>
      <c r="CY266" s="4">
        <f>AVERAGE(CY241,CY252,CY263)</f>
        <v>0.0490894387259282</v>
      </c>
      <c r="CZ266" s="4"/>
      <c r="DA266" s="4">
        <f>AVERAGE(DA241,DA252,DA263)</f>
        <v>11.4666666666667</v>
      </c>
      <c r="DB266" s="4">
        <f>AVERAGE(DB241,DB252,DB263)</f>
        <v>0.0420356821195992</v>
      </c>
    </row>
    <row r="267" spans="1:106">
      <c r="A267" s="3" t="s">
        <v>58</v>
      </c>
      <c r="B267" s="1">
        <v>57</v>
      </c>
      <c r="C267" s="1">
        <v>209</v>
      </c>
      <c r="D267" s="1">
        <v>2.82</v>
      </c>
      <c r="E267" s="1">
        <v>83</v>
      </c>
      <c r="F267" s="1">
        <v>1.54</v>
      </c>
      <c r="G267" s="1">
        <v>199</v>
      </c>
      <c r="H267" s="1">
        <v>3.47</v>
      </c>
      <c r="I267" s="1">
        <v>72</v>
      </c>
      <c r="J267" s="1">
        <v>1.03</v>
      </c>
      <c r="K267" s="1">
        <v>244</v>
      </c>
      <c r="L267" s="1">
        <v>8.25</v>
      </c>
      <c r="M267" s="1">
        <v>72</v>
      </c>
      <c r="N267" s="1">
        <v>2.89</v>
      </c>
      <c r="O267" s="1">
        <v>24</v>
      </c>
      <c r="P267" s="1">
        <v>0.99</v>
      </c>
      <c r="S267" s="1">
        <v>6</v>
      </c>
      <c r="T267" s="1">
        <v>0.19</v>
      </c>
      <c r="W267" s="1">
        <v>22</v>
      </c>
      <c r="X267" s="1">
        <v>20</v>
      </c>
      <c r="Y267" s="1">
        <v>22.59</v>
      </c>
      <c r="AA267" s="1">
        <v>8</v>
      </c>
      <c r="AB267" s="1">
        <v>12</v>
      </c>
      <c r="AC267" s="1">
        <v>8.06</v>
      </c>
      <c r="AE267" s="3"/>
      <c r="AF267" s="1">
        <v>199</v>
      </c>
      <c r="AG267" s="1">
        <v>2.69</v>
      </c>
      <c r="AH267" s="1">
        <v>82</v>
      </c>
      <c r="AI267" s="1">
        <v>1.53</v>
      </c>
      <c r="AJ267" s="1">
        <v>209</v>
      </c>
      <c r="AK267" s="1">
        <v>4.72</v>
      </c>
      <c r="AL267" s="1">
        <v>86</v>
      </c>
      <c r="AM267" s="1">
        <v>2.32</v>
      </c>
      <c r="AN267" s="1">
        <v>267</v>
      </c>
      <c r="AO267" s="1">
        <v>8.89</v>
      </c>
      <c r="AP267" s="1">
        <v>86</v>
      </c>
      <c r="AQ267" s="1">
        <v>3.23</v>
      </c>
      <c r="AR267" s="1">
        <v>218</v>
      </c>
      <c r="AS267" s="1">
        <v>8.61</v>
      </c>
      <c r="AT267" s="1">
        <v>86</v>
      </c>
      <c r="AU267" s="1">
        <v>2.8</v>
      </c>
      <c r="AV267" s="1">
        <v>455</v>
      </c>
      <c r="AW267" s="1">
        <v>21.34</v>
      </c>
      <c r="AY267" s="1">
        <v>178</v>
      </c>
      <c r="AZ267" s="1">
        <v>6.97</v>
      </c>
      <c r="BC267" s="3" t="s">
        <v>58</v>
      </c>
      <c r="BD267" s="1">
        <v>126</v>
      </c>
      <c r="BE267" s="1">
        <v>183</v>
      </c>
      <c r="BF267" s="1">
        <v>2.49</v>
      </c>
      <c r="BG267" s="1">
        <v>89</v>
      </c>
      <c r="BH267" s="1">
        <v>1.51</v>
      </c>
      <c r="BI267" s="1">
        <v>246</v>
      </c>
      <c r="BJ267" s="1">
        <v>4.42</v>
      </c>
      <c r="BK267" s="1">
        <v>157</v>
      </c>
      <c r="BL267" s="1">
        <v>2.18</v>
      </c>
      <c r="BM267" s="1">
        <v>252</v>
      </c>
      <c r="BN267" s="1">
        <v>8.69</v>
      </c>
      <c r="BO267" s="1">
        <v>118</v>
      </c>
      <c r="BP267" s="1">
        <v>4.11</v>
      </c>
      <c r="BQ267" s="1">
        <v>20</v>
      </c>
      <c r="BR267" s="1">
        <v>0.82</v>
      </c>
      <c r="BU267" s="1">
        <v>5</v>
      </c>
      <c r="BV267" s="1">
        <v>0.18</v>
      </c>
      <c r="BY267" s="1">
        <v>22</v>
      </c>
      <c r="BZ267" s="1">
        <v>25</v>
      </c>
      <c r="CA267" s="1">
        <v>26.33</v>
      </c>
      <c r="CC267" s="1">
        <v>11</v>
      </c>
      <c r="CD267" s="1">
        <v>10</v>
      </c>
      <c r="CE267" s="1">
        <v>11.82</v>
      </c>
      <c r="CG267" s="3"/>
      <c r="CH267" s="1">
        <v>139</v>
      </c>
      <c r="CI267" s="1">
        <v>2.14</v>
      </c>
      <c r="CJ267" s="1">
        <v>87</v>
      </c>
      <c r="CK267" s="1">
        <v>1.49</v>
      </c>
      <c r="CL267" s="1">
        <v>228</v>
      </c>
      <c r="CM267" s="1">
        <v>5.17</v>
      </c>
      <c r="CN267" s="1">
        <v>128</v>
      </c>
      <c r="CO267" s="1">
        <v>2.86</v>
      </c>
      <c r="CP267" s="1">
        <v>237</v>
      </c>
      <c r="CQ267" s="1">
        <v>8.21</v>
      </c>
      <c r="CR267" s="1">
        <v>115</v>
      </c>
      <c r="CS267" s="1">
        <v>4.02</v>
      </c>
      <c r="CT267" s="1">
        <v>227</v>
      </c>
      <c r="CU267" s="1">
        <v>9.47</v>
      </c>
      <c r="CV267" s="1">
        <v>99</v>
      </c>
      <c r="CW267" s="1">
        <v>3.37</v>
      </c>
      <c r="CX267" s="1">
        <v>494</v>
      </c>
      <c r="CY267" s="1">
        <v>24.47</v>
      </c>
      <c r="DA267" s="1">
        <v>244</v>
      </c>
      <c r="DB267" s="1">
        <v>10.15</v>
      </c>
    </row>
    <row r="268" spans="1:97">
      <c r="A268" s="3"/>
      <c r="D268" s="1">
        <v>1.10044</v>
      </c>
      <c r="F268" s="1">
        <v>1.10044</v>
      </c>
      <c r="L268" s="1">
        <v>1.10044</v>
      </c>
      <c r="N268" s="1">
        <v>1.10044</v>
      </c>
      <c r="O268" s="1">
        <v>16</v>
      </c>
      <c r="P268" s="1">
        <v>0.48</v>
      </c>
      <c r="R268" s="1">
        <f>O277</f>
        <v>225</v>
      </c>
      <c r="S268" s="1">
        <v>1</v>
      </c>
      <c r="T268" s="1">
        <v>0.03</v>
      </c>
      <c r="V268" s="1">
        <f>S277</f>
        <v>45</v>
      </c>
      <c r="W268" s="1">
        <v>23</v>
      </c>
      <c r="X268" s="1">
        <v>21</v>
      </c>
      <c r="Y268" s="1">
        <v>1.10044</v>
      </c>
      <c r="AA268" s="1">
        <v>7</v>
      </c>
      <c r="AB268" s="1">
        <v>7</v>
      </c>
      <c r="AC268" s="1">
        <v>1.10044</v>
      </c>
      <c r="AE268" s="3"/>
      <c r="AG268" s="1">
        <v>1.10044</v>
      </c>
      <c r="AI268" s="1">
        <v>1.10044</v>
      </c>
      <c r="AK268" s="1">
        <v>1.10044</v>
      </c>
      <c r="AM268" s="1">
        <v>1.10044</v>
      </c>
      <c r="AO268" s="1">
        <v>1.10044</v>
      </c>
      <c r="AQ268" s="1">
        <v>1.10044</v>
      </c>
      <c r="BC268" s="3"/>
      <c r="BF268" s="1">
        <v>1.10044</v>
      </c>
      <c r="BH268" s="1">
        <v>1.10044</v>
      </c>
      <c r="BN268" s="1">
        <v>1.10044</v>
      </c>
      <c r="BP268" s="1">
        <v>1.10044</v>
      </c>
      <c r="BQ268" s="1">
        <v>22</v>
      </c>
      <c r="BR268" s="1">
        <v>0.91</v>
      </c>
      <c r="BT268" s="1">
        <f>BQ277</f>
        <v>227</v>
      </c>
      <c r="BU268" s="1">
        <v>6</v>
      </c>
      <c r="BV268" s="1">
        <v>0.21</v>
      </c>
      <c r="BX268" s="1">
        <f>BU277</f>
        <v>76</v>
      </c>
      <c r="BY268" s="1">
        <v>26</v>
      </c>
      <c r="BZ268" s="1">
        <v>24</v>
      </c>
      <c r="CA268" s="1">
        <v>1.10044</v>
      </c>
      <c r="CC268" s="1">
        <v>16</v>
      </c>
      <c r="CD268" s="1">
        <v>13</v>
      </c>
      <c r="CE268" s="1">
        <v>1.10044</v>
      </c>
      <c r="CG268" s="3"/>
      <c r="CI268" s="1">
        <v>1.10044</v>
      </c>
      <c r="CK268" s="1">
        <v>1.10044</v>
      </c>
      <c r="CM268" s="1">
        <v>1.10044</v>
      </c>
      <c r="CO268" s="1">
        <v>1.10044</v>
      </c>
      <c r="CQ268" s="1">
        <v>1.10044</v>
      </c>
      <c r="CS268" s="1">
        <v>1.10044</v>
      </c>
    </row>
    <row r="269" spans="1:97">
      <c r="A269" s="3"/>
      <c r="D269" s="1">
        <f>D267-D268</f>
        <v>1.71956</v>
      </c>
      <c r="F269" s="1">
        <f>F267-F268</f>
        <v>0.43956</v>
      </c>
      <c r="H269" s="1">
        <f>H267</f>
        <v>3.47</v>
      </c>
      <c r="J269" s="1">
        <f>J267</f>
        <v>1.03</v>
      </c>
      <c r="L269" s="1">
        <f>L267-L268</f>
        <v>7.14956</v>
      </c>
      <c r="N269" s="1">
        <f>N267-N268</f>
        <v>1.78956</v>
      </c>
      <c r="O269" s="1">
        <v>19</v>
      </c>
      <c r="P269" s="1">
        <v>0.73</v>
      </c>
      <c r="R269" s="1">
        <f>P277</f>
        <v>8.9</v>
      </c>
      <c r="S269" s="1">
        <v>1</v>
      </c>
      <c r="T269" s="1">
        <v>0.04</v>
      </c>
      <c r="V269" s="1">
        <f>T277</f>
        <v>1.47</v>
      </c>
      <c r="W269" s="1">
        <v>22</v>
      </c>
      <c r="X269" s="1">
        <v>25</v>
      </c>
      <c r="Y269" s="1">
        <f>Y267-Y268</f>
        <v>21.48956</v>
      </c>
      <c r="AA269" s="1">
        <v>6</v>
      </c>
      <c r="AB269" s="1">
        <v>13</v>
      </c>
      <c r="AC269" s="1">
        <f>AC267-AC268</f>
        <v>6.95956</v>
      </c>
      <c r="AE269" s="3"/>
      <c r="AG269" s="1">
        <f>AG267-AG268</f>
        <v>1.58956</v>
      </c>
      <c r="AI269" s="1">
        <f>AI267-AI268</f>
        <v>0.42956</v>
      </c>
      <c r="AK269" s="1">
        <f>AK267-AK268</f>
        <v>3.61956</v>
      </c>
      <c r="AM269" s="1">
        <f>AM267-AM268</f>
        <v>1.21956</v>
      </c>
      <c r="AO269" s="1">
        <f>AO267-AO268</f>
        <v>7.78956</v>
      </c>
      <c r="AQ269" s="1">
        <f>AQ267-AQ268</f>
        <v>2.12956</v>
      </c>
      <c r="BC269" s="3"/>
      <c r="BF269" s="1">
        <f>BF267-BF268</f>
        <v>1.38956</v>
      </c>
      <c r="BH269" s="1">
        <f>BH267-BH268</f>
        <v>0.40956</v>
      </c>
      <c r="BJ269" s="1">
        <f>BJ267</f>
        <v>4.42</v>
      </c>
      <c r="BL269" s="1">
        <f>BL267</f>
        <v>2.18</v>
      </c>
      <c r="BN269" s="1">
        <f>BN267-BN268</f>
        <v>7.58956</v>
      </c>
      <c r="BP269" s="1">
        <f>BP267-BP268</f>
        <v>3.00956</v>
      </c>
      <c r="BQ269" s="1">
        <v>22</v>
      </c>
      <c r="BR269" s="1">
        <v>0.89</v>
      </c>
      <c r="BT269" s="1">
        <f>BR277</f>
        <v>9.5</v>
      </c>
      <c r="BU269" s="1">
        <v>8</v>
      </c>
      <c r="BV269" s="1">
        <v>0.28</v>
      </c>
      <c r="BX269" s="1">
        <f>BV277</f>
        <v>2.6</v>
      </c>
      <c r="BY269" s="1">
        <v>24</v>
      </c>
      <c r="BZ269" s="1">
        <v>22</v>
      </c>
      <c r="CA269" s="1">
        <f>CA267-CA268</f>
        <v>25.22956</v>
      </c>
      <c r="CC269" s="1">
        <v>14</v>
      </c>
      <c r="CD269" s="1">
        <v>17</v>
      </c>
      <c r="CE269" s="1">
        <f>CE267-CE268</f>
        <v>10.71956</v>
      </c>
      <c r="CG269" s="3"/>
      <c r="CI269" s="1">
        <f>CI267-CI268</f>
        <v>1.03956</v>
      </c>
      <c r="CK269" s="1">
        <f>CK267-CK268</f>
        <v>0.38956</v>
      </c>
      <c r="CM269" s="1">
        <f>CM267-CM268</f>
        <v>4.06956</v>
      </c>
      <c r="CO269" s="1">
        <f>CO267-CO268</f>
        <v>1.75956</v>
      </c>
      <c r="CQ269" s="1">
        <f>CQ267-CQ268</f>
        <v>7.10956</v>
      </c>
      <c r="CS269" s="1">
        <f>CS267-CS268</f>
        <v>2.91956</v>
      </c>
    </row>
    <row r="270" spans="1:85">
      <c r="A270" s="3"/>
      <c r="O270" s="1">
        <v>24</v>
      </c>
      <c r="P270" s="1">
        <v>0.95</v>
      </c>
      <c r="S270" s="1">
        <v>6</v>
      </c>
      <c r="T270" s="1">
        <v>0.22</v>
      </c>
      <c r="W270" s="1">
        <v>21</v>
      </c>
      <c r="X270" s="1">
        <v>23</v>
      </c>
      <c r="AA270" s="1">
        <v>6</v>
      </c>
      <c r="AB270" s="1">
        <v>8</v>
      </c>
      <c r="AE270" s="3"/>
      <c r="BC270" s="3"/>
      <c r="BQ270" s="1">
        <v>20</v>
      </c>
      <c r="BR270" s="1">
        <v>0.78</v>
      </c>
      <c r="BU270" s="1">
        <v>6</v>
      </c>
      <c r="BV270" s="1">
        <v>0.21</v>
      </c>
      <c r="BY270" s="1">
        <v>22</v>
      </c>
      <c r="BZ270" s="1">
        <v>26</v>
      </c>
      <c r="CC270" s="1">
        <v>16</v>
      </c>
      <c r="CD270" s="1">
        <v>6</v>
      </c>
      <c r="CG270" s="3"/>
    </row>
    <row r="271" spans="1:85">
      <c r="A271" s="3"/>
      <c r="O271" s="1">
        <v>23</v>
      </c>
      <c r="P271" s="1">
        <v>0.89</v>
      </c>
      <c r="S271" s="1">
        <v>5</v>
      </c>
      <c r="T271" s="1">
        <v>0.16</v>
      </c>
      <c r="W271" s="1">
        <v>27</v>
      </c>
      <c r="X271" s="1">
        <v>22</v>
      </c>
      <c r="AA271" s="1">
        <v>11</v>
      </c>
      <c r="AB271" s="1">
        <v>6</v>
      </c>
      <c r="AE271" s="3"/>
      <c r="BC271" s="3"/>
      <c r="BQ271" s="1">
        <v>20</v>
      </c>
      <c r="BR271" s="1">
        <v>0.83</v>
      </c>
      <c r="BU271" s="1">
        <v>4</v>
      </c>
      <c r="BV271" s="1">
        <v>0.14</v>
      </c>
      <c r="BY271" s="1">
        <v>34</v>
      </c>
      <c r="BZ271" s="1">
        <v>26</v>
      </c>
      <c r="CC271" s="1">
        <v>10</v>
      </c>
      <c r="CD271" s="1">
        <v>16</v>
      </c>
      <c r="CG271" s="3"/>
    </row>
    <row r="272" spans="1:106">
      <c r="A272" s="3"/>
      <c r="O272" s="1">
        <v>27</v>
      </c>
      <c r="P272" s="1">
        <v>1.15</v>
      </c>
      <c r="S272" s="1">
        <v>8</v>
      </c>
      <c r="T272" s="1">
        <v>0.26</v>
      </c>
      <c r="W272" s="1">
        <v>28</v>
      </c>
      <c r="X272" s="1">
        <v>28</v>
      </c>
      <c r="AA272" s="1">
        <v>8</v>
      </c>
      <c r="AB272" s="1">
        <v>7</v>
      </c>
      <c r="AD272" s="1">
        <f>Y274*Z274+AC274*AD274</f>
        <v>1.422456</v>
      </c>
      <c r="AE272" s="3"/>
      <c r="AZ272" s="1">
        <f>AV274*AW274+AY274*AZ274</f>
        <v>1.4155</v>
      </c>
      <c r="BC272" s="3"/>
      <c r="BQ272" s="1">
        <v>23</v>
      </c>
      <c r="BR272" s="1">
        <v>1.03</v>
      </c>
      <c r="BU272" s="1">
        <v>8</v>
      </c>
      <c r="BV272" s="1">
        <v>0.25</v>
      </c>
      <c r="BY272" s="1">
        <v>26</v>
      </c>
      <c r="BZ272" s="1">
        <v>32</v>
      </c>
      <c r="CC272" s="1">
        <v>13</v>
      </c>
      <c r="CD272" s="1">
        <v>14</v>
      </c>
      <c r="CF272" s="1">
        <f>CA274*CB274+CE274*CF274</f>
        <v>1.797456</v>
      </c>
      <c r="CG272" s="3"/>
      <c r="DB272" s="1">
        <f>CX274*CY274+DA274*DB274</f>
        <v>1.731</v>
      </c>
    </row>
    <row r="273" spans="1:85">
      <c r="A273" s="3"/>
      <c r="O273" s="1">
        <v>23</v>
      </c>
      <c r="P273" s="1">
        <v>0.89</v>
      </c>
      <c r="S273" s="1">
        <v>6</v>
      </c>
      <c r="T273" s="1">
        <v>0.19</v>
      </c>
      <c r="W273" s="1">
        <v>25</v>
      </c>
      <c r="X273" s="1">
        <v>20</v>
      </c>
      <c r="AA273" s="1">
        <v>13</v>
      </c>
      <c r="AB273" s="1">
        <v>8</v>
      </c>
      <c r="AE273" s="3"/>
      <c r="BC273" s="3"/>
      <c r="BQ273" s="1">
        <v>23</v>
      </c>
      <c r="BR273" s="1">
        <v>0.93</v>
      </c>
      <c r="BU273" s="1">
        <v>9</v>
      </c>
      <c r="BV273" s="1">
        <v>0.32</v>
      </c>
      <c r="BY273" s="1">
        <v>26</v>
      </c>
      <c r="BZ273" s="1">
        <v>26</v>
      </c>
      <c r="CC273" s="1">
        <v>8</v>
      </c>
      <c r="CD273" s="1">
        <v>16</v>
      </c>
      <c r="CG273" s="3"/>
    </row>
    <row r="274" spans="1:106">
      <c r="A274" s="3"/>
      <c r="C274" s="1">
        <f>C267</f>
        <v>209</v>
      </c>
      <c r="D274" s="1">
        <f>D269/C267</f>
        <v>0.00822755980861244</v>
      </c>
      <c r="E274" s="1">
        <f>E267</f>
        <v>83</v>
      </c>
      <c r="F274" s="1">
        <f>F269/E267</f>
        <v>0.00529590361445783</v>
      </c>
      <c r="G274" s="1">
        <f>G267</f>
        <v>199</v>
      </c>
      <c r="H274" s="1">
        <f>H269/G267</f>
        <v>0.0174371859296482</v>
      </c>
      <c r="I274" s="1">
        <f>I267</f>
        <v>72</v>
      </c>
      <c r="J274" s="1">
        <f>J269/I267</f>
        <v>0.0143055555555556</v>
      </c>
      <c r="K274" s="1">
        <f>K267</f>
        <v>244</v>
      </c>
      <c r="L274" s="1">
        <f>L269/K267</f>
        <v>0.0293014754098361</v>
      </c>
      <c r="M274" s="1">
        <f>M267</f>
        <v>72</v>
      </c>
      <c r="N274" s="1">
        <f>N269/M267</f>
        <v>0.024855</v>
      </c>
      <c r="O274" s="1">
        <v>23</v>
      </c>
      <c r="P274" s="1">
        <v>0.88</v>
      </c>
      <c r="Q274" s="1">
        <f>O277</f>
        <v>225</v>
      </c>
      <c r="R274" s="1">
        <f>R269/R268</f>
        <v>0.0395555555555556</v>
      </c>
      <c r="S274" s="1">
        <v>5</v>
      </c>
      <c r="T274" s="1">
        <v>0.16</v>
      </c>
      <c r="U274" s="1">
        <f>S277</f>
        <v>45</v>
      </c>
      <c r="V274" s="1">
        <f>V269/V268</f>
        <v>0.0326666666666667</v>
      </c>
      <c r="W274" s="1">
        <v>26</v>
      </c>
      <c r="X274" s="1">
        <v>19</v>
      </c>
      <c r="Y274" s="1">
        <f>X277/20</f>
        <v>22.85</v>
      </c>
      <c r="Z274" s="1">
        <f>Y269/X277</f>
        <v>0.0470231072210066</v>
      </c>
      <c r="AA274" s="1">
        <v>8</v>
      </c>
      <c r="AB274" s="1">
        <v>7</v>
      </c>
      <c r="AC274" s="1">
        <f>AB277/20</f>
        <v>8.85</v>
      </c>
      <c r="AD274" s="1">
        <f>AC269/AB277</f>
        <v>0.0393195480225989</v>
      </c>
      <c r="AE274" s="3"/>
      <c r="AF274" s="1">
        <f>AF267</f>
        <v>199</v>
      </c>
      <c r="AG274" s="1">
        <f>AG269/AF267</f>
        <v>0.00798773869346734</v>
      </c>
      <c r="AH274" s="1">
        <f>AH267</f>
        <v>82</v>
      </c>
      <c r="AI274" s="1">
        <f>AI269/AH267</f>
        <v>0.00523853658536585</v>
      </c>
      <c r="AJ274" s="1">
        <f>AJ267</f>
        <v>209</v>
      </c>
      <c r="AK274" s="1">
        <f>AK269/AJ267</f>
        <v>0.0173184688995215</v>
      </c>
      <c r="AL274" s="1">
        <f>AL267</f>
        <v>86</v>
      </c>
      <c r="AM274" s="1">
        <f>AM269/AL267</f>
        <v>0.0141809302325581</v>
      </c>
      <c r="AN274" s="1">
        <f>AN267</f>
        <v>267</v>
      </c>
      <c r="AO274" s="1">
        <f>AO269/AN267</f>
        <v>0.0291743820224719</v>
      </c>
      <c r="AP274" s="1">
        <f>AP267</f>
        <v>86</v>
      </c>
      <c r="AQ274" s="1">
        <f>AQ269/AP267</f>
        <v>0.0247623255813953</v>
      </c>
      <c r="AR274" s="1">
        <f>AR267</f>
        <v>218</v>
      </c>
      <c r="AS274" s="1">
        <f>AS267/AR267</f>
        <v>0.0394954128440367</v>
      </c>
      <c r="AT274" s="1">
        <f>AT267</f>
        <v>86</v>
      </c>
      <c r="AU274" s="1">
        <f>AU267/AT267</f>
        <v>0.0325581395348837</v>
      </c>
      <c r="AV274" s="1">
        <f>AV267/20</f>
        <v>22.75</v>
      </c>
      <c r="AW274" s="1">
        <f>AW267/AV267</f>
        <v>0.0469010989010989</v>
      </c>
      <c r="AY274" s="1">
        <f>AY267/20</f>
        <v>8.9</v>
      </c>
      <c r="AZ274" s="1">
        <f>AZ267/AY267</f>
        <v>0.0391573033707865</v>
      </c>
      <c r="BC274" s="3"/>
      <c r="BE274" s="1">
        <f>BE267</f>
        <v>183</v>
      </c>
      <c r="BF274" s="1">
        <f>BF269/BE267</f>
        <v>0.00759322404371585</v>
      </c>
      <c r="BG274" s="1">
        <f>BG267</f>
        <v>89</v>
      </c>
      <c r="BH274" s="1">
        <f>BH269/BG267</f>
        <v>0.00460179775280899</v>
      </c>
      <c r="BI274" s="1">
        <f>BI267</f>
        <v>246</v>
      </c>
      <c r="BJ274" s="1">
        <f>BJ269/BI267</f>
        <v>0.0179674796747967</v>
      </c>
      <c r="BK274" s="1">
        <f>BK267</f>
        <v>157</v>
      </c>
      <c r="BL274" s="1">
        <f>BL269/BK267</f>
        <v>0.0138853503184713</v>
      </c>
      <c r="BM274" s="1">
        <f>BM267</f>
        <v>252</v>
      </c>
      <c r="BN274" s="1">
        <f>BN269/BM267</f>
        <v>0.0301173015873016</v>
      </c>
      <c r="BO274" s="1">
        <f>BO267</f>
        <v>118</v>
      </c>
      <c r="BP274" s="1">
        <f>BP269/BO267</f>
        <v>0.0255047457627119</v>
      </c>
      <c r="BQ274" s="1">
        <v>23</v>
      </c>
      <c r="BR274" s="1">
        <v>0.95</v>
      </c>
      <c r="BS274" s="1">
        <f>BQ277</f>
        <v>227</v>
      </c>
      <c r="BT274" s="1">
        <f>BT269/BT268</f>
        <v>0.0418502202643172</v>
      </c>
      <c r="BU274" s="1">
        <v>5</v>
      </c>
      <c r="BV274" s="1">
        <v>0.16</v>
      </c>
      <c r="BW274" s="1">
        <f>BU277</f>
        <v>76</v>
      </c>
      <c r="BX274" s="1">
        <f>BX269/BX268</f>
        <v>0.0342105263157895</v>
      </c>
      <c r="BY274" s="1">
        <v>26</v>
      </c>
      <c r="BZ274" s="1">
        <v>23</v>
      </c>
      <c r="CA274" s="1">
        <f>BZ277/20</f>
        <v>25.4</v>
      </c>
      <c r="CB274" s="1">
        <f>CA269/BZ277</f>
        <v>0.0496644881889764</v>
      </c>
      <c r="CC274" s="1">
        <v>9</v>
      </c>
      <c r="CD274" s="1">
        <v>15</v>
      </c>
      <c r="CE274" s="1">
        <f>CD277/20</f>
        <v>12.85</v>
      </c>
      <c r="CF274" s="1">
        <f>CE269/CD277</f>
        <v>0.0417103501945525</v>
      </c>
      <c r="CG274" s="3"/>
      <c r="CH274" s="1">
        <f>CH267</f>
        <v>139</v>
      </c>
      <c r="CI274" s="1">
        <f>CI269/CH267</f>
        <v>0.00747884892086331</v>
      </c>
      <c r="CJ274" s="1">
        <f>CJ267</f>
        <v>87</v>
      </c>
      <c r="CK274" s="1">
        <f>CK269/CJ267</f>
        <v>0.00447770114942529</v>
      </c>
      <c r="CL274" s="1">
        <f>CL267</f>
        <v>228</v>
      </c>
      <c r="CM274" s="1">
        <f>CM269/CL267</f>
        <v>0.0178489473684211</v>
      </c>
      <c r="CN274" s="1">
        <f>CN267</f>
        <v>128</v>
      </c>
      <c r="CO274" s="1">
        <f>CO269/CN267</f>
        <v>0.0137465625</v>
      </c>
      <c r="CP274" s="1">
        <f>CP267</f>
        <v>237</v>
      </c>
      <c r="CQ274" s="1">
        <f>CQ269/CP267</f>
        <v>0.0299981434599156</v>
      </c>
      <c r="CR274" s="1">
        <f>CR267</f>
        <v>115</v>
      </c>
      <c r="CS274" s="1">
        <f>CS269/CR267</f>
        <v>0.0253874782608696</v>
      </c>
      <c r="CT274" s="1">
        <f>CT267</f>
        <v>227</v>
      </c>
      <c r="CU274" s="1">
        <f>CU267/CT267</f>
        <v>0.0417180616740088</v>
      </c>
      <c r="CV274" s="1">
        <f>CV267</f>
        <v>99</v>
      </c>
      <c r="CW274" s="1">
        <f>CW267/CV267</f>
        <v>0.034040404040404</v>
      </c>
      <c r="CX274" s="1">
        <f>CX267/20</f>
        <v>24.7</v>
      </c>
      <c r="CY274" s="1">
        <f>CY267/CX267</f>
        <v>0.0495344129554656</v>
      </c>
      <c r="DA274" s="1">
        <f>DA267/20</f>
        <v>12.2</v>
      </c>
      <c r="DB274" s="1">
        <f>DB267/DA267</f>
        <v>0.0415983606557377</v>
      </c>
    </row>
    <row r="275" spans="1:106">
      <c r="A275" s="3"/>
      <c r="O275" s="1">
        <v>25</v>
      </c>
      <c r="P275" s="1">
        <v>1.08</v>
      </c>
      <c r="S275" s="1">
        <v>6</v>
      </c>
      <c r="T275" s="1">
        <v>0.19</v>
      </c>
      <c r="W275" s="1">
        <v>18</v>
      </c>
      <c r="X275" s="1">
        <v>18</v>
      </c>
      <c r="AA275" s="1">
        <v>13</v>
      </c>
      <c r="AB275" s="1">
        <v>5</v>
      </c>
      <c r="AE275" s="3"/>
      <c r="BC275" s="3"/>
      <c r="BN275" s="1">
        <f>BN274-BJ274</f>
        <v>0.0121498219125048</v>
      </c>
      <c r="BP275" s="1">
        <f>BP274-BL274</f>
        <v>0.0116193954442405</v>
      </c>
      <c r="BQ275" s="1">
        <v>25</v>
      </c>
      <c r="BR275" s="1">
        <v>1.08</v>
      </c>
      <c r="BT275" s="1">
        <f>BT274-BN274</f>
        <v>0.0117329186770156</v>
      </c>
      <c r="BU275" s="1">
        <v>7</v>
      </c>
      <c r="BV275" s="1">
        <v>0.23</v>
      </c>
      <c r="BX275" s="1">
        <f>BX274-BP274</f>
        <v>0.00870578055307761</v>
      </c>
      <c r="BY275" s="1">
        <v>24</v>
      </c>
      <c r="BZ275" s="1">
        <v>24</v>
      </c>
      <c r="CB275" s="1">
        <f>CB274-BT274</f>
        <v>0.0078142679246592</v>
      </c>
      <c r="CC275" s="1">
        <v>18</v>
      </c>
      <c r="CD275" s="1">
        <v>16</v>
      </c>
      <c r="CF275" s="1">
        <f>CF274-BX274</f>
        <v>0.00749982387876305</v>
      </c>
      <c r="CG275" s="3"/>
      <c r="CI275" s="1">
        <f>CI274-0</f>
        <v>0.00747884892086331</v>
      </c>
      <c r="CK275" s="1">
        <f>CK274-0</f>
        <v>0.00447770114942529</v>
      </c>
      <c r="CM275" s="1">
        <f>CM274-CI274</f>
        <v>0.0103700984475577</v>
      </c>
      <c r="CO275" s="1">
        <f>CO274-CK274</f>
        <v>0.00926886135057471</v>
      </c>
      <c r="CQ275" s="1">
        <f>CQ274-CM274</f>
        <v>0.0121491960914946</v>
      </c>
      <c r="CS275" s="1">
        <f>CS274-CO274</f>
        <v>0.0116409157608696</v>
      </c>
      <c r="CU275" s="1">
        <f>CU274-CQ274</f>
        <v>0.0117199182140932</v>
      </c>
      <c r="CW275" s="1">
        <f>CW274-CS274</f>
        <v>0.00865292577953448</v>
      </c>
      <c r="CY275" s="1">
        <f>CY274-CU274</f>
        <v>0.00781635128145677</v>
      </c>
      <c r="DB275" s="1">
        <f>DB274-CW274</f>
        <v>0.00755795661533366</v>
      </c>
    </row>
    <row r="276" spans="1:85">
      <c r="A276" s="3"/>
      <c r="O276" s="1">
        <v>21</v>
      </c>
      <c r="P276" s="1">
        <v>0.86</v>
      </c>
      <c r="S276" s="1">
        <v>1</v>
      </c>
      <c r="T276" s="1">
        <v>0.03</v>
      </c>
      <c r="W276" s="1">
        <v>22</v>
      </c>
      <c r="X276" s="1">
        <v>27</v>
      </c>
      <c r="AA276" s="1">
        <v>11</v>
      </c>
      <c r="AB276" s="1">
        <v>13</v>
      </c>
      <c r="AE276" s="3"/>
      <c r="BC276" s="3"/>
      <c r="BQ276" s="1">
        <v>29</v>
      </c>
      <c r="BR276" s="1">
        <v>1.28</v>
      </c>
      <c r="BU276" s="1">
        <v>18</v>
      </c>
      <c r="BV276" s="1">
        <v>0.62</v>
      </c>
      <c r="BY276" s="1">
        <v>26</v>
      </c>
      <c r="BZ276" s="1">
        <v>24</v>
      </c>
      <c r="CC276" s="1">
        <v>7</v>
      </c>
      <c r="CD276" s="1">
        <v>12</v>
      </c>
      <c r="CG276" s="3"/>
    </row>
    <row r="277" spans="1:85">
      <c r="A277" s="4" t="s">
        <v>11</v>
      </c>
      <c r="O277" s="1">
        <f>SUM(O267:O276)</f>
        <v>225</v>
      </c>
      <c r="P277" s="1">
        <f>SUM(P267:P276)</f>
        <v>8.9</v>
      </c>
      <c r="S277" s="1">
        <f>SUM(S267:S276)</f>
        <v>45</v>
      </c>
      <c r="T277" s="1">
        <f>SUM(T267:T276)</f>
        <v>1.47</v>
      </c>
      <c r="X277" s="1">
        <f>SUM(W267:X276)</f>
        <v>457</v>
      </c>
      <c r="AB277" s="1">
        <f>SUM(AA267:AB276)</f>
        <v>177</v>
      </c>
      <c r="AE277" s="4"/>
      <c r="BC277" s="4" t="s">
        <v>11</v>
      </c>
      <c r="BQ277" s="1">
        <f>SUM(BQ267:BQ276)</f>
        <v>227</v>
      </c>
      <c r="BR277" s="1">
        <f>SUM(BR267:BR276)</f>
        <v>9.5</v>
      </c>
      <c r="BU277" s="1">
        <f>SUM(BU267:BU276)</f>
        <v>76</v>
      </c>
      <c r="BV277" s="1">
        <f>SUM(BV267:BV276)</f>
        <v>2.6</v>
      </c>
      <c r="BZ277" s="1">
        <f>SUM(BY267:BZ276)</f>
        <v>508</v>
      </c>
      <c r="CD277" s="1">
        <f>SUM(CC267:CD276)</f>
        <v>257</v>
      </c>
      <c r="CG277" s="4"/>
    </row>
    <row r="278" spans="1:106">
      <c r="A278" s="3" t="s">
        <v>59</v>
      </c>
      <c r="B278" s="1">
        <v>60</v>
      </c>
      <c r="C278" s="1">
        <v>178</v>
      </c>
      <c r="D278" s="1">
        <v>2.58</v>
      </c>
      <c r="E278" s="1">
        <v>47</v>
      </c>
      <c r="F278" s="1">
        <v>1.35</v>
      </c>
      <c r="G278" s="1">
        <v>209</v>
      </c>
      <c r="H278" s="1">
        <v>3.66</v>
      </c>
      <c r="I278" s="1">
        <v>74</v>
      </c>
      <c r="J278" s="1">
        <v>1.06</v>
      </c>
      <c r="K278" s="1">
        <v>235</v>
      </c>
      <c r="L278" s="1">
        <v>7.92</v>
      </c>
      <c r="M278" s="1">
        <v>54</v>
      </c>
      <c r="N278" s="1">
        <v>2.45</v>
      </c>
      <c r="O278" s="1">
        <v>19</v>
      </c>
      <c r="P278" s="1">
        <v>0.83</v>
      </c>
      <c r="S278" s="1">
        <v>5</v>
      </c>
      <c r="T278" s="1">
        <v>0.15</v>
      </c>
      <c r="W278" s="1">
        <v>27</v>
      </c>
      <c r="X278" s="1">
        <v>21</v>
      </c>
      <c r="Y278" s="1">
        <v>22.36</v>
      </c>
      <c r="AA278" s="1">
        <v>8</v>
      </c>
      <c r="AB278" s="1">
        <v>16</v>
      </c>
      <c r="AC278" s="1">
        <v>8.28</v>
      </c>
      <c r="AE278" s="3"/>
      <c r="AF278" s="1">
        <v>182</v>
      </c>
      <c r="AG278" s="1">
        <v>2.59</v>
      </c>
      <c r="AH278" s="1">
        <v>79</v>
      </c>
      <c r="AI278" s="1">
        <v>1.51</v>
      </c>
      <c r="AJ278" s="1">
        <v>212</v>
      </c>
      <c r="AK278" s="1">
        <v>4.79</v>
      </c>
      <c r="AL278" s="1">
        <v>89</v>
      </c>
      <c r="AM278" s="1">
        <v>2.37</v>
      </c>
      <c r="AN278" s="1">
        <v>233</v>
      </c>
      <c r="AO278" s="1">
        <v>7.83</v>
      </c>
      <c r="AP278" s="1">
        <v>76</v>
      </c>
      <c r="AQ278" s="1">
        <v>2.99</v>
      </c>
      <c r="AR278" s="1">
        <v>207</v>
      </c>
      <c r="AS278" s="1">
        <v>8.08</v>
      </c>
      <c r="AT278" s="1">
        <v>81</v>
      </c>
      <c r="AU278" s="1">
        <v>2.66</v>
      </c>
      <c r="AV278" s="1">
        <v>451</v>
      </c>
      <c r="AW278" s="1">
        <v>21.21</v>
      </c>
      <c r="AY278" s="1">
        <v>177</v>
      </c>
      <c r="AZ278" s="1">
        <v>6.85</v>
      </c>
      <c r="BC278" s="3" t="s">
        <v>59</v>
      </c>
      <c r="BD278" s="1">
        <v>129</v>
      </c>
      <c r="BE278" s="1">
        <v>195</v>
      </c>
      <c r="BF278" s="1">
        <v>2.58</v>
      </c>
      <c r="BG278" s="1">
        <v>90</v>
      </c>
      <c r="BH278" s="1">
        <v>1.51</v>
      </c>
      <c r="BI278" s="1">
        <v>202</v>
      </c>
      <c r="BJ278" s="1">
        <v>3.63</v>
      </c>
      <c r="BK278" s="1">
        <v>144</v>
      </c>
      <c r="BL278" s="1">
        <v>2</v>
      </c>
      <c r="BM278" s="1">
        <v>246</v>
      </c>
      <c r="BN278" s="1">
        <v>8.51</v>
      </c>
      <c r="BO278" s="1">
        <v>97</v>
      </c>
      <c r="BP278" s="1">
        <v>3.57</v>
      </c>
      <c r="BQ278" s="1">
        <v>22</v>
      </c>
      <c r="BR278" s="1">
        <v>0.88</v>
      </c>
      <c r="BU278" s="1">
        <v>7</v>
      </c>
      <c r="BV278" s="1">
        <v>0.23</v>
      </c>
      <c r="BY278" s="1">
        <v>26</v>
      </c>
      <c r="BZ278" s="1">
        <v>27</v>
      </c>
      <c r="CA278" s="1">
        <v>26.35</v>
      </c>
      <c r="CC278" s="1">
        <v>13</v>
      </c>
      <c r="CD278" s="1">
        <v>17</v>
      </c>
      <c r="CE278" s="1">
        <v>11.68</v>
      </c>
      <c r="CG278" s="3"/>
      <c r="CH278" s="1">
        <v>146</v>
      </c>
      <c r="CI278" s="1">
        <v>2.19</v>
      </c>
      <c r="CJ278" s="1">
        <v>92</v>
      </c>
      <c r="CK278" s="1">
        <v>1.51</v>
      </c>
      <c r="CL278" s="1">
        <v>208</v>
      </c>
      <c r="CM278" s="1">
        <v>4.81</v>
      </c>
      <c r="CN278" s="1">
        <v>117</v>
      </c>
      <c r="CO278" s="1">
        <v>2.71</v>
      </c>
      <c r="CP278" s="1">
        <v>244</v>
      </c>
      <c r="CQ278" s="1">
        <v>8.42</v>
      </c>
      <c r="CR278" s="1">
        <v>102</v>
      </c>
      <c r="CS278" s="1">
        <v>3.69</v>
      </c>
      <c r="CT278" s="1">
        <v>250</v>
      </c>
      <c r="CU278" s="1">
        <v>10.43</v>
      </c>
      <c r="CV278" s="1">
        <v>95</v>
      </c>
      <c r="CW278" s="1">
        <v>3.25</v>
      </c>
      <c r="CX278" s="1">
        <v>495</v>
      </c>
      <c r="CY278" s="1">
        <v>24.49</v>
      </c>
      <c r="DA278" s="1">
        <v>239</v>
      </c>
      <c r="DB278" s="1">
        <v>9.96</v>
      </c>
    </row>
    <row r="279" spans="1:97">
      <c r="A279" s="3"/>
      <c r="D279" s="1">
        <v>1.10044</v>
      </c>
      <c r="F279" s="1">
        <v>1.10044</v>
      </c>
      <c r="L279" s="1">
        <v>1.10044</v>
      </c>
      <c r="N279" s="1">
        <v>1.10044</v>
      </c>
      <c r="O279" s="1">
        <v>16</v>
      </c>
      <c r="P279" s="1">
        <v>0.53</v>
      </c>
      <c r="R279" s="1">
        <f>O288</f>
        <v>215</v>
      </c>
      <c r="S279" s="1">
        <v>2</v>
      </c>
      <c r="T279" s="1">
        <v>0.07</v>
      </c>
      <c r="V279" s="1">
        <f>S288</f>
        <v>38</v>
      </c>
      <c r="W279" s="1">
        <v>28</v>
      </c>
      <c r="X279" s="1">
        <v>27</v>
      </c>
      <c r="Y279" s="1">
        <v>1.10044</v>
      </c>
      <c r="AA279" s="1">
        <v>8</v>
      </c>
      <c r="AB279" s="1">
        <v>10</v>
      </c>
      <c r="AC279" s="1">
        <v>1.10044</v>
      </c>
      <c r="AE279" s="3"/>
      <c r="AG279" s="1">
        <v>1.10044</v>
      </c>
      <c r="AI279" s="1">
        <v>1.10044</v>
      </c>
      <c r="AK279" s="1">
        <v>1.10044</v>
      </c>
      <c r="AM279" s="1">
        <v>1.10044</v>
      </c>
      <c r="AO279" s="1">
        <v>1.10044</v>
      </c>
      <c r="AQ279" s="1">
        <v>1.10044</v>
      </c>
      <c r="BC279" s="3"/>
      <c r="BF279" s="1">
        <v>1.10044</v>
      </c>
      <c r="BH279" s="1">
        <v>1.10044</v>
      </c>
      <c r="BN279" s="1">
        <v>1.10044</v>
      </c>
      <c r="BP279" s="1">
        <v>1.10044</v>
      </c>
      <c r="BQ279" s="1">
        <v>48</v>
      </c>
      <c r="BR279" s="1">
        <v>1.81</v>
      </c>
      <c r="BT279" s="1">
        <f>BQ288</f>
        <v>260</v>
      </c>
      <c r="BU279" s="1">
        <v>7</v>
      </c>
      <c r="BV279" s="1">
        <v>0.23</v>
      </c>
      <c r="BX279" s="1">
        <f>BU288</f>
        <v>70</v>
      </c>
      <c r="BY279" s="1">
        <v>26</v>
      </c>
      <c r="BZ279" s="1">
        <v>20</v>
      </c>
      <c r="CA279" s="1">
        <v>1.10044</v>
      </c>
      <c r="CC279" s="1">
        <v>17</v>
      </c>
      <c r="CD279" s="1">
        <v>14</v>
      </c>
      <c r="CE279" s="1">
        <v>1.10044</v>
      </c>
      <c r="CG279" s="3"/>
      <c r="CI279" s="1">
        <v>1.10044</v>
      </c>
      <c r="CK279" s="1">
        <v>1.10044</v>
      </c>
      <c r="CM279" s="1">
        <v>1.10044</v>
      </c>
      <c r="CO279" s="1">
        <v>1.10044</v>
      </c>
      <c r="CQ279" s="1">
        <v>1.10044</v>
      </c>
      <c r="CS279" s="1">
        <v>1.10044</v>
      </c>
    </row>
    <row r="280" spans="1:97">
      <c r="A280" s="3"/>
      <c r="D280" s="1">
        <f>D278-D279</f>
        <v>1.47956</v>
      </c>
      <c r="F280" s="1">
        <f>F278-F279</f>
        <v>0.24956</v>
      </c>
      <c r="H280" s="1">
        <f>H278</f>
        <v>3.66</v>
      </c>
      <c r="J280" s="1">
        <f>J278</f>
        <v>1.06</v>
      </c>
      <c r="L280" s="1">
        <f>L278-L279</f>
        <v>6.81956</v>
      </c>
      <c r="N280" s="1">
        <f>N278-N279</f>
        <v>1.34956</v>
      </c>
      <c r="O280" s="1">
        <v>19</v>
      </c>
      <c r="P280" s="1">
        <v>0.84</v>
      </c>
      <c r="R280" s="1">
        <f>P288</f>
        <v>8.42</v>
      </c>
      <c r="S280" s="1">
        <v>1</v>
      </c>
      <c r="T280" s="1">
        <v>0.03</v>
      </c>
      <c r="V280" s="1">
        <f>T288</f>
        <v>1.25</v>
      </c>
      <c r="W280" s="1">
        <v>16</v>
      </c>
      <c r="X280" s="1">
        <v>29</v>
      </c>
      <c r="Y280" s="1">
        <f>Y278-Y279</f>
        <v>21.25956</v>
      </c>
      <c r="AA280" s="1">
        <v>6</v>
      </c>
      <c r="AB280" s="1">
        <v>10</v>
      </c>
      <c r="AC280" s="1">
        <f>AC278-AC279</f>
        <v>7.17956</v>
      </c>
      <c r="AE280" s="3"/>
      <c r="AG280" s="1">
        <f>AG278-AG279</f>
        <v>1.48956</v>
      </c>
      <c r="AI280" s="1">
        <f>AI278-AI279</f>
        <v>0.40956</v>
      </c>
      <c r="AK280" s="1">
        <f>AK278-AK279</f>
        <v>3.68956</v>
      </c>
      <c r="AM280" s="1">
        <f>AM278-AM279</f>
        <v>1.26956</v>
      </c>
      <c r="AO280" s="1">
        <f>AO278-AO279</f>
        <v>6.72956</v>
      </c>
      <c r="AQ280" s="1">
        <f>AQ278-AQ279</f>
        <v>1.88956</v>
      </c>
      <c r="BC280" s="3"/>
      <c r="BF280" s="1">
        <f>BF278-BF279</f>
        <v>1.47956</v>
      </c>
      <c r="BH280" s="1">
        <f>BH278-BH279</f>
        <v>0.40956</v>
      </c>
      <c r="BJ280" s="1">
        <f>BJ278</f>
        <v>3.63</v>
      </c>
      <c r="BL280" s="1">
        <f>BL278</f>
        <v>2</v>
      </c>
      <c r="BN280" s="1">
        <f>BN278-BN279</f>
        <v>7.40956</v>
      </c>
      <c r="BP280" s="1">
        <f>BP278-BP279</f>
        <v>2.46956</v>
      </c>
      <c r="BQ280" s="1">
        <v>26</v>
      </c>
      <c r="BR280" s="1">
        <v>1.16</v>
      </c>
      <c r="BT280" s="1">
        <f>BR288</f>
        <v>10.88</v>
      </c>
      <c r="BU280" s="1">
        <v>8</v>
      </c>
      <c r="BV280" s="1">
        <v>0.28</v>
      </c>
      <c r="BX280" s="1">
        <f>BV288</f>
        <v>2.4</v>
      </c>
      <c r="BY280" s="1">
        <v>30</v>
      </c>
      <c r="BZ280" s="1">
        <v>25</v>
      </c>
      <c r="CA280" s="1">
        <f>CA278-CA279</f>
        <v>25.24956</v>
      </c>
      <c r="CC280" s="1">
        <v>8</v>
      </c>
      <c r="CD280" s="1">
        <v>17</v>
      </c>
      <c r="CE280" s="1">
        <f>CE278-CE279</f>
        <v>10.57956</v>
      </c>
      <c r="CG280" s="3"/>
      <c r="CI280" s="1">
        <f>CI278-CI279</f>
        <v>1.08956</v>
      </c>
      <c r="CK280" s="1">
        <f>CK278-CK279</f>
        <v>0.40956</v>
      </c>
      <c r="CM280" s="1">
        <f>CM278-CM279</f>
        <v>3.70956</v>
      </c>
      <c r="CO280" s="1">
        <f>CO278-CO279</f>
        <v>1.60956</v>
      </c>
      <c r="CQ280" s="1">
        <f>CQ278-CQ279</f>
        <v>7.31956</v>
      </c>
      <c r="CS280" s="1">
        <f>CS278-CS279</f>
        <v>2.58956</v>
      </c>
    </row>
    <row r="281" spans="1:85">
      <c r="A281" s="3"/>
      <c r="O281" s="1">
        <v>22</v>
      </c>
      <c r="P281" s="1">
        <v>0.76</v>
      </c>
      <c r="S281" s="1">
        <v>3</v>
      </c>
      <c r="T281" s="1">
        <v>0.09</v>
      </c>
      <c r="W281" s="1">
        <v>20</v>
      </c>
      <c r="X281" s="1">
        <v>25</v>
      </c>
      <c r="AA281" s="1">
        <v>8</v>
      </c>
      <c r="AB281" s="1">
        <v>10</v>
      </c>
      <c r="AE281" s="3"/>
      <c r="BC281" s="3"/>
      <c r="BQ281" s="1">
        <v>26</v>
      </c>
      <c r="BR281" s="1">
        <v>1.11</v>
      </c>
      <c r="BU281" s="1">
        <v>8</v>
      </c>
      <c r="BV281" s="1">
        <v>0.26</v>
      </c>
      <c r="BY281" s="1">
        <v>22</v>
      </c>
      <c r="BZ281" s="1">
        <v>26</v>
      </c>
      <c r="CC281" s="1">
        <v>14</v>
      </c>
      <c r="CD281" s="1">
        <v>12</v>
      </c>
      <c r="CG281" s="3"/>
    </row>
    <row r="282" spans="1:85">
      <c r="A282" s="3"/>
      <c r="O282" s="1">
        <v>26</v>
      </c>
      <c r="P282" s="1">
        <v>0.97</v>
      </c>
      <c r="S282" s="1">
        <v>5</v>
      </c>
      <c r="T282" s="1">
        <v>0.18</v>
      </c>
      <c r="W282" s="1">
        <v>20</v>
      </c>
      <c r="X282" s="1">
        <v>26</v>
      </c>
      <c r="AA282" s="1">
        <v>11</v>
      </c>
      <c r="AB282" s="1">
        <v>8</v>
      </c>
      <c r="AE282" s="3"/>
      <c r="BC282" s="3"/>
      <c r="BQ282" s="1">
        <v>24</v>
      </c>
      <c r="BR282" s="1">
        <v>0.97</v>
      </c>
      <c r="BU282" s="1">
        <v>8</v>
      </c>
      <c r="BV282" s="1">
        <v>0.26</v>
      </c>
      <c r="BY282" s="1">
        <v>26</v>
      </c>
      <c r="BZ282" s="1">
        <v>26</v>
      </c>
      <c r="CC282" s="1">
        <v>14</v>
      </c>
      <c r="CD282" s="1">
        <v>15</v>
      </c>
      <c r="CG282" s="3"/>
    </row>
    <row r="283" spans="1:106">
      <c r="A283" s="3"/>
      <c r="O283" s="1">
        <v>27</v>
      </c>
      <c r="P283" s="1">
        <v>1.06</v>
      </c>
      <c r="S283" s="1">
        <v>5</v>
      </c>
      <c r="T283" s="1">
        <v>0.18</v>
      </c>
      <c r="W283" s="1">
        <v>21</v>
      </c>
      <c r="X283" s="1">
        <v>19</v>
      </c>
      <c r="AA283" s="1">
        <v>11</v>
      </c>
      <c r="AB283" s="1">
        <v>7</v>
      </c>
      <c r="AD283" s="1">
        <f>Y285*Z285+AC285*AD285</f>
        <v>1.421956</v>
      </c>
      <c r="AE283" s="3"/>
      <c r="AZ283" s="1">
        <f>AV285*AW285+AY285*AZ285</f>
        <v>1.403</v>
      </c>
      <c r="BC283" s="3"/>
      <c r="BQ283" s="1">
        <v>23</v>
      </c>
      <c r="BR283" s="1">
        <v>0.92</v>
      </c>
      <c r="BU283" s="1">
        <v>5</v>
      </c>
      <c r="BV283" s="1">
        <v>0.18</v>
      </c>
      <c r="BY283" s="1">
        <v>25</v>
      </c>
      <c r="BZ283" s="1">
        <v>30</v>
      </c>
      <c r="CC283" s="1">
        <v>10</v>
      </c>
      <c r="CD283" s="1">
        <v>16</v>
      </c>
      <c r="CF283" s="1">
        <f>CA285*CB285+CE285*CF285</f>
        <v>1.791456</v>
      </c>
      <c r="CG283" s="3"/>
      <c r="DB283" s="1">
        <f>CX285*CY285+DA285*DB285</f>
        <v>1.7225</v>
      </c>
    </row>
    <row r="284" spans="1:85">
      <c r="A284" s="3"/>
      <c r="O284" s="1">
        <v>20</v>
      </c>
      <c r="P284" s="1">
        <v>0.81</v>
      </c>
      <c r="S284" s="1">
        <v>3</v>
      </c>
      <c r="T284" s="1">
        <v>0.1</v>
      </c>
      <c r="W284" s="1">
        <v>22</v>
      </c>
      <c r="X284" s="1">
        <v>19</v>
      </c>
      <c r="AA284" s="1">
        <v>8</v>
      </c>
      <c r="AB284" s="1">
        <v>10</v>
      </c>
      <c r="AE284" s="3"/>
      <c r="BC284" s="3"/>
      <c r="BQ284" s="1">
        <v>26</v>
      </c>
      <c r="BR284" s="1">
        <v>1.14</v>
      </c>
      <c r="BU284" s="1">
        <v>9</v>
      </c>
      <c r="BV284" s="1">
        <v>0.34</v>
      </c>
      <c r="BY284" s="1">
        <v>24</v>
      </c>
      <c r="BZ284" s="1">
        <v>26</v>
      </c>
      <c r="CC284" s="1">
        <v>9</v>
      </c>
      <c r="CD284" s="1">
        <v>14</v>
      </c>
      <c r="CG284" s="3"/>
    </row>
    <row r="285" spans="1:106">
      <c r="A285" s="3"/>
      <c r="C285" s="1">
        <f>C278</f>
        <v>178</v>
      </c>
      <c r="D285" s="1">
        <f>D280/C278</f>
        <v>0.00831213483146067</v>
      </c>
      <c r="E285" s="1">
        <f>E278</f>
        <v>47</v>
      </c>
      <c r="F285" s="1">
        <f>F280/E278</f>
        <v>0.00530978723404255</v>
      </c>
      <c r="G285" s="1">
        <f>G278</f>
        <v>209</v>
      </c>
      <c r="H285" s="1">
        <f>H280/G278</f>
        <v>0.017511961722488</v>
      </c>
      <c r="I285" s="1">
        <f>I278</f>
        <v>74</v>
      </c>
      <c r="J285" s="1">
        <f>J280/I278</f>
        <v>0.0143243243243243</v>
      </c>
      <c r="K285" s="1">
        <f>K278</f>
        <v>235</v>
      </c>
      <c r="L285" s="1">
        <f>L280/K278</f>
        <v>0.0290194042553191</v>
      </c>
      <c r="M285" s="1">
        <f>M278</f>
        <v>54</v>
      </c>
      <c r="N285" s="1">
        <f>N280/M278</f>
        <v>0.0249918518518519</v>
      </c>
      <c r="O285" s="1">
        <v>20</v>
      </c>
      <c r="P285" s="1">
        <v>0.82</v>
      </c>
      <c r="Q285" s="1">
        <f>O288</f>
        <v>215</v>
      </c>
      <c r="R285" s="1">
        <f>R280/R279</f>
        <v>0.0391627906976744</v>
      </c>
      <c r="S285" s="1">
        <v>7</v>
      </c>
      <c r="T285" s="1">
        <v>0.22</v>
      </c>
      <c r="U285" s="1">
        <f>S288</f>
        <v>38</v>
      </c>
      <c r="V285" s="1">
        <f>V280/V279</f>
        <v>0.0328947368421053</v>
      </c>
      <c r="W285" s="1">
        <v>18</v>
      </c>
      <c r="X285" s="1">
        <v>21</v>
      </c>
      <c r="Y285" s="1">
        <f>X288/20</f>
        <v>22.55</v>
      </c>
      <c r="Z285" s="1">
        <f>Y280/X288</f>
        <v>0.0471387139689579</v>
      </c>
      <c r="AA285" s="1">
        <v>5</v>
      </c>
      <c r="AB285" s="1">
        <v>11</v>
      </c>
      <c r="AC285" s="1">
        <f>AB288/20</f>
        <v>9.25</v>
      </c>
      <c r="AD285" s="1">
        <f>AC280/AB288</f>
        <v>0.0388084324324324</v>
      </c>
      <c r="AE285" s="3"/>
      <c r="AF285" s="1">
        <f>AF278</f>
        <v>182</v>
      </c>
      <c r="AG285" s="1">
        <f>AG280/AF278</f>
        <v>0.0081843956043956</v>
      </c>
      <c r="AH285" s="1">
        <f>AH278</f>
        <v>79</v>
      </c>
      <c r="AI285" s="1">
        <f>AI280/AH278</f>
        <v>0.00518430379746835</v>
      </c>
      <c r="AJ285" s="1">
        <f>AJ278</f>
        <v>212</v>
      </c>
      <c r="AK285" s="1">
        <f>AK280/AJ278</f>
        <v>0.0174035849056604</v>
      </c>
      <c r="AL285" s="1">
        <f>AL278</f>
        <v>89</v>
      </c>
      <c r="AM285" s="1">
        <f>AM280/AL278</f>
        <v>0.0142647191011236</v>
      </c>
      <c r="AN285" s="1">
        <f>AN278</f>
        <v>233</v>
      </c>
      <c r="AO285" s="1">
        <f>AO280/AN278</f>
        <v>0.0288822317596567</v>
      </c>
      <c r="AP285" s="1">
        <f>AP278</f>
        <v>76</v>
      </c>
      <c r="AQ285" s="1">
        <f>AQ280/AP278</f>
        <v>0.0248626315789474</v>
      </c>
      <c r="AR285" s="1">
        <f>AR278</f>
        <v>207</v>
      </c>
      <c r="AS285" s="1">
        <f>AS278/AR278</f>
        <v>0.0390338164251208</v>
      </c>
      <c r="AT285" s="1">
        <f>AT278</f>
        <v>81</v>
      </c>
      <c r="AU285" s="1">
        <f>AU278/AT278</f>
        <v>0.0328395061728395</v>
      </c>
      <c r="AV285" s="1">
        <f>AV278/20</f>
        <v>22.55</v>
      </c>
      <c r="AW285" s="1">
        <f>AW278/AV278</f>
        <v>0.0470288248337029</v>
      </c>
      <c r="AY285" s="1">
        <f>AY278/20</f>
        <v>8.85</v>
      </c>
      <c r="AZ285" s="1">
        <f>AZ278/AY278</f>
        <v>0.0387005649717514</v>
      </c>
      <c r="BC285" s="3"/>
      <c r="BE285" s="1">
        <f>BE278</f>
        <v>195</v>
      </c>
      <c r="BF285" s="1">
        <f>BF280/BE278</f>
        <v>0.00758748717948718</v>
      </c>
      <c r="BG285" s="1">
        <f>BG278</f>
        <v>90</v>
      </c>
      <c r="BH285" s="1">
        <f>BH280/BG278</f>
        <v>0.00455066666666667</v>
      </c>
      <c r="BI285" s="1">
        <f>BI278</f>
        <v>202</v>
      </c>
      <c r="BJ285" s="1">
        <f>BJ280/BI278</f>
        <v>0.017970297029703</v>
      </c>
      <c r="BK285" s="1">
        <f>BK278</f>
        <v>144</v>
      </c>
      <c r="BL285" s="1">
        <f>BL280/BK278</f>
        <v>0.0138888888888889</v>
      </c>
      <c r="BM285" s="1">
        <f>BM278</f>
        <v>246</v>
      </c>
      <c r="BN285" s="1">
        <f>BN280/BM278</f>
        <v>0.030120162601626</v>
      </c>
      <c r="BO285" s="1">
        <f>BO278</f>
        <v>97</v>
      </c>
      <c r="BP285" s="1">
        <f>BP280/BO278</f>
        <v>0.025459381443299</v>
      </c>
      <c r="BQ285" s="1">
        <v>26</v>
      </c>
      <c r="BR285" s="1">
        <v>1.09</v>
      </c>
      <c r="BS285" s="1">
        <f>BQ288</f>
        <v>260</v>
      </c>
      <c r="BT285" s="1">
        <f>BT280/BT279</f>
        <v>0.0418461538461538</v>
      </c>
      <c r="BU285" s="1">
        <v>10</v>
      </c>
      <c r="BV285" s="1">
        <v>0.35</v>
      </c>
      <c r="BW285" s="1">
        <f>BU288</f>
        <v>70</v>
      </c>
      <c r="BX285" s="1">
        <f>BX280/BX279</f>
        <v>0.0342857142857143</v>
      </c>
      <c r="BY285" s="1">
        <v>29</v>
      </c>
      <c r="BZ285" s="1">
        <v>26</v>
      </c>
      <c r="CA285" s="1">
        <f>BZ288/20</f>
        <v>25.45</v>
      </c>
      <c r="CB285" s="1">
        <f>CA280/BZ288</f>
        <v>0.0496062082514735</v>
      </c>
      <c r="CC285" s="1">
        <v>8</v>
      </c>
      <c r="CD285" s="1">
        <v>13</v>
      </c>
      <c r="CE285" s="1">
        <f>CD288/20</f>
        <v>12.65</v>
      </c>
      <c r="CF285" s="1">
        <f>CE280/CD288</f>
        <v>0.041816442687747</v>
      </c>
      <c r="CG285" s="3"/>
      <c r="CH285" s="1">
        <f>CH278</f>
        <v>146</v>
      </c>
      <c r="CI285" s="1">
        <f>CI280/CH278</f>
        <v>0.0074627397260274</v>
      </c>
      <c r="CJ285" s="1">
        <f>CJ278</f>
        <v>92</v>
      </c>
      <c r="CK285" s="1">
        <f>CK280/CJ278</f>
        <v>0.00445173913043478</v>
      </c>
      <c r="CL285" s="1">
        <f>CL278</f>
        <v>208</v>
      </c>
      <c r="CM285" s="1">
        <f>CM280/CL278</f>
        <v>0.0178344230769231</v>
      </c>
      <c r="CN285" s="1">
        <f>CN278</f>
        <v>117</v>
      </c>
      <c r="CO285" s="1">
        <f>CO280/CN278</f>
        <v>0.0137569230769231</v>
      </c>
      <c r="CP285" s="1">
        <f>CP278</f>
        <v>244</v>
      </c>
      <c r="CQ285" s="1">
        <f>CQ280/CP278</f>
        <v>0.0299981967213115</v>
      </c>
      <c r="CR285" s="1">
        <f>CR278</f>
        <v>102</v>
      </c>
      <c r="CS285" s="1">
        <f>CS280/CR278</f>
        <v>0.0253878431372549</v>
      </c>
      <c r="CT285" s="1">
        <f>CT278</f>
        <v>250</v>
      </c>
      <c r="CU285" s="1">
        <f>CU278/CT278</f>
        <v>0.04172</v>
      </c>
      <c r="CV285" s="1">
        <f>CV278</f>
        <v>95</v>
      </c>
      <c r="CW285" s="1">
        <f>CW278/CV278</f>
        <v>0.0342105263157895</v>
      </c>
      <c r="CX285" s="1">
        <f>CX278/20</f>
        <v>24.75</v>
      </c>
      <c r="CY285" s="1">
        <f>CY278/CX278</f>
        <v>0.0494747474747475</v>
      </c>
      <c r="DA285" s="1">
        <f>DA278/20</f>
        <v>11.95</v>
      </c>
      <c r="DB285" s="1">
        <f>DB278/DA278</f>
        <v>0.041673640167364</v>
      </c>
    </row>
    <row r="286" spans="1:106">
      <c r="A286" s="3"/>
      <c r="O286" s="1">
        <v>26</v>
      </c>
      <c r="P286" s="1">
        <v>0.99</v>
      </c>
      <c r="S286" s="1">
        <v>6</v>
      </c>
      <c r="T286" s="1">
        <v>0.19</v>
      </c>
      <c r="W286" s="1">
        <v>20</v>
      </c>
      <c r="X286" s="1">
        <v>22</v>
      </c>
      <c r="AA286" s="1">
        <v>11</v>
      </c>
      <c r="AB286" s="1">
        <v>11</v>
      </c>
      <c r="AE286" s="3"/>
      <c r="BC286" s="3"/>
      <c r="BN286" s="1">
        <f>BN285-BJ285</f>
        <v>0.012149865571923</v>
      </c>
      <c r="BP286" s="1">
        <f>BP285-BL285</f>
        <v>0.0115704925544101</v>
      </c>
      <c r="BQ286" s="1">
        <v>19</v>
      </c>
      <c r="BR286" s="1">
        <v>0.87</v>
      </c>
      <c r="BT286" s="1">
        <f>BT285-BN285</f>
        <v>0.0117259912445278</v>
      </c>
      <c r="BU286" s="1">
        <v>4</v>
      </c>
      <c r="BV286" s="1">
        <v>0.14</v>
      </c>
      <c r="BX286" s="1">
        <f>BX285-BP285</f>
        <v>0.00882633284241532</v>
      </c>
      <c r="BY286" s="1">
        <v>24</v>
      </c>
      <c r="BZ286" s="1">
        <v>24</v>
      </c>
      <c r="CB286" s="1">
        <f>CB285-BT285</f>
        <v>0.00776005440531963</v>
      </c>
      <c r="CC286" s="1">
        <v>14</v>
      </c>
      <c r="CD286" s="1">
        <v>15</v>
      </c>
      <c r="CF286" s="1">
        <f>CF285-BX285</f>
        <v>0.00753072840203274</v>
      </c>
      <c r="CG286" s="3"/>
      <c r="CI286" s="1">
        <f>CI285-0</f>
        <v>0.0074627397260274</v>
      </c>
      <c r="CK286" s="1">
        <f>CK285-0</f>
        <v>0.00445173913043478</v>
      </c>
      <c r="CM286" s="1">
        <f>CM285-CI285</f>
        <v>0.0103716833508957</v>
      </c>
      <c r="CO286" s="1">
        <f>CO285-CK285</f>
        <v>0.0093051839464883</v>
      </c>
      <c r="CQ286" s="1">
        <f>CQ285-CM285</f>
        <v>0.0121637736443884</v>
      </c>
      <c r="CS286" s="1">
        <f>CS285-CO285</f>
        <v>0.0116309200603318</v>
      </c>
      <c r="CU286" s="1">
        <f>CU285-CQ285</f>
        <v>0.0117218032786885</v>
      </c>
      <c r="CW286" s="1">
        <f>CW285-CS285</f>
        <v>0.00882268317853458</v>
      </c>
      <c r="CY286" s="1">
        <f>CY285-CU285</f>
        <v>0.00775474747474747</v>
      </c>
      <c r="DB286" s="1">
        <f>DB285-CW285</f>
        <v>0.00746311385157455</v>
      </c>
    </row>
    <row r="287" spans="1:85">
      <c r="A287" s="3"/>
      <c r="O287" s="1">
        <v>20</v>
      </c>
      <c r="P287" s="1">
        <v>0.81</v>
      </c>
      <c r="S287" s="1">
        <v>1</v>
      </c>
      <c r="T287" s="1">
        <v>0.04</v>
      </c>
      <c r="W287" s="1">
        <v>26</v>
      </c>
      <c r="X287" s="1">
        <v>24</v>
      </c>
      <c r="AA287" s="1">
        <v>8</v>
      </c>
      <c r="AB287" s="1">
        <v>8</v>
      </c>
      <c r="AE287" s="3"/>
      <c r="BC287" s="3"/>
      <c r="BQ287" s="1">
        <v>20</v>
      </c>
      <c r="BR287" s="1">
        <v>0.93</v>
      </c>
      <c r="BU287" s="1">
        <v>4</v>
      </c>
      <c r="BV287" s="1">
        <v>0.13</v>
      </c>
      <c r="BY287" s="1">
        <v>21</v>
      </c>
      <c r="BZ287" s="1">
        <v>26</v>
      </c>
      <c r="CC287" s="1">
        <v>6</v>
      </c>
      <c r="CD287" s="1">
        <v>7</v>
      </c>
      <c r="CG287" s="3"/>
    </row>
    <row r="288" spans="1:85">
      <c r="A288" s="4" t="s">
        <v>11</v>
      </c>
      <c r="O288" s="1">
        <f>SUM(O278:O287)</f>
        <v>215</v>
      </c>
      <c r="P288" s="1">
        <f>SUM(P278:P287)</f>
        <v>8.42</v>
      </c>
      <c r="S288" s="1">
        <f>SUM(S278:S287)</f>
        <v>38</v>
      </c>
      <c r="T288" s="1">
        <f>SUM(T278:T287)</f>
        <v>1.25</v>
      </c>
      <c r="X288" s="1">
        <f>SUM(W278:X287)</f>
        <v>451</v>
      </c>
      <c r="AB288" s="1">
        <f>SUM(AA278:AB287)</f>
        <v>185</v>
      </c>
      <c r="AE288" s="4"/>
      <c r="BC288" s="4" t="s">
        <v>11</v>
      </c>
      <c r="BQ288" s="1">
        <f>SUM(BQ278:BQ287)</f>
        <v>260</v>
      </c>
      <c r="BR288" s="1">
        <f>SUM(BR278:BR287)</f>
        <v>10.88</v>
      </c>
      <c r="BU288" s="1">
        <f>SUM(BU278:BU287)</f>
        <v>70</v>
      </c>
      <c r="BV288" s="1">
        <f>SUM(BV278:BV287)</f>
        <v>2.4</v>
      </c>
      <c r="BZ288" s="1">
        <f>SUM(BY278:BZ287)</f>
        <v>509</v>
      </c>
      <c r="CD288" s="1">
        <f>SUM(CC278:CD287)</f>
        <v>253</v>
      </c>
      <c r="CG288" s="4"/>
    </row>
    <row r="289" spans="1:106">
      <c r="A289" s="3" t="s">
        <v>60</v>
      </c>
      <c r="B289" s="1">
        <v>63</v>
      </c>
      <c r="C289" s="1">
        <v>161</v>
      </c>
      <c r="D289" s="1">
        <v>2.45</v>
      </c>
      <c r="E289" s="1">
        <v>80</v>
      </c>
      <c r="F289" s="1">
        <v>1.53</v>
      </c>
      <c r="G289" s="1">
        <v>194</v>
      </c>
      <c r="H289" s="1">
        <v>3.39</v>
      </c>
      <c r="I289" s="1">
        <v>70</v>
      </c>
      <c r="J289" s="1">
        <v>1.01</v>
      </c>
      <c r="K289" s="1">
        <v>194</v>
      </c>
      <c r="L289" s="1">
        <v>6.75</v>
      </c>
      <c r="M289" s="1">
        <v>51</v>
      </c>
      <c r="N289" s="1">
        <v>2.37</v>
      </c>
      <c r="O289" s="1">
        <v>22</v>
      </c>
      <c r="P289" s="1">
        <v>0.87</v>
      </c>
      <c r="S289" s="1">
        <v>9</v>
      </c>
      <c r="T289" s="1">
        <v>0.27</v>
      </c>
      <c r="W289" s="1">
        <v>20</v>
      </c>
      <c r="X289" s="1">
        <v>32</v>
      </c>
      <c r="Y289" s="1">
        <v>22.85</v>
      </c>
      <c r="AA289" s="1">
        <v>6</v>
      </c>
      <c r="AB289" s="1">
        <v>8</v>
      </c>
      <c r="AC289" s="1">
        <v>7.94</v>
      </c>
      <c r="AE289" s="3"/>
      <c r="AF289" s="1">
        <v>185</v>
      </c>
      <c r="AG289" s="1">
        <v>2.62</v>
      </c>
      <c r="AH289" s="1">
        <v>69</v>
      </c>
      <c r="AI289" s="1">
        <v>1.46</v>
      </c>
      <c r="AJ289" s="1">
        <v>286</v>
      </c>
      <c r="AK289" s="1">
        <v>6.06</v>
      </c>
      <c r="AL289" s="1">
        <v>97</v>
      </c>
      <c r="AM289" s="1">
        <v>2.49</v>
      </c>
      <c r="AN289" s="1">
        <v>224</v>
      </c>
      <c r="AO289" s="1">
        <v>7.61</v>
      </c>
      <c r="AP289" s="1">
        <v>79</v>
      </c>
      <c r="AQ289" s="1">
        <v>3.06</v>
      </c>
      <c r="AR289" s="1">
        <v>237</v>
      </c>
      <c r="AS289" s="1">
        <v>9.24</v>
      </c>
      <c r="AT289" s="1">
        <v>83</v>
      </c>
      <c r="AU289" s="1">
        <v>2.71</v>
      </c>
      <c r="AV289" s="1">
        <v>457</v>
      </c>
      <c r="AW289" s="1">
        <v>21.46</v>
      </c>
      <c r="AY289" s="1">
        <v>174</v>
      </c>
      <c r="AZ289" s="1">
        <v>6.74</v>
      </c>
      <c r="BC289" s="3" t="s">
        <v>60</v>
      </c>
      <c r="BD289" s="1">
        <v>132</v>
      </c>
      <c r="BE289" s="1">
        <v>182</v>
      </c>
      <c r="BF289" s="1">
        <v>2.49</v>
      </c>
      <c r="BG289" s="1">
        <v>106</v>
      </c>
      <c r="BH289" s="1">
        <v>1.59</v>
      </c>
      <c r="BI289" s="1">
        <v>263</v>
      </c>
      <c r="BJ289" s="1">
        <v>4.73</v>
      </c>
      <c r="BK289" s="1">
        <v>172</v>
      </c>
      <c r="BL289" s="1">
        <v>2.39</v>
      </c>
      <c r="BM289" s="1">
        <v>218</v>
      </c>
      <c r="BN289" s="1">
        <v>7.68</v>
      </c>
      <c r="BO289" s="1">
        <v>74</v>
      </c>
      <c r="BP289" s="1">
        <v>2.99</v>
      </c>
      <c r="BQ289" s="1">
        <v>26</v>
      </c>
      <c r="BR289" s="1">
        <v>1.03</v>
      </c>
      <c r="BU289" s="1">
        <v>18</v>
      </c>
      <c r="BV289" s="1">
        <v>0.63</v>
      </c>
      <c r="BY289" s="1">
        <v>29</v>
      </c>
      <c r="BZ289" s="1">
        <v>20</v>
      </c>
      <c r="CA289" s="1">
        <v>26.89</v>
      </c>
      <c r="CC289" s="1">
        <v>10</v>
      </c>
      <c r="CD289" s="1">
        <v>10</v>
      </c>
      <c r="CE289" s="1">
        <v>11.41</v>
      </c>
      <c r="CG289" s="3"/>
      <c r="CH289" s="1">
        <v>169</v>
      </c>
      <c r="CI289" s="1">
        <v>2.37</v>
      </c>
      <c r="CJ289" s="1">
        <v>103</v>
      </c>
      <c r="CK289" s="1">
        <v>1.56</v>
      </c>
      <c r="CL289" s="1">
        <v>196</v>
      </c>
      <c r="CM289" s="1">
        <v>4.61</v>
      </c>
      <c r="CN289" s="1">
        <v>134</v>
      </c>
      <c r="CO289" s="1">
        <v>2.95</v>
      </c>
      <c r="CP289" s="1">
        <v>209</v>
      </c>
      <c r="CQ289" s="1">
        <v>7.38</v>
      </c>
      <c r="CR289" s="1">
        <v>89</v>
      </c>
      <c r="CS289" s="1">
        <v>3.36</v>
      </c>
      <c r="CT289" s="1">
        <v>236</v>
      </c>
      <c r="CU289" s="1">
        <v>9.85</v>
      </c>
      <c r="CV289" s="1">
        <v>110</v>
      </c>
      <c r="CW289" s="1">
        <v>3.76</v>
      </c>
      <c r="CX289" s="1">
        <v>506</v>
      </c>
      <c r="CY289" s="1">
        <v>25.13</v>
      </c>
      <c r="DA289" s="1">
        <v>231</v>
      </c>
      <c r="DB289" s="1">
        <v>9.65</v>
      </c>
    </row>
    <row r="290" spans="1:97">
      <c r="A290" s="3"/>
      <c r="D290" s="1">
        <v>1.10044</v>
      </c>
      <c r="F290" s="1">
        <v>1.10044</v>
      </c>
      <c r="L290" s="1">
        <v>1.10044</v>
      </c>
      <c r="N290" s="1">
        <v>1.10044</v>
      </c>
      <c r="O290" s="1">
        <v>18</v>
      </c>
      <c r="P290" s="1">
        <v>0.69</v>
      </c>
      <c r="R290" s="1">
        <f>O299</f>
        <v>205</v>
      </c>
      <c r="S290" s="1">
        <v>1</v>
      </c>
      <c r="T290" s="1">
        <v>0.04</v>
      </c>
      <c r="V290" s="1">
        <f>S299</f>
        <v>39</v>
      </c>
      <c r="W290" s="1">
        <v>21</v>
      </c>
      <c r="X290" s="1">
        <v>26</v>
      </c>
      <c r="Y290" s="1">
        <v>1.10044</v>
      </c>
      <c r="AA290" s="1">
        <v>10</v>
      </c>
      <c r="AB290" s="1">
        <v>8</v>
      </c>
      <c r="AC290" s="1">
        <v>1.10044</v>
      </c>
      <c r="AE290" s="3"/>
      <c r="AG290" s="1">
        <v>1.10044</v>
      </c>
      <c r="AI290" s="1">
        <v>1.10044</v>
      </c>
      <c r="AK290" s="1">
        <v>1.10044</v>
      </c>
      <c r="AM290" s="1">
        <v>1.10044</v>
      </c>
      <c r="AO290" s="1">
        <v>1.10044</v>
      </c>
      <c r="AQ290" s="1">
        <v>1.10044</v>
      </c>
      <c r="BC290" s="3"/>
      <c r="BF290" s="1">
        <v>1.10044</v>
      </c>
      <c r="BH290" s="1">
        <v>1.10044</v>
      </c>
      <c r="BN290" s="1">
        <v>1.10044</v>
      </c>
      <c r="BP290" s="1">
        <v>1.10044</v>
      </c>
      <c r="BQ290" s="1">
        <v>24</v>
      </c>
      <c r="BR290" s="1">
        <v>0.99</v>
      </c>
      <c r="BT290" s="1">
        <f>BQ299</f>
        <v>234</v>
      </c>
      <c r="BU290" s="1">
        <v>12</v>
      </c>
      <c r="BV290" s="1">
        <v>0.47</v>
      </c>
      <c r="BX290" s="1">
        <f>BU299</f>
        <v>115</v>
      </c>
      <c r="BY290" s="1">
        <v>23</v>
      </c>
      <c r="BZ290" s="1">
        <v>27</v>
      </c>
      <c r="CA290" s="1">
        <v>1.10044</v>
      </c>
      <c r="CC290" s="1">
        <v>15</v>
      </c>
      <c r="CD290" s="1">
        <v>12</v>
      </c>
      <c r="CE290" s="1">
        <v>1.10044</v>
      </c>
      <c r="CG290" s="3"/>
      <c r="CI290" s="1">
        <v>1.10044</v>
      </c>
      <c r="CK290" s="1">
        <v>1.10044</v>
      </c>
      <c r="CM290" s="1">
        <v>1.10044</v>
      </c>
      <c r="CO290" s="1">
        <v>1.10044</v>
      </c>
      <c r="CQ290" s="1">
        <v>1.10044</v>
      </c>
      <c r="CS290" s="1">
        <v>1.10044</v>
      </c>
    </row>
    <row r="291" spans="1:97">
      <c r="A291" s="3"/>
      <c r="D291" s="1">
        <f>D289-D290</f>
        <v>1.34956</v>
      </c>
      <c r="F291" s="1">
        <f>F289-F290</f>
        <v>0.42956</v>
      </c>
      <c r="H291" s="1">
        <f>H289</f>
        <v>3.39</v>
      </c>
      <c r="J291" s="1">
        <f>J289</f>
        <v>1.01</v>
      </c>
      <c r="L291" s="1">
        <f>L289-L290</f>
        <v>5.64956</v>
      </c>
      <c r="N291" s="1">
        <f>N289-N290</f>
        <v>1.26956</v>
      </c>
      <c r="O291" s="1">
        <v>23</v>
      </c>
      <c r="P291" s="1">
        <v>0.94</v>
      </c>
      <c r="R291" s="1">
        <f>P299</f>
        <v>8.02</v>
      </c>
      <c r="S291" s="1">
        <v>7</v>
      </c>
      <c r="T291" s="1">
        <v>0.23</v>
      </c>
      <c r="V291" s="1">
        <f>T299</f>
        <v>1.28</v>
      </c>
      <c r="W291" s="1">
        <v>27</v>
      </c>
      <c r="X291" s="1">
        <v>21</v>
      </c>
      <c r="Y291" s="1">
        <f>Y289-Y290</f>
        <v>21.74956</v>
      </c>
      <c r="AA291" s="1">
        <v>6</v>
      </c>
      <c r="AB291" s="1">
        <v>10</v>
      </c>
      <c r="AC291" s="1">
        <f>AC289-AC290</f>
        <v>6.83956</v>
      </c>
      <c r="AE291" s="3"/>
      <c r="AG291" s="1">
        <f>AG289-AG290</f>
        <v>1.51956</v>
      </c>
      <c r="AI291" s="1">
        <f>AI289-AI290</f>
        <v>0.35956</v>
      </c>
      <c r="AK291" s="1">
        <f>AK289-AK290</f>
        <v>4.95956</v>
      </c>
      <c r="AM291" s="1">
        <f>AM289-AM290</f>
        <v>1.38956</v>
      </c>
      <c r="AO291" s="1">
        <f>AO289-AO290</f>
        <v>6.50956</v>
      </c>
      <c r="AQ291" s="1">
        <f>AQ289-AQ290</f>
        <v>1.95956</v>
      </c>
      <c r="BC291" s="3"/>
      <c r="BF291" s="1">
        <f>BF289-BF290</f>
        <v>1.38956</v>
      </c>
      <c r="BH291" s="1">
        <f>BH289-BH290</f>
        <v>0.48956</v>
      </c>
      <c r="BJ291" s="1">
        <f>BJ289</f>
        <v>4.73</v>
      </c>
      <c r="BL291" s="1">
        <f>BL289</f>
        <v>2.39</v>
      </c>
      <c r="BN291" s="1">
        <f>BN289-BN290</f>
        <v>6.57956</v>
      </c>
      <c r="BP291" s="1">
        <f>BP289-BP290</f>
        <v>1.88956</v>
      </c>
      <c r="BQ291" s="1">
        <v>24</v>
      </c>
      <c r="BR291" s="1">
        <v>1.04</v>
      </c>
      <c r="BT291" s="1">
        <f>BR299</f>
        <v>9.8</v>
      </c>
      <c r="BU291" s="1">
        <v>18</v>
      </c>
      <c r="BV291" s="1">
        <v>0.58</v>
      </c>
      <c r="BX291" s="1">
        <f>BV299</f>
        <v>3.95</v>
      </c>
      <c r="BY291" s="1">
        <v>26</v>
      </c>
      <c r="BZ291" s="1">
        <v>26</v>
      </c>
      <c r="CA291" s="1">
        <f>CA289-CA290</f>
        <v>25.78956</v>
      </c>
      <c r="CC291" s="1">
        <v>16</v>
      </c>
      <c r="CD291" s="1">
        <v>9</v>
      </c>
      <c r="CE291" s="1">
        <f>CE289-CE290</f>
        <v>10.30956</v>
      </c>
      <c r="CG291" s="3"/>
      <c r="CI291" s="1">
        <f>CI289-CI290</f>
        <v>1.26956</v>
      </c>
      <c r="CK291" s="1">
        <f>CK289-CK290</f>
        <v>0.45956</v>
      </c>
      <c r="CM291" s="1">
        <f>CM289-CM290</f>
        <v>3.50956</v>
      </c>
      <c r="CO291" s="1">
        <f>CO289-CO290</f>
        <v>1.84956</v>
      </c>
      <c r="CQ291" s="1">
        <f>CQ289-CQ290</f>
        <v>6.27956</v>
      </c>
      <c r="CS291" s="1">
        <f>CS289-CS290</f>
        <v>2.25956</v>
      </c>
    </row>
    <row r="292" spans="1:85">
      <c r="A292" s="3"/>
      <c r="O292" s="1">
        <v>19</v>
      </c>
      <c r="P292" s="1">
        <v>0.68</v>
      </c>
      <c r="S292" s="1">
        <v>6</v>
      </c>
      <c r="T292" s="1">
        <v>0.19</v>
      </c>
      <c r="W292" s="1">
        <v>19</v>
      </c>
      <c r="X292" s="1">
        <v>19</v>
      </c>
      <c r="AA292" s="1">
        <v>8</v>
      </c>
      <c r="AB292" s="1">
        <v>11</v>
      </c>
      <c r="AE292" s="3"/>
      <c r="BC292" s="3"/>
      <c r="BQ292" s="1">
        <v>22</v>
      </c>
      <c r="BR292" s="1">
        <v>0.95</v>
      </c>
      <c r="BU292" s="1">
        <v>6</v>
      </c>
      <c r="BV292" s="1">
        <v>0.19</v>
      </c>
      <c r="BY292" s="1">
        <v>29</v>
      </c>
      <c r="BZ292" s="1">
        <v>26</v>
      </c>
      <c r="CC292" s="1">
        <v>13</v>
      </c>
      <c r="CD292" s="1">
        <v>14</v>
      </c>
      <c r="CG292" s="3"/>
    </row>
    <row r="293" spans="1:85">
      <c r="A293" s="3"/>
      <c r="O293" s="1">
        <v>21</v>
      </c>
      <c r="P293" s="1">
        <v>0.85</v>
      </c>
      <c r="S293" s="1">
        <v>6</v>
      </c>
      <c r="T293" s="1">
        <v>0.2</v>
      </c>
      <c r="W293" s="1">
        <v>24</v>
      </c>
      <c r="X293" s="1">
        <v>27</v>
      </c>
      <c r="AA293" s="1">
        <v>11</v>
      </c>
      <c r="AB293" s="1">
        <v>12</v>
      </c>
      <c r="AE293" s="3"/>
      <c r="BC293" s="3"/>
      <c r="BQ293" s="1">
        <v>25</v>
      </c>
      <c r="BR293" s="1">
        <v>1.01</v>
      </c>
      <c r="BU293" s="1">
        <v>14</v>
      </c>
      <c r="BV293" s="1">
        <v>0.57</v>
      </c>
      <c r="BY293" s="1">
        <v>29</v>
      </c>
      <c r="BZ293" s="1">
        <v>32</v>
      </c>
      <c r="CC293" s="1">
        <v>11</v>
      </c>
      <c r="CD293" s="1">
        <v>11</v>
      </c>
      <c r="CG293" s="3"/>
    </row>
    <row r="294" spans="1:106">
      <c r="A294" s="3"/>
      <c r="O294" s="1">
        <v>24</v>
      </c>
      <c r="P294" s="1">
        <v>0.99</v>
      </c>
      <c r="S294" s="1">
        <v>1</v>
      </c>
      <c r="T294" s="1">
        <v>0.04</v>
      </c>
      <c r="W294" s="1">
        <v>21</v>
      </c>
      <c r="X294" s="1">
        <v>26</v>
      </c>
      <c r="AA294" s="1">
        <v>6</v>
      </c>
      <c r="AB294" s="1">
        <v>8</v>
      </c>
      <c r="AD294" s="1">
        <f>Y296*Z296+AC296*AD296</f>
        <v>1.429456</v>
      </c>
      <c r="AE294" s="3"/>
      <c r="AZ294" s="1">
        <f>AV296*AW296+AY296*AZ296</f>
        <v>1.41</v>
      </c>
      <c r="BC294" s="3"/>
      <c r="BQ294" s="1">
        <v>26</v>
      </c>
      <c r="BR294" s="1">
        <v>1.07</v>
      </c>
      <c r="BU294" s="1">
        <v>16</v>
      </c>
      <c r="BV294" s="1">
        <v>0.43</v>
      </c>
      <c r="BY294" s="1">
        <v>26</v>
      </c>
      <c r="BZ294" s="1">
        <v>23</v>
      </c>
      <c r="CC294" s="1">
        <v>10</v>
      </c>
      <c r="CD294" s="1">
        <v>12</v>
      </c>
      <c r="CF294" s="1">
        <f>CA296*CB296+CE296*CF296</f>
        <v>1.804956</v>
      </c>
      <c r="CG294" s="3"/>
      <c r="DB294" s="1">
        <f>CX296*CY296+DA296*DB296</f>
        <v>1.739</v>
      </c>
    </row>
    <row r="295" spans="1:85">
      <c r="A295" s="3"/>
      <c r="O295" s="1">
        <v>18</v>
      </c>
      <c r="P295" s="1">
        <v>0.65</v>
      </c>
      <c r="S295" s="1">
        <v>4</v>
      </c>
      <c r="T295" s="1">
        <v>0.13</v>
      </c>
      <c r="W295" s="1">
        <v>21</v>
      </c>
      <c r="X295" s="1">
        <v>21</v>
      </c>
      <c r="AA295" s="1">
        <v>8</v>
      </c>
      <c r="AB295" s="1">
        <v>12</v>
      </c>
      <c r="AE295" s="3"/>
      <c r="BC295" s="3"/>
      <c r="BQ295" s="1">
        <v>24</v>
      </c>
      <c r="BR295" s="1">
        <v>1.05</v>
      </c>
      <c r="BU295" s="1">
        <v>7</v>
      </c>
      <c r="BV295" s="1">
        <v>0.26</v>
      </c>
      <c r="BY295" s="1">
        <v>28</v>
      </c>
      <c r="BZ295" s="1">
        <v>26</v>
      </c>
      <c r="CC295" s="1">
        <v>9</v>
      </c>
      <c r="CD295" s="1">
        <v>15</v>
      </c>
      <c r="CG295" s="3"/>
    </row>
    <row r="296" spans="1:106">
      <c r="A296" s="3"/>
      <c r="C296" s="1">
        <f>C289</f>
        <v>161</v>
      </c>
      <c r="D296" s="1">
        <f>D291/C289</f>
        <v>0.00838236024844721</v>
      </c>
      <c r="E296" s="1">
        <f>E289</f>
        <v>80</v>
      </c>
      <c r="F296" s="1">
        <f>F291/E289</f>
        <v>0.0053695</v>
      </c>
      <c r="G296" s="1">
        <f>G289</f>
        <v>194</v>
      </c>
      <c r="H296" s="1">
        <f>H291/G289</f>
        <v>0.0174742268041237</v>
      </c>
      <c r="I296" s="1">
        <f>I289</f>
        <v>70</v>
      </c>
      <c r="J296" s="1">
        <f>J291/I289</f>
        <v>0.0144285714285714</v>
      </c>
      <c r="K296" s="1">
        <f>K289</f>
        <v>194</v>
      </c>
      <c r="L296" s="1">
        <f>L291/K289</f>
        <v>0.0291214432989691</v>
      </c>
      <c r="M296" s="1">
        <f>M289</f>
        <v>51</v>
      </c>
      <c r="N296" s="1">
        <f>N291/M289</f>
        <v>0.0248933333333333</v>
      </c>
      <c r="O296" s="1">
        <v>18</v>
      </c>
      <c r="P296" s="1">
        <v>0.64</v>
      </c>
      <c r="Q296" s="1">
        <f>O299</f>
        <v>205</v>
      </c>
      <c r="R296" s="1">
        <f>R291/R290</f>
        <v>0.0391219512195122</v>
      </c>
      <c r="S296" s="1">
        <v>3</v>
      </c>
      <c r="T296" s="1">
        <v>0.11</v>
      </c>
      <c r="U296" s="1">
        <f>S299</f>
        <v>39</v>
      </c>
      <c r="V296" s="1">
        <f>V291/V290</f>
        <v>0.0328205128205128</v>
      </c>
      <c r="W296" s="1">
        <v>19</v>
      </c>
      <c r="X296" s="1">
        <v>26</v>
      </c>
      <c r="Y296" s="1">
        <f>X299/20</f>
        <v>23.1</v>
      </c>
      <c r="Z296" s="1">
        <f>Y291/X299</f>
        <v>0.0470769696969697</v>
      </c>
      <c r="AA296" s="1">
        <v>11</v>
      </c>
      <c r="AB296" s="1">
        <v>8</v>
      </c>
      <c r="AC296" s="1">
        <f>AB299/20</f>
        <v>8.8</v>
      </c>
      <c r="AD296" s="1">
        <f>AC291/AB299</f>
        <v>0.0388611363636364</v>
      </c>
      <c r="AE296" s="3"/>
      <c r="AF296" s="1">
        <f>AF289</f>
        <v>185</v>
      </c>
      <c r="AG296" s="1">
        <f>AG291/AF289</f>
        <v>0.00821383783783784</v>
      </c>
      <c r="AH296" s="1">
        <f>AH289</f>
        <v>69</v>
      </c>
      <c r="AI296" s="1">
        <f>AI291/AH289</f>
        <v>0.00521101449275362</v>
      </c>
      <c r="AJ296" s="1">
        <f>AJ289</f>
        <v>286</v>
      </c>
      <c r="AK296" s="1">
        <f>AK291/AJ289</f>
        <v>0.0173411188811189</v>
      </c>
      <c r="AL296" s="1">
        <f>AL289</f>
        <v>97</v>
      </c>
      <c r="AM296" s="1">
        <f>AM291/AL289</f>
        <v>0.0143253608247423</v>
      </c>
      <c r="AN296" s="1">
        <f>AN289</f>
        <v>224</v>
      </c>
      <c r="AO296" s="1">
        <f>AO291/AN289</f>
        <v>0.0290605357142857</v>
      </c>
      <c r="AP296" s="1">
        <f>AP289</f>
        <v>79</v>
      </c>
      <c r="AQ296" s="1">
        <f>AQ291/AP289</f>
        <v>0.0248045569620253</v>
      </c>
      <c r="AR296" s="1">
        <f>AR289</f>
        <v>237</v>
      </c>
      <c r="AS296" s="1">
        <f>AS289/AR289</f>
        <v>0.0389873417721519</v>
      </c>
      <c r="AT296" s="1">
        <f>AT289</f>
        <v>83</v>
      </c>
      <c r="AU296" s="1">
        <f>AU289/AT289</f>
        <v>0.0326506024096386</v>
      </c>
      <c r="AV296" s="1">
        <f>AV289/20</f>
        <v>22.85</v>
      </c>
      <c r="AW296" s="1">
        <f>AW289/AV289</f>
        <v>0.0469584245076586</v>
      </c>
      <c r="AY296" s="1">
        <f>AY289/20</f>
        <v>8.7</v>
      </c>
      <c r="AZ296" s="1">
        <f>AZ289/AY289</f>
        <v>0.038735632183908</v>
      </c>
      <c r="BC296" s="3"/>
      <c r="BE296" s="1">
        <f>BE289</f>
        <v>182</v>
      </c>
      <c r="BF296" s="1">
        <f>BF291/BE289</f>
        <v>0.00763494505494506</v>
      </c>
      <c r="BG296" s="1">
        <f>BG289</f>
        <v>106</v>
      </c>
      <c r="BH296" s="1">
        <f>BH291/BG289</f>
        <v>0.00461849056603774</v>
      </c>
      <c r="BI296" s="1">
        <f>BI289</f>
        <v>263</v>
      </c>
      <c r="BJ296" s="1">
        <f>BJ291/BI289</f>
        <v>0.0179847908745247</v>
      </c>
      <c r="BK296" s="1">
        <f>BK289</f>
        <v>172</v>
      </c>
      <c r="BL296" s="1">
        <f>BL291/BK289</f>
        <v>0.0138953488372093</v>
      </c>
      <c r="BM296" s="1">
        <f>BM289</f>
        <v>218</v>
      </c>
      <c r="BN296" s="1">
        <f>BN291/BM289</f>
        <v>0.0301814678899083</v>
      </c>
      <c r="BO296" s="1">
        <f>BO289</f>
        <v>74</v>
      </c>
      <c r="BP296" s="1">
        <f>BP291/BO289</f>
        <v>0.0255345945945946</v>
      </c>
      <c r="BQ296" s="1">
        <v>23</v>
      </c>
      <c r="BR296" s="1">
        <v>0.89</v>
      </c>
      <c r="BS296" s="1">
        <f>BQ299</f>
        <v>234</v>
      </c>
      <c r="BT296" s="1">
        <f>BT291/BT290</f>
        <v>0.0418803418803419</v>
      </c>
      <c r="BU296" s="1">
        <v>11</v>
      </c>
      <c r="BV296" s="1">
        <v>0.37</v>
      </c>
      <c r="BW296" s="1">
        <f>BU299</f>
        <v>115</v>
      </c>
      <c r="BX296" s="1">
        <f>BX291/BX290</f>
        <v>0.0343478260869565</v>
      </c>
      <c r="BY296" s="1">
        <v>26</v>
      </c>
      <c r="BZ296" s="1">
        <v>25</v>
      </c>
      <c r="CA296" s="1">
        <f>BZ299/20</f>
        <v>25.9</v>
      </c>
      <c r="CB296" s="1">
        <f>CA291/BZ299</f>
        <v>0.0497867953667954</v>
      </c>
      <c r="CC296" s="1">
        <v>13</v>
      </c>
      <c r="CD296" s="1">
        <v>15</v>
      </c>
      <c r="CE296" s="1">
        <f>CD299/20</f>
        <v>12.3</v>
      </c>
      <c r="CF296" s="1">
        <f>CE291/CD299</f>
        <v>0.0419087804878049</v>
      </c>
      <c r="CG296" s="3"/>
      <c r="CH296" s="1">
        <f>CH289</f>
        <v>169</v>
      </c>
      <c r="CI296" s="1">
        <f>CI291/CH289</f>
        <v>0.00751218934911243</v>
      </c>
      <c r="CJ296" s="1">
        <f>CJ289</f>
        <v>103</v>
      </c>
      <c r="CK296" s="1">
        <f>CK291/CJ289</f>
        <v>0.00446174757281553</v>
      </c>
      <c r="CL296" s="1">
        <f>CL289</f>
        <v>196</v>
      </c>
      <c r="CM296" s="1">
        <f>CM291/CL289</f>
        <v>0.0179059183673469</v>
      </c>
      <c r="CN296" s="1">
        <f>CN289</f>
        <v>134</v>
      </c>
      <c r="CO296" s="1">
        <f>CO291/CN289</f>
        <v>0.0138026865671642</v>
      </c>
      <c r="CP296" s="1">
        <f>CP289</f>
        <v>209</v>
      </c>
      <c r="CQ296" s="1">
        <f>CQ291/CP289</f>
        <v>0.0300457416267943</v>
      </c>
      <c r="CR296" s="1">
        <f>CR289</f>
        <v>89</v>
      </c>
      <c r="CS296" s="1">
        <f>CS291/CR289</f>
        <v>0.0253883146067416</v>
      </c>
      <c r="CT296" s="1">
        <f>CT289</f>
        <v>236</v>
      </c>
      <c r="CU296" s="1">
        <f>CU289/CT289</f>
        <v>0.0417372881355932</v>
      </c>
      <c r="CV296" s="1">
        <f>CV289</f>
        <v>110</v>
      </c>
      <c r="CW296" s="1">
        <f>CW289/CV289</f>
        <v>0.0341818181818182</v>
      </c>
      <c r="CX296" s="1">
        <f>CX289/20</f>
        <v>25.3</v>
      </c>
      <c r="CY296" s="1">
        <f>CY289/CX289</f>
        <v>0.0496640316205534</v>
      </c>
      <c r="DA296" s="1">
        <f>DA289/20</f>
        <v>11.55</v>
      </c>
      <c r="DB296" s="1">
        <f>DB289/DA289</f>
        <v>0.0417748917748918</v>
      </c>
    </row>
    <row r="297" spans="1:106">
      <c r="A297" s="3"/>
      <c r="O297" s="1">
        <v>21</v>
      </c>
      <c r="P297" s="1">
        <v>0.83</v>
      </c>
      <c r="S297" s="1">
        <v>1</v>
      </c>
      <c r="T297" s="1">
        <v>0.03</v>
      </c>
      <c r="W297" s="1">
        <v>22</v>
      </c>
      <c r="X297" s="1">
        <v>24</v>
      </c>
      <c r="AA297" s="1">
        <v>7</v>
      </c>
      <c r="AB297" s="1">
        <v>10</v>
      </c>
      <c r="AE297" s="3"/>
      <c r="BC297" s="3"/>
      <c r="BN297" s="1">
        <f>BN296-BJ296</f>
        <v>0.0121966770153835</v>
      </c>
      <c r="BP297" s="1">
        <f>BP296-BL296</f>
        <v>0.0116392457573853</v>
      </c>
      <c r="BQ297" s="1">
        <v>20</v>
      </c>
      <c r="BR297" s="1">
        <v>0.85</v>
      </c>
      <c r="BT297" s="1">
        <f>BT296-BN296</f>
        <v>0.0116988739904336</v>
      </c>
      <c r="BU297" s="1">
        <v>7</v>
      </c>
      <c r="BV297" s="1">
        <v>0.24</v>
      </c>
      <c r="BX297" s="1">
        <f>BX296-BP296</f>
        <v>0.00881323149236193</v>
      </c>
      <c r="BY297" s="1">
        <v>29</v>
      </c>
      <c r="BZ297" s="1">
        <v>22</v>
      </c>
      <c r="CB297" s="1">
        <f>CB296-BT296</f>
        <v>0.00790645348645349</v>
      </c>
      <c r="CC297" s="1">
        <v>10</v>
      </c>
      <c r="CD297" s="1">
        <v>12</v>
      </c>
      <c r="CF297" s="1">
        <f>CF296-BX296</f>
        <v>0.00756095440084835</v>
      </c>
      <c r="CG297" s="3"/>
      <c r="CI297" s="1">
        <f>CI296-0</f>
        <v>0.00751218934911243</v>
      </c>
      <c r="CK297" s="1">
        <f>CK296-0</f>
        <v>0.00446174757281553</v>
      </c>
      <c r="CM297" s="1">
        <f>CM296-CI296</f>
        <v>0.0103937290182345</v>
      </c>
      <c r="CO297" s="1">
        <f>CO296-CK296</f>
        <v>0.00934093899434865</v>
      </c>
      <c r="CQ297" s="1">
        <f>CQ296-CM296</f>
        <v>0.0121398232594473</v>
      </c>
      <c r="CS297" s="1">
        <f>CS296-CO296</f>
        <v>0.0115856280395774</v>
      </c>
      <c r="CU297" s="1">
        <f>CU296-CQ296</f>
        <v>0.011691546508799</v>
      </c>
      <c r="CW297" s="1">
        <f>CW296-CS296</f>
        <v>0.00879350357507661</v>
      </c>
      <c r="CY297" s="1">
        <f>CY296-CU296</f>
        <v>0.00792674348496013</v>
      </c>
      <c r="DB297" s="1">
        <f>DB296-CW296</f>
        <v>0.0075930735930736</v>
      </c>
    </row>
    <row r="298" spans="1:85">
      <c r="A298" s="3"/>
      <c r="O298" s="1">
        <v>21</v>
      </c>
      <c r="P298" s="1">
        <v>0.88</v>
      </c>
      <c r="S298" s="1">
        <v>1</v>
      </c>
      <c r="T298" s="1">
        <v>0.04</v>
      </c>
      <c r="W298" s="1">
        <v>24</v>
      </c>
      <c r="X298" s="1">
        <v>22</v>
      </c>
      <c r="AA298" s="1">
        <v>8</v>
      </c>
      <c r="AB298" s="1">
        <v>8</v>
      </c>
      <c r="AE298" s="3"/>
      <c r="BC298" s="3"/>
      <c r="BQ298" s="1">
        <v>20</v>
      </c>
      <c r="BR298" s="1">
        <v>0.92</v>
      </c>
      <c r="BU298" s="1">
        <v>6</v>
      </c>
      <c r="BV298" s="1">
        <v>0.21</v>
      </c>
      <c r="BY298" s="1">
        <v>21</v>
      </c>
      <c r="BZ298" s="1">
        <v>25</v>
      </c>
      <c r="CC298" s="1">
        <v>15</v>
      </c>
      <c r="CD298" s="1">
        <v>14</v>
      </c>
      <c r="CG298" s="3"/>
    </row>
    <row r="299" s="1" customFormat="1" spans="1:106">
      <c r="A299" s="4" t="s">
        <v>11</v>
      </c>
      <c r="D299" s="4">
        <f>AVERAGE(D274,D285,D296)</f>
        <v>0.00830735162950677</v>
      </c>
      <c r="E299" s="4"/>
      <c r="F299" s="4">
        <f>AVERAGE(F274,F285,F296)</f>
        <v>0.00532506361616679</v>
      </c>
      <c r="G299" s="4"/>
      <c r="H299" s="4">
        <f>AVERAGE(H274,H285,H296)</f>
        <v>0.0174744581520867</v>
      </c>
      <c r="I299" s="4"/>
      <c r="J299" s="4">
        <f>AVERAGE(J274,J285,J296)</f>
        <v>0.0143528171028171</v>
      </c>
      <c r="K299" s="4"/>
      <c r="L299" s="4">
        <f>AVERAGE(L274,L285,L296)</f>
        <v>0.0291474409880414</v>
      </c>
      <c r="M299" s="4"/>
      <c r="N299" s="4">
        <f>AVERAGE(N274,N285,N296)</f>
        <v>0.0249133950617284</v>
      </c>
      <c r="O299" s="4">
        <f>SUM(O289:O298)</f>
        <v>205</v>
      </c>
      <c r="P299" s="4">
        <f>SUM(P289:P298)</f>
        <v>8.02</v>
      </c>
      <c r="Q299" s="4"/>
      <c r="R299" s="4">
        <f>AVERAGE(R274,R285,R296)</f>
        <v>0.0392800991575807</v>
      </c>
      <c r="S299" s="4">
        <f>SUM(S289:S298)</f>
        <v>39</v>
      </c>
      <c r="T299" s="4">
        <f>SUM(T289:T298)</f>
        <v>1.28</v>
      </c>
      <c r="U299" s="4"/>
      <c r="V299" s="4">
        <f>AVERAGE(V274,V285,V296)</f>
        <v>0.0327939721097616</v>
      </c>
      <c r="W299" s="4"/>
      <c r="X299" s="4">
        <f>SUM(W289:X298)</f>
        <v>462</v>
      </c>
      <c r="Y299" s="4">
        <f>AVERAGE(Y274,Y285,Y296)</f>
        <v>22.8333333333333</v>
      </c>
      <c r="Z299" s="4">
        <f>AVERAGE(Z274,Z285,Z296)</f>
        <v>0.0470795969623114</v>
      </c>
      <c r="AA299" s="4"/>
      <c r="AB299" s="4">
        <f>SUM(AA289:AB298)</f>
        <v>176</v>
      </c>
      <c r="AC299" s="4">
        <f>AVERAGE(AC274,AC285,AC296)</f>
        <v>8.96666666666667</v>
      </c>
      <c r="AD299" s="4">
        <f>AVERAGE(AD274,AD285,AD296)</f>
        <v>0.0389963722728892</v>
      </c>
      <c r="AE299" s="4"/>
      <c r="AG299" s="4">
        <f>AVERAGE(AG274,AG285,AG296)</f>
        <v>0.00812865737856693</v>
      </c>
      <c r="AH299" s="4"/>
      <c r="AI299" s="4">
        <f>AVERAGE(AI274,AI285,AI296)</f>
        <v>0.00521128495852928</v>
      </c>
      <c r="AJ299" s="4"/>
      <c r="AK299" s="4">
        <f>AVERAGE(AK274,AK285,AK296)</f>
        <v>0.0173543908954336</v>
      </c>
      <c r="AL299" s="4"/>
      <c r="AM299" s="4">
        <f>AVERAGE(AM274,AM285,AM296)</f>
        <v>0.0142570033861413</v>
      </c>
      <c r="AN299" s="4"/>
      <c r="AO299" s="4">
        <f>AVERAGE(AO274,AO285,AO296)</f>
        <v>0.0290390498321381</v>
      </c>
      <c r="AP299" s="4"/>
      <c r="AQ299" s="4">
        <f>AVERAGE(AQ274,AQ285,AQ296)</f>
        <v>0.0248098380407893</v>
      </c>
      <c r="AR299" s="4"/>
      <c r="AS299" s="4">
        <f>AVERAGE(AS274,AS285,AS296)</f>
        <v>0.0391721903471031</v>
      </c>
      <c r="AT299" s="4"/>
      <c r="AU299" s="4">
        <f>AVERAGE(AU274,AU285,AU296)</f>
        <v>0.0326827493724539</v>
      </c>
      <c r="AV299" s="4">
        <f>AVERAGE(AV274,AV285,AV296)</f>
        <v>22.7166666666667</v>
      </c>
      <c r="AW299" s="4">
        <f>AVERAGE(AW274,AW285,AW296)</f>
        <v>0.0469627827474868</v>
      </c>
      <c r="AX299" s="4"/>
      <c r="AY299" s="4">
        <f>AVERAGE(AY274,AY285,AY296)</f>
        <v>8.81666666666667</v>
      </c>
      <c r="AZ299" s="4">
        <f>AVERAGE(AZ274,AZ285,AZ296)</f>
        <v>0.038864500175482</v>
      </c>
      <c r="BC299" s="4" t="s">
        <v>11</v>
      </c>
      <c r="BF299" s="4">
        <f>AVERAGE(BF274,BF285,BF296)</f>
        <v>0.0076052187593827</v>
      </c>
      <c r="BG299" s="4"/>
      <c r="BH299" s="4">
        <f>AVERAGE(BH274,BH285,BH296)</f>
        <v>0.00459031832850446</v>
      </c>
      <c r="BI299" s="4"/>
      <c r="BJ299" s="4">
        <f>AVERAGE(BJ274,BJ285,BJ296)</f>
        <v>0.0179741891930081</v>
      </c>
      <c r="BK299" s="4"/>
      <c r="BL299" s="4">
        <f>AVERAGE(BL274,BL285,BL296)</f>
        <v>0.0138898626815232</v>
      </c>
      <c r="BM299" s="4"/>
      <c r="BN299" s="4">
        <f>AVERAGE(BN274,BN285,BN296)</f>
        <v>0.0301396440262786</v>
      </c>
      <c r="BO299" s="4"/>
      <c r="BP299" s="4">
        <f>AVERAGE(BP274,BP285,BP296)</f>
        <v>0.0254995739335351</v>
      </c>
      <c r="BQ299" s="4">
        <f>SUM(BQ289:BQ298)</f>
        <v>234</v>
      </c>
      <c r="BR299" s="4">
        <f>SUM(BR289:BR298)</f>
        <v>9.8</v>
      </c>
      <c r="BS299" s="4"/>
      <c r="BT299" s="4">
        <f>AVERAGE(BT274,BT285,BT296)</f>
        <v>0.041858905330271</v>
      </c>
      <c r="BU299" s="4">
        <f>SUM(BU289:BU298)</f>
        <v>115</v>
      </c>
      <c r="BV299" s="4">
        <f>SUM(BV289:BV298)</f>
        <v>3.95</v>
      </c>
      <c r="BW299" s="4"/>
      <c r="BX299" s="4">
        <f>AVERAGE(BX274,BX285,BX296)</f>
        <v>0.0342813555628201</v>
      </c>
      <c r="BY299" s="4"/>
      <c r="BZ299" s="4">
        <f>SUM(BY289:BZ298)</f>
        <v>518</v>
      </c>
      <c r="CA299" s="4">
        <f>AVERAGE(CA274,CA285,CA296)</f>
        <v>25.5833333333333</v>
      </c>
      <c r="CB299" s="4">
        <f>AVERAGE(CB274,CB285,CB296)</f>
        <v>0.0496858306024151</v>
      </c>
      <c r="CC299" s="4"/>
      <c r="CD299" s="4">
        <f>SUM(CC289:CD298)</f>
        <v>246</v>
      </c>
      <c r="CE299" s="4">
        <f>AVERAGE(CE274,CE285,CE296)</f>
        <v>12.6</v>
      </c>
      <c r="CF299" s="4">
        <f>AVERAGE(CF274,CF285,CF296)</f>
        <v>0.0418118577900348</v>
      </c>
      <c r="CG299" s="4"/>
      <c r="CH299" s="4"/>
      <c r="CI299" s="4">
        <f>AVERAGE(CI274,CI285,CI296)</f>
        <v>0.00748459266533438</v>
      </c>
      <c r="CJ299" s="4"/>
      <c r="CK299" s="4">
        <f>AVERAGE(CK274,CK285,CK296)</f>
        <v>0.0044637292842252</v>
      </c>
      <c r="CL299" s="4"/>
      <c r="CM299" s="4">
        <f>AVERAGE(CM274,CM285,CM296)</f>
        <v>0.017863096270897</v>
      </c>
      <c r="CN299" s="4"/>
      <c r="CO299" s="4">
        <f>AVERAGE(CO274,CO285,CO296)</f>
        <v>0.0137687240480291</v>
      </c>
      <c r="CP299" s="4"/>
      <c r="CQ299" s="4">
        <f>AVERAGE(CQ274,CQ285,CQ296)</f>
        <v>0.0300140272693405</v>
      </c>
      <c r="CR299" s="4"/>
      <c r="CS299" s="4">
        <f>AVERAGE(CS274,CS285,CS296)</f>
        <v>0.0253878786682887</v>
      </c>
      <c r="CT299" s="4"/>
      <c r="CU299" s="4">
        <f>AVERAGE(CU274,CU285,CU296)</f>
        <v>0.0417251166032007</v>
      </c>
      <c r="CV299" s="4"/>
      <c r="CW299" s="4">
        <f>AVERAGE(CW274,CW285,CW296)</f>
        <v>0.0341442495126706</v>
      </c>
      <c r="CX299" s="4">
        <f>AVERAGE(CX274,CX285,CX296)</f>
        <v>24.9166666666667</v>
      </c>
      <c r="CY299" s="4">
        <f>AVERAGE(CY274,CY285,CY296)</f>
        <v>0.0495577306835888</v>
      </c>
      <c r="CZ299" s="4"/>
      <c r="DA299" s="4">
        <f>AVERAGE(DA274,DA285,DA296)</f>
        <v>11.9</v>
      </c>
      <c r="DB299" s="4">
        <f>AVERAGE(DB274,DB285,DB296)</f>
        <v>0.0416822975326645</v>
      </c>
    </row>
    <row r="300" spans="1:106">
      <c r="A300" s="3" t="s">
        <v>61</v>
      </c>
      <c r="B300" s="1">
        <v>64</v>
      </c>
      <c r="C300" s="1">
        <v>183</v>
      </c>
      <c r="D300" s="1">
        <v>2.59</v>
      </c>
      <c r="E300" s="1">
        <v>114</v>
      </c>
      <c r="F300" s="1">
        <v>1.68</v>
      </c>
      <c r="G300" s="1">
        <v>223</v>
      </c>
      <c r="H300" s="1">
        <v>3.83</v>
      </c>
      <c r="I300" s="1">
        <v>98</v>
      </c>
      <c r="J300" s="1">
        <v>1.37</v>
      </c>
      <c r="K300" s="1">
        <v>261</v>
      </c>
      <c r="L300" s="1">
        <v>8.62</v>
      </c>
      <c r="M300" s="1">
        <v>104</v>
      </c>
      <c r="N300" s="1">
        <v>3.69</v>
      </c>
      <c r="O300" s="1">
        <v>29</v>
      </c>
      <c r="P300" s="1">
        <v>1.18</v>
      </c>
      <c r="S300" s="1">
        <v>16</v>
      </c>
      <c r="T300" s="1">
        <v>0.56</v>
      </c>
      <c r="W300" s="1">
        <v>25</v>
      </c>
      <c r="X300" s="1">
        <v>28</v>
      </c>
      <c r="Y300" s="1">
        <v>23.91</v>
      </c>
      <c r="AA300" s="1">
        <v>13</v>
      </c>
      <c r="AB300" s="1">
        <v>21</v>
      </c>
      <c r="AC300" s="1">
        <v>9.39</v>
      </c>
      <c r="AE300" s="3"/>
      <c r="AF300" s="1">
        <v>169</v>
      </c>
      <c r="AG300" s="1">
        <v>2.44</v>
      </c>
      <c r="AH300" s="1">
        <v>106</v>
      </c>
      <c r="AI300" s="1">
        <v>1.63</v>
      </c>
      <c r="AJ300" s="1">
        <v>219</v>
      </c>
      <c r="AK300" s="1">
        <v>4.83</v>
      </c>
      <c r="AL300" s="1">
        <v>109</v>
      </c>
      <c r="AM300" s="1">
        <v>2.61</v>
      </c>
      <c r="AN300" s="1">
        <v>263</v>
      </c>
      <c r="AO300" s="1">
        <v>8.65</v>
      </c>
      <c r="AP300" s="1">
        <v>89</v>
      </c>
      <c r="AQ300" s="1">
        <v>3.31</v>
      </c>
      <c r="AR300" s="1">
        <v>236</v>
      </c>
      <c r="AS300" s="1">
        <v>9.06</v>
      </c>
      <c r="AT300" s="1">
        <v>102</v>
      </c>
      <c r="AU300" s="1">
        <v>3.3</v>
      </c>
      <c r="AV300" s="1">
        <v>475</v>
      </c>
      <c r="AW300" s="1">
        <v>22.19</v>
      </c>
      <c r="AY300" s="1">
        <v>200</v>
      </c>
      <c r="AZ300" s="1">
        <v>7.83</v>
      </c>
      <c r="BC300" s="3" t="s">
        <v>61</v>
      </c>
      <c r="BD300" s="1">
        <v>133</v>
      </c>
      <c r="BE300" s="1">
        <v>146</v>
      </c>
      <c r="BF300" s="1">
        <v>2.18</v>
      </c>
      <c r="BG300" s="1">
        <v>114</v>
      </c>
      <c r="BH300" s="1">
        <v>1.6</v>
      </c>
      <c r="BI300" s="1">
        <v>189</v>
      </c>
      <c r="BJ300" s="1">
        <v>3.39</v>
      </c>
      <c r="BK300" s="1">
        <v>101</v>
      </c>
      <c r="BL300" s="1">
        <v>1.4</v>
      </c>
      <c r="BM300" s="1">
        <v>254</v>
      </c>
      <c r="BN300" s="1">
        <v>8.79</v>
      </c>
      <c r="BO300" s="1">
        <v>121</v>
      </c>
      <c r="BP300" s="1">
        <v>4.18</v>
      </c>
      <c r="BQ300" s="1">
        <v>24</v>
      </c>
      <c r="BR300" s="1">
        <v>1.07</v>
      </c>
      <c r="BU300" s="1">
        <v>14</v>
      </c>
      <c r="BV300" s="1">
        <v>0.45</v>
      </c>
      <c r="BY300" s="1">
        <v>25</v>
      </c>
      <c r="BZ300" s="1">
        <v>34</v>
      </c>
      <c r="CA300" s="1">
        <v>27.09</v>
      </c>
      <c r="CC300" s="1">
        <v>14</v>
      </c>
      <c r="CD300" s="1">
        <v>13</v>
      </c>
      <c r="CE300" s="1">
        <v>12.05</v>
      </c>
      <c r="CG300" s="3"/>
      <c r="CH300" s="1">
        <v>146</v>
      </c>
      <c r="CI300" s="1">
        <v>2.16</v>
      </c>
      <c r="CJ300" s="1">
        <v>85</v>
      </c>
      <c r="CK300" s="1">
        <v>1.46</v>
      </c>
      <c r="CL300" s="1">
        <v>176</v>
      </c>
      <c r="CM300" s="1">
        <v>4.24</v>
      </c>
      <c r="CN300" s="1">
        <v>105</v>
      </c>
      <c r="CO300" s="1">
        <v>2.54</v>
      </c>
      <c r="CP300" s="1">
        <v>252</v>
      </c>
      <c r="CQ300" s="1">
        <v>8.66</v>
      </c>
      <c r="CR300" s="1">
        <v>104</v>
      </c>
      <c r="CS300" s="1">
        <v>3.73</v>
      </c>
      <c r="CT300" s="1">
        <v>261</v>
      </c>
      <c r="CU300" s="1">
        <v>10.89</v>
      </c>
      <c r="CV300" s="1">
        <v>136</v>
      </c>
      <c r="CW300" s="1">
        <v>4.69</v>
      </c>
      <c r="CX300" s="1">
        <v>508</v>
      </c>
      <c r="CY300" s="1">
        <v>25.43</v>
      </c>
      <c r="DA300" s="1">
        <v>243</v>
      </c>
      <c r="DB300" s="1">
        <v>10.36</v>
      </c>
    </row>
    <row r="301" spans="1:97">
      <c r="A301" s="3"/>
      <c r="D301" s="1">
        <v>1.10044</v>
      </c>
      <c r="F301" s="1">
        <v>1.10044</v>
      </c>
      <c r="L301" s="1">
        <v>1.10044</v>
      </c>
      <c r="N301" s="1">
        <v>1.10044</v>
      </c>
      <c r="O301" s="1">
        <v>29</v>
      </c>
      <c r="P301" s="1">
        <v>1.19</v>
      </c>
      <c r="R301" s="1">
        <f>O310</f>
        <v>256</v>
      </c>
      <c r="S301" s="1">
        <v>12</v>
      </c>
      <c r="T301" s="1">
        <v>0.34</v>
      </c>
      <c r="V301" s="1">
        <f>S310</f>
        <v>139</v>
      </c>
      <c r="W301" s="1">
        <v>20</v>
      </c>
      <c r="X301" s="1">
        <v>24</v>
      </c>
      <c r="Y301" s="1">
        <v>1.10044</v>
      </c>
      <c r="AA301" s="1">
        <v>9</v>
      </c>
      <c r="AB301" s="1">
        <v>16</v>
      </c>
      <c r="AC301" s="1">
        <v>1.10044</v>
      </c>
      <c r="AE301" s="3"/>
      <c r="AG301" s="1">
        <v>1.10044</v>
      </c>
      <c r="AI301" s="1">
        <v>1.10044</v>
      </c>
      <c r="AK301" s="1">
        <v>1.10044</v>
      </c>
      <c r="AM301" s="1">
        <v>1.10044</v>
      </c>
      <c r="AO301" s="1">
        <v>1.10044</v>
      </c>
      <c r="AQ301" s="1">
        <v>1.10044</v>
      </c>
      <c r="BC301" s="3"/>
      <c r="BF301" s="1">
        <v>1.10044</v>
      </c>
      <c r="BH301" s="1">
        <v>1.10044</v>
      </c>
      <c r="BN301" s="1">
        <v>1.10044</v>
      </c>
      <c r="BP301" s="1">
        <v>1.10044</v>
      </c>
      <c r="BQ301" s="1">
        <v>25</v>
      </c>
      <c r="BR301" s="1">
        <v>1.09</v>
      </c>
      <c r="BT301" s="1">
        <f>BQ310</f>
        <v>271</v>
      </c>
      <c r="BU301" s="1">
        <v>14</v>
      </c>
      <c r="BV301" s="1">
        <v>0.51</v>
      </c>
      <c r="BX301" s="1">
        <f>BU310</f>
        <v>141</v>
      </c>
      <c r="BY301" s="1">
        <v>22</v>
      </c>
      <c r="BZ301" s="1">
        <v>22</v>
      </c>
      <c r="CA301" s="1">
        <v>1.10044</v>
      </c>
      <c r="CC301" s="1">
        <v>11</v>
      </c>
      <c r="CD301" s="1">
        <v>12</v>
      </c>
      <c r="CE301" s="1">
        <v>1.10044</v>
      </c>
      <c r="CG301" s="3"/>
      <c r="CI301" s="1">
        <v>1.10044</v>
      </c>
      <c r="CK301" s="1">
        <v>1.10044</v>
      </c>
      <c r="CM301" s="1">
        <v>1.10044</v>
      </c>
      <c r="CO301" s="1">
        <v>1.10044</v>
      </c>
      <c r="CQ301" s="1">
        <v>1.10044</v>
      </c>
      <c r="CS301" s="1">
        <v>1.10044</v>
      </c>
    </row>
    <row r="302" spans="1:97">
      <c r="A302" s="3"/>
      <c r="D302" s="1">
        <f>D300-D301</f>
        <v>1.48956</v>
      </c>
      <c r="F302" s="1">
        <f>F300-F301</f>
        <v>0.57956</v>
      </c>
      <c r="H302" s="1">
        <f>H300</f>
        <v>3.83</v>
      </c>
      <c r="J302" s="1">
        <f>J300</f>
        <v>1.37</v>
      </c>
      <c r="L302" s="1">
        <f>L300-L301</f>
        <v>7.51956</v>
      </c>
      <c r="N302" s="1">
        <f>N300-N301</f>
        <v>2.58956</v>
      </c>
      <c r="O302" s="1">
        <v>27</v>
      </c>
      <c r="P302" s="1">
        <v>1.06</v>
      </c>
      <c r="R302" s="1">
        <f>P310</f>
        <v>9.86</v>
      </c>
      <c r="S302" s="1">
        <v>16</v>
      </c>
      <c r="T302" s="1">
        <v>0.57</v>
      </c>
      <c r="V302" s="1">
        <f>T310</f>
        <v>4.51</v>
      </c>
      <c r="W302" s="1">
        <v>23</v>
      </c>
      <c r="X302" s="1">
        <v>29</v>
      </c>
      <c r="Y302" s="1">
        <f>Y300-Y301</f>
        <v>22.80956</v>
      </c>
      <c r="AA302" s="1">
        <v>10</v>
      </c>
      <c r="AB302" s="1">
        <v>12</v>
      </c>
      <c r="AC302" s="1">
        <f>AC300-AC301</f>
        <v>8.28956</v>
      </c>
      <c r="AE302" s="3"/>
      <c r="AG302" s="1">
        <f>AG300-AG301</f>
        <v>1.33956</v>
      </c>
      <c r="AI302" s="1">
        <f>AI300-AI301</f>
        <v>0.52956</v>
      </c>
      <c r="AK302" s="1">
        <f>AK300-AK301</f>
        <v>3.72956</v>
      </c>
      <c r="AM302" s="1">
        <f>AM300-AM301</f>
        <v>1.50956</v>
      </c>
      <c r="AO302" s="1">
        <f>AO300-AO301</f>
        <v>7.54956</v>
      </c>
      <c r="AQ302" s="1">
        <f>AQ300-AQ301</f>
        <v>2.20956</v>
      </c>
      <c r="BC302" s="3"/>
      <c r="BF302" s="1">
        <f>BF300-BF301</f>
        <v>1.07956</v>
      </c>
      <c r="BH302" s="1">
        <f>BH300-BH301</f>
        <v>0.49956</v>
      </c>
      <c r="BJ302" s="1">
        <f>BJ300</f>
        <v>3.39</v>
      </c>
      <c r="BL302" s="1">
        <f>BL300</f>
        <v>1.4</v>
      </c>
      <c r="BN302" s="1">
        <f>BN300-BN301</f>
        <v>7.68956</v>
      </c>
      <c r="BP302" s="1">
        <f>BP300-BP301</f>
        <v>3.07956</v>
      </c>
      <c r="BQ302" s="1">
        <v>24</v>
      </c>
      <c r="BR302" s="1">
        <v>0.97</v>
      </c>
      <c r="BT302" s="1">
        <f>BR310</f>
        <v>11.34</v>
      </c>
      <c r="BU302" s="1">
        <v>8</v>
      </c>
      <c r="BV302" s="1">
        <v>0.26</v>
      </c>
      <c r="BX302" s="1">
        <f>BV310</f>
        <v>4.88</v>
      </c>
      <c r="BY302" s="1">
        <v>25</v>
      </c>
      <c r="BZ302" s="1">
        <v>30</v>
      </c>
      <c r="CA302" s="1">
        <f>CA300-CA301</f>
        <v>25.98956</v>
      </c>
      <c r="CC302" s="1">
        <v>13</v>
      </c>
      <c r="CD302" s="1">
        <v>11</v>
      </c>
      <c r="CE302" s="1">
        <f>CE300-CE301</f>
        <v>10.94956</v>
      </c>
      <c r="CG302" s="3"/>
      <c r="CI302" s="1">
        <f>CI300-CI301</f>
        <v>1.05956</v>
      </c>
      <c r="CK302" s="1">
        <f>CK300-CK301</f>
        <v>0.35956</v>
      </c>
      <c r="CM302" s="1">
        <f>CM300-CM301</f>
        <v>3.13956</v>
      </c>
      <c r="CO302" s="1">
        <f>CO300-CO301</f>
        <v>1.43956</v>
      </c>
      <c r="CQ302" s="1">
        <f>CQ300-CQ301</f>
        <v>7.55956</v>
      </c>
      <c r="CS302" s="1">
        <f>CS300-CS301</f>
        <v>2.62956</v>
      </c>
    </row>
    <row r="303" spans="1:85">
      <c r="A303" s="3"/>
      <c r="O303" s="1">
        <v>25</v>
      </c>
      <c r="P303" s="1">
        <v>0.97</v>
      </c>
      <c r="S303" s="1">
        <v>18</v>
      </c>
      <c r="T303" s="1">
        <v>0.49</v>
      </c>
      <c r="W303" s="1">
        <v>19</v>
      </c>
      <c r="X303" s="1">
        <v>28</v>
      </c>
      <c r="AA303" s="1">
        <v>3</v>
      </c>
      <c r="AB303" s="1">
        <v>13</v>
      </c>
      <c r="AE303" s="3"/>
      <c r="BC303" s="3"/>
      <c r="BQ303" s="1">
        <v>23</v>
      </c>
      <c r="BR303" s="1">
        <v>1.07</v>
      </c>
      <c r="BU303" s="1">
        <v>11</v>
      </c>
      <c r="BV303" s="1">
        <v>0.36</v>
      </c>
      <c r="BY303" s="1">
        <v>25</v>
      </c>
      <c r="BZ303" s="1">
        <v>31</v>
      </c>
      <c r="CC303" s="1">
        <v>13</v>
      </c>
      <c r="CD303" s="1">
        <v>12</v>
      </c>
      <c r="CG303" s="3"/>
    </row>
    <row r="304" spans="1:85">
      <c r="A304" s="3"/>
      <c r="O304" s="1">
        <v>25</v>
      </c>
      <c r="P304" s="1">
        <v>0.97</v>
      </c>
      <c r="S304" s="1">
        <v>10</v>
      </c>
      <c r="T304" s="1">
        <v>0.31</v>
      </c>
      <c r="W304" s="1">
        <v>29</v>
      </c>
      <c r="X304" s="1">
        <v>21</v>
      </c>
      <c r="AA304" s="1">
        <v>11</v>
      </c>
      <c r="AB304" s="1">
        <v>1</v>
      </c>
      <c r="AE304" s="3"/>
      <c r="BC304" s="3"/>
      <c r="BQ304" s="1">
        <v>28</v>
      </c>
      <c r="BR304" s="1">
        <v>1.11</v>
      </c>
      <c r="BU304" s="1">
        <v>15</v>
      </c>
      <c r="BV304" s="1">
        <v>0.48</v>
      </c>
      <c r="BY304" s="1">
        <v>28</v>
      </c>
      <c r="BZ304" s="1">
        <v>22</v>
      </c>
      <c r="CC304" s="1">
        <v>12</v>
      </c>
      <c r="CD304" s="1">
        <v>14</v>
      </c>
      <c r="CG304" s="3"/>
    </row>
    <row r="305" spans="1:106">
      <c r="A305" s="3"/>
      <c r="O305" s="1">
        <v>25</v>
      </c>
      <c r="P305" s="1">
        <v>0.93</v>
      </c>
      <c r="S305" s="1">
        <v>20</v>
      </c>
      <c r="T305" s="1">
        <v>0.73</v>
      </c>
      <c r="W305" s="1">
        <v>24</v>
      </c>
      <c r="X305" s="1">
        <v>21</v>
      </c>
      <c r="AA305" s="1">
        <v>3</v>
      </c>
      <c r="AB305" s="1">
        <v>7</v>
      </c>
      <c r="AD305" s="1">
        <f>Y307*Z307+AC307*AD307</f>
        <v>1.554956</v>
      </c>
      <c r="AE305" s="3"/>
      <c r="AZ305" s="1">
        <f>AV307*AW307+AY307*AZ307</f>
        <v>1.501</v>
      </c>
      <c r="BC305" s="3"/>
      <c r="BQ305" s="1">
        <v>29</v>
      </c>
      <c r="BR305" s="1">
        <v>1.19</v>
      </c>
      <c r="BU305" s="1">
        <v>15</v>
      </c>
      <c r="BV305" s="1">
        <v>0.57</v>
      </c>
      <c r="BY305" s="1">
        <v>23</v>
      </c>
      <c r="BZ305" s="1">
        <v>27</v>
      </c>
      <c r="CC305" s="1">
        <v>14</v>
      </c>
      <c r="CD305" s="1">
        <v>12</v>
      </c>
      <c r="CF305" s="1">
        <f>CA307*CB307+CE307*CF307</f>
        <v>1.846956</v>
      </c>
      <c r="CG305" s="3"/>
      <c r="DB305" s="1">
        <f>CX307*CY307+DA307*DB307</f>
        <v>1.7895</v>
      </c>
    </row>
    <row r="306" spans="1:85">
      <c r="A306" s="3"/>
      <c r="O306" s="1">
        <v>20</v>
      </c>
      <c r="P306" s="1">
        <v>0.76</v>
      </c>
      <c r="S306" s="1">
        <v>7</v>
      </c>
      <c r="T306" s="1">
        <v>0.21</v>
      </c>
      <c r="W306" s="1">
        <v>21</v>
      </c>
      <c r="X306" s="1">
        <v>27</v>
      </c>
      <c r="AA306" s="1">
        <v>7</v>
      </c>
      <c r="AB306" s="1">
        <v>14</v>
      </c>
      <c r="AE306" s="3"/>
      <c r="BC306" s="3"/>
      <c r="BQ306" s="1">
        <v>30</v>
      </c>
      <c r="BR306" s="1">
        <v>1.23</v>
      </c>
      <c r="BU306" s="1">
        <v>15</v>
      </c>
      <c r="BV306" s="1">
        <v>0.54</v>
      </c>
      <c r="BY306" s="1">
        <v>23</v>
      </c>
      <c r="BZ306" s="1">
        <v>28</v>
      </c>
      <c r="CC306" s="1">
        <v>12</v>
      </c>
      <c r="CD306" s="1">
        <v>12</v>
      </c>
      <c r="CG306" s="3"/>
    </row>
    <row r="307" spans="1:106">
      <c r="A307" s="3"/>
      <c r="C307" s="1">
        <f>C300</f>
        <v>183</v>
      </c>
      <c r="D307" s="1">
        <f>D302/C300</f>
        <v>0.00813967213114754</v>
      </c>
      <c r="E307" s="1">
        <f>E300</f>
        <v>114</v>
      </c>
      <c r="F307" s="1">
        <f>F302/E300</f>
        <v>0.00508385964912281</v>
      </c>
      <c r="G307" s="1">
        <f>G300</f>
        <v>223</v>
      </c>
      <c r="H307" s="1">
        <f>H302/G300</f>
        <v>0.0171748878923767</v>
      </c>
      <c r="I307" s="1">
        <f>I300</f>
        <v>98</v>
      </c>
      <c r="J307" s="1">
        <f>J302/I300</f>
        <v>0.0139795918367347</v>
      </c>
      <c r="K307" s="1">
        <f>K300</f>
        <v>261</v>
      </c>
      <c r="L307" s="1">
        <f>L302/K300</f>
        <v>0.0288105747126437</v>
      </c>
      <c r="M307" s="1">
        <f>M300</f>
        <v>104</v>
      </c>
      <c r="N307" s="1">
        <f>N302/M300</f>
        <v>0.0248996153846154</v>
      </c>
      <c r="O307" s="1">
        <v>19</v>
      </c>
      <c r="P307" s="1">
        <v>0.71</v>
      </c>
      <c r="Q307" s="1">
        <f>O310</f>
        <v>256</v>
      </c>
      <c r="R307" s="1">
        <f>R302/R301</f>
        <v>0.038515625</v>
      </c>
      <c r="S307" s="1">
        <v>15</v>
      </c>
      <c r="T307" s="1">
        <v>0.56</v>
      </c>
      <c r="U307" s="1">
        <f>S310</f>
        <v>139</v>
      </c>
      <c r="V307" s="1">
        <f>V302/V301</f>
        <v>0.0324460431654676</v>
      </c>
      <c r="W307" s="1">
        <v>22</v>
      </c>
      <c r="X307" s="1">
        <v>27</v>
      </c>
      <c r="Y307" s="1">
        <f>X310/20</f>
        <v>24.35</v>
      </c>
      <c r="Z307" s="1">
        <f>Y302/X310</f>
        <v>0.0468368788501027</v>
      </c>
      <c r="AA307" s="1">
        <v>8</v>
      </c>
      <c r="AB307" s="1">
        <v>10</v>
      </c>
      <c r="AC307" s="1">
        <f>AB310/20</f>
        <v>10.55</v>
      </c>
      <c r="AD307" s="1">
        <f>AC302/AB310</f>
        <v>0.0392870142180095</v>
      </c>
      <c r="AE307" s="3"/>
      <c r="AF307" s="1">
        <f>AF300</f>
        <v>169</v>
      </c>
      <c r="AG307" s="1">
        <f>AG302/AF300</f>
        <v>0.00792639053254438</v>
      </c>
      <c r="AH307" s="1">
        <f>AH300</f>
        <v>106</v>
      </c>
      <c r="AI307" s="1">
        <f>AI302/AH300</f>
        <v>0.00499584905660377</v>
      </c>
      <c r="AJ307" s="1">
        <f>AJ300</f>
        <v>219</v>
      </c>
      <c r="AK307" s="1">
        <f>AK302/AJ300</f>
        <v>0.0170299543378995</v>
      </c>
      <c r="AL307" s="1">
        <f>AL300</f>
        <v>109</v>
      </c>
      <c r="AM307" s="1">
        <f>AM302/AL300</f>
        <v>0.0138491743119266</v>
      </c>
      <c r="AN307" s="1">
        <f>AN300</f>
        <v>263</v>
      </c>
      <c r="AO307" s="1">
        <f>AO302/AN300</f>
        <v>0.0287055513307985</v>
      </c>
      <c r="AP307" s="1">
        <f>AP300</f>
        <v>89</v>
      </c>
      <c r="AQ307" s="1">
        <f>AQ302/AP300</f>
        <v>0.0248265168539326</v>
      </c>
      <c r="AR307" s="1">
        <f>AR300</f>
        <v>236</v>
      </c>
      <c r="AS307" s="1">
        <f>AS300/AR300</f>
        <v>0.0383898305084746</v>
      </c>
      <c r="AT307" s="1">
        <f>AT300</f>
        <v>102</v>
      </c>
      <c r="AU307" s="1">
        <f>AU300/AT300</f>
        <v>0.0323529411764706</v>
      </c>
      <c r="AV307" s="1">
        <f>AV300/20</f>
        <v>23.75</v>
      </c>
      <c r="AW307" s="1">
        <f>AW300/AV300</f>
        <v>0.0467157894736842</v>
      </c>
      <c r="AY307" s="1">
        <f>AY300/20</f>
        <v>10</v>
      </c>
      <c r="AZ307" s="1">
        <f>AZ300/AY300</f>
        <v>0.03915</v>
      </c>
      <c r="BC307" s="3"/>
      <c r="BE307" s="1">
        <f>BE300</f>
        <v>146</v>
      </c>
      <c r="BF307" s="1">
        <f>BF302/BE300</f>
        <v>0.00739424657534247</v>
      </c>
      <c r="BG307" s="1">
        <f>BG300</f>
        <v>114</v>
      </c>
      <c r="BH307" s="1">
        <f>BH302/BG300</f>
        <v>0.00438210526315789</v>
      </c>
      <c r="BI307" s="1">
        <f>BI300</f>
        <v>189</v>
      </c>
      <c r="BJ307" s="1">
        <f>BJ302/BI300</f>
        <v>0.0179365079365079</v>
      </c>
      <c r="BK307" s="1">
        <f>BK300</f>
        <v>101</v>
      </c>
      <c r="BL307" s="1">
        <f>BL302/BK300</f>
        <v>0.0138613861386139</v>
      </c>
      <c r="BM307" s="1">
        <f>BM300</f>
        <v>254</v>
      </c>
      <c r="BN307" s="1">
        <f>BN302/BM300</f>
        <v>0.0302738582677165</v>
      </c>
      <c r="BO307" s="1">
        <f>BO300</f>
        <v>121</v>
      </c>
      <c r="BP307" s="1">
        <f>BP302/BO300</f>
        <v>0.0254509090909091</v>
      </c>
      <c r="BQ307" s="1">
        <v>35</v>
      </c>
      <c r="BR307" s="1">
        <v>1.39</v>
      </c>
      <c r="BS307" s="1">
        <f>BQ310</f>
        <v>271</v>
      </c>
      <c r="BT307" s="1">
        <f>BT302/BT301</f>
        <v>0.0418450184501845</v>
      </c>
      <c r="BU307" s="1">
        <v>23</v>
      </c>
      <c r="BV307" s="1">
        <v>0.82</v>
      </c>
      <c r="BW307" s="1">
        <f>BU310</f>
        <v>141</v>
      </c>
      <c r="BX307" s="1">
        <f>BX302/BX301</f>
        <v>0.0346099290780142</v>
      </c>
      <c r="BY307" s="1">
        <v>27</v>
      </c>
      <c r="BZ307" s="1">
        <v>21</v>
      </c>
      <c r="CA307" s="1">
        <f>BZ310/20</f>
        <v>25.9</v>
      </c>
      <c r="CB307" s="1">
        <f>CA302/BZ310</f>
        <v>0.0501728957528958</v>
      </c>
      <c r="CC307" s="1">
        <v>12</v>
      </c>
      <c r="CD307" s="1">
        <v>12</v>
      </c>
      <c r="CE307" s="1">
        <f>CD310/20</f>
        <v>12.8</v>
      </c>
      <c r="CF307" s="1">
        <f>CE302/CD310</f>
        <v>0.04277171875</v>
      </c>
      <c r="CG307" s="3"/>
      <c r="CH307" s="1">
        <f>CH300</f>
        <v>146</v>
      </c>
      <c r="CI307" s="1">
        <f>CI302/CH300</f>
        <v>0.0072572602739726</v>
      </c>
      <c r="CJ307" s="1">
        <f>CJ300</f>
        <v>85</v>
      </c>
      <c r="CK307" s="1">
        <f>CK302/CJ300</f>
        <v>0.00423011764705882</v>
      </c>
      <c r="CL307" s="1">
        <f>CL300</f>
        <v>176</v>
      </c>
      <c r="CM307" s="1">
        <f>CM302/CL300</f>
        <v>0.0178384090909091</v>
      </c>
      <c r="CN307" s="1">
        <f>CN300</f>
        <v>105</v>
      </c>
      <c r="CO307" s="1">
        <f>CO302/CN300</f>
        <v>0.0137100952380952</v>
      </c>
      <c r="CP307" s="1">
        <f>CP300</f>
        <v>252</v>
      </c>
      <c r="CQ307" s="1">
        <f>CQ302/CP300</f>
        <v>0.029998253968254</v>
      </c>
      <c r="CR307" s="1">
        <f>CR300</f>
        <v>104</v>
      </c>
      <c r="CS307" s="1">
        <f>CS302/CR300</f>
        <v>0.0252842307692308</v>
      </c>
      <c r="CT307" s="1">
        <f>CT300</f>
        <v>261</v>
      </c>
      <c r="CU307" s="1">
        <f>CU300/CT300</f>
        <v>0.0417241379310345</v>
      </c>
      <c r="CV307" s="1">
        <f>CV300</f>
        <v>136</v>
      </c>
      <c r="CW307" s="1">
        <f>CW300/CV300</f>
        <v>0.0344852941176471</v>
      </c>
      <c r="CX307" s="1">
        <f>CX300/20</f>
        <v>25.4</v>
      </c>
      <c r="CY307" s="1">
        <f>CY300/CX300</f>
        <v>0.0500590551181102</v>
      </c>
      <c r="DA307" s="1">
        <f>DA300/20</f>
        <v>12.15</v>
      </c>
      <c r="DB307" s="1">
        <f>DB300/DA300</f>
        <v>0.0426337448559671</v>
      </c>
    </row>
    <row r="308" spans="1:106">
      <c r="A308" s="3"/>
      <c r="O308" s="1">
        <v>27</v>
      </c>
      <c r="P308" s="1">
        <v>0.97</v>
      </c>
      <c r="S308" s="1">
        <v>10</v>
      </c>
      <c r="T308" s="1">
        <v>0.31</v>
      </c>
      <c r="W308" s="1">
        <v>23</v>
      </c>
      <c r="X308" s="1">
        <v>27</v>
      </c>
      <c r="AA308" s="1">
        <v>12</v>
      </c>
      <c r="AB308" s="1">
        <v>16</v>
      </c>
      <c r="AE308" s="3"/>
      <c r="BC308" s="3"/>
      <c r="BF308" s="1">
        <f>BF307-0</f>
        <v>0.00739424657534247</v>
      </c>
      <c r="BH308" s="1">
        <f>BH307-0</f>
        <v>0.00438210526315789</v>
      </c>
      <c r="BJ308" s="1">
        <f>BJ307-BF307</f>
        <v>0.0105422613611655</v>
      </c>
      <c r="BL308" s="1">
        <f>BL307-BH307</f>
        <v>0.00947928087545596</v>
      </c>
      <c r="BN308" s="1">
        <f>BN307-BJ307</f>
        <v>0.0123373503312086</v>
      </c>
      <c r="BP308" s="1">
        <f>BP307-BL307</f>
        <v>0.0115895229522952</v>
      </c>
      <c r="BQ308" s="1">
        <v>24</v>
      </c>
      <c r="BR308" s="1">
        <v>0.91</v>
      </c>
      <c r="BT308" s="1">
        <f>BT307-BN307</f>
        <v>0.011571160182468</v>
      </c>
      <c r="BU308" s="1">
        <v>5</v>
      </c>
      <c r="BV308" s="1">
        <v>0.12</v>
      </c>
      <c r="BX308" s="1">
        <f>BX307-BP307</f>
        <v>0.00915901998710509</v>
      </c>
      <c r="BY308" s="1">
        <v>23</v>
      </c>
      <c r="BZ308" s="1">
        <v>27</v>
      </c>
      <c r="CB308" s="1">
        <f>CB307-BT307</f>
        <v>0.00832787730271125</v>
      </c>
      <c r="CC308" s="1">
        <v>14</v>
      </c>
      <c r="CD308" s="1">
        <v>14</v>
      </c>
      <c r="CF308" s="1">
        <f>CF307-BX307</f>
        <v>0.00816178967198582</v>
      </c>
      <c r="CG308" s="3"/>
      <c r="CI308" s="1">
        <f>CI307-0</f>
        <v>0.0072572602739726</v>
      </c>
      <c r="CK308" s="1">
        <f>CK307-0</f>
        <v>0.00423011764705882</v>
      </c>
      <c r="CM308" s="1">
        <f>CM307-CI307</f>
        <v>0.0105811488169365</v>
      </c>
      <c r="CO308" s="1">
        <f>CO307-CK307</f>
        <v>0.00947997759103642</v>
      </c>
      <c r="CQ308" s="1">
        <f>CQ307-CM307</f>
        <v>0.0121598448773449</v>
      </c>
      <c r="CS308" s="1">
        <f>CS307-CO307</f>
        <v>0.0115741355311355</v>
      </c>
      <c r="CU308" s="1">
        <f>CU307-CQ307</f>
        <v>0.0117258839627805</v>
      </c>
      <c r="CW308" s="1">
        <f>CW307-CS307</f>
        <v>0.00920106334841629</v>
      </c>
      <c r="CY308" s="1">
        <f>CY307-CU307</f>
        <v>0.00833491718707575</v>
      </c>
      <c r="DB308" s="1">
        <f>DB307-CW307</f>
        <v>0.00814845073832002</v>
      </c>
    </row>
    <row r="309" spans="1:85">
      <c r="A309" s="3"/>
      <c r="O309" s="1">
        <v>30</v>
      </c>
      <c r="P309" s="1">
        <v>1.12</v>
      </c>
      <c r="S309" s="1">
        <v>15</v>
      </c>
      <c r="T309" s="1">
        <v>0.43</v>
      </c>
      <c r="W309" s="1">
        <v>21</v>
      </c>
      <c r="X309" s="1">
        <v>28</v>
      </c>
      <c r="AA309" s="1">
        <v>8</v>
      </c>
      <c r="AB309" s="1">
        <v>17</v>
      </c>
      <c r="AE309" s="3"/>
      <c r="BC309" s="3"/>
      <c r="BQ309" s="1">
        <v>29</v>
      </c>
      <c r="BR309" s="1">
        <v>1.31</v>
      </c>
      <c r="BU309" s="1">
        <v>21</v>
      </c>
      <c r="BV309" s="1">
        <v>0.77</v>
      </c>
      <c r="BY309" s="1">
        <v>27</v>
      </c>
      <c r="BZ309" s="1">
        <v>28</v>
      </c>
      <c r="CC309" s="1">
        <v>14</v>
      </c>
      <c r="CD309" s="1">
        <v>15</v>
      </c>
      <c r="CG309" s="3"/>
    </row>
    <row r="310" spans="1:82">
      <c r="A310" s="4" t="s">
        <v>11</v>
      </c>
      <c r="O310" s="1">
        <f>SUM(O300:O309)</f>
        <v>256</v>
      </c>
      <c r="P310" s="1">
        <f>SUM(P300:P309)</f>
        <v>9.86</v>
      </c>
      <c r="S310" s="1">
        <f>SUM(S300:S309)</f>
        <v>139</v>
      </c>
      <c r="T310" s="1">
        <f>SUM(T300:T309)</f>
        <v>4.51</v>
      </c>
      <c r="X310" s="1">
        <f>SUM(W300:X309)</f>
        <v>487</v>
      </c>
      <c r="AB310" s="1">
        <f>SUM(AA300:AB309)</f>
        <v>211</v>
      </c>
      <c r="BC310" s="4" t="s">
        <v>11</v>
      </c>
      <c r="BQ310" s="1">
        <f>SUM(BQ300:BQ309)</f>
        <v>271</v>
      </c>
      <c r="BR310" s="1">
        <f>SUM(BR300:BR309)</f>
        <v>11.34</v>
      </c>
      <c r="BU310" s="1">
        <f>SUM(BU300:BU309)</f>
        <v>141</v>
      </c>
      <c r="BV310" s="1">
        <f>SUM(BV300:BV309)</f>
        <v>4.88</v>
      </c>
      <c r="BZ310" s="1">
        <f>SUM(BY300:BZ309)</f>
        <v>518</v>
      </c>
      <c r="CD310" s="1">
        <f>SUM(CC300:CD309)</f>
        <v>256</v>
      </c>
    </row>
    <row r="311" spans="1:106">
      <c r="A311" s="3" t="s">
        <v>62</v>
      </c>
      <c r="B311" s="1">
        <v>66</v>
      </c>
      <c r="C311" s="1">
        <v>226</v>
      </c>
      <c r="D311" s="1">
        <v>2.89</v>
      </c>
      <c r="E311" s="1">
        <v>133</v>
      </c>
      <c r="F311" s="1">
        <v>1.77</v>
      </c>
      <c r="G311" s="1">
        <v>258</v>
      </c>
      <c r="H311" s="1">
        <v>4.46</v>
      </c>
      <c r="I311" s="1">
        <v>127</v>
      </c>
      <c r="J311" s="1">
        <v>1.71</v>
      </c>
      <c r="K311" s="1">
        <v>270</v>
      </c>
      <c r="L311" s="1">
        <v>8.89</v>
      </c>
      <c r="M311" s="1">
        <v>114</v>
      </c>
      <c r="N311" s="1">
        <v>3.94</v>
      </c>
      <c r="O311" s="1">
        <v>25</v>
      </c>
      <c r="P311" s="1">
        <v>0.98</v>
      </c>
      <c r="S311" s="1">
        <v>13</v>
      </c>
      <c r="T311" s="1">
        <v>0.42</v>
      </c>
      <c r="W311" s="1">
        <v>22</v>
      </c>
      <c r="X311" s="1">
        <v>22</v>
      </c>
      <c r="Y311" s="1">
        <v>23.74</v>
      </c>
      <c r="AA311" s="1">
        <v>6</v>
      </c>
      <c r="AB311" s="1">
        <v>8</v>
      </c>
      <c r="AC311" s="1">
        <v>9.38</v>
      </c>
      <c r="AE311" s="3"/>
      <c r="AF311" s="1">
        <v>198</v>
      </c>
      <c r="AG311" s="1">
        <v>2.63</v>
      </c>
      <c r="AH311" s="1">
        <v>125</v>
      </c>
      <c r="AI311" s="1">
        <v>1.72</v>
      </c>
      <c r="AJ311" s="1">
        <v>243</v>
      </c>
      <c r="AK311" s="1">
        <v>5.27</v>
      </c>
      <c r="AL311" s="1">
        <v>139</v>
      </c>
      <c r="AM311" s="1">
        <v>2.96</v>
      </c>
      <c r="AN311" s="1">
        <v>272</v>
      </c>
      <c r="AO311" s="1">
        <v>8.91</v>
      </c>
      <c r="AP311" s="1">
        <v>106</v>
      </c>
      <c r="AQ311" s="1">
        <v>3.73</v>
      </c>
      <c r="AR311" s="1">
        <v>219</v>
      </c>
      <c r="AS311" s="1">
        <v>8.48</v>
      </c>
      <c r="AT311" s="1">
        <v>87</v>
      </c>
      <c r="AU311" s="1">
        <v>2.83</v>
      </c>
      <c r="AV311" s="1">
        <v>479</v>
      </c>
      <c r="AW311" s="1">
        <v>22.68</v>
      </c>
      <c r="AY311" s="1">
        <v>193</v>
      </c>
      <c r="AZ311" s="1">
        <v>7.77</v>
      </c>
      <c r="BC311" s="3" t="s">
        <v>62</v>
      </c>
      <c r="BD311" s="1">
        <v>135</v>
      </c>
      <c r="BE311" s="1">
        <v>155</v>
      </c>
      <c r="BF311" s="1">
        <v>2.24</v>
      </c>
      <c r="BG311" s="1">
        <v>102</v>
      </c>
      <c r="BH311" s="1">
        <v>1.54</v>
      </c>
      <c r="BI311" s="1">
        <v>164</v>
      </c>
      <c r="BJ311" s="1">
        <v>2.93</v>
      </c>
      <c r="BK311" s="1">
        <v>92</v>
      </c>
      <c r="BL311" s="1">
        <v>1.27</v>
      </c>
      <c r="BM311" s="1">
        <v>296</v>
      </c>
      <c r="BN311" s="1">
        <v>10.03</v>
      </c>
      <c r="BO311" s="1">
        <v>156</v>
      </c>
      <c r="BP311" s="1">
        <v>5.06</v>
      </c>
      <c r="BQ311" s="1">
        <v>27</v>
      </c>
      <c r="BR311" s="1">
        <v>1.15</v>
      </c>
      <c r="BU311" s="1">
        <v>16</v>
      </c>
      <c r="BV311" s="1">
        <v>0.63</v>
      </c>
      <c r="BY311" s="1">
        <v>29</v>
      </c>
      <c r="BZ311" s="1">
        <v>20</v>
      </c>
      <c r="CA311" s="1">
        <v>26.99</v>
      </c>
      <c r="CC311" s="1">
        <v>12</v>
      </c>
      <c r="CD311" s="1">
        <v>14</v>
      </c>
      <c r="CE311" s="1">
        <v>12.17</v>
      </c>
      <c r="CG311" s="3"/>
      <c r="CH311" s="1">
        <v>159</v>
      </c>
      <c r="CI311" s="1">
        <v>2.25</v>
      </c>
      <c r="CJ311" s="1">
        <v>87</v>
      </c>
      <c r="CK311" s="1">
        <v>1.46</v>
      </c>
      <c r="CL311" s="1">
        <v>182</v>
      </c>
      <c r="CM311" s="1">
        <v>4.33</v>
      </c>
      <c r="CN311" s="1">
        <v>126</v>
      </c>
      <c r="CO311" s="1">
        <v>2.82</v>
      </c>
      <c r="CP311" s="1">
        <v>236</v>
      </c>
      <c r="CQ311" s="1">
        <v>8.15</v>
      </c>
      <c r="CR311" s="1">
        <v>123</v>
      </c>
      <c r="CS311" s="1">
        <v>4.21</v>
      </c>
      <c r="CT311" s="1">
        <v>269</v>
      </c>
      <c r="CU311" s="1">
        <v>11.26</v>
      </c>
      <c r="CV311" s="1">
        <v>126</v>
      </c>
      <c r="CW311" s="1">
        <v>4.35</v>
      </c>
      <c r="CX311" s="1">
        <v>500</v>
      </c>
      <c r="CY311" s="1">
        <v>25.12</v>
      </c>
      <c r="DA311" s="1">
        <v>245</v>
      </c>
      <c r="DB311" s="1">
        <v>10.48</v>
      </c>
    </row>
    <row r="312" spans="1:97">
      <c r="A312" s="3"/>
      <c r="D312" s="1">
        <v>1.10044</v>
      </c>
      <c r="F312" s="1">
        <v>1.10044</v>
      </c>
      <c r="L312" s="1">
        <v>1.10044</v>
      </c>
      <c r="N312" s="1">
        <v>1.10044</v>
      </c>
      <c r="O312" s="1">
        <v>12</v>
      </c>
      <c r="P312" s="1">
        <v>0.45</v>
      </c>
      <c r="R312" s="1">
        <f>O321</f>
        <v>242</v>
      </c>
      <c r="S312" s="1">
        <v>8</v>
      </c>
      <c r="T312" s="1">
        <v>0.28</v>
      </c>
      <c r="V312" s="1">
        <f>S321</f>
        <v>104</v>
      </c>
      <c r="W312" s="1">
        <v>28</v>
      </c>
      <c r="X312" s="1">
        <v>21</v>
      </c>
      <c r="Y312" s="1">
        <v>1.10044</v>
      </c>
      <c r="AA312" s="1">
        <v>7</v>
      </c>
      <c r="AB312" s="1">
        <v>11</v>
      </c>
      <c r="AC312" s="1">
        <v>1.10044</v>
      </c>
      <c r="AE312" s="3"/>
      <c r="AG312" s="1">
        <v>1.10044</v>
      </c>
      <c r="AI312" s="1">
        <v>1.10044</v>
      </c>
      <c r="AK312" s="1">
        <v>1.10044</v>
      </c>
      <c r="AM312" s="1">
        <v>1.10044</v>
      </c>
      <c r="AO312" s="1">
        <v>1.10044</v>
      </c>
      <c r="AQ312" s="1">
        <v>1.10044</v>
      </c>
      <c r="BC312" s="3"/>
      <c r="BF312" s="1">
        <v>1.10044</v>
      </c>
      <c r="BH312" s="1">
        <v>1.10044</v>
      </c>
      <c r="BN312" s="1">
        <v>1.10044</v>
      </c>
      <c r="BP312" s="1">
        <v>1.10044</v>
      </c>
      <c r="BQ312" s="1">
        <v>29</v>
      </c>
      <c r="BR312" s="1">
        <v>0.97</v>
      </c>
      <c r="BT312" s="1">
        <f>BQ321</f>
        <v>251</v>
      </c>
      <c r="BU312" s="1">
        <v>8</v>
      </c>
      <c r="BV312" s="1">
        <v>0.27</v>
      </c>
      <c r="BX312" s="1">
        <f>BU321</f>
        <v>144</v>
      </c>
      <c r="BY312" s="1">
        <v>28</v>
      </c>
      <c r="BZ312" s="1">
        <v>27</v>
      </c>
      <c r="CA312" s="1">
        <v>1.10044</v>
      </c>
      <c r="CC312" s="1">
        <v>14</v>
      </c>
      <c r="CD312" s="1">
        <v>12</v>
      </c>
      <c r="CE312" s="1">
        <v>1.10044</v>
      </c>
      <c r="CG312" s="3"/>
      <c r="CI312" s="1">
        <v>1.10044</v>
      </c>
      <c r="CK312" s="1">
        <v>1.10044</v>
      </c>
      <c r="CM312" s="1">
        <v>1.10044</v>
      </c>
      <c r="CO312" s="1">
        <v>1.10044</v>
      </c>
      <c r="CQ312" s="1">
        <v>1.10044</v>
      </c>
      <c r="CS312" s="1">
        <v>1.10044</v>
      </c>
    </row>
    <row r="313" spans="1:97">
      <c r="A313" s="3"/>
      <c r="D313" s="1">
        <f>D311-D312</f>
        <v>1.78956</v>
      </c>
      <c r="F313" s="1">
        <f>F311-F312</f>
        <v>0.66956</v>
      </c>
      <c r="H313" s="1">
        <f>H311</f>
        <v>4.46</v>
      </c>
      <c r="J313" s="1">
        <f>J311</f>
        <v>1.71</v>
      </c>
      <c r="L313" s="1">
        <f>L311-L312</f>
        <v>7.78956</v>
      </c>
      <c r="N313" s="1">
        <f>N311-N312</f>
        <v>2.83956</v>
      </c>
      <c r="O313" s="1">
        <v>25</v>
      </c>
      <c r="P313" s="1">
        <v>0.95</v>
      </c>
      <c r="R313" s="1">
        <f>P321</f>
        <v>9.4</v>
      </c>
      <c r="S313" s="1">
        <v>13</v>
      </c>
      <c r="T313" s="1">
        <v>0.51</v>
      </c>
      <c r="V313" s="1">
        <f>T321</f>
        <v>3.39</v>
      </c>
      <c r="W313" s="1">
        <v>29</v>
      </c>
      <c r="X313" s="1">
        <v>19</v>
      </c>
      <c r="Y313" s="1">
        <f>Y311-Y312</f>
        <v>22.63956</v>
      </c>
      <c r="AA313" s="1">
        <v>18</v>
      </c>
      <c r="AB313" s="1">
        <v>7</v>
      </c>
      <c r="AC313" s="1">
        <f>AC311-AC312</f>
        <v>8.27956</v>
      </c>
      <c r="AE313" s="3"/>
      <c r="AG313" s="1">
        <f>AG311-AG312</f>
        <v>1.52956</v>
      </c>
      <c r="AI313" s="1">
        <f>AI311-AI312</f>
        <v>0.61956</v>
      </c>
      <c r="AK313" s="1">
        <f>AK311-AK312</f>
        <v>4.16956</v>
      </c>
      <c r="AM313" s="1">
        <f>AM311-AM312</f>
        <v>1.85956</v>
      </c>
      <c r="AO313" s="1">
        <f>AO311-AO312</f>
        <v>7.80956</v>
      </c>
      <c r="AQ313" s="1">
        <f>AQ311-AQ312</f>
        <v>2.62956</v>
      </c>
      <c r="BC313" s="3"/>
      <c r="BF313" s="1">
        <f>BF311-BF312</f>
        <v>1.13956</v>
      </c>
      <c r="BH313" s="1">
        <f>BH311-BH312</f>
        <v>0.43956</v>
      </c>
      <c r="BJ313" s="1">
        <f>BJ311</f>
        <v>2.93</v>
      </c>
      <c r="BL313" s="1">
        <f>BL311</f>
        <v>1.27</v>
      </c>
      <c r="BN313" s="1">
        <f>BN311-BN312</f>
        <v>8.92956</v>
      </c>
      <c r="BP313" s="1">
        <f>BP311-BP312</f>
        <v>3.95956</v>
      </c>
      <c r="BQ313" s="1">
        <v>28</v>
      </c>
      <c r="BR313" s="1">
        <v>1.28</v>
      </c>
      <c r="BT313" s="1">
        <f>BR321</f>
        <v>10.54</v>
      </c>
      <c r="BU313" s="1">
        <v>16</v>
      </c>
      <c r="BV313" s="1">
        <v>0.61</v>
      </c>
      <c r="BX313" s="1">
        <f>BV321</f>
        <v>4.99</v>
      </c>
      <c r="BY313" s="1">
        <v>26</v>
      </c>
      <c r="BZ313" s="1">
        <v>24</v>
      </c>
      <c r="CA313" s="1">
        <f>CA311-CA312</f>
        <v>25.88956</v>
      </c>
      <c r="CC313" s="1">
        <v>14</v>
      </c>
      <c r="CD313" s="1">
        <v>13</v>
      </c>
      <c r="CE313" s="1">
        <f>CE311-CE312</f>
        <v>11.06956</v>
      </c>
      <c r="CG313" s="3"/>
      <c r="CI313" s="1">
        <f>CI311-CI312</f>
        <v>1.14956</v>
      </c>
      <c r="CK313" s="1">
        <f>CK311-CK312</f>
        <v>0.35956</v>
      </c>
      <c r="CM313" s="1">
        <f>CM311-CM312</f>
        <v>3.22956</v>
      </c>
      <c r="CO313" s="1">
        <f>CO311-CO312</f>
        <v>1.71956</v>
      </c>
      <c r="CQ313" s="1">
        <f>CQ311-CQ312</f>
        <v>7.04956</v>
      </c>
      <c r="CS313" s="1">
        <f>CS311-CS312</f>
        <v>3.10956</v>
      </c>
    </row>
    <row r="314" spans="1:85">
      <c r="A314" s="3"/>
      <c r="O314" s="1">
        <v>24</v>
      </c>
      <c r="P314" s="1">
        <v>0.89</v>
      </c>
      <c r="S314" s="1">
        <v>8</v>
      </c>
      <c r="T314" s="1">
        <v>0.25</v>
      </c>
      <c r="W314" s="1">
        <v>24</v>
      </c>
      <c r="X314" s="1">
        <v>29</v>
      </c>
      <c r="AA314" s="1">
        <v>8</v>
      </c>
      <c r="AB314" s="1">
        <v>9</v>
      </c>
      <c r="AE314" s="3"/>
      <c r="BC314" s="3"/>
      <c r="BQ314" s="1">
        <v>28</v>
      </c>
      <c r="BR314" s="1">
        <v>1.26</v>
      </c>
      <c r="BU314" s="1">
        <v>13</v>
      </c>
      <c r="BV314" s="1">
        <v>0.35</v>
      </c>
      <c r="BY314" s="1">
        <v>22</v>
      </c>
      <c r="BZ314" s="1">
        <v>25</v>
      </c>
      <c r="CC314" s="1">
        <v>13</v>
      </c>
      <c r="CD314" s="1">
        <v>12</v>
      </c>
      <c r="CG314" s="3"/>
    </row>
    <row r="315" spans="1:85">
      <c r="A315" s="3"/>
      <c r="O315" s="1">
        <v>18</v>
      </c>
      <c r="P315" s="1">
        <v>0.72</v>
      </c>
      <c r="S315" s="1">
        <v>7</v>
      </c>
      <c r="T315" s="1">
        <v>0.22</v>
      </c>
      <c r="W315" s="1">
        <v>22</v>
      </c>
      <c r="X315" s="1">
        <v>25</v>
      </c>
      <c r="AA315" s="1">
        <v>12</v>
      </c>
      <c r="AB315" s="1">
        <v>16</v>
      </c>
      <c r="AE315" s="3"/>
      <c r="BC315" s="3"/>
      <c r="BQ315" s="1">
        <v>19</v>
      </c>
      <c r="BR315" s="1">
        <v>0.68</v>
      </c>
      <c r="BU315" s="1">
        <v>11</v>
      </c>
      <c r="BV315" s="1">
        <v>0.28</v>
      </c>
      <c r="BY315" s="1">
        <v>23</v>
      </c>
      <c r="BZ315" s="1">
        <v>22</v>
      </c>
      <c r="CC315" s="1">
        <v>13</v>
      </c>
      <c r="CD315" s="1">
        <v>12</v>
      </c>
      <c r="CG315" s="3"/>
    </row>
    <row r="316" spans="1:106">
      <c r="A316" s="3"/>
      <c r="O316" s="1">
        <v>31</v>
      </c>
      <c r="P316" s="1">
        <v>1.21</v>
      </c>
      <c r="S316" s="1">
        <v>13</v>
      </c>
      <c r="T316" s="1">
        <v>0.31</v>
      </c>
      <c r="W316" s="1">
        <v>26</v>
      </c>
      <c r="X316" s="1">
        <v>24</v>
      </c>
      <c r="AA316" s="1">
        <v>7</v>
      </c>
      <c r="AB316" s="1">
        <v>8</v>
      </c>
      <c r="AD316" s="1">
        <f>Y318*Z318+AC318*AD318</f>
        <v>1.545956</v>
      </c>
      <c r="AE316" s="3"/>
      <c r="AZ316" s="1">
        <f>AV318*AW318+AY318*AZ318</f>
        <v>1.5225</v>
      </c>
      <c r="BC316" s="3"/>
      <c r="BQ316" s="1">
        <v>24</v>
      </c>
      <c r="BR316" s="1">
        <v>0.91</v>
      </c>
      <c r="BU316" s="1">
        <v>17</v>
      </c>
      <c r="BV316" s="1">
        <v>0.66</v>
      </c>
      <c r="BY316" s="1">
        <v>29</v>
      </c>
      <c r="BZ316" s="1">
        <v>26</v>
      </c>
      <c r="CC316" s="1">
        <v>13</v>
      </c>
      <c r="CD316" s="1">
        <v>16</v>
      </c>
      <c r="CF316" s="1">
        <f>CA318*CB318+CE318*CF318</f>
        <v>1.847956</v>
      </c>
      <c r="CG316" s="3"/>
      <c r="DB316" s="1">
        <f>CX318*CY318+DA318*DB318</f>
        <v>1.78</v>
      </c>
    </row>
    <row r="317" spans="1:85">
      <c r="A317" s="3"/>
      <c r="O317" s="1">
        <v>28</v>
      </c>
      <c r="P317" s="1">
        <v>1.01</v>
      </c>
      <c r="S317" s="1">
        <v>10</v>
      </c>
      <c r="T317" s="1">
        <v>0.26</v>
      </c>
      <c r="W317" s="1">
        <v>26</v>
      </c>
      <c r="X317" s="1">
        <v>24</v>
      </c>
      <c r="AA317" s="1">
        <v>18</v>
      </c>
      <c r="AB317" s="1">
        <v>9</v>
      </c>
      <c r="AE317" s="3"/>
      <c r="BC317" s="3"/>
      <c r="BQ317" s="1">
        <v>29</v>
      </c>
      <c r="BR317" s="1">
        <v>1.24</v>
      </c>
      <c r="BU317" s="1">
        <v>23</v>
      </c>
      <c r="BV317" s="1">
        <v>0.82</v>
      </c>
      <c r="BY317" s="1">
        <v>27</v>
      </c>
      <c r="BZ317" s="1">
        <v>35</v>
      </c>
      <c r="CC317" s="1">
        <v>14</v>
      </c>
      <c r="CD317" s="1">
        <v>13</v>
      </c>
      <c r="CG317" s="3"/>
    </row>
    <row r="318" spans="1:106">
      <c r="A318" s="3"/>
      <c r="C318" s="1">
        <f>C311</f>
        <v>226</v>
      </c>
      <c r="D318" s="1">
        <f>D313/C311</f>
        <v>0.00791840707964602</v>
      </c>
      <c r="E318" s="1">
        <f>E311</f>
        <v>133</v>
      </c>
      <c r="F318" s="1">
        <f>F313/E311</f>
        <v>0.00503428571428571</v>
      </c>
      <c r="G318" s="1">
        <f>G311</f>
        <v>258</v>
      </c>
      <c r="H318" s="1">
        <f>H313/G311</f>
        <v>0.0172868217054264</v>
      </c>
      <c r="I318" s="1">
        <f>I311</f>
        <v>127</v>
      </c>
      <c r="J318" s="1">
        <f>J313/I311</f>
        <v>0.0134645669291339</v>
      </c>
      <c r="K318" s="1">
        <f>K311</f>
        <v>270</v>
      </c>
      <c r="L318" s="1">
        <f>L313/K311</f>
        <v>0.0288502222222222</v>
      </c>
      <c r="M318" s="1">
        <f>M311</f>
        <v>114</v>
      </c>
      <c r="N318" s="1">
        <f>N313/M311</f>
        <v>0.0249084210526316</v>
      </c>
      <c r="O318" s="1">
        <v>28</v>
      </c>
      <c r="P318" s="1">
        <v>1.09</v>
      </c>
      <c r="Q318" s="1">
        <f>O321</f>
        <v>242</v>
      </c>
      <c r="R318" s="1">
        <f>R313/R312</f>
        <v>0.0388429752066116</v>
      </c>
      <c r="S318" s="1">
        <v>10</v>
      </c>
      <c r="T318" s="1">
        <v>0.36</v>
      </c>
      <c r="U318" s="1">
        <f>S321</f>
        <v>104</v>
      </c>
      <c r="V318" s="1">
        <f>V313/V312</f>
        <v>0.0325961538461538</v>
      </c>
      <c r="W318" s="1">
        <v>24</v>
      </c>
      <c r="X318" s="1">
        <v>23</v>
      </c>
      <c r="Y318" s="1">
        <f>X321/20</f>
        <v>23.85</v>
      </c>
      <c r="Z318" s="1">
        <f>Y313/X321</f>
        <v>0.0474623899371069</v>
      </c>
      <c r="AA318" s="1">
        <v>12</v>
      </c>
      <c r="AB318" s="1">
        <v>9</v>
      </c>
      <c r="AC318" s="1">
        <f>AB321/20</f>
        <v>10.25</v>
      </c>
      <c r="AD318" s="1">
        <f>AC313/AB321</f>
        <v>0.0403880975609756</v>
      </c>
      <c r="AE318" s="3"/>
      <c r="AF318" s="1">
        <f>AF311</f>
        <v>198</v>
      </c>
      <c r="AG318" s="1">
        <f>AG313/AF311</f>
        <v>0.0077250505050505</v>
      </c>
      <c r="AH318" s="1">
        <f>AH311</f>
        <v>125</v>
      </c>
      <c r="AI318" s="1">
        <f>AI313/AH311</f>
        <v>0.00495648</v>
      </c>
      <c r="AJ318" s="1">
        <f>AJ311</f>
        <v>243</v>
      </c>
      <c r="AK318" s="1">
        <f>AK313/AJ311</f>
        <v>0.017158683127572</v>
      </c>
      <c r="AL318" s="1">
        <f>AL311</f>
        <v>139</v>
      </c>
      <c r="AM318" s="1">
        <f>AM313/AL311</f>
        <v>0.0133781294964029</v>
      </c>
      <c r="AN318" s="1">
        <f>AN311</f>
        <v>272</v>
      </c>
      <c r="AO318" s="1">
        <f>AO313/AN311</f>
        <v>0.0287116176470588</v>
      </c>
      <c r="AP318" s="1">
        <f>AP311</f>
        <v>106</v>
      </c>
      <c r="AQ318" s="1">
        <f>AQ313/AP311</f>
        <v>0.0248071698113208</v>
      </c>
      <c r="AR318" s="1">
        <f>AR311</f>
        <v>219</v>
      </c>
      <c r="AS318" s="1">
        <f>AS311/AR311</f>
        <v>0.0387214611872146</v>
      </c>
      <c r="AT318" s="1">
        <f>AT311</f>
        <v>87</v>
      </c>
      <c r="AU318" s="1">
        <f>AU311/AT311</f>
        <v>0.0325287356321839</v>
      </c>
      <c r="AV318" s="1">
        <f>AV311/20</f>
        <v>23.95</v>
      </c>
      <c r="AW318" s="1">
        <f>AW311/AV311</f>
        <v>0.047348643006263</v>
      </c>
      <c r="AY318" s="1">
        <f>AY311/20</f>
        <v>9.65</v>
      </c>
      <c r="AZ318" s="1">
        <f>AZ311/AY311</f>
        <v>0.040259067357513</v>
      </c>
      <c r="BC318" s="3"/>
      <c r="BE318" s="1">
        <f>BE311</f>
        <v>155</v>
      </c>
      <c r="BF318" s="1">
        <f>BF313/BE311</f>
        <v>0.007352</v>
      </c>
      <c r="BG318" s="1">
        <f>BG311</f>
        <v>102</v>
      </c>
      <c r="BH318" s="1">
        <f>BH313/BG311</f>
        <v>0.00430941176470588</v>
      </c>
      <c r="BI318" s="1">
        <f>BI311</f>
        <v>164</v>
      </c>
      <c r="BJ318" s="1">
        <f>BJ313/BI311</f>
        <v>0.0178658536585366</v>
      </c>
      <c r="BK318" s="1">
        <f>BK311</f>
        <v>92</v>
      </c>
      <c r="BL318" s="1">
        <f>BL313/BK311</f>
        <v>0.013804347826087</v>
      </c>
      <c r="BM318" s="1">
        <f>BM311</f>
        <v>296</v>
      </c>
      <c r="BN318" s="1">
        <f>BN313/BM311</f>
        <v>0.0301674324324324</v>
      </c>
      <c r="BO318" s="1">
        <f>BO311</f>
        <v>156</v>
      </c>
      <c r="BP318" s="1">
        <f>BP313/BO311</f>
        <v>0.0253817948717949</v>
      </c>
      <c r="BQ318" s="1">
        <v>24</v>
      </c>
      <c r="BR318" s="1">
        <v>1.05</v>
      </c>
      <c r="BS318" s="1">
        <f>BQ321</f>
        <v>251</v>
      </c>
      <c r="BT318" s="1">
        <f>BT313/BT312</f>
        <v>0.04199203187251</v>
      </c>
      <c r="BU318" s="1">
        <v>17</v>
      </c>
      <c r="BV318" s="1">
        <v>0.66</v>
      </c>
      <c r="BW318" s="1">
        <f>BU321</f>
        <v>144</v>
      </c>
      <c r="BX318" s="1">
        <f>BX313/BX312</f>
        <v>0.0346527777777778</v>
      </c>
      <c r="BY318" s="1">
        <v>24</v>
      </c>
      <c r="BZ318" s="1">
        <v>24</v>
      </c>
      <c r="CA318" s="1">
        <f>BZ321/20</f>
        <v>25.7</v>
      </c>
      <c r="CB318" s="1">
        <f>CA313/BZ321</f>
        <v>0.0503687937743191</v>
      </c>
      <c r="CC318" s="1">
        <v>12</v>
      </c>
      <c r="CD318" s="1">
        <v>14</v>
      </c>
      <c r="CE318" s="1">
        <f>CD321/20</f>
        <v>12.9</v>
      </c>
      <c r="CF318" s="1">
        <f>CE313/CD321</f>
        <v>0.0429052713178295</v>
      </c>
      <c r="CG318" s="3"/>
      <c r="CH318" s="1">
        <f>CH311</f>
        <v>159</v>
      </c>
      <c r="CI318" s="1">
        <f>CI313/CH311</f>
        <v>0.00722993710691824</v>
      </c>
      <c r="CJ318" s="1">
        <f>CJ311</f>
        <v>87</v>
      </c>
      <c r="CK318" s="1">
        <f>CK313/CJ311</f>
        <v>0.00413287356321839</v>
      </c>
      <c r="CL318" s="1">
        <f>CL311</f>
        <v>182</v>
      </c>
      <c r="CM318" s="1">
        <f>CM313/CL311</f>
        <v>0.0177448351648352</v>
      </c>
      <c r="CN318" s="1">
        <f>CN311</f>
        <v>126</v>
      </c>
      <c r="CO318" s="1">
        <f>CO313/CN311</f>
        <v>0.0136473015873016</v>
      </c>
      <c r="CP318" s="1">
        <f>CP311</f>
        <v>236</v>
      </c>
      <c r="CQ318" s="1">
        <f>CQ313/CP311</f>
        <v>0.0298710169491525</v>
      </c>
      <c r="CR318" s="1">
        <f>CR311</f>
        <v>123</v>
      </c>
      <c r="CS318" s="1">
        <f>CS313/CR311</f>
        <v>0.0252809756097561</v>
      </c>
      <c r="CT318" s="1">
        <f>CT311</f>
        <v>269</v>
      </c>
      <c r="CU318" s="1">
        <f>CU311/CT311</f>
        <v>0.0418587360594796</v>
      </c>
      <c r="CV318" s="1">
        <f>CV311</f>
        <v>126</v>
      </c>
      <c r="CW318" s="1">
        <f>CW311/CV311</f>
        <v>0.0345238095238095</v>
      </c>
      <c r="CX318" s="1">
        <f>CX311/20</f>
        <v>25</v>
      </c>
      <c r="CY318" s="1">
        <f>CY311/CX311</f>
        <v>0.05024</v>
      </c>
      <c r="DA318" s="1">
        <f>DA311/20</f>
        <v>12.25</v>
      </c>
      <c r="DB318" s="1">
        <f>DB311/DA311</f>
        <v>0.0427755102040816</v>
      </c>
    </row>
    <row r="319" spans="1:106">
      <c r="A319" s="3"/>
      <c r="O319" s="1">
        <v>26</v>
      </c>
      <c r="P319" s="1">
        <v>1.09</v>
      </c>
      <c r="S319" s="1">
        <v>13</v>
      </c>
      <c r="T319" s="1">
        <v>0.44</v>
      </c>
      <c r="W319" s="1">
        <v>27</v>
      </c>
      <c r="X319" s="1">
        <v>20</v>
      </c>
      <c r="AA319" s="1">
        <v>12</v>
      </c>
      <c r="AB319" s="1">
        <v>15</v>
      </c>
      <c r="AE319" s="3"/>
      <c r="BC319" s="3"/>
      <c r="BF319" s="1">
        <f>BF318-0</f>
        <v>0.007352</v>
      </c>
      <c r="BH319" s="1">
        <f>BH318-0</f>
        <v>0.00430941176470588</v>
      </c>
      <c r="BJ319" s="1">
        <f>BJ318-BF318</f>
        <v>0.0105138536585366</v>
      </c>
      <c r="BL319" s="1">
        <f>BL318-BH318</f>
        <v>0.00949493606138108</v>
      </c>
      <c r="BN319" s="1">
        <f>BN318-BJ318</f>
        <v>0.0123015787738958</v>
      </c>
      <c r="BP319" s="1">
        <f>BP318-BL318</f>
        <v>0.0115774470457079</v>
      </c>
      <c r="BQ319" s="1">
        <v>32</v>
      </c>
      <c r="BR319" s="1">
        <v>1.39</v>
      </c>
      <c r="BT319" s="1">
        <f>BT318-BN318</f>
        <v>0.0118245994400775</v>
      </c>
      <c r="BU319" s="1">
        <v>21</v>
      </c>
      <c r="BV319" s="1">
        <v>0.65</v>
      </c>
      <c r="BX319" s="1">
        <f>BX318-BP318</f>
        <v>0.0092709829059829</v>
      </c>
      <c r="BY319" s="1">
        <v>25</v>
      </c>
      <c r="BZ319" s="1">
        <v>26</v>
      </c>
      <c r="CB319" s="1">
        <f>CB318-BT318</f>
        <v>0.0083767619018091</v>
      </c>
      <c r="CC319" s="1">
        <v>12</v>
      </c>
      <c r="CD319" s="1">
        <v>13</v>
      </c>
      <c r="CF319" s="1">
        <f>CF318-BX318</f>
        <v>0.00825249354005168</v>
      </c>
      <c r="CG319" s="3"/>
      <c r="CI319" s="1">
        <f>CI318-0</f>
        <v>0.00722993710691824</v>
      </c>
      <c r="CK319" s="1">
        <f>CK318-0</f>
        <v>0.00413287356321839</v>
      </c>
      <c r="CM319" s="1">
        <f>CM318-CI318</f>
        <v>0.0105148980579169</v>
      </c>
      <c r="CO319" s="1">
        <f>CO318-CK318</f>
        <v>0.0095144280240832</v>
      </c>
      <c r="CQ319" s="1">
        <f>CQ318-CM318</f>
        <v>0.0121261817843174</v>
      </c>
      <c r="CS319" s="1">
        <f>CS318-CO318</f>
        <v>0.0116336740224545</v>
      </c>
      <c r="CU319" s="1">
        <f>CU318-CQ318</f>
        <v>0.011987719110327</v>
      </c>
      <c r="CW319" s="1">
        <f>CW318-CS318</f>
        <v>0.00924283391405342</v>
      </c>
      <c r="CY319" s="1">
        <f>CY318-CU318</f>
        <v>0.00838126394052045</v>
      </c>
      <c r="DB319" s="1">
        <f>DB318-CW318</f>
        <v>0.00825170068027212</v>
      </c>
    </row>
    <row r="320" spans="1:85">
      <c r="A320" s="3"/>
      <c r="O320" s="1">
        <v>25</v>
      </c>
      <c r="P320" s="1">
        <v>1.01</v>
      </c>
      <c r="S320" s="1">
        <v>9</v>
      </c>
      <c r="T320" s="1">
        <v>0.34</v>
      </c>
      <c r="W320" s="1">
        <v>25</v>
      </c>
      <c r="X320" s="1">
        <v>17</v>
      </c>
      <c r="AA320" s="1">
        <v>7</v>
      </c>
      <c r="AB320" s="1">
        <v>6</v>
      </c>
      <c r="AE320" s="3"/>
      <c r="BC320" s="3"/>
      <c r="BQ320" s="1">
        <v>11</v>
      </c>
      <c r="BR320" s="1">
        <v>0.61</v>
      </c>
      <c r="BU320" s="1">
        <v>2</v>
      </c>
      <c r="BV320" s="1">
        <v>0.06</v>
      </c>
      <c r="BY320" s="1">
        <v>23</v>
      </c>
      <c r="BZ320" s="1">
        <v>29</v>
      </c>
      <c r="CC320" s="1">
        <v>12</v>
      </c>
      <c r="CD320" s="1">
        <v>10</v>
      </c>
      <c r="CG320" s="3"/>
    </row>
    <row r="321" spans="1:82">
      <c r="A321" s="4" t="s">
        <v>11</v>
      </c>
      <c r="O321" s="1">
        <f>SUM(O311:O320)</f>
        <v>242</v>
      </c>
      <c r="P321" s="1">
        <f>SUM(P311:P320)</f>
        <v>9.4</v>
      </c>
      <c r="S321" s="1">
        <f>SUM(S311:S320)</f>
        <v>104</v>
      </c>
      <c r="T321" s="1">
        <f>SUM(T311:T320)</f>
        <v>3.39</v>
      </c>
      <c r="X321" s="1">
        <f>SUM(W311:X320)</f>
        <v>477</v>
      </c>
      <c r="AB321" s="1">
        <f>SUM(AA311:AB320)</f>
        <v>205</v>
      </c>
      <c r="BC321" s="4" t="s">
        <v>11</v>
      </c>
      <c r="BQ321" s="1">
        <f>SUM(BQ311:BQ320)</f>
        <v>251</v>
      </c>
      <c r="BR321" s="1">
        <f>SUM(BR311:BR320)</f>
        <v>10.54</v>
      </c>
      <c r="BU321" s="1">
        <f>SUM(BU311:BU320)</f>
        <v>144</v>
      </c>
      <c r="BV321" s="1">
        <f>SUM(BV311:BV320)</f>
        <v>4.99</v>
      </c>
      <c r="BZ321" s="1">
        <f>SUM(BY311:BZ320)</f>
        <v>514</v>
      </c>
      <c r="CD321" s="1">
        <f>SUM(CC311:CD320)</f>
        <v>258</v>
      </c>
    </row>
    <row r="322" spans="1:106">
      <c r="A322" s="3" t="s">
        <v>63</v>
      </c>
      <c r="B322" s="1">
        <v>68</v>
      </c>
      <c r="C322" s="1">
        <v>220</v>
      </c>
      <c r="D322" s="1">
        <v>2.85</v>
      </c>
      <c r="E322" s="1">
        <v>117</v>
      </c>
      <c r="F322" s="1">
        <v>1.68</v>
      </c>
      <c r="G322" s="1">
        <v>233</v>
      </c>
      <c r="H322" s="1">
        <v>4.02</v>
      </c>
      <c r="I322" s="1">
        <v>111</v>
      </c>
      <c r="J322" s="1">
        <v>1.49</v>
      </c>
      <c r="K322" s="1">
        <v>202</v>
      </c>
      <c r="L322" s="1">
        <v>6.91</v>
      </c>
      <c r="M322" s="1">
        <v>70</v>
      </c>
      <c r="N322" s="1">
        <v>2.84</v>
      </c>
      <c r="O322" s="1">
        <v>27</v>
      </c>
      <c r="P322" s="1">
        <v>0.97</v>
      </c>
      <c r="S322" s="1">
        <v>11</v>
      </c>
      <c r="T322" s="1">
        <v>0.37</v>
      </c>
      <c r="W322" s="1">
        <v>22</v>
      </c>
      <c r="X322" s="1">
        <v>29</v>
      </c>
      <c r="Y322" s="1">
        <v>23.91</v>
      </c>
      <c r="AA322" s="1">
        <v>18</v>
      </c>
      <c r="AB322" s="1">
        <v>6</v>
      </c>
      <c r="AC322" s="1">
        <v>9.33</v>
      </c>
      <c r="AE322" s="3"/>
      <c r="AF322" s="1">
        <v>195</v>
      </c>
      <c r="AG322" s="1">
        <v>2.6</v>
      </c>
      <c r="AH322" s="1">
        <v>116</v>
      </c>
      <c r="AI322" s="1">
        <v>1.66</v>
      </c>
      <c r="AJ322" s="1">
        <v>241</v>
      </c>
      <c r="AK322" s="1">
        <v>5.23</v>
      </c>
      <c r="AL322" s="1">
        <v>99</v>
      </c>
      <c r="AM322" s="1">
        <v>2.42</v>
      </c>
      <c r="AN322" s="1">
        <v>212</v>
      </c>
      <c r="AO322" s="1">
        <v>7.17</v>
      </c>
      <c r="AP322" s="1">
        <v>89</v>
      </c>
      <c r="AQ322" s="1">
        <v>3.31</v>
      </c>
      <c r="AR322" s="1">
        <v>256</v>
      </c>
      <c r="AS322" s="1">
        <v>9.8</v>
      </c>
      <c r="AT322" s="1">
        <v>80</v>
      </c>
      <c r="AU322" s="1">
        <v>2.61</v>
      </c>
      <c r="AV322" s="1">
        <v>477</v>
      </c>
      <c r="AW322" s="1">
        <v>22.51</v>
      </c>
      <c r="AY322" s="1">
        <v>191</v>
      </c>
      <c r="AZ322" s="1">
        <v>7.72</v>
      </c>
      <c r="BC322" s="3" t="s">
        <v>63</v>
      </c>
      <c r="BD322" s="1">
        <v>137</v>
      </c>
      <c r="BE322" s="1">
        <v>187</v>
      </c>
      <c r="BF322" s="1">
        <v>2.46</v>
      </c>
      <c r="BG322" s="1">
        <v>119</v>
      </c>
      <c r="BH322" s="1">
        <v>1.63</v>
      </c>
      <c r="BI322" s="1">
        <v>214</v>
      </c>
      <c r="BJ322" s="1">
        <v>3.84</v>
      </c>
      <c r="BK322" s="1">
        <v>123</v>
      </c>
      <c r="BL322" s="1">
        <v>1.7</v>
      </c>
      <c r="BM322" s="1">
        <v>243</v>
      </c>
      <c r="BN322" s="1">
        <v>8.51</v>
      </c>
      <c r="BO322" s="1">
        <v>121</v>
      </c>
      <c r="BP322" s="1">
        <v>4.17</v>
      </c>
      <c r="BQ322" s="1">
        <v>29</v>
      </c>
      <c r="BR322" s="1">
        <v>1.19</v>
      </c>
      <c r="BU322" s="1">
        <v>17</v>
      </c>
      <c r="BV322" s="1">
        <v>0.56</v>
      </c>
      <c r="BY322" s="1">
        <v>28</v>
      </c>
      <c r="BZ322" s="1">
        <v>27</v>
      </c>
      <c r="CA322" s="1">
        <v>27.28</v>
      </c>
      <c r="CC322" s="1">
        <v>16</v>
      </c>
      <c r="CD322" s="1">
        <v>13</v>
      </c>
      <c r="CE322" s="1">
        <v>12.48</v>
      </c>
      <c r="CG322" s="3"/>
      <c r="CH322" s="1">
        <v>168</v>
      </c>
      <c r="CI322" s="1">
        <v>2.31</v>
      </c>
      <c r="CJ322" s="1">
        <v>108</v>
      </c>
      <c r="CK322" s="1">
        <v>1.57</v>
      </c>
      <c r="CL322" s="1">
        <v>209</v>
      </c>
      <c r="CM322" s="1">
        <v>4.83</v>
      </c>
      <c r="CN322" s="1">
        <v>118</v>
      </c>
      <c r="CO322" s="1">
        <v>2.72</v>
      </c>
      <c r="CP322" s="1">
        <v>241</v>
      </c>
      <c r="CQ322" s="1">
        <v>8.47</v>
      </c>
      <c r="CR322" s="1">
        <v>118</v>
      </c>
      <c r="CS322" s="1">
        <v>4.08</v>
      </c>
      <c r="CT322" s="1">
        <v>253</v>
      </c>
      <c r="CU322" s="1">
        <v>10.64</v>
      </c>
      <c r="CV322" s="1">
        <v>109</v>
      </c>
      <c r="CW322" s="1">
        <v>3.75</v>
      </c>
      <c r="CX322" s="1">
        <v>505</v>
      </c>
      <c r="CY322" s="1">
        <v>25.41</v>
      </c>
      <c r="DA322" s="1">
        <v>252</v>
      </c>
      <c r="DB322" s="1">
        <v>10.71</v>
      </c>
    </row>
    <row r="323" spans="1:97">
      <c r="A323" s="3"/>
      <c r="D323" s="1">
        <v>1.10044</v>
      </c>
      <c r="F323" s="1">
        <v>1.10044</v>
      </c>
      <c r="L323" s="1">
        <v>1.10044</v>
      </c>
      <c r="N323" s="1">
        <v>1.10044</v>
      </c>
      <c r="O323" s="1">
        <v>20</v>
      </c>
      <c r="P323" s="1">
        <v>0.79</v>
      </c>
      <c r="R323" s="1">
        <f>O332</f>
        <v>238</v>
      </c>
      <c r="S323" s="1">
        <v>8</v>
      </c>
      <c r="T323" s="1">
        <v>0.24</v>
      </c>
      <c r="V323" s="1">
        <f>S332</f>
        <v>85</v>
      </c>
      <c r="W323" s="1">
        <v>23</v>
      </c>
      <c r="X323" s="1">
        <v>23</v>
      </c>
      <c r="Y323" s="1">
        <v>1.10044</v>
      </c>
      <c r="AA323" s="1">
        <v>6</v>
      </c>
      <c r="AB323" s="1">
        <v>8</v>
      </c>
      <c r="AC323" s="1">
        <v>1.10044</v>
      </c>
      <c r="AE323" s="3"/>
      <c r="AG323" s="1">
        <v>1.10044</v>
      </c>
      <c r="AI323" s="1">
        <v>1.10044</v>
      </c>
      <c r="AK323" s="1">
        <v>1.10044</v>
      </c>
      <c r="AM323" s="1">
        <v>1.10044</v>
      </c>
      <c r="AO323" s="1">
        <v>1.10044</v>
      </c>
      <c r="AQ323" s="1">
        <v>1.10044</v>
      </c>
      <c r="BC323" s="3"/>
      <c r="BF323" s="1">
        <v>1.10044</v>
      </c>
      <c r="BH323" s="1">
        <v>1.10044</v>
      </c>
      <c r="BN323" s="1">
        <v>1.10044</v>
      </c>
      <c r="BP323" s="1">
        <v>1.10044</v>
      </c>
      <c r="BQ323" s="1">
        <v>23</v>
      </c>
      <c r="BR323" s="1">
        <v>0.93</v>
      </c>
      <c r="BT323" s="1">
        <f>BQ332</f>
        <v>263</v>
      </c>
      <c r="BU323" s="1">
        <v>8</v>
      </c>
      <c r="BV323" s="1">
        <v>0.25</v>
      </c>
      <c r="BX323" s="1">
        <f>BU332</f>
        <v>114</v>
      </c>
      <c r="BY323" s="1">
        <v>29</v>
      </c>
      <c r="BZ323" s="1">
        <v>27</v>
      </c>
      <c r="CA323" s="1">
        <v>1.10044</v>
      </c>
      <c r="CC323" s="1">
        <v>15</v>
      </c>
      <c r="CD323" s="1">
        <v>16</v>
      </c>
      <c r="CE323" s="1">
        <v>1.10044</v>
      </c>
      <c r="CG323" s="3"/>
      <c r="CI323" s="1">
        <v>1.10044</v>
      </c>
      <c r="CK323" s="1">
        <v>1.10044</v>
      </c>
      <c r="CM323" s="1">
        <v>1.10044</v>
      </c>
      <c r="CO323" s="1">
        <v>1.10044</v>
      </c>
      <c r="CQ323" s="1">
        <v>1.10044</v>
      </c>
      <c r="CS323" s="1">
        <v>1.10044</v>
      </c>
    </row>
    <row r="324" spans="1:97">
      <c r="A324" s="3"/>
      <c r="D324" s="1">
        <f>D322-D323</f>
        <v>1.74956</v>
      </c>
      <c r="F324" s="1">
        <f>F322-F323</f>
        <v>0.57956</v>
      </c>
      <c r="H324" s="1">
        <f>H322</f>
        <v>4.02</v>
      </c>
      <c r="J324" s="1">
        <f>J322</f>
        <v>1.49</v>
      </c>
      <c r="L324" s="1">
        <f>L322-L323</f>
        <v>5.80956</v>
      </c>
      <c r="N324" s="1">
        <f>N322-N323</f>
        <v>1.73956</v>
      </c>
      <c r="O324" s="1">
        <v>26</v>
      </c>
      <c r="P324" s="1">
        <v>1.08</v>
      </c>
      <c r="R324" s="1">
        <f>P332</f>
        <v>9.14</v>
      </c>
      <c r="S324" s="1">
        <v>12</v>
      </c>
      <c r="T324" s="1">
        <v>0.39</v>
      </c>
      <c r="V324" s="1">
        <f>T332</f>
        <v>2.77</v>
      </c>
      <c r="W324" s="1">
        <v>19</v>
      </c>
      <c r="X324" s="1">
        <v>26</v>
      </c>
      <c r="Y324" s="1">
        <f>Y322-Y323</f>
        <v>22.80956</v>
      </c>
      <c r="AA324" s="1">
        <v>13</v>
      </c>
      <c r="AB324" s="1">
        <v>7</v>
      </c>
      <c r="AC324" s="1">
        <f>AC322-AC323</f>
        <v>8.22956</v>
      </c>
      <c r="AE324" s="3"/>
      <c r="AG324" s="1">
        <f>AG322-AG323</f>
        <v>1.49956</v>
      </c>
      <c r="AI324" s="1">
        <f>AI322-AI323</f>
        <v>0.55956</v>
      </c>
      <c r="AK324" s="1">
        <f>AK322-AK323</f>
        <v>4.12956</v>
      </c>
      <c r="AM324" s="1">
        <f>AM322-AM323</f>
        <v>1.31956</v>
      </c>
      <c r="AO324" s="1">
        <f>AO322-AO323</f>
        <v>6.06956</v>
      </c>
      <c r="AQ324" s="1">
        <f>AQ322-AQ323</f>
        <v>2.20956</v>
      </c>
      <c r="BC324" s="3"/>
      <c r="BF324" s="1">
        <f>BF322-BF323</f>
        <v>1.35956</v>
      </c>
      <c r="BH324" s="1">
        <f>BH322-BH323</f>
        <v>0.52956</v>
      </c>
      <c r="BJ324" s="1">
        <f>BJ322</f>
        <v>3.84</v>
      </c>
      <c r="BL324" s="1">
        <f>BL322</f>
        <v>1.7</v>
      </c>
      <c r="BN324" s="1">
        <f>BN322-BN323</f>
        <v>7.40956</v>
      </c>
      <c r="BP324" s="1">
        <f>BP322-BP323</f>
        <v>3.06956</v>
      </c>
      <c r="BQ324" s="1">
        <v>32</v>
      </c>
      <c r="BR324" s="1">
        <v>1.3</v>
      </c>
      <c r="BT324" s="1">
        <f>BR332</f>
        <v>11.09</v>
      </c>
      <c r="BU324" s="1">
        <v>22</v>
      </c>
      <c r="BV324" s="1">
        <v>0.74</v>
      </c>
      <c r="BX324" s="1">
        <f>BV332</f>
        <v>3.93</v>
      </c>
      <c r="BY324" s="1">
        <v>31</v>
      </c>
      <c r="BZ324" s="1">
        <v>31</v>
      </c>
      <c r="CA324" s="1">
        <f>CA322-CA323</f>
        <v>26.17956</v>
      </c>
      <c r="CC324" s="1">
        <v>13</v>
      </c>
      <c r="CD324" s="1">
        <v>13</v>
      </c>
      <c r="CE324" s="1">
        <f>CE322-CE323</f>
        <v>11.37956</v>
      </c>
      <c r="CG324" s="3"/>
      <c r="CI324" s="1">
        <f>CI322-CI323</f>
        <v>1.20956</v>
      </c>
      <c r="CK324" s="1">
        <f>CK322-CK323</f>
        <v>0.46956</v>
      </c>
      <c r="CM324" s="1">
        <f>CM322-CM323</f>
        <v>3.72956</v>
      </c>
      <c r="CO324" s="1">
        <f>CO322-CO323</f>
        <v>1.61956</v>
      </c>
      <c r="CQ324" s="1">
        <f>CQ322-CQ323</f>
        <v>7.36956</v>
      </c>
      <c r="CS324" s="1">
        <f>CS322-CS323</f>
        <v>2.97956</v>
      </c>
    </row>
    <row r="325" spans="1:85">
      <c r="A325" s="3"/>
      <c r="O325" s="1">
        <v>23</v>
      </c>
      <c r="P325" s="1">
        <v>0.83</v>
      </c>
      <c r="S325" s="1">
        <v>8</v>
      </c>
      <c r="T325" s="1">
        <v>0.21</v>
      </c>
      <c r="W325" s="1">
        <v>22</v>
      </c>
      <c r="X325" s="1">
        <v>24</v>
      </c>
      <c r="AA325" s="1">
        <v>8</v>
      </c>
      <c r="AB325" s="1">
        <v>6</v>
      </c>
      <c r="AE325" s="3"/>
      <c r="BC325" s="3"/>
      <c r="BQ325" s="1">
        <v>28</v>
      </c>
      <c r="BR325" s="1">
        <v>1.24</v>
      </c>
      <c r="BU325" s="1">
        <v>15</v>
      </c>
      <c r="BV325" s="1">
        <v>0.51</v>
      </c>
      <c r="BY325" s="1">
        <v>22</v>
      </c>
      <c r="BZ325" s="1">
        <v>23</v>
      </c>
      <c r="CC325" s="1">
        <v>12</v>
      </c>
      <c r="CD325" s="1">
        <v>12</v>
      </c>
      <c r="CG325" s="3"/>
    </row>
    <row r="326" spans="1:85">
      <c r="A326" s="3"/>
      <c r="O326" s="1">
        <v>21</v>
      </c>
      <c r="P326" s="1">
        <v>0.75</v>
      </c>
      <c r="S326" s="1">
        <v>5</v>
      </c>
      <c r="T326" s="1">
        <v>0.16</v>
      </c>
      <c r="W326" s="1">
        <v>19</v>
      </c>
      <c r="X326" s="1">
        <v>23</v>
      </c>
      <c r="AA326" s="1">
        <v>6</v>
      </c>
      <c r="AB326" s="1">
        <v>7</v>
      </c>
      <c r="AE326" s="3"/>
      <c r="BC326" s="3"/>
      <c r="BQ326" s="1">
        <v>28</v>
      </c>
      <c r="BR326" s="1">
        <v>1.23</v>
      </c>
      <c r="BU326" s="1">
        <v>11</v>
      </c>
      <c r="BV326" s="1">
        <v>0.41</v>
      </c>
      <c r="BY326" s="1">
        <v>24</v>
      </c>
      <c r="BZ326" s="1">
        <v>22</v>
      </c>
      <c r="CC326" s="1">
        <v>12</v>
      </c>
      <c r="CD326" s="1">
        <v>14</v>
      </c>
      <c r="CG326" s="3"/>
    </row>
    <row r="327" spans="1:106">
      <c r="A327" s="3"/>
      <c r="O327" s="1">
        <v>23</v>
      </c>
      <c r="P327" s="1">
        <v>0.91</v>
      </c>
      <c r="S327" s="1">
        <v>6</v>
      </c>
      <c r="T327" s="1">
        <v>0.22</v>
      </c>
      <c r="W327" s="1">
        <v>28</v>
      </c>
      <c r="X327" s="1">
        <v>27</v>
      </c>
      <c r="AA327" s="1">
        <v>17</v>
      </c>
      <c r="AB327" s="1">
        <v>10</v>
      </c>
      <c r="AD327" s="1">
        <f>Y329*Z329+AC329*AD329</f>
        <v>1.551956</v>
      </c>
      <c r="AE327" s="3"/>
      <c r="AZ327" s="1">
        <f>AV329*AW329+AY329*AZ329</f>
        <v>1.5115</v>
      </c>
      <c r="BC327" s="3"/>
      <c r="BQ327" s="1">
        <v>26</v>
      </c>
      <c r="BR327" s="1">
        <v>1.21</v>
      </c>
      <c r="BU327" s="1">
        <v>7</v>
      </c>
      <c r="BV327" s="1">
        <v>0.24</v>
      </c>
      <c r="BY327" s="1">
        <v>29</v>
      </c>
      <c r="BZ327" s="1">
        <v>25</v>
      </c>
      <c r="CC327" s="1">
        <v>12</v>
      </c>
      <c r="CD327" s="1">
        <v>13</v>
      </c>
      <c r="CF327" s="1">
        <f>CA329*CB329+CE329*CF329</f>
        <v>1.877956</v>
      </c>
      <c r="CG327" s="3"/>
      <c r="DB327" s="1">
        <f>CX329*CY329+DA329*DB329</f>
        <v>1.806</v>
      </c>
    </row>
    <row r="328" spans="1:85">
      <c r="A328" s="3"/>
      <c r="O328" s="1">
        <v>24</v>
      </c>
      <c r="P328" s="1">
        <v>0.93</v>
      </c>
      <c r="S328" s="1">
        <v>16</v>
      </c>
      <c r="T328" s="1">
        <v>0.57</v>
      </c>
      <c r="W328" s="1">
        <v>24</v>
      </c>
      <c r="X328" s="1">
        <v>29</v>
      </c>
      <c r="AA328" s="1">
        <v>10</v>
      </c>
      <c r="AB328" s="1">
        <v>14</v>
      </c>
      <c r="AE328" s="3"/>
      <c r="BC328" s="3"/>
      <c r="BQ328" s="1">
        <v>19</v>
      </c>
      <c r="BR328" s="1">
        <v>0.84</v>
      </c>
      <c r="BU328" s="1">
        <v>6</v>
      </c>
      <c r="BV328" s="1">
        <v>0.22</v>
      </c>
      <c r="BY328" s="1">
        <v>24</v>
      </c>
      <c r="BZ328" s="1">
        <v>27</v>
      </c>
      <c r="CC328" s="1">
        <v>13</v>
      </c>
      <c r="CD328" s="1">
        <v>14</v>
      </c>
      <c r="CG328" s="3"/>
    </row>
    <row r="329" spans="1:106">
      <c r="A329" s="3"/>
      <c r="C329" s="1">
        <f>C322</f>
        <v>220</v>
      </c>
      <c r="D329" s="1">
        <f>D324/C322</f>
        <v>0.00795254545454546</v>
      </c>
      <c r="E329" s="1">
        <f>E322</f>
        <v>117</v>
      </c>
      <c r="F329" s="1">
        <f>F324/E322</f>
        <v>0.00495350427350427</v>
      </c>
      <c r="G329" s="1">
        <f>G322</f>
        <v>233</v>
      </c>
      <c r="H329" s="1">
        <f>H324/G322</f>
        <v>0.0172532188841202</v>
      </c>
      <c r="I329" s="1">
        <f>I322</f>
        <v>111</v>
      </c>
      <c r="J329" s="1">
        <f>J324/I322</f>
        <v>0.0134234234234234</v>
      </c>
      <c r="K329" s="1">
        <f>K322</f>
        <v>202</v>
      </c>
      <c r="L329" s="1">
        <f>L324/K322</f>
        <v>0.028760198019802</v>
      </c>
      <c r="M329" s="1">
        <f>M322</f>
        <v>70</v>
      </c>
      <c r="N329" s="1">
        <f>N324/M322</f>
        <v>0.0248508571428571</v>
      </c>
      <c r="O329" s="1">
        <v>21</v>
      </c>
      <c r="P329" s="1">
        <v>0.77</v>
      </c>
      <c r="Q329" s="1">
        <f>O332</f>
        <v>238</v>
      </c>
      <c r="R329" s="1">
        <f>R324/R323</f>
        <v>0.0384033613445378</v>
      </c>
      <c r="S329" s="1">
        <v>6</v>
      </c>
      <c r="T329" s="1">
        <v>0.17</v>
      </c>
      <c r="U329" s="1">
        <f>S332</f>
        <v>85</v>
      </c>
      <c r="V329" s="1">
        <f>V324/V323</f>
        <v>0.0325882352941176</v>
      </c>
      <c r="W329" s="1">
        <v>25</v>
      </c>
      <c r="X329" s="1">
        <v>30</v>
      </c>
      <c r="Y329" s="1">
        <f>X332/20</f>
        <v>24.1</v>
      </c>
      <c r="Z329" s="1">
        <f>Y324/X332</f>
        <v>0.0473227385892116</v>
      </c>
      <c r="AA329" s="1">
        <v>14</v>
      </c>
      <c r="AB329" s="1">
        <v>8</v>
      </c>
      <c r="AC329" s="1">
        <f>AB332/20</f>
        <v>10.15</v>
      </c>
      <c r="AD329" s="1">
        <f>AC324/AB332</f>
        <v>0.0405397044334975</v>
      </c>
      <c r="AE329" s="3"/>
      <c r="AF329" s="1">
        <f>AF322</f>
        <v>195</v>
      </c>
      <c r="AG329" s="1">
        <f>AG324/AF322</f>
        <v>0.00769005128205128</v>
      </c>
      <c r="AH329" s="1">
        <f>AH322</f>
        <v>116</v>
      </c>
      <c r="AI329" s="1">
        <f>AI324/AH322</f>
        <v>0.00482379310344827</v>
      </c>
      <c r="AJ329" s="1">
        <f>AJ322</f>
        <v>241</v>
      </c>
      <c r="AK329" s="1">
        <f>AK324/AJ322</f>
        <v>0.0171351037344398</v>
      </c>
      <c r="AL329" s="1">
        <f>AL322</f>
        <v>99</v>
      </c>
      <c r="AM329" s="1">
        <f>AM324/AL322</f>
        <v>0.0133288888888889</v>
      </c>
      <c r="AN329" s="1">
        <f>AN322</f>
        <v>212</v>
      </c>
      <c r="AO329" s="1">
        <f>AO324/AN322</f>
        <v>0.02863</v>
      </c>
      <c r="AP329" s="1">
        <f>AP322</f>
        <v>89</v>
      </c>
      <c r="AQ329" s="1">
        <f>AQ324/AP322</f>
        <v>0.0248265168539326</v>
      </c>
      <c r="AR329" s="1">
        <f>AR322</f>
        <v>256</v>
      </c>
      <c r="AS329" s="1">
        <f>AS322/AR322</f>
        <v>0.03828125</v>
      </c>
      <c r="AT329" s="1">
        <f>AT322</f>
        <v>80</v>
      </c>
      <c r="AU329" s="1">
        <f>AU322/AT322</f>
        <v>0.032625</v>
      </c>
      <c r="AV329" s="1">
        <f>AV322/20</f>
        <v>23.85</v>
      </c>
      <c r="AW329" s="1">
        <f>AW322/AV322</f>
        <v>0.0471907756813417</v>
      </c>
      <c r="AY329" s="1">
        <f>AY322/20</f>
        <v>9.55</v>
      </c>
      <c r="AZ329" s="1">
        <f>AZ322/AY322</f>
        <v>0.0404188481675393</v>
      </c>
      <c r="BC329" s="3"/>
      <c r="BE329" s="1">
        <f>BE322</f>
        <v>187</v>
      </c>
      <c r="BF329" s="1">
        <f>BF324/BE322</f>
        <v>0.0072703743315508</v>
      </c>
      <c r="BG329" s="1">
        <f>BG322</f>
        <v>119</v>
      </c>
      <c r="BH329" s="1">
        <f>BH324/BG322</f>
        <v>0.00445008403361344</v>
      </c>
      <c r="BI329" s="1">
        <f>BI322</f>
        <v>214</v>
      </c>
      <c r="BJ329" s="1">
        <f>BJ324/BI322</f>
        <v>0.0179439252336449</v>
      </c>
      <c r="BK329" s="1">
        <f>BK322</f>
        <v>123</v>
      </c>
      <c r="BL329" s="1">
        <f>BL324/BK322</f>
        <v>0.0138211382113821</v>
      </c>
      <c r="BM329" s="1">
        <f>BM322</f>
        <v>243</v>
      </c>
      <c r="BN329" s="1">
        <f>BN324/BM322</f>
        <v>0.0304920164609053</v>
      </c>
      <c r="BO329" s="1">
        <f>BO322</f>
        <v>121</v>
      </c>
      <c r="BP329" s="1">
        <f>BP324/BO322</f>
        <v>0.0253682644628099</v>
      </c>
      <c r="BQ329" s="1">
        <v>30</v>
      </c>
      <c r="BR329" s="1">
        <v>1.24</v>
      </c>
      <c r="BS329" s="1">
        <f>BQ332</f>
        <v>263</v>
      </c>
      <c r="BT329" s="1">
        <f>BT324/BT323</f>
        <v>0.0421673003802281</v>
      </c>
      <c r="BU329" s="1">
        <v>13</v>
      </c>
      <c r="BV329" s="1">
        <v>0.49</v>
      </c>
      <c r="BW329" s="1">
        <f>BU332</f>
        <v>114</v>
      </c>
      <c r="BX329" s="1">
        <f>BX324/BX323</f>
        <v>0.0344736842105263</v>
      </c>
      <c r="BY329" s="1">
        <v>27</v>
      </c>
      <c r="BZ329" s="1">
        <v>24</v>
      </c>
      <c r="CA329" s="1">
        <f>BZ332/20</f>
        <v>25.95</v>
      </c>
      <c r="CB329" s="1">
        <f>CA324/BZ332</f>
        <v>0.0504423121387283</v>
      </c>
      <c r="CC329" s="1">
        <v>11</v>
      </c>
      <c r="CD329" s="1">
        <v>13</v>
      </c>
      <c r="CE329" s="1">
        <f>CD332/20</f>
        <v>13.35</v>
      </c>
      <c r="CF329" s="1">
        <f>CE324/CD332</f>
        <v>0.042620074906367</v>
      </c>
      <c r="CG329" s="3"/>
      <c r="CH329" s="1">
        <f>CH322</f>
        <v>168</v>
      </c>
      <c r="CI329" s="1">
        <f>CI324/CH322</f>
        <v>0.0071997619047619</v>
      </c>
      <c r="CJ329" s="1">
        <f>CJ322</f>
        <v>108</v>
      </c>
      <c r="CK329" s="1">
        <f>CK324/CJ322</f>
        <v>0.00434777777777778</v>
      </c>
      <c r="CL329" s="1">
        <f>CL322</f>
        <v>209</v>
      </c>
      <c r="CM329" s="1">
        <f>CM324/CL322</f>
        <v>0.0178447846889952</v>
      </c>
      <c r="CN329" s="1">
        <f>CN322</f>
        <v>118</v>
      </c>
      <c r="CO329" s="1">
        <f>CO324/CN322</f>
        <v>0.0137250847457627</v>
      </c>
      <c r="CP329" s="1">
        <f>CP322</f>
        <v>241</v>
      </c>
      <c r="CQ329" s="1">
        <f>CQ324/CP322</f>
        <v>0.0305790871369295</v>
      </c>
      <c r="CR329" s="1">
        <f>CR322</f>
        <v>118</v>
      </c>
      <c r="CS329" s="1">
        <f>CS324/CR322</f>
        <v>0.0252505084745763</v>
      </c>
      <c r="CT329" s="1">
        <f>CT322</f>
        <v>253</v>
      </c>
      <c r="CU329" s="1">
        <f>CU322/CT322</f>
        <v>0.0420553359683795</v>
      </c>
      <c r="CV329" s="1">
        <f>CV322</f>
        <v>109</v>
      </c>
      <c r="CW329" s="1">
        <f>CW322/CV322</f>
        <v>0.0344036697247706</v>
      </c>
      <c r="CX329" s="1">
        <f>CX322/20</f>
        <v>25.25</v>
      </c>
      <c r="CY329" s="1">
        <f>CY322/CX322</f>
        <v>0.0503168316831683</v>
      </c>
      <c r="DA329" s="1">
        <f>DA322/20</f>
        <v>12.6</v>
      </c>
      <c r="DB329" s="1">
        <f>DB322/DA322</f>
        <v>0.0425</v>
      </c>
    </row>
    <row r="330" spans="1:106">
      <c r="A330" s="3"/>
      <c r="O330" s="1">
        <v>27</v>
      </c>
      <c r="P330" s="1">
        <v>1.09</v>
      </c>
      <c r="S330" s="1">
        <v>5</v>
      </c>
      <c r="T330" s="1">
        <v>0.17</v>
      </c>
      <c r="W330" s="1">
        <v>25</v>
      </c>
      <c r="X330" s="1">
        <v>23</v>
      </c>
      <c r="AA330" s="1">
        <v>14</v>
      </c>
      <c r="AB330" s="1">
        <v>9</v>
      </c>
      <c r="AE330" s="3"/>
      <c r="BC330" s="3"/>
      <c r="BF330" s="1">
        <f>BF329-0</f>
        <v>0.0072703743315508</v>
      </c>
      <c r="BH330" s="1">
        <f>BH329-0</f>
        <v>0.00445008403361344</v>
      </c>
      <c r="BJ330" s="1">
        <f>BJ329-BF329</f>
        <v>0.0106735509020941</v>
      </c>
      <c r="BL330" s="1">
        <f>BL329-BH329</f>
        <v>0.00937105417776867</v>
      </c>
      <c r="BN330" s="1">
        <f>BN329-BJ329</f>
        <v>0.0125480912272605</v>
      </c>
      <c r="BP330" s="1">
        <f>BP329-BL329</f>
        <v>0.0115471262514278</v>
      </c>
      <c r="BQ330" s="1">
        <v>19</v>
      </c>
      <c r="BR330" s="1">
        <v>0.76</v>
      </c>
      <c r="BT330" s="1">
        <f>BT329-BN329</f>
        <v>0.0116752839193228</v>
      </c>
      <c r="BU330" s="1">
        <v>4</v>
      </c>
      <c r="BV330" s="1">
        <v>0.13</v>
      </c>
      <c r="BX330" s="1">
        <f>BX329-BP329</f>
        <v>0.0091054197477164</v>
      </c>
      <c r="BY330" s="1">
        <v>27</v>
      </c>
      <c r="BZ330" s="1">
        <v>22</v>
      </c>
      <c r="CB330" s="1">
        <f>CB329-BT329</f>
        <v>0.00827501175850019</v>
      </c>
      <c r="CC330" s="1">
        <v>14</v>
      </c>
      <c r="CD330" s="1">
        <v>12</v>
      </c>
      <c r="CF330" s="1">
        <f>CF329-BX329</f>
        <v>0.00814639069584072</v>
      </c>
      <c r="CG330" s="3"/>
      <c r="CI330" s="1">
        <f>CI329-0</f>
        <v>0.0071997619047619</v>
      </c>
      <c r="CK330" s="1">
        <f>CK329-0</f>
        <v>0.00434777777777778</v>
      </c>
      <c r="CM330" s="1">
        <f>CM329-CI329</f>
        <v>0.0106450227842333</v>
      </c>
      <c r="CO330" s="1">
        <f>CO329-CK329</f>
        <v>0.00937730696798493</v>
      </c>
      <c r="CQ330" s="1">
        <f>CQ329-CM329</f>
        <v>0.0127343024479342</v>
      </c>
      <c r="CS330" s="1">
        <f>CS329-CO329</f>
        <v>0.0115254237288136</v>
      </c>
      <c r="CU330" s="1">
        <f>CU329-CQ329</f>
        <v>0.01147624883145</v>
      </c>
      <c r="CW330" s="1">
        <f>CW329-CS329</f>
        <v>0.00915316125019437</v>
      </c>
      <c r="CY330" s="1">
        <f>CY329-CU329</f>
        <v>0.00826149571478887</v>
      </c>
      <c r="DB330" s="1">
        <f>DB329-CW329</f>
        <v>0.00809633027522936</v>
      </c>
    </row>
    <row r="331" spans="1:85">
      <c r="A331" s="3"/>
      <c r="O331" s="1">
        <v>26</v>
      </c>
      <c r="P331" s="1">
        <v>1.02</v>
      </c>
      <c r="S331" s="1">
        <v>8</v>
      </c>
      <c r="T331" s="1">
        <v>0.27</v>
      </c>
      <c r="W331" s="1">
        <v>17</v>
      </c>
      <c r="X331" s="1">
        <v>24</v>
      </c>
      <c r="AA331" s="1">
        <v>16</v>
      </c>
      <c r="AB331" s="1">
        <v>6</v>
      </c>
      <c r="AE331" s="3"/>
      <c r="BC331" s="3"/>
      <c r="BQ331" s="1">
        <v>29</v>
      </c>
      <c r="BR331" s="1">
        <v>1.15</v>
      </c>
      <c r="BU331" s="1">
        <v>11</v>
      </c>
      <c r="BV331" s="1">
        <v>0.38</v>
      </c>
      <c r="BY331" s="1">
        <v>23</v>
      </c>
      <c r="BZ331" s="1">
        <v>27</v>
      </c>
      <c r="CC331" s="1">
        <v>15</v>
      </c>
      <c r="CD331" s="1">
        <v>14</v>
      </c>
      <c r="CG331" s="3"/>
    </row>
    <row r="332" s="1" customFormat="1" spans="1:106">
      <c r="A332" s="4" t="s">
        <v>11</v>
      </c>
      <c r="D332" s="4">
        <f>AVERAGE(D307,D318,D329)</f>
        <v>0.00800354155511301</v>
      </c>
      <c r="E332" s="4"/>
      <c r="F332" s="4">
        <f>AVERAGE(F307,F318,F329)</f>
        <v>0.00502388321230426</v>
      </c>
      <c r="G332" s="4"/>
      <c r="H332" s="4">
        <f>AVERAGE(H307,H318,H329)</f>
        <v>0.0172383094939744</v>
      </c>
      <c r="I332" s="4"/>
      <c r="J332" s="4">
        <f>AVERAGE(J307,J318,J329)</f>
        <v>0.0136225273964307</v>
      </c>
      <c r="K332" s="4"/>
      <c r="L332" s="4">
        <f>AVERAGE(L307,L318,L329)</f>
        <v>0.0288069983182226</v>
      </c>
      <c r="M332" s="4"/>
      <c r="N332" s="4">
        <f>AVERAGE(N307,N318,N329)</f>
        <v>0.0248862978600347</v>
      </c>
      <c r="O332" s="4">
        <f>SUM(O322:O331)</f>
        <v>238</v>
      </c>
      <c r="P332" s="4">
        <f>SUM(P322:P331)</f>
        <v>9.14</v>
      </c>
      <c r="Q332" s="4"/>
      <c r="R332" s="4">
        <f>AVERAGE(R307,R318,R329)</f>
        <v>0.0385873205170498</v>
      </c>
      <c r="S332" s="4">
        <f>SUM(S322:S331)</f>
        <v>85</v>
      </c>
      <c r="T332" s="4">
        <f>SUM(T322:T331)</f>
        <v>2.77</v>
      </c>
      <c r="U332" s="4"/>
      <c r="V332" s="4">
        <f>AVERAGE(V307,V318,V329)</f>
        <v>0.0325434774352464</v>
      </c>
      <c r="W332" s="4"/>
      <c r="X332" s="4">
        <f>SUM(W322:X331)</f>
        <v>482</v>
      </c>
      <c r="Y332" s="4">
        <f>AVERAGE(Y307,Y318,Y329)</f>
        <v>24.1</v>
      </c>
      <c r="Z332" s="4">
        <f>AVERAGE(Z307,Z318,Z329)</f>
        <v>0.0472073357921404</v>
      </c>
      <c r="AA332" s="4"/>
      <c r="AB332" s="4">
        <f>SUM(AA322:AB331)</f>
        <v>203</v>
      </c>
      <c r="AC332" s="4">
        <f>AVERAGE(AC307,AC318,AC329)</f>
        <v>10.3166666666667</v>
      </c>
      <c r="AD332" s="4">
        <f>AVERAGE(AD307,AD318,AD329)</f>
        <v>0.0400716054041609</v>
      </c>
      <c r="AE332" s="4"/>
      <c r="AG332" s="4">
        <f>AVERAGE(AG307,AG318,AG329)</f>
        <v>0.00778049743988205</v>
      </c>
      <c r="AH332" s="4"/>
      <c r="AI332" s="4">
        <f>AVERAGE(AI307,AI318,AI329)</f>
        <v>0.00492537405335068</v>
      </c>
      <c r="AJ332" s="4"/>
      <c r="AK332" s="4">
        <f>AVERAGE(AK307,AK318,AK329)</f>
        <v>0.0171079137333038</v>
      </c>
      <c r="AL332" s="4"/>
      <c r="AM332" s="4">
        <f>AVERAGE(AM307,AM318,AM329)</f>
        <v>0.0135187308990728</v>
      </c>
      <c r="AN332" s="4"/>
      <c r="AO332" s="4">
        <f>AVERAGE(AO307,AO318,AO329)</f>
        <v>0.0286823896592858</v>
      </c>
      <c r="AP332" s="4"/>
      <c r="AQ332" s="4">
        <f>AVERAGE(AQ307,AQ318,AQ329)</f>
        <v>0.0248200678397286</v>
      </c>
      <c r="AR332" s="4"/>
      <c r="AS332" s="4">
        <f>AVERAGE(AS307,AS318,AS329)</f>
        <v>0.0384641805652297</v>
      </c>
      <c r="AT332" s="4"/>
      <c r="AU332" s="4">
        <f>AVERAGE(AU307,AU318,AU329)</f>
        <v>0.0325022256028848</v>
      </c>
      <c r="AV332" s="4">
        <f>AVERAGE(AV307,AV318,AV329)</f>
        <v>23.85</v>
      </c>
      <c r="AW332" s="4">
        <f>AVERAGE(AW307,AW318,AW329)</f>
        <v>0.0470850693870963</v>
      </c>
      <c r="AX332" s="4"/>
      <c r="AY332" s="4">
        <f>AVERAGE(AY307,AY318,AY329)</f>
        <v>9.73333333333333</v>
      </c>
      <c r="AZ332" s="4">
        <f>AVERAGE(AZ307,AZ318,AZ329)</f>
        <v>0.0399426385083507</v>
      </c>
      <c r="BC332" s="4" t="s">
        <v>11</v>
      </c>
      <c r="BF332" s="4">
        <f>AVERAGE(BF307,BF318,BF329)</f>
        <v>0.00733887363563109</v>
      </c>
      <c r="BG332" s="4"/>
      <c r="BH332" s="4">
        <f>AVERAGE(BH307,BH318,BH329)</f>
        <v>0.00438053368715907</v>
      </c>
      <c r="BI332" s="4"/>
      <c r="BJ332" s="4">
        <f>AVERAGE(BJ307,BJ318,BJ329)</f>
        <v>0.0179154289428965</v>
      </c>
      <c r="BK332" s="4"/>
      <c r="BL332" s="4">
        <f>AVERAGE(BL307,BL318,BL329)</f>
        <v>0.0138289573920276</v>
      </c>
      <c r="BM332" s="4"/>
      <c r="BN332" s="4">
        <f>AVERAGE(BN307,BN318,BN329)</f>
        <v>0.0303111023870181</v>
      </c>
      <c r="BO332" s="4"/>
      <c r="BP332" s="4">
        <f>AVERAGE(BP307,BP318,BP329)</f>
        <v>0.0254003228085046</v>
      </c>
      <c r="BQ332" s="4">
        <f>SUM(BQ322:BQ331)</f>
        <v>263</v>
      </c>
      <c r="BR332" s="4">
        <f>SUM(BR322:BR331)</f>
        <v>11.09</v>
      </c>
      <c r="BS332" s="4"/>
      <c r="BT332" s="4">
        <f>AVERAGE(BT307,BT318,BT329)</f>
        <v>0.0420014502343075</v>
      </c>
      <c r="BU332" s="4">
        <f>SUM(BU322:BU331)</f>
        <v>114</v>
      </c>
      <c r="BV332" s="4">
        <f>SUM(BV322:BV331)</f>
        <v>3.93</v>
      </c>
      <c r="BW332" s="4"/>
      <c r="BX332" s="4">
        <f>AVERAGE(BX307,BX318,BX329)</f>
        <v>0.0345787970221061</v>
      </c>
      <c r="BY332" s="4"/>
      <c r="BZ332" s="4">
        <f>SUM(BY322:BZ331)</f>
        <v>519</v>
      </c>
      <c r="CA332" s="4">
        <f>AVERAGE(CA307,CA318,CA329)</f>
        <v>25.85</v>
      </c>
      <c r="CB332" s="4">
        <f>AVERAGE(CB307,CB318,CB329)</f>
        <v>0.0503280005553144</v>
      </c>
      <c r="CC332" s="4"/>
      <c r="CD332" s="4">
        <f>SUM(CC322:CD331)</f>
        <v>267</v>
      </c>
      <c r="CE332" s="4">
        <f>AVERAGE(CE307,CE318,CE329)</f>
        <v>13.0166666666667</v>
      </c>
      <c r="CF332" s="4">
        <f>AVERAGE(CF307,CF318,CF329)</f>
        <v>0.0427656883247322</v>
      </c>
      <c r="CG332" s="4"/>
      <c r="CH332" s="4"/>
      <c r="CI332" s="4">
        <f>AVERAGE(CI307,CI318,CI329)</f>
        <v>0.00722898642855092</v>
      </c>
      <c r="CJ332" s="4"/>
      <c r="CK332" s="4">
        <f>AVERAGE(CK307,CK318,CK329)</f>
        <v>0.00423692299601833</v>
      </c>
      <c r="CL332" s="4"/>
      <c r="CM332" s="4">
        <f>AVERAGE(CM307,CM318,CM329)</f>
        <v>0.0178093429815798</v>
      </c>
      <c r="CN332" s="4"/>
      <c r="CO332" s="4">
        <f>AVERAGE(CO307,CO318,CO329)</f>
        <v>0.0136941605237198</v>
      </c>
      <c r="CP332" s="4"/>
      <c r="CQ332" s="4">
        <f>AVERAGE(CQ307,CQ318,CQ329)</f>
        <v>0.0301494526847787</v>
      </c>
      <c r="CR332" s="4"/>
      <c r="CS332" s="4">
        <f>AVERAGE(CS307,CS318,CS329)</f>
        <v>0.0252719049511877</v>
      </c>
      <c r="CT332" s="4"/>
      <c r="CU332" s="4">
        <f>AVERAGE(CU307,CU318,CU329)</f>
        <v>0.0418794033196312</v>
      </c>
      <c r="CV332" s="4"/>
      <c r="CW332" s="4">
        <f>AVERAGE(CW307,CW318,CW329)</f>
        <v>0.0344709244554091</v>
      </c>
      <c r="CX332" s="4">
        <f>AVERAGE(CX307,CX318,CX329)</f>
        <v>25.2166666666667</v>
      </c>
      <c r="CY332" s="4">
        <f>AVERAGE(CY307,CY318,CY329)</f>
        <v>0.0502052956004262</v>
      </c>
      <c r="CZ332" s="4"/>
      <c r="DA332" s="4">
        <f>AVERAGE(DA307,DA318,DA329)</f>
        <v>12.3333333333333</v>
      </c>
      <c r="DB332" s="4">
        <f>AVERAGE(DB307,DB318,DB329)</f>
        <v>0.0426364183533496</v>
      </c>
    </row>
    <row r="333" spans="1:106">
      <c r="A333" s="3" t="s">
        <v>64</v>
      </c>
      <c r="B333" s="1">
        <v>65</v>
      </c>
      <c r="C333" s="1">
        <v>227</v>
      </c>
      <c r="D333" s="1">
        <v>2.91</v>
      </c>
      <c r="E333" s="1">
        <v>93</v>
      </c>
      <c r="F333" s="1">
        <v>1.57</v>
      </c>
      <c r="G333" s="1">
        <v>264</v>
      </c>
      <c r="H333" s="1">
        <v>4.49</v>
      </c>
      <c r="I333" s="1">
        <v>128</v>
      </c>
      <c r="J333" s="1">
        <v>1.77</v>
      </c>
      <c r="K333" s="1">
        <v>227</v>
      </c>
      <c r="L333" s="1">
        <v>7.68</v>
      </c>
      <c r="M333" s="1">
        <v>53</v>
      </c>
      <c r="N333" s="1">
        <v>2.42</v>
      </c>
      <c r="O333" s="1">
        <v>24</v>
      </c>
      <c r="P333" s="1">
        <v>0.93</v>
      </c>
      <c r="S333" s="1">
        <v>7</v>
      </c>
      <c r="T333" s="1">
        <v>0.21</v>
      </c>
      <c r="W333" s="1">
        <v>26</v>
      </c>
      <c r="X333" s="1">
        <v>25</v>
      </c>
      <c r="Y333" s="1">
        <v>23.99</v>
      </c>
      <c r="AA333" s="1">
        <v>7</v>
      </c>
      <c r="AB333" s="1">
        <v>12</v>
      </c>
      <c r="AC333" s="1">
        <v>9.12</v>
      </c>
      <c r="AE333" s="3"/>
      <c r="AF333" s="1">
        <v>211</v>
      </c>
      <c r="AG333" s="1">
        <v>2.73</v>
      </c>
      <c r="AH333" s="1">
        <v>106</v>
      </c>
      <c r="AI333" s="1">
        <v>1.62</v>
      </c>
      <c r="AJ333" s="1">
        <v>239</v>
      </c>
      <c r="AK333" s="1">
        <v>5.14</v>
      </c>
      <c r="AL333" s="1">
        <v>96</v>
      </c>
      <c r="AM333" s="1">
        <v>2.42</v>
      </c>
      <c r="AN333" s="1">
        <v>263</v>
      </c>
      <c r="AO333" s="1">
        <v>8.69</v>
      </c>
      <c r="AP333" s="1">
        <v>94</v>
      </c>
      <c r="AQ333" s="1">
        <v>3.43</v>
      </c>
      <c r="AR333" s="1">
        <v>219</v>
      </c>
      <c r="AS333" s="1">
        <v>8.34</v>
      </c>
      <c r="AT333" s="1">
        <v>89</v>
      </c>
      <c r="AU333" s="1">
        <v>2.86</v>
      </c>
      <c r="AV333" s="1">
        <v>466</v>
      </c>
      <c r="AW333" s="1">
        <v>21.98</v>
      </c>
      <c r="AY333" s="1">
        <v>194</v>
      </c>
      <c r="AZ333" s="1">
        <v>7.83</v>
      </c>
      <c r="BC333" s="3" t="s">
        <v>64</v>
      </c>
      <c r="BD333" s="1">
        <v>134</v>
      </c>
      <c r="BE333" s="1">
        <v>208</v>
      </c>
      <c r="BF333" s="1">
        <v>2.62</v>
      </c>
      <c r="BG333" s="1">
        <v>146</v>
      </c>
      <c r="BH333" s="1">
        <v>1.73</v>
      </c>
      <c r="BI333" s="1">
        <v>237</v>
      </c>
      <c r="BJ333" s="1">
        <v>4.25</v>
      </c>
      <c r="BK333" s="1">
        <v>152</v>
      </c>
      <c r="BL333" s="1">
        <v>2.1</v>
      </c>
      <c r="BM333" s="1">
        <v>242</v>
      </c>
      <c r="BN333" s="1">
        <v>8.42</v>
      </c>
      <c r="BO333" s="1">
        <v>78</v>
      </c>
      <c r="BP333" s="1">
        <v>3.07</v>
      </c>
      <c r="BQ333" s="1">
        <v>25</v>
      </c>
      <c r="BR333" s="1">
        <v>1.01</v>
      </c>
      <c r="BU333" s="1">
        <v>13</v>
      </c>
      <c r="BV333" s="1">
        <v>0.45</v>
      </c>
      <c r="BY333" s="1">
        <v>28</v>
      </c>
      <c r="BZ333" s="1">
        <v>23</v>
      </c>
      <c r="CA333" s="1">
        <v>27.29</v>
      </c>
      <c r="CC333" s="1">
        <v>10</v>
      </c>
      <c r="CD333" s="1">
        <v>11</v>
      </c>
      <c r="CE333" s="1">
        <v>11.99</v>
      </c>
      <c r="CG333" s="3"/>
      <c r="CH333" s="1">
        <v>184</v>
      </c>
      <c r="CI333" s="1">
        <v>2.42</v>
      </c>
      <c r="CJ333" s="1">
        <v>116</v>
      </c>
      <c r="CK333" s="1">
        <v>1.59</v>
      </c>
      <c r="CL333" s="1">
        <v>208</v>
      </c>
      <c r="CM333" s="1">
        <v>4.8</v>
      </c>
      <c r="CN333" s="1">
        <v>138</v>
      </c>
      <c r="CO333" s="1">
        <v>2.99</v>
      </c>
      <c r="CP333" s="1">
        <v>240</v>
      </c>
      <c r="CQ333" s="1">
        <v>8.33</v>
      </c>
      <c r="CR333" s="1">
        <v>99</v>
      </c>
      <c r="CS333" s="1">
        <v>3.59</v>
      </c>
      <c r="CT333" s="1">
        <v>257</v>
      </c>
      <c r="CU333" s="1">
        <v>10.78</v>
      </c>
      <c r="CV333" s="1">
        <v>118</v>
      </c>
      <c r="CW333" s="1">
        <v>4.06</v>
      </c>
      <c r="CX333" s="1">
        <v>506</v>
      </c>
      <c r="CY333" s="1">
        <v>25.41</v>
      </c>
      <c r="DA333" s="1">
        <v>243</v>
      </c>
      <c r="DB333" s="1">
        <v>10.35</v>
      </c>
    </row>
    <row r="334" spans="1:97">
      <c r="A334" s="3"/>
      <c r="D334" s="1">
        <v>1.10044</v>
      </c>
      <c r="F334" s="1">
        <v>1.10044</v>
      </c>
      <c r="L334" s="1">
        <v>1.10044</v>
      </c>
      <c r="N334" s="1">
        <v>1.10044</v>
      </c>
      <c r="O334" s="1">
        <v>29</v>
      </c>
      <c r="P334" s="1">
        <v>1.16</v>
      </c>
      <c r="R334" s="1">
        <f>O343</f>
        <v>224</v>
      </c>
      <c r="S334" s="1">
        <v>14</v>
      </c>
      <c r="T334" s="1">
        <v>0.51</v>
      </c>
      <c r="V334" s="1">
        <f>S343</f>
        <v>84</v>
      </c>
      <c r="W334" s="1">
        <v>27</v>
      </c>
      <c r="X334" s="1">
        <v>27</v>
      </c>
      <c r="Y334" s="1">
        <v>1.10044</v>
      </c>
      <c r="AA334" s="1">
        <v>8</v>
      </c>
      <c r="AB334" s="1">
        <v>6</v>
      </c>
      <c r="AC334" s="1">
        <v>1.10044</v>
      </c>
      <c r="AE334" s="3"/>
      <c r="AG334" s="1">
        <v>1.10044</v>
      </c>
      <c r="AI334" s="1">
        <v>1.10044</v>
      </c>
      <c r="AK334" s="1">
        <v>1.10044</v>
      </c>
      <c r="AM334" s="1">
        <v>1.10044</v>
      </c>
      <c r="AO334" s="1">
        <v>1.10044</v>
      </c>
      <c r="AQ334" s="1">
        <v>1.10044</v>
      </c>
      <c r="BC334" s="3"/>
      <c r="BF334" s="1">
        <v>1.10044</v>
      </c>
      <c r="BH334" s="1">
        <v>1.10044</v>
      </c>
      <c r="BN334" s="1">
        <v>1.10044</v>
      </c>
      <c r="BP334" s="1">
        <v>1.10044</v>
      </c>
      <c r="BQ334" s="1">
        <v>26</v>
      </c>
      <c r="BR334" s="1">
        <v>1.16</v>
      </c>
      <c r="BT334" s="1">
        <f>BQ343</f>
        <v>267</v>
      </c>
      <c r="BU334" s="1">
        <v>12</v>
      </c>
      <c r="BV334" s="1">
        <v>0.41</v>
      </c>
      <c r="BX334" s="1">
        <f>BU343</f>
        <v>145</v>
      </c>
      <c r="BY334" s="1">
        <v>25</v>
      </c>
      <c r="BZ334" s="1">
        <v>21</v>
      </c>
      <c r="CA334" s="1">
        <v>1.10044</v>
      </c>
      <c r="CC334" s="1">
        <v>15</v>
      </c>
      <c r="CD334" s="1">
        <v>14</v>
      </c>
      <c r="CE334" s="1">
        <v>1.10044</v>
      </c>
      <c r="CG334" s="3"/>
      <c r="CI334" s="1">
        <v>1.10044</v>
      </c>
      <c r="CK334" s="1">
        <v>1.10044</v>
      </c>
      <c r="CM334" s="1">
        <v>1.10044</v>
      </c>
      <c r="CO334" s="1">
        <v>1.10044</v>
      </c>
      <c r="CQ334" s="1">
        <v>1.10044</v>
      </c>
      <c r="CS334" s="1">
        <v>1.10044</v>
      </c>
    </row>
    <row r="335" spans="1:97">
      <c r="A335" s="3"/>
      <c r="D335" s="1">
        <f>D333-D334</f>
        <v>1.80956</v>
      </c>
      <c r="F335" s="1">
        <f>F333-F334</f>
        <v>0.46956</v>
      </c>
      <c r="H335" s="1">
        <f>H333</f>
        <v>4.49</v>
      </c>
      <c r="J335" s="1">
        <f>J333</f>
        <v>1.77</v>
      </c>
      <c r="L335" s="1">
        <f>L333-L334</f>
        <v>6.57956</v>
      </c>
      <c r="N335" s="1">
        <f>N333-N334</f>
        <v>1.31956</v>
      </c>
      <c r="O335" s="1">
        <v>18</v>
      </c>
      <c r="P335" s="1">
        <v>0.71</v>
      </c>
      <c r="R335" s="1">
        <f>P343</f>
        <v>8.56</v>
      </c>
      <c r="S335" s="1">
        <v>8</v>
      </c>
      <c r="T335" s="1">
        <v>0.23</v>
      </c>
      <c r="V335" s="1">
        <f>T343</f>
        <v>2.71</v>
      </c>
      <c r="W335" s="1">
        <v>22</v>
      </c>
      <c r="X335" s="1">
        <v>21</v>
      </c>
      <c r="Y335" s="1">
        <f>Y333-Y334</f>
        <v>22.88956</v>
      </c>
      <c r="AA335" s="1">
        <v>6</v>
      </c>
      <c r="AB335" s="1">
        <v>13</v>
      </c>
      <c r="AC335" s="1">
        <f>AC333-AC334</f>
        <v>8.01956</v>
      </c>
      <c r="AE335" s="3"/>
      <c r="AG335" s="1">
        <f>AG333-AG334</f>
        <v>1.62956</v>
      </c>
      <c r="AI335" s="1">
        <f>AI333-AI334</f>
        <v>0.51956</v>
      </c>
      <c r="AK335" s="1">
        <f>AK333-AK334</f>
        <v>4.03956</v>
      </c>
      <c r="AM335" s="1">
        <f>AM333-AM334</f>
        <v>1.31956</v>
      </c>
      <c r="AO335" s="1">
        <f>AO333-AO334</f>
        <v>7.58956</v>
      </c>
      <c r="AQ335" s="1">
        <f>AQ333-AQ334</f>
        <v>2.32956</v>
      </c>
      <c r="BC335" s="3"/>
      <c r="BF335" s="1">
        <f>BF333-BF334</f>
        <v>1.51956</v>
      </c>
      <c r="BH335" s="1">
        <f>BH333-BH334</f>
        <v>0.62956</v>
      </c>
      <c r="BJ335" s="1">
        <f>BJ333</f>
        <v>4.25</v>
      </c>
      <c r="BL335" s="1">
        <f>BL333</f>
        <v>2.1</v>
      </c>
      <c r="BN335" s="1">
        <f>BN333-BN334</f>
        <v>7.31956</v>
      </c>
      <c r="BP335" s="1">
        <f>BP333-BP334</f>
        <v>1.96956</v>
      </c>
      <c r="BQ335" s="1">
        <v>26</v>
      </c>
      <c r="BR335" s="1">
        <v>1.13</v>
      </c>
      <c r="BT335" s="1">
        <f>BR343</f>
        <v>11.23</v>
      </c>
      <c r="BU335" s="1">
        <v>14</v>
      </c>
      <c r="BV335" s="1">
        <v>0.51</v>
      </c>
      <c r="BX335" s="1">
        <f>BV343</f>
        <v>5</v>
      </c>
      <c r="BY335" s="1">
        <v>25</v>
      </c>
      <c r="BZ335" s="1">
        <v>27</v>
      </c>
      <c r="CA335" s="1">
        <f>CA333-CA334</f>
        <v>26.18956</v>
      </c>
      <c r="CC335" s="1">
        <v>10</v>
      </c>
      <c r="CD335" s="1">
        <v>11</v>
      </c>
      <c r="CE335" s="1">
        <f>CE333-CE334</f>
        <v>10.88956</v>
      </c>
      <c r="CG335" s="3"/>
      <c r="CI335" s="1">
        <f>CI333-CI334</f>
        <v>1.31956</v>
      </c>
      <c r="CK335" s="1">
        <f>CK333-CK334</f>
        <v>0.48956</v>
      </c>
      <c r="CM335" s="1">
        <f>CM333-CM334</f>
        <v>3.69956</v>
      </c>
      <c r="CO335" s="1">
        <f>CO333-CO334</f>
        <v>1.88956</v>
      </c>
      <c r="CQ335" s="1">
        <f>CQ333-CQ334</f>
        <v>7.22956</v>
      </c>
      <c r="CS335" s="1">
        <f>CS333-CS334</f>
        <v>2.48956</v>
      </c>
    </row>
    <row r="336" spans="1:85">
      <c r="A336" s="3"/>
      <c r="O336" s="1">
        <v>23</v>
      </c>
      <c r="P336" s="1">
        <v>0.91</v>
      </c>
      <c r="S336" s="1">
        <v>6</v>
      </c>
      <c r="T336" s="1">
        <v>0.14</v>
      </c>
      <c r="W336" s="1">
        <v>22</v>
      </c>
      <c r="X336" s="1">
        <v>28</v>
      </c>
      <c r="AA336" s="1">
        <v>9</v>
      </c>
      <c r="AB336" s="1">
        <v>15</v>
      </c>
      <c r="AE336" s="3"/>
      <c r="BC336" s="3"/>
      <c r="BQ336" s="1">
        <v>19</v>
      </c>
      <c r="BR336" s="1">
        <v>0.81</v>
      </c>
      <c r="BU336" s="1">
        <v>6</v>
      </c>
      <c r="BV336" s="1">
        <v>0.21</v>
      </c>
      <c r="BY336" s="1">
        <v>25</v>
      </c>
      <c r="BZ336" s="1">
        <v>21</v>
      </c>
      <c r="CC336" s="1">
        <v>16</v>
      </c>
      <c r="CD336" s="1">
        <v>8</v>
      </c>
      <c r="CG336" s="3"/>
    </row>
    <row r="337" spans="1:85">
      <c r="A337" s="3"/>
      <c r="O337" s="1">
        <v>18</v>
      </c>
      <c r="P337" s="1">
        <v>0.65</v>
      </c>
      <c r="S337" s="1">
        <v>6</v>
      </c>
      <c r="T337" s="1">
        <v>0.21</v>
      </c>
      <c r="W337" s="1">
        <v>27</v>
      </c>
      <c r="X337" s="1">
        <v>23</v>
      </c>
      <c r="AA337" s="1">
        <v>11</v>
      </c>
      <c r="AB337" s="1">
        <v>13</v>
      </c>
      <c r="AE337" s="3"/>
      <c r="BC337" s="3"/>
      <c r="BQ337" s="1">
        <v>29</v>
      </c>
      <c r="BR337" s="1">
        <v>1.27</v>
      </c>
      <c r="BU337" s="1">
        <v>14</v>
      </c>
      <c r="BV337" s="1">
        <v>0.53</v>
      </c>
      <c r="BY337" s="1">
        <v>23</v>
      </c>
      <c r="BZ337" s="1">
        <v>29</v>
      </c>
      <c r="CC337" s="1">
        <v>13</v>
      </c>
      <c r="CD337" s="1">
        <v>8</v>
      </c>
      <c r="CG337" s="3"/>
    </row>
    <row r="338" spans="1:106">
      <c r="A338" s="3"/>
      <c r="O338" s="1">
        <v>19</v>
      </c>
      <c r="P338" s="1">
        <v>0.68</v>
      </c>
      <c r="S338" s="1">
        <v>11</v>
      </c>
      <c r="T338" s="1">
        <v>0.39</v>
      </c>
      <c r="W338" s="1">
        <v>24</v>
      </c>
      <c r="X338" s="1">
        <v>28</v>
      </c>
      <c r="AA338" s="1">
        <v>7</v>
      </c>
      <c r="AB338" s="1">
        <v>12</v>
      </c>
      <c r="AD338" s="1">
        <f>Y340*Z340+AC340*AD340</f>
        <v>1.545456</v>
      </c>
      <c r="AE338" s="3"/>
      <c r="AZ338" s="1">
        <f>AV340*AW340+AY340*AZ340</f>
        <v>1.4905</v>
      </c>
      <c r="BC338" s="3"/>
      <c r="BQ338" s="1">
        <v>32</v>
      </c>
      <c r="BR338" s="1">
        <v>1.29</v>
      </c>
      <c r="BU338" s="1">
        <v>18</v>
      </c>
      <c r="BV338" s="1">
        <v>0.63</v>
      </c>
      <c r="BY338" s="1">
        <v>26</v>
      </c>
      <c r="BZ338" s="1">
        <v>28</v>
      </c>
      <c r="CC338" s="1">
        <v>14</v>
      </c>
      <c r="CD338" s="1">
        <v>10</v>
      </c>
      <c r="CF338" s="1">
        <f>CA340*CB340+CE340*CF340</f>
        <v>1.853956</v>
      </c>
      <c r="CG338" s="3"/>
      <c r="DB338" s="1">
        <f>CX340*CY340+DA340*DB340</f>
        <v>1.788</v>
      </c>
    </row>
    <row r="339" spans="1:85">
      <c r="A339" s="3"/>
      <c r="O339" s="1">
        <v>29</v>
      </c>
      <c r="P339" s="1">
        <v>1.18</v>
      </c>
      <c r="S339" s="1">
        <v>13</v>
      </c>
      <c r="T339" s="1">
        <v>0.45</v>
      </c>
      <c r="W339" s="1">
        <v>23</v>
      </c>
      <c r="X339" s="1">
        <v>28</v>
      </c>
      <c r="AA339" s="1">
        <v>7</v>
      </c>
      <c r="AB339" s="1">
        <v>13</v>
      </c>
      <c r="AE339" s="3"/>
      <c r="BC339" s="3"/>
      <c r="BQ339" s="1">
        <v>30</v>
      </c>
      <c r="BR339" s="1">
        <v>1.22</v>
      </c>
      <c r="BU339" s="1">
        <v>18</v>
      </c>
      <c r="BV339" s="1">
        <v>0.65</v>
      </c>
      <c r="BY339" s="1">
        <v>27</v>
      </c>
      <c r="BZ339" s="1">
        <v>22</v>
      </c>
      <c r="CC339" s="1">
        <v>12</v>
      </c>
      <c r="CD339" s="1">
        <v>17</v>
      </c>
      <c r="CG339" s="3"/>
    </row>
    <row r="340" spans="1:106">
      <c r="A340" s="3"/>
      <c r="C340" s="1">
        <f>C333</f>
        <v>227</v>
      </c>
      <c r="D340" s="1">
        <f>D335/C333</f>
        <v>0.00797162995594714</v>
      </c>
      <c r="E340" s="1">
        <f>E333</f>
        <v>93</v>
      </c>
      <c r="F340" s="1">
        <f>F335/E333</f>
        <v>0.00504903225806452</v>
      </c>
      <c r="G340" s="1">
        <f>G333</f>
        <v>264</v>
      </c>
      <c r="H340" s="1">
        <f>H335/G333</f>
        <v>0.0170075757575758</v>
      </c>
      <c r="I340" s="1">
        <f>I333</f>
        <v>128</v>
      </c>
      <c r="J340" s="1">
        <f>J335/I333</f>
        <v>0.013828125</v>
      </c>
      <c r="K340" s="1">
        <f>K333</f>
        <v>227</v>
      </c>
      <c r="L340" s="1">
        <f>L335/K333</f>
        <v>0.028984845814978</v>
      </c>
      <c r="M340" s="1">
        <f>M333</f>
        <v>53</v>
      </c>
      <c r="N340" s="1">
        <f>N335/M333</f>
        <v>0.024897358490566</v>
      </c>
      <c r="O340" s="1">
        <v>22</v>
      </c>
      <c r="P340" s="1">
        <v>0.82</v>
      </c>
      <c r="Q340" s="1">
        <f>O343</f>
        <v>224</v>
      </c>
      <c r="R340" s="1">
        <f>R335/R334</f>
        <v>0.0382142857142857</v>
      </c>
      <c r="S340" s="1">
        <v>7</v>
      </c>
      <c r="T340" s="1">
        <v>0.24</v>
      </c>
      <c r="U340" s="1">
        <f>S343</f>
        <v>84</v>
      </c>
      <c r="V340" s="1">
        <f>V335/V334</f>
        <v>0.0322619047619048</v>
      </c>
      <c r="W340" s="1">
        <v>19</v>
      </c>
      <c r="X340" s="1">
        <v>22</v>
      </c>
      <c r="Y340" s="1">
        <f>X343/20</f>
        <v>24.2</v>
      </c>
      <c r="Z340" s="1">
        <f>Y335/X343</f>
        <v>0.047292479338843</v>
      </c>
      <c r="AA340" s="1">
        <v>7</v>
      </c>
      <c r="AB340" s="1">
        <v>13</v>
      </c>
      <c r="AC340" s="1">
        <f>AB343/20</f>
        <v>9.9</v>
      </c>
      <c r="AD340" s="1">
        <f>AC335/AB343</f>
        <v>0.0405028282828283</v>
      </c>
      <c r="AE340" s="3"/>
      <c r="AF340" s="1">
        <f>AF333</f>
        <v>211</v>
      </c>
      <c r="AG340" s="1">
        <f>AG335/AF333</f>
        <v>0.00772303317535545</v>
      </c>
      <c r="AH340" s="1">
        <f>AH333</f>
        <v>106</v>
      </c>
      <c r="AI340" s="1">
        <f>AI335/AH333</f>
        <v>0.00490150943396226</v>
      </c>
      <c r="AJ340" s="1">
        <f>AJ333</f>
        <v>239</v>
      </c>
      <c r="AK340" s="1">
        <f>AK335/AJ333</f>
        <v>0.0169019246861925</v>
      </c>
      <c r="AL340" s="1">
        <f>AL333</f>
        <v>96</v>
      </c>
      <c r="AM340" s="1">
        <f>AM335/AL333</f>
        <v>0.0137454166666667</v>
      </c>
      <c r="AN340" s="1">
        <f>AN333</f>
        <v>263</v>
      </c>
      <c r="AO340" s="1">
        <f>AO335/AN333</f>
        <v>0.0288576425855513</v>
      </c>
      <c r="AP340" s="1">
        <f>AP333</f>
        <v>94</v>
      </c>
      <c r="AQ340" s="1">
        <f>AQ335/AP333</f>
        <v>0.0247825531914894</v>
      </c>
      <c r="AR340" s="1">
        <f>AR333</f>
        <v>219</v>
      </c>
      <c r="AS340" s="1">
        <f>AS333/AR333</f>
        <v>0.0380821917808219</v>
      </c>
      <c r="AT340" s="1">
        <f>AT333</f>
        <v>89</v>
      </c>
      <c r="AU340" s="1">
        <f>AU333/AT333</f>
        <v>0.0321348314606742</v>
      </c>
      <c r="AV340" s="1">
        <f>AV333/20</f>
        <v>23.3</v>
      </c>
      <c r="AW340" s="1">
        <f>AW333/AV333</f>
        <v>0.0471673819742489</v>
      </c>
      <c r="AY340" s="1">
        <f>AY333/20</f>
        <v>9.7</v>
      </c>
      <c r="AZ340" s="1">
        <f>AZ333/AY333</f>
        <v>0.040360824742268</v>
      </c>
      <c r="BC340" s="3"/>
      <c r="BE340" s="1">
        <f>BE333</f>
        <v>208</v>
      </c>
      <c r="BF340" s="1">
        <f>BF335/BE333</f>
        <v>0.00730557692307692</v>
      </c>
      <c r="BG340" s="1">
        <f>BG333</f>
        <v>146</v>
      </c>
      <c r="BH340" s="1">
        <f>BH335/BG333</f>
        <v>0.00431205479452055</v>
      </c>
      <c r="BI340" s="1">
        <f>BI333</f>
        <v>237</v>
      </c>
      <c r="BJ340" s="1">
        <f>BJ335/BI333</f>
        <v>0.0179324894514768</v>
      </c>
      <c r="BK340" s="1">
        <f>BK333</f>
        <v>152</v>
      </c>
      <c r="BL340" s="1">
        <f>BL335/BK333</f>
        <v>0.0138157894736842</v>
      </c>
      <c r="BM340" s="1">
        <f>BM333</f>
        <v>242</v>
      </c>
      <c r="BN340" s="1">
        <f>BN335/BM333</f>
        <v>0.0302461157024793</v>
      </c>
      <c r="BO340" s="1">
        <f>BO333</f>
        <v>78</v>
      </c>
      <c r="BP340" s="1">
        <f>BP335/BO333</f>
        <v>0.0252507692307692</v>
      </c>
      <c r="BQ340" s="1">
        <v>28</v>
      </c>
      <c r="BR340" s="1">
        <v>1.21</v>
      </c>
      <c r="BS340" s="1">
        <f>BQ343</f>
        <v>267</v>
      </c>
      <c r="BT340" s="1">
        <f>BT335/BT334</f>
        <v>0.0420599250936329</v>
      </c>
      <c r="BU340" s="1">
        <v>22</v>
      </c>
      <c r="BV340" s="1">
        <v>0.68</v>
      </c>
      <c r="BW340" s="1">
        <f>BU343</f>
        <v>145</v>
      </c>
      <c r="BX340" s="1">
        <f>BX335/BX334</f>
        <v>0.0344827586206897</v>
      </c>
      <c r="BY340" s="1">
        <v>24</v>
      </c>
      <c r="BZ340" s="1">
        <v>31</v>
      </c>
      <c r="CA340" s="1">
        <f>BZ343/20</f>
        <v>26</v>
      </c>
      <c r="CB340" s="1">
        <f>CA335/BZ343</f>
        <v>0.0503645384615385</v>
      </c>
      <c r="CC340" s="1">
        <v>15</v>
      </c>
      <c r="CD340" s="1">
        <v>10</v>
      </c>
      <c r="CE340" s="1">
        <f>CD343/20</f>
        <v>12.75</v>
      </c>
      <c r="CF340" s="1">
        <f>CE335/CD343</f>
        <v>0.0427041568627451</v>
      </c>
      <c r="CG340" s="3"/>
      <c r="CH340" s="1">
        <f>CH333</f>
        <v>184</v>
      </c>
      <c r="CI340" s="1">
        <f>CI335/CH333</f>
        <v>0.00717152173913043</v>
      </c>
      <c r="CJ340" s="1">
        <f>CJ333</f>
        <v>116</v>
      </c>
      <c r="CK340" s="1">
        <f>CK335/CJ333</f>
        <v>0.00422034482758621</v>
      </c>
      <c r="CL340" s="1">
        <f>CL333</f>
        <v>208</v>
      </c>
      <c r="CM340" s="1">
        <f>CM335/CL333</f>
        <v>0.0177863461538462</v>
      </c>
      <c r="CN340" s="1">
        <f>CN333</f>
        <v>138</v>
      </c>
      <c r="CO340" s="1">
        <f>CO335/CN333</f>
        <v>0.0136924637681159</v>
      </c>
      <c r="CP340" s="1">
        <f>CP333</f>
        <v>240</v>
      </c>
      <c r="CQ340" s="1">
        <f>CQ335/CP333</f>
        <v>0.0301231666666667</v>
      </c>
      <c r="CR340" s="1">
        <f>CR333</f>
        <v>99</v>
      </c>
      <c r="CS340" s="1">
        <f>CS335/CR333</f>
        <v>0.0251470707070707</v>
      </c>
      <c r="CT340" s="1">
        <f>CT333</f>
        <v>257</v>
      </c>
      <c r="CU340" s="1">
        <f>CU333/CT333</f>
        <v>0.0419455252918288</v>
      </c>
      <c r="CV340" s="1">
        <f>CV333</f>
        <v>118</v>
      </c>
      <c r="CW340" s="1">
        <f>CW333/CV333</f>
        <v>0.0344067796610169</v>
      </c>
      <c r="CX340" s="1">
        <f>CX333/20</f>
        <v>25.3</v>
      </c>
      <c r="CY340" s="1">
        <f>CY333/CX333</f>
        <v>0.0502173913043478</v>
      </c>
      <c r="DA340" s="1">
        <f>DA333/20</f>
        <v>12.15</v>
      </c>
      <c r="DB340" s="1">
        <f>DB333/DA333</f>
        <v>0.0425925925925926</v>
      </c>
    </row>
    <row r="341" spans="1:106">
      <c r="A341" s="3"/>
      <c r="O341" s="1">
        <v>17</v>
      </c>
      <c r="P341" s="1">
        <v>0.53</v>
      </c>
      <c r="S341" s="1">
        <v>4</v>
      </c>
      <c r="T341" s="1">
        <v>0.1</v>
      </c>
      <c r="W341" s="1">
        <v>26</v>
      </c>
      <c r="X341" s="1">
        <v>22</v>
      </c>
      <c r="AA341" s="1">
        <v>5</v>
      </c>
      <c r="AB341" s="1">
        <v>16</v>
      </c>
      <c r="AE341" s="3"/>
      <c r="BC341" s="3"/>
      <c r="BN341" s="1">
        <f>BN340-BJ340</f>
        <v>0.0123136262510025</v>
      </c>
      <c r="BP341" s="1">
        <f>BP340-BL340</f>
        <v>0.011434979757085</v>
      </c>
      <c r="BQ341" s="1">
        <v>21</v>
      </c>
      <c r="BR341" s="1">
        <v>0.86</v>
      </c>
      <c r="BT341" s="1">
        <f>BT340-BN340</f>
        <v>0.0118138093911536</v>
      </c>
      <c r="BU341" s="1">
        <v>8</v>
      </c>
      <c r="BV341" s="1">
        <v>0.28</v>
      </c>
      <c r="BX341" s="1">
        <f>BX340-BP340</f>
        <v>0.00923198938992044</v>
      </c>
      <c r="BY341" s="1">
        <v>29</v>
      </c>
      <c r="BZ341" s="1">
        <v>24</v>
      </c>
      <c r="CB341" s="1">
        <f>CB340-BT340</f>
        <v>0.00830461336790551</v>
      </c>
      <c r="CC341" s="1">
        <v>17</v>
      </c>
      <c r="CD341" s="1">
        <v>14</v>
      </c>
      <c r="CF341" s="1">
        <f>CF340-BX340</f>
        <v>0.00822139824205544</v>
      </c>
      <c r="CG341" s="3"/>
      <c r="CI341" s="1">
        <f>CI340-0</f>
        <v>0.00717152173913043</v>
      </c>
      <c r="CK341" s="1">
        <f>CK340-0</f>
        <v>0.00422034482758621</v>
      </c>
      <c r="CM341" s="1">
        <f>CM340-CI340</f>
        <v>0.0106148244147157</v>
      </c>
      <c r="CO341" s="1">
        <f>CO340-CK340</f>
        <v>0.00947211894052974</v>
      </c>
      <c r="CQ341" s="1">
        <f>CQ340-CM340</f>
        <v>0.0123368205128205</v>
      </c>
      <c r="CS341" s="1">
        <f>CS340-CO340</f>
        <v>0.0114546069389548</v>
      </c>
      <c r="CU341" s="1">
        <f>CU340-CQ340</f>
        <v>0.0118223586251621</v>
      </c>
      <c r="CW341" s="1">
        <f>CW340-CS340</f>
        <v>0.00925970895394624</v>
      </c>
      <c r="CY341" s="1">
        <f>CY340-CU340</f>
        <v>0.00827186601251903</v>
      </c>
      <c r="DB341" s="1">
        <f>DB340-CW340</f>
        <v>0.00818581293157564</v>
      </c>
    </row>
    <row r="342" spans="1:85">
      <c r="A342" s="3"/>
      <c r="O342" s="1">
        <v>25</v>
      </c>
      <c r="P342" s="1">
        <v>0.99</v>
      </c>
      <c r="S342" s="1">
        <v>8</v>
      </c>
      <c r="T342" s="1">
        <v>0.23</v>
      </c>
      <c r="W342" s="1">
        <v>24</v>
      </c>
      <c r="X342" s="1">
        <v>20</v>
      </c>
      <c r="AA342" s="1">
        <v>5</v>
      </c>
      <c r="AB342" s="1">
        <v>13</v>
      </c>
      <c r="AE342" s="3"/>
      <c r="BC342" s="3"/>
      <c r="BQ342" s="1">
        <v>31</v>
      </c>
      <c r="BR342" s="1">
        <v>1.27</v>
      </c>
      <c r="BU342" s="1">
        <v>20</v>
      </c>
      <c r="BV342" s="1">
        <v>0.65</v>
      </c>
      <c r="BY342" s="1">
        <v>28</v>
      </c>
      <c r="BZ342" s="1">
        <v>34</v>
      </c>
      <c r="CC342" s="1">
        <v>16</v>
      </c>
      <c r="CD342" s="1">
        <v>14</v>
      </c>
      <c r="CG342" s="3"/>
    </row>
    <row r="343" spans="1:82">
      <c r="A343" s="4" t="s">
        <v>11</v>
      </c>
      <c r="O343" s="1">
        <f>SUM(O333:O342)</f>
        <v>224</v>
      </c>
      <c r="P343" s="1">
        <f>SUM(P333:P342)</f>
        <v>8.56</v>
      </c>
      <c r="S343" s="1">
        <f>SUM(S333:S342)</f>
        <v>84</v>
      </c>
      <c r="T343" s="1">
        <f>SUM(T333:T342)</f>
        <v>2.71</v>
      </c>
      <c r="X343" s="1">
        <f>SUM(W333:X342)</f>
        <v>484</v>
      </c>
      <c r="AB343" s="1">
        <f>SUM(AA333:AB342)</f>
        <v>198</v>
      </c>
      <c r="BC343" s="4" t="s">
        <v>11</v>
      </c>
      <c r="BQ343" s="1">
        <f>SUM(BQ333:BQ342)</f>
        <v>267</v>
      </c>
      <c r="BR343" s="1">
        <f>SUM(BR333:BR342)</f>
        <v>11.23</v>
      </c>
      <c r="BU343" s="1">
        <f>SUM(BU333:BU342)</f>
        <v>145</v>
      </c>
      <c r="BV343" s="1">
        <f>SUM(BV333:BV342)</f>
        <v>5</v>
      </c>
      <c r="BZ343" s="1">
        <f>SUM(BY333:BZ342)</f>
        <v>520</v>
      </c>
      <c r="CD343" s="1">
        <f>SUM(CC333:CD342)</f>
        <v>255</v>
      </c>
    </row>
    <row r="344" spans="1:106">
      <c r="A344" s="3" t="s">
        <v>65</v>
      </c>
      <c r="B344" s="1">
        <v>67</v>
      </c>
      <c r="C344" s="1">
        <v>158</v>
      </c>
      <c r="D344" s="1">
        <v>2.38</v>
      </c>
      <c r="E344" s="1">
        <v>87</v>
      </c>
      <c r="F344" s="1">
        <v>1.55</v>
      </c>
      <c r="G344" s="1">
        <v>274</v>
      </c>
      <c r="H344" s="1">
        <v>4.71</v>
      </c>
      <c r="I344" s="1">
        <v>116</v>
      </c>
      <c r="J344" s="1">
        <v>1.56</v>
      </c>
      <c r="K344" s="1">
        <v>308</v>
      </c>
      <c r="L344" s="1">
        <v>9.97</v>
      </c>
      <c r="M344" s="1">
        <v>133</v>
      </c>
      <c r="N344" s="1">
        <v>4.39</v>
      </c>
      <c r="O344" s="1">
        <v>33</v>
      </c>
      <c r="P344" s="1">
        <v>1.29</v>
      </c>
      <c r="S344" s="1">
        <v>16</v>
      </c>
      <c r="T344" s="1">
        <v>0.58</v>
      </c>
      <c r="W344" s="1">
        <v>28</v>
      </c>
      <c r="X344" s="1">
        <v>24</v>
      </c>
      <c r="Y344" s="1">
        <v>23.59</v>
      </c>
      <c r="AA344" s="1">
        <v>7</v>
      </c>
      <c r="AB344" s="1">
        <v>7</v>
      </c>
      <c r="AC344" s="1">
        <v>9.58</v>
      </c>
      <c r="AE344" s="3"/>
      <c r="AF344" s="1">
        <v>161</v>
      </c>
      <c r="AG344" s="1">
        <v>2.36</v>
      </c>
      <c r="AH344" s="1">
        <v>96</v>
      </c>
      <c r="AI344" s="1">
        <v>1.58</v>
      </c>
      <c r="AJ344" s="1">
        <v>254</v>
      </c>
      <c r="AK344" s="1">
        <v>5.44</v>
      </c>
      <c r="AL344" s="1">
        <v>104</v>
      </c>
      <c r="AM344" s="1">
        <v>2.49</v>
      </c>
      <c r="AN344" s="1">
        <v>248</v>
      </c>
      <c r="AO344" s="1">
        <v>8.21</v>
      </c>
      <c r="AP344" s="1">
        <v>92</v>
      </c>
      <c r="AQ344" s="1">
        <v>3.37</v>
      </c>
      <c r="AR344" s="1">
        <v>286</v>
      </c>
      <c r="AS344" s="1">
        <v>10.9</v>
      </c>
      <c r="AT344" s="1">
        <v>83</v>
      </c>
      <c r="AU344" s="1">
        <v>2.69</v>
      </c>
      <c r="AV344" s="1">
        <v>476</v>
      </c>
      <c r="AW344" s="1">
        <v>22.43</v>
      </c>
      <c r="AY344" s="1">
        <v>189</v>
      </c>
      <c r="AZ344" s="1">
        <v>7.68</v>
      </c>
      <c r="BC344" s="3" t="s">
        <v>65</v>
      </c>
      <c r="BD344" s="1">
        <v>136</v>
      </c>
      <c r="BE344" s="1">
        <v>180</v>
      </c>
      <c r="BF344" s="1">
        <v>2.42</v>
      </c>
      <c r="BG344" s="1">
        <v>80</v>
      </c>
      <c r="BH344" s="1">
        <v>1.45</v>
      </c>
      <c r="BI344" s="1">
        <v>250</v>
      </c>
      <c r="BJ344" s="1">
        <v>4.48</v>
      </c>
      <c r="BK344" s="1">
        <v>102</v>
      </c>
      <c r="BL344" s="1">
        <v>1.41</v>
      </c>
      <c r="BM344" s="1">
        <v>260</v>
      </c>
      <c r="BN344" s="1">
        <v>9.05</v>
      </c>
      <c r="BO344" s="1">
        <v>153</v>
      </c>
      <c r="BP344" s="1">
        <v>4.97</v>
      </c>
      <c r="BQ344" s="1">
        <v>26</v>
      </c>
      <c r="BR344" s="1">
        <v>1.13</v>
      </c>
      <c r="BU344" s="1">
        <v>12</v>
      </c>
      <c r="BV344" s="1">
        <v>0.41</v>
      </c>
      <c r="BY344" s="1">
        <v>21</v>
      </c>
      <c r="BZ344" s="1">
        <v>26</v>
      </c>
      <c r="CA344" s="1">
        <v>27.06</v>
      </c>
      <c r="CC344" s="1">
        <v>11</v>
      </c>
      <c r="CD344" s="1">
        <v>14</v>
      </c>
      <c r="CE344" s="1">
        <v>12.45</v>
      </c>
      <c r="CG344" s="3"/>
      <c r="CH344" s="1">
        <v>165</v>
      </c>
      <c r="CI344" s="1">
        <v>2.29</v>
      </c>
      <c r="CJ344" s="1">
        <v>97</v>
      </c>
      <c r="CK344" s="1">
        <v>1.51</v>
      </c>
      <c r="CL344" s="1">
        <v>212</v>
      </c>
      <c r="CM344" s="1">
        <v>4.87</v>
      </c>
      <c r="CN344" s="1">
        <v>123</v>
      </c>
      <c r="CO344" s="1">
        <v>2.79</v>
      </c>
      <c r="CP344" s="1">
        <v>267</v>
      </c>
      <c r="CQ344" s="1">
        <v>9.23</v>
      </c>
      <c r="CR344" s="1">
        <v>95</v>
      </c>
      <c r="CS344" s="1">
        <v>3.49</v>
      </c>
      <c r="CT344" s="1">
        <v>242</v>
      </c>
      <c r="CU344" s="1">
        <v>10.19</v>
      </c>
      <c r="CV344" s="1">
        <v>126</v>
      </c>
      <c r="CW344" s="1">
        <v>4.31</v>
      </c>
      <c r="CX344" s="1">
        <v>502</v>
      </c>
      <c r="CY344" s="1">
        <v>25.29</v>
      </c>
      <c r="DA344" s="1">
        <v>251</v>
      </c>
      <c r="DB344" s="1">
        <v>10.64</v>
      </c>
    </row>
    <row r="345" spans="1:97">
      <c r="A345" s="3"/>
      <c r="D345" s="1">
        <v>1.10044</v>
      </c>
      <c r="F345" s="1">
        <v>1.10044</v>
      </c>
      <c r="L345" s="1">
        <v>1.10044</v>
      </c>
      <c r="N345" s="1">
        <v>1.10044</v>
      </c>
      <c r="O345" s="1">
        <v>34</v>
      </c>
      <c r="P345" s="1">
        <v>1.31</v>
      </c>
      <c r="R345" s="1">
        <f>O354</f>
        <v>320</v>
      </c>
      <c r="S345" s="1">
        <v>12</v>
      </c>
      <c r="T345" s="1">
        <v>0.41</v>
      </c>
      <c r="V345" s="1">
        <f>S354</f>
        <v>123</v>
      </c>
      <c r="W345" s="1">
        <v>27</v>
      </c>
      <c r="X345" s="1">
        <v>19</v>
      </c>
      <c r="Y345" s="1">
        <v>1.10044</v>
      </c>
      <c r="AA345" s="1">
        <v>12</v>
      </c>
      <c r="AB345" s="1">
        <v>12</v>
      </c>
      <c r="AC345" s="1">
        <v>1.10044</v>
      </c>
      <c r="AE345" s="3"/>
      <c r="AG345" s="1">
        <v>1.10044</v>
      </c>
      <c r="AI345" s="1">
        <v>1.10044</v>
      </c>
      <c r="AK345" s="1">
        <v>1.10044</v>
      </c>
      <c r="AM345" s="1">
        <v>1.10044</v>
      </c>
      <c r="AO345" s="1">
        <v>1.10044</v>
      </c>
      <c r="AQ345" s="1">
        <v>1.10044</v>
      </c>
      <c r="BC345" s="3"/>
      <c r="BF345" s="1">
        <v>1.10044</v>
      </c>
      <c r="BH345" s="1">
        <v>1.10044</v>
      </c>
      <c r="BN345" s="1">
        <v>1.10044</v>
      </c>
      <c r="BP345" s="1">
        <v>1.10044</v>
      </c>
      <c r="BQ345" s="1">
        <v>25</v>
      </c>
      <c r="BR345" s="1">
        <v>1.02</v>
      </c>
      <c r="BT345" s="1">
        <f>BQ354</f>
        <v>286</v>
      </c>
      <c r="BU345" s="1">
        <v>13</v>
      </c>
      <c r="BV345" s="1">
        <v>0.43</v>
      </c>
      <c r="BX345" s="1">
        <f>BU354</f>
        <v>161</v>
      </c>
      <c r="BY345" s="1">
        <v>25</v>
      </c>
      <c r="BZ345" s="1">
        <v>29</v>
      </c>
      <c r="CA345" s="1">
        <v>1.10044</v>
      </c>
      <c r="CC345" s="1">
        <v>20</v>
      </c>
      <c r="CD345" s="1">
        <v>12</v>
      </c>
      <c r="CE345" s="1">
        <v>1.10044</v>
      </c>
      <c r="CG345" s="3"/>
      <c r="CI345" s="1">
        <v>1.10044</v>
      </c>
      <c r="CK345" s="1">
        <v>1.10044</v>
      </c>
      <c r="CM345" s="1">
        <v>1.10044</v>
      </c>
      <c r="CO345" s="1">
        <v>1.10044</v>
      </c>
      <c r="CQ345" s="1">
        <v>1.10044</v>
      </c>
      <c r="CS345" s="1">
        <v>1.10044</v>
      </c>
    </row>
    <row r="346" spans="1:97">
      <c r="A346" s="3"/>
      <c r="D346" s="1">
        <f>D344-D345</f>
        <v>1.27956</v>
      </c>
      <c r="F346" s="1">
        <f>F344-F345</f>
        <v>0.44956</v>
      </c>
      <c r="H346" s="1">
        <f>H344</f>
        <v>4.71</v>
      </c>
      <c r="J346" s="1">
        <f>J344</f>
        <v>1.56</v>
      </c>
      <c r="L346" s="1">
        <f>L344-L345</f>
        <v>8.86956</v>
      </c>
      <c r="N346" s="1">
        <f>N344-N345</f>
        <v>3.28956</v>
      </c>
      <c r="O346" s="1">
        <v>33</v>
      </c>
      <c r="P346" s="1">
        <v>1.26</v>
      </c>
      <c r="R346" s="1">
        <f>P354</f>
        <v>12.24</v>
      </c>
      <c r="S346" s="1">
        <v>9</v>
      </c>
      <c r="T346" s="1">
        <v>0.31</v>
      </c>
      <c r="V346" s="1">
        <f>T354</f>
        <v>3.99</v>
      </c>
      <c r="W346" s="1">
        <v>22</v>
      </c>
      <c r="X346" s="1">
        <v>20</v>
      </c>
      <c r="Y346" s="1">
        <f>Y344-Y345</f>
        <v>22.48956</v>
      </c>
      <c r="AA346" s="1">
        <v>7</v>
      </c>
      <c r="AB346" s="1">
        <v>18</v>
      </c>
      <c r="AC346" s="1">
        <f>AC344-AC345</f>
        <v>8.47956</v>
      </c>
      <c r="AE346" s="3"/>
      <c r="AG346" s="1">
        <f>AG344-AG345</f>
        <v>1.25956</v>
      </c>
      <c r="AI346" s="1">
        <f>AI344-AI345</f>
        <v>0.47956</v>
      </c>
      <c r="AK346" s="1">
        <f>AK344-AK345</f>
        <v>4.33956</v>
      </c>
      <c r="AM346" s="1">
        <f>AM344-AM345</f>
        <v>1.38956</v>
      </c>
      <c r="AO346" s="1">
        <f>AO344-AO345</f>
        <v>7.10956</v>
      </c>
      <c r="AQ346" s="1">
        <f>AQ344-AQ345</f>
        <v>2.26956</v>
      </c>
      <c r="BC346" s="3"/>
      <c r="BF346" s="1">
        <f>BF344-BF345</f>
        <v>1.31956</v>
      </c>
      <c r="BH346" s="1">
        <f>BH344-BH345</f>
        <v>0.34956</v>
      </c>
      <c r="BJ346" s="1">
        <f>BJ344</f>
        <v>4.48</v>
      </c>
      <c r="BL346" s="1">
        <f>BL344</f>
        <v>1.41</v>
      </c>
      <c r="BN346" s="1">
        <f>BN344-BN345</f>
        <v>7.94956</v>
      </c>
      <c r="BP346" s="1">
        <f>BP344-BP345</f>
        <v>3.86956</v>
      </c>
      <c r="BQ346" s="1">
        <v>27</v>
      </c>
      <c r="BR346" s="1">
        <v>1.18</v>
      </c>
      <c r="BT346" s="1">
        <f>BR354</f>
        <v>12.08</v>
      </c>
      <c r="BU346" s="1">
        <v>12</v>
      </c>
      <c r="BV346" s="1">
        <v>0.41</v>
      </c>
      <c r="BX346" s="1">
        <f>BV354</f>
        <v>5.53</v>
      </c>
      <c r="BY346" s="1">
        <v>24</v>
      </c>
      <c r="BZ346" s="1">
        <v>24</v>
      </c>
      <c r="CA346" s="1">
        <f>CA344-CA345</f>
        <v>25.95956</v>
      </c>
      <c r="CC346" s="1">
        <v>11</v>
      </c>
      <c r="CD346" s="1">
        <v>10</v>
      </c>
      <c r="CE346" s="1">
        <f>CE344-CE345</f>
        <v>11.34956</v>
      </c>
      <c r="CG346" s="3"/>
      <c r="CI346" s="1">
        <f>CI344-CI345</f>
        <v>1.18956</v>
      </c>
      <c r="CK346" s="1">
        <f>CK344-CK345</f>
        <v>0.40956</v>
      </c>
      <c r="CM346" s="1">
        <f>CM344-CM345</f>
        <v>3.76956</v>
      </c>
      <c r="CO346" s="1">
        <f>CO344-CO345</f>
        <v>1.68956</v>
      </c>
      <c r="CQ346" s="1">
        <f>CQ344-CQ345</f>
        <v>8.12956</v>
      </c>
      <c r="CS346" s="1">
        <f>CS344-CS345</f>
        <v>2.38956</v>
      </c>
    </row>
    <row r="347" spans="1:85">
      <c r="A347" s="3"/>
      <c r="O347" s="1">
        <v>36</v>
      </c>
      <c r="P347" s="1">
        <v>1.38</v>
      </c>
      <c r="S347" s="1">
        <v>16</v>
      </c>
      <c r="T347" s="1">
        <v>0.56</v>
      </c>
      <c r="W347" s="1">
        <v>23</v>
      </c>
      <c r="X347" s="1">
        <v>26</v>
      </c>
      <c r="AA347" s="1">
        <v>9</v>
      </c>
      <c r="AB347" s="1">
        <v>7</v>
      </c>
      <c r="AE347" s="3"/>
      <c r="BC347" s="3"/>
      <c r="BQ347" s="1">
        <v>28</v>
      </c>
      <c r="BR347" s="1">
        <v>1.21</v>
      </c>
      <c r="BU347" s="1">
        <v>20</v>
      </c>
      <c r="BV347" s="1">
        <v>0.71</v>
      </c>
      <c r="BY347" s="1">
        <v>28</v>
      </c>
      <c r="BZ347" s="1">
        <v>28</v>
      </c>
      <c r="CC347" s="1">
        <v>14</v>
      </c>
      <c r="CD347" s="1">
        <v>11</v>
      </c>
      <c r="CG347" s="3"/>
    </row>
    <row r="348" spans="1:85">
      <c r="A348" s="3"/>
      <c r="O348" s="1">
        <v>23</v>
      </c>
      <c r="P348" s="1">
        <v>0.85</v>
      </c>
      <c r="S348" s="1">
        <v>8</v>
      </c>
      <c r="T348" s="1">
        <v>0.29</v>
      </c>
      <c r="W348" s="1">
        <v>23</v>
      </c>
      <c r="X348" s="1">
        <v>23</v>
      </c>
      <c r="AA348" s="1">
        <v>6</v>
      </c>
      <c r="AB348" s="1">
        <v>17</v>
      </c>
      <c r="AE348" s="3"/>
      <c r="BC348" s="3"/>
      <c r="BQ348" s="1">
        <v>35</v>
      </c>
      <c r="BR348" s="1">
        <v>1.34</v>
      </c>
      <c r="BU348" s="1">
        <v>15</v>
      </c>
      <c r="BV348" s="1">
        <v>0.57</v>
      </c>
      <c r="BY348" s="1">
        <v>29</v>
      </c>
      <c r="BZ348" s="1">
        <v>29</v>
      </c>
      <c r="CC348" s="1">
        <v>17</v>
      </c>
      <c r="CD348" s="1">
        <v>14</v>
      </c>
      <c r="CG348" s="3"/>
    </row>
    <row r="349" spans="1:106">
      <c r="A349" s="3"/>
      <c r="O349" s="1">
        <v>28</v>
      </c>
      <c r="P349" s="1">
        <v>1.13</v>
      </c>
      <c r="S349" s="1">
        <v>6</v>
      </c>
      <c r="T349" s="1">
        <v>0.21</v>
      </c>
      <c r="W349" s="1">
        <v>26</v>
      </c>
      <c r="X349" s="1">
        <v>28</v>
      </c>
      <c r="AA349" s="1">
        <v>9</v>
      </c>
      <c r="AB349" s="1">
        <v>10</v>
      </c>
      <c r="AD349" s="1">
        <f>Y351*Z351+AC351*AD351</f>
        <v>1.548456</v>
      </c>
      <c r="AE349" s="3"/>
      <c r="AZ349" s="1">
        <f>AV351*AW351+AY351*AZ351</f>
        <v>1.5055</v>
      </c>
      <c r="BC349" s="3"/>
      <c r="BQ349" s="1">
        <v>25</v>
      </c>
      <c r="BR349" s="1">
        <v>1.11</v>
      </c>
      <c r="BU349" s="1">
        <v>19</v>
      </c>
      <c r="BV349" s="1">
        <v>0.61</v>
      </c>
      <c r="BY349" s="1">
        <v>26</v>
      </c>
      <c r="BZ349" s="1">
        <v>28</v>
      </c>
      <c r="CC349" s="1">
        <v>12</v>
      </c>
      <c r="CD349" s="1">
        <v>14</v>
      </c>
      <c r="CF349" s="1">
        <f>CA351*CB351+CE351*CF351</f>
        <v>1.865456</v>
      </c>
      <c r="CG349" s="3"/>
      <c r="DB349" s="1">
        <f>CX351*CY351+DA351*DB351</f>
        <v>1.7965</v>
      </c>
    </row>
    <row r="350" spans="1:85">
      <c r="A350" s="3"/>
      <c r="O350" s="1">
        <v>30</v>
      </c>
      <c r="P350" s="1">
        <v>1.07</v>
      </c>
      <c r="S350" s="1">
        <v>10</v>
      </c>
      <c r="T350" s="1">
        <v>0.32</v>
      </c>
      <c r="W350" s="1">
        <v>26</v>
      </c>
      <c r="X350" s="1">
        <v>27</v>
      </c>
      <c r="AA350" s="1">
        <v>8</v>
      </c>
      <c r="AB350" s="1">
        <v>12</v>
      </c>
      <c r="AE350" s="3"/>
      <c r="BC350" s="3"/>
      <c r="BQ350" s="1">
        <v>24</v>
      </c>
      <c r="BR350" s="1">
        <v>1.07</v>
      </c>
      <c r="BU350" s="1">
        <v>17</v>
      </c>
      <c r="BV350" s="1">
        <v>0.58</v>
      </c>
      <c r="BY350" s="1">
        <v>22</v>
      </c>
      <c r="BZ350" s="1">
        <v>23</v>
      </c>
      <c r="CC350" s="1">
        <v>15</v>
      </c>
      <c r="CD350" s="1">
        <v>14</v>
      </c>
      <c r="CG350" s="3"/>
    </row>
    <row r="351" spans="1:106">
      <c r="A351" s="3"/>
      <c r="C351" s="1">
        <f>C344</f>
        <v>158</v>
      </c>
      <c r="D351" s="1">
        <f>D346/C344</f>
        <v>0.00809848101265823</v>
      </c>
      <c r="E351" s="1">
        <f>E344</f>
        <v>87</v>
      </c>
      <c r="F351" s="1">
        <f>F346/E344</f>
        <v>0.00516735632183908</v>
      </c>
      <c r="G351" s="1">
        <f>G344</f>
        <v>274</v>
      </c>
      <c r="H351" s="1">
        <f>H346/G344</f>
        <v>0.0171897810218978</v>
      </c>
      <c r="I351" s="1">
        <f>I344</f>
        <v>116</v>
      </c>
      <c r="J351" s="1">
        <f>J346/I344</f>
        <v>0.013448275862069</v>
      </c>
      <c r="K351" s="1">
        <f>K344</f>
        <v>308</v>
      </c>
      <c r="L351" s="1">
        <f>L346/K344</f>
        <v>0.0287972727272727</v>
      </c>
      <c r="M351" s="1">
        <f>M344</f>
        <v>133</v>
      </c>
      <c r="N351" s="1">
        <f>N346/M344</f>
        <v>0.0247335338345865</v>
      </c>
      <c r="O351" s="1">
        <v>32</v>
      </c>
      <c r="P351" s="1">
        <v>1.26</v>
      </c>
      <c r="Q351" s="1">
        <f>O354</f>
        <v>320</v>
      </c>
      <c r="R351" s="1">
        <f>R346/R345</f>
        <v>0.03825</v>
      </c>
      <c r="S351" s="1">
        <v>16</v>
      </c>
      <c r="T351" s="1">
        <v>0.38</v>
      </c>
      <c r="U351" s="1">
        <f>S354</f>
        <v>123</v>
      </c>
      <c r="V351" s="1">
        <f>V346/V345</f>
        <v>0.0324390243902439</v>
      </c>
      <c r="W351" s="1">
        <v>20</v>
      </c>
      <c r="X351" s="1">
        <v>22</v>
      </c>
      <c r="Y351" s="1">
        <f>X354/20</f>
        <v>23.8</v>
      </c>
      <c r="Z351" s="1">
        <f>Y346/X354</f>
        <v>0.047246974789916</v>
      </c>
      <c r="AA351" s="1">
        <v>5</v>
      </c>
      <c r="AB351" s="1">
        <v>11</v>
      </c>
      <c r="AC351" s="1">
        <f>AB354/20</f>
        <v>10.4</v>
      </c>
      <c r="AD351" s="1">
        <f>AC346/AB354</f>
        <v>0.0407671153846154</v>
      </c>
      <c r="AE351" s="3"/>
      <c r="AF351" s="1">
        <f>AF344</f>
        <v>161</v>
      </c>
      <c r="AG351" s="1">
        <f>AG346/AF344</f>
        <v>0.00782335403726708</v>
      </c>
      <c r="AH351" s="1">
        <f>AH344</f>
        <v>96</v>
      </c>
      <c r="AI351" s="1">
        <f>AI346/AH344</f>
        <v>0.00499541666666667</v>
      </c>
      <c r="AJ351" s="1">
        <f>AJ344</f>
        <v>254</v>
      </c>
      <c r="AK351" s="1">
        <f>AK346/AJ344</f>
        <v>0.0170848818897638</v>
      </c>
      <c r="AL351" s="1">
        <f>AL344</f>
        <v>104</v>
      </c>
      <c r="AM351" s="1">
        <f>AM346/AL344</f>
        <v>0.0133611538461538</v>
      </c>
      <c r="AN351" s="1">
        <f>AN344</f>
        <v>248</v>
      </c>
      <c r="AO351" s="1">
        <f>AO346/AN344</f>
        <v>0.0286675806451613</v>
      </c>
      <c r="AP351" s="1">
        <f>AP344</f>
        <v>92</v>
      </c>
      <c r="AQ351" s="1">
        <f>AQ346/AP344</f>
        <v>0.0246691304347826</v>
      </c>
      <c r="AR351" s="1">
        <f>AR344</f>
        <v>286</v>
      </c>
      <c r="AS351" s="1">
        <f>AS344/AR344</f>
        <v>0.0381118881118881</v>
      </c>
      <c r="AT351" s="1">
        <f>AT344</f>
        <v>83</v>
      </c>
      <c r="AU351" s="1">
        <f>AU344/AT344</f>
        <v>0.0324096385542169</v>
      </c>
      <c r="AV351" s="1">
        <f>AV344/20</f>
        <v>23.8</v>
      </c>
      <c r="AW351" s="1">
        <f>AW344/AV344</f>
        <v>0.0471218487394958</v>
      </c>
      <c r="AY351" s="1">
        <f>AY344/20</f>
        <v>9.45</v>
      </c>
      <c r="AZ351" s="1">
        <f>AZ344/AY344</f>
        <v>0.0406349206349206</v>
      </c>
      <c r="BC351" s="3"/>
      <c r="BE351" s="1">
        <f>BE344</f>
        <v>180</v>
      </c>
      <c r="BF351" s="1">
        <f>BF346/BE344</f>
        <v>0.00733088888888889</v>
      </c>
      <c r="BG351" s="1">
        <f>BG344</f>
        <v>80</v>
      </c>
      <c r="BH351" s="1">
        <f>BH346/BG344</f>
        <v>0.0043695</v>
      </c>
      <c r="BI351" s="1">
        <f>BI344</f>
        <v>250</v>
      </c>
      <c r="BJ351" s="1">
        <f>BJ346/BI344</f>
        <v>0.01792</v>
      </c>
      <c r="BK351" s="1">
        <f>BK344</f>
        <v>102</v>
      </c>
      <c r="BL351" s="1">
        <f>BL346/BK344</f>
        <v>0.0138235294117647</v>
      </c>
      <c r="BM351" s="1">
        <f>BM344</f>
        <v>260</v>
      </c>
      <c r="BN351" s="1">
        <f>BN346/BM344</f>
        <v>0.0305752307692308</v>
      </c>
      <c r="BO351" s="1">
        <f>BO344</f>
        <v>153</v>
      </c>
      <c r="BP351" s="1">
        <f>BP346/BO344</f>
        <v>0.0252912418300654</v>
      </c>
      <c r="BQ351" s="1">
        <v>31</v>
      </c>
      <c r="BR351" s="1">
        <v>1.32</v>
      </c>
      <c r="BS351" s="1">
        <f>BQ354</f>
        <v>286</v>
      </c>
      <c r="BT351" s="1">
        <f>BT346/BT345</f>
        <v>0.0422377622377622</v>
      </c>
      <c r="BU351" s="1">
        <v>18</v>
      </c>
      <c r="BV351" s="1">
        <v>0.61</v>
      </c>
      <c r="BW351" s="1">
        <f>BU354</f>
        <v>161</v>
      </c>
      <c r="BX351" s="1">
        <f>BX346/BX345</f>
        <v>0.0343478260869565</v>
      </c>
      <c r="BY351" s="1">
        <v>22</v>
      </c>
      <c r="BZ351" s="1">
        <v>23</v>
      </c>
      <c r="CA351" s="1">
        <f>BZ354/20</f>
        <v>25.7</v>
      </c>
      <c r="CB351" s="1">
        <f>CA346/BZ354</f>
        <v>0.0505049805447471</v>
      </c>
      <c r="CC351" s="1">
        <v>9</v>
      </c>
      <c r="CD351" s="1">
        <v>14</v>
      </c>
      <c r="CE351" s="1">
        <f>CD354/20</f>
        <v>13.35</v>
      </c>
      <c r="CF351" s="1">
        <f>CE346/CD354</f>
        <v>0.0425077153558052</v>
      </c>
      <c r="CG351" s="3"/>
      <c r="CH351" s="1">
        <f>CH344</f>
        <v>165</v>
      </c>
      <c r="CI351" s="1">
        <f>CI346/CH344</f>
        <v>0.00720945454545454</v>
      </c>
      <c r="CJ351" s="1">
        <f>CJ344</f>
        <v>97</v>
      </c>
      <c r="CK351" s="1">
        <f>CK346/CJ344</f>
        <v>0.00422226804123711</v>
      </c>
      <c r="CL351" s="1">
        <f>CL344</f>
        <v>212</v>
      </c>
      <c r="CM351" s="1">
        <f>CM346/CL344</f>
        <v>0.0177809433962264</v>
      </c>
      <c r="CN351" s="1">
        <f>CN344</f>
        <v>123</v>
      </c>
      <c r="CO351" s="1">
        <f>CO346/CN344</f>
        <v>0.0137362601626016</v>
      </c>
      <c r="CP351" s="1">
        <f>CP344</f>
        <v>267</v>
      </c>
      <c r="CQ351" s="1">
        <f>CQ346/CP344</f>
        <v>0.0304477902621723</v>
      </c>
      <c r="CR351" s="1">
        <f>CR344</f>
        <v>95</v>
      </c>
      <c r="CS351" s="1">
        <f>CS346/CR344</f>
        <v>0.0251532631578947</v>
      </c>
      <c r="CT351" s="1">
        <f>CT344</f>
        <v>242</v>
      </c>
      <c r="CU351" s="1">
        <f>CU344/CT344</f>
        <v>0.0421074380165289</v>
      </c>
      <c r="CV351" s="1">
        <f>CV344</f>
        <v>126</v>
      </c>
      <c r="CW351" s="1">
        <f>CW344/CV344</f>
        <v>0.0342063492063492</v>
      </c>
      <c r="CX351" s="1">
        <f>CX344/20</f>
        <v>25.1</v>
      </c>
      <c r="CY351" s="1">
        <f>CY344/CX344</f>
        <v>0.0503784860557769</v>
      </c>
      <c r="DA351" s="1">
        <f>DA344/20</f>
        <v>12.55</v>
      </c>
      <c r="DB351" s="1">
        <f>DB344/DA344</f>
        <v>0.042390438247012</v>
      </c>
    </row>
    <row r="352" spans="1:106">
      <c r="A352" s="3"/>
      <c r="O352" s="1">
        <v>34</v>
      </c>
      <c r="P352" s="1">
        <v>1.32</v>
      </c>
      <c r="S352" s="1">
        <v>11</v>
      </c>
      <c r="T352" s="1">
        <v>0.37</v>
      </c>
      <c r="W352" s="1">
        <v>27</v>
      </c>
      <c r="X352" s="1">
        <v>22</v>
      </c>
      <c r="AA352" s="1">
        <v>9</v>
      </c>
      <c r="AB352" s="1">
        <v>13</v>
      </c>
      <c r="AE352" s="3"/>
      <c r="BC352" s="3"/>
      <c r="BN352" s="1">
        <f>BN351-BJ351</f>
        <v>0.0126552307692308</v>
      </c>
      <c r="BP352" s="1">
        <f>BP351-BL351</f>
        <v>0.0114677124183007</v>
      </c>
      <c r="BQ352" s="1">
        <v>31</v>
      </c>
      <c r="BR352" s="1">
        <v>1.32</v>
      </c>
      <c r="BT352" s="1">
        <f>BT351-BN351</f>
        <v>0.0116625314685315</v>
      </c>
      <c r="BU352" s="1">
        <v>15</v>
      </c>
      <c r="BV352" s="1">
        <v>0.51</v>
      </c>
      <c r="BX352" s="1">
        <f>BX351-BP351</f>
        <v>0.00905658425689116</v>
      </c>
      <c r="BY352" s="1">
        <v>24</v>
      </c>
      <c r="BZ352" s="1">
        <v>29</v>
      </c>
      <c r="CB352" s="1">
        <f>CB351-BT351</f>
        <v>0.00826721830698483</v>
      </c>
      <c r="CC352" s="1">
        <v>12</v>
      </c>
      <c r="CD352" s="1">
        <v>11</v>
      </c>
      <c r="CF352" s="1">
        <f>CF351-BX351</f>
        <v>0.00815988926884872</v>
      </c>
      <c r="CG352" s="3"/>
      <c r="CI352" s="1">
        <f>CI351-0</f>
        <v>0.00720945454545454</v>
      </c>
      <c r="CK352" s="1">
        <f>CK351-0</f>
        <v>0.00422226804123711</v>
      </c>
      <c r="CM352" s="1">
        <f>CM351-CI351</f>
        <v>0.0105714888507719</v>
      </c>
      <c r="CO352" s="1">
        <f>CO351-CK351</f>
        <v>0.00951399212136451</v>
      </c>
      <c r="CQ352" s="1">
        <f>CQ351-CM351</f>
        <v>0.0126668468659459</v>
      </c>
      <c r="CS352" s="1">
        <f>CS351-CO351</f>
        <v>0.0114170029952931</v>
      </c>
      <c r="CU352" s="1">
        <f>CU351-CQ351</f>
        <v>0.0116596477543566</v>
      </c>
      <c r="CW352" s="1">
        <f>CW351-CS351</f>
        <v>0.00905308604845446</v>
      </c>
      <c r="CY352" s="1">
        <f>CY351-CU351</f>
        <v>0.00827104803924797</v>
      </c>
      <c r="DB352" s="1">
        <f>DB351-CW351</f>
        <v>0.00818408904066275</v>
      </c>
    </row>
    <row r="353" spans="1:85">
      <c r="A353" s="3"/>
      <c r="O353" s="1">
        <v>37</v>
      </c>
      <c r="P353" s="1">
        <v>1.37</v>
      </c>
      <c r="S353" s="1">
        <v>19</v>
      </c>
      <c r="T353" s="1">
        <v>0.56</v>
      </c>
      <c r="W353" s="1">
        <v>21</v>
      </c>
      <c r="X353" s="1">
        <v>22</v>
      </c>
      <c r="AA353" s="1">
        <v>14</v>
      </c>
      <c r="AB353" s="1">
        <v>15</v>
      </c>
      <c r="AE353" s="3"/>
      <c r="BC353" s="3"/>
      <c r="BQ353" s="1">
        <v>34</v>
      </c>
      <c r="BR353" s="1">
        <v>1.38</v>
      </c>
      <c r="BU353" s="1">
        <v>20</v>
      </c>
      <c r="BV353" s="1">
        <v>0.69</v>
      </c>
      <c r="BY353" s="1">
        <v>29</v>
      </c>
      <c r="BZ353" s="1">
        <v>25</v>
      </c>
      <c r="CC353" s="1">
        <v>11</v>
      </c>
      <c r="CD353" s="1">
        <v>21</v>
      </c>
      <c r="CG353" s="3"/>
    </row>
    <row r="354" spans="1:82">
      <c r="A354" s="4" t="s">
        <v>11</v>
      </c>
      <c r="O354" s="1">
        <f>SUM(O344:O353)</f>
        <v>320</v>
      </c>
      <c r="P354" s="1">
        <f>SUM(P344:P353)</f>
        <v>12.24</v>
      </c>
      <c r="S354" s="1">
        <f>SUM(S344:S353)</f>
        <v>123</v>
      </c>
      <c r="T354" s="1">
        <f>SUM(T344:T353)</f>
        <v>3.99</v>
      </c>
      <c r="X354" s="1">
        <f>SUM(W344:X353)</f>
        <v>476</v>
      </c>
      <c r="AB354" s="1">
        <f>SUM(AA344:AB353)</f>
        <v>208</v>
      </c>
      <c r="BC354" s="4" t="s">
        <v>11</v>
      </c>
      <c r="BQ354" s="1">
        <f>SUM(BQ344:BQ353)</f>
        <v>286</v>
      </c>
      <c r="BR354" s="1">
        <f>SUM(BR344:BR353)</f>
        <v>12.08</v>
      </c>
      <c r="BU354" s="1">
        <f>SUM(BU344:BU353)</f>
        <v>161</v>
      </c>
      <c r="BV354" s="1">
        <f>SUM(BV344:BV353)</f>
        <v>5.53</v>
      </c>
      <c r="BZ354" s="1">
        <f>SUM(BY344:BZ353)</f>
        <v>514</v>
      </c>
      <c r="CD354" s="1">
        <f>SUM(CC344:CD353)</f>
        <v>267</v>
      </c>
    </row>
    <row r="355" spans="1:106">
      <c r="A355" s="3" t="s">
        <v>66</v>
      </c>
      <c r="B355" s="1">
        <v>69</v>
      </c>
      <c r="C355" s="1">
        <v>199</v>
      </c>
      <c r="D355" s="1">
        <v>2.68</v>
      </c>
      <c r="E355" s="1">
        <v>70</v>
      </c>
      <c r="F355" s="1">
        <v>1.45</v>
      </c>
      <c r="G355" s="1">
        <v>251</v>
      </c>
      <c r="H355" s="1">
        <v>4.33</v>
      </c>
      <c r="I355" s="1">
        <v>155</v>
      </c>
      <c r="J355" s="1">
        <v>2.03</v>
      </c>
      <c r="K355" s="1">
        <v>215</v>
      </c>
      <c r="L355" s="1">
        <v>7.31</v>
      </c>
      <c r="M355" s="1">
        <v>73</v>
      </c>
      <c r="N355" s="1">
        <v>2.92</v>
      </c>
      <c r="O355" s="1">
        <v>25</v>
      </c>
      <c r="P355" s="1">
        <v>0.96</v>
      </c>
      <c r="S355" s="1">
        <v>14</v>
      </c>
      <c r="T355" s="1">
        <v>0.46</v>
      </c>
      <c r="W355" s="1">
        <v>29</v>
      </c>
      <c r="X355" s="1">
        <v>28</v>
      </c>
      <c r="Y355" s="1">
        <v>24.01</v>
      </c>
      <c r="AA355" s="1">
        <v>10</v>
      </c>
      <c r="AB355" s="1">
        <v>10</v>
      </c>
      <c r="AC355" s="1">
        <v>9.32</v>
      </c>
      <c r="AE355" s="3"/>
      <c r="AF355" s="1">
        <v>197</v>
      </c>
      <c r="AG355" s="1">
        <v>2.63</v>
      </c>
      <c r="AH355" s="1">
        <v>98</v>
      </c>
      <c r="AI355" s="1">
        <v>1.58</v>
      </c>
      <c r="AJ355" s="1">
        <v>236</v>
      </c>
      <c r="AK355" s="1">
        <v>5.15</v>
      </c>
      <c r="AL355" s="1">
        <v>129</v>
      </c>
      <c r="AM355" s="1">
        <v>2.77</v>
      </c>
      <c r="AN355" s="1">
        <v>228</v>
      </c>
      <c r="AO355" s="1">
        <v>7.66</v>
      </c>
      <c r="AP355" s="1">
        <v>86</v>
      </c>
      <c r="AQ355" s="1">
        <v>3.23</v>
      </c>
      <c r="AR355" s="1">
        <v>234</v>
      </c>
      <c r="AS355" s="1">
        <v>8.95</v>
      </c>
      <c r="AT355" s="1">
        <v>92</v>
      </c>
      <c r="AU355" s="1">
        <v>2.97</v>
      </c>
      <c r="AV355" s="1">
        <v>477</v>
      </c>
      <c r="AW355" s="1">
        <v>22.8</v>
      </c>
      <c r="AY355" s="1">
        <v>195</v>
      </c>
      <c r="AZ355" s="1">
        <v>7.8</v>
      </c>
      <c r="BC355" s="3" t="s">
        <v>66</v>
      </c>
      <c r="BD355" s="1">
        <v>138</v>
      </c>
      <c r="BE355" s="1">
        <v>173</v>
      </c>
      <c r="BF355" s="1">
        <v>2.39</v>
      </c>
      <c r="BG355" s="1">
        <v>91</v>
      </c>
      <c r="BH355" s="1">
        <v>1.49</v>
      </c>
      <c r="BI355" s="1">
        <v>178</v>
      </c>
      <c r="BJ355" s="1">
        <v>3.18</v>
      </c>
      <c r="BK355" s="1">
        <v>73</v>
      </c>
      <c r="BL355" s="1">
        <v>1.01</v>
      </c>
      <c r="BM355" s="1">
        <v>243</v>
      </c>
      <c r="BN355" s="1">
        <v>8.47</v>
      </c>
      <c r="BO355" s="1">
        <v>79</v>
      </c>
      <c r="BP355" s="1">
        <v>3.11</v>
      </c>
      <c r="BQ355" s="1">
        <v>23</v>
      </c>
      <c r="BR355" s="1">
        <v>1.01</v>
      </c>
      <c r="BU355" s="1">
        <v>13</v>
      </c>
      <c r="BV355" s="1">
        <v>0.43</v>
      </c>
      <c r="BY355" s="1">
        <v>23</v>
      </c>
      <c r="BZ355" s="1">
        <v>24</v>
      </c>
      <c r="CA355" s="1">
        <v>26.79</v>
      </c>
      <c r="CC355" s="1">
        <v>11</v>
      </c>
      <c r="CD355" s="1">
        <v>20</v>
      </c>
      <c r="CE355" s="1">
        <v>12.44</v>
      </c>
      <c r="CG355" s="3"/>
      <c r="CH355" s="1">
        <v>167</v>
      </c>
      <c r="CI355" s="1">
        <v>2.34</v>
      </c>
      <c r="CJ355" s="1">
        <v>85</v>
      </c>
      <c r="CK355" s="1">
        <v>1.45</v>
      </c>
      <c r="CL355" s="1">
        <v>189</v>
      </c>
      <c r="CM355" s="1">
        <v>4.45</v>
      </c>
      <c r="CN355" s="1">
        <v>107</v>
      </c>
      <c r="CO355" s="1">
        <v>2.57</v>
      </c>
      <c r="CP355" s="1">
        <v>228</v>
      </c>
      <c r="CQ355" s="1">
        <v>7.99</v>
      </c>
      <c r="CR355" s="1">
        <v>106</v>
      </c>
      <c r="CS355" s="1">
        <v>3.78</v>
      </c>
      <c r="CT355" s="1">
        <v>253</v>
      </c>
      <c r="CU355" s="1">
        <v>10.55</v>
      </c>
      <c r="CV355" s="1">
        <v>124</v>
      </c>
      <c r="CW355" s="1">
        <v>4.27</v>
      </c>
      <c r="CX355" s="1">
        <v>498</v>
      </c>
      <c r="CY355" s="1">
        <v>24.88</v>
      </c>
      <c r="DA355" s="1">
        <v>254</v>
      </c>
      <c r="DB355" s="1">
        <v>10.84</v>
      </c>
    </row>
    <row r="356" spans="1:97">
      <c r="A356" s="3"/>
      <c r="D356" s="1">
        <v>1.10044</v>
      </c>
      <c r="F356" s="1">
        <v>1.10044</v>
      </c>
      <c r="L356" s="1">
        <v>1.10044</v>
      </c>
      <c r="N356" s="1">
        <v>1.10044</v>
      </c>
      <c r="O356" s="1">
        <v>25</v>
      </c>
      <c r="P356" s="1">
        <v>0.94</v>
      </c>
      <c r="R356" s="1">
        <f>O365</f>
        <v>250</v>
      </c>
      <c r="S356" s="1">
        <v>8</v>
      </c>
      <c r="T356" s="1">
        <v>0.27</v>
      </c>
      <c r="V356" s="1">
        <f>S365</f>
        <v>89</v>
      </c>
      <c r="W356" s="1">
        <v>20</v>
      </c>
      <c r="X356" s="1">
        <v>21</v>
      </c>
      <c r="Y356" s="1">
        <v>1.10044</v>
      </c>
      <c r="AA356" s="1">
        <v>14</v>
      </c>
      <c r="AB356" s="1">
        <v>6</v>
      </c>
      <c r="AC356" s="1">
        <v>1.10044</v>
      </c>
      <c r="AE356" s="3"/>
      <c r="AG356" s="1">
        <v>1.10044</v>
      </c>
      <c r="AI356" s="1">
        <v>1.10044</v>
      </c>
      <c r="AK356" s="1">
        <v>1.10044</v>
      </c>
      <c r="AM356" s="1">
        <v>1.10044</v>
      </c>
      <c r="AO356" s="1">
        <v>1.10044</v>
      </c>
      <c r="AQ356" s="1">
        <v>1.10044</v>
      </c>
      <c r="BC356" s="3"/>
      <c r="BF356" s="1">
        <v>1.10044</v>
      </c>
      <c r="BH356" s="1">
        <v>1.10044</v>
      </c>
      <c r="BN356" s="1">
        <v>1.10044</v>
      </c>
      <c r="BP356" s="1">
        <v>1.10044</v>
      </c>
      <c r="BQ356" s="1">
        <v>26</v>
      </c>
      <c r="BR356" s="1">
        <v>1.11</v>
      </c>
      <c r="BT356" s="1">
        <f>BQ365</f>
        <v>292</v>
      </c>
      <c r="BU356" s="1">
        <v>12</v>
      </c>
      <c r="BV356" s="1">
        <v>0.41</v>
      </c>
      <c r="BX356" s="1">
        <f>BU365</f>
        <v>155</v>
      </c>
      <c r="BY356" s="1">
        <v>21</v>
      </c>
      <c r="BZ356" s="1">
        <v>29</v>
      </c>
      <c r="CA356" s="1">
        <v>1.10044</v>
      </c>
      <c r="CC356" s="1">
        <v>14</v>
      </c>
      <c r="CD356" s="1">
        <v>14</v>
      </c>
      <c r="CE356" s="1">
        <v>1.10044</v>
      </c>
      <c r="CG356" s="3"/>
      <c r="CI356" s="1">
        <v>1.10044</v>
      </c>
      <c r="CK356" s="1">
        <v>1.10044</v>
      </c>
      <c r="CM356" s="1">
        <v>1.10044</v>
      </c>
      <c r="CO356" s="1">
        <v>1.10044</v>
      </c>
      <c r="CQ356" s="1">
        <v>1.10044</v>
      </c>
      <c r="CS356" s="1">
        <v>1.10044</v>
      </c>
    </row>
    <row r="357" spans="1:97">
      <c r="A357" s="3"/>
      <c r="D357" s="1">
        <f>D355-D356</f>
        <v>1.57956</v>
      </c>
      <c r="F357" s="1">
        <f>F355-F356</f>
        <v>0.34956</v>
      </c>
      <c r="H357" s="1">
        <f>H355</f>
        <v>4.33</v>
      </c>
      <c r="J357" s="1">
        <f>J355</f>
        <v>2.03</v>
      </c>
      <c r="L357" s="1">
        <f>L355-L356</f>
        <v>6.20956</v>
      </c>
      <c r="N357" s="1">
        <f>N355-N356</f>
        <v>1.81956</v>
      </c>
      <c r="O357" s="1">
        <v>24</v>
      </c>
      <c r="P357" s="1">
        <v>0.81</v>
      </c>
      <c r="R357" s="1">
        <f>P365</f>
        <v>9.59</v>
      </c>
      <c r="S357" s="1">
        <v>7</v>
      </c>
      <c r="T357" s="1">
        <v>0.24</v>
      </c>
      <c r="V357" s="1">
        <f>T365</f>
        <v>2.88</v>
      </c>
      <c r="W357" s="1">
        <v>24</v>
      </c>
      <c r="X357" s="1">
        <v>26</v>
      </c>
      <c r="Y357" s="1">
        <f>Y355-Y356</f>
        <v>22.90956</v>
      </c>
      <c r="AA357" s="1">
        <v>10</v>
      </c>
      <c r="AB357" s="1">
        <v>16</v>
      </c>
      <c r="AC357" s="1">
        <f>AC355-AC356</f>
        <v>8.21956</v>
      </c>
      <c r="AE357" s="3"/>
      <c r="AG357" s="1">
        <f>AG355-AG356</f>
        <v>1.52956</v>
      </c>
      <c r="AI357" s="1">
        <f>AI355-AI356</f>
        <v>0.47956</v>
      </c>
      <c r="AK357" s="1">
        <f>AK355-AK356</f>
        <v>4.04956</v>
      </c>
      <c r="AM357" s="1">
        <f>AM355-AM356</f>
        <v>1.66956</v>
      </c>
      <c r="AO357" s="1">
        <f>AO355-AO356</f>
        <v>6.55956</v>
      </c>
      <c r="AQ357" s="1">
        <f>AQ355-AQ356</f>
        <v>2.12956</v>
      </c>
      <c r="BC357" s="3"/>
      <c r="BF357" s="1">
        <f>BF355-BF356</f>
        <v>1.28956</v>
      </c>
      <c r="BH357" s="1">
        <f>BH355-BH356</f>
        <v>0.38956</v>
      </c>
      <c r="BJ357" s="1">
        <f>BJ355</f>
        <v>3.18</v>
      </c>
      <c r="BL357" s="1">
        <f>BL355</f>
        <v>1.01</v>
      </c>
      <c r="BN357" s="1">
        <f>BN355-BN356</f>
        <v>7.36956</v>
      </c>
      <c r="BP357" s="1">
        <f>BP355-BP356</f>
        <v>2.00956</v>
      </c>
      <c r="BQ357" s="1">
        <v>28</v>
      </c>
      <c r="BR357" s="1">
        <v>1.28</v>
      </c>
      <c r="BT357" s="1">
        <f>BR365</f>
        <v>12.21</v>
      </c>
      <c r="BU357" s="1">
        <v>24</v>
      </c>
      <c r="BV357" s="1">
        <v>0.81</v>
      </c>
      <c r="BX357" s="1">
        <f>BV365</f>
        <v>5.36</v>
      </c>
      <c r="BY357" s="1">
        <v>32</v>
      </c>
      <c r="BZ357" s="1">
        <v>23</v>
      </c>
      <c r="CA357" s="1">
        <f>CA355-CA356</f>
        <v>25.68956</v>
      </c>
      <c r="CC357" s="1">
        <v>14</v>
      </c>
      <c r="CD357" s="1">
        <v>14</v>
      </c>
      <c r="CE357" s="1">
        <f>CE355-CE356</f>
        <v>11.33956</v>
      </c>
      <c r="CG357" s="3"/>
      <c r="CI357" s="1">
        <f>CI355-CI356</f>
        <v>1.23956</v>
      </c>
      <c r="CK357" s="1">
        <f>CK355-CK356</f>
        <v>0.34956</v>
      </c>
      <c r="CM357" s="1">
        <f>CM355-CM356</f>
        <v>3.34956</v>
      </c>
      <c r="CO357" s="1">
        <f>CO355-CO356</f>
        <v>1.46956</v>
      </c>
      <c r="CQ357" s="1">
        <f>CQ355-CQ356</f>
        <v>6.88956</v>
      </c>
      <c r="CS357" s="1">
        <f>CS355-CS356</f>
        <v>2.67956</v>
      </c>
    </row>
    <row r="358" spans="1:85">
      <c r="A358" s="3"/>
      <c r="O358" s="1">
        <v>24</v>
      </c>
      <c r="P358" s="1">
        <v>0.91</v>
      </c>
      <c r="S358" s="1">
        <v>9</v>
      </c>
      <c r="T358" s="1">
        <v>0.29</v>
      </c>
      <c r="W358" s="1">
        <v>29</v>
      </c>
      <c r="X358" s="1">
        <v>18</v>
      </c>
      <c r="AA358" s="1">
        <v>7</v>
      </c>
      <c r="AB358" s="1">
        <v>8</v>
      </c>
      <c r="AE358" s="3"/>
      <c r="BC358" s="3"/>
      <c r="BQ358" s="1">
        <v>31</v>
      </c>
      <c r="BR358" s="1">
        <v>1.17</v>
      </c>
      <c r="BU358" s="1">
        <v>18</v>
      </c>
      <c r="BV358" s="1">
        <v>0.59</v>
      </c>
      <c r="BY358" s="1">
        <v>23</v>
      </c>
      <c r="BZ358" s="1">
        <v>25</v>
      </c>
      <c r="CC358" s="1">
        <v>14</v>
      </c>
      <c r="CD358" s="1">
        <v>10</v>
      </c>
      <c r="CG358" s="3"/>
    </row>
    <row r="359" spans="1:85">
      <c r="A359" s="3"/>
      <c r="O359" s="1">
        <v>27</v>
      </c>
      <c r="P359" s="1">
        <v>1.11</v>
      </c>
      <c r="S359" s="1">
        <v>14</v>
      </c>
      <c r="T359" s="1">
        <v>0.44</v>
      </c>
      <c r="W359" s="1">
        <v>30</v>
      </c>
      <c r="X359" s="1">
        <v>20</v>
      </c>
      <c r="AA359" s="1">
        <v>12</v>
      </c>
      <c r="AB359" s="1">
        <v>7</v>
      </c>
      <c r="AE359" s="3"/>
      <c r="BC359" s="3"/>
      <c r="BQ359" s="1">
        <v>25</v>
      </c>
      <c r="BR359" s="1">
        <v>1.06</v>
      </c>
      <c r="BU359" s="1">
        <v>8</v>
      </c>
      <c r="BV359" s="1">
        <v>0.29</v>
      </c>
      <c r="BY359" s="1">
        <v>27</v>
      </c>
      <c r="BZ359" s="1">
        <v>23</v>
      </c>
      <c r="CC359" s="1">
        <v>14</v>
      </c>
      <c r="CD359" s="1">
        <v>14</v>
      </c>
      <c r="CG359" s="3"/>
    </row>
    <row r="360" spans="1:106">
      <c r="A360" s="3"/>
      <c r="O360" s="1">
        <v>21</v>
      </c>
      <c r="P360" s="1">
        <v>0.86</v>
      </c>
      <c r="S360" s="1">
        <v>4</v>
      </c>
      <c r="T360" s="1">
        <v>0.16</v>
      </c>
      <c r="W360" s="1">
        <v>25</v>
      </c>
      <c r="X360" s="1">
        <v>25</v>
      </c>
      <c r="AA360" s="1">
        <v>9</v>
      </c>
      <c r="AB360" s="1">
        <v>13</v>
      </c>
      <c r="AD360" s="1">
        <f>Y362*Z362+AC362*AD362</f>
        <v>1.556456</v>
      </c>
      <c r="AE360" s="3"/>
      <c r="AZ360" s="1">
        <f>AV362*AW362+AY362*AZ362</f>
        <v>1.53</v>
      </c>
      <c r="BC360" s="3"/>
      <c r="BQ360" s="1">
        <v>28</v>
      </c>
      <c r="BR360" s="1">
        <v>1.27</v>
      </c>
      <c r="BU360" s="1">
        <v>13</v>
      </c>
      <c r="BV360" s="1">
        <v>0.41</v>
      </c>
      <c r="BY360" s="1">
        <v>29</v>
      </c>
      <c r="BZ360" s="1">
        <v>28</v>
      </c>
      <c r="CC360" s="1">
        <v>19</v>
      </c>
      <c r="CD360" s="1">
        <v>13</v>
      </c>
      <c r="CF360" s="1">
        <f>CA362*CB362+CE362*CF362</f>
        <v>1.851456</v>
      </c>
      <c r="CG360" s="3"/>
      <c r="DB360" s="1">
        <f>CX362*CY362+DA362*DB362</f>
        <v>1.786</v>
      </c>
    </row>
    <row r="361" spans="1:85">
      <c r="A361" s="3"/>
      <c r="O361" s="1">
        <v>27</v>
      </c>
      <c r="P361" s="1">
        <v>1.07</v>
      </c>
      <c r="S361" s="1">
        <v>10</v>
      </c>
      <c r="T361" s="1">
        <v>0.32</v>
      </c>
      <c r="W361" s="1">
        <v>22</v>
      </c>
      <c r="X361" s="1">
        <v>20</v>
      </c>
      <c r="AA361" s="1">
        <v>13</v>
      </c>
      <c r="AB361" s="1">
        <v>7</v>
      </c>
      <c r="AE361" s="3"/>
      <c r="BC361" s="3"/>
      <c r="BQ361" s="1">
        <v>33</v>
      </c>
      <c r="BR361" s="1">
        <v>1.36</v>
      </c>
      <c r="BU361" s="1">
        <v>28</v>
      </c>
      <c r="BV361" s="1">
        <v>0.91</v>
      </c>
      <c r="BY361" s="1">
        <v>24</v>
      </c>
      <c r="BZ361" s="1">
        <v>28</v>
      </c>
      <c r="CC361" s="1">
        <v>14</v>
      </c>
      <c r="CD361" s="1">
        <v>9</v>
      </c>
      <c r="CG361" s="3"/>
    </row>
    <row r="362" spans="1:106">
      <c r="A362" s="3"/>
      <c r="C362" s="1">
        <f>C355</f>
        <v>199</v>
      </c>
      <c r="D362" s="1">
        <f>D357/C355</f>
        <v>0.00793748743718593</v>
      </c>
      <c r="E362" s="1">
        <f>E355</f>
        <v>70</v>
      </c>
      <c r="F362" s="1">
        <f>F357/E355</f>
        <v>0.00499371428571428</v>
      </c>
      <c r="G362" s="1">
        <f>G355</f>
        <v>251</v>
      </c>
      <c r="H362" s="1">
        <f>H357/G355</f>
        <v>0.0172509960159363</v>
      </c>
      <c r="I362" s="1">
        <f>I355</f>
        <v>155</v>
      </c>
      <c r="J362" s="1">
        <f>J357/I355</f>
        <v>0.0130967741935484</v>
      </c>
      <c r="K362" s="1">
        <f>K355</f>
        <v>215</v>
      </c>
      <c r="L362" s="1">
        <f>L357/K355</f>
        <v>0.0288816744186047</v>
      </c>
      <c r="M362" s="1">
        <f>M355</f>
        <v>73</v>
      </c>
      <c r="N362" s="1">
        <f>N357/M355</f>
        <v>0.0249254794520548</v>
      </c>
      <c r="O362" s="1">
        <v>27</v>
      </c>
      <c r="P362" s="1">
        <v>1.08</v>
      </c>
      <c r="Q362" s="1">
        <f>O365</f>
        <v>250</v>
      </c>
      <c r="R362" s="1">
        <f>R357/R356</f>
        <v>0.03836</v>
      </c>
      <c r="S362" s="1">
        <v>8</v>
      </c>
      <c r="T362" s="1">
        <v>0.25</v>
      </c>
      <c r="U362" s="1">
        <f>S365</f>
        <v>89</v>
      </c>
      <c r="V362" s="1">
        <f>V357/V356</f>
        <v>0.0323595505617978</v>
      </c>
      <c r="W362" s="1">
        <v>22</v>
      </c>
      <c r="X362" s="1">
        <v>25</v>
      </c>
      <c r="Y362" s="1">
        <f>X365/20</f>
        <v>23.9</v>
      </c>
      <c r="Z362" s="1">
        <f>Y357/X365</f>
        <v>0.047927949790795</v>
      </c>
      <c r="AA362" s="1">
        <v>9</v>
      </c>
      <c r="AB362" s="1">
        <v>6</v>
      </c>
      <c r="AC362" s="1">
        <f>AB365/20</f>
        <v>10.25</v>
      </c>
      <c r="AD362" s="1">
        <f>AC357/AB365</f>
        <v>0.0400954146341463</v>
      </c>
      <c r="AE362" s="3"/>
      <c r="AF362" s="1">
        <f>AF355</f>
        <v>197</v>
      </c>
      <c r="AG362" s="1">
        <f>AG357/AF355</f>
        <v>0.00776426395939086</v>
      </c>
      <c r="AH362" s="1">
        <f>AH355</f>
        <v>98</v>
      </c>
      <c r="AI362" s="1">
        <f>AI357/AH355</f>
        <v>0.0048934693877551</v>
      </c>
      <c r="AJ362" s="1">
        <f>AJ355</f>
        <v>236</v>
      </c>
      <c r="AK362" s="1">
        <f>AK357/AJ355</f>
        <v>0.0171591525423729</v>
      </c>
      <c r="AL362" s="1">
        <f>AL355</f>
        <v>129</v>
      </c>
      <c r="AM362" s="1">
        <f>AM357/AL355</f>
        <v>0.0129423255813953</v>
      </c>
      <c r="AN362" s="1">
        <f>AN355</f>
        <v>228</v>
      </c>
      <c r="AO362" s="1">
        <f>AO357/AN355</f>
        <v>0.02877</v>
      </c>
      <c r="AP362" s="1">
        <f>AP355</f>
        <v>86</v>
      </c>
      <c r="AQ362" s="1">
        <f>AQ357/AP355</f>
        <v>0.0247623255813953</v>
      </c>
      <c r="AR362" s="1">
        <f>AR355</f>
        <v>234</v>
      </c>
      <c r="AS362" s="1">
        <f>AS355/AR355</f>
        <v>0.0382478632478632</v>
      </c>
      <c r="AT362" s="1">
        <f>AT355</f>
        <v>92</v>
      </c>
      <c r="AU362" s="1">
        <f>AU355/AT355</f>
        <v>0.0322826086956522</v>
      </c>
      <c r="AV362" s="1">
        <f>AV355/20</f>
        <v>23.85</v>
      </c>
      <c r="AW362" s="1">
        <f>AW355/AV355</f>
        <v>0.0477987421383648</v>
      </c>
      <c r="AY362" s="1">
        <f>AY355/20</f>
        <v>9.75</v>
      </c>
      <c r="AZ362" s="1">
        <f>AZ355/AY355</f>
        <v>0.04</v>
      </c>
      <c r="BC362" s="3"/>
      <c r="BE362" s="1">
        <f>BE355</f>
        <v>173</v>
      </c>
      <c r="BF362" s="1">
        <f>BF357/BE355</f>
        <v>0.00745410404624277</v>
      </c>
      <c r="BG362" s="1">
        <f>BG355</f>
        <v>91</v>
      </c>
      <c r="BH362" s="1">
        <f>BH357/BG355</f>
        <v>0.00428087912087912</v>
      </c>
      <c r="BI362" s="1">
        <f>BI355</f>
        <v>178</v>
      </c>
      <c r="BJ362" s="1">
        <f>BJ357/BI355</f>
        <v>0.0178651685393258</v>
      </c>
      <c r="BK362" s="1">
        <f>BK355</f>
        <v>73</v>
      </c>
      <c r="BL362" s="1">
        <f>BL357/BK355</f>
        <v>0.0138356164383562</v>
      </c>
      <c r="BM362" s="1">
        <f>BM355</f>
        <v>243</v>
      </c>
      <c r="BN362" s="1">
        <f>BN357/BM355</f>
        <v>0.0303274074074074</v>
      </c>
      <c r="BO362" s="1">
        <f>BO355</f>
        <v>79</v>
      </c>
      <c r="BP362" s="1">
        <f>BP357/BO355</f>
        <v>0.0254374683544304</v>
      </c>
      <c r="BQ362" s="1">
        <v>32</v>
      </c>
      <c r="BR362" s="1">
        <v>1.27</v>
      </c>
      <c r="BS362" s="1">
        <f>BQ365</f>
        <v>292</v>
      </c>
      <c r="BT362" s="1">
        <f>BT357/BT356</f>
        <v>0.0418150684931507</v>
      </c>
      <c r="BU362" s="1">
        <v>10</v>
      </c>
      <c r="BV362" s="1">
        <v>0.45</v>
      </c>
      <c r="BW362" s="1">
        <f>BU365</f>
        <v>155</v>
      </c>
      <c r="BX362" s="1">
        <f>BX357/BX356</f>
        <v>0.0345806451612903</v>
      </c>
      <c r="BY362" s="1">
        <v>23</v>
      </c>
      <c r="BZ362" s="1">
        <v>24</v>
      </c>
      <c r="CA362" s="1">
        <f>BZ365/20</f>
        <v>25.65</v>
      </c>
      <c r="CB362" s="1">
        <f>CA357/BZ365</f>
        <v>0.0500771150097466</v>
      </c>
      <c r="CC362" s="1">
        <v>7</v>
      </c>
      <c r="CD362" s="1">
        <v>11</v>
      </c>
      <c r="CE362" s="1">
        <f>CD365/20</f>
        <v>13.25</v>
      </c>
      <c r="CF362" s="1">
        <f>CE357/CD365</f>
        <v>0.0427907924528302</v>
      </c>
      <c r="CG362" s="3"/>
      <c r="CH362" s="1">
        <f>CH355</f>
        <v>167</v>
      </c>
      <c r="CI362" s="1">
        <f>CI357/CH355</f>
        <v>0.00742251497005988</v>
      </c>
      <c r="CJ362" s="1">
        <f>CJ355</f>
        <v>85</v>
      </c>
      <c r="CK362" s="1">
        <f>CK357/CJ355</f>
        <v>0.00411247058823529</v>
      </c>
      <c r="CL362" s="1">
        <f>CL355</f>
        <v>189</v>
      </c>
      <c r="CM362" s="1">
        <f>CM357/CL355</f>
        <v>0.0177225396825397</v>
      </c>
      <c r="CN362" s="1">
        <f>CN355</f>
        <v>107</v>
      </c>
      <c r="CO362" s="1">
        <f>CO357/CN355</f>
        <v>0.0137342056074766</v>
      </c>
      <c r="CP362" s="1">
        <f>CP355</f>
        <v>228</v>
      </c>
      <c r="CQ362" s="1">
        <f>CQ357/CP355</f>
        <v>0.0302173684210526</v>
      </c>
      <c r="CR362" s="1">
        <f>CR355</f>
        <v>106</v>
      </c>
      <c r="CS362" s="1">
        <f>CS357/CR355</f>
        <v>0.0252788679245283</v>
      </c>
      <c r="CT362" s="1">
        <f>CT355</f>
        <v>253</v>
      </c>
      <c r="CU362" s="1">
        <f>CU355/CT355</f>
        <v>0.041699604743083</v>
      </c>
      <c r="CV362" s="1">
        <f>CV355</f>
        <v>124</v>
      </c>
      <c r="CW362" s="1">
        <f>CW355/CV355</f>
        <v>0.0344354838709677</v>
      </c>
      <c r="CX362" s="1">
        <f>CX355/20</f>
        <v>24.9</v>
      </c>
      <c r="CY362" s="1">
        <f>CY355/CX355</f>
        <v>0.0499598393574297</v>
      </c>
      <c r="DA362" s="1">
        <f>DA355/20</f>
        <v>12.7</v>
      </c>
      <c r="DB362" s="1">
        <f>DB355/DA355</f>
        <v>0.0426771653543307</v>
      </c>
    </row>
    <row r="363" spans="1:106">
      <c r="A363" s="3"/>
      <c r="O363" s="1">
        <v>26</v>
      </c>
      <c r="P363" s="1">
        <v>0.99</v>
      </c>
      <c r="S363" s="1">
        <v>7</v>
      </c>
      <c r="T363" s="1">
        <v>0.19</v>
      </c>
      <c r="W363" s="1">
        <v>26</v>
      </c>
      <c r="X363" s="1">
        <v>18</v>
      </c>
      <c r="AA363" s="1">
        <v>8</v>
      </c>
      <c r="AB363" s="1">
        <v>9</v>
      </c>
      <c r="AE363" s="3"/>
      <c r="BC363" s="3"/>
      <c r="BN363" s="1">
        <f>BN362-BJ362</f>
        <v>0.0124622388680816</v>
      </c>
      <c r="BP363" s="1">
        <f>BP362-BL362</f>
        <v>0.0116018519160742</v>
      </c>
      <c r="BQ363" s="1">
        <v>34</v>
      </c>
      <c r="BR363" s="1">
        <v>1.41</v>
      </c>
      <c r="BT363" s="1">
        <f>BT362-BN362</f>
        <v>0.0114876610857433</v>
      </c>
      <c r="BU363" s="1">
        <v>18</v>
      </c>
      <c r="BV363" s="1">
        <v>0.62</v>
      </c>
      <c r="BX363" s="1">
        <f>BX362-BP362</f>
        <v>0.00914317680685995</v>
      </c>
      <c r="BY363" s="1">
        <v>24</v>
      </c>
      <c r="BZ363" s="1">
        <v>26</v>
      </c>
      <c r="CB363" s="1">
        <f>CB362-BT362</f>
        <v>0.00826204651659591</v>
      </c>
      <c r="CC363" s="1">
        <v>14</v>
      </c>
      <c r="CD363" s="1">
        <v>13</v>
      </c>
      <c r="CF363" s="1">
        <f>CF362-BX362</f>
        <v>0.00821014729153986</v>
      </c>
      <c r="CG363" s="3"/>
      <c r="CI363" s="1">
        <f>CI362-0</f>
        <v>0.00742251497005988</v>
      </c>
      <c r="CK363" s="1">
        <f>CK362-0</f>
        <v>0.00411247058823529</v>
      </c>
      <c r="CM363" s="1">
        <f>CM362-CI362</f>
        <v>0.0103000247124798</v>
      </c>
      <c r="CO363" s="1">
        <f>CO362-CK362</f>
        <v>0.00962173501924134</v>
      </c>
      <c r="CQ363" s="1">
        <f>CQ362-CM362</f>
        <v>0.0124948287385129</v>
      </c>
      <c r="CS363" s="1">
        <f>CS362-CO362</f>
        <v>0.0115446623170517</v>
      </c>
      <c r="CU363" s="1">
        <f>CU362-CQ362</f>
        <v>0.0114822363220304</v>
      </c>
      <c r="CW363" s="1">
        <f>CW362-CS362</f>
        <v>0.00915661594643944</v>
      </c>
      <c r="CY363" s="1">
        <f>CY362-CU362</f>
        <v>0.00826023461434671</v>
      </c>
      <c r="DB363" s="1">
        <f>DB362-CW362</f>
        <v>0.00824168148336297</v>
      </c>
    </row>
    <row r="364" spans="1:85">
      <c r="A364" s="3"/>
      <c r="O364" s="1">
        <v>24</v>
      </c>
      <c r="P364" s="1">
        <v>0.86</v>
      </c>
      <c r="S364" s="1">
        <v>8</v>
      </c>
      <c r="T364" s="1">
        <v>0.26</v>
      </c>
      <c r="W364" s="1">
        <v>26</v>
      </c>
      <c r="X364" s="1">
        <v>24</v>
      </c>
      <c r="AA364" s="1">
        <v>12</v>
      </c>
      <c r="AB364" s="1">
        <v>19</v>
      </c>
      <c r="AE364" s="3"/>
      <c r="BC364" s="3"/>
      <c r="BQ364" s="1">
        <v>32</v>
      </c>
      <c r="BR364" s="1">
        <v>1.27</v>
      </c>
      <c r="BU364" s="1">
        <v>11</v>
      </c>
      <c r="BV364" s="1">
        <v>0.44</v>
      </c>
      <c r="BY364" s="1">
        <v>29</v>
      </c>
      <c r="BZ364" s="1">
        <v>28</v>
      </c>
      <c r="CC364" s="1">
        <v>10</v>
      </c>
      <c r="CD364" s="1">
        <v>16</v>
      </c>
      <c r="CG364" s="3"/>
    </row>
    <row r="365" s="1" customFormat="1" spans="1:106">
      <c r="A365" s="4" t="s">
        <v>11</v>
      </c>
      <c r="D365" s="4">
        <f>AVERAGE(D340,D351,D362)</f>
        <v>0.00800253280193043</v>
      </c>
      <c r="E365" s="4"/>
      <c r="F365" s="4">
        <f>AVERAGE(F340,F351,F362)</f>
        <v>0.00507003428853929</v>
      </c>
      <c r="G365" s="4"/>
      <c r="H365" s="4">
        <f>AVERAGE(H340,H351,H362)</f>
        <v>0.0171494509318033</v>
      </c>
      <c r="I365" s="4"/>
      <c r="J365" s="4">
        <f>AVERAGE(J340,J351,J362)</f>
        <v>0.0134577250185391</v>
      </c>
      <c r="K365" s="4"/>
      <c r="L365" s="4">
        <f>AVERAGE(L340,L351,L362)</f>
        <v>0.0288879309869518</v>
      </c>
      <c r="M365" s="4"/>
      <c r="N365" s="4">
        <f>AVERAGE(N340,N351,N362)</f>
        <v>0.0248521239257358</v>
      </c>
      <c r="O365" s="4">
        <f>SUM(O355:O364)</f>
        <v>250</v>
      </c>
      <c r="P365" s="4">
        <f>SUM(P355:P364)</f>
        <v>9.59</v>
      </c>
      <c r="Q365" s="4"/>
      <c r="R365" s="4">
        <f>AVERAGE(R340,R351,R362)</f>
        <v>0.0382747619047619</v>
      </c>
      <c r="S365" s="4">
        <f>SUM(S355:S364)</f>
        <v>89</v>
      </c>
      <c r="T365" s="4">
        <f>SUM(T355:T364)</f>
        <v>2.88</v>
      </c>
      <c r="U365" s="4"/>
      <c r="V365" s="4">
        <f>AVERAGE(V340,V351,V362)</f>
        <v>0.0323534932379821</v>
      </c>
      <c r="W365" s="4"/>
      <c r="X365" s="4">
        <f>SUM(W355:X364)</f>
        <v>478</v>
      </c>
      <c r="Y365" s="4">
        <f>AVERAGE(Y340,Y351,Y362)</f>
        <v>23.9666666666667</v>
      </c>
      <c r="Z365" s="4">
        <f>AVERAGE(Z340,Z351,Z362)</f>
        <v>0.0474891346398513</v>
      </c>
      <c r="AA365" s="4"/>
      <c r="AB365" s="4">
        <f>SUM(AA355:AB364)</f>
        <v>205</v>
      </c>
      <c r="AC365" s="4">
        <f>AVERAGE(AC340,AC351,AC362)</f>
        <v>10.1833333333333</v>
      </c>
      <c r="AD365" s="4">
        <f>AVERAGE(AD340,AD351,AD362)</f>
        <v>0.0404551194338633</v>
      </c>
      <c r="AE365" s="4"/>
      <c r="AG365" s="4">
        <f>AVERAGE(AG340,AG351,AG362)</f>
        <v>0.0077702170573378</v>
      </c>
      <c r="AH365" s="4"/>
      <c r="AI365" s="4">
        <f>AVERAGE(AI340,AI351,AI362)</f>
        <v>0.00493013182946134</v>
      </c>
      <c r="AJ365" s="4"/>
      <c r="AK365" s="4">
        <f>AVERAGE(AK340,AK351,AK362)</f>
        <v>0.017048653039443</v>
      </c>
      <c r="AL365" s="4"/>
      <c r="AM365" s="4">
        <f>AVERAGE(AM340,AM351,AM362)</f>
        <v>0.0133496320314053</v>
      </c>
      <c r="AN365" s="4"/>
      <c r="AO365" s="4">
        <f>AVERAGE(AO340,AO351,AO362)</f>
        <v>0.0287650744102375</v>
      </c>
      <c r="AP365" s="4"/>
      <c r="AQ365" s="4">
        <f>AVERAGE(AQ340,AQ351,AQ362)</f>
        <v>0.0247380030692224</v>
      </c>
      <c r="AR365" s="4"/>
      <c r="AS365" s="4">
        <f>AVERAGE(AS340,AS351,AS362)</f>
        <v>0.0381473143801911</v>
      </c>
      <c r="AT365" s="4"/>
      <c r="AU365" s="4">
        <f>AVERAGE(AU340,AU351,AU362)</f>
        <v>0.0322756929035144</v>
      </c>
      <c r="AV365" s="4">
        <f>AVERAGE(AV340,AV351,AV362)</f>
        <v>23.65</v>
      </c>
      <c r="AW365" s="4">
        <f>AVERAGE(AW340,AW351,AW362)</f>
        <v>0.0473626576173698</v>
      </c>
      <c r="AX365" s="4"/>
      <c r="AY365" s="4">
        <f>AVERAGE(AY340,AY351,AY362)</f>
        <v>9.63333333333333</v>
      </c>
      <c r="AZ365" s="4">
        <f>AVERAGE(AZ340,AZ351,AZ362)</f>
        <v>0.0403319151257296</v>
      </c>
      <c r="BC365" s="4" t="s">
        <v>11</v>
      </c>
      <c r="BF365" s="4">
        <f>AVERAGE(BF340,BF351,BF362)</f>
        <v>0.00736352328606953</v>
      </c>
      <c r="BG365" s="4"/>
      <c r="BH365" s="4">
        <f>AVERAGE(BH340,BH351,BH362)</f>
        <v>0.00432081130513322</v>
      </c>
      <c r="BI365" s="4"/>
      <c r="BJ365" s="4">
        <f>AVERAGE(BJ340,BJ351,BJ362)</f>
        <v>0.0179058859969342</v>
      </c>
      <c r="BK365" s="4"/>
      <c r="BL365" s="4">
        <f>AVERAGE(BL340,BL351,BL362)</f>
        <v>0.0138249784412684</v>
      </c>
      <c r="BM365" s="4"/>
      <c r="BN365" s="4">
        <f>AVERAGE(BN340,BN351,BN362)</f>
        <v>0.0303829179597058</v>
      </c>
      <c r="BO365" s="4"/>
      <c r="BP365" s="4">
        <f>AVERAGE(BP340,BP351,BP362)</f>
        <v>0.0253264931384217</v>
      </c>
      <c r="BQ365" s="4">
        <f>SUM(BQ355:BQ364)</f>
        <v>292</v>
      </c>
      <c r="BR365" s="4">
        <f>SUM(BR355:BR364)</f>
        <v>12.21</v>
      </c>
      <c r="BS365" s="4"/>
      <c r="BT365" s="4">
        <f>AVERAGE(BT340,BT351,BT362)</f>
        <v>0.0420375852748486</v>
      </c>
      <c r="BU365" s="4">
        <f>SUM(BU355:BU364)</f>
        <v>155</v>
      </c>
      <c r="BV365" s="4">
        <f>SUM(BV355:BV364)</f>
        <v>5.36</v>
      </c>
      <c r="BW365" s="4"/>
      <c r="BX365" s="4">
        <f>AVERAGE(BX340,BX351,BX362)</f>
        <v>0.0344704099563122</v>
      </c>
      <c r="BY365" s="4"/>
      <c r="BZ365" s="4">
        <f>SUM(BY355:BZ364)</f>
        <v>513</v>
      </c>
      <c r="CA365" s="4">
        <f>AVERAGE(CA340,CA351,CA362)</f>
        <v>25.7833333333333</v>
      </c>
      <c r="CB365" s="4">
        <f>AVERAGE(CB340,CB351,CB362)</f>
        <v>0.0503155446720107</v>
      </c>
      <c r="CC365" s="4"/>
      <c r="CD365" s="4">
        <f>SUM(CC355:CD364)</f>
        <v>265</v>
      </c>
      <c r="CE365" s="4">
        <f>AVERAGE(CE340,CE351,CE362)</f>
        <v>13.1166666666667</v>
      </c>
      <c r="CF365" s="4">
        <f>AVERAGE(CF340,CF351,CF362)</f>
        <v>0.0426675548904602</v>
      </c>
      <c r="CG365" s="4"/>
      <c r="CH365" s="4"/>
      <c r="CI365" s="4">
        <f>AVERAGE(CI340,CI351,CI362)</f>
        <v>0.00726783041821495</v>
      </c>
      <c r="CJ365" s="4"/>
      <c r="CK365" s="4">
        <f>AVERAGE(CK340,CK351,CK362)</f>
        <v>0.00418502781901954</v>
      </c>
      <c r="CL365" s="4"/>
      <c r="CM365" s="4">
        <f>AVERAGE(CM340,CM351,CM362)</f>
        <v>0.0177632764108708</v>
      </c>
      <c r="CN365" s="4"/>
      <c r="CO365" s="4">
        <f>AVERAGE(CO340,CO351,CO362)</f>
        <v>0.0137209765127314</v>
      </c>
      <c r="CP365" s="4"/>
      <c r="CQ365" s="4">
        <f>AVERAGE(CQ340,CQ351,CQ362)</f>
        <v>0.0302627751166305</v>
      </c>
      <c r="CR365" s="4"/>
      <c r="CS365" s="4">
        <f>AVERAGE(CS340,CS351,CS362)</f>
        <v>0.0251930672631646</v>
      </c>
      <c r="CT365" s="4"/>
      <c r="CU365" s="4">
        <f>AVERAGE(CU340,CU351,CU362)</f>
        <v>0.0419175226838136</v>
      </c>
      <c r="CV365" s="4"/>
      <c r="CW365" s="4">
        <f>AVERAGE(CW340,CW351,CW362)</f>
        <v>0.0343495375794446</v>
      </c>
      <c r="CX365" s="4">
        <f>AVERAGE(CX340,CX351,CX362)</f>
        <v>25.1</v>
      </c>
      <c r="CY365" s="4">
        <f>AVERAGE(CY340,CY351,CY362)</f>
        <v>0.0501852389058515</v>
      </c>
      <c r="CZ365" s="4"/>
      <c r="DA365" s="4">
        <f>AVERAGE(DA340,DA351,DA362)</f>
        <v>12.4666666666667</v>
      </c>
      <c r="DB365" s="4">
        <f>AVERAGE(DB340,DB351,DB362)</f>
        <v>0.0425533987313118</v>
      </c>
    </row>
    <row r="367" spans="2:106">
      <c r="B367" s="1" t="s">
        <v>67</v>
      </c>
      <c r="D367" s="1">
        <f>D307</f>
        <v>0.00813967213114754</v>
      </c>
      <c r="F367" s="1">
        <f>F307</f>
        <v>0.00508385964912281</v>
      </c>
      <c r="H367" s="1">
        <f>H307</f>
        <v>0.0171748878923767</v>
      </c>
      <c r="J367" s="1">
        <f>J307</f>
        <v>0.0139795918367347</v>
      </c>
      <c r="L367" s="1">
        <f>L307</f>
        <v>0.0288105747126437</v>
      </c>
      <c r="N367" s="1">
        <f>N307</f>
        <v>0.0248996153846154</v>
      </c>
      <c r="R367" s="1">
        <f>R307</f>
        <v>0.038515625</v>
      </c>
      <c r="V367" s="1">
        <f>V307</f>
        <v>0.0324460431654676</v>
      </c>
      <c r="Z367" s="1">
        <f>Z307</f>
        <v>0.0468368788501027</v>
      </c>
      <c r="AD367" s="1">
        <f>AD307</f>
        <v>0.0392870142180095</v>
      </c>
      <c r="AG367" s="1">
        <f>AG307</f>
        <v>0.00792639053254438</v>
      </c>
      <c r="AI367" s="1">
        <f>AI307</f>
        <v>0.00499584905660377</v>
      </c>
      <c r="AK367" s="1">
        <f>AK307</f>
        <v>0.0170299543378995</v>
      </c>
      <c r="AM367" s="1">
        <f>AM307</f>
        <v>0.0138491743119266</v>
      </c>
      <c r="AO367" s="1">
        <f>AO307</f>
        <v>0.0287055513307985</v>
      </c>
      <c r="AQ367" s="1">
        <f>AQ307</f>
        <v>0.0248265168539326</v>
      </c>
      <c r="AS367" s="1">
        <f>AS307</f>
        <v>0.0383898305084746</v>
      </c>
      <c r="AU367" s="1">
        <f>AU307</f>
        <v>0.0323529411764706</v>
      </c>
      <c r="AW367" s="1">
        <f>AW307</f>
        <v>0.0467157894736842</v>
      </c>
      <c r="AZ367" s="1">
        <f>AZ307</f>
        <v>0.03915</v>
      </c>
      <c r="BF367" s="1">
        <f>BF307</f>
        <v>0.00739424657534247</v>
      </c>
      <c r="BH367" s="1">
        <f>BH307</f>
        <v>0.00438210526315789</v>
      </c>
      <c r="BJ367" s="1">
        <f>BJ307</f>
        <v>0.0179365079365079</v>
      </c>
      <c r="BL367" s="1">
        <f>BL307</f>
        <v>0.0138613861386139</v>
      </c>
      <c r="BN367" s="1">
        <f>BN307</f>
        <v>0.0302738582677165</v>
      </c>
      <c r="BP367" s="1">
        <f>BP307</f>
        <v>0.0254509090909091</v>
      </c>
      <c r="BT367" s="1">
        <f>BT307</f>
        <v>0.0418450184501845</v>
      </c>
      <c r="BX367" s="1">
        <f>BX307</f>
        <v>0.0346099290780142</v>
      </c>
      <c r="CB367" s="1">
        <f>CB307</f>
        <v>0.0501728957528958</v>
      </c>
      <c r="CF367" s="1">
        <f>CF307</f>
        <v>0.04277171875</v>
      </c>
      <c r="CI367" s="1">
        <f>CI307</f>
        <v>0.0072572602739726</v>
      </c>
      <c r="CK367" s="1">
        <f>CK307</f>
        <v>0.00423011764705882</v>
      </c>
      <c r="CM367" s="1">
        <f>CM307</f>
        <v>0.0178384090909091</v>
      </c>
      <c r="CO367" s="1">
        <f>CO307</f>
        <v>0.0137100952380952</v>
      </c>
      <c r="CQ367" s="1">
        <f>CQ307</f>
        <v>0.029998253968254</v>
      </c>
      <c r="CS367" s="1">
        <f>CS307</f>
        <v>0.0252842307692308</v>
      </c>
      <c r="CU367" s="1">
        <f>CU307</f>
        <v>0.0417241379310345</v>
      </c>
      <c r="CW367" s="1">
        <f>CW307</f>
        <v>0.0344852941176471</v>
      </c>
      <c r="CY367" s="1">
        <f>CY307</f>
        <v>0.0500590551181102</v>
      </c>
      <c r="DB367" s="1">
        <f>DB307</f>
        <v>0.0426337448559671</v>
      </c>
    </row>
    <row r="368" spans="2:106">
      <c r="B368" s="1" t="s">
        <v>67</v>
      </c>
      <c r="D368" s="1">
        <f>D318</f>
        <v>0.00791840707964602</v>
      </c>
      <c r="F368" s="1">
        <f>F318</f>
        <v>0.00503428571428571</v>
      </c>
      <c r="H368" s="1">
        <f>H318</f>
        <v>0.0172868217054264</v>
      </c>
      <c r="J368" s="1">
        <f>J318</f>
        <v>0.0134645669291339</v>
      </c>
      <c r="L368" s="1">
        <f>L318</f>
        <v>0.0288502222222222</v>
      </c>
      <c r="N368" s="1">
        <f>N318</f>
        <v>0.0249084210526316</v>
      </c>
      <c r="R368" s="1">
        <f>R318</f>
        <v>0.0388429752066116</v>
      </c>
      <c r="V368" s="1">
        <f>V318</f>
        <v>0.0325961538461538</v>
      </c>
      <c r="Z368" s="1">
        <f>Z318</f>
        <v>0.0474623899371069</v>
      </c>
      <c r="AD368" s="1">
        <f>AD318</f>
        <v>0.0403880975609756</v>
      </c>
      <c r="AG368" s="1">
        <f>AG318</f>
        <v>0.0077250505050505</v>
      </c>
      <c r="AI368" s="1">
        <f>AI318</f>
        <v>0.00495648</v>
      </c>
      <c r="AK368" s="1">
        <f>AK318</f>
        <v>0.017158683127572</v>
      </c>
      <c r="AM368" s="1">
        <f>AM318</f>
        <v>0.0133781294964029</v>
      </c>
      <c r="AO368" s="1">
        <f>AO318</f>
        <v>0.0287116176470588</v>
      </c>
      <c r="AQ368" s="1">
        <f>AQ318</f>
        <v>0.0248071698113208</v>
      </c>
      <c r="AS368" s="1">
        <f>AS318</f>
        <v>0.0387214611872146</v>
      </c>
      <c r="AU368" s="1">
        <f>AU318</f>
        <v>0.0325287356321839</v>
      </c>
      <c r="AW368" s="1">
        <f>AW318</f>
        <v>0.047348643006263</v>
      </c>
      <c r="AZ368" s="1">
        <f>AZ318</f>
        <v>0.040259067357513</v>
      </c>
      <c r="BF368" s="1">
        <f>BF318</f>
        <v>0.007352</v>
      </c>
      <c r="BH368" s="1">
        <f>BH318</f>
        <v>0.00430941176470588</v>
      </c>
      <c r="BJ368" s="1">
        <f>BJ318</f>
        <v>0.0178658536585366</v>
      </c>
      <c r="BL368" s="1">
        <f>BL318</f>
        <v>0.013804347826087</v>
      </c>
      <c r="BN368" s="1">
        <f>BN318</f>
        <v>0.0301674324324324</v>
      </c>
      <c r="BP368" s="1">
        <f>BP318</f>
        <v>0.0253817948717949</v>
      </c>
      <c r="BT368" s="1">
        <f>BT318</f>
        <v>0.04199203187251</v>
      </c>
      <c r="BX368" s="1">
        <f>BX318</f>
        <v>0.0346527777777778</v>
      </c>
      <c r="CB368" s="1">
        <f>CB318</f>
        <v>0.0503687937743191</v>
      </c>
      <c r="CF368" s="1">
        <f>CF318</f>
        <v>0.0429052713178295</v>
      </c>
      <c r="CI368" s="1">
        <f>CI318</f>
        <v>0.00722993710691824</v>
      </c>
      <c r="CK368" s="1">
        <f>CK318</f>
        <v>0.00413287356321839</v>
      </c>
      <c r="CM368" s="1">
        <f>CM318</f>
        <v>0.0177448351648352</v>
      </c>
      <c r="CO368" s="1">
        <f>CO318</f>
        <v>0.0136473015873016</v>
      </c>
      <c r="CQ368" s="1">
        <f>CQ318</f>
        <v>0.0298710169491525</v>
      </c>
      <c r="CS368" s="1">
        <f>CS318</f>
        <v>0.0252809756097561</v>
      </c>
      <c r="CU368" s="1">
        <f>CU318</f>
        <v>0.0418587360594796</v>
      </c>
      <c r="CW368" s="1">
        <f>CW318</f>
        <v>0.0345238095238095</v>
      </c>
      <c r="CY368" s="1">
        <f>CY318</f>
        <v>0.05024</v>
      </c>
      <c r="DB368" s="1">
        <f>DB318</f>
        <v>0.0427755102040816</v>
      </c>
    </row>
    <row r="369" spans="2:106">
      <c r="B369" s="1" t="s">
        <v>67</v>
      </c>
      <c r="D369" s="1">
        <f>D329</f>
        <v>0.00795254545454546</v>
      </c>
      <c r="F369" s="1">
        <f>F329</f>
        <v>0.00495350427350427</v>
      </c>
      <c r="H369" s="1">
        <f>H329</f>
        <v>0.0172532188841202</v>
      </c>
      <c r="J369" s="1">
        <f>J329</f>
        <v>0.0134234234234234</v>
      </c>
      <c r="L369" s="1">
        <f>L329</f>
        <v>0.028760198019802</v>
      </c>
      <c r="N369" s="1">
        <f>N329</f>
        <v>0.0248508571428571</v>
      </c>
      <c r="R369" s="1">
        <f>R329</f>
        <v>0.0384033613445378</v>
      </c>
      <c r="V369" s="1">
        <f>V329</f>
        <v>0.0325882352941176</v>
      </c>
      <c r="Z369" s="1">
        <f>Z329</f>
        <v>0.0473227385892116</v>
      </c>
      <c r="AD369" s="1">
        <f>AD329</f>
        <v>0.0405397044334975</v>
      </c>
      <c r="AG369" s="1">
        <f>AG329</f>
        <v>0.00769005128205128</v>
      </c>
      <c r="AI369" s="1">
        <f>AI329</f>
        <v>0.00482379310344827</v>
      </c>
      <c r="AK369" s="1">
        <f>AK329</f>
        <v>0.0171351037344398</v>
      </c>
      <c r="AM369" s="1">
        <f>AM329</f>
        <v>0.0133288888888889</v>
      </c>
      <c r="AO369" s="1">
        <f>AO329</f>
        <v>0.02863</v>
      </c>
      <c r="AQ369" s="1">
        <f>AQ329</f>
        <v>0.0248265168539326</v>
      </c>
      <c r="AS369" s="1">
        <f>AS329</f>
        <v>0.03828125</v>
      </c>
      <c r="AU369" s="1">
        <f>AU329</f>
        <v>0.032625</v>
      </c>
      <c r="AW369" s="1">
        <f>AW329</f>
        <v>0.0471907756813417</v>
      </c>
      <c r="AZ369" s="1">
        <f>AZ329</f>
        <v>0.0404188481675393</v>
      </c>
      <c r="BF369" s="1">
        <f>BF329</f>
        <v>0.0072703743315508</v>
      </c>
      <c r="BH369" s="1">
        <f>BH329</f>
        <v>0.00445008403361344</v>
      </c>
      <c r="BJ369" s="1">
        <f>BJ329</f>
        <v>0.0179439252336449</v>
      </c>
      <c r="BL369" s="1">
        <f>BL329</f>
        <v>0.0138211382113821</v>
      </c>
      <c r="BN369" s="1">
        <f>BN329</f>
        <v>0.0304920164609053</v>
      </c>
      <c r="BP369" s="1">
        <f>BP329</f>
        <v>0.0253682644628099</v>
      </c>
      <c r="BT369" s="1">
        <f>BT329</f>
        <v>0.0421673003802281</v>
      </c>
      <c r="BX369" s="1">
        <f>BX329</f>
        <v>0.0344736842105263</v>
      </c>
      <c r="CB369" s="1">
        <f>CB329</f>
        <v>0.0504423121387283</v>
      </c>
      <c r="CF369" s="1">
        <f>CF329</f>
        <v>0.042620074906367</v>
      </c>
      <c r="CI369" s="1">
        <f>CI329</f>
        <v>0.0071997619047619</v>
      </c>
      <c r="CK369" s="1">
        <f>CK329</f>
        <v>0.00434777777777778</v>
      </c>
      <c r="CM369" s="1">
        <f>CM329</f>
        <v>0.0178447846889952</v>
      </c>
      <c r="CO369" s="1">
        <f>CO329</f>
        <v>0.0137250847457627</v>
      </c>
      <c r="CQ369" s="1">
        <f>CQ329</f>
        <v>0.0305790871369295</v>
      </c>
      <c r="CS369" s="1">
        <f>CS329</f>
        <v>0.0252505084745763</v>
      </c>
      <c r="CU369" s="1">
        <f>CU329</f>
        <v>0.0420553359683795</v>
      </c>
      <c r="CW369" s="1">
        <f>CW329</f>
        <v>0.0344036697247706</v>
      </c>
      <c r="CY369" s="1">
        <f>CY329</f>
        <v>0.0503168316831683</v>
      </c>
      <c r="DB369" s="1">
        <f>DB329</f>
        <v>0.0425</v>
      </c>
    </row>
    <row r="370" spans="2:106">
      <c r="B370" s="1" t="s">
        <v>68</v>
      </c>
      <c r="D370" s="1">
        <f>D340</f>
        <v>0.00797162995594714</v>
      </c>
      <c r="F370" s="1">
        <f>F340</f>
        <v>0.00504903225806452</v>
      </c>
      <c r="H370" s="1">
        <f>H340</f>
        <v>0.0170075757575758</v>
      </c>
      <c r="J370" s="1">
        <f>J340</f>
        <v>0.013828125</v>
      </c>
      <c r="L370" s="1">
        <f>L340</f>
        <v>0.028984845814978</v>
      </c>
      <c r="N370" s="1">
        <f>N340</f>
        <v>0.024897358490566</v>
      </c>
      <c r="R370" s="1">
        <f>R340</f>
        <v>0.0382142857142857</v>
      </c>
      <c r="V370" s="1">
        <f>V340</f>
        <v>0.0322619047619048</v>
      </c>
      <c r="Z370" s="1">
        <f>Z340</f>
        <v>0.047292479338843</v>
      </c>
      <c r="AD370" s="1">
        <f>AD340</f>
        <v>0.0405028282828283</v>
      </c>
      <c r="AG370" s="1">
        <f>AG340</f>
        <v>0.00772303317535545</v>
      </c>
      <c r="AI370" s="1">
        <f>AI340</f>
        <v>0.00490150943396226</v>
      </c>
      <c r="AK370" s="1">
        <f>AK340</f>
        <v>0.0169019246861925</v>
      </c>
      <c r="AM370" s="1">
        <f>AM340</f>
        <v>0.0137454166666667</v>
      </c>
      <c r="AO370" s="1">
        <f>AO340</f>
        <v>0.0288576425855513</v>
      </c>
      <c r="AQ370" s="1">
        <f>AQ340</f>
        <v>0.0247825531914894</v>
      </c>
      <c r="AS370" s="1">
        <f>AS340</f>
        <v>0.0380821917808219</v>
      </c>
      <c r="AU370" s="1">
        <f>AU340</f>
        <v>0.0321348314606742</v>
      </c>
      <c r="AW370" s="1">
        <f>AW340</f>
        <v>0.0471673819742489</v>
      </c>
      <c r="AZ370" s="1">
        <f>AZ340</f>
        <v>0.040360824742268</v>
      </c>
      <c r="BF370" s="1">
        <f>BF340</f>
        <v>0.00730557692307692</v>
      </c>
      <c r="BH370" s="1">
        <f>BH340</f>
        <v>0.00431205479452055</v>
      </c>
      <c r="BJ370" s="1">
        <f>BJ340</f>
        <v>0.0179324894514768</v>
      </c>
      <c r="BL370" s="1">
        <f>BL340</f>
        <v>0.0138157894736842</v>
      </c>
      <c r="BN370" s="1">
        <f>BN340</f>
        <v>0.0302461157024793</v>
      </c>
      <c r="BP370" s="1">
        <f>BP340</f>
        <v>0.0252507692307692</v>
      </c>
      <c r="BT370" s="1">
        <f>BT340</f>
        <v>0.0420599250936329</v>
      </c>
      <c r="BX370" s="1">
        <f>BX340</f>
        <v>0.0344827586206897</v>
      </c>
      <c r="CB370" s="1">
        <f>CB340</f>
        <v>0.0503645384615385</v>
      </c>
      <c r="CF370" s="1">
        <f>CF340</f>
        <v>0.0427041568627451</v>
      </c>
      <c r="CI370" s="1">
        <f>CI340</f>
        <v>0.00717152173913043</v>
      </c>
      <c r="CK370" s="1">
        <f>CK340</f>
        <v>0.00422034482758621</v>
      </c>
      <c r="CM370" s="1">
        <f>CM340</f>
        <v>0.0177863461538462</v>
      </c>
      <c r="CO370" s="1">
        <f>CO340</f>
        <v>0.0136924637681159</v>
      </c>
      <c r="CQ370" s="1">
        <f>CQ340</f>
        <v>0.0301231666666667</v>
      </c>
      <c r="CS370" s="1">
        <f>CS340</f>
        <v>0.0251470707070707</v>
      </c>
      <c r="CU370" s="1">
        <f>CU340</f>
        <v>0.0419455252918288</v>
      </c>
      <c r="CW370" s="1">
        <f>CW340</f>
        <v>0.0344067796610169</v>
      </c>
      <c r="CY370" s="1">
        <f>CY340</f>
        <v>0.0502173913043478</v>
      </c>
      <c r="DB370" s="1">
        <f>DB340</f>
        <v>0.0425925925925926</v>
      </c>
    </row>
    <row r="371" spans="2:106">
      <c r="B371" s="1" t="s">
        <v>68</v>
      </c>
      <c r="D371" s="1">
        <f>D351</f>
        <v>0.00809848101265823</v>
      </c>
      <c r="F371" s="1">
        <f>F351</f>
        <v>0.00516735632183908</v>
      </c>
      <c r="H371" s="1">
        <f>H351</f>
        <v>0.0171897810218978</v>
      </c>
      <c r="J371" s="1">
        <f>J351</f>
        <v>0.013448275862069</v>
      </c>
      <c r="L371" s="1">
        <f>L351</f>
        <v>0.0287972727272727</v>
      </c>
      <c r="N371" s="1">
        <f>N351</f>
        <v>0.0247335338345865</v>
      </c>
      <c r="R371" s="1">
        <f>R351</f>
        <v>0.03825</v>
      </c>
      <c r="V371" s="1">
        <f>V351</f>
        <v>0.0324390243902439</v>
      </c>
      <c r="Z371" s="1">
        <f>Z351</f>
        <v>0.047246974789916</v>
      </c>
      <c r="AD371" s="1">
        <f>AD351</f>
        <v>0.0407671153846154</v>
      </c>
      <c r="AG371" s="1">
        <f>AG351</f>
        <v>0.00782335403726708</v>
      </c>
      <c r="AI371" s="1">
        <f>AI351</f>
        <v>0.00499541666666667</v>
      </c>
      <c r="AK371" s="1">
        <f>AK351</f>
        <v>0.0170848818897638</v>
      </c>
      <c r="AM371" s="1">
        <f>AM351</f>
        <v>0.0133611538461538</v>
      </c>
      <c r="AO371" s="1">
        <f>AO351</f>
        <v>0.0286675806451613</v>
      </c>
      <c r="AQ371" s="1">
        <f>AQ351</f>
        <v>0.0246691304347826</v>
      </c>
      <c r="AS371" s="1">
        <f>AS351</f>
        <v>0.0381118881118881</v>
      </c>
      <c r="AU371" s="1">
        <f>AU351</f>
        <v>0.0324096385542169</v>
      </c>
      <c r="AW371" s="1">
        <f>AW351</f>
        <v>0.0471218487394958</v>
      </c>
      <c r="AZ371" s="1">
        <f>AZ351</f>
        <v>0.0406349206349206</v>
      </c>
      <c r="BF371" s="1">
        <f>BF351</f>
        <v>0.00733088888888889</v>
      </c>
      <c r="BH371" s="1">
        <f>BH351</f>
        <v>0.0043695</v>
      </c>
      <c r="BJ371" s="1">
        <f>BJ351</f>
        <v>0.01792</v>
      </c>
      <c r="BL371" s="1">
        <f>BL351</f>
        <v>0.0138235294117647</v>
      </c>
      <c r="BN371" s="1">
        <f>BN351</f>
        <v>0.0305752307692308</v>
      </c>
      <c r="BP371" s="1">
        <f>BP351</f>
        <v>0.0252912418300654</v>
      </c>
      <c r="BT371" s="1">
        <f>BT351</f>
        <v>0.0422377622377622</v>
      </c>
      <c r="BX371" s="1">
        <f>BX351</f>
        <v>0.0343478260869565</v>
      </c>
      <c r="CB371" s="1">
        <f>CB351</f>
        <v>0.0505049805447471</v>
      </c>
      <c r="CF371" s="1">
        <f>CF351</f>
        <v>0.0425077153558052</v>
      </c>
      <c r="CI371" s="1">
        <f>CI351</f>
        <v>0.00720945454545454</v>
      </c>
      <c r="CK371" s="1">
        <f>CK351</f>
        <v>0.00422226804123711</v>
      </c>
      <c r="CM371" s="1">
        <f>CM351</f>
        <v>0.0177809433962264</v>
      </c>
      <c r="CO371" s="1">
        <f>CO351</f>
        <v>0.0137362601626016</v>
      </c>
      <c r="CQ371" s="1">
        <f>CQ351</f>
        <v>0.0304477902621723</v>
      </c>
      <c r="CS371" s="1">
        <f>CS351</f>
        <v>0.0251532631578947</v>
      </c>
      <c r="CU371" s="1">
        <f>CU351</f>
        <v>0.0421074380165289</v>
      </c>
      <c r="CW371" s="1">
        <f>CW351</f>
        <v>0.0342063492063492</v>
      </c>
      <c r="CY371" s="1">
        <f>CY351</f>
        <v>0.0503784860557769</v>
      </c>
      <c r="DB371" s="1">
        <f>DB351</f>
        <v>0.042390438247012</v>
      </c>
    </row>
    <row r="372" spans="2:106">
      <c r="B372" s="1" t="s">
        <v>68</v>
      </c>
      <c r="D372" s="1">
        <f>D362</f>
        <v>0.00793748743718593</v>
      </c>
      <c r="F372" s="1">
        <f>F362</f>
        <v>0.00499371428571428</v>
      </c>
      <c r="H372" s="1">
        <f>H362</f>
        <v>0.0172509960159363</v>
      </c>
      <c r="J372" s="1">
        <f>J362</f>
        <v>0.0130967741935484</v>
      </c>
      <c r="L372" s="1">
        <f>L362</f>
        <v>0.0288816744186047</v>
      </c>
      <c r="N372" s="1">
        <f>N362</f>
        <v>0.0249254794520548</v>
      </c>
      <c r="R372" s="1">
        <f>R362</f>
        <v>0.03836</v>
      </c>
      <c r="V372" s="1">
        <f>V362</f>
        <v>0.0323595505617978</v>
      </c>
      <c r="Z372" s="1">
        <f>Z362</f>
        <v>0.047927949790795</v>
      </c>
      <c r="AD372" s="1">
        <f>AD362</f>
        <v>0.0400954146341463</v>
      </c>
      <c r="AG372" s="1">
        <f>AG362</f>
        <v>0.00776426395939086</v>
      </c>
      <c r="AI372" s="1">
        <f>AI362</f>
        <v>0.0048934693877551</v>
      </c>
      <c r="AK372" s="1">
        <f>AK362</f>
        <v>0.0171591525423729</v>
      </c>
      <c r="AM372" s="1">
        <f>AM362</f>
        <v>0.0129423255813953</v>
      </c>
      <c r="AO372" s="1">
        <f>AO362</f>
        <v>0.02877</v>
      </c>
      <c r="AQ372" s="1">
        <f>AQ362</f>
        <v>0.0247623255813953</v>
      </c>
      <c r="AS372" s="1">
        <f>AS362</f>
        <v>0.0382478632478632</v>
      </c>
      <c r="AU372" s="1">
        <f>AU362</f>
        <v>0.0322826086956522</v>
      </c>
      <c r="AW372" s="1">
        <f>AW362</f>
        <v>0.0477987421383648</v>
      </c>
      <c r="AZ372" s="1">
        <f>AZ362</f>
        <v>0.04</v>
      </c>
      <c r="BF372" s="1">
        <f>BF362</f>
        <v>0.00745410404624277</v>
      </c>
      <c r="BH372" s="1">
        <f>BH362</f>
        <v>0.00428087912087912</v>
      </c>
      <c r="BJ372" s="1">
        <f>BJ362</f>
        <v>0.0178651685393258</v>
      </c>
      <c r="BL372" s="1">
        <f>BL362</f>
        <v>0.0138356164383562</v>
      </c>
      <c r="BN372" s="1">
        <f>BN362</f>
        <v>0.0303274074074074</v>
      </c>
      <c r="BP372" s="1">
        <f>BP362</f>
        <v>0.0254374683544304</v>
      </c>
      <c r="BT372" s="1">
        <f>BT362</f>
        <v>0.0418150684931507</v>
      </c>
      <c r="BX372" s="1">
        <f>BX362</f>
        <v>0.0345806451612903</v>
      </c>
      <c r="CB372" s="1">
        <f>CB362</f>
        <v>0.0500771150097466</v>
      </c>
      <c r="CF372" s="1">
        <f>CF362</f>
        <v>0.0427907924528302</v>
      </c>
      <c r="CI372" s="1">
        <f>CI362</f>
        <v>0.00742251497005988</v>
      </c>
      <c r="CK372" s="1">
        <f>CK362</f>
        <v>0.00411247058823529</v>
      </c>
      <c r="CM372" s="1">
        <f>CM362</f>
        <v>0.0177225396825397</v>
      </c>
      <c r="CO372" s="1">
        <f>CO362</f>
        <v>0.0137342056074766</v>
      </c>
      <c r="CQ372" s="1">
        <f>CQ362</f>
        <v>0.0302173684210526</v>
      </c>
      <c r="CS372" s="1">
        <f>CS362</f>
        <v>0.0252788679245283</v>
      </c>
      <c r="CU372" s="1">
        <f>CU362</f>
        <v>0.041699604743083</v>
      </c>
      <c r="CW372" s="1">
        <f>CW362</f>
        <v>0.0344354838709677</v>
      </c>
      <c r="CY372" s="1">
        <f>CY362</f>
        <v>0.0499598393574297</v>
      </c>
      <c r="DB372" s="1">
        <f>DB362</f>
        <v>0.0426771653543307</v>
      </c>
    </row>
    <row r="373" spans="2:106">
      <c r="B373" s="1" t="s">
        <v>69</v>
      </c>
      <c r="D373" s="1">
        <f>D10</f>
        <v>0.00787976470588235</v>
      </c>
      <c r="F373" s="1">
        <f>F10</f>
        <v>0.00487571428571428</v>
      </c>
      <c r="H373" s="1">
        <f>H10</f>
        <v>0.0172558139534884</v>
      </c>
      <c r="J373" s="1">
        <f>J10</f>
        <v>0.0137755102040816</v>
      </c>
      <c r="L373" s="1">
        <f>L10</f>
        <v>0.0288066382978723</v>
      </c>
      <c r="N373" s="1">
        <f>N10</f>
        <v>0.0241274666666667</v>
      </c>
      <c r="R373" s="1">
        <f>R10</f>
        <v>0.0380769230769231</v>
      </c>
      <c r="V373" s="1">
        <f>V10</f>
        <v>0.0324358974358974</v>
      </c>
      <c r="Z373" s="1">
        <f>Z10</f>
        <v>0.0466442150537634</v>
      </c>
      <c r="AD373" s="1">
        <f>AD10</f>
        <v>0.0391348223350254</v>
      </c>
      <c r="AG373" s="1">
        <f>AG10</f>
        <v>0.00763204301075269</v>
      </c>
      <c r="AI373" s="1">
        <f>AI10</f>
        <v>0.0047445</v>
      </c>
      <c r="AK373" s="1">
        <f>AK10</f>
        <v>0.017140612244898</v>
      </c>
      <c r="AM373" s="1">
        <f>AM10</f>
        <v>0.0136215384615385</v>
      </c>
      <c r="AO373" s="1">
        <f>AO10</f>
        <v>0.0286993939393939</v>
      </c>
      <c r="AQ373" s="1">
        <f>AQ10</f>
        <v>0.0240579166666667</v>
      </c>
      <c r="AS373" s="1">
        <f>AS10</f>
        <v>0.0379674796747967</v>
      </c>
      <c r="AU373" s="1">
        <f>AU10</f>
        <v>0.0323170731707317</v>
      </c>
      <c r="AW373" s="1">
        <f>AW10</f>
        <v>0.0465106382978723</v>
      </c>
      <c r="AZ373" s="1">
        <f>AZ10</f>
        <v>0.0390104166666667</v>
      </c>
      <c r="BF373" s="1">
        <f>BF10</f>
        <v>0.00734897297297297</v>
      </c>
      <c r="BH373" s="1">
        <f>BH10</f>
        <v>0.00428240601503759</v>
      </c>
      <c r="BJ373" s="1">
        <f>BJ10</f>
        <v>0.0178661087866109</v>
      </c>
      <c r="BL373" s="1">
        <f>BL10</f>
        <v>0.0138571428571429</v>
      </c>
      <c r="BN373" s="1">
        <f>BN10</f>
        <v>0.0299172469635628</v>
      </c>
      <c r="BP373" s="1">
        <f>BP10</f>
        <v>0.0252737037037037</v>
      </c>
      <c r="BT373" s="1">
        <f>BT10</f>
        <v>0.0414225941422594</v>
      </c>
      <c r="BX373" s="1">
        <f>BX10</f>
        <v>0.0346296296296296</v>
      </c>
      <c r="CB373" s="1">
        <f>CB10</f>
        <v>0.049653</v>
      </c>
      <c r="CF373" s="1">
        <f>CF10</f>
        <v>0.0427804838709677</v>
      </c>
      <c r="CI373" s="1">
        <f>CI10</f>
        <v>0.0072447191011236</v>
      </c>
      <c r="CK373" s="1">
        <f>CK10</f>
        <v>0.00418628571428571</v>
      </c>
      <c r="CM373" s="1">
        <f>CM10</f>
        <v>0.0177513656387665</v>
      </c>
      <c r="CO373" s="1">
        <f>CO10</f>
        <v>0.0137211764705882</v>
      </c>
      <c r="CQ373" s="1">
        <f>CQ10</f>
        <v>0.0298153424657534</v>
      </c>
      <c r="CS373" s="1">
        <f>CS10</f>
        <v>0.025208085106383</v>
      </c>
      <c r="CU373" s="1">
        <f>CU10</f>
        <v>0.0413080168776371</v>
      </c>
      <c r="CW373" s="1">
        <f>CW10</f>
        <v>0.034537037037037</v>
      </c>
      <c r="CY373" s="1">
        <f>CY10</f>
        <v>0.0495256916996047</v>
      </c>
      <c r="DB373" s="1">
        <f>DB10</f>
        <v>0.0426694915254237</v>
      </c>
    </row>
    <row r="374" spans="2:106">
      <c r="B374" s="1" t="s">
        <v>69</v>
      </c>
      <c r="D374" s="1">
        <f>D21</f>
        <v>0.00785850746268657</v>
      </c>
      <c r="F374" s="1">
        <f>F21</f>
        <v>0.00505922077922078</v>
      </c>
      <c r="H374" s="1">
        <f>H21</f>
        <v>0.0171071428571429</v>
      </c>
      <c r="J374" s="1">
        <f>J21</f>
        <v>0.0132758620689655</v>
      </c>
      <c r="L374" s="1">
        <f>L21</f>
        <v>0.0287241698841699</v>
      </c>
      <c r="N374" s="1">
        <f>N21</f>
        <v>0.0244654117647059</v>
      </c>
      <c r="R374" s="1">
        <f>R21</f>
        <v>0.0379856115107914</v>
      </c>
      <c r="V374" s="1">
        <f>V21</f>
        <v>0.0325961538461538</v>
      </c>
      <c r="Z374" s="1">
        <f>Z21</f>
        <v>0.0468727194860814</v>
      </c>
      <c r="AD374" s="1">
        <f>AD21</f>
        <v>0.0396292631578947</v>
      </c>
      <c r="AG374" s="1">
        <f>AG21</f>
        <v>0.00755690476190476</v>
      </c>
      <c r="AI374" s="1">
        <f>AI21</f>
        <v>0.0049344578313253</v>
      </c>
      <c r="AK374" s="1">
        <f>AK21</f>
        <v>0.016982380952381</v>
      </c>
      <c r="AM374" s="1">
        <f>AM21</f>
        <v>0.0131215625</v>
      </c>
      <c r="AO374" s="1">
        <f>AO21</f>
        <v>0.028599012345679</v>
      </c>
      <c r="AQ374" s="1">
        <f>AQ21</f>
        <v>0.0243155555555556</v>
      </c>
      <c r="AS374" s="1">
        <f>AS21</f>
        <v>0.0379148936170213</v>
      </c>
      <c r="AU374" s="1">
        <f>AU21</f>
        <v>0.0324242424242424</v>
      </c>
      <c r="AW374" s="1">
        <f>AW21</f>
        <v>0.0467532467532468</v>
      </c>
      <c r="AZ374" s="1">
        <f>AZ21</f>
        <v>0.0394818652849741</v>
      </c>
      <c r="BF374" s="1">
        <f>BF21</f>
        <v>0.00726614634146341</v>
      </c>
      <c r="BH374" s="1">
        <f>BH21</f>
        <v>0.00435207920792079</v>
      </c>
      <c r="BJ374" s="1">
        <f>BJ21</f>
        <v>0.0179508196721311</v>
      </c>
      <c r="BL374" s="1">
        <f>BL21</f>
        <v>0.0137414965986395</v>
      </c>
      <c r="BN374" s="1">
        <f>BN21</f>
        <v>0.0301221487603306</v>
      </c>
      <c r="BP374" s="1">
        <f>BP21</f>
        <v>0.0250512359550562</v>
      </c>
      <c r="BT374" s="1">
        <f>BT21</f>
        <v>0.0415079365079365</v>
      </c>
      <c r="BX374" s="1">
        <f>BX21</f>
        <v>0.0348630136986301</v>
      </c>
      <c r="CB374" s="1">
        <f>CB21</f>
        <v>0.0496690485436893</v>
      </c>
      <c r="CF374" s="1">
        <f>CF21</f>
        <v>0.0426754330708661</v>
      </c>
      <c r="CI374" s="1">
        <f>CI21</f>
        <v>0.00715715976331361</v>
      </c>
      <c r="CK374" s="1">
        <f>CK21</f>
        <v>0.0042014953271028</v>
      </c>
      <c r="CM374" s="1">
        <f>CM21</f>
        <v>0.0178260633484163</v>
      </c>
      <c r="CO374" s="1">
        <f>CO21</f>
        <v>0.0136689795918367</v>
      </c>
      <c r="CQ374" s="1">
        <f>CQ21</f>
        <v>0.0299981666666667</v>
      </c>
      <c r="CS374" s="1">
        <f>CS21</f>
        <v>0.0249948837209302</v>
      </c>
      <c r="CU374" s="1">
        <f>CU21</f>
        <v>0.0413793103448276</v>
      </c>
      <c r="CW374" s="1">
        <f>CW21</f>
        <v>0.0347747747747748</v>
      </c>
      <c r="CY374" s="1">
        <f>CY21</f>
        <v>0.0495409181636727</v>
      </c>
      <c r="DB374" s="1">
        <f>DB21</f>
        <v>0.0425523012552301</v>
      </c>
    </row>
    <row r="375" spans="2:106">
      <c r="B375" s="1" t="s">
        <v>69</v>
      </c>
      <c r="D375" s="1">
        <f>D32</f>
        <v>0.0079304</v>
      </c>
      <c r="F375" s="1">
        <f>F32</f>
        <v>0.00506246575342466</v>
      </c>
      <c r="H375" s="1">
        <f>H32</f>
        <v>0.0170491803278689</v>
      </c>
      <c r="J375" s="1">
        <f>J32</f>
        <v>0.013489932885906</v>
      </c>
      <c r="L375" s="1">
        <f>L32</f>
        <v>0.0286871844660194</v>
      </c>
      <c r="N375" s="1">
        <f>N32</f>
        <v>0.0241274666666667</v>
      </c>
      <c r="R375" s="1">
        <f>R32</f>
        <v>0.0382828282828283</v>
      </c>
      <c r="V375" s="1">
        <f>V32</f>
        <v>0.0325742574257426</v>
      </c>
      <c r="Z375" s="1">
        <f>Z32</f>
        <v>0.0466585867237687</v>
      </c>
      <c r="AD375" s="1">
        <f>AD32</f>
        <v>0.0382806060606061</v>
      </c>
      <c r="AG375" s="1">
        <f>AG32</f>
        <v>0.00774133333333333</v>
      </c>
      <c r="AI375" s="1">
        <f>AI32</f>
        <v>0.00488136363636364</v>
      </c>
      <c r="AK375" s="1">
        <f>AK32</f>
        <v>0.0169169696969697</v>
      </c>
      <c r="AM375" s="1">
        <f>AM32</f>
        <v>0.0133781294964029</v>
      </c>
      <c r="AO375" s="1">
        <f>AO32</f>
        <v>0.028550701754386</v>
      </c>
      <c r="AQ375" s="1">
        <f>AQ32</f>
        <v>0.0239706024096386</v>
      </c>
      <c r="AS375" s="1">
        <f>AS32</f>
        <v>0.0381454545454545</v>
      </c>
      <c r="AU375" s="1">
        <f>AU32</f>
        <v>0.0324096385542169</v>
      </c>
      <c r="AW375" s="1">
        <f>AW32</f>
        <v>0.0465376344086022</v>
      </c>
      <c r="AZ375" s="1">
        <f>AZ32</f>
        <v>0.0381818181818182</v>
      </c>
      <c r="BF375" s="1">
        <f>BF32</f>
        <v>0.00733898734177215</v>
      </c>
      <c r="BH375" s="1">
        <f>BH32</f>
        <v>0.00430275862068966</v>
      </c>
      <c r="BJ375" s="1">
        <f>BJ32</f>
        <v>0.0179565217391304</v>
      </c>
      <c r="BL375" s="1">
        <f>BL32</f>
        <v>0.0138333333333333</v>
      </c>
      <c r="BN375" s="1">
        <f>BN32</f>
        <v>0.0299634965034965</v>
      </c>
      <c r="BP375" s="1">
        <f>BP32</f>
        <v>0.0251192682926829</v>
      </c>
      <c r="BT375" s="1">
        <f>BT32</f>
        <v>0.0412121212121212</v>
      </c>
      <c r="BX375" s="1">
        <f>BX32</f>
        <v>0.0347619047619048</v>
      </c>
      <c r="CB375" s="1">
        <f>CB32</f>
        <v>0.0494972200772201</v>
      </c>
      <c r="CF375" s="1">
        <f>CF32</f>
        <v>0.042488560311284</v>
      </c>
      <c r="CI375" s="1">
        <f>CI32</f>
        <v>0.00719464968152866</v>
      </c>
      <c r="CK375" s="1">
        <f>CK32</f>
        <v>0.00422226804123711</v>
      </c>
      <c r="CM375" s="1">
        <f>CM32</f>
        <v>0.017823961352657</v>
      </c>
      <c r="CO375" s="1">
        <f>CO32</f>
        <v>0.0137100952380952</v>
      </c>
      <c r="CQ375" s="1">
        <f>CQ32</f>
        <v>0.0298388844621514</v>
      </c>
      <c r="CS375" s="1">
        <f>CS32</f>
        <v>0.0250442718446602</v>
      </c>
      <c r="CU375" s="1">
        <f>CU32</f>
        <v>0.0411023622047244</v>
      </c>
      <c r="CW375" s="1">
        <f>CW32</f>
        <v>0.0346825396825397</v>
      </c>
      <c r="CY375" s="1">
        <f>CY32</f>
        <v>0.0493700787401575</v>
      </c>
      <c r="DB375" s="1">
        <f>DB32</f>
        <v>0.0423770491803279</v>
      </c>
    </row>
    <row r="376" spans="2:106">
      <c r="B376" s="1" t="s">
        <v>70</v>
      </c>
      <c r="D376" s="1">
        <f>D43</f>
        <v>0.00790266666666667</v>
      </c>
      <c r="F376" s="1">
        <f>F43</f>
        <v>0.00522227272727273</v>
      </c>
      <c r="H376" s="1">
        <f>H43</f>
        <v>0.0170285714285714</v>
      </c>
      <c r="J376" s="1">
        <f>J43</f>
        <v>0.0132307692307692</v>
      </c>
      <c r="L376" s="1">
        <f>L43</f>
        <v>0.0285618461538462</v>
      </c>
      <c r="N376" s="1">
        <f>N43</f>
        <v>0.0240371428571429</v>
      </c>
      <c r="R376" s="1">
        <f>R43</f>
        <v>0.0371244635193133</v>
      </c>
      <c r="V376" s="1">
        <f>V43</f>
        <v>0.0318461538461538</v>
      </c>
      <c r="Z376" s="1">
        <f>Z43</f>
        <v>0.0452540133037694</v>
      </c>
      <c r="AD376" s="1">
        <f>AD43</f>
        <v>0.0379750561797753</v>
      </c>
      <c r="AG376" s="1">
        <f>AG43</f>
        <v>0.00769645283018868</v>
      </c>
      <c r="AI376" s="1">
        <f>AI43</f>
        <v>0.00505241379310345</v>
      </c>
      <c r="AK376" s="1">
        <f>AK43</f>
        <v>0.0169104147465438</v>
      </c>
      <c r="AM376" s="1">
        <f>AM43</f>
        <v>0.0131416129032258</v>
      </c>
      <c r="AO376" s="1">
        <f>AO43</f>
        <v>0.0284433160621762</v>
      </c>
      <c r="AQ376" s="1">
        <f>AQ43</f>
        <v>0.0239415789473684</v>
      </c>
      <c r="AS376" s="1">
        <f>AS43</f>
        <v>0.0369902912621359</v>
      </c>
      <c r="AU376" s="1">
        <f>AU43</f>
        <v>0.0316867469879518</v>
      </c>
      <c r="AW376" s="1">
        <f>AW43</f>
        <v>0.0451208791208791</v>
      </c>
      <c r="AZ376" s="1">
        <f>AZ43</f>
        <v>0.0378571428571429</v>
      </c>
      <c r="BF376" s="1">
        <f>BF43</f>
        <v>0.00739706666666667</v>
      </c>
      <c r="BH376" s="1">
        <f>BH43</f>
        <v>0.00437753424657534</v>
      </c>
      <c r="BJ376" s="1">
        <f>BJ43</f>
        <v>0.0178651685393258</v>
      </c>
      <c r="BL376" s="1">
        <f>BL43</f>
        <v>0.013757225433526</v>
      </c>
      <c r="BN376" s="1">
        <f>BN43</f>
        <v>0.0297471129707113</v>
      </c>
      <c r="BP376" s="1">
        <f>BP43</f>
        <v>0.0249461386138614</v>
      </c>
      <c r="BT376" s="1">
        <f>BT43</f>
        <v>0.0408955223880597</v>
      </c>
      <c r="BX376" s="1">
        <f>BX43</f>
        <v>0.0341228070175439</v>
      </c>
      <c r="CB376" s="1">
        <f>CB43</f>
        <v>0.0491851937984496</v>
      </c>
      <c r="CF376" s="1">
        <f>CF43</f>
        <v>0.0420473770491803</v>
      </c>
      <c r="CI376" s="1">
        <f>CI43</f>
        <v>0.00730275449101796</v>
      </c>
      <c r="CK376" s="1">
        <f>CK43</f>
        <v>0.00429720930232558</v>
      </c>
      <c r="CM376" s="1">
        <f>CM43</f>
        <v>0.0177294444444444</v>
      </c>
      <c r="CO376" s="1">
        <f>CO43</f>
        <v>0.0136496153846154</v>
      </c>
      <c r="CQ376" s="1">
        <f>CQ43</f>
        <v>0.0296424888888889</v>
      </c>
      <c r="CS376" s="1">
        <f>CS43</f>
        <v>0.0247914285714286</v>
      </c>
      <c r="CU376" s="1">
        <f>CU43</f>
        <v>0.0407894736842105</v>
      </c>
      <c r="CW376" s="1">
        <f>CW43</f>
        <v>0.0340366972477064</v>
      </c>
      <c r="CY376" s="1">
        <f>CY43</f>
        <v>0.0490637450199203</v>
      </c>
      <c r="DB376" s="1">
        <f>DB43</f>
        <v>0.0419213973799127</v>
      </c>
    </row>
    <row r="377" spans="2:106">
      <c r="B377" s="1" t="s">
        <v>70</v>
      </c>
      <c r="D377" s="1">
        <f>D54</f>
        <v>0.0077978</v>
      </c>
      <c r="F377" s="1">
        <f>F54</f>
        <v>0.00499405405405405</v>
      </c>
      <c r="H377" s="1">
        <f>H54</f>
        <v>0.0171320754716981</v>
      </c>
      <c r="J377" s="1">
        <f>J54</f>
        <v>0.0134210526315789</v>
      </c>
      <c r="L377" s="1">
        <f>L54</f>
        <v>0.0287533609958506</v>
      </c>
      <c r="N377" s="1">
        <f>N54</f>
        <v>0.0239233333333333</v>
      </c>
      <c r="R377" s="1">
        <f>R54</f>
        <v>0.0370992366412214</v>
      </c>
      <c r="V377" s="1">
        <f>V54</f>
        <v>0.0319827586206897</v>
      </c>
      <c r="Z377" s="1">
        <f>Z54</f>
        <v>0.0450098915401302</v>
      </c>
      <c r="AD377" s="1">
        <f>AD54</f>
        <v>0.0374974418604651</v>
      </c>
      <c r="AG377" s="1">
        <f>AG54</f>
        <v>0.00757650224215247</v>
      </c>
      <c r="AI377" s="1">
        <f>AI54</f>
        <v>0.00486263157894737</v>
      </c>
      <c r="AK377" s="1">
        <f>AK54</f>
        <v>0.0169945247148289</v>
      </c>
      <c r="AM377" s="1">
        <f>AM54</f>
        <v>0.0133005217391304</v>
      </c>
      <c r="AO377" s="1">
        <f>AO54</f>
        <v>0.0286263716814159</v>
      </c>
      <c r="AQ377" s="1">
        <f>AQ54</f>
        <v>0.0238295890410959</v>
      </c>
      <c r="AS377" s="1">
        <f>AS54</f>
        <v>0.0369685039370079</v>
      </c>
      <c r="AU377" s="1">
        <f>AU54</f>
        <v>0.0319047619047619</v>
      </c>
      <c r="AW377" s="1">
        <f>AW54</f>
        <v>0.0448780487804878</v>
      </c>
      <c r="AZ377" s="1">
        <f>AZ54</f>
        <v>0.0374137931034483</v>
      </c>
      <c r="BF377" s="1">
        <f>BF54</f>
        <v>0.00734469387755102</v>
      </c>
      <c r="BH377" s="1">
        <f>BH54</f>
        <v>0.00438487804878049</v>
      </c>
      <c r="BJ377" s="1">
        <f>BJ54</f>
        <v>0.0179234972677596</v>
      </c>
      <c r="BL377" s="1">
        <f>BL54</f>
        <v>0.0138461538461538</v>
      </c>
      <c r="BN377" s="1">
        <f>BN54</f>
        <v>0.0298726359832636</v>
      </c>
      <c r="BP377" s="1">
        <f>BP54</f>
        <v>0.024996</v>
      </c>
      <c r="BT377" s="1">
        <f>BT54</f>
        <v>0.0409019607843137</v>
      </c>
      <c r="BX377" s="1">
        <f>BX54</f>
        <v>0.0345054945054945</v>
      </c>
      <c r="CB377" s="1">
        <f>CB54</f>
        <v>0.049001095890411</v>
      </c>
      <c r="CF377" s="1">
        <f>CF54</f>
        <v>0.0422654251012146</v>
      </c>
      <c r="CI377" s="1">
        <f>CI54</f>
        <v>0.00725032967032967</v>
      </c>
      <c r="CK377" s="1">
        <f>CK54</f>
        <v>0.00424781609195402</v>
      </c>
      <c r="CM377" s="1">
        <f>CM54</f>
        <v>0.0178105357142857</v>
      </c>
      <c r="CO377" s="1">
        <f>CO54</f>
        <v>0.0137329292929293</v>
      </c>
      <c r="CQ377" s="1">
        <f>CQ54</f>
        <v>0.0297449789029536</v>
      </c>
      <c r="CS377" s="1">
        <f>CS54</f>
        <v>0.0248786046511628</v>
      </c>
      <c r="CU377" s="1">
        <f>CU54</f>
        <v>0.0407792207792208</v>
      </c>
      <c r="CW377" s="1">
        <f>CW54</f>
        <v>0.0343434343434343</v>
      </c>
      <c r="CY377" s="1">
        <f>CY54</f>
        <v>0.0488732394366197</v>
      </c>
      <c r="DB377" s="1">
        <f>DB54</f>
        <v>0.0421551724137931</v>
      </c>
    </row>
    <row r="378" spans="2:106">
      <c r="B378" s="1" t="s">
        <v>70</v>
      </c>
      <c r="D378" s="1">
        <f>D65</f>
        <v>0.00800861878453039</v>
      </c>
      <c r="F378" s="1">
        <f>F65</f>
        <v>0.00504183486238532</v>
      </c>
      <c r="H378" s="1">
        <f>H65</f>
        <v>0.016974358974359</v>
      </c>
      <c r="J378" s="1">
        <f>J65</f>
        <v>0.01375</v>
      </c>
      <c r="L378" s="1">
        <f>L65</f>
        <v>0.0287284126984127</v>
      </c>
      <c r="N378" s="1">
        <f>N65</f>
        <v>0.0241791836734694</v>
      </c>
      <c r="R378" s="1">
        <f>R65</f>
        <v>0.0373913043478261</v>
      </c>
      <c r="V378" s="1">
        <f>V65</f>
        <v>0.0312857142857143</v>
      </c>
      <c r="Z378" s="1">
        <f>Z65</f>
        <v>0.0454495824175824</v>
      </c>
      <c r="AD378" s="1">
        <f>AD65</f>
        <v>0.0377273619631902</v>
      </c>
      <c r="AG378" s="1">
        <f>AG65</f>
        <v>0.00780513368983957</v>
      </c>
      <c r="AI378" s="1">
        <f>AI65</f>
        <v>0.00493887640449438</v>
      </c>
      <c r="AK378" s="1">
        <f>AK65</f>
        <v>0.0168671028037383</v>
      </c>
      <c r="AM378" s="1">
        <f>AM65</f>
        <v>0.01364125</v>
      </c>
      <c r="AO378" s="1">
        <f>AO65</f>
        <v>0.0286263716814159</v>
      </c>
      <c r="AQ378" s="1">
        <f>AQ65</f>
        <v>0.0240179310344828</v>
      </c>
      <c r="AS378" s="1">
        <f>AS65</f>
        <v>0.0372727272727273</v>
      </c>
      <c r="AU378" s="1">
        <f>AU65</f>
        <v>0.031123595505618</v>
      </c>
      <c r="AW378" s="1">
        <f>AW65</f>
        <v>0.0453258426966292</v>
      </c>
      <c r="AZ378" s="1">
        <f>AZ65</f>
        <v>0.0376047904191617</v>
      </c>
      <c r="BF378" s="1">
        <f>BF65</f>
        <v>0.00728564971751412</v>
      </c>
      <c r="BH378" s="1">
        <f>BH65</f>
        <v>0.0043615873015873</v>
      </c>
      <c r="BJ378" s="1">
        <f>BJ65</f>
        <v>0.0179282868525896</v>
      </c>
      <c r="BL378" s="1">
        <f>BL65</f>
        <v>0.0138260869565217</v>
      </c>
      <c r="BN378" s="1">
        <f>BN65</f>
        <v>0.0299172469635628</v>
      </c>
      <c r="BP378" s="1">
        <f>BP65</f>
        <v>0.0249571653543307</v>
      </c>
      <c r="BT378" s="1">
        <f>BT65</f>
        <v>0.0408888888888889</v>
      </c>
      <c r="BX378" s="1">
        <f>BX65</f>
        <v>0.0345255474452555</v>
      </c>
      <c r="CB378" s="1">
        <f>CB65</f>
        <v>0.0489546615087041</v>
      </c>
      <c r="CF378" s="1">
        <f>CF65</f>
        <v>0.04203824</v>
      </c>
      <c r="CI378" s="1">
        <f>CI65</f>
        <v>0.00718137931034483</v>
      </c>
      <c r="CK378" s="1">
        <f>CK65</f>
        <v>0.00422226804123711</v>
      </c>
      <c r="CM378" s="1">
        <f>CM65</f>
        <v>0.0178050877192982</v>
      </c>
      <c r="CO378" s="1">
        <f>CO65</f>
        <v>0.0137068041237113</v>
      </c>
      <c r="CQ378" s="1">
        <f>CQ65</f>
        <v>0.0297941224489796</v>
      </c>
      <c r="CS378" s="1">
        <f>CS65</f>
        <v>0.0248303296703297</v>
      </c>
      <c r="CU378" s="1">
        <f>CU65</f>
        <v>0.0407661290322581</v>
      </c>
      <c r="CW378" s="1">
        <f>CW65</f>
        <v>0.0344094488188976</v>
      </c>
      <c r="CY378" s="1">
        <f>CY65</f>
        <v>0.0488339920948617</v>
      </c>
      <c r="DB378" s="1">
        <f>DB65</f>
        <v>0.0418987341772152</v>
      </c>
    </row>
    <row r="379" spans="2:106">
      <c r="B379" s="1" t="s">
        <v>71</v>
      </c>
      <c r="D379" s="1">
        <f>D76</f>
        <v>0.00823051162790698</v>
      </c>
      <c r="F379" s="1">
        <f>F76</f>
        <v>0.00572746666666667</v>
      </c>
      <c r="H379" s="1">
        <f>H76</f>
        <v>0.017219730941704</v>
      </c>
      <c r="J379" s="1">
        <f>J76</f>
        <v>0.0136220472440945</v>
      </c>
      <c r="L379" s="1">
        <f>L76</f>
        <v>0.0277070391061453</v>
      </c>
      <c r="N379" s="1">
        <f>N76</f>
        <v>0.0225588571428571</v>
      </c>
      <c r="R379" s="1">
        <f>R76</f>
        <v>0.0360642570281125</v>
      </c>
      <c r="V379" s="1">
        <f>V76</f>
        <v>0.0292307692307692</v>
      </c>
      <c r="Z379" s="1">
        <f>Z76</f>
        <v>0.0429524651162791</v>
      </c>
      <c r="AD379" s="1">
        <f>AD76</f>
        <v>0.0334611764705882</v>
      </c>
      <c r="AG379" s="1">
        <f>AG76</f>
        <v>0.00800661016949153</v>
      </c>
      <c r="AI379" s="1">
        <f>AI76</f>
        <v>0.00563920792079208</v>
      </c>
      <c r="AK379" s="1">
        <f>AK76</f>
        <v>0.0170867510548523</v>
      </c>
      <c r="AM379" s="1">
        <f>AM76</f>
        <v>0.0135144444444444</v>
      </c>
      <c r="AO379" s="1">
        <f>AO76</f>
        <v>0.0275782795698925</v>
      </c>
      <c r="AQ379" s="1">
        <f>AQ76</f>
        <v>0.0224336585365854</v>
      </c>
      <c r="AS379" s="1">
        <f>AS76</f>
        <v>0.0359514170040486</v>
      </c>
      <c r="AU379" s="1">
        <f>AU76</f>
        <v>0.0291860465116279</v>
      </c>
      <c r="AW379" s="1">
        <f>AW76</f>
        <v>0.0428271028037383</v>
      </c>
      <c r="AZ379" s="1">
        <f>AZ76</f>
        <v>0.0333103448275862</v>
      </c>
      <c r="BF379" s="1">
        <f>BF76</f>
        <v>0.00761934426229508</v>
      </c>
      <c r="BH379" s="1">
        <f>BH76</f>
        <v>0.00458734693877551</v>
      </c>
      <c r="BJ379" s="1">
        <f>BJ76</f>
        <v>0.0178326996197719</v>
      </c>
      <c r="BL379" s="1">
        <f>BL76</f>
        <v>0.0137062937062937</v>
      </c>
      <c r="BN379" s="1">
        <f>BN76</f>
        <v>0.0293478048780488</v>
      </c>
      <c r="BP379" s="1">
        <f>BP76</f>
        <v>0.0245045901639344</v>
      </c>
      <c r="BT379" s="1">
        <f>BT76</f>
        <v>0.0402857142857143</v>
      </c>
      <c r="BX379" s="1">
        <f>BX76</f>
        <v>0.0331884057971015</v>
      </c>
      <c r="CB379" s="1">
        <f>CB76</f>
        <v>0.0473877732793522</v>
      </c>
      <c r="CF379" s="1">
        <f>CF76</f>
        <v>0.0401221487603306</v>
      </c>
      <c r="CI379" s="1">
        <f>CI76</f>
        <v>0.00756971098265896</v>
      </c>
      <c r="CK379" s="1">
        <f>CK76</f>
        <v>0.00441642105263158</v>
      </c>
      <c r="CM379" s="1">
        <f>CM76</f>
        <v>0.0177051707317073</v>
      </c>
      <c r="CO379" s="1">
        <f>CO76</f>
        <v>0.0135436559139785</v>
      </c>
      <c r="CQ379" s="1">
        <f>CQ76</f>
        <v>0.029228778280543</v>
      </c>
      <c r="CS379" s="1">
        <f>CS76</f>
        <v>0.0243884112149533</v>
      </c>
      <c r="CU379" s="1">
        <f>CU76</f>
        <v>0.04015</v>
      </c>
      <c r="CW379" s="1">
        <f>CW76</f>
        <v>0.0331304347826087</v>
      </c>
      <c r="CY379" s="1">
        <f>CY76</f>
        <v>0.0472614107883817</v>
      </c>
      <c r="DB379" s="1">
        <f>DB76</f>
        <v>0.04</v>
      </c>
    </row>
    <row r="380" spans="2:106">
      <c r="B380" s="1" t="s">
        <v>71</v>
      </c>
      <c r="D380" s="1">
        <f>D87</f>
        <v>0.00828787564766839</v>
      </c>
      <c r="F380" s="1">
        <f>F87</f>
        <v>0.00559</v>
      </c>
      <c r="H380" s="1">
        <f>H87</f>
        <v>0.0173404255319149</v>
      </c>
      <c r="J380" s="1">
        <f>J87</f>
        <v>0.013921568627451</v>
      </c>
      <c r="L380" s="1">
        <f>L87</f>
        <v>0.0277167251461988</v>
      </c>
      <c r="N380" s="1">
        <f>N87</f>
        <v>0.0223153488372093</v>
      </c>
      <c r="R380" s="1">
        <f>R87</f>
        <v>0.036198347107438</v>
      </c>
      <c r="V380" s="1">
        <f>V87</f>
        <v>0.029493670886076</v>
      </c>
      <c r="Z380" s="1">
        <f>Z87</f>
        <v>0.0425560730593607</v>
      </c>
      <c r="AD380" s="1">
        <f>AD87</f>
        <v>0.0337385034013605</v>
      </c>
      <c r="AG380" s="1">
        <f>AG87</f>
        <v>0.00811287958115183</v>
      </c>
      <c r="AI380" s="1">
        <f>AI87</f>
        <v>0.00546</v>
      </c>
      <c r="AK380" s="1">
        <f>AK87</f>
        <v>0.01722</v>
      </c>
      <c r="AM380" s="1">
        <f>AM87</f>
        <v>0.0138320930232558</v>
      </c>
      <c r="AO380" s="1">
        <f>AO87</f>
        <v>0.0275997959183673</v>
      </c>
      <c r="AQ380" s="1">
        <f>AQ87</f>
        <v>0.022137619047619</v>
      </c>
      <c r="AS380" s="1">
        <f>AS87</f>
        <v>0.036079295154185</v>
      </c>
      <c r="AU380" s="1">
        <f>AU87</f>
        <v>0.0294565217391304</v>
      </c>
      <c r="AW380" s="1">
        <f>AW87</f>
        <v>0.0424256292906178</v>
      </c>
      <c r="AZ380" s="1">
        <f>AZ87</f>
        <v>0.0335915492957746</v>
      </c>
      <c r="BF380" s="1">
        <f>BF87</f>
        <v>0.00755975</v>
      </c>
      <c r="BH380" s="1">
        <f>BH87</f>
        <v>0.00465933333333333</v>
      </c>
      <c r="BJ380" s="1">
        <f>BJ87</f>
        <v>0.0178468899521531</v>
      </c>
      <c r="BL380" s="1">
        <f>BL87</f>
        <v>0.0137837837837838</v>
      </c>
      <c r="BN380" s="1">
        <f>BN87</f>
        <v>0.0292834693877551</v>
      </c>
      <c r="BP380" s="1">
        <f>BP87</f>
        <v>0.0245113978494624</v>
      </c>
      <c r="BT380" s="1">
        <f>BT87</f>
        <v>0.040091743119266</v>
      </c>
      <c r="BX380" s="1">
        <f>BX87</f>
        <v>0.0332432432432433</v>
      </c>
      <c r="CB380" s="1">
        <f>CB87</f>
        <v>0.0472644081632653</v>
      </c>
      <c r="CF380" s="1">
        <f>CF87</f>
        <v>0.0402886307053942</v>
      </c>
      <c r="CI380" s="1">
        <f>CI87</f>
        <v>0.00745301775147929</v>
      </c>
      <c r="CK380" s="1">
        <f>CK87</f>
        <v>0.00459264367816092</v>
      </c>
      <c r="CM380" s="1">
        <f>CM87</f>
        <v>0.0177082242990654</v>
      </c>
      <c r="CO380" s="1">
        <f>CO87</f>
        <v>0.0137158139534884</v>
      </c>
      <c r="CQ380" s="1">
        <f>CQ87</f>
        <v>0.0291729896907216</v>
      </c>
      <c r="CS380" s="1">
        <f>CS87</f>
        <v>0.0243646601941748</v>
      </c>
      <c r="CU380" s="1">
        <f>CU87</f>
        <v>0.0399555555555556</v>
      </c>
      <c r="CW380" s="1">
        <f>CW87</f>
        <v>0.0331034482758621</v>
      </c>
      <c r="CY380" s="1">
        <f>CY87</f>
        <v>0.0471428571428571</v>
      </c>
      <c r="DB380" s="1">
        <f>DB87</f>
        <v>0.0401769911504425</v>
      </c>
    </row>
    <row r="381" spans="2:106">
      <c r="B381" s="1" t="s">
        <v>71</v>
      </c>
      <c r="D381" s="1">
        <f>D98</f>
        <v>0.00841559322033898</v>
      </c>
      <c r="F381" s="1">
        <f>F98</f>
        <v>0.00569255813953488</v>
      </c>
      <c r="H381" s="1">
        <f>H98</f>
        <v>0.0172522522522523</v>
      </c>
      <c r="J381" s="1">
        <f>J98</f>
        <v>0.0131428571428571</v>
      </c>
      <c r="L381" s="1">
        <f>L98</f>
        <v>0.027647868852459</v>
      </c>
      <c r="N381" s="1">
        <f>N98</f>
        <v>0.022326</v>
      </c>
      <c r="R381" s="1">
        <f>R98</f>
        <v>0.0364851485148515</v>
      </c>
      <c r="V381" s="1">
        <f>V98</f>
        <v>0.0291836734693878</v>
      </c>
      <c r="Z381" s="1">
        <f>Z98</f>
        <v>0.042996704805492</v>
      </c>
      <c r="AD381" s="1">
        <f>AD98</f>
        <v>0.0334934265734266</v>
      </c>
      <c r="AG381" s="1">
        <f>AG98</f>
        <v>0.00821204081632653</v>
      </c>
      <c r="AI381" s="1">
        <f>AI98</f>
        <v>0.00551625</v>
      </c>
      <c r="AK381" s="1">
        <f>AK98</f>
        <v>0.0171285217391304</v>
      </c>
      <c r="AM381" s="1">
        <f>AM98</f>
        <v>0.0130386956521739</v>
      </c>
      <c r="AO381" s="1">
        <f>AO98</f>
        <v>0.027546862745098</v>
      </c>
      <c r="AQ381" s="1">
        <f>AQ98</f>
        <v>0.0221675362318841</v>
      </c>
      <c r="AS381" s="1">
        <f>AS98</f>
        <v>0.0363819095477387</v>
      </c>
      <c r="AU381" s="1">
        <f>AU98</f>
        <v>0.0290804597701149</v>
      </c>
      <c r="AW381" s="1">
        <f>AW98</f>
        <v>0.0428639618138425</v>
      </c>
      <c r="AZ381" s="1">
        <f>AZ98</f>
        <v>0.0333783783783784</v>
      </c>
      <c r="BF381" s="1">
        <f>BF98</f>
        <v>0.00777544973544973</v>
      </c>
      <c r="BH381" s="1">
        <f>BH98</f>
        <v>0.00466913043478261</v>
      </c>
      <c r="BJ381" s="1">
        <f>BJ98</f>
        <v>0.0178343949044586</v>
      </c>
      <c r="BL381" s="1">
        <f>BL98</f>
        <v>0.0136111111111111</v>
      </c>
      <c r="BN381" s="1">
        <f>BN98</f>
        <v>0.029482380952381</v>
      </c>
      <c r="BP381" s="1">
        <f>BP98</f>
        <v>0.0246497222222222</v>
      </c>
      <c r="BT381" s="1">
        <f>BT98</f>
        <v>0.0401485148514852</v>
      </c>
      <c r="BX381" s="1">
        <f>BX98</f>
        <v>0.0331034482758621</v>
      </c>
      <c r="CB381" s="1">
        <f>CB98</f>
        <v>0.0472941803278689</v>
      </c>
      <c r="CF381" s="1">
        <f>CF98</f>
        <v>0.0400396680497925</v>
      </c>
      <c r="CI381" s="1">
        <f>CI98</f>
        <v>0.00766065217391304</v>
      </c>
      <c r="CK381" s="1">
        <f>CK98</f>
        <v>0.00461054945054945</v>
      </c>
      <c r="CM381" s="1">
        <f>CM98</f>
        <v>0.0176894871794872</v>
      </c>
      <c r="CO381" s="1">
        <f>CO98</f>
        <v>0.0134471428571429</v>
      </c>
      <c r="CQ381" s="1">
        <f>CQ98</f>
        <v>0.0293467906976744</v>
      </c>
      <c r="CS381" s="1">
        <f>CS98</f>
        <v>0.0245575438596491</v>
      </c>
      <c r="CU381" s="1">
        <f>CU98</f>
        <v>0.040046511627907</v>
      </c>
      <c r="CW381" s="1">
        <f>CW98</f>
        <v>0.032962962962963</v>
      </c>
      <c r="CY381" s="1">
        <f>CY98</f>
        <v>0.0471670190274841</v>
      </c>
      <c r="DB381" s="1">
        <f>DB98</f>
        <v>0.0399103139013453</v>
      </c>
    </row>
    <row r="382" spans="2:106">
      <c r="B382" s="1" t="s">
        <v>72</v>
      </c>
      <c r="D382" s="1">
        <f>D109</f>
        <v>0.00796962264150943</v>
      </c>
      <c r="F382" s="1">
        <f>F109</f>
        <v>0.00513117117117117</v>
      </c>
      <c r="H382" s="1">
        <f>H109</f>
        <v>0.0165765765765766</v>
      </c>
      <c r="J382" s="1">
        <f>J109</f>
        <v>0.0120652173913043</v>
      </c>
      <c r="L382" s="1">
        <f>L109</f>
        <v>0.0281422727272727</v>
      </c>
      <c r="N382" s="1">
        <f>N109</f>
        <v>0.0232504761904762</v>
      </c>
      <c r="R382" s="1">
        <f>R109</f>
        <v>0.0370967741935484</v>
      </c>
      <c r="V382" s="1">
        <f>V109</f>
        <v>0.0313978494623656</v>
      </c>
      <c r="Z382" s="1">
        <f>Z109</f>
        <v>0.0460869450549451</v>
      </c>
      <c r="AD382" s="1">
        <f>AD109</f>
        <v>0.0376086666666667</v>
      </c>
      <c r="AG382" s="1">
        <f>AG109</f>
        <v>0.00775165775401069</v>
      </c>
      <c r="AI382" s="1">
        <f>AI109</f>
        <v>0.0050562962962963</v>
      </c>
      <c r="AK382" s="1">
        <f>AK109</f>
        <v>0.0164495852534562</v>
      </c>
      <c r="AM382" s="1">
        <f>AM109</f>
        <v>0.011930752688172</v>
      </c>
      <c r="AO382" s="1">
        <f>AO109</f>
        <v>0.0279907575757576</v>
      </c>
      <c r="AQ382" s="1">
        <f>AQ109</f>
        <v>0.0231532631578947</v>
      </c>
      <c r="AS382" s="1">
        <f>AS109</f>
        <v>0.0369767441860465</v>
      </c>
      <c r="AU382" s="1">
        <f>AU109</f>
        <v>0.031304347826087</v>
      </c>
      <c r="AW382" s="1">
        <f>AW109</f>
        <v>0.0459734513274336</v>
      </c>
      <c r="AZ382" s="1">
        <f>AZ109</f>
        <v>0.0374857142857143</v>
      </c>
      <c r="BF382" s="1">
        <f>BF109</f>
        <v>0.00737732620320856</v>
      </c>
      <c r="BH382" s="1">
        <f>BH109</f>
        <v>0.00437107142857143</v>
      </c>
      <c r="BJ382" s="1">
        <f>BJ109</f>
        <v>0.0179268292682927</v>
      </c>
      <c r="BL382" s="1">
        <f>BL109</f>
        <v>0.0138541666666667</v>
      </c>
      <c r="BN382" s="1">
        <f>BN109</f>
        <v>0.0299151867219917</v>
      </c>
      <c r="BP382" s="1">
        <f>BP109</f>
        <v>0.025360487804878</v>
      </c>
      <c r="BT382" s="1">
        <f>BT109</f>
        <v>0.0409958506224066</v>
      </c>
      <c r="BX382" s="1">
        <f>BX109</f>
        <v>0.0343298969072165</v>
      </c>
      <c r="CB382" s="1">
        <f>CB109</f>
        <v>0.0492554990215264</v>
      </c>
      <c r="CF382" s="1">
        <f>CF109</f>
        <v>0.04219824</v>
      </c>
      <c r="CI382" s="1">
        <f>CI109</f>
        <v>0.00725928571428571</v>
      </c>
      <c r="CK382" s="1">
        <f>CK109</f>
        <v>0.00429720930232558</v>
      </c>
      <c r="CM382" s="1">
        <f>CM109</f>
        <v>0.0177926153846154</v>
      </c>
      <c r="CO382" s="1">
        <f>CO109</f>
        <v>0.0136908695652174</v>
      </c>
      <c r="CQ382" s="1">
        <f>CQ109</f>
        <v>0.0298007881773399</v>
      </c>
      <c r="CS382" s="1">
        <f>CS109</f>
        <v>0.0252274418604651</v>
      </c>
      <c r="CU382" s="1">
        <f>CU109</f>
        <v>0.0408658008658009</v>
      </c>
      <c r="CW382" s="1">
        <f>CW109</f>
        <v>0.0342307692307692</v>
      </c>
      <c r="CY382" s="1">
        <f>CY109</f>
        <v>0.0491348088531187</v>
      </c>
      <c r="DB382" s="1">
        <f>DB109</f>
        <v>0.0420851063829787</v>
      </c>
    </row>
    <row r="383" spans="2:106">
      <c r="B383" s="1" t="s">
        <v>72</v>
      </c>
      <c r="D383" s="1">
        <f>D120</f>
        <v>0.00800757281553398</v>
      </c>
      <c r="F383" s="1">
        <f>F120</f>
        <v>0.00506805970149253</v>
      </c>
      <c r="H383" s="1">
        <f>H120</f>
        <v>0.0167403314917127</v>
      </c>
      <c r="J383" s="1">
        <f>J120</f>
        <v>0.0123684210526316</v>
      </c>
      <c r="L383" s="1">
        <f>L120</f>
        <v>0.028252641509434</v>
      </c>
      <c r="N383" s="1">
        <f>N120</f>
        <v>0.0232044444444444</v>
      </c>
      <c r="R383" s="1">
        <f>R120</f>
        <v>0.0370075757575758</v>
      </c>
      <c r="V383" s="1">
        <f>V120</f>
        <v>0.0315929203539823</v>
      </c>
      <c r="Z383" s="1">
        <f>Z120</f>
        <v>0.0464722321428572</v>
      </c>
      <c r="AD383" s="1">
        <f>AD120</f>
        <v>0.0387974857142857</v>
      </c>
      <c r="AG383" s="1">
        <f>AG120</f>
        <v>0.00774483516483516</v>
      </c>
      <c r="AI383" s="1">
        <f>AI120</f>
        <v>0.00492115942028985</v>
      </c>
      <c r="AK383" s="1">
        <f>AK120</f>
        <v>0.0166298445595855</v>
      </c>
      <c r="AM383" s="1">
        <f>AM120</f>
        <v>0.0122635051546392</v>
      </c>
      <c r="AO383" s="1">
        <f>AO120</f>
        <v>0.0281177777777778</v>
      </c>
      <c r="AQ383" s="1">
        <f>AQ120</f>
        <v>0.0230712820512821</v>
      </c>
      <c r="AS383" s="1">
        <f>AS120</f>
        <v>0.0368776371308017</v>
      </c>
      <c r="AU383" s="1">
        <f>AU120</f>
        <v>0.031505376344086</v>
      </c>
      <c r="AW383" s="1">
        <f>AW120</f>
        <v>0.0463492063492064</v>
      </c>
      <c r="AZ383" s="1">
        <f>AZ120</f>
        <v>0.038659217877095</v>
      </c>
      <c r="BF383" s="1">
        <f>BF120</f>
        <v>0.00723885057471264</v>
      </c>
      <c r="BH383" s="1">
        <f>BH120</f>
        <v>0.00434144927536232</v>
      </c>
      <c r="BJ383" s="1">
        <f>BJ120</f>
        <v>0.017942238267148</v>
      </c>
      <c r="BL383" s="1">
        <f>BL120</f>
        <v>0.0138216560509554</v>
      </c>
      <c r="BN383" s="1">
        <f>BN120</f>
        <v>0.0300398333333333</v>
      </c>
      <c r="BP383" s="1">
        <f>BP120</f>
        <v>0.025208085106383</v>
      </c>
      <c r="BT383" s="1">
        <f>BT120</f>
        <v>0.041244635193133</v>
      </c>
      <c r="BX383" s="1">
        <f>BX120</f>
        <v>0.034297520661157</v>
      </c>
      <c r="CB383" s="1">
        <f>CB120</f>
        <v>0.0494873228346457</v>
      </c>
      <c r="CF383" s="1">
        <f>CF120</f>
        <v>0.0423535537190083</v>
      </c>
      <c r="CI383" s="1">
        <f>CI120</f>
        <v>0.00714043956043956</v>
      </c>
      <c r="CK383" s="1">
        <f>CK120</f>
        <v>0.00421156626506024</v>
      </c>
      <c r="CM383" s="1">
        <f>CM120</f>
        <v>0.0178281132075472</v>
      </c>
      <c r="CO383" s="1">
        <f>CO120</f>
        <v>0.0137329292929293</v>
      </c>
      <c r="CQ383" s="1">
        <f>CQ120</f>
        <v>0.0299141176470588</v>
      </c>
      <c r="CS383" s="1">
        <f>CS120</f>
        <v>0.0250501098901099</v>
      </c>
      <c r="CU383" s="1">
        <f>CU120</f>
        <v>0.0411392405063291</v>
      </c>
      <c r="CW383" s="1">
        <f>CW120</f>
        <v>0.0341379310344828</v>
      </c>
      <c r="CY383" s="1">
        <f>CY120</f>
        <v>0.0493724696356275</v>
      </c>
      <c r="DB383" s="1">
        <f>DB120</f>
        <v>0.0422270742358079</v>
      </c>
    </row>
    <row r="384" spans="2:106">
      <c r="B384" s="1" t="s">
        <v>72</v>
      </c>
      <c r="D384" s="1">
        <f>D131</f>
        <v>0.00783088888888889</v>
      </c>
      <c r="F384" s="1">
        <f>F131</f>
        <v>0.00499153846153846</v>
      </c>
      <c r="H384" s="1">
        <f>H131</f>
        <v>0.0168783068783069</v>
      </c>
      <c r="J384" s="1">
        <f>J131</f>
        <v>0.0121428571428571</v>
      </c>
      <c r="L384" s="1">
        <f>L131</f>
        <v>0.0284303389830508</v>
      </c>
      <c r="N384" s="1">
        <f>N131</f>
        <v>0.0231712941176471</v>
      </c>
      <c r="R384" s="1">
        <f>R131</f>
        <v>0.0370742358078603</v>
      </c>
      <c r="V384" s="1">
        <f>V131</f>
        <v>0.0316494845360825</v>
      </c>
      <c r="Z384" s="1">
        <f>Z131</f>
        <v>0.046060306345733</v>
      </c>
      <c r="AD384" s="1">
        <f>AD131</f>
        <v>0.0382733333333333</v>
      </c>
      <c r="AG384" s="1">
        <f>AG131</f>
        <v>0.00761924324324324</v>
      </c>
      <c r="AI384" s="1">
        <f>AI131</f>
        <v>0.00486615384615384</v>
      </c>
      <c r="AK384" s="1">
        <f>AK131</f>
        <v>0.0167817085427136</v>
      </c>
      <c r="AM384" s="1">
        <f>AM131</f>
        <v>0.0120136842105263</v>
      </c>
      <c r="AO384" s="1">
        <f>AO131</f>
        <v>0.0282969294605809</v>
      </c>
      <c r="AQ384" s="1">
        <f>AQ131</f>
        <v>0.0230536470588235</v>
      </c>
      <c r="AS384" s="1">
        <f>AS131</f>
        <v>0.0369333333333333</v>
      </c>
      <c r="AU384" s="1">
        <f>AU131</f>
        <v>0.0314893617021277</v>
      </c>
      <c r="AW384" s="1">
        <f>AW131</f>
        <v>0.0459465478841871</v>
      </c>
      <c r="AZ384" s="1">
        <f>AZ131</f>
        <v>0.0381547619047619</v>
      </c>
      <c r="BF384" s="1">
        <f>BF131</f>
        <v>0.0074478</v>
      </c>
      <c r="BH384" s="1">
        <f>BH131</f>
        <v>0.00423027027027027</v>
      </c>
      <c r="BJ384" s="1">
        <f>BJ131</f>
        <v>0.0179679144385027</v>
      </c>
      <c r="BL384" s="1">
        <f>BL131</f>
        <v>0.013801652892562</v>
      </c>
      <c r="BN384" s="1">
        <f>BN131</f>
        <v>0.0298806274509804</v>
      </c>
      <c r="BP384" s="1">
        <f>BP131</f>
        <v>0.0251504615384615</v>
      </c>
      <c r="BT384" s="1">
        <f>BT131</f>
        <v>0.0410280373831776</v>
      </c>
      <c r="BX384" s="1">
        <f>BX131</f>
        <v>0.0343396226415094</v>
      </c>
      <c r="CB384" s="1">
        <f>CB131</f>
        <v>0.0494003193612775</v>
      </c>
      <c r="CF384" s="1">
        <f>CF131</f>
        <v>0.0424778861788618</v>
      </c>
      <c r="CI384" s="1">
        <f>CI131</f>
        <v>0.00729632183908046</v>
      </c>
      <c r="CK384" s="1">
        <f>CK131</f>
        <v>0.00417918367346939</v>
      </c>
      <c r="CM384" s="1">
        <f>CM131</f>
        <v>0.0178236956521739</v>
      </c>
      <c r="CO384" s="1">
        <f>CO131</f>
        <v>0.0136407476635514</v>
      </c>
      <c r="CQ384" s="1">
        <f>CQ131</f>
        <v>0.0297758222222222</v>
      </c>
      <c r="CS384" s="1">
        <f>CS131</f>
        <v>0.0250434285714286</v>
      </c>
      <c r="CU384" s="1">
        <f>CU131</f>
        <v>0.0408823529411765</v>
      </c>
      <c r="CW384" s="1">
        <f>CW131</f>
        <v>0.0342574257425743</v>
      </c>
      <c r="CY384" s="1">
        <f>CY131</f>
        <v>0.0493047034764826</v>
      </c>
      <c r="DB384" s="1">
        <f>DB131</f>
        <v>0.0423376623376623</v>
      </c>
    </row>
    <row r="385" spans="2:106">
      <c r="B385" s="1" t="s">
        <v>73</v>
      </c>
      <c r="D385" s="1">
        <f>D142</f>
        <v>0.00818379746835443</v>
      </c>
      <c r="F385" s="1">
        <f>F142</f>
        <v>0.00495099099099099</v>
      </c>
      <c r="H385" s="1">
        <f>H142</f>
        <v>0.0173557692307692</v>
      </c>
      <c r="J385" s="1">
        <f>J142</f>
        <v>0.0146153846153846</v>
      </c>
      <c r="L385" s="1">
        <f>L142</f>
        <v>0.028675867768595</v>
      </c>
      <c r="N385" s="1">
        <f>N142</f>
        <v>0.024884</v>
      </c>
      <c r="R385" s="1">
        <f>R142</f>
        <v>0.0382142857142857</v>
      </c>
      <c r="V385" s="1">
        <f>V142</f>
        <v>0.032621359223301</v>
      </c>
      <c r="Z385" s="1">
        <f>Z142</f>
        <v>0.0474990178571429</v>
      </c>
      <c r="AD385" s="1">
        <f>AD142</f>
        <v>0.0404165269461078</v>
      </c>
      <c r="AG385" s="1">
        <f>AG142</f>
        <v>0.00800661016949153</v>
      </c>
      <c r="AI385" s="1">
        <f>AI142</f>
        <v>0.00499463414634146</v>
      </c>
      <c r="AK385" s="1">
        <f>AK142</f>
        <v>0.0172301785714286</v>
      </c>
      <c r="AM385" s="1">
        <f>AM142</f>
        <v>0.0145003973509934</v>
      </c>
      <c r="AO385" s="1">
        <f>AO142</f>
        <v>0.0285574576271186</v>
      </c>
      <c r="AQ385" s="1">
        <f>AQ142</f>
        <v>0.0247566666666667</v>
      </c>
      <c r="AS385" s="1">
        <f>AS142</f>
        <v>0.0380888888888889</v>
      </c>
      <c r="AU385" s="1">
        <f>AU142</f>
        <v>0.0324742268041237</v>
      </c>
      <c r="AW385" s="1">
        <f>AW142</f>
        <v>0.0473696145124717</v>
      </c>
      <c r="AZ385" s="1">
        <f>AZ142</f>
        <v>0.0403030303030303</v>
      </c>
      <c r="BF385" s="1">
        <f>BF142</f>
        <v>0.00750967136150235</v>
      </c>
      <c r="BH385" s="1">
        <f>BH142</f>
        <v>0.0044956</v>
      </c>
      <c r="BJ385" s="1">
        <f>BJ142</f>
        <v>0.0179292929292929</v>
      </c>
      <c r="BL385" s="1">
        <f>BL142</f>
        <v>0.0137878787878788</v>
      </c>
      <c r="BN385" s="1">
        <f>BN142</f>
        <v>0.0296798181818182</v>
      </c>
      <c r="BP385" s="1">
        <f>BP142</f>
        <v>0.0250549397590361</v>
      </c>
      <c r="BT385" s="1">
        <f>BT142</f>
        <v>0.040952380952381</v>
      </c>
      <c r="BX385" s="1">
        <f>BX142</f>
        <v>0.0340579710144928</v>
      </c>
      <c r="CB385" s="1">
        <f>CB142</f>
        <v>0.0493324444444444</v>
      </c>
      <c r="CF385" s="1">
        <f>CF142</f>
        <v>0.0426702834008097</v>
      </c>
      <c r="CI385" s="1">
        <f>CI142</f>
        <v>0.00736891428571429</v>
      </c>
      <c r="CK385" s="1">
        <f>CK142</f>
        <v>0.00441348837209302</v>
      </c>
      <c r="CM385" s="1">
        <f>CM142</f>
        <v>0.0177961467889908</v>
      </c>
      <c r="CO385" s="1">
        <f>CO142</f>
        <v>0.0136731034482759</v>
      </c>
      <c r="CQ385" s="1">
        <f>CQ142</f>
        <v>0.0295392660550459</v>
      </c>
      <c r="CS385" s="1">
        <f>CS142</f>
        <v>0.0249439175257732</v>
      </c>
      <c r="CU385" s="1">
        <f>CU142</f>
        <v>0.040814479638009</v>
      </c>
      <c r="CW385" s="1">
        <f>CW142</f>
        <v>0.0339393939393939</v>
      </c>
      <c r="CY385" s="1">
        <f>CY142</f>
        <v>0.0492181069958848</v>
      </c>
      <c r="DB385" s="1">
        <f>DB142</f>
        <v>0.0425321888412017</v>
      </c>
    </row>
    <row r="386" spans="2:106">
      <c r="B386" s="1" t="s">
        <v>73</v>
      </c>
      <c r="D386" s="1">
        <f>D153</f>
        <v>0.00808260536398468</v>
      </c>
      <c r="F386" s="1">
        <f>F153</f>
        <v>0.0052309375</v>
      </c>
      <c r="H386" s="1">
        <f>H153</f>
        <v>0.0174146341463415</v>
      </c>
      <c r="J386" s="1">
        <f>J153</f>
        <v>0.0140140845070423</v>
      </c>
      <c r="L386" s="1">
        <f>L153</f>
        <v>0.0288070758122744</v>
      </c>
      <c r="N386" s="1">
        <f>N153</f>
        <v>0.0247463333333333</v>
      </c>
      <c r="R386" s="1">
        <f>R153</f>
        <v>0.0382608695652174</v>
      </c>
      <c r="V386" s="1">
        <f>V153</f>
        <v>0.0327586206896552</v>
      </c>
      <c r="Z386" s="1">
        <f>Z153</f>
        <v>0.047555067264574</v>
      </c>
      <c r="AD386" s="1">
        <f>AD153</f>
        <v>0.040406783625731</v>
      </c>
      <c r="AG386" s="1">
        <f>AG153</f>
        <v>0.00790591836734694</v>
      </c>
      <c r="AI386" s="1">
        <f>AI153</f>
        <v>0.00516359550561798</v>
      </c>
      <c r="AK386" s="1">
        <f>AK153</f>
        <v>0.0173017228464419</v>
      </c>
      <c r="AM386" s="1">
        <f>AM153</f>
        <v>0.0138637735849057</v>
      </c>
      <c r="AO386" s="1">
        <f>AO153</f>
        <v>0.0286855598455598</v>
      </c>
      <c r="AQ386" s="1">
        <f>AQ153</f>
        <v>0.0246035294117647</v>
      </c>
      <c r="AS386" s="1">
        <f>AS153</f>
        <v>0.0381481481481481</v>
      </c>
      <c r="AU386" s="1">
        <f>AU153</f>
        <v>0.0326829268292683</v>
      </c>
      <c r="AW386" s="1">
        <f>AW153</f>
        <v>0.0474279379157428</v>
      </c>
      <c r="AZ386" s="1">
        <f>AZ153</f>
        <v>0.0402958579881657</v>
      </c>
      <c r="BF386" s="1">
        <f>BF153</f>
        <v>0.0074627397260274</v>
      </c>
      <c r="BH386" s="1">
        <f>BH153</f>
        <v>0.00442681818181818</v>
      </c>
      <c r="BJ386" s="1">
        <f>BJ153</f>
        <v>0.0179342723004695</v>
      </c>
      <c r="BL386" s="1">
        <f>BL153</f>
        <v>0.0138129496402878</v>
      </c>
      <c r="BN386" s="1">
        <f>BN153</f>
        <v>0.029738354978355</v>
      </c>
      <c r="BP386" s="1">
        <f>BP153</f>
        <v>0.0252573684210526</v>
      </c>
      <c r="BT386" s="1">
        <f>BT153</f>
        <v>0.0409913793103448</v>
      </c>
      <c r="BX386" s="1">
        <f>BX153</f>
        <v>0.0340449438202247</v>
      </c>
      <c r="CB386" s="1">
        <f>CB153</f>
        <v>0.0490210778443114</v>
      </c>
      <c r="CF386" s="1">
        <f>CF153</f>
        <v>0.042114356846473</v>
      </c>
      <c r="CI386" s="1">
        <f>CI153</f>
        <v>0.00736263473053892</v>
      </c>
      <c r="CK386" s="1">
        <f>CK153</f>
        <v>0.0042963440860215</v>
      </c>
      <c r="CM386" s="1">
        <f>CM153</f>
        <v>0.0178224267782427</v>
      </c>
      <c r="CO386" s="1">
        <f>CO153</f>
        <v>0.0136531707317073</v>
      </c>
      <c r="CQ386" s="1">
        <f>CQ153</f>
        <v>0.0296293087557604</v>
      </c>
      <c r="CS386" s="1">
        <f>CS153</f>
        <v>0.0251111627906977</v>
      </c>
      <c r="CU386" s="1">
        <f>CU153</f>
        <v>0.0408810572687225</v>
      </c>
      <c r="CW386" s="1">
        <f>CW153</f>
        <v>0.0339423076923077</v>
      </c>
      <c r="CY386" s="1">
        <f>CY153</f>
        <v>0.0489026915113872</v>
      </c>
      <c r="DB386" s="1">
        <f>DB153</f>
        <v>0.0419911504424779</v>
      </c>
    </row>
    <row r="387" spans="2:106">
      <c r="B387" s="1" t="s">
        <v>73</v>
      </c>
      <c r="D387" s="1">
        <f>D164</f>
        <v>0.00778634615384615</v>
      </c>
      <c r="F387" s="1">
        <f>F164</f>
        <v>0.00505241379310345</v>
      </c>
      <c r="H387" s="1">
        <f>H164</f>
        <v>0.0175</v>
      </c>
      <c r="J387" s="1">
        <f>J164</f>
        <v>0.013963963963964</v>
      </c>
      <c r="L387" s="1">
        <f>L164</f>
        <v>0.0286136923076923</v>
      </c>
      <c r="N387" s="1">
        <f>N164</f>
        <v>0.0247941333333333</v>
      </c>
      <c r="R387" s="1">
        <f>R164</f>
        <v>0.0383783783783784</v>
      </c>
      <c r="V387" s="1">
        <f>V164</f>
        <v>0.0321917808219178</v>
      </c>
      <c r="Z387" s="1">
        <f>Z164</f>
        <v>0.0469238053097345</v>
      </c>
      <c r="AD387" s="1">
        <f>AD164</f>
        <v>0.0398811627906977</v>
      </c>
      <c r="AG387" s="1">
        <f>AG164</f>
        <v>0.00761671957671958</v>
      </c>
      <c r="AI387" s="1">
        <f>AI164</f>
        <v>0.00494021978021978</v>
      </c>
      <c r="AK387" s="1">
        <f>AK164</f>
        <v>0.0173821097046413</v>
      </c>
      <c r="AM387" s="1">
        <f>AM164</f>
        <v>0.0138276635514019</v>
      </c>
      <c r="AO387" s="1">
        <f>AO164</f>
        <v>0.0284866666666667</v>
      </c>
      <c r="AQ387" s="1">
        <f>AQ164</f>
        <v>0.0246460465116279</v>
      </c>
      <c r="AS387" s="1">
        <f>AS164</f>
        <v>0.0382683982683983</v>
      </c>
      <c r="AU387" s="1">
        <f>AU164</f>
        <v>0.0320253164556962</v>
      </c>
      <c r="AW387" s="1">
        <f>AW164</f>
        <v>0.0468008948545861</v>
      </c>
      <c r="AZ387" s="1">
        <f>AZ164</f>
        <v>0.0397674418604651</v>
      </c>
      <c r="BF387" s="1">
        <f>BF164</f>
        <v>0.00745969543147208</v>
      </c>
      <c r="BH387" s="1">
        <f>BH164</f>
        <v>0.00437041666666667</v>
      </c>
      <c r="BJ387" s="1">
        <f>BJ164</f>
        <v>0.0178853046594982</v>
      </c>
      <c r="BL387" s="1">
        <f>BL164</f>
        <v>0.0138167938931298</v>
      </c>
      <c r="BN387" s="1">
        <f>BN164</f>
        <v>0.0298307949790795</v>
      </c>
      <c r="BP387" s="1">
        <f>BP164</f>
        <v>0.0253662962962963</v>
      </c>
      <c r="BT387" s="1">
        <f>BT164</f>
        <v>0.0411111111111111</v>
      </c>
      <c r="BX387" s="1">
        <f>BX164</f>
        <v>0.0340566037735849</v>
      </c>
      <c r="CB387" s="1">
        <f>CB164</f>
        <v>0.049144254473161</v>
      </c>
      <c r="CF387" s="1">
        <f>CF164</f>
        <v>0.0424261728395062</v>
      </c>
      <c r="CI387" s="1">
        <f>CI164</f>
        <v>0.00735572327044025</v>
      </c>
      <c r="CK387" s="1">
        <f>CK164</f>
        <v>0.00426292682926829</v>
      </c>
      <c r="CM387" s="1">
        <f>CM164</f>
        <v>0.017757510373444</v>
      </c>
      <c r="CO387" s="1">
        <f>CO164</f>
        <v>0.013680350877193</v>
      </c>
      <c r="CQ387" s="1">
        <f>CQ164</f>
        <v>0.0297027848101266</v>
      </c>
      <c r="CS387" s="1">
        <f>CS164</f>
        <v>0.0252431683168317</v>
      </c>
      <c r="CU387" s="1">
        <f>CU164</f>
        <v>0.040995670995671</v>
      </c>
      <c r="CW387" s="1">
        <f>CW164</f>
        <v>0.033960396039604</v>
      </c>
      <c r="CY387" s="1">
        <f>CY164</f>
        <v>0.0490224032586558</v>
      </c>
      <c r="DB387" s="1">
        <f>DB164</f>
        <v>0.0422943722943723</v>
      </c>
    </row>
    <row r="388" spans="2:106">
      <c r="B388" s="1" t="s">
        <v>74</v>
      </c>
      <c r="D388" s="1">
        <f>D175</f>
        <v>0.00872224489795918</v>
      </c>
      <c r="F388" s="1">
        <f>F175</f>
        <v>0.00572327272727273</v>
      </c>
      <c r="H388" s="1">
        <f>H175</f>
        <v>0.0176126126126126</v>
      </c>
      <c r="J388" s="1">
        <f>J175</f>
        <v>0.0145588235294118</v>
      </c>
      <c r="L388" s="1">
        <f>L175</f>
        <v>0.0295502068965517</v>
      </c>
      <c r="N388" s="1">
        <f>N175</f>
        <v>0.0249571653543307</v>
      </c>
      <c r="R388" s="1">
        <f>R175</f>
        <v>0.0393562231759657</v>
      </c>
      <c r="V388" s="1">
        <f>V175</f>
        <v>0.0338983050847458</v>
      </c>
      <c r="Z388" s="1">
        <f>Z175</f>
        <v>0.0460368134171908</v>
      </c>
      <c r="AD388" s="1">
        <f>AD175</f>
        <v>0.0389425125628141</v>
      </c>
      <c r="AG388" s="1">
        <f>AG175</f>
        <v>0.00846754098360656</v>
      </c>
      <c r="AI388" s="1">
        <f>AI175</f>
        <v>0.00560775510204081</v>
      </c>
      <c r="AK388" s="1">
        <f>AK175</f>
        <v>0.0174872727272727</v>
      </c>
      <c r="AM388" s="1">
        <f>AM175</f>
        <v>0.014485306122449</v>
      </c>
      <c r="AO388" s="1">
        <f>AO175</f>
        <v>0.0294353246753247</v>
      </c>
      <c r="AQ388" s="1">
        <f>AQ175</f>
        <v>0.024840824742268</v>
      </c>
      <c r="AS388" s="1">
        <f>AS175</f>
        <v>0.0392460317460318</v>
      </c>
      <c r="AU388" s="1">
        <f>AU175</f>
        <v>0.0338372093023256</v>
      </c>
      <c r="AW388" s="1">
        <f>AW175</f>
        <v>0.0459061833688699</v>
      </c>
      <c r="AZ388" s="1">
        <f>AZ175</f>
        <v>0.0388205128205128</v>
      </c>
      <c r="BF388" s="1">
        <f>BF175</f>
        <v>0.00783034482758621</v>
      </c>
      <c r="BH388" s="1">
        <f>BH175</f>
        <v>0.00468592592592592</v>
      </c>
      <c r="BJ388" s="1">
        <f>BJ175</f>
        <v>0.0179910714285714</v>
      </c>
      <c r="BL388" s="1">
        <f>BL175</f>
        <v>0.0138947368421053</v>
      </c>
      <c r="BN388" s="1">
        <f>BN175</f>
        <v>0.0302047933884298</v>
      </c>
      <c r="BP388" s="1">
        <f>BP175</f>
        <v>0.0255317857142857</v>
      </c>
      <c r="BT388" s="1">
        <f>BT175</f>
        <v>0.041953488372093</v>
      </c>
      <c r="BX388" s="1">
        <f>BX175</f>
        <v>0.03453125</v>
      </c>
      <c r="CB388" s="1">
        <f>CB175</f>
        <v>0.0496914615384615</v>
      </c>
      <c r="CF388" s="1">
        <f>CF175</f>
        <v>0.0420140711462451</v>
      </c>
      <c r="CI388" s="1">
        <f>CI175</f>
        <v>0.00773308176100629</v>
      </c>
      <c r="CK388" s="1">
        <f>CK175</f>
        <v>0.00451857142857143</v>
      </c>
      <c r="CM388" s="1">
        <f>CM175</f>
        <v>0.0178781566820277</v>
      </c>
      <c r="CO388" s="1">
        <f>CO175</f>
        <v>0.0138192156862745</v>
      </c>
      <c r="CQ388" s="1">
        <f>CQ175</f>
        <v>0.0300861674008811</v>
      </c>
      <c r="CS388" s="1">
        <f>CS175</f>
        <v>0.0253716129032258</v>
      </c>
      <c r="CU388" s="1">
        <f>CU175</f>
        <v>0.0418357487922705</v>
      </c>
      <c r="CW388" s="1">
        <f>CW175</f>
        <v>0.034375</v>
      </c>
      <c r="CY388" s="1">
        <f>CY175</f>
        <v>0.0495669291338583</v>
      </c>
      <c r="DB388" s="1">
        <f>DB175</f>
        <v>0.041906779661017</v>
      </c>
    </row>
    <row r="389" spans="2:106">
      <c r="B389" s="1" t="s">
        <v>74</v>
      </c>
      <c r="D389" s="1">
        <f>D186</f>
        <v>0.00860866666666667</v>
      </c>
      <c r="F389" s="1">
        <f>F186</f>
        <v>0.00582809523809524</v>
      </c>
      <c r="H389" s="1">
        <f>H186</f>
        <v>0.0175980392156863</v>
      </c>
      <c r="J389" s="1">
        <f>J186</f>
        <v>0.0143373493975904</v>
      </c>
      <c r="L389" s="1">
        <f>L186</f>
        <v>0.0294839252336449</v>
      </c>
      <c r="N389" s="1">
        <f>N186</f>
        <v>0.0249908333333333</v>
      </c>
      <c r="R389" s="1">
        <f>R186</f>
        <v>0.0392576419213974</v>
      </c>
      <c r="V389" s="1">
        <f>V186</f>
        <v>0.0335555555555556</v>
      </c>
      <c r="Z389" s="1">
        <f>Z186</f>
        <v>0.0466939830508475</v>
      </c>
      <c r="AD389" s="1">
        <f>AD186</f>
        <v>0.0381570149253731</v>
      </c>
      <c r="AG389" s="1">
        <f>AG186</f>
        <v>0.00840915887850467</v>
      </c>
      <c r="AI389" s="1">
        <f>AI186</f>
        <v>0.00585701149425287</v>
      </c>
      <c r="AK389" s="1">
        <f>AK186</f>
        <v>0.017462009569378</v>
      </c>
      <c r="AM389" s="1">
        <f>AM186</f>
        <v>0.014234347826087</v>
      </c>
      <c r="AO389" s="1">
        <f>AO186</f>
        <v>0.0293847169811321</v>
      </c>
      <c r="AQ389" s="1">
        <f>AQ186</f>
        <v>0.0248139759036145</v>
      </c>
      <c r="AS389" s="1">
        <f>AS186</f>
        <v>0.0391324200913242</v>
      </c>
      <c r="AU389" s="1">
        <f>AU186</f>
        <v>0.0334567901234568</v>
      </c>
      <c r="AW389" s="1">
        <f>AW186</f>
        <v>0.046573275862069</v>
      </c>
      <c r="AZ389" s="1">
        <f>AZ186</f>
        <v>0.0380327868852459</v>
      </c>
      <c r="BF389" s="1">
        <f>BF186</f>
        <v>0.00764795180722892</v>
      </c>
      <c r="BH389" s="1">
        <f>BH186</f>
        <v>0.00470730769230769</v>
      </c>
      <c r="BJ389" s="1">
        <f>BJ186</f>
        <v>0.0179227053140097</v>
      </c>
      <c r="BL389" s="1">
        <f>BL186</f>
        <v>0.0138679245283019</v>
      </c>
      <c r="BN389" s="1">
        <f>BN186</f>
        <v>0.0301331531531532</v>
      </c>
      <c r="BP389" s="1">
        <f>BP186</f>
        <v>0.025618125</v>
      </c>
      <c r="BT389" s="1">
        <f>BT186</f>
        <v>0.0419502074688797</v>
      </c>
      <c r="BX389" s="1">
        <f>BX186</f>
        <v>0.0345098039215686</v>
      </c>
      <c r="CB389" s="1">
        <f>CB186</f>
        <v>0.04976522417154</v>
      </c>
      <c r="CF389" s="1">
        <f>CF186</f>
        <v>0.0420994552529183</v>
      </c>
      <c r="CI389" s="1">
        <f>CI186</f>
        <v>0.00752505494505495</v>
      </c>
      <c r="CK389" s="1">
        <f>CK186</f>
        <v>0.00461892473118279</v>
      </c>
      <c r="CM389" s="1">
        <f>CM186</f>
        <v>0.017822037037037</v>
      </c>
      <c r="CO389" s="1">
        <f>CO186</f>
        <v>0.0137821359223301</v>
      </c>
      <c r="CQ389" s="1">
        <f>CQ186</f>
        <v>0.029998</v>
      </c>
      <c r="CS389" s="1">
        <f>CS186</f>
        <v>0.02546</v>
      </c>
      <c r="CU389" s="1">
        <f>CU186</f>
        <v>0.0418181818181818</v>
      </c>
      <c r="CW389" s="1">
        <f>CW186</f>
        <v>0.0344329896907217</v>
      </c>
      <c r="CY389" s="1">
        <f>CY186</f>
        <v>0.0496414342629482</v>
      </c>
      <c r="DB389" s="1">
        <f>DB186</f>
        <v>0.0419665271966527</v>
      </c>
    </row>
    <row r="390" spans="2:106">
      <c r="B390" s="1" t="s">
        <v>74</v>
      </c>
      <c r="D390" s="1">
        <f>D197</f>
        <v>0.00854589211618257</v>
      </c>
      <c r="F390" s="1">
        <f>F197</f>
        <v>0.00571058823529412</v>
      </c>
      <c r="H390" s="1">
        <f>H197</f>
        <v>0.0174479166666667</v>
      </c>
      <c r="J390" s="1">
        <f>J197</f>
        <v>0.0143609022556391</v>
      </c>
      <c r="L390" s="1">
        <f>L197</f>
        <v>0.029768623853211</v>
      </c>
      <c r="N390" s="1">
        <f>N197</f>
        <v>0.0249108196721311</v>
      </c>
      <c r="R390" s="1">
        <f>R197</f>
        <v>0.0393798449612403</v>
      </c>
      <c r="V390" s="1">
        <f>V197</f>
        <v>0.0332727272727273</v>
      </c>
      <c r="Z390" s="1">
        <f>Z197</f>
        <v>0.0463420661157025</v>
      </c>
      <c r="AD390" s="1">
        <f>AD197</f>
        <v>0.0377413333333333</v>
      </c>
      <c r="AG390" s="1">
        <f>AG197</f>
        <v>0.00836326923076923</v>
      </c>
      <c r="AI390" s="1">
        <f>AI197</f>
        <v>0.00560336448598131</v>
      </c>
      <c r="AK390" s="1">
        <f>AK197</f>
        <v>0.0173312380952381</v>
      </c>
      <c r="AM390" s="1">
        <f>AM197</f>
        <v>0.0142014953271028</v>
      </c>
      <c r="AO390" s="1">
        <f>AO197</f>
        <v>0.02966622406639</v>
      </c>
      <c r="AQ390" s="1">
        <f>AQ197</f>
        <v>0.0248093827160494</v>
      </c>
      <c r="AS390" s="1">
        <f>AS197</f>
        <v>0.0392468619246862</v>
      </c>
      <c r="AU390" s="1">
        <f>AU197</f>
        <v>0.0331645569620253</v>
      </c>
      <c r="AW390" s="1">
        <f>AW197</f>
        <v>0.0462240663900415</v>
      </c>
      <c r="AZ390" s="1">
        <f>AZ197</f>
        <v>0.0376020408163265</v>
      </c>
      <c r="BF390" s="1">
        <f>BF197</f>
        <v>0.00765117318435754</v>
      </c>
      <c r="BH390" s="1">
        <f>BH197</f>
        <v>0.00472645161290323</v>
      </c>
      <c r="BJ390" s="1">
        <f>BJ197</f>
        <v>0.0179508196721311</v>
      </c>
      <c r="BL390" s="1">
        <f>BL197</f>
        <v>0.0138953488372093</v>
      </c>
      <c r="BN390" s="1">
        <f>BN197</f>
        <v>0.030166218487395</v>
      </c>
      <c r="BP390" s="1">
        <f>BP197</f>
        <v>0.0256043902439024</v>
      </c>
      <c r="BT390" s="1">
        <f>BT197</f>
        <v>0.0417826086956522</v>
      </c>
      <c r="BX390" s="1">
        <f>BX197</f>
        <v>0.0345882352941176</v>
      </c>
      <c r="CB390" s="1">
        <f>CB197</f>
        <v>0.0497073151750973</v>
      </c>
      <c r="CF390" s="1">
        <f>CF197</f>
        <v>0.0423698023715415</v>
      </c>
      <c r="CI390" s="1">
        <f>CI197</f>
        <v>0.00754034285714286</v>
      </c>
      <c r="CK390" s="1">
        <f>CK197</f>
        <v>0.00463761904761905</v>
      </c>
      <c r="CM390" s="1">
        <f>CM197</f>
        <v>0.0178394713656388</v>
      </c>
      <c r="CO390" s="1">
        <f>CO197</f>
        <v>0.01375648</v>
      </c>
      <c r="CQ390" s="1">
        <f>CQ197</f>
        <v>0.0300405084745763</v>
      </c>
      <c r="CS390" s="1">
        <f>CS197</f>
        <v>0.0254824390243902</v>
      </c>
      <c r="CU390" s="1">
        <f>CU197</f>
        <v>0.0416363636363636</v>
      </c>
      <c r="CW390" s="1">
        <f>CW197</f>
        <v>0.0344578313253012</v>
      </c>
      <c r="CY390" s="1">
        <f>CY197</f>
        <v>0.0495791583166333</v>
      </c>
      <c r="DB390" s="1">
        <f>DB197</f>
        <v>0.0422727272727273</v>
      </c>
    </row>
    <row r="391" spans="2:106">
      <c r="B391" s="1" t="s">
        <v>75</v>
      </c>
      <c r="D391" s="1">
        <f>D208</f>
        <v>0.00785062146892655</v>
      </c>
      <c r="F391" s="1">
        <f>F208</f>
        <v>0.004995</v>
      </c>
      <c r="H391" s="1">
        <f>H208</f>
        <v>0.016780487804878</v>
      </c>
      <c r="J391" s="1">
        <f>J208</f>
        <v>0.0120689655172414</v>
      </c>
      <c r="L391" s="1">
        <f>L208</f>
        <v>0.0282459829059829</v>
      </c>
      <c r="N391" s="1">
        <f>N208</f>
        <v>0.0230649504950495</v>
      </c>
      <c r="R391" s="1">
        <f>R208</f>
        <v>0.0371359223300971</v>
      </c>
      <c r="V391" s="1">
        <f>V208</f>
        <v>0.0313793103448276</v>
      </c>
      <c r="Z391" s="1">
        <f>Z208</f>
        <v>0.046486711409396</v>
      </c>
      <c r="AD391" s="1">
        <f>AD208</f>
        <v>0.037963615819209</v>
      </c>
      <c r="AG391" s="1">
        <f>AG208</f>
        <v>0.00754979166666667</v>
      </c>
      <c r="AI391" s="1">
        <f>AI208</f>
        <v>0.0048440404040404</v>
      </c>
      <c r="AK391" s="1">
        <f>AK208</f>
        <v>0.0166649612403101</v>
      </c>
      <c r="AM391" s="1">
        <f>AM208</f>
        <v>0.0119147474747475</v>
      </c>
      <c r="AO391" s="1">
        <f>AO208</f>
        <v>0.0281121052631579</v>
      </c>
      <c r="AQ391" s="1">
        <f>AQ208</f>
        <v>0.022954693877551</v>
      </c>
      <c r="AS391" s="1">
        <f>AS208</f>
        <v>0.0370334928229665</v>
      </c>
      <c r="AU391" s="1">
        <f>AU208</f>
        <v>0.031219512195122</v>
      </c>
      <c r="AW391" s="1">
        <f>AW208</f>
        <v>0.0463718820861678</v>
      </c>
      <c r="AZ391" s="1">
        <f>AZ208</f>
        <v>0.0378612716763006</v>
      </c>
      <c r="BF391" s="1">
        <f>BF208</f>
        <v>0.00732455445544554</v>
      </c>
      <c r="BH391" s="1">
        <f>BH208</f>
        <v>0.00436275862068965</v>
      </c>
      <c r="BJ391" s="1">
        <f>BJ208</f>
        <v>0.0179185520361991</v>
      </c>
      <c r="BL391" s="1">
        <f>BL208</f>
        <v>0.0138235294117647</v>
      </c>
      <c r="BN391" s="1">
        <f>BN208</f>
        <v>0.0299245756457565</v>
      </c>
      <c r="BP391" s="1">
        <f>BP208</f>
        <v>0.0251933858267717</v>
      </c>
      <c r="BT391" s="1">
        <f>BT208</f>
        <v>0.041030534351145</v>
      </c>
      <c r="BX391" s="1">
        <f>BX208</f>
        <v>0.0342962962962963</v>
      </c>
      <c r="CB391" s="1">
        <f>CB208</f>
        <v>0.0492977154308617</v>
      </c>
      <c r="CF391" s="1">
        <f>CF208</f>
        <v>0.0421558506224066</v>
      </c>
      <c r="CI391" s="1">
        <f>CI208</f>
        <v>0.00721340909090909</v>
      </c>
      <c r="CK391" s="1">
        <f>CK208</f>
        <v>0.00428087912087912</v>
      </c>
      <c r="CM391" s="1">
        <f>CM208</f>
        <v>0.0177961467889908</v>
      </c>
      <c r="CO391" s="1">
        <f>CO208</f>
        <v>0.013671452991453</v>
      </c>
      <c r="CQ391" s="1">
        <f>CQ208</f>
        <v>0.029781645021645</v>
      </c>
      <c r="CS391" s="1">
        <f>CS208</f>
        <v>0.0250770967741935</v>
      </c>
      <c r="CU391" s="1">
        <f>CU208</f>
        <v>0.0409243697478992</v>
      </c>
      <c r="CW391" s="1">
        <f>CW208</f>
        <v>0.0341747572815534</v>
      </c>
      <c r="CY391" s="1">
        <f>CY208</f>
        <v>0.0491752577319588</v>
      </c>
      <c r="DB391" s="1">
        <f>DB208</f>
        <v>0.0420444444444444</v>
      </c>
    </row>
    <row r="392" spans="2:106">
      <c r="B392" s="1" t="s">
        <v>75</v>
      </c>
      <c r="D392" s="1">
        <f>D219</f>
        <v>0.00812608187134503</v>
      </c>
      <c r="F392" s="1">
        <f>F219</f>
        <v>0.004936</v>
      </c>
      <c r="H392" s="1">
        <f>H219</f>
        <v>0.0167727272727273</v>
      </c>
      <c r="J392" s="1">
        <f>J219</f>
        <v>0.012520325203252</v>
      </c>
      <c r="L392" s="1">
        <f>L219</f>
        <v>0.0280674482758621</v>
      </c>
      <c r="N392" s="1">
        <f>N219</f>
        <v>0.0232084671532847</v>
      </c>
      <c r="R392" s="1">
        <f>R219</f>
        <v>0.0374452554744526</v>
      </c>
      <c r="V392" s="1">
        <f>V219</f>
        <v>0.0317197452229299</v>
      </c>
      <c r="Z392" s="1">
        <f>Z219</f>
        <v>0.0461664317180617</v>
      </c>
      <c r="AD392" s="1">
        <f>AD219</f>
        <v>0.037442</v>
      </c>
      <c r="AG392" s="1">
        <f>AG219</f>
        <v>0.00798708994708995</v>
      </c>
      <c r="AI392" s="1">
        <f>AI219</f>
        <v>0.00480455696202532</v>
      </c>
      <c r="AK392" s="1">
        <f>AK219</f>
        <v>0.0166498214285714</v>
      </c>
      <c r="AM392" s="1">
        <f>AM219</f>
        <v>0.0123996153846154</v>
      </c>
      <c r="AO392" s="1">
        <f>AO219</f>
        <v>0.0279444642857143</v>
      </c>
      <c r="AQ392" s="1">
        <f>AQ219</f>
        <v>0.0230564179104478</v>
      </c>
      <c r="AS392" s="1">
        <f>AS219</f>
        <v>0.0373106060606061</v>
      </c>
      <c r="AU392" s="1">
        <f>AU219</f>
        <v>0.0316037735849057</v>
      </c>
      <c r="AW392" s="1">
        <f>AW219</f>
        <v>0.0460393873085339</v>
      </c>
      <c r="AZ392" s="1">
        <f>AZ219</f>
        <v>0.0373053892215569</v>
      </c>
      <c r="BF392" s="1">
        <f>BF219</f>
        <v>0.00727022727272727</v>
      </c>
      <c r="BH392" s="1">
        <f>BH219</f>
        <v>0.00439963302752294</v>
      </c>
      <c r="BJ392" s="1">
        <f>BJ219</f>
        <v>0.0179310344827586</v>
      </c>
      <c r="BL392" s="1">
        <f>BL219</f>
        <v>0.0138135593220339</v>
      </c>
      <c r="BN392" s="1">
        <f>BN219</f>
        <v>0.029882471042471</v>
      </c>
      <c r="BP392" s="1">
        <f>BP219</f>
        <v>0.0252463333333333</v>
      </c>
      <c r="BT392" s="1">
        <f>BT219</f>
        <v>0.04092</v>
      </c>
      <c r="BX392" s="1">
        <f>BX219</f>
        <v>0.0343307086614173</v>
      </c>
      <c r="CB392" s="1">
        <f>CB219</f>
        <v>0.0492718383838384</v>
      </c>
      <c r="CF392" s="1">
        <f>CF219</f>
        <v>0.0424148333333333</v>
      </c>
      <c r="CI392" s="1">
        <f>CI219</f>
        <v>0.00714043956043956</v>
      </c>
      <c r="CK392" s="1">
        <f>CK219</f>
        <v>0.00424781609195402</v>
      </c>
      <c r="CM392" s="1">
        <f>CM219</f>
        <v>0.0178344230769231</v>
      </c>
      <c r="CO392" s="1">
        <f>CO219</f>
        <v>0.0136850485436893</v>
      </c>
      <c r="CQ392" s="1">
        <f>CQ219</f>
        <v>0.0297512757201646</v>
      </c>
      <c r="CS392" s="1">
        <f>CS219</f>
        <v>0.0250919230769231</v>
      </c>
      <c r="CU392" s="1">
        <f>CU219</f>
        <v>0.0407916666666667</v>
      </c>
      <c r="CW392" s="1">
        <f>CW219</f>
        <v>0.0341964285714286</v>
      </c>
      <c r="CY392" s="1">
        <f>CY219</f>
        <v>0.049149377593361</v>
      </c>
      <c r="DB392" s="1">
        <f>DB219</f>
        <v>0.0422707423580786</v>
      </c>
    </row>
    <row r="393" spans="2:106">
      <c r="B393" s="1" t="s">
        <v>75</v>
      </c>
      <c r="D393" s="1">
        <f>D230</f>
        <v>0.00798465408805031</v>
      </c>
      <c r="F393" s="1">
        <f>F230</f>
        <v>0.005149375</v>
      </c>
      <c r="H393" s="1">
        <f>H230</f>
        <v>0.01672</v>
      </c>
      <c r="J393" s="1">
        <f>J230</f>
        <v>0.0119387755102041</v>
      </c>
      <c r="L393" s="1">
        <f>L230</f>
        <v>0.0281285217391304</v>
      </c>
      <c r="N393" s="1">
        <f>N230</f>
        <v>0.0230054368932039</v>
      </c>
      <c r="R393" s="1">
        <f>R230</f>
        <v>0.0371314741035857</v>
      </c>
      <c r="V393" s="1">
        <f>V230</f>
        <v>0.0316666666666667</v>
      </c>
      <c r="Z393" s="1">
        <f>Z230</f>
        <v>0.0457349783549784</v>
      </c>
      <c r="AD393" s="1">
        <f>AD230</f>
        <v>0.0372963218390805</v>
      </c>
      <c r="AG393" s="1">
        <f>AG230</f>
        <v>0.0077478</v>
      </c>
      <c r="AI393" s="1">
        <f>AI230</f>
        <v>0.00499488372093023</v>
      </c>
      <c r="AK393" s="1">
        <f>AK230</f>
        <v>0.0165793162393162</v>
      </c>
      <c r="AM393" s="1">
        <f>AM230</f>
        <v>0.0120382795698925</v>
      </c>
      <c r="AO393" s="1">
        <f>AO230</f>
        <v>0.0280064730290456</v>
      </c>
      <c r="AQ393" s="1">
        <f>AQ230</f>
        <v>0.02301625</v>
      </c>
      <c r="AS393" s="1">
        <f>AS230</f>
        <v>0.0370119521912351</v>
      </c>
      <c r="AU393" s="1">
        <f>AU230</f>
        <v>0.031566265060241</v>
      </c>
      <c r="AW393" s="1">
        <f>AW230</f>
        <v>0.0456108597285068</v>
      </c>
      <c r="AZ393" s="1">
        <f>AZ230</f>
        <v>0.0371751412429379</v>
      </c>
      <c r="BF393" s="1">
        <f>BF230</f>
        <v>0.00735035294117647</v>
      </c>
      <c r="BH393" s="1">
        <f>BH230</f>
        <v>0.00420666666666667</v>
      </c>
      <c r="BJ393" s="1">
        <f>BJ230</f>
        <v>0.0179289940828402</v>
      </c>
      <c r="BL393" s="1">
        <f>BL230</f>
        <v>0.0138095238095238</v>
      </c>
      <c r="BN393" s="1">
        <f>BN230</f>
        <v>0.0299151867219917</v>
      </c>
      <c r="BP393" s="1">
        <f>BP230</f>
        <v>0.0251845283018868</v>
      </c>
      <c r="BT393" s="1">
        <f>BT230</f>
        <v>0.0409019607843137</v>
      </c>
      <c r="BX393" s="1">
        <f>BX230</f>
        <v>0.0341566265060241</v>
      </c>
      <c r="CB393" s="1">
        <f>CB230</f>
        <v>0.0491623673469388</v>
      </c>
      <c r="CF393" s="1">
        <f>CF230</f>
        <v>0.0421353225806452</v>
      </c>
      <c r="CI393" s="1">
        <f>CI230</f>
        <v>0.00724888888888889</v>
      </c>
      <c r="CK393" s="1">
        <f>CK230</f>
        <v>0.00412565217391304</v>
      </c>
      <c r="CM393" s="1">
        <f>CM230</f>
        <v>0.0177867336683417</v>
      </c>
      <c r="CO393" s="1">
        <f>CO230</f>
        <v>0.0137250847457627</v>
      </c>
      <c r="CQ393" s="1">
        <f>CQ230</f>
        <v>0.0297889539748954</v>
      </c>
      <c r="CS393" s="1">
        <f>CS230</f>
        <v>0.025039652173913</v>
      </c>
      <c r="CU393" s="1">
        <f>CU230</f>
        <v>0.0407755102040816</v>
      </c>
      <c r="CW393" s="1">
        <f>CW230</f>
        <v>0.0340372670807453</v>
      </c>
      <c r="CY393" s="1">
        <f>CY230</f>
        <v>0.0490376569037657</v>
      </c>
      <c r="DB393" s="1">
        <f>DB230</f>
        <v>0.0419915254237288</v>
      </c>
    </row>
    <row r="394" spans="2:106">
      <c r="B394" s="1" t="s">
        <v>76</v>
      </c>
      <c r="D394" s="1">
        <f>D241</f>
        <v>0.00796962264150943</v>
      </c>
      <c r="F394" s="1">
        <f>F241</f>
        <v>0.00499435897435897</v>
      </c>
      <c r="H394" s="1">
        <f>H241</f>
        <v>0.0174568965517241</v>
      </c>
      <c r="J394" s="1">
        <f>J241</f>
        <v>0.0141803278688525</v>
      </c>
      <c r="L394" s="1">
        <f>L241</f>
        <v>0.0287303286384977</v>
      </c>
      <c r="N394" s="1">
        <f>N241</f>
        <v>0.024550099009901</v>
      </c>
      <c r="R394" s="1">
        <f>R241</f>
        <v>0.0384873949579832</v>
      </c>
      <c r="V394" s="1">
        <f>V241</f>
        <v>0.0328</v>
      </c>
      <c r="Z394" s="1">
        <f>Z241</f>
        <v>0.0464195973154362</v>
      </c>
      <c r="AD394" s="1">
        <f>AD241</f>
        <v>0.0397101149425287</v>
      </c>
      <c r="AG394" s="1">
        <f>AG241</f>
        <v>0.00772253968253968</v>
      </c>
      <c r="AI394" s="1">
        <f>AI241</f>
        <v>0.00487860465116279</v>
      </c>
      <c r="AK394" s="1">
        <f>AK241</f>
        <v>0.0173548898678414</v>
      </c>
      <c r="AM394" s="1">
        <f>AM241</f>
        <v>0.0140733980582524</v>
      </c>
      <c r="AO394" s="1">
        <f>AO241</f>
        <v>0.0286235071090047</v>
      </c>
      <c r="AQ394" s="1">
        <f>AQ241</f>
        <v>0.0243832653061225</v>
      </c>
      <c r="AS394" s="1">
        <f>AS241</f>
        <v>0.0383771929824561</v>
      </c>
      <c r="AU394" s="1">
        <f>AU241</f>
        <v>0.0326744186046512</v>
      </c>
      <c r="AW394" s="1">
        <f>AW241</f>
        <v>0.0463028953229399</v>
      </c>
      <c r="AZ394" s="1">
        <f>AZ241</f>
        <v>0.0395906432748538</v>
      </c>
      <c r="BF394" s="1">
        <f>BF241</f>
        <v>0.00749738095238095</v>
      </c>
      <c r="BH394" s="1">
        <f>BH241</f>
        <v>0.00442981132075472</v>
      </c>
      <c r="BJ394" s="1">
        <f>BJ241</f>
        <v>0.017910447761194</v>
      </c>
      <c r="BL394" s="1">
        <f>BL241</f>
        <v>0.0138129496402878</v>
      </c>
      <c r="BN394" s="1">
        <f>BN241</f>
        <v>0.0298829230769231</v>
      </c>
      <c r="BP394" s="1">
        <f>BP241</f>
        <v>0.0251603278688525</v>
      </c>
      <c r="BT394" s="1">
        <f>BT241</f>
        <v>0.0408741258741259</v>
      </c>
      <c r="BX394" s="1">
        <f>BX241</f>
        <v>0.0342142857142857</v>
      </c>
      <c r="CB394" s="1">
        <f>CB241</f>
        <v>0.0492531451612903</v>
      </c>
      <c r="CF394" s="1">
        <f>CF241</f>
        <v>0.0422157322175732</v>
      </c>
      <c r="CI394" s="1">
        <f>CI241</f>
        <v>0.00739384615384615</v>
      </c>
      <c r="CK394" s="1">
        <f>CK241</f>
        <v>0.00426625</v>
      </c>
      <c r="CM394" s="1">
        <f>CM241</f>
        <v>0.0177947457627119</v>
      </c>
      <c r="CO394" s="1">
        <f>CO241</f>
        <v>0.0137266666666667</v>
      </c>
      <c r="CQ394" s="1">
        <f>CQ241</f>
        <v>0.0297748214285714</v>
      </c>
      <c r="CS394" s="1">
        <f>CS241</f>
        <v>0.0250470103092783</v>
      </c>
      <c r="CU394" s="1">
        <f>CU241</f>
        <v>0.040746887966805</v>
      </c>
      <c r="CW394" s="1">
        <f>CW241</f>
        <v>0.0340944881889764</v>
      </c>
      <c r="CY394" s="1">
        <f>CY241</f>
        <v>0.0491340206185567</v>
      </c>
      <c r="DB394" s="1">
        <f>DB241</f>
        <v>0.0420796460176991</v>
      </c>
    </row>
    <row r="395" spans="2:106">
      <c r="B395" s="1" t="s">
        <v>76</v>
      </c>
      <c r="D395" s="1">
        <f>D252</f>
        <v>0.00804609756097561</v>
      </c>
      <c r="F395" s="1">
        <f>F252</f>
        <v>0.0049947619047619</v>
      </c>
      <c r="H395" s="1">
        <f>H252</f>
        <v>0.0174898785425101</v>
      </c>
      <c r="J395" s="1">
        <f>J252</f>
        <v>0.014140127388535</v>
      </c>
      <c r="L395" s="1">
        <f>L252</f>
        <v>0.0283124904214559</v>
      </c>
      <c r="N395" s="1">
        <f>N252</f>
        <v>0.0244248101265823</v>
      </c>
      <c r="R395" s="1">
        <f>R252</f>
        <v>0.0382173913043478</v>
      </c>
      <c r="V395" s="1">
        <f>V252</f>
        <v>0.0322826086956522</v>
      </c>
      <c r="Z395" s="1">
        <f>Z252</f>
        <v>0.0458414879649891</v>
      </c>
      <c r="AD395" s="1">
        <f>AD252</f>
        <v>0.0390478212290503</v>
      </c>
      <c r="AG395" s="1">
        <f>AG252</f>
        <v>0.00785452380952381</v>
      </c>
      <c r="AI395" s="1">
        <f>AI252</f>
        <v>0.00482252873563218</v>
      </c>
      <c r="AK395" s="1">
        <f>AK252</f>
        <v>0.017348547008547</v>
      </c>
      <c r="AM395" s="1">
        <f>AM252</f>
        <v>0.0141080373831776</v>
      </c>
      <c r="AO395" s="1">
        <f>AO252</f>
        <v>0.0281676785714286</v>
      </c>
      <c r="AQ395" s="1">
        <f>AQ252</f>
        <v>0.0242804761904762</v>
      </c>
      <c r="AS395" s="1">
        <f>AS252</f>
        <v>0.0381385281385281</v>
      </c>
      <c r="AU395" s="1">
        <f>AU252</f>
        <v>0.0322222222222222</v>
      </c>
      <c r="AW395" s="1">
        <f>AW252</f>
        <v>0.045726872246696</v>
      </c>
      <c r="AZ395" s="1">
        <f>AZ252</f>
        <v>0.0389017341040462</v>
      </c>
      <c r="BF395" s="1">
        <f>BF252</f>
        <v>0.00740698795180723</v>
      </c>
      <c r="BH395" s="1">
        <f>BH252</f>
        <v>0.00450682926829268</v>
      </c>
      <c r="BJ395" s="1">
        <f>BJ252</f>
        <v>0.0179220779220779</v>
      </c>
      <c r="BL395" s="1">
        <f>BL252</f>
        <v>0.0138095238095238</v>
      </c>
      <c r="BN395" s="1">
        <f>BN252</f>
        <v>0.0299122746781116</v>
      </c>
      <c r="BP395" s="1">
        <f>BP252</f>
        <v>0.0250490322580645</v>
      </c>
      <c r="BT395" s="1">
        <f>BT252</f>
        <v>0.0409716599190283</v>
      </c>
      <c r="BX395" s="1">
        <f>BX252</f>
        <v>0.0340909090909091</v>
      </c>
      <c r="CB395" s="1">
        <f>CB252</f>
        <v>0.0492235918367347</v>
      </c>
      <c r="CF395" s="1">
        <f>CF252</f>
        <v>0.0420713821138211</v>
      </c>
      <c r="CI395" s="1">
        <f>CI252</f>
        <v>0.00731177142857143</v>
      </c>
      <c r="CK395" s="1">
        <f>CK252</f>
        <v>0.00441348837209302</v>
      </c>
      <c r="CM395" s="1">
        <f>CM252</f>
        <v>0.0178119069767442</v>
      </c>
      <c r="CO395" s="1">
        <f>CO252</f>
        <v>0.0137250847457627</v>
      </c>
      <c r="CQ395" s="1">
        <f>CQ252</f>
        <v>0.029781645021645</v>
      </c>
      <c r="CS395" s="1">
        <f>CS252</f>
        <v>0.024884</v>
      </c>
      <c r="CU395" s="1">
        <f>CU252</f>
        <v>0.0408438818565401</v>
      </c>
      <c r="CW395" s="1">
        <f>CW252</f>
        <v>0.034</v>
      </c>
      <c r="CY395" s="1">
        <f>CY252</f>
        <v>0.0490966386554622</v>
      </c>
      <c r="DB395" s="1">
        <f>DB252</f>
        <v>0.041931330472103</v>
      </c>
    </row>
    <row r="396" spans="2:106">
      <c r="B396" s="1" t="s">
        <v>76</v>
      </c>
      <c r="D396" s="1">
        <f>D263</f>
        <v>0.00785006134969325</v>
      </c>
      <c r="F396" s="1">
        <f>F263</f>
        <v>0.00507238095238095</v>
      </c>
      <c r="H396" s="1">
        <f>H263</f>
        <v>0.0174042553191489</v>
      </c>
      <c r="J396" s="1">
        <f>J263</f>
        <v>0.0142682926829268</v>
      </c>
      <c r="L396" s="1">
        <f>L263</f>
        <v>0.0281837974683544</v>
      </c>
      <c r="N396" s="1">
        <f>N263</f>
        <v>0.0243217910447761</v>
      </c>
      <c r="R396" s="1">
        <f>R263</f>
        <v>0.0384</v>
      </c>
      <c r="V396" s="1">
        <f>V263</f>
        <v>0.0321875</v>
      </c>
      <c r="Z396" s="1">
        <f>Z263</f>
        <v>0.0462928947368421</v>
      </c>
      <c r="AD396" s="1">
        <f>AD263</f>
        <v>0.0386260571428571</v>
      </c>
      <c r="AG396" s="1">
        <f>AG263</f>
        <v>0.00764114942528736</v>
      </c>
      <c r="AI396" s="1">
        <f>AI263</f>
        <v>0.0050562962962963</v>
      </c>
      <c r="AK396" s="1">
        <f>AK263</f>
        <v>0.0172746341463415</v>
      </c>
      <c r="AM396" s="1">
        <f>AM263</f>
        <v>0.0141523595505618</v>
      </c>
      <c r="AO396" s="1">
        <f>AO263</f>
        <v>0.0280406808510638</v>
      </c>
      <c r="AQ396" s="1">
        <f>AQ263</f>
        <v>0.0241809302325581</v>
      </c>
      <c r="AS396" s="1">
        <f>AS263</f>
        <v>0.0382868525896414</v>
      </c>
      <c r="AU396" s="1">
        <f>AU263</f>
        <v>0.0320833333333333</v>
      </c>
      <c r="AW396" s="1">
        <f>AW263</f>
        <v>0.0461659192825112</v>
      </c>
      <c r="AZ396" s="1">
        <f>AZ263</f>
        <v>0.0385142857142857</v>
      </c>
      <c r="BF396" s="1">
        <f>BF263</f>
        <v>0.00740917647058823</v>
      </c>
      <c r="BH396" s="1">
        <f>BH263</f>
        <v>0.00443095652173913</v>
      </c>
      <c r="BJ396" s="1">
        <f>BJ263</f>
        <v>0.017921146953405</v>
      </c>
      <c r="BL396" s="1">
        <f>BL263</f>
        <v>0.0138095238095238</v>
      </c>
      <c r="BN396" s="1">
        <f>BN263</f>
        <v>0.0298747325102881</v>
      </c>
      <c r="BP396" s="1">
        <f>BP263</f>
        <v>0.0251441584158416</v>
      </c>
      <c r="BT396" s="1">
        <f>BT263</f>
        <v>0.0409016393442623</v>
      </c>
      <c r="BX396" s="1">
        <f>BX263</f>
        <v>0.0341059602649007</v>
      </c>
      <c r="CB396" s="1">
        <f>CB263</f>
        <v>0.0491657723577236</v>
      </c>
      <c r="CF396" s="1">
        <f>CF263</f>
        <v>0.0421792592592593</v>
      </c>
      <c r="CI396" s="1">
        <f>CI263</f>
        <v>0.00729973684210526</v>
      </c>
      <c r="CK396" s="1">
        <f>CK263</f>
        <v>0.00435207920792079</v>
      </c>
      <c r="CM396" s="1">
        <f>CM263</f>
        <v>0.01781078125</v>
      </c>
      <c r="CO396" s="1">
        <f>CO263</f>
        <v>0.0136684375</v>
      </c>
      <c r="CQ396" s="1">
        <f>CQ263</f>
        <v>0.029768623853211</v>
      </c>
      <c r="CS396" s="1">
        <f>CS263</f>
        <v>0.0249958490566038</v>
      </c>
      <c r="CU396" s="1">
        <f>CU263</f>
        <v>0.0407692307692308</v>
      </c>
      <c r="CW396" s="1">
        <f>CW263</f>
        <v>0.0339705882352941</v>
      </c>
      <c r="CY396" s="1">
        <f>CY263</f>
        <v>0.0490376569037657</v>
      </c>
      <c r="DB396" s="1">
        <f>DB263</f>
        <v>0.0420960698689956</v>
      </c>
    </row>
    <row r="397" spans="2:106">
      <c r="B397" s="1" t="s">
        <v>77</v>
      </c>
      <c r="D397" s="1">
        <f>D274</f>
        <v>0.00822755980861244</v>
      </c>
      <c r="F397" s="1">
        <f>F274</f>
        <v>0.00529590361445783</v>
      </c>
      <c r="H397" s="1">
        <f>H274</f>
        <v>0.0174371859296482</v>
      </c>
      <c r="J397" s="1">
        <f>J274</f>
        <v>0.0143055555555556</v>
      </c>
      <c r="L397" s="1">
        <f>L274</f>
        <v>0.0293014754098361</v>
      </c>
      <c r="N397" s="1">
        <f>N274</f>
        <v>0.024855</v>
      </c>
      <c r="R397" s="1">
        <f>R274</f>
        <v>0.0395555555555556</v>
      </c>
      <c r="V397" s="1">
        <f>V274</f>
        <v>0.0326666666666667</v>
      </c>
      <c r="Z397" s="1">
        <f>Z274</f>
        <v>0.0470231072210066</v>
      </c>
      <c r="AD397" s="1">
        <f>AD274</f>
        <v>0.0393195480225989</v>
      </c>
      <c r="AG397" s="1">
        <f>AG274</f>
        <v>0.00798773869346734</v>
      </c>
      <c r="AI397" s="1">
        <f>AI274</f>
        <v>0.00523853658536585</v>
      </c>
      <c r="AK397" s="1">
        <f>AK274</f>
        <v>0.0173184688995215</v>
      </c>
      <c r="AM397" s="1">
        <f>AM274</f>
        <v>0.0141809302325581</v>
      </c>
      <c r="AO397" s="1">
        <f>AO274</f>
        <v>0.0291743820224719</v>
      </c>
      <c r="AQ397" s="1">
        <f>AQ274</f>
        <v>0.0247623255813953</v>
      </c>
      <c r="AS397" s="1">
        <f>AS274</f>
        <v>0.0394954128440367</v>
      </c>
      <c r="AU397" s="1">
        <f>AU274</f>
        <v>0.0325581395348837</v>
      </c>
      <c r="AW397" s="1">
        <f>AW274</f>
        <v>0.0469010989010989</v>
      </c>
      <c r="AZ397" s="1">
        <f>AZ274</f>
        <v>0.0391573033707865</v>
      </c>
      <c r="BF397" s="1">
        <f>BF274</f>
        <v>0.00759322404371585</v>
      </c>
      <c r="BH397" s="1">
        <f>BH274</f>
        <v>0.00460179775280899</v>
      </c>
      <c r="BJ397" s="1">
        <f>BJ274</f>
        <v>0.0179674796747967</v>
      </c>
      <c r="BL397" s="1">
        <f>BL274</f>
        <v>0.0138853503184713</v>
      </c>
      <c r="BN397" s="1">
        <f>BN274</f>
        <v>0.0301173015873016</v>
      </c>
      <c r="BP397" s="1">
        <f>BP274</f>
        <v>0.0255047457627119</v>
      </c>
      <c r="BT397" s="1">
        <f>BT274</f>
        <v>0.0418502202643172</v>
      </c>
      <c r="BX397" s="1">
        <f>BX274</f>
        <v>0.0342105263157895</v>
      </c>
      <c r="CB397" s="1">
        <f>CB274</f>
        <v>0.0496644881889764</v>
      </c>
      <c r="CF397" s="1">
        <f>CF274</f>
        <v>0.0417103501945525</v>
      </c>
      <c r="CI397" s="1">
        <f>CI274</f>
        <v>0.00747884892086331</v>
      </c>
      <c r="CK397" s="1">
        <f>CK274</f>
        <v>0.00447770114942529</v>
      </c>
      <c r="CM397" s="1">
        <f>CM274</f>
        <v>0.0178489473684211</v>
      </c>
      <c r="CO397" s="1">
        <f>CO274</f>
        <v>0.0137465625</v>
      </c>
      <c r="CQ397" s="1">
        <f>CQ274</f>
        <v>0.0299981434599156</v>
      </c>
      <c r="CS397" s="1">
        <f>CS274</f>
        <v>0.0253874782608696</v>
      </c>
      <c r="CU397" s="1">
        <f>CU274</f>
        <v>0.0417180616740088</v>
      </c>
      <c r="CW397" s="1">
        <f>CW274</f>
        <v>0.034040404040404</v>
      </c>
      <c r="CY397" s="1">
        <f>CY274</f>
        <v>0.0495344129554656</v>
      </c>
      <c r="DB397" s="1">
        <f>DB274</f>
        <v>0.0415983606557377</v>
      </c>
    </row>
    <row r="398" spans="2:106">
      <c r="B398" s="1" t="s">
        <v>77</v>
      </c>
      <c r="D398" s="1">
        <f>D285</f>
        <v>0.00831213483146067</v>
      </c>
      <c r="F398" s="1">
        <f>F285</f>
        <v>0.00530978723404255</v>
      </c>
      <c r="H398" s="1">
        <f>H285</f>
        <v>0.017511961722488</v>
      </c>
      <c r="J398" s="1">
        <f>J285</f>
        <v>0.0143243243243243</v>
      </c>
      <c r="L398" s="1">
        <f>L285</f>
        <v>0.0290194042553191</v>
      </c>
      <c r="N398" s="1">
        <f>N285</f>
        <v>0.0249918518518519</v>
      </c>
      <c r="R398" s="1">
        <f>R285</f>
        <v>0.0391627906976744</v>
      </c>
      <c r="V398" s="1">
        <f>V285</f>
        <v>0.0328947368421053</v>
      </c>
      <c r="Z398" s="1">
        <f>Z285</f>
        <v>0.0471387139689579</v>
      </c>
      <c r="AD398" s="1">
        <f>AD285</f>
        <v>0.0388084324324324</v>
      </c>
      <c r="AG398" s="1">
        <f>AG285</f>
        <v>0.0081843956043956</v>
      </c>
      <c r="AI398" s="1">
        <f>AI285</f>
        <v>0.00518430379746835</v>
      </c>
      <c r="AK398" s="1">
        <f>AK285</f>
        <v>0.0174035849056604</v>
      </c>
      <c r="AM398" s="1">
        <f>AM285</f>
        <v>0.0142647191011236</v>
      </c>
      <c r="AO398" s="1">
        <f>AO285</f>
        <v>0.0288822317596567</v>
      </c>
      <c r="AQ398" s="1">
        <f>AQ285</f>
        <v>0.0248626315789474</v>
      </c>
      <c r="AS398" s="1">
        <f>AS285</f>
        <v>0.0390338164251208</v>
      </c>
      <c r="AU398" s="1">
        <f>AU285</f>
        <v>0.0328395061728395</v>
      </c>
      <c r="AW398" s="1">
        <f>AW285</f>
        <v>0.0470288248337029</v>
      </c>
      <c r="AZ398" s="1">
        <f>AZ285</f>
        <v>0.0387005649717514</v>
      </c>
      <c r="BF398" s="1">
        <f>BF285</f>
        <v>0.00758748717948718</v>
      </c>
      <c r="BH398" s="1">
        <f>BH285</f>
        <v>0.00455066666666667</v>
      </c>
      <c r="BJ398" s="1">
        <f>BJ285</f>
        <v>0.017970297029703</v>
      </c>
      <c r="BL398" s="1">
        <f>BL285</f>
        <v>0.0138888888888889</v>
      </c>
      <c r="BN398" s="1">
        <f>BN285</f>
        <v>0.030120162601626</v>
      </c>
      <c r="BP398" s="1">
        <f>BP285</f>
        <v>0.025459381443299</v>
      </c>
      <c r="BT398" s="1">
        <f>BT285</f>
        <v>0.0418461538461538</v>
      </c>
      <c r="BX398" s="1">
        <f>BX285</f>
        <v>0.0342857142857143</v>
      </c>
      <c r="CB398" s="1">
        <f>CB285</f>
        <v>0.0496062082514735</v>
      </c>
      <c r="CF398" s="1">
        <f>CF285</f>
        <v>0.041816442687747</v>
      </c>
      <c r="CI398" s="1">
        <f>CI285</f>
        <v>0.0074627397260274</v>
      </c>
      <c r="CK398" s="1">
        <f>CK285</f>
        <v>0.00445173913043478</v>
      </c>
      <c r="CM398" s="1">
        <f>CM285</f>
        <v>0.0178344230769231</v>
      </c>
      <c r="CO398" s="1">
        <f>CO285</f>
        <v>0.0137569230769231</v>
      </c>
      <c r="CQ398" s="1">
        <f>CQ285</f>
        <v>0.0299981967213115</v>
      </c>
      <c r="CS398" s="1">
        <f>CS285</f>
        <v>0.0253878431372549</v>
      </c>
      <c r="CU398" s="1">
        <f>CU285</f>
        <v>0.04172</v>
      </c>
      <c r="CW398" s="1">
        <f>CW285</f>
        <v>0.0342105263157895</v>
      </c>
      <c r="CY398" s="1">
        <f>CY285</f>
        <v>0.0494747474747475</v>
      </c>
      <c r="DB398" s="1">
        <f>DB285</f>
        <v>0.041673640167364</v>
      </c>
    </row>
    <row r="399" spans="2:106">
      <c r="B399" s="1" t="s">
        <v>77</v>
      </c>
      <c r="D399" s="1">
        <f>D296</f>
        <v>0.00838236024844721</v>
      </c>
      <c r="F399" s="1">
        <f>F296</f>
        <v>0.0053695</v>
      </c>
      <c r="H399" s="1">
        <f>H296</f>
        <v>0.0174742268041237</v>
      </c>
      <c r="J399" s="1">
        <f>J296</f>
        <v>0.0144285714285714</v>
      </c>
      <c r="L399" s="1">
        <f>L296</f>
        <v>0.0291214432989691</v>
      </c>
      <c r="N399" s="1">
        <f>N296</f>
        <v>0.0248933333333333</v>
      </c>
      <c r="R399" s="1">
        <f>R296</f>
        <v>0.0391219512195122</v>
      </c>
      <c r="V399" s="1">
        <f>V296</f>
        <v>0.0328205128205128</v>
      </c>
      <c r="Z399" s="1">
        <f>Z296</f>
        <v>0.0470769696969697</v>
      </c>
      <c r="AD399" s="1">
        <f>AD296</f>
        <v>0.0388611363636364</v>
      </c>
      <c r="AG399" s="1">
        <f>AG296</f>
        <v>0.00821383783783784</v>
      </c>
      <c r="AI399" s="1">
        <f>AI296</f>
        <v>0.00521101449275362</v>
      </c>
      <c r="AK399" s="1">
        <f>AK296</f>
        <v>0.0173411188811189</v>
      </c>
      <c r="AM399" s="1">
        <f>AM296</f>
        <v>0.0143253608247423</v>
      </c>
      <c r="AO399" s="1">
        <f>AO296</f>
        <v>0.0290605357142857</v>
      </c>
      <c r="AQ399" s="1">
        <f>AQ296</f>
        <v>0.0248045569620253</v>
      </c>
      <c r="AS399" s="1">
        <f>AS296</f>
        <v>0.0389873417721519</v>
      </c>
      <c r="AU399" s="1">
        <f>AU296</f>
        <v>0.0326506024096386</v>
      </c>
      <c r="AW399" s="1">
        <f>AW296</f>
        <v>0.0469584245076586</v>
      </c>
      <c r="AZ399" s="1">
        <f>AZ296</f>
        <v>0.038735632183908</v>
      </c>
      <c r="BF399" s="1">
        <f>BF296</f>
        <v>0.00763494505494506</v>
      </c>
      <c r="BH399" s="1">
        <f>BH296</f>
        <v>0.00461849056603774</v>
      </c>
      <c r="BJ399" s="1">
        <f>BJ296</f>
        <v>0.0179847908745247</v>
      </c>
      <c r="BL399" s="1">
        <f>BL296</f>
        <v>0.0138953488372093</v>
      </c>
      <c r="BN399" s="1">
        <f>BN296</f>
        <v>0.0301814678899083</v>
      </c>
      <c r="BP399" s="1">
        <f>BP296</f>
        <v>0.0255345945945946</v>
      </c>
      <c r="BT399" s="1">
        <f>BT296</f>
        <v>0.0418803418803419</v>
      </c>
      <c r="BX399" s="1">
        <f>BX296</f>
        <v>0.0343478260869565</v>
      </c>
      <c r="CB399" s="1">
        <f>CB296</f>
        <v>0.0497867953667954</v>
      </c>
      <c r="CF399" s="1">
        <f>CF296</f>
        <v>0.0419087804878049</v>
      </c>
      <c r="CI399" s="1">
        <f>CI296</f>
        <v>0.00751218934911243</v>
      </c>
      <c r="CK399" s="1">
        <f>CK296</f>
        <v>0.00446174757281553</v>
      </c>
      <c r="CM399" s="1">
        <f>CM296</f>
        <v>0.0179059183673469</v>
      </c>
      <c r="CO399" s="1">
        <f>CO296</f>
        <v>0.0138026865671642</v>
      </c>
      <c r="CQ399" s="1">
        <f>CQ296</f>
        <v>0.0300457416267943</v>
      </c>
      <c r="CS399" s="1">
        <f>CS296</f>
        <v>0.0253883146067416</v>
      </c>
      <c r="CU399" s="1">
        <f>CU296</f>
        <v>0.0417372881355932</v>
      </c>
      <c r="CW399" s="1">
        <f>CW296</f>
        <v>0.0341818181818182</v>
      </c>
      <c r="CY399" s="1">
        <f>CY296</f>
        <v>0.0496640316205534</v>
      </c>
      <c r="DB399" s="1">
        <f>DB296</f>
        <v>0.0417748917748918</v>
      </c>
    </row>
    <row r="404" spans="2:106">
      <c r="B404" s="1" t="s">
        <v>78</v>
      </c>
      <c r="D404" s="1">
        <f t="shared" ref="D404:D436" si="0">D367*1000</f>
        <v>8.13967213114754</v>
      </c>
      <c r="F404" s="1">
        <f t="shared" ref="F404:F436" si="1">F367*1000</f>
        <v>5.08385964912281</v>
      </c>
      <c r="H404" s="1">
        <f t="shared" ref="H404:H436" si="2">H367*1000</f>
        <v>17.1748878923767</v>
      </c>
      <c r="J404" s="1">
        <f t="shared" ref="J404:J436" si="3">J367*1000</f>
        <v>13.9795918367347</v>
      </c>
      <c r="L404" s="1">
        <f t="shared" ref="L404:L436" si="4">L367*1000</f>
        <v>28.8105747126437</v>
      </c>
      <c r="N404" s="1">
        <f t="shared" ref="N404:N436" si="5">N367*1000</f>
        <v>24.8996153846154</v>
      </c>
      <c r="R404" s="1">
        <f t="shared" ref="R404:R436" si="6">R367*1000</f>
        <v>38.515625</v>
      </c>
      <c r="V404" s="1">
        <f t="shared" ref="V404:V436" si="7">V367*1000</f>
        <v>32.4460431654676</v>
      </c>
      <c r="Z404" s="1">
        <f t="shared" ref="Z404:Z436" si="8">Z367*1000</f>
        <v>46.8368788501027</v>
      </c>
      <c r="AD404" s="1">
        <f t="shared" ref="AD404:AD436" si="9">AD367*1000</f>
        <v>39.2870142180095</v>
      </c>
      <c r="AG404" s="1">
        <f t="shared" ref="AG404:AK404" si="10">AG367*1000</f>
        <v>7.92639053254438</v>
      </c>
      <c r="AI404" s="1">
        <f t="shared" si="10"/>
        <v>4.99584905660377</v>
      </c>
      <c r="AK404" s="1">
        <f t="shared" si="10"/>
        <v>17.0299543378995</v>
      </c>
      <c r="AM404" s="1">
        <f t="shared" ref="AM404:AQ404" si="11">AM367*1000</f>
        <v>13.8491743119266</v>
      </c>
      <c r="AO404" s="1">
        <f t="shared" si="11"/>
        <v>28.7055513307985</v>
      </c>
      <c r="AQ404" s="1">
        <f t="shared" si="11"/>
        <v>24.8265168539326</v>
      </c>
      <c r="AS404" s="1">
        <f t="shared" ref="AS404:AS436" si="12">AS367*1000</f>
        <v>38.3898305084746</v>
      </c>
      <c r="AU404" s="1">
        <f t="shared" ref="AU404:AU436" si="13">AU367*1000</f>
        <v>32.3529411764706</v>
      </c>
      <c r="AW404" s="1">
        <f t="shared" ref="AW404:AW436" si="14">AW367*1000</f>
        <v>46.7157894736842</v>
      </c>
      <c r="AZ404" s="1">
        <f t="shared" ref="AZ404:AZ436" si="15">AZ367*1000</f>
        <v>39.15</v>
      </c>
      <c r="BF404" s="1">
        <f t="shared" ref="BF404:BJ404" si="16">BF367*1000</f>
        <v>7.39424657534247</v>
      </c>
      <c r="BH404" s="1">
        <f t="shared" si="16"/>
        <v>4.38210526315789</v>
      </c>
      <c r="BJ404" s="1">
        <f t="shared" si="16"/>
        <v>17.9365079365079</v>
      </c>
      <c r="BL404" s="1">
        <f t="shared" ref="BL404:BP404" si="17">BL367*1000</f>
        <v>13.8613861386139</v>
      </c>
      <c r="BN404" s="1">
        <f t="shared" si="17"/>
        <v>30.2738582677165</v>
      </c>
      <c r="BP404" s="1">
        <f t="shared" si="17"/>
        <v>25.4509090909091</v>
      </c>
      <c r="BT404" s="1">
        <f t="shared" ref="BT404:BT436" si="18">BT367*1000</f>
        <v>41.8450184501845</v>
      </c>
      <c r="BX404" s="1">
        <f t="shared" ref="BX404:BX436" si="19">BX367*1000</f>
        <v>34.6099290780142</v>
      </c>
      <c r="CB404" s="1">
        <f t="shared" ref="CB404:CB436" si="20">CB367*1000</f>
        <v>50.1728957528958</v>
      </c>
      <c r="CF404" s="1">
        <f t="shared" ref="CF404:CK404" si="21">CF367*1000</f>
        <v>42.77171875</v>
      </c>
      <c r="CI404" s="1">
        <f t="shared" si="21"/>
        <v>7.2572602739726</v>
      </c>
      <c r="CK404" s="1">
        <f t="shared" si="21"/>
        <v>4.23011764705882</v>
      </c>
      <c r="CM404" s="1">
        <f t="shared" ref="CM404:CQ404" si="22">CM367*1000</f>
        <v>17.8384090909091</v>
      </c>
      <c r="CO404" s="1">
        <f t="shared" si="22"/>
        <v>13.7100952380952</v>
      </c>
      <c r="CQ404" s="1">
        <f t="shared" si="22"/>
        <v>29.998253968254</v>
      </c>
      <c r="CS404" s="1">
        <f t="shared" ref="CS404:CW404" si="23">CS367*1000</f>
        <v>25.2842307692308</v>
      </c>
      <c r="CU404" s="1">
        <f t="shared" si="23"/>
        <v>41.7241379310345</v>
      </c>
      <c r="CW404" s="1">
        <f t="shared" si="23"/>
        <v>34.4852941176471</v>
      </c>
      <c r="CY404" s="1">
        <f t="shared" ref="CY404:CY436" si="24">CY367*1000</f>
        <v>50.0590551181102</v>
      </c>
      <c r="DB404" s="1">
        <f t="shared" ref="DB404:DB436" si="25">DB367*1000</f>
        <v>42.6337448559671</v>
      </c>
    </row>
    <row r="405" spans="2:106">
      <c r="B405" s="1" t="s">
        <v>78</v>
      </c>
      <c r="D405" s="1">
        <f t="shared" si="0"/>
        <v>7.91840707964602</v>
      </c>
      <c r="F405" s="1">
        <f t="shared" si="1"/>
        <v>5.03428571428571</v>
      </c>
      <c r="H405" s="1">
        <f t="shared" si="2"/>
        <v>17.2868217054264</v>
      </c>
      <c r="J405" s="1">
        <f t="shared" si="3"/>
        <v>13.4645669291339</v>
      </c>
      <c r="L405" s="1">
        <f t="shared" si="4"/>
        <v>28.8502222222222</v>
      </c>
      <c r="N405" s="1">
        <f t="shared" si="5"/>
        <v>24.9084210526316</v>
      </c>
      <c r="R405" s="1">
        <f t="shared" si="6"/>
        <v>38.8429752066116</v>
      </c>
      <c r="V405" s="1">
        <f t="shared" si="7"/>
        <v>32.5961538461538</v>
      </c>
      <c r="Z405" s="1">
        <f t="shared" si="8"/>
        <v>47.4623899371069</v>
      </c>
      <c r="AD405" s="1">
        <f t="shared" si="9"/>
        <v>40.3880975609756</v>
      </c>
      <c r="AG405" s="1">
        <f t="shared" ref="AG405:AK405" si="26">AG368*1000</f>
        <v>7.7250505050505</v>
      </c>
      <c r="AI405" s="1">
        <f t="shared" si="26"/>
        <v>4.95648</v>
      </c>
      <c r="AK405" s="1">
        <f t="shared" si="26"/>
        <v>17.158683127572</v>
      </c>
      <c r="AM405" s="1">
        <f t="shared" ref="AM405:AQ405" si="27">AM368*1000</f>
        <v>13.3781294964029</v>
      </c>
      <c r="AO405" s="1">
        <f t="shared" si="27"/>
        <v>28.7116176470588</v>
      </c>
      <c r="AQ405" s="1">
        <f t="shared" si="27"/>
        <v>24.8071698113208</v>
      </c>
      <c r="AS405" s="1">
        <f t="shared" si="12"/>
        <v>38.7214611872146</v>
      </c>
      <c r="AU405" s="1">
        <f t="shared" si="13"/>
        <v>32.5287356321839</v>
      </c>
      <c r="AW405" s="1">
        <f t="shared" si="14"/>
        <v>47.348643006263</v>
      </c>
      <c r="AZ405" s="1">
        <f t="shared" si="15"/>
        <v>40.259067357513</v>
      </c>
      <c r="BF405" s="1">
        <f t="shared" ref="BF405:BJ405" si="28">BF368*1000</f>
        <v>7.352</v>
      </c>
      <c r="BH405" s="1">
        <f t="shared" si="28"/>
        <v>4.30941176470588</v>
      </c>
      <c r="BJ405" s="1">
        <f t="shared" si="28"/>
        <v>17.8658536585366</v>
      </c>
      <c r="BL405" s="1">
        <f t="shared" ref="BL405:BP405" si="29">BL368*1000</f>
        <v>13.804347826087</v>
      </c>
      <c r="BN405" s="1">
        <f t="shared" si="29"/>
        <v>30.1674324324324</v>
      </c>
      <c r="BP405" s="1">
        <f t="shared" si="29"/>
        <v>25.3817948717949</v>
      </c>
      <c r="BT405" s="1">
        <f t="shared" si="18"/>
        <v>41.99203187251</v>
      </c>
      <c r="BX405" s="1">
        <f t="shared" si="19"/>
        <v>34.6527777777778</v>
      </c>
      <c r="CB405" s="1">
        <f t="shared" si="20"/>
        <v>50.3687937743191</v>
      </c>
      <c r="CF405" s="1">
        <f t="shared" ref="CF405:CK405" si="30">CF368*1000</f>
        <v>42.9052713178295</v>
      </c>
      <c r="CI405" s="1">
        <f t="shared" si="30"/>
        <v>7.22993710691824</v>
      </c>
      <c r="CK405" s="1">
        <f t="shared" si="30"/>
        <v>4.13287356321839</v>
      </c>
      <c r="CM405" s="1">
        <f t="shared" ref="CM405:CQ405" si="31">CM368*1000</f>
        <v>17.7448351648352</v>
      </c>
      <c r="CO405" s="1">
        <f t="shared" si="31"/>
        <v>13.6473015873016</v>
      </c>
      <c r="CQ405" s="1">
        <f t="shared" si="31"/>
        <v>29.8710169491525</v>
      </c>
      <c r="CS405" s="1">
        <f t="shared" ref="CS405:CW405" si="32">CS368*1000</f>
        <v>25.2809756097561</v>
      </c>
      <c r="CU405" s="1">
        <f t="shared" si="32"/>
        <v>41.8587360594796</v>
      </c>
      <c r="CW405" s="1">
        <f t="shared" si="32"/>
        <v>34.5238095238095</v>
      </c>
      <c r="CY405" s="1">
        <f t="shared" si="24"/>
        <v>50.24</v>
      </c>
      <c r="DB405" s="1">
        <f t="shared" si="25"/>
        <v>42.7755102040816</v>
      </c>
    </row>
    <row r="406" spans="2:106">
      <c r="B406" s="1" t="s">
        <v>78</v>
      </c>
      <c r="D406" s="1">
        <f t="shared" si="0"/>
        <v>7.95254545454546</v>
      </c>
      <c r="F406" s="1">
        <f t="shared" si="1"/>
        <v>4.95350427350427</v>
      </c>
      <c r="H406" s="1">
        <f t="shared" si="2"/>
        <v>17.2532188841202</v>
      </c>
      <c r="J406" s="1">
        <f t="shared" si="3"/>
        <v>13.4234234234234</v>
      </c>
      <c r="L406" s="1">
        <f t="shared" si="4"/>
        <v>28.760198019802</v>
      </c>
      <c r="N406" s="1">
        <f t="shared" si="5"/>
        <v>24.8508571428571</v>
      </c>
      <c r="R406" s="1">
        <f t="shared" si="6"/>
        <v>38.4033613445378</v>
      </c>
      <c r="V406" s="1">
        <f t="shared" si="7"/>
        <v>32.5882352941176</v>
      </c>
      <c r="Z406" s="1">
        <f t="shared" si="8"/>
        <v>47.3227385892116</v>
      </c>
      <c r="AD406" s="1">
        <f t="shared" si="9"/>
        <v>40.5397044334975</v>
      </c>
      <c r="AG406" s="1">
        <f t="shared" ref="AG406:AK406" si="33">AG369*1000</f>
        <v>7.69005128205128</v>
      </c>
      <c r="AI406" s="1">
        <f t="shared" si="33"/>
        <v>4.82379310344827</v>
      </c>
      <c r="AK406" s="1">
        <f t="shared" si="33"/>
        <v>17.1351037344398</v>
      </c>
      <c r="AM406" s="1">
        <f t="shared" ref="AM406:AQ406" si="34">AM369*1000</f>
        <v>13.3288888888889</v>
      </c>
      <c r="AO406" s="1">
        <f t="shared" si="34"/>
        <v>28.63</v>
      </c>
      <c r="AQ406" s="1">
        <f t="shared" si="34"/>
        <v>24.8265168539326</v>
      </c>
      <c r="AS406" s="1">
        <f t="shared" si="12"/>
        <v>38.28125</v>
      </c>
      <c r="AU406" s="1">
        <f t="shared" si="13"/>
        <v>32.625</v>
      </c>
      <c r="AW406" s="1">
        <f t="shared" si="14"/>
        <v>47.1907756813417</v>
      </c>
      <c r="AZ406" s="1">
        <f t="shared" si="15"/>
        <v>40.4188481675393</v>
      </c>
      <c r="BF406" s="1">
        <f t="shared" ref="BF406:BJ406" si="35">BF369*1000</f>
        <v>7.2703743315508</v>
      </c>
      <c r="BH406" s="1">
        <f t="shared" si="35"/>
        <v>4.45008403361344</v>
      </c>
      <c r="BJ406" s="1">
        <f t="shared" si="35"/>
        <v>17.9439252336449</v>
      </c>
      <c r="BL406" s="1">
        <f t="shared" ref="BL406:BP406" si="36">BL369*1000</f>
        <v>13.8211382113821</v>
      </c>
      <c r="BN406" s="1">
        <f t="shared" si="36"/>
        <v>30.4920164609053</v>
      </c>
      <c r="BP406" s="1">
        <f t="shared" si="36"/>
        <v>25.3682644628099</v>
      </c>
      <c r="BT406" s="1">
        <f t="shared" si="18"/>
        <v>42.1673003802281</v>
      </c>
      <c r="BX406" s="1">
        <f t="shared" si="19"/>
        <v>34.4736842105263</v>
      </c>
      <c r="CB406" s="1">
        <f t="shared" si="20"/>
        <v>50.4423121387283</v>
      </c>
      <c r="CF406" s="1">
        <f t="shared" ref="CF406:CK406" si="37">CF369*1000</f>
        <v>42.620074906367</v>
      </c>
      <c r="CI406" s="1">
        <f t="shared" si="37"/>
        <v>7.19976190476191</v>
      </c>
      <c r="CK406" s="1">
        <f t="shared" si="37"/>
        <v>4.34777777777778</v>
      </c>
      <c r="CM406" s="1">
        <f t="shared" ref="CM406:CQ406" si="38">CM369*1000</f>
        <v>17.8447846889952</v>
      </c>
      <c r="CO406" s="1">
        <f t="shared" si="38"/>
        <v>13.7250847457627</v>
      </c>
      <c r="CQ406" s="1">
        <f t="shared" si="38"/>
        <v>30.5790871369295</v>
      </c>
      <c r="CS406" s="1">
        <f t="shared" ref="CS406:CW406" si="39">CS369*1000</f>
        <v>25.2505084745763</v>
      </c>
      <c r="CU406" s="1">
        <f t="shared" si="39"/>
        <v>42.0553359683795</v>
      </c>
      <c r="CW406" s="1">
        <f t="shared" si="39"/>
        <v>34.4036697247706</v>
      </c>
      <c r="CY406" s="1">
        <f t="shared" si="24"/>
        <v>50.3168316831683</v>
      </c>
      <c r="DB406" s="1">
        <f t="shared" si="25"/>
        <v>42.5</v>
      </c>
    </row>
    <row r="407" spans="2:106">
      <c r="B407" s="1" t="s">
        <v>79</v>
      </c>
      <c r="D407" s="1">
        <f t="shared" si="0"/>
        <v>7.97162995594714</v>
      </c>
      <c r="F407" s="1">
        <f t="shared" si="1"/>
        <v>5.04903225806452</v>
      </c>
      <c r="H407" s="1">
        <f t="shared" si="2"/>
        <v>17.0075757575758</v>
      </c>
      <c r="J407" s="1">
        <f t="shared" si="3"/>
        <v>13.828125</v>
      </c>
      <c r="L407" s="1">
        <f t="shared" si="4"/>
        <v>28.984845814978</v>
      </c>
      <c r="N407" s="1">
        <f t="shared" si="5"/>
        <v>24.897358490566</v>
      </c>
      <c r="R407" s="1">
        <f t="shared" si="6"/>
        <v>38.2142857142857</v>
      </c>
      <c r="V407" s="1">
        <f t="shared" si="7"/>
        <v>32.2619047619048</v>
      </c>
      <c r="Z407" s="1">
        <f t="shared" si="8"/>
        <v>47.292479338843</v>
      </c>
      <c r="AD407" s="1">
        <f t="shared" si="9"/>
        <v>40.5028282828283</v>
      </c>
      <c r="AG407" s="1">
        <f t="shared" ref="AG407:AK407" si="40">AG370*1000</f>
        <v>7.72303317535545</v>
      </c>
      <c r="AI407" s="1">
        <f t="shared" si="40"/>
        <v>4.90150943396226</v>
      </c>
      <c r="AK407" s="1">
        <f t="shared" si="40"/>
        <v>16.9019246861925</v>
      </c>
      <c r="AM407" s="1">
        <f t="shared" ref="AM407:AQ407" si="41">AM370*1000</f>
        <v>13.7454166666667</v>
      </c>
      <c r="AO407" s="1">
        <f t="shared" si="41"/>
        <v>28.8576425855513</v>
      </c>
      <c r="AQ407" s="1">
        <f t="shared" si="41"/>
        <v>24.7825531914894</v>
      </c>
      <c r="AS407" s="1">
        <f t="shared" si="12"/>
        <v>38.0821917808219</v>
      </c>
      <c r="AU407" s="1">
        <f t="shared" si="13"/>
        <v>32.1348314606742</v>
      </c>
      <c r="AW407" s="1">
        <f t="shared" si="14"/>
        <v>47.1673819742489</v>
      </c>
      <c r="AZ407" s="1">
        <f t="shared" si="15"/>
        <v>40.360824742268</v>
      </c>
      <c r="BF407" s="1">
        <f t="shared" ref="BF407:BJ407" si="42">BF370*1000</f>
        <v>7.30557692307692</v>
      </c>
      <c r="BH407" s="1">
        <f t="shared" si="42"/>
        <v>4.31205479452055</v>
      </c>
      <c r="BJ407" s="1">
        <f t="shared" si="42"/>
        <v>17.9324894514768</v>
      </c>
      <c r="BL407" s="1">
        <f t="shared" ref="BL407:BP407" si="43">BL370*1000</f>
        <v>13.8157894736842</v>
      </c>
      <c r="BN407" s="1">
        <f t="shared" si="43"/>
        <v>30.2461157024793</v>
      </c>
      <c r="BP407" s="1">
        <f t="shared" si="43"/>
        <v>25.2507692307692</v>
      </c>
      <c r="BT407" s="1">
        <f t="shared" si="18"/>
        <v>42.0599250936329</v>
      </c>
      <c r="BX407" s="1">
        <f t="shared" si="19"/>
        <v>34.4827586206897</v>
      </c>
      <c r="CB407" s="1">
        <f t="shared" si="20"/>
        <v>50.3645384615385</v>
      </c>
      <c r="CF407" s="1">
        <f t="shared" ref="CF407:CK407" si="44">CF370*1000</f>
        <v>42.7041568627451</v>
      </c>
      <c r="CI407" s="1">
        <f t="shared" si="44"/>
        <v>7.17152173913043</v>
      </c>
      <c r="CK407" s="1">
        <f t="shared" si="44"/>
        <v>4.22034482758621</v>
      </c>
      <c r="CM407" s="1">
        <f t="shared" ref="CM407:CQ407" si="45">CM370*1000</f>
        <v>17.7863461538462</v>
      </c>
      <c r="CO407" s="1">
        <f t="shared" si="45"/>
        <v>13.6924637681159</v>
      </c>
      <c r="CQ407" s="1">
        <f t="shared" si="45"/>
        <v>30.1231666666667</v>
      </c>
      <c r="CS407" s="1">
        <f t="shared" ref="CS407:CW407" si="46">CS370*1000</f>
        <v>25.1470707070707</v>
      </c>
      <c r="CU407" s="1">
        <f t="shared" si="46"/>
        <v>41.9455252918288</v>
      </c>
      <c r="CW407" s="1">
        <f t="shared" si="46"/>
        <v>34.4067796610169</v>
      </c>
      <c r="CY407" s="1">
        <f t="shared" si="24"/>
        <v>50.2173913043478</v>
      </c>
      <c r="DB407" s="1">
        <f t="shared" si="25"/>
        <v>42.5925925925926</v>
      </c>
    </row>
    <row r="408" spans="2:106">
      <c r="B408" s="1" t="s">
        <v>79</v>
      </c>
      <c r="D408" s="1">
        <f t="shared" si="0"/>
        <v>8.09848101265823</v>
      </c>
      <c r="F408" s="1">
        <f t="shared" si="1"/>
        <v>5.16735632183908</v>
      </c>
      <c r="H408" s="1">
        <f t="shared" si="2"/>
        <v>17.1897810218978</v>
      </c>
      <c r="J408" s="1">
        <f t="shared" si="3"/>
        <v>13.448275862069</v>
      </c>
      <c r="L408" s="1">
        <f t="shared" si="4"/>
        <v>28.7972727272727</v>
      </c>
      <c r="N408" s="1">
        <f t="shared" si="5"/>
        <v>24.7335338345865</v>
      </c>
      <c r="R408" s="1">
        <f t="shared" si="6"/>
        <v>38.25</v>
      </c>
      <c r="V408" s="1">
        <f t="shared" si="7"/>
        <v>32.4390243902439</v>
      </c>
      <c r="Z408" s="1">
        <f t="shared" si="8"/>
        <v>47.246974789916</v>
      </c>
      <c r="AD408" s="1">
        <f t="shared" si="9"/>
        <v>40.7671153846154</v>
      </c>
      <c r="AG408" s="1">
        <f t="shared" ref="AG408:AK408" si="47">AG371*1000</f>
        <v>7.82335403726708</v>
      </c>
      <c r="AI408" s="1">
        <f t="shared" si="47"/>
        <v>4.99541666666667</v>
      </c>
      <c r="AK408" s="1">
        <f t="shared" si="47"/>
        <v>17.0848818897638</v>
      </c>
      <c r="AM408" s="1">
        <f t="shared" ref="AM408:AQ408" si="48">AM371*1000</f>
        <v>13.3611538461538</v>
      </c>
      <c r="AO408" s="1">
        <f t="shared" si="48"/>
        <v>28.6675806451613</v>
      </c>
      <c r="AQ408" s="1">
        <f t="shared" si="48"/>
        <v>24.6691304347826</v>
      </c>
      <c r="AS408" s="1">
        <f t="shared" si="12"/>
        <v>38.1118881118881</v>
      </c>
      <c r="AU408" s="1">
        <f t="shared" si="13"/>
        <v>32.4096385542169</v>
      </c>
      <c r="AW408" s="1">
        <f t="shared" si="14"/>
        <v>47.1218487394958</v>
      </c>
      <c r="AZ408" s="1">
        <f t="shared" si="15"/>
        <v>40.6349206349206</v>
      </c>
      <c r="BF408" s="1">
        <f t="shared" ref="BF408:BJ408" si="49">BF371*1000</f>
        <v>7.33088888888889</v>
      </c>
      <c r="BH408" s="1">
        <f t="shared" si="49"/>
        <v>4.3695</v>
      </c>
      <c r="BJ408" s="1">
        <f t="shared" si="49"/>
        <v>17.92</v>
      </c>
      <c r="BL408" s="1">
        <f t="shared" ref="BL408:BP408" si="50">BL371*1000</f>
        <v>13.8235294117647</v>
      </c>
      <c r="BN408" s="1">
        <f t="shared" si="50"/>
        <v>30.5752307692308</v>
      </c>
      <c r="BP408" s="1">
        <f t="shared" si="50"/>
        <v>25.2912418300654</v>
      </c>
      <c r="BT408" s="1">
        <f t="shared" si="18"/>
        <v>42.2377622377622</v>
      </c>
      <c r="BX408" s="1">
        <f t="shared" si="19"/>
        <v>34.3478260869565</v>
      </c>
      <c r="CB408" s="1">
        <f t="shared" si="20"/>
        <v>50.5049805447471</v>
      </c>
      <c r="CF408" s="1">
        <f t="shared" ref="CF408:CK408" si="51">CF371*1000</f>
        <v>42.5077153558052</v>
      </c>
      <c r="CI408" s="1">
        <f t="shared" si="51"/>
        <v>7.20945454545454</v>
      </c>
      <c r="CK408" s="1">
        <f t="shared" si="51"/>
        <v>4.22226804123711</v>
      </c>
      <c r="CM408" s="1">
        <f t="shared" ref="CM408:CQ408" si="52">CM371*1000</f>
        <v>17.7809433962264</v>
      </c>
      <c r="CO408" s="1">
        <f t="shared" si="52"/>
        <v>13.7362601626016</v>
      </c>
      <c r="CQ408" s="1">
        <f t="shared" si="52"/>
        <v>30.4477902621723</v>
      </c>
      <c r="CS408" s="1">
        <f t="shared" ref="CS408:CW408" si="53">CS371*1000</f>
        <v>25.1532631578947</v>
      </c>
      <c r="CU408" s="1">
        <f t="shared" si="53"/>
        <v>42.1074380165289</v>
      </c>
      <c r="CW408" s="1">
        <f t="shared" si="53"/>
        <v>34.2063492063492</v>
      </c>
      <c r="CY408" s="1">
        <f t="shared" si="24"/>
        <v>50.3784860557769</v>
      </c>
      <c r="DB408" s="1">
        <f t="shared" si="25"/>
        <v>42.390438247012</v>
      </c>
    </row>
    <row r="409" spans="2:106">
      <c r="B409" s="1" t="s">
        <v>79</v>
      </c>
      <c r="D409" s="1">
        <f t="shared" si="0"/>
        <v>7.93748743718593</v>
      </c>
      <c r="F409" s="1">
        <f t="shared" si="1"/>
        <v>4.99371428571428</v>
      </c>
      <c r="H409" s="1">
        <f t="shared" si="2"/>
        <v>17.2509960159363</v>
      </c>
      <c r="J409" s="1">
        <f t="shared" si="3"/>
        <v>13.0967741935484</v>
      </c>
      <c r="L409" s="1">
        <f t="shared" si="4"/>
        <v>28.8816744186046</v>
      </c>
      <c r="N409" s="1">
        <f t="shared" si="5"/>
        <v>24.9254794520548</v>
      </c>
      <c r="R409" s="1">
        <f t="shared" si="6"/>
        <v>38.36</v>
      </c>
      <c r="V409" s="1">
        <f t="shared" si="7"/>
        <v>32.3595505617978</v>
      </c>
      <c r="Z409" s="1">
        <f t="shared" si="8"/>
        <v>47.927949790795</v>
      </c>
      <c r="AD409" s="1">
        <f t="shared" si="9"/>
        <v>40.0954146341463</v>
      </c>
      <c r="AG409" s="1">
        <f t="shared" ref="AG409:AK409" si="54">AG372*1000</f>
        <v>7.76426395939086</v>
      </c>
      <c r="AI409" s="1">
        <f t="shared" si="54"/>
        <v>4.8934693877551</v>
      </c>
      <c r="AK409" s="1">
        <f t="shared" si="54"/>
        <v>17.1591525423729</v>
      </c>
      <c r="AM409" s="1">
        <f t="shared" ref="AM409:AQ409" si="55">AM372*1000</f>
        <v>12.9423255813953</v>
      </c>
      <c r="AO409" s="1">
        <f t="shared" si="55"/>
        <v>28.77</v>
      </c>
      <c r="AQ409" s="1">
        <f t="shared" si="55"/>
        <v>24.7623255813953</v>
      </c>
      <c r="AS409" s="1">
        <f t="shared" si="12"/>
        <v>38.2478632478632</v>
      </c>
      <c r="AU409" s="1">
        <f t="shared" si="13"/>
        <v>32.2826086956522</v>
      </c>
      <c r="AW409" s="1">
        <f t="shared" si="14"/>
        <v>47.7987421383648</v>
      </c>
      <c r="AZ409" s="1">
        <f t="shared" si="15"/>
        <v>40</v>
      </c>
      <c r="BF409" s="1">
        <f t="shared" ref="BF409:BJ409" si="56">BF372*1000</f>
        <v>7.45410404624278</v>
      </c>
      <c r="BH409" s="1">
        <f t="shared" si="56"/>
        <v>4.28087912087912</v>
      </c>
      <c r="BJ409" s="1">
        <f t="shared" si="56"/>
        <v>17.8651685393258</v>
      </c>
      <c r="BL409" s="1">
        <f t="shared" ref="BL409:BP409" si="57">BL372*1000</f>
        <v>13.8356164383562</v>
      </c>
      <c r="BN409" s="1">
        <f t="shared" si="57"/>
        <v>30.3274074074074</v>
      </c>
      <c r="BP409" s="1">
        <f t="shared" si="57"/>
        <v>25.4374683544304</v>
      </c>
      <c r="BT409" s="1">
        <f t="shared" si="18"/>
        <v>41.8150684931507</v>
      </c>
      <c r="BX409" s="1">
        <f t="shared" si="19"/>
        <v>34.5806451612903</v>
      </c>
      <c r="CB409" s="1">
        <f t="shared" si="20"/>
        <v>50.0771150097466</v>
      </c>
      <c r="CF409" s="1">
        <f t="shared" ref="CF409:CK409" si="58">CF372*1000</f>
        <v>42.7907924528302</v>
      </c>
      <c r="CI409" s="1">
        <f t="shared" si="58"/>
        <v>7.42251497005988</v>
      </c>
      <c r="CK409" s="1">
        <f t="shared" si="58"/>
        <v>4.11247058823529</v>
      </c>
      <c r="CM409" s="1">
        <f t="shared" ref="CM409:CQ409" si="59">CM372*1000</f>
        <v>17.7225396825397</v>
      </c>
      <c r="CO409" s="1">
        <f t="shared" si="59"/>
        <v>13.7342056074766</v>
      </c>
      <c r="CQ409" s="1">
        <f t="shared" si="59"/>
        <v>30.2173684210526</v>
      </c>
      <c r="CS409" s="1">
        <f t="shared" ref="CS409:CW409" si="60">CS372*1000</f>
        <v>25.2788679245283</v>
      </c>
      <c r="CU409" s="1">
        <f t="shared" si="60"/>
        <v>41.699604743083</v>
      </c>
      <c r="CW409" s="1">
        <f t="shared" si="60"/>
        <v>34.4354838709677</v>
      </c>
      <c r="CY409" s="1">
        <f t="shared" si="24"/>
        <v>49.9598393574297</v>
      </c>
      <c r="DB409" s="1">
        <f t="shared" si="25"/>
        <v>42.6771653543307</v>
      </c>
    </row>
    <row r="410" spans="2:106">
      <c r="B410" s="1" t="s">
        <v>80</v>
      </c>
      <c r="D410" s="1">
        <f t="shared" si="0"/>
        <v>7.87976470588235</v>
      </c>
      <c r="F410" s="1">
        <f t="shared" si="1"/>
        <v>4.87571428571428</v>
      </c>
      <c r="H410" s="1">
        <f t="shared" si="2"/>
        <v>17.2558139534884</v>
      </c>
      <c r="J410" s="1">
        <f t="shared" si="3"/>
        <v>13.7755102040816</v>
      </c>
      <c r="L410" s="1">
        <f t="shared" si="4"/>
        <v>28.8066382978723</v>
      </c>
      <c r="N410" s="1">
        <f t="shared" si="5"/>
        <v>24.1274666666667</v>
      </c>
      <c r="R410" s="1">
        <f t="shared" si="6"/>
        <v>38.0769230769231</v>
      </c>
      <c r="V410" s="1">
        <f t="shared" si="7"/>
        <v>32.4358974358974</v>
      </c>
      <c r="Z410" s="1">
        <f t="shared" si="8"/>
        <v>46.6442150537634</v>
      </c>
      <c r="AD410" s="1">
        <f t="shared" si="9"/>
        <v>39.1348223350254</v>
      </c>
      <c r="AG410" s="1">
        <f t="shared" ref="AG410:AK410" si="61">AG373*1000</f>
        <v>7.63204301075269</v>
      </c>
      <c r="AI410" s="1">
        <f t="shared" si="61"/>
        <v>4.7445</v>
      </c>
      <c r="AK410" s="1">
        <f t="shared" si="61"/>
        <v>17.140612244898</v>
      </c>
      <c r="AM410" s="1">
        <f t="shared" ref="AM410:AQ410" si="62">AM373*1000</f>
        <v>13.6215384615385</v>
      </c>
      <c r="AO410" s="1">
        <f t="shared" si="62"/>
        <v>28.6993939393939</v>
      </c>
      <c r="AQ410" s="1">
        <f t="shared" si="62"/>
        <v>24.0579166666667</v>
      </c>
      <c r="AS410" s="1">
        <f t="shared" si="12"/>
        <v>37.9674796747967</v>
      </c>
      <c r="AU410" s="1">
        <f t="shared" si="13"/>
        <v>32.3170731707317</v>
      </c>
      <c r="AW410" s="1">
        <f t="shared" si="14"/>
        <v>46.5106382978723</v>
      </c>
      <c r="AZ410" s="1">
        <f t="shared" si="15"/>
        <v>39.0104166666667</v>
      </c>
      <c r="BF410" s="1">
        <f t="shared" ref="BF410:BJ410" si="63">BF373*1000</f>
        <v>7.34897297297297</v>
      </c>
      <c r="BH410" s="1">
        <f t="shared" si="63"/>
        <v>4.28240601503759</v>
      </c>
      <c r="BJ410" s="1">
        <f t="shared" si="63"/>
        <v>17.8661087866109</v>
      </c>
      <c r="BL410" s="1">
        <f t="shared" ref="BL410:BP410" si="64">BL373*1000</f>
        <v>13.8571428571429</v>
      </c>
      <c r="BN410" s="1">
        <f t="shared" si="64"/>
        <v>29.9172469635628</v>
      </c>
      <c r="BP410" s="1">
        <f t="shared" si="64"/>
        <v>25.2737037037037</v>
      </c>
      <c r="BT410" s="1">
        <f t="shared" si="18"/>
        <v>41.4225941422594</v>
      </c>
      <c r="BX410" s="1">
        <f t="shared" si="19"/>
        <v>34.6296296296296</v>
      </c>
      <c r="CB410" s="1">
        <f t="shared" si="20"/>
        <v>49.653</v>
      </c>
      <c r="CF410" s="1">
        <f t="shared" ref="CF410:CK410" si="65">CF373*1000</f>
        <v>42.7804838709677</v>
      </c>
      <c r="CI410" s="1">
        <f t="shared" si="65"/>
        <v>7.2447191011236</v>
      </c>
      <c r="CK410" s="1">
        <f t="shared" si="65"/>
        <v>4.18628571428571</v>
      </c>
      <c r="CM410" s="1">
        <f t="shared" ref="CM410:CQ410" si="66">CM373*1000</f>
        <v>17.7513656387665</v>
      </c>
      <c r="CO410" s="1">
        <f t="shared" si="66"/>
        <v>13.7211764705882</v>
      </c>
      <c r="CQ410" s="1">
        <f t="shared" si="66"/>
        <v>29.8153424657534</v>
      </c>
      <c r="CS410" s="1">
        <f t="shared" ref="CS410:CW410" si="67">CS373*1000</f>
        <v>25.208085106383</v>
      </c>
      <c r="CU410" s="1">
        <f t="shared" si="67"/>
        <v>41.3080168776371</v>
      </c>
      <c r="CW410" s="1">
        <f t="shared" si="67"/>
        <v>34.537037037037</v>
      </c>
      <c r="CY410" s="1">
        <f t="shared" si="24"/>
        <v>49.5256916996047</v>
      </c>
      <c r="DB410" s="1">
        <f t="shared" si="25"/>
        <v>42.6694915254237</v>
      </c>
    </row>
    <row r="411" spans="2:106">
      <c r="B411" s="1" t="s">
        <v>80</v>
      </c>
      <c r="D411" s="1">
        <f t="shared" si="0"/>
        <v>7.85850746268657</v>
      </c>
      <c r="F411" s="1">
        <f t="shared" si="1"/>
        <v>5.05922077922078</v>
      </c>
      <c r="H411" s="1">
        <f t="shared" si="2"/>
        <v>17.1071428571429</v>
      </c>
      <c r="J411" s="1">
        <f t="shared" si="3"/>
        <v>13.2758620689655</v>
      </c>
      <c r="L411" s="1">
        <f t="shared" si="4"/>
        <v>28.7241698841699</v>
      </c>
      <c r="N411" s="1">
        <f t="shared" si="5"/>
        <v>24.4654117647059</v>
      </c>
      <c r="R411" s="1">
        <f t="shared" si="6"/>
        <v>37.9856115107914</v>
      </c>
      <c r="V411" s="1">
        <f t="shared" si="7"/>
        <v>32.5961538461538</v>
      </c>
      <c r="Z411" s="1">
        <f t="shared" si="8"/>
        <v>46.8727194860814</v>
      </c>
      <c r="AD411" s="1">
        <f t="shared" si="9"/>
        <v>39.6292631578947</v>
      </c>
      <c r="AG411" s="1">
        <f t="shared" ref="AG411:AK411" si="68">AG374*1000</f>
        <v>7.55690476190476</v>
      </c>
      <c r="AI411" s="1">
        <f t="shared" si="68"/>
        <v>4.9344578313253</v>
      </c>
      <c r="AK411" s="1">
        <f t="shared" si="68"/>
        <v>16.982380952381</v>
      </c>
      <c r="AM411" s="1">
        <f t="shared" ref="AM411:AQ411" si="69">AM374*1000</f>
        <v>13.1215625</v>
      </c>
      <c r="AO411" s="1">
        <f t="shared" si="69"/>
        <v>28.599012345679</v>
      </c>
      <c r="AQ411" s="1">
        <f t="shared" si="69"/>
        <v>24.3155555555556</v>
      </c>
      <c r="AS411" s="1">
        <f t="shared" si="12"/>
        <v>37.9148936170213</v>
      </c>
      <c r="AU411" s="1">
        <f t="shared" si="13"/>
        <v>32.4242424242424</v>
      </c>
      <c r="AW411" s="1">
        <f t="shared" si="14"/>
        <v>46.7532467532468</v>
      </c>
      <c r="AZ411" s="1">
        <f t="shared" si="15"/>
        <v>39.4818652849741</v>
      </c>
      <c r="BF411" s="1">
        <f t="shared" ref="BF411:BJ411" si="70">BF374*1000</f>
        <v>7.26614634146341</v>
      </c>
      <c r="BH411" s="1">
        <f t="shared" si="70"/>
        <v>4.35207920792079</v>
      </c>
      <c r="BJ411" s="1">
        <f t="shared" si="70"/>
        <v>17.9508196721311</v>
      </c>
      <c r="BL411" s="1">
        <f t="shared" ref="BL411:BP411" si="71">BL374*1000</f>
        <v>13.7414965986395</v>
      </c>
      <c r="BN411" s="1">
        <f t="shared" si="71"/>
        <v>30.1221487603306</v>
      </c>
      <c r="BP411" s="1">
        <f t="shared" si="71"/>
        <v>25.0512359550562</v>
      </c>
      <c r="BT411" s="1">
        <f t="shared" si="18"/>
        <v>41.5079365079365</v>
      </c>
      <c r="BX411" s="1">
        <f t="shared" si="19"/>
        <v>34.8630136986301</v>
      </c>
      <c r="CB411" s="1">
        <f t="shared" si="20"/>
        <v>49.6690485436893</v>
      </c>
      <c r="CF411" s="1">
        <f t="shared" ref="CF411:CK411" si="72">CF374*1000</f>
        <v>42.6754330708661</v>
      </c>
      <c r="CI411" s="1">
        <f t="shared" si="72"/>
        <v>7.15715976331361</v>
      </c>
      <c r="CK411" s="1">
        <f t="shared" si="72"/>
        <v>4.2014953271028</v>
      </c>
      <c r="CM411" s="1">
        <f t="shared" ref="CM411:CQ411" si="73">CM374*1000</f>
        <v>17.8260633484163</v>
      </c>
      <c r="CO411" s="1">
        <f t="shared" si="73"/>
        <v>13.6689795918367</v>
      </c>
      <c r="CQ411" s="1">
        <f t="shared" si="73"/>
        <v>29.9981666666667</v>
      </c>
      <c r="CS411" s="1">
        <f t="shared" ref="CS411:CW411" si="74">CS374*1000</f>
        <v>24.9948837209302</v>
      </c>
      <c r="CU411" s="1">
        <f t="shared" si="74"/>
        <v>41.3793103448276</v>
      </c>
      <c r="CW411" s="1">
        <f t="shared" si="74"/>
        <v>34.7747747747748</v>
      </c>
      <c r="CY411" s="1">
        <f t="shared" si="24"/>
        <v>49.5409181636727</v>
      </c>
      <c r="DB411" s="1">
        <f t="shared" si="25"/>
        <v>42.5523012552301</v>
      </c>
    </row>
    <row r="412" spans="2:106">
      <c r="B412" s="1" t="s">
        <v>80</v>
      </c>
      <c r="D412" s="1">
        <f t="shared" si="0"/>
        <v>7.9304</v>
      </c>
      <c r="F412" s="1">
        <f t="shared" si="1"/>
        <v>5.06246575342466</v>
      </c>
      <c r="H412" s="1">
        <f t="shared" si="2"/>
        <v>17.0491803278689</v>
      </c>
      <c r="J412" s="1">
        <f t="shared" si="3"/>
        <v>13.489932885906</v>
      </c>
      <c r="L412" s="1">
        <f t="shared" si="4"/>
        <v>28.6871844660194</v>
      </c>
      <c r="N412" s="1">
        <f t="shared" si="5"/>
        <v>24.1274666666667</v>
      </c>
      <c r="R412" s="1">
        <f t="shared" si="6"/>
        <v>38.2828282828283</v>
      </c>
      <c r="V412" s="1">
        <f t="shared" si="7"/>
        <v>32.5742574257426</v>
      </c>
      <c r="Z412" s="1">
        <f t="shared" si="8"/>
        <v>46.6585867237687</v>
      </c>
      <c r="AD412" s="1">
        <f t="shared" si="9"/>
        <v>38.2806060606061</v>
      </c>
      <c r="AG412" s="1">
        <f t="shared" ref="AG412:AK412" si="75">AG375*1000</f>
        <v>7.74133333333333</v>
      </c>
      <c r="AI412" s="1">
        <f t="shared" si="75"/>
        <v>4.88136363636364</v>
      </c>
      <c r="AK412" s="1">
        <f t="shared" si="75"/>
        <v>16.9169696969697</v>
      </c>
      <c r="AM412" s="1">
        <f t="shared" ref="AM412:AQ412" si="76">AM375*1000</f>
        <v>13.3781294964029</v>
      </c>
      <c r="AO412" s="1">
        <f t="shared" si="76"/>
        <v>28.550701754386</v>
      </c>
      <c r="AQ412" s="1">
        <f t="shared" si="76"/>
        <v>23.9706024096386</v>
      </c>
      <c r="AS412" s="1">
        <f t="shared" si="12"/>
        <v>38.1454545454545</v>
      </c>
      <c r="AU412" s="1">
        <f t="shared" si="13"/>
        <v>32.4096385542169</v>
      </c>
      <c r="AW412" s="1">
        <f t="shared" si="14"/>
        <v>46.5376344086022</v>
      </c>
      <c r="AZ412" s="1">
        <f t="shared" si="15"/>
        <v>38.1818181818182</v>
      </c>
      <c r="BF412" s="1">
        <f t="shared" ref="BF412:BJ412" si="77">BF375*1000</f>
        <v>7.33898734177215</v>
      </c>
      <c r="BH412" s="1">
        <f t="shared" si="77"/>
        <v>4.30275862068966</v>
      </c>
      <c r="BJ412" s="1">
        <f t="shared" si="77"/>
        <v>17.9565217391304</v>
      </c>
      <c r="BL412" s="1">
        <f t="shared" ref="BL412:BP412" si="78">BL375*1000</f>
        <v>13.8333333333333</v>
      </c>
      <c r="BN412" s="1">
        <f t="shared" si="78"/>
        <v>29.9634965034965</v>
      </c>
      <c r="BP412" s="1">
        <f t="shared" si="78"/>
        <v>25.1192682926829</v>
      </c>
      <c r="BT412" s="1">
        <f t="shared" si="18"/>
        <v>41.2121212121212</v>
      </c>
      <c r="BX412" s="1">
        <f t="shared" si="19"/>
        <v>34.7619047619048</v>
      </c>
      <c r="CB412" s="1">
        <f t="shared" si="20"/>
        <v>49.4972200772201</v>
      </c>
      <c r="CF412" s="1">
        <f t="shared" ref="CF412:CK412" si="79">CF375*1000</f>
        <v>42.488560311284</v>
      </c>
      <c r="CI412" s="1">
        <f t="shared" si="79"/>
        <v>7.19464968152866</v>
      </c>
      <c r="CK412" s="1">
        <f t="shared" si="79"/>
        <v>4.22226804123711</v>
      </c>
      <c r="CM412" s="1">
        <f t="shared" ref="CM412:CQ412" si="80">CM375*1000</f>
        <v>17.823961352657</v>
      </c>
      <c r="CO412" s="1">
        <f t="shared" si="80"/>
        <v>13.7100952380952</v>
      </c>
      <c r="CQ412" s="1">
        <f t="shared" si="80"/>
        <v>29.8388844621514</v>
      </c>
      <c r="CS412" s="1">
        <f t="shared" ref="CS412:CW412" si="81">CS375*1000</f>
        <v>25.0442718446602</v>
      </c>
      <c r="CU412" s="1">
        <f t="shared" si="81"/>
        <v>41.1023622047244</v>
      </c>
      <c r="CW412" s="1">
        <f t="shared" si="81"/>
        <v>34.6825396825397</v>
      </c>
      <c r="CY412" s="1">
        <f t="shared" si="24"/>
        <v>49.3700787401575</v>
      </c>
      <c r="DB412" s="1">
        <f t="shared" si="25"/>
        <v>42.3770491803279</v>
      </c>
    </row>
    <row r="413" spans="2:106">
      <c r="B413" s="1" t="s">
        <v>81</v>
      </c>
      <c r="D413" s="1">
        <f t="shared" si="0"/>
        <v>7.90266666666667</v>
      </c>
      <c r="F413" s="1">
        <f t="shared" si="1"/>
        <v>5.22227272727273</v>
      </c>
      <c r="H413" s="1">
        <f t="shared" si="2"/>
        <v>17.0285714285714</v>
      </c>
      <c r="J413" s="1">
        <f t="shared" si="3"/>
        <v>13.2307692307692</v>
      </c>
      <c r="L413" s="1">
        <f t="shared" si="4"/>
        <v>28.5618461538462</v>
      </c>
      <c r="N413" s="1">
        <f t="shared" si="5"/>
        <v>24.0371428571429</v>
      </c>
      <c r="R413" s="1">
        <f t="shared" si="6"/>
        <v>37.1244635193133</v>
      </c>
      <c r="V413" s="1">
        <f t="shared" si="7"/>
        <v>31.8461538461538</v>
      </c>
      <c r="Z413" s="1">
        <f t="shared" si="8"/>
        <v>45.2540133037694</v>
      </c>
      <c r="AD413" s="1">
        <f t="shared" si="9"/>
        <v>37.9750561797753</v>
      </c>
      <c r="AG413" s="1">
        <f t="shared" ref="AG413:AK413" si="82">AG376*1000</f>
        <v>7.69645283018868</v>
      </c>
      <c r="AI413" s="1">
        <f t="shared" si="82"/>
        <v>5.05241379310345</v>
      </c>
      <c r="AK413" s="1">
        <f t="shared" si="82"/>
        <v>16.9104147465438</v>
      </c>
      <c r="AM413" s="1">
        <f t="shared" ref="AM413:AQ413" si="83">AM376*1000</f>
        <v>13.1416129032258</v>
      </c>
      <c r="AO413" s="1">
        <f t="shared" si="83"/>
        <v>28.4433160621762</v>
      </c>
      <c r="AQ413" s="1">
        <f t="shared" si="83"/>
        <v>23.9415789473684</v>
      </c>
      <c r="AS413" s="1">
        <f t="shared" si="12"/>
        <v>36.9902912621359</v>
      </c>
      <c r="AU413" s="1">
        <f t="shared" si="13"/>
        <v>31.6867469879518</v>
      </c>
      <c r="AW413" s="1">
        <f t="shared" si="14"/>
        <v>45.1208791208791</v>
      </c>
      <c r="AZ413" s="1">
        <f t="shared" si="15"/>
        <v>37.8571428571429</v>
      </c>
      <c r="BF413" s="1">
        <f t="shared" ref="BF413:BJ413" si="84">BF376*1000</f>
        <v>7.39706666666667</v>
      </c>
      <c r="BH413" s="1">
        <f t="shared" si="84"/>
        <v>4.37753424657534</v>
      </c>
      <c r="BJ413" s="1">
        <f t="shared" si="84"/>
        <v>17.8651685393258</v>
      </c>
      <c r="BL413" s="1">
        <f t="shared" ref="BL413:BP413" si="85">BL376*1000</f>
        <v>13.757225433526</v>
      </c>
      <c r="BN413" s="1">
        <f t="shared" si="85"/>
        <v>29.7471129707113</v>
      </c>
      <c r="BP413" s="1">
        <f t="shared" si="85"/>
        <v>24.9461386138614</v>
      </c>
      <c r="BT413" s="1">
        <f t="shared" si="18"/>
        <v>40.8955223880597</v>
      </c>
      <c r="BX413" s="1">
        <f t="shared" si="19"/>
        <v>34.1228070175439</v>
      </c>
      <c r="CB413" s="1">
        <f t="shared" si="20"/>
        <v>49.1851937984496</v>
      </c>
      <c r="CF413" s="1">
        <f t="shared" ref="CF413:CK413" si="86">CF376*1000</f>
        <v>42.0473770491803</v>
      </c>
      <c r="CI413" s="1">
        <f t="shared" si="86"/>
        <v>7.30275449101796</v>
      </c>
      <c r="CK413" s="1">
        <f t="shared" si="86"/>
        <v>4.29720930232558</v>
      </c>
      <c r="CM413" s="1">
        <f t="shared" ref="CM413:CQ413" si="87">CM376*1000</f>
        <v>17.7294444444444</v>
      </c>
      <c r="CO413" s="1">
        <f t="shared" si="87"/>
        <v>13.6496153846154</v>
      </c>
      <c r="CQ413" s="1">
        <f t="shared" si="87"/>
        <v>29.6424888888889</v>
      </c>
      <c r="CS413" s="1">
        <f t="shared" ref="CS413:CW413" si="88">CS376*1000</f>
        <v>24.7914285714286</v>
      </c>
      <c r="CU413" s="1">
        <f t="shared" si="88"/>
        <v>40.7894736842105</v>
      </c>
      <c r="CW413" s="1">
        <f t="shared" si="88"/>
        <v>34.0366972477064</v>
      </c>
      <c r="CY413" s="1">
        <f t="shared" si="24"/>
        <v>49.0637450199203</v>
      </c>
      <c r="DB413" s="1">
        <f t="shared" si="25"/>
        <v>41.9213973799127</v>
      </c>
    </row>
    <row r="414" spans="2:106">
      <c r="B414" s="1" t="s">
        <v>81</v>
      </c>
      <c r="D414" s="1">
        <f t="shared" si="0"/>
        <v>7.7978</v>
      </c>
      <c r="F414" s="1">
        <f t="shared" si="1"/>
        <v>4.99405405405405</v>
      </c>
      <c r="H414" s="1">
        <f t="shared" si="2"/>
        <v>17.1320754716981</v>
      </c>
      <c r="J414" s="1">
        <f t="shared" si="3"/>
        <v>13.4210526315789</v>
      </c>
      <c r="L414" s="1">
        <f t="shared" si="4"/>
        <v>28.7533609958506</v>
      </c>
      <c r="N414" s="1">
        <f t="shared" si="5"/>
        <v>23.9233333333333</v>
      </c>
      <c r="R414" s="1">
        <f t="shared" si="6"/>
        <v>37.0992366412214</v>
      </c>
      <c r="V414" s="1">
        <f t="shared" si="7"/>
        <v>31.9827586206897</v>
      </c>
      <c r="Z414" s="1">
        <f t="shared" si="8"/>
        <v>45.0098915401302</v>
      </c>
      <c r="AD414" s="1">
        <f t="shared" si="9"/>
        <v>37.4974418604651</v>
      </c>
      <c r="AG414" s="1">
        <f t="shared" ref="AG414:AK414" si="89">AG377*1000</f>
        <v>7.57650224215247</v>
      </c>
      <c r="AI414" s="1">
        <f t="shared" si="89"/>
        <v>4.86263157894737</v>
      </c>
      <c r="AK414" s="1">
        <f t="shared" si="89"/>
        <v>16.9945247148289</v>
      </c>
      <c r="AM414" s="1">
        <f t="shared" ref="AM414:AQ414" si="90">AM377*1000</f>
        <v>13.3005217391304</v>
      </c>
      <c r="AO414" s="1">
        <f t="shared" si="90"/>
        <v>28.6263716814159</v>
      </c>
      <c r="AQ414" s="1">
        <f t="shared" si="90"/>
        <v>23.8295890410959</v>
      </c>
      <c r="AS414" s="1">
        <f t="shared" si="12"/>
        <v>36.9685039370079</v>
      </c>
      <c r="AU414" s="1">
        <f t="shared" si="13"/>
        <v>31.9047619047619</v>
      </c>
      <c r="AW414" s="1">
        <f t="shared" si="14"/>
        <v>44.8780487804878</v>
      </c>
      <c r="AZ414" s="1">
        <f t="shared" si="15"/>
        <v>37.4137931034483</v>
      </c>
      <c r="BF414" s="1">
        <f t="shared" ref="BF414:BJ414" si="91">BF377*1000</f>
        <v>7.34469387755102</v>
      </c>
      <c r="BH414" s="1">
        <f t="shared" si="91"/>
        <v>4.38487804878049</v>
      </c>
      <c r="BJ414" s="1">
        <f t="shared" si="91"/>
        <v>17.9234972677596</v>
      </c>
      <c r="BL414" s="1">
        <f t="shared" ref="BL414:BP414" si="92">BL377*1000</f>
        <v>13.8461538461538</v>
      </c>
      <c r="BN414" s="1">
        <f t="shared" si="92"/>
        <v>29.8726359832636</v>
      </c>
      <c r="BP414" s="1">
        <f t="shared" si="92"/>
        <v>24.996</v>
      </c>
      <c r="BT414" s="1">
        <f t="shared" si="18"/>
        <v>40.9019607843137</v>
      </c>
      <c r="BX414" s="1">
        <f t="shared" si="19"/>
        <v>34.5054945054945</v>
      </c>
      <c r="CB414" s="1">
        <f t="shared" si="20"/>
        <v>49.001095890411</v>
      </c>
      <c r="CF414" s="1">
        <f t="shared" ref="CF414:CK414" si="93">CF377*1000</f>
        <v>42.2654251012146</v>
      </c>
      <c r="CI414" s="1">
        <f t="shared" si="93"/>
        <v>7.25032967032967</v>
      </c>
      <c r="CK414" s="1">
        <f t="shared" si="93"/>
        <v>4.24781609195402</v>
      </c>
      <c r="CM414" s="1">
        <f t="shared" ref="CM414:CQ414" si="94">CM377*1000</f>
        <v>17.8105357142857</v>
      </c>
      <c r="CO414" s="1">
        <f t="shared" si="94"/>
        <v>13.7329292929293</v>
      </c>
      <c r="CQ414" s="1">
        <f t="shared" si="94"/>
        <v>29.7449789029536</v>
      </c>
      <c r="CS414" s="1">
        <f t="shared" ref="CS414:CW414" si="95">CS377*1000</f>
        <v>24.8786046511628</v>
      </c>
      <c r="CU414" s="1">
        <f t="shared" si="95"/>
        <v>40.7792207792208</v>
      </c>
      <c r="CW414" s="1">
        <f t="shared" si="95"/>
        <v>34.3434343434343</v>
      </c>
      <c r="CY414" s="1">
        <f t="shared" si="24"/>
        <v>48.8732394366197</v>
      </c>
      <c r="DB414" s="1">
        <f t="shared" si="25"/>
        <v>42.1551724137931</v>
      </c>
    </row>
    <row r="415" spans="2:106">
      <c r="B415" s="1" t="s">
        <v>81</v>
      </c>
      <c r="D415" s="1">
        <f t="shared" si="0"/>
        <v>8.00861878453039</v>
      </c>
      <c r="F415" s="1">
        <f t="shared" si="1"/>
        <v>5.04183486238532</v>
      </c>
      <c r="H415" s="1">
        <f t="shared" si="2"/>
        <v>16.974358974359</v>
      </c>
      <c r="J415" s="1">
        <f t="shared" si="3"/>
        <v>13.75</v>
      </c>
      <c r="L415" s="1">
        <f t="shared" si="4"/>
        <v>28.7284126984127</v>
      </c>
      <c r="N415" s="1">
        <f t="shared" si="5"/>
        <v>24.1791836734694</v>
      </c>
      <c r="R415" s="1">
        <f t="shared" si="6"/>
        <v>37.3913043478261</v>
      </c>
      <c r="V415" s="1">
        <f t="shared" si="7"/>
        <v>31.2857142857143</v>
      </c>
      <c r="Z415" s="1">
        <f t="shared" si="8"/>
        <v>45.4495824175824</v>
      </c>
      <c r="AD415" s="1">
        <f t="shared" si="9"/>
        <v>37.7273619631902</v>
      </c>
      <c r="AG415" s="1">
        <f t="shared" ref="AG415:AK415" si="96">AG378*1000</f>
        <v>7.80513368983957</v>
      </c>
      <c r="AI415" s="1">
        <f t="shared" si="96"/>
        <v>4.93887640449438</v>
      </c>
      <c r="AK415" s="1">
        <f t="shared" si="96"/>
        <v>16.8671028037383</v>
      </c>
      <c r="AM415" s="1">
        <f t="shared" ref="AM415:AQ415" si="97">AM378*1000</f>
        <v>13.64125</v>
      </c>
      <c r="AO415" s="1">
        <f t="shared" si="97"/>
        <v>28.6263716814159</v>
      </c>
      <c r="AQ415" s="1">
        <f t="shared" si="97"/>
        <v>24.0179310344828</v>
      </c>
      <c r="AS415" s="1">
        <f t="shared" si="12"/>
        <v>37.2727272727273</v>
      </c>
      <c r="AU415" s="1">
        <f t="shared" si="13"/>
        <v>31.123595505618</v>
      </c>
      <c r="AW415" s="1">
        <f t="shared" si="14"/>
        <v>45.3258426966292</v>
      </c>
      <c r="AZ415" s="1">
        <f t="shared" si="15"/>
        <v>37.6047904191617</v>
      </c>
      <c r="BF415" s="1">
        <f t="shared" ref="BF415:BJ415" si="98">BF378*1000</f>
        <v>7.28564971751412</v>
      </c>
      <c r="BH415" s="1">
        <f t="shared" si="98"/>
        <v>4.3615873015873</v>
      </c>
      <c r="BJ415" s="1">
        <f t="shared" si="98"/>
        <v>17.9282868525896</v>
      </c>
      <c r="BL415" s="1">
        <f t="shared" ref="BL415:BP415" si="99">BL378*1000</f>
        <v>13.8260869565217</v>
      </c>
      <c r="BN415" s="1">
        <f t="shared" si="99"/>
        <v>29.9172469635628</v>
      </c>
      <c r="BP415" s="1">
        <f t="shared" si="99"/>
        <v>24.9571653543307</v>
      </c>
      <c r="BT415" s="1">
        <f t="shared" si="18"/>
        <v>40.8888888888889</v>
      </c>
      <c r="BX415" s="1">
        <f t="shared" si="19"/>
        <v>34.5255474452555</v>
      </c>
      <c r="CB415" s="1">
        <f t="shared" si="20"/>
        <v>48.9546615087041</v>
      </c>
      <c r="CF415" s="1">
        <f t="shared" ref="CF415:CK415" si="100">CF378*1000</f>
        <v>42.03824</v>
      </c>
      <c r="CI415" s="1">
        <f t="shared" si="100"/>
        <v>7.18137931034483</v>
      </c>
      <c r="CK415" s="1">
        <f t="shared" si="100"/>
        <v>4.22226804123711</v>
      </c>
      <c r="CM415" s="1">
        <f t="shared" ref="CM415:CQ415" si="101">CM378*1000</f>
        <v>17.8050877192982</v>
      </c>
      <c r="CO415" s="1">
        <f t="shared" si="101"/>
        <v>13.7068041237113</v>
      </c>
      <c r="CQ415" s="1">
        <f t="shared" si="101"/>
        <v>29.7941224489796</v>
      </c>
      <c r="CS415" s="1">
        <f t="shared" ref="CS415:CW415" si="102">CS378*1000</f>
        <v>24.8303296703297</v>
      </c>
      <c r="CU415" s="1">
        <f t="shared" si="102"/>
        <v>40.7661290322581</v>
      </c>
      <c r="CW415" s="1">
        <f t="shared" si="102"/>
        <v>34.4094488188976</v>
      </c>
      <c r="CY415" s="1">
        <f t="shared" si="24"/>
        <v>48.8339920948617</v>
      </c>
      <c r="DB415" s="1">
        <f t="shared" si="25"/>
        <v>41.8987341772152</v>
      </c>
    </row>
    <row r="416" spans="2:106">
      <c r="B416" s="1" t="s">
        <v>82</v>
      </c>
      <c r="D416" s="1">
        <f t="shared" si="0"/>
        <v>8.23051162790698</v>
      </c>
      <c r="F416" s="1">
        <f t="shared" si="1"/>
        <v>5.72746666666667</v>
      </c>
      <c r="H416" s="1">
        <f t="shared" si="2"/>
        <v>17.219730941704</v>
      </c>
      <c r="J416" s="1">
        <f t="shared" si="3"/>
        <v>13.6220472440945</v>
      </c>
      <c r="L416" s="1">
        <f t="shared" si="4"/>
        <v>27.7070391061453</v>
      </c>
      <c r="N416" s="1">
        <f t="shared" si="5"/>
        <v>22.5588571428571</v>
      </c>
      <c r="R416" s="1">
        <f t="shared" si="6"/>
        <v>36.0642570281125</v>
      </c>
      <c r="V416" s="1">
        <f t="shared" si="7"/>
        <v>29.2307692307692</v>
      </c>
      <c r="Z416" s="1">
        <f t="shared" si="8"/>
        <v>42.9524651162791</v>
      </c>
      <c r="AD416" s="1">
        <f t="shared" si="9"/>
        <v>33.4611764705882</v>
      </c>
      <c r="AG416" s="1">
        <f t="shared" ref="AG416:AK416" si="103">AG379*1000</f>
        <v>8.00661016949153</v>
      </c>
      <c r="AI416" s="1">
        <f t="shared" si="103"/>
        <v>5.63920792079208</v>
      </c>
      <c r="AK416" s="1">
        <f t="shared" si="103"/>
        <v>17.0867510548523</v>
      </c>
      <c r="AM416" s="1">
        <f t="shared" ref="AM416:AQ416" si="104">AM379*1000</f>
        <v>13.5144444444444</v>
      </c>
      <c r="AO416" s="1">
        <f t="shared" si="104"/>
        <v>27.5782795698925</v>
      </c>
      <c r="AQ416" s="1">
        <f t="shared" si="104"/>
        <v>22.4336585365854</v>
      </c>
      <c r="AS416" s="1">
        <f t="shared" si="12"/>
        <v>35.9514170040486</v>
      </c>
      <c r="AU416" s="1">
        <f t="shared" si="13"/>
        <v>29.1860465116279</v>
      </c>
      <c r="AW416" s="1">
        <f t="shared" si="14"/>
        <v>42.8271028037383</v>
      </c>
      <c r="AZ416" s="1">
        <f t="shared" si="15"/>
        <v>33.3103448275862</v>
      </c>
      <c r="BF416" s="1">
        <f t="shared" ref="BF416:BJ416" si="105">BF379*1000</f>
        <v>7.61934426229508</v>
      </c>
      <c r="BH416" s="1">
        <f t="shared" si="105"/>
        <v>4.58734693877551</v>
      </c>
      <c r="BJ416" s="1">
        <f t="shared" si="105"/>
        <v>17.8326996197719</v>
      </c>
      <c r="BL416" s="1">
        <f t="shared" ref="BL416:BP416" si="106">BL379*1000</f>
        <v>13.7062937062937</v>
      </c>
      <c r="BN416" s="1">
        <f t="shared" si="106"/>
        <v>29.3478048780488</v>
      </c>
      <c r="BP416" s="1">
        <f t="shared" si="106"/>
        <v>24.5045901639344</v>
      </c>
      <c r="BT416" s="1">
        <f t="shared" si="18"/>
        <v>40.2857142857143</v>
      </c>
      <c r="BX416" s="1">
        <f t="shared" si="19"/>
        <v>33.1884057971015</v>
      </c>
      <c r="CB416" s="1">
        <f t="shared" si="20"/>
        <v>47.3877732793522</v>
      </c>
      <c r="CF416" s="1">
        <f t="shared" ref="CF416:CK416" si="107">CF379*1000</f>
        <v>40.1221487603306</v>
      </c>
      <c r="CI416" s="1">
        <f t="shared" si="107"/>
        <v>7.56971098265896</v>
      </c>
      <c r="CK416" s="1">
        <f t="shared" si="107"/>
        <v>4.41642105263158</v>
      </c>
      <c r="CM416" s="1">
        <f t="shared" ref="CM416:CQ416" si="108">CM379*1000</f>
        <v>17.7051707317073</v>
      </c>
      <c r="CO416" s="1">
        <f t="shared" si="108"/>
        <v>13.5436559139785</v>
      </c>
      <c r="CQ416" s="1">
        <f t="shared" si="108"/>
        <v>29.228778280543</v>
      </c>
      <c r="CS416" s="1">
        <f t="shared" ref="CS416:CW416" si="109">CS379*1000</f>
        <v>24.3884112149533</v>
      </c>
      <c r="CU416" s="1">
        <f t="shared" si="109"/>
        <v>40.15</v>
      </c>
      <c r="CW416" s="1">
        <f t="shared" si="109"/>
        <v>33.1304347826087</v>
      </c>
      <c r="CY416" s="1">
        <f t="shared" si="24"/>
        <v>47.2614107883817</v>
      </c>
      <c r="DB416" s="1">
        <f t="shared" si="25"/>
        <v>40</v>
      </c>
    </row>
    <row r="417" spans="2:106">
      <c r="B417" s="1" t="s">
        <v>82</v>
      </c>
      <c r="D417" s="1">
        <f t="shared" si="0"/>
        <v>8.28787564766839</v>
      </c>
      <c r="F417" s="1">
        <f t="shared" si="1"/>
        <v>5.59</v>
      </c>
      <c r="H417" s="1">
        <f t="shared" si="2"/>
        <v>17.3404255319149</v>
      </c>
      <c r="J417" s="1">
        <f t="shared" si="3"/>
        <v>13.921568627451</v>
      </c>
      <c r="L417" s="1">
        <f t="shared" si="4"/>
        <v>27.7167251461988</v>
      </c>
      <c r="N417" s="1">
        <f t="shared" si="5"/>
        <v>22.3153488372093</v>
      </c>
      <c r="R417" s="1">
        <f t="shared" si="6"/>
        <v>36.198347107438</v>
      </c>
      <c r="V417" s="1">
        <f t="shared" si="7"/>
        <v>29.493670886076</v>
      </c>
      <c r="Z417" s="1">
        <f t="shared" si="8"/>
        <v>42.5560730593607</v>
      </c>
      <c r="AD417" s="1">
        <f t="shared" si="9"/>
        <v>33.7385034013605</v>
      </c>
      <c r="AG417" s="1">
        <f t="shared" ref="AG417:AK417" si="110">AG380*1000</f>
        <v>8.11287958115183</v>
      </c>
      <c r="AI417" s="1">
        <f t="shared" si="110"/>
        <v>5.46</v>
      </c>
      <c r="AK417" s="1">
        <f t="shared" si="110"/>
        <v>17.22</v>
      </c>
      <c r="AM417" s="1">
        <f t="shared" ref="AM417:AQ417" si="111">AM380*1000</f>
        <v>13.8320930232558</v>
      </c>
      <c r="AO417" s="1">
        <f t="shared" si="111"/>
        <v>27.5997959183673</v>
      </c>
      <c r="AQ417" s="1">
        <f t="shared" si="111"/>
        <v>22.137619047619</v>
      </c>
      <c r="AS417" s="1">
        <f t="shared" si="12"/>
        <v>36.079295154185</v>
      </c>
      <c r="AU417" s="1">
        <f t="shared" si="13"/>
        <v>29.4565217391304</v>
      </c>
      <c r="AW417" s="1">
        <f t="shared" si="14"/>
        <v>42.4256292906178</v>
      </c>
      <c r="AZ417" s="1">
        <f t="shared" si="15"/>
        <v>33.5915492957746</v>
      </c>
      <c r="BF417" s="1">
        <f t="shared" ref="BF417:BJ417" si="112">BF380*1000</f>
        <v>7.55975</v>
      </c>
      <c r="BH417" s="1">
        <f t="shared" si="112"/>
        <v>4.65933333333333</v>
      </c>
      <c r="BJ417" s="1">
        <f t="shared" si="112"/>
        <v>17.8468899521531</v>
      </c>
      <c r="BL417" s="1">
        <f t="shared" ref="BL417:BP417" si="113">BL380*1000</f>
        <v>13.7837837837838</v>
      </c>
      <c r="BN417" s="1">
        <f t="shared" si="113"/>
        <v>29.2834693877551</v>
      </c>
      <c r="BP417" s="1">
        <f t="shared" si="113"/>
        <v>24.5113978494624</v>
      </c>
      <c r="BT417" s="1">
        <f t="shared" si="18"/>
        <v>40.091743119266</v>
      </c>
      <c r="BX417" s="1">
        <f t="shared" si="19"/>
        <v>33.2432432432432</v>
      </c>
      <c r="CB417" s="1">
        <f t="shared" si="20"/>
        <v>47.2644081632653</v>
      </c>
      <c r="CF417" s="1">
        <f t="shared" ref="CF417:CK417" si="114">CF380*1000</f>
        <v>40.2886307053942</v>
      </c>
      <c r="CI417" s="1">
        <f t="shared" si="114"/>
        <v>7.45301775147929</v>
      </c>
      <c r="CK417" s="1">
        <f t="shared" si="114"/>
        <v>4.59264367816092</v>
      </c>
      <c r="CM417" s="1">
        <f t="shared" ref="CM417:CQ417" si="115">CM380*1000</f>
        <v>17.7082242990654</v>
      </c>
      <c r="CO417" s="1">
        <f t="shared" si="115"/>
        <v>13.7158139534884</v>
      </c>
      <c r="CQ417" s="1">
        <f t="shared" si="115"/>
        <v>29.1729896907216</v>
      </c>
      <c r="CS417" s="1">
        <f t="shared" ref="CS417:CW417" si="116">CS380*1000</f>
        <v>24.3646601941748</v>
      </c>
      <c r="CU417" s="1">
        <f t="shared" si="116"/>
        <v>39.9555555555556</v>
      </c>
      <c r="CW417" s="1">
        <f t="shared" si="116"/>
        <v>33.1034482758621</v>
      </c>
      <c r="CY417" s="1">
        <f t="shared" si="24"/>
        <v>47.1428571428571</v>
      </c>
      <c r="DB417" s="1">
        <f t="shared" si="25"/>
        <v>40.1769911504425</v>
      </c>
    </row>
    <row r="418" spans="2:106">
      <c r="B418" s="1" t="s">
        <v>82</v>
      </c>
      <c r="D418" s="1">
        <f t="shared" si="0"/>
        <v>8.41559322033898</v>
      </c>
      <c r="F418" s="1">
        <f t="shared" si="1"/>
        <v>5.69255813953488</v>
      </c>
      <c r="H418" s="1">
        <f t="shared" si="2"/>
        <v>17.2522522522523</v>
      </c>
      <c r="J418" s="1">
        <f t="shared" si="3"/>
        <v>13.1428571428571</v>
      </c>
      <c r="L418" s="1">
        <f t="shared" si="4"/>
        <v>27.647868852459</v>
      </c>
      <c r="N418" s="1">
        <f t="shared" si="5"/>
        <v>22.326</v>
      </c>
      <c r="R418" s="1">
        <f t="shared" si="6"/>
        <v>36.4851485148515</v>
      </c>
      <c r="V418" s="1">
        <f t="shared" si="7"/>
        <v>29.1836734693878</v>
      </c>
      <c r="Z418" s="1">
        <f t="shared" si="8"/>
        <v>42.996704805492</v>
      </c>
      <c r="AD418" s="1">
        <f t="shared" si="9"/>
        <v>33.4934265734266</v>
      </c>
      <c r="AG418" s="1">
        <f t="shared" ref="AG418:AK418" si="117">AG381*1000</f>
        <v>8.21204081632653</v>
      </c>
      <c r="AI418" s="1">
        <f t="shared" si="117"/>
        <v>5.51625</v>
      </c>
      <c r="AK418" s="1">
        <f t="shared" si="117"/>
        <v>17.1285217391304</v>
      </c>
      <c r="AM418" s="1">
        <f t="shared" ref="AM418:AQ418" si="118">AM381*1000</f>
        <v>13.0386956521739</v>
      </c>
      <c r="AO418" s="1">
        <f t="shared" si="118"/>
        <v>27.546862745098</v>
      </c>
      <c r="AQ418" s="1">
        <f t="shared" si="118"/>
        <v>22.1675362318841</v>
      </c>
      <c r="AS418" s="1">
        <f t="shared" si="12"/>
        <v>36.3819095477387</v>
      </c>
      <c r="AU418" s="1">
        <f t="shared" si="13"/>
        <v>29.0804597701149</v>
      </c>
      <c r="AW418" s="1">
        <f t="shared" si="14"/>
        <v>42.8639618138425</v>
      </c>
      <c r="AZ418" s="1">
        <f t="shared" si="15"/>
        <v>33.3783783783784</v>
      </c>
      <c r="BF418" s="1">
        <f t="shared" ref="BF418:BJ418" si="119">BF381*1000</f>
        <v>7.77544973544973</v>
      </c>
      <c r="BH418" s="1">
        <f t="shared" si="119"/>
        <v>4.66913043478261</v>
      </c>
      <c r="BJ418" s="1">
        <f t="shared" si="119"/>
        <v>17.8343949044586</v>
      </c>
      <c r="BL418" s="1">
        <f t="shared" ref="BL418:BP418" si="120">BL381*1000</f>
        <v>13.6111111111111</v>
      </c>
      <c r="BN418" s="1">
        <f t="shared" si="120"/>
        <v>29.482380952381</v>
      </c>
      <c r="BP418" s="1">
        <f t="shared" si="120"/>
        <v>24.6497222222222</v>
      </c>
      <c r="BT418" s="1">
        <f t="shared" si="18"/>
        <v>40.1485148514852</v>
      </c>
      <c r="BX418" s="1">
        <f t="shared" si="19"/>
        <v>33.1034482758621</v>
      </c>
      <c r="CB418" s="1">
        <f t="shared" si="20"/>
        <v>47.2941803278689</v>
      </c>
      <c r="CF418" s="1">
        <f t="shared" ref="CF418:CK418" si="121">CF381*1000</f>
        <v>40.0396680497925</v>
      </c>
      <c r="CI418" s="1">
        <f t="shared" si="121"/>
        <v>7.66065217391304</v>
      </c>
      <c r="CK418" s="1">
        <f t="shared" si="121"/>
        <v>4.61054945054945</v>
      </c>
      <c r="CM418" s="1">
        <f t="shared" ref="CM418:CQ418" si="122">CM381*1000</f>
        <v>17.6894871794872</v>
      </c>
      <c r="CO418" s="1">
        <f t="shared" si="122"/>
        <v>13.4471428571429</v>
      </c>
      <c r="CQ418" s="1">
        <f t="shared" si="122"/>
        <v>29.3467906976744</v>
      </c>
      <c r="CS418" s="1">
        <f t="shared" ref="CS418:CW418" si="123">CS381*1000</f>
        <v>24.5575438596491</v>
      </c>
      <c r="CU418" s="1">
        <f t="shared" si="123"/>
        <v>40.046511627907</v>
      </c>
      <c r="CW418" s="1">
        <f t="shared" si="123"/>
        <v>32.962962962963</v>
      </c>
      <c r="CY418" s="1">
        <f t="shared" si="24"/>
        <v>47.1670190274841</v>
      </c>
      <c r="DB418" s="1">
        <f t="shared" si="25"/>
        <v>39.9103139013453</v>
      </c>
    </row>
    <row r="419" spans="2:106">
      <c r="B419" s="1" t="s">
        <v>83</v>
      </c>
      <c r="D419" s="1">
        <f t="shared" si="0"/>
        <v>7.96962264150943</v>
      </c>
      <c r="F419" s="1">
        <f t="shared" si="1"/>
        <v>5.13117117117117</v>
      </c>
      <c r="H419" s="1">
        <f t="shared" si="2"/>
        <v>16.5765765765766</v>
      </c>
      <c r="J419" s="1">
        <f t="shared" si="3"/>
        <v>12.0652173913043</v>
      </c>
      <c r="L419" s="1">
        <f t="shared" si="4"/>
        <v>28.1422727272727</v>
      </c>
      <c r="N419" s="1">
        <f t="shared" si="5"/>
        <v>23.2504761904762</v>
      </c>
      <c r="R419" s="1">
        <f t="shared" si="6"/>
        <v>37.0967741935484</v>
      </c>
      <c r="V419" s="1">
        <f t="shared" si="7"/>
        <v>31.3978494623656</v>
      </c>
      <c r="Z419" s="1">
        <f t="shared" si="8"/>
        <v>46.0869450549451</v>
      </c>
      <c r="AD419" s="1">
        <f t="shared" si="9"/>
        <v>37.6086666666667</v>
      </c>
      <c r="AG419" s="1">
        <f t="shared" ref="AG419:AK419" si="124">AG382*1000</f>
        <v>7.75165775401069</v>
      </c>
      <c r="AI419" s="1">
        <f t="shared" si="124"/>
        <v>5.0562962962963</v>
      </c>
      <c r="AK419" s="1">
        <f t="shared" si="124"/>
        <v>16.4495852534562</v>
      </c>
      <c r="AM419" s="1">
        <f t="shared" ref="AM419:AQ419" si="125">AM382*1000</f>
        <v>11.930752688172</v>
      </c>
      <c r="AO419" s="1">
        <f t="shared" si="125"/>
        <v>27.9907575757576</v>
      </c>
      <c r="AQ419" s="1">
        <f t="shared" si="125"/>
        <v>23.1532631578947</v>
      </c>
      <c r="AS419" s="1">
        <f t="shared" si="12"/>
        <v>36.9767441860465</v>
      </c>
      <c r="AU419" s="1">
        <f t="shared" si="13"/>
        <v>31.304347826087</v>
      </c>
      <c r="AW419" s="1">
        <f t="shared" si="14"/>
        <v>45.9734513274336</v>
      </c>
      <c r="AZ419" s="1">
        <f t="shared" si="15"/>
        <v>37.4857142857143</v>
      </c>
      <c r="BF419" s="1">
        <f t="shared" ref="BF419:BJ419" si="126">BF382*1000</f>
        <v>7.37732620320856</v>
      </c>
      <c r="BH419" s="1">
        <f t="shared" si="126"/>
        <v>4.37107142857143</v>
      </c>
      <c r="BJ419" s="1">
        <f t="shared" si="126"/>
        <v>17.9268292682927</v>
      </c>
      <c r="BL419" s="1">
        <f t="shared" ref="BL419:BP419" si="127">BL382*1000</f>
        <v>13.8541666666667</v>
      </c>
      <c r="BN419" s="1">
        <f t="shared" si="127"/>
        <v>29.9151867219917</v>
      </c>
      <c r="BP419" s="1">
        <f t="shared" si="127"/>
        <v>25.360487804878</v>
      </c>
      <c r="BT419" s="1">
        <f t="shared" si="18"/>
        <v>40.9958506224066</v>
      </c>
      <c r="BX419" s="1">
        <f t="shared" si="19"/>
        <v>34.3298969072165</v>
      </c>
      <c r="CB419" s="1">
        <f t="shared" si="20"/>
        <v>49.2554990215264</v>
      </c>
      <c r="CF419" s="1">
        <f t="shared" ref="CF419:CK419" si="128">CF382*1000</f>
        <v>42.19824</v>
      </c>
      <c r="CI419" s="1">
        <f t="shared" si="128"/>
        <v>7.25928571428571</v>
      </c>
      <c r="CK419" s="1">
        <f t="shared" si="128"/>
        <v>4.29720930232558</v>
      </c>
      <c r="CM419" s="1">
        <f t="shared" ref="CM419:CQ419" si="129">CM382*1000</f>
        <v>17.7926153846154</v>
      </c>
      <c r="CO419" s="1">
        <f t="shared" si="129"/>
        <v>13.6908695652174</v>
      </c>
      <c r="CQ419" s="1">
        <f t="shared" si="129"/>
        <v>29.8007881773399</v>
      </c>
      <c r="CS419" s="1">
        <f t="shared" ref="CS419:CW419" si="130">CS382*1000</f>
        <v>25.2274418604651</v>
      </c>
      <c r="CU419" s="1">
        <f t="shared" si="130"/>
        <v>40.8658008658009</v>
      </c>
      <c r="CW419" s="1">
        <f t="shared" si="130"/>
        <v>34.2307692307692</v>
      </c>
      <c r="CY419" s="1">
        <f t="shared" si="24"/>
        <v>49.1348088531187</v>
      </c>
      <c r="DB419" s="1">
        <f t="shared" si="25"/>
        <v>42.0851063829787</v>
      </c>
    </row>
    <row r="420" spans="2:106">
      <c r="B420" s="1" t="s">
        <v>83</v>
      </c>
      <c r="D420" s="1">
        <f t="shared" si="0"/>
        <v>8.00757281553398</v>
      </c>
      <c r="F420" s="1">
        <f t="shared" si="1"/>
        <v>5.06805970149254</v>
      </c>
      <c r="H420" s="1">
        <f t="shared" si="2"/>
        <v>16.7403314917127</v>
      </c>
      <c r="J420" s="1">
        <f t="shared" si="3"/>
        <v>12.3684210526316</v>
      </c>
      <c r="L420" s="1">
        <f t="shared" si="4"/>
        <v>28.252641509434</v>
      </c>
      <c r="N420" s="1">
        <f t="shared" si="5"/>
        <v>23.2044444444444</v>
      </c>
      <c r="R420" s="1">
        <f t="shared" si="6"/>
        <v>37.0075757575758</v>
      </c>
      <c r="V420" s="1">
        <f t="shared" si="7"/>
        <v>31.5929203539823</v>
      </c>
      <c r="Z420" s="1">
        <f t="shared" si="8"/>
        <v>46.4722321428572</v>
      </c>
      <c r="AD420" s="1">
        <f t="shared" si="9"/>
        <v>38.7974857142857</v>
      </c>
      <c r="AG420" s="1">
        <f t="shared" ref="AG420:AK420" si="131">AG383*1000</f>
        <v>7.74483516483516</v>
      </c>
      <c r="AI420" s="1">
        <f t="shared" si="131"/>
        <v>4.92115942028985</v>
      </c>
      <c r="AK420" s="1">
        <f t="shared" si="131"/>
        <v>16.6298445595855</v>
      </c>
      <c r="AM420" s="1">
        <f t="shared" ref="AM420:AQ420" si="132">AM383*1000</f>
        <v>12.2635051546392</v>
      </c>
      <c r="AO420" s="1">
        <f t="shared" si="132"/>
        <v>28.1177777777778</v>
      </c>
      <c r="AQ420" s="1">
        <f t="shared" si="132"/>
        <v>23.0712820512821</v>
      </c>
      <c r="AS420" s="1">
        <f t="shared" si="12"/>
        <v>36.8776371308017</v>
      </c>
      <c r="AU420" s="1">
        <f t="shared" si="13"/>
        <v>31.505376344086</v>
      </c>
      <c r="AW420" s="1">
        <f t="shared" si="14"/>
        <v>46.3492063492064</v>
      </c>
      <c r="AZ420" s="1">
        <f t="shared" si="15"/>
        <v>38.659217877095</v>
      </c>
      <c r="BF420" s="1">
        <f t="shared" ref="BF420:BJ420" si="133">BF383*1000</f>
        <v>7.23885057471264</v>
      </c>
      <c r="BH420" s="1">
        <f t="shared" si="133"/>
        <v>4.34144927536232</v>
      </c>
      <c r="BJ420" s="1">
        <f t="shared" si="133"/>
        <v>17.942238267148</v>
      </c>
      <c r="BL420" s="1">
        <f t="shared" ref="BL420:BP420" si="134">BL383*1000</f>
        <v>13.8216560509554</v>
      </c>
      <c r="BN420" s="1">
        <f t="shared" si="134"/>
        <v>30.0398333333333</v>
      </c>
      <c r="BP420" s="1">
        <f t="shared" si="134"/>
        <v>25.208085106383</v>
      </c>
      <c r="BT420" s="1">
        <f t="shared" si="18"/>
        <v>41.244635193133</v>
      </c>
      <c r="BX420" s="1">
        <f t="shared" si="19"/>
        <v>34.297520661157</v>
      </c>
      <c r="CB420" s="1">
        <f t="shared" si="20"/>
        <v>49.4873228346457</v>
      </c>
      <c r="CF420" s="1">
        <f t="shared" ref="CF420:CK420" si="135">CF383*1000</f>
        <v>42.3535537190083</v>
      </c>
      <c r="CI420" s="1">
        <f t="shared" si="135"/>
        <v>7.14043956043956</v>
      </c>
      <c r="CK420" s="1">
        <f t="shared" si="135"/>
        <v>4.21156626506024</v>
      </c>
      <c r="CM420" s="1">
        <f t="shared" ref="CM420:CQ420" si="136">CM383*1000</f>
        <v>17.8281132075472</v>
      </c>
      <c r="CO420" s="1">
        <f t="shared" si="136"/>
        <v>13.7329292929293</v>
      </c>
      <c r="CQ420" s="1">
        <f t="shared" si="136"/>
        <v>29.9141176470588</v>
      </c>
      <c r="CS420" s="1">
        <f t="shared" ref="CS420:CW420" si="137">CS383*1000</f>
        <v>25.0501098901099</v>
      </c>
      <c r="CU420" s="1">
        <f t="shared" si="137"/>
        <v>41.1392405063291</v>
      </c>
      <c r="CW420" s="1">
        <f t="shared" si="137"/>
        <v>34.1379310344828</v>
      </c>
      <c r="CY420" s="1">
        <f t="shared" si="24"/>
        <v>49.3724696356275</v>
      </c>
      <c r="DB420" s="1">
        <f t="shared" si="25"/>
        <v>42.2270742358079</v>
      </c>
    </row>
    <row r="421" spans="2:106">
      <c r="B421" s="1" t="s">
        <v>83</v>
      </c>
      <c r="D421" s="1">
        <f t="shared" si="0"/>
        <v>7.83088888888889</v>
      </c>
      <c r="F421" s="1">
        <f t="shared" si="1"/>
        <v>4.99153846153846</v>
      </c>
      <c r="H421" s="1">
        <f t="shared" si="2"/>
        <v>16.8783068783069</v>
      </c>
      <c r="J421" s="1">
        <f t="shared" si="3"/>
        <v>12.1428571428571</v>
      </c>
      <c r="L421" s="1">
        <f t="shared" si="4"/>
        <v>28.4303389830508</v>
      </c>
      <c r="N421" s="1">
        <f t="shared" si="5"/>
        <v>23.1712941176471</v>
      </c>
      <c r="R421" s="1">
        <f t="shared" si="6"/>
        <v>37.0742358078603</v>
      </c>
      <c r="V421" s="1">
        <f t="shared" si="7"/>
        <v>31.6494845360825</v>
      </c>
      <c r="Z421" s="1">
        <f t="shared" si="8"/>
        <v>46.060306345733</v>
      </c>
      <c r="AD421" s="1">
        <f t="shared" si="9"/>
        <v>38.2733333333333</v>
      </c>
      <c r="AG421" s="1">
        <f t="shared" ref="AG421:AK421" si="138">AG384*1000</f>
        <v>7.61924324324324</v>
      </c>
      <c r="AI421" s="1">
        <f t="shared" si="138"/>
        <v>4.86615384615384</v>
      </c>
      <c r="AK421" s="1">
        <f t="shared" si="138"/>
        <v>16.7817085427136</v>
      </c>
      <c r="AM421" s="1">
        <f t="shared" ref="AM421:AQ421" si="139">AM384*1000</f>
        <v>12.0136842105263</v>
      </c>
      <c r="AO421" s="1">
        <f t="shared" si="139"/>
        <v>28.2969294605809</v>
      </c>
      <c r="AQ421" s="1">
        <f t="shared" si="139"/>
        <v>23.0536470588235</v>
      </c>
      <c r="AS421" s="1">
        <f t="shared" si="12"/>
        <v>36.9333333333333</v>
      </c>
      <c r="AU421" s="1">
        <f t="shared" si="13"/>
        <v>31.4893617021277</v>
      </c>
      <c r="AW421" s="1">
        <f t="shared" si="14"/>
        <v>45.9465478841871</v>
      </c>
      <c r="AZ421" s="1">
        <f t="shared" si="15"/>
        <v>38.1547619047619</v>
      </c>
      <c r="BF421" s="1">
        <f t="shared" ref="BF421:BJ421" si="140">BF384*1000</f>
        <v>7.4478</v>
      </c>
      <c r="BH421" s="1">
        <f t="shared" si="140"/>
        <v>4.23027027027027</v>
      </c>
      <c r="BJ421" s="1">
        <f t="shared" si="140"/>
        <v>17.9679144385027</v>
      </c>
      <c r="BL421" s="1">
        <f t="shared" ref="BL421:BP421" si="141">BL384*1000</f>
        <v>13.801652892562</v>
      </c>
      <c r="BN421" s="1">
        <f t="shared" si="141"/>
        <v>29.8806274509804</v>
      </c>
      <c r="BP421" s="1">
        <f t="shared" si="141"/>
        <v>25.1504615384615</v>
      </c>
      <c r="BT421" s="1">
        <f t="shared" si="18"/>
        <v>41.0280373831776</v>
      </c>
      <c r="BX421" s="1">
        <f t="shared" si="19"/>
        <v>34.3396226415094</v>
      </c>
      <c r="CB421" s="1">
        <f t="shared" si="20"/>
        <v>49.4003193612775</v>
      </c>
      <c r="CF421" s="1">
        <f t="shared" ref="CF421:CK421" si="142">CF384*1000</f>
        <v>42.4778861788618</v>
      </c>
      <c r="CI421" s="1">
        <f t="shared" si="142"/>
        <v>7.29632183908046</v>
      </c>
      <c r="CK421" s="1">
        <f t="shared" si="142"/>
        <v>4.17918367346939</v>
      </c>
      <c r="CM421" s="1">
        <f t="shared" ref="CM421:CQ421" si="143">CM384*1000</f>
        <v>17.8236956521739</v>
      </c>
      <c r="CO421" s="1">
        <f t="shared" si="143"/>
        <v>13.6407476635514</v>
      </c>
      <c r="CQ421" s="1">
        <f t="shared" si="143"/>
        <v>29.7758222222222</v>
      </c>
      <c r="CS421" s="1">
        <f t="shared" ref="CS421:CW421" si="144">CS384*1000</f>
        <v>25.0434285714286</v>
      </c>
      <c r="CU421" s="1">
        <f t="shared" si="144"/>
        <v>40.8823529411765</v>
      </c>
      <c r="CW421" s="1">
        <f t="shared" si="144"/>
        <v>34.2574257425743</v>
      </c>
      <c r="CY421" s="1">
        <f t="shared" si="24"/>
        <v>49.3047034764826</v>
      </c>
      <c r="DB421" s="1">
        <f t="shared" si="25"/>
        <v>42.3376623376623</v>
      </c>
    </row>
    <row r="422" spans="2:106">
      <c r="B422" s="1" t="s">
        <v>84</v>
      </c>
      <c r="D422" s="1">
        <f t="shared" si="0"/>
        <v>8.18379746835443</v>
      </c>
      <c r="F422" s="1">
        <f t="shared" si="1"/>
        <v>4.95099099099099</v>
      </c>
      <c r="H422" s="1">
        <f t="shared" si="2"/>
        <v>17.3557692307692</v>
      </c>
      <c r="J422" s="1">
        <f t="shared" si="3"/>
        <v>14.6153846153846</v>
      </c>
      <c r="L422" s="1">
        <f t="shared" si="4"/>
        <v>28.675867768595</v>
      </c>
      <c r="N422" s="1">
        <f t="shared" si="5"/>
        <v>24.884</v>
      </c>
      <c r="R422" s="1">
        <f t="shared" si="6"/>
        <v>38.2142857142857</v>
      </c>
      <c r="V422" s="1">
        <f t="shared" si="7"/>
        <v>32.621359223301</v>
      </c>
      <c r="Z422" s="1">
        <f t="shared" si="8"/>
        <v>47.4990178571429</v>
      </c>
      <c r="AD422" s="1">
        <f t="shared" si="9"/>
        <v>40.4165269461078</v>
      </c>
      <c r="AG422" s="1">
        <f t="shared" ref="AG422:AK422" si="145">AG385*1000</f>
        <v>8.00661016949153</v>
      </c>
      <c r="AI422" s="1">
        <f t="shared" si="145"/>
        <v>4.99463414634146</v>
      </c>
      <c r="AK422" s="1">
        <f t="shared" si="145"/>
        <v>17.2301785714286</v>
      </c>
      <c r="AM422" s="1">
        <f t="shared" ref="AM422:AQ422" si="146">AM385*1000</f>
        <v>14.5003973509934</v>
      </c>
      <c r="AO422" s="1">
        <f t="shared" si="146"/>
        <v>28.5574576271186</v>
      </c>
      <c r="AQ422" s="1">
        <f t="shared" si="146"/>
        <v>24.7566666666667</v>
      </c>
      <c r="AS422" s="1">
        <f t="shared" si="12"/>
        <v>38.0888888888889</v>
      </c>
      <c r="AU422" s="1">
        <f t="shared" si="13"/>
        <v>32.4742268041237</v>
      </c>
      <c r="AW422" s="1">
        <f t="shared" si="14"/>
        <v>47.3696145124717</v>
      </c>
      <c r="AZ422" s="1">
        <f t="shared" si="15"/>
        <v>40.3030303030303</v>
      </c>
      <c r="BF422" s="1">
        <f t="shared" ref="BF422:BJ422" si="147">BF385*1000</f>
        <v>7.50967136150235</v>
      </c>
      <c r="BH422" s="1">
        <f t="shared" si="147"/>
        <v>4.4956</v>
      </c>
      <c r="BJ422" s="1">
        <f t="shared" si="147"/>
        <v>17.9292929292929</v>
      </c>
      <c r="BL422" s="1">
        <f t="shared" ref="BL422:BP422" si="148">BL385*1000</f>
        <v>13.7878787878788</v>
      </c>
      <c r="BN422" s="1">
        <f t="shared" si="148"/>
        <v>29.6798181818182</v>
      </c>
      <c r="BP422" s="1">
        <f t="shared" si="148"/>
        <v>25.0549397590361</v>
      </c>
      <c r="BT422" s="1">
        <f t="shared" si="18"/>
        <v>40.952380952381</v>
      </c>
      <c r="BX422" s="1">
        <f t="shared" si="19"/>
        <v>34.0579710144928</v>
      </c>
      <c r="CB422" s="1">
        <f t="shared" si="20"/>
        <v>49.3324444444444</v>
      </c>
      <c r="CF422" s="1">
        <f t="shared" ref="CF422:CK422" si="149">CF385*1000</f>
        <v>42.6702834008097</v>
      </c>
      <c r="CI422" s="1">
        <f t="shared" si="149"/>
        <v>7.36891428571429</v>
      </c>
      <c r="CK422" s="1">
        <f t="shared" si="149"/>
        <v>4.41348837209302</v>
      </c>
      <c r="CM422" s="1">
        <f t="shared" ref="CM422:CQ422" si="150">CM385*1000</f>
        <v>17.7961467889908</v>
      </c>
      <c r="CO422" s="1">
        <f t="shared" si="150"/>
        <v>13.6731034482759</v>
      </c>
      <c r="CQ422" s="1">
        <f t="shared" si="150"/>
        <v>29.5392660550459</v>
      </c>
      <c r="CS422" s="1">
        <f t="shared" ref="CS422:CW422" si="151">CS385*1000</f>
        <v>24.9439175257732</v>
      </c>
      <c r="CU422" s="1">
        <f t="shared" si="151"/>
        <v>40.814479638009</v>
      </c>
      <c r="CW422" s="1">
        <f t="shared" si="151"/>
        <v>33.9393939393939</v>
      </c>
      <c r="CY422" s="1">
        <f t="shared" si="24"/>
        <v>49.2181069958848</v>
      </c>
      <c r="DB422" s="1">
        <f t="shared" si="25"/>
        <v>42.5321888412017</v>
      </c>
    </row>
    <row r="423" spans="2:106">
      <c r="B423" s="1" t="s">
        <v>84</v>
      </c>
      <c r="D423" s="1">
        <f t="shared" si="0"/>
        <v>8.08260536398468</v>
      </c>
      <c r="F423" s="1">
        <f t="shared" si="1"/>
        <v>5.2309375</v>
      </c>
      <c r="H423" s="1">
        <f t="shared" si="2"/>
        <v>17.4146341463415</v>
      </c>
      <c r="J423" s="1">
        <f t="shared" si="3"/>
        <v>14.0140845070423</v>
      </c>
      <c r="L423" s="1">
        <f t="shared" si="4"/>
        <v>28.8070758122744</v>
      </c>
      <c r="N423" s="1">
        <f t="shared" si="5"/>
        <v>24.7463333333333</v>
      </c>
      <c r="R423" s="1">
        <f t="shared" si="6"/>
        <v>38.2608695652174</v>
      </c>
      <c r="V423" s="1">
        <f t="shared" si="7"/>
        <v>32.7586206896552</v>
      </c>
      <c r="Z423" s="1">
        <f t="shared" si="8"/>
        <v>47.555067264574</v>
      </c>
      <c r="AD423" s="1">
        <f t="shared" si="9"/>
        <v>40.406783625731</v>
      </c>
      <c r="AG423" s="1">
        <f t="shared" ref="AG423:AK423" si="152">AG386*1000</f>
        <v>7.90591836734694</v>
      </c>
      <c r="AI423" s="1">
        <f t="shared" si="152"/>
        <v>5.16359550561798</v>
      </c>
      <c r="AK423" s="1">
        <f t="shared" si="152"/>
        <v>17.3017228464419</v>
      </c>
      <c r="AM423" s="1">
        <f t="shared" ref="AM423:AQ423" si="153">AM386*1000</f>
        <v>13.8637735849057</v>
      </c>
      <c r="AO423" s="1">
        <f t="shared" si="153"/>
        <v>28.6855598455598</v>
      </c>
      <c r="AQ423" s="1">
        <f t="shared" si="153"/>
        <v>24.6035294117647</v>
      </c>
      <c r="AS423" s="1">
        <f t="shared" si="12"/>
        <v>38.1481481481481</v>
      </c>
      <c r="AU423" s="1">
        <f t="shared" si="13"/>
        <v>32.6829268292683</v>
      </c>
      <c r="AW423" s="1">
        <f t="shared" si="14"/>
        <v>47.4279379157428</v>
      </c>
      <c r="AZ423" s="1">
        <f t="shared" si="15"/>
        <v>40.2958579881657</v>
      </c>
      <c r="BF423" s="1">
        <f t="shared" ref="BF423:BJ423" si="154">BF386*1000</f>
        <v>7.4627397260274</v>
      </c>
      <c r="BH423" s="1">
        <f t="shared" si="154"/>
        <v>4.42681818181818</v>
      </c>
      <c r="BJ423" s="1">
        <f t="shared" si="154"/>
        <v>17.9342723004695</v>
      </c>
      <c r="BL423" s="1">
        <f t="shared" ref="BL423:BP423" si="155">BL386*1000</f>
        <v>13.8129496402878</v>
      </c>
      <c r="BN423" s="1">
        <f t="shared" si="155"/>
        <v>29.738354978355</v>
      </c>
      <c r="BP423" s="1">
        <f t="shared" si="155"/>
        <v>25.2573684210526</v>
      </c>
      <c r="BT423" s="1">
        <f t="shared" si="18"/>
        <v>40.9913793103448</v>
      </c>
      <c r="BX423" s="1">
        <f t="shared" si="19"/>
        <v>34.0449438202247</v>
      </c>
      <c r="CB423" s="1">
        <f t="shared" si="20"/>
        <v>49.0210778443114</v>
      </c>
      <c r="CF423" s="1">
        <f t="shared" ref="CF423:CK423" si="156">CF386*1000</f>
        <v>42.114356846473</v>
      </c>
      <c r="CI423" s="1">
        <f t="shared" si="156"/>
        <v>7.36263473053892</v>
      </c>
      <c r="CK423" s="1">
        <f t="shared" si="156"/>
        <v>4.2963440860215</v>
      </c>
      <c r="CM423" s="1">
        <f t="shared" ref="CM423:CQ423" si="157">CM386*1000</f>
        <v>17.8224267782427</v>
      </c>
      <c r="CO423" s="1">
        <f t="shared" si="157"/>
        <v>13.6531707317073</v>
      </c>
      <c r="CQ423" s="1">
        <f t="shared" si="157"/>
        <v>29.6293087557604</v>
      </c>
      <c r="CS423" s="1">
        <f t="shared" ref="CS423:CW423" si="158">CS386*1000</f>
        <v>25.1111627906977</v>
      </c>
      <c r="CU423" s="1">
        <f t="shared" si="158"/>
        <v>40.8810572687225</v>
      </c>
      <c r="CW423" s="1">
        <f t="shared" si="158"/>
        <v>33.9423076923077</v>
      </c>
      <c r="CY423" s="1">
        <f t="shared" si="24"/>
        <v>48.9026915113872</v>
      </c>
      <c r="DB423" s="1">
        <f t="shared" si="25"/>
        <v>41.9911504424779</v>
      </c>
    </row>
    <row r="424" spans="2:106">
      <c r="B424" s="1" t="s">
        <v>84</v>
      </c>
      <c r="D424" s="1">
        <f t="shared" si="0"/>
        <v>7.78634615384615</v>
      </c>
      <c r="F424" s="1">
        <f t="shared" si="1"/>
        <v>5.05241379310345</v>
      </c>
      <c r="H424" s="1">
        <f t="shared" si="2"/>
        <v>17.5</v>
      </c>
      <c r="J424" s="1">
        <f t="shared" si="3"/>
        <v>13.963963963964</v>
      </c>
      <c r="L424" s="1">
        <f t="shared" si="4"/>
        <v>28.6136923076923</v>
      </c>
      <c r="N424" s="1">
        <f t="shared" si="5"/>
        <v>24.7941333333333</v>
      </c>
      <c r="R424" s="1">
        <f t="shared" si="6"/>
        <v>38.3783783783784</v>
      </c>
      <c r="V424" s="1">
        <f t="shared" si="7"/>
        <v>32.1917808219178</v>
      </c>
      <c r="Z424" s="1">
        <f t="shared" si="8"/>
        <v>46.9238053097345</v>
      </c>
      <c r="AD424" s="1">
        <f t="shared" si="9"/>
        <v>39.8811627906977</v>
      </c>
      <c r="AG424" s="1">
        <f t="shared" ref="AG424:AK424" si="159">AG387*1000</f>
        <v>7.61671957671958</v>
      </c>
      <c r="AI424" s="1">
        <f t="shared" si="159"/>
        <v>4.94021978021978</v>
      </c>
      <c r="AK424" s="1">
        <f t="shared" si="159"/>
        <v>17.3821097046413</v>
      </c>
      <c r="AM424" s="1">
        <f t="shared" ref="AM424:AQ424" si="160">AM387*1000</f>
        <v>13.8276635514019</v>
      </c>
      <c r="AO424" s="1">
        <f t="shared" si="160"/>
        <v>28.4866666666667</v>
      </c>
      <c r="AQ424" s="1">
        <f t="shared" si="160"/>
        <v>24.6460465116279</v>
      </c>
      <c r="AS424" s="1">
        <f t="shared" si="12"/>
        <v>38.2683982683983</v>
      </c>
      <c r="AU424" s="1">
        <f t="shared" si="13"/>
        <v>32.0253164556962</v>
      </c>
      <c r="AW424" s="1">
        <f t="shared" si="14"/>
        <v>46.8008948545861</v>
      </c>
      <c r="AZ424" s="1">
        <f t="shared" si="15"/>
        <v>39.7674418604651</v>
      </c>
      <c r="BF424" s="1">
        <f t="shared" ref="BF424:BJ424" si="161">BF387*1000</f>
        <v>7.45969543147208</v>
      </c>
      <c r="BH424" s="1">
        <f t="shared" si="161"/>
        <v>4.37041666666667</v>
      </c>
      <c r="BJ424" s="1">
        <f t="shared" si="161"/>
        <v>17.8853046594982</v>
      </c>
      <c r="BL424" s="1">
        <f t="shared" ref="BL424:BP424" si="162">BL387*1000</f>
        <v>13.8167938931298</v>
      </c>
      <c r="BN424" s="1">
        <f t="shared" si="162"/>
        <v>29.8307949790795</v>
      </c>
      <c r="BP424" s="1">
        <f t="shared" si="162"/>
        <v>25.3662962962963</v>
      </c>
      <c r="BT424" s="1">
        <f t="shared" si="18"/>
        <v>41.1111111111111</v>
      </c>
      <c r="BX424" s="1">
        <f t="shared" si="19"/>
        <v>34.0566037735849</v>
      </c>
      <c r="CB424" s="1">
        <f t="shared" si="20"/>
        <v>49.144254473161</v>
      </c>
      <c r="CF424" s="1">
        <f t="shared" ref="CF424:CK424" si="163">CF387*1000</f>
        <v>42.4261728395062</v>
      </c>
      <c r="CI424" s="1">
        <f t="shared" si="163"/>
        <v>7.35572327044025</v>
      </c>
      <c r="CK424" s="1">
        <f t="shared" si="163"/>
        <v>4.26292682926829</v>
      </c>
      <c r="CM424" s="1">
        <f t="shared" ref="CM424:CQ424" si="164">CM387*1000</f>
        <v>17.757510373444</v>
      </c>
      <c r="CO424" s="1">
        <f t="shared" si="164"/>
        <v>13.680350877193</v>
      </c>
      <c r="CQ424" s="1">
        <f t="shared" si="164"/>
        <v>29.7027848101266</v>
      </c>
      <c r="CS424" s="1">
        <f t="shared" ref="CS424:CW424" si="165">CS387*1000</f>
        <v>25.2431683168317</v>
      </c>
      <c r="CU424" s="1">
        <f t="shared" si="165"/>
        <v>40.995670995671</v>
      </c>
      <c r="CW424" s="1">
        <f t="shared" si="165"/>
        <v>33.960396039604</v>
      </c>
      <c r="CY424" s="1">
        <f t="shared" si="24"/>
        <v>49.0224032586558</v>
      </c>
      <c r="DB424" s="1">
        <f t="shared" si="25"/>
        <v>42.2943722943723</v>
      </c>
    </row>
    <row r="425" spans="2:106">
      <c r="B425" s="1" t="s">
        <v>85</v>
      </c>
      <c r="D425" s="1">
        <f t="shared" si="0"/>
        <v>8.72224489795918</v>
      </c>
      <c r="F425" s="1">
        <f t="shared" si="1"/>
        <v>5.72327272727273</v>
      </c>
      <c r="H425" s="1">
        <f t="shared" si="2"/>
        <v>17.6126126126126</v>
      </c>
      <c r="J425" s="1">
        <f t="shared" si="3"/>
        <v>14.5588235294118</v>
      </c>
      <c r="L425" s="1">
        <f t="shared" si="4"/>
        <v>29.5502068965517</v>
      </c>
      <c r="N425" s="1">
        <f t="shared" si="5"/>
        <v>24.9571653543307</v>
      </c>
      <c r="R425" s="1">
        <f t="shared" si="6"/>
        <v>39.3562231759657</v>
      </c>
      <c r="V425" s="1">
        <f t="shared" si="7"/>
        <v>33.8983050847458</v>
      </c>
      <c r="Z425" s="1">
        <f t="shared" si="8"/>
        <v>46.0368134171908</v>
      </c>
      <c r="AD425" s="1">
        <f t="shared" si="9"/>
        <v>38.9425125628141</v>
      </c>
      <c r="AG425" s="1">
        <f t="shared" ref="AG425:AK425" si="166">AG388*1000</f>
        <v>8.46754098360656</v>
      </c>
      <c r="AI425" s="1">
        <f t="shared" si="166"/>
        <v>5.60775510204081</v>
      </c>
      <c r="AK425" s="1">
        <f t="shared" si="166"/>
        <v>17.4872727272727</v>
      </c>
      <c r="AM425" s="1">
        <f t="shared" ref="AM425:AQ425" si="167">AM388*1000</f>
        <v>14.485306122449</v>
      </c>
      <c r="AO425" s="1">
        <f t="shared" si="167"/>
        <v>29.4353246753247</v>
      </c>
      <c r="AQ425" s="1">
        <f t="shared" si="167"/>
        <v>24.840824742268</v>
      </c>
      <c r="AS425" s="1">
        <f t="shared" si="12"/>
        <v>39.2460317460318</v>
      </c>
      <c r="AU425" s="1">
        <f t="shared" si="13"/>
        <v>33.8372093023256</v>
      </c>
      <c r="AW425" s="1">
        <f t="shared" si="14"/>
        <v>45.9061833688699</v>
      </c>
      <c r="AZ425" s="1">
        <f t="shared" si="15"/>
        <v>38.8205128205128</v>
      </c>
      <c r="BF425" s="1">
        <f t="shared" ref="BF425:BJ425" si="168">BF388*1000</f>
        <v>7.83034482758621</v>
      </c>
      <c r="BH425" s="1">
        <f t="shared" si="168"/>
        <v>4.68592592592593</v>
      </c>
      <c r="BJ425" s="1">
        <f t="shared" si="168"/>
        <v>17.9910714285714</v>
      </c>
      <c r="BL425" s="1">
        <f t="shared" ref="BL425:BP425" si="169">BL388*1000</f>
        <v>13.8947368421053</v>
      </c>
      <c r="BN425" s="1">
        <f t="shared" si="169"/>
        <v>30.2047933884298</v>
      </c>
      <c r="BP425" s="1">
        <f t="shared" si="169"/>
        <v>25.5317857142857</v>
      </c>
      <c r="BT425" s="1">
        <f t="shared" si="18"/>
        <v>41.953488372093</v>
      </c>
      <c r="BX425" s="1">
        <f t="shared" si="19"/>
        <v>34.53125</v>
      </c>
      <c r="CB425" s="1">
        <f t="shared" si="20"/>
        <v>49.6914615384615</v>
      </c>
      <c r="CF425" s="1">
        <f t="shared" ref="CF425:CK425" si="170">CF388*1000</f>
        <v>42.0140711462451</v>
      </c>
      <c r="CI425" s="1">
        <f t="shared" si="170"/>
        <v>7.73308176100629</v>
      </c>
      <c r="CK425" s="1">
        <f t="shared" si="170"/>
        <v>4.51857142857143</v>
      </c>
      <c r="CM425" s="1">
        <f t="shared" ref="CM425:CQ425" si="171">CM388*1000</f>
        <v>17.8781566820277</v>
      </c>
      <c r="CO425" s="1">
        <f t="shared" si="171"/>
        <v>13.8192156862745</v>
      </c>
      <c r="CQ425" s="1">
        <f t="shared" si="171"/>
        <v>30.0861674008811</v>
      </c>
      <c r="CS425" s="1">
        <f t="shared" ref="CS425:CW425" si="172">CS388*1000</f>
        <v>25.3716129032258</v>
      </c>
      <c r="CU425" s="1">
        <f t="shared" si="172"/>
        <v>41.8357487922705</v>
      </c>
      <c r="CW425" s="1">
        <f t="shared" si="172"/>
        <v>34.375</v>
      </c>
      <c r="CY425" s="1">
        <f t="shared" si="24"/>
        <v>49.5669291338583</v>
      </c>
      <c r="DB425" s="1">
        <f t="shared" si="25"/>
        <v>41.906779661017</v>
      </c>
    </row>
    <row r="426" spans="2:106">
      <c r="B426" s="1" t="s">
        <v>85</v>
      </c>
      <c r="D426" s="1">
        <f t="shared" si="0"/>
        <v>8.60866666666667</v>
      </c>
      <c r="F426" s="1">
        <f t="shared" si="1"/>
        <v>5.82809523809524</v>
      </c>
      <c r="H426" s="1">
        <f t="shared" si="2"/>
        <v>17.5980392156863</v>
      </c>
      <c r="J426" s="1">
        <f t="shared" si="3"/>
        <v>14.3373493975904</v>
      </c>
      <c r="L426" s="1">
        <f t="shared" si="4"/>
        <v>29.4839252336449</v>
      </c>
      <c r="N426" s="1">
        <f t="shared" si="5"/>
        <v>24.9908333333333</v>
      </c>
      <c r="R426" s="1">
        <f t="shared" si="6"/>
        <v>39.2576419213974</v>
      </c>
      <c r="V426" s="1">
        <f t="shared" si="7"/>
        <v>33.5555555555556</v>
      </c>
      <c r="Z426" s="1">
        <f t="shared" si="8"/>
        <v>46.6939830508475</v>
      </c>
      <c r="AD426" s="1">
        <f t="shared" si="9"/>
        <v>38.1570149253731</v>
      </c>
      <c r="AG426" s="1">
        <f t="shared" ref="AG426:AK426" si="173">AG389*1000</f>
        <v>8.40915887850467</v>
      </c>
      <c r="AI426" s="1">
        <f t="shared" si="173"/>
        <v>5.85701149425287</v>
      </c>
      <c r="AK426" s="1">
        <f t="shared" si="173"/>
        <v>17.462009569378</v>
      </c>
      <c r="AM426" s="1">
        <f t="shared" ref="AM426:AQ426" si="174">AM389*1000</f>
        <v>14.234347826087</v>
      </c>
      <c r="AO426" s="1">
        <f t="shared" si="174"/>
        <v>29.3847169811321</v>
      </c>
      <c r="AQ426" s="1">
        <f t="shared" si="174"/>
        <v>24.8139759036145</v>
      </c>
      <c r="AS426" s="1">
        <f t="shared" si="12"/>
        <v>39.1324200913242</v>
      </c>
      <c r="AU426" s="1">
        <f t="shared" si="13"/>
        <v>33.4567901234568</v>
      </c>
      <c r="AW426" s="1">
        <f t="shared" si="14"/>
        <v>46.573275862069</v>
      </c>
      <c r="AZ426" s="1">
        <f t="shared" si="15"/>
        <v>38.0327868852459</v>
      </c>
      <c r="BF426" s="1">
        <f t="shared" ref="BF426:BJ426" si="175">BF389*1000</f>
        <v>7.64795180722892</v>
      </c>
      <c r="BH426" s="1">
        <f t="shared" si="175"/>
        <v>4.70730769230769</v>
      </c>
      <c r="BJ426" s="1">
        <f t="shared" si="175"/>
        <v>17.9227053140097</v>
      </c>
      <c r="BL426" s="1">
        <f t="shared" ref="BL426:BP426" si="176">BL389*1000</f>
        <v>13.8679245283019</v>
      </c>
      <c r="BN426" s="1">
        <f t="shared" si="176"/>
        <v>30.1331531531532</v>
      </c>
      <c r="BP426" s="1">
        <f t="shared" si="176"/>
        <v>25.618125</v>
      </c>
      <c r="BT426" s="1">
        <f t="shared" si="18"/>
        <v>41.9502074688797</v>
      </c>
      <c r="BX426" s="1">
        <f t="shared" si="19"/>
        <v>34.5098039215686</v>
      </c>
      <c r="CB426" s="1">
        <f t="shared" si="20"/>
        <v>49.76522417154</v>
      </c>
      <c r="CF426" s="1">
        <f t="shared" ref="CF426:CK426" si="177">CF389*1000</f>
        <v>42.0994552529183</v>
      </c>
      <c r="CI426" s="1">
        <f t="shared" si="177"/>
        <v>7.52505494505495</v>
      </c>
      <c r="CK426" s="1">
        <f t="shared" si="177"/>
        <v>4.6189247311828</v>
      </c>
      <c r="CM426" s="1">
        <f t="shared" ref="CM426:CQ426" si="178">CM389*1000</f>
        <v>17.822037037037</v>
      </c>
      <c r="CO426" s="1">
        <f t="shared" si="178"/>
        <v>13.7821359223301</v>
      </c>
      <c r="CQ426" s="1">
        <f t="shared" si="178"/>
        <v>29.998</v>
      </c>
      <c r="CS426" s="1">
        <f t="shared" ref="CS426:CW426" si="179">CS389*1000</f>
        <v>25.46</v>
      </c>
      <c r="CU426" s="1">
        <f t="shared" si="179"/>
        <v>41.8181818181818</v>
      </c>
      <c r="CW426" s="1">
        <f t="shared" si="179"/>
        <v>34.4329896907216</v>
      </c>
      <c r="CY426" s="1">
        <f t="shared" si="24"/>
        <v>49.6414342629482</v>
      </c>
      <c r="DB426" s="1">
        <f t="shared" si="25"/>
        <v>41.9665271966527</v>
      </c>
    </row>
    <row r="427" spans="2:106">
      <c r="B427" s="1" t="s">
        <v>85</v>
      </c>
      <c r="D427" s="1">
        <f t="shared" si="0"/>
        <v>8.54589211618257</v>
      </c>
      <c r="F427" s="1">
        <f t="shared" si="1"/>
        <v>5.71058823529412</v>
      </c>
      <c r="H427" s="1">
        <f t="shared" si="2"/>
        <v>17.4479166666667</v>
      </c>
      <c r="J427" s="1">
        <f t="shared" si="3"/>
        <v>14.3609022556391</v>
      </c>
      <c r="L427" s="1">
        <f t="shared" si="4"/>
        <v>29.768623853211</v>
      </c>
      <c r="N427" s="1">
        <f t="shared" si="5"/>
        <v>24.9108196721311</v>
      </c>
      <c r="R427" s="1">
        <f t="shared" si="6"/>
        <v>39.3798449612403</v>
      </c>
      <c r="V427" s="1">
        <f t="shared" si="7"/>
        <v>33.2727272727273</v>
      </c>
      <c r="Z427" s="1">
        <f t="shared" si="8"/>
        <v>46.3420661157025</v>
      </c>
      <c r="AD427" s="1">
        <f t="shared" si="9"/>
        <v>37.7413333333333</v>
      </c>
      <c r="AG427" s="1">
        <f t="shared" ref="AG427:AK427" si="180">AG390*1000</f>
        <v>8.36326923076923</v>
      </c>
      <c r="AI427" s="1">
        <f t="shared" si="180"/>
        <v>5.60336448598131</v>
      </c>
      <c r="AK427" s="1">
        <f t="shared" si="180"/>
        <v>17.3312380952381</v>
      </c>
      <c r="AM427" s="1">
        <f t="shared" ref="AM427:AQ427" si="181">AM390*1000</f>
        <v>14.2014953271028</v>
      </c>
      <c r="AO427" s="1">
        <f t="shared" si="181"/>
        <v>29.66622406639</v>
      </c>
      <c r="AQ427" s="1">
        <f t="shared" si="181"/>
        <v>24.8093827160494</v>
      </c>
      <c r="AS427" s="1">
        <f t="shared" si="12"/>
        <v>39.2468619246862</v>
      </c>
      <c r="AU427" s="1">
        <f t="shared" si="13"/>
        <v>33.1645569620253</v>
      </c>
      <c r="AW427" s="1">
        <f t="shared" si="14"/>
        <v>46.2240663900415</v>
      </c>
      <c r="AZ427" s="1">
        <f t="shared" si="15"/>
        <v>37.6020408163265</v>
      </c>
      <c r="BF427" s="1">
        <f t="shared" ref="BF427:BJ427" si="182">BF390*1000</f>
        <v>7.65117318435754</v>
      </c>
      <c r="BH427" s="1">
        <f t="shared" si="182"/>
        <v>4.72645161290323</v>
      </c>
      <c r="BJ427" s="1">
        <f t="shared" si="182"/>
        <v>17.9508196721311</v>
      </c>
      <c r="BL427" s="1">
        <f t="shared" ref="BL427:BP427" si="183">BL390*1000</f>
        <v>13.8953488372093</v>
      </c>
      <c r="BN427" s="1">
        <f t="shared" si="183"/>
        <v>30.166218487395</v>
      </c>
      <c r="BP427" s="1">
        <f t="shared" si="183"/>
        <v>25.6043902439024</v>
      </c>
      <c r="BT427" s="1">
        <f t="shared" si="18"/>
        <v>41.7826086956522</v>
      </c>
      <c r="BX427" s="1">
        <f t="shared" si="19"/>
        <v>34.5882352941177</v>
      </c>
      <c r="CB427" s="1">
        <f t="shared" si="20"/>
        <v>49.7073151750973</v>
      </c>
      <c r="CF427" s="1">
        <f t="shared" ref="CF427:CK427" si="184">CF390*1000</f>
        <v>42.3698023715415</v>
      </c>
      <c r="CI427" s="1">
        <f t="shared" si="184"/>
        <v>7.54034285714286</v>
      </c>
      <c r="CK427" s="1">
        <f t="shared" si="184"/>
        <v>4.63761904761905</v>
      </c>
      <c r="CM427" s="1">
        <f t="shared" ref="CM427:CQ427" si="185">CM390*1000</f>
        <v>17.8394713656388</v>
      </c>
      <c r="CO427" s="1">
        <f t="shared" si="185"/>
        <v>13.75648</v>
      </c>
      <c r="CQ427" s="1">
        <f t="shared" si="185"/>
        <v>30.0405084745763</v>
      </c>
      <c r="CS427" s="1">
        <f t="shared" ref="CS427:CW427" si="186">CS390*1000</f>
        <v>25.4824390243902</v>
      </c>
      <c r="CU427" s="1">
        <f t="shared" si="186"/>
        <v>41.6363636363636</v>
      </c>
      <c r="CW427" s="1">
        <f t="shared" si="186"/>
        <v>34.4578313253012</v>
      </c>
      <c r="CY427" s="1">
        <f t="shared" si="24"/>
        <v>49.5791583166333</v>
      </c>
      <c r="DB427" s="1">
        <f t="shared" si="25"/>
        <v>42.2727272727273</v>
      </c>
    </row>
    <row r="428" spans="2:106">
      <c r="B428" s="1" t="s">
        <v>86</v>
      </c>
      <c r="D428" s="1">
        <f t="shared" si="0"/>
        <v>7.85062146892655</v>
      </c>
      <c r="F428" s="1">
        <f t="shared" si="1"/>
        <v>4.995</v>
      </c>
      <c r="H428" s="1">
        <f t="shared" si="2"/>
        <v>16.780487804878</v>
      </c>
      <c r="J428" s="1">
        <f t="shared" si="3"/>
        <v>12.0689655172414</v>
      </c>
      <c r="L428" s="1">
        <f t="shared" si="4"/>
        <v>28.2459829059829</v>
      </c>
      <c r="N428" s="1">
        <f t="shared" si="5"/>
        <v>23.0649504950495</v>
      </c>
      <c r="R428" s="1">
        <f t="shared" si="6"/>
        <v>37.1359223300971</v>
      </c>
      <c r="V428" s="1">
        <f t="shared" si="7"/>
        <v>31.3793103448276</v>
      </c>
      <c r="Z428" s="1">
        <f t="shared" si="8"/>
        <v>46.486711409396</v>
      </c>
      <c r="AD428" s="1">
        <f t="shared" si="9"/>
        <v>37.963615819209</v>
      </c>
      <c r="AG428" s="1">
        <f t="shared" ref="AG428:AK428" si="187">AG391*1000</f>
        <v>7.54979166666667</v>
      </c>
      <c r="AI428" s="1">
        <f t="shared" si="187"/>
        <v>4.8440404040404</v>
      </c>
      <c r="AK428" s="1">
        <f t="shared" si="187"/>
        <v>16.6649612403101</v>
      </c>
      <c r="AM428" s="1">
        <f t="shared" ref="AM428:AQ428" si="188">AM391*1000</f>
        <v>11.9147474747475</v>
      </c>
      <c r="AO428" s="1">
        <f t="shared" si="188"/>
        <v>28.1121052631579</v>
      </c>
      <c r="AQ428" s="1">
        <f t="shared" si="188"/>
        <v>22.954693877551</v>
      </c>
      <c r="AS428" s="1">
        <f t="shared" si="12"/>
        <v>37.0334928229665</v>
      </c>
      <c r="AU428" s="1">
        <f t="shared" si="13"/>
        <v>31.219512195122</v>
      </c>
      <c r="AW428" s="1">
        <f t="shared" si="14"/>
        <v>46.3718820861678</v>
      </c>
      <c r="AZ428" s="1">
        <f t="shared" si="15"/>
        <v>37.8612716763006</v>
      </c>
      <c r="BF428" s="1">
        <f t="shared" ref="BF428:BJ428" si="189">BF391*1000</f>
        <v>7.32455445544554</v>
      </c>
      <c r="BH428" s="1">
        <f t="shared" si="189"/>
        <v>4.36275862068965</v>
      </c>
      <c r="BJ428" s="1">
        <f t="shared" si="189"/>
        <v>17.9185520361991</v>
      </c>
      <c r="BL428" s="1">
        <f t="shared" ref="BL428:BP428" si="190">BL391*1000</f>
        <v>13.8235294117647</v>
      </c>
      <c r="BN428" s="1">
        <f t="shared" si="190"/>
        <v>29.9245756457565</v>
      </c>
      <c r="BP428" s="1">
        <f t="shared" si="190"/>
        <v>25.1933858267717</v>
      </c>
      <c r="BT428" s="1">
        <f t="shared" si="18"/>
        <v>41.030534351145</v>
      </c>
      <c r="BX428" s="1">
        <f t="shared" si="19"/>
        <v>34.2962962962963</v>
      </c>
      <c r="CB428" s="1">
        <f t="shared" si="20"/>
        <v>49.2977154308617</v>
      </c>
      <c r="CF428" s="1">
        <f t="shared" ref="CF428:CK428" si="191">CF391*1000</f>
        <v>42.1558506224066</v>
      </c>
      <c r="CI428" s="1">
        <f t="shared" si="191"/>
        <v>7.21340909090909</v>
      </c>
      <c r="CK428" s="1">
        <f t="shared" si="191"/>
        <v>4.28087912087912</v>
      </c>
      <c r="CM428" s="1">
        <f t="shared" ref="CM428:CQ428" si="192">CM391*1000</f>
        <v>17.7961467889908</v>
      </c>
      <c r="CO428" s="1">
        <f t="shared" si="192"/>
        <v>13.671452991453</v>
      </c>
      <c r="CQ428" s="1">
        <f t="shared" si="192"/>
        <v>29.781645021645</v>
      </c>
      <c r="CS428" s="1">
        <f t="shared" ref="CS428:CW428" si="193">CS391*1000</f>
        <v>25.0770967741935</v>
      </c>
      <c r="CU428" s="1">
        <f t="shared" si="193"/>
        <v>40.9243697478992</v>
      </c>
      <c r="CW428" s="1">
        <f t="shared" si="193"/>
        <v>34.1747572815534</v>
      </c>
      <c r="CY428" s="1">
        <f t="shared" si="24"/>
        <v>49.1752577319588</v>
      </c>
      <c r="DB428" s="1">
        <f t="shared" si="25"/>
        <v>42.0444444444444</v>
      </c>
    </row>
    <row r="429" spans="2:106">
      <c r="B429" s="1" t="s">
        <v>86</v>
      </c>
      <c r="D429" s="1">
        <f t="shared" si="0"/>
        <v>8.12608187134503</v>
      </c>
      <c r="F429" s="1">
        <f t="shared" si="1"/>
        <v>4.936</v>
      </c>
      <c r="H429" s="1">
        <f t="shared" si="2"/>
        <v>16.7727272727273</v>
      </c>
      <c r="J429" s="1">
        <f t="shared" si="3"/>
        <v>12.520325203252</v>
      </c>
      <c r="L429" s="1">
        <f t="shared" si="4"/>
        <v>28.0674482758621</v>
      </c>
      <c r="N429" s="1">
        <f t="shared" si="5"/>
        <v>23.2084671532847</v>
      </c>
      <c r="R429" s="1">
        <f t="shared" si="6"/>
        <v>37.4452554744526</v>
      </c>
      <c r="V429" s="1">
        <f t="shared" si="7"/>
        <v>31.7197452229299</v>
      </c>
      <c r="Z429" s="1">
        <f t="shared" si="8"/>
        <v>46.1664317180617</v>
      </c>
      <c r="AD429" s="1">
        <f t="shared" si="9"/>
        <v>37.442</v>
      </c>
      <c r="AG429" s="1">
        <f t="shared" ref="AG429:AK429" si="194">AG392*1000</f>
        <v>7.98708994708995</v>
      </c>
      <c r="AI429" s="1">
        <f t="shared" si="194"/>
        <v>4.80455696202532</v>
      </c>
      <c r="AK429" s="1">
        <f t="shared" si="194"/>
        <v>16.6498214285714</v>
      </c>
      <c r="AM429" s="1">
        <f t="shared" ref="AM429:AQ429" si="195">AM392*1000</f>
        <v>12.3996153846154</v>
      </c>
      <c r="AO429" s="1">
        <f t="shared" si="195"/>
        <v>27.9444642857143</v>
      </c>
      <c r="AQ429" s="1">
        <f t="shared" si="195"/>
        <v>23.0564179104478</v>
      </c>
      <c r="AS429" s="1">
        <f t="shared" si="12"/>
        <v>37.3106060606061</v>
      </c>
      <c r="AU429" s="1">
        <f t="shared" si="13"/>
        <v>31.6037735849057</v>
      </c>
      <c r="AW429" s="1">
        <f t="shared" si="14"/>
        <v>46.0393873085339</v>
      </c>
      <c r="AZ429" s="1">
        <f t="shared" si="15"/>
        <v>37.3053892215569</v>
      </c>
      <c r="BF429" s="1">
        <f t="shared" ref="BF429:BJ429" si="196">BF392*1000</f>
        <v>7.27022727272727</v>
      </c>
      <c r="BH429" s="1">
        <f t="shared" si="196"/>
        <v>4.39963302752294</v>
      </c>
      <c r="BJ429" s="1">
        <f t="shared" si="196"/>
        <v>17.9310344827586</v>
      </c>
      <c r="BL429" s="1">
        <f t="shared" ref="BL429:BP429" si="197">BL392*1000</f>
        <v>13.8135593220339</v>
      </c>
      <c r="BN429" s="1">
        <f t="shared" si="197"/>
        <v>29.882471042471</v>
      </c>
      <c r="BP429" s="1">
        <f t="shared" si="197"/>
        <v>25.2463333333333</v>
      </c>
      <c r="BT429" s="1">
        <f t="shared" si="18"/>
        <v>40.92</v>
      </c>
      <c r="BX429" s="1">
        <f t="shared" si="19"/>
        <v>34.3307086614173</v>
      </c>
      <c r="CB429" s="1">
        <f t="shared" si="20"/>
        <v>49.2718383838384</v>
      </c>
      <c r="CF429" s="1">
        <f t="shared" ref="CF429:CK429" si="198">CF392*1000</f>
        <v>42.4148333333333</v>
      </c>
      <c r="CI429" s="1">
        <f t="shared" si="198"/>
        <v>7.14043956043956</v>
      </c>
      <c r="CK429" s="1">
        <f t="shared" si="198"/>
        <v>4.24781609195402</v>
      </c>
      <c r="CM429" s="1">
        <f t="shared" ref="CM429:CQ429" si="199">CM392*1000</f>
        <v>17.8344230769231</v>
      </c>
      <c r="CO429" s="1">
        <f t="shared" si="199"/>
        <v>13.6850485436893</v>
      </c>
      <c r="CQ429" s="1">
        <f t="shared" si="199"/>
        <v>29.7512757201646</v>
      </c>
      <c r="CS429" s="1">
        <f t="shared" ref="CS429:CW429" si="200">CS392*1000</f>
        <v>25.0919230769231</v>
      </c>
      <c r="CU429" s="1">
        <f t="shared" si="200"/>
        <v>40.7916666666667</v>
      </c>
      <c r="CW429" s="1">
        <f t="shared" si="200"/>
        <v>34.1964285714286</v>
      </c>
      <c r="CY429" s="1">
        <f t="shared" si="24"/>
        <v>49.149377593361</v>
      </c>
      <c r="DB429" s="1">
        <f t="shared" si="25"/>
        <v>42.2707423580786</v>
      </c>
    </row>
    <row r="430" spans="2:106">
      <c r="B430" s="1" t="s">
        <v>86</v>
      </c>
      <c r="D430" s="1">
        <f t="shared" si="0"/>
        <v>7.98465408805031</v>
      </c>
      <c r="F430" s="1">
        <f t="shared" si="1"/>
        <v>5.149375</v>
      </c>
      <c r="H430" s="1">
        <f t="shared" si="2"/>
        <v>16.72</v>
      </c>
      <c r="J430" s="1">
        <f t="shared" si="3"/>
        <v>11.9387755102041</v>
      </c>
      <c r="L430" s="1">
        <f t="shared" si="4"/>
        <v>28.1285217391304</v>
      </c>
      <c r="N430" s="1">
        <f t="shared" si="5"/>
        <v>23.0054368932039</v>
      </c>
      <c r="R430" s="1">
        <f t="shared" si="6"/>
        <v>37.1314741035857</v>
      </c>
      <c r="V430" s="1">
        <f t="shared" si="7"/>
        <v>31.6666666666667</v>
      </c>
      <c r="Z430" s="1">
        <f t="shared" si="8"/>
        <v>45.7349783549784</v>
      </c>
      <c r="AD430" s="1">
        <f t="shared" si="9"/>
        <v>37.2963218390805</v>
      </c>
      <c r="AG430" s="1">
        <f t="shared" ref="AG430:AK430" si="201">AG393*1000</f>
        <v>7.7478</v>
      </c>
      <c r="AI430" s="1">
        <f t="shared" si="201"/>
        <v>4.99488372093023</v>
      </c>
      <c r="AK430" s="1">
        <f t="shared" si="201"/>
        <v>16.5793162393162</v>
      </c>
      <c r="AM430" s="1">
        <f t="shared" ref="AM430:AQ430" si="202">AM393*1000</f>
        <v>12.0382795698925</v>
      </c>
      <c r="AO430" s="1">
        <f t="shared" si="202"/>
        <v>28.0064730290456</v>
      </c>
      <c r="AQ430" s="1">
        <f t="shared" si="202"/>
        <v>23.01625</v>
      </c>
      <c r="AS430" s="1">
        <f t="shared" si="12"/>
        <v>37.0119521912351</v>
      </c>
      <c r="AU430" s="1">
        <f t="shared" si="13"/>
        <v>31.566265060241</v>
      </c>
      <c r="AW430" s="1">
        <f t="shared" si="14"/>
        <v>45.6108597285068</v>
      </c>
      <c r="AZ430" s="1">
        <f t="shared" si="15"/>
        <v>37.1751412429379</v>
      </c>
      <c r="BF430" s="1">
        <f t="shared" ref="BF430:BJ430" si="203">BF393*1000</f>
        <v>7.35035294117647</v>
      </c>
      <c r="BH430" s="1">
        <f t="shared" si="203"/>
        <v>4.20666666666667</v>
      </c>
      <c r="BJ430" s="1">
        <f t="shared" si="203"/>
        <v>17.9289940828402</v>
      </c>
      <c r="BL430" s="1">
        <f t="shared" ref="BL430:BP430" si="204">BL393*1000</f>
        <v>13.8095238095238</v>
      </c>
      <c r="BN430" s="1">
        <f t="shared" si="204"/>
        <v>29.9151867219917</v>
      </c>
      <c r="BP430" s="1">
        <f t="shared" si="204"/>
        <v>25.1845283018868</v>
      </c>
      <c r="BT430" s="1">
        <f t="shared" si="18"/>
        <v>40.9019607843137</v>
      </c>
      <c r="BX430" s="1">
        <f t="shared" si="19"/>
        <v>34.1566265060241</v>
      </c>
      <c r="CB430" s="1">
        <f t="shared" si="20"/>
        <v>49.1623673469388</v>
      </c>
      <c r="CF430" s="1">
        <f t="shared" ref="CF430:CK430" si="205">CF393*1000</f>
        <v>42.1353225806452</v>
      </c>
      <c r="CI430" s="1">
        <f t="shared" si="205"/>
        <v>7.24888888888889</v>
      </c>
      <c r="CK430" s="1">
        <f t="shared" si="205"/>
        <v>4.12565217391304</v>
      </c>
      <c r="CM430" s="1">
        <f t="shared" ref="CM430:CQ430" si="206">CM393*1000</f>
        <v>17.7867336683417</v>
      </c>
      <c r="CO430" s="1">
        <f t="shared" si="206"/>
        <v>13.7250847457627</v>
      </c>
      <c r="CQ430" s="1">
        <f t="shared" si="206"/>
        <v>29.7889539748954</v>
      </c>
      <c r="CS430" s="1">
        <f t="shared" ref="CS430:CW430" si="207">CS393*1000</f>
        <v>25.039652173913</v>
      </c>
      <c r="CU430" s="1">
        <f t="shared" si="207"/>
        <v>40.7755102040816</v>
      </c>
      <c r="CW430" s="1">
        <f t="shared" si="207"/>
        <v>34.0372670807453</v>
      </c>
      <c r="CY430" s="1">
        <f t="shared" si="24"/>
        <v>49.0376569037657</v>
      </c>
      <c r="DB430" s="1">
        <f t="shared" si="25"/>
        <v>41.9915254237288</v>
      </c>
    </row>
    <row r="431" spans="2:106">
      <c r="B431" s="1" t="s">
        <v>87</v>
      </c>
      <c r="D431" s="1">
        <f t="shared" si="0"/>
        <v>7.96962264150943</v>
      </c>
      <c r="F431" s="1">
        <f t="shared" si="1"/>
        <v>4.99435897435897</v>
      </c>
      <c r="H431" s="1">
        <f t="shared" si="2"/>
        <v>17.4568965517241</v>
      </c>
      <c r="J431" s="1">
        <f t="shared" si="3"/>
        <v>14.1803278688525</v>
      </c>
      <c r="L431" s="1">
        <f t="shared" si="4"/>
        <v>28.7303286384977</v>
      </c>
      <c r="N431" s="1">
        <f t="shared" si="5"/>
        <v>24.550099009901</v>
      </c>
      <c r="R431" s="1">
        <f t="shared" si="6"/>
        <v>38.4873949579832</v>
      </c>
      <c r="V431" s="1">
        <f t="shared" si="7"/>
        <v>32.8</v>
      </c>
      <c r="Z431" s="1">
        <f t="shared" si="8"/>
        <v>46.4195973154362</v>
      </c>
      <c r="AD431" s="1">
        <f t="shared" si="9"/>
        <v>39.7101149425287</v>
      </c>
      <c r="AG431" s="1">
        <f t="shared" ref="AG431:AK431" si="208">AG394*1000</f>
        <v>7.72253968253968</v>
      </c>
      <c r="AI431" s="1">
        <f t="shared" si="208"/>
        <v>4.87860465116279</v>
      </c>
      <c r="AK431" s="1">
        <f t="shared" si="208"/>
        <v>17.3548898678414</v>
      </c>
      <c r="AM431" s="1">
        <f t="shared" ref="AM431:AQ431" si="209">AM394*1000</f>
        <v>14.0733980582524</v>
      </c>
      <c r="AO431" s="1">
        <f t="shared" si="209"/>
        <v>28.6235071090047</v>
      </c>
      <c r="AQ431" s="1">
        <f t="shared" si="209"/>
        <v>24.3832653061224</v>
      </c>
      <c r="AS431" s="1">
        <f t="shared" si="12"/>
        <v>38.3771929824561</v>
      </c>
      <c r="AU431" s="1">
        <f t="shared" si="13"/>
        <v>32.6744186046512</v>
      </c>
      <c r="AW431" s="1">
        <f t="shared" si="14"/>
        <v>46.3028953229399</v>
      </c>
      <c r="AZ431" s="1">
        <f t="shared" si="15"/>
        <v>39.5906432748538</v>
      </c>
      <c r="BF431" s="1">
        <f t="shared" ref="BF431:BJ431" si="210">BF394*1000</f>
        <v>7.49738095238095</v>
      </c>
      <c r="BH431" s="1">
        <f t="shared" si="210"/>
        <v>4.42981132075472</v>
      </c>
      <c r="BJ431" s="1">
        <f t="shared" si="210"/>
        <v>17.910447761194</v>
      </c>
      <c r="BL431" s="1">
        <f t="shared" ref="BL431:BP431" si="211">BL394*1000</f>
        <v>13.8129496402878</v>
      </c>
      <c r="BN431" s="1">
        <f t="shared" si="211"/>
        <v>29.8829230769231</v>
      </c>
      <c r="BP431" s="1">
        <f t="shared" si="211"/>
        <v>25.1603278688525</v>
      </c>
      <c r="BT431" s="1">
        <f t="shared" si="18"/>
        <v>40.8741258741259</v>
      </c>
      <c r="BX431" s="1">
        <f t="shared" si="19"/>
        <v>34.2142857142857</v>
      </c>
      <c r="CB431" s="1">
        <f t="shared" si="20"/>
        <v>49.2531451612903</v>
      </c>
      <c r="CF431" s="1">
        <f t="shared" ref="CF431:CK431" si="212">CF394*1000</f>
        <v>42.2157322175732</v>
      </c>
      <c r="CI431" s="1">
        <f t="shared" si="212"/>
        <v>7.39384615384615</v>
      </c>
      <c r="CK431" s="1">
        <f t="shared" si="212"/>
        <v>4.26625</v>
      </c>
      <c r="CM431" s="1">
        <f t="shared" ref="CM431:CQ431" si="213">CM394*1000</f>
        <v>17.7947457627119</v>
      </c>
      <c r="CO431" s="1">
        <f t="shared" si="213"/>
        <v>13.7266666666667</v>
      </c>
      <c r="CQ431" s="1">
        <f t="shared" si="213"/>
        <v>29.7748214285714</v>
      </c>
      <c r="CS431" s="1">
        <f t="shared" ref="CS431:CW431" si="214">CS394*1000</f>
        <v>25.0470103092783</v>
      </c>
      <c r="CU431" s="1">
        <f t="shared" si="214"/>
        <v>40.746887966805</v>
      </c>
      <c r="CW431" s="1">
        <f t="shared" si="214"/>
        <v>34.0944881889764</v>
      </c>
      <c r="CY431" s="1">
        <f t="shared" si="24"/>
        <v>49.1340206185567</v>
      </c>
      <c r="DB431" s="1">
        <f t="shared" si="25"/>
        <v>42.0796460176991</v>
      </c>
    </row>
    <row r="432" spans="2:106">
      <c r="B432" s="1" t="s">
        <v>87</v>
      </c>
      <c r="D432" s="1">
        <f t="shared" si="0"/>
        <v>8.04609756097561</v>
      </c>
      <c r="F432" s="1">
        <f t="shared" si="1"/>
        <v>4.9947619047619</v>
      </c>
      <c r="H432" s="1">
        <f t="shared" si="2"/>
        <v>17.4898785425101</v>
      </c>
      <c r="J432" s="1">
        <f t="shared" si="3"/>
        <v>14.140127388535</v>
      </c>
      <c r="L432" s="1">
        <f t="shared" si="4"/>
        <v>28.3124904214559</v>
      </c>
      <c r="N432" s="1">
        <f t="shared" si="5"/>
        <v>24.4248101265823</v>
      </c>
      <c r="R432" s="1">
        <f t="shared" si="6"/>
        <v>38.2173913043478</v>
      </c>
      <c r="V432" s="1">
        <f t="shared" si="7"/>
        <v>32.2826086956522</v>
      </c>
      <c r="Z432" s="1">
        <f t="shared" si="8"/>
        <v>45.8414879649891</v>
      </c>
      <c r="AD432" s="1">
        <f t="shared" si="9"/>
        <v>39.0478212290503</v>
      </c>
      <c r="AG432" s="1">
        <f t="shared" ref="AG432:AK432" si="215">AG395*1000</f>
        <v>7.85452380952381</v>
      </c>
      <c r="AI432" s="1">
        <f t="shared" si="215"/>
        <v>4.82252873563218</v>
      </c>
      <c r="AK432" s="1">
        <f t="shared" si="215"/>
        <v>17.348547008547</v>
      </c>
      <c r="AM432" s="1">
        <f t="shared" ref="AM432:AQ432" si="216">AM395*1000</f>
        <v>14.1080373831776</v>
      </c>
      <c r="AO432" s="1">
        <f t="shared" si="216"/>
        <v>28.1676785714286</v>
      </c>
      <c r="AQ432" s="1">
        <f t="shared" si="216"/>
        <v>24.2804761904762</v>
      </c>
      <c r="AS432" s="1">
        <f t="shared" si="12"/>
        <v>38.1385281385281</v>
      </c>
      <c r="AU432" s="1">
        <f t="shared" si="13"/>
        <v>32.2222222222222</v>
      </c>
      <c r="AW432" s="1">
        <f t="shared" si="14"/>
        <v>45.726872246696</v>
      </c>
      <c r="AZ432" s="1">
        <f t="shared" si="15"/>
        <v>38.9017341040462</v>
      </c>
      <c r="BF432" s="1">
        <f t="shared" ref="BF432:BJ432" si="217">BF395*1000</f>
        <v>7.40698795180723</v>
      </c>
      <c r="BH432" s="1">
        <f t="shared" si="217"/>
        <v>4.50682926829268</v>
      </c>
      <c r="BJ432" s="1">
        <f t="shared" si="217"/>
        <v>17.9220779220779</v>
      </c>
      <c r="BL432" s="1">
        <f t="shared" ref="BL432:BP432" si="218">BL395*1000</f>
        <v>13.8095238095238</v>
      </c>
      <c r="BN432" s="1">
        <f t="shared" si="218"/>
        <v>29.9122746781116</v>
      </c>
      <c r="BP432" s="1">
        <f t="shared" si="218"/>
        <v>25.0490322580645</v>
      </c>
      <c r="BT432" s="1">
        <f t="shared" si="18"/>
        <v>40.9716599190283</v>
      </c>
      <c r="BX432" s="1">
        <f t="shared" si="19"/>
        <v>34.0909090909091</v>
      </c>
      <c r="CB432" s="1">
        <f t="shared" si="20"/>
        <v>49.2235918367347</v>
      </c>
      <c r="CF432" s="1">
        <f t="shared" ref="CF432:CK432" si="219">CF395*1000</f>
        <v>42.0713821138211</v>
      </c>
      <c r="CI432" s="1">
        <f t="shared" si="219"/>
        <v>7.31177142857143</v>
      </c>
      <c r="CK432" s="1">
        <f t="shared" si="219"/>
        <v>4.41348837209302</v>
      </c>
      <c r="CM432" s="1">
        <f t="shared" ref="CM432:CQ432" si="220">CM395*1000</f>
        <v>17.8119069767442</v>
      </c>
      <c r="CO432" s="1">
        <f t="shared" si="220"/>
        <v>13.7250847457627</v>
      </c>
      <c r="CQ432" s="1">
        <f t="shared" si="220"/>
        <v>29.781645021645</v>
      </c>
      <c r="CS432" s="1">
        <f t="shared" ref="CS432:CW432" si="221">CS395*1000</f>
        <v>24.884</v>
      </c>
      <c r="CU432" s="1">
        <f t="shared" si="221"/>
        <v>40.8438818565401</v>
      </c>
      <c r="CW432" s="1">
        <f t="shared" si="221"/>
        <v>34</v>
      </c>
      <c r="CY432" s="1">
        <f t="shared" si="24"/>
        <v>49.0966386554622</v>
      </c>
      <c r="DB432" s="1">
        <f t="shared" si="25"/>
        <v>41.931330472103</v>
      </c>
    </row>
    <row r="433" spans="2:106">
      <c r="B433" s="1" t="s">
        <v>87</v>
      </c>
      <c r="D433" s="1">
        <f t="shared" si="0"/>
        <v>7.85006134969325</v>
      </c>
      <c r="F433" s="1">
        <f t="shared" si="1"/>
        <v>5.07238095238095</v>
      </c>
      <c r="H433" s="1">
        <f t="shared" si="2"/>
        <v>17.4042553191489</v>
      </c>
      <c r="J433" s="1">
        <f t="shared" si="3"/>
        <v>14.2682926829268</v>
      </c>
      <c r="L433" s="1">
        <f t="shared" si="4"/>
        <v>28.1837974683544</v>
      </c>
      <c r="N433" s="1">
        <f t="shared" si="5"/>
        <v>24.3217910447761</v>
      </c>
      <c r="R433" s="1">
        <f t="shared" si="6"/>
        <v>38.4</v>
      </c>
      <c r="V433" s="1">
        <f t="shared" si="7"/>
        <v>32.1875</v>
      </c>
      <c r="Z433" s="1">
        <f t="shared" si="8"/>
        <v>46.2928947368421</v>
      </c>
      <c r="AD433" s="1">
        <f t="shared" si="9"/>
        <v>38.6260571428571</v>
      </c>
      <c r="AG433" s="1">
        <f t="shared" ref="AG433:AK433" si="222">AG396*1000</f>
        <v>7.64114942528736</v>
      </c>
      <c r="AI433" s="1">
        <f t="shared" si="222"/>
        <v>5.0562962962963</v>
      </c>
      <c r="AK433" s="1">
        <f t="shared" si="222"/>
        <v>17.2746341463415</v>
      </c>
      <c r="AM433" s="1">
        <f t="shared" ref="AM433:AQ433" si="223">AM396*1000</f>
        <v>14.1523595505618</v>
      </c>
      <c r="AO433" s="1">
        <f t="shared" si="223"/>
        <v>28.0406808510638</v>
      </c>
      <c r="AQ433" s="1">
        <f t="shared" si="223"/>
        <v>24.1809302325581</v>
      </c>
      <c r="AS433" s="1">
        <f t="shared" si="12"/>
        <v>38.2868525896414</v>
      </c>
      <c r="AU433" s="1">
        <f t="shared" si="13"/>
        <v>32.0833333333333</v>
      </c>
      <c r="AW433" s="1">
        <f t="shared" si="14"/>
        <v>46.1659192825112</v>
      </c>
      <c r="AZ433" s="1">
        <f t="shared" si="15"/>
        <v>38.5142857142857</v>
      </c>
      <c r="BF433" s="1">
        <f t="shared" ref="BF433:BJ433" si="224">BF396*1000</f>
        <v>7.40917647058823</v>
      </c>
      <c r="BH433" s="1">
        <f t="shared" si="224"/>
        <v>4.43095652173913</v>
      </c>
      <c r="BJ433" s="1">
        <f t="shared" si="224"/>
        <v>17.921146953405</v>
      </c>
      <c r="BL433" s="1">
        <f t="shared" ref="BL433:BP433" si="225">BL396*1000</f>
        <v>13.8095238095238</v>
      </c>
      <c r="BN433" s="1">
        <f t="shared" si="225"/>
        <v>29.8747325102881</v>
      </c>
      <c r="BP433" s="1">
        <f t="shared" si="225"/>
        <v>25.1441584158416</v>
      </c>
      <c r="BT433" s="1">
        <f t="shared" si="18"/>
        <v>40.9016393442623</v>
      </c>
      <c r="BX433" s="1">
        <f t="shared" si="19"/>
        <v>34.1059602649007</v>
      </c>
      <c r="CB433" s="1">
        <f t="shared" si="20"/>
        <v>49.1657723577236</v>
      </c>
      <c r="CF433" s="1">
        <f t="shared" ref="CF433:CK433" si="226">CF396*1000</f>
        <v>42.1792592592593</v>
      </c>
      <c r="CI433" s="1">
        <f t="shared" si="226"/>
        <v>7.29973684210526</v>
      </c>
      <c r="CK433" s="1">
        <f t="shared" si="226"/>
        <v>4.35207920792079</v>
      </c>
      <c r="CM433" s="1">
        <f t="shared" ref="CM433:CQ433" si="227">CM396*1000</f>
        <v>17.81078125</v>
      </c>
      <c r="CO433" s="1">
        <f t="shared" si="227"/>
        <v>13.6684375</v>
      </c>
      <c r="CQ433" s="1">
        <f t="shared" si="227"/>
        <v>29.768623853211</v>
      </c>
      <c r="CS433" s="1">
        <f t="shared" ref="CS433:CW433" si="228">CS396*1000</f>
        <v>24.9958490566038</v>
      </c>
      <c r="CU433" s="1">
        <f t="shared" si="228"/>
        <v>40.7692307692308</v>
      </c>
      <c r="CW433" s="1">
        <f t="shared" si="228"/>
        <v>33.9705882352941</v>
      </c>
      <c r="CY433" s="1">
        <f t="shared" si="24"/>
        <v>49.0376569037657</v>
      </c>
      <c r="DB433" s="1">
        <f t="shared" si="25"/>
        <v>42.0960698689956</v>
      </c>
    </row>
    <row r="434" spans="2:106">
      <c r="B434" s="1" t="s">
        <v>88</v>
      </c>
      <c r="D434" s="1">
        <f t="shared" si="0"/>
        <v>8.22755980861244</v>
      </c>
      <c r="F434" s="1">
        <f t="shared" si="1"/>
        <v>5.29590361445783</v>
      </c>
      <c r="H434" s="1">
        <f t="shared" si="2"/>
        <v>17.4371859296482</v>
      </c>
      <c r="J434" s="1">
        <f t="shared" si="3"/>
        <v>14.3055555555556</v>
      </c>
      <c r="L434" s="1">
        <f t="shared" si="4"/>
        <v>29.3014754098361</v>
      </c>
      <c r="N434" s="1">
        <f t="shared" si="5"/>
        <v>24.855</v>
      </c>
      <c r="R434" s="1">
        <f t="shared" si="6"/>
        <v>39.5555555555556</v>
      </c>
      <c r="V434" s="1">
        <f t="shared" si="7"/>
        <v>32.6666666666667</v>
      </c>
      <c r="Z434" s="1">
        <f t="shared" si="8"/>
        <v>47.0231072210066</v>
      </c>
      <c r="AD434" s="1">
        <f t="shared" si="9"/>
        <v>39.3195480225989</v>
      </c>
      <c r="AG434" s="1">
        <f t="shared" ref="AG434:AK434" si="229">AG397*1000</f>
        <v>7.98773869346734</v>
      </c>
      <c r="AI434" s="1">
        <f t="shared" si="229"/>
        <v>5.23853658536585</v>
      </c>
      <c r="AK434" s="1">
        <f t="shared" si="229"/>
        <v>17.3184688995215</v>
      </c>
      <c r="AM434" s="1">
        <f t="shared" ref="AM434:AQ434" si="230">AM397*1000</f>
        <v>14.1809302325581</v>
      </c>
      <c r="AO434" s="1">
        <f t="shared" si="230"/>
        <v>29.1743820224719</v>
      </c>
      <c r="AQ434" s="1">
        <f t="shared" si="230"/>
        <v>24.7623255813953</v>
      </c>
      <c r="AS434" s="1">
        <f t="shared" si="12"/>
        <v>39.4954128440367</v>
      </c>
      <c r="AU434" s="1">
        <f t="shared" si="13"/>
        <v>32.5581395348837</v>
      </c>
      <c r="AW434" s="1">
        <f t="shared" si="14"/>
        <v>46.9010989010989</v>
      </c>
      <c r="AZ434" s="1">
        <f t="shared" si="15"/>
        <v>39.1573033707865</v>
      </c>
      <c r="BF434" s="1">
        <f t="shared" ref="BF434:BJ434" si="231">BF397*1000</f>
        <v>7.59322404371585</v>
      </c>
      <c r="BH434" s="1">
        <f t="shared" si="231"/>
        <v>4.60179775280899</v>
      </c>
      <c r="BJ434" s="1">
        <f t="shared" si="231"/>
        <v>17.9674796747967</v>
      </c>
      <c r="BL434" s="1">
        <f t="shared" ref="BL434:BP434" si="232">BL397*1000</f>
        <v>13.8853503184713</v>
      </c>
      <c r="BN434" s="1">
        <f t="shared" si="232"/>
        <v>30.1173015873016</v>
      </c>
      <c r="BP434" s="1">
        <f t="shared" si="232"/>
        <v>25.5047457627119</v>
      </c>
      <c r="BT434" s="1">
        <f t="shared" si="18"/>
        <v>41.8502202643172</v>
      </c>
      <c r="BX434" s="1">
        <f t="shared" si="19"/>
        <v>34.2105263157895</v>
      </c>
      <c r="CB434" s="1">
        <f t="shared" si="20"/>
        <v>49.6644881889764</v>
      </c>
      <c r="CF434" s="1">
        <f t="shared" ref="CF434:CK434" si="233">CF397*1000</f>
        <v>41.7103501945525</v>
      </c>
      <c r="CI434" s="1">
        <f t="shared" si="233"/>
        <v>7.47884892086331</v>
      </c>
      <c r="CK434" s="1">
        <f t="shared" si="233"/>
        <v>4.47770114942529</v>
      </c>
      <c r="CM434" s="1">
        <f t="shared" ref="CM434:CQ434" si="234">CM397*1000</f>
        <v>17.8489473684211</v>
      </c>
      <c r="CO434" s="1">
        <f t="shared" si="234"/>
        <v>13.7465625</v>
      </c>
      <c r="CQ434" s="1">
        <f t="shared" si="234"/>
        <v>29.9981434599156</v>
      </c>
      <c r="CS434" s="1">
        <f t="shared" ref="CS434:CW434" si="235">CS397*1000</f>
        <v>25.3874782608696</v>
      </c>
      <c r="CU434" s="1">
        <f t="shared" si="235"/>
        <v>41.7180616740088</v>
      </c>
      <c r="CW434" s="1">
        <f t="shared" si="235"/>
        <v>34.040404040404</v>
      </c>
      <c r="CY434" s="1">
        <f t="shared" si="24"/>
        <v>49.5344129554656</v>
      </c>
      <c r="DB434" s="1">
        <f t="shared" si="25"/>
        <v>41.5983606557377</v>
      </c>
    </row>
    <row r="435" spans="2:106">
      <c r="B435" s="1" t="s">
        <v>88</v>
      </c>
      <c r="D435" s="1">
        <f t="shared" si="0"/>
        <v>8.31213483146067</v>
      </c>
      <c r="F435" s="1">
        <f t="shared" si="1"/>
        <v>5.30978723404255</v>
      </c>
      <c r="H435" s="1">
        <f t="shared" si="2"/>
        <v>17.511961722488</v>
      </c>
      <c r="J435" s="1">
        <f t="shared" si="3"/>
        <v>14.3243243243243</v>
      </c>
      <c r="L435" s="1">
        <f t="shared" si="4"/>
        <v>29.0194042553191</v>
      </c>
      <c r="N435" s="1">
        <f t="shared" si="5"/>
        <v>24.9918518518519</v>
      </c>
      <c r="R435" s="1">
        <f t="shared" si="6"/>
        <v>39.1627906976744</v>
      </c>
      <c r="V435" s="1">
        <f t="shared" si="7"/>
        <v>32.8947368421053</v>
      </c>
      <c r="Z435" s="1">
        <f t="shared" si="8"/>
        <v>47.1387139689579</v>
      </c>
      <c r="AD435" s="1">
        <f t="shared" si="9"/>
        <v>38.8084324324324</v>
      </c>
      <c r="AG435" s="1">
        <f t="shared" ref="AG435:AK435" si="236">AG398*1000</f>
        <v>8.1843956043956</v>
      </c>
      <c r="AI435" s="1">
        <f t="shared" si="236"/>
        <v>5.18430379746835</v>
      </c>
      <c r="AK435" s="1">
        <f t="shared" si="236"/>
        <v>17.4035849056604</v>
      </c>
      <c r="AM435" s="1">
        <f t="shared" ref="AM435:AQ435" si="237">AM398*1000</f>
        <v>14.2647191011236</v>
      </c>
      <c r="AO435" s="1">
        <f t="shared" si="237"/>
        <v>28.8822317596567</v>
      </c>
      <c r="AQ435" s="1">
        <f t="shared" si="237"/>
        <v>24.8626315789474</v>
      </c>
      <c r="AS435" s="1">
        <f t="shared" si="12"/>
        <v>39.0338164251208</v>
      </c>
      <c r="AU435" s="1">
        <f t="shared" si="13"/>
        <v>32.8395061728395</v>
      </c>
      <c r="AW435" s="1">
        <f t="shared" si="14"/>
        <v>47.0288248337029</v>
      </c>
      <c r="AZ435" s="1">
        <f t="shared" si="15"/>
        <v>38.7005649717514</v>
      </c>
      <c r="BF435" s="1">
        <f t="shared" ref="BF435:BJ435" si="238">BF398*1000</f>
        <v>7.58748717948718</v>
      </c>
      <c r="BH435" s="1">
        <f t="shared" si="238"/>
        <v>4.55066666666667</v>
      </c>
      <c r="BJ435" s="1">
        <f t="shared" si="238"/>
        <v>17.970297029703</v>
      </c>
      <c r="BL435" s="1">
        <f t="shared" ref="BL435:BP435" si="239">BL398*1000</f>
        <v>13.8888888888889</v>
      </c>
      <c r="BN435" s="1">
        <f t="shared" si="239"/>
        <v>30.120162601626</v>
      </c>
      <c r="BP435" s="1">
        <f t="shared" si="239"/>
        <v>25.459381443299</v>
      </c>
      <c r="BT435" s="1">
        <f t="shared" si="18"/>
        <v>41.8461538461538</v>
      </c>
      <c r="BX435" s="1">
        <f t="shared" si="19"/>
        <v>34.2857142857143</v>
      </c>
      <c r="CB435" s="1">
        <f t="shared" si="20"/>
        <v>49.6062082514735</v>
      </c>
      <c r="CF435" s="1">
        <f t="shared" ref="CF435:CK435" si="240">CF398*1000</f>
        <v>41.816442687747</v>
      </c>
      <c r="CI435" s="1">
        <f t="shared" si="240"/>
        <v>7.4627397260274</v>
      </c>
      <c r="CK435" s="1">
        <f t="shared" si="240"/>
        <v>4.45173913043478</v>
      </c>
      <c r="CM435" s="1">
        <f t="shared" ref="CM435:CQ435" si="241">CM398*1000</f>
        <v>17.8344230769231</v>
      </c>
      <c r="CO435" s="1">
        <f t="shared" si="241"/>
        <v>13.7569230769231</v>
      </c>
      <c r="CQ435" s="1">
        <f t="shared" si="241"/>
        <v>29.9981967213115</v>
      </c>
      <c r="CS435" s="1">
        <f t="shared" ref="CS435:CW435" si="242">CS398*1000</f>
        <v>25.3878431372549</v>
      </c>
      <c r="CU435" s="1">
        <f t="shared" si="242"/>
        <v>41.72</v>
      </c>
      <c r="CW435" s="1">
        <f t="shared" si="242"/>
        <v>34.2105263157895</v>
      </c>
      <c r="CY435" s="1">
        <f t="shared" si="24"/>
        <v>49.4747474747475</v>
      </c>
      <c r="DB435" s="1">
        <f t="shared" si="25"/>
        <v>41.673640167364</v>
      </c>
    </row>
    <row r="436" spans="2:106">
      <c r="B436" s="1" t="s">
        <v>88</v>
      </c>
      <c r="D436" s="1">
        <f t="shared" si="0"/>
        <v>8.38236024844721</v>
      </c>
      <c r="F436" s="1">
        <f t="shared" si="1"/>
        <v>5.3695</v>
      </c>
      <c r="H436" s="1">
        <f t="shared" si="2"/>
        <v>17.4742268041237</v>
      </c>
      <c r="J436" s="1">
        <f t="shared" si="3"/>
        <v>14.4285714285714</v>
      </c>
      <c r="L436" s="1">
        <f t="shared" si="4"/>
        <v>29.1214432989691</v>
      </c>
      <c r="N436" s="1">
        <f t="shared" si="5"/>
        <v>24.8933333333333</v>
      </c>
      <c r="R436" s="1">
        <f t="shared" si="6"/>
        <v>39.1219512195122</v>
      </c>
      <c r="V436" s="1">
        <f t="shared" si="7"/>
        <v>32.8205128205128</v>
      </c>
      <c r="Z436" s="1">
        <f t="shared" si="8"/>
        <v>47.0769696969697</v>
      </c>
      <c r="AD436" s="1">
        <f t="shared" si="9"/>
        <v>38.8611363636364</v>
      </c>
      <c r="AG436" s="1">
        <f t="shared" ref="AG436:AK436" si="243">AG399*1000</f>
        <v>8.21383783783784</v>
      </c>
      <c r="AI436" s="1">
        <f t="shared" si="243"/>
        <v>5.21101449275362</v>
      </c>
      <c r="AK436" s="1">
        <f t="shared" si="243"/>
        <v>17.3411188811189</v>
      </c>
      <c r="AM436" s="1">
        <f t="shared" ref="AM436:AQ436" si="244">AM399*1000</f>
        <v>14.3253608247423</v>
      </c>
      <c r="AO436" s="1">
        <f t="shared" si="244"/>
        <v>29.0605357142857</v>
      </c>
      <c r="AQ436" s="1">
        <f t="shared" si="244"/>
        <v>24.8045569620253</v>
      </c>
      <c r="AS436" s="1">
        <f t="shared" si="12"/>
        <v>38.9873417721519</v>
      </c>
      <c r="AU436" s="1">
        <f t="shared" si="13"/>
        <v>32.6506024096386</v>
      </c>
      <c r="AW436" s="1">
        <f t="shared" si="14"/>
        <v>46.9584245076586</v>
      </c>
      <c r="AZ436" s="1">
        <f t="shared" si="15"/>
        <v>38.735632183908</v>
      </c>
      <c r="BF436" s="1">
        <f t="shared" ref="BF436:BJ436" si="245">BF399*1000</f>
        <v>7.63494505494506</v>
      </c>
      <c r="BH436" s="1">
        <f t="shared" si="245"/>
        <v>4.61849056603774</v>
      </c>
      <c r="BJ436" s="1">
        <f t="shared" si="245"/>
        <v>17.9847908745247</v>
      </c>
      <c r="BL436" s="1">
        <f t="shared" ref="BL436:BP436" si="246">BL399*1000</f>
        <v>13.8953488372093</v>
      </c>
      <c r="BN436" s="1">
        <f t="shared" si="246"/>
        <v>30.1814678899083</v>
      </c>
      <c r="BP436" s="1">
        <f t="shared" si="246"/>
        <v>25.5345945945946</v>
      </c>
      <c r="BT436" s="1">
        <f t="shared" si="18"/>
        <v>41.8803418803419</v>
      </c>
      <c r="BX436" s="1">
        <f t="shared" si="19"/>
        <v>34.3478260869565</v>
      </c>
      <c r="CB436" s="1">
        <f t="shared" si="20"/>
        <v>49.7867953667954</v>
      </c>
      <c r="CF436" s="1">
        <f t="shared" ref="CF436:CK436" si="247">CF399*1000</f>
        <v>41.9087804878049</v>
      </c>
      <c r="CI436" s="1">
        <f t="shared" si="247"/>
        <v>7.51218934911243</v>
      </c>
      <c r="CK436" s="1">
        <f t="shared" si="247"/>
        <v>4.46174757281553</v>
      </c>
      <c r="CM436" s="1">
        <f t="shared" ref="CM436:CQ436" si="248">CM399*1000</f>
        <v>17.9059183673469</v>
      </c>
      <c r="CO436" s="1">
        <f t="shared" si="248"/>
        <v>13.8026865671642</v>
      </c>
      <c r="CQ436" s="1">
        <f t="shared" si="248"/>
        <v>30.0457416267943</v>
      </c>
      <c r="CS436" s="1">
        <f t="shared" ref="CS436:CW436" si="249">CS399*1000</f>
        <v>25.3883146067416</v>
      </c>
      <c r="CU436" s="1">
        <f t="shared" si="249"/>
        <v>41.7372881355932</v>
      </c>
      <c r="CW436" s="1">
        <f t="shared" si="249"/>
        <v>34.1818181818182</v>
      </c>
      <c r="CY436" s="1">
        <f t="shared" si="24"/>
        <v>49.6640316205534</v>
      </c>
      <c r="DB436" s="1">
        <f t="shared" si="25"/>
        <v>41.7748917748918</v>
      </c>
    </row>
    <row r="440" spans="2:105">
      <c r="B440" s="1" t="s">
        <v>78</v>
      </c>
      <c r="D440" s="1">
        <f>AVERAGE(D404:D406)</f>
        <v>8.003541555113</v>
      </c>
      <c r="E440" s="1">
        <f>STDEVA(D404:D406)</f>
        <v>0.119121817727965</v>
      </c>
      <c r="F440" s="1" t="str">
        <f>F457</f>
        <v>c</v>
      </c>
      <c r="H440" s="1">
        <f>AVERAGE(H404:H406)</f>
        <v>17.2383094939744</v>
      </c>
      <c r="I440" s="1">
        <f>STDEVA(H404:H406)</f>
        <v>0.057437026923831</v>
      </c>
      <c r="J440" s="1" t="str">
        <f>J457</f>
        <v>b</v>
      </c>
      <c r="L440" s="1">
        <f>AVERAGE(L404:L406)</f>
        <v>28.8069983182226</v>
      </c>
      <c r="M440" s="1">
        <f>STDEVA(L404:L406)</f>
        <v>0.0451185350287608</v>
      </c>
      <c r="N440" s="1" t="str">
        <f>N457</f>
        <v>c</v>
      </c>
      <c r="R440" s="1">
        <f>AVERAGE(R404:R406)</f>
        <v>38.5873205170498</v>
      </c>
      <c r="S440" s="1">
        <f>STDEVA(R404:R406)</f>
        <v>0.228408126619061</v>
      </c>
      <c r="T440" s="1" t="str">
        <f>T457</f>
        <v>b</v>
      </c>
      <c r="Z440" s="1">
        <f>AVERAGE(Z404:Z406)</f>
        <v>47.2073357921404</v>
      </c>
      <c r="AA440" s="1">
        <f>STDEVA(Z404:Z406)</f>
        <v>0.328335779607103</v>
      </c>
      <c r="AB440" s="1" t="str">
        <f>AB457</f>
        <v>ab</v>
      </c>
      <c r="AG440" s="1">
        <f>AVERAGE(AG404:AG406)</f>
        <v>7.78049743988205</v>
      </c>
      <c r="AH440" s="1">
        <f>STDEVA(AG404:AG406)</f>
        <v>0.127553252673424</v>
      </c>
      <c r="AI440" s="1" t="str">
        <f>AI457</f>
        <v>c</v>
      </c>
      <c r="AK440" s="1">
        <f>AVERAGE(AK404:AK406)</f>
        <v>17.1079137333038</v>
      </c>
      <c r="AL440" s="1">
        <f>STDEVA(AK404:AK406)</f>
        <v>0.0685364679857955</v>
      </c>
      <c r="AM440" s="1" t="str">
        <f>AM457</f>
        <v>b</v>
      </c>
      <c r="AO440" s="1">
        <f>AVERAGE(AO404:AO406)</f>
        <v>28.6823896592858</v>
      </c>
      <c r="AP440" s="1">
        <f>STDEVA(AO404:AO406)</f>
        <v>0.0454720501880214</v>
      </c>
      <c r="AQ440" s="1" t="str">
        <f>AQ457</f>
        <v>c</v>
      </c>
      <c r="AS440" s="1">
        <f>AVERAGE(AS404:AS406)</f>
        <v>38.4641805652297</v>
      </c>
      <c r="AT440" s="1">
        <f>STDEVA(AS404:AS406)</f>
        <v>0.229330374224271</v>
      </c>
      <c r="AU440" s="1" t="str">
        <f>AU457</f>
        <v>b</v>
      </c>
      <c r="AW440" s="1">
        <f>AVERAGE(AW404:AW406)</f>
        <v>47.0850693870963</v>
      </c>
      <c r="AX440" s="1">
        <f>STDEVA(AW404:AW406)</f>
        <v>0.329402889948918</v>
      </c>
      <c r="AY440" s="1" t="str">
        <f>AY457</f>
        <v>ab</v>
      </c>
      <c r="BF440" s="1">
        <f>AVERAGE(BF404:BF406)</f>
        <v>7.33887363563109</v>
      </c>
      <c r="BG440" s="1">
        <f>STDEVA(BF404:BF406)</f>
        <v>0.0629707017322701</v>
      </c>
      <c r="BH440" s="1" t="str">
        <f>BH457</f>
        <v>c</v>
      </c>
      <c r="BJ440" s="1">
        <f>AVERAGE(BJ404:BJ406)</f>
        <v>17.9154289428965</v>
      </c>
      <c r="BK440" s="1">
        <f>STDEVA(BJ404:BJ406)</f>
        <v>0.0430933369411806</v>
      </c>
      <c r="BL440" s="1" t="str">
        <f>BL457</f>
        <v>b</v>
      </c>
      <c r="BN440" s="1">
        <f>AVERAGE(BN404:BN406)</f>
        <v>30.3111023870181</v>
      </c>
      <c r="BO440" s="1">
        <f>STDEVA(BN404:BN406)</f>
        <v>0.165466133096291</v>
      </c>
      <c r="BP440" s="1" t="str">
        <f>BP457</f>
        <v>ab</v>
      </c>
      <c r="BT440" s="1">
        <f>AVERAGE(BT404:BT406)</f>
        <v>42.0014502343075</v>
      </c>
      <c r="BU440" s="1">
        <f>STDEVA(BT404:BT406)</f>
        <v>0.161347264502301</v>
      </c>
      <c r="BV440" s="1" t="str">
        <f>BV457</f>
        <v>a</v>
      </c>
      <c r="CB440" s="1">
        <f>AVERAGE(CB404:CB406)</f>
        <v>50.3280005553144</v>
      </c>
      <c r="CC440" s="1">
        <f>STDEVA(CB404:CB406)</f>
        <v>0.139263643052825</v>
      </c>
      <c r="CD440" s="1" t="str">
        <f>CD457</f>
        <v>a</v>
      </c>
      <c r="CI440" s="1">
        <f>AVERAGE(CI404:CI406)</f>
        <v>7.22898642855092</v>
      </c>
      <c r="CJ440" s="1">
        <f>STDEVA(CI404:CI406)</f>
        <v>0.0287609710804593</v>
      </c>
      <c r="CK440" s="1" t="str">
        <f>CK457</f>
        <v>cd</v>
      </c>
      <c r="CM440" s="1">
        <f>AVERAGE(CM404:CM406)</f>
        <v>17.8093429815798</v>
      </c>
      <c r="CN440" s="1">
        <f>STDEVA(CM404:CM406)</f>
        <v>0.0559562854254184</v>
      </c>
      <c r="CO440" s="1" t="str">
        <f>CO457</f>
        <v>abc</v>
      </c>
      <c r="CQ440" s="1">
        <f>AVERAGE(CQ404:CQ406)</f>
        <v>30.1494526847787</v>
      </c>
      <c r="CR440" s="1">
        <f>STDEVA(CQ404:CQ406)</f>
        <v>0.377474021110917</v>
      </c>
      <c r="CS440" s="1" t="str">
        <f>CS457</f>
        <v>a</v>
      </c>
      <c r="CU440" s="1">
        <f>AVERAGE(CU404:CU406)</f>
        <v>41.8794033196312</v>
      </c>
      <c r="CV440" s="1">
        <f>STDEVA(CU404:CU406)</f>
        <v>0.166563461530194</v>
      </c>
      <c r="CW440" s="1" t="str">
        <f>CW457</f>
        <v>a</v>
      </c>
      <c r="CY440" s="1">
        <f>AVERAGE(CY404:CY406)</f>
        <v>50.2052956004262</v>
      </c>
      <c r="CZ440" s="1">
        <f>STDEVA(CY404:CY406)</f>
        <v>0.132346083756264</v>
      </c>
      <c r="DA440" s="1" t="str">
        <f>DA457</f>
        <v>a</v>
      </c>
    </row>
    <row r="441" spans="2:105">
      <c r="B441" s="1" t="s">
        <v>81</v>
      </c>
      <c r="D441" s="1">
        <f>AVERAGE(D407:D409)</f>
        <v>8.00253280193043</v>
      </c>
      <c r="E441" s="1">
        <f>STDEVA(D407:D409)</f>
        <v>0.084829076696843</v>
      </c>
      <c r="F441" s="1" t="str">
        <f>F458</f>
        <v>c</v>
      </c>
      <c r="H441" s="1">
        <f>AVERAGE(H407:H409)</f>
        <v>17.1494509318033</v>
      </c>
      <c r="I441" s="1">
        <f>STDEVA(H407:H409)</f>
        <v>0.126622441416788</v>
      </c>
      <c r="J441" s="1" t="str">
        <f>J458</f>
        <v>bc</v>
      </c>
      <c r="L441" s="1">
        <f>AVERAGE(L407:L409)</f>
        <v>28.8879309869518</v>
      </c>
      <c r="M441" s="1">
        <f>STDEVA(L407:L409)</f>
        <v>0.0939429310455649</v>
      </c>
      <c r="N441" s="1" t="str">
        <f>N458</f>
        <v>c</v>
      </c>
      <c r="R441" s="1">
        <f>AVERAGE(R407:R409)</f>
        <v>38.2747619047619</v>
      </c>
      <c r="S441" s="1">
        <f>STDEVA(R407:R409)</f>
        <v>0.0759475293270586</v>
      </c>
      <c r="T441" s="1" t="str">
        <f>T458</f>
        <v>c</v>
      </c>
      <c r="Z441" s="1">
        <f>AVERAGE(Z407:Z409)</f>
        <v>47.4891346398513</v>
      </c>
      <c r="AA441" s="1">
        <f>STDEVA(Z407:Z409)</f>
        <v>0.380705553566734</v>
      </c>
      <c r="AB441" s="1" t="str">
        <f>AB458</f>
        <v>a</v>
      </c>
      <c r="AG441" s="1">
        <f>AVERAGE(AG407:AG409)</f>
        <v>7.7702170573378</v>
      </c>
      <c r="AH441" s="1">
        <f>STDEVA(AG407:AG409)</f>
        <v>0.0504246801184443</v>
      </c>
      <c r="AI441" s="1" t="str">
        <f>AI458</f>
        <v>c</v>
      </c>
      <c r="AK441" s="1">
        <f>AVERAGE(AK407:AK409)</f>
        <v>17.048653039443</v>
      </c>
      <c r="AL441" s="1">
        <f>STDEVA(AK407:AK409)</f>
        <v>0.13238557208195</v>
      </c>
      <c r="AM441" s="1" t="str">
        <f>AM458</f>
        <v>bc</v>
      </c>
      <c r="AO441" s="1">
        <f>AVERAGE(AO407:AO409)</f>
        <v>28.7650744102375</v>
      </c>
      <c r="AP441" s="1">
        <f>STDEVA(AO407:AO409)</f>
        <v>0.0951266596285567</v>
      </c>
      <c r="AQ441" s="1" t="str">
        <f>AQ458</f>
        <v>c</v>
      </c>
      <c r="AS441" s="1">
        <f>AVERAGE(AS407:AS409)</f>
        <v>38.1473143801911</v>
      </c>
      <c r="AT441" s="1">
        <f>STDEVA(AS407:AS409)</f>
        <v>0.0883347276687507</v>
      </c>
      <c r="AU441" s="1" t="str">
        <f>AU458</f>
        <v>c</v>
      </c>
      <c r="AW441" s="1">
        <f>AVERAGE(AW407:AW409)</f>
        <v>47.3626576173698</v>
      </c>
      <c r="AX441" s="1">
        <f>STDEVA(AW407:AW409)</f>
        <v>0.378345874769786</v>
      </c>
      <c r="AY441" s="1" t="str">
        <f>AY458</f>
        <v>a</v>
      </c>
      <c r="BF441" s="1">
        <f>AVERAGE(BF407:BF409)</f>
        <v>7.36352328606953</v>
      </c>
      <c r="BG441" s="1">
        <f>STDEVA(BF407:BF409)</f>
        <v>0.0794596091639575</v>
      </c>
      <c r="BH441" s="1" t="str">
        <f>BH458</f>
        <v>bc</v>
      </c>
      <c r="BJ441" s="1">
        <f>AVERAGE(BJ407:BJ409)</f>
        <v>17.9058859969342</v>
      </c>
      <c r="BK441" s="1">
        <f>STDEVA(BJ407:BJ409)</f>
        <v>0.0358110334270694</v>
      </c>
      <c r="BL441" s="1" t="str">
        <f>BL458</f>
        <v>b</v>
      </c>
      <c r="BN441" s="1">
        <f>AVERAGE(BN407:BN409)</f>
        <v>30.3829179597058</v>
      </c>
      <c r="BO441" s="1">
        <f>STDEVA(BN407:BN409)</f>
        <v>0.171435841798199</v>
      </c>
      <c r="BP441" s="1" t="str">
        <f>BP458</f>
        <v>a</v>
      </c>
      <c r="BT441" s="1">
        <f>AVERAGE(BT407:BT409)</f>
        <v>42.0375852748486</v>
      </c>
      <c r="BU441" s="1">
        <f>STDEVA(BT407:BT409)</f>
        <v>0.212230537531534</v>
      </c>
      <c r="BV441" s="1" t="str">
        <f>BV458</f>
        <v>a</v>
      </c>
      <c r="CB441" s="1">
        <f>AVERAGE(CB407:CB409)</f>
        <v>50.3155446720107</v>
      </c>
      <c r="CC441" s="1">
        <f>STDEVA(CB407:CB409)</f>
        <v>0.21809979956325</v>
      </c>
      <c r="CD441" s="1" t="str">
        <f>CD458</f>
        <v>a</v>
      </c>
      <c r="CI441" s="1">
        <f>AVERAGE(CI407:CI409)</f>
        <v>7.26783041821495</v>
      </c>
      <c r="CJ441" s="1">
        <f>STDEVA(CI407:CI409)</f>
        <v>0.135296738258928</v>
      </c>
      <c r="CK441" s="1" t="str">
        <f>CK458</f>
        <v>cd</v>
      </c>
      <c r="CM441" s="1">
        <f>AVERAGE(CM407:CM409)</f>
        <v>17.7632764108708</v>
      </c>
      <c r="CN441" s="1">
        <f>STDEVA(CM407:CM409)</f>
        <v>0.0353823151279539</v>
      </c>
      <c r="CO441" s="1" t="str">
        <f>CO458</f>
        <v>c</v>
      </c>
      <c r="CQ441" s="1">
        <f>AVERAGE(CQ407:CQ409)</f>
        <v>30.2627751166305</v>
      </c>
      <c r="CR441" s="1">
        <f>STDEVA(CQ407:CQ409)</f>
        <v>0.167007322271289</v>
      </c>
      <c r="CS441" s="1" t="str">
        <f>CS458</f>
        <v>a</v>
      </c>
      <c r="CU441" s="1">
        <f>AVERAGE(CU407:CU409)</f>
        <v>41.9175226838136</v>
      </c>
      <c r="CV441" s="1">
        <f>STDEVA(CU407:CU409)</f>
        <v>0.205353607891713</v>
      </c>
      <c r="CW441" s="1" t="str">
        <f>CW458</f>
        <v>a</v>
      </c>
      <c r="CY441" s="1">
        <f>AVERAGE(CY407:CY409)</f>
        <v>50.1852389058515</v>
      </c>
      <c r="CZ441" s="1">
        <f>STDEVA(CY407:CY409)</f>
        <v>0.211167225335867</v>
      </c>
      <c r="DA441" s="1" t="str">
        <f>DA458</f>
        <v>a</v>
      </c>
    </row>
    <row r="442" spans="2:103">
      <c r="B442" s="1" t="s">
        <v>101</v>
      </c>
      <c r="D442" s="1">
        <f>AVERAGE(D404:D409)</f>
        <v>8.00303717852172</v>
      </c>
      <c r="H442" s="1">
        <f>AVERAGE(H404:H409)</f>
        <v>17.1938802128888</v>
      </c>
      <c r="L442" s="1">
        <f>AVERAGE(L404:L409)</f>
        <v>28.8474646525872</v>
      </c>
      <c r="R442" s="1">
        <f>AVERAGE(R404:R409)</f>
        <v>38.4310412109058</v>
      </c>
      <c r="Z442" s="1">
        <f>AVERAGE(Z404:Z409)</f>
        <v>47.3482352159959</v>
      </c>
      <c r="AG442" s="1">
        <f>AVERAGE(AG404:AG409)</f>
        <v>7.77535724860993</v>
      </c>
      <c r="AK442" s="1">
        <f>AVERAGE(AK404:AK409)</f>
        <v>17.0782833863734</v>
      </c>
      <c r="AO442" s="1">
        <f>AVERAGE(AO404:AO409)</f>
        <v>28.7237320347617</v>
      </c>
      <c r="AS442" s="1">
        <f>AVERAGE(AS404:AS409)</f>
        <v>38.3057474727104</v>
      </c>
      <c r="AW442" s="1">
        <f>AVERAGE(AW404:AW409)</f>
        <v>47.2238635022331</v>
      </c>
      <c r="BF442" s="1">
        <f>AVERAGE(BF404:BF409)</f>
        <v>7.35119846085031</v>
      </c>
      <c r="BJ442" s="1">
        <f>AVERAGE(BJ404:BJ409)</f>
        <v>17.9106574699153</v>
      </c>
      <c r="BN442" s="1">
        <f>AVERAGE(BN404:BN409)</f>
        <v>30.347010173362</v>
      </c>
      <c r="BT442" s="1">
        <f>AVERAGE(BT404:BT409)</f>
        <v>42.0195177545781</v>
      </c>
      <c r="CB442" s="1">
        <f>AVERAGE(CB404:CB409)</f>
        <v>50.3217726136625</v>
      </c>
      <c r="CI442" s="1">
        <f>AVERAGE(CI404:CI409)</f>
        <v>7.24840842338293</v>
      </c>
      <c r="CM442" s="1">
        <f>AVERAGE(CM404:CM409)</f>
        <v>17.7863096962253</v>
      </c>
      <c r="CQ442" s="1">
        <f>AVERAGE(CQ404:CQ409)</f>
        <v>30.2061139007046</v>
      </c>
      <c r="CU442" s="1">
        <f>AVERAGE(CU404:CU409)</f>
        <v>41.8984630017224</v>
      </c>
      <c r="CY442" s="1">
        <f>AVERAGE(CY404:CY409)</f>
        <v>50.1952672531388</v>
      </c>
    </row>
    <row r="443" spans="2:105">
      <c r="B443" s="1" t="s">
        <v>80</v>
      </c>
      <c r="D443" s="1">
        <f>AVERAGE(D410:D412)</f>
        <v>7.88955738952297</v>
      </c>
      <c r="E443" s="1">
        <f>STDEVA(D410:D412)</f>
        <v>0.0369331385073726</v>
      </c>
      <c r="F443" s="1" t="str">
        <f t="shared" ref="F443:F445" si="250">F459</f>
        <v>c</v>
      </c>
      <c r="H443" s="1">
        <f>AVERAGE(H410:H412)</f>
        <v>17.1373790461667</v>
      </c>
      <c r="I443" s="1">
        <f>STDEVA(H410:H412)</f>
        <v>0.10658346097862</v>
      </c>
      <c r="J443" s="1" t="str">
        <f t="shared" ref="J443:J445" si="251">J459</f>
        <v>bc</v>
      </c>
      <c r="L443" s="1">
        <f>AVERAGE(L410:L412)</f>
        <v>28.7393308826872</v>
      </c>
      <c r="M443" s="1">
        <f>STDEVA(L410:L412)</f>
        <v>0.0611530571036188</v>
      </c>
      <c r="N443" s="1" t="str">
        <f t="shared" ref="N443:N445" si="252">N459</f>
        <v>c</v>
      </c>
      <c r="R443" s="1">
        <f>AVERAGE(R410:R412)</f>
        <v>38.1151209568476</v>
      </c>
      <c r="S443" s="1">
        <f>STDEVA(R410:R412)</f>
        <v>0.152245725450848</v>
      </c>
      <c r="T443" s="1" t="str">
        <f t="shared" ref="T443:T445" si="253">T459</f>
        <v>c</v>
      </c>
      <c r="Z443" s="1">
        <f>AVERAGE(Z410:Z412)</f>
        <v>46.7251737545378</v>
      </c>
      <c r="AA443" s="1">
        <f>STDEVA(Z410:Z412)</f>
        <v>0.12798024612111</v>
      </c>
      <c r="AB443" s="1" t="str">
        <f t="shared" ref="AB443:AB445" si="254">AB459</f>
        <v>bc</v>
      </c>
      <c r="AG443" s="1">
        <f>AVERAGE(AG410:AG412)</f>
        <v>7.64342703533026</v>
      </c>
      <c r="AH443" s="1">
        <f>STDEVA(AG410:AG412)</f>
        <v>0.0927398053776417</v>
      </c>
      <c r="AI443" s="1" t="str">
        <f t="shared" ref="AI443:AI445" si="255">AI459</f>
        <v>c</v>
      </c>
      <c r="AK443" s="1">
        <f>AVERAGE(AK410:AK412)</f>
        <v>17.0133209647495</v>
      </c>
      <c r="AL443" s="1">
        <f>STDEVA(AK410:AK412)</f>
        <v>0.11498678439276</v>
      </c>
      <c r="AM443" s="1" t="str">
        <f t="shared" ref="AM443:AM445" si="256">AM459</f>
        <v>bc</v>
      </c>
      <c r="AO443" s="1">
        <f>AVERAGE(AO410:AO412)</f>
        <v>28.6163693464863</v>
      </c>
      <c r="AP443" s="1">
        <f>STDEVA(AO410:AO412)</f>
        <v>0.0758504487684788</v>
      </c>
      <c r="AQ443" s="1" t="str">
        <f t="shared" ref="AQ443:AQ445" si="257">AQ459</f>
        <v>c</v>
      </c>
      <c r="AS443" s="1">
        <f>AVERAGE(AS410:AS412)</f>
        <v>38.0092759457575</v>
      </c>
      <c r="AT443" s="1">
        <f>STDEVA(AS410:AS412)</f>
        <v>0.120829556109725</v>
      </c>
      <c r="AU443" s="1" t="str">
        <f t="shared" ref="AU443:AU445" si="258">AU459</f>
        <v>c</v>
      </c>
      <c r="AW443" s="1">
        <f>AVERAGE(AW410:AW412)</f>
        <v>46.6005064865737</v>
      </c>
      <c r="AX443" s="1">
        <f>STDEVA(AW410:AW412)</f>
        <v>0.132963864625469</v>
      </c>
      <c r="AY443" s="1" t="str">
        <f t="shared" ref="AY443:AY445" si="259">AY459</f>
        <v>bc</v>
      </c>
      <c r="BF443" s="1">
        <f>AVERAGE(BF410:BF412)</f>
        <v>7.31803555206951</v>
      </c>
      <c r="BG443" s="1">
        <f>STDEVA(BF410:BF412)</f>
        <v>0.0452138899080001</v>
      </c>
      <c r="BH443" s="1" t="str">
        <f t="shared" ref="BH443:BH445" si="260">BH459</f>
        <v>c</v>
      </c>
      <c r="BJ443" s="1">
        <f>AVERAGE(BJ410:BJ412)</f>
        <v>17.9244833992908</v>
      </c>
      <c r="BK443" s="1">
        <f>STDEVA(BJ410:BJ412)</f>
        <v>0.0506342270224999</v>
      </c>
      <c r="BL443" s="1" t="str">
        <f t="shared" ref="BL443:BL445" si="261">BL459</f>
        <v>ab</v>
      </c>
      <c r="BN443" s="1">
        <f>AVERAGE(BN410:BN412)</f>
        <v>30.0009640757966</v>
      </c>
      <c r="BO443" s="1">
        <f>STDEVA(BN410:BN412)</f>
        <v>0.107466510179771</v>
      </c>
      <c r="BP443" s="1" t="str">
        <f t="shared" ref="BP443:BP445" si="262">BP459</f>
        <v>cd</v>
      </c>
      <c r="BT443" s="1">
        <f>AVERAGE(BT410:BT412)</f>
        <v>41.3808839541057</v>
      </c>
      <c r="BU443" s="1">
        <f>STDEVA(BT410:BT412)</f>
        <v>0.15225464576306</v>
      </c>
      <c r="BV443" s="1" t="str">
        <f t="shared" ref="BV443:BV445" si="263">BV459</f>
        <v>b</v>
      </c>
      <c r="CB443" s="1">
        <f>AVERAGE(CB410:CB412)</f>
        <v>49.6064228736365</v>
      </c>
      <c r="CC443" s="1">
        <f>STDEVA(CB410:CB412)</f>
        <v>0.0949122067887302</v>
      </c>
      <c r="CD443" s="1" t="str">
        <f t="shared" ref="CD443:CD445" si="264">CD459</f>
        <v>b</v>
      </c>
      <c r="CI443" s="1">
        <f>AVERAGE(CI410:CI412)</f>
        <v>7.19884284865529</v>
      </c>
      <c r="CJ443" s="1">
        <f>STDEVA(CI410:CI412)</f>
        <v>0.0439300170423904</v>
      </c>
      <c r="CK443" s="1" t="str">
        <f t="shared" ref="CK443:CK445" si="265">CK459</f>
        <v>d</v>
      </c>
      <c r="CM443" s="1">
        <f>AVERAGE(CM410:CM412)</f>
        <v>17.8004634466133</v>
      </c>
      <c r="CN443" s="1">
        <f>STDEVA(CM410:CM412)</f>
        <v>0.0425329360385621</v>
      </c>
      <c r="CO443" s="1" t="str">
        <f t="shared" ref="CO443:CO445" si="266">CO459</f>
        <v>abc</v>
      </c>
      <c r="CQ443" s="1">
        <f>AVERAGE(CQ410:CQ412)</f>
        <v>29.8841311981905</v>
      </c>
      <c r="CR443" s="1">
        <f>STDEVA(CQ410:CQ412)</f>
        <v>0.0994566360356903</v>
      </c>
      <c r="CS443" s="1" t="str">
        <f t="shared" ref="CS443:CS445" si="267">CS459</f>
        <v>bcd</v>
      </c>
      <c r="CU443" s="1">
        <f>AVERAGE(CU410:CU412)</f>
        <v>41.263229809063</v>
      </c>
      <c r="CV443" s="1">
        <f>STDEVA(CU410:CU412)</f>
        <v>0.143803613342111</v>
      </c>
      <c r="CW443" s="1" t="str">
        <f t="shared" ref="CW443:CW445" si="268">CW459</f>
        <v>b</v>
      </c>
      <c r="CY443" s="1">
        <f>AVERAGE(CY410:CY412)</f>
        <v>49.478896201145</v>
      </c>
      <c r="CZ443" s="1">
        <f>STDEVA(CY410:CY412)</f>
        <v>0.0945457093887648</v>
      </c>
      <c r="DA443" s="1" t="str">
        <f t="shared" ref="DA443:DA445" si="269">DA459</f>
        <v>b</v>
      </c>
    </row>
    <row r="444" spans="2:105">
      <c r="B444" s="1" t="s">
        <v>81</v>
      </c>
      <c r="D444" s="1">
        <f>AVERAGE(D413:D415)</f>
        <v>7.90302848373235</v>
      </c>
      <c r="E444" s="1">
        <f>STDEVA(D413:D415)</f>
        <v>0.105409857989701</v>
      </c>
      <c r="F444" s="1" t="str">
        <f t="shared" si="250"/>
        <v>c</v>
      </c>
      <c r="H444" s="1">
        <f>AVERAGE(H413:H415)</f>
        <v>17.0450019582095</v>
      </c>
      <c r="I444" s="1">
        <f>STDEVA(H413:H415)</f>
        <v>0.0801317359812743</v>
      </c>
      <c r="J444" s="1" t="str">
        <f t="shared" si="251"/>
        <v>c</v>
      </c>
      <c r="L444" s="1">
        <f>AVERAGE(L413:L415)</f>
        <v>28.6812066160365</v>
      </c>
      <c r="M444" s="1">
        <f>STDEVA(L413:L415)</f>
        <v>0.104119135306536</v>
      </c>
      <c r="N444" s="1" t="str">
        <f t="shared" si="252"/>
        <v>c</v>
      </c>
      <c r="R444" s="1">
        <f>AVERAGE(R413:R415)</f>
        <v>37.2050015027869</v>
      </c>
      <c r="S444" s="1">
        <f>STDEVA(R413:R415)</f>
        <v>0.161835290949882</v>
      </c>
      <c r="T444" s="1" t="str">
        <f t="shared" si="253"/>
        <v>d</v>
      </c>
      <c r="Z444" s="1">
        <f>AVERAGE(Z413:Z415)</f>
        <v>45.2378290871607</v>
      </c>
      <c r="AA444" s="1">
        <f>STDEVA(Z413:Z415)</f>
        <v>0.220291769204192</v>
      </c>
      <c r="AB444" s="1" t="str">
        <f t="shared" si="254"/>
        <v>e</v>
      </c>
      <c r="AG444" s="1">
        <f>AVERAGE(AG413:AG415)</f>
        <v>7.69269625406024</v>
      </c>
      <c r="AH444" s="1">
        <f>STDEVA(AG413:AG415)</f>
        <v>0.114362006873052</v>
      </c>
      <c r="AI444" s="1" t="str">
        <f t="shared" si="255"/>
        <v>c</v>
      </c>
      <c r="AK444" s="1">
        <f>AVERAGE(AK413:AK415)</f>
        <v>16.9240140883703</v>
      </c>
      <c r="AL444" s="1">
        <f>STDEVA(AK413:AK415)</f>
        <v>0.0647903729737735</v>
      </c>
      <c r="AM444" s="1" t="str">
        <f t="shared" si="256"/>
        <v>c</v>
      </c>
      <c r="AO444" s="1">
        <f>AVERAGE(AO413:AO415)</f>
        <v>28.5653531416693</v>
      </c>
      <c r="AP444" s="1">
        <f>STDEVA(AO413:AO415)</f>
        <v>0.105687211044753</v>
      </c>
      <c r="AQ444" s="1" t="str">
        <f t="shared" si="257"/>
        <v>c</v>
      </c>
      <c r="AS444" s="1">
        <f>AVERAGE(AS413:AS415)</f>
        <v>37.0771741572904</v>
      </c>
      <c r="AT444" s="1">
        <f>STDEVA(AS413:AS415)</f>
        <v>0.169703970495306</v>
      </c>
      <c r="AU444" s="1" t="str">
        <f t="shared" si="258"/>
        <v>d</v>
      </c>
      <c r="AW444" s="1">
        <f>AVERAGE(AW413:AW415)</f>
        <v>45.1082568659987</v>
      </c>
      <c r="AX444" s="1">
        <f>STDEVA(AW413:AW415)</f>
        <v>0.224163642953124</v>
      </c>
      <c r="AY444" s="1" t="str">
        <f t="shared" si="259"/>
        <v>e</v>
      </c>
      <c r="BF444" s="1">
        <f>AVERAGE(BF413:BF415)</f>
        <v>7.34247008724394</v>
      </c>
      <c r="BG444" s="1">
        <f>STDEVA(BF413:BF415)</f>
        <v>0.0557417534000539</v>
      </c>
      <c r="BH444" s="1" t="str">
        <f t="shared" si="260"/>
        <v>c</v>
      </c>
      <c r="BJ444" s="1">
        <f>AVERAGE(BJ413:BJ415)</f>
        <v>17.9056508865584</v>
      </c>
      <c r="BK444" s="1">
        <f>STDEVA(BJ413:BJ415)</f>
        <v>0.0351404376580746</v>
      </c>
      <c r="BL444" s="1" t="str">
        <f t="shared" si="261"/>
        <v>b</v>
      </c>
      <c r="BN444" s="1">
        <f>AVERAGE(BN413:BN415)</f>
        <v>29.8456653058459</v>
      </c>
      <c r="BO444" s="1">
        <f>STDEVA(BN413:BN415)</f>
        <v>0.0882154009296133</v>
      </c>
      <c r="BP444" s="1" t="str">
        <f t="shared" si="262"/>
        <v>de</v>
      </c>
      <c r="BT444" s="1">
        <f>AVERAGE(BT413:BT415)</f>
        <v>40.8954573537541</v>
      </c>
      <c r="BU444" s="1">
        <f>STDEVA(BT413:BT415)</f>
        <v>0.00653619037324008</v>
      </c>
      <c r="BV444" s="1" t="str">
        <f t="shared" si="263"/>
        <v>c</v>
      </c>
      <c r="CB444" s="1">
        <f>AVERAGE(CB413:CB415)</f>
        <v>49.0469837325215</v>
      </c>
      <c r="CC444" s="1">
        <f>STDEVA(CB413:CB415)</f>
        <v>0.121924381048282</v>
      </c>
      <c r="CD444" s="1" t="str">
        <f t="shared" si="264"/>
        <v>d</v>
      </c>
      <c r="CI444" s="1">
        <f>AVERAGE(CI413:CI415)</f>
        <v>7.24482115723082</v>
      </c>
      <c r="CJ444" s="1">
        <f>STDEVA(CI413:CI415)</f>
        <v>0.0608748010943705</v>
      </c>
      <c r="CK444" s="1" t="str">
        <f t="shared" si="265"/>
        <v>cd</v>
      </c>
      <c r="CM444" s="1">
        <f>AVERAGE(CM413:CM415)</f>
        <v>17.7816892926761</v>
      </c>
      <c r="CN444" s="1">
        <f>STDEVA(CM413:CM415)</f>
        <v>0.0453272907574476</v>
      </c>
      <c r="CO444" s="1" t="str">
        <f t="shared" si="266"/>
        <v>bc</v>
      </c>
      <c r="CQ444" s="1">
        <f>AVERAGE(CQ413:CQ415)</f>
        <v>29.7271967469407</v>
      </c>
      <c r="CR444" s="1">
        <f>STDEVA(CQ413:CQ415)</f>
        <v>0.0773649658488623</v>
      </c>
      <c r="CS444" s="1" t="str">
        <f t="shared" si="267"/>
        <v>d</v>
      </c>
      <c r="CU444" s="1">
        <f>AVERAGE(CU413:CU415)</f>
        <v>40.7782744985631</v>
      </c>
      <c r="CV444" s="1">
        <f>STDEVA(CU413:CU415)</f>
        <v>0.0117010588840371</v>
      </c>
      <c r="CW444" s="1" t="str">
        <f t="shared" si="268"/>
        <v>c</v>
      </c>
      <c r="CY444" s="1">
        <f>AVERAGE(CY413:CY415)</f>
        <v>48.9236588504672</v>
      </c>
      <c r="CZ444" s="1">
        <f>STDEVA(CY413:CY415)</f>
        <v>0.122895034939565</v>
      </c>
      <c r="DA444" s="1" t="str">
        <f t="shared" si="269"/>
        <v>d</v>
      </c>
    </row>
    <row r="445" spans="2:105">
      <c r="B445" s="1" t="s">
        <v>82</v>
      </c>
      <c r="D445" s="1">
        <f>AVERAGE(D416:D418)</f>
        <v>8.31132683197145</v>
      </c>
      <c r="E445" s="1">
        <f>STDEVA(D416:D418)</f>
        <v>0.0947431659709742</v>
      </c>
      <c r="F445" s="1" t="str">
        <f t="shared" si="250"/>
        <v>b</v>
      </c>
      <c r="H445" s="1">
        <f>AVERAGE(H416:H418)</f>
        <v>17.2708029086237</v>
      </c>
      <c r="I445" s="1">
        <f>STDEVA(H416:H418)</f>
        <v>0.0624491086037347</v>
      </c>
      <c r="J445" s="1" t="str">
        <f t="shared" si="251"/>
        <v>b</v>
      </c>
      <c r="L445" s="1">
        <f>AVERAGE(L416:L418)</f>
        <v>27.6905443682677</v>
      </c>
      <c r="M445" s="1">
        <f>STDEVA(L416:L418)</f>
        <v>0.0372740470050234</v>
      </c>
      <c r="N445" s="1" t="str">
        <f t="shared" si="252"/>
        <v>f</v>
      </c>
      <c r="R445" s="1">
        <f>AVERAGE(R416:R418)</f>
        <v>36.2492508834673</v>
      </c>
      <c r="S445" s="1">
        <f>STDEVA(R416:R418)</f>
        <v>0.215013503559377</v>
      </c>
      <c r="T445" s="1" t="str">
        <f t="shared" si="253"/>
        <v>e</v>
      </c>
      <c r="Z445" s="1">
        <f>AVERAGE(Z416:Z418)</f>
        <v>42.8350809937106</v>
      </c>
      <c r="AA445" s="1">
        <f>STDEVA(Z416:Z418)</f>
        <v>0.242638327759751</v>
      </c>
      <c r="AB445" s="1" t="str">
        <f t="shared" si="254"/>
        <v>f</v>
      </c>
      <c r="AG445" s="1">
        <f>AVERAGE(AG416:AG418)</f>
        <v>8.11051018898996</v>
      </c>
      <c r="AH445" s="1">
        <f>STDEVA(AG416:AG418)</f>
        <v>0.102735817411333</v>
      </c>
      <c r="AI445" s="1" t="str">
        <f t="shared" si="255"/>
        <v>b</v>
      </c>
      <c r="AK445" s="1">
        <f>AVERAGE(AK416:AK418)</f>
        <v>17.1450909313276</v>
      </c>
      <c r="AL445" s="1">
        <f>STDEVA(AK416:AK418)</f>
        <v>0.0681522115803426</v>
      </c>
      <c r="AM445" s="1" t="str">
        <f t="shared" si="256"/>
        <v>b</v>
      </c>
      <c r="AO445" s="1">
        <f>AVERAGE(AO416:AO418)</f>
        <v>27.5749794111193</v>
      </c>
      <c r="AP445" s="1">
        <f>STDEVA(AO416:AO418)</f>
        <v>0.0266204525512992</v>
      </c>
      <c r="AQ445" s="1" t="str">
        <f t="shared" si="257"/>
        <v>f</v>
      </c>
      <c r="AS445" s="1">
        <f>AVERAGE(AS416:AS418)</f>
        <v>36.1375405686574</v>
      </c>
      <c r="AT445" s="1">
        <f>STDEVA(AS416:AS418)</f>
        <v>0.221077709806963</v>
      </c>
      <c r="AU445" s="1" t="str">
        <f t="shared" si="258"/>
        <v>e</v>
      </c>
      <c r="AW445" s="1">
        <f>AVERAGE(AW416:AW418)</f>
        <v>42.7055646360662</v>
      </c>
      <c r="AX445" s="1">
        <f>STDEVA(AW416:AW418)</f>
        <v>0.243130612798836</v>
      </c>
      <c r="AY445" s="1" t="str">
        <f t="shared" si="259"/>
        <v>f</v>
      </c>
      <c r="BF445" s="1">
        <f>AVERAGE(BF416:BF418)</f>
        <v>7.65151466591494</v>
      </c>
      <c r="BG445" s="1">
        <f>STDEVA(BF416:BF418)</f>
        <v>0.111390282879925</v>
      </c>
      <c r="BH445" s="1" t="str">
        <f t="shared" si="260"/>
        <v>a</v>
      </c>
      <c r="BJ445" s="1">
        <f>AVERAGE(BJ416:BJ418)</f>
        <v>17.8379948254612</v>
      </c>
      <c r="BK445" s="1">
        <f>STDEVA(BJ416:BJ418)</f>
        <v>0.00774990043105428</v>
      </c>
      <c r="BL445" s="1" t="str">
        <f t="shared" si="261"/>
        <v>c</v>
      </c>
      <c r="BN445" s="1">
        <f>AVERAGE(BN416:BN418)</f>
        <v>29.3712184060616</v>
      </c>
      <c r="BO445" s="1">
        <f>STDEVA(BN416:BN418)</f>
        <v>0.101501712330293</v>
      </c>
      <c r="BP445" s="1" t="str">
        <f t="shared" si="262"/>
        <v>f</v>
      </c>
      <c r="BT445" s="1">
        <f>AVERAGE(BT416:BT418)</f>
        <v>40.1753240854885</v>
      </c>
      <c r="BU445" s="1">
        <f>STDEVA(BT416:BT418)</f>
        <v>0.0997258974600258</v>
      </c>
      <c r="BV445" s="1" t="str">
        <f t="shared" si="263"/>
        <v>d</v>
      </c>
      <c r="CB445" s="1">
        <f>AVERAGE(CB416:CB418)</f>
        <v>47.3154539234955</v>
      </c>
      <c r="CC445" s="1">
        <f>STDEVA(CB416:CB418)</f>
        <v>0.0643751688925809</v>
      </c>
      <c r="CD445" s="1" t="str">
        <f t="shared" si="264"/>
        <v>e</v>
      </c>
      <c r="CI445" s="1">
        <f>AVERAGE(CI416:CI418)</f>
        <v>7.56112696935043</v>
      </c>
      <c r="CJ445" s="1">
        <f>STDEVA(CI416:CI418)</f>
        <v>0.104083030836973</v>
      </c>
      <c r="CK445" s="1" t="str">
        <f t="shared" si="265"/>
        <v>a</v>
      </c>
      <c r="CM445" s="1">
        <f>AVERAGE(CM416:CM418)</f>
        <v>17.7009607367533</v>
      </c>
      <c r="CN445" s="1">
        <f>STDEVA(CM416:CM418)</f>
        <v>0.0100530072941866</v>
      </c>
      <c r="CO445" s="1" t="str">
        <f t="shared" si="266"/>
        <v>d</v>
      </c>
      <c r="CQ445" s="1">
        <f>AVERAGE(CQ416:CQ418)</f>
        <v>29.249519556313</v>
      </c>
      <c r="CR445" s="1">
        <f>STDEVA(CQ416:CQ418)</f>
        <v>0.0887375224742917</v>
      </c>
      <c r="CS445" s="1" t="str">
        <f t="shared" si="267"/>
        <v>e</v>
      </c>
      <c r="CU445" s="1">
        <f>AVERAGE(CU416:CU418)</f>
        <v>40.0506890611542</v>
      </c>
      <c r="CV445" s="1">
        <f>STDEVA(CU416:CU418)</f>
        <v>0.097289509738862</v>
      </c>
      <c r="CW445" s="1" t="str">
        <f t="shared" si="268"/>
        <v>d</v>
      </c>
      <c r="CY445" s="1">
        <f>AVERAGE(CY416:CY418)</f>
        <v>47.190428986241</v>
      </c>
      <c r="CZ445" s="1">
        <f>STDEVA(CY416:CY418)</f>
        <v>0.0626479157158622</v>
      </c>
      <c r="DA445" s="1" t="str">
        <f t="shared" si="269"/>
        <v>e</v>
      </c>
    </row>
    <row r="446" spans="2:103">
      <c r="B446" s="1" t="s">
        <v>102</v>
      </c>
      <c r="D446" s="1">
        <f>AVERAGE(D410:D418)</f>
        <v>8.03463756840892</v>
      </c>
      <c r="H446" s="1">
        <f>AVERAGE(H410:H418)</f>
        <v>17.1510613043333</v>
      </c>
      <c r="L446" s="1">
        <f>AVERAGE(L410:L418)</f>
        <v>28.3703606223305</v>
      </c>
      <c r="R446" s="1">
        <f>AVERAGE(R410:R418)</f>
        <v>37.1897911143673</v>
      </c>
      <c r="Z446" s="1">
        <f>AVERAGE(Z410:Z418)</f>
        <v>44.932694611803</v>
      </c>
      <c r="AG446" s="1">
        <f>AVERAGE(AG410:AG418)</f>
        <v>7.81554449279349</v>
      </c>
      <c r="AK446" s="1">
        <f>AVERAGE(AK410:AK418)</f>
        <v>17.0274753281492</v>
      </c>
      <c r="AO446" s="1">
        <f>AVERAGE(AO410:AO418)</f>
        <v>28.252233966425</v>
      </c>
      <c r="AS446" s="1">
        <f>AVERAGE(AS410:AS418)</f>
        <v>37.0746635572351</v>
      </c>
      <c r="AW446" s="1">
        <f>AVERAGE(AW410:AW418)</f>
        <v>44.8047759962129</v>
      </c>
      <c r="BF446" s="1">
        <f>AVERAGE(BF410:BF418)</f>
        <v>7.4373401017428</v>
      </c>
      <c r="BJ446" s="1">
        <f>AVERAGE(BJ410:BJ418)</f>
        <v>17.8893763704368</v>
      </c>
      <c r="BN446" s="1">
        <f>AVERAGE(BN410:BN418)</f>
        <v>29.7392825959014</v>
      </c>
      <c r="BT446" s="1">
        <f>AVERAGE(BT410:BT418)</f>
        <v>40.8172217977828</v>
      </c>
      <c r="CB446" s="1">
        <f>AVERAGE(CB410:CB418)</f>
        <v>48.6562868432178</v>
      </c>
      <c r="CI446" s="1">
        <f>AVERAGE(CI410:CI418)</f>
        <v>7.33493032507885</v>
      </c>
      <c r="CM446" s="1">
        <f>AVERAGE(CM410:CM418)</f>
        <v>17.7610378253476</v>
      </c>
      <c r="CQ446" s="1">
        <f>AVERAGE(CQ410:CQ418)</f>
        <v>29.6202825004814</v>
      </c>
      <c r="CU446" s="1">
        <f>AVERAGE(CU410:CU418)</f>
        <v>40.6973977895934</v>
      </c>
      <c r="CY446" s="1">
        <f>AVERAGE(CY410:CY418)</f>
        <v>48.5309946792844</v>
      </c>
    </row>
    <row r="447" spans="2:105">
      <c r="B447" s="1" t="s">
        <v>83</v>
      </c>
      <c r="D447" s="1">
        <f>AVERAGE(D419:D421)</f>
        <v>7.93602811531077</v>
      </c>
      <c r="E447" s="1">
        <f>STDEVA(D419:D421)</f>
        <v>0.0930093899913698</v>
      </c>
      <c r="F447" s="1" t="str">
        <f t="shared" ref="F447:F449" si="270">F462</f>
        <v>c</v>
      </c>
      <c r="H447" s="1">
        <f>AVERAGE(H419:H421)</f>
        <v>16.7317383155321</v>
      </c>
      <c r="I447" s="1">
        <f>STDEVA(H419:H421)</f>
        <v>0.151048587392329</v>
      </c>
      <c r="J447" s="1" t="str">
        <f t="shared" ref="J447:J449" si="271">J462</f>
        <v>d</v>
      </c>
      <c r="L447" s="1">
        <f>AVERAGE(L419:L421)</f>
        <v>28.2750844065858</v>
      </c>
      <c r="M447" s="1">
        <f>STDEVA(L419:L421)</f>
        <v>0.1453385862527</v>
      </c>
      <c r="N447" s="1" t="str">
        <f t="shared" ref="N447:N449" si="272">N462</f>
        <v>de</v>
      </c>
      <c r="R447" s="1">
        <f>AVERAGE(R419:R421)</f>
        <v>37.0595285863281</v>
      </c>
      <c r="S447" s="1">
        <f>STDEVA(R419:R421)</f>
        <v>0.0463822920831606</v>
      </c>
      <c r="T447" s="1" t="str">
        <f t="shared" ref="T447:T449" si="273">T462</f>
        <v>d</v>
      </c>
      <c r="Z447" s="1">
        <f>AVERAGE(Z419:Z421)</f>
        <v>46.2064945145117</v>
      </c>
      <c r="AA447" s="1">
        <f>STDEVA(Z419:Z421)</f>
        <v>0.230520651018731</v>
      </c>
      <c r="AB447" s="1" t="str">
        <f t="shared" ref="AB447:AB449" si="274">AB462</f>
        <v>d</v>
      </c>
      <c r="AG447" s="1">
        <f>AVERAGE(AG419:AG421)</f>
        <v>7.70524538736303</v>
      </c>
      <c r="AH447" s="1">
        <f>STDEVA(AG419:AG421)</f>
        <v>0.0745581217954525</v>
      </c>
      <c r="AI447" s="1" t="str">
        <f t="shared" ref="AI447:AI449" si="275">AI462</f>
        <v>c</v>
      </c>
      <c r="AK447" s="1">
        <f>AVERAGE(AK419:AK421)</f>
        <v>16.6203794519184</v>
      </c>
      <c r="AL447" s="1">
        <f>STDEVA(AK419:AK421)</f>
        <v>0.166263829542514</v>
      </c>
      <c r="AM447" s="1" t="str">
        <f t="shared" ref="AM447:AM449" si="276">AM462</f>
        <v>d</v>
      </c>
      <c r="AO447" s="1">
        <f>AVERAGE(AO419:AO421)</f>
        <v>28.1351549380388</v>
      </c>
      <c r="AP447" s="1">
        <f>STDEVA(AO419:AO421)</f>
        <v>0.15382386043173</v>
      </c>
      <c r="AQ447" s="1" t="str">
        <f t="shared" ref="AQ447:AQ449" si="277">AQ462</f>
        <v>de</v>
      </c>
      <c r="AS447" s="1">
        <f>AVERAGE(AS419:AS421)</f>
        <v>36.9292382167272</v>
      </c>
      <c r="AT447" s="1">
        <f>STDEVA(AS419:AS421)</f>
        <v>0.0496802735986688</v>
      </c>
      <c r="AU447" s="1" t="str">
        <f t="shared" ref="AU447:AU449" si="278">AU462</f>
        <v>d</v>
      </c>
      <c r="AW447" s="1">
        <f>AVERAGE(AW419:AW421)</f>
        <v>46.0897351869424</v>
      </c>
      <c r="AX447" s="1">
        <f>STDEVA(AW419:AW421)</f>
        <v>0.225110887896614</v>
      </c>
      <c r="AY447" s="1" t="str">
        <f t="shared" ref="AY447:AY449" si="279">AY462</f>
        <v>d</v>
      </c>
      <c r="BF447" s="1">
        <f>AVERAGE(BF419:BF421)</f>
        <v>7.35465892597373</v>
      </c>
      <c r="BG447" s="1">
        <f>STDEVA(BF419:BF421)</f>
        <v>0.106302961741004</v>
      </c>
      <c r="BH447" s="1" t="str">
        <f t="shared" ref="BH447:BH449" si="280">BH462</f>
        <v>bc</v>
      </c>
      <c r="BJ447" s="1">
        <f>AVERAGE(BJ419:BJ421)</f>
        <v>17.9456606579811</v>
      </c>
      <c r="BK447" s="1">
        <f>STDEVA(BJ419:BJ421)</f>
        <v>0.0207552974456386</v>
      </c>
      <c r="BL447" s="1" t="str">
        <f t="shared" ref="BL447:BL449" si="281">BL462</f>
        <v>ab</v>
      </c>
      <c r="BN447" s="1">
        <f>AVERAGE(BN419:BN421)</f>
        <v>29.9452158354351</v>
      </c>
      <c r="BO447" s="1">
        <f>STDEVA(BN419:BN421)</f>
        <v>0.0837432921767098</v>
      </c>
      <c r="BP447" s="1" t="str">
        <f t="shared" ref="BP447:BP449" si="282">BP462</f>
        <v>d</v>
      </c>
      <c r="BT447" s="1">
        <f>AVERAGE(BT419:BT421)</f>
        <v>41.0895077329058</v>
      </c>
      <c r="BU447" s="1">
        <f>STDEVA(BT419:BT421)</f>
        <v>0.135304817281792</v>
      </c>
      <c r="BV447" s="1" t="str">
        <f t="shared" ref="BV447:BV449" si="283">BV462</f>
        <v>c</v>
      </c>
      <c r="CB447" s="1">
        <f>AVERAGE(CB419:CB421)</f>
        <v>49.3810470724832</v>
      </c>
      <c r="CC447" s="1">
        <f>STDEVA(CB419:CB421)</f>
        <v>0.117107369190903</v>
      </c>
      <c r="CD447" s="1" t="str">
        <f t="shared" ref="CD447:CD449" si="284">CD462</f>
        <v>c</v>
      </c>
      <c r="CI447" s="1">
        <f>AVERAGE(CI419:CI421)</f>
        <v>7.23201570460191</v>
      </c>
      <c r="CJ447" s="1">
        <f>STDEVA(CI419:CI421)</f>
        <v>0.0814405382453102</v>
      </c>
      <c r="CK447" s="1" t="str">
        <f t="shared" ref="CK447:CK449" si="285">CK462</f>
        <v>cd</v>
      </c>
      <c r="CM447" s="1">
        <f>AVERAGE(CM419:CM421)</f>
        <v>17.8148080814455</v>
      </c>
      <c r="CN447" s="1">
        <f>STDEVA(CM419:CM421)</f>
        <v>0.0193459438465443</v>
      </c>
      <c r="CO447" s="1" t="str">
        <f t="shared" ref="CO447:CO449" si="286">CO462</f>
        <v>abc</v>
      </c>
      <c r="CQ447" s="1">
        <f>AVERAGE(CQ419:CQ421)</f>
        <v>29.830242682207</v>
      </c>
      <c r="CR447" s="1">
        <f>STDEVA(CQ419:CQ421)</f>
        <v>0.0737026595545086</v>
      </c>
      <c r="CS447" s="1" t="str">
        <f t="shared" ref="CS447:CS449" si="287">CS462</f>
        <v>bcd</v>
      </c>
      <c r="CU447" s="1">
        <f>AVERAGE(CU419:CU421)</f>
        <v>40.9624647711021</v>
      </c>
      <c r="CV447" s="1">
        <f>STDEVA(CU419:CU421)</f>
        <v>0.15331581204685</v>
      </c>
      <c r="CW447" s="1" t="str">
        <f t="shared" ref="CW447:CW449" si="288">CW462</f>
        <v>c</v>
      </c>
      <c r="CY447" s="1">
        <f>AVERAGE(CY419:CY421)</f>
        <v>49.2706606550763</v>
      </c>
      <c r="CZ447" s="1">
        <f>STDEVA(CY419:CY421)</f>
        <v>0.122433031297332</v>
      </c>
      <c r="DA447" s="1" t="str">
        <f t="shared" ref="DA447:DA449" si="289">DA462</f>
        <v>c</v>
      </c>
    </row>
    <row r="448" spans="2:105">
      <c r="B448" s="1" t="s">
        <v>84</v>
      </c>
      <c r="D448" s="1">
        <f>AVERAGE(D422:D424)</f>
        <v>8.01758299539509</v>
      </c>
      <c r="E448" s="1">
        <f>STDEVA(D422:D424)</f>
        <v>0.206549795845552</v>
      </c>
      <c r="F448" s="1" t="str">
        <f t="shared" si="270"/>
        <v>c</v>
      </c>
      <c r="H448" s="1">
        <f>AVERAGE(H422:H424)</f>
        <v>17.4234677923702</v>
      </c>
      <c r="I448" s="1">
        <f>STDEVA(H422:H424)</f>
        <v>0.0725200225789114</v>
      </c>
      <c r="J448" s="1" t="str">
        <f t="shared" si="271"/>
        <v>a</v>
      </c>
      <c r="L448" s="1">
        <f>AVERAGE(L422:L424)</f>
        <v>28.6988786295206</v>
      </c>
      <c r="M448" s="1">
        <f>STDEVA(L422:L424)</f>
        <v>0.0987239573331148</v>
      </c>
      <c r="N448" s="1" t="str">
        <f t="shared" si="272"/>
        <v>c</v>
      </c>
      <c r="R448" s="1">
        <f>AVERAGE(R422:R424)</f>
        <v>38.2845112192938</v>
      </c>
      <c r="S448" s="1">
        <f>STDEVA(R422:R424)</f>
        <v>0.0845623820493411</v>
      </c>
      <c r="T448" s="1" t="str">
        <f t="shared" si="273"/>
        <v>c</v>
      </c>
      <c r="Z448" s="1">
        <f>AVERAGE(Z422:Z424)</f>
        <v>47.3259634771505</v>
      </c>
      <c r="AA448" s="1">
        <f>STDEVA(Z422:Z424)</f>
        <v>0.349404890825607</v>
      </c>
      <c r="AB448" s="1" t="str">
        <f t="shared" si="274"/>
        <v>a</v>
      </c>
      <c r="AG448" s="1">
        <f>AVERAGE(AG422:AG424)</f>
        <v>7.84308270451935</v>
      </c>
      <c r="AH448" s="1">
        <f>STDEVA(AG422:AG424)</f>
        <v>0.202397897655219</v>
      </c>
      <c r="AI448" s="1" t="str">
        <f t="shared" si="275"/>
        <v>c</v>
      </c>
      <c r="AK448" s="1">
        <f>AVERAGE(AK422:AK424)</f>
        <v>17.3046703741706</v>
      </c>
      <c r="AL448" s="1">
        <f>STDEVA(AK422:AK424)</f>
        <v>0.0760084419628035</v>
      </c>
      <c r="AM448" s="1" t="str">
        <f t="shared" si="276"/>
        <v>a</v>
      </c>
      <c r="AO448" s="1">
        <f>AVERAGE(AO422:AO424)</f>
        <v>28.5765613797817</v>
      </c>
      <c r="AP448" s="1">
        <f>STDEVA(AO422:AO424)</f>
        <v>0.100813387885327</v>
      </c>
      <c r="AQ448" s="1" t="str">
        <f t="shared" si="277"/>
        <v>c</v>
      </c>
      <c r="AS448" s="1">
        <f>AVERAGE(AS422:AS424)</f>
        <v>38.1684784351451</v>
      </c>
      <c r="AT448" s="1">
        <f>STDEVA(AS422:AS424)</f>
        <v>0.0914652653196552</v>
      </c>
      <c r="AU448" s="1" t="str">
        <f t="shared" si="278"/>
        <v>c</v>
      </c>
      <c r="AW448" s="1">
        <f>AVERAGE(AW422:AW424)</f>
        <v>47.1994824276002</v>
      </c>
      <c r="AX448" s="1">
        <f>STDEVA(AW422:AW424)</f>
        <v>0.346416577061797</v>
      </c>
      <c r="AY448" s="1" t="str">
        <f t="shared" si="279"/>
        <v>a</v>
      </c>
      <c r="BF448" s="1">
        <f>AVERAGE(BF422:BF424)</f>
        <v>7.47736883966727</v>
      </c>
      <c r="BG448" s="1">
        <f>STDEVA(BF422:BF424)</f>
        <v>0.0280161849653716</v>
      </c>
      <c r="BH448" s="1" t="str">
        <f t="shared" si="280"/>
        <v>b</v>
      </c>
      <c r="BJ448" s="1">
        <f>AVERAGE(BJ422:BJ424)</f>
        <v>17.9162899630869</v>
      </c>
      <c r="BK448" s="1">
        <f>STDEVA(BJ422:BJ424)</f>
        <v>0.026949310068902</v>
      </c>
      <c r="BL448" s="1" t="str">
        <f t="shared" si="281"/>
        <v>b</v>
      </c>
      <c r="BN448" s="1">
        <f>AVERAGE(BN422:BN424)</f>
        <v>29.7496560464176</v>
      </c>
      <c r="BO448" s="1">
        <f>STDEVA(BN422:BN424)</f>
        <v>0.0761201939851543</v>
      </c>
      <c r="BP448" s="1" t="str">
        <f t="shared" si="282"/>
        <v>e</v>
      </c>
      <c r="BT448" s="1">
        <f>AVERAGE(BT422:BT424)</f>
        <v>41.0182904579456</v>
      </c>
      <c r="BU448" s="1">
        <f>STDEVA(BT422:BT424)</f>
        <v>0.0827162210302163</v>
      </c>
      <c r="BV448" s="1" t="str">
        <f t="shared" si="283"/>
        <v>c</v>
      </c>
      <c r="CB448" s="1">
        <f>AVERAGE(CB422:CB424)</f>
        <v>49.1659255873056</v>
      </c>
      <c r="CC448" s="1">
        <f>STDEVA(CB422:CB424)</f>
        <v>0.15681045185448</v>
      </c>
      <c r="CD448" s="1" t="str">
        <f t="shared" si="284"/>
        <v>d</v>
      </c>
      <c r="CI448" s="1">
        <f>AVERAGE(CI422:CI424)</f>
        <v>7.36242409556449</v>
      </c>
      <c r="CJ448" s="1">
        <f>STDEVA(CI422:CI424)</f>
        <v>0.00659802972934299</v>
      </c>
      <c r="CK448" s="1" t="str">
        <f t="shared" si="285"/>
        <v>bc</v>
      </c>
      <c r="CM448" s="1">
        <f>AVERAGE(CM422:CM424)</f>
        <v>17.7920279802258</v>
      </c>
      <c r="CN448" s="1">
        <f>STDEVA(CM422:CM424)</f>
        <v>0.0326536114729895</v>
      </c>
      <c r="CO448" s="1" t="str">
        <f t="shared" si="286"/>
        <v>bc</v>
      </c>
      <c r="CQ448" s="1">
        <f>AVERAGE(CQ422:CQ424)</f>
        <v>29.6237865403109</v>
      </c>
      <c r="CR448" s="1">
        <f>STDEVA(CQ422:CQ424)</f>
        <v>0.0818991267559625</v>
      </c>
      <c r="CS448" s="1" t="str">
        <f t="shared" si="287"/>
        <v>d</v>
      </c>
      <c r="CU448" s="1">
        <f>AVERAGE(CU422:CU424)</f>
        <v>40.8970693008008</v>
      </c>
      <c r="CV448" s="1">
        <f>STDEVA(CU422:CU424)</f>
        <v>0.0916507823278325</v>
      </c>
      <c r="CW448" s="1" t="str">
        <f t="shared" si="288"/>
        <v>c</v>
      </c>
      <c r="CY448" s="1">
        <f>AVERAGE(CY422:CY424)</f>
        <v>49.0477339219759</v>
      </c>
      <c r="CZ448" s="1">
        <f>STDEVA(CY422:CY424)</f>
        <v>0.159226140578086</v>
      </c>
      <c r="DA448" s="1" t="str">
        <f t="shared" si="289"/>
        <v>d</v>
      </c>
    </row>
    <row r="449" spans="2:105">
      <c r="B449" s="1" t="s">
        <v>85</v>
      </c>
      <c r="D449" s="1">
        <f>AVERAGE(D425:D427)</f>
        <v>8.62560122693614</v>
      </c>
      <c r="E449" s="1">
        <f>STDEVA(D425:D427)</f>
        <v>0.0893876971888606</v>
      </c>
      <c r="F449" s="1" t="str">
        <f t="shared" si="270"/>
        <v>a</v>
      </c>
      <c r="H449" s="1">
        <f>AVERAGE(H425:H427)</f>
        <v>17.5528561649885</v>
      </c>
      <c r="I449" s="1">
        <f>STDEVA(H425:H427)</f>
        <v>0.0911719238884665</v>
      </c>
      <c r="J449" s="1" t="str">
        <f t="shared" si="271"/>
        <v>a</v>
      </c>
      <c r="L449" s="1">
        <f>AVERAGE(L425:L427)</f>
        <v>29.6009186611359</v>
      </c>
      <c r="M449" s="1">
        <f>STDEVA(L425:L427)</f>
        <v>0.148970091951861</v>
      </c>
      <c r="N449" s="1" t="str">
        <f t="shared" si="272"/>
        <v>a</v>
      </c>
      <c r="R449" s="1">
        <f>AVERAGE(R425:R427)</f>
        <v>39.3312366862011</v>
      </c>
      <c r="S449" s="1">
        <f>STDEVA(R425:R427)</f>
        <v>0.0648200527597666</v>
      </c>
      <c r="T449" s="1" t="str">
        <f t="shared" si="273"/>
        <v>a</v>
      </c>
      <c r="Z449" s="1">
        <f>AVERAGE(Z425:Z427)</f>
        <v>46.3576208612469</v>
      </c>
      <c r="AA449" s="1">
        <f>STDEVA(Z425:Z427)</f>
        <v>0.328860828363348</v>
      </c>
      <c r="AB449" s="1" t="str">
        <f t="shared" si="274"/>
        <v>cd</v>
      </c>
      <c r="AG449" s="1">
        <f>AVERAGE(AG425:AG427)</f>
        <v>8.41332303096015</v>
      </c>
      <c r="AH449" s="1">
        <f>STDEVA(AG425:AG427)</f>
        <v>0.0522604509566885</v>
      </c>
      <c r="AI449" s="1" t="str">
        <f t="shared" si="275"/>
        <v>a</v>
      </c>
      <c r="AK449" s="1">
        <f>AVERAGE(AK425:AK427)</f>
        <v>17.4268401306296</v>
      </c>
      <c r="AL449" s="1">
        <f>STDEVA(AK425:AK427)</f>
        <v>0.0837518278305171</v>
      </c>
      <c r="AM449" s="1" t="str">
        <f t="shared" si="276"/>
        <v>a</v>
      </c>
      <c r="AO449" s="1">
        <f>AVERAGE(AO425:AO427)</f>
        <v>29.4954219076156</v>
      </c>
      <c r="AP449" s="1">
        <f>STDEVA(AO425:AO427)</f>
        <v>0.150067710582191</v>
      </c>
      <c r="AQ449" s="1" t="str">
        <f t="shared" si="277"/>
        <v>a</v>
      </c>
      <c r="AS449" s="1">
        <f>AVERAGE(AS425:AS427)</f>
        <v>39.2084379206807</v>
      </c>
      <c r="AT449" s="1">
        <f>STDEVA(AS425:AS427)</f>
        <v>0.0658346799506679</v>
      </c>
      <c r="AU449" s="1" t="str">
        <f t="shared" si="278"/>
        <v>a</v>
      </c>
      <c r="AW449" s="1">
        <f>AVERAGE(AW425:AW427)</f>
        <v>46.2345085403268</v>
      </c>
      <c r="AX449" s="1">
        <f>STDEVA(AW425:AW427)</f>
        <v>0.333668814091993</v>
      </c>
      <c r="AY449" s="1" t="str">
        <f t="shared" si="279"/>
        <v>cd</v>
      </c>
      <c r="BF449" s="1">
        <f>AVERAGE(BF425:BF427)</f>
        <v>7.70982327305755</v>
      </c>
      <c r="BG449" s="1">
        <f>STDEVA(BF425:BF427)</f>
        <v>0.10438715508698</v>
      </c>
      <c r="BH449" s="1" t="str">
        <f t="shared" si="280"/>
        <v>a</v>
      </c>
      <c r="BJ449" s="1">
        <f>AVERAGE(BJ425:BJ427)</f>
        <v>17.9548654715707</v>
      </c>
      <c r="BK449" s="1">
        <f>STDEVA(BJ425:BJ427)</f>
        <v>0.0343621561444758</v>
      </c>
      <c r="BL449" s="1" t="str">
        <f t="shared" si="281"/>
        <v>ab</v>
      </c>
      <c r="BN449" s="1">
        <f>AVERAGE(BN425:BN427)</f>
        <v>30.1680550096593</v>
      </c>
      <c r="BO449" s="1">
        <f>STDEVA(BN425:BN427)</f>
        <v>0.0358554101655831</v>
      </c>
      <c r="BP449" s="1" t="str">
        <f t="shared" si="282"/>
        <v>bc</v>
      </c>
      <c r="BT449" s="1">
        <f>AVERAGE(BT425:BT427)</f>
        <v>41.8954348455416</v>
      </c>
      <c r="BU449" s="1">
        <f>STDEVA(BT425:BT427)</f>
        <v>0.0977240817589531</v>
      </c>
      <c r="BV449" s="1" t="str">
        <f t="shared" si="283"/>
        <v>a</v>
      </c>
      <c r="CB449" s="1">
        <f>AVERAGE(CB425:CB427)</f>
        <v>49.7213336283663</v>
      </c>
      <c r="CC449" s="1">
        <f>STDEVA(CB425:CB427)</f>
        <v>0.0388280733967872</v>
      </c>
      <c r="CD449" s="1" t="str">
        <f t="shared" si="284"/>
        <v>b</v>
      </c>
      <c r="CI449" s="1">
        <f>AVERAGE(CI425:CI427)</f>
        <v>7.5994931877347</v>
      </c>
      <c r="CJ449" s="1">
        <f>STDEVA(CI425:CI427)</f>
        <v>0.115943349294199</v>
      </c>
      <c r="CK449" s="1" t="str">
        <f t="shared" si="285"/>
        <v>a</v>
      </c>
      <c r="CM449" s="1">
        <f>AVERAGE(CM425:CM427)</f>
        <v>17.8465550282345</v>
      </c>
      <c r="CN449" s="1">
        <f>STDEVA(CM425:CM427)</f>
        <v>0.028722592941717</v>
      </c>
      <c r="CO449" s="1" t="str">
        <f t="shared" si="286"/>
        <v>ab</v>
      </c>
      <c r="CQ449" s="1">
        <f>AVERAGE(CQ425:CQ427)</f>
        <v>30.0415586251524</v>
      </c>
      <c r="CR449" s="1">
        <f>STDEVA(CQ425:CQ427)</f>
        <v>0.044093080598942</v>
      </c>
      <c r="CS449" s="1" t="str">
        <f t="shared" si="287"/>
        <v>ab</v>
      </c>
      <c r="CU449" s="1">
        <f>AVERAGE(CU425:CU427)</f>
        <v>41.7634314156053</v>
      </c>
      <c r="CV449" s="1">
        <f>STDEVA(CU425:CU427)</f>
        <v>0.110393908508214</v>
      </c>
      <c r="CW449" s="1" t="str">
        <f t="shared" si="288"/>
        <v>a</v>
      </c>
      <c r="CY449" s="1">
        <f>AVERAGE(CY425:CY427)</f>
        <v>49.5958405711466</v>
      </c>
      <c r="CZ449" s="1">
        <f>STDEVA(CY425:CY427)</f>
        <v>0.0399559354403381</v>
      </c>
      <c r="DA449" s="1" t="str">
        <f t="shared" si="289"/>
        <v>b</v>
      </c>
    </row>
    <row r="450" spans="2:103">
      <c r="B450" s="1" t="s">
        <v>103</v>
      </c>
      <c r="D450" s="1">
        <f>AVERAGE(D419:D427)</f>
        <v>8.193070779214</v>
      </c>
      <c r="H450" s="1">
        <f>AVERAGE(H419:H427)</f>
        <v>17.2360207576303</v>
      </c>
      <c r="L450" s="1">
        <f>AVERAGE(L419:L427)</f>
        <v>28.8582938990808</v>
      </c>
      <c r="R450" s="1">
        <f>AVERAGE(R419:R427)</f>
        <v>38.225092163941</v>
      </c>
      <c r="Z450" s="1">
        <f>AVERAGE(Z419:Z427)</f>
        <v>46.630026284303</v>
      </c>
      <c r="AG450" s="1">
        <f>AVERAGE(AG419:AG427)</f>
        <v>7.98721704094751</v>
      </c>
      <c r="AK450" s="1">
        <f>AVERAGE(AK419:AK427)</f>
        <v>17.1172966522396</v>
      </c>
      <c r="AO450" s="1">
        <f>AVERAGE(AO419:AO427)</f>
        <v>28.735712741812</v>
      </c>
      <c r="AS450" s="1">
        <f>AVERAGE(AS419:AS427)</f>
        <v>38.1020515241843</v>
      </c>
      <c r="AW450" s="1">
        <f>AVERAGE(AW419:AW427)</f>
        <v>46.5079087182898</v>
      </c>
      <c r="BF450" s="1">
        <f>AVERAGE(BF419:BF427)</f>
        <v>7.51395034623285</v>
      </c>
      <c r="BJ450" s="1">
        <f>AVERAGE(BJ419:BJ427)</f>
        <v>17.9389386975462</v>
      </c>
      <c r="BN450" s="1">
        <f>AVERAGE(BN419:BN427)</f>
        <v>29.9543089638373</v>
      </c>
      <c r="BT450" s="1">
        <f>AVERAGE(BT419:BT427)</f>
        <v>41.334411012131</v>
      </c>
      <c r="CB450" s="1">
        <f>AVERAGE(CB419:CB427)</f>
        <v>49.4227687627184</v>
      </c>
      <c r="CI450" s="1">
        <f>AVERAGE(CI419:CI427)</f>
        <v>7.3979776626337</v>
      </c>
      <c r="CM450" s="1">
        <f>AVERAGE(CM419:CM427)</f>
        <v>17.8177970299686</v>
      </c>
      <c r="CQ450" s="1">
        <f>AVERAGE(CQ419:CQ427)</f>
        <v>29.8318626158901</v>
      </c>
      <c r="CU450" s="1">
        <f>AVERAGE(CU419:CU427)</f>
        <v>41.2076551625028</v>
      </c>
      <c r="CY450" s="1">
        <f>AVERAGE(CY419:CY427)</f>
        <v>49.3047450493996</v>
      </c>
    </row>
    <row r="451" spans="2:105">
      <c r="B451" s="1" t="s">
        <v>86</v>
      </c>
      <c r="D451" s="1">
        <f>AVERAGE(D428:D430)</f>
        <v>7.98711914277397</v>
      </c>
      <c r="E451" s="1">
        <f>STDEVA(D428:D430)</f>
        <v>0.137746744775439</v>
      </c>
      <c r="F451" s="1" t="str">
        <f t="shared" ref="F451:F453" si="290">F465</f>
        <v>c</v>
      </c>
      <c r="H451" s="1">
        <f>AVERAGE(H428:H430)</f>
        <v>16.7577383592018</v>
      </c>
      <c r="I451" s="1">
        <f>STDEVA(H428:H430)</f>
        <v>0.03291191700961</v>
      </c>
      <c r="J451" s="1" t="str">
        <f t="shared" ref="J451:J453" si="291">J465</f>
        <v>d</v>
      </c>
      <c r="L451" s="1">
        <f>AVERAGE(L428:L430)</f>
        <v>28.1473176403251</v>
      </c>
      <c r="M451" s="1">
        <f>STDEVA(L428:L430)</f>
        <v>0.0907392856726729</v>
      </c>
      <c r="N451" s="1" t="str">
        <f t="shared" ref="N451:N453" si="292">N465</f>
        <v>e</v>
      </c>
      <c r="R451" s="1">
        <f>AVERAGE(R428:R430)</f>
        <v>37.2375506360451</v>
      </c>
      <c r="S451" s="1">
        <f>STDEVA(R428:R430)</f>
        <v>0.179891416146451</v>
      </c>
      <c r="T451" s="1" t="str">
        <f t="shared" ref="T451:T453" si="293">T465</f>
        <v>d</v>
      </c>
      <c r="Z451" s="1">
        <f>AVERAGE(Z428:Z430)</f>
        <v>46.1293738274787</v>
      </c>
      <c r="AA451" s="1">
        <f>STDEVA(Z428:Z430)</f>
        <v>0.377234160325994</v>
      </c>
      <c r="AB451" s="1" t="str">
        <f t="shared" ref="AB451:AB453" si="294">AB465</f>
        <v>d</v>
      </c>
      <c r="AG451" s="1">
        <f>AVERAGE(AG428:AG430)</f>
        <v>7.76156053791887</v>
      </c>
      <c r="AH451" s="1">
        <f>STDEVA(AG428:AG430)</f>
        <v>0.218973653251143</v>
      </c>
      <c r="AI451" s="1" t="str">
        <f t="shared" ref="AI451:AI453" si="295">AI465</f>
        <v>c</v>
      </c>
      <c r="AK451" s="1">
        <f>AVERAGE(AK428:AK430)</f>
        <v>16.6313663027326</v>
      </c>
      <c r="AL451" s="1">
        <f>STDEVA(AK428:AK430)</f>
        <v>0.045707880076683</v>
      </c>
      <c r="AM451" s="1" t="str">
        <f t="shared" ref="AM451:AM453" si="296">AM465</f>
        <v>d</v>
      </c>
      <c r="AO451" s="1">
        <f>AVERAGE(AO428:AO430)</f>
        <v>28.0210141926393</v>
      </c>
      <c r="AP451" s="1">
        <f>STDEVA(AO428:AO430)</f>
        <v>0.0847611845631852</v>
      </c>
      <c r="AQ451" s="1" t="str">
        <f t="shared" ref="AQ451:AQ453" si="297">AQ465</f>
        <v>e</v>
      </c>
      <c r="AS451" s="1">
        <f>AVERAGE(AS428:AS430)</f>
        <v>37.1186836916025</v>
      </c>
      <c r="AT451" s="1">
        <f>STDEVA(AS428:AS430)</f>
        <v>0.166558237553082</v>
      </c>
      <c r="AU451" s="1" t="str">
        <f t="shared" ref="AU451:AU453" si="298">AU465</f>
        <v>d</v>
      </c>
      <c r="AW451" s="1">
        <f>AVERAGE(AW428:AW430)</f>
        <v>46.0073763744028</v>
      </c>
      <c r="AX451" s="1">
        <f>STDEVA(AW428:AW430)</f>
        <v>0.381519700858212</v>
      </c>
      <c r="AY451" s="1" t="str">
        <f t="shared" ref="AY451:AY453" si="299">AY465</f>
        <v>d</v>
      </c>
      <c r="BF451" s="1">
        <f>AVERAGE(BF428:BF430)</f>
        <v>7.3150448897831</v>
      </c>
      <c r="BG451" s="1">
        <f>STDEVA(BF428:BF430)</f>
        <v>0.0409005448059561</v>
      </c>
      <c r="BH451" s="1" t="str">
        <f t="shared" ref="BH451:BH453" si="300">BH465</f>
        <v>c</v>
      </c>
      <c r="BJ451" s="1">
        <f>AVERAGE(BJ428:BJ430)</f>
        <v>17.9261935339327</v>
      </c>
      <c r="BK451" s="1">
        <f>STDEVA(BJ428:BJ430)</f>
        <v>0.00669590723245709</v>
      </c>
      <c r="BL451" s="1" t="str">
        <f t="shared" ref="BL451:BL453" si="301">BL465</f>
        <v>ab</v>
      </c>
      <c r="BN451" s="1">
        <f>AVERAGE(BN428:BN430)</f>
        <v>29.9074111367397</v>
      </c>
      <c r="BO451" s="1">
        <f>STDEVA(BN428:BN430)</f>
        <v>0.0221030359671127</v>
      </c>
      <c r="BP451" s="1" t="str">
        <f t="shared" ref="BP451:BP453" si="302">BP465</f>
        <v>de</v>
      </c>
      <c r="BT451" s="1">
        <f>AVERAGE(BT428:BT430)</f>
        <v>40.9508317118196</v>
      </c>
      <c r="BU451" s="1">
        <f>STDEVA(BT428:BT430)</f>
        <v>0.0696113235201381</v>
      </c>
      <c r="BV451" s="1" t="str">
        <f t="shared" ref="BV451:BV453" si="303">BV465</f>
        <v>c</v>
      </c>
      <c r="CB451" s="1">
        <f>AVERAGE(CB428:CB430)</f>
        <v>49.2439737205463</v>
      </c>
      <c r="CC451" s="1">
        <f>STDEVA(CB428:CB430)</f>
        <v>0.0718477943341999</v>
      </c>
      <c r="CD451" s="1" t="str">
        <f t="shared" ref="CD451:CD453" si="304">CD465</f>
        <v>cd</v>
      </c>
      <c r="CI451" s="1">
        <f>AVERAGE(CI428:CI430)</f>
        <v>7.20091251341251</v>
      </c>
      <c r="CJ451" s="1">
        <f>STDEVA(CI428:CI430)</f>
        <v>0.0552941004730479</v>
      </c>
      <c r="CK451" s="1" t="str">
        <f t="shared" ref="CK451:CK453" si="305">CK465</f>
        <v>d</v>
      </c>
      <c r="CM451" s="1">
        <f>AVERAGE(CM428:CM430)</f>
        <v>17.8057678447519</v>
      </c>
      <c r="CN451" s="1">
        <f>STDEVA(CM428:CM430)</f>
        <v>0.02525853238369</v>
      </c>
      <c r="CO451" s="1" t="str">
        <f t="shared" ref="CO451:CO453" si="306">CO465</f>
        <v>abc</v>
      </c>
      <c r="CQ451" s="1">
        <f>AVERAGE(CQ428:CQ430)</f>
        <v>29.7739582389017</v>
      </c>
      <c r="CR451" s="1">
        <f>STDEVA(CQ428:CQ430)</f>
        <v>0.0199806829612285</v>
      </c>
      <c r="CS451" s="1" t="str">
        <f t="shared" ref="CS451:CS453" si="307">CS465</f>
        <v>cd</v>
      </c>
      <c r="CU451" s="1">
        <f>AVERAGE(CU428:CU430)</f>
        <v>40.8305155395491</v>
      </c>
      <c r="CV451" s="1">
        <f>STDEVA(CU428:CU430)</f>
        <v>0.081680579941444</v>
      </c>
      <c r="CW451" s="1" t="str">
        <f t="shared" ref="CW451:CW453" si="308">CW465</f>
        <v>c</v>
      </c>
      <c r="CY451" s="1">
        <f>AVERAGE(CY428:CY430)</f>
        <v>49.1207640763618</v>
      </c>
      <c r="CZ451" s="1">
        <f>STDEVA(CY428:CY430)</f>
        <v>0.0731269238800027</v>
      </c>
      <c r="DA451" s="1" t="str">
        <f t="shared" ref="DA451:DA453" si="309">DA465</f>
        <v>cd</v>
      </c>
    </row>
    <row r="452" spans="2:105">
      <c r="B452" s="1" t="s">
        <v>87</v>
      </c>
      <c r="D452" s="1">
        <f>AVERAGE(D431:D433)</f>
        <v>7.95526051739276</v>
      </c>
      <c r="E452" s="1">
        <f>STDEVA(D431:D433)</f>
        <v>0.0988041091774138</v>
      </c>
      <c r="F452" s="1" t="str">
        <f t="shared" si="290"/>
        <v>c</v>
      </c>
      <c r="H452" s="1">
        <f>AVERAGE(H431:H433)</f>
        <v>17.4503434711277</v>
      </c>
      <c r="I452" s="1">
        <f>STDEVA(H431:H433)</f>
        <v>0.0431861232766627</v>
      </c>
      <c r="J452" s="1" t="str">
        <f t="shared" si="291"/>
        <v>a</v>
      </c>
      <c r="L452" s="1">
        <f>AVERAGE(L431:L433)</f>
        <v>28.4088721761027</v>
      </c>
      <c r="M452" s="1">
        <f>STDEVA(L431:L433)</f>
        <v>0.285729175892343</v>
      </c>
      <c r="N452" s="1" t="str">
        <f t="shared" si="292"/>
        <v>d</v>
      </c>
      <c r="R452" s="1">
        <f>AVERAGE(R431:R433)</f>
        <v>38.3682620874437</v>
      </c>
      <c r="S452" s="1">
        <f>STDEVA(R431:R433)</f>
        <v>0.13777142143488</v>
      </c>
      <c r="T452" s="1" t="str">
        <f t="shared" si="293"/>
        <v>bc</v>
      </c>
      <c r="Z452" s="1">
        <f>AVERAGE(Z431:Z433)</f>
        <v>46.1846600057558</v>
      </c>
      <c r="AA452" s="1">
        <f>STDEVA(Z431:Z433)</f>
        <v>0.303872790865865</v>
      </c>
      <c r="AB452" s="1" t="str">
        <f t="shared" si="294"/>
        <v>d</v>
      </c>
      <c r="AG452" s="1">
        <f>AVERAGE(AG431:AG433)</f>
        <v>7.73940430578362</v>
      </c>
      <c r="AH452" s="1">
        <f>STDEVA(AG431:AG433)</f>
        <v>0.107682257591216</v>
      </c>
      <c r="AI452" s="1" t="str">
        <f t="shared" si="295"/>
        <v>c</v>
      </c>
      <c r="AK452" s="1">
        <f>AVERAGE(AK431:AK433)</f>
        <v>17.3260236742433</v>
      </c>
      <c r="AL452" s="1">
        <f>STDEVA(AK431:AK433)</f>
        <v>0.0446174926400733</v>
      </c>
      <c r="AM452" s="1" t="str">
        <f t="shared" si="296"/>
        <v>a</v>
      </c>
      <c r="AO452" s="1">
        <f>AVERAGE(AO431:AO433)</f>
        <v>28.2772888438324</v>
      </c>
      <c r="AP452" s="1">
        <f>STDEVA(AO431:AO433)</f>
        <v>0.3064839646681</v>
      </c>
      <c r="AQ452" s="1" t="str">
        <f t="shared" si="297"/>
        <v>d</v>
      </c>
      <c r="AS452" s="1">
        <f>AVERAGE(AS431:AS433)</f>
        <v>38.2675245702086</v>
      </c>
      <c r="AT452" s="1">
        <f>STDEVA(AS431:AS433)</f>
        <v>0.120500648061297</v>
      </c>
      <c r="AU452" s="1" t="str">
        <f t="shared" si="298"/>
        <v>bc</v>
      </c>
      <c r="AW452" s="1">
        <f>AVERAGE(AW431:AW433)</f>
        <v>46.0652289507157</v>
      </c>
      <c r="AX452" s="1">
        <f>STDEVA(AW431:AW433)</f>
        <v>0.300922836087871</v>
      </c>
      <c r="AY452" s="1" t="str">
        <f t="shared" si="299"/>
        <v>d</v>
      </c>
      <c r="BF452" s="1">
        <f>AVERAGE(BF431:BF433)</f>
        <v>7.4378484582588</v>
      </c>
      <c r="BG452" s="1">
        <f>STDEVA(BF431:BF433)</f>
        <v>0.0515682634564739</v>
      </c>
      <c r="BH452" s="1" t="str">
        <f t="shared" si="300"/>
        <v>bc</v>
      </c>
      <c r="BJ452" s="1">
        <f>AVERAGE(BJ431:BJ433)</f>
        <v>17.9178908788923</v>
      </c>
      <c r="BK452" s="1">
        <f>STDEVA(BJ431:BJ433)</f>
        <v>0.00646271432684711</v>
      </c>
      <c r="BL452" s="1" t="str">
        <f t="shared" si="301"/>
        <v>b</v>
      </c>
      <c r="BN452" s="1">
        <f>AVERAGE(BN431:BN433)</f>
        <v>29.8899767551076</v>
      </c>
      <c r="BO452" s="1">
        <f>STDEVA(BN431:BN433)</f>
        <v>0.0197400449130787</v>
      </c>
      <c r="BP452" s="1" t="str">
        <f t="shared" si="302"/>
        <v>de</v>
      </c>
      <c r="BT452" s="1">
        <f>AVERAGE(BT431:BT433)</f>
        <v>40.9158083791388</v>
      </c>
      <c r="BU452" s="1">
        <f>STDEVA(BT431:BT433)</f>
        <v>0.050287112074159</v>
      </c>
      <c r="BV452" s="1" t="str">
        <f t="shared" si="303"/>
        <v>c</v>
      </c>
      <c r="CB452" s="1">
        <f>AVERAGE(CB431:CB433)</f>
        <v>49.2141697852495</v>
      </c>
      <c r="CC452" s="1">
        <f>STDEVA(CB431:CB433)</f>
        <v>0.0444419058031974</v>
      </c>
      <c r="CD452" s="1" t="str">
        <f t="shared" si="304"/>
        <v>cd</v>
      </c>
      <c r="CI452" s="1">
        <f>AVERAGE(CI431:CI433)</f>
        <v>7.33511814150761</v>
      </c>
      <c r="CJ452" s="1">
        <f>STDEVA(CI431:CI433)</f>
        <v>0.051214669702924</v>
      </c>
      <c r="CK452" s="1" t="str">
        <f t="shared" si="305"/>
        <v>cd</v>
      </c>
      <c r="CM452" s="1">
        <f>AVERAGE(CM431:CM433)</f>
        <v>17.8058113298187</v>
      </c>
      <c r="CN452" s="1">
        <f>STDEVA(CM431:CM433)</f>
        <v>0.00959957794500843</v>
      </c>
      <c r="CO452" s="1" t="str">
        <f t="shared" si="306"/>
        <v>abc</v>
      </c>
      <c r="CQ452" s="1">
        <f>AVERAGE(CQ431:CQ433)</f>
        <v>29.7750301011425</v>
      </c>
      <c r="CR452" s="1">
        <f>STDEVA(CQ431:CQ433)</f>
        <v>0.00651309181788374</v>
      </c>
      <c r="CS452" s="1" t="str">
        <f t="shared" si="307"/>
        <v>cd</v>
      </c>
      <c r="CU452" s="1">
        <f>AVERAGE(CU431:CU433)</f>
        <v>40.7866668641919</v>
      </c>
      <c r="CV452" s="1">
        <f>STDEVA(CU431:CU433)</f>
        <v>0.0507933727675928</v>
      </c>
      <c r="CW452" s="1" t="str">
        <f t="shared" si="308"/>
        <v>c</v>
      </c>
      <c r="CY452" s="1">
        <f>AVERAGE(CY431:CY433)</f>
        <v>49.0894387259282</v>
      </c>
      <c r="CZ452" s="1">
        <f>STDEVA(CY431:CY433)</f>
        <v>0.048583645613018</v>
      </c>
      <c r="DA452" s="1" t="str">
        <f t="shared" si="309"/>
        <v>cd</v>
      </c>
    </row>
    <row r="453" spans="2:105">
      <c r="B453" s="1" t="s">
        <v>88</v>
      </c>
      <c r="D453" s="1">
        <f>AVERAGE(D434:D436)</f>
        <v>8.30735162950677</v>
      </c>
      <c r="E453" s="1">
        <f>STDEVA(D434:D436)</f>
        <v>0.0775109883110651</v>
      </c>
      <c r="F453" s="1" t="str">
        <f t="shared" si="290"/>
        <v>b</v>
      </c>
      <c r="H453" s="1">
        <f>AVERAGE(H434:H436)</f>
        <v>17.4744581520867</v>
      </c>
      <c r="I453" s="1">
        <f>STDEVA(H434:H436)</f>
        <v>0.0373884332396407</v>
      </c>
      <c r="J453" s="1" t="str">
        <f t="shared" si="291"/>
        <v>a</v>
      </c>
      <c r="L453" s="1">
        <f>AVERAGE(L434:L436)</f>
        <v>29.1474409880414</v>
      </c>
      <c r="M453" s="1">
        <f>STDEVA(L434:L436)</f>
        <v>0.142821370706396</v>
      </c>
      <c r="N453" s="1" t="str">
        <f t="shared" si="292"/>
        <v>b</v>
      </c>
      <c r="R453" s="1">
        <f>AVERAGE(R434:R436)</f>
        <v>39.2800991575807</v>
      </c>
      <c r="S453" s="1">
        <f>STDEVA(R434:R436)</f>
        <v>0.23942459383507</v>
      </c>
      <c r="T453" s="1" t="str">
        <f t="shared" si="293"/>
        <v>a</v>
      </c>
      <c r="Z453" s="1">
        <f>AVERAGE(Z434:Z436)</f>
        <v>47.0795969623114</v>
      </c>
      <c r="AA453" s="1">
        <f>STDEVA(Z434:Z436)</f>
        <v>0.0578481368356042</v>
      </c>
      <c r="AB453" s="1" t="str">
        <f t="shared" si="294"/>
        <v>ab</v>
      </c>
      <c r="AG453" s="1">
        <f>AVERAGE(AG434:AG436)</f>
        <v>8.12865737856693</v>
      </c>
      <c r="AH453" s="1">
        <f>STDEVA(AG434:AG436)</f>
        <v>0.12292383062354</v>
      </c>
      <c r="AI453" s="1" t="str">
        <f t="shared" si="295"/>
        <v>b</v>
      </c>
      <c r="AK453" s="1">
        <f>AVERAGE(AK434:AK436)</f>
        <v>17.3543908954336</v>
      </c>
      <c r="AL453" s="1">
        <f>STDEVA(AK434:AK436)</f>
        <v>0.0440828016150827</v>
      </c>
      <c r="AM453" s="1" t="str">
        <f t="shared" si="296"/>
        <v>a</v>
      </c>
      <c r="AO453" s="1">
        <f>AVERAGE(AO434:AO436)</f>
        <v>29.0390498321381</v>
      </c>
      <c r="AP453" s="1">
        <f>STDEVA(AO434:AO436)</f>
        <v>0.147255479913319</v>
      </c>
      <c r="AQ453" s="1" t="str">
        <f t="shared" si="297"/>
        <v>b</v>
      </c>
      <c r="AS453" s="1">
        <f>AVERAGE(AS434:AS436)</f>
        <v>39.1721903471031</v>
      </c>
      <c r="AT453" s="1">
        <f>STDEVA(AS434:AS436)</f>
        <v>0.280881754898968</v>
      </c>
      <c r="AU453" s="1" t="str">
        <f t="shared" si="298"/>
        <v>a</v>
      </c>
      <c r="AW453" s="1">
        <f>AVERAGE(AW434:AW436)</f>
        <v>46.9627827474868</v>
      </c>
      <c r="AX453" s="1">
        <f>STDEVA(AW434:AW436)</f>
        <v>0.0639744023472624</v>
      </c>
      <c r="AY453" s="1" t="str">
        <f t="shared" si="299"/>
        <v>ab</v>
      </c>
      <c r="BF453" s="1">
        <f>AVERAGE(BF434:BF436)</f>
        <v>7.60521875938269</v>
      </c>
      <c r="BG453" s="1">
        <f>STDEVA(BF434:BF436)</f>
        <v>0.025903038213503</v>
      </c>
      <c r="BH453" s="1" t="str">
        <f t="shared" si="300"/>
        <v>a</v>
      </c>
      <c r="BJ453" s="1">
        <f>AVERAGE(BJ434:BJ436)</f>
        <v>17.9741891930081</v>
      </c>
      <c r="BK453" s="1">
        <f>STDEVA(BJ434:BJ436)</f>
        <v>0.00928876258718061</v>
      </c>
      <c r="BL453" s="1" t="str">
        <f t="shared" si="301"/>
        <v>a</v>
      </c>
      <c r="BN453" s="1">
        <f>AVERAGE(BN434:BN436)</f>
        <v>30.1396440262786</v>
      </c>
      <c r="BO453" s="1">
        <f>STDEVA(BN434:BN436)</f>
        <v>0.0362487658744954</v>
      </c>
      <c r="BP453" s="1" t="str">
        <f t="shared" si="302"/>
        <v>bc</v>
      </c>
      <c r="BT453" s="1">
        <f>AVERAGE(BT434:BT436)</f>
        <v>41.858905330271</v>
      </c>
      <c r="BU453" s="1">
        <f>STDEVA(BT434:BT436)</f>
        <v>0.0186756043644322</v>
      </c>
      <c r="BV453" s="1" t="str">
        <f t="shared" si="303"/>
        <v>a</v>
      </c>
      <c r="CB453" s="1">
        <f>AVERAGE(CB434:CB436)</f>
        <v>49.6858306024151</v>
      </c>
      <c r="CC453" s="1">
        <f>STDEVA(CB434:CB436)</f>
        <v>0.0921658858450953</v>
      </c>
      <c r="CD453" s="1" t="str">
        <f t="shared" si="304"/>
        <v>b</v>
      </c>
      <c r="CI453" s="1">
        <f>AVERAGE(CI434:CI436)</f>
        <v>7.48459266533438</v>
      </c>
      <c r="CJ453" s="1">
        <f>STDEVA(CI434:CI436)</f>
        <v>0.0252202152295449</v>
      </c>
      <c r="CK453" s="1" t="str">
        <f t="shared" si="305"/>
        <v>ab</v>
      </c>
      <c r="CM453" s="1">
        <f>AVERAGE(CM434:CM436)</f>
        <v>17.863096270897</v>
      </c>
      <c r="CN453" s="1">
        <f>STDEVA(CM434:CM436)</f>
        <v>0.0377893863294204</v>
      </c>
      <c r="CO453" s="1" t="str">
        <f t="shared" si="306"/>
        <v>a</v>
      </c>
      <c r="CQ453" s="1">
        <f>AVERAGE(CQ434:CQ436)</f>
        <v>30.0140272693404</v>
      </c>
      <c r="CR453" s="1">
        <f>STDEVA(CQ434:CQ436)</f>
        <v>0.0274654521303592</v>
      </c>
      <c r="CS453" s="1" t="str">
        <f t="shared" si="307"/>
        <v>abc</v>
      </c>
      <c r="CU453" s="1">
        <f>AVERAGE(CU434:CU436)</f>
        <v>41.7251166032007</v>
      </c>
      <c r="CV453" s="1">
        <f>STDEVA(CU434:CU436)</f>
        <v>0.0105853165989076</v>
      </c>
      <c r="CW453" s="1" t="str">
        <f t="shared" si="308"/>
        <v>a</v>
      </c>
      <c r="CY453" s="1">
        <f>AVERAGE(CY434:CY436)</f>
        <v>49.5577306835888</v>
      </c>
      <c r="CZ453" s="1">
        <f>STDEVA(CY434:CY436)</f>
        <v>0.0967724614597969</v>
      </c>
      <c r="DA453" s="1" t="str">
        <f t="shared" si="309"/>
        <v>b</v>
      </c>
    </row>
    <row r="454" spans="2:103">
      <c r="B454" s="1" t="s">
        <v>104</v>
      </c>
      <c r="D454" s="1">
        <f>AVERAGE(D428:D436)</f>
        <v>8.0832437632245</v>
      </c>
      <c r="H454" s="1">
        <f>AVERAGE(H428:H436)</f>
        <v>17.2275133274721</v>
      </c>
      <c r="L454" s="1">
        <f>AVERAGE(L428:L436)</f>
        <v>28.5678769348231</v>
      </c>
      <c r="R454" s="1">
        <f>AVERAGE(R428:R436)</f>
        <v>38.2953039603565</v>
      </c>
      <c r="Z454" s="1">
        <f>AVERAGE(Z428:Z436)</f>
        <v>46.4645435985153</v>
      </c>
      <c r="AG454" s="1">
        <f>AVERAGE(AG428:AG436)</f>
        <v>7.87654074075647</v>
      </c>
      <c r="AK454" s="1">
        <f>AVERAGE(AK428:AK436)</f>
        <v>17.1039269574698</v>
      </c>
      <c r="AO454" s="1">
        <f>AVERAGE(AO428:AO436)</f>
        <v>28.4457842895366</v>
      </c>
      <c r="AS454" s="1">
        <f>AVERAGE(AS428:AS436)</f>
        <v>38.1861328696381</v>
      </c>
      <c r="AW454" s="1">
        <f>AVERAGE(AW428:AW436)</f>
        <v>46.3451293575351</v>
      </c>
      <c r="BF454" s="1">
        <f>AVERAGE(BF428:BF436)</f>
        <v>7.4527040358082</v>
      </c>
      <c r="BJ454" s="1">
        <f>AVERAGE(BJ428:BJ436)</f>
        <v>17.9394245352777</v>
      </c>
      <c r="BN454" s="1">
        <f>AVERAGE(BN428:BN436)</f>
        <v>29.9790106393753</v>
      </c>
      <c r="BT454" s="1">
        <f>AVERAGE(BT428:BT436)</f>
        <v>41.2418484737431</v>
      </c>
      <c r="CB454" s="1">
        <f>AVERAGE(CB428:CB436)</f>
        <v>49.381324702737</v>
      </c>
      <c r="CI454" s="1">
        <f>AVERAGE(CI428:CI436)</f>
        <v>7.34020777341817</v>
      </c>
      <c r="CM454" s="1">
        <f>AVERAGE(CM428:CM436)</f>
        <v>17.8248918151559</v>
      </c>
      <c r="CQ454" s="1">
        <f>AVERAGE(CQ428:CQ436)</f>
        <v>29.8543385364615</v>
      </c>
      <c r="CU454" s="1">
        <f>AVERAGE(CU428:CU436)</f>
        <v>41.1140996689806</v>
      </c>
      <c r="CY454" s="1">
        <f>AVERAGE(CY428:CY436)</f>
        <v>49.2559778286263</v>
      </c>
    </row>
    <row r="457" spans="1:105">
      <c r="A457" s="1" t="s">
        <v>78</v>
      </c>
      <c r="F457" s="6" t="s">
        <v>114</v>
      </c>
      <c r="J457" s="6" t="s">
        <v>111</v>
      </c>
      <c r="N457" s="6" t="s">
        <v>114</v>
      </c>
      <c r="T457" s="6" t="s">
        <v>111</v>
      </c>
      <c r="AB457" s="6" t="s">
        <v>113</v>
      </c>
      <c r="AI457" s="6" t="s">
        <v>114</v>
      </c>
      <c r="AM457" s="6" t="s">
        <v>111</v>
      </c>
      <c r="AQ457" s="6" t="s">
        <v>114</v>
      </c>
      <c r="AU457" s="6" t="s">
        <v>111</v>
      </c>
      <c r="AY457" s="6" t="s">
        <v>113</v>
      </c>
      <c r="BH457" s="6" t="s">
        <v>114</v>
      </c>
      <c r="BL457" s="6" t="s">
        <v>111</v>
      </c>
      <c r="BP457" s="6" t="s">
        <v>113</v>
      </c>
      <c r="BV457" s="6" t="s">
        <v>106</v>
      </c>
      <c r="CD457" s="6" t="s">
        <v>106</v>
      </c>
      <c r="CK457" s="6" t="s">
        <v>116</v>
      </c>
      <c r="CO457" s="6" t="s">
        <v>118</v>
      </c>
      <c r="CS457" s="6" t="s">
        <v>106</v>
      </c>
      <c r="CW457" s="6" t="s">
        <v>106</v>
      </c>
      <c r="DA457" s="6" t="s">
        <v>106</v>
      </c>
    </row>
    <row r="458" spans="1:105">
      <c r="A458" s="1" t="s">
        <v>78</v>
      </c>
      <c r="F458" s="6" t="s">
        <v>114</v>
      </c>
      <c r="J458" s="6" t="s">
        <v>108</v>
      </c>
      <c r="N458" s="6" t="s">
        <v>114</v>
      </c>
      <c r="T458" s="6" t="s">
        <v>114</v>
      </c>
      <c r="AB458" s="6" t="s">
        <v>106</v>
      </c>
      <c r="AI458" s="6" t="s">
        <v>114</v>
      </c>
      <c r="AM458" s="6" t="s">
        <v>108</v>
      </c>
      <c r="AQ458" s="6" t="s">
        <v>114</v>
      </c>
      <c r="AU458" s="6" t="s">
        <v>114</v>
      </c>
      <c r="AY458" s="6" t="s">
        <v>106</v>
      </c>
      <c r="BH458" s="6" t="s">
        <v>108</v>
      </c>
      <c r="BL458" s="6" t="s">
        <v>111</v>
      </c>
      <c r="BP458" s="6" t="s">
        <v>106</v>
      </c>
      <c r="BV458" s="6" t="s">
        <v>106</v>
      </c>
      <c r="CD458" s="6" t="s">
        <v>106</v>
      </c>
      <c r="CK458" s="6" t="s">
        <v>116</v>
      </c>
      <c r="CO458" s="6" t="s">
        <v>114</v>
      </c>
      <c r="CS458" s="6" t="s">
        <v>106</v>
      </c>
      <c r="CW458" s="6" t="s">
        <v>106</v>
      </c>
      <c r="DA458" s="6" t="s">
        <v>106</v>
      </c>
    </row>
    <row r="459" spans="1:105">
      <c r="A459" s="1" t="s">
        <v>78</v>
      </c>
      <c r="F459" s="6" t="s">
        <v>114</v>
      </c>
      <c r="J459" s="6" t="s">
        <v>108</v>
      </c>
      <c r="N459" s="6" t="s">
        <v>114</v>
      </c>
      <c r="T459" s="6" t="s">
        <v>114</v>
      </c>
      <c r="AB459" s="6" t="s">
        <v>108</v>
      </c>
      <c r="AI459" s="6" t="s">
        <v>114</v>
      </c>
      <c r="AM459" s="6" t="s">
        <v>108</v>
      </c>
      <c r="AQ459" s="6" t="s">
        <v>114</v>
      </c>
      <c r="AU459" s="6" t="s">
        <v>114</v>
      </c>
      <c r="AY459" s="6" t="s">
        <v>108</v>
      </c>
      <c r="BH459" s="6" t="s">
        <v>114</v>
      </c>
      <c r="BL459" s="6" t="s">
        <v>113</v>
      </c>
      <c r="BP459" s="6" t="s">
        <v>116</v>
      </c>
      <c r="BV459" s="6" t="s">
        <v>111</v>
      </c>
      <c r="CD459" s="6" t="s">
        <v>111</v>
      </c>
      <c r="CK459" s="6" t="s">
        <v>120</v>
      </c>
      <c r="CO459" s="6" t="s">
        <v>118</v>
      </c>
      <c r="CS459" s="6" t="s">
        <v>119</v>
      </c>
      <c r="CW459" s="6" t="s">
        <v>111</v>
      </c>
      <c r="DA459" s="6" t="s">
        <v>111</v>
      </c>
    </row>
    <row r="460" spans="1:105">
      <c r="A460" s="1" t="s">
        <v>79</v>
      </c>
      <c r="F460" s="6" t="s">
        <v>114</v>
      </c>
      <c r="J460" s="6" t="s">
        <v>114</v>
      </c>
      <c r="N460" s="6" t="s">
        <v>114</v>
      </c>
      <c r="T460" s="6" t="s">
        <v>120</v>
      </c>
      <c r="AB460" s="6" t="s">
        <v>112</v>
      </c>
      <c r="AI460" s="6" t="s">
        <v>114</v>
      </c>
      <c r="AM460" s="6" t="s">
        <v>114</v>
      </c>
      <c r="AQ460" s="6" t="s">
        <v>114</v>
      </c>
      <c r="AU460" s="6" t="s">
        <v>120</v>
      </c>
      <c r="AY460" s="6" t="s">
        <v>112</v>
      </c>
      <c r="BH460" s="6" t="s">
        <v>114</v>
      </c>
      <c r="BL460" s="6" t="s">
        <v>111</v>
      </c>
      <c r="BP460" s="6" t="s">
        <v>115</v>
      </c>
      <c r="BV460" s="6" t="s">
        <v>114</v>
      </c>
      <c r="CD460" s="6" t="s">
        <v>120</v>
      </c>
      <c r="CK460" s="6" t="s">
        <v>116</v>
      </c>
      <c r="CO460" s="6" t="s">
        <v>108</v>
      </c>
      <c r="CS460" s="6" t="s">
        <v>120</v>
      </c>
      <c r="CW460" s="6" t="s">
        <v>114</v>
      </c>
      <c r="DA460" s="6" t="s">
        <v>120</v>
      </c>
    </row>
    <row r="461" spans="1:105">
      <c r="A461" s="1" t="s">
        <v>79</v>
      </c>
      <c r="F461" s="6" t="s">
        <v>111</v>
      </c>
      <c r="J461" s="6" t="s">
        <v>111</v>
      </c>
      <c r="N461" s="6" t="s">
        <v>107</v>
      </c>
      <c r="T461" s="6" t="s">
        <v>112</v>
      </c>
      <c r="AB461" s="6" t="s">
        <v>107</v>
      </c>
      <c r="AI461" s="6" t="s">
        <v>111</v>
      </c>
      <c r="AM461" s="6" t="s">
        <v>111</v>
      </c>
      <c r="AQ461" s="6" t="s">
        <v>107</v>
      </c>
      <c r="AU461" s="6" t="s">
        <v>112</v>
      </c>
      <c r="AY461" s="6" t="s">
        <v>107</v>
      </c>
      <c r="BH461" s="6" t="s">
        <v>106</v>
      </c>
      <c r="BL461" s="6" t="s">
        <v>114</v>
      </c>
      <c r="BP461" s="6" t="s">
        <v>107</v>
      </c>
      <c r="BV461" s="6" t="s">
        <v>120</v>
      </c>
      <c r="CD461" s="6" t="s">
        <v>112</v>
      </c>
      <c r="CK461" s="6" t="s">
        <v>106</v>
      </c>
      <c r="CO461" s="6" t="s">
        <v>120</v>
      </c>
      <c r="CS461" s="6" t="s">
        <v>112</v>
      </c>
      <c r="CW461" s="6" t="s">
        <v>120</v>
      </c>
      <c r="DA461" s="6" t="s">
        <v>112</v>
      </c>
    </row>
    <row r="462" spans="1:105">
      <c r="A462" s="1" t="s">
        <v>79</v>
      </c>
      <c r="F462" s="6" t="s">
        <v>114</v>
      </c>
      <c r="J462" s="6" t="s">
        <v>120</v>
      </c>
      <c r="N462" s="6" t="s">
        <v>115</v>
      </c>
      <c r="T462" s="6" t="s">
        <v>120</v>
      </c>
      <c r="AB462" s="6" t="s">
        <v>120</v>
      </c>
      <c r="AI462" s="6" t="s">
        <v>114</v>
      </c>
      <c r="AM462" s="6" t="s">
        <v>120</v>
      </c>
      <c r="AQ462" s="6" t="s">
        <v>115</v>
      </c>
      <c r="AU462" s="6" t="s">
        <v>120</v>
      </c>
      <c r="AY462" s="6" t="s">
        <v>120</v>
      </c>
      <c r="BH462" s="6" t="s">
        <v>108</v>
      </c>
      <c r="BL462" s="6" t="s">
        <v>113</v>
      </c>
      <c r="BP462" s="6" t="s">
        <v>120</v>
      </c>
      <c r="BV462" s="6" t="s">
        <v>114</v>
      </c>
      <c r="CD462" s="6" t="s">
        <v>114</v>
      </c>
      <c r="CK462" s="6" t="s">
        <v>116</v>
      </c>
      <c r="CO462" s="6" t="s">
        <v>118</v>
      </c>
      <c r="CS462" s="6" t="s">
        <v>119</v>
      </c>
      <c r="CW462" s="6" t="s">
        <v>114</v>
      </c>
      <c r="DA462" s="6" t="s">
        <v>114</v>
      </c>
    </row>
    <row r="463" spans="1:105">
      <c r="A463" s="1" t="s">
        <v>80</v>
      </c>
      <c r="F463" s="6" t="s">
        <v>114</v>
      </c>
      <c r="J463" s="6" t="s">
        <v>106</v>
      </c>
      <c r="N463" s="6" t="s">
        <v>114</v>
      </c>
      <c r="T463" s="6" t="s">
        <v>114</v>
      </c>
      <c r="AB463" s="6" t="s">
        <v>106</v>
      </c>
      <c r="AI463" s="6" t="s">
        <v>114</v>
      </c>
      <c r="AM463" s="6" t="s">
        <v>106</v>
      </c>
      <c r="AQ463" s="6" t="s">
        <v>114</v>
      </c>
      <c r="AU463" s="6" t="s">
        <v>114</v>
      </c>
      <c r="AY463" s="6" t="s">
        <v>106</v>
      </c>
      <c r="BH463" s="6" t="s">
        <v>111</v>
      </c>
      <c r="BL463" s="6" t="s">
        <v>111</v>
      </c>
      <c r="BP463" s="6" t="s">
        <v>112</v>
      </c>
      <c r="BV463" s="6" t="s">
        <v>114</v>
      </c>
      <c r="CD463" s="6" t="s">
        <v>120</v>
      </c>
      <c r="CK463" s="6" t="s">
        <v>108</v>
      </c>
      <c r="CO463" s="6" t="s">
        <v>108</v>
      </c>
      <c r="CS463" s="6" t="s">
        <v>120</v>
      </c>
      <c r="CW463" s="6" t="s">
        <v>114</v>
      </c>
      <c r="DA463" s="6" t="s">
        <v>120</v>
      </c>
    </row>
    <row r="464" spans="1:105">
      <c r="A464" s="1" t="s">
        <v>80</v>
      </c>
      <c r="F464" s="6" t="s">
        <v>106</v>
      </c>
      <c r="J464" s="6" t="s">
        <v>106</v>
      </c>
      <c r="N464" s="6" t="s">
        <v>106</v>
      </c>
      <c r="T464" s="6" t="s">
        <v>106</v>
      </c>
      <c r="AB464" s="6" t="s">
        <v>116</v>
      </c>
      <c r="AI464" s="6" t="s">
        <v>106</v>
      </c>
      <c r="AM464" s="6" t="s">
        <v>106</v>
      </c>
      <c r="AQ464" s="6" t="s">
        <v>106</v>
      </c>
      <c r="AU464" s="6" t="s">
        <v>106</v>
      </c>
      <c r="AY464" s="6" t="s">
        <v>116</v>
      </c>
      <c r="BH464" s="6" t="s">
        <v>106</v>
      </c>
      <c r="BL464" s="6" t="s">
        <v>113</v>
      </c>
      <c r="BP464" s="6" t="s">
        <v>108</v>
      </c>
      <c r="BV464" s="6" t="s">
        <v>106</v>
      </c>
      <c r="CD464" s="6" t="s">
        <v>111</v>
      </c>
      <c r="CK464" s="6" t="s">
        <v>106</v>
      </c>
      <c r="CO464" s="6" t="s">
        <v>113</v>
      </c>
      <c r="CS464" s="6" t="s">
        <v>113</v>
      </c>
      <c r="CW464" s="6" t="s">
        <v>106</v>
      </c>
      <c r="DA464" s="6" t="s">
        <v>111</v>
      </c>
    </row>
    <row r="465" spans="1:105">
      <c r="A465" s="1" t="s">
        <v>80</v>
      </c>
      <c r="F465" s="6" t="s">
        <v>114</v>
      </c>
      <c r="J465" s="6" t="s">
        <v>120</v>
      </c>
      <c r="N465" s="6" t="s">
        <v>112</v>
      </c>
      <c r="T465" s="6" t="s">
        <v>120</v>
      </c>
      <c r="AB465" s="6" t="s">
        <v>120</v>
      </c>
      <c r="AI465" s="6" t="s">
        <v>114</v>
      </c>
      <c r="AM465" s="6" t="s">
        <v>120</v>
      </c>
      <c r="AQ465" s="6" t="s">
        <v>112</v>
      </c>
      <c r="AU465" s="6" t="s">
        <v>120</v>
      </c>
      <c r="AY465" s="6" t="s">
        <v>120</v>
      </c>
      <c r="BH465" s="6" t="s">
        <v>114</v>
      </c>
      <c r="BL465" s="6" t="s">
        <v>113</v>
      </c>
      <c r="BP465" s="6" t="s">
        <v>115</v>
      </c>
      <c r="BV465" s="6" t="s">
        <v>114</v>
      </c>
      <c r="CD465" s="6" t="s">
        <v>116</v>
      </c>
      <c r="CK465" s="6" t="s">
        <v>120</v>
      </c>
      <c r="CO465" s="6" t="s">
        <v>118</v>
      </c>
      <c r="CS465" s="6" t="s">
        <v>116</v>
      </c>
      <c r="CW465" s="6" t="s">
        <v>114</v>
      </c>
      <c r="DA465" s="6" t="s">
        <v>116</v>
      </c>
    </row>
    <row r="466" spans="1:105">
      <c r="A466" s="1" t="s">
        <v>81</v>
      </c>
      <c r="F466" s="6" t="s">
        <v>114</v>
      </c>
      <c r="J466" s="6" t="s">
        <v>106</v>
      </c>
      <c r="N466" s="6" t="s">
        <v>120</v>
      </c>
      <c r="T466" s="6" t="s">
        <v>108</v>
      </c>
      <c r="AB466" s="6" t="s">
        <v>120</v>
      </c>
      <c r="AI466" s="6" t="s">
        <v>114</v>
      </c>
      <c r="AM466" s="6" t="s">
        <v>106</v>
      </c>
      <c r="AQ466" s="6" t="s">
        <v>120</v>
      </c>
      <c r="AU466" s="6" t="s">
        <v>108</v>
      </c>
      <c r="AY466" s="6" t="s">
        <v>120</v>
      </c>
      <c r="BH466" s="6" t="s">
        <v>108</v>
      </c>
      <c r="BL466" s="6" t="s">
        <v>111</v>
      </c>
      <c r="BP466" s="6" t="s">
        <v>115</v>
      </c>
      <c r="BV466" s="6" t="s">
        <v>114</v>
      </c>
      <c r="CD466" s="6" t="s">
        <v>116</v>
      </c>
      <c r="CK466" s="6" t="s">
        <v>116</v>
      </c>
      <c r="CO466" s="6" t="s">
        <v>118</v>
      </c>
      <c r="CS466" s="6" t="s">
        <v>116</v>
      </c>
      <c r="CW466" s="6" t="s">
        <v>114</v>
      </c>
      <c r="DA466" s="6" t="s">
        <v>116</v>
      </c>
    </row>
    <row r="467" spans="1:105">
      <c r="A467" s="1" t="s">
        <v>81</v>
      </c>
      <c r="F467" s="6" t="s">
        <v>111</v>
      </c>
      <c r="J467" s="6" t="s">
        <v>106</v>
      </c>
      <c r="N467" s="6" t="s">
        <v>111</v>
      </c>
      <c r="T467" s="6" t="s">
        <v>106</v>
      </c>
      <c r="AB467" s="6" t="s">
        <v>113</v>
      </c>
      <c r="AI467" s="6" t="s">
        <v>111</v>
      </c>
      <c r="AM467" s="6" t="s">
        <v>106</v>
      </c>
      <c r="AQ467" s="6" t="s">
        <v>111</v>
      </c>
      <c r="AU467" s="6" t="s">
        <v>106</v>
      </c>
      <c r="AY467" s="6" t="s">
        <v>113</v>
      </c>
      <c r="BH467" s="6" t="s">
        <v>106</v>
      </c>
      <c r="BL467" s="6" t="s">
        <v>106</v>
      </c>
      <c r="BP467" s="6" t="s">
        <v>108</v>
      </c>
      <c r="BV467" s="6" t="s">
        <v>106</v>
      </c>
      <c r="CD467" s="6" t="s">
        <v>111</v>
      </c>
      <c r="CK467" s="6" t="s">
        <v>113</v>
      </c>
      <c r="CO467" s="6" t="s">
        <v>106</v>
      </c>
      <c r="CS467" s="6" t="s">
        <v>118</v>
      </c>
      <c r="CW467" s="6" t="s">
        <v>106</v>
      </c>
      <c r="DA467" s="6" t="s">
        <v>111</v>
      </c>
    </row>
    <row r="468" spans="1:1">
      <c r="A468" s="1" t="s">
        <v>81</v>
      </c>
    </row>
    <row r="469" spans="1:1">
      <c r="A469" s="1" t="s">
        <v>82</v>
      </c>
    </row>
    <row r="471" spans="1:108">
      <c r="A471" s="1" t="s">
        <v>82</v>
      </c>
      <c r="B471" s="1" t="s">
        <v>78</v>
      </c>
      <c r="F471" s="1">
        <f>AVERAGE(F404:F406)</f>
        <v>5.02388321230426</v>
      </c>
      <c r="G471" s="1">
        <f>STDEVA(F404:F406)</f>
        <v>0.0657973405523945</v>
      </c>
      <c r="H471" s="1" t="str">
        <f>H488</f>
        <v>c</v>
      </c>
      <c r="J471" s="1">
        <f>AVERAGE(J404:J406)</f>
        <v>13.6225273964307</v>
      </c>
      <c r="K471" s="1">
        <f>STDEVA(J404:J406)</f>
        <v>0.30991040304056</v>
      </c>
      <c r="L471" s="1" t="str">
        <f>L488</f>
        <v>b</v>
      </c>
      <c r="N471" s="1">
        <f>AVERAGE(N404:N406)</f>
        <v>24.8862978600347</v>
      </c>
      <c r="O471" s="1">
        <f>STDEVA(N404:N406)</f>
        <v>0.0310067456023308</v>
      </c>
      <c r="P471" s="1" t="str">
        <f>P488</f>
        <v>a</v>
      </c>
      <c r="U471" s="1">
        <f>AVERAGE(V404:V406)</f>
        <v>32.5434774352464</v>
      </c>
      <c r="V471" s="1">
        <f>STDEVA(V404:V406)</f>
        <v>0.0844733896684342</v>
      </c>
      <c r="W471" s="1" t="str">
        <f>W488</f>
        <v>bc</v>
      </c>
      <c r="AC471" s="1">
        <f>AVERAGE(AD404:AD406)</f>
        <v>40.0716054041609</v>
      </c>
      <c r="AD471" s="1">
        <f>STDEVA(AD404:AD406)</f>
        <v>0.683691200754264</v>
      </c>
      <c r="AE471" s="1" t="str">
        <f>AE488</f>
        <v>a</v>
      </c>
      <c r="AI471" s="1">
        <f>AVERAGE(AI404:AI406)</f>
        <v>4.92537405335068</v>
      </c>
      <c r="AJ471" s="1">
        <f>STDEVA(AI404:AI406)</f>
        <v>0.090147089203004</v>
      </c>
      <c r="AK471" s="1" t="str">
        <f>AK488</f>
        <v>c</v>
      </c>
      <c r="AM471" s="1">
        <f>AVERAGE(AM404:AM406)</f>
        <v>13.5187308990728</v>
      </c>
      <c r="AN471" s="1">
        <f>STDEVA(AM404:AM406)</f>
        <v>0.287229518296682</v>
      </c>
      <c r="AO471" s="1" t="str">
        <f>AO488</f>
        <v>b</v>
      </c>
      <c r="AQ471" s="1">
        <f>AVERAGE(AQ404:AQ406)</f>
        <v>24.8200678397286</v>
      </c>
      <c r="AR471" s="1">
        <f>STDEVA(AQ404:AQ406)</f>
        <v>0.0111700202599634</v>
      </c>
      <c r="AS471" s="1" t="str">
        <f>AS488</f>
        <v>a</v>
      </c>
      <c r="AU471" s="1">
        <f>AVERAGE(AU404:AU406)</f>
        <v>32.5022256028848</v>
      </c>
      <c r="AV471" s="1">
        <f>STDEVA(AU404:AU406)</f>
        <v>0.137953206215479</v>
      </c>
      <c r="AW471" s="1" t="str">
        <f>AW488</f>
        <v>b</v>
      </c>
      <c r="AZ471" s="1">
        <f>AVERAGE(AZ404:AZ406)</f>
        <v>39.9426385083507</v>
      </c>
      <c r="BA471" s="1">
        <f>STDEVA(AZ404:AZ406)</f>
        <v>0.6910783823153</v>
      </c>
      <c r="BB471" s="1" t="str">
        <f>BB488</f>
        <v>a</v>
      </c>
      <c r="BH471" s="1">
        <f>AVERAGE(BH404:BH406)</f>
        <v>4.38053368715907</v>
      </c>
      <c r="BI471" s="1">
        <f>STDEVA(BH404:BH406)</f>
        <v>0.0703493013344158</v>
      </c>
      <c r="BJ471" s="1" t="str">
        <f>BJ488</f>
        <v>cd</v>
      </c>
      <c r="BL471" s="1">
        <f>AVERAGE(BL404:BL406)</f>
        <v>13.8289573920276</v>
      </c>
      <c r="BM471" s="1">
        <f>STDEVA(BL404:BL406)</f>
        <v>0.0293120617400879</v>
      </c>
      <c r="BN471" s="1" t="str">
        <f>BN488</f>
        <v>abc</v>
      </c>
      <c r="BP471" s="1">
        <f>AVERAGE(BP404:BP406)</f>
        <v>25.4003228085046</v>
      </c>
      <c r="BQ471" s="1">
        <f>STDEVA(BP404:BP406)</f>
        <v>0.0443282863130655</v>
      </c>
      <c r="BR471" s="1" t="str">
        <f>BR488</f>
        <v>bc</v>
      </c>
      <c r="BX471" s="1">
        <f>AVERAGE(BX404:BX406)</f>
        <v>34.5787970221061</v>
      </c>
      <c r="BY471" s="1">
        <f>STDEVA(BX404:BX406)</f>
        <v>0.0935175391919172</v>
      </c>
      <c r="BZ471" s="1" t="str">
        <f>BZ488</f>
        <v>b</v>
      </c>
      <c r="CF471" s="1">
        <f>AVERAGE(CF404:CF406)</f>
        <v>42.7656883247322</v>
      </c>
      <c r="CG471" s="1">
        <f>STDEVA(CF404:CF406)</f>
        <v>0.142693807852489</v>
      </c>
      <c r="CH471" s="1" t="str">
        <f>CH488</f>
        <v>a</v>
      </c>
      <c r="CK471" s="1">
        <f>AVERAGE(CK404:CK406)</f>
        <v>4.23692299601833</v>
      </c>
      <c r="CL471" s="1">
        <f>STDEVA(CK404:CK406)</f>
        <v>0.107613614100133</v>
      </c>
      <c r="CM471" s="1" t="str">
        <f>CM488</f>
        <v>def</v>
      </c>
      <c r="CO471" s="1">
        <f>AVERAGE(CO404:CO406)</f>
        <v>13.6941605237198</v>
      </c>
      <c r="CP471" s="1">
        <f>STDEVA(CO404:CO406)</f>
        <v>0.0412673148716548</v>
      </c>
      <c r="CQ471" s="1" t="str">
        <f>CQ488</f>
        <v>ab</v>
      </c>
      <c r="CS471" s="1">
        <f>AVERAGE(CS404:CS406)</f>
        <v>25.2719049511877</v>
      </c>
      <c r="CT471" s="1">
        <f>STDEVA(CS404:CS406)</f>
        <v>0.0186012344842842</v>
      </c>
      <c r="CU471" s="1" t="str">
        <f>CU488</f>
        <v>bc</v>
      </c>
      <c r="CW471" s="1">
        <f>AVERAGE(CW404:CW406)</f>
        <v>34.4709244554091</v>
      </c>
      <c r="CX471" s="1">
        <f>STDEVA(CW404:CW406)</f>
        <v>0.0613454009922552</v>
      </c>
      <c r="CY471" s="1" t="str">
        <f>CY488</f>
        <v>b</v>
      </c>
      <c r="DB471" s="1">
        <f>AVERAGE(DB404:DB406)</f>
        <v>42.6364183533496</v>
      </c>
      <c r="DC471" s="1">
        <f>STDEVA(DB404:DB406)</f>
        <v>0.13777455799046</v>
      </c>
      <c r="DD471" s="1" t="str">
        <f>DD488</f>
        <v>a</v>
      </c>
    </row>
    <row r="472" spans="1:108">
      <c r="A472" s="1" t="s">
        <v>83</v>
      </c>
      <c r="B472" s="1" t="s">
        <v>81</v>
      </c>
      <c r="F472" s="1">
        <f>AVERAGE(F407:F409)</f>
        <v>5.07003428853929</v>
      </c>
      <c r="G472" s="1">
        <f>STDEVA(F407:F409)</f>
        <v>0.0887057108671077</v>
      </c>
      <c r="H472" s="1" t="str">
        <f>H489</f>
        <v>c</v>
      </c>
      <c r="J472" s="1">
        <f>AVERAGE(J407:J409)</f>
        <v>13.4577250185391</v>
      </c>
      <c r="K472" s="1">
        <f>STDEVA(J407:J409)</f>
        <v>0.36576695509963</v>
      </c>
      <c r="L472" s="1" t="str">
        <f>L489</f>
        <v>b</v>
      </c>
      <c r="N472" s="1">
        <f>AVERAGE(N407:N409)</f>
        <v>24.8521239257358</v>
      </c>
      <c r="O472" s="1">
        <f>STDEVA(N407:N409)</f>
        <v>0.103660042484376</v>
      </c>
      <c r="P472" s="1" t="str">
        <f>P489</f>
        <v>a</v>
      </c>
      <c r="U472" s="1">
        <f>AVERAGE(V407:V409)</f>
        <v>32.3534932379821</v>
      </c>
      <c r="V472" s="1">
        <f>STDEVA(V407:V409)</f>
        <v>0.0887150441841989</v>
      </c>
      <c r="W472" s="1" t="str">
        <f>W489</f>
        <v>c</v>
      </c>
      <c r="AC472" s="1">
        <f>AVERAGE(AD407:AD409)</f>
        <v>40.4551194338633</v>
      </c>
      <c r="AD472" s="1">
        <f>STDEVA(AD407:AD409)</f>
        <v>0.338382291568776</v>
      </c>
      <c r="AE472" s="1" t="str">
        <f>AE489</f>
        <v>a</v>
      </c>
      <c r="AI472" s="1">
        <f>AVERAGE(AI407:AI409)</f>
        <v>4.93013182946134</v>
      </c>
      <c r="AJ472" s="1">
        <f>STDEVA(AI407:AI409)</f>
        <v>0.0566810644082079</v>
      </c>
      <c r="AK472" s="1" t="str">
        <f>AK489</f>
        <v>c</v>
      </c>
      <c r="AM472" s="1">
        <f>AVERAGE(AM407:AM409)</f>
        <v>13.3496320314053</v>
      </c>
      <c r="AN472" s="1">
        <f>STDEVA(AM407:AM409)</f>
        <v>0.401669499678392</v>
      </c>
      <c r="AO472" s="1" t="str">
        <f>AO489</f>
        <v>b</v>
      </c>
      <c r="AQ472" s="1">
        <f>AVERAGE(AQ407:AQ409)</f>
        <v>24.7380030692224</v>
      </c>
      <c r="AR472" s="1">
        <f>STDEVA(AQ407:AQ409)</f>
        <v>0.060496850195203</v>
      </c>
      <c r="AS472" s="1" t="str">
        <f>AS489</f>
        <v>a</v>
      </c>
      <c r="AU472" s="1">
        <f>AVERAGE(AU407:AU409)</f>
        <v>32.2756929035144</v>
      </c>
      <c r="AV472" s="1">
        <f>STDEVA(AU407:AU409)</f>
        <v>0.137534016886794</v>
      </c>
      <c r="AW472" s="1" t="str">
        <f>AW489</f>
        <v>b</v>
      </c>
      <c r="AZ472" s="1">
        <f>AVERAGE(AZ407:AZ409)</f>
        <v>40.3319151257296</v>
      </c>
      <c r="BA472" s="1">
        <f>STDEVA(AZ407:AZ409)</f>
        <v>0.318446035629754</v>
      </c>
      <c r="BB472" s="1" t="str">
        <f>BB489</f>
        <v>a</v>
      </c>
      <c r="BH472" s="1">
        <f>AVERAGE(BH407:BH409)</f>
        <v>4.32081130513322</v>
      </c>
      <c r="BI472" s="1">
        <f>STDEVA(BH407:BH409)</f>
        <v>0.0449546706430129</v>
      </c>
      <c r="BJ472" s="1" t="str">
        <f>BJ489</f>
        <v>d</v>
      </c>
      <c r="BL472" s="1">
        <f>AVERAGE(BL407:BL409)</f>
        <v>13.8249784412684</v>
      </c>
      <c r="BM472" s="1">
        <f>STDEVA(BL407:BL409)</f>
        <v>0.00999259210127931</v>
      </c>
      <c r="BN472" s="1" t="str">
        <f>BN489</f>
        <v>abc</v>
      </c>
      <c r="BP472" s="1">
        <f>AVERAGE(BP407:BP409)</f>
        <v>25.3264931384217</v>
      </c>
      <c r="BQ472" s="1">
        <f>STDEVA(BP407:BP409)</f>
        <v>0.0982147226722308</v>
      </c>
      <c r="BR472" s="1" t="str">
        <f>BR489</f>
        <v>cd</v>
      </c>
      <c r="BX472" s="1">
        <f>AVERAGE(BX407:BX409)</f>
        <v>34.4704099563122</v>
      </c>
      <c r="BY472" s="1">
        <f>STDEVA(BX407:BX409)</f>
        <v>0.11689973258029</v>
      </c>
      <c r="BZ472" s="1" t="str">
        <f>BZ489</f>
        <v>bcd</v>
      </c>
      <c r="CF472" s="1">
        <f>AVERAGE(CF407:CF409)</f>
        <v>42.6675548904602</v>
      </c>
      <c r="CG472" s="1">
        <f>STDEVA(CF407:CF409)</f>
        <v>0.145044610366525</v>
      </c>
      <c r="CH472" s="1" t="str">
        <f>CH489</f>
        <v>ab</v>
      </c>
      <c r="CK472" s="1">
        <f>AVERAGE(CK407:CK409)</f>
        <v>4.18502781901954</v>
      </c>
      <c r="CL472" s="1">
        <f>STDEVA(CK407:CK409)</f>
        <v>0.0628437625544125</v>
      </c>
      <c r="CM472" s="1" t="str">
        <f>CM489</f>
        <v>f</v>
      </c>
      <c r="CO472" s="1">
        <f>AVERAGE(CO407:CO409)</f>
        <v>13.7209765127314</v>
      </c>
      <c r="CP472" s="1">
        <f>STDEVA(CO407:CO409)</f>
        <v>0.0247141205249168</v>
      </c>
      <c r="CQ472" s="1" t="str">
        <f>CQ489</f>
        <v>ab</v>
      </c>
      <c r="CS472" s="1">
        <f>AVERAGE(CS407:CS409)</f>
        <v>25.1930672631646</v>
      </c>
      <c r="CT472" s="1">
        <f>STDEVA(CS407:CS409)</f>
        <v>0.0743700324703465</v>
      </c>
      <c r="CU472" s="1" t="str">
        <f>CU489</f>
        <v>cd</v>
      </c>
      <c r="CW472" s="1">
        <f>AVERAGE(CW407:CW409)</f>
        <v>34.3495375794446</v>
      </c>
      <c r="CX472" s="1">
        <f>STDEVA(CW407:CW409)</f>
        <v>0.124832550080142</v>
      </c>
      <c r="CY472" s="1" t="str">
        <f>CY489</f>
        <v>bcd</v>
      </c>
      <c r="DB472" s="1">
        <f>AVERAGE(DB407:DB409)</f>
        <v>42.5533987313117</v>
      </c>
      <c r="DC472" s="1">
        <f>STDEVA(DB407:DB409)</f>
        <v>0.147326941152731</v>
      </c>
      <c r="DD472" s="1" t="str">
        <f>DD489</f>
        <v>a</v>
      </c>
    </row>
    <row r="473" spans="1:106">
      <c r="A473" s="1" t="s">
        <v>83</v>
      </c>
      <c r="B473" s="1" t="s">
        <v>101</v>
      </c>
      <c r="F473" s="1">
        <f>AVERAGE(F404:F409)</f>
        <v>5.04695875042178</v>
      </c>
      <c r="J473" s="1">
        <f>AVERAGE(J404:J409)</f>
        <v>13.5401262074849</v>
      </c>
      <c r="N473" s="1">
        <f>AVERAGE(N404:N409)</f>
        <v>24.8692108928852</v>
      </c>
      <c r="U473" s="1">
        <f>AVERAGE(V404:V409)</f>
        <v>32.4484853366143</v>
      </c>
      <c r="AC473" s="1">
        <f>AVERAGE(AD404:AD409)</f>
        <v>40.2633624190121</v>
      </c>
      <c r="AI473" s="1">
        <f>AVERAGE(AI404:AI409)</f>
        <v>4.92775294140601</v>
      </c>
      <c r="AM473" s="1">
        <f>AVERAGE(AM404:AM409)</f>
        <v>13.434181465239</v>
      </c>
      <c r="AQ473" s="1">
        <f>AVERAGE(AQ404:AQ409)</f>
        <v>24.7790354544755</v>
      </c>
      <c r="AU473" s="1">
        <f>AVERAGE(AU404:AU409)</f>
        <v>32.3889592531996</v>
      </c>
      <c r="AZ473" s="1">
        <f>AVERAGE(AZ404:AZ409)</f>
        <v>40.1372768170402</v>
      </c>
      <c r="BH473" s="1">
        <f>AVERAGE(BH404:BH409)</f>
        <v>4.35067249614615</v>
      </c>
      <c r="BL473" s="1">
        <f>AVERAGE(BL404:BL409)</f>
        <v>13.826967916648</v>
      </c>
      <c r="BP473" s="1">
        <f>AVERAGE(BP404:BP409)</f>
        <v>25.3634079734631</v>
      </c>
      <c r="BX473" s="1">
        <f>AVERAGE(BX404:BX409)</f>
        <v>34.5246034892091</v>
      </c>
      <c r="CF473" s="1">
        <f>AVERAGE(CF404:CF409)</f>
        <v>42.7166216075962</v>
      </c>
      <c r="CK473" s="1">
        <f>AVERAGE(CK404:CK409)</f>
        <v>4.21097540751893</v>
      </c>
      <c r="CO473" s="1">
        <f>AVERAGE(CO404:CO409)</f>
        <v>13.7075685182256</v>
      </c>
      <c r="CS473" s="1">
        <f>AVERAGE(CS404:CS409)</f>
        <v>25.2324861071761</v>
      </c>
      <c r="CW473" s="1">
        <f>AVERAGE(CW404:CW409)</f>
        <v>34.4102310174268</v>
      </c>
      <c r="DB473" s="1">
        <f>AVERAGE(DB404:DB409)</f>
        <v>42.5949085423307</v>
      </c>
    </row>
    <row r="474" spans="1:108">
      <c r="A474" s="1" t="s">
        <v>83</v>
      </c>
      <c r="B474" s="1" t="s">
        <v>80</v>
      </c>
      <c r="F474" s="1">
        <f>AVERAGE(F410:F412)</f>
        <v>4.99913360611991</v>
      </c>
      <c r="G474" s="1">
        <f>STDEVA(F410:F412)</f>
        <v>0.106896580634907</v>
      </c>
      <c r="H474" s="1" t="str">
        <f t="shared" ref="H474:H476" si="310">H490</f>
        <v>c</v>
      </c>
      <c r="J474" s="1">
        <f>AVERAGE(J410:J412)</f>
        <v>13.5137683863177</v>
      </c>
      <c r="K474" s="1">
        <f>STDEVA(J410:J412)</f>
        <v>0.250675413714947</v>
      </c>
      <c r="L474" s="1" t="str">
        <f t="shared" ref="L474:L476" si="311">L490</f>
        <v>b</v>
      </c>
      <c r="N474" s="1">
        <f>AVERAGE(N410:N412)</f>
        <v>24.2401150326797</v>
      </c>
      <c r="O474" s="1">
        <f>STDEVA(N410:N412)</f>
        <v>0.195112693324254</v>
      </c>
      <c r="P474" s="1" t="str">
        <f t="shared" ref="P474:P476" si="312">P490</f>
        <v>c</v>
      </c>
      <c r="U474" s="1">
        <f>AVERAGE(V410:V412)</f>
        <v>32.5354362359313</v>
      </c>
      <c r="V474" s="1">
        <f>STDEVA(V410:V412)</f>
        <v>0.0868955858536013</v>
      </c>
      <c r="W474" s="1" t="str">
        <f t="shared" ref="W474:W476" si="313">W490</f>
        <v>bc</v>
      </c>
      <c r="AC474" s="1">
        <f>AVERAGE(AD410:AD412)</f>
        <v>39.0148971845087</v>
      </c>
      <c r="AD474" s="1">
        <f>STDEVA(AD410:AD412)</f>
        <v>0.682279651471168</v>
      </c>
      <c r="AE474" s="1" t="str">
        <f t="shared" ref="AE474:AE476" si="314">AE490</f>
        <v>bc</v>
      </c>
      <c r="AI474" s="1">
        <f>AVERAGE(AI410:AI412)</f>
        <v>4.85344048922965</v>
      </c>
      <c r="AJ474" s="1">
        <f>STDEVA(AI410:AI412)</f>
        <v>0.0980090354500687</v>
      </c>
      <c r="AK474" s="1" t="str">
        <f t="shared" ref="AK474:AK476" si="315">AK490</f>
        <v>c</v>
      </c>
      <c r="AM474" s="1">
        <f>AVERAGE(AM410:AM412)</f>
        <v>13.3737434859804</v>
      </c>
      <c r="AN474" s="1">
        <f>STDEVA(AM410:AM412)</f>
        <v>0.250016836122383</v>
      </c>
      <c r="AO474" s="1" t="str">
        <f t="shared" ref="AO474:AO476" si="316">AO490</f>
        <v>b</v>
      </c>
      <c r="AQ474" s="1">
        <f>AVERAGE(AQ410:AQ412)</f>
        <v>24.1146915439536</v>
      </c>
      <c r="AR474" s="1">
        <f>STDEVA(AQ410:AQ412)</f>
        <v>0.179348008736416</v>
      </c>
      <c r="AS474" s="1" t="str">
        <f t="shared" ref="AS474:AS476" si="317">AS490</f>
        <v>c</v>
      </c>
      <c r="AU474" s="1">
        <f>AVERAGE(AU410:AU412)</f>
        <v>32.3836513830637</v>
      </c>
      <c r="AV474" s="1">
        <f>STDEVA(AU410:AU412)</f>
        <v>0.0581189471938367</v>
      </c>
      <c r="AW474" s="1" t="str">
        <f t="shared" ref="AW474:AW476" si="318">AW490</f>
        <v>b</v>
      </c>
      <c r="AZ474" s="1">
        <f>AVERAGE(AZ410:AZ412)</f>
        <v>38.891366711153</v>
      </c>
      <c r="BA474" s="1">
        <f>STDEVA(AZ410:AZ412)</f>
        <v>0.658149137002304</v>
      </c>
      <c r="BB474" s="1" t="str">
        <f t="shared" ref="BB474:BB476" si="319">BB490</f>
        <v>bc</v>
      </c>
      <c r="BH474" s="1">
        <f>AVERAGE(BH410:BH412)</f>
        <v>4.31241461454935</v>
      </c>
      <c r="BI474" s="1">
        <f>STDEVA(BH410:BH412)</f>
        <v>0.0358262070933927</v>
      </c>
      <c r="BJ474" s="1" t="str">
        <f t="shared" ref="BJ474:BJ476" si="320">BJ490</f>
        <v>d</v>
      </c>
      <c r="BL474" s="1">
        <f>AVERAGE(BL410:BL412)</f>
        <v>13.8106575963719</v>
      </c>
      <c r="BM474" s="1">
        <f>STDEVA(BL410:BL412)</f>
        <v>0.0610668163695921</v>
      </c>
      <c r="BN474" s="1" t="str">
        <f t="shared" ref="BN474:BN476" si="321">BN490</f>
        <v>c</v>
      </c>
      <c r="BP474" s="1">
        <f>AVERAGE(BP410:BP412)</f>
        <v>25.1480693171476</v>
      </c>
      <c r="BQ474" s="1">
        <f>STDEVA(BP410:BP412)</f>
        <v>0.113996048417197</v>
      </c>
      <c r="BR474" s="1" t="str">
        <f t="shared" ref="BR474:BR476" si="322">BR490</f>
        <v>e</v>
      </c>
      <c r="BX474" s="1">
        <f>AVERAGE(BX410:BX412)</f>
        <v>34.7515160300548</v>
      </c>
      <c r="BY474" s="1">
        <f>STDEVA(BX410:BX412)</f>
        <v>0.117038349389832</v>
      </c>
      <c r="BZ474" s="1" t="str">
        <f t="shared" ref="BZ474:BZ476" si="323">BZ490</f>
        <v>a</v>
      </c>
      <c r="CF474" s="1">
        <f>AVERAGE(CF410:CF412)</f>
        <v>42.6481590843726</v>
      </c>
      <c r="CG474" s="1">
        <f>STDEVA(CF410:CF412)</f>
        <v>0.147860555690275</v>
      </c>
      <c r="CH474" s="1" t="str">
        <f t="shared" ref="CH474:CH476" si="324">CH490</f>
        <v>ab</v>
      </c>
      <c r="CK474" s="1">
        <f>AVERAGE(CK410:CK412)</f>
        <v>4.20334969420854</v>
      </c>
      <c r="CL474" s="1">
        <f>STDEVA(CK410:CK412)</f>
        <v>0.0180626955693624</v>
      </c>
      <c r="CM474" s="1" t="str">
        <f t="shared" ref="CM474:CM476" si="325">CM490</f>
        <v>ef</v>
      </c>
      <c r="CO474" s="1">
        <f>AVERAGE(CO410:CO412)</f>
        <v>13.7000837668401</v>
      </c>
      <c r="CP474" s="1">
        <f>STDEVA(CO410:CO412)</f>
        <v>0.0275009219003567</v>
      </c>
      <c r="CQ474" s="1" t="str">
        <f t="shared" ref="CQ474:CQ476" si="326">CQ490</f>
        <v>ab</v>
      </c>
      <c r="CS474" s="1">
        <f>AVERAGE(CS410:CS412)</f>
        <v>25.0824135573245</v>
      </c>
      <c r="CT474" s="1">
        <f>STDEVA(CS410:CS412)</f>
        <v>0.111601076936853</v>
      </c>
      <c r="CU474" s="1" t="str">
        <f t="shared" ref="CU474:CU476" si="327">CU490</f>
        <v>de</v>
      </c>
      <c r="CW474" s="1">
        <f>AVERAGE(CW410:CW412)</f>
        <v>34.6647838314505</v>
      </c>
      <c r="CX474" s="1">
        <f>STDEVA(CW410:CW412)</f>
        <v>0.119859337025075</v>
      </c>
      <c r="CY474" s="1" t="str">
        <f t="shared" ref="CY474:CY476" si="328">CY490</f>
        <v>a</v>
      </c>
      <c r="DB474" s="1">
        <f>AVERAGE(DB410:DB412)</f>
        <v>42.5329473203272</v>
      </c>
      <c r="DC474" s="1">
        <f>STDEVA(DB410:DB412)</f>
        <v>0.147178675080528</v>
      </c>
      <c r="DD474" s="1" t="str">
        <f t="shared" ref="DD474:DD476" si="329">DD490</f>
        <v>ab</v>
      </c>
    </row>
    <row r="475" spans="1:108">
      <c r="A475" s="1" t="s">
        <v>84</v>
      </c>
      <c r="B475" s="1" t="s">
        <v>81</v>
      </c>
      <c r="F475" s="1">
        <f>AVERAGE(F413:F415)</f>
        <v>5.08605388123737</v>
      </c>
      <c r="G475" s="1">
        <f>STDEVA(F413:F415)</f>
        <v>0.120363748373841</v>
      </c>
      <c r="H475" s="1" t="str">
        <f t="shared" si="310"/>
        <v>c</v>
      </c>
      <c r="J475" s="1">
        <f>AVERAGE(J413:J415)</f>
        <v>13.4672739541161</v>
      </c>
      <c r="K475" s="1">
        <f>STDEVA(J413:J415)</f>
        <v>0.262683185456938</v>
      </c>
      <c r="L475" s="1" t="str">
        <f t="shared" si="311"/>
        <v>b</v>
      </c>
      <c r="N475" s="1">
        <f>AVERAGE(N413:N415)</f>
        <v>24.0465532879819</v>
      </c>
      <c r="O475" s="1">
        <f>STDEVA(N413:N415)</f>
        <v>0.128184500987312</v>
      </c>
      <c r="P475" s="1" t="str">
        <f t="shared" si="312"/>
        <v>d</v>
      </c>
      <c r="U475" s="1">
        <f>AVERAGE(V413:V415)</f>
        <v>31.7048755841859</v>
      </c>
      <c r="V475" s="1">
        <f>STDEVA(V413:V415)</f>
        <v>0.369374284038317</v>
      </c>
      <c r="W475" s="1" t="str">
        <f t="shared" si="313"/>
        <v>d</v>
      </c>
      <c r="AC475" s="1">
        <f>AVERAGE(AD413:AD415)</f>
        <v>37.7332866678102</v>
      </c>
      <c r="AD475" s="1">
        <f>STDEVA(AD413:AD415)</f>
        <v>0.238862274325928</v>
      </c>
      <c r="AE475" s="1" t="str">
        <f t="shared" si="314"/>
        <v>d</v>
      </c>
      <c r="AI475" s="1">
        <f>AVERAGE(AI413:AI415)</f>
        <v>4.9513072588484</v>
      </c>
      <c r="AJ475" s="1">
        <f>STDEVA(AI413:AI415)</f>
        <v>0.0954998262169847</v>
      </c>
      <c r="AK475" s="1" t="str">
        <f t="shared" si="315"/>
        <v>c</v>
      </c>
      <c r="AM475" s="1">
        <f>AVERAGE(AM413:AM415)</f>
        <v>13.3611282141187</v>
      </c>
      <c r="AN475" s="1">
        <f>STDEVA(AM413:AM415)</f>
        <v>0.255272728128405</v>
      </c>
      <c r="AO475" s="1" t="str">
        <f t="shared" si="316"/>
        <v>b</v>
      </c>
      <c r="AQ475" s="1">
        <f>AVERAGE(AQ413:AQ415)</f>
        <v>23.9296996743157</v>
      </c>
      <c r="AR475" s="1">
        <f>STDEVA(AQ413:AQ415)</f>
        <v>0.0947312750068864</v>
      </c>
      <c r="AS475" s="1" t="str">
        <f t="shared" si="317"/>
        <v>d</v>
      </c>
      <c r="AU475" s="1">
        <f>AVERAGE(AU413:AU415)</f>
        <v>31.5717014661106</v>
      </c>
      <c r="AV475" s="1">
        <f>STDEVA(AU413:AU415)</f>
        <v>0.403090361903713</v>
      </c>
      <c r="AW475" s="1" t="str">
        <f t="shared" si="318"/>
        <v>c</v>
      </c>
      <c r="AZ475" s="1">
        <f>AVERAGE(AZ413:AZ415)</f>
        <v>37.6252421265843</v>
      </c>
      <c r="BA475" s="1">
        <f>STDEVA(AZ413:AZ415)</f>
        <v>0.22238132852746</v>
      </c>
      <c r="BB475" s="1" t="str">
        <f t="shared" si="319"/>
        <v>d</v>
      </c>
      <c r="BH475" s="1">
        <f>AVERAGE(BH413:BH415)</f>
        <v>4.37466653231438</v>
      </c>
      <c r="BI475" s="1">
        <f>STDEVA(BH413:BH415)</f>
        <v>0.0119072484233822</v>
      </c>
      <c r="BJ475" s="1" t="str">
        <f t="shared" si="320"/>
        <v>cd</v>
      </c>
      <c r="BL475" s="1">
        <f>AVERAGE(BL413:BL415)</f>
        <v>13.8098220787339</v>
      </c>
      <c r="BM475" s="1">
        <f>STDEVA(BL413:BL415)</f>
        <v>0.0466419910618906</v>
      </c>
      <c r="BN475" s="1" t="str">
        <f t="shared" si="321"/>
        <v>c</v>
      </c>
      <c r="BP475" s="1">
        <f>AVERAGE(BP413:BP415)</f>
        <v>24.966434656064</v>
      </c>
      <c r="BQ475" s="1">
        <f>STDEVA(BP413:BP415)</f>
        <v>0.0261912088854909</v>
      </c>
      <c r="BR475" s="1" t="str">
        <f t="shared" si="322"/>
        <v>f</v>
      </c>
      <c r="BX475" s="1">
        <f>AVERAGE(BX413:BX415)</f>
        <v>34.3846163227646</v>
      </c>
      <c r="BY475" s="1">
        <f>STDEVA(BX413:BX415)</f>
        <v>0.22695509318672</v>
      </c>
      <c r="BZ475" s="1" t="str">
        <f t="shared" si="323"/>
        <v>cde</v>
      </c>
      <c r="CF475" s="1">
        <f>AVERAGE(CF413:CF415)</f>
        <v>42.1170140501316</v>
      </c>
      <c r="CG475" s="1">
        <f>STDEVA(CF413:CF415)</f>
        <v>0.128608909021062</v>
      </c>
      <c r="CH475" s="1" t="str">
        <f t="shared" si="324"/>
        <v>c</v>
      </c>
      <c r="CK475" s="1">
        <f>AVERAGE(CK413:CK415)</f>
        <v>4.25576447850557</v>
      </c>
      <c r="CL475" s="1">
        <f>STDEVA(CK413:CK415)</f>
        <v>0.038097648089641</v>
      </c>
      <c r="CM475" s="1" t="str">
        <f t="shared" si="325"/>
        <v>def</v>
      </c>
      <c r="CO475" s="1">
        <f>AVERAGE(CO413:CO415)</f>
        <v>13.6964496004187</v>
      </c>
      <c r="CP475" s="1">
        <f>STDEVA(CO413:CO415)</f>
        <v>0.0426111950559755</v>
      </c>
      <c r="CQ475" s="1" t="str">
        <f t="shared" si="326"/>
        <v>ab</v>
      </c>
      <c r="CS475" s="1">
        <f>AVERAGE(CS413:CS415)</f>
        <v>24.8334542976403</v>
      </c>
      <c r="CT475" s="1">
        <f>STDEVA(CS413:CS415)</f>
        <v>0.0436719554328659</v>
      </c>
      <c r="CU475" s="1" t="str">
        <f t="shared" si="327"/>
        <v>f</v>
      </c>
      <c r="CW475" s="1">
        <f>AVERAGE(CW413:CW415)</f>
        <v>34.2631934700128</v>
      </c>
      <c r="CX475" s="1">
        <f>STDEVA(CW413:CW415)</f>
        <v>0.198909230006978</v>
      </c>
      <c r="CY475" s="1" t="str">
        <f t="shared" si="328"/>
        <v>cde</v>
      </c>
      <c r="DB475" s="1">
        <f>AVERAGE(DB413:DB415)</f>
        <v>41.991767990307</v>
      </c>
      <c r="DC475" s="1">
        <f>STDEVA(DB413:DB415)</f>
        <v>0.141965345772304</v>
      </c>
      <c r="DD475" s="1" t="str">
        <f t="shared" si="329"/>
        <v>c</v>
      </c>
    </row>
    <row r="476" spans="1:108">
      <c r="A476" s="1" t="s">
        <v>84</v>
      </c>
      <c r="B476" s="1" t="s">
        <v>82</v>
      </c>
      <c r="F476" s="1">
        <f>AVERAGE(F416:F418)</f>
        <v>5.67000826873385</v>
      </c>
      <c r="G476" s="1">
        <f>STDEVA(F416:F418)</f>
        <v>0.0714537865754401</v>
      </c>
      <c r="H476" s="1" t="str">
        <f t="shared" si="310"/>
        <v>a</v>
      </c>
      <c r="J476" s="1">
        <f>AVERAGE(J416:J418)</f>
        <v>13.5621576714675</v>
      </c>
      <c r="K476" s="1">
        <f>STDEVA(J416:J418)</f>
        <v>0.392795067104544</v>
      </c>
      <c r="L476" s="1" t="str">
        <f t="shared" si="311"/>
        <v>b</v>
      </c>
      <c r="N476" s="1">
        <f>AVERAGE(N416:N418)</f>
        <v>22.4000686600221</v>
      </c>
      <c r="O476" s="1">
        <f>STDEVA(N416:N418)</f>
        <v>0.137617944062458</v>
      </c>
      <c r="P476" s="1" t="str">
        <f t="shared" si="312"/>
        <v>f</v>
      </c>
      <c r="U476" s="1">
        <f>AVERAGE(V416:V418)</f>
        <v>29.3027045287443</v>
      </c>
      <c r="V476" s="1">
        <f>STDEVA(V416:V418)</f>
        <v>0.167049737831016</v>
      </c>
      <c r="W476" s="1" t="str">
        <f t="shared" si="313"/>
        <v>e</v>
      </c>
      <c r="AC476" s="1">
        <f>AVERAGE(AD416:AD418)</f>
        <v>33.5643688151251</v>
      </c>
      <c r="AD476" s="1">
        <f>STDEVA(AD416:AD418)</f>
        <v>0.151664623020034</v>
      </c>
      <c r="AE476" s="1" t="str">
        <f t="shared" si="314"/>
        <v>e</v>
      </c>
      <c r="AI476" s="1">
        <f>AVERAGE(AI416:AI418)</f>
        <v>5.53848597359736</v>
      </c>
      <c r="AJ476" s="1">
        <f>STDEVA(AI416:AI418)</f>
        <v>0.0916498696672381</v>
      </c>
      <c r="AK476" s="1" t="str">
        <f t="shared" si="315"/>
        <v>a</v>
      </c>
      <c r="AM476" s="1">
        <f>AVERAGE(AM416:AM418)</f>
        <v>13.4617443732914</v>
      </c>
      <c r="AN476" s="1">
        <f>STDEVA(AM416:AM418)</f>
        <v>0.399315439514392</v>
      </c>
      <c r="AO476" s="1" t="str">
        <f t="shared" si="316"/>
        <v>b</v>
      </c>
      <c r="AQ476" s="1">
        <f>AVERAGE(AQ416:AQ418)</f>
        <v>22.2462712720295</v>
      </c>
      <c r="AR476" s="1">
        <f>STDEVA(AQ416:AQ418)</f>
        <v>0.162970088258206</v>
      </c>
      <c r="AS476" s="1" t="str">
        <f t="shared" si="317"/>
        <v>f</v>
      </c>
      <c r="AU476" s="1">
        <f>AVERAGE(AU416:AU418)</f>
        <v>29.2410093402911</v>
      </c>
      <c r="AV476" s="1">
        <f>STDEVA(AU416:AU418)</f>
        <v>0.193962201307232</v>
      </c>
      <c r="AW476" s="1" t="str">
        <f t="shared" si="318"/>
        <v>d</v>
      </c>
      <c r="AZ476" s="1">
        <f>AVERAGE(AZ416:AZ418)</f>
        <v>33.4267575005797</v>
      </c>
      <c r="BA476" s="1">
        <f>STDEVA(AZ416:AZ418)</f>
        <v>0.14671193827026</v>
      </c>
      <c r="BB476" s="1" t="str">
        <f t="shared" si="319"/>
        <v>e</v>
      </c>
      <c r="BH476" s="1">
        <f>AVERAGE(BH416:BH418)</f>
        <v>4.63860356896382</v>
      </c>
      <c r="BI476" s="1">
        <f>STDEVA(BH416:BH418)</f>
        <v>0.0446590125607076</v>
      </c>
      <c r="BJ476" s="1" t="str">
        <f t="shared" si="320"/>
        <v>ab</v>
      </c>
      <c r="BL476" s="1">
        <f>AVERAGE(BL416:BL418)</f>
        <v>13.7003962003962</v>
      </c>
      <c r="BM476" s="1">
        <f>STDEVA(BL416:BL418)</f>
        <v>0.0864872730743627</v>
      </c>
      <c r="BN476" s="1" t="str">
        <f t="shared" si="321"/>
        <v>d</v>
      </c>
      <c r="BP476" s="1">
        <f>AVERAGE(BP416:BP418)</f>
        <v>24.5552367452063</v>
      </c>
      <c r="BQ476" s="1">
        <f>STDEVA(BP416:BP418)</f>
        <v>0.0818975895295569</v>
      </c>
      <c r="BR476" s="1" t="str">
        <f t="shared" si="322"/>
        <v>g</v>
      </c>
      <c r="BX476" s="1">
        <f>AVERAGE(BX416:BX418)</f>
        <v>33.1783657720689</v>
      </c>
      <c r="BY476" s="1">
        <f>STDEVA(BX416:BX418)</f>
        <v>0.0704362108809598</v>
      </c>
      <c r="BZ476" s="1" t="str">
        <f t="shared" si="323"/>
        <v>h</v>
      </c>
      <c r="CF476" s="1">
        <f>AVERAGE(CF416:CF418)</f>
        <v>40.1501491718391</v>
      </c>
      <c r="CG476" s="1">
        <f>STDEVA(CF416:CF418)</f>
        <v>0.126821205855102</v>
      </c>
      <c r="CH476" s="1" t="str">
        <f t="shared" si="324"/>
        <v>e</v>
      </c>
      <c r="CK476" s="1">
        <f>AVERAGE(CK416:CK418)</f>
        <v>4.53987139378065</v>
      </c>
      <c r="CL476" s="1">
        <f>STDEVA(CK416:CK418)</f>
        <v>0.107285340184827</v>
      </c>
      <c r="CM476" s="1" t="str">
        <f t="shared" si="325"/>
        <v>ab</v>
      </c>
      <c r="CO476" s="1">
        <f>AVERAGE(CO416:CO418)</f>
        <v>13.5688709082032</v>
      </c>
      <c r="CP476" s="1">
        <f>STDEVA(CO416:CO418)</f>
        <v>0.136098811358477</v>
      </c>
      <c r="CQ476" s="1" t="str">
        <f t="shared" si="326"/>
        <v>c</v>
      </c>
      <c r="CS476" s="1">
        <f>AVERAGE(CS416:CS418)</f>
        <v>24.436871756259</v>
      </c>
      <c r="CT476" s="1">
        <f>STDEVA(CS416:CS418)</f>
        <v>0.105177683704498</v>
      </c>
      <c r="CU476" s="1" t="str">
        <f t="shared" si="327"/>
        <v>g</v>
      </c>
      <c r="CW476" s="1">
        <f>AVERAGE(CW416:CW418)</f>
        <v>33.0656153404779</v>
      </c>
      <c r="CX476" s="1">
        <f>STDEVA(CW416:CW418)</f>
        <v>0.0899177448766365</v>
      </c>
      <c r="CY476" s="1" t="str">
        <f t="shared" si="328"/>
        <v>h</v>
      </c>
      <c r="DB476" s="1">
        <f>AVERAGE(DB416:DB418)</f>
        <v>40.0291016839293</v>
      </c>
      <c r="DC476" s="1">
        <f>STDEVA(DB416:DB418)</f>
        <v>0.135699557118475</v>
      </c>
      <c r="DD476" s="1" t="str">
        <f t="shared" si="329"/>
        <v>e</v>
      </c>
    </row>
    <row r="477" spans="1:106">
      <c r="A477" s="1" t="s">
        <v>84</v>
      </c>
      <c r="B477" s="1" t="s">
        <v>102</v>
      </c>
      <c r="F477" s="1">
        <f>AVERAGE(F410:F418)</f>
        <v>5.25173191869704</v>
      </c>
      <c r="J477" s="1">
        <f>AVERAGE(J410:J418)</f>
        <v>13.5144000039671</v>
      </c>
      <c r="N477" s="1">
        <f>AVERAGE(N410:N418)</f>
        <v>23.5622456602279</v>
      </c>
      <c r="U477" s="1">
        <f>AVERAGE(V410:V418)</f>
        <v>31.1810054496205</v>
      </c>
      <c r="AC477" s="1">
        <f>AVERAGE(AD410:AD418)</f>
        <v>36.770850889148</v>
      </c>
      <c r="AI477" s="1">
        <f>AVERAGE(AI410:AI418)</f>
        <v>5.11441124055847</v>
      </c>
      <c r="AM477" s="1">
        <f>AVERAGE(AM410:AM418)</f>
        <v>13.3988720244635</v>
      </c>
      <c r="AQ477" s="1">
        <f>AVERAGE(AQ410:AQ418)</f>
        <v>23.4302208300996</v>
      </c>
      <c r="AU477" s="1">
        <f>AVERAGE(AU410:AU418)</f>
        <v>31.0654540631551</v>
      </c>
      <c r="AZ477" s="1">
        <f>AVERAGE(AZ410:AZ418)</f>
        <v>36.647788779439</v>
      </c>
      <c r="BH477" s="1">
        <f>AVERAGE(BH410:BH418)</f>
        <v>4.44189490527585</v>
      </c>
      <c r="BL477" s="1">
        <f>AVERAGE(BL410:BL418)</f>
        <v>13.773625291834</v>
      </c>
      <c r="BP477" s="1">
        <f>AVERAGE(BP410:BP418)</f>
        <v>24.889913572806</v>
      </c>
      <c r="BX477" s="1">
        <f>AVERAGE(BX410:BX418)</f>
        <v>34.1048327082961</v>
      </c>
      <c r="CF477" s="1">
        <f>AVERAGE(CF410:CF418)</f>
        <v>41.6384407687811</v>
      </c>
      <c r="CK477" s="1">
        <f>AVERAGE(CK410:CK418)</f>
        <v>4.33299518883159</v>
      </c>
      <c r="CO477" s="1">
        <f>AVERAGE(CO410:CO418)</f>
        <v>13.6551347584873</v>
      </c>
      <c r="CS477" s="1">
        <f>AVERAGE(CS410:CS418)</f>
        <v>24.7842465370746</v>
      </c>
      <c r="CW477" s="1">
        <f>AVERAGE(CW410:CW418)</f>
        <v>33.9978642139804</v>
      </c>
      <c r="DB477" s="1">
        <f>AVERAGE(DB410:DB418)</f>
        <v>41.5179389981878</v>
      </c>
    </row>
    <row r="478" spans="1:108">
      <c r="A478" s="1" t="s">
        <v>85</v>
      </c>
      <c r="B478" s="1" t="s">
        <v>83</v>
      </c>
      <c r="F478" s="1">
        <f>AVERAGE(F419:F421)</f>
        <v>5.06358977806739</v>
      </c>
      <c r="G478" s="1">
        <f>STDEVA(F419:F421)</f>
        <v>0.0699235908789947</v>
      </c>
      <c r="H478" s="1" t="str">
        <f t="shared" ref="H478:H480" si="330">H493</f>
        <v>c</v>
      </c>
      <c r="J478" s="1">
        <f>AVERAGE(J419:J421)</f>
        <v>12.1921651955977</v>
      </c>
      <c r="K478" s="1">
        <f>STDEVA(J419:J421)</f>
        <v>0.157501041613564</v>
      </c>
      <c r="L478" s="1" t="str">
        <f t="shared" ref="L478:L480" si="331">L493</f>
        <v>c</v>
      </c>
      <c r="N478" s="1">
        <f>AVERAGE(N419:N421)</f>
        <v>23.2087382508559</v>
      </c>
      <c r="O478" s="1">
        <f>STDEVA(N419:N421)</f>
        <v>0.0397652831563395</v>
      </c>
      <c r="P478" s="1" t="str">
        <f t="shared" ref="P478:P480" si="332">P493</f>
        <v>e</v>
      </c>
      <c r="U478" s="1">
        <f>AVERAGE(V419:V421)</f>
        <v>31.5467514508101</v>
      </c>
      <c r="V478" s="1">
        <f>STDEVA(V419:V421)</f>
        <v>0.132017908998046</v>
      </c>
      <c r="W478" s="1" t="str">
        <f t="shared" ref="W478:W480" si="333">W493</f>
        <v>d</v>
      </c>
      <c r="AC478" s="1">
        <f>AVERAGE(AD419:AD421)</f>
        <v>38.2264952380952</v>
      </c>
      <c r="AD478" s="1">
        <f>STDEVA(AD419:AD421)</f>
        <v>0.595791941343297</v>
      </c>
      <c r="AE478" s="1" t="str">
        <f t="shared" ref="AE478:AE480" si="334">AE493</f>
        <v>cd</v>
      </c>
      <c r="AI478" s="1">
        <f>AVERAGE(AI419:AI421)</f>
        <v>4.94786985424666</v>
      </c>
      <c r="AJ478" s="1">
        <f>STDEVA(AI419:AI421)</f>
        <v>0.0978448940832607</v>
      </c>
      <c r="AK478" s="1" t="str">
        <f t="shared" ref="AK478:AK480" si="335">AK493</f>
        <v>c</v>
      </c>
      <c r="AM478" s="1">
        <f>AVERAGE(AM419:AM421)</f>
        <v>12.0693140177792</v>
      </c>
      <c r="AN478" s="1">
        <f>STDEVA(AM419:AM421)</f>
        <v>0.173211020366006</v>
      </c>
      <c r="AO478" s="1" t="str">
        <f t="shared" ref="AO478:AO480" si="336">AO493</f>
        <v>c</v>
      </c>
      <c r="AQ478" s="1">
        <f>AVERAGE(AQ419:AQ421)</f>
        <v>23.0927307560001</v>
      </c>
      <c r="AR478" s="1">
        <f>STDEVA(AQ419:AQ421)</f>
        <v>0.0531589785370521</v>
      </c>
      <c r="AS478" s="1" t="str">
        <f t="shared" ref="AS478:AS480" si="337">AS493</f>
        <v>e</v>
      </c>
      <c r="AU478" s="1">
        <f>AVERAGE(AU419:AU421)</f>
        <v>31.4330286241002</v>
      </c>
      <c r="AV478" s="1">
        <f>STDEVA(AU419:AU421)</f>
        <v>0.111728143376057</v>
      </c>
      <c r="AW478" s="1" t="str">
        <f t="shared" ref="AW478:AW480" si="338">AW493</f>
        <v>c</v>
      </c>
      <c r="AZ478" s="1">
        <f>AVERAGE(AZ419:AZ421)</f>
        <v>38.0998980225237</v>
      </c>
      <c r="BA478" s="1">
        <f>STDEVA(AZ419:AZ421)</f>
        <v>0.588672407988116</v>
      </c>
      <c r="BB478" s="1" t="str">
        <f t="shared" ref="BB478:BB480" si="339">BB493</f>
        <v>cd</v>
      </c>
      <c r="BH478" s="1">
        <f>AVERAGE(BH419:BH421)</f>
        <v>4.314263658068</v>
      </c>
      <c r="BI478" s="1">
        <f>STDEVA(BH419:BH421)</f>
        <v>0.0742329770754985</v>
      </c>
      <c r="BJ478" s="1" t="str">
        <f t="shared" ref="BJ478:BJ480" si="340">BJ493</f>
        <v>d</v>
      </c>
      <c r="BL478" s="1">
        <f>AVERAGE(BL419:BL421)</f>
        <v>13.8258252033947</v>
      </c>
      <c r="BM478" s="1">
        <f>STDEVA(BL419:BL421)</f>
        <v>0.0265039712444357</v>
      </c>
      <c r="BN478" s="1" t="str">
        <f t="shared" ref="BN478:BN480" si="341">BN493</f>
        <v>abc</v>
      </c>
      <c r="BP478" s="1">
        <f>AVERAGE(BP419:BP421)</f>
        <v>25.2396781499075</v>
      </c>
      <c r="BQ478" s="1">
        <f>STDEVA(BP419:BP421)</f>
        <v>0.108518885202402</v>
      </c>
      <c r="BR478" s="1" t="str">
        <f t="shared" ref="BR478:BR480" si="342">BR493</f>
        <v>de</v>
      </c>
      <c r="BX478" s="1">
        <f>AVERAGE(BX419:BX421)</f>
        <v>34.3223467366277</v>
      </c>
      <c r="BY478" s="1">
        <f>STDEVA(BX419:BX421)</f>
        <v>0.0220430940282715</v>
      </c>
      <c r="BZ478" s="1" t="str">
        <f t="shared" ref="BZ478:BZ480" si="343">BZ493</f>
        <v>def</v>
      </c>
      <c r="CF478" s="1">
        <f>AVERAGE(CF419:CF421)</f>
        <v>42.3432266326233</v>
      </c>
      <c r="CG478" s="1">
        <f>STDEVA(CF419:CF421)</f>
        <v>0.140108825107132</v>
      </c>
      <c r="CH478" s="1" t="str">
        <f t="shared" ref="CH478:CH480" si="344">CH493</f>
        <v>c</v>
      </c>
      <c r="CK478" s="1">
        <f>AVERAGE(CK419:CK421)</f>
        <v>4.22931974695174</v>
      </c>
      <c r="CL478" s="1">
        <f>STDEVA(CK419:CK421)</f>
        <v>0.0609827996748159</v>
      </c>
      <c r="CM478" s="1" t="str">
        <f t="shared" ref="CM478:CM480" si="345">CM493</f>
        <v>def</v>
      </c>
      <c r="CO478" s="1">
        <f>AVERAGE(CO419:CO421)</f>
        <v>13.6881821738994</v>
      </c>
      <c r="CP478" s="1">
        <f>STDEVA(CO419:CO421)</f>
        <v>0.0461495368640125</v>
      </c>
      <c r="CQ478" s="1" t="str">
        <f t="shared" ref="CQ478:CQ480" si="346">CQ493</f>
        <v>ab</v>
      </c>
      <c r="CS478" s="1">
        <f>AVERAGE(CS419:CS421)</f>
        <v>25.1069934406679</v>
      </c>
      <c r="CT478" s="1">
        <f>STDEVA(CS419:CS421)</f>
        <v>0.104364871381957</v>
      </c>
      <c r="CU478" s="1" t="str">
        <f t="shared" ref="CU478:CU480" si="347">CU493</f>
        <v>de</v>
      </c>
      <c r="CW478" s="1">
        <f>AVERAGE(CW419:CW421)</f>
        <v>34.2087086692754</v>
      </c>
      <c r="CX478" s="1">
        <f>STDEVA(CW419:CW421)</f>
        <v>0.0627275664722859</v>
      </c>
      <c r="CY478" s="1" t="str">
        <f t="shared" ref="CY478:CY480" si="348">CY493</f>
        <v>de</v>
      </c>
      <c r="DB478" s="1">
        <f>AVERAGE(DB419:DB421)</f>
        <v>42.2166143188163</v>
      </c>
      <c r="DC478" s="1">
        <f>STDEVA(DB419:DB421)</f>
        <v>0.126602468218988</v>
      </c>
      <c r="DD478" s="1" t="str">
        <f t="shared" ref="DD478:DD480" si="349">DD493</f>
        <v>c</v>
      </c>
    </row>
    <row r="479" spans="1:108">
      <c r="A479" s="1" t="s">
        <v>85</v>
      </c>
      <c r="B479" s="1" t="s">
        <v>84</v>
      </c>
      <c r="F479" s="1">
        <f>AVERAGE(F422:F424)</f>
        <v>5.07811409469815</v>
      </c>
      <c r="G479" s="1">
        <f>STDEVA(F422:F424)</f>
        <v>0.141731757567338</v>
      </c>
      <c r="H479" s="1" t="str">
        <f t="shared" si="330"/>
        <v>c</v>
      </c>
      <c r="J479" s="1">
        <f>AVERAGE(J422:J424)</f>
        <v>14.1978110287969</v>
      </c>
      <c r="K479" s="1">
        <f>STDEVA(J422:J424)</f>
        <v>0.362496610151576</v>
      </c>
      <c r="L479" s="1" t="str">
        <f t="shared" si="331"/>
        <v>a</v>
      </c>
      <c r="N479" s="1">
        <f>AVERAGE(N422:N424)</f>
        <v>24.8081555555556</v>
      </c>
      <c r="O479" s="1">
        <f>STDEVA(N422:N424)</f>
        <v>0.0698963147441602</v>
      </c>
      <c r="P479" s="1" t="str">
        <f t="shared" si="332"/>
        <v>a</v>
      </c>
      <c r="U479" s="1">
        <f>AVERAGE(V422:V424)</f>
        <v>32.523920244958</v>
      </c>
      <c r="V479" s="1">
        <f>STDEVA(V422:V424)</f>
        <v>0.295715445639081</v>
      </c>
      <c r="W479" s="1" t="str">
        <f t="shared" si="333"/>
        <v>bc</v>
      </c>
      <c r="AC479" s="1">
        <f>AVERAGE(AD422:AD424)</f>
        <v>40.2348244541788</v>
      </c>
      <c r="AD479" s="1">
        <f>STDEVA(AD422:AD424)</f>
        <v>0.306318726549944</v>
      </c>
      <c r="AE479" s="1" t="str">
        <f t="shared" si="334"/>
        <v>a</v>
      </c>
      <c r="AI479" s="1">
        <f>AVERAGE(AI422:AI424)</f>
        <v>5.03281647739307</v>
      </c>
      <c r="AJ479" s="1">
        <f>STDEVA(AI422:AI424)</f>
        <v>0.116480026088999</v>
      </c>
      <c r="AK479" s="1" t="str">
        <f t="shared" si="335"/>
        <v>c</v>
      </c>
      <c r="AM479" s="1">
        <f>AVERAGE(AM422:AM424)</f>
        <v>14.0639448291003</v>
      </c>
      <c r="AN479" s="1">
        <f>STDEVA(AM422:AM424)</f>
        <v>0.378409945072841</v>
      </c>
      <c r="AO479" s="1" t="str">
        <f t="shared" si="336"/>
        <v>a</v>
      </c>
      <c r="AQ479" s="1">
        <f>AVERAGE(AQ422:AQ424)</f>
        <v>24.6687475300198</v>
      </c>
      <c r="AR479" s="1">
        <f>STDEVA(AQ422:AQ424)</f>
        <v>0.0790522415036282</v>
      </c>
      <c r="AS479" s="1" t="str">
        <f t="shared" si="337"/>
        <v>a</v>
      </c>
      <c r="AU479" s="1">
        <f>AVERAGE(AU422:AU424)</f>
        <v>32.3941566963627</v>
      </c>
      <c r="AV479" s="1">
        <f>STDEVA(AU422:AU424)</f>
        <v>0.336037598305679</v>
      </c>
      <c r="AW479" s="1" t="str">
        <f t="shared" si="338"/>
        <v>b</v>
      </c>
      <c r="AZ479" s="1">
        <f>AVERAGE(AZ422:AZ424)</f>
        <v>40.1221100505537</v>
      </c>
      <c r="BA479" s="1">
        <f>STDEVA(AZ422:AZ424)</f>
        <v>0.307172596955949</v>
      </c>
      <c r="BB479" s="1" t="str">
        <f t="shared" si="339"/>
        <v>a</v>
      </c>
      <c r="BH479" s="1">
        <f>AVERAGE(BH422:BH424)</f>
        <v>4.43094494949495</v>
      </c>
      <c r="BI479" s="1">
        <f>STDEVA(BH422:BH424)</f>
        <v>0.0626936152626778</v>
      </c>
      <c r="BJ479" s="1" t="str">
        <f t="shared" si="340"/>
        <v>c</v>
      </c>
      <c r="BL479" s="1">
        <f>AVERAGE(BL422:BL424)</f>
        <v>13.8058741070988</v>
      </c>
      <c r="BM479" s="1">
        <f>STDEVA(BL422:BL424)</f>
        <v>0.0157024904187276</v>
      </c>
      <c r="BN479" s="1" t="str">
        <f t="shared" si="341"/>
        <v>c</v>
      </c>
      <c r="BP479" s="1">
        <f>AVERAGE(BP422:BP424)</f>
        <v>25.2262014921284</v>
      </c>
      <c r="BQ479" s="1">
        <f>STDEVA(BP422:BP424)</f>
        <v>0.158000811445976</v>
      </c>
      <c r="BR479" s="1" t="str">
        <f t="shared" si="342"/>
        <v>de</v>
      </c>
      <c r="BX479" s="1">
        <f>AVERAGE(BX422:BX424)</f>
        <v>34.0531728694341</v>
      </c>
      <c r="BY479" s="1">
        <f>STDEVA(BX422:BX424)</f>
        <v>0.00715927895064874</v>
      </c>
      <c r="BZ479" s="1" t="str">
        <f t="shared" si="343"/>
        <v>g</v>
      </c>
      <c r="CF479" s="1">
        <f>AVERAGE(CF422:CF424)</f>
        <v>42.403604362263</v>
      </c>
      <c r="CG479" s="1">
        <f>STDEVA(CF422:CF424)</f>
        <v>0.278649574874918</v>
      </c>
      <c r="CH479" s="1" t="str">
        <f t="shared" si="344"/>
        <v>bc</v>
      </c>
      <c r="CK479" s="1">
        <f>AVERAGE(CK422:CK424)</f>
        <v>4.32425309579427</v>
      </c>
      <c r="CL479" s="1">
        <f>STDEVA(CK422:CK424)</f>
        <v>0.0790656636240609</v>
      </c>
      <c r="CM479" s="1" t="str">
        <f t="shared" si="345"/>
        <v>de</v>
      </c>
      <c r="CO479" s="1">
        <f>AVERAGE(CO422:CO424)</f>
        <v>13.6688750190587</v>
      </c>
      <c r="CP479" s="1">
        <f>STDEVA(CO422:CO424)</f>
        <v>0.0140747926232945</v>
      </c>
      <c r="CQ479" s="1" t="str">
        <f t="shared" si="346"/>
        <v>b</v>
      </c>
      <c r="CS479" s="1">
        <f>AVERAGE(CS422:CS424)</f>
        <v>25.0994162111008</v>
      </c>
      <c r="CT479" s="1">
        <f>STDEVA(CS422:CS424)</f>
        <v>0.149970815782441</v>
      </c>
      <c r="CU479" s="1" t="str">
        <f t="shared" si="347"/>
        <v>de</v>
      </c>
      <c r="CW479" s="1">
        <f>AVERAGE(CW422:CW424)</f>
        <v>33.9473658904352</v>
      </c>
      <c r="CX479" s="1">
        <f>STDEVA(CW422:CW424)</f>
        <v>0.011378096480996</v>
      </c>
      <c r="CY479" s="1" t="str">
        <f t="shared" si="348"/>
        <v>g</v>
      </c>
      <c r="DB479" s="1">
        <f>AVERAGE(DB422:DB424)</f>
        <v>42.2725705260173</v>
      </c>
      <c r="DC479" s="1">
        <f>STDEVA(DB422:DB424)</f>
        <v>0.271177294497468</v>
      </c>
      <c r="DD479" s="1" t="str">
        <f t="shared" si="349"/>
        <v>bc</v>
      </c>
    </row>
    <row r="480" spans="1:108">
      <c r="A480" s="1" t="s">
        <v>85</v>
      </c>
      <c r="B480" s="1" t="s">
        <v>85</v>
      </c>
      <c r="F480" s="1">
        <f>AVERAGE(F425:F427)</f>
        <v>5.75398540022069</v>
      </c>
      <c r="G480" s="1">
        <f>STDEVA(F425:F427)</f>
        <v>0.064493605392568</v>
      </c>
      <c r="H480" s="1" t="str">
        <f t="shared" si="330"/>
        <v>a</v>
      </c>
      <c r="J480" s="1">
        <f>AVERAGE(J425:J427)</f>
        <v>14.4190250608804</v>
      </c>
      <c r="K480" s="1">
        <f>STDEVA(J425:J427)</f>
        <v>0.121640425572055</v>
      </c>
      <c r="L480" s="1" t="str">
        <f t="shared" si="331"/>
        <v>a</v>
      </c>
      <c r="N480" s="1">
        <f>AVERAGE(N425:N427)</f>
        <v>24.9529394532651</v>
      </c>
      <c r="O480" s="1">
        <f>STDEVA(N425:N427)</f>
        <v>0.0401738742792726</v>
      </c>
      <c r="P480" s="1" t="str">
        <f t="shared" si="332"/>
        <v>a</v>
      </c>
      <c r="U480" s="1">
        <f>AVERAGE(V425:V427)</f>
        <v>33.5755293043429</v>
      </c>
      <c r="V480" s="1">
        <f>STDEVA(V425:V427)</f>
        <v>0.313266839456277</v>
      </c>
      <c r="W480" s="1" t="str">
        <f t="shared" si="333"/>
        <v>a</v>
      </c>
      <c r="AC480" s="1">
        <f>AVERAGE(AD425:AD427)</f>
        <v>38.2802869405068</v>
      </c>
      <c r="AD480" s="1">
        <f>STDEVA(AD425:AD427)</f>
        <v>0.610003998036348</v>
      </c>
      <c r="AE480" s="1" t="str">
        <f t="shared" si="334"/>
        <v>bcd</v>
      </c>
      <c r="AI480" s="1">
        <f>AVERAGE(AI425:AI427)</f>
        <v>5.689377027425</v>
      </c>
      <c r="AJ480" s="1">
        <f>STDEVA(AI425:AI427)</f>
        <v>0.145192304303103</v>
      </c>
      <c r="AK480" s="1" t="str">
        <f t="shared" si="335"/>
        <v>a</v>
      </c>
      <c r="AM480" s="1">
        <f>AVERAGE(AM425:AM427)</f>
        <v>14.3070497585462</v>
      </c>
      <c r="AN480" s="1">
        <f>STDEVA(AM425:AM427)</f>
        <v>0.155245998744714</v>
      </c>
      <c r="AO480" s="1" t="str">
        <f t="shared" si="336"/>
        <v>a</v>
      </c>
      <c r="AQ480" s="1">
        <f>AVERAGE(AQ425:AQ427)</f>
        <v>24.8213944539773</v>
      </c>
      <c r="AR480" s="1">
        <f>STDEVA(AQ425:AQ427)</f>
        <v>0.0169831216299652</v>
      </c>
      <c r="AS480" s="1" t="str">
        <f t="shared" si="337"/>
        <v>a</v>
      </c>
      <c r="AU480" s="1">
        <f>AVERAGE(AU425:AU427)</f>
        <v>33.4861854626026</v>
      </c>
      <c r="AV480" s="1">
        <f>STDEVA(AU425:AU427)</f>
        <v>0.337288240530971</v>
      </c>
      <c r="AW480" s="1" t="str">
        <f t="shared" si="338"/>
        <v>a</v>
      </c>
      <c r="AZ480" s="1">
        <f>AVERAGE(AZ425:AZ427)</f>
        <v>38.1517801740284</v>
      </c>
      <c r="BA480" s="1">
        <f>STDEVA(AZ425:AZ427)</f>
        <v>0.617890005039648</v>
      </c>
      <c r="BB480" s="1" t="str">
        <f t="shared" si="339"/>
        <v>bcd</v>
      </c>
      <c r="BH480" s="1">
        <f>AVERAGE(BH425:BH427)</f>
        <v>4.70656174371228</v>
      </c>
      <c r="BI480" s="1">
        <f>STDEVA(BH425:BH427)</f>
        <v>0.0202731387734057</v>
      </c>
      <c r="BJ480" s="1" t="str">
        <f t="shared" si="340"/>
        <v>a</v>
      </c>
      <c r="BL480" s="1">
        <f>AVERAGE(BL425:BL427)</f>
        <v>13.8860034025388</v>
      </c>
      <c r="BM480" s="1">
        <f>STDEVA(BL425:BL427)</f>
        <v>0.0156597543006885</v>
      </c>
      <c r="BN480" s="1" t="str">
        <f t="shared" si="341"/>
        <v>ab</v>
      </c>
      <c r="BP480" s="1">
        <f>AVERAGE(BP425:BP427)</f>
        <v>25.5847669860627</v>
      </c>
      <c r="BQ480" s="1">
        <f>STDEVA(BP425:BP427)</f>
        <v>0.0463942049247164</v>
      </c>
      <c r="BR480" s="1" t="str">
        <f t="shared" si="342"/>
        <v>a</v>
      </c>
      <c r="BX480" s="1">
        <f>AVERAGE(BX425:BX427)</f>
        <v>34.5430964052288</v>
      </c>
      <c r="BY480" s="1">
        <f>STDEVA(BX425:BX427)</f>
        <v>0.0405354540817545</v>
      </c>
      <c r="BZ480" s="1" t="str">
        <f t="shared" si="343"/>
        <v>bc</v>
      </c>
      <c r="CF480" s="1">
        <f>AVERAGE(CF425:CF427)</f>
        <v>42.1611095902349</v>
      </c>
      <c r="CG480" s="1">
        <f>STDEVA(CF425:CF427)</f>
        <v>0.185707078877446</v>
      </c>
      <c r="CH480" s="1" t="str">
        <f t="shared" si="344"/>
        <v>c</v>
      </c>
      <c r="CK480" s="1">
        <f>AVERAGE(CK425:CK427)</f>
        <v>4.59170506912442</v>
      </c>
      <c r="CL480" s="1">
        <f>STDEVA(CK425:CK427)</f>
        <v>0.0640216088688482</v>
      </c>
      <c r="CM480" s="1" t="str">
        <f t="shared" si="345"/>
        <v>a</v>
      </c>
      <c r="CO480" s="1">
        <f>AVERAGE(CO425:CO427)</f>
        <v>13.7859438695349</v>
      </c>
      <c r="CP480" s="1">
        <f>STDEVA(CO425:CO427)</f>
        <v>0.0315407185954783</v>
      </c>
      <c r="CQ480" s="1" t="str">
        <f t="shared" si="346"/>
        <v>a</v>
      </c>
      <c r="CS480" s="1">
        <f>AVERAGE(CS425:CS427)</f>
        <v>25.4380173092053</v>
      </c>
      <c r="CT480" s="1">
        <f>STDEVA(CS425:CS427)</f>
        <v>0.0585921181048969</v>
      </c>
      <c r="CU480" s="1" t="str">
        <f t="shared" si="347"/>
        <v>a</v>
      </c>
      <c r="CW480" s="1">
        <f>AVERAGE(CW425:CW427)</f>
        <v>34.4219403386743</v>
      </c>
      <c r="CX480" s="1">
        <f>STDEVA(CW425:CW427)</f>
        <v>0.0425067435625084</v>
      </c>
      <c r="CY480" s="1" t="str">
        <f t="shared" si="348"/>
        <v>bc</v>
      </c>
      <c r="DB480" s="1">
        <f>AVERAGE(DB425:DB427)</f>
        <v>42.0486780434656</v>
      </c>
      <c r="DC480" s="1">
        <f>STDEVA(DB425:DB427)</f>
        <v>0.196318579999914</v>
      </c>
      <c r="DD480" s="1" t="str">
        <f t="shared" si="349"/>
        <v>c</v>
      </c>
    </row>
    <row r="481" spans="1:106">
      <c r="A481" s="1" t="s">
        <v>86</v>
      </c>
      <c r="B481" s="1" t="s">
        <v>103</v>
      </c>
      <c r="F481" s="1">
        <f>AVERAGE(F419:F427)</f>
        <v>5.29856309099541</v>
      </c>
      <c r="J481" s="1">
        <f>AVERAGE(J419:J427)</f>
        <v>13.603000428425</v>
      </c>
      <c r="N481" s="1">
        <f>AVERAGE(N419:N427)</f>
        <v>24.3232777532255</v>
      </c>
      <c r="U481" s="1">
        <f>AVERAGE(V419:V427)</f>
        <v>32.5487336667037</v>
      </c>
      <c r="AC481" s="1">
        <f>AVERAGE(AD419:AD427)</f>
        <v>38.9138688775936</v>
      </c>
      <c r="AI481" s="1">
        <f>AVERAGE(AI419:AI427)</f>
        <v>5.22335445302158</v>
      </c>
      <c r="AM481" s="1">
        <f>AVERAGE(AM419:AM427)</f>
        <v>13.4801028684752</v>
      </c>
      <c r="AQ481" s="1">
        <f>AVERAGE(AQ419:AQ427)</f>
        <v>24.1942909133324</v>
      </c>
      <c r="AU481" s="1">
        <f>AVERAGE(AU419:AU427)</f>
        <v>32.4377902610218</v>
      </c>
      <c r="AZ481" s="1">
        <f>AVERAGE(AZ419:AZ427)</f>
        <v>38.7912627490353</v>
      </c>
      <c r="BH481" s="1">
        <f>AVERAGE(BH419:BH427)</f>
        <v>4.48392345042508</v>
      </c>
      <c r="BL481" s="1">
        <f>AVERAGE(BL419:BL427)</f>
        <v>13.8392342376774</v>
      </c>
      <c r="BP481" s="1">
        <f>AVERAGE(BP419:BP427)</f>
        <v>25.3502155426995</v>
      </c>
      <c r="BX481" s="1">
        <f>AVERAGE(BX419:BX427)</f>
        <v>34.3062053370968</v>
      </c>
      <c r="CF481" s="1">
        <f>AVERAGE(CF419:CF427)</f>
        <v>42.3026468617071</v>
      </c>
      <c r="CK481" s="1">
        <f>AVERAGE(CK419:CK427)</f>
        <v>4.38175930395681</v>
      </c>
      <c r="CO481" s="1">
        <f>AVERAGE(CO419:CO427)</f>
        <v>13.7143336874976</v>
      </c>
      <c r="CS481" s="1">
        <f>AVERAGE(CS419:CS427)</f>
        <v>25.2148089869914</v>
      </c>
      <c r="CW481" s="1">
        <f>AVERAGE(CW419:CW427)</f>
        <v>34.192671632795</v>
      </c>
      <c r="DB481" s="1">
        <f>AVERAGE(DB419:DB427)</f>
        <v>42.1792876294331</v>
      </c>
    </row>
    <row r="482" spans="1:108">
      <c r="A482" s="1" t="s">
        <v>86</v>
      </c>
      <c r="B482" s="1" t="s">
        <v>86</v>
      </c>
      <c r="F482" s="1">
        <f>AVERAGE(F428:F430)</f>
        <v>5.02679166666667</v>
      </c>
      <c r="G482" s="1">
        <f>STDEVA(F428:F430)</f>
        <v>0.110182826285829</v>
      </c>
      <c r="H482" s="1" t="str">
        <f t="shared" ref="H482:H484" si="350">H496</f>
        <v>c</v>
      </c>
      <c r="J482" s="1">
        <f>AVERAGE(J428:J430)</f>
        <v>12.1760220768992</v>
      </c>
      <c r="K482" s="1">
        <f>STDEVA(J428:J430)</f>
        <v>0.305198036683335</v>
      </c>
      <c r="L482" s="1" t="str">
        <f t="shared" ref="L482:L484" si="351">L496</f>
        <v>c</v>
      </c>
      <c r="N482" s="1">
        <f>AVERAGE(N428:N430)</f>
        <v>23.092951513846</v>
      </c>
      <c r="O482" s="1">
        <f>STDEVA(N428:N430)</f>
        <v>0.104371281573767</v>
      </c>
      <c r="P482" s="1" t="str">
        <f t="shared" ref="P482:P484" si="352">P496</f>
        <v>e</v>
      </c>
      <c r="U482" s="1">
        <f>AVERAGE(V428:V430)</f>
        <v>31.5885740781414</v>
      </c>
      <c r="V482" s="1">
        <f>STDEVA(V428:V430)</f>
        <v>0.183160628531553</v>
      </c>
      <c r="W482" s="1" t="str">
        <f t="shared" ref="W482:W484" si="353">W496</f>
        <v>d</v>
      </c>
      <c r="AC482" s="1">
        <f>AVERAGE(AD428:AD430)</f>
        <v>37.5673125527632</v>
      </c>
      <c r="AD482" s="1">
        <f>STDEVA(AD428:AD430)</f>
        <v>0.350852876415425</v>
      </c>
      <c r="AE482" s="1" t="str">
        <f t="shared" ref="AE482:AE484" si="354">AE496</f>
        <v>d</v>
      </c>
      <c r="AI482" s="1">
        <f>AVERAGE(AI428:AI430)</f>
        <v>4.88116036233198</v>
      </c>
      <c r="AJ482" s="1">
        <f>STDEVA(AI428:AI430)</f>
        <v>0.100446439790015</v>
      </c>
      <c r="AK482" s="1" t="str">
        <f t="shared" ref="AK482:AK484" si="355">AK496</f>
        <v>c</v>
      </c>
      <c r="AM482" s="1">
        <f>AVERAGE(AM428:AM430)</f>
        <v>12.1175474764184</v>
      </c>
      <c r="AN482" s="1">
        <f>STDEVA(AM428:AM430)</f>
        <v>0.251965817639372</v>
      </c>
      <c r="AO482" s="1" t="str">
        <f t="shared" ref="AO482:AO484" si="356">AO496</f>
        <v>c</v>
      </c>
      <c r="AQ482" s="1">
        <f>AVERAGE(AQ428:AQ430)</f>
        <v>23.0091205959996</v>
      </c>
      <c r="AR482" s="1">
        <f>STDEVA(AQ428:AQ430)</f>
        <v>0.051235398097852</v>
      </c>
      <c r="AS482" s="1" t="str">
        <f t="shared" ref="AS482:AS484" si="357">AS496</f>
        <v>e</v>
      </c>
      <c r="AU482" s="1">
        <f>AVERAGE(AU428:AU430)</f>
        <v>31.4631836134229</v>
      </c>
      <c r="AV482" s="1">
        <f>STDEVA(AU428:AU430)</f>
        <v>0.211857363403336</v>
      </c>
      <c r="AW482" s="1" t="str">
        <f t="shared" ref="AW482:AW484" si="358">AW496</f>
        <v>c</v>
      </c>
      <c r="AZ482" s="1">
        <f>AVERAGE(AZ428:AZ430)</f>
        <v>37.4472673802651</v>
      </c>
      <c r="BA482" s="1">
        <f>STDEVA(AZ428:AZ430)</f>
        <v>0.364404722575677</v>
      </c>
      <c r="BB482" s="1" t="str">
        <f t="shared" ref="BB482:BB484" si="359">BB496</f>
        <v>d</v>
      </c>
      <c r="BH482" s="1">
        <f>AVERAGE(BH428:BH430)</f>
        <v>4.32301943829308</v>
      </c>
      <c r="BI482" s="1">
        <f>STDEVA(BH428:BH430)</f>
        <v>0.102437327516334</v>
      </c>
      <c r="BJ482" s="1" t="str">
        <f t="shared" ref="BJ482:BJ484" si="360">BJ496</f>
        <v>d</v>
      </c>
      <c r="BL482" s="1">
        <f>AVERAGE(BL428:BL430)</f>
        <v>13.8155375144408</v>
      </c>
      <c r="BM482" s="1">
        <f>STDEVA(BL428:BL430)</f>
        <v>0.00720931046852568</v>
      </c>
      <c r="BN482" s="1" t="str">
        <f t="shared" ref="BN482:BN484" si="361">BN496</f>
        <v>bc</v>
      </c>
      <c r="BP482" s="1">
        <f>AVERAGE(BP428:BP430)</f>
        <v>25.2080824873306</v>
      </c>
      <c r="BQ482" s="1">
        <f>STDEVA(BP428:BP430)</f>
        <v>0.0334209418137121</v>
      </c>
      <c r="BR482" s="1" t="str">
        <f t="shared" ref="BR482:BR484" si="362">BR496</f>
        <v>de</v>
      </c>
      <c r="BX482" s="1">
        <f>AVERAGE(BX428:BX430)</f>
        <v>34.2612104879126</v>
      </c>
      <c r="BY482" s="1">
        <f>STDEVA(BX428:BX430)</f>
        <v>0.092192242998219</v>
      </c>
      <c r="BZ482" s="1" t="str">
        <f t="shared" ref="BZ482:BZ484" si="363">BZ496</f>
        <v>ef</v>
      </c>
      <c r="CF482" s="1">
        <f>AVERAGE(CF428:CF430)</f>
        <v>42.2353355121284</v>
      </c>
      <c r="CG482" s="1">
        <f>STDEVA(CF428:CF430)</f>
        <v>0.155788160614453</v>
      </c>
      <c r="CH482" s="1" t="str">
        <f t="shared" ref="CH482:CH484" si="364">CH496</f>
        <v>c</v>
      </c>
      <c r="CK482" s="1">
        <f>AVERAGE(CK428:CK430)</f>
        <v>4.21811579558206</v>
      </c>
      <c r="CL482" s="1">
        <f>STDEVA(CK428:CK430)</f>
        <v>0.0817644908841181</v>
      </c>
      <c r="CM482" s="1" t="str">
        <f t="shared" ref="CM482:CM484" si="365">CM496</f>
        <v>def</v>
      </c>
      <c r="CO482" s="1">
        <f>AVERAGE(CO428:CO430)</f>
        <v>13.693862093635</v>
      </c>
      <c r="CP482" s="1">
        <f>STDEVA(CO428:CO430)</f>
        <v>0.0278810018573303</v>
      </c>
      <c r="CQ482" s="1" t="str">
        <f t="shared" ref="CQ482:CQ484" si="366">CQ496</f>
        <v>ab</v>
      </c>
      <c r="CS482" s="1">
        <f>AVERAGE(CS428:CS430)</f>
        <v>25.0695573416766</v>
      </c>
      <c r="CT482" s="1">
        <f>STDEVA(CS428:CS430)</f>
        <v>0.0269387102026041</v>
      </c>
      <c r="CU482" s="1" t="str">
        <f t="shared" ref="CU482:CU484" si="367">CU496</f>
        <v>de</v>
      </c>
      <c r="CW482" s="1">
        <f>AVERAGE(CW428:CW430)</f>
        <v>34.1361509779091</v>
      </c>
      <c r="CX482" s="1">
        <f>STDEVA(CW428:CW430)</f>
        <v>0.0863187699167053</v>
      </c>
      <c r="CY482" s="1" t="str">
        <f t="shared" ref="CY482:CY484" si="368">CY496</f>
        <v>ef</v>
      </c>
      <c r="DB482" s="1">
        <f>AVERAGE(DB428:DB430)</f>
        <v>42.1022374087506</v>
      </c>
      <c r="DC482" s="1">
        <f>STDEVA(DB428:DB430)</f>
        <v>0.148308948311944</v>
      </c>
      <c r="DD482" s="1" t="str">
        <f t="shared" ref="DD482:DD484" si="369">DD496</f>
        <v>c</v>
      </c>
    </row>
    <row r="483" spans="1:108">
      <c r="A483" s="1" t="s">
        <v>86</v>
      </c>
      <c r="B483" s="1" t="s">
        <v>87</v>
      </c>
      <c r="F483" s="1">
        <f>AVERAGE(F431:F433)</f>
        <v>5.02050061050061</v>
      </c>
      <c r="G483" s="1">
        <f>STDEVA(F431:F433)</f>
        <v>0.0449301457091249</v>
      </c>
      <c r="H483" s="1" t="str">
        <f t="shared" si="350"/>
        <v>c</v>
      </c>
      <c r="J483" s="1">
        <f>AVERAGE(J431:J433)</f>
        <v>14.1962493134381</v>
      </c>
      <c r="K483" s="1">
        <f>STDEVA(J431:J433)</f>
        <v>0.0655492560591217</v>
      </c>
      <c r="L483" s="1" t="str">
        <f t="shared" si="351"/>
        <v>a</v>
      </c>
      <c r="N483" s="1">
        <f>AVERAGE(N431:N433)</f>
        <v>24.4322333937531</v>
      </c>
      <c r="O483" s="1">
        <f>STDEVA(N431:N433)</f>
        <v>0.114334860853908</v>
      </c>
      <c r="P483" s="1" t="str">
        <f t="shared" si="352"/>
        <v>b</v>
      </c>
      <c r="U483" s="1">
        <f>AVERAGE(V431:V433)</f>
        <v>32.4233695652174</v>
      </c>
      <c r="V483" s="1">
        <f>STDEVA(V431:V433)</f>
        <v>0.329619901250771</v>
      </c>
      <c r="W483" s="1" t="str">
        <f t="shared" si="353"/>
        <v>bc</v>
      </c>
      <c r="AC483" s="1">
        <f>AVERAGE(AD431:AD433)</f>
        <v>39.1279977714787</v>
      </c>
      <c r="AD483" s="1">
        <f>STDEVA(AD431:AD433)</f>
        <v>0.546458174725233</v>
      </c>
      <c r="AE483" s="1" t="str">
        <f t="shared" si="354"/>
        <v>b</v>
      </c>
      <c r="AI483" s="1">
        <f>AVERAGE(AI431:AI433)</f>
        <v>4.91914322769709</v>
      </c>
      <c r="AJ483" s="1">
        <f>STDEVA(AI431:AI433)</f>
        <v>0.122042411666121</v>
      </c>
      <c r="AK483" s="1" t="str">
        <f t="shared" si="355"/>
        <v>c</v>
      </c>
      <c r="AM483" s="1">
        <f>AVERAGE(AM431:AM433)</f>
        <v>14.1112649973306</v>
      </c>
      <c r="AN483" s="1">
        <f>STDEVA(AM431:AM433)</f>
        <v>0.0395795709523405</v>
      </c>
      <c r="AO483" s="1" t="str">
        <f t="shared" si="356"/>
        <v>a</v>
      </c>
      <c r="AQ483" s="1">
        <f>AVERAGE(AQ431:AQ433)</f>
        <v>24.2815572430523</v>
      </c>
      <c r="AR483" s="1">
        <f>STDEVA(AQ431:AQ433)</f>
        <v>0.10117186864229</v>
      </c>
      <c r="AS483" s="1" t="str">
        <f t="shared" si="357"/>
        <v>b</v>
      </c>
      <c r="AU483" s="1">
        <f>AVERAGE(AU431:AU433)</f>
        <v>32.3266580534022</v>
      </c>
      <c r="AV483" s="1">
        <f>STDEVA(AU431:AU433)</f>
        <v>0.309072130121621</v>
      </c>
      <c r="AW483" s="1" t="str">
        <f t="shared" si="358"/>
        <v>b</v>
      </c>
      <c r="AZ483" s="1">
        <f>AVERAGE(AZ431:AZ433)</f>
        <v>39.0022210310619</v>
      </c>
      <c r="BA483" s="1">
        <f>STDEVA(AZ431:AZ433)</f>
        <v>0.545169346555554</v>
      </c>
      <c r="BB483" s="1" t="str">
        <f t="shared" si="359"/>
        <v>b</v>
      </c>
      <c r="BH483" s="1">
        <f>AVERAGE(BH431:BH433)</f>
        <v>4.45586570359551</v>
      </c>
      <c r="BI483" s="1">
        <f>STDEVA(BH431:BH433)</f>
        <v>0.0441394558904593</v>
      </c>
      <c r="BJ483" s="1" t="str">
        <f t="shared" si="360"/>
        <v>c</v>
      </c>
      <c r="BL483" s="1">
        <f>AVERAGE(BL431:BL433)</f>
        <v>13.8106657531118</v>
      </c>
      <c r="BM483" s="1">
        <f>STDEVA(BL431:BL433)</f>
        <v>0.00197790431377033</v>
      </c>
      <c r="BN483" s="1" t="str">
        <f t="shared" si="361"/>
        <v>c</v>
      </c>
      <c r="BP483" s="1">
        <f>AVERAGE(BP431:BP433)</f>
        <v>25.1178395142529</v>
      </c>
      <c r="BQ483" s="1">
        <f>STDEVA(BP431:BP433)</f>
        <v>0.0601347792944602</v>
      </c>
      <c r="BR483" s="1" t="str">
        <f t="shared" si="362"/>
        <v>e</v>
      </c>
      <c r="BX483" s="1">
        <f>AVERAGE(BX431:BX433)</f>
        <v>34.1370516900318</v>
      </c>
      <c r="BY483" s="1">
        <f>STDEVA(BX431:BX433)</f>
        <v>0.0673086572178466</v>
      </c>
      <c r="BZ483" s="1" t="str">
        <f t="shared" si="363"/>
        <v>fg</v>
      </c>
      <c r="CF483" s="1">
        <f>AVERAGE(CF431:CF433)</f>
        <v>42.1554578635512</v>
      </c>
      <c r="CG483" s="1">
        <f>STDEVA(CF431:CF433)</f>
        <v>0.0750607616637866</v>
      </c>
      <c r="CH483" s="1" t="str">
        <f t="shared" si="364"/>
        <v>c</v>
      </c>
      <c r="CK483" s="1">
        <f>AVERAGE(CK431:CK433)</f>
        <v>4.34393919333794</v>
      </c>
      <c r="CL483" s="1">
        <f>STDEVA(CK431:CK433)</f>
        <v>0.0739559289861716</v>
      </c>
      <c r="CM483" s="1" t="str">
        <f t="shared" si="365"/>
        <v>cd</v>
      </c>
      <c r="CO483" s="1">
        <f>AVERAGE(CO431:CO433)</f>
        <v>13.7067296374765</v>
      </c>
      <c r="CP483" s="1">
        <f>STDEVA(CO431:CO433)</f>
        <v>0.0331713952498788</v>
      </c>
      <c r="CQ483" s="1" t="str">
        <f t="shared" si="366"/>
        <v>ab</v>
      </c>
      <c r="CS483" s="1">
        <f>AVERAGE(CS431:CS433)</f>
        <v>24.9756197886274</v>
      </c>
      <c r="CT483" s="1">
        <f>STDEVA(CS431:CS433)</f>
        <v>0.0833667061536031</v>
      </c>
      <c r="CU483" s="1" t="str">
        <f t="shared" si="367"/>
        <v>e</v>
      </c>
      <c r="CW483" s="1">
        <f>AVERAGE(CW431:CW433)</f>
        <v>34.0216921414235</v>
      </c>
      <c r="CX483" s="1">
        <f>STDEVA(CW431:CW433)</f>
        <v>0.0647357040609679</v>
      </c>
      <c r="CY483" s="1" t="str">
        <f t="shared" si="368"/>
        <v>fg</v>
      </c>
      <c r="DB483" s="1">
        <f>AVERAGE(DB431:DB433)</f>
        <v>42.0356821195993</v>
      </c>
      <c r="DC483" s="1">
        <f>STDEVA(DB431:DB433)</f>
        <v>0.0907435147778502</v>
      </c>
      <c r="DD483" s="1" t="str">
        <f t="shared" si="369"/>
        <v>c</v>
      </c>
    </row>
    <row r="484" spans="1:108">
      <c r="A484" s="1" t="s">
        <v>87</v>
      </c>
      <c r="B484" s="1" t="s">
        <v>88</v>
      </c>
      <c r="F484" s="1">
        <f>AVERAGE(F434:F436)</f>
        <v>5.32506361616679</v>
      </c>
      <c r="G484" s="1">
        <f>STDEVA(F434:F436)</f>
        <v>0.0391041286736103</v>
      </c>
      <c r="H484" s="1" t="str">
        <f t="shared" si="350"/>
        <v>b</v>
      </c>
      <c r="J484" s="1">
        <f>AVERAGE(J434:J436)</f>
        <v>14.3528171028171</v>
      </c>
      <c r="K484" s="1">
        <f>STDEVA(J434:J436)</f>
        <v>0.0662729588379999</v>
      </c>
      <c r="L484" s="1" t="str">
        <f t="shared" si="351"/>
        <v>a</v>
      </c>
      <c r="N484" s="1">
        <f>AVERAGE(N434:N436)</f>
        <v>24.9133950617284</v>
      </c>
      <c r="O484" s="1">
        <f>STDEVA(N434:N436)</f>
        <v>0.0705971815901185</v>
      </c>
      <c r="P484" s="1" t="str">
        <f t="shared" si="352"/>
        <v>a</v>
      </c>
      <c r="U484" s="1">
        <f>AVERAGE(V434:V436)</f>
        <v>32.7939721097616</v>
      </c>
      <c r="V484" s="1">
        <f>STDEVA(V434:V436)</f>
        <v>0.116328449772761</v>
      </c>
      <c r="W484" s="1" t="str">
        <f t="shared" si="353"/>
        <v>b</v>
      </c>
      <c r="AC484" s="1">
        <f>AVERAGE(AD434:AD436)</f>
        <v>38.9963722728892</v>
      </c>
      <c r="AD484" s="1">
        <f>STDEVA(AD434:AD436)</f>
        <v>0.281116257074161</v>
      </c>
      <c r="AE484" s="1" t="str">
        <f t="shared" si="354"/>
        <v>bc</v>
      </c>
      <c r="AI484" s="1">
        <f>AVERAGE(AI434:AI436)</f>
        <v>5.21128495852928</v>
      </c>
      <c r="AJ484" s="1">
        <f>STDEVA(AI434:AI436)</f>
        <v>0.0271174055651652</v>
      </c>
      <c r="AK484" s="1" t="str">
        <f t="shared" si="355"/>
        <v>b</v>
      </c>
      <c r="AM484" s="1">
        <f>AVERAGE(AM434:AM436)</f>
        <v>14.2570033861413</v>
      </c>
      <c r="AN484" s="1">
        <f>STDEVA(AM434:AM436)</f>
        <v>0.0725237766731043</v>
      </c>
      <c r="AO484" s="1" t="str">
        <f t="shared" si="356"/>
        <v>a</v>
      </c>
      <c r="AQ484" s="1">
        <f>AVERAGE(AQ434:AQ436)</f>
        <v>24.8098380407893</v>
      </c>
      <c r="AR484" s="1">
        <f>STDEVA(AQ434:AQ436)</f>
        <v>0.05036110235996</v>
      </c>
      <c r="AS484" s="1" t="str">
        <f t="shared" si="357"/>
        <v>a</v>
      </c>
      <c r="AU484" s="1">
        <f>AVERAGE(AU434:AU436)</f>
        <v>32.6827493724539</v>
      </c>
      <c r="AV484" s="1">
        <f>STDEVA(AU434:AU436)</f>
        <v>0.1434115290077</v>
      </c>
      <c r="AW484" s="1" t="str">
        <f t="shared" si="358"/>
        <v>b</v>
      </c>
      <c r="AZ484" s="1">
        <f>AVERAGE(AZ434:AZ436)</f>
        <v>38.864500175482</v>
      </c>
      <c r="BA484" s="1">
        <f>STDEVA(AZ434:AZ436)</f>
        <v>0.254180468815985</v>
      </c>
      <c r="BB484" s="1" t="str">
        <f t="shared" si="359"/>
        <v>bc</v>
      </c>
      <c r="BH484" s="1">
        <f>AVERAGE(BH434:BH436)</f>
        <v>4.59031832850446</v>
      </c>
      <c r="BI484" s="1">
        <f>STDEVA(BH434:BH436)</f>
        <v>0.0353391173948468</v>
      </c>
      <c r="BJ484" s="1" t="str">
        <f t="shared" si="360"/>
        <v>b</v>
      </c>
      <c r="BL484" s="1">
        <f>AVERAGE(BL434:BL436)</f>
        <v>13.8898626815232</v>
      </c>
      <c r="BM484" s="1">
        <f>STDEVA(BL434:BL436)</f>
        <v>0.00506989135083794</v>
      </c>
      <c r="BN484" s="1" t="str">
        <f t="shared" si="361"/>
        <v>a</v>
      </c>
      <c r="BP484" s="1">
        <f>AVERAGE(BP434:BP436)</f>
        <v>25.4995739335351</v>
      </c>
      <c r="BQ484" s="1">
        <f>STDEVA(BP434:BP436)</f>
        <v>0.0378723566038601</v>
      </c>
      <c r="BR484" s="1" t="str">
        <f t="shared" si="362"/>
        <v>ab</v>
      </c>
      <c r="BX484" s="1">
        <f>AVERAGE(BX434:BX436)</f>
        <v>34.2813555628201</v>
      </c>
      <c r="BY484" s="1">
        <f>STDEVA(BX434:BX436)</f>
        <v>0.0687535863761475</v>
      </c>
      <c r="BZ484" s="1" t="str">
        <f t="shared" si="363"/>
        <v>ef</v>
      </c>
      <c r="CF484" s="1">
        <f>AVERAGE(CF434:CF436)</f>
        <v>41.8118577900348</v>
      </c>
      <c r="CG484" s="1">
        <f>STDEVA(CF434:CF436)</f>
        <v>0.0992945682569146</v>
      </c>
      <c r="CH484" s="1" t="str">
        <f t="shared" si="364"/>
        <v>d</v>
      </c>
      <c r="CK484" s="1">
        <f>AVERAGE(CK434:CK436)</f>
        <v>4.4637292842252</v>
      </c>
      <c r="CL484" s="1">
        <f>STDEVA(CK434:CK436)</f>
        <v>0.0130939677943405</v>
      </c>
      <c r="CM484" s="1" t="str">
        <f t="shared" si="365"/>
        <v>bc</v>
      </c>
      <c r="CO484" s="1">
        <f>AVERAGE(CO434:CO436)</f>
        <v>13.7687240480291</v>
      </c>
      <c r="CP484" s="1">
        <f>STDEVA(CO434:CO436)</f>
        <v>0.0298651120548048</v>
      </c>
      <c r="CQ484" s="1" t="str">
        <f t="shared" si="366"/>
        <v>ab</v>
      </c>
      <c r="CS484" s="1">
        <f>AVERAGE(CS434:CS436)</f>
        <v>25.3878786682887</v>
      </c>
      <c r="CT484" s="1">
        <f>STDEVA(CS434:CS436)</f>
        <v>0.000419303523925747</v>
      </c>
      <c r="CU484" s="1" t="str">
        <f t="shared" si="367"/>
        <v>ab</v>
      </c>
      <c r="CW484" s="1">
        <f>AVERAGE(CW434:CW436)</f>
        <v>34.1442495126706</v>
      </c>
      <c r="CX484" s="1">
        <f>STDEVA(CW434:CW436)</f>
        <v>0.0910711305613438</v>
      </c>
      <c r="CY484" s="1" t="str">
        <f t="shared" si="368"/>
        <v>ef</v>
      </c>
      <c r="DB484" s="1">
        <f>AVERAGE(DB434:DB436)</f>
        <v>41.6822975326645</v>
      </c>
      <c r="DC484" s="1">
        <f>STDEVA(DB434:DB436)</f>
        <v>0.0885834154224516</v>
      </c>
      <c r="DD484" s="1" t="str">
        <f t="shared" si="369"/>
        <v>d</v>
      </c>
    </row>
    <row r="485" spans="1:106">
      <c r="A485" s="1" t="s">
        <v>87</v>
      </c>
      <c r="B485" s="1" t="s">
        <v>104</v>
      </c>
      <c r="F485" s="1">
        <f>AVERAGE(F428:F436)</f>
        <v>5.12411863111136</v>
      </c>
      <c r="J485" s="1">
        <f>AVERAGE(J428:J436)</f>
        <v>13.5750294977181</v>
      </c>
      <c r="N485" s="1">
        <f>AVERAGE(N428:N436)</f>
        <v>24.1461933231092</v>
      </c>
      <c r="U485" s="1">
        <f>AVERAGE(V428:V436)</f>
        <v>32.2686385843735</v>
      </c>
      <c r="AC485" s="1">
        <f>AVERAGE(AD428:AD436)</f>
        <v>38.5638941990437</v>
      </c>
      <c r="AI485" s="1">
        <f>AVERAGE(AI428:AI436)</f>
        <v>5.00386284951945</v>
      </c>
      <c r="AM485" s="1">
        <f>AVERAGE(AM428:AM436)</f>
        <v>13.4952719532968</v>
      </c>
      <c r="AQ485" s="1">
        <f>AVERAGE(AQ428:AQ436)</f>
        <v>24.0335052932804</v>
      </c>
      <c r="AU485" s="1">
        <f>AVERAGE(AU428:AU436)</f>
        <v>32.1575303464263</v>
      </c>
      <c r="AZ485" s="1">
        <f>AVERAGE(AZ428:AZ436)</f>
        <v>38.437996195603</v>
      </c>
      <c r="BH485" s="1">
        <f>AVERAGE(BH428:BH436)</f>
        <v>4.45640115679769</v>
      </c>
      <c r="BL485" s="1">
        <f>AVERAGE(BL428:BL436)</f>
        <v>13.8386886496919</v>
      </c>
      <c r="BP485" s="1">
        <f>AVERAGE(BP428:BP436)</f>
        <v>25.2751653117062</v>
      </c>
      <c r="BX485" s="1">
        <f>AVERAGE(BX428:BX436)</f>
        <v>34.2265392469215</v>
      </c>
      <c r="CF485" s="1">
        <f>AVERAGE(CF428:CF436)</f>
        <v>42.0675503885715</v>
      </c>
      <c r="CK485" s="1">
        <f>AVERAGE(CK428:CK436)</f>
        <v>4.3419280910484</v>
      </c>
      <c r="CO485" s="1">
        <f>AVERAGE(CO428:CO436)</f>
        <v>13.7231052597135</v>
      </c>
      <c r="CS485" s="1">
        <f>AVERAGE(CS428:CS436)</f>
        <v>25.1443519328642</v>
      </c>
      <c r="CW485" s="1">
        <f>AVERAGE(CW428:CW436)</f>
        <v>34.1006975440011</v>
      </c>
      <c r="DB485" s="1">
        <f>AVERAGE(DB428:DB436)</f>
        <v>41.9400723536715</v>
      </c>
    </row>
    <row r="486" spans="1:1">
      <c r="A486" s="1" t="s">
        <v>87</v>
      </c>
    </row>
    <row r="487" spans="1:1">
      <c r="A487" s="1" t="s">
        <v>88</v>
      </c>
    </row>
    <row r="488" spans="1:108">
      <c r="A488" s="1" t="s">
        <v>88</v>
      </c>
      <c r="H488" s="6" t="s">
        <v>114</v>
      </c>
      <c r="L488" s="6" t="s">
        <v>111</v>
      </c>
      <c r="P488" s="6" t="s">
        <v>106</v>
      </c>
      <c r="W488" s="6" t="s">
        <v>108</v>
      </c>
      <c r="AE488" s="6" t="s">
        <v>106</v>
      </c>
      <c r="AK488" s="6" t="s">
        <v>114</v>
      </c>
      <c r="AO488" s="6" t="s">
        <v>111</v>
      </c>
      <c r="AS488" s="6" t="s">
        <v>106</v>
      </c>
      <c r="AW488" s="6" t="s">
        <v>111</v>
      </c>
      <c r="BB488" s="6" t="s">
        <v>106</v>
      </c>
      <c r="BJ488" s="6" t="s">
        <v>116</v>
      </c>
      <c r="BN488" s="6" t="s">
        <v>118</v>
      </c>
      <c r="BR488" s="6" t="s">
        <v>108</v>
      </c>
      <c r="BZ488" s="6" t="s">
        <v>111</v>
      </c>
      <c r="CH488" s="6" t="s">
        <v>106</v>
      </c>
      <c r="CM488" s="6" t="s">
        <v>125</v>
      </c>
      <c r="CQ488" s="6" t="s">
        <v>113</v>
      </c>
      <c r="CU488" s="6" t="s">
        <v>108</v>
      </c>
      <c r="CY488" s="6" t="s">
        <v>111</v>
      </c>
      <c r="DD488" s="6" t="s">
        <v>106</v>
      </c>
    </row>
    <row r="489" spans="1:108">
      <c r="A489" s="1" t="s">
        <v>88</v>
      </c>
      <c r="H489" s="6" t="s">
        <v>114</v>
      </c>
      <c r="L489" s="6" t="s">
        <v>111</v>
      </c>
      <c r="P489" s="6" t="s">
        <v>106</v>
      </c>
      <c r="W489" s="6" t="s">
        <v>114</v>
      </c>
      <c r="AE489" s="6" t="s">
        <v>106</v>
      </c>
      <c r="AK489" s="6" t="s">
        <v>114</v>
      </c>
      <c r="AO489" s="6" t="s">
        <v>111</v>
      </c>
      <c r="AS489" s="6" t="s">
        <v>106</v>
      </c>
      <c r="AW489" s="6" t="s">
        <v>111</v>
      </c>
      <c r="BB489" s="6" t="s">
        <v>106</v>
      </c>
      <c r="BJ489" s="6" t="s">
        <v>120</v>
      </c>
      <c r="BN489" s="6" t="s">
        <v>118</v>
      </c>
      <c r="BR489" s="6" t="s">
        <v>116</v>
      </c>
      <c r="BZ489" s="6" t="s">
        <v>119</v>
      </c>
      <c r="CH489" s="6" t="s">
        <v>113</v>
      </c>
      <c r="CM489" s="6" t="s">
        <v>107</v>
      </c>
      <c r="CQ489" s="6" t="s">
        <v>113</v>
      </c>
      <c r="CU489" s="6" t="s">
        <v>116</v>
      </c>
      <c r="CY489" s="6" t="s">
        <v>119</v>
      </c>
      <c r="DD489" s="6" t="s">
        <v>106</v>
      </c>
    </row>
    <row r="490" spans="8:108">
      <c r="H490" s="6" t="s">
        <v>114</v>
      </c>
      <c r="L490" s="6" t="s">
        <v>111</v>
      </c>
      <c r="P490" s="6" t="s">
        <v>114</v>
      </c>
      <c r="W490" s="6" t="s">
        <v>108</v>
      </c>
      <c r="AE490" s="6" t="s">
        <v>108</v>
      </c>
      <c r="AK490" s="6" t="s">
        <v>114</v>
      </c>
      <c r="AO490" s="6" t="s">
        <v>111</v>
      </c>
      <c r="AS490" s="6" t="s">
        <v>114</v>
      </c>
      <c r="AW490" s="6" t="s">
        <v>111</v>
      </c>
      <c r="BB490" s="6" t="s">
        <v>108</v>
      </c>
      <c r="BJ490" s="6" t="s">
        <v>120</v>
      </c>
      <c r="BN490" s="6" t="s">
        <v>114</v>
      </c>
      <c r="BR490" s="6" t="s">
        <v>112</v>
      </c>
      <c r="BZ490" s="6" t="s">
        <v>106</v>
      </c>
      <c r="CH490" s="6" t="s">
        <v>113</v>
      </c>
      <c r="CM490" s="6" t="s">
        <v>122</v>
      </c>
      <c r="CQ490" s="6" t="s">
        <v>113</v>
      </c>
      <c r="CU490" s="6" t="s">
        <v>115</v>
      </c>
      <c r="CY490" s="6" t="s">
        <v>106</v>
      </c>
      <c r="DD490" s="6" t="s">
        <v>113</v>
      </c>
    </row>
    <row r="491" spans="8:108">
      <c r="H491" s="6" t="s">
        <v>114</v>
      </c>
      <c r="L491" s="6" t="s">
        <v>111</v>
      </c>
      <c r="P491" s="6" t="s">
        <v>120</v>
      </c>
      <c r="W491" s="6" t="s">
        <v>120</v>
      </c>
      <c r="AE491" s="6" t="s">
        <v>120</v>
      </c>
      <c r="AK491" s="6" t="s">
        <v>114</v>
      </c>
      <c r="AO491" s="6" t="s">
        <v>111</v>
      </c>
      <c r="AS491" s="6" t="s">
        <v>120</v>
      </c>
      <c r="AW491" s="6" t="s">
        <v>114</v>
      </c>
      <c r="BB491" s="6" t="s">
        <v>120</v>
      </c>
      <c r="BJ491" s="6" t="s">
        <v>116</v>
      </c>
      <c r="BN491" s="6" t="s">
        <v>114</v>
      </c>
      <c r="BR491" s="6" t="s">
        <v>107</v>
      </c>
      <c r="BZ491" s="6" t="s">
        <v>109</v>
      </c>
      <c r="CH491" s="6" t="s">
        <v>114</v>
      </c>
      <c r="CM491" s="6" t="s">
        <v>125</v>
      </c>
      <c r="CQ491" s="6" t="s">
        <v>113</v>
      </c>
      <c r="CU491" s="6" t="s">
        <v>107</v>
      </c>
      <c r="CY491" s="6" t="s">
        <v>109</v>
      </c>
      <c r="DD491" s="6" t="s">
        <v>114</v>
      </c>
    </row>
    <row r="492" spans="8:108">
      <c r="H492" s="6" t="s">
        <v>106</v>
      </c>
      <c r="L492" s="6" t="s">
        <v>111</v>
      </c>
      <c r="P492" s="6" t="s">
        <v>107</v>
      </c>
      <c r="W492" s="6" t="s">
        <v>112</v>
      </c>
      <c r="AE492" s="6" t="s">
        <v>112</v>
      </c>
      <c r="AK492" s="6" t="s">
        <v>106</v>
      </c>
      <c r="AO492" s="6" t="s">
        <v>111</v>
      </c>
      <c r="AS492" s="6" t="s">
        <v>107</v>
      </c>
      <c r="AW492" s="6" t="s">
        <v>120</v>
      </c>
      <c r="BB492" s="6" t="s">
        <v>112</v>
      </c>
      <c r="BJ492" s="6" t="s">
        <v>113</v>
      </c>
      <c r="BN492" s="6" t="s">
        <v>120</v>
      </c>
      <c r="BR492" s="6" t="s">
        <v>117</v>
      </c>
      <c r="BZ492" s="6" t="s">
        <v>121</v>
      </c>
      <c r="CH492" s="6" t="s">
        <v>112</v>
      </c>
      <c r="CM492" s="6" t="s">
        <v>113</v>
      </c>
      <c r="CQ492" s="6" t="s">
        <v>114</v>
      </c>
      <c r="CU492" s="6" t="s">
        <v>117</v>
      </c>
      <c r="CY492" s="6" t="s">
        <v>121</v>
      </c>
      <c r="DD492" s="6" t="s">
        <v>112</v>
      </c>
    </row>
    <row r="493" spans="8:108">
      <c r="H493" s="6" t="s">
        <v>114</v>
      </c>
      <c r="L493" s="6" t="s">
        <v>114</v>
      </c>
      <c r="P493" s="6" t="s">
        <v>112</v>
      </c>
      <c r="W493" s="6" t="s">
        <v>120</v>
      </c>
      <c r="AE493" s="6" t="s">
        <v>116</v>
      </c>
      <c r="AK493" s="6" t="s">
        <v>114</v>
      </c>
      <c r="AO493" s="6" t="s">
        <v>114</v>
      </c>
      <c r="AS493" s="6" t="s">
        <v>112</v>
      </c>
      <c r="AW493" s="6" t="s">
        <v>114</v>
      </c>
      <c r="BB493" s="6" t="s">
        <v>116</v>
      </c>
      <c r="BJ493" s="6" t="s">
        <v>120</v>
      </c>
      <c r="BN493" s="6" t="s">
        <v>118</v>
      </c>
      <c r="BR493" s="6" t="s">
        <v>115</v>
      </c>
      <c r="BZ493" s="6" t="s">
        <v>125</v>
      </c>
      <c r="CH493" s="6" t="s">
        <v>114</v>
      </c>
      <c r="CM493" s="6" t="s">
        <v>125</v>
      </c>
      <c r="CQ493" s="6" t="s">
        <v>113</v>
      </c>
      <c r="CU493" s="6" t="s">
        <v>115</v>
      </c>
      <c r="CY493" s="6" t="s">
        <v>115</v>
      </c>
      <c r="DD493" s="6" t="s">
        <v>114</v>
      </c>
    </row>
    <row r="494" spans="8:108">
      <c r="H494" s="6" t="s">
        <v>114</v>
      </c>
      <c r="L494" s="6" t="s">
        <v>106</v>
      </c>
      <c r="P494" s="6" t="s">
        <v>106</v>
      </c>
      <c r="W494" s="6" t="s">
        <v>108</v>
      </c>
      <c r="AE494" s="6" t="s">
        <v>106</v>
      </c>
      <c r="AK494" s="6" t="s">
        <v>114</v>
      </c>
      <c r="AO494" s="6" t="s">
        <v>106</v>
      </c>
      <c r="AS494" s="6" t="s">
        <v>106</v>
      </c>
      <c r="AW494" s="6" t="s">
        <v>111</v>
      </c>
      <c r="BB494" s="6" t="s">
        <v>106</v>
      </c>
      <c r="BJ494" s="6" t="s">
        <v>114</v>
      </c>
      <c r="BN494" s="6" t="s">
        <v>114</v>
      </c>
      <c r="BR494" s="6" t="s">
        <v>115</v>
      </c>
      <c r="BZ494" s="6" t="s">
        <v>117</v>
      </c>
      <c r="CH494" s="6" t="s">
        <v>108</v>
      </c>
      <c r="CM494" s="6" t="s">
        <v>115</v>
      </c>
      <c r="CQ494" s="6" t="s">
        <v>111</v>
      </c>
      <c r="CU494" s="6" t="s">
        <v>115</v>
      </c>
      <c r="CY494" s="6" t="s">
        <v>117</v>
      </c>
      <c r="DD494" s="6" t="s">
        <v>108</v>
      </c>
    </row>
    <row r="495" spans="8:108">
      <c r="H495" s="6" t="s">
        <v>106</v>
      </c>
      <c r="L495" s="6" t="s">
        <v>106</v>
      </c>
      <c r="P495" s="6" t="s">
        <v>106</v>
      </c>
      <c r="W495" s="6" t="s">
        <v>106</v>
      </c>
      <c r="AE495" s="6" t="s">
        <v>119</v>
      </c>
      <c r="AK495" s="6" t="s">
        <v>106</v>
      </c>
      <c r="AO495" s="6" t="s">
        <v>106</v>
      </c>
      <c r="AS495" s="6" t="s">
        <v>106</v>
      </c>
      <c r="AW495" s="6" t="s">
        <v>106</v>
      </c>
      <c r="BB495" s="6" t="s">
        <v>119</v>
      </c>
      <c r="BJ495" s="6" t="s">
        <v>106</v>
      </c>
      <c r="BN495" s="6" t="s">
        <v>113</v>
      </c>
      <c r="BR495" s="6" t="s">
        <v>106</v>
      </c>
      <c r="BZ495" s="6" t="s">
        <v>108</v>
      </c>
      <c r="CH495" s="6" t="s">
        <v>114</v>
      </c>
      <c r="CM495" s="6" t="s">
        <v>106</v>
      </c>
      <c r="CQ495" s="6" t="s">
        <v>106</v>
      </c>
      <c r="CU495" s="6" t="s">
        <v>106</v>
      </c>
      <c r="CY495" s="6" t="s">
        <v>108</v>
      </c>
      <c r="DD495" s="6" t="s">
        <v>114</v>
      </c>
    </row>
    <row r="496" spans="8:108">
      <c r="H496" s="6" t="s">
        <v>114</v>
      </c>
      <c r="L496" s="6" t="s">
        <v>114</v>
      </c>
      <c r="P496" s="6" t="s">
        <v>112</v>
      </c>
      <c r="W496" s="6" t="s">
        <v>120</v>
      </c>
      <c r="AE496" s="6" t="s">
        <v>120</v>
      </c>
      <c r="AK496" s="6" t="s">
        <v>114</v>
      </c>
      <c r="AO496" s="6" t="s">
        <v>114</v>
      </c>
      <c r="AS496" s="6" t="s">
        <v>112</v>
      </c>
      <c r="AW496" s="6" t="s">
        <v>114</v>
      </c>
      <c r="BB496" s="6" t="s">
        <v>120</v>
      </c>
      <c r="BJ496" s="6" t="s">
        <v>120</v>
      </c>
      <c r="BN496" s="6" t="s">
        <v>108</v>
      </c>
      <c r="BR496" s="6" t="s">
        <v>115</v>
      </c>
      <c r="BZ496" s="6" t="s">
        <v>122</v>
      </c>
      <c r="CH496" s="6" t="s">
        <v>114</v>
      </c>
      <c r="CM496" s="6" t="s">
        <v>125</v>
      </c>
      <c r="CQ496" s="6" t="s">
        <v>113</v>
      </c>
      <c r="CU496" s="6" t="s">
        <v>115</v>
      </c>
      <c r="CY496" s="6" t="s">
        <v>122</v>
      </c>
      <c r="DD496" s="6" t="s">
        <v>114</v>
      </c>
    </row>
    <row r="497" spans="8:108">
      <c r="H497" s="6" t="s">
        <v>114</v>
      </c>
      <c r="L497" s="6" t="s">
        <v>106</v>
      </c>
      <c r="P497" s="6" t="s">
        <v>111</v>
      </c>
      <c r="W497" s="6" t="s">
        <v>108</v>
      </c>
      <c r="AE497" s="6" t="s">
        <v>111</v>
      </c>
      <c r="AK497" s="6" t="s">
        <v>114</v>
      </c>
      <c r="AO497" s="6" t="s">
        <v>106</v>
      </c>
      <c r="AS497" s="6" t="s">
        <v>111</v>
      </c>
      <c r="AW497" s="6" t="s">
        <v>111</v>
      </c>
      <c r="BB497" s="6" t="s">
        <v>111</v>
      </c>
      <c r="BJ497" s="6" t="s">
        <v>114</v>
      </c>
      <c r="BN497" s="6" t="s">
        <v>114</v>
      </c>
      <c r="BR497" s="6" t="s">
        <v>112</v>
      </c>
      <c r="BZ497" s="6" t="s">
        <v>124</v>
      </c>
      <c r="CH497" s="6" t="s">
        <v>114</v>
      </c>
      <c r="CM497" s="6" t="s">
        <v>116</v>
      </c>
      <c r="CQ497" s="6" t="s">
        <v>113</v>
      </c>
      <c r="CU497" s="6" t="s">
        <v>112</v>
      </c>
      <c r="CY497" s="6" t="s">
        <v>124</v>
      </c>
      <c r="DD497" s="6" t="s">
        <v>114</v>
      </c>
    </row>
    <row r="498" spans="8:108">
      <c r="H498" s="6" t="s">
        <v>111</v>
      </c>
      <c r="L498" s="6" t="s">
        <v>106</v>
      </c>
      <c r="P498" s="6" t="s">
        <v>106</v>
      </c>
      <c r="W498" s="6" t="s">
        <v>111</v>
      </c>
      <c r="AE498" s="6" t="s">
        <v>108</v>
      </c>
      <c r="AK498" s="6" t="s">
        <v>111</v>
      </c>
      <c r="AO498" s="6" t="s">
        <v>106</v>
      </c>
      <c r="AS498" s="6" t="s">
        <v>106</v>
      </c>
      <c r="AW498" s="6" t="s">
        <v>111</v>
      </c>
      <c r="BB498" s="6" t="s">
        <v>108</v>
      </c>
      <c r="BJ498" s="6" t="s">
        <v>111</v>
      </c>
      <c r="BN498" s="6" t="s">
        <v>106</v>
      </c>
      <c r="BR498" s="6" t="s">
        <v>113</v>
      </c>
      <c r="BZ498" s="6" t="s">
        <v>122</v>
      </c>
      <c r="CH498" s="6" t="s">
        <v>120</v>
      </c>
      <c r="CM498" s="6" t="s">
        <v>108</v>
      </c>
      <c r="CQ498" s="6" t="s">
        <v>113</v>
      </c>
      <c r="CU498" s="6" t="s">
        <v>113</v>
      </c>
      <c r="CY498" s="6" t="s">
        <v>122</v>
      </c>
      <c r="DD498" s="6" t="s">
        <v>120</v>
      </c>
    </row>
    <row r="502" spans="3:102">
      <c r="C502" s="1" t="str">
        <f t="shared" ref="C502:C516" si="370">B440</f>
        <v>T1R1</v>
      </c>
      <c r="E502" s="1">
        <f t="shared" ref="E501:E516" si="371">D440</f>
        <v>8.003541555113</v>
      </c>
      <c r="F502" s="1">
        <f>E440</f>
        <v>0.119121817727965</v>
      </c>
      <c r="G502" s="1" t="str">
        <f>F440</f>
        <v>c</v>
      </c>
      <c r="H502" s="1">
        <f t="shared" ref="H501:H516" si="372">H440</f>
        <v>17.2383094939744</v>
      </c>
      <c r="I502" s="1">
        <f>I440</f>
        <v>0.057437026923831</v>
      </c>
      <c r="J502" s="1" t="str">
        <f>J440</f>
        <v>b</v>
      </c>
      <c r="K502" s="1">
        <f t="shared" ref="K501:K516" si="373">L440</f>
        <v>28.8069983182226</v>
      </c>
      <c r="L502" s="1">
        <f>M440</f>
        <v>0.0451185350287608</v>
      </c>
      <c r="M502" s="1" t="str">
        <f>N440</f>
        <v>c</v>
      </c>
      <c r="N502" s="1">
        <f t="shared" ref="N501:N516" si="374">R440</f>
        <v>38.5873205170498</v>
      </c>
      <c r="O502" s="1">
        <f>S440</f>
        <v>0.228408126619061</v>
      </c>
      <c r="P502" s="1" t="str">
        <f>T440</f>
        <v>b</v>
      </c>
      <c r="Q502" s="1">
        <f t="shared" ref="Q501:Q516" si="375">Z440</f>
        <v>47.2073357921404</v>
      </c>
      <c r="R502" s="1">
        <f>AA440</f>
        <v>0.328335779607103</v>
      </c>
      <c r="S502" s="1" t="str">
        <f>AB440</f>
        <v>ab</v>
      </c>
      <c r="AH502" s="1">
        <f t="shared" ref="AH501:AH516" si="376">AG440</f>
        <v>7.78049743988205</v>
      </c>
      <c r="AI502" s="1">
        <f>AH440</f>
        <v>0.127553252673424</v>
      </c>
      <c r="AJ502" s="1" t="str">
        <f>AI440</f>
        <v>c</v>
      </c>
      <c r="AK502" s="1">
        <f t="shared" ref="AK501:AK516" si="377">AK440</f>
        <v>17.1079137333038</v>
      </c>
      <c r="AL502" s="1">
        <f>AL440</f>
        <v>0.0685364679857955</v>
      </c>
      <c r="AM502" s="1" t="str">
        <f>AM440</f>
        <v>b</v>
      </c>
      <c r="AN502" s="1">
        <f t="shared" ref="AN501:AN516" si="378">AO440</f>
        <v>28.6823896592858</v>
      </c>
      <c r="AO502" s="1">
        <f>AP440</f>
        <v>0.0454720501880214</v>
      </c>
      <c r="AP502" s="1" t="str">
        <f>AQ440</f>
        <v>c</v>
      </c>
      <c r="AQ502" s="1">
        <f t="shared" ref="AQ501:AQ516" si="379">AS440</f>
        <v>38.4641805652297</v>
      </c>
      <c r="AR502" s="1">
        <f>AT440</f>
        <v>0.229330374224271</v>
      </c>
      <c r="AS502" s="1" t="str">
        <f>AU440</f>
        <v>b</v>
      </c>
      <c r="AT502" s="1">
        <f t="shared" ref="AT501:AT516" si="380">AW440</f>
        <v>47.0850693870963</v>
      </c>
      <c r="AU502" s="1">
        <f>AX440</f>
        <v>0.329402889948918</v>
      </c>
      <c r="AV502" s="1" t="str">
        <f>AY440</f>
        <v>ab</v>
      </c>
      <c r="BG502" s="1">
        <f t="shared" ref="BG501:BG516" si="381">BF440</f>
        <v>7.33887363563109</v>
      </c>
      <c r="BH502" s="1">
        <f>BG440</f>
        <v>0.0629707017322701</v>
      </c>
      <c r="BI502" s="1" t="str">
        <f>BH440</f>
        <v>c</v>
      </c>
      <c r="BJ502" s="1">
        <f t="shared" ref="BJ501:BJ516" si="382">BJ440</f>
        <v>17.9154289428965</v>
      </c>
      <c r="BK502" s="1">
        <f>BK440</f>
        <v>0.0430933369411806</v>
      </c>
      <c r="BL502" s="1" t="str">
        <f>BL440</f>
        <v>b</v>
      </c>
      <c r="BM502" s="1">
        <f t="shared" ref="BM501:BM516" si="383">BN440</f>
        <v>30.3111023870181</v>
      </c>
      <c r="BN502" s="1">
        <f>BO440</f>
        <v>0.165466133096291</v>
      </c>
      <c r="BO502" s="1" t="str">
        <f>BP440</f>
        <v>ab</v>
      </c>
      <c r="BP502" s="1">
        <f t="shared" ref="BP501:BP516" si="384">BT440</f>
        <v>42.0014502343075</v>
      </c>
      <c r="BQ502" s="1">
        <f>BU440</f>
        <v>0.161347264502301</v>
      </c>
      <c r="BR502" s="1" t="str">
        <f>BV440</f>
        <v>a</v>
      </c>
      <c r="BS502" s="1">
        <f t="shared" ref="BS501:BS516" si="385">CB440</f>
        <v>50.3280005553144</v>
      </c>
      <c r="BT502" s="1">
        <f>CC440</f>
        <v>0.139263643052825</v>
      </c>
      <c r="BU502" s="1" t="str">
        <f>CD440</f>
        <v>a</v>
      </c>
      <c r="CJ502" s="1">
        <f t="shared" ref="CJ501:CJ516" si="386">CI440</f>
        <v>7.22898642855092</v>
      </c>
      <c r="CK502" s="1">
        <f>CJ440</f>
        <v>0.0287609710804593</v>
      </c>
      <c r="CL502" s="1" t="str">
        <f>CK440</f>
        <v>cd</v>
      </c>
      <c r="CM502" s="1">
        <f t="shared" ref="CM501:CM516" si="387">CM440</f>
        <v>17.8093429815798</v>
      </c>
      <c r="CN502" s="1">
        <f>CN440</f>
        <v>0.0559562854254184</v>
      </c>
      <c r="CO502" s="1" t="str">
        <f>CO440</f>
        <v>abc</v>
      </c>
      <c r="CP502" s="1">
        <f t="shared" ref="CP501:CP516" si="388">CQ440</f>
        <v>30.1494526847787</v>
      </c>
      <c r="CQ502" s="1">
        <f>CR440</f>
        <v>0.377474021110917</v>
      </c>
      <c r="CR502" s="1" t="str">
        <f>CS440</f>
        <v>a</v>
      </c>
      <c r="CS502" s="1">
        <f t="shared" ref="CS501:CS516" si="389">CU440</f>
        <v>41.8794033196312</v>
      </c>
      <c r="CT502" s="1">
        <f>CV440</f>
        <v>0.166563461530194</v>
      </c>
      <c r="CU502" s="1" t="str">
        <f>CW440</f>
        <v>a</v>
      </c>
      <c r="CV502" s="1">
        <f t="shared" ref="CV501:CV516" si="390">CY440</f>
        <v>50.2052956004262</v>
      </c>
      <c r="CW502" s="1">
        <f>CZ440</f>
        <v>0.132346083756264</v>
      </c>
      <c r="CX502" s="1" t="str">
        <f>DA440</f>
        <v>a</v>
      </c>
    </row>
    <row r="503" spans="3:102">
      <c r="C503" s="1" t="str">
        <f t="shared" si="370"/>
        <v>T2R2</v>
      </c>
      <c r="E503" s="1">
        <f t="shared" si="371"/>
        <v>8.00253280193043</v>
      </c>
      <c r="F503" s="1">
        <f>E441</f>
        <v>0.084829076696843</v>
      </c>
      <c r="G503" s="1" t="str">
        <f>F441</f>
        <v>c</v>
      </c>
      <c r="H503" s="1">
        <f t="shared" si="372"/>
        <v>17.1494509318033</v>
      </c>
      <c r="I503" s="1">
        <f>I441</f>
        <v>0.126622441416788</v>
      </c>
      <c r="J503" s="1" t="str">
        <f>J441</f>
        <v>bc</v>
      </c>
      <c r="K503" s="1">
        <f t="shared" si="373"/>
        <v>28.8879309869518</v>
      </c>
      <c r="L503" s="1">
        <f>M441</f>
        <v>0.0939429310455649</v>
      </c>
      <c r="M503" s="1" t="str">
        <f>N441</f>
        <v>c</v>
      </c>
      <c r="N503" s="1">
        <f t="shared" si="374"/>
        <v>38.2747619047619</v>
      </c>
      <c r="O503" s="1">
        <f>S441</f>
        <v>0.0759475293270586</v>
      </c>
      <c r="P503" s="1" t="str">
        <f>T441</f>
        <v>c</v>
      </c>
      <c r="Q503" s="1">
        <f t="shared" si="375"/>
        <v>47.4891346398513</v>
      </c>
      <c r="R503" s="1">
        <f>AA441</f>
        <v>0.380705553566734</v>
      </c>
      <c r="S503" s="1" t="str">
        <f>AB441</f>
        <v>a</v>
      </c>
      <c r="AH503" s="1">
        <f t="shared" si="376"/>
        <v>7.7702170573378</v>
      </c>
      <c r="AI503" s="1">
        <f>AH441</f>
        <v>0.0504246801184443</v>
      </c>
      <c r="AJ503" s="1" t="str">
        <f>AI441</f>
        <v>c</v>
      </c>
      <c r="AK503" s="1">
        <f t="shared" si="377"/>
        <v>17.048653039443</v>
      </c>
      <c r="AL503" s="1">
        <f>AL441</f>
        <v>0.13238557208195</v>
      </c>
      <c r="AM503" s="1" t="str">
        <f>AM441</f>
        <v>bc</v>
      </c>
      <c r="AN503" s="1">
        <f t="shared" si="378"/>
        <v>28.7650744102375</v>
      </c>
      <c r="AO503" s="1">
        <f>AP441</f>
        <v>0.0951266596285567</v>
      </c>
      <c r="AP503" s="1" t="str">
        <f>AQ441</f>
        <v>c</v>
      </c>
      <c r="AQ503" s="1">
        <f t="shared" si="379"/>
        <v>38.1473143801911</v>
      </c>
      <c r="AR503" s="1">
        <f>AT441</f>
        <v>0.0883347276687507</v>
      </c>
      <c r="AS503" s="1" t="str">
        <f>AU441</f>
        <v>c</v>
      </c>
      <c r="AT503" s="1">
        <f t="shared" si="380"/>
        <v>47.3626576173698</v>
      </c>
      <c r="AU503" s="1">
        <f>AX441</f>
        <v>0.378345874769786</v>
      </c>
      <c r="AV503" s="1" t="str">
        <f>AY441</f>
        <v>a</v>
      </c>
      <c r="BG503" s="1">
        <f t="shared" si="381"/>
        <v>7.36352328606953</v>
      </c>
      <c r="BH503" s="1">
        <f>BG441</f>
        <v>0.0794596091639575</v>
      </c>
      <c r="BI503" s="1" t="str">
        <f>BH441</f>
        <v>bc</v>
      </c>
      <c r="BJ503" s="1">
        <f t="shared" si="382"/>
        <v>17.9058859969342</v>
      </c>
      <c r="BK503" s="1">
        <f>BK441</f>
        <v>0.0358110334270694</v>
      </c>
      <c r="BL503" s="1" t="str">
        <f>BL441</f>
        <v>b</v>
      </c>
      <c r="BM503" s="1">
        <f t="shared" si="383"/>
        <v>30.3829179597058</v>
      </c>
      <c r="BN503" s="1">
        <f>BO441</f>
        <v>0.171435841798199</v>
      </c>
      <c r="BO503" s="1" t="str">
        <f>BP441</f>
        <v>a</v>
      </c>
      <c r="BP503" s="1">
        <f t="shared" si="384"/>
        <v>42.0375852748486</v>
      </c>
      <c r="BQ503" s="1">
        <f>BU441</f>
        <v>0.212230537531534</v>
      </c>
      <c r="BR503" s="1" t="str">
        <f>BV441</f>
        <v>a</v>
      </c>
      <c r="BS503" s="1">
        <f t="shared" si="385"/>
        <v>50.3155446720107</v>
      </c>
      <c r="BT503" s="1">
        <f>CC441</f>
        <v>0.21809979956325</v>
      </c>
      <c r="BU503" s="1" t="str">
        <f>CD441</f>
        <v>a</v>
      </c>
      <c r="CJ503" s="1">
        <f t="shared" si="386"/>
        <v>7.26783041821495</v>
      </c>
      <c r="CK503" s="1">
        <f>CJ441</f>
        <v>0.135296738258928</v>
      </c>
      <c r="CL503" s="1" t="str">
        <f>CK441</f>
        <v>cd</v>
      </c>
      <c r="CM503" s="1">
        <f t="shared" si="387"/>
        <v>17.7632764108708</v>
      </c>
      <c r="CN503" s="1">
        <f>CN441</f>
        <v>0.0353823151279539</v>
      </c>
      <c r="CO503" s="1" t="str">
        <f>CO441</f>
        <v>c</v>
      </c>
      <c r="CP503" s="1">
        <f t="shared" si="388"/>
        <v>30.2627751166305</v>
      </c>
      <c r="CQ503" s="1">
        <f>CR441</f>
        <v>0.167007322271289</v>
      </c>
      <c r="CR503" s="1" t="str">
        <f>CS441</f>
        <v>a</v>
      </c>
      <c r="CS503" s="1">
        <f t="shared" si="389"/>
        <v>41.9175226838136</v>
      </c>
      <c r="CT503" s="1">
        <f>CV441</f>
        <v>0.205353607891713</v>
      </c>
      <c r="CU503" s="1" t="str">
        <f>CW441</f>
        <v>a</v>
      </c>
      <c r="CV503" s="1">
        <f t="shared" si="390"/>
        <v>50.1852389058515</v>
      </c>
      <c r="CW503" s="1">
        <f>CZ441</f>
        <v>0.211167225335867</v>
      </c>
      <c r="CX503" s="1" t="str">
        <f>DA441</f>
        <v>a</v>
      </c>
    </row>
    <row r="504" spans="3:100">
      <c r="C504" s="1" t="str">
        <f t="shared" si="370"/>
        <v>AverageT1</v>
      </c>
      <c r="E504" s="1">
        <f t="shared" si="371"/>
        <v>8.00303717852172</v>
      </c>
      <c r="H504" s="1">
        <f t="shared" si="372"/>
        <v>17.1938802128888</v>
      </c>
      <c r="K504" s="1">
        <f t="shared" si="373"/>
        <v>28.8474646525872</v>
      </c>
      <c r="N504" s="1">
        <f t="shared" si="374"/>
        <v>38.4310412109058</v>
      </c>
      <c r="Q504" s="1">
        <f t="shared" si="375"/>
        <v>47.3482352159959</v>
      </c>
      <c r="AH504" s="1">
        <f t="shared" si="376"/>
        <v>7.77535724860993</v>
      </c>
      <c r="AK504" s="1">
        <f t="shared" si="377"/>
        <v>17.0782833863734</v>
      </c>
      <c r="AN504" s="1">
        <f t="shared" si="378"/>
        <v>28.7237320347617</v>
      </c>
      <c r="AQ504" s="1">
        <f t="shared" si="379"/>
        <v>38.3057474727104</v>
      </c>
      <c r="AT504" s="1">
        <f t="shared" si="380"/>
        <v>47.2238635022331</v>
      </c>
      <c r="BG504" s="1">
        <f t="shared" si="381"/>
        <v>7.35119846085031</v>
      </c>
      <c r="BJ504" s="1">
        <f t="shared" si="382"/>
        <v>17.9106574699153</v>
      </c>
      <c r="BM504" s="1">
        <f t="shared" si="383"/>
        <v>30.347010173362</v>
      </c>
      <c r="BP504" s="1">
        <f t="shared" si="384"/>
        <v>42.0195177545781</v>
      </c>
      <c r="BS504" s="1">
        <f t="shared" si="385"/>
        <v>50.3217726136625</v>
      </c>
      <c r="CJ504" s="1">
        <f t="shared" si="386"/>
        <v>7.24840842338293</v>
      </c>
      <c r="CM504" s="1">
        <f t="shared" si="387"/>
        <v>17.7863096962253</v>
      </c>
      <c r="CP504" s="1">
        <f t="shared" si="388"/>
        <v>30.2061139007046</v>
      </c>
      <c r="CS504" s="1">
        <f t="shared" si="389"/>
        <v>41.8984630017224</v>
      </c>
      <c r="CV504" s="1">
        <f t="shared" si="390"/>
        <v>50.1952672531388</v>
      </c>
    </row>
    <row r="505" spans="3:102">
      <c r="C505" s="1" t="str">
        <f t="shared" si="370"/>
        <v>T2R1</v>
      </c>
      <c r="E505" s="1">
        <f t="shared" si="371"/>
        <v>7.88955738952297</v>
      </c>
      <c r="F505" s="1">
        <f t="shared" ref="F505:F511" si="391">E443</f>
        <v>0.0369331385073726</v>
      </c>
      <c r="G505" s="1" t="str">
        <f>F443</f>
        <v>c</v>
      </c>
      <c r="H505" s="1">
        <f t="shared" si="372"/>
        <v>17.1373790461667</v>
      </c>
      <c r="I505" s="1">
        <f>I443</f>
        <v>0.10658346097862</v>
      </c>
      <c r="J505" s="1" t="str">
        <f>J443</f>
        <v>bc</v>
      </c>
      <c r="K505" s="1">
        <f t="shared" si="373"/>
        <v>28.7393308826872</v>
      </c>
      <c r="L505" s="1">
        <f>M443</f>
        <v>0.0611530571036188</v>
      </c>
      <c r="M505" s="1" t="str">
        <f>N443</f>
        <v>c</v>
      </c>
      <c r="N505" s="1">
        <f t="shared" si="374"/>
        <v>38.1151209568476</v>
      </c>
      <c r="O505" s="1">
        <f>S443</f>
        <v>0.152245725450848</v>
      </c>
      <c r="P505" s="1" t="str">
        <f>T443</f>
        <v>c</v>
      </c>
      <c r="Q505" s="1">
        <f t="shared" si="375"/>
        <v>46.7251737545378</v>
      </c>
      <c r="R505" s="1">
        <f>AA443</f>
        <v>0.12798024612111</v>
      </c>
      <c r="S505" s="1" t="str">
        <f>AB443</f>
        <v>bc</v>
      </c>
      <c r="AH505" s="1">
        <f t="shared" si="376"/>
        <v>7.64342703533026</v>
      </c>
      <c r="AI505" s="1">
        <f>AH443</f>
        <v>0.0927398053776417</v>
      </c>
      <c r="AJ505" s="1" t="str">
        <f>AI443</f>
        <v>c</v>
      </c>
      <c r="AK505" s="1">
        <f t="shared" si="377"/>
        <v>17.0133209647495</v>
      </c>
      <c r="AL505" s="1">
        <f>AL443</f>
        <v>0.11498678439276</v>
      </c>
      <c r="AM505" s="1" t="str">
        <f>AM443</f>
        <v>bc</v>
      </c>
      <c r="AN505" s="1">
        <f t="shared" si="378"/>
        <v>28.6163693464863</v>
      </c>
      <c r="AO505" s="1">
        <f>AP443</f>
        <v>0.0758504487684788</v>
      </c>
      <c r="AP505" s="1" t="str">
        <f>AQ443</f>
        <v>c</v>
      </c>
      <c r="AQ505" s="1">
        <f t="shared" si="379"/>
        <v>38.0092759457575</v>
      </c>
      <c r="AR505" s="1">
        <f>AT443</f>
        <v>0.120829556109725</v>
      </c>
      <c r="AS505" s="1" t="str">
        <f>AU443</f>
        <v>c</v>
      </c>
      <c r="AT505" s="1">
        <f t="shared" si="380"/>
        <v>46.6005064865737</v>
      </c>
      <c r="AU505" s="1">
        <f>AX443</f>
        <v>0.132963864625469</v>
      </c>
      <c r="AV505" s="1" t="str">
        <f>AY443</f>
        <v>bc</v>
      </c>
      <c r="BG505" s="1">
        <f t="shared" si="381"/>
        <v>7.31803555206951</v>
      </c>
      <c r="BH505" s="1">
        <f>BG443</f>
        <v>0.0452138899080001</v>
      </c>
      <c r="BI505" s="1" t="str">
        <f>BH443</f>
        <v>c</v>
      </c>
      <c r="BJ505" s="1">
        <f t="shared" si="382"/>
        <v>17.9244833992908</v>
      </c>
      <c r="BK505" s="1">
        <f>BK443</f>
        <v>0.0506342270224999</v>
      </c>
      <c r="BL505" s="1" t="str">
        <f>BL443</f>
        <v>ab</v>
      </c>
      <c r="BM505" s="1">
        <f t="shared" si="383"/>
        <v>30.0009640757966</v>
      </c>
      <c r="BN505" s="1">
        <f>BO443</f>
        <v>0.107466510179771</v>
      </c>
      <c r="BO505" s="1" t="str">
        <f>BP443</f>
        <v>cd</v>
      </c>
      <c r="BP505" s="1">
        <f t="shared" si="384"/>
        <v>41.3808839541057</v>
      </c>
      <c r="BQ505" s="1">
        <f>BU443</f>
        <v>0.15225464576306</v>
      </c>
      <c r="BR505" s="1" t="str">
        <f>BV443</f>
        <v>b</v>
      </c>
      <c r="BS505" s="1">
        <f t="shared" si="385"/>
        <v>49.6064228736365</v>
      </c>
      <c r="BT505" s="1">
        <f>CC443</f>
        <v>0.0949122067887302</v>
      </c>
      <c r="BU505" s="1" t="str">
        <f>CD443</f>
        <v>b</v>
      </c>
      <c r="CJ505" s="1">
        <f t="shared" si="386"/>
        <v>7.19884284865529</v>
      </c>
      <c r="CK505" s="1">
        <f>CJ443</f>
        <v>0.0439300170423904</v>
      </c>
      <c r="CL505" s="1" t="str">
        <f>CK443</f>
        <v>d</v>
      </c>
      <c r="CM505" s="1">
        <f t="shared" si="387"/>
        <v>17.8004634466133</v>
      </c>
      <c r="CN505" s="1">
        <f>CN443</f>
        <v>0.0425329360385621</v>
      </c>
      <c r="CO505" s="1" t="str">
        <f>CO443</f>
        <v>abc</v>
      </c>
      <c r="CP505" s="1">
        <f t="shared" si="388"/>
        <v>29.8841311981905</v>
      </c>
      <c r="CQ505" s="1">
        <f>CR443</f>
        <v>0.0994566360356903</v>
      </c>
      <c r="CR505" s="1" t="str">
        <f>CS443</f>
        <v>bcd</v>
      </c>
      <c r="CS505" s="1">
        <f t="shared" si="389"/>
        <v>41.263229809063</v>
      </c>
      <c r="CT505" s="1">
        <f>CV443</f>
        <v>0.143803613342111</v>
      </c>
      <c r="CU505" s="1" t="str">
        <f>CW443</f>
        <v>b</v>
      </c>
      <c r="CV505" s="1">
        <f t="shared" si="390"/>
        <v>49.478896201145</v>
      </c>
      <c r="CW505" s="1">
        <f>CZ443</f>
        <v>0.0945457093887648</v>
      </c>
      <c r="CX505" s="1" t="str">
        <f>DA443</f>
        <v>b</v>
      </c>
    </row>
    <row r="506" spans="3:102">
      <c r="C506" s="1" t="str">
        <f t="shared" si="370"/>
        <v>T2R2</v>
      </c>
      <c r="E506" s="1">
        <f t="shared" si="371"/>
        <v>7.90302848373235</v>
      </c>
      <c r="F506" s="1">
        <f t="shared" si="391"/>
        <v>0.105409857989701</v>
      </c>
      <c r="G506" s="1" t="str">
        <f>F444</f>
        <v>c</v>
      </c>
      <c r="H506" s="1">
        <f t="shared" si="372"/>
        <v>17.0450019582095</v>
      </c>
      <c r="I506" s="1">
        <f>I444</f>
        <v>0.0801317359812743</v>
      </c>
      <c r="J506" s="1" t="str">
        <f>J444</f>
        <v>c</v>
      </c>
      <c r="K506" s="1">
        <f t="shared" si="373"/>
        <v>28.6812066160365</v>
      </c>
      <c r="L506" s="1">
        <f>M444</f>
        <v>0.104119135306536</v>
      </c>
      <c r="M506" s="1" t="str">
        <f>N444</f>
        <v>c</v>
      </c>
      <c r="N506" s="1">
        <f t="shared" si="374"/>
        <v>37.2050015027869</v>
      </c>
      <c r="O506" s="1">
        <f>S444</f>
        <v>0.161835290949882</v>
      </c>
      <c r="P506" s="1" t="str">
        <f>T444</f>
        <v>d</v>
      </c>
      <c r="Q506" s="1">
        <f t="shared" si="375"/>
        <v>45.2378290871607</v>
      </c>
      <c r="R506" s="1">
        <f>AA444</f>
        <v>0.220291769204192</v>
      </c>
      <c r="S506" s="1" t="str">
        <f>AB444</f>
        <v>e</v>
      </c>
      <c r="AH506" s="1">
        <f t="shared" si="376"/>
        <v>7.69269625406024</v>
      </c>
      <c r="AI506" s="1">
        <f>AH444</f>
        <v>0.114362006873052</v>
      </c>
      <c r="AJ506" s="1" t="str">
        <f>AI444</f>
        <v>c</v>
      </c>
      <c r="AK506" s="1">
        <f t="shared" si="377"/>
        <v>16.9240140883703</v>
      </c>
      <c r="AL506" s="1">
        <f>AL444</f>
        <v>0.0647903729737735</v>
      </c>
      <c r="AM506" s="1" t="str">
        <f>AM444</f>
        <v>c</v>
      </c>
      <c r="AN506" s="1">
        <f t="shared" si="378"/>
        <v>28.5653531416693</v>
      </c>
      <c r="AO506" s="1">
        <f>AP444</f>
        <v>0.105687211044753</v>
      </c>
      <c r="AP506" s="1" t="str">
        <f>AQ444</f>
        <v>c</v>
      </c>
      <c r="AQ506" s="1">
        <f t="shared" si="379"/>
        <v>37.0771741572904</v>
      </c>
      <c r="AR506" s="1">
        <f>AT444</f>
        <v>0.169703970495306</v>
      </c>
      <c r="AS506" s="1" t="str">
        <f>AU444</f>
        <v>d</v>
      </c>
      <c r="AT506" s="1">
        <f t="shared" si="380"/>
        <v>45.1082568659987</v>
      </c>
      <c r="AU506" s="1">
        <f>AX444</f>
        <v>0.224163642953124</v>
      </c>
      <c r="AV506" s="1" t="str">
        <f>AY444</f>
        <v>e</v>
      </c>
      <c r="BG506" s="1">
        <f t="shared" si="381"/>
        <v>7.34247008724394</v>
      </c>
      <c r="BH506" s="1">
        <f>BG444</f>
        <v>0.0557417534000539</v>
      </c>
      <c r="BI506" s="1" t="str">
        <f>BH444</f>
        <v>c</v>
      </c>
      <c r="BJ506" s="1">
        <f t="shared" si="382"/>
        <v>17.9056508865584</v>
      </c>
      <c r="BK506" s="1">
        <f>BK444</f>
        <v>0.0351404376580746</v>
      </c>
      <c r="BL506" s="1" t="str">
        <f>BL444</f>
        <v>b</v>
      </c>
      <c r="BM506" s="1">
        <f t="shared" si="383"/>
        <v>29.8456653058459</v>
      </c>
      <c r="BN506" s="1">
        <f>BO444</f>
        <v>0.0882154009296133</v>
      </c>
      <c r="BO506" s="1" t="str">
        <f>BP444</f>
        <v>de</v>
      </c>
      <c r="BP506" s="1">
        <f t="shared" si="384"/>
        <v>40.8954573537541</v>
      </c>
      <c r="BQ506" s="1">
        <f>BU444</f>
        <v>0.00653619037324008</v>
      </c>
      <c r="BR506" s="1" t="str">
        <f>BV444</f>
        <v>c</v>
      </c>
      <c r="BS506" s="1">
        <f t="shared" si="385"/>
        <v>49.0469837325215</v>
      </c>
      <c r="BT506" s="1">
        <f>CC444</f>
        <v>0.121924381048282</v>
      </c>
      <c r="BU506" s="1" t="str">
        <f>CD444</f>
        <v>d</v>
      </c>
      <c r="CJ506" s="1">
        <f t="shared" si="386"/>
        <v>7.24482115723082</v>
      </c>
      <c r="CK506" s="1">
        <f>CJ444</f>
        <v>0.0608748010943705</v>
      </c>
      <c r="CL506" s="1" t="str">
        <f>CK444</f>
        <v>cd</v>
      </c>
      <c r="CM506" s="1">
        <f t="shared" si="387"/>
        <v>17.7816892926761</v>
      </c>
      <c r="CN506" s="1">
        <f>CN444</f>
        <v>0.0453272907574476</v>
      </c>
      <c r="CO506" s="1" t="str">
        <f>CO444</f>
        <v>bc</v>
      </c>
      <c r="CP506" s="1">
        <f t="shared" si="388"/>
        <v>29.7271967469407</v>
      </c>
      <c r="CQ506" s="1">
        <f>CR444</f>
        <v>0.0773649658488623</v>
      </c>
      <c r="CR506" s="1" t="str">
        <f>CS444</f>
        <v>d</v>
      </c>
      <c r="CS506" s="1">
        <f t="shared" si="389"/>
        <v>40.7782744985631</v>
      </c>
      <c r="CT506" s="1">
        <f>CV444</f>
        <v>0.0117010588840371</v>
      </c>
      <c r="CU506" s="1" t="str">
        <f>CW444</f>
        <v>c</v>
      </c>
      <c r="CV506" s="1">
        <f t="shared" si="390"/>
        <v>48.9236588504672</v>
      </c>
      <c r="CW506" s="1">
        <f>CZ444</f>
        <v>0.122895034939565</v>
      </c>
      <c r="CX506" s="1" t="str">
        <f>DA444</f>
        <v>d</v>
      </c>
    </row>
    <row r="507" spans="3:102">
      <c r="C507" s="1" t="str">
        <f t="shared" si="370"/>
        <v>T2R3</v>
      </c>
      <c r="E507" s="1">
        <f t="shared" si="371"/>
        <v>8.31132683197145</v>
      </c>
      <c r="F507" s="1">
        <f t="shared" si="391"/>
        <v>0.0947431659709742</v>
      </c>
      <c r="G507" s="1" t="str">
        <f>F445</f>
        <v>b</v>
      </c>
      <c r="H507" s="1">
        <f t="shared" si="372"/>
        <v>17.2708029086237</v>
      </c>
      <c r="I507" s="1">
        <f>I445</f>
        <v>0.0624491086037347</v>
      </c>
      <c r="J507" s="1" t="str">
        <f>J445</f>
        <v>b</v>
      </c>
      <c r="K507" s="1">
        <f t="shared" si="373"/>
        <v>27.6905443682677</v>
      </c>
      <c r="L507" s="1">
        <f>M445</f>
        <v>0.0372740470050234</v>
      </c>
      <c r="M507" s="1" t="str">
        <f>N445</f>
        <v>f</v>
      </c>
      <c r="N507" s="1">
        <f t="shared" si="374"/>
        <v>36.2492508834673</v>
      </c>
      <c r="O507" s="1">
        <f>S445</f>
        <v>0.215013503559377</v>
      </c>
      <c r="P507" s="1" t="str">
        <f>T445</f>
        <v>e</v>
      </c>
      <c r="Q507" s="1">
        <f t="shared" si="375"/>
        <v>42.8350809937106</v>
      </c>
      <c r="R507" s="1">
        <f>AA445</f>
        <v>0.242638327759751</v>
      </c>
      <c r="S507" s="1" t="str">
        <f>AB445</f>
        <v>f</v>
      </c>
      <c r="AH507" s="1">
        <f t="shared" si="376"/>
        <v>8.11051018898996</v>
      </c>
      <c r="AI507" s="1">
        <f>AH445</f>
        <v>0.102735817411333</v>
      </c>
      <c r="AJ507" s="1" t="str">
        <f>AI445</f>
        <v>b</v>
      </c>
      <c r="AK507" s="1">
        <f t="shared" si="377"/>
        <v>17.1450909313276</v>
      </c>
      <c r="AL507" s="1">
        <f>AL445</f>
        <v>0.0681522115803426</v>
      </c>
      <c r="AM507" s="1" t="str">
        <f>AM445</f>
        <v>b</v>
      </c>
      <c r="AN507" s="1">
        <f t="shared" si="378"/>
        <v>27.5749794111193</v>
      </c>
      <c r="AO507" s="1">
        <f>AP445</f>
        <v>0.0266204525512992</v>
      </c>
      <c r="AP507" s="1" t="str">
        <f>AQ445</f>
        <v>f</v>
      </c>
      <c r="AQ507" s="1">
        <f t="shared" si="379"/>
        <v>36.1375405686574</v>
      </c>
      <c r="AR507" s="1">
        <f>AT445</f>
        <v>0.221077709806963</v>
      </c>
      <c r="AS507" s="1" t="str">
        <f>AU445</f>
        <v>e</v>
      </c>
      <c r="AT507" s="1">
        <f t="shared" si="380"/>
        <v>42.7055646360662</v>
      </c>
      <c r="AU507" s="1">
        <f>AX445</f>
        <v>0.243130612798836</v>
      </c>
      <c r="AV507" s="1" t="str">
        <f>AY445</f>
        <v>f</v>
      </c>
      <c r="BG507" s="1">
        <f t="shared" si="381"/>
        <v>7.65151466591494</v>
      </c>
      <c r="BH507" s="1">
        <f>BG445</f>
        <v>0.111390282879925</v>
      </c>
      <c r="BI507" s="1" t="str">
        <f>BH445</f>
        <v>a</v>
      </c>
      <c r="BJ507" s="1">
        <f t="shared" si="382"/>
        <v>17.8379948254612</v>
      </c>
      <c r="BK507" s="1">
        <f>BK445</f>
        <v>0.00774990043105428</v>
      </c>
      <c r="BL507" s="1" t="str">
        <f>BL445</f>
        <v>c</v>
      </c>
      <c r="BM507" s="1">
        <f t="shared" si="383"/>
        <v>29.3712184060616</v>
      </c>
      <c r="BN507" s="1">
        <f>BO445</f>
        <v>0.101501712330293</v>
      </c>
      <c r="BO507" s="1" t="str">
        <f>BP445</f>
        <v>f</v>
      </c>
      <c r="BP507" s="1">
        <f t="shared" si="384"/>
        <v>40.1753240854885</v>
      </c>
      <c r="BQ507" s="1">
        <f>BU445</f>
        <v>0.0997258974600258</v>
      </c>
      <c r="BR507" s="1" t="str">
        <f>BV445</f>
        <v>d</v>
      </c>
      <c r="BS507" s="1">
        <f t="shared" si="385"/>
        <v>47.3154539234955</v>
      </c>
      <c r="BT507" s="1">
        <f>CC445</f>
        <v>0.0643751688925809</v>
      </c>
      <c r="BU507" s="1" t="str">
        <f>CD445</f>
        <v>e</v>
      </c>
      <c r="CJ507" s="1">
        <f t="shared" si="386"/>
        <v>7.56112696935043</v>
      </c>
      <c r="CK507" s="1">
        <f>CJ445</f>
        <v>0.104083030836973</v>
      </c>
      <c r="CL507" s="1" t="str">
        <f>CK445</f>
        <v>a</v>
      </c>
      <c r="CM507" s="1">
        <f t="shared" si="387"/>
        <v>17.7009607367533</v>
      </c>
      <c r="CN507" s="1">
        <f>CN445</f>
        <v>0.0100530072941866</v>
      </c>
      <c r="CO507" s="1" t="str">
        <f>CO445</f>
        <v>d</v>
      </c>
      <c r="CP507" s="1">
        <f t="shared" si="388"/>
        <v>29.249519556313</v>
      </c>
      <c r="CQ507" s="1">
        <f>CR445</f>
        <v>0.0887375224742917</v>
      </c>
      <c r="CR507" s="1" t="str">
        <f>CS445</f>
        <v>e</v>
      </c>
      <c r="CS507" s="1">
        <f t="shared" si="389"/>
        <v>40.0506890611542</v>
      </c>
      <c r="CT507" s="1">
        <f>CV445</f>
        <v>0.097289509738862</v>
      </c>
      <c r="CU507" s="1" t="str">
        <f>CW445</f>
        <v>d</v>
      </c>
      <c r="CV507" s="1">
        <f t="shared" si="390"/>
        <v>47.190428986241</v>
      </c>
      <c r="CW507" s="1">
        <f>CZ445</f>
        <v>0.0626479157158622</v>
      </c>
      <c r="CX507" s="1" t="str">
        <f>DA445</f>
        <v>e</v>
      </c>
    </row>
    <row r="508" spans="3:100">
      <c r="C508" s="1" t="str">
        <f t="shared" si="370"/>
        <v>AverageT2</v>
      </c>
      <c r="E508" s="1">
        <f t="shared" si="371"/>
        <v>8.03463756840892</v>
      </c>
      <c r="F508" s="1">
        <f t="shared" si="391"/>
        <v>0</v>
      </c>
      <c r="H508" s="1">
        <f t="shared" si="372"/>
        <v>17.1510613043333</v>
      </c>
      <c r="K508" s="1">
        <f t="shared" si="373"/>
        <v>28.3703606223305</v>
      </c>
      <c r="N508" s="1">
        <f t="shared" si="374"/>
        <v>37.1897911143673</v>
      </c>
      <c r="Q508" s="1">
        <f t="shared" si="375"/>
        <v>44.932694611803</v>
      </c>
      <c r="AH508" s="1">
        <f t="shared" si="376"/>
        <v>7.81554449279349</v>
      </c>
      <c r="AK508" s="1">
        <f t="shared" si="377"/>
        <v>17.0274753281492</v>
      </c>
      <c r="AN508" s="1">
        <f t="shared" si="378"/>
        <v>28.252233966425</v>
      </c>
      <c r="AQ508" s="1">
        <f t="shared" si="379"/>
        <v>37.0746635572351</v>
      </c>
      <c r="AT508" s="1">
        <f t="shared" si="380"/>
        <v>44.8047759962129</v>
      </c>
      <c r="BG508" s="1">
        <f t="shared" si="381"/>
        <v>7.4373401017428</v>
      </c>
      <c r="BJ508" s="1">
        <f t="shared" si="382"/>
        <v>17.8893763704368</v>
      </c>
      <c r="BM508" s="1">
        <f t="shared" si="383"/>
        <v>29.7392825959014</v>
      </c>
      <c r="BP508" s="1">
        <f t="shared" si="384"/>
        <v>40.8172217977828</v>
      </c>
      <c r="BS508" s="1">
        <f t="shared" si="385"/>
        <v>48.6562868432178</v>
      </c>
      <c r="CJ508" s="1">
        <f t="shared" si="386"/>
        <v>7.33493032507885</v>
      </c>
      <c r="CM508" s="1">
        <f t="shared" si="387"/>
        <v>17.7610378253476</v>
      </c>
      <c r="CP508" s="1">
        <f t="shared" si="388"/>
        <v>29.6202825004814</v>
      </c>
      <c r="CS508" s="1">
        <f t="shared" si="389"/>
        <v>40.6973977895934</v>
      </c>
      <c r="CV508" s="1">
        <f t="shared" si="390"/>
        <v>48.5309946792844</v>
      </c>
    </row>
    <row r="509" spans="3:102">
      <c r="C509" s="1" t="str">
        <f t="shared" si="370"/>
        <v>T3R1</v>
      </c>
      <c r="E509" s="1">
        <f t="shared" si="371"/>
        <v>7.93602811531077</v>
      </c>
      <c r="F509" s="1">
        <f t="shared" si="391"/>
        <v>0.0930093899913698</v>
      </c>
      <c r="G509" s="1" t="str">
        <f>F447</f>
        <v>c</v>
      </c>
      <c r="H509" s="1">
        <f t="shared" si="372"/>
        <v>16.7317383155321</v>
      </c>
      <c r="I509" s="1">
        <f>I447</f>
        <v>0.151048587392329</v>
      </c>
      <c r="J509" s="1" t="str">
        <f>J447</f>
        <v>d</v>
      </c>
      <c r="K509" s="1">
        <f t="shared" si="373"/>
        <v>28.2750844065858</v>
      </c>
      <c r="L509" s="1">
        <f>M447</f>
        <v>0.1453385862527</v>
      </c>
      <c r="M509" s="1" t="str">
        <f>N447</f>
        <v>de</v>
      </c>
      <c r="N509" s="1">
        <f t="shared" si="374"/>
        <v>37.0595285863281</v>
      </c>
      <c r="O509" s="1">
        <f>S447</f>
        <v>0.0463822920831606</v>
      </c>
      <c r="P509" s="1" t="str">
        <f>T447</f>
        <v>d</v>
      </c>
      <c r="Q509" s="1">
        <f t="shared" si="375"/>
        <v>46.2064945145117</v>
      </c>
      <c r="R509" s="1">
        <f>AA447</f>
        <v>0.230520651018731</v>
      </c>
      <c r="S509" s="1" t="str">
        <f>AB447</f>
        <v>d</v>
      </c>
      <c r="AH509" s="1">
        <f t="shared" si="376"/>
        <v>7.70524538736303</v>
      </c>
      <c r="AI509" s="1">
        <f>AH447</f>
        <v>0.0745581217954525</v>
      </c>
      <c r="AJ509" s="1" t="str">
        <f>AI447</f>
        <v>c</v>
      </c>
      <c r="AK509" s="1">
        <f t="shared" si="377"/>
        <v>16.6203794519184</v>
      </c>
      <c r="AL509" s="1">
        <f>AL447</f>
        <v>0.166263829542514</v>
      </c>
      <c r="AM509" s="1" t="str">
        <f>AM447</f>
        <v>d</v>
      </c>
      <c r="AN509" s="1">
        <f t="shared" si="378"/>
        <v>28.1351549380388</v>
      </c>
      <c r="AO509" s="1">
        <f>AP447</f>
        <v>0.15382386043173</v>
      </c>
      <c r="AP509" s="1" t="str">
        <f>AQ447</f>
        <v>de</v>
      </c>
      <c r="AQ509" s="1">
        <f t="shared" si="379"/>
        <v>36.9292382167272</v>
      </c>
      <c r="AR509" s="1">
        <f>AT447</f>
        <v>0.0496802735986688</v>
      </c>
      <c r="AS509" s="1" t="str">
        <f>AU447</f>
        <v>d</v>
      </c>
      <c r="AT509" s="1">
        <f t="shared" si="380"/>
        <v>46.0897351869424</v>
      </c>
      <c r="AU509" s="1">
        <f>AX447</f>
        <v>0.225110887896614</v>
      </c>
      <c r="AV509" s="1" t="str">
        <f>AY447</f>
        <v>d</v>
      </c>
      <c r="BG509" s="1">
        <f t="shared" si="381"/>
        <v>7.35465892597373</v>
      </c>
      <c r="BH509" s="1">
        <f>BG447</f>
        <v>0.106302961741004</v>
      </c>
      <c r="BI509" s="1" t="str">
        <f>BH447</f>
        <v>bc</v>
      </c>
      <c r="BJ509" s="1">
        <f t="shared" si="382"/>
        <v>17.9456606579811</v>
      </c>
      <c r="BK509" s="1">
        <f>BK447</f>
        <v>0.0207552974456386</v>
      </c>
      <c r="BL509" s="1" t="str">
        <f>BL447</f>
        <v>ab</v>
      </c>
      <c r="BM509" s="1">
        <f t="shared" si="383"/>
        <v>29.9452158354351</v>
      </c>
      <c r="BN509" s="1">
        <f>BO447</f>
        <v>0.0837432921767098</v>
      </c>
      <c r="BO509" s="1" t="str">
        <f>BP447</f>
        <v>d</v>
      </c>
      <c r="BP509" s="1">
        <f t="shared" si="384"/>
        <v>41.0895077329058</v>
      </c>
      <c r="BQ509" s="1">
        <f>BU447</f>
        <v>0.135304817281792</v>
      </c>
      <c r="BR509" s="1" t="str">
        <f>BV447</f>
        <v>c</v>
      </c>
      <c r="BS509" s="1">
        <f t="shared" si="385"/>
        <v>49.3810470724832</v>
      </c>
      <c r="BT509" s="1">
        <f>CC447</f>
        <v>0.117107369190903</v>
      </c>
      <c r="BU509" s="1" t="str">
        <f>CD447</f>
        <v>c</v>
      </c>
      <c r="CJ509" s="1">
        <f t="shared" si="386"/>
        <v>7.23201570460191</v>
      </c>
      <c r="CK509" s="1">
        <f>CJ447</f>
        <v>0.0814405382453102</v>
      </c>
      <c r="CL509" s="1" t="str">
        <f>CK447</f>
        <v>cd</v>
      </c>
      <c r="CM509" s="1">
        <f t="shared" si="387"/>
        <v>17.8148080814455</v>
      </c>
      <c r="CN509" s="1">
        <f>CN447</f>
        <v>0.0193459438465443</v>
      </c>
      <c r="CO509" s="1" t="str">
        <f>CO447</f>
        <v>abc</v>
      </c>
      <c r="CP509" s="1">
        <f t="shared" si="388"/>
        <v>29.830242682207</v>
      </c>
      <c r="CQ509" s="1">
        <f>CR447</f>
        <v>0.0737026595545086</v>
      </c>
      <c r="CR509" s="1" t="str">
        <f>CS447</f>
        <v>bcd</v>
      </c>
      <c r="CS509" s="1">
        <f t="shared" si="389"/>
        <v>40.9624647711021</v>
      </c>
      <c r="CT509" s="1">
        <f>CV447</f>
        <v>0.15331581204685</v>
      </c>
      <c r="CU509" s="1" t="str">
        <f>CW447</f>
        <v>c</v>
      </c>
      <c r="CV509" s="1">
        <f t="shared" si="390"/>
        <v>49.2706606550763</v>
      </c>
      <c r="CW509" s="1">
        <f>CZ447</f>
        <v>0.122433031297332</v>
      </c>
      <c r="CX509" s="1" t="str">
        <f>DA447</f>
        <v>c</v>
      </c>
    </row>
    <row r="510" spans="3:102">
      <c r="C510" s="1" t="str">
        <f t="shared" si="370"/>
        <v>T3R2</v>
      </c>
      <c r="E510" s="1">
        <f t="shared" si="371"/>
        <v>8.01758299539509</v>
      </c>
      <c r="F510" s="1">
        <f t="shared" si="391"/>
        <v>0.206549795845552</v>
      </c>
      <c r="G510" s="1" t="str">
        <f>F448</f>
        <v>c</v>
      </c>
      <c r="H510" s="1">
        <f t="shared" si="372"/>
        <v>17.4234677923702</v>
      </c>
      <c r="I510" s="1">
        <f>I448</f>
        <v>0.0725200225789114</v>
      </c>
      <c r="J510" s="1" t="str">
        <f>J448</f>
        <v>a</v>
      </c>
      <c r="K510" s="1">
        <f t="shared" si="373"/>
        <v>28.6988786295206</v>
      </c>
      <c r="L510" s="1">
        <f>M448</f>
        <v>0.0987239573331148</v>
      </c>
      <c r="M510" s="1" t="str">
        <f>N448</f>
        <v>c</v>
      </c>
      <c r="N510" s="1">
        <f t="shared" si="374"/>
        <v>38.2845112192938</v>
      </c>
      <c r="O510" s="1">
        <f>S448</f>
        <v>0.0845623820493411</v>
      </c>
      <c r="P510" s="1" t="str">
        <f>T448</f>
        <v>c</v>
      </c>
      <c r="Q510" s="1">
        <f t="shared" si="375"/>
        <v>47.3259634771505</v>
      </c>
      <c r="R510" s="1">
        <f>AA448</f>
        <v>0.349404890825607</v>
      </c>
      <c r="S510" s="1" t="str">
        <f>AB448</f>
        <v>a</v>
      </c>
      <c r="AH510" s="1">
        <f t="shared" si="376"/>
        <v>7.84308270451935</v>
      </c>
      <c r="AI510" s="1">
        <f>AH448</f>
        <v>0.202397897655219</v>
      </c>
      <c r="AJ510" s="1" t="str">
        <f>AI448</f>
        <v>c</v>
      </c>
      <c r="AK510" s="1">
        <f t="shared" si="377"/>
        <v>17.3046703741706</v>
      </c>
      <c r="AL510" s="1">
        <f>AL448</f>
        <v>0.0760084419628035</v>
      </c>
      <c r="AM510" s="1" t="str">
        <f>AM448</f>
        <v>a</v>
      </c>
      <c r="AN510" s="1">
        <f t="shared" si="378"/>
        <v>28.5765613797817</v>
      </c>
      <c r="AO510" s="1">
        <f>AP448</f>
        <v>0.100813387885327</v>
      </c>
      <c r="AP510" s="1" t="str">
        <f>AQ448</f>
        <v>c</v>
      </c>
      <c r="AQ510" s="1">
        <f t="shared" si="379"/>
        <v>38.1684784351451</v>
      </c>
      <c r="AR510" s="1">
        <f>AT448</f>
        <v>0.0914652653196552</v>
      </c>
      <c r="AS510" s="1" t="str">
        <f>AU448</f>
        <v>c</v>
      </c>
      <c r="AT510" s="1">
        <f t="shared" si="380"/>
        <v>47.1994824276002</v>
      </c>
      <c r="AU510" s="1">
        <f>AX448</f>
        <v>0.346416577061797</v>
      </c>
      <c r="AV510" s="1" t="str">
        <f>AY448</f>
        <v>a</v>
      </c>
      <c r="BG510" s="1">
        <f t="shared" si="381"/>
        <v>7.47736883966727</v>
      </c>
      <c r="BH510" s="1">
        <f>BG448</f>
        <v>0.0280161849653716</v>
      </c>
      <c r="BI510" s="1" t="str">
        <f>BH448</f>
        <v>b</v>
      </c>
      <c r="BJ510" s="1">
        <f t="shared" si="382"/>
        <v>17.9162899630869</v>
      </c>
      <c r="BK510" s="1">
        <f>BK448</f>
        <v>0.026949310068902</v>
      </c>
      <c r="BL510" s="1" t="str">
        <f>BL448</f>
        <v>b</v>
      </c>
      <c r="BM510" s="1">
        <f t="shared" si="383"/>
        <v>29.7496560464176</v>
      </c>
      <c r="BN510" s="1">
        <f>BO448</f>
        <v>0.0761201939851543</v>
      </c>
      <c r="BO510" s="1" t="str">
        <f>BP448</f>
        <v>e</v>
      </c>
      <c r="BP510" s="1">
        <f t="shared" si="384"/>
        <v>41.0182904579456</v>
      </c>
      <c r="BQ510" s="1">
        <f>BU448</f>
        <v>0.0827162210302163</v>
      </c>
      <c r="BR510" s="1" t="str">
        <f>BV448</f>
        <v>c</v>
      </c>
      <c r="BS510" s="1">
        <f t="shared" si="385"/>
        <v>49.1659255873056</v>
      </c>
      <c r="BT510" s="1">
        <f>CC448</f>
        <v>0.15681045185448</v>
      </c>
      <c r="BU510" s="1" t="str">
        <f>CD448</f>
        <v>d</v>
      </c>
      <c r="CJ510" s="1">
        <f t="shared" si="386"/>
        <v>7.36242409556449</v>
      </c>
      <c r="CK510" s="1">
        <f>CJ448</f>
        <v>0.00659802972934299</v>
      </c>
      <c r="CL510" s="1" t="str">
        <f>CK448</f>
        <v>bc</v>
      </c>
      <c r="CM510" s="1">
        <f t="shared" si="387"/>
        <v>17.7920279802258</v>
      </c>
      <c r="CN510" s="1">
        <f>CN448</f>
        <v>0.0326536114729895</v>
      </c>
      <c r="CO510" s="1" t="str">
        <f>CO448</f>
        <v>bc</v>
      </c>
      <c r="CP510" s="1">
        <f t="shared" si="388"/>
        <v>29.6237865403109</v>
      </c>
      <c r="CQ510" s="1">
        <f>CR448</f>
        <v>0.0818991267559625</v>
      </c>
      <c r="CR510" s="1" t="str">
        <f>CS448</f>
        <v>d</v>
      </c>
      <c r="CS510" s="1">
        <f t="shared" si="389"/>
        <v>40.8970693008008</v>
      </c>
      <c r="CT510" s="1">
        <f>CV448</f>
        <v>0.0916507823278325</v>
      </c>
      <c r="CU510" s="1" t="str">
        <f>CW448</f>
        <v>c</v>
      </c>
      <c r="CV510" s="1">
        <f t="shared" si="390"/>
        <v>49.0477339219759</v>
      </c>
      <c r="CW510" s="1">
        <f>CZ448</f>
        <v>0.159226140578086</v>
      </c>
      <c r="CX510" s="1" t="str">
        <f>DA448</f>
        <v>d</v>
      </c>
    </row>
    <row r="511" spans="3:102">
      <c r="C511" s="1" t="str">
        <f t="shared" si="370"/>
        <v>T3R3</v>
      </c>
      <c r="E511" s="1">
        <f t="shared" si="371"/>
        <v>8.62560122693614</v>
      </c>
      <c r="F511" s="1">
        <f t="shared" si="391"/>
        <v>0.0893876971888606</v>
      </c>
      <c r="G511" s="1" t="str">
        <f>F449</f>
        <v>a</v>
      </c>
      <c r="H511" s="1">
        <f t="shared" si="372"/>
        <v>17.5528561649885</v>
      </c>
      <c r="I511" s="1">
        <f>I449</f>
        <v>0.0911719238884665</v>
      </c>
      <c r="J511" s="1" t="str">
        <f>J449</f>
        <v>a</v>
      </c>
      <c r="K511" s="1">
        <f t="shared" si="373"/>
        <v>29.6009186611359</v>
      </c>
      <c r="L511" s="1">
        <f>M449</f>
        <v>0.148970091951861</v>
      </c>
      <c r="M511" s="1" t="str">
        <f>N449</f>
        <v>a</v>
      </c>
      <c r="N511" s="1">
        <f t="shared" si="374"/>
        <v>39.3312366862011</v>
      </c>
      <c r="O511" s="1">
        <f>S449</f>
        <v>0.0648200527597666</v>
      </c>
      <c r="P511" s="1" t="str">
        <f>T449</f>
        <v>a</v>
      </c>
      <c r="Q511" s="1">
        <f t="shared" si="375"/>
        <v>46.3576208612469</v>
      </c>
      <c r="R511" s="1">
        <f>AA449</f>
        <v>0.328860828363348</v>
      </c>
      <c r="S511" s="1" t="str">
        <f>AB449</f>
        <v>cd</v>
      </c>
      <c r="AH511" s="1">
        <f t="shared" si="376"/>
        <v>8.41332303096015</v>
      </c>
      <c r="AI511" s="1">
        <f>AH449</f>
        <v>0.0522604509566885</v>
      </c>
      <c r="AJ511" s="1" t="str">
        <f>AI449</f>
        <v>a</v>
      </c>
      <c r="AK511" s="1">
        <f t="shared" si="377"/>
        <v>17.4268401306296</v>
      </c>
      <c r="AL511" s="1">
        <f>AL449</f>
        <v>0.0837518278305171</v>
      </c>
      <c r="AM511" s="1" t="str">
        <f>AM449</f>
        <v>a</v>
      </c>
      <c r="AN511" s="1">
        <f t="shared" si="378"/>
        <v>29.4954219076156</v>
      </c>
      <c r="AO511" s="1">
        <f>AP449</f>
        <v>0.150067710582191</v>
      </c>
      <c r="AP511" s="1" t="str">
        <f>AQ449</f>
        <v>a</v>
      </c>
      <c r="AQ511" s="1">
        <f t="shared" si="379"/>
        <v>39.2084379206807</v>
      </c>
      <c r="AR511" s="1">
        <f>AT449</f>
        <v>0.0658346799506679</v>
      </c>
      <c r="AS511" s="1" t="str">
        <f>AU449</f>
        <v>a</v>
      </c>
      <c r="AT511" s="1">
        <f t="shared" si="380"/>
        <v>46.2345085403268</v>
      </c>
      <c r="AU511" s="1">
        <f>AX449</f>
        <v>0.333668814091993</v>
      </c>
      <c r="AV511" s="1" t="str">
        <f>AY449</f>
        <v>cd</v>
      </c>
      <c r="BG511" s="1">
        <f t="shared" si="381"/>
        <v>7.70982327305755</v>
      </c>
      <c r="BH511" s="1">
        <f>BG449</f>
        <v>0.10438715508698</v>
      </c>
      <c r="BI511" s="1" t="str">
        <f>BH449</f>
        <v>a</v>
      </c>
      <c r="BJ511" s="1">
        <f t="shared" si="382"/>
        <v>17.9548654715707</v>
      </c>
      <c r="BK511" s="1">
        <f>BK449</f>
        <v>0.0343621561444758</v>
      </c>
      <c r="BL511" s="1" t="str">
        <f>BL449</f>
        <v>ab</v>
      </c>
      <c r="BM511" s="1">
        <f t="shared" si="383"/>
        <v>30.1680550096593</v>
      </c>
      <c r="BN511" s="1">
        <f>BO449</f>
        <v>0.0358554101655831</v>
      </c>
      <c r="BO511" s="1" t="str">
        <f>BP449</f>
        <v>bc</v>
      </c>
      <c r="BP511" s="1">
        <f t="shared" si="384"/>
        <v>41.8954348455416</v>
      </c>
      <c r="BQ511" s="1">
        <f>BU449</f>
        <v>0.0977240817589531</v>
      </c>
      <c r="BR511" s="1" t="str">
        <f>BV449</f>
        <v>a</v>
      </c>
      <c r="BS511" s="1">
        <f t="shared" si="385"/>
        <v>49.7213336283663</v>
      </c>
      <c r="BT511" s="1">
        <f>CC449</f>
        <v>0.0388280733967872</v>
      </c>
      <c r="BU511" s="1" t="str">
        <f>CD449</f>
        <v>b</v>
      </c>
      <c r="CJ511" s="1">
        <f t="shared" si="386"/>
        <v>7.5994931877347</v>
      </c>
      <c r="CK511" s="1">
        <f>CJ449</f>
        <v>0.115943349294199</v>
      </c>
      <c r="CL511" s="1" t="str">
        <f>CK449</f>
        <v>a</v>
      </c>
      <c r="CM511" s="1">
        <f t="shared" si="387"/>
        <v>17.8465550282345</v>
      </c>
      <c r="CN511" s="1">
        <f>CN449</f>
        <v>0.028722592941717</v>
      </c>
      <c r="CO511" s="1" t="str">
        <f>CO449</f>
        <v>ab</v>
      </c>
      <c r="CP511" s="1">
        <f t="shared" si="388"/>
        <v>30.0415586251524</v>
      </c>
      <c r="CQ511" s="1">
        <f>CR449</f>
        <v>0.044093080598942</v>
      </c>
      <c r="CR511" s="1" t="str">
        <f>CS449</f>
        <v>ab</v>
      </c>
      <c r="CS511" s="1">
        <f t="shared" si="389"/>
        <v>41.7634314156053</v>
      </c>
      <c r="CT511" s="1">
        <f>CV449</f>
        <v>0.110393908508214</v>
      </c>
      <c r="CU511" s="1" t="str">
        <f>CW449</f>
        <v>a</v>
      </c>
      <c r="CV511" s="1">
        <f t="shared" si="390"/>
        <v>49.5958405711466</v>
      </c>
      <c r="CW511" s="1">
        <f>CZ449</f>
        <v>0.0399559354403381</v>
      </c>
      <c r="CX511" s="1" t="str">
        <f>DA449</f>
        <v>b</v>
      </c>
    </row>
    <row r="512" spans="3:100">
      <c r="C512" s="1" t="str">
        <f t="shared" si="370"/>
        <v>AverageT3</v>
      </c>
      <c r="E512" s="1">
        <f t="shared" si="371"/>
        <v>8.193070779214</v>
      </c>
      <c r="H512" s="1">
        <f t="shared" si="372"/>
        <v>17.2360207576303</v>
      </c>
      <c r="K512" s="1">
        <f t="shared" si="373"/>
        <v>28.8582938990808</v>
      </c>
      <c r="N512" s="1">
        <f t="shared" si="374"/>
        <v>38.225092163941</v>
      </c>
      <c r="Q512" s="1">
        <f t="shared" si="375"/>
        <v>46.630026284303</v>
      </c>
      <c r="AH512" s="1">
        <f t="shared" si="376"/>
        <v>7.98721704094751</v>
      </c>
      <c r="AK512" s="1">
        <f t="shared" si="377"/>
        <v>17.1172966522396</v>
      </c>
      <c r="AN512" s="1">
        <f t="shared" si="378"/>
        <v>28.735712741812</v>
      </c>
      <c r="AQ512" s="1">
        <f t="shared" si="379"/>
        <v>38.1020515241843</v>
      </c>
      <c r="AT512" s="1">
        <f t="shared" si="380"/>
        <v>46.5079087182898</v>
      </c>
      <c r="BG512" s="1">
        <f t="shared" si="381"/>
        <v>7.51395034623285</v>
      </c>
      <c r="BJ512" s="1">
        <f t="shared" si="382"/>
        <v>17.9389386975462</v>
      </c>
      <c r="BM512" s="1">
        <f t="shared" si="383"/>
        <v>29.9543089638373</v>
      </c>
      <c r="BP512" s="1">
        <f t="shared" si="384"/>
        <v>41.334411012131</v>
      </c>
      <c r="BS512" s="1">
        <f t="shared" si="385"/>
        <v>49.4227687627184</v>
      </c>
      <c r="CJ512" s="1">
        <f t="shared" si="386"/>
        <v>7.3979776626337</v>
      </c>
      <c r="CM512" s="1">
        <f t="shared" si="387"/>
        <v>17.8177970299686</v>
      </c>
      <c r="CP512" s="1">
        <f t="shared" si="388"/>
        <v>29.8318626158901</v>
      </c>
      <c r="CS512" s="1">
        <f t="shared" si="389"/>
        <v>41.2076551625028</v>
      </c>
      <c r="CV512" s="1">
        <f t="shared" si="390"/>
        <v>49.3047450493996</v>
      </c>
    </row>
    <row r="513" spans="3:102">
      <c r="C513" s="1" t="str">
        <f t="shared" si="370"/>
        <v>T4R1</v>
      </c>
      <c r="E513" s="1">
        <f t="shared" si="371"/>
        <v>7.98711914277397</v>
      </c>
      <c r="F513" s="1">
        <f>E451</f>
        <v>0.137746744775439</v>
      </c>
      <c r="G513" s="1" t="str">
        <f>F451</f>
        <v>c</v>
      </c>
      <c r="H513" s="1">
        <f t="shared" si="372"/>
        <v>16.7577383592018</v>
      </c>
      <c r="I513" s="1">
        <f>I451</f>
        <v>0.03291191700961</v>
      </c>
      <c r="J513" s="1" t="str">
        <f>J451</f>
        <v>d</v>
      </c>
      <c r="K513" s="1">
        <f t="shared" si="373"/>
        <v>28.1473176403251</v>
      </c>
      <c r="L513" s="1">
        <f>M451</f>
        <v>0.0907392856726729</v>
      </c>
      <c r="M513" s="1" t="str">
        <f>N451</f>
        <v>e</v>
      </c>
      <c r="N513" s="1">
        <f t="shared" si="374"/>
        <v>37.2375506360451</v>
      </c>
      <c r="O513" s="1">
        <f>S451</f>
        <v>0.179891416146451</v>
      </c>
      <c r="P513" s="1" t="str">
        <f>T451</f>
        <v>d</v>
      </c>
      <c r="Q513" s="1">
        <f t="shared" si="375"/>
        <v>46.1293738274787</v>
      </c>
      <c r="R513" s="1">
        <f>AA451</f>
        <v>0.377234160325994</v>
      </c>
      <c r="S513" s="1" t="str">
        <f>AB451</f>
        <v>d</v>
      </c>
      <c r="AH513" s="1">
        <f t="shared" si="376"/>
        <v>7.76156053791887</v>
      </c>
      <c r="AI513" s="1">
        <f>AH451</f>
        <v>0.218973653251143</v>
      </c>
      <c r="AJ513" s="1" t="str">
        <f>AI451</f>
        <v>c</v>
      </c>
      <c r="AK513" s="1">
        <f t="shared" si="377"/>
        <v>16.6313663027326</v>
      </c>
      <c r="AL513" s="1">
        <f>AL451</f>
        <v>0.045707880076683</v>
      </c>
      <c r="AM513" s="1" t="str">
        <f>AM451</f>
        <v>d</v>
      </c>
      <c r="AN513" s="1">
        <f t="shared" si="378"/>
        <v>28.0210141926393</v>
      </c>
      <c r="AO513" s="1">
        <f>AP451</f>
        <v>0.0847611845631852</v>
      </c>
      <c r="AP513" s="1" t="str">
        <f>AQ451</f>
        <v>e</v>
      </c>
      <c r="AQ513" s="1">
        <f t="shared" si="379"/>
        <v>37.1186836916025</v>
      </c>
      <c r="AR513" s="1">
        <f>AT451</f>
        <v>0.166558237553082</v>
      </c>
      <c r="AS513" s="1" t="str">
        <f>AU451</f>
        <v>d</v>
      </c>
      <c r="AT513" s="1">
        <f t="shared" si="380"/>
        <v>46.0073763744028</v>
      </c>
      <c r="AU513" s="1">
        <f>AX451</f>
        <v>0.381519700858212</v>
      </c>
      <c r="AV513" s="1" t="str">
        <f>AY451</f>
        <v>d</v>
      </c>
      <c r="BG513" s="1">
        <f t="shared" si="381"/>
        <v>7.3150448897831</v>
      </c>
      <c r="BH513" s="1">
        <f>BG451</f>
        <v>0.0409005448059561</v>
      </c>
      <c r="BI513" s="1" t="str">
        <f>BH451</f>
        <v>c</v>
      </c>
      <c r="BJ513" s="1">
        <f t="shared" si="382"/>
        <v>17.9261935339327</v>
      </c>
      <c r="BK513" s="1">
        <f>BK451</f>
        <v>0.00669590723245709</v>
      </c>
      <c r="BL513" s="1" t="str">
        <f>BL451</f>
        <v>ab</v>
      </c>
      <c r="BM513" s="1">
        <f t="shared" si="383"/>
        <v>29.9074111367397</v>
      </c>
      <c r="BN513" s="1">
        <f>BO451</f>
        <v>0.0221030359671127</v>
      </c>
      <c r="BO513" s="1" t="str">
        <f>BP451</f>
        <v>de</v>
      </c>
      <c r="BP513" s="1">
        <f t="shared" si="384"/>
        <v>40.9508317118196</v>
      </c>
      <c r="BQ513" s="1">
        <f>BU451</f>
        <v>0.0696113235201381</v>
      </c>
      <c r="BR513" s="1" t="str">
        <f>BV451</f>
        <v>c</v>
      </c>
      <c r="BS513" s="1">
        <f t="shared" si="385"/>
        <v>49.2439737205463</v>
      </c>
      <c r="BT513" s="1">
        <f>CC451</f>
        <v>0.0718477943341999</v>
      </c>
      <c r="BU513" s="1" t="str">
        <f>CD451</f>
        <v>cd</v>
      </c>
      <c r="CJ513" s="1">
        <f t="shared" si="386"/>
        <v>7.20091251341251</v>
      </c>
      <c r="CK513" s="1">
        <f>CJ451</f>
        <v>0.0552941004730479</v>
      </c>
      <c r="CL513" s="1" t="str">
        <f>CK451</f>
        <v>d</v>
      </c>
      <c r="CM513" s="1">
        <f t="shared" si="387"/>
        <v>17.8057678447519</v>
      </c>
      <c r="CN513" s="1">
        <f>CN451</f>
        <v>0.02525853238369</v>
      </c>
      <c r="CO513" s="1" t="str">
        <f>CO451</f>
        <v>abc</v>
      </c>
      <c r="CP513" s="1">
        <f t="shared" si="388"/>
        <v>29.7739582389017</v>
      </c>
      <c r="CQ513" s="1">
        <f>CR451</f>
        <v>0.0199806829612285</v>
      </c>
      <c r="CR513" s="1" t="str">
        <f>CS451</f>
        <v>cd</v>
      </c>
      <c r="CS513" s="1">
        <f t="shared" si="389"/>
        <v>40.8305155395491</v>
      </c>
      <c r="CT513" s="1">
        <f>CV451</f>
        <v>0.081680579941444</v>
      </c>
      <c r="CU513" s="1" t="str">
        <f>CW451</f>
        <v>c</v>
      </c>
      <c r="CV513" s="1">
        <f t="shared" si="390"/>
        <v>49.1207640763618</v>
      </c>
      <c r="CW513" s="1">
        <f>CZ451</f>
        <v>0.0731269238800027</v>
      </c>
      <c r="CX513" s="1" t="str">
        <f>DA451</f>
        <v>cd</v>
      </c>
    </row>
    <row r="514" spans="3:102">
      <c r="C514" s="1" t="str">
        <f t="shared" si="370"/>
        <v>T4R2</v>
      </c>
      <c r="E514" s="1">
        <f t="shared" si="371"/>
        <v>7.95526051739276</v>
      </c>
      <c r="F514" s="1">
        <f>E452</f>
        <v>0.0988041091774138</v>
      </c>
      <c r="G514" s="1" t="str">
        <f>F452</f>
        <v>c</v>
      </c>
      <c r="H514" s="1">
        <f t="shared" si="372"/>
        <v>17.4503434711277</v>
      </c>
      <c r="I514" s="1">
        <f>I452</f>
        <v>0.0431861232766627</v>
      </c>
      <c r="J514" s="1" t="str">
        <f>J452</f>
        <v>a</v>
      </c>
      <c r="K514" s="1">
        <f t="shared" si="373"/>
        <v>28.4088721761027</v>
      </c>
      <c r="L514" s="1">
        <f>M452</f>
        <v>0.285729175892343</v>
      </c>
      <c r="M514" s="1" t="str">
        <f>N452</f>
        <v>d</v>
      </c>
      <c r="N514" s="1">
        <f t="shared" si="374"/>
        <v>38.3682620874437</v>
      </c>
      <c r="O514" s="1">
        <f>S452</f>
        <v>0.13777142143488</v>
      </c>
      <c r="P514" s="1" t="str">
        <f>T452</f>
        <v>bc</v>
      </c>
      <c r="Q514" s="1">
        <f t="shared" si="375"/>
        <v>46.1846600057558</v>
      </c>
      <c r="R514" s="1">
        <f>AA452</f>
        <v>0.303872790865865</v>
      </c>
      <c r="S514" s="1" t="str">
        <f>AB452</f>
        <v>d</v>
      </c>
      <c r="AH514" s="1">
        <f t="shared" si="376"/>
        <v>7.73940430578362</v>
      </c>
      <c r="AI514" s="1">
        <f>AH452</f>
        <v>0.107682257591216</v>
      </c>
      <c r="AJ514" s="1" t="str">
        <f>AI452</f>
        <v>c</v>
      </c>
      <c r="AK514" s="1">
        <f t="shared" si="377"/>
        <v>17.3260236742433</v>
      </c>
      <c r="AL514" s="1">
        <f>AL452</f>
        <v>0.0446174926400733</v>
      </c>
      <c r="AM514" s="1" t="str">
        <f>AM452</f>
        <v>a</v>
      </c>
      <c r="AN514" s="1">
        <f t="shared" si="378"/>
        <v>28.2772888438324</v>
      </c>
      <c r="AO514" s="1">
        <f>AP452</f>
        <v>0.3064839646681</v>
      </c>
      <c r="AP514" s="1" t="str">
        <f>AQ452</f>
        <v>d</v>
      </c>
      <c r="AQ514" s="1">
        <f t="shared" si="379"/>
        <v>38.2675245702086</v>
      </c>
      <c r="AR514" s="1">
        <f>AT452</f>
        <v>0.120500648061297</v>
      </c>
      <c r="AS514" s="1" t="str">
        <f>AU452</f>
        <v>bc</v>
      </c>
      <c r="AT514" s="1">
        <f t="shared" si="380"/>
        <v>46.0652289507157</v>
      </c>
      <c r="AU514" s="1">
        <f>AX452</f>
        <v>0.300922836087871</v>
      </c>
      <c r="AV514" s="1" t="str">
        <f>AY452</f>
        <v>d</v>
      </c>
      <c r="BG514" s="1">
        <f t="shared" si="381"/>
        <v>7.4378484582588</v>
      </c>
      <c r="BH514" s="1">
        <f>BG452</f>
        <v>0.0515682634564739</v>
      </c>
      <c r="BI514" s="1" t="str">
        <f>BH452</f>
        <v>bc</v>
      </c>
      <c r="BJ514" s="1">
        <f t="shared" si="382"/>
        <v>17.9178908788923</v>
      </c>
      <c r="BK514" s="1">
        <f>BK452</f>
        <v>0.00646271432684711</v>
      </c>
      <c r="BL514" s="1" t="str">
        <f>BL452</f>
        <v>b</v>
      </c>
      <c r="BM514" s="1">
        <f t="shared" si="383"/>
        <v>29.8899767551076</v>
      </c>
      <c r="BN514" s="1">
        <f>BO452</f>
        <v>0.0197400449130787</v>
      </c>
      <c r="BO514" s="1" t="str">
        <f>BP452</f>
        <v>de</v>
      </c>
      <c r="BP514" s="1">
        <f t="shared" si="384"/>
        <v>40.9158083791388</v>
      </c>
      <c r="BQ514" s="1">
        <f>BU452</f>
        <v>0.050287112074159</v>
      </c>
      <c r="BR514" s="1" t="str">
        <f>BV452</f>
        <v>c</v>
      </c>
      <c r="BS514" s="1">
        <f t="shared" si="385"/>
        <v>49.2141697852495</v>
      </c>
      <c r="BT514" s="1">
        <f>CC452</f>
        <v>0.0444419058031974</v>
      </c>
      <c r="BU514" s="1" t="str">
        <f>CD452</f>
        <v>cd</v>
      </c>
      <c r="CJ514" s="1">
        <f t="shared" si="386"/>
        <v>7.33511814150761</v>
      </c>
      <c r="CK514" s="1">
        <f>CJ452</f>
        <v>0.051214669702924</v>
      </c>
      <c r="CL514" s="1" t="str">
        <f>CK452</f>
        <v>cd</v>
      </c>
      <c r="CM514" s="1">
        <f t="shared" si="387"/>
        <v>17.8058113298187</v>
      </c>
      <c r="CN514" s="1">
        <f>CN452</f>
        <v>0.00959957794500843</v>
      </c>
      <c r="CO514" s="1" t="str">
        <f>CO452</f>
        <v>abc</v>
      </c>
      <c r="CP514" s="1">
        <f t="shared" si="388"/>
        <v>29.7750301011425</v>
      </c>
      <c r="CQ514" s="1">
        <f>CR452</f>
        <v>0.00651309181788374</v>
      </c>
      <c r="CR514" s="1" t="str">
        <f>CS452</f>
        <v>cd</v>
      </c>
      <c r="CS514" s="1">
        <f t="shared" si="389"/>
        <v>40.7866668641919</v>
      </c>
      <c r="CT514" s="1">
        <f>CV452</f>
        <v>0.0507933727675928</v>
      </c>
      <c r="CU514" s="1" t="str">
        <f>CW452</f>
        <v>c</v>
      </c>
      <c r="CV514" s="1">
        <f t="shared" si="390"/>
        <v>49.0894387259282</v>
      </c>
      <c r="CW514" s="1">
        <f>CZ452</f>
        <v>0.048583645613018</v>
      </c>
      <c r="CX514" s="1" t="str">
        <f>DA452</f>
        <v>cd</v>
      </c>
    </row>
    <row r="515" spans="3:102">
      <c r="C515" s="1" t="str">
        <f t="shared" si="370"/>
        <v>T4R3</v>
      </c>
      <c r="E515" s="1">
        <f t="shared" si="371"/>
        <v>8.30735162950677</v>
      </c>
      <c r="F515" s="1">
        <f>E453</f>
        <v>0.0775109883110651</v>
      </c>
      <c r="G515" s="1" t="str">
        <f>F453</f>
        <v>b</v>
      </c>
      <c r="H515" s="1">
        <f t="shared" si="372"/>
        <v>17.4744581520867</v>
      </c>
      <c r="I515" s="1">
        <f>I453</f>
        <v>0.0373884332396407</v>
      </c>
      <c r="J515" s="1" t="str">
        <f>J453</f>
        <v>a</v>
      </c>
      <c r="K515" s="1">
        <f t="shared" si="373"/>
        <v>29.1474409880414</v>
      </c>
      <c r="L515" s="1">
        <f>M453</f>
        <v>0.142821370706396</v>
      </c>
      <c r="M515" s="1" t="str">
        <f>N453</f>
        <v>b</v>
      </c>
      <c r="N515" s="1">
        <f t="shared" si="374"/>
        <v>39.2800991575807</v>
      </c>
      <c r="O515" s="1">
        <f>S453</f>
        <v>0.23942459383507</v>
      </c>
      <c r="P515" s="1" t="str">
        <f>T453</f>
        <v>a</v>
      </c>
      <c r="Q515" s="1">
        <f t="shared" si="375"/>
        <v>47.0795969623114</v>
      </c>
      <c r="R515" s="1">
        <f>AA453</f>
        <v>0.0578481368356042</v>
      </c>
      <c r="S515" s="1" t="str">
        <f>AB453</f>
        <v>ab</v>
      </c>
      <c r="AH515" s="1">
        <f t="shared" si="376"/>
        <v>8.12865737856693</v>
      </c>
      <c r="AI515" s="1">
        <f>AH453</f>
        <v>0.12292383062354</v>
      </c>
      <c r="AJ515" s="1" t="str">
        <f>AI453</f>
        <v>b</v>
      </c>
      <c r="AK515" s="1">
        <f t="shared" si="377"/>
        <v>17.3543908954336</v>
      </c>
      <c r="AL515" s="1">
        <f>AL453</f>
        <v>0.0440828016150827</v>
      </c>
      <c r="AM515" s="1" t="str">
        <f>AM453</f>
        <v>a</v>
      </c>
      <c r="AN515" s="1">
        <f t="shared" si="378"/>
        <v>29.0390498321381</v>
      </c>
      <c r="AO515" s="1">
        <f>AP453</f>
        <v>0.147255479913319</v>
      </c>
      <c r="AP515" s="1" t="str">
        <f>AQ453</f>
        <v>b</v>
      </c>
      <c r="AQ515" s="1">
        <f t="shared" si="379"/>
        <v>39.1721903471031</v>
      </c>
      <c r="AR515" s="1">
        <f>AT453</f>
        <v>0.280881754898968</v>
      </c>
      <c r="AS515" s="1" t="str">
        <f>AU453</f>
        <v>a</v>
      </c>
      <c r="AT515" s="1">
        <f t="shared" si="380"/>
        <v>46.9627827474868</v>
      </c>
      <c r="AU515" s="1">
        <f>AX453</f>
        <v>0.0639744023472624</v>
      </c>
      <c r="AV515" s="1" t="str">
        <f>AY453</f>
        <v>ab</v>
      </c>
      <c r="BG515" s="1">
        <f t="shared" si="381"/>
        <v>7.60521875938269</v>
      </c>
      <c r="BH515" s="1">
        <f>BG453</f>
        <v>0.025903038213503</v>
      </c>
      <c r="BI515" s="1" t="str">
        <f>BH453</f>
        <v>a</v>
      </c>
      <c r="BJ515" s="1">
        <f t="shared" si="382"/>
        <v>17.9741891930081</v>
      </c>
      <c r="BK515" s="1">
        <f>BK453</f>
        <v>0.00928876258718061</v>
      </c>
      <c r="BL515" s="1" t="str">
        <f>BL453</f>
        <v>a</v>
      </c>
      <c r="BM515" s="1">
        <f t="shared" si="383"/>
        <v>30.1396440262786</v>
      </c>
      <c r="BN515" s="1">
        <f>BO453</f>
        <v>0.0362487658744954</v>
      </c>
      <c r="BO515" s="1" t="str">
        <f>BP453</f>
        <v>bc</v>
      </c>
      <c r="BP515" s="1">
        <f t="shared" si="384"/>
        <v>41.858905330271</v>
      </c>
      <c r="BQ515" s="1">
        <f>BU453</f>
        <v>0.0186756043644322</v>
      </c>
      <c r="BR515" s="1" t="str">
        <f>BV453</f>
        <v>a</v>
      </c>
      <c r="BS515" s="1">
        <f t="shared" si="385"/>
        <v>49.6858306024151</v>
      </c>
      <c r="BT515" s="1">
        <f>CC453</f>
        <v>0.0921658858450953</v>
      </c>
      <c r="BU515" s="1" t="str">
        <f>CD453</f>
        <v>b</v>
      </c>
      <c r="CJ515" s="1">
        <f t="shared" si="386"/>
        <v>7.48459266533438</v>
      </c>
      <c r="CK515" s="1">
        <f>CJ453</f>
        <v>0.0252202152295449</v>
      </c>
      <c r="CL515" s="1" t="str">
        <f>CK453</f>
        <v>ab</v>
      </c>
      <c r="CM515" s="1">
        <f t="shared" si="387"/>
        <v>17.863096270897</v>
      </c>
      <c r="CN515" s="1">
        <f>CN453</f>
        <v>0.0377893863294204</v>
      </c>
      <c r="CO515" s="1" t="str">
        <f>CO453</f>
        <v>a</v>
      </c>
      <c r="CP515" s="1">
        <f t="shared" si="388"/>
        <v>30.0140272693404</v>
      </c>
      <c r="CQ515" s="1">
        <f>CR453</f>
        <v>0.0274654521303592</v>
      </c>
      <c r="CR515" s="1" t="str">
        <f>CS453</f>
        <v>abc</v>
      </c>
      <c r="CS515" s="1">
        <f t="shared" si="389"/>
        <v>41.7251166032007</v>
      </c>
      <c r="CT515" s="1">
        <f>CV453</f>
        <v>0.0105853165989076</v>
      </c>
      <c r="CU515" s="1" t="str">
        <f>CW453</f>
        <v>a</v>
      </c>
      <c r="CV515" s="1">
        <f t="shared" si="390"/>
        <v>49.5577306835888</v>
      </c>
      <c r="CW515" s="1">
        <f>CZ453</f>
        <v>0.0967724614597969</v>
      </c>
      <c r="CX515" s="1" t="str">
        <f>DA453</f>
        <v>b</v>
      </c>
    </row>
    <row r="516" spans="3:100">
      <c r="C516" s="1" t="str">
        <f t="shared" si="370"/>
        <v>AverageT4</v>
      </c>
      <c r="E516" s="1">
        <f t="shared" si="371"/>
        <v>8.0832437632245</v>
      </c>
      <c r="F516" s="1">
        <f>E454</f>
        <v>0</v>
      </c>
      <c r="H516" s="1">
        <f t="shared" si="372"/>
        <v>17.2275133274721</v>
      </c>
      <c r="K516" s="1">
        <f t="shared" si="373"/>
        <v>28.5678769348231</v>
      </c>
      <c r="N516" s="1">
        <f t="shared" si="374"/>
        <v>38.2953039603565</v>
      </c>
      <c r="Q516" s="1">
        <f t="shared" si="375"/>
        <v>46.4645435985153</v>
      </c>
      <c r="AH516" s="1">
        <f t="shared" si="376"/>
        <v>7.87654074075647</v>
      </c>
      <c r="AK516" s="1">
        <f t="shared" si="377"/>
        <v>17.1039269574698</v>
      </c>
      <c r="AN516" s="1">
        <f t="shared" si="378"/>
        <v>28.4457842895366</v>
      </c>
      <c r="AQ516" s="1">
        <f t="shared" si="379"/>
        <v>38.1861328696381</v>
      </c>
      <c r="AT516" s="1">
        <f t="shared" si="380"/>
        <v>46.3451293575351</v>
      </c>
      <c r="BG516" s="1">
        <f t="shared" si="381"/>
        <v>7.4527040358082</v>
      </c>
      <c r="BJ516" s="1">
        <f t="shared" si="382"/>
        <v>17.9394245352777</v>
      </c>
      <c r="BM516" s="1">
        <f t="shared" si="383"/>
        <v>29.9790106393753</v>
      </c>
      <c r="BP516" s="1">
        <f t="shared" si="384"/>
        <v>41.2418484737431</v>
      </c>
      <c r="BS516" s="1">
        <f t="shared" si="385"/>
        <v>49.381324702737</v>
      </c>
      <c r="CJ516" s="1">
        <f t="shared" si="386"/>
        <v>7.34020777341817</v>
      </c>
      <c r="CM516" s="1">
        <f t="shared" si="387"/>
        <v>17.8248918151559</v>
      </c>
      <c r="CP516" s="1">
        <f t="shared" si="388"/>
        <v>29.8543385364615</v>
      </c>
      <c r="CS516" s="1">
        <f t="shared" si="389"/>
        <v>41.1140996689806</v>
      </c>
      <c r="CV516" s="1">
        <f t="shared" si="390"/>
        <v>49.2559778286263</v>
      </c>
    </row>
    <row r="533" spans="3:102">
      <c r="C533" s="1" t="str">
        <f t="shared" ref="C533:C547" si="392">B471</f>
        <v>T1R1</v>
      </c>
      <c r="E533" s="1">
        <f t="shared" ref="E532:E547" si="393">F471</f>
        <v>5.02388321230426</v>
      </c>
      <c r="F533" s="1">
        <f>G471</f>
        <v>0.0657973405523945</v>
      </c>
      <c r="G533" s="1" t="str">
        <f>H471</f>
        <v>c</v>
      </c>
      <c r="H533" s="1">
        <f t="shared" ref="H532:H547" si="394">J471</f>
        <v>13.6225273964307</v>
      </c>
      <c r="I533" s="1">
        <f>K471</f>
        <v>0.30991040304056</v>
      </c>
      <c r="J533" s="1" t="str">
        <f>L471</f>
        <v>b</v>
      </c>
      <c r="K533" s="1">
        <f t="shared" ref="K532:K547" si="395">N471</f>
        <v>24.8862978600347</v>
      </c>
      <c r="L533" s="1">
        <f>O471</f>
        <v>0.0310067456023308</v>
      </c>
      <c r="M533" s="1" t="str">
        <f>P471</f>
        <v>a</v>
      </c>
      <c r="N533" s="1">
        <f t="shared" ref="N532:N547" si="396">U471</f>
        <v>32.5434774352464</v>
      </c>
      <c r="O533" s="1">
        <f>V471</f>
        <v>0.0844733896684342</v>
      </c>
      <c r="P533" s="1" t="str">
        <f>W471</f>
        <v>bc</v>
      </c>
      <c r="Q533" s="1">
        <f t="shared" ref="Q532:Q547" si="397">AC471</f>
        <v>40.0716054041609</v>
      </c>
      <c r="R533" s="1">
        <f>AD471</f>
        <v>0.683691200754264</v>
      </c>
      <c r="S533" s="1" t="str">
        <f>AE471</f>
        <v>a</v>
      </c>
      <c r="AH533" s="1">
        <f t="shared" ref="AH532:AH547" si="398">AI471</f>
        <v>4.92537405335068</v>
      </c>
      <c r="AI533" s="1">
        <f>AJ471</f>
        <v>0.090147089203004</v>
      </c>
      <c r="AJ533" s="1" t="str">
        <f>AK471</f>
        <v>c</v>
      </c>
      <c r="AK533" s="1">
        <f t="shared" ref="AK532:AK547" si="399">AM471</f>
        <v>13.5187308990728</v>
      </c>
      <c r="AL533" s="1">
        <f>AN471</f>
        <v>0.287229518296682</v>
      </c>
      <c r="AM533" s="1" t="str">
        <f>AO471</f>
        <v>b</v>
      </c>
      <c r="AN533" s="1">
        <f t="shared" ref="AN532:AN547" si="400">AQ471</f>
        <v>24.8200678397286</v>
      </c>
      <c r="AO533" s="1">
        <f>AR471</f>
        <v>0.0111700202599634</v>
      </c>
      <c r="AP533" s="1" t="str">
        <f>AS471</f>
        <v>a</v>
      </c>
      <c r="AQ533" s="1">
        <f t="shared" ref="AQ532:AQ547" si="401">AU471</f>
        <v>32.5022256028848</v>
      </c>
      <c r="AR533" s="1">
        <f>AV471</f>
        <v>0.137953206215479</v>
      </c>
      <c r="AS533" s="1" t="str">
        <f>AW471</f>
        <v>b</v>
      </c>
      <c r="AT533" s="1">
        <f t="shared" ref="AT532:AT547" si="402">AZ471</f>
        <v>39.9426385083507</v>
      </c>
      <c r="AU533" s="1">
        <f>BA471</f>
        <v>0.6910783823153</v>
      </c>
      <c r="AV533" s="1" t="str">
        <f>BB471</f>
        <v>a</v>
      </c>
      <c r="BG533" s="1">
        <f t="shared" ref="BG532:BG547" si="403">BH471</f>
        <v>4.38053368715907</v>
      </c>
      <c r="BH533" s="1">
        <f>BI471</f>
        <v>0.0703493013344158</v>
      </c>
      <c r="BI533" s="1" t="str">
        <f>BJ471</f>
        <v>cd</v>
      </c>
      <c r="BJ533" s="1">
        <f t="shared" ref="BJ532:BJ547" si="404">BL471</f>
        <v>13.8289573920276</v>
      </c>
      <c r="BK533" s="1">
        <f>BM471</f>
        <v>0.0293120617400879</v>
      </c>
      <c r="BL533" s="1" t="str">
        <f>BN471</f>
        <v>abc</v>
      </c>
      <c r="BM533" s="1">
        <f t="shared" ref="BM532:BM547" si="405">BP471</f>
        <v>25.4003228085046</v>
      </c>
      <c r="BN533" s="1">
        <f>BQ471</f>
        <v>0.0443282863130655</v>
      </c>
      <c r="BO533" s="1" t="str">
        <f>BR471</f>
        <v>bc</v>
      </c>
      <c r="BP533" s="1">
        <f t="shared" ref="BP532:BP547" si="406">BX471</f>
        <v>34.5787970221061</v>
      </c>
      <c r="BQ533" s="1">
        <f>BY471</f>
        <v>0.0935175391919172</v>
      </c>
      <c r="BR533" s="1" t="str">
        <f>BZ471</f>
        <v>b</v>
      </c>
      <c r="BS533" s="1">
        <f t="shared" ref="BS532:BS547" si="407">CF471</f>
        <v>42.7656883247322</v>
      </c>
      <c r="BT533" s="1">
        <f>CG471</f>
        <v>0.142693807852489</v>
      </c>
      <c r="BU533" s="1" t="str">
        <f>CH471</f>
        <v>a</v>
      </c>
      <c r="CJ533" s="1">
        <f t="shared" ref="CJ532:CJ547" si="408">CK471</f>
        <v>4.23692299601833</v>
      </c>
      <c r="CK533" s="1">
        <f>CL471</f>
        <v>0.107613614100133</v>
      </c>
      <c r="CL533" s="1" t="str">
        <f>CM471</f>
        <v>def</v>
      </c>
      <c r="CM533" s="1">
        <f t="shared" ref="CM532:CM547" si="409">CO471</f>
        <v>13.6941605237198</v>
      </c>
      <c r="CN533" s="1">
        <f>CP471</f>
        <v>0.0412673148716548</v>
      </c>
      <c r="CO533" s="1" t="str">
        <f>CQ471</f>
        <v>ab</v>
      </c>
      <c r="CP533" s="1">
        <f t="shared" ref="CP532:CP547" si="410">CS471</f>
        <v>25.2719049511877</v>
      </c>
      <c r="CQ533" s="1">
        <f>CT471</f>
        <v>0.0186012344842842</v>
      </c>
      <c r="CR533" s="1" t="str">
        <f>CU471</f>
        <v>bc</v>
      </c>
      <c r="CS533" s="1">
        <f t="shared" ref="CS532:CS547" si="411">CW471</f>
        <v>34.4709244554091</v>
      </c>
      <c r="CT533" s="1">
        <f>CX471</f>
        <v>0.0613454009922552</v>
      </c>
      <c r="CU533" s="1" t="str">
        <f>CY471</f>
        <v>b</v>
      </c>
      <c r="CV533" s="1">
        <f t="shared" ref="CV532:CV547" si="412">DB471</f>
        <v>42.6364183533496</v>
      </c>
      <c r="CW533" s="1">
        <f>DC471</f>
        <v>0.13777455799046</v>
      </c>
      <c r="CX533" s="1" t="str">
        <f>DD471</f>
        <v>a</v>
      </c>
    </row>
    <row r="534" spans="3:102">
      <c r="C534" s="1" t="str">
        <f t="shared" si="392"/>
        <v>T2R2</v>
      </c>
      <c r="E534" s="1">
        <f t="shared" si="393"/>
        <v>5.07003428853929</v>
      </c>
      <c r="F534" s="1">
        <f>G472</f>
        <v>0.0887057108671077</v>
      </c>
      <c r="G534" s="1" t="str">
        <f>H472</f>
        <v>c</v>
      </c>
      <c r="H534" s="1">
        <f t="shared" si="394"/>
        <v>13.4577250185391</v>
      </c>
      <c r="I534" s="1">
        <f>K472</f>
        <v>0.36576695509963</v>
      </c>
      <c r="J534" s="1" t="str">
        <f>L472</f>
        <v>b</v>
      </c>
      <c r="K534" s="1">
        <f t="shared" si="395"/>
        <v>24.8521239257358</v>
      </c>
      <c r="L534" s="1">
        <f>O472</f>
        <v>0.103660042484376</v>
      </c>
      <c r="M534" s="1" t="str">
        <f>P472</f>
        <v>a</v>
      </c>
      <c r="N534" s="1">
        <f t="shared" si="396"/>
        <v>32.3534932379821</v>
      </c>
      <c r="O534" s="1">
        <f>V472</f>
        <v>0.0887150441841989</v>
      </c>
      <c r="P534" s="1" t="str">
        <f>W472</f>
        <v>c</v>
      </c>
      <c r="Q534" s="1">
        <f t="shared" si="397"/>
        <v>40.4551194338633</v>
      </c>
      <c r="R534" s="1">
        <f>AD472</f>
        <v>0.338382291568776</v>
      </c>
      <c r="S534" s="1" t="str">
        <f>AE472</f>
        <v>a</v>
      </c>
      <c r="AH534" s="1">
        <f t="shared" si="398"/>
        <v>4.93013182946134</v>
      </c>
      <c r="AI534" s="1">
        <f>AJ472</f>
        <v>0.0566810644082079</v>
      </c>
      <c r="AJ534" s="1" t="str">
        <f>AK472</f>
        <v>c</v>
      </c>
      <c r="AK534" s="1">
        <f t="shared" si="399"/>
        <v>13.3496320314053</v>
      </c>
      <c r="AL534" s="1">
        <f>AN472</f>
        <v>0.401669499678392</v>
      </c>
      <c r="AM534" s="1" t="str">
        <f>AO472</f>
        <v>b</v>
      </c>
      <c r="AN534" s="1">
        <f t="shared" si="400"/>
        <v>24.7380030692224</v>
      </c>
      <c r="AO534" s="1">
        <f>AR472</f>
        <v>0.060496850195203</v>
      </c>
      <c r="AP534" s="1" t="str">
        <f>AS472</f>
        <v>a</v>
      </c>
      <c r="AQ534" s="1">
        <f t="shared" si="401"/>
        <v>32.2756929035144</v>
      </c>
      <c r="AR534" s="1">
        <f>AV472</f>
        <v>0.137534016886794</v>
      </c>
      <c r="AS534" s="1" t="str">
        <f>AW472</f>
        <v>b</v>
      </c>
      <c r="AT534" s="1">
        <f t="shared" si="402"/>
        <v>40.3319151257296</v>
      </c>
      <c r="AU534" s="1">
        <f>BA472</f>
        <v>0.318446035629754</v>
      </c>
      <c r="AV534" s="1" t="str">
        <f>BB472</f>
        <v>a</v>
      </c>
      <c r="BG534" s="1">
        <f t="shared" si="403"/>
        <v>4.32081130513322</v>
      </c>
      <c r="BH534" s="1">
        <f>BI472</f>
        <v>0.0449546706430129</v>
      </c>
      <c r="BI534" s="1" t="str">
        <f>BJ472</f>
        <v>d</v>
      </c>
      <c r="BJ534" s="1">
        <f t="shared" si="404"/>
        <v>13.8249784412684</v>
      </c>
      <c r="BK534" s="1">
        <f>BM472</f>
        <v>0.00999259210127931</v>
      </c>
      <c r="BL534" s="1" t="str">
        <f>BN472</f>
        <v>abc</v>
      </c>
      <c r="BM534" s="1">
        <f t="shared" si="405"/>
        <v>25.3264931384217</v>
      </c>
      <c r="BN534" s="1">
        <f>BQ472</f>
        <v>0.0982147226722308</v>
      </c>
      <c r="BO534" s="1" t="str">
        <f>BR472</f>
        <v>cd</v>
      </c>
      <c r="BP534" s="1">
        <f t="shared" si="406"/>
        <v>34.4704099563122</v>
      </c>
      <c r="BQ534" s="1">
        <f>BY472</f>
        <v>0.11689973258029</v>
      </c>
      <c r="BR534" s="1" t="str">
        <f>BZ472</f>
        <v>bcd</v>
      </c>
      <c r="BS534" s="1">
        <f t="shared" si="407"/>
        <v>42.6675548904602</v>
      </c>
      <c r="BT534" s="1">
        <f>CG472</f>
        <v>0.145044610366525</v>
      </c>
      <c r="BU534" s="1" t="str">
        <f>CH472</f>
        <v>ab</v>
      </c>
      <c r="CJ534" s="1">
        <f t="shared" si="408"/>
        <v>4.18502781901954</v>
      </c>
      <c r="CK534" s="1">
        <f>CL472</f>
        <v>0.0628437625544125</v>
      </c>
      <c r="CL534" s="1" t="str">
        <f>CM472</f>
        <v>f</v>
      </c>
      <c r="CM534" s="1">
        <f t="shared" si="409"/>
        <v>13.7209765127314</v>
      </c>
      <c r="CN534" s="1">
        <f>CP472</f>
        <v>0.0247141205249168</v>
      </c>
      <c r="CO534" s="1" t="str">
        <f>CQ472</f>
        <v>ab</v>
      </c>
      <c r="CP534" s="1">
        <f t="shared" si="410"/>
        <v>25.1930672631646</v>
      </c>
      <c r="CQ534" s="1">
        <f>CT472</f>
        <v>0.0743700324703465</v>
      </c>
      <c r="CR534" s="1" t="str">
        <f>CU472</f>
        <v>cd</v>
      </c>
      <c r="CS534" s="1">
        <f t="shared" si="411"/>
        <v>34.3495375794446</v>
      </c>
      <c r="CT534" s="1">
        <f>CX472</f>
        <v>0.124832550080142</v>
      </c>
      <c r="CU534" s="1" t="str">
        <f>CY472</f>
        <v>bcd</v>
      </c>
      <c r="CV534" s="1">
        <f t="shared" si="412"/>
        <v>42.5533987313117</v>
      </c>
      <c r="CW534" s="1">
        <f>DC472</f>
        <v>0.147326941152731</v>
      </c>
      <c r="CX534" s="1" t="str">
        <f>DD472</f>
        <v>a</v>
      </c>
    </row>
    <row r="535" spans="3:100">
      <c r="C535" s="1" t="str">
        <f t="shared" si="392"/>
        <v>AverageT1</v>
      </c>
      <c r="E535" s="1">
        <f t="shared" si="393"/>
        <v>5.04695875042178</v>
      </c>
      <c r="H535" s="1">
        <f t="shared" si="394"/>
        <v>13.5401262074849</v>
      </c>
      <c r="K535" s="1">
        <f t="shared" si="395"/>
        <v>24.8692108928852</v>
      </c>
      <c r="N535" s="1">
        <f t="shared" si="396"/>
        <v>32.4484853366143</v>
      </c>
      <c r="Q535" s="1">
        <f t="shared" si="397"/>
        <v>40.2633624190121</v>
      </c>
      <c r="AH535" s="1">
        <f t="shared" si="398"/>
        <v>4.92775294140601</v>
      </c>
      <c r="AK535" s="1">
        <f t="shared" si="399"/>
        <v>13.434181465239</v>
      </c>
      <c r="AN535" s="1">
        <f t="shared" si="400"/>
        <v>24.7790354544755</v>
      </c>
      <c r="AQ535" s="1">
        <f t="shared" si="401"/>
        <v>32.3889592531996</v>
      </c>
      <c r="AT535" s="1">
        <f t="shared" si="402"/>
        <v>40.1372768170402</v>
      </c>
      <c r="BG535" s="1">
        <f t="shared" si="403"/>
        <v>4.35067249614615</v>
      </c>
      <c r="BJ535" s="1">
        <f t="shared" si="404"/>
        <v>13.826967916648</v>
      </c>
      <c r="BM535" s="1">
        <f t="shared" si="405"/>
        <v>25.3634079734631</v>
      </c>
      <c r="BP535" s="1">
        <f t="shared" si="406"/>
        <v>34.5246034892091</v>
      </c>
      <c r="BS535" s="1">
        <f t="shared" si="407"/>
        <v>42.7166216075962</v>
      </c>
      <c r="CJ535" s="1">
        <f t="shared" si="408"/>
        <v>4.21097540751893</v>
      </c>
      <c r="CM535" s="1">
        <f t="shared" si="409"/>
        <v>13.7075685182256</v>
      </c>
      <c r="CP535" s="1">
        <f t="shared" si="410"/>
        <v>25.2324861071761</v>
      </c>
      <c r="CS535" s="1">
        <f t="shared" si="411"/>
        <v>34.4102310174268</v>
      </c>
      <c r="CV535" s="1">
        <f t="shared" si="412"/>
        <v>42.5949085423307</v>
      </c>
    </row>
    <row r="536" spans="3:102">
      <c r="C536" s="1" t="str">
        <f t="shared" si="392"/>
        <v>T2R1</v>
      </c>
      <c r="E536" s="1">
        <f t="shared" si="393"/>
        <v>4.99913360611991</v>
      </c>
      <c r="F536" s="1">
        <f>G474</f>
        <v>0.106896580634907</v>
      </c>
      <c r="G536" s="1" t="str">
        <f>H474</f>
        <v>c</v>
      </c>
      <c r="H536" s="1">
        <f t="shared" si="394"/>
        <v>13.5137683863177</v>
      </c>
      <c r="I536" s="1">
        <f>K474</f>
        <v>0.250675413714947</v>
      </c>
      <c r="J536" s="1" t="str">
        <f>L474</f>
        <v>b</v>
      </c>
      <c r="K536" s="1">
        <f t="shared" si="395"/>
        <v>24.2401150326797</v>
      </c>
      <c r="L536" s="1">
        <f>O474</f>
        <v>0.195112693324254</v>
      </c>
      <c r="M536" s="1" t="str">
        <f>P474</f>
        <v>c</v>
      </c>
      <c r="N536" s="1">
        <f t="shared" si="396"/>
        <v>32.5354362359313</v>
      </c>
      <c r="O536" s="1">
        <f>V474</f>
        <v>0.0868955858536013</v>
      </c>
      <c r="P536" s="1" t="str">
        <f>W474</f>
        <v>bc</v>
      </c>
      <c r="Q536" s="1">
        <f t="shared" si="397"/>
        <v>39.0148971845087</v>
      </c>
      <c r="R536" s="1">
        <f>AD474</f>
        <v>0.682279651471168</v>
      </c>
      <c r="S536" s="1" t="str">
        <f>AE474</f>
        <v>bc</v>
      </c>
      <c r="AH536" s="1">
        <f t="shared" si="398"/>
        <v>4.85344048922965</v>
      </c>
      <c r="AI536" s="1">
        <f>AJ474</f>
        <v>0.0980090354500687</v>
      </c>
      <c r="AJ536" s="1" t="str">
        <f>AK474</f>
        <v>c</v>
      </c>
      <c r="AK536" s="1">
        <f t="shared" si="399"/>
        <v>13.3737434859804</v>
      </c>
      <c r="AL536" s="1">
        <f>AN474</f>
        <v>0.250016836122383</v>
      </c>
      <c r="AM536" s="1" t="str">
        <f>AO474</f>
        <v>b</v>
      </c>
      <c r="AN536" s="1">
        <f t="shared" si="400"/>
        <v>24.1146915439536</v>
      </c>
      <c r="AO536" s="1">
        <f>AR474</f>
        <v>0.179348008736416</v>
      </c>
      <c r="AP536" s="1" t="str">
        <f>AS474</f>
        <v>c</v>
      </c>
      <c r="AQ536" s="1">
        <f t="shared" si="401"/>
        <v>32.3836513830637</v>
      </c>
      <c r="AR536" s="1">
        <f>AV474</f>
        <v>0.0581189471938367</v>
      </c>
      <c r="AS536" s="1" t="str">
        <f>AW474</f>
        <v>b</v>
      </c>
      <c r="AT536" s="1">
        <f t="shared" si="402"/>
        <v>38.891366711153</v>
      </c>
      <c r="AU536" s="1">
        <f>BA474</f>
        <v>0.658149137002304</v>
      </c>
      <c r="AV536" s="1" t="str">
        <f>BB474</f>
        <v>bc</v>
      </c>
      <c r="BG536" s="1">
        <f t="shared" si="403"/>
        <v>4.31241461454935</v>
      </c>
      <c r="BH536" s="1">
        <f>BI474</f>
        <v>0.0358262070933927</v>
      </c>
      <c r="BI536" s="1" t="str">
        <f>BJ474</f>
        <v>d</v>
      </c>
      <c r="BJ536" s="1">
        <f t="shared" si="404"/>
        <v>13.8106575963719</v>
      </c>
      <c r="BK536" s="1">
        <f>BM474</f>
        <v>0.0610668163695921</v>
      </c>
      <c r="BL536" s="1" t="str">
        <f>BN474</f>
        <v>c</v>
      </c>
      <c r="BM536" s="1">
        <f t="shared" si="405"/>
        <v>25.1480693171476</v>
      </c>
      <c r="BN536" s="1">
        <f>BQ474</f>
        <v>0.113996048417197</v>
      </c>
      <c r="BO536" s="1" t="str">
        <f>BR474</f>
        <v>e</v>
      </c>
      <c r="BP536" s="1">
        <f t="shared" si="406"/>
        <v>34.7515160300548</v>
      </c>
      <c r="BQ536" s="1">
        <f>BY474</f>
        <v>0.117038349389832</v>
      </c>
      <c r="BR536" s="1" t="str">
        <f>BZ474</f>
        <v>a</v>
      </c>
      <c r="BS536" s="1">
        <f t="shared" si="407"/>
        <v>42.6481590843726</v>
      </c>
      <c r="BT536" s="1">
        <f>CG474</f>
        <v>0.147860555690275</v>
      </c>
      <c r="BU536" s="1" t="str">
        <f>CH474</f>
        <v>ab</v>
      </c>
      <c r="CJ536" s="1">
        <f t="shared" si="408"/>
        <v>4.20334969420854</v>
      </c>
      <c r="CK536" s="1">
        <f>CL474</f>
        <v>0.0180626955693624</v>
      </c>
      <c r="CL536" s="1" t="str">
        <f>CM474</f>
        <v>ef</v>
      </c>
      <c r="CM536" s="1">
        <f t="shared" si="409"/>
        <v>13.7000837668401</v>
      </c>
      <c r="CN536" s="1">
        <f>CP474</f>
        <v>0.0275009219003567</v>
      </c>
      <c r="CO536" s="1" t="str">
        <f>CQ474</f>
        <v>ab</v>
      </c>
      <c r="CP536" s="1">
        <f t="shared" si="410"/>
        <v>25.0824135573245</v>
      </c>
      <c r="CQ536" s="1">
        <f>CT474</f>
        <v>0.111601076936853</v>
      </c>
      <c r="CR536" s="1" t="str">
        <f>CU474</f>
        <v>de</v>
      </c>
      <c r="CS536" s="1">
        <f t="shared" si="411"/>
        <v>34.6647838314505</v>
      </c>
      <c r="CT536" s="1">
        <f>CX474</f>
        <v>0.119859337025075</v>
      </c>
      <c r="CU536" s="1" t="str">
        <f>CY474</f>
        <v>a</v>
      </c>
      <c r="CV536" s="1">
        <f t="shared" si="412"/>
        <v>42.5329473203272</v>
      </c>
      <c r="CW536" s="1">
        <f>DC474</f>
        <v>0.147178675080528</v>
      </c>
      <c r="CX536" s="1" t="str">
        <f>DD474</f>
        <v>ab</v>
      </c>
    </row>
    <row r="537" spans="3:102">
      <c r="C537" s="1" t="str">
        <f t="shared" si="392"/>
        <v>T2R2</v>
      </c>
      <c r="E537" s="1">
        <f t="shared" si="393"/>
        <v>5.08605388123737</v>
      </c>
      <c r="F537" s="1">
        <f>G475</f>
        <v>0.120363748373841</v>
      </c>
      <c r="G537" s="1" t="str">
        <f>H475</f>
        <v>c</v>
      </c>
      <c r="H537" s="1">
        <f t="shared" si="394"/>
        <v>13.4672739541161</v>
      </c>
      <c r="I537" s="1">
        <f>K475</f>
        <v>0.262683185456938</v>
      </c>
      <c r="J537" s="1" t="str">
        <f>L475</f>
        <v>b</v>
      </c>
      <c r="K537" s="1">
        <f t="shared" si="395"/>
        <v>24.0465532879819</v>
      </c>
      <c r="L537" s="1">
        <f>O475</f>
        <v>0.128184500987312</v>
      </c>
      <c r="M537" s="1" t="str">
        <f>P475</f>
        <v>d</v>
      </c>
      <c r="N537" s="1">
        <f t="shared" si="396"/>
        <v>31.7048755841859</v>
      </c>
      <c r="O537" s="1">
        <f>V475</f>
        <v>0.369374284038317</v>
      </c>
      <c r="P537" s="1" t="str">
        <f>W475</f>
        <v>d</v>
      </c>
      <c r="Q537" s="1">
        <f t="shared" si="397"/>
        <v>37.7332866678102</v>
      </c>
      <c r="R537" s="1">
        <f>AD475</f>
        <v>0.238862274325928</v>
      </c>
      <c r="S537" s="1" t="str">
        <f>AE475</f>
        <v>d</v>
      </c>
      <c r="AH537" s="1">
        <f t="shared" si="398"/>
        <v>4.9513072588484</v>
      </c>
      <c r="AI537" s="1">
        <f>AJ475</f>
        <v>0.0954998262169847</v>
      </c>
      <c r="AJ537" s="1" t="str">
        <f>AK475</f>
        <v>c</v>
      </c>
      <c r="AK537" s="1">
        <f t="shared" si="399"/>
        <v>13.3611282141187</v>
      </c>
      <c r="AL537" s="1">
        <f>AN475</f>
        <v>0.255272728128405</v>
      </c>
      <c r="AM537" s="1" t="str">
        <f>AO475</f>
        <v>b</v>
      </c>
      <c r="AN537" s="1">
        <f t="shared" si="400"/>
        <v>23.9296996743157</v>
      </c>
      <c r="AO537" s="1">
        <f>AR475</f>
        <v>0.0947312750068864</v>
      </c>
      <c r="AP537" s="1" t="str">
        <f>AS475</f>
        <v>d</v>
      </c>
      <c r="AQ537" s="1">
        <f t="shared" si="401"/>
        <v>31.5717014661106</v>
      </c>
      <c r="AR537" s="1">
        <f>AV475</f>
        <v>0.403090361903713</v>
      </c>
      <c r="AS537" s="1" t="str">
        <f>AW475</f>
        <v>c</v>
      </c>
      <c r="AT537" s="1">
        <f t="shared" si="402"/>
        <v>37.6252421265843</v>
      </c>
      <c r="AU537" s="1">
        <f>BA475</f>
        <v>0.22238132852746</v>
      </c>
      <c r="AV537" s="1" t="str">
        <f>BB475</f>
        <v>d</v>
      </c>
      <c r="BG537" s="1">
        <f t="shared" si="403"/>
        <v>4.37466653231438</v>
      </c>
      <c r="BH537" s="1">
        <f>BI475</f>
        <v>0.0119072484233822</v>
      </c>
      <c r="BI537" s="1" t="str">
        <f>BJ475</f>
        <v>cd</v>
      </c>
      <c r="BJ537" s="1">
        <f t="shared" si="404"/>
        <v>13.8098220787339</v>
      </c>
      <c r="BK537" s="1">
        <f>BM475</f>
        <v>0.0466419910618906</v>
      </c>
      <c r="BL537" s="1" t="str">
        <f>BN475</f>
        <v>c</v>
      </c>
      <c r="BM537" s="1">
        <f t="shared" si="405"/>
        <v>24.966434656064</v>
      </c>
      <c r="BN537" s="1">
        <f>BQ475</f>
        <v>0.0261912088854909</v>
      </c>
      <c r="BO537" s="1" t="str">
        <f>BR475</f>
        <v>f</v>
      </c>
      <c r="BP537" s="1">
        <f t="shared" si="406"/>
        <v>34.3846163227646</v>
      </c>
      <c r="BQ537" s="1">
        <f>BY475</f>
        <v>0.22695509318672</v>
      </c>
      <c r="BR537" s="1" t="str">
        <f>BZ475</f>
        <v>cde</v>
      </c>
      <c r="BS537" s="1">
        <f t="shared" si="407"/>
        <v>42.1170140501316</v>
      </c>
      <c r="BT537" s="1">
        <f>CG475</f>
        <v>0.128608909021062</v>
      </c>
      <c r="BU537" s="1" t="str">
        <f>CH475</f>
        <v>c</v>
      </c>
      <c r="CJ537" s="1">
        <f t="shared" si="408"/>
        <v>4.25576447850557</v>
      </c>
      <c r="CK537" s="1">
        <f>CL475</f>
        <v>0.038097648089641</v>
      </c>
      <c r="CL537" s="1" t="str">
        <f>CM475</f>
        <v>def</v>
      </c>
      <c r="CM537" s="1">
        <f t="shared" si="409"/>
        <v>13.6964496004187</v>
      </c>
      <c r="CN537" s="1">
        <f>CP475</f>
        <v>0.0426111950559755</v>
      </c>
      <c r="CO537" s="1" t="str">
        <f>CQ475</f>
        <v>ab</v>
      </c>
      <c r="CP537" s="1">
        <f t="shared" si="410"/>
        <v>24.8334542976403</v>
      </c>
      <c r="CQ537" s="1">
        <f>CT475</f>
        <v>0.0436719554328659</v>
      </c>
      <c r="CR537" s="1" t="str">
        <f>CU475</f>
        <v>f</v>
      </c>
      <c r="CS537" s="1">
        <f t="shared" si="411"/>
        <v>34.2631934700128</v>
      </c>
      <c r="CT537" s="1">
        <f>CX475</f>
        <v>0.198909230006978</v>
      </c>
      <c r="CU537" s="1" t="str">
        <f>CY475</f>
        <v>cde</v>
      </c>
      <c r="CV537" s="1">
        <f t="shared" si="412"/>
        <v>41.991767990307</v>
      </c>
      <c r="CW537" s="1">
        <f>DC475</f>
        <v>0.141965345772304</v>
      </c>
      <c r="CX537" s="1" t="str">
        <f>DD475</f>
        <v>c</v>
      </c>
    </row>
    <row r="538" spans="3:102">
      <c r="C538" s="1" t="str">
        <f t="shared" si="392"/>
        <v>T2R3</v>
      </c>
      <c r="E538" s="1">
        <f t="shared" si="393"/>
        <v>5.67000826873385</v>
      </c>
      <c r="F538" s="1">
        <f>G476</f>
        <v>0.0714537865754401</v>
      </c>
      <c r="G538" s="1" t="str">
        <f>H476</f>
        <v>a</v>
      </c>
      <c r="H538" s="1">
        <f t="shared" si="394"/>
        <v>13.5621576714675</v>
      </c>
      <c r="I538" s="1">
        <f>K476</f>
        <v>0.392795067104544</v>
      </c>
      <c r="J538" s="1" t="str">
        <f>L476</f>
        <v>b</v>
      </c>
      <c r="K538" s="1">
        <f t="shared" si="395"/>
        <v>22.4000686600221</v>
      </c>
      <c r="L538" s="1">
        <f>O476</f>
        <v>0.137617944062458</v>
      </c>
      <c r="M538" s="1" t="str">
        <f>P476</f>
        <v>f</v>
      </c>
      <c r="N538" s="1">
        <f t="shared" si="396"/>
        <v>29.3027045287443</v>
      </c>
      <c r="O538" s="1">
        <f>V476</f>
        <v>0.167049737831016</v>
      </c>
      <c r="P538" s="1" t="str">
        <f>W476</f>
        <v>e</v>
      </c>
      <c r="Q538" s="1">
        <f t="shared" si="397"/>
        <v>33.5643688151251</v>
      </c>
      <c r="R538" s="1">
        <f>AD476</f>
        <v>0.151664623020034</v>
      </c>
      <c r="S538" s="1" t="str">
        <f>AE476</f>
        <v>e</v>
      </c>
      <c r="AH538" s="1">
        <f t="shared" si="398"/>
        <v>5.53848597359736</v>
      </c>
      <c r="AI538" s="1">
        <f>AJ476</f>
        <v>0.0916498696672381</v>
      </c>
      <c r="AJ538" s="1" t="str">
        <f>AK476</f>
        <v>a</v>
      </c>
      <c r="AK538" s="1">
        <f t="shared" si="399"/>
        <v>13.4617443732914</v>
      </c>
      <c r="AL538" s="1">
        <f>AN476</f>
        <v>0.399315439514392</v>
      </c>
      <c r="AM538" s="1" t="str">
        <f>AO476</f>
        <v>b</v>
      </c>
      <c r="AN538" s="1">
        <f t="shared" si="400"/>
        <v>22.2462712720295</v>
      </c>
      <c r="AO538" s="1">
        <f>AR476</f>
        <v>0.162970088258206</v>
      </c>
      <c r="AP538" s="1" t="str">
        <f>AS476</f>
        <v>f</v>
      </c>
      <c r="AQ538" s="1">
        <f t="shared" si="401"/>
        <v>29.2410093402911</v>
      </c>
      <c r="AR538" s="1">
        <f>AV476</f>
        <v>0.193962201307232</v>
      </c>
      <c r="AS538" s="1" t="str">
        <f>AW476</f>
        <v>d</v>
      </c>
      <c r="AT538" s="1">
        <f t="shared" si="402"/>
        <v>33.4267575005797</v>
      </c>
      <c r="AU538" s="1">
        <f>BA476</f>
        <v>0.14671193827026</v>
      </c>
      <c r="AV538" s="1" t="str">
        <f>BB476</f>
        <v>e</v>
      </c>
      <c r="BG538" s="1">
        <f t="shared" si="403"/>
        <v>4.63860356896382</v>
      </c>
      <c r="BH538" s="1">
        <f>BI476</f>
        <v>0.0446590125607076</v>
      </c>
      <c r="BI538" s="1" t="str">
        <f>BJ476</f>
        <v>ab</v>
      </c>
      <c r="BJ538" s="1">
        <f t="shared" si="404"/>
        <v>13.7003962003962</v>
      </c>
      <c r="BK538" s="1">
        <f>BM476</f>
        <v>0.0864872730743627</v>
      </c>
      <c r="BL538" s="1" t="str">
        <f>BN476</f>
        <v>d</v>
      </c>
      <c r="BM538" s="1">
        <f t="shared" si="405"/>
        <v>24.5552367452063</v>
      </c>
      <c r="BN538" s="1">
        <f>BQ476</f>
        <v>0.0818975895295569</v>
      </c>
      <c r="BO538" s="1" t="str">
        <f>BR476</f>
        <v>g</v>
      </c>
      <c r="BP538" s="1">
        <f t="shared" si="406"/>
        <v>33.1783657720689</v>
      </c>
      <c r="BQ538" s="1">
        <f>BY476</f>
        <v>0.0704362108809598</v>
      </c>
      <c r="BR538" s="1" t="str">
        <f>BZ476</f>
        <v>h</v>
      </c>
      <c r="BS538" s="1">
        <f t="shared" si="407"/>
        <v>40.1501491718391</v>
      </c>
      <c r="BT538" s="1">
        <f>CG476</f>
        <v>0.126821205855102</v>
      </c>
      <c r="BU538" s="1" t="str">
        <f>CH476</f>
        <v>e</v>
      </c>
      <c r="CJ538" s="1">
        <f t="shared" si="408"/>
        <v>4.53987139378065</v>
      </c>
      <c r="CK538" s="1">
        <f>CL476</f>
        <v>0.107285340184827</v>
      </c>
      <c r="CL538" s="1" t="str">
        <f>CM476</f>
        <v>ab</v>
      </c>
      <c r="CM538" s="1">
        <f t="shared" si="409"/>
        <v>13.5688709082032</v>
      </c>
      <c r="CN538" s="1">
        <f>CP476</f>
        <v>0.136098811358477</v>
      </c>
      <c r="CO538" s="1" t="str">
        <f>CQ476</f>
        <v>c</v>
      </c>
      <c r="CP538" s="1">
        <f t="shared" si="410"/>
        <v>24.436871756259</v>
      </c>
      <c r="CQ538" s="1">
        <f>CT476</f>
        <v>0.105177683704498</v>
      </c>
      <c r="CR538" s="1" t="str">
        <f>CU476</f>
        <v>g</v>
      </c>
      <c r="CS538" s="1">
        <f t="shared" si="411"/>
        <v>33.0656153404779</v>
      </c>
      <c r="CT538" s="1">
        <f>CX476</f>
        <v>0.0899177448766365</v>
      </c>
      <c r="CU538" s="1" t="str">
        <f>CY476</f>
        <v>h</v>
      </c>
      <c r="CV538" s="1">
        <f t="shared" si="412"/>
        <v>40.0291016839293</v>
      </c>
      <c r="CW538" s="1">
        <f>DC476</f>
        <v>0.135699557118475</v>
      </c>
      <c r="CX538" s="1" t="str">
        <f>DD476</f>
        <v>e</v>
      </c>
    </row>
    <row r="539" spans="3:100">
      <c r="C539" s="1" t="str">
        <f t="shared" si="392"/>
        <v>AverageT2</v>
      </c>
      <c r="E539" s="1">
        <f t="shared" si="393"/>
        <v>5.25173191869704</v>
      </c>
      <c r="H539" s="1">
        <f t="shared" si="394"/>
        <v>13.5144000039671</v>
      </c>
      <c r="K539" s="1">
        <f t="shared" si="395"/>
        <v>23.5622456602279</v>
      </c>
      <c r="N539" s="1">
        <f t="shared" si="396"/>
        <v>31.1810054496205</v>
      </c>
      <c r="Q539" s="1">
        <f t="shared" si="397"/>
        <v>36.770850889148</v>
      </c>
      <c r="AH539" s="1">
        <f t="shared" si="398"/>
        <v>5.11441124055847</v>
      </c>
      <c r="AK539" s="1">
        <f t="shared" si="399"/>
        <v>13.3988720244635</v>
      </c>
      <c r="AN539" s="1">
        <f t="shared" si="400"/>
        <v>23.4302208300996</v>
      </c>
      <c r="AQ539" s="1">
        <f t="shared" si="401"/>
        <v>31.0654540631551</v>
      </c>
      <c r="AT539" s="1">
        <f t="shared" si="402"/>
        <v>36.647788779439</v>
      </c>
      <c r="BG539" s="1">
        <f t="shared" si="403"/>
        <v>4.44189490527585</v>
      </c>
      <c r="BJ539" s="1">
        <f t="shared" si="404"/>
        <v>13.773625291834</v>
      </c>
      <c r="BM539" s="1">
        <f t="shared" si="405"/>
        <v>24.889913572806</v>
      </c>
      <c r="BP539" s="1">
        <f t="shared" si="406"/>
        <v>34.1048327082961</v>
      </c>
      <c r="BS539" s="1">
        <f t="shared" si="407"/>
        <v>41.6384407687811</v>
      </c>
      <c r="CJ539" s="1">
        <f t="shared" si="408"/>
        <v>4.33299518883159</v>
      </c>
      <c r="CM539" s="1">
        <f t="shared" si="409"/>
        <v>13.6551347584873</v>
      </c>
      <c r="CP539" s="1">
        <f t="shared" si="410"/>
        <v>24.7842465370746</v>
      </c>
      <c r="CS539" s="1">
        <f t="shared" si="411"/>
        <v>33.9978642139804</v>
      </c>
      <c r="CV539" s="1">
        <f t="shared" si="412"/>
        <v>41.5179389981878</v>
      </c>
    </row>
    <row r="540" spans="3:102">
      <c r="C540" s="1" t="str">
        <f t="shared" si="392"/>
        <v>T3R1</v>
      </c>
      <c r="E540" s="1">
        <f t="shared" si="393"/>
        <v>5.06358977806739</v>
      </c>
      <c r="F540" s="1">
        <f>G478</f>
        <v>0.0699235908789947</v>
      </c>
      <c r="G540" s="1" t="str">
        <f>H478</f>
        <v>c</v>
      </c>
      <c r="H540" s="1">
        <f t="shared" si="394"/>
        <v>12.1921651955977</v>
      </c>
      <c r="I540" s="1">
        <f>K478</f>
        <v>0.157501041613564</v>
      </c>
      <c r="J540" s="1" t="str">
        <f>L478</f>
        <v>c</v>
      </c>
      <c r="K540" s="1">
        <f t="shared" si="395"/>
        <v>23.2087382508559</v>
      </c>
      <c r="L540" s="1">
        <f>O478</f>
        <v>0.0397652831563395</v>
      </c>
      <c r="M540" s="1" t="str">
        <f>P478</f>
        <v>e</v>
      </c>
      <c r="N540" s="1">
        <f t="shared" si="396"/>
        <v>31.5467514508101</v>
      </c>
      <c r="O540" s="1">
        <f>V478</f>
        <v>0.132017908998046</v>
      </c>
      <c r="P540" s="1" t="str">
        <f>W478</f>
        <v>d</v>
      </c>
      <c r="Q540" s="1">
        <f t="shared" si="397"/>
        <v>38.2264952380952</v>
      </c>
      <c r="R540" s="1">
        <f>AD478</f>
        <v>0.595791941343297</v>
      </c>
      <c r="S540" s="1" t="str">
        <f>AE478</f>
        <v>cd</v>
      </c>
      <c r="AH540" s="1">
        <f t="shared" si="398"/>
        <v>4.94786985424666</v>
      </c>
      <c r="AI540" s="1">
        <f>AJ478</f>
        <v>0.0978448940832607</v>
      </c>
      <c r="AJ540" s="1" t="str">
        <f>AK478</f>
        <v>c</v>
      </c>
      <c r="AK540" s="1">
        <f t="shared" si="399"/>
        <v>12.0693140177792</v>
      </c>
      <c r="AL540" s="1">
        <f>AN478</f>
        <v>0.173211020366006</v>
      </c>
      <c r="AM540" s="1" t="str">
        <f>AO478</f>
        <v>c</v>
      </c>
      <c r="AN540" s="1">
        <f t="shared" si="400"/>
        <v>23.0927307560001</v>
      </c>
      <c r="AO540" s="1">
        <f>AR478</f>
        <v>0.0531589785370521</v>
      </c>
      <c r="AP540" s="1" t="str">
        <f>AS478</f>
        <v>e</v>
      </c>
      <c r="AQ540" s="1">
        <f t="shared" si="401"/>
        <v>31.4330286241002</v>
      </c>
      <c r="AR540" s="1">
        <f>AV478</f>
        <v>0.111728143376057</v>
      </c>
      <c r="AS540" s="1" t="str">
        <f>AW478</f>
        <v>c</v>
      </c>
      <c r="AT540" s="1">
        <f t="shared" si="402"/>
        <v>38.0998980225237</v>
      </c>
      <c r="AU540" s="1">
        <f>BA478</f>
        <v>0.588672407988116</v>
      </c>
      <c r="AV540" s="1" t="str">
        <f>BB478</f>
        <v>cd</v>
      </c>
      <c r="BG540" s="1">
        <f t="shared" si="403"/>
        <v>4.314263658068</v>
      </c>
      <c r="BH540" s="1">
        <f>BI478</f>
        <v>0.0742329770754985</v>
      </c>
      <c r="BI540" s="1" t="str">
        <f>BJ478</f>
        <v>d</v>
      </c>
      <c r="BJ540" s="1">
        <f t="shared" si="404"/>
        <v>13.8258252033947</v>
      </c>
      <c r="BK540" s="1">
        <f>BM478</f>
        <v>0.0265039712444357</v>
      </c>
      <c r="BL540" s="1" t="str">
        <f>BN478</f>
        <v>abc</v>
      </c>
      <c r="BM540" s="1">
        <f t="shared" si="405"/>
        <v>25.2396781499075</v>
      </c>
      <c r="BN540" s="1">
        <f>BQ478</f>
        <v>0.108518885202402</v>
      </c>
      <c r="BO540" s="1" t="str">
        <f>BR478</f>
        <v>de</v>
      </c>
      <c r="BP540" s="1">
        <f t="shared" si="406"/>
        <v>34.3223467366277</v>
      </c>
      <c r="BQ540" s="1">
        <f>BY478</f>
        <v>0.0220430940282715</v>
      </c>
      <c r="BR540" s="1" t="str">
        <f>BZ478</f>
        <v>def</v>
      </c>
      <c r="BS540" s="1">
        <f t="shared" si="407"/>
        <v>42.3432266326233</v>
      </c>
      <c r="BT540" s="1">
        <f>CG478</f>
        <v>0.140108825107132</v>
      </c>
      <c r="BU540" s="1" t="str">
        <f>CH478</f>
        <v>c</v>
      </c>
      <c r="CJ540" s="1">
        <f t="shared" si="408"/>
        <v>4.22931974695174</v>
      </c>
      <c r="CK540" s="1">
        <f>CL478</f>
        <v>0.0609827996748159</v>
      </c>
      <c r="CL540" s="1" t="str">
        <f>CM478</f>
        <v>def</v>
      </c>
      <c r="CM540" s="1">
        <f t="shared" si="409"/>
        <v>13.6881821738994</v>
      </c>
      <c r="CN540" s="1">
        <f>CP478</f>
        <v>0.0461495368640125</v>
      </c>
      <c r="CO540" s="1" t="str">
        <f>CQ478</f>
        <v>ab</v>
      </c>
      <c r="CP540" s="1">
        <f t="shared" si="410"/>
        <v>25.1069934406679</v>
      </c>
      <c r="CQ540" s="1">
        <f>CT478</f>
        <v>0.104364871381957</v>
      </c>
      <c r="CR540" s="1" t="str">
        <f>CU478</f>
        <v>de</v>
      </c>
      <c r="CS540" s="1">
        <f t="shared" si="411"/>
        <v>34.2087086692754</v>
      </c>
      <c r="CT540" s="1">
        <f>CX478</f>
        <v>0.0627275664722859</v>
      </c>
      <c r="CU540" s="1" t="str">
        <f>CY478</f>
        <v>de</v>
      </c>
      <c r="CV540" s="1">
        <f t="shared" si="412"/>
        <v>42.2166143188163</v>
      </c>
      <c r="CW540" s="1">
        <f>DC478</f>
        <v>0.126602468218988</v>
      </c>
      <c r="CX540" s="1" t="str">
        <f>DD478</f>
        <v>c</v>
      </c>
    </row>
    <row r="541" spans="3:102">
      <c r="C541" s="1" t="str">
        <f t="shared" si="392"/>
        <v>T3R2</v>
      </c>
      <c r="E541" s="1">
        <f t="shared" si="393"/>
        <v>5.07811409469815</v>
      </c>
      <c r="F541" s="1">
        <f>G479</f>
        <v>0.141731757567338</v>
      </c>
      <c r="G541" s="1" t="str">
        <f>H479</f>
        <v>c</v>
      </c>
      <c r="H541" s="1">
        <f t="shared" si="394"/>
        <v>14.1978110287969</v>
      </c>
      <c r="I541" s="1">
        <f>K479</f>
        <v>0.362496610151576</v>
      </c>
      <c r="J541" s="1" t="str">
        <f>L479</f>
        <v>a</v>
      </c>
      <c r="K541" s="1">
        <f t="shared" si="395"/>
        <v>24.8081555555556</v>
      </c>
      <c r="L541" s="1">
        <f>O479</f>
        <v>0.0698963147441602</v>
      </c>
      <c r="M541" s="1" t="str">
        <f>P479</f>
        <v>a</v>
      </c>
      <c r="N541" s="1">
        <f t="shared" si="396"/>
        <v>32.523920244958</v>
      </c>
      <c r="O541" s="1">
        <f>V479</f>
        <v>0.295715445639081</v>
      </c>
      <c r="P541" s="1" t="str">
        <f>W479</f>
        <v>bc</v>
      </c>
      <c r="Q541" s="1">
        <f t="shared" si="397"/>
        <v>40.2348244541788</v>
      </c>
      <c r="R541" s="1">
        <f>AD479</f>
        <v>0.306318726549944</v>
      </c>
      <c r="S541" s="1" t="str">
        <f>AE479</f>
        <v>a</v>
      </c>
      <c r="AH541" s="1">
        <f t="shared" si="398"/>
        <v>5.03281647739307</v>
      </c>
      <c r="AI541" s="1">
        <f>AJ479</f>
        <v>0.116480026088999</v>
      </c>
      <c r="AJ541" s="1" t="str">
        <f>AK479</f>
        <v>c</v>
      </c>
      <c r="AK541" s="1">
        <f t="shared" si="399"/>
        <v>14.0639448291003</v>
      </c>
      <c r="AL541" s="1">
        <f>AN479</f>
        <v>0.378409945072841</v>
      </c>
      <c r="AM541" s="1" t="str">
        <f>AO479</f>
        <v>a</v>
      </c>
      <c r="AN541" s="1">
        <f t="shared" si="400"/>
        <v>24.6687475300198</v>
      </c>
      <c r="AO541" s="1">
        <f>AR479</f>
        <v>0.0790522415036282</v>
      </c>
      <c r="AP541" s="1" t="str">
        <f>AS479</f>
        <v>a</v>
      </c>
      <c r="AQ541" s="1">
        <f t="shared" si="401"/>
        <v>32.3941566963627</v>
      </c>
      <c r="AR541" s="1">
        <f>AV479</f>
        <v>0.336037598305679</v>
      </c>
      <c r="AS541" s="1" t="str">
        <f>AW479</f>
        <v>b</v>
      </c>
      <c r="AT541" s="1">
        <f t="shared" si="402"/>
        <v>40.1221100505537</v>
      </c>
      <c r="AU541" s="1">
        <f>BA479</f>
        <v>0.307172596955949</v>
      </c>
      <c r="AV541" s="1" t="str">
        <f>BB479</f>
        <v>a</v>
      </c>
      <c r="BG541" s="1">
        <f t="shared" si="403"/>
        <v>4.43094494949495</v>
      </c>
      <c r="BH541" s="1">
        <f>BI479</f>
        <v>0.0626936152626778</v>
      </c>
      <c r="BI541" s="1" t="str">
        <f>BJ479</f>
        <v>c</v>
      </c>
      <c r="BJ541" s="1">
        <f t="shared" si="404"/>
        <v>13.8058741070988</v>
      </c>
      <c r="BK541" s="1">
        <f>BM479</f>
        <v>0.0157024904187276</v>
      </c>
      <c r="BL541" s="1" t="str">
        <f>BN479</f>
        <v>c</v>
      </c>
      <c r="BM541" s="1">
        <f t="shared" si="405"/>
        <v>25.2262014921284</v>
      </c>
      <c r="BN541" s="1">
        <f>BQ479</f>
        <v>0.158000811445976</v>
      </c>
      <c r="BO541" s="1" t="str">
        <f>BR479</f>
        <v>de</v>
      </c>
      <c r="BP541" s="1">
        <f t="shared" si="406"/>
        <v>34.0531728694341</v>
      </c>
      <c r="BQ541" s="1">
        <f>BY479</f>
        <v>0.00715927895064874</v>
      </c>
      <c r="BR541" s="1" t="str">
        <f>BZ479</f>
        <v>g</v>
      </c>
      <c r="BS541" s="1">
        <f t="shared" si="407"/>
        <v>42.403604362263</v>
      </c>
      <c r="BT541" s="1">
        <f>CG479</f>
        <v>0.278649574874918</v>
      </c>
      <c r="BU541" s="1" t="str">
        <f>CH479</f>
        <v>bc</v>
      </c>
      <c r="CJ541" s="1">
        <f t="shared" si="408"/>
        <v>4.32425309579427</v>
      </c>
      <c r="CK541" s="1">
        <f>CL479</f>
        <v>0.0790656636240609</v>
      </c>
      <c r="CL541" s="1" t="str">
        <f>CM479</f>
        <v>de</v>
      </c>
      <c r="CM541" s="1">
        <f t="shared" si="409"/>
        <v>13.6688750190587</v>
      </c>
      <c r="CN541" s="1">
        <f>CP479</f>
        <v>0.0140747926232945</v>
      </c>
      <c r="CO541" s="1" t="str">
        <f>CQ479</f>
        <v>b</v>
      </c>
      <c r="CP541" s="1">
        <f t="shared" si="410"/>
        <v>25.0994162111008</v>
      </c>
      <c r="CQ541" s="1">
        <f>CT479</f>
        <v>0.149970815782441</v>
      </c>
      <c r="CR541" s="1" t="str">
        <f>CU479</f>
        <v>de</v>
      </c>
      <c r="CS541" s="1">
        <f t="shared" si="411"/>
        <v>33.9473658904352</v>
      </c>
      <c r="CT541" s="1">
        <f>CX479</f>
        <v>0.011378096480996</v>
      </c>
      <c r="CU541" s="1" t="str">
        <f>CY479</f>
        <v>g</v>
      </c>
      <c r="CV541" s="1">
        <f t="shared" si="412"/>
        <v>42.2725705260173</v>
      </c>
      <c r="CW541" s="1">
        <f>DC479</f>
        <v>0.271177294497468</v>
      </c>
      <c r="CX541" s="1" t="str">
        <f>DD479</f>
        <v>bc</v>
      </c>
    </row>
    <row r="542" spans="3:102">
      <c r="C542" s="1" t="str">
        <f t="shared" si="392"/>
        <v>T3R3</v>
      </c>
      <c r="E542" s="1">
        <f t="shared" si="393"/>
        <v>5.75398540022069</v>
      </c>
      <c r="F542" s="1">
        <f>G480</f>
        <v>0.064493605392568</v>
      </c>
      <c r="G542" s="1" t="str">
        <f>H480</f>
        <v>a</v>
      </c>
      <c r="H542" s="1">
        <f t="shared" si="394"/>
        <v>14.4190250608804</v>
      </c>
      <c r="I542" s="1">
        <f>K480</f>
        <v>0.121640425572055</v>
      </c>
      <c r="J542" s="1" t="str">
        <f>L480</f>
        <v>a</v>
      </c>
      <c r="K542" s="1">
        <f t="shared" si="395"/>
        <v>24.9529394532651</v>
      </c>
      <c r="L542" s="1">
        <f>O480</f>
        <v>0.0401738742792726</v>
      </c>
      <c r="M542" s="1" t="str">
        <f>P480</f>
        <v>a</v>
      </c>
      <c r="N542" s="1">
        <f t="shared" si="396"/>
        <v>33.5755293043429</v>
      </c>
      <c r="O542" s="1">
        <f>V480</f>
        <v>0.313266839456277</v>
      </c>
      <c r="P542" s="1" t="str">
        <f>W480</f>
        <v>a</v>
      </c>
      <c r="Q542" s="1">
        <f t="shared" si="397"/>
        <v>38.2802869405068</v>
      </c>
      <c r="R542" s="1">
        <f>AD480</f>
        <v>0.610003998036348</v>
      </c>
      <c r="S542" s="1" t="str">
        <f>AE480</f>
        <v>bcd</v>
      </c>
      <c r="AH542" s="1">
        <f t="shared" si="398"/>
        <v>5.689377027425</v>
      </c>
      <c r="AI542" s="1">
        <f>AJ480</f>
        <v>0.145192304303103</v>
      </c>
      <c r="AJ542" s="1" t="str">
        <f>AK480</f>
        <v>a</v>
      </c>
      <c r="AK542" s="1">
        <f t="shared" si="399"/>
        <v>14.3070497585462</v>
      </c>
      <c r="AL542" s="1">
        <f>AN480</f>
        <v>0.155245998744714</v>
      </c>
      <c r="AM542" s="1" t="str">
        <f>AO480</f>
        <v>a</v>
      </c>
      <c r="AN542" s="1">
        <f t="shared" si="400"/>
        <v>24.8213944539773</v>
      </c>
      <c r="AO542" s="1">
        <f>AR480</f>
        <v>0.0169831216299652</v>
      </c>
      <c r="AP542" s="1" t="str">
        <f>AS480</f>
        <v>a</v>
      </c>
      <c r="AQ542" s="1">
        <f t="shared" si="401"/>
        <v>33.4861854626026</v>
      </c>
      <c r="AR542" s="1">
        <f>AV480</f>
        <v>0.337288240530971</v>
      </c>
      <c r="AS542" s="1" t="str">
        <f>AW480</f>
        <v>a</v>
      </c>
      <c r="AT542" s="1">
        <f t="shared" si="402"/>
        <v>38.1517801740284</v>
      </c>
      <c r="AU542" s="1">
        <f>BA480</f>
        <v>0.617890005039648</v>
      </c>
      <c r="AV542" s="1" t="str">
        <f>BB480</f>
        <v>bcd</v>
      </c>
      <c r="BG542" s="1">
        <f t="shared" si="403"/>
        <v>4.70656174371228</v>
      </c>
      <c r="BH542" s="1">
        <f>BI480</f>
        <v>0.0202731387734057</v>
      </c>
      <c r="BI542" s="1" t="str">
        <f>BJ480</f>
        <v>a</v>
      </c>
      <c r="BJ542" s="1">
        <f t="shared" si="404"/>
        <v>13.8860034025388</v>
      </c>
      <c r="BK542" s="1">
        <f>BM480</f>
        <v>0.0156597543006885</v>
      </c>
      <c r="BL542" s="1" t="str">
        <f>BN480</f>
        <v>ab</v>
      </c>
      <c r="BM542" s="1">
        <f t="shared" si="405"/>
        <v>25.5847669860627</v>
      </c>
      <c r="BN542" s="1">
        <f>BQ480</f>
        <v>0.0463942049247164</v>
      </c>
      <c r="BO542" s="1" t="str">
        <f>BR480</f>
        <v>a</v>
      </c>
      <c r="BP542" s="1">
        <f t="shared" si="406"/>
        <v>34.5430964052288</v>
      </c>
      <c r="BQ542" s="1">
        <f>BY480</f>
        <v>0.0405354540817545</v>
      </c>
      <c r="BR542" s="1" t="str">
        <f>BZ480</f>
        <v>bc</v>
      </c>
      <c r="BS542" s="1">
        <f t="shared" si="407"/>
        <v>42.1611095902349</v>
      </c>
      <c r="BT542" s="1">
        <f>CG480</f>
        <v>0.185707078877446</v>
      </c>
      <c r="BU542" s="1" t="str">
        <f>CH480</f>
        <v>c</v>
      </c>
      <c r="CJ542" s="1">
        <f t="shared" si="408"/>
        <v>4.59170506912442</v>
      </c>
      <c r="CK542" s="1">
        <f>CL480</f>
        <v>0.0640216088688482</v>
      </c>
      <c r="CL542" s="1" t="str">
        <f>CM480</f>
        <v>a</v>
      </c>
      <c r="CM542" s="1">
        <f t="shared" si="409"/>
        <v>13.7859438695349</v>
      </c>
      <c r="CN542" s="1">
        <f>CP480</f>
        <v>0.0315407185954783</v>
      </c>
      <c r="CO542" s="1" t="str">
        <f>CQ480</f>
        <v>a</v>
      </c>
      <c r="CP542" s="1">
        <f t="shared" si="410"/>
        <v>25.4380173092053</v>
      </c>
      <c r="CQ542" s="1">
        <f>CT480</f>
        <v>0.0585921181048969</v>
      </c>
      <c r="CR542" s="1" t="str">
        <f>CU480</f>
        <v>a</v>
      </c>
      <c r="CS542" s="1">
        <f t="shared" si="411"/>
        <v>34.4219403386743</v>
      </c>
      <c r="CT542" s="1">
        <f>CX480</f>
        <v>0.0425067435625084</v>
      </c>
      <c r="CU542" s="1" t="str">
        <f>CY480</f>
        <v>bc</v>
      </c>
      <c r="CV542" s="1">
        <f t="shared" si="412"/>
        <v>42.0486780434656</v>
      </c>
      <c r="CW542" s="1">
        <f>DC480</f>
        <v>0.196318579999914</v>
      </c>
      <c r="CX542" s="1" t="str">
        <f>DD480</f>
        <v>c</v>
      </c>
    </row>
    <row r="543" spans="3:100">
      <c r="C543" s="1" t="str">
        <f t="shared" si="392"/>
        <v>AverageT3</v>
      </c>
      <c r="E543" s="1">
        <f t="shared" si="393"/>
        <v>5.29856309099541</v>
      </c>
      <c r="H543" s="1">
        <f t="shared" si="394"/>
        <v>13.603000428425</v>
      </c>
      <c r="K543" s="1">
        <f t="shared" si="395"/>
        <v>24.3232777532255</v>
      </c>
      <c r="N543" s="1">
        <f t="shared" si="396"/>
        <v>32.5487336667037</v>
      </c>
      <c r="Q543" s="1">
        <f t="shared" si="397"/>
        <v>38.9138688775936</v>
      </c>
      <c r="AH543" s="1">
        <f t="shared" si="398"/>
        <v>5.22335445302158</v>
      </c>
      <c r="AK543" s="1">
        <f t="shared" si="399"/>
        <v>13.4801028684752</v>
      </c>
      <c r="AN543" s="1">
        <f t="shared" si="400"/>
        <v>24.1942909133324</v>
      </c>
      <c r="AQ543" s="1">
        <f t="shared" si="401"/>
        <v>32.4377902610218</v>
      </c>
      <c r="AT543" s="1">
        <f t="shared" si="402"/>
        <v>38.7912627490353</v>
      </c>
      <c r="BG543" s="1">
        <f t="shared" si="403"/>
        <v>4.48392345042508</v>
      </c>
      <c r="BJ543" s="1">
        <f t="shared" si="404"/>
        <v>13.8392342376774</v>
      </c>
      <c r="BM543" s="1">
        <f t="shared" si="405"/>
        <v>25.3502155426995</v>
      </c>
      <c r="BP543" s="1">
        <f t="shared" si="406"/>
        <v>34.3062053370968</v>
      </c>
      <c r="BS543" s="1">
        <f t="shared" si="407"/>
        <v>42.3026468617071</v>
      </c>
      <c r="CJ543" s="1">
        <f t="shared" si="408"/>
        <v>4.38175930395681</v>
      </c>
      <c r="CM543" s="1">
        <f t="shared" si="409"/>
        <v>13.7143336874976</v>
      </c>
      <c r="CP543" s="1">
        <f t="shared" si="410"/>
        <v>25.2148089869914</v>
      </c>
      <c r="CS543" s="1">
        <f t="shared" si="411"/>
        <v>34.192671632795</v>
      </c>
      <c r="CV543" s="1">
        <f t="shared" si="412"/>
        <v>42.1792876294331</v>
      </c>
    </row>
    <row r="544" spans="3:102">
      <c r="C544" s="1" t="str">
        <f t="shared" si="392"/>
        <v>T4R1</v>
      </c>
      <c r="E544" s="1">
        <f t="shared" si="393"/>
        <v>5.02679166666667</v>
      </c>
      <c r="F544" s="1">
        <f>G482</f>
        <v>0.110182826285829</v>
      </c>
      <c r="G544" s="1" t="str">
        <f>H482</f>
        <v>c</v>
      </c>
      <c r="H544" s="1">
        <f t="shared" si="394"/>
        <v>12.1760220768992</v>
      </c>
      <c r="I544" s="1">
        <f>K482</f>
        <v>0.305198036683335</v>
      </c>
      <c r="J544" s="1" t="str">
        <f>L482</f>
        <v>c</v>
      </c>
      <c r="K544" s="1">
        <f t="shared" si="395"/>
        <v>23.092951513846</v>
      </c>
      <c r="L544" s="1">
        <f>O482</f>
        <v>0.104371281573767</v>
      </c>
      <c r="M544" s="1" t="str">
        <f>P482</f>
        <v>e</v>
      </c>
      <c r="N544" s="1">
        <f t="shared" si="396"/>
        <v>31.5885740781414</v>
      </c>
      <c r="O544" s="1">
        <f>V482</f>
        <v>0.183160628531553</v>
      </c>
      <c r="P544" s="1" t="str">
        <f>W482</f>
        <v>d</v>
      </c>
      <c r="Q544" s="1">
        <f t="shared" si="397"/>
        <v>37.5673125527632</v>
      </c>
      <c r="R544" s="1">
        <f>AD482</f>
        <v>0.350852876415425</v>
      </c>
      <c r="S544" s="1" t="str">
        <f>AE482</f>
        <v>d</v>
      </c>
      <c r="AH544" s="1">
        <f t="shared" si="398"/>
        <v>4.88116036233198</v>
      </c>
      <c r="AI544" s="1">
        <f>AJ482</f>
        <v>0.100446439790015</v>
      </c>
      <c r="AJ544" s="1" t="str">
        <f>AK482</f>
        <v>c</v>
      </c>
      <c r="AK544" s="1">
        <f t="shared" si="399"/>
        <v>12.1175474764184</v>
      </c>
      <c r="AL544" s="1">
        <f>AN482</f>
        <v>0.251965817639372</v>
      </c>
      <c r="AM544" s="1" t="str">
        <f>AO482</f>
        <v>c</v>
      </c>
      <c r="AN544" s="1">
        <f t="shared" si="400"/>
        <v>23.0091205959996</v>
      </c>
      <c r="AO544" s="1">
        <f>AR482</f>
        <v>0.051235398097852</v>
      </c>
      <c r="AP544" s="1" t="str">
        <f>AS482</f>
        <v>e</v>
      </c>
      <c r="AQ544" s="1">
        <f t="shared" si="401"/>
        <v>31.4631836134229</v>
      </c>
      <c r="AR544" s="1">
        <f>AV482</f>
        <v>0.211857363403336</v>
      </c>
      <c r="AS544" s="1" t="str">
        <f>AW482</f>
        <v>c</v>
      </c>
      <c r="AT544" s="1">
        <f t="shared" si="402"/>
        <v>37.4472673802651</v>
      </c>
      <c r="AU544" s="1">
        <f>BA482</f>
        <v>0.364404722575677</v>
      </c>
      <c r="AV544" s="1" t="str">
        <f>BB482</f>
        <v>d</v>
      </c>
      <c r="BG544" s="1">
        <f t="shared" si="403"/>
        <v>4.32301943829308</v>
      </c>
      <c r="BH544" s="1">
        <f>BI482</f>
        <v>0.102437327516334</v>
      </c>
      <c r="BI544" s="1" t="str">
        <f>BJ482</f>
        <v>d</v>
      </c>
      <c r="BJ544" s="1">
        <f t="shared" si="404"/>
        <v>13.8155375144408</v>
      </c>
      <c r="BK544" s="1">
        <f>BM482</f>
        <v>0.00720931046852568</v>
      </c>
      <c r="BL544" s="1" t="str">
        <f>BN482</f>
        <v>bc</v>
      </c>
      <c r="BM544" s="1">
        <f t="shared" si="405"/>
        <v>25.2080824873306</v>
      </c>
      <c r="BN544" s="1">
        <f>BQ482</f>
        <v>0.0334209418137121</v>
      </c>
      <c r="BO544" s="1" t="str">
        <f>BR482</f>
        <v>de</v>
      </c>
      <c r="BP544" s="1">
        <f t="shared" si="406"/>
        <v>34.2612104879126</v>
      </c>
      <c r="BQ544" s="1">
        <f>BY482</f>
        <v>0.092192242998219</v>
      </c>
      <c r="BR544" s="1" t="str">
        <f>BZ482</f>
        <v>ef</v>
      </c>
      <c r="BS544" s="1">
        <f t="shared" si="407"/>
        <v>42.2353355121284</v>
      </c>
      <c r="BT544" s="1">
        <f>CG482</f>
        <v>0.155788160614453</v>
      </c>
      <c r="BU544" s="1" t="str">
        <f>CH482</f>
        <v>c</v>
      </c>
      <c r="CJ544" s="1">
        <f t="shared" si="408"/>
        <v>4.21811579558206</v>
      </c>
      <c r="CK544" s="1">
        <f>CL482</f>
        <v>0.0817644908841181</v>
      </c>
      <c r="CL544" s="1" t="str">
        <f>CM482</f>
        <v>def</v>
      </c>
      <c r="CM544" s="1">
        <f t="shared" si="409"/>
        <v>13.693862093635</v>
      </c>
      <c r="CN544" s="1">
        <f>CP482</f>
        <v>0.0278810018573303</v>
      </c>
      <c r="CO544" s="1" t="str">
        <f>CQ482</f>
        <v>ab</v>
      </c>
      <c r="CP544" s="1">
        <f t="shared" si="410"/>
        <v>25.0695573416766</v>
      </c>
      <c r="CQ544" s="1">
        <f>CT482</f>
        <v>0.0269387102026041</v>
      </c>
      <c r="CR544" s="1" t="str">
        <f>CU482</f>
        <v>de</v>
      </c>
      <c r="CS544" s="1">
        <f t="shared" si="411"/>
        <v>34.1361509779091</v>
      </c>
      <c r="CT544" s="1">
        <f>CX482</f>
        <v>0.0863187699167053</v>
      </c>
      <c r="CU544" s="1" t="str">
        <f>CY482</f>
        <v>ef</v>
      </c>
      <c r="CV544" s="1">
        <f t="shared" si="412"/>
        <v>42.1022374087506</v>
      </c>
      <c r="CW544" s="1">
        <f>DC482</f>
        <v>0.148308948311944</v>
      </c>
      <c r="CX544" s="1" t="str">
        <f>DD482</f>
        <v>c</v>
      </c>
    </row>
    <row r="545" spans="3:102">
      <c r="C545" s="1" t="str">
        <f t="shared" si="392"/>
        <v>T4R2</v>
      </c>
      <c r="E545" s="1">
        <f t="shared" si="393"/>
        <v>5.02050061050061</v>
      </c>
      <c r="F545" s="1">
        <f>G483</f>
        <v>0.0449301457091249</v>
      </c>
      <c r="G545" s="1" t="str">
        <f>H483</f>
        <v>c</v>
      </c>
      <c r="H545" s="1">
        <f t="shared" si="394"/>
        <v>14.1962493134381</v>
      </c>
      <c r="I545" s="1">
        <f>K483</f>
        <v>0.0655492560591217</v>
      </c>
      <c r="J545" s="1" t="str">
        <f>L483</f>
        <v>a</v>
      </c>
      <c r="K545" s="1">
        <f t="shared" si="395"/>
        <v>24.4322333937531</v>
      </c>
      <c r="L545" s="1">
        <f>O483</f>
        <v>0.114334860853908</v>
      </c>
      <c r="M545" s="1" t="str">
        <f>P483</f>
        <v>b</v>
      </c>
      <c r="N545" s="1">
        <f t="shared" si="396"/>
        <v>32.4233695652174</v>
      </c>
      <c r="O545" s="1">
        <f>V483</f>
        <v>0.329619901250771</v>
      </c>
      <c r="P545" s="1" t="str">
        <f>W483</f>
        <v>bc</v>
      </c>
      <c r="Q545" s="1">
        <f t="shared" si="397"/>
        <v>39.1279977714787</v>
      </c>
      <c r="R545" s="1">
        <f>AD483</f>
        <v>0.546458174725233</v>
      </c>
      <c r="S545" s="1" t="str">
        <f>AE483</f>
        <v>b</v>
      </c>
      <c r="AH545" s="1">
        <f t="shared" si="398"/>
        <v>4.91914322769709</v>
      </c>
      <c r="AI545" s="1">
        <f>AJ483</f>
        <v>0.122042411666121</v>
      </c>
      <c r="AJ545" s="1" t="str">
        <f>AK483</f>
        <v>c</v>
      </c>
      <c r="AK545" s="1">
        <f t="shared" si="399"/>
        <v>14.1112649973306</v>
      </c>
      <c r="AL545" s="1">
        <f>AN483</f>
        <v>0.0395795709523405</v>
      </c>
      <c r="AM545" s="1" t="str">
        <f>AO483</f>
        <v>a</v>
      </c>
      <c r="AN545" s="1">
        <f t="shared" si="400"/>
        <v>24.2815572430523</v>
      </c>
      <c r="AO545" s="1">
        <f>AR483</f>
        <v>0.10117186864229</v>
      </c>
      <c r="AP545" s="1" t="str">
        <f>AS483</f>
        <v>b</v>
      </c>
      <c r="AQ545" s="1">
        <f t="shared" si="401"/>
        <v>32.3266580534022</v>
      </c>
      <c r="AR545" s="1">
        <f>AV483</f>
        <v>0.309072130121621</v>
      </c>
      <c r="AS545" s="1" t="str">
        <f>AW483</f>
        <v>b</v>
      </c>
      <c r="AT545" s="1">
        <f t="shared" si="402"/>
        <v>39.0022210310619</v>
      </c>
      <c r="AU545" s="1">
        <f>BA483</f>
        <v>0.545169346555554</v>
      </c>
      <c r="AV545" s="1" t="str">
        <f>BB483</f>
        <v>b</v>
      </c>
      <c r="BG545" s="1">
        <f t="shared" si="403"/>
        <v>4.45586570359551</v>
      </c>
      <c r="BH545" s="1">
        <f>BI483</f>
        <v>0.0441394558904593</v>
      </c>
      <c r="BI545" s="1" t="str">
        <f>BJ483</f>
        <v>c</v>
      </c>
      <c r="BJ545" s="1">
        <f t="shared" si="404"/>
        <v>13.8106657531118</v>
      </c>
      <c r="BK545" s="1">
        <f>BM483</f>
        <v>0.00197790431377033</v>
      </c>
      <c r="BL545" s="1" t="str">
        <f>BN483</f>
        <v>c</v>
      </c>
      <c r="BM545" s="1">
        <f t="shared" si="405"/>
        <v>25.1178395142529</v>
      </c>
      <c r="BN545" s="1">
        <f>BQ483</f>
        <v>0.0601347792944602</v>
      </c>
      <c r="BO545" s="1" t="str">
        <f>BR483</f>
        <v>e</v>
      </c>
      <c r="BP545" s="1">
        <f t="shared" si="406"/>
        <v>34.1370516900318</v>
      </c>
      <c r="BQ545" s="1">
        <f>BY483</f>
        <v>0.0673086572178466</v>
      </c>
      <c r="BR545" s="1" t="str">
        <f>BZ483</f>
        <v>fg</v>
      </c>
      <c r="BS545" s="1">
        <f t="shared" si="407"/>
        <v>42.1554578635512</v>
      </c>
      <c r="BT545" s="1">
        <f>CG483</f>
        <v>0.0750607616637866</v>
      </c>
      <c r="BU545" s="1" t="str">
        <f>CH483</f>
        <v>c</v>
      </c>
      <c r="CJ545" s="1">
        <f t="shared" si="408"/>
        <v>4.34393919333794</v>
      </c>
      <c r="CK545" s="1">
        <f>CL483</f>
        <v>0.0739559289861716</v>
      </c>
      <c r="CL545" s="1" t="str">
        <f>CM483</f>
        <v>cd</v>
      </c>
      <c r="CM545" s="1">
        <f t="shared" si="409"/>
        <v>13.7067296374765</v>
      </c>
      <c r="CN545" s="1">
        <f>CP483</f>
        <v>0.0331713952498788</v>
      </c>
      <c r="CO545" s="1" t="str">
        <f>CQ483</f>
        <v>ab</v>
      </c>
      <c r="CP545" s="1">
        <f t="shared" si="410"/>
        <v>24.9756197886274</v>
      </c>
      <c r="CQ545" s="1">
        <f>CT483</f>
        <v>0.0833667061536031</v>
      </c>
      <c r="CR545" s="1" t="str">
        <f>CU483</f>
        <v>e</v>
      </c>
      <c r="CS545" s="1">
        <f t="shared" si="411"/>
        <v>34.0216921414235</v>
      </c>
      <c r="CT545" s="1">
        <f>CX483</f>
        <v>0.0647357040609679</v>
      </c>
      <c r="CU545" s="1" t="str">
        <f>CY483</f>
        <v>fg</v>
      </c>
      <c r="CV545" s="1">
        <f t="shared" si="412"/>
        <v>42.0356821195993</v>
      </c>
      <c r="CW545" s="1">
        <f>DC483</f>
        <v>0.0907435147778502</v>
      </c>
      <c r="CX545" s="1" t="str">
        <f>DD483</f>
        <v>c</v>
      </c>
    </row>
    <row r="546" spans="3:102">
      <c r="C546" s="1" t="str">
        <f t="shared" si="392"/>
        <v>T4R3</v>
      </c>
      <c r="E546" s="1">
        <f t="shared" si="393"/>
        <v>5.32506361616679</v>
      </c>
      <c r="F546" s="1">
        <f>G484</f>
        <v>0.0391041286736103</v>
      </c>
      <c r="G546" s="1" t="str">
        <f>H484</f>
        <v>b</v>
      </c>
      <c r="H546" s="1">
        <f t="shared" si="394"/>
        <v>14.3528171028171</v>
      </c>
      <c r="I546" s="1">
        <f>K484</f>
        <v>0.0662729588379999</v>
      </c>
      <c r="J546" s="1" t="str">
        <f>L484</f>
        <v>a</v>
      </c>
      <c r="K546" s="1">
        <f t="shared" si="395"/>
        <v>24.9133950617284</v>
      </c>
      <c r="L546" s="1">
        <f>O484</f>
        <v>0.0705971815901185</v>
      </c>
      <c r="M546" s="1" t="str">
        <f>P484</f>
        <v>a</v>
      </c>
      <c r="N546" s="1">
        <f t="shared" si="396"/>
        <v>32.7939721097616</v>
      </c>
      <c r="O546" s="1">
        <f>V484</f>
        <v>0.116328449772761</v>
      </c>
      <c r="P546" s="1" t="str">
        <f>W484</f>
        <v>b</v>
      </c>
      <c r="Q546" s="1">
        <f t="shared" si="397"/>
        <v>38.9963722728892</v>
      </c>
      <c r="R546" s="1">
        <f>AD484</f>
        <v>0.281116257074161</v>
      </c>
      <c r="S546" s="1" t="str">
        <f>AE484</f>
        <v>bc</v>
      </c>
      <c r="AH546" s="1">
        <f t="shared" si="398"/>
        <v>5.21128495852928</v>
      </c>
      <c r="AI546" s="1">
        <f>AJ484</f>
        <v>0.0271174055651652</v>
      </c>
      <c r="AJ546" s="1" t="str">
        <f>AK484</f>
        <v>b</v>
      </c>
      <c r="AK546" s="1">
        <f t="shared" si="399"/>
        <v>14.2570033861413</v>
      </c>
      <c r="AL546" s="1">
        <f>AN484</f>
        <v>0.0725237766731043</v>
      </c>
      <c r="AM546" s="1" t="str">
        <f>AO484</f>
        <v>a</v>
      </c>
      <c r="AN546" s="1">
        <f t="shared" si="400"/>
        <v>24.8098380407893</v>
      </c>
      <c r="AO546" s="1">
        <f>AR484</f>
        <v>0.05036110235996</v>
      </c>
      <c r="AP546" s="1" t="str">
        <f>AS484</f>
        <v>a</v>
      </c>
      <c r="AQ546" s="1">
        <f t="shared" si="401"/>
        <v>32.6827493724539</v>
      </c>
      <c r="AR546" s="1">
        <f>AV484</f>
        <v>0.1434115290077</v>
      </c>
      <c r="AS546" s="1" t="str">
        <f>AW484</f>
        <v>b</v>
      </c>
      <c r="AT546" s="1">
        <f t="shared" si="402"/>
        <v>38.864500175482</v>
      </c>
      <c r="AU546" s="1">
        <f>BA484</f>
        <v>0.254180468815985</v>
      </c>
      <c r="AV546" s="1" t="str">
        <f>BB484</f>
        <v>bc</v>
      </c>
      <c r="BG546" s="1">
        <f t="shared" si="403"/>
        <v>4.59031832850446</v>
      </c>
      <c r="BH546" s="1">
        <f>BI484</f>
        <v>0.0353391173948468</v>
      </c>
      <c r="BI546" s="1" t="str">
        <f>BJ484</f>
        <v>b</v>
      </c>
      <c r="BJ546" s="1">
        <f t="shared" si="404"/>
        <v>13.8898626815232</v>
      </c>
      <c r="BK546" s="1">
        <f>BM484</f>
        <v>0.00506989135083794</v>
      </c>
      <c r="BL546" s="1" t="str">
        <f>BN484</f>
        <v>a</v>
      </c>
      <c r="BM546" s="1">
        <f t="shared" si="405"/>
        <v>25.4995739335351</v>
      </c>
      <c r="BN546" s="1">
        <f>BQ484</f>
        <v>0.0378723566038601</v>
      </c>
      <c r="BO546" s="1" t="str">
        <f>BR484</f>
        <v>ab</v>
      </c>
      <c r="BP546" s="1">
        <f t="shared" si="406"/>
        <v>34.2813555628201</v>
      </c>
      <c r="BQ546" s="1">
        <f>BY484</f>
        <v>0.0687535863761475</v>
      </c>
      <c r="BR546" s="1" t="str">
        <f>BZ484</f>
        <v>ef</v>
      </c>
      <c r="BS546" s="1">
        <f t="shared" si="407"/>
        <v>41.8118577900348</v>
      </c>
      <c r="BT546" s="1">
        <f>CG484</f>
        <v>0.0992945682569146</v>
      </c>
      <c r="BU546" s="1" t="str">
        <f>CH484</f>
        <v>d</v>
      </c>
      <c r="CJ546" s="1">
        <f t="shared" si="408"/>
        <v>4.4637292842252</v>
      </c>
      <c r="CK546" s="1">
        <f>CL484</f>
        <v>0.0130939677943405</v>
      </c>
      <c r="CL546" s="1" t="str">
        <f>CM484</f>
        <v>bc</v>
      </c>
      <c r="CM546" s="1">
        <f t="shared" si="409"/>
        <v>13.7687240480291</v>
      </c>
      <c r="CN546" s="1">
        <f>CP484</f>
        <v>0.0298651120548048</v>
      </c>
      <c r="CO546" s="1" t="str">
        <f>CQ484</f>
        <v>ab</v>
      </c>
      <c r="CP546" s="1">
        <f t="shared" si="410"/>
        <v>25.3878786682887</v>
      </c>
      <c r="CQ546" s="1">
        <f>CT484</f>
        <v>0.000419303523925747</v>
      </c>
      <c r="CR546" s="1" t="str">
        <f>CU484</f>
        <v>ab</v>
      </c>
      <c r="CS546" s="1">
        <f t="shared" si="411"/>
        <v>34.1442495126706</v>
      </c>
      <c r="CT546" s="1">
        <f>CX484</f>
        <v>0.0910711305613438</v>
      </c>
      <c r="CU546" s="1" t="str">
        <f>CY484</f>
        <v>ef</v>
      </c>
      <c r="CV546" s="1">
        <f t="shared" si="412"/>
        <v>41.6822975326645</v>
      </c>
      <c r="CW546" s="1">
        <f>DC484</f>
        <v>0.0885834154224516</v>
      </c>
      <c r="CX546" s="1" t="str">
        <f>DD484</f>
        <v>d</v>
      </c>
    </row>
    <row r="547" spans="3:100">
      <c r="C547" s="1" t="str">
        <f t="shared" si="392"/>
        <v>AverageT4</v>
      </c>
      <c r="E547" s="1">
        <f t="shared" si="393"/>
        <v>5.12411863111136</v>
      </c>
      <c r="H547" s="1">
        <f t="shared" si="394"/>
        <v>13.5750294977181</v>
      </c>
      <c r="K547" s="1">
        <f t="shared" si="395"/>
        <v>24.1461933231092</v>
      </c>
      <c r="N547" s="1">
        <f t="shared" si="396"/>
        <v>32.2686385843735</v>
      </c>
      <c r="Q547" s="1">
        <f t="shared" si="397"/>
        <v>38.5638941990437</v>
      </c>
      <c r="AH547" s="1">
        <f t="shared" si="398"/>
        <v>5.00386284951945</v>
      </c>
      <c r="AK547" s="1">
        <f t="shared" si="399"/>
        <v>13.4952719532968</v>
      </c>
      <c r="AN547" s="1">
        <f t="shared" si="400"/>
        <v>24.0335052932804</v>
      </c>
      <c r="AQ547" s="1">
        <f t="shared" si="401"/>
        <v>32.1575303464263</v>
      </c>
      <c r="AT547" s="1">
        <f t="shared" si="402"/>
        <v>38.437996195603</v>
      </c>
      <c r="BG547" s="1">
        <f t="shared" si="403"/>
        <v>4.45640115679769</v>
      </c>
      <c r="BJ547" s="1">
        <f t="shared" si="404"/>
        <v>13.8386886496919</v>
      </c>
      <c r="BM547" s="1">
        <f t="shared" si="405"/>
        <v>25.2751653117062</v>
      </c>
      <c r="BP547" s="1">
        <f t="shared" si="406"/>
        <v>34.2265392469215</v>
      </c>
      <c r="BS547" s="1">
        <f t="shared" si="407"/>
        <v>42.0675503885715</v>
      </c>
      <c r="CJ547" s="1">
        <f t="shared" si="408"/>
        <v>4.3419280910484</v>
      </c>
      <c r="CM547" s="1">
        <f t="shared" si="409"/>
        <v>13.7231052597135</v>
      </c>
      <c r="CP547" s="1">
        <f t="shared" si="410"/>
        <v>25.1443519328642</v>
      </c>
      <c r="CS547" s="1">
        <f t="shared" si="411"/>
        <v>34.1006975440011</v>
      </c>
      <c r="CV547" s="1">
        <f t="shared" si="412"/>
        <v>41.9400723536715</v>
      </c>
    </row>
    <row r="550" spans="2:2">
      <c r="B550" s="1" t="s">
        <v>129</v>
      </c>
    </row>
    <row r="551" spans="2:2">
      <c r="B551" s="1" t="s">
        <v>129</v>
      </c>
    </row>
    <row r="552" spans="2:2">
      <c r="B552" s="1" t="s">
        <v>129</v>
      </c>
    </row>
    <row r="553" spans="2:2">
      <c r="B553" s="1" t="s">
        <v>130</v>
      </c>
    </row>
    <row r="554" spans="2:2">
      <c r="B554" s="1" t="s">
        <v>130</v>
      </c>
    </row>
    <row r="555" spans="2:2">
      <c r="B555" s="1" t="s">
        <v>130</v>
      </c>
    </row>
    <row r="556" spans="2:2">
      <c r="B556" s="1" t="s">
        <v>131</v>
      </c>
    </row>
    <row r="557" spans="2:2">
      <c r="B557" s="1" t="s">
        <v>131</v>
      </c>
    </row>
    <row r="558" spans="2:2">
      <c r="B558" s="1" t="s">
        <v>131</v>
      </c>
    </row>
    <row r="559" spans="2:2">
      <c r="B559" s="1" t="s">
        <v>132</v>
      </c>
    </row>
    <row r="560" spans="2:2">
      <c r="B560" s="1" t="s">
        <v>132</v>
      </c>
    </row>
    <row r="561" spans="2:2">
      <c r="B561" s="1" t="s">
        <v>132</v>
      </c>
    </row>
    <row r="562" spans="2:2">
      <c r="B562" s="1" t="s">
        <v>133</v>
      </c>
    </row>
    <row r="563" spans="2:2">
      <c r="B563" s="1" t="s">
        <v>133</v>
      </c>
    </row>
    <row r="564" spans="2:2">
      <c r="B564" s="1" t="s">
        <v>133</v>
      </c>
    </row>
    <row r="565" spans="2:2">
      <c r="B565" s="1" t="s">
        <v>134</v>
      </c>
    </row>
    <row r="566" spans="2:2">
      <c r="B566" s="1" t="s">
        <v>134</v>
      </c>
    </row>
    <row r="567" spans="2:2">
      <c r="B567" s="1" t="s">
        <v>134</v>
      </c>
    </row>
    <row r="568" spans="2:2">
      <c r="B568" s="1" t="s">
        <v>135</v>
      </c>
    </row>
    <row r="569" spans="2:2">
      <c r="B569" s="1" t="s">
        <v>135</v>
      </c>
    </row>
    <row r="570" spans="2:2">
      <c r="B570" s="1" t="s">
        <v>135</v>
      </c>
    </row>
    <row r="571" spans="2:2">
      <c r="B571" s="1" t="s">
        <v>136</v>
      </c>
    </row>
    <row r="572" spans="2:2">
      <c r="B572" s="1" t="s">
        <v>136</v>
      </c>
    </row>
    <row r="573" spans="2:2">
      <c r="B573" s="1" t="s">
        <v>136</v>
      </c>
    </row>
    <row r="574" spans="2:2">
      <c r="B574" s="1" t="s">
        <v>137</v>
      </c>
    </row>
    <row r="575" spans="2:2">
      <c r="B575" s="1" t="s">
        <v>137</v>
      </c>
    </row>
    <row r="576" spans="2:2">
      <c r="B576" s="1" t="s">
        <v>137</v>
      </c>
    </row>
    <row r="577" spans="2:2">
      <c r="B577" s="1" t="s">
        <v>138</v>
      </c>
    </row>
    <row r="578" spans="2:2">
      <c r="B578" s="1" t="s">
        <v>138</v>
      </c>
    </row>
    <row r="579" spans="2:2">
      <c r="B579" s="1" t="s">
        <v>138</v>
      </c>
    </row>
    <row r="580" spans="2:2">
      <c r="B580" s="1" t="s">
        <v>139</v>
      </c>
    </row>
    <row r="581" spans="2:2">
      <c r="B581" s="1" t="s">
        <v>139</v>
      </c>
    </row>
    <row r="582" spans="2:2">
      <c r="B582" s="1" t="s">
        <v>139</v>
      </c>
    </row>
    <row r="583" spans="2:2">
      <c r="B583" s="1" t="s">
        <v>140</v>
      </c>
    </row>
    <row r="584" spans="2:2">
      <c r="B584" s="1" t="s">
        <v>140</v>
      </c>
    </row>
    <row r="585" spans="2:2">
      <c r="B585" s="1" t="s">
        <v>140</v>
      </c>
    </row>
    <row r="586" spans="2:2">
      <c r="B586" s="1" t="s">
        <v>141</v>
      </c>
    </row>
    <row r="587" spans="2:2">
      <c r="B587" s="1" t="s">
        <v>141</v>
      </c>
    </row>
    <row r="588" spans="2:2">
      <c r="B588" s="1" t="s">
        <v>141</v>
      </c>
    </row>
    <row r="589" spans="2:2">
      <c r="B589" s="1" t="s">
        <v>142</v>
      </c>
    </row>
    <row r="590" spans="2:2">
      <c r="B590" s="1" t="s">
        <v>142</v>
      </c>
    </row>
    <row r="591" spans="2:2">
      <c r="B591" s="1" t="s">
        <v>142</v>
      </c>
    </row>
    <row r="592" spans="2:2">
      <c r="B592" s="1" t="s">
        <v>143</v>
      </c>
    </row>
    <row r="593" spans="2:2">
      <c r="B593" s="1" t="s">
        <v>143</v>
      </c>
    </row>
    <row r="594" spans="2:2">
      <c r="B594" s="1" t="s">
        <v>143</v>
      </c>
    </row>
    <row r="595" spans="2:2">
      <c r="B595" s="1" t="s">
        <v>144</v>
      </c>
    </row>
    <row r="596" spans="2:2">
      <c r="B596" s="1" t="s">
        <v>144</v>
      </c>
    </row>
    <row r="597" spans="2:2">
      <c r="B597" s="1" t="s">
        <v>144</v>
      </c>
    </row>
    <row r="598" spans="2:2">
      <c r="B598" s="1" t="s">
        <v>145</v>
      </c>
    </row>
    <row r="599" spans="2:2">
      <c r="B599" s="1" t="s">
        <v>145</v>
      </c>
    </row>
    <row r="600" spans="2:2">
      <c r="B600" s="1" t="s">
        <v>145</v>
      </c>
    </row>
    <row r="601" spans="2:2">
      <c r="B601" s="1" t="s">
        <v>146</v>
      </c>
    </row>
    <row r="602" spans="2:2">
      <c r="B602" s="1" t="s">
        <v>146</v>
      </c>
    </row>
    <row r="603" spans="2:2">
      <c r="B603" s="1" t="s">
        <v>146</v>
      </c>
    </row>
    <row r="604" spans="2:2">
      <c r="B604" s="1" t="s">
        <v>147</v>
      </c>
    </row>
    <row r="605" spans="2:2">
      <c r="B605" s="1" t="s">
        <v>147</v>
      </c>
    </row>
    <row r="606" spans="2:2">
      <c r="B606" s="1" t="s">
        <v>147</v>
      </c>
    </row>
    <row r="607" spans="2:2">
      <c r="B607" s="1" t="s">
        <v>148</v>
      </c>
    </row>
    <row r="608" spans="2:2">
      <c r="B608" s="1" t="s">
        <v>148</v>
      </c>
    </row>
    <row r="609" spans="2:2">
      <c r="B609" s="1" t="s">
        <v>148</v>
      </c>
    </row>
    <row r="610" spans="2:2">
      <c r="B610" s="1" t="s">
        <v>149</v>
      </c>
    </row>
    <row r="611" spans="2:2">
      <c r="B611" s="1" t="s">
        <v>149</v>
      </c>
    </row>
    <row r="612" spans="2:2">
      <c r="B612" s="1" t="s">
        <v>149</v>
      </c>
    </row>
    <row r="613" spans="2:2">
      <c r="B613" s="1" t="s">
        <v>150</v>
      </c>
    </row>
    <row r="614" spans="2:2">
      <c r="B614" s="1" t="s">
        <v>150</v>
      </c>
    </row>
    <row r="615" spans="2:2">
      <c r="B615" s="1" t="s">
        <v>150</v>
      </c>
    </row>
    <row r="619" spans="3:50">
      <c r="C619" s="1" t="s">
        <v>129</v>
      </c>
      <c r="E619" s="1">
        <f t="shared" ref="E618:E651" si="413">D404</f>
        <v>8.13967213114754</v>
      </c>
      <c r="I619" s="1">
        <f t="shared" ref="I618:I651" si="414">H404</f>
        <v>17.1748878923767</v>
      </c>
      <c r="M619" s="1">
        <f t="shared" ref="M618:M651" si="415">L404</f>
        <v>28.8105747126437</v>
      </c>
      <c r="S619" s="1">
        <f t="shared" ref="S618:S651" si="416">R404</f>
        <v>38.515625</v>
      </c>
      <c r="AA619" s="1">
        <f t="shared" ref="AA618:AA651" si="417">Z404</f>
        <v>46.8368788501027</v>
      </c>
      <c r="AH619" s="1">
        <f t="shared" ref="AH618:AH651" si="418">AG404</f>
        <v>7.92639053254438</v>
      </c>
      <c r="AL619" s="1">
        <f t="shared" ref="AL618:AL651" si="419">AK404</f>
        <v>17.0299543378995</v>
      </c>
      <c r="AP619" s="1">
        <f t="shared" ref="AP618:AP651" si="420">AO404</f>
        <v>28.7055513307985</v>
      </c>
      <c r="AT619" s="1">
        <f t="shared" ref="AT618:AT651" si="421">AS404</f>
        <v>38.3898305084746</v>
      </c>
      <c r="AX619" s="1">
        <f t="shared" ref="AX618:AX651" si="422">AW404</f>
        <v>46.7157894736842</v>
      </c>
    </row>
    <row r="620" spans="3:50">
      <c r="C620" s="1" t="s">
        <v>129</v>
      </c>
      <c r="E620" s="1">
        <f t="shared" si="413"/>
        <v>7.91840707964602</v>
      </c>
      <c r="I620" s="1">
        <f t="shared" si="414"/>
        <v>17.2868217054264</v>
      </c>
      <c r="M620" s="1">
        <f t="shared" si="415"/>
        <v>28.8502222222222</v>
      </c>
      <c r="S620" s="1">
        <f t="shared" si="416"/>
        <v>38.8429752066116</v>
      </c>
      <c r="AA620" s="1">
        <f t="shared" si="417"/>
        <v>47.4623899371069</v>
      </c>
      <c r="AH620" s="1">
        <f t="shared" si="418"/>
        <v>7.7250505050505</v>
      </c>
      <c r="AL620" s="1">
        <f t="shared" si="419"/>
        <v>17.158683127572</v>
      </c>
      <c r="AP620" s="1">
        <f t="shared" si="420"/>
        <v>28.7116176470588</v>
      </c>
      <c r="AT620" s="1">
        <f t="shared" si="421"/>
        <v>38.7214611872146</v>
      </c>
      <c r="AX620" s="1">
        <f t="shared" si="422"/>
        <v>47.348643006263</v>
      </c>
    </row>
    <row r="621" spans="3:50">
      <c r="C621" s="1" t="s">
        <v>129</v>
      </c>
      <c r="E621" s="1">
        <f t="shared" si="413"/>
        <v>7.95254545454546</v>
      </c>
      <c r="I621" s="1">
        <f t="shared" si="414"/>
        <v>17.2532188841202</v>
      </c>
      <c r="M621" s="1">
        <f t="shared" si="415"/>
        <v>28.760198019802</v>
      </c>
      <c r="S621" s="1">
        <f t="shared" si="416"/>
        <v>38.4033613445378</v>
      </c>
      <c r="AA621" s="1">
        <f t="shared" si="417"/>
        <v>47.3227385892116</v>
      </c>
      <c r="AH621" s="1">
        <f t="shared" si="418"/>
        <v>7.69005128205128</v>
      </c>
      <c r="AL621" s="1">
        <f t="shared" si="419"/>
        <v>17.1351037344398</v>
      </c>
      <c r="AP621" s="1">
        <f t="shared" si="420"/>
        <v>28.63</v>
      </c>
      <c r="AT621" s="1">
        <f t="shared" si="421"/>
        <v>38.28125</v>
      </c>
      <c r="AX621" s="1">
        <f t="shared" si="422"/>
        <v>47.1907756813417</v>
      </c>
    </row>
    <row r="622" spans="3:50">
      <c r="C622" s="1" t="s">
        <v>130</v>
      </c>
      <c r="E622" s="1">
        <f t="shared" si="413"/>
        <v>7.97162995594714</v>
      </c>
      <c r="I622" s="1">
        <f t="shared" si="414"/>
        <v>17.0075757575758</v>
      </c>
      <c r="M622" s="1">
        <f t="shared" si="415"/>
        <v>28.984845814978</v>
      </c>
      <c r="S622" s="1">
        <f t="shared" si="416"/>
        <v>38.2142857142857</v>
      </c>
      <c r="AA622" s="1">
        <f t="shared" si="417"/>
        <v>47.292479338843</v>
      </c>
      <c r="AH622" s="1">
        <f t="shared" si="418"/>
        <v>7.72303317535545</v>
      </c>
      <c r="AL622" s="1">
        <f t="shared" si="419"/>
        <v>16.9019246861925</v>
      </c>
      <c r="AP622" s="1">
        <f t="shared" si="420"/>
        <v>28.8576425855513</v>
      </c>
      <c r="AT622" s="1">
        <f t="shared" si="421"/>
        <v>38.0821917808219</v>
      </c>
      <c r="AX622" s="1">
        <f t="shared" si="422"/>
        <v>47.1673819742489</v>
      </c>
    </row>
    <row r="623" spans="3:50">
      <c r="C623" s="1" t="s">
        <v>130</v>
      </c>
      <c r="E623" s="1">
        <f t="shared" si="413"/>
        <v>8.09848101265823</v>
      </c>
      <c r="I623" s="1">
        <f t="shared" si="414"/>
        <v>17.1897810218978</v>
      </c>
      <c r="M623" s="1">
        <f t="shared" si="415"/>
        <v>28.7972727272727</v>
      </c>
      <c r="S623" s="1">
        <f t="shared" si="416"/>
        <v>38.25</v>
      </c>
      <c r="AA623" s="1">
        <f t="shared" si="417"/>
        <v>47.246974789916</v>
      </c>
      <c r="AH623" s="1">
        <f t="shared" si="418"/>
        <v>7.82335403726708</v>
      </c>
      <c r="AL623" s="1">
        <f t="shared" si="419"/>
        <v>17.0848818897638</v>
      </c>
      <c r="AP623" s="1">
        <f t="shared" si="420"/>
        <v>28.6675806451613</v>
      </c>
      <c r="AT623" s="1">
        <f t="shared" si="421"/>
        <v>38.1118881118881</v>
      </c>
      <c r="AX623" s="1">
        <f t="shared" si="422"/>
        <v>47.1218487394958</v>
      </c>
    </row>
    <row r="624" spans="3:50">
      <c r="C624" s="1" t="s">
        <v>130</v>
      </c>
      <c r="E624" s="1">
        <f t="shared" si="413"/>
        <v>7.93748743718593</v>
      </c>
      <c r="I624" s="1">
        <f t="shared" si="414"/>
        <v>17.2509960159363</v>
      </c>
      <c r="M624" s="1">
        <f t="shared" si="415"/>
        <v>28.8816744186046</v>
      </c>
      <c r="S624" s="1">
        <f t="shared" si="416"/>
        <v>38.36</v>
      </c>
      <c r="AA624" s="1">
        <f t="shared" si="417"/>
        <v>47.927949790795</v>
      </c>
      <c r="AH624" s="1">
        <f t="shared" si="418"/>
        <v>7.76426395939086</v>
      </c>
      <c r="AL624" s="1">
        <f t="shared" si="419"/>
        <v>17.1591525423729</v>
      </c>
      <c r="AP624" s="1">
        <f t="shared" si="420"/>
        <v>28.77</v>
      </c>
      <c r="AT624" s="1">
        <f t="shared" si="421"/>
        <v>38.2478632478632</v>
      </c>
      <c r="AX624" s="1">
        <f t="shared" si="422"/>
        <v>47.7987421383648</v>
      </c>
    </row>
    <row r="625" spans="3:50">
      <c r="C625" s="1" t="s">
        <v>131</v>
      </c>
      <c r="E625" s="1">
        <f t="shared" si="413"/>
        <v>7.87976470588235</v>
      </c>
      <c r="I625" s="1">
        <f t="shared" si="414"/>
        <v>17.2558139534884</v>
      </c>
      <c r="M625" s="1">
        <f t="shared" si="415"/>
        <v>28.8066382978723</v>
      </c>
      <c r="S625" s="1">
        <f t="shared" si="416"/>
        <v>38.0769230769231</v>
      </c>
      <c r="AA625" s="1">
        <f t="shared" si="417"/>
        <v>46.6442150537634</v>
      </c>
      <c r="AH625" s="1">
        <f t="shared" si="418"/>
        <v>7.63204301075269</v>
      </c>
      <c r="AL625" s="1">
        <f t="shared" si="419"/>
        <v>17.140612244898</v>
      </c>
      <c r="AP625" s="1">
        <f t="shared" si="420"/>
        <v>28.6993939393939</v>
      </c>
      <c r="AT625" s="1">
        <f t="shared" si="421"/>
        <v>37.9674796747967</v>
      </c>
      <c r="AX625" s="1">
        <f t="shared" si="422"/>
        <v>46.5106382978723</v>
      </c>
    </row>
    <row r="626" spans="3:50">
      <c r="C626" s="1" t="s">
        <v>131</v>
      </c>
      <c r="E626" s="1">
        <f t="shared" si="413"/>
        <v>7.85850746268657</v>
      </c>
      <c r="I626" s="1">
        <f t="shared" si="414"/>
        <v>17.1071428571429</v>
      </c>
      <c r="M626" s="1">
        <f t="shared" si="415"/>
        <v>28.7241698841699</v>
      </c>
      <c r="S626" s="1">
        <f t="shared" si="416"/>
        <v>37.9856115107914</v>
      </c>
      <c r="AA626" s="1">
        <f t="shared" si="417"/>
        <v>46.8727194860814</v>
      </c>
      <c r="AH626" s="1">
        <f t="shared" si="418"/>
        <v>7.55690476190476</v>
      </c>
      <c r="AL626" s="1">
        <f t="shared" si="419"/>
        <v>16.982380952381</v>
      </c>
      <c r="AP626" s="1">
        <f t="shared" si="420"/>
        <v>28.599012345679</v>
      </c>
      <c r="AT626" s="1">
        <f t="shared" si="421"/>
        <v>37.9148936170213</v>
      </c>
      <c r="AX626" s="1">
        <f t="shared" si="422"/>
        <v>46.7532467532468</v>
      </c>
    </row>
    <row r="627" spans="3:50">
      <c r="C627" s="1" t="s">
        <v>131</v>
      </c>
      <c r="E627" s="1">
        <f t="shared" si="413"/>
        <v>7.9304</v>
      </c>
      <c r="I627" s="1">
        <f t="shared" si="414"/>
        <v>17.0491803278689</v>
      </c>
      <c r="M627" s="1">
        <f t="shared" si="415"/>
        <v>28.6871844660194</v>
      </c>
      <c r="S627" s="1">
        <f t="shared" si="416"/>
        <v>38.2828282828283</v>
      </c>
      <c r="AA627" s="1">
        <f t="shared" si="417"/>
        <v>46.6585867237687</v>
      </c>
      <c r="AH627" s="1">
        <f t="shared" si="418"/>
        <v>7.74133333333333</v>
      </c>
      <c r="AL627" s="1">
        <f t="shared" si="419"/>
        <v>16.9169696969697</v>
      </c>
      <c r="AP627" s="1">
        <f t="shared" si="420"/>
        <v>28.550701754386</v>
      </c>
      <c r="AT627" s="1">
        <f t="shared" si="421"/>
        <v>38.1454545454545</v>
      </c>
      <c r="AX627" s="1">
        <f t="shared" si="422"/>
        <v>46.5376344086022</v>
      </c>
    </row>
    <row r="628" spans="3:50">
      <c r="C628" s="1" t="s">
        <v>132</v>
      </c>
      <c r="E628" s="1">
        <f t="shared" si="413"/>
        <v>7.90266666666667</v>
      </c>
      <c r="I628" s="1">
        <f t="shared" si="414"/>
        <v>17.0285714285714</v>
      </c>
      <c r="M628" s="1">
        <f t="shared" si="415"/>
        <v>28.5618461538462</v>
      </c>
      <c r="S628" s="1">
        <f t="shared" si="416"/>
        <v>37.1244635193133</v>
      </c>
      <c r="AA628" s="1">
        <f t="shared" si="417"/>
        <v>45.2540133037694</v>
      </c>
      <c r="AH628" s="1">
        <f t="shared" si="418"/>
        <v>7.69645283018868</v>
      </c>
      <c r="AL628" s="1">
        <f t="shared" si="419"/>
        <v>16.9104147465438</v>
      </c>
      <c r="AP628" s="1">
        <f t="shared" si="420"/>
        <v>28.4433160621762</v>
      </c>
      <c r="AT628" s="1">
        <f t="shared" si="421"/>
        <v>36.9902912621359</v>
      </c>
      <c r="AX628" s="1">
        <f t="shared" si="422"/>
        <v>45.1208791208791</v>
      </c>
    </row>
    <row r="629" spans="3:50">
      <c r="C629" s="1" t="s">
        <v>132</v>
      </c>
      <c r="E629" s="1">
        <f t="shared" si="413"/>
        <v>7.7978</v>
      </c>
      <c r="I629" s="1">
        <f t="shared" si="414"/>
        <v>17.1320754716981</v>
      </c>
      <c r="M629" s="1">
        <f t="shared" si="415"/>
        <v>28.7533609958506</v>
      </c>
      <c r="S629" s="1">
        <f t="shared" si="416"/>
        <v>37.0992366412214</v>
      </c>
      <c r="AA629" s="1">
        <f t="shared" si="417"/>
        <v>45.0098915401302</v>
      </c>
      <c r="AH629" s="1">
        <f t="shared" si="418"/>
        <v>7.57650224215247</v>
      </c>
      <c r="AL629" s="1">
        <f t="shared" si="419"/>
        <v>16.9945247148289</v>
      </c>
      <c r="AP629" s="1">
        <f t="shared" si="420"/>
        <v>28.6263716814159</v>
      </c>
      <c r="AT629" s="1">
        <f t="shared" si="421"/>
        <v>36.9685039370079</v>
      </c>
      <c r="AX629" s="1">
        <f t="shared" si="422"/>
        <v>44.8780487804878</v>
      </c>
    </row>
    <row r="630" spans="3:50">
      <c r="C630" s="1" t="s">
        <v>132</v>
      </c>
      <c r="E630" s="1">
        <f t="shared" si="413"/>
        <v>8.00861878453039</v>
      </c>
      <c r="I630" s="1">
        <f t="shared" si="414"/>
        <v>16.974358974359</v>
      </c>
      <c r="M630" s="1">
        <f t="shared" si="415"/>
        <v>28.7284126984127</v>
      </c>
      <c r="S630" s="1">
        <f t="shared" si="416"/>
        <v>37.3913043478261</v>
      </c>
      <c r="AA630" s="1">
        <f t="shared" si="417"/>
        <v>45.4495824175824</v>
      </c>
      <c r="AH630" s="1">
        <f t="shared" si="418"/>
        <v>7.80513368983957</v>
      </c>
      <c r="AL630" s="1">
        <f t="shared" si="419"/>
        <v>16.8671028037383</v>
      </c>
      <c r="AP630" s="1">
        <f t="shared" si="420"/>
        <v>28.6263716814159</v>
      </c>
      <c r="AT630" s="1">
        <f t="shared" si="421"/>
        <v>37.2727272727273</v>
      </c>
      <c r="AX630" s="1">
        <f t="shared" si="422"/>
        <v>45.3258426966292</v>
      </c>
    </row>
    <row r="631" spans="3:50">
      <c r="C631" s="1" t="s">
        <v>133</v>
      </c>
      <c r="E631" s="1">
        <f t="shared" si="413"/>
        <v>8.23051162790698</v>
      </c>
      <c r="I631" s="1">
        <f t="shared" si="414"/>
        <v>17.219730941704</v>
      </c>
      <c r="M631" s="1">
        <f t="shared" si="415"/>
        <v>27.7070391061453</v>
      </c>
      <c r="S631" s="1">
        <f t="shared" si="416"/>
        <v>36.0642570281125</v>
      </c>
      <c r="AA631" s="1">
        <f t="shared" si="417"/>
        <v>42.9524651162791</v>
      </c>
      <c r="AH631" s="1">
        <f t="shared" si="418"/>
        <v>8.00661016949153</v>
      </c>
      <c r="AL631" s="1">
        <f t="shared" si="419"/>
        <v>17.0867510548523</v>
      </c>
      <c r="AP631" s="1">
        <f t="shared" si="420"/>
        <v>27.5782795698925</v>
      </c>
      <c r="AT631" s="1">
        <f t="shared" si="421"/>
        <v>35.9514170040486</v>
      </c>
      <c r="AX631" s="1">
        <f t="shared" si="422"/>
        <v>42.8271028037383</v>
      </c>
    </row>
    <row r="632" spans="3:50">
      <c r="C632" s="1" t="s">
        <v>133</v>
      </c>
      <c r="E632" s="1">
        <f t="shared" si="413"/>
        <v>8.28787564766839</v>
      </c>
      <c r="I632" s="1">
        <f t="shared" si="414"/>
        <v>17.3404255319149</v>
      </c>
      <c r="M632" s="1">
        <f t="shared" si="415"/>
        <v>27.7167251461988</v>
      </c>
      <c r="S632" s="1">
        <f t="shared" si="416"/>
        <v>36.198347107438</v>
      </c>
      <c r="AA632" s="1">
        <f t="shared" si="417"/>
        <v>42.5560730593607</v>
      </c>
      <c r="AH632" s="1">
        <f t="shared" si="418"/>
        <v>8.11287958115183</v>
      </c>
      <c r="AL632" s="1">
        <f t="shared" si="419"/>
        <v>17.22</v>
      </c>
      <c r="AP632" s="1">
        <f t="shared" si="420"/>
        <v>27.5997959183673</v>
      </c>
      <c r="AT632" s="1">
        <f t="shared" si="421"/>
        <v>36.079295154185</v>
      </c>
      <c r="AX632" s="1">
        <f t="shared" si="422"/>
        <v>42.4256292906178</v>
      </c>
    </row>
    <row r="633" spans="3:50">
      <c r="C633" s="1" t="s">
        <v>133</v>
      </c>
      <c r="E633" s="1">
        <f t="shared" si="413"/>
        <v>8.41559322033898</v>
      </c>
      <c r="I633" s="1">
        <f t="shared" si="414"/>
        <v>17.2522522522523</v>
      </c>
      <c r="M633" s="1">
        <f t="shared" si="415"/>
        <v>27.647868852459</v>
      </c>
      <c r="S633" s="1">
        <f t="shared" si="416"/>
        <v>36.4851485148515</v>
      </c>
      <c r="AA633" s="1">
        <f t="shared" si="417"/>
        <v>42.996704805492</v>
      </c>
      <c r="AH633" s="1">
        <f t="shared" si="418"/>
        <v>8.21204081632653</v>
      </c>
      <c r="AL633" s="1">
        <f t="shared" si="419"/>
        <v>17.1285217391304</v>
      </c>
      <c r="AP633" s="1">
        <f t="shared" si="420"/>
        <v>27.546862745098</v>
      </c>
      <c r="AT633" s="1">
        <f t="shared" si="421"/>
        <v>36.3819095477387</v>
      </c>
      <c r="AX633" s="1">
        <f t="shared" si="422"/>
        <v>42.8639618138425</v>
      </c>
    </row>
    <row r="634" spans="3:50">
      <c r="C634" s="1" t="s">
        <v>134</v>
      </c>
      <c r="E634" s="1">
        <f t="shared" si="413"/>
        <v>7.96962264150943</v>
      </c>
      <c r="I634" s="1">
        <f t="shared" si="414"/>
        <v>16.5765765765766</v>
      </c>
      <c r="M634" s="1">
        <f t="shared" si="415"/>
        <v>28.1422727272727</v>
      </c>
      <c r="S634" s="1">
        <f t="shared" si="416"/>
        <v>37.0967741935484</v>
      </c>
      <c r="AA634" s="1">
        <f t="shared" si="417"/>
        <v>46.0869450549451</v>
      </c>
      <c r="AH634" s="1">
        <f t="shared" si="418"/>
        <v>7.75165775401069</v>
      </c>
      <c r="AL634" s="1">
        <f t="shared" si="419"/>
        <v>16.4495852534562</v>
      </c>
      <c r="AP634" s="1">
        <f t="shared" si="420"/>
        <v>27.9907575757576</v>
      </c>
      <c r="AT634" s="1">
        <f t="shared" si="421"/>
        <v>36.9767441860465</v>
      </c>
      <c r="AX634" s="1">
        <f t="shared" si="422"/>
        <v>45.9734513274336</v>
      </c>
    </row>
    <row r="635" spans="3:50">
      <c r="C635" s="1" t="s">
        <v>134</v>
      </c>
      <c r="E635" s="1">
        <f t="shared" si="413"/>
        <v>8.00757281553398</v>
      </c>
      <c r="I635" s="1">
        <f t="shared" si="414"/>
        <v>16.7403314917127</v>
      </c>
      <c r="M635" s="1">
        <f t="shared" si="415"/>
        <v>28.252641509434</v>
      </c>
      <c r="S635" s="1">
        <f t="shared" si="416"/>
        <v>37.0075757575758</v>
      </c>
      <c r="AA635" s="1">
        <f t="shared" si="417"/>
        <v>46.4722321428572</v>
      </c>
      <c r="AH635" s="1">
        <f t="shared" si="418"/>
        <v>7.74483516483516</v>
      </c>
      <c r="AL635" s="1">
        <f t="shared" si="419"/>
        <v>16.6298445595855</v>
      </c>
      <c r="AP635" s="1">
        <f t="shared" si="420"/>
        <v>28.1177777777778</v>
      </c>
      <c r="AT635" s="1">
        <f t="shared" si="421"/>
        <v>36.8776371308017</v>
      </c>
      <c r="AX635" s="1">
        <f t="shared" si="422"/>
        <v>46.3492063492064</v>
      </c>
    </row>
    <row r="636" spans="3:50">
      <c r="C636" s="1" t="s">
        <v>134</v>
      </c>
      <c r="E636" s="1">
        <f t="shared" si="413"/>
        <v>7.83088888888889</v>
      </c>
      <c r="I636" s="1">
        <f t="shared" si="414"/>
        <v>16.8783068783069</v>
      </c>
      <c r="M636" s="1">
        <f t="shared" si="415"/>
        <v>28.4303389830508</v>
      </c>
      <c r="S636" s="1">
        <f t="shared" si="416"/>
        <v>37.0742358078603</v>
      </c>
      <c r="AA636" s="1">
        <f t="shared" si="417"/>
        <v>46.060306345733</v>
      </c>
      <c r="AH636" s="1">
        <f t="shared" si="418"/>
        <v>7.61924324324324</v>
      </c>
      <c r="AL636" s="1">
        <f t="shared" si="419"/>
        <v>16.7817085427136</v>
      </c>
      <c r="AP636" s="1">
        <f t="shared" si="420"/>
        <v>28.2969294605809</v>
      </c>
      <c r="AT636" s="1">
        <f t="shared" si="421"/>
        <v>36.9333333333333</v>
      </c>
      <c r="AX636" s="1">
        <f t="shared" si="422"/>
        <v>45.9465478841871</v>
      </c>
    </row>
    <row r="637" spans="3:50">
      <c r="C637" s="1" t="s">
        <v>135</v>
      </c>
      <c r="E637" s="1">
        <f t="shared" si="413"/>
        <v>8.18379746835443</v>
      </c>
      <c r="I637" s="1">
        <f t="shared" si="414"/>
        <v>17.3557692307692</v>
      </c>
      <c r="M637" s="1">
        <f t="shared" si="415"/>
        <v>28.675867768595</v>
      </c>
      <c r="S637" s="1">
        <f t="shared" si="416"/>
        <v>38.2142857142857</v>
      </c>
      <c r="AA637" s="1">
        <f t="shared" si="417"/>
        <v>47.4990178571429</v>
      </c>
      <c r="AH637" s="1">
        <f t="shared" si="418"/>
        <v>8.00661016949153</v>
      </c>
      <c r="AL637" s="1">
        <f t="shared" si="419"/>
        <v>17.2301785714286</v>
      </c>
      <c r="AP637" s="1">
        <f t="shared" si="420"/>
        <v>28.5574576271186</v>
      </c>
      <c r="AT637" s="1">
        <f t="shared" si="421"/>
        <v>38.0888888888889</v>
      </c>
      <c r="AX637" s="1">
        <f t="shared" si="422"/>
        <v>47.3696145124717</v>
      </c>
    </row>
    <row r="638" spans="3:50">
      <c r="C638" s="1" t="s">
        <v>135</v>
      </c>
      <c r="E638" s="1">
        <f t="shared" si="413"/>
        <v>8.08260536398468</v>
      </c>
      <c r="I638" s="1">
        <f t="shared" si="414"/>
        <v>17.4146341463415</v>
      </c>
      <c r="M638" s="1">
        <f t="shared" si="415"/>
        <v>28.8070758122744</v>
      </c>
      <c r="S638" s="1">
        <f t="shared" si="416"/>
        <v>38.2608695652174</v>
      </c>
      <c r="AA638" s="1">
        <f t="shared" si="417"/>
        <v>47.555067264574</v>
      </c>
      <c r="AH638" s="1">
        <f t="shared" si="418"/>
        <v>7.90591836734694</v>
      </c>
      <c r="AL638" s="1">
        <f t="shared" si="419"/>
        <v>17.3017228464419</v>
      </c>
      <c r="AP638" s="1">
        <f t="shared" si="420"/>
        <v>28.6855598455598</v>
      </c>
      <c r="AT638" s="1">
        <f t="shared" si="421"/>
        <v>38.1481481481481</v>
      </c>
      <c r="AX638" s="1">
        <f t="shared" si="422"/>
        <v>47.4279379157428</v>
      </c>
    </row>
    <row r="639" spans="3:50">
      <c r="C639" s="1" t="s">
        <v>135</v>
      </c>
      <c r="E639" s="1">
        <f t="shared" si="413"/>
        <v>7.78634615384615</v>
      </c>
      <c r="I639" s="1">
        <f t="shared" si="414"/>
        <v>17.5</v>
      </c>
      <c r="M639" s="1">
        <f t="shared" si="415"/>
        <v>28.6136923076923</v>
      </c>
      <c r="S639" s="1">
        <f t="shared" si="416"/>
        <v>38.3783783783784</v>
      </c>
      <c r="AA639" s="1">
        <f t="shared" si="417"/>
        <v>46.9238053097345</v>
      </c>
      <c r="AH639" s="1">
        <f t="shared" si="418"/>
        <v>7.61671957671958</v>
      </c>
      <c r="AL639" s="1">
        <f t="shared" si="419"/>
        <v>17.3821097046413</v>
      </c>
      <c r="AP639" s="1">
        <f t="shared" si="420"/>
        <v>28.4866666666667</v>
      </c>
      <c r="AT639" s="1">
        <f t="shared" si="421"/>
        <v>38.2683982683983</v>
      </c>
      <c r="AX639" s="1">
        <f t="shared" si="422"/>
        <v>46.8008948545861</v>
      </c>
    </row>
    <row r="640" spans="3:50">
      <c r="C640" s="1" t="s">
        <v>136</v>
      </c>
      <c r="E640" s="1">
        <f t="shared" si="413"/>
        <v>8.72224489795918</v>
      </c>
      <c r="I640" s="1">
        <f t="shared" si="414"/>
        <v>17.6126126126126</v>
      </c>
      <c r="M640" s="1">
        <f t="shared" si="415"/>
        <v>29.5502068965517</v>
      </c>
      <c r="S640" s="1">
        <f t="shared" si="416"/>
        <v>39.3562231759657</v>
      </c>
      <c r="AA640" s="1">
        <f t="shared" si="417"/>
        <v>46.0368134171908</v>
      </c>
      <c r="AH640" s="1">
        <f t="shared" si="418"/>
        <v>8.46754098360656</v>
      </c>
      <c r="AL640" s="1">
        <f t="shared" si="419"/>
        <v>17.4872727272727</v>
      </c>
      <c r="AP640" s="1">
        <f t="shared" si="420"/>
        <v>29.4353246753247</v>
      </c>
      <c r="AT640" s="1">
        <f t="shared" si="421"/>
        <v>39.2460317460318</v>
      </c>
      <c r="AX640" s="1">
        <f t="shared" si="422"/>
        <v>45.9061833688699</v>
      </c>
    </row>
    <row r="641" spans="3:50">
      <c r="C641" s="1" t="s">
        <v>136</v>
      </c>
      <c r="E641" s="1">
        <f t="shared" si="413"/>
        <v>8.60866666666667</v>
      </c>
      <c r="I641" s="1">
        <f t="shared" si="414"/>
        <v>17.5980392156863</v>
      </c>
      <c r="M641" s="1">
        <f t="shared" si="415"/>
        <v>29.4839252336449</v>
      </c>
      <c r="S641" s="1">
        <f t="shared" si="416"/>
        <v>39.2576419213974</v>
      </c>
      <c r="AA641" s="1">
        <f t="shared" si="417"/>
        <v>46.6939830508475</v>
      </c>
      <c r="AH641" s="1">
        <f t="shared" si="418"/>
        <v>8.40915887850467</v>
      </c>
      <c r="AL641" s="1">
        <f t="shared" si="419"/>
        <v>17.462009569378</v>
      </c>
      <c r="AP641" s="1">
        <f t="shared" si="420"/>
        <v>29.3847169811321</v>
      </c>
      <c r="AT641" s="1">
        <f t="shared" si="421"/>
        <v>39.1324200913242</v>
      </c>
      <c r="AX641" s="1">
        <f t="shared" si="422"/>
        <v>46.573275862069</v>
      </c>
    </row>
    <row r="642" spans="3:50">
      <c r="C642" s="1" t="s">
        <v>136</v>
      </c>
      <c r="E642" s="1">
        <f t="shared" si="413"/>
        <v>8.54589211618257</v>
      </c>
      <c r="I642" s="1">
        <f t="shared" si="414"/>
        <v>17.4479166666667</v>
      </c>
      <c r="M642" s="1">
        <f t="shared" si="415"/>
        <v>29.768623853211</v>
      </c>
      <c r="S642" s="1">
        <f t="shared" si="416"/>
        <v>39.3798449612403</v>
      </c>
      <c r="AA642" s="1">
        <f t="shared" si="417"/>
        <v>46.3420661157025</v>
      </c>
      <c r="AH642" s="1">
        <f t="shared" si="418"/>
        <v>8.36326923076923</v>
      </c>
      <c r="AL642" s="1">
        <f t="shared" si="419"/>
        <v>17.3312380952381</v>
      </c>
      <c r="AP642" s="1">
        <f t="shared" si="420"/>
        <v>29.66622406639</v>
      </c>
      <c r="AT642" s="1">
        <f t="shared" si="421"/>
        <v>39.2468619246862</v>
      </c>
      <c r="AX642" s="1">
        <f t="shared" si="422"/>
        <v>46.2240663900415</v>
      </c>
    </row>
    <row r="643" spans="3:50">
      <c r="C643" s="1" t="s">
        <v>137</v>
      </c>
      <c r="E643" s="1">
        <f t="shared" si="413"/>
        <v>7.85062146892655</v>
      </c>
      <c r="I643" s="1">
        <f t="shared" si="414"/>
        <v>16.780487804878</v>
      </c>
      <c r="M643" s="1">
        <f t="shared" si="415"/>
        <v>28.2459829059829</v>
      </c>
      <c r="S643" s="1">
        <f t="shared" si="416"/>
        <v>37.1359223300971</v>
      </c>
      <c r="AA643" s="1">
        <f t="shared" si="417"/>
        <v>46.486711409396</v>
      </c>
      <c r="AH643" s="1">
        <f t="shared" si="418"/>
        <v>7.54979166666667</v>
      </c>
      <c r="AL643" s="1">
        <f t="shared" si="419"/>
        <v>16.6649612403101</v>
      </c>
      <c r="AP643" s="1">
        <f t="shared" si="420"/>
        <v>28.1121052631579</v>
      </c>
      <c r="AT643" s="1">
        <f t="shared" si="421"/>
        <v>37.0334928229665</v>
      </c>
      <c r="AX643" s="1">
        <f t="shared" si="422"/>
        <v>46.3718820861678</v>
      </c>
    </row>
    <row r="644" spans="3:50">
      <c r="C644" s="1" t="s">
        <v>137</v>
      </c>
      <c r="E644" s="1">
        <f t="shared" si="413"/>
        <v>8.12608187134503</v>
      </c>
      <c r="I644" s="1">
        <f t="shared" si="414"/>
        <v>16.7727272727273</v>
      </c>
      <c r="M644" s="1">
        <f t="shared" si="415"/>
        <v>28.0674482758621</v>
      </c>
      <c r="S644" s="1">
        <f t="shared" si="416"/>
        <v>37.4452554744526</v>
      </c>
      <c r="AA644" s="1">
        <f t="shared" si="417"/>
        <v>46.1664317180617</v>
      </c>
      <c r="AH644" s="1">
        <f t="shared" si="418"/>
        <v>7.98708994708995</v>
      </c>
      <c r="AL644" s="1">
        <f t="shared" si="419"/>
        <v>16.6498214285714</v>
      </c>
      <c r="AP644" s="1">
        <f t="shared" si="420"/>
        <v>27.9444642857143</v>
      </c>
      <c r="AT644" s="1">
        <f t="shared" si="421"/>
        <v>37.3106060606061</v>
      </c>
      <c r="AX644" s="1">
        <f t="shared" si="422"/>
        <v>46.0393873085339</v>
      </c>
    </row>
    <row r="645" spans="3:50">
      <c r="C645" s="1" t="s">
        <v>137</v>
      </c>
      <c r="E645" s="1">
        <f t="shared" si="413"/>
        <v>7.98465408805031</v>
      </c>
      <c r="I645" s="1">
        <f t="shared" si="414"/>
        <v>16.72</v>
      </c>
      <c r="M645" s="1">
        <f t="shared" si="415"/>
        <v>28.1285217391304</v>
      </c>
      <c r="S645" s="1">
        <f t="shared" si="416"/>
        <v>37.1314741035857</v>
      </c>
      <c r="AA645" s="1">
        <f t="shared" si="417"/>
        <v>45.7349783549784</v>
      </c>
      <c r="AH645" s="1">
        <f t="shared" si="418"/>
        <v>7.7478</v>
      </c>
      <c r="AL645" s="1">
        <f t="shared" si="419"/>
        <v>16.5793162393162</v>
      </c>
      <c r="AP645" s="1">
        <f t="shared" si="420"/>
        <v>28.0064730290456</v>
      </c>
      <c r="AT645" s="1">
        <f t="shared" si="421"/>
        <v>37.0119521912351</v>
      </c>
      <c r="AX645" s="1">
        <f t="shared" si="422"/>
        <v>45.6108597285068</v>
      </c>
    </row>
    <row r="646" spans="3:50">
      <c r="C646" s="1" t="s">
        <v>138</v>
      </c>
      <c r="E646" s="1">
        <f t="shared" si="413"/>
        <v>7.96962264150943</v>
      </c>
      <c r="I646" s="1">
        <f t="shared" si="414"/>
        <v>17.4568965517241</v>
      </c>
      <c r="M646" s="1">
        <f t="shared" si="415"/>
        <v>28.7303286384977</v>
      </c>
      <c r="S646" s="1">
        <f t="shared" si="416"/>
        <v>38.4873949579832</v>
      </c>
      <c r="AA646" s="1">
        <f t="shared" si="417"/>
        <v>46.4195973154362</v>
      </c>
      <c r="AH646" s="1">
        <f t="shared" si="418"/>
        <v>7.72253968253968</v>
      </c>
      <c r="AL646" s="1">
        <f t="shared" si="419"/>
        <v>17.3548898678414</v>
      </c>
      <c r="AP646" s="1">
        <f t="shared" si="420"/>
        <v>28.6235071090047</v>
      </c>
      <c r="AT646" s="1">
        <f t="shared" si="421"/>
        <v>38.3771929824561</v>
      </c>
      <c r="AX646" s="1">
        <f t="shared" si="422"/>
        <v>46.3028953229399</v>
      </c>
    </row>
    <row r="647" spans="3:50">
      <c r="C647" s="1" t="s">
        <v>138</v>
      </c>
      <c r="E647" s="1">
        <f t="shared" si="413"/>
        <v>8.04609756097561</v>
      </c>
      <c r="I647" s="1">
        <f t="shared" si="414"/>
        <v>17.4898785425101</v>
      </c>
      <c r="M647" s="1">
        <f t="shared" si="415"/>
        <v>28.3124904214559</v>
      </c>
      <c r="S647" s="1">
        <f t="shared" si="416"/>
        <v>38.2173913043478</v>
      </c>
      <c r="AA647" s="1">
        <f t="shared" si="417"/>
        <v>45.8414879649891</v>
      </c>
      <c r="AH647" s="1">
        <f t="shared" si="418"/>
        <v>7.85452380952381</v>
      </c>
      <c r="AL647" s="1">
        <f t="shared" si="419"/>
        <v>17.348547008547</v>
      </c>
      <c r="AP647" s="1">
        <f t="shared" si="420"/>
        <v>28.1676785714286</v>
      </c>
      <c r="AT647" s="1">
        <f t="shared" si="421"/>
        <v>38.1385281385281</v>
      </c>
      <c r="AX647" s="1">
        <f t="shared" si="422"/>
        <v>45.726872246696</v>
      </c>
    </row>
    <row r="648" spans="3:50">
      <c r="C648" s="1" t="s">
        <v>138</v>
      </c>
      <c r="E648" s="1">
        <f t="shared" si="413"/>
        <v>7.85006134969325</v>
      </c>
      <c r="I648" s="1">
        <f t="shared" si="414"/>
        <v>17.4042553191489</v>
      </c>
      <c r="M648" s="1">
        <f t="shared" si="415"/>
        <v>28.1837974683544</v>
      </c>
      <c r="S648" s="1">
        <f t="shared" si="416"/>
        <v>38.4</v>
      </c>
      <c r="AA648" s="1">
        <f t="shared" si="417"/>
        <v>46.2928947368421</v>
      </c>
      <c r="AH648" s="1">
        <f t="shared" si="418"/>
        <v>7.64114942528736</v>
      </c>
      <c r="AL648" s="1">
        <f t="shared" si="419"/>
        <v>17.2746341463415</v>
      </c>
      <c r="AP648" s="1">
        <f t="shared" si="420"/>
        <v>28.0406808510638</v>
      </c>
      <c r="AT648" s="1">
        <f t="shared" si="421"/>
        <v>38.2868525896414</v>
      </c>
      <c r="AX648" s="1">
        <f t="shared" si="422"/>
        <v>46.1659192825112</v>
      </c>
    </row>
    <row r="649" spans="3:50">
      <c r="C649" s="1" t="s">
        <v>139</v>
      </c>
      <c r="E649" s="1">
        <f t="shared" si="413"/>
        <v>8.22755980861244</v>
      </c>
      <c r="I649" s="1">
        <f t="shared" si="414"/>
        <v>17.4371859296482</v>
      </c>
      <c r="M649" s="1">
        <f t="shared" si="415"/>
        <v>29.3014754098361</v>
      </c>
      <c r="S649" s="1">
        <f t="shared" si="416"/>
        <v>39.5555555555556</v>
      </c>
      <c r="AA649" s="1">
        <f t="shared" si="417"/>
        <v>47.0231072210066</v>
      </c>
      <c r="AH649" s="1">
        <f t="shared" si="418"/>
        <v>7.98773869346734</v>
      </c>
      <c r="AL649" s="1">
        <f t="shared" si="419"/>
        <v>17.3184688995215</v>
      </c>
      <c r="AP649" s="1">
        <f t="shared" si="420"/>
        <v>29.1743820224719</v>
      </c>
      <c r="AT649" s="1">
        <f t="shared" si="421"/>
        <v>39.4954128440367</v>
      </c>
      <c r="AX649" s="1">
        <f t="shared" si="422"/>
        <v>46.9010989010989</v>
      </c>
    </row>
    <row r="650" spans="3:50">
      <c r="C650" s="1" t="s">
        <v>139</v>
      </c>
      <c r="E650" s="1">
        <f t="shared" si="413"/>
        <v>8.31213483146067</v>
      </c>
      <c r="I650" s="1">
        <f t="shared" si="414"/>
        <v>17.511961722488</v>
      </c>
      <c r="M650" s="1">
        <f t="shared" si="415"/>
        <v>29.0194042553191</v>
      </c>
      <c r="S650" s="1">
        <f t="shared" si="416"/>
        <v>39.1627906976744</v>
      </c>
      <c r="AA650" s="1">
        <f t="shared" si="417"/>
        <v>47.1387139689579</v>
      </c>
      <c r="AH650" s="1">
        <f t="shared" si="418"/>
        <v>8.1843956043956</v>
      </c>
      <c r="AL650" s="1">
        <f t="shared" si="419"/>
        <v>17.4035849056604</v>
      </c>
      <c r="AP650" s="1">
        <f t="shared" si="420"/>
        <v>28.8822317596567</v>
      </c>
      <c r="AT650" s="1">
        <f t="shared" si="421"/>
        <v>39.0338164251208</v>
      </c>
      <c r="AX650" s="1">
        <f t="shared" si="422"/>
        <v>47.0288248337029</v>
      </c>
    </row>
    <row r="651" spans="3:50">
      <c r="C651" s="1" t="s">
        <v>139</v>
      </c>
      <c r="E651" s="1">
        <f t="shared" si="413"/>
        <v>8.38236024844721</v>
      </c>
      <c r="I651" s="1">
        <f t="shared" si="414"/>
        <v>17.4742268041237</v>
      </c>
      <c r="M651" s="1">
        <f t="shared" si="415"/>
        <v>29.1214432989691</v>
      </c>
      <c r="S651" s="1">
        <f t="shared" si="416"/>
        <v>39.1219512195122</v>
      </c>
      <c r="AA651" s="1">
        <f t="shared" si="417"/>
        <v>47.0769696969697</v>
      </c>
      <c r="AH651" s="1">
        <f t="shared" si="418"/>
        <v>8.21383783783784</v>
      </c>
      <c r="AL651" s="1">
        <f t="shared" si="419"/>
        <v>17.3411188811189</v>
      </c>
      <c r="AP651" s="1">
        <f t="shared" si="420"/>
        <v>29.0605357142857</v>
      </c>
      <c r="AT651" s="1">
        <f t="shared" si="421"/>
        <v>38.9873417721519</v>
      </c>
      <c r="AX651" s="1">
        <f t="shared" si="422"/>
        <v>46.9584245076586</v>
      </c>
    </row>
    <row r="652" spans="3:50">
      <c r="C652" s="1" t="s">
        <v>140</v>
      </c>
      <c r="E652" s="1">
        <f t="shared" ref="E652:E684" si="423">BF404</f>
        <v>7.39424657534247</v>
      </c>
      <c r="I652" s="1">
        <f t="shared" ref="I652:I684" si="424">BJ404</f>
        <v>17.9365079365079</v>
      </c>
      <c r="M652" s="1">
        <f t="shared" ref="M652:M684" si="425">BN404</f>
        <v>30.2738582677165</v>
      </c>
      <c r="S652" s="1">
        <f t="shared" ref="S652:S684" si="426">BT404</f>
        <v>41.8450184501845</v>
      </c>
      <c r="AA652" s="1">
        <f t="shared" ref="AA652:AA684" si="427">CB404</f>
        <v>50.1728957528958</v>
      </c>
      <c r="AH652" s="1">
        <f t="shared" ref="AH652:AH684" si="428">CI404</f>
        <v>7.2572602739726</v>
      </c>
      <c r="AL652" s="1">
        <f t="shared" ref="AL652:AL684" si="429">CM404</f>
        <v>17.8384090909091</v>
      </c>
      <c r="AP652" s="1">
        <f t="shared" ref="AP652:AP684" si="430">CQ404</f>
        <v>29.998253968254</v>
      </c>
      <c r="AT652" s="1">
        <f t="shared" ref="AT652:AT684" si="431">CU404</f>
        <v>41.7241379310345</v>
      </c>
      <c r="AX652" s="1">
        <f t="shared" ref="AX652:AX684" si="432">CY404</f>
        <v>50.0590551181102</v>
      </c>
    </row>
    <row r="653" spans="3:50">
      <c r="C653" s="1" t="s">
        <v>140</v>
      </c>
      <c r="E653" s="1">
        <f t="shared" si="423"/>
        <v>7.352</v>
      </c>
      <c r="I653" s="1">
        <f t="shared" si="424"/>
        <v>17.8658536585366</v>
      </c>
      <c r="M653" s="1">
        <f t="shared" si="425"/>
        <v>30.1674324324324</v>
      </c>
      <c r="S653" s="1">
        <f t="shared" si="426"/>
        <v>41.99203187251</v>
      </c>
      <c r="AA653" s="1">
        <f t="shared" si="427"/>
        <v>50.3687937743191</v>
      </c>
      <c r="AH653" s="1">
        <f t="shared" si="428"/>
        <v>7.22993710691824</v>
      </c>
      <c r="AL653" s="1">
        <f t="shared" si="429"/>
        <v>17.7448351648352</v>
      </c>
      <c r="AP653" s="1">
        <f t="shared" si="430"/>
        <v>29.8710169491525</v>
      </c>
      <c r="AT653" s="1">
        <f t="shared" si="431"/>
        <v>41.8587360594796</v>
      </c>
      <c r="AX653" s="1">
        <f t="shared" si="432"/>
        <v>50.24</v>
      </c>
    </row>
    <row r="654" spans="3:50">
      <c r="C654" s="1" t="s">
        <v>140</v>
      </c>
      <c r="E654" s="1">
        <f t="shared" si="423"/>
        <v>7.2703743315508</v>
      </c>
      <c r="I654" s="1">
        <f t="shared" si="424"/>
        <v>17.9439252336449</v>
      </c>
      <c r="M654" s="1">
        <f t="shared" si="425"/>
        <v>30.4920164609053</v>
      </c>
      <c r="S654" s="1">
        <f t="shared" si="426"/>
        <v>42.1673003802281</v>
      </c>
      <c r="AA654" s="1">
        <f t="shared" si="427"/>
        <v>50.4423121387283</v>
      </c>
      <c r="AH654" s="1">
        <f t="shared" si="428"/>
        <v>7.19976190476191</v>
      </c>
      <c r="AL654" s="1">
        <f t="shared" si="429"/>
        <v>17.8447846889952</v>
      </c>
      <c r="AP654" s="1">
        <f t="shared" si="430"/>
        <v>30.5790871369295</v>
      </c>
      <c r="AT654" s="1">
        <f t="shared" si="431"/>
        <v>42.0553359683795</v>
      </c>
      <c r="AX654" s="1">
        <f t="shared" si="432"/>
        <v>50.3168316831683</v>
      </c>
    </row>
    <row r="655" spans="3:50">
      <c r="C655" s="1" t="s">
        <v>141</v>
      </c>
      <c r="E655" s="1">
        <f t="shared" si="423"/>
        <v>7.30557692307692</v>
      </c>
      <c r="I655" s="1">
        <f t="shared" si="424"/>
        <v>17.9324894514768</v>
      </c>
      <c r="M655" s="1">
        <f t="shared" si="425"/>
        <v>30.2461157024793</v>
      </c>
      <c r="S655" s="1">
        <f t="shared" si="426"/>
        <v>42.0599250936329</v>
      </c>
      <c r="AA655" s="1">
        <f t="shared" si="427"/>
        <v>50.3645384615385</v>
      </c>
      <c r="AH655" s="1">
        <f t="shared" si="428"/>
        <v>7.17152173913043</v>
      </c>
      <c r="AL655" s="1">
        <f t="shared" si="429"/>
        <v>17.7863461538462</v>
      </c>
      <c r="AP655" s="1">
        <f t="shared" si="430"/>
        <v>30.1231666666667</v>
      </c>
      <c r="AT655" s="1">
        <f t="shared" si="431"/>
        <v>41.9455252918288</v>
      </c>
      <c r="AX655" s="1">
        <f t="shared" si="432"/>
        <v>50.2173913043478</v>
      </c>
    </row>
    <row r="656" spans="3:50">
      <c r="C656" s="1" t="s">
        <v>141</v>
      </c>
      <c r="E656" s="1">
        <f t="shared" si="423"/>
        <v>7.33088888888889</v>
      </c>
      <c r="I656" s="1">
        <f t="shared" si="424"/>
        <v>17.92</v>
      </c>
      <c r="M656" s="1">
        <f t="shared" si="425"/>
        <v>30.5752307692308</v>
      </c>
      <c r="S656" s="1">
        <f t="shared" si="426"/>
        <v>42.2377622377622</v>
      </c>
      <c r="AA656" s="1">
        <f t="shared" si="427"/>
        <v>50.5049805447471</v>
      </c>
      <c r="AH656" s="1">
        <f t="shared" si="428"/>
        <v>7.20945454545454</v>
      </c>
      <c r="AL656" s="1">
        <f t="shared" si="429"/>
        <v>17.7809433962264</v>
      </c>
      <c r="AP656" s="1">
        <f t="shared" si="430"/>
        <v>30.4477902621723</v>
      </c>
      <c r="AT656" s="1">
        <f t="shared" si="431"/>
        <v>42.1074380165289</v>
      </c>
      <c r="AX656" s="1">
        <f t="shared" si="432"/>
        <v>50.3784860557769</v>
      </c>
    </row>
    <row r="657" spans="3:50">
      <c r="C657" s="1" t="s">
        <v>141</v>
      </c>
      <c r="E657" s="1">
        <f t="shared" si="423"/>
        <v>7.45410404624278</v>
      </c>
      <c r="I657" s="1">
        <f t="shared" si="424"/>
        <v>17.8651685393258</v>
      </c>
      <c r="M657" s="1">
        <f t="shared" si="425"/>
        <v>30.3274074074074</v>
      </c>
      <c r="S657" s="1">
        <f t="shared" si="426"/>
        <v>41.8150684931507</v>
      </c>
      <c r="AA657" s="1">
        <f t="shared" si="427"/>
        <v>50.0771150097466</v>
      </c>
      <c r="AH657" s="1">
        <f t="shared" si="428"/>
        <v>7.42251497005988</v>
      </c>
      <c r="AL657" s="1">
        <f t="shared" si="429"/>
        <v>17.7225396825397</v>
      </c>
      <c r="AP657" s="1">
        <f t="shared" si="430"/>
        <v>30.2173684210526</v>
      </c>
      <c r="AT657" s="1">
        <f t="shared" si="431"/>
        <v>41.699604743083</v>
      </c>
      <c r="AX657" s="1">
        <f t="shared" si="432"/>
        <v>49.9598393574297</v>
      </c>
    </row>
    <row r="658" spans="3:50">
      <c r="C658" s="1" t="s">
        <v>142</v>
      </c>
      <c r="E658" s="1">
        <f t="shared" si="423"/>
        <v>7.34897297297297</v>
      </c>
      <c r="I658" s="1">
        <f t="shared" si="424"/>
        <v>17.8661087866109</v>
      </c>
      <c r="M658" s="1">
        <f t="shared" si="425"/>
        <v>29.9172469635628</v>
      </c>
      <c r="S658" s="1">
        <f t="shared" si="426"/>
        <v>41.4225941422594</v>
      </c>
      <c r="AA658" s="1">
        <f t="shared" si="427"/>
        <v>49.653</v>
      </c>
      <c r="AH658" s="1">
        <f t="shared" si="428"/>
        <v>7.2447191011236</v>
      </c>
      <c r="AL658" s="1">
        <f t="shared" si="429"/>
        <v>17.7513656387665</v>
      </c>
      <c r="AP658" s="1">
        <f t="shared" si="430"/>
        <v>29.8153424657534</v>
      </c>
      <c r="AT658" s="1">
        <f t="shared" si="431"/>
        <v>41.3080168776371</v>
      </c>
      <c r="AX658" s="1">
        <f t="shared" si="432"/>
        <v>49.5256916996047</v>
      </c>
    </row>
    <row r="659" spans="3:50">
      <c r="C659" s="1" t="s">
        <v>142</v>
      </c>
      <c r="E659" s="1">
        <f t="shared" si="423"/>
        <v>7.26614634146341</v>
      </c>
      <c r="I659" s="1">
        <f t="shared" si="424"/>
        <v>17.9508196721311</v>
      </c>
      <c r="M659" s="1">
        <f t="shared" si="425"/>
        <v>30.1221487603306</v>
      </c>
      <c r="S659" s="1">
        <f t="shared" si="426"/>
        <v>41.5079365079365</v>
      </c>
      <c r="AA659" s="1">
        <f t="shared" si="427"/>
        <v>49.6690485436893</v>
      </c>
      <c r="AH659" s="1">
        <f t="shared" si="428"/>
        <v>7.15715976331361</v>
      </c>
      <c r="AL659" s="1">
        <f t="shared" si="429"/>
        <v>17.8260633484163</v>
      </c>
      <c r="AP659" s="1">
        <f t="shared" si="430"/>
        <v>29.9981666666667</v>
      </c>
      <c r="AT659" s="1">
        <f t="shared" si="431"/>
        <v>41.3793103448276</v>
      </c>
      <c r="AX659" s="1">
        <f t="shared" si="432"/>
        <v>49.5409181636727</v>
      </c>
    </row>
    <row r="660" spans="3:50">
      <c r="C660" s="1" t="s">
        <v>142</v>
      </c>
      <c r="E660" s="1">
        <f t="shared" si="423"/>
        <v>7.33898734177215</v>
      </c>
      <c r="I660" s="1">
        <f t="shared" si="424"/>
        <v>17.9565217391304</v>
      </c>
      <c r="M660" s="1">
        <f t="shared" si="425"/>
        <v>29.9634965034965</v>
      </c>
      <c r="S660" s="1">
        <f t="shared" si="426"/>
        <v>41.2121212121212</v>
      </c>
      <c r="AA660" s="1">
        <f t="shared" si="427"/>
        <v>49.4972200772201</v>
      </c>
      <c r="AH660" s="1">
        <f t="shared" si="428"/>
        <v>7.19464968152866</v>
      </c>
      <c r="AL660" s="1">
        <f t="shared" si="429"/>
        <v>17.823961352657</v>
      </c>
      <c r="AP660" s="1">
        <f t="shared" si="430"/>
        <v>29.8388844621514</v>
      </c>
      <c r="AT660" s="1">
        <f t="shared" si="431"/>
        <v>41.1023622047244</v>
      </c>
      <c r="AX660" s="1">
        <f t="shared" si="432"/>
        <v>49.3700787401575</v>
      </c>
    </row>
    <row r="661" spans="3:50">
      <c r="C661" s="1" t="s">
        <v>143</v>
      </c>
      <c r="E661" s="1">
        <f t="shared" si="423"/>
        <v>7.39706666666667</v>
      </c>
      <c r="I661" s="1">
        <f t="shared" si="424"/>
        <v>17.8651685393258</v>
      </c>
      <c r="M661" s="1">
        <f t="shared" si="425"/>
        <v>29.7471129707113</v>
      </c>
      <c r="S661" s="1">
        <f t="shared" si="426"/>
        <v>40.8955223880597</v>
      </c>
      <c r="AA661" s="1">
        <f t="shared" si="427"/>
        <v>49.1851937984496</v>
      </c>
      <c r="AH661" s="1">
        <f t="shared" si="428"/>
        <v>7.30275449101796</v>
      </c>
      <c r="AL661" s="1">
        <f t="shared" si="429"/>
        <v>17.7294444444444</v>
      </c>
      <c r="AP661" s="1">
        <f t="shared" si="430"/>
        <v>29.6424888888889</v>
      </c>
      <c r="AT661" s="1">
        <f t="shared" si="431"/>
        <v>40.7894736842105</v>
      </c>
      <c r="AX661" s="1">
        <f t="shared" si="432"/>
        <v>49.0637450199203</v>
      </c>
    </row>
    <row r="662" spans="3:50">
      <c r="C662" s="1" t="s">
        <v>143</v>
      </c>
      <c r="E662" s="1">
        <f t="shared" si="423"/>
        <v>7.34469387755102</v>
      </c>
      <c r="I662" s="1">
        <f t="shared" si="424"/>
        <v>17.9234972677596</v>
      </c>
      <c r="M662" s="1">
        <f t="shared" si="425"/>
        <v>29.8726359832636</v>
      </c>
      <c r="S662" s="1">
        <f t="shared" si="426"/>
        <v>40.9019607843137</v>
      </c>
      <c r="AA662" s="1">
        <f t="shared" si="427"/>
        <v>49.001095890411</v>
      </c>
      <c r="AH662" s="1">
        <f t="shared" si="428"/>
        <v>7.25032967032967</v>
      </c>
      <c r="AL662" s="1">
        <f t="shared" si="429"/>
        <v>17.8105357142857</v>
      </c>
      <c r="AP662" s="1">
        <f t="shared" si="430"/>
        <v>29.7449789029536</v>
      </c>
      <c r="AT662" s="1">
        <f t="shared" si="431"/>
        <v>40.7792207792208</v>
      </c>
      <c r="AX662" s="1">
        <f t="shared" si="432"/>
        <v>48.8732394366197</v>
      </c>
    </row>
    <row r="663" spans="3:50">
      <c r="C663" s="1" t="s">
        <v>143</v>
      </c>
      <c r="E663" s="1">
        <f t="shared" si="423"/>
        <v>7.28564971751412</v>
      </c>
      <c r="I663" s="1">
        <f t="shared" si="424"/>
        <v>17.9282868525896</v>
      </c>
      <c r="M663" s="1">
        <f t="shared" si="425"/>
        <v>29.9172469635628</v>
      </c>
      <c r="S663" s="1">
        <f t="shared" si="426"/>
        <v>40.8888888888889</v>
      </c>
      <c r="AA663" s="1">
        <f t="shared" si="427"/>
        <v>48.9546615087041</v>
      </c>
      <c r="AH663" s="1">
        <f t="shared" si="428"/>
        <v>7.18137931034483</v>
      </c>
      <c r="AL663" s="1">
        <f t="shared" si="429"/>
        <v>17.8050877192982</v>
      </c>
      <c r="AP663" s="1">
        <f t="shared" si="430"/>
        <v>29.7941224489796</v>
      </c>
      <c r="AT663" s="1">
        <f t="shared" si="431"/>
        <v>40.7661290322581</v>
      </c>
      <c r="AX663" s="1">
        <f t="shared" si="432"/>
        <v>48.8339920948617</v>
      </c>
    </row>
    <row r="664" spans="3:50">
      <c r="C664" s="1" t="s">
        <v>144</v>
      </c>
      <c r="E664" s="1">
        <f t="shared" si="423"/>
        <v>7.61934426229508</v>
      </c>
      <c r="I664" s="1">
        <f t="shared" si="424"/>
        <v>17.8326996197719</v>
      </c>
      <c r="M664" s="1">
        <f t="shared" si="425"/>
        <v>29.3478048780488</v>
      </c>
      <c r="S664" s="1">
        <f t="shared" si="426"/>
        <v>40.2857142857143</v>
      </c>
      <c r="AA664" s="1">
        <f t="shared" si="427"/>
        <v>47.3877732793522</v>
      </c>
      <c r="AH664" s="1">
        <f t="shared" si="428"/>
        <v>7.56971098265896</v>
      </c>
      <c r="AL664" s="1">
        <f t="shared" si="429"/>
        <v>17.7051707317073</v>
      </c>
      <c r="AP664" s="1">
        <f t="shared" si="430"/>
        <v>29.228778280543</v>
      </c>
      <c r="AT664" s="1">
        <f t="shared" si="431"/>
        <v>40.15</v>
      </c>
      <c r="AX664" s="1">
        <f t="shared" si="432"/>
        <v>47.2614107883817</v>
      </c>
    </row>
    <row r="665" spans="3:50">
      <c r="C665" s="1" t="s">
        <v>144</v>
      </c>
      <c r="E665" s="1">
        <f t="shared" si="423"/>
        <v>7.55975</v>
      </c>
      <c r="I665" s="1">
        <f t="shared" si="424"/>
        <v>17.8468899521531</v>
      </c>
      <c r="M665" s="1">
        <f t="shared" si="425"/>
        <v>29.2834693877551</v>
      </c>
      <c r="S665" s="1">
        <f t="shared" si="426"/>
        <v>40.091743119266</v>
      </c>
      <c r="AA665" s="1">
        <f t="shared" si="427"/>
        <v>47.2644081632653</v>
      </c>
      <c r="AH665" s="1">
        <f t="shared" si="428"/>
        <v>7.45301775147929</v>
      </c>
      <c r="AL665" s="1">
        <f t="shared" si="429"/>
        <v>17.7082242990654</v>
      </c>
      <c r="AP665" s="1">
        <f t="shared" si="430"/>
        <v>29.1729896907216</v>
      </c>
      <c r="AT665" s="1">
        <f t="shared" si="431"/>
        <v>39.9555555555556</v>
      </c>
      <c r="AX665" s="1">
        <f t="shared" si="432"/>
        <v>47.1428571428571</v>
      </c>
    </row>
    <row r="666" spans="3:50">
      <c r="C666" s="1" t="s">
        <v>144</v>
      </c>
      <c r="E666" s="1">
        <f t="shared" si="423"/>
        <v>7.77544973544973</v>
      </c>
      <c r="I666" s="1">
        <f t="shared" si="424"/>
        <v>17.8343949044586</v>
      </c>
      <c r="M666" s="1">
        <f t="shared" si="425"/>
        <v>29.482380952381</v>
      </c>
      <c r="S666" s="1">
        <f t="shared" si="426"/>
        <v>40.1485148514852</v>
      </c>
      <c r="AA666" s="1">
        <f t="shared" si="427"/>
        <v>47.2941803278689</v>
      </c>
      <c r="AH666" s="1">
        <f t="shared" si="428"/>
        <v>7.66065217391304</v>
      </c>
      <c r="AL666" s="1">
        <f t="shared" si="429"/>
        <v>17.6894871794872</v>
      </c>
      <c r="AP666" s="1">
        <f t="shared" si="430"/>
        <v>29.3467906976744</v>
      </c>
      <c r="AT666" s="1">
        <f t="shared" si="431"/>
        <v>40.046511627907</v>
      </c>
      <c r="AX666" s="1">
        <f t="shared" si="432"/>
        <v>47.1670190274841</v>
      </c>
    </row>
    <row r="667" spans="3:50">
      <c r="C667" s="1" t="s">
        <v>145</v>
      </c>
      <c r="E667" s="1">
        <f t="shared" si="423"/>
        <v>7.37732620320856</v>
      </c>
      <c r="I667" s="1">
        <f t="shared" si="424"/>
        <v>17.9268292682927</v>
      </c>
      <c r="M667" s="1">
        <f t="shared" si="425"/>
        <v>29.9151867219917</v>
      </c>
      <c r="S667" s="1">
        <f t="shared" si="426"/>
        <v>40.9958506224066</v>
      </c>
      <c r="AA667" s="1">
        <f t="shared" si="427"/>
        <v>49.2554990215264</v>
      </c>
      <c r="AH667" s="1">
        <f t="shared" si="428"/>
        <v>7.25928571428571</v>
      </c>
      <c r="AL667" s="1">
        <f t="shared" si="429"/>
        <v>17.7926153846154</v>
      </c>
      <c r="AP667" s="1">
        <f t="shared" si="430"/>
        <v>29.8007881773399</v>
      </c>
      <c r="AT667" s="1">
        <f t="shared" si="431"/>
        <v>40.8658008658009</v>
      </c>
      <c r="AX667" s="1">
        <f t="shared" si="432"/>
        <v>49.1348088531187</v>
      </c>
    </row>
    <row r="668" spans="3:50">
      <c r="C668" s="1" t="s">
        <v>145</v>
      </c>
      <c r="E668" s="1">
        <f t="shared" si="423"/>
        <v>7.23885057471264</v>
      </c>
      <c r="I668" s="1">
        <f t="shared" si="424"/>
        <v>17.942238267148</v>
      </c>
      <c r="M668" s="1">
        <f t="shared" si="425"/>
        <v>30.0398333333333</v>
      </c>
      <c r="S668" s="1">
        <f t="shared" si="426"/>
        <v>41.244635193133</v>
      </c>
      <c r="AA668" s="1">
        <f t="shared" si="427"/>
        <v>49.4873228346457</v>
      </c>
      <c r="AH668" s="1">
        <f t="shared" si="428"/>
        <v>7.14043956043956</v>
      </c>
      <c r="AL668" s="1">
        <f t="shared" si="429"/>
        <v>17.8281132075472</v>
      </c>
      <c r="AP668" s="1">
        <f t="shared" si="430"/>
        <v>29.9141176470588</v>
      </c>
      <c r="AT668" s="1">
        <f t="shared" si="431"/>
        <v>41.1392405063291</v>
      </c>
      <c r="AX668" s="1">
        <f t="shared" si="432"/>
        <v>49.3724696356275</v>
      </c>
    </row>
    <row r="669" spans="3:50">
      <c r="C669" s="1" t="s">
        <v>145</v>
      </c>
      <c r="E669" s="1">
        <f t="shared" si="423"/>
        <v>7.4478</v>
      </c>
      <c r="I669" s="1">
        <f t="shared" si="424"/>
        <v>17.9679144385027</v>
      </c>
      <c r="M669" s="1">
        <f t="shared" si="425"/>
        <v>29.8806274509804</v>
      </c>
      <c r="S669" s="1">
        <f t="shared" si="426"/>
        <v>41.0280373831776</v>
      </c>
      <c r="AA669" s="1">
        <f t="shared" si="427"/>
        <v>49.4003193612775</v>
      </c>
      <c r="AH669" s="1">
        <f t="shared" si="428"/>
        <v>7.29632183908046</v>
      </c>
      <c r="AL669" s="1">
        <f t="shared" si="429"/>
        <v>17.8236956521739</v>
      </c>
      <c r="AP669" s="1">
        <f t="shared" si="430"/>
        <v>29.7758222222222</v>
      </c>
      <c r="AT669" s="1">
        <f t="shared" si="431"/>
        <v>40.8823529411765</v>
      </c>
      <c r="AX669" s="1">
        <f t="shared" si="432"/>
        <v>49.3047034764826</v>
      </c>
    </row>
    <row r="670" spans="3:50">
      <c r="C670" s="1" t="s">
        <v>146</v>
      </c>
      <c r="E670" s="1">
        <f t="shared" si="423"/>
        <v>7.50967136150235</v>
      </c>
      <c r="I670" s="1">
        <f t="shared" si="424"/>
        <v>17.9292929292929</v>
      </c>
      <c r="M670" s="1">
        <f t="shared" si="425"/>
        <v>29.6798181818182</v>
      </c>
      <c r="S670" s="1">
        <f t="shared" si="426"/>
        <v>40.952380952381</v>
      </c>
      <c r="AA670" s="1">
        <f t="shared" si="427"/>
        <v>49.3324444444444</v>
      </c>
      <c r="AH670" s="1">
        <f t="shared" si="428"/>
        <v>7.36891428571429</v>
      </c>
      <c r="AL670" s="1">
        <f t="shared" si="429"/>
        <v>17.7961467889908</v>
      </c>
      <c r="AP670" s="1">
        <f t="shared" si="430"/>
        <v>29.5392660550459</v>
      </c>
      <c r="AT670" s="1">
        <f t="shared" si="431"/>
        <v>40.814479638009</v>
      </c>
      <c r="AX670" s="1">
        <f t="shared" si="432"/>
        <v>49.2181069958848</v>
      </c>
    </row>
    <row r="671" spans="3:50">
      <c r="C671" s="1" t="s">
        <v>146</v>
      </c>
      <c r="E671" s="1">
        <f t="shared" si="423"/>
        <v>7.4627397260274</v>
      </c>
      <c r="I671" s="1">
        <f t="shared" si="424"/>
        <v>17.9342723004695</v>
      </c>
      <c r="M671" s="1">
        <f t="shared" si="425"/>
        <v>29.738354978355</v>
      </c>
      <c r="S671" s="1">
        <f t="shared" si="426"/>
        <v>40.9913793103448</v>
      </c>
      <c r="AA671" s="1">
        <f t="shared" si="427"/>
        <v>49.0210778443114</v>
      </c>
      <c r="AH671" s="1">
        <f t="shared" si="428"/>
        <v>7.36263473053892</v>
      </c>
      <c r="AL671" s="1">
        <f t="shared" si="429"/>
        <v>17.8224267782427</v>
      </c>
      <c r="AP671" s="1">
        <f t="shared" si="430"/>
        <v>29.6293087557604</v>
      </c>
      <c r="AT671" s="1">
        <f t="shared" si="431"/>
        <v>40.8810572687225</v>
      </c>
      <c r="AX671" s="1">
        <f t="shared" si="432"/>
        <v>48.9026915113872</v>
      </c>
    </row>
    <row r="672" spans="3:50">
      <c r="C672" s="1" t="s">
        <v>146</v>
      </c>
      <c r="E672" s="1">
        <f t="shared" si="423"/>
        <v>7.45969543147208</v>
      </c>
      <c r="I672" s="1">
        <f t="shared" si="424"/>
        <v>17.8853046594982</v>
      </c>
      <c r="M672" s="1">
        <f t="shared" si="425"/>
        <v>29.8307949790795</v>
      </c>
      <c r="S672" s="1">
        <f t="shared" si="426"/>
        <v>41.1111111111111</v>
      </c>
      <c r="AA672" s="1">
        <f t="shared" si="427"/>
        <v>49.144254473161</v>
      </c>
      <c r="AH672" s="1">
        <f t="shared" si="428"/>
        <v>7.35572327044025</v>
      </c>
      <c r="AL672" s="1">
        <f t="shared" si="429"/>
        <v>17.757510373444</v>
      </c>
      <c r="AP672" s="1">
        <f t="shared" si="430"/>
        <v>29.7027848101266</v>
      </c>
      <c r="AT672" s="1">
        <f t="shared" si="431"/>
        <v>40.995670995671</v>
      </c>
      <c r="AX672" s="1">
        <f t="shared" si="432"/>
        <v>49.0224032586558</v>
      </c>
    </row>
    <row r="673" spans="3:50">
      <c r="C673" s="1" t="s">
        <v>147</v>
      </c>
      <c r="E673" s="1">
        <f t="shared" si="423"/>
        <v>7.83034482758621</v>
      </c>
      <c r="I673" s="1">
        <f t="shared" si="424"/>
        <v>17.9910714285714</v>
      </c>
      <c r="M673" s="1">
        <f t="shared" si="425"/>
        <v>30.2047933884298</v>
      </c>
      <c r="S673" s="1">
        <f t="shared" si="426"/>
        <v>41.953488372093</v>
      </c>
      <c r="AA673" s="1">
        <f t="shared" si="427"/>
        <v>49.6914615384615</v>
      </c>
      <c r="AH673" s="1">
        <f t="shared" si="428"/>
        <v>7.73308176100629</v>
      </c>
      <c r="AL673" s="1">
        <f t="shared" si="429"/>
        <v>17.8781566820277</v>
      </c>
      <c r="AP673" s="1">
        <f t="shared" si="430"/>
        <v>30.0861674008811</v>
      </c>
      <c r="AT673" s="1">
        <f t="shared" si="431"/>
        <v>41.8357487922705</v>
      </c>
      <c r="AX673" s="1">
        <f t="shared" si="432"/>
        <v>49.5669291338583</v>
      </c>
    </row>
    <row r="674" spans="3:50">
      <c r="C674" s="1" t="s">
        <v>147</v>
      </c>
      <c r="E674" s="1">
        <f t="shared" si="423"/>
        <v>7.64795180722892</v>
      </c>
      <c r="I674" s="1">
        <f t="shared" si="424"/>
        <v>17.9227053140097</v>
      </c>
      <c r="M674" s="1">
        <f t="shared" si="425"/>
        <v>30.1331531531532</v>
      </c>
      <c r="S674" s="1">
        <f t="shared" si="426"/>
        <v>41.9502074688797</v>
      </c>
      <c r="AA674" s="1">
        <f t="shared" si="427"/>
        <v>49.76522417154</v>
      </c>
      <c r="AH674" s="1">
        <f t="shared" si="428"/>
        <v>7.52505494505495</v>
      </c>
      <c r="AL674" s="1">
        <f t="shared" si="429"/>
        <v>17.822037037037</v>
      </c>
      <c r="AP674" s="1">
        <f t="shared" si="430"/>
        <v>29.998</v>
      </c>
      <c r="AT674" s="1">
        <f t="shared" si="431"/>
        <v>41.8181818181818</v>
      </c>
      <c r="AX674" s="1">
        <f t="shared" si="432"/>
        <v>49.6414342629482</v>
      </c>
    </row>
    <row r="675" spans="3:50">
      <c r="C675" s="1" t="s">
        <v>147</v>
      </c>
      <c r="E675" s="1">
        <f t="shared" si="423"/>
        <v>7.65117318435754</v>
      </c>
      <c r="I675" s="1">
        <f t="shared" si="424"/>
        <v>17.9508196721311</v>
      </c>
      <c r="M675" s="1">
        <f t="shared" si="425"/>
        <v>30.166218487395</v>
      </c>
      <c r="S675" s="1">
        <f t="shared" si="426"/>
        <v>41.7826086956522</v>
      </c>
      <c r="AA675" s="1">
        <f t="shared" si="427"/>
        <v>49.7073151750973</v>
      </c>
      <c r="AH675" s="1">
        <f t="shared" si="428"/>
        <v>7.54034285714286</v>
      </c>
      <c r="AL675" s="1">
        <f t="shared" si="429"/>
        <v>17.8394713656388</v>
      </c>
      <c r="AP675" s="1">
        <f t="shared" si="430"/>
        <v>30.0405084745763</v>
      </c>
      <c r="AT675" s="1">
        <f t="shared" si="431"/>
        <v>41.6363636363636</v>
      </c>
      <c r="AX675" s="1">
        <f t="shared" si="432"/>
        <v>49.5791583166333</v>
      </c>
    </row>
    <row r="676" spans="3:50">
      <c r="C676" s="1" t="s">
        <v>148</v>
      </c>
      <c r="E676" s="1">
        <f t="shared" si="423"/>
        <v>7.32455445544554</v>
      </c>
      <c r="I676" s="1">
        <f t="shared" si="424"/>
        <v>17.9185520361991</v>
      </c>
      <c r="M676" s="1">
        <f t="shared" si="425"/>
        <v>29.9245756457565</v>
      </c>
      <c r="S676" s="1">
        <f t="shared" si="426"/>
        <v>41.030534351145</v>
      </c>
      <c r="AA676" s="1">
        <f t="shared" si="427"/>
        <v>49.2977154308617</v>
      </c>
      <c r="AH676" s="1">
        <f t="shared" si="428"/>
        <v>7.21340909090909</v>
      </c>
      <c r="AL676" s="1">
        <f t="shared" si="429"/>
        <v>17.7961467889908</v>
      </c>
      <c r="AP676" s="1">
        <f t="shared" si="430"/>
        <v>29.781645021645</v>
      </c>
      <c r="AT676" s="1">
        <f t="shared" si="431"/>
        <v>40.9243697478992</v>
      </c>
      <c r="AX676" s="1">
        <f t="shared" si="432"/>
        <v>49.1752577319588</v>
      </c>
    </row>
    <row r="677" spans="3:50">
      <c r="C677" s="1" t="s">
        <v>148</v>
      </c>
      <c r="E677" s="1">
        <f t="shared" si="423"/>
        <v>7.27022727272727</v>
      </c>
      <c r="I677" s="1">
        <f t="shared" si="424"/>
        <v>17.9310344827586</v>
      </c>
      <c r="M677" s="1">
        <f t="shared" si="425"/>
        <v>29.882471042471</v>
      </c>
      <c r="S677" s="1">
        <f t="shared" si="426"/>
        <v>40.92</v>
      </c>
      <c r="AA677" s="1">
        <f t="shared" si="427"/>
        <v>49.2718383838384</v>
      </c>
      <c r="AH677" s="1">
        <f t="shared" si="428"/>
        <v>7.14043956043956</v>
      </c>
      <c r="AL677" s="1">
        <f t="shared" si="429"/>
        <v>17.8344230769231</v>
      </c>
      <c r="AP677" s="1">
        <f t="shared" si="430"/>
        <v>29.7512757201646</v>
      </c>
      <c r="AT677" s="1">
        <f t="shared" si="431"/>
        <v>40.7916666666667</v>
      </c>
      <c r="AX677" s="1">
        <f t="shared" si="432"/>
        <v>49.149377593361</v>
      </c>
    </row>
    <row r="678" spans="3:50">
      <c r="C678" s="1" t="s">
        <v>148</v>
      </c>
      <c r="E678" s="1">
        <f t="shared" si="423"/>
        <v>7.35035294117647</v>
      </c>
      <c r="I678" s="1">
        <f t="shared" si="424"/>
        <v>17.9289940828402</v>
      </c>
      <c r="M678" s="1">
        <f t="shared" si="425"/>
        <v>29.9151867219917</v>
      </c>
      <c r="S678" s="1">
        <f t="shared" si="426"/>
        <v>40.9019607843137</v>
      </c>
      <c r="AA678" s="1">
        <f t="shared" si="427"/>
        <v>49.1623673469388</v>
      </c>
      <c r="AH678" s="1">
        <f t="shared" si="428"/>
        <v>7.24888888888889</v>
      </c>
      <c r="AL678" s="1">
        <f t="shared" si="429"/>
        <v>17.7867336683417</v>
      </c>
      <c r="AP678" s="1">
        <f t="shared" si="430"/>
        <v>29.7889539748954</v>
      </c>
      <c r="AT678" s="1">
        <f t="shared" si="431"/>
        <v>40.7755102040816</v>
      </c>
      <c r="AX678" s="1">
        <f t="shared" si="432"/>
        <v>49.0376569037657</v>
      </c>
    </row>
    <row r="679" spans="3:50">
      <c r="C679" s="1" t="s">
        <v>149</v>
      </c>
      <c r="E679" s="1">
        <f t="shared" si="423"/>
        <v>7.49738095238095</v>
      </c>
      <c r="I679" s="1">
        <f t="shared" si="424"/>
        <v>17.910447761194</v>
      </c>
      <c r="M679" s="1">
        <f t="shared" si="425"/>
        <v>29.8829230769231</v>
      </c>
      <c r="S679" s="1">
        <f t="shared" si="426"/>
        <v>40.8741258741259</v>
      </c>
      <c r="AA679" s="1">
        <f t="shared" si="427"/>
        <v>49.2531451612903</v>
      </c>
      <c r="AH679" s="1">
        <f t="shared" si="428"/>
        <v>7.39384615384615</v>
      </c>
      <c r="AL679" s="1">
        <f t="shared" si="429"/>
        <v>17.7947457627119</v>
      </c>
      <c r="AP679" s="1">
        <f t="shared" si="430"/>
        <v>29.7748214285714</v>
      </c>
      <c r="AT679" s="1">
        <f t="shared" si="431"/>
        <v>40.746887966805</v>
      </c>
      <c r="AX679" s="1">
        <f t="shared" si="432"/>
        <v>49.1340206185567</v>
      </c>
    </row>
    <row r="680" spans="3:50">
      <c r="C680" s="1" t="s">
        <v>149</v>
      </c>
      <c r="E680" s="1">
        <f t="shared" si="423"/>
        <v>7.40698795180723</v>
      </c>
      <c r="I680" s="1">
        <f t="shared" si="424"/>
        <v>17.9220779220779</v>
      </c>
      <c r="M680" s="1">
        <f t="shared" si="425"/>
        <v>29.9122746781116</v>
      </c>
      <c r="S680" s="1">
        <f t="shared" si="426"/>
        <v>40.9716599190283</v>
      </c>
      <c r="AA680" s="1">
        <f t="shared" si="427"/>
        <v>49.2235918367347</v>
      </c>
      <c r="AH680" s="1">
        <f t="shared" si="428"/>
        <v>7.31177142857143</v>
      </c>
      <c r="AL680" s="1">
        <f t="shared" si="429"/>
        <v>17.8119069767442</v>
      </c>
      <c r="AP680" s="1">
        <f t="shared" si="430"/>
        <v>29.781645021645</v>
      </c>
      <c r="AT680" s="1">
        <f t="shared" si="431"/>
        <v>40.8438818565401</v>
      </c>
      <c r="AX680" s="1">
        <f t="shared" si="432"/>
        <v>49.0966386554622</v>
      </c>
    </row>
    <row r="681" spans="3:50">
      <c r="C681" s="1" t="s">
        <v>149</v>
      </c>
      <c r="E681" s="1">
        <f t="shared" si="423"/>
        <v>7.40917647058823</v>
      </c>
      <c r="I681" s="1">
        <f t="shared" si="424"/>
        <v>17.921146953405</v>
      </c>
      <c r="M681" s="1">
        <f t="shared" si="425"/>
        <v>29.8747325102881</v>
      </c>
      <c r="S681" s="1">
        <f t="shared" si="426"/>
        <v>40.9016393442623</v>
      </c>
      <c r="AA681" s="1">
        <f t="shared" si="427"/>
        <v>49.1657723577236</v>
      </c>
      <c r="AH681" s="1">
        <f t="shared" si="428"/>
        <v>7.29973684210526</v>
      </c>
      <c r="AL681" s="1">
        <f t="shared" si="429"/>
        <v>17.81078125</v>
      </c>
      <c r="AP681" s="1">
        <f t="shared" si="430"/>
        <v>29.768623853211</v>
      </c>
      <c r="AT681" s="1">
        <f t="shared" si="431"/>
        <v>40.7692307692308</v>
      </c>
      <c r="AX681" s="1">
        <f t="shared" si="432"/>
        <v>49.0376569037657</v>
      </c>
    </row>
    <row r="682" spans="3:50">
      <c r="C682" s="1" t="s">
        <v>150</v>
      </c>
      <c r="E682" s="1">
        <f t="shared" si="423"/>
        <v>7.59322404371585</v>
      </c>
      <c r="I682" s="1">
        <f t="shared" si="424"/>
        <v>17.9674796747967</v>
      </c>
      <c r="M682" s="1">
        <f t="shared" si="425"/>
        <v>30.1173015873016</v>
      </c>
      <c r="S682" s="1">
        <f t="shared" si="426"/>
        <v>41.8502202643172</v>
      </c>
      <c r="AA682" s="1">
        <f t="shared" si="427"/>
        <v>49.6644881889764</v>
      </c>
      <c r="AH682" s="1">
        <f t="shared" si="428"/>
        <v>7.47884892086331</v>
      </c>
      <c r="AL682" s="1">
        <f t="shared" si="429"/>
        <v>17.8489473684211</v>
      </c>
      <c r="AP682" s="1">
        <f t="shared" si="430"/>
        <v>29.9981434599156</v>
      </c>
      <c r="AT682" s="1">
        <f t="shared" si="431"/>
        <v>41.7180616740088</v>
      </c>
      <c r="AX682" s="1">
        <f t="shared" si="432"/>
        <v>49.5344129554656</v>
      </c>
    </row>
    <row r="683" spans="3:50">
      <c r="C683" s="1" t="s">
        <v>150</v>
      </c>
      <c r="E683" s="1">
        <f t="shared" si="423"/>
        <v>7.58748717948718</v>
      </c>
      <c r="I683" s="1">
        <f t="shared" si="424"/>
        <v>17.970297029703</v>
      </c>
      <c r="M683" s="1">
        <f t="shared" si="425"/>
        <v>30.120162601626</v>
      </c>
      <c r="S683" s="1">
        <f t="shared" si="426"/>
        <v>41.8461538461538</v>
      </c>
      <c r="AA683" s="1">
        <f t="shared" si="427"/>
        <v>49.6062082514735</v>
      </c>
      <c r="AH683" s="1">
        <f t="shared" si="428"/>
        <v>7.4627397260274</v>
      </c>
      <c r="AL683" s="1">
        <f t="shared" si="429"/>
        <v>17.8344230769231</v>
      </c>
      <c r="AP683" s="1">
        <f t="shared" si="430"/>
        <v>29.9981967213115</v>
      </c>
      <c r="AT683" s="1">
        <f t="shared" si="431"/>
        <v>41.72</v>
      </c>
      <c r="AX683" s="1">
        <f t="shared" si="432"/>
        <v>49.4747474747475</v>
      </c>
    </row>
    <row r="684" spans="3:50">
      <c r="C684" s="1" t="s">
        <v>150</v>
      </c>
      <c r="E684" s="1">
        <f t="shared" si="423"/>
        <v>7.63494505494506</v>
      </c>
      <c r="I684" s="1">
        <f t="shared" si="424"/>
        <v>17.9847908745247</v>
      </c>
      <c r="M684" s="1">
        <f t="shared" si="425"/>
        <v>30.1814678899083</v>
      </c>
      <c r="S684" s="1">
        <f t="shared" si="426"/>
        <v>41.8803418803419</v>
      </c>
      <c r="AA684" s="1">
        <f t="shared" si="427"/>
        <v>49.7867953667954</v>
      </c>
      <c r="AH684" s="1">
        <f t="shared" si="428"/>
        <v>7.51218934911243</v>
      </c>
      <c r="AL684" s="1">
        <f t="shared" si="429"/>
        <v>17.9059183673469</v>
      </c>
      <c r="AP684" s="1">
        <f t="shared" si="430"/>
        <v>30.0457416267943</v>
      </c>
      <c r="AT684" s="1">
        <f t="shared" si="431"/>
        <v>41.7372881355932</v>
      </c>
      <c r="AX684" s="1">
        <f t="shared" si="432"/>
        <v>49.6640316205534</v>
      </c>
    </row>
    <row r="688" spans="4:52">
      <c r="D688" s="1" t="s">
        <v>78</v>
      </c>
      <c r="E688" s="1">
        <f>AVERAGE(E619:E621)</f>
        <v>8.003541555113</v>
      </c>
      <c r="F688" s="1">
        <f>STDEVA(E619:E621)</f>
        <v>0.119121817727965</v>
      </c>
      <c r="G688" s="1" t="str">
        <f>G720</f>
        <v>c</v>
      </c>
      <c r="I688" s="1">
        <f>AVERAGE(I619:I621)</f>
        <v>17.2383094939744</v>
      </c>
      <c r="J688" s="1">
        <f>STDEVA(I619:I621)</f>
        <v>0.057437026923831</v>
      </c>
      <c r="K688" s="1" t="str">
        <f>K720</f>
        <v>ef</v>
      </c>
      <c r="M688" s="1">
        <f>AVERAGE(M619:M621)</f>
        <v>28.8069983182226</v>
      </c>
      <c r="N688" s="1">
        <f>STDEVA(M619:M621)</f>
        <v>0.0451185350287608</v>
      </c>
      <c r="O688" s="1" t="str">
        <f>O720</f>
        <v>j</v>
      </c>
      <c r="S688" s="1">
        <f>AVERAGE(S619:S621)</f>
        <v>38.5873205170498</v>
      </c>
      <c r="T688" s="1">
        <f>STDEVA(S619:S621)</f>
        <v>0.228408126619061</v>
      </c>
      <c r="U688" s="1" t="str">
        <f>U720</f>
        <v>f</v>
      </c>
      <c r="AA688" s="1">
        <f>AVERAGE(AA619:AA621)</f>
        <v>47.2073357921404</v>
      </c>
      <c r="AB688" s="1">
        <f>STDEVA(AA619:AA621)</f>
        <v>0.328335779607103</v>
      </c>
      <c r="AC688" s="1" t="str">
        <f>AC720</f>
        <v>ef</v>
      </c>
      <c r="AH688" s="1">
        <f>AVERAGE(AH619:AH621)</f>
        <v>7.78049743988205</v>
      </c>
      <c r="AI688" s="1">
        <f>STDEVA(AH619:AH621)</f>
        <v>0.127553252673424</v>
      </c>
      <c r="AJ688" s="1" t="str">
        <f>AJ720</f>
        <v>cd</v>
      </c>
      <c r="AL688" s="1">
        <f>AVERAGE(AL619:AL621)</f>
        <v>17.1079137333038</v>
      </c>
      <c r="AM688" s="1">
        <f>STDEVA(AL619:AL621)</f>
        <v>0.0685364679857955</v>
      </c>
      <c r="AN688" s="1" t="str">
        <f>AN720</f>
        <v>de</v>
      </c>
      <c r="AP688" s="1">
        <f>AVERAGE(AP619:AP621)</f>
        <v>28.6823896592858</v>
      </c>
      <c r="AQ688" s="1">
        <f>STDEVA(AP619:AP621)</f>
        <v>0.0454720501880214</v>
      </c>
      <c r="AR688" s="1" t="str">
        <f>AR720</f>
        <v>i</v>
      </c>
      <c r="AT688" s="1">
        <f>AVERAGE(AT619:AT621)</f>
        <v>38.4641805652297</v>
      </c>
      <c r="AU688" s="1">
        <f>STDEVA(AT619:AT621)</f>
        <v>0.229330374224271</v>
      </c>
      <c r="AV688" s="1" t="str">
        <f>AV720</f>
        <v>f</v>
      </c>
      <c r="AX688" s="1">
        <f>AVERAGE(AX619:AX621)</f>
        <v>47.0850693870963</v>
      </c>
      <c r="AY688" s="1">
        <f>STDEVA(AX619:AX621)</f>
        <v>0.329402889948918</v>
      </c>
      <c r="AZ688" s="1" t="str">
        <f>AZ720</f>
        <v>ef</v>
      </c>
    </row>
    <row r="689" spans="4:52">
      <c r="D689" s="1" t="s">
        <v>81</v>
      </c>
      <c r="E689" s="1">
        <f>AVERAGE(E622:E624)</f>
        <v>8.00253280193043</v>
      </c>
      <c r="F689" s="1">
        <f>STDEVA(E622:E624)</f>
        <v>0.084829076696843</v>
      </c>
      <c r="G689" s="1" t="str">
        <f>G721</f>
        <v>c</v>
      </c>
      <c r="I689" s="1">
        <f>AVERAGE(I622:I624)</f>
        <v>17.1494509318033</v>
      </c>
      <c r="J689" s="1">
        <f>STDEVA(I622:I624)</f>
        <v>0.126622441416788</v>
      </c>
      <c r="K689" s="1" t="str">
        <f>K721</f>
        <v>fg</v>
      </c>
      <c r="M689" s="1">
        <f>AVERAGE(M622:M624)</f>
        <v>28.8879309869518</v>
      </c>
      <c r="N689" s="1">
        <f>STDEVA(M622:M624)</f>
        <v>0.0939429310455649</v>
      </c>
      <c r="O689" s="1" t="str">
        <f>O721</f>
        <v>j</v>
      </c>
      <c r="S689" s="1">
        <f>AVERAGE(S622:S624)</f>
        <v>38.2747619047619</v>
      </c>
      <c r="T689" s="1">
        <f>STDEVA(S622:S624)</f>
        <v>0.0759475293270586</v>
      </c>
      <c r="U689" s="1" t="str">
        <f>U721</f>
        <v>gh</v>
      </c>
      <c r="AA689" s="1">
        <f>AVERAGE(AA622:AA624)</f>
        <v>47.4891346398513</v>
      </c>
      <c r="AB689" s="1">
        <f>STDEVA(AA622:AA624)</f>
        <v>0.380705553566734</v>
      </c>
      <c r="AC689" s="1" t="str">
        <f>AC721</f>
        <v>e</v>
      </c>
      <c r="AH689" s="1">
        <f>AVERAGE(AH622:AH624)</f>
        <v>7.7702170573378</v>
      </c>
      <c r="AI689" s="1">
        <f>STDEVA(AH622:AH624)</f>
        <v>0.0504246801184443</v>
      </c>
      <c r="AJ689" s="1" t="str">
        <f>AJ721</f>
        <v>cd</v>
      </c>
      <c r="AL689" s="1">
        <f>AVERAGE(AL622:AL624)</f>
        <v>17.048653039443</v>
      </c>
      <c r="AM689" s="1">
        <f>STDEVA(AL622:AL624)</f>
        <v>0.13238557208195</v>
      </c>
      <c r="AN689" s="1" t="str">
        <f>AN721</f>
        <v>de</v>
      </c>
      <c r="AP689" s="1">
        <f>AVERAGE(AP622:AP624)</f>
        <v>28.7650744102375</v>
      </c>
      <c r="AQ689" s="1">
        <f>STDEVA(AP622:AP624)</f>
        <v>0.0951266596285567</v>
      </c>
      <c r="AR689" s="1" t="str">
        <f>AR721</f>
        <v>i</v>
      </c>
      <c r="AT689" s="1">
        <f>AVERAGE(AT622:AT624)</f>
        <v>38.1473143801911</v>
      </c>
      <c r="AU689" s="1">
        <f>STDEVA(AT622:AT624)</f>
        <v>0.0883347276687507</v>
      </c>
      <c r="AV689" s="1" t="str">
        <f>AV721</f>
        <v>gh</v>
      </c>
      <c r="AX689" s="1">
        <f>AVERAGE(AX622:AX624)</f>
        <v>47.3626576173698</v>
      </c>
      <c r="AY689" s="1">
        <f>STDEVA(AX622:AX624)</f>
        <v>0.378345874769786</v>
      </c>
      <c r="AZ689" s="1" t="str">
        <f>AZ721</f>
        <v>e</v>
      </c>
    </row>
    <row r="690" spans="4:50">
      <c r="D690" s="1" t="s">
        <v>101</v>
      </c>
      <c r="E690" s="1">
        <f>AVERAGE(E619:E624)</f>
        <v>8.00303717852172</v>
      </c>
      <c r="I690" s="1">
        <f>AVERAGE(I619:I624)</f>
        <v>17.1938802128888</v>
      </c>
      <c r="M690" s="1">
        <f>AVERAGE(M619:M624)</f>
        <v>28.8474646525872</v>
      </c>
      <c r="S690" s="1">
        <f>AVERAGE(S619:S624)</f>
        <v>38.4310412109058</v>
      </c>
      <c r="AA690" s="1">
        <f>AVERAGE(AA619:AA624)</f>
        <v>47.3482352159959</v>
      </c>
      <c r="AH690" s="1">
        <f>AVERAGE(AH619:AH624)</f>
        <v>7.77535724860993</v>
      </c>
      <c r="AL690" s="1">
        <f>AVERAGE(AL619:AL624)</f>
        <v>17.0782833863734</v>
      </c>
      <c r="AP690" s="1">
        <f>AVERAGE(AP619:AP624)</f>
        <v>28.7237320347617</v>
      </c>
      <c r="AT690" s="1">
        <f>AVERAGE(AT619:AT624)</f>
        <v>38.3057474727104</v>
      </c>
      <c r="AX690" s="1">
        <f>AVERAGE(AX619:AX624)</f>
        <v>47.2238635022331</v>
      </c>
    </row>
    <row r="691" spans="4:52">
      <c r="D691" s="1" t="s">
        <v>80</v>
      </c>
      <c r="E691" s="1">
        <f>AVERAGE(E625:E627)</f>
        <v>7.88955738952297</v>
      </c>
      <c r="F691" s="1">
        <f>STDEVA(E625:E627)</f>
        <v>0.0369331385073726</v>
      </c>
      <c r="G691" s="1" t="str">
        <f t="shared" ref="G691:G693" si="433">G722</f>
        <v>c</v>
      </c>
      <c r="I691" s="1">
        <f>AVERAGE(I625:I627)</f>
        <v>17.1373790461667</v>
      </c>
      <c r="J691" s="1">
        <f>STDEVA(I625:I627)</f>
        <v>0.10658346097862</v>
      </c>
      <c r="K691" s="1" t="str">
        <f t="shared" ref="K691:K693" si="434">K722</f>
        <v>fg</v>
      </c>
      <c r="M691" s="1">
        <f>AVERAGE(M625:M627)</f>
        <v>28.7393308826872</v>
      </c>
      <c r="N691" s="1">
        <f>STDEVA(M625:M627)</f>
        <v>0.0611530571036188</v>
      </c>
      <c r="O691" s="1" t="str">
        <f t="shared" ref="O691:O693" si="435">O722</f>
        <v>j</v>
      </c>
      <c r="S691" s="1">
        <f>AVERAGE(S625:S627)</f>
        <v>38.1151209568476</v>
      </c>
      <c r="T691" s="1">
        <f>STDEVA(S625:S627)</f>
        <v>0.152245725450848</v>
      </c>
      <c r="U691" s="1" t="str">
        <f t="shared" ref="U691:U693" si="436">U722</f>
        <v>h</v>
      </c>
      <c r="AA691" s="1">
        <f>AVERAGE(AA625:AA627)</f>
        <v>46.7251737545378</v>
      </c>
      <c r="AB691" s="1">
        <f>STDEVA(AA625:AA627)</f>
        <v>0.12798024612111</v>
      </c>
      <c r="AC691" s="1" t="str">
        <f t="shared" ref="AC691:AC693" si="437">AC722</f>
        <v>g</v>
      </c>
      <c r="AH691" s="1">
        <f>AVERAGE(AH625:AH627)</f>
        <v>7.64342703533026</v>
      </c>
      <c r="AI691" s="1">
        <f>STDEVA(AH625:AH627)</f>
        <v>0.0927398053776417</v>
      </c>
      <c r="AJ691" s="1" t="str">
        <f t="shared" ref="AJ691:AJ693" si="438">AJ722</f>
        <v>def</v>
      </c>
      <c r="AL691" s="1">
        <f>AVERAGE(AL625:AL627)</f>
        <v>17.0133209647495</v>
      </c>
      <c r="AM691" s="1">
        <f>STDEVA(AL625:AL627)</f>
        <v>0.11498678439276</v>
      </c>
      <c r="AN691" s="1" t="str">
        <f t="shared" ref="AN691:AN693" si="439">AN722</f>
        <v>ef</v>
      </c>
      <c r="AP691" s="1">
        <f>AVERAGE(AP625:AP627)</f>
        <v>28.6163693464863</v>
      </c>
      <c r="AQ691" s="1">
        <f>STDEVA(AP625:AP627)</f>
        <v>0.0758504487684788</v>
      </c>
      <c r="AR691" s="1" t="str">
        <f t="shared" ref="AR691:AR693" si="440">AR722</f>
        <v>i</v>
      </c>
      <c r="AT691" s="1">
        <f>AVERAGE(AT625:AT627)</f>
        <v>38.0092759457575</v>
      </c>
      <c r="AU691" s="1">
        <f>STDEVA(AT625:AT627)</f>
        <v>0.120829556109725</v>
      </c>
      <c r="AV691" s="1" t="str">
        <f t="shared" ref="AV691:AV693" si="441">AV722</f>
        <v>h</v>
      </c>
      <c r="AX691" s="1">
        <f>AVERAGE(AX625:AX627)</f>
        <v>46.6005064865737</v>
      </c>
      <c r="AY691" s="1">
        <f>STDEVA(AX625:AX627)</f>
        <v>0.132963864625469</v>
      </c>
      <c r="AZ691" s="1" t="str">
        <f t="shared" ref="AZ691:AZ693" si="442">AZ722</f>
        <v>g</v>
      </c>
    </row>
    <row r="692" spans="4:52">
      <c r="D692" s="1" t="s">
        <v>81</v>
      </c>
      <c r="E692" s="1">
        <f>AVERAGE(E628:E630)</f>
        <v>7.90302848373235</v>
      </c>
      <c r="F692" s="1">
        <f>STDEVA(E628:E630)</f>
        <v>0.105409857989701</v>
      </c>
      <c r="G692" s="1" t="str">
        <f t="shared" si="433"/>
        <v>c</v>
      </c>
      <c r="I692" s="1">
        <f>AVERAGE(I628:I630)</f>
        <v>17.0450019582095</v>
      </c>
      <c r="J692" s="1">
        <f>STDEVA(I628:I630)</f>
        <v>0.0801317359812743</v>
      </c>
      <c r="K692" s="1" t="str">
        <f t="shared" si="434"/>
        <v>g</v>
      </c>
      <c r="M692" s="1">
        <f>AVERAGE(M628:M630)</f>
        <v>28.6812066160365</v>
      </c>
      <c r="N692" s="1">
        <f>STDEVA(M628:M630)</f>
        <v>0.104119135306536</v>
      </c>
      <c r="O692" s="1" t="str">
        <f t="shared" si="435"/>
        <v>j</v>
      </c>
      <c r="S692" s="1">
        <f>AVERAGE(S628:S630)</f>
        <v>37.2050015027869</v>
      </c>
      <c r="T692" s="1">
        <f>STDEVA(S628:S630)</f>
        <v>0.161835290949882</v>
      </c>
      <c r="U692" s="1" t="str">
        <f t="shared" si="436"/>
        <v>i</v>
      </c>
      <c r="AA692" s="1">
        <f>AVERAGE(AA628:AA630)</f>
        <v>45.2378290871607</v>
      </c>
      <c r="AB692" s="1">
        <f>STDEVA(AA628:AA630)</f>
        <v>0.220291769204192</v>
      </c>
      <c r="AC692" s="1" t="str">
        <f t="shared" si="437"/>
        <v>i</v>
      </c>
      <c r="AH692" s="1">
        <f>AVERAGE(AH628:AH630)</f>
        <v>7.69269625406024</v>
      </c>
      <c r="AI692" s="1">
        <f>STDEVA(AH628:AH630)</f>
        <v>0.114362006873052</v>
      </c>
      <c r="AJ692" s="1" t="str">
        <f t="shared" si="438"/>
        <v>cde</v>
      </c>
      <c r="AL692" s="1">
        <f>AVERAGE(AL628:AL630)</f>
        <v>16.9240140883703</v>
      </c>
      <c r="AM692" s="1">
        <f>STDEVA(AL628:AL630)</f>
        <v>0.0647903729737735</v>
      </c>
      <c r="AN692" s="1" t="str">
        <f t="shared" si="439"/>
        <v>f</v>
      </c>
      <c r="AP692" s="1">
        <f>AVERAGE(AP628:AP630)</f>
        <v>28.5653531416693</v>
      </c>
      <c r="AQ692" s="1">
        <f>STDEVA(AP628:AP630)</f>
        <v>0.105687211044753</v>
      </c>
      <c r="AR692" s="1" t="str">
        <f t="shared" si="440"/>
        <v>i</v>
      </c>
      <c r="AT692" s="1">
        <f>AVERAGE(AT628:AT630)</f>
        <v>37.0771741572904</v>
      </c>
      <c r="AU692" s="1">
        <f>STDEVA(AT628:AT630)</f>
        <v>0.169703970495306</v>
      </c>
      <c r="AV692" s="1" t="str">
        <f t="shared" si="441"/>
        <v>i</v>
      </c>
      <c r="AX692" s="1">
        <f>AVERAGE(AX628:AX630)</f>
        <v>45.1082568659987</v>
      </c>
      <c r="AY692" s="1">
        <f>STDEVA(AX628:AX630)</f>
        <v>0.224163642953124</v>
      </c>
      <c r="AZ692" s="1" t="str">
        <f t="shared" si="442"/>
        <v>i</v>
      </c>
    </row>
    <row r="693" spans="4:52">
      <c r="D693" s="1" t="s">
        <v>82</v>
      </c>
      <c r="E693" s="1">
        <f>AVERAGE(E631:E633)</f>
        <v>8.31132683197145</v>
      </c>
      <c r="F693" s="1">
        <f>STDEVA(E631:E633)</f>
        <v>0.0947431659709742</v>
      </c>
      <c r="G693" s="1" t="str">
        <f t="shared" si="433"/>
        <v>b</v>
      </c>
      <c r="I693" s="1">
        <f>AVERAGE(I631:I633)</f>
        <v>17.2708029086237</v>
      </c>
      <c r="J693" s="1">
        <f>STDEVA(I631:I633)</f>
        <v>0.0624491086037347</v>
      </c>
      <c r="K693" s="1" t="str">
        <f t="shared" si="434"/>
        <v>e</v>
      </c>
      <c r="M693" s="1">
        <f>AVERAGE(M631:M633)</f>
        <v>27.6905443682677</v>
      </c>
      <c r="N693" s="1">
        <f>STDEVA(M631:M633)</f>
        <v>0.0372740470050234</v>
      </c>
      <c r="O693" s="1" t="str">
        <f t="shared" si="435"/>
        <v>m</v>
      </c>
      <c r="S693" s="1">
        <f>AVERAGE(S631:S633)</f>
        <v>36.2492508834673</v>
      </c>
      <c r="T693" s="1">
        <f>STDEVA(S631:S633)</f>
        <v>0.215013503559377</v>
      </c>
      <c r="U693" s="1" t="str">
        <f t="shared" si="436"/>
        <v>j</v>
      </c>
      <c r="AA693" s="1">
        <f>AVERAGE(AA631:AA633)</f>
        <v>42.8350809937106</v>
      </c>
      <c r="AB693" s="1">
        <f>STDEVA(AA631:AA633)</f>
        <v>0.242638327759751</v>
      </c>
      <c r="AC693" s="1" t="str">
        <f t="shared" si="437"/>
        <v>j</v>
      </c>
      <c r="AH693" s="1">
        <f>AVERAGE(AH631:AH633)</f>
        <v>8.11051018898996</v>
      </c>
      <c r="AI693" s="1">
        <f>STDEVA(AH631:AH633)</f>
        <v>0.102735817411333</v>
      </c>
      <c r="AJ693" s="1" t="str">
        <f t="shared" si="438"/>
        <v>b</v>
      </c>
      <c r="AL693" s="1">
        <f>AVERAGE(AL631:AL633)</f>
        <v>17.1450909313276</v>
      </c>
      <c r="AM693" s="1">
        <f>STDEVA(AL631:AL633)</f>
        <v>0.0681522115803426</v>
      </c>
      <c r="AN693" s="1" t="str">
        <f t="shared" si="439"/>
        <v>d</v>
      </c>
      <c r="AP693" s="1">
        <f>AVERAGE(AP631:AP633)</f>
        <v>27.5749794111193</v>
      </c>
      <c r="AQ693" s="1">
        <f>STDEVA(AP631:AP633)</f>
        <v>0.0266204525512992</v>
      </c>
      <c r="AR693" s="1" t="str">
        <f t="shared" si="440"/>
        <v>l</v>
      </c>
      <c r="AT693" s="1">
        <f>AVERAGE(AT631:AT633)</f>
        <v>36.1375405686574</v>
      </c>
      <c r="AU693" s="1">
        <f>STDEVA(AT631:AT633)</f>
        <v>0.221077709806963</v>
      </c>
      <c r="AV693" s="1" t="str">
        <f t="shared" si="441"/>
        <v>j</v>
      </c>
      <c r="AX693" s="1">
        <f>AVERAGE(AX631:AX633)</f>
        <v>42.7055646360662</v>
      </c>
      <c r="AY693" s="1">
        <f>STDEVA(AX631:AX633)</f>
        <v>0.243130612798836</v>
      </c>
      <c r="AZ693" s="1" t="str">
        <f t="shared" si="442"/>
        <v>j</v>
      </c>
    </row>
    <row r="694" spans="4:50">
      <c r="D694" s="1" t="s">
        <v>102</v>
      </c>
      <c r="E694" s="1">
        <f>AVERAGE(E625:E633)</f>
        <v>8.03463756840892</v>
      </c>
      <c r="I694" s="1">
        <f>AVERAGE(I625:I633)</f>
        <v>17.1510613043333</v>
      </c>
      <c r="M694" s="1">
        <f>AVERAGE(M625:M633)</f>
        <v>28.3703606223305</v>
      </c>
      <c r="S694" s="1">
        <f>AVERAGE(S625:S633)</f>
        <v>37.1897911143673</v>
      </c>
      <c r="AA694" s="1">
        <f>AVERAGE(AA625:AA633)</f>
        <v>44.932694611803</v>
      </c>
      <c r="AH694" s="1">
        <f>AVERAGE(AH625:AH633)</f>
        <v>7.81554449279349</v>
      </c>
      <c r="AL694" s="1">
        <f>AVERAGE(AL625:AL633)</f>
        <v>17.0274753281492</v>
      </c>
      <c r="AP694" s="1">
        <f>AVERAGE(AP625:AP633)</f>
        <v>28.252233966425</v>
      </c>
      <c r="AT694" s="1">
        <f>AVERAGE(AT625:AT633)</f>
        <v>37.0746635572351</v>
      </c>
      <c r="AX694" s="1">
        <f>AVERAGE(AX625:AX633)</f>
        <v>44.8047759962129</v>
      </c>
    </row>
    <row r="695" spans="4:52">
      <c r="D695" s="1" t="s">
        <v>83</v>
      </c>
      <c r="E695" s="1">
        <f>AVERAGE(E634:E636)</f>
        <v>7.93602811531077</v>
      </c>
      <c r="F695" s="1">
        <f>STDEVA(E634:E636)</f>
        <v>0.0930093899913698</v>
      </c>
      <c r="G695" s="1" t="str">
        <f t="shared" ref="G695:G697" si="443">G725</f>
        <v>c</v>
      </c>
      <c r="I695" s="1">
        <f>AVERAGE(I634:I636)</f>
        <v>16.7317383155321</v>
      </c>
      <c r="J695" s="1">
        <f>STDEVA(I634:I636)</f>
        <v>0.151048587392329</v>
      </c>
      <c r="K695" s="1" t="str">
        <f t="shared" ref="K695:K697" si="444">K725</f>
        <v>h</v>
      </c>
      <c r="M695" s="1">
        <f>AVERAGE(M634:M636)</f>
        <v>28.2750844065858</v>
      </c>
      <c r="N695" s="1">
        <f>STDEVA(M634:M636)</f>
        <v>0.1453385862527</v>
      </c>
      <c r="O695" s="1" t="str">
        <f t="shared" ref="O695:O697" si="445">O725</f>
        <v>kl</v>
      </c>
      <c r="S695" s="1">
        <f>AVERAGE(S634:S636)</f>
        <v>37.0595285863281</v>
      </c>
      <c r="T695" s="1">
        <f>STDEVA(S634:S636)</f>
        <v>0.0463822920831606</v>
      </c>
      <c r="U695" s="1" t="str">
        <f t="shared" ref="U695:U697" si="446">U725</f>
        <v>i</v>
      </c>
      <c r="AA695" s="1">
        <f>AVERAGE(AA634:AA636)</f>
        <v>46.2064945145117</v>
      </c>
      <c r="AB695" s="1">
        <f>STDEVA(AA634:AA636)</f>
        <v>0.230520651018731</v>
      </c>
      <c r="AC695" s="1" t="str">
        <f t="shared" ref="AC695:AC697" si="447">AC725</f>
        <v>h</v>
      </c>
      <c r="AH695" s="1">
        <f>AVERAGE(AH634:AH636)</f>
        <v>7.70524538736303</v>
      </c>
      <c r="AI695" s="1">
        <f>STDEVA(AH634:AH636)</f>
        <v>0.0745581217954525</v>
      </c>
      <c r="AJ695" s="1" t="str">
        <f t="shared" ref="AJ695:AJ697" si="448">AJ725</f>
        <v>cde</v>
      </c>
      <c r="AL695" s="1">
        <f>AVERAGE(AL634:AL636)</f>
        <v>16.6203794519184</v>
      </c>
      <c r="AM695" s="1">
        <f>STDEVA(AL634:AL636)</f>
        <v>0.166263829542514</v>
      </c>
      <c r="AN695" s="1" t="str">
        <f t="shared" ref="AN695:AN697" si="449">AN725</f>
        <v>g</v>
      </c>
      <c r="AP695" s="1">
        <f>AVERAGE(AP634:AP636)</f>
        <v>28.1351549380388</v>
      </c>
      <c r="AQ695" s="1">
        <f>STDEVA(AP634:AP636)</f>
        <v>0.15382386043173</v>
      </c>
      <c r="AR695" s="1" t="str">
        <f t="shared" ref="AR695:AR697" si="450">AR725</f>
        <v>jk</v>
      </c>
      <c r="AT695" s="1">
        <f>AVERAGE(AT634:AT636)</f>
        <v>36.9292382167272</v>
      </c>
      <c r="AU695" s="1">
        <f>STDEVA(AT634:AT636)</f>
        <v>0.0496802735986688</v>
      </c>
      <c r="AV695" s="1" t="str">
        <f t="shared" ref="AV695:AV697" si="451">AV725</f>
        <v>i</v>
      </c>
      <c r="AX695" s="1">
        <f>AVERAGE(AX634:AX636)</f>
        <v>46.0897351869424</v>
      </c>
      <c r="AY695" s="1">
        <f>STDEVA(AX634:AX636)</f>
        <v>0.225110887896614</v>
      </c>
      <c r="AZ695" s="1" t="str">
        <f t="shared" ref="AZ695:AZ697" si="452">AZ725</f>
        <v>h</v>
      </c>
    </row>
    <row r="696" spans="4:52">
      <c r="D696" s="1" t="s">
        <v>84</v>
      </c>
      <c r="E696" s="1">
        <f>AVERAGE(E637:E639)</f>
        <v>8.01758299539509</v>
      </c>
      <c r="F696" s="1">
        <f>STDEVA(E637:E639)</f>
        <v>0.206549795845552</v>
      </c>
      <c r="G696" s="1" t="str">
        <f t="shared" si="443"/>
        <v>c</v>
      </c>
      <c r="I696" s="1">
        <f>AVERAGE(I637:I639)</f>
        <v>17.4234677923702</v>
      </c>
      <c r="J696" s="1">
        <f>STDEVA(I637:I639)</f>
        <v>0.0725200225789114</v>
      </c>
      <c r="K696" s="1" t="str">
        <f t="shared" si="444"/>
        <v>d</v>
      </c>
      <c r="M696" s="1">
        <f>AVERAGE(M637:M639)</f>
        <v>28.6988786295206</v>
      </c>
      <c r="N696" s="1">
        <f>STDEVA(M637:M639)</f>
        <v>0.0987239573331148</v>
      </c>
      <c r="O696" s="1" t="str">
        <f t="shared" si="445"/>
        <v>j</v>
      </c>
      <c r="S696" s="1">
        <f>AVERAGE(S637:S639)</f>
        <v>38.2845112192938</v>
      </c>
      <c r="T696" s="1">
        <f>STDEVA(S637:S639)</f>
        <v>0.0845623820493411</v>
      </c>
      <c r="U696" s="1" t="str">
        <f t="shared" si="446"/>
        <v>gh</v>
      </c>
      <c r="AA696" s="1">
        <f>AVERAGE(AA637:AA639)</f>
        <v>47.3259634771505</v>
      </c>
      <c r="AB696" s="1">
        <f>STDEVA(AA637:AA639)</f>
        <v>0.349404890825607</v>
      </c>
      <c r="AC696" s="1" t="str">
        <f t="shared" si="447"/>
        <v>ef</v>
      </c>
      <c r="AH696" s="1">
        <f>AVERAGE(AH637:AH639)</f>
        <v>7.84308270451935</v>
      </c>
      <c r="AI696" s="1">
        <f>STDEVA(AH637:AH639)</f>
        <v>0.202397897655219</v>
      </c>
      <c r="AJ696" s="1" t="str">
        <f t="shared" si="448"/>
        <v>c</v>
      </c>
      <c r="AL696" s="1">
        <f>AVERAGE(AL637:AL639)</f>
        <v>17.3046703741706</v>
      </c>
      <c r="AM696" s="1">
        <f>STDEVA(AL637:AL639)</f>
        <v>0.0760084419628035</v>
      </c>
      <c r="AN696" s="1" t="str">
        <f t="shared" si="449"/>
        <v>c</v>
      </c>
      <c r="AP696" s="1">
        <f>AVERAGE(AP637:AP639)</f>
        <v>28.5765613797817</v>
      </c>
      <c r="AQ696" s="1">
        <f>STDEVA(AP637:AP639)</f>
        <v>0.100813387885327</v>
      </c>
      <c r="AR696" s="1" t="str">
        <f t="shared" si="450"/>
        <v>i</v>
      </c>
      <c r="AT696" s="1">
        <f>AVERAGE(AT637:AT639)</f>
        <v>38.1684784351451</v>
      </c>
      <c r="AU696" s="1">
        <f>STDEVA(AT637:AT639)</f>
        <v>0.0914652653196552</v>
      </c>
      <c r="AV696" s="1" t="str">
        <f t="shared" si="451"/>
        <v>gh</v>
      </c>
      <c r="AX696" s="1">
        <f>AVERAGE(AX637:AX639)</f>
        <v>47.1994824276002</v>
      </c>
      <c r="AY696" s="1">
        <f>STDEVA(AX637:AX639)</f>
        <v>0.346416577061797</v>
      </c>
      <c r="AZ696" s="1" t="str">
        <f t="shared" si="452"/>
        <v>ef</v>
      </c>
    </row>
    <row r="697" spans="4:52">
      <c r="D697" s="1" t="s">
        <v>85</v>
      </c>
      <c r="E697" s="1">
        <f>AVERAGE(E640:E642)</f>
        <v>8.62560122693614</v>
      </c>
      <c r="F697" s="1">
        <f>STDEVA(E640:E642)</f>
        <v>0.0893876971888606</v>
      </c>
      <c r="G697" s="1" t="str">
        <f t="shared" si="443"/>
        <v>a</v>
      </c>
      <c r="I697" s="1">
        <f>AVERAGE(I640:I642)</f>
        <v>17.5528561649885</v>
      </c>
      <c r="J697" s="1">
        <f>STDEVA(I640:I642)</f>
        <v>0.0911719238884665</v>
      </c>
      <c r="K697" s="1" t="str">
        <f t="shared" si="444"/>
        <v>c</v>
      </c>
      <c r="M697" s="1">
        <f>AVERAGE(M640:M642)</f>
        <v>29.6009186611359</v>
      </c>
      <c r="N697" s="1">
        <f>STDEVA(M640:M642)</f>
        <v>0.148970091951861</v>
      </c>
      <c r="O697" s="1" t="str">
        <f t="shared" si="445"/>
        <v>g</v>
      </c>
      <c r="S697" s="1">
        <f>AVERAGE(S640:S642)</f>
        <v>39.3312366862011</v>
      </c>
      <c r="T697" s="1">
        <f>STDEVA(S640:S642)</f>
        <v>0.0648200527597666</v>
      </c>
      <c r="U697" s="1" t="str">
        <f t="shared" si="446"/>
        <v>e</v>
      </c>
      <c r="AA697" s="1">
        <f>AVERAGE(AA640:AA642)</f>
        <v>46.3576208612469</v>
      </c>
      <c r="AB697" s="1">
        <f>STDEVA(AA640:AA642)</f>
        <v>0.328860828363348</v>
      </c>
      <c r="AC697" s="1" t="str">
        <f t="shared" si="447"/>
        <v>h</v>
      </c>
      <c r="AH697" s="1">
        <f>AVERAGE(AH640:AH642)</f>
        <v>8.41332303096015</v>
      </c>
      <c r="AI697" s="1">
        <f>STDEVA(AH640:AH642)</f>
        <v>0.0522604509566885</v>
      </c>
      <c r="AJ697" s="1" t="str">
        <f t="shared" si="448"/>
        <v>a</v>
      </c>
      <c r="AL697" s="1">
        <f>AVERAGE(AL640:AL642)</f>
        <v>17.4268401306296</v>
      </c>
      <c r="AM697" s="1">
        <f>STDEVA(AL640:AL642)</f>
        <v>0.0837518278305171</v>
      </c>
      <c r="AN697" s="1" t="str">
        <f t="shared" si="449"/>
        <v>c</v>
      </c>
      <c r="AP697" s="1">
        <f>AVERAGE(AP640:AP642)</f>
        <v>29.4954219076156</v>
      </c>
      <c r="AQ697" s="1">
        <f>STDEVA(AP640:AP642)</f>
        <v>0.150067710582191</v>
      </c>
      <c r="AR697" s="1" t="str">
        <f t="shared" si="450"/>
        <v>h</v>
      </c>
      <c r="AT697" s="1">
        <f>AVERAGE(AT640:AT642)</f>
        <v>39.2084379206807</v>
      </c>
      <c r="AU697" s="1">
        <f>STDEVA(AT640:AT642)</f>
        <v>0.0658346799506679</v>
      </c>
      <c r="AV697" s="1" t="str">
        <f t="shared" si="451"/>
        <v>e</v>
      </c>
      <c r="AX697" s="1">
        <f>AVERAGE(AX640:AX642)</f>
        <v>46.2345085403268</v>
      </c>
      <c r="AY697" s="1">
        <f>STDEVA(AX640:AX642)</f>
        <v>0.333668814091993</v>
      </c>
      <c r="AZ697" s="1" t="str">
        <f t="shared" si="452"/>
        <v>h</v>
      </c>
    </row>
    <row r="698" spans="4:50">
      <c r="D698" s="1" t="s">
        <v>103</v>
      </c>
      <c r="E698" s="1">
        <f>AVERAGE(E634:E642)</f>
        <v>8.193070779214</v>
      </c>
      <c r="I698" s="1">
        <f>AVERAGE(I634:I642)</f>
        <v>17.2360207576303</v>
      </c>
      <c r="M698" s="1">
        <f>AVERAGE(M634:M642)</f>
        <v>28.8582938990808</v>
      </c>
      <c r="S698" s="1">
        <f>AVERAGE(S634:S642)</f>
        <v>38.225092163941</v>
      </c>
      <c r="AA698" s="1">
        <f>AVERAGE(AA634:AA642)</f>
        <v>46.630026284303</v>
      </c>
      <c r="AH698" s="1">
        <f>AVERAGE(AH634:AH642)</f>
        <v>7.98721704094751</v>
      </c>
      <c r="AL698" s="1">
        <f>AVERAGE(AL634:AL642)</f>
        <v>17.1172966522396</v>
      </c>
      <c r="AP698" s="1">
        <f>AVERAGE(AP634:AP642)</f>
        <v>28.735712741812</v>
      </c>
      <c r="AT698" s="1">
        <f>AVERAGE(AT634:AT642)</f>
        <v>38.1020515241843</v>
      </c>
      <c r="AX698" s="1">
        <f>AVERAGE(AX634:AX642)</f>
        <v>46.5079087182898</v>
      </c>
    </row>
    <row r="699" spans="4:52">
      <c r="D699" s="1" t="s">
        <v>86</v>
      </c>
      <c r="E699" s="1">
        <f>AVERAGE(E643:E645)</f>
        <v>7.98711914277397</v>
      </c>
      <c r="F699" s="1">
        <f>STDEVA(E643:E645)</f>
        <v>0.137746744775439</v>
      </c>
      <c r="G699" s="1" t="str">
        <f t="shared" ref="G699:G701" si="453">G728</f>
        <v>c</v>
      </c>
      <c r="I699" s="1">
        <f>AVERAGE(I643:I645)</f>
        <v>16.7577383592018</v>
      </c>
      <c r="J699" s="1">
        <f>STDEVA(I643:I645)</f>
        <v>0.03291191700961</v>
      </c>
      <c r="K699" s="1" t="str">
        <f t="shared" ref="K699:K701" si="454">K728</f>
        <v>h</v>
      </c>
      <c r="M699" s="1">
        <f>AVERAGE(M643:M645)</f>
        <v>28.1473176403251</v>
      </c>
      <c r="N699" s="1">
        <f>STDEVA(M643:M645)</f>
        <v>0.0907392856726729</v>
      </c>
      <c r="O699" s="1" t="str">
        <f t="shared" ref="O699:O701" si="455">O728</f>
        <v>l</v>
      </c>
      <c r="S699" s="1">
        <f>AVERAGE(S643:S645)</f>
        <v>37.2375506360451</v>
      </c>
      <c r="T699" s="1">
        <f>STDEVA(S643:S645)</f>
        <v>0.179891416146451</v>
      </c>
      <c r="U699" s="1" t="str">
        <f t="shared" ref="U699:U701" si="456">U728</f>
        <v>i</v>
      </c>
      <c r="AA699" s="1">
        <f>AVERAGE(AA643:AA645)</f>
        <v>46.1293738274787</v>
      </c>
      <c r="AB699" s="1">
        <f>STDEVA(AA643:AA645)</f>
        <v>0.377234160325994</v>
      </c>
      <c r="AC699" s="1" t="str">
        <f t="shared" ref="AC699:AC701" si="457">AC728</f>
        <v>h</v>
      </c>
      <c r="AH699" s="1">
        <f>AVERAGE(AH643:AH645)</f>
        <v>7.76156053791887</v>
      </c>
      <c r="AI699" s="1">
        <f>STDEVA(AH643:AH645)</f>
        <v>0.218973653251143</v>
      </c>
      <c r="AJ699" s="1" t="str">
        <f t="shared" ref="AJ699:AJ701" si="458">AJ728</f>
        <v>cd</v>
      </c>
      <c r="AL699" s="1">
        <f>AVERAGE(AL643:AL645)</f>
        <v>16.6313663027326</v>
      </c>
      <c r="AM699" s="1">
        <f>STDEVA(AL643:AL645)</f>
        <v>0.045707880076683</v>
      </c>
      <c r="AN699" s="1" t="str">
        <f t="shared" ref="AN699:AN701" si="459">AN728</f>
        <v>g</v>
      </c>
      <c r="AP699" s="1">
        <f>AVERAGE(AP643:AP645)</f>
        <v>28.0210141926393</v>
      </c>
      <c r="AQ699" s="1">
        <f>STDEVA(AP643:AP645)</f>
        <v>0.0847611845631852</v>
      </c>
      <c r="AR699" s="1" t="str">
        <f t="shared" ref="AR699:AR701" si="460">AR728</f>
        <v>k</v>
      </c>
      <c r="AT699" s="1">
        <f>AVERAGE(AT643:AT645)</f>
        <v>37.1186836916025</v>
      </c>
      <c r="AU699" s="1">
        <f>STDEVA(AT643:AT645)</f>
        <v>0.166558237553082</v>
      </c>
      <c r="AV699" s="1" t="str">
        <f t="shared" ref="AV699:AV701" si="461">AV728</f>
        <v>i</v>
      </c>
      <c r="AX699" s="1">
        <f>AVERAGE(AX643:AX645)</f>
        <v>46.0073763744028</v>
      </c>
      <c r="AY699" s="1">
        <f>STDEVA(AX643:AX645)</f>
        <v>0.381519700858212</v>
      </c>
      <c r="AZ699" s="1" t="str">
        <f t="shared" ref="AZ699:AZ701" si="462">AZ728</f>
        <v>h</v>
      </c>
    </row>
    <row r="700" spans="4:52">
      <c r="D700" s="1" t="s">
        <v>87</v>
      </c>
      <c r="E700" s="1">
        <f>AVERAGE(E646:E648)</f>
        <v>7.95526051739276</v>
      </c>
      <c r="F700" s="1">
        <f>STDEVA(E646:E648)</f>
        <v>0.0988041091774138</v>
      </c>
      <c r="G700" s="1" t="str">
        <f t="shared" si="453"/>
        <v>c</v>
      </c>
      <c r="I700" s="1">
        <f>AVERAGE(I646:I648)</f>
        <v>17.4503434711277</v>
      </c>
      <c r="J700" s="1">
        <f>STDEVA(I646:I648)</f>
        <v>0.0431861232766627</v>
      </c>
      <c r="K700" s="1" t="str">
        <f t="shared" si="454"/>
        <v>cd</v>
      </c>
      <c r="M700" s="1">
        <f>AVERAGE(M646:M648)</f>
        <v>28.4088721761027</v>
      </c>
      <c r="N700" s="1">
        <f>STDEVA(M646:M648)</f>
        <v>0.285729175892343</v>
      </c>
      <c r="O700" s="1" t="str">
        <f t="shared" si="455"/>
        <v>k</v>
      </c>
      <c r="S700" s="1">
        <f>AVERAGE(S646:S648)</f>
        <v>38.3682620874437</v>
      </c>
      <c r="T700" s="1">
        <f>STDEVA(S646:S648)</f>
        <v>0.13777142143488</v>
      </c>
      <c r="U700" s="1" t="str">
        <f t="shared" si="456"/>
        <v>fg</v>
      </c>
      <c r="AA700" s="1">
        <f>AVERAGE(AA646:AA648)</f>
        <v>46.1846600057558</v>
      </c>
      <c r="AB700" s="1">
        <f>STDEVA(AA646:AA648)</f>
        <v>0.303872790865865</v>
      </c>
      <c r="AC700" s="1" t="str">
        <f t="shared" si="457"/>
        <v>h</v>
      </c>
      <c r="AH700" s="1">
        <f>AVERAGE(AH646:AH648)</f>
        <v>7.73940430578362</v>
      </c>
      <c r="AI700" s="1">
        <f>STDEVA(AH646:AH648)</f>
        <v>0.107682257591216</v>
      </c>
      <c r="AJ700" s="1" t="str">
        <f t="shared" si="458"/>
        <v>cde</v>
      </c>
      <c r="AL700" s="1">
        <f>AVERAGE(AL646:AL648)</f>
        <v>17.3260236742433</v>
      </c>
      <c r="AM700" s="1">
        <f>STDEVA(AL646:AL648)</f>
        <v>0.0446174926400733</v>
      </c>
      <c r="AN700" s="1" t="str">
        <f t="shared" si="459"/>
        <v>c</v>
      </c>
      <c r="AP700" s="1">
        <f>AVERAGE(AP646:AP648)</f>
        <v>28.2772888438324</v>
      </c>
      <c r="AQ700" s="1">
        <f>STDEVA(AP646:AP648)</f>
        <v>0.3064839646681</v>
      </c>
      <c r="AR700" s="1" t="str">
        <f t="shared" si="460"/>
        <v>j</v>
      </c>
      <c r="AT700" s="1">
        <f>AVERAGE(AT646:AT648)</f>
        <v>38.2675245702086</v>
      </c>
      <c r="AU700" s="1">
        <f>STDEVA(AT646:AT648)</f>
        <v>0.120500648061297</v>
      </c>
      <c r="AV700" s="1" t="str">
        <f t="shared" si="461"/>
        <v>fg</v>
      </c>
      <c r="AX700" s="1">
        <f>AVERAGE(AX646:AX648)</f>
        <v>46.0652289507157</v>
      </c>
      <c r="AY700" s="1">
        <f>STDEVA(AX646:AX648)</f>
        <v>0.300922836087871</v>
      </c>
      <c r="AZ700" s="1" t="str">
        <f t="shared" si="462"/>
        <v>h</v>
      </c>
    </row>
    <row r="701" spans="4:52">
      <c r="D701" s="1" t="s">
        <v>88</v>
      </c>
      <c r="E701" s="1">
        <f>AVERAGE(E649:E651)</f>
        <v>8.30735162950677</v>
      </c>
      <c r="F701" s="1">
        <f>STDEVA(E649:E651)</f>
        <v>0.0775109883110651</v>
      </c>
      <c r="G701" s="1" t="str">
        <f t="shared" si="453"/>
        <v>b</v>
      </c>
      <c r="I701" s="1">
        <f>AVERAGE(I649:I651)</f>
        <v>17.4744581520867</v>
      </c>
      <c r="J701" s="1">
        <f>STDEVA(I649:I651)</f>
        <v>0.0373884332396407</v>
      </c>
      <c r="K701" s="1" t="str">
        <f t="shared" si="454"/>
        <v>cd</v>
      </c>
      <c r="M701" s="1">
        <f>AVERAGE(M649:M651)</f>
        <v>29.1474409880414</v>
      </c>
      <c r="N701" s="1">
        <f>STDEVA(M649:M651)</f>
        <v>0.142821370706396</v>
      </c>
      <c r="O701" s="1" t="str">
        <f t="shared" si="455"/>
        <v>i</v>
      </c>
      <c r="S701" s="1">
        <f>AVERAGE(S649:S651)</f>
        <v>39.2800991575807</v>
      </c>
      <c r="T701" s="1">
        <f>STDEVA(S649:S651)</f>
        <v>0.23942459383507</v>
      </c>
      <c r="U701" s="1" t="str">
        <f t="shared" si="456"/>
        <v>e</v>
      </c>
      <c r="AA701" s="1">
        <f>AVERAGE(AA649:AA651)</f>
        <v>47.0795969623114</v>
      </c>
      <c r="AB701" s="1">
        <f>STDEVA(AA649:AA651)</f>
        <v>0.0578481368356042</v>
      </c>
      <c r="AC701" s="1" t="str">
        <f t="shared" si="457"/>
        <v>fg</v>
      </c>
      <c r="AH701" s="1">
        <f>AVERAGE(AH649:AH651)</f>
        <v>8.12865737856693</v>
      </c>
      <c r="AI701" s="1">
        <f>STDEVA(AH649:AH651)</f>
        <v>0.12292383062354</v>
      </c>
      <c r="AJ701" s="1" t="str">
        <f t="shared" si="458"/>
        <v>b</v>
      </c>
      <c r="AL701" s="1">
        <f>AVERAGE(AL649:AL651)</f>
        <v>17.3543908954336</v>
      </c>
      <c r="AM701" s="1">
        <f>STDEVA(AL649:AL651)</f>
        <v>0.0440828016150827</v>
      </c>
      <c r="AN701" s="1" t="str">
        <f t="shared" si="459"/>
        <v>c</v>
      </c>
      <c r="AP701" s="1">
        <f>AVERAGE(AP649:AP651)</f>
        <v>29.0390498321381</v>
      </c>
      <c r="AQ701" s="1">
        <f>STDEVA(AP649:AP651)</f>
        <v>0.147255479913319</v>
      </c>
      <c r="AR701" s="1" t="str">
        <f t="shared" si="460"/>
        <v>i</v>
      </c>
      <c r="AT701" s="1">
        <f>AVERAGE(AT649:AT651)</f>
        <v>39.1721903471031</v>
      </c>
      <c r="AU701" s="1">
        <f>STDEVA(AT649:AT651)</f>
        <v>0.280881754898968</v>
      </c>
      <c r="AV701" s="1" t="str">
        <f t="shared" si="461"/>
        <v>e</v>
      </c>
      <c r="AX701" s="1">
        <f>AVERAGE(AX649:AX651)</f>
        <v>46.9627827474868</v>
      </c>
      <c r="AY701" s="1">
        <f>STDEVA(AX649:AX651)</f>
        <v>0.0639744023472624</v>
      </c>
      <c r="AZ701" s="1" t="str">
        <f t="shared" si="462"/>
        <v>f</v>
      </c>
    </row>
    <row r="702" spans="4:50">
      <c r="D702" s="1" t="s">
        <v>104</v>
      </c>
      <c r="E702" s="1">
        <f>AVERAGE(E643:E651)</f>
        <v>8.0832437632245</v>
      </c>
      <c r="I702" s="1">
        <f>AVERAGE(I643:I651)</f>
        <v>17.2275133274721</v>
      </c>
      <c r="M702" s="1">
        <f>AVERAGE(M643:M651)</f>
        <v>28.5678769348231</v>
      </c>
      <c r="S702" s="1">
        <f>AVERAGE(S643:S651)</f>
        <v>38.2953039603565</v>
      </c>
      <c r="AA702" s="1">
        <f>AVERAGE(AA643:AA651)</f>
        <v>46.4645435985153</v>
      </c>
      <c r="AH702" s="1">
        <f>AVERAGE(AH643:AH651)</f>
        <v>7.87654074075647</v>
      </c>
      <c r="AL702" s="1">
        <f>AVERAGE(AL643:AL651)</f>
        <v>17.1039269574698</v>
      </c>
      <c r="AP702" s="1">
        <f>AVERAGE(AP643:AP651)</f>
        <v>28.4457842895366</v>
      </c>
      <c r="AT702" s="1">
        <f>AVERAGE(AT643:AT651)</f>
        <v>38.1861328696381</v>
      </c>
      <c r="AX702" s="1">
        <f>AVERAGE(AX643:AX651)</f>
        <v>46.3451293575351</v>
      </c>
    </row>
    <row r="703" spans="4:52">
      <c r="D703" s="1" t="s">
        <v>78</v>
      </c>
      <c r="E703" s="1">
        <f>AVERAGE(E652:E654)</f>
        <v>7.33887363563109</v>
      </c>
      <c r="F703" s="1">
        <f>STDEVA(E652:E654)</f>
        <v>0.0629707017322701</v>
      </c>
      <c r="G703" s="1" t="str">
        <f>G731</f>
        <v>f</v>
      </c>
      <c r="I703" s="1">
        <f>AVERAGE(I652:I654)</f>
        <v>17.9154289428965</v>
      </c>
      <c r="J703" s="1">
        <f>STDEVA(I652:I654)</f>
        <v>0.0430933369411806</v>
      </c>
      <c r="K703" s="1" t="str">
        <f>K731</f>
        <v>ab</v>
      </c>
      <c r="M703" s="1">
        <f>AVERAGE(M652:M654)</f>
        <v>30.3111023870181</v>
      </c>
      <c r="N703" s="1">
        <f>STDEVA(M652:M654)</f>
        <v>0.165466133096291</v>
      </c>
      <c r="O703" s="1" t="str">
        <f>O731</f>
        <v>ab</v>
      </c>
      <c r="S703" s="1">
        <f>AVERAGE(S652:S654)</f>
        <v>42.0014502343075</v>
      </c>
      <c r="T703" s="1">
        <f>STDEVA(S652:S654)</f>
        <v>0.161347264502301</v>
      </c>
      <c r="U703" s="1" t="str">
        <f>U731</f>
        <v>a</v>
      </c>
      <c r="AA703" s="1">
        <f>AVERAGE(AA652:AA654)</f>
        <v>50.3280005553144</v>
      </c>
      <c r="AB703" s="1">
        <f>STDEVA(AA652:AA654)</f>
        <v>0.139263643052825</v>
      </c>
      <c r="AC703" s="1" t="str">
        <f>AC731</f>
        <v>a</v>
      </c>
      <c r="AH703" s="1">
        <f>AVERAGE(AH652:AH654)</f>
        <v>7.22898642855092</v>
      </c>
      <c r="AI703" s="1">
        <f>STDEVA(AH652:AH654)</f>
        <v>0.0287609710804593</v>
      </c>
      <c r="AJ703" s="1" t="str">
        <f>AJ731</f>
        <v>h</v>
      </c>
      <c r="AL703" s="1">
        <f>AVERAGE(AL652:AL654)</f>
        <v>17.8093429815798</v>
      </c>
      <c r="AM703" s="1">
        <f>STDEVA(AL652:AL654)</f>
        <v>0.0559562854254184</v>
      </c>
      <c r="AN703" s="1" t="str">
        <f>AN731</f>
        <v>ab</v>
      </c>
      <c r="AP703" s="1">
        <f>AVERAGE(AP652:AP654)</f>
        <v>30.1494526847787</v>
      </c>
      <c r="AQ703" s="1">
        <f>STDEVA(AP652:AP654)</f>
        <v>0.377474021110917</v>
      </c>
      <c r="AR703" s="1" t="str">
        <f>AR731</f>
        <v>ab</v>
      </c>
      <c r="AT703" s="1">
        <f>AVERAGE(AT652:AT654)</f>
        <v>41.8794033196312</v>
      </c>
      <c r="AU703" s="1">
        <f>STDEVA(AT652:AT654)</f>
        <v>0.166563461530194</v>
      </c>
      <c r="AV703" s="1" t="str">
        <f>AV731</f>
        <v>a</v>
      </c>
      <c r="AX703" s="1">
        <f>AVERAGE(AX652:AX654)</f>
        <v>50.2052956004262</v>
      </c>
      <c r="AY703" s="1">
        <f>STDEVA(AX652:AX654)</f>
        <v>0.132346083756264</v>
      </c>
      <c r="AZ703" s="1" t="str">
        <f>AZ731</f>
        <v>a</v>
      </c>
    </row>
    <row r="704" spans="4:52">
      <c r="D704" s="1" t="s">
        <v>81</v>
      </c>
      <c r="E704" s="1">
        <f>AVERAGE(E655:E657)</f>
        <v>7.36352328606953</v>
      </c>
      <c r="F704" s="1">
        <f>STDEVA(E655:E657)</f>
        <v>0.0794596091639575</v>
      </c>
      <c r="G704" s="1" t="str">
        <f>G732</f>
        <v>f</v>
      </c>
      <c r="I704" s="1">
        <f>AVERAGE(I655:I657)</f>
        <v>17.9058859969342</v>
      </c>
      <c r="J704" s="1">
        <f>STDEVA(I655:I657)</f>
        <v>0.0358110334270694</v>
      </c>
      <c r="K704" s="1" t="str">
        <f>K732</f>
        <v>ab</v>
      </c>
      <c r="M704" s="1">
        <f>AVERAGE(M655:M657)</f>
        <v>30.3829179597058</v>
      </c>
      <c r="N704" s="1">
        <f>STDEVA(M655:M657)</f>
        <v>0.171435841798199</v>
      </c>
      <c r="O704" s="1" t="str">
        <f>O732</f>
        <v>a</v>
      </c>
      <c r="S704" s="1">
        <f>AVERAGE(S655:S657)</f>
        <v>42.0375852748486</v>
      </c>
      <c r="T704" s="1">
        <f>STDEVA(S655:S657)</f>
        <v>0.212230537531534</v>
      </c>
      <c r="U704" s="1" t="str">
        <f>U732</f>
        <v>a</v>
      </c>
      <c r="AA704" s="1">
        <f>AVERAGE(AA655:AA657)</f>
        <v>50.3155446720107</v>
      </c>
      <c r="AB704" s="1">
        <f>STDEVA(AA655:AA657)</f>
        <v>0.21809979956325</v>
      </c>
      <c r="AC704" s="1" t="str">
        <f>AC732</f>
        <v>a</v>
      </c>
      <c r="AH704" s="1">
        <f>AVERAGE(AH655:AH657)</f>
        <v>7.26783041821495</v>
      </c>
      <c r="AI704" s="1">
        <f>STDEVA(AH655:AH657)</f>
        <v>0.135296738258928</v>
      </c>
      <c r="AJ704" s="1" t="str">
        <f>AJ732</f>
        <v>h</v>
      </c>
      <c r="AL704" s="1">
        <f>AVERAGE(AL655:AL657)</f>
        <v>17.7632764108708</v>
      </c>
      <c r="AM704" s="1">
        <f>STDEVA(AL655:AL657)</f>
        <v>0.0353823151279539</v>
      </c>
      <c r="AN704" s="1" t="str">
        <f>AN732</f>
        <v>ab</v>
      </c>
      <c r="AP704" s="1">
        <f>AVERAGE(AP655:AP657)</f>
        <v>30.2627751166305</v>
      </c>
      <c r="AQ704" s="1">
        <f>STDEVA(AP655:AP657)</f>
        <v>0.167007322271289</v>
      </c>
      <c r="AR704" s="1" t="str">
        <f>AR732</f>
        <v>a</v>
      </c>
      <c r="AT704" s="1">
        <f>AVERAGE(AT655:AT657)</f>
        <v>41.9175226838136</v>
      </c>
      <c r="AU704" s="1">
        <f>STDEVA(AT655:AT657)</f>
        <v>0.205353607891713</v>
      </c>
      <c r="AV704" s="1" t="str">
        <f>AV732</f>
        <v>a</v>
      </c>
      <c r="AX704" s="1">
        <f>AVERAGE(AX655:AX657)</f>
        <v>50.1852389058515</v>
      </c>
      <c r="AY704" s="1">
        <f>STDEVA(AX655:AX657)</f>
        <v>0.211167225335867</v>
      </c>
      <c r="AZ704" s="1" t="str">
        <f>AZ732</f>
        <v>a</v>
      </c>
    </row>
    <row r="705" spans="4:50">
      <c r="D705" s="1" t="s">
        <v>101</v>
      </c>
      <c r="E705" s="1">
        <f>AVERAGE(E652:E657)</f>
        <v>7.35119846085031</v>
      </c>
      <c r="I705" s="1">
        <f>AVERAGE(I652:I657)</f>
        <v>17.9106574699153</v>
      </c>
      <c r="M705" s="1">
        <f>AVERAGE(M652:M657)</f>
        <v>30.347010173362</v>
      </c>
      <c r="S705" s="1">
        <f>AVERAGE(S652:S657)</f>
        <v>42.0195177545781</v>
      </c>
      <c r="AA705" s="1">
        <f>AVERAGE(AA652:AA657)</f>
        <v>50.3217726136625</v>
      </c>
      <c r="AH705" s="1">
        <f>AVERAGE(AH652:AH657)</f>
        <v>7.24840842338293</v>
      </c>
      <c r="AL705" s="1">
        <f>AVERAGE(AL652:AL657)</f>
        <v>17.7863096962253</v>
      </c>
      <c r="AP705" s="1">
        <f>AVERAGE(AP652:AP657)</f>
        <v>30.2061139007046</v>
      </c>
      <c r="AT705" s="1">
        <f>AVERAGE(AT652:AT657)</f>
        <v>41.8984630017224</v>
      </c>
      <c r="AX705" s="1">
        <f>AVERAGE(AX652:AX657)</f>
        <v>50.1952672531388</v>
      </c>
    </row>
    <row r="706" spans="4:52">
      <c r="D706" s="1" t="s">
        <v>80</v>
      </c>
      <c r="E706" s="1">
        <f>AVERAGE(E658:E660)</f>
        <v>7.31803555206951</v>
      </c>
      <c r="F706" s="1">
        <f>STDEVA(E658:E660)</f>
        <v>0.0452138899080001</v>
      </c>
      <c r="G706" s="1" t="str">
        <f t="shared" ref="G706:G708" si="463">G733</f>
        <v>f</v>
      </c>
      <c r="I706" s="1">
        <f>AVERAGE(I658:I660)</f>
        <v>17.9244833992908</v>
      </c>
      <c r="J706" s="1">
        <f>STDEVA(I658:I660)</f>
        <v>0.0506342270224999</v>
      </c>
      <c r="K706" s="1" t="str">
        <f t="shared" ref="K706:K708" si="464">K733</f>
        <v>ab</v>
      </c>
      <c r="M706" s="1">
        <f>AVERAGE(M658:M660)</f>
        <v>30.0009640757966</v>
      </c>
      <c r="N706" s="1">
        <f>STDEVA(M658:M660)</f>
        <v>0.107466510179771</v>
      </c>
      <c r="O706" s="1" t="str">
        <f t="shared" ref="O706:O708" si="465">O733</f>
        <v>cde</v>
      </c>
      <c r="S706" s="1">
        <f>AVERAGE(S658:S660)</f>
        <v>41.3808839541057</v>
      </c>
      <c r="T706" s="1">
        <f>STDEVA(S658:S660)</f>
        <v>0.15225464576306</v>
      </c>
      <c r="U706" s="1" t="str">
        <f t="shared" ref="U706:U708" si="466">U733</f>
        <v>b</v>
      </c>
      <c r="AA706" s="1">
        <f>AVERAGE(AA658:AA660)</f>
        <v>49.6064228736365</v>
      </c>
      <c r="AB706" s="1">
        <f>STDEVA(AA658:AA660)</f>
        <v>0.0949122067887302</v>
      </c>
      <c r="AC706" s="1" t="str">
        <f t="shared" ref="AC706:AC708" si="467">AC733</f>
        <v>bc</v>
      </c>
      <c r="AH706" s="1">
        <f>AVERAGE(AH658:AH660)</f>
        <v>7.19884284865529</v>
      </c>
      <c r="AI706" s="1">
        <f>STDEVA(AH658:AH660)</f>
        <v>0.0439300170423904</v>
      </c>
      <c r="AJ706" s="1" t="str">
        <f t="shared" ref="AJ706:AJ708" si="468">AJ733</f>
        <v>h</v>
      </c>
      <c r="AL706" s="1">
        <f>AVERAGE(AL658:AL660)</f>
        <v>17.8004634466133</v>
      </c>
      <c r="AM706" s="1">
        <f>STDEVA(AL658:AL660)</f>
        <v>0.0425329360385621</v>
      </c>
      <c r="AN706" s="1" t="str">
        <f t="shared" ref="AN706:AN708" si="469">AN733</f>
        <v>ab</v>
      </c>
      <c r="AP706" s="1">
        <f>AVERAGE(AP658:AP660)</f>
        <v>29.8841311981905</v>
      </c>
      <c r="AQ706" s="1">
        <f>STDEVA(AP658:AP660)</f>
        <v>0.0994566360356903</v>
      </c>
      <c r="AR706" s="1" t="str">
        <f t="shared" ref="AR706:AR708" si="470">AR733</f>
        <v>cde</v>
      </c>
      <c r="AT706" s="1">
        <f>AVERAGE(AT658:AT660)</f>
        <v>41.263229809063</v>
      </c>
      <c r="AU706" s="1">
        <f>STDEVA(AT658:AT660)</f>
        <v>0.143803613342111</v>
      </c>
      <c r="AV706" s="1" t="str">
        <f t="shared" ref="AV706:AV708" si="471">AV733</f>
        <v>b</v>
      </c>
      <c r="AX706" s="1">
        <f>AVERAGE(AX658:AX660)</f>
        <v>49.478896201145</v>
      </c>
      <c r="AY706" s="1">
        <f>STDEVA(AX658:AX660)</f>
        <v>0.0945457093887648</v>
      </c>
      <c r="AZ706" s="1" t="str">
        <f t="shared" ref="AZ706:AZ708" si="472">AZ733</f>
        <v>bc</v>
      </c>
    </row>
    <row r="707" spans="4:52">
      <c r="D707" s="1" t="s">
        <v>81</v>
      </c>
      <c r="E707" s="1">
        <f>AVERAGE(E661:E663)</f>
        <v>7.34247008724394</v>
      </c>
      <c r="F707" s="1">
        <f>STDEVA(E661:E663)</f>
        <v>0.0557417534000539</v>
      </c>
      <c r="G707" s="1" t="str">
        <f t="shared" si="463"/>
        <v>f</v>
      </c>
      <c r="I707" s="1">
        <f>AVERAGE(I661:I663)</f>
        <v>17.9056508865584</v>
      </c>
      <c r="J707" s="1">
        <f>STDEVA(I661:I663)</f>
        <v>0.0351404376580746</v>
      </c>
      <c r="K707" s="1" t="str">
        <f t="shared" si="464"/>
        <v>ab</v>
      </c>
      <c r="M707" s="1">
        <f>AVERAGE(M661:M663)</f>
        <v>29.8456653058459</v>
      </c>
      <c r="N707" s="1">
        <f>STDEVA(M661:M663)</f>
        <v>0.0882154009296133</v>
      </c>
      <c r="O707" s="1" t="str">
        <f t="shared" si="465"/>
        <v>ef</v>
      </c>
      <c r="S707" s="1">
        <f>AVERAGE(S661:S663)</f>
        <v>40.8954573537541</v>
      </c>
      <c r="T707" s="1">
        <f>STDEVA(S661:S663)</f>
        <v>0.00653619037324008</v>
      </c>
      <c r="U707" s="1" t="str">
        <f t="shared" si="466"/>
        <v>c</v>
      </c>
      <c r="AA707" s="1">
        <f>AVERAGE(AA661:AA663)</f>
        <v>49.0469837325215</v>
      </c>
      <c r="AB707" s="1">
        <f>STDEVA(AA661:AA663)</f>
        <v>0.121924381048282</v>
      </c>
      <c r="AC707" s="1" t="str">
        <f t="shared" si="467"/>
        <v>d</v>
      </c>
      <c r="AH707" s="1">
        <f>AVERAGE(AH661:AH663)</f>
        <v>7.24482115723082</v>
      </c>
      <c r="AI707" s="1">
        <f>STDEVA(AH661:AH663)</f>
        <v>0.0608748010943705</v>
      </c>
      <c r="AJ707" s="1" t="str">
        <f t="shared" si="468"/>
        <v>h</v>
      </c>
      <c r="AL707" s="1">
        <f>AVERAGE(AL661:AL663)</f>
        <v>17.7816892926761</v>
      </c>
      <c r="AM707" s="1">
        <f>STDEVA(AL661:AL663)</f>
        <v>0.0453272907574476</v>
      </c>
      <c r="AN707" s="1" t="str">
        <f t="shared" si="469"/>
        <v>ab</v>
      </c>
      <c r="AP707" s="1">
        <f>AVERAGE(AP661:AP663)</f>
        <v>29.7271967469407</v>
      </c>
      <c r="AQ707" s="1">
        <f>STDEVA(AP661:AP663)</f>
        <v>0.0773649658488623</v>
      </c>
      <c r="AR707" s="1" t="str">
        <f t="shared" si="470"/>
        <v>efg</v>
      </c>
      <c r="AT707" s="1">
        <f>AVERAGE(AT661:AT663)</f>
        <v>40.7782744985631</v>
      </c>
      <c r="AU707" s="1">
        <f>STDEVA(AT661:AT663)</f>
        <v>0.0117010588840371</v>
      </c>
      <c r="AV707" s="1" t="str">
        <f t="shared" si="471"/>
        <v>c</v>
      </c>
      <c r="AX707" s="1">
        <f>AVERAGE(AX661:AX663)</f>
        <v>48.9236588504672</v>
      </c>
      <c r="AY707" s="1">
        <f>STDEVA(AX661:AX663)</f>
        <v>0.122895034939565</v>
      </c>
      <c r="AZ707" s="1" t="str">
        <f t="shared" si="472"/>
        <v>d</v>
      </c>
    </row>
    <row r="708" spans="4:52">
      <c r="D708" s="1" t="s">
        <v>82</v>
      </c>
      <c r="E708" s="1">
        <f>AVERAGE(E664:E666)</f>
        <v>7.65151466591494</v>
      </c>
      <c r="F708" s="1">
        <f>STDEVA(E664:E666)</f>
        <v>0.111390282879925</v>
      </c>
      <c r="G708" s="1" t="str">
        <f t="shared" si="463"/>
        <v>d</v>
      </c>
      <c r="I708" s="1">
        <f>AVERAGE(I664:I666)</f>
        <v>17.8379948254612</v>
      </c>
      <c r="J708" s="1">
        <f>STDEVA(I664:I666)</f>
        <v>0.00774990043105428</v>
      </c>
      <c r="K708" s="1" t="str">
        <f t="shared" si="464"/>
        <v>b</v>
      </c>
      <c r="M708" s="1">
        <f>AVERAGE(M664:M666)</f>
        <v>29.3712184060616</v>
      </c>
      <c r="N708" s="1">
        <f>STDEVA(M664:M666)</f>
        <v>0.101501712330293</v>
      </c>
      <c r="O708" s="1" t="str">
        <f t="shared" si="465"/>
        <v>h</v>
      </c>
      <c r="S708" s="1">
        <f>AVERAGE(S664:S666)</f>
        <v>40.1753240854885</v>
      </c>
      <c r="T708" s="1">
        <f>STDEVA(S664:S666)</f>
        <v>0.0997258974600258</v>
      </c>
      <c r="U708" s="1" t="str">
        <f t="shared" si="466"/>
        <v>d</v>
      </c>
      <c r="AA708" s="1">
        <f>AVERAGE(AA664:AA666)</f>
        <v>47.3154539234955</v>
      </c>
      <c r="AB708" s="1">
        <f>STDEVA(AA664:AA666)</f>
        <v>0.0643751688925809</v>
      </c>
      <c r="AC708" s="1" t="str">
        <f t="shared" si="467"/>
        <v>ef</v>
      </c>
      <c r="AH708" s="1">
        <f>AVERAGE(AH664:AH666)</f>
        <v>7.56112696935043</v>
      </c>
      <c r="AI708" s="1">
        <f>STDEVA(AH664:AH666)</f>
        <v>0.104083030836973</v>
      </c>
      <c r="AJ708" s="1" t="str">
        <f t="shared" si="468"/>
        <v>ef</v>
      </c>
      <c r="AL708" s="1">
        <f>AVERAGE(AL664:AL666)</f>
        <v>17.7009607367533</v>
      </c>
      <c r="AM708" s="1">
        <f>STDEVA(AL664:AL666)</f>
        <v>0.0100530072941866</v>
      </c>
      <c r="AN708" s="1" t="str">
        <f t="shared" si="469"/>
        <v>b</v>
      </c>
      <c r="AP708" s="1">
        <f>AVERAGE(AP664:AP666)</f>
        <v>29.249519556313</v>
      </c>
      <c r="AQ708" s="1">
        <f>STDEVA(AP664:AP666)</f>
        <v>0.0887375224742917</v>
      </c>
      <c r="AR708" s="1" t="str">
        <f t="shared" si="470"/>
        <v>h</v>
      </c>
      <c r="AT708" s="1">
        <f>AVERAGE(AT664:AT666)</f>
        <v>40.0506890611542</v>
      </c>
      <c r="AU708" s="1">
        <f>STDEVA(AT664:AT666)</f>
        <v>0.097289509738862</v>
      </c>
      <c r="AV708" s="1" t="str">
        <f t="shared" si="471"/>
        <v>d</v>
      </c>
      <c r="AX708" s="1">
        <f>AVERAGE(AX664:AX666)</f>
        <v>47.190428986241</v>
      </c>
      <c r="AY708" s="1">
        <f>STDEVA(AX664:AX666)</f>
        <v>0.0626479157158622</v>
      </c>
      <c r="AZ708" s="1" t="str">
        <f t="shared" si="472"/>
        <v>ef</v>
      </c>
    </row>
    <row r="709" spans="4:50">
      <c r="D709" s="1" t="s">
        <v>102</v>
      </c>
      <c r="E709" s="1">
        <f>AVERAGE(E658:E666)</f>
        <v>7.4373401017428</v>
      </c>
      <c r="I709" s="1">
        <f>AVERAGE(I658:I666)</f>
        <v>17.8893763704368</v>
      </c>
      <c r="M709" s="1">
        <f>AVERAGE(M658:M666)</f>
        <v>29.7392825959014</v>
      </c>
      <c r="S709" s="1">
        <f>AVERAGE(S658:S666)</f>
        <v>40.8172217977828</v>
      </c>
      <c r="AA709" s="1">
        <f>AVERAGE(AA658:AA666)</f>
        <v>48.6562868432178</v>
      </c>
      <c r="AH709" s="1">
        <f>AVERAGE(AH658:AH666)</f>
        <v>7.33493032507885</v>
      </c>
      <c r="AL709" s="1">
        <f>AVERAGE(AL658:AL666)</f>
        <v>17.7610378253476</v>
      </c>
      <c r="AP709" s="1">
        <f>AVERAGE(AP658:AP666)</f>
        <v>29.6202825004814</v>
      </c>
      <c r="AT709" s="1">
        <f>AVERAGE(AT658:AT666)</f>
        <v>40.6973977895934</v>
      </c>
      <c r="AX709" s="1">
        <f>AVERAGE(AX658:AX666)</f>
        <v>48.5309946792844</v>
      </c>
    </row>
    <row r="710" spans="4:52">
      <c r="D710" s="1" t="s">
        <v>83</v>
      </c>
      <c r="E710" s="1">
        <f>AVERAGE(E667:E669)</f>
        <v>7.35465892597373</v>
      </c>
      <c r="F710" s="1">
        <f>STDEVA(E667:E669)</f>
        <v>0.106302961741004</v>
      </c>
      <c r="G710" s="1" t="str">
        <f t="shared" ref="G710:G712" si="473">G736</f>
        <v>f</v>
      </c>
      <c r="I710" s="1">
        <f>AVERAGE(I667:I669)</f>
        <v>17.9456606579811</v>
      </c>
      <c r="J710" s="1">
        <f>STDEVA(I667:I669)</f>
        <v>0.0207552974456386</v>
      </c>
      <c r="K710" s="1" t="str">
        <f t="shared" ref="K710:K712" si="474">K736</f>
        <v>ab</v>
      </c>
      <c r="M710" s="1">
        <f>AVERAGE(M667:M669)</f>
        <v>29.9452158354351</v>
      </c>
      <c r="N710" s="1">
        <f>STDEVA(M667:M669)</f>
        <v>0.0837432921767098</v>
      </c>
      <c r="O710" s="1" t="str">
        <f t="shared" ref="O710:O712" si="475">O736</f>
        <v>def</v>
      </c>
      <c r="S710" s="1">
        <f>AVERAGE(S667:S669)</f>
        <v>41.0895077329058</v>
      </c>
      <c r="T710" s="1">
        <f>STDEVA(S667:S669)</f>
        <v>0.135304817281792</v>
      </c>
      <c r="U710" s="1" t="str">
        <f t="shared" ref="U710:U712" si="476">U736</f>
        <v>c</v>
      </c>
      <c r="AA710" s="1">
        <f>AVERAGE(AA667:AA669)</f>
        <v>49.3810470724832</v>
      </c>
      <c r="AB710" s="1">
        <f>STDEVA(AA667:AA669)</f>
        <v>0.117107369190903</v>
      </c>
      <c r="AC710" s="1" t="str">
        <f t="shared" ref="AC710:AC712" si="477">AC736</f>
        <v>bcd</v>
      </c>
      <c r="AH710" s="1">
        <f>AVERAGE(AH667:AH669)</f>
        <v>7.23201570460191</v>
      </c>
      <c r="AI710" s="1">
        <f>STDEVA(AH667:AH669)</f>
        <v>0.0814405382453102</v>
      </c>
      <c r="AJ710" s="1" t="str">
        <f t="shared" ref="AJ710:AJ712" si="478">AJ736</f>
        <v>h</v>
      </c>
      <c r="AL710" s="1">
        <f>AVERAGE(AL667:AL669)</f>
        <v>17.8148080814455</v>
      </c>
      <c r="AM710" s="1">
        <f>STDEVA(AL667:AL669)</f>
        <v>0.0193459438465443</v>
      </c>
      <c r="AN710" s="1" t="str">
        <f t="shared" ref="AN710:AN712" si="479">AN736</f>
        <v>ab</v>
      </c>
      <c r="AP710" s="1">
        <f>AVERAGE(AP667:AP669)</f>
        <v>29.830242682207</v>
      </c>
      <c r="AQ710" s="1">
        <f>STDEVA(AP667:AP669)</f>
        <v>0.0737026595545086</v>
      </c>
      <c r="AR710" s="1" t="str">
        <f t="shared" ref="AR710:AR712" si="480">AR736</f>
        <v>cdef</v>
      </c>
      <c r="AT710" s="1">
        <f>AVERAGE(AT667:AT669)</f>
        <v>40.9624647711021</v>
      </c>
      <c r="AU710" s="1">
        <f>STDEVA(AT667:AT669)</f>
        <v>0.15331581204685</v>
      </c>
      <c r="AV710" s="1" t="str">
        <f t="shared" ref="AV710:AV712" si="481">AV736</f>
        <v>c</v>
      </c>
      <c r="AX710" s="1">
        <f>AVERAGE(AX667:AX669)</f>
        <v>49.2706606550763</v>
      </c>
      <c r="AY710" s="1">
        <f>STDEVA(AX667:AX669)</f>
        <v>0.122433031297332</v>
      </c>
      <c r="AZ710" s="1" t="str">
        <f t="shared" ref="AZ710:AZ712" si="482">AZ736</f>
        <v>bcd</v>
      </c>
    </row>
    <row r="711" spans="4:52">
      <c r="D711" s="1" t="s">
        <v>84</v>
      </c>
      <c r="E711" s="1">
        <f>AVERAGE(E670:E672)</f>
        <v>7.47736883966727</v>
      </c>
      <c r="F711" s="1">
        <f>STDEVA(E670:E672)</f>
        <v>0.0280161849653716</v>
      </c>
      <c r="G711" s="1" t="str">
        <f t="shared" si="473"/>
        <v>ef</v>
      </c>
      <c r="I711" s="1">
        <f>AVERAGE(I670:I672)</f>
        <v>17.9162899630869</v>
      </c>
      <c r="J711" s="1">
        <f>STDEVA(I670:I672)</f>
        <v>0.026949310068902</v>
      </c>
      <c r="K711" s="1" t="str">
        <f t="shared" si="474"/>
        <v>ab</v>
      </c>
      <c r="M711" s="1">
        <f>AVERAGE(M670:M672)</f>
        <v>29.7496560464176</v>
      </c>
      <c r="N711" s="1">
        <f>STDEVA(M670:M672)</f>
        <v>0.0761201939851543</v>
      </c>
      <c r="O711" s="1" t="str">
        <f t="shared" si="475"/>
        <v>fg</v>
      </c>
      <c r="S711" s="1">
        <f>AVERAGE(S670:S672)</f>
        <v>41.0182904579456</v>
      </c>
      <c r="T711" s="1">
        <f>STDEVA(S670:S672)</f>
        <v>0.0827162210302163</v>
      </c>
      <c r="U711" s="1" t="str">
        <f t="shared" si="476"/>
        <v>c</v>
      </c>
      <c r="AA711" s="1">
        <f>AVERAGE(AA670:AA672)</f>
        <v>49.1659255873056</v>
      </c>
      <c r="AB711" s="1">
        <f>STDEVA(AA670:AA672)</f>
        <v>0.15681045185448</v>
      </c>
      <c r="AC711" s="1" t="str">
        <f t="shared" si="477"/>
        <v>d</v>
      </c>
      <c r="AH711" s="1">
        <f>AVERAGE(AH670:AH672)</f>
        <v>7.36242409556449</v>
      </c>
      <c r="AI711" s="1">
        <f>STDEVA(AH670:AH672)</f>
        <v>0.00659802972934299</v>
      </c>
      <c r="AJ711" s="1" t="str">
        <f t="shared" si="478"/>
        <v>gh</v>
      </c>
      <c r="AL711" s="1">
        <f>AVERAGE(AL670:AL672)</f>
        <v>17.7920279802258</v>
      </c>
      <c r="AM711" s="1">
        <f>STDEVA(AL670:AL672)</f>
        <v>0.0326536114729895</v>
      </c>
      <c r="AN711" s="1" t="str">
        <f t="shared" si="479"/>
        <v>ab</v>
      </c>
      <c r="AP711" s="1">
        <f>AVERAGE(AP670:AP672)</f>
        <v>29.6237865403109</v>
      </c>
      <c r="AQ711" s="1">
        <f>STDEVA(AP670:AP672)</f>
        <v>0.0818991267559625</v>
      </c>
      <c r="AR711" s="1" t="str">
        <f t="shared" si="480"/>
        <v>fg</v>
      </c>
      <c r="AT711" s="1">
        <f>AVERAGE(AT670:AT672)</f>
        <v>40.8970693008008</v>
      </c>
      <c r="AU711" s="1">
        <f>STDEVA(AT670:AT672)</f>
        <v>0.0916507823278325</v>
      </c>
      <c r="AV711" s="1" t="str">
        <f t="shared" si="481"/>
        <v>c</v>
      </c>
      <c r="AX711" s="1">
        <f>AVERAGE(AX670:AX672)</f>
        <v>49.0477339219759</v>
      </c>
      <c r="AY711" s="1">
        <f>STDEVA(AX670:AX672)</f>
        <v>0.159226140578086</v>
      </c>
      <c r="AZ711" s="1" t="str">
        <f t="shared" si="482"/>
        <v>d</v>
      </c>
    </row>
    <row r="712" spans="4:52">
      <c r="D712" s="1" t="s">
        <v>85</v>
      </c>
      <c r="E712" s="1">
        <f>AVERAGE(E673:E675)</f>
        <v>7.70982327305755</v>
      </c>
      <c r="F712" s="1">
        <f>STDEVA(E673:E675)</f>
        <v>0.10438715508698</v>
      </c>
      <c r="G712" s="1" t="str">
        <f t="shared" si="473"/>
        <v>d</v>
      </c>
      <c r="I712" s="1">
        <f>AVERAGE(I673:I675)</f>
        <v>17.9548654715707</v>
      </c>
      <c r="J712" s="1">
        <f>STDEVA(I673:I675)</f>
        <v>0.0343621561444758</v>
      </c>
      <c r="K712" s="1" t="str">
        <f t="shared" si="474"/>
        <v>ab</v>
      </c>
      <c r="M712" s="1">
        <f>AVERAGE(M673:M675)</f>
        <v>30.1680550096593</v>
      </c>
      <c r="N712" s="1">
        <f>STDEVA(M673:M675)</f>
        <v>0.0358554101655831</v>
      </c>
      <c r="O712" s="1" t="str">
        <f t="shared" si="475"/>
        <v>bc</v>
      </c>
      <c r="S712" s="1">
        <f>AVERAGE(S673:S675)</f>
        <v>41.8954348455416</v>
      </c>
      <c r="T712" s="1">
        <f>STDEVA(S673:S675)</f>
        <v>0.0977240817589531</v>
      </c>
      <c r="U712" s="1" t="str">
        <f t="shared" si="476"/>
        <v>a</v>
      </c>
      <c r="AA712" s="1">
        <f>AVERAGE(AA673:AA675)</f>
        <v>49.7213336283663</v>
      </c>
      <c r="AB712" s="1">
        <f>STDEVA(AA673:AA675)</f>
        <v>0.0388280733967872</v>
      </c>
      <c r="AC712" s="1" t="str">
        <f t="shared" si="477"/>
        <v>b</v>
      </c>
      <c r="AH712" s="1">
        <f>AVERAGE(AH673:AH675)</f>
        <v>7.5994931877347</v>
      </c>
      <c r="AI712" s="1">
        <f>STDEVA(AH673:AH675)</f>
        <v>0.115943349294199</v>
      </c>
      <c r="AJ712" s="1" t="str">
        <f t="shared" si="478"/>
        <v>def</v>
      </c>
      <c r="AL712" s="1">
        <f>AVERAGE(AL673:AL675)</f>
        <v>17.8465550282345</v>
      </c>
      <c r="AM712" s="1">
        <f>STDEVA(AL673:AL675)</f>
        <v>0.028722592941717</v>
      </c>
      <c r="AN712" s="1" t="str">
        <f t="shared" si="479"/>
        <v>a</v>
      </c>
      <c r="AP712" s="1">
        <f>AVERAGE(AP673:AP675)</f>
        <v>30.0415586251524</v>
      </c>
      <c r="AQ712" s="1">
        <f>STDEVA(AP673:AP675)</f>
        <v>0.044093080598942</v>
      </c>
      <c r="AR712" s="1" t="str">
        <f t="shared" si="480"/>
        <v>abc</v>
      </c>
      <c r="AT712" s="1">
        <f>AVERAGE(AT673:AT675)</f>
        <v>41.7634314156053</v>
      </c>
      <c r="AU712" s="1">
        <f>STDEVA(AT673:AT675)</f>
        <v>0.110393908508214</v>
      </c>
      <c r="AV712" s="1" t="str">
        <f t="shared" si="481"/>
        <v>a</v>
      </c>
      <c r="AX712" s="1">
        <f>AVERAGE(AX673:AX675)</f>
        <v>49.5958405711466</v>
      </c>
      <c r="AY712" s="1">
        <f>STDEVA(AX673:AX675)</f>
        <v>0.0399559354403381</v>
      </c>
      <c r="AZ712" s="1" t="str">
        <f t="shared" si="482"/>
        <v>b</v>
      </c>
    </row>
    <row r="713" spans="4:50">
      <c r="D713" s="1" t="s">
        <v>103</v>
      </c>
      <c r="E713" s="1">
        <f>AVERAGE(E667:E675)</f>
        <v>7.51395034623285</v>
      </c>
      <c r="I713" s="1">
        <f>AVERAGE(I667:I675)</f>
        <v>17.9389386975462</v>
      </c>
      <c r="M713" s="1">
        <f>AVERAGE(M667:M675)</f>
        <v>29.9543089638373</v>
      </c>
      <c r="S713" s="1">
        <f>AVERAGE(S667:S675)</f>
        <v>41.334411012131</v>
      </c>
      <c r="AA713" s="1">
        <f>AVERAGE(AA667:AA675)</f>
        <v>49.4227687627184</v>
      </c>
      <c r="AH713" s="1">
        <f>AVERAGE(AH667:AH675)</f>
        <v>7.3979776626337</v>
      </c>
      <c r="AL713" s="1">
        <f>AVERAGE(AL667:AL675)</f>
        <v>17.8177970299686</v>
      </c>
      <c r="AP713" s="1">
        <f>AVERAGE(AP667:AP675)</f>
        <v>29.8318626158901</v>
      </c>
      <c r="AT713" s="1">
        <f>AVERAGE(AT667:AT675)</f>
        <v>41.2076551625028</v>
      </c>
      <c r="AX713" s="1">
        <f>AVERAGE(AX667:AX675)</f>
        <v>49.3047450493996</v>
      </c>
    </row>
    <row r="714" spans="4:52">
      <c r="D714" s="1" t="s">
        <v>86</v>
      </c>
      <c r="E714" s="1">
        <f>AVERAGE(E676:E678)</f>
        <v>7.3150448897831</v>
      </c>
      <c r="F714" s="1">
        <f>STDEVA(E676:E678)</f>
        <v>0.0409005448059561</v>
      </c>
      <c r="G714" s="1" t="str">
        <f t="shared" ref="G714:G716" si="483">G739</f>
        <v>f</v>
      </c>
      <c r="I714" s="1">
        <f>AVERAGE(I676:I678)</f>
        <v>17.9261935339327</v>
      </c>
      <c r="J714" s="1">
        <f>STDEVA(I676:I678)</f>
        <v>0.00669590723245709</v>
      </c>
      <c r="K714" s="1" t="str">
        <f t="shared" ref="K714:K716" si="484">K739</f>
        <v>ab</v>
      </c>
      <c r="M714" s="1">
        <f>AVERAGE(M676:M678)</f>
        <v>29.9074111367397</v>
      </c>
      <c r="N714" s="1">
        <f>STDEVA(M676:M678)</f>
        <v>0.0221030359671127</v>
      </c>
      <c r="O714" s="1" t="str">
        <f t="shared" ref="O714:O716" si="485">O739</f>
        <v>ef</v>
      </c>
      <c r="S714" s="1">
        <f>AVERAGE(S676:S678)</f>
        <v>40.9508317118196</v>
      </c>
      <c r="T714" s="1">
        <f>STDEVA(S676:S678)</f>
        <v>0.0696113235201381</v>
      </c>
      <c r="U714" s="1" t="str">
        <f t="shared" ref="U714:U716" si="486">U739</f>
        <v>c</v>
      </c>
      <c r="AA714" s="1">
        <f>AVERAGE(AA676:AA678)</f>
        <v>49.2439737205463</v>
      </c>
      <c r="AB714" s="1">
        <f>STDEVA(AA676:AA678)</f>
        <v>0.0718477943341999</v>
      </c>
      <c r="AC714" s="1" t="str">
        <f t="shared" ref="AC714:AC716" si="487">AC739</f>
        <v>cd</v>
      </c>
      <c r="AH714" s="1">
        <f>AVERAGE(AH676:AH678)</f>
        <v>7.20091251341251</v>
      </c>
      <c r="AI714" s="1">
        <f>STDEVA(AH676:AH678)</f>
        <v>0.0552941004730479</v>
      </c>
      <c r="AJ714" s="1" t="str">
        <f t="shared" ref="AJ714:AJ716" si="488">AJ739</f>
        <v>h</v>
      </c>
      <c r="AL714" s="1">
        <f>AVERAGE(AL676:AL678)</f>
        <v>17.8057678447519</v>
      </c>
      <c r="AM714" s="1">
        <f>STDEVA(AL676:AL678)</f>
        <v>0.02525853238369</v>
      </c>
      <c r="AN714" s="1" t="str">
        <f t="shared" ref="AN714:AN716" si="489">AN739</f>
        <v>ab</v>
      </c>
      <c r="AP714" s="1">
        <f>AVERAGE(AP676:AP678)</f>
        <v>29.7739582389017</v>
      </c>
      <c r="AQ714" s="1">
        <f>STDEVA(AP676:AP678)</f>
        <v>0.0199806829612285</v>
      </c>
      <c r="AR714" s="1" t="str">
        <f t="shared" ref="AR714:AR716" si="490">AR739</f>
        <v>def</v>
      </c>
      <c r="AT714" s="1">
        <f>AVERAGE(AT676:AT678)</f>
        <v>40.8305155395491</v>
      </c>
      <c r="AU714" s="1">
        <f>STDEVA(AT676:AT678)</f>
        <v>0.081680579941444</v>
      </c>
      <c r="AV714" s="1" t="str">
        <f t="shared" ref="AV714:AV716" si="491">AV739</f>
        <v>c</v>
      </c>
      <c r="AX714" s="1">
        <f>AVERAGE(AX676:AX678)</f>
        <v>49.1207640763618</v>
      </c>
      <c r="AY714" s="1">
        <f>STDEVA(AX676:AX678)</f>
        <v>0.0731269238800027</v>
      </c>
      <c r="AZ714" s="1" t="str">
        <f t="shared" ref="AZ714:AZ716" si="492">AZ739</f>
        <v>cd</v>
      </c>
    </row>
    <row r="715" spans="4:52">
      <c r="D715" s="1" t="s">
        <v>87</v>
      </c>
      <c r="E715" s="1">
        <f>AVERAGE(E679:E681)</f>
        <v>7.4378484582588</v>
      </c>
      <c r="F715" s="1">
        <f>STDEVA(E679:E681)</f>
        <v>0.0515682634564739</v>
      </c>
      <c r="G715" s="1" t="str">
        <f t="shared" si="483"/>
        <v>f</v>
      </c>
      <c r="I715" s="1">
        <f>AVERAGE(I679:I681)</f>
        <v>17.9178908788923</v>
      </c>
      <c r="J715" s="1">
        <f>STDEVA(I679:I681)</f>
        <v>0.00646271432684711</v>
      </c>
      <c r="K715" s="1" t="str">
        <f t="shared" si="484"/>
        <v>ab</v>
      </c>
      <c r="M715" s="1">
        <f>AVERAGE(M679:M681)</f>
        <v>29.8899767551076</v>
      </c>
      <c r="N715" s="1">
        <f>STDEVA(M679:M681)</f>
        <v>0.0197400449130787</v>
      </c>
      <c r="O715" s="1" t="str">
        <f t="shared" si="485"/>
        <v>ef</v>
      </c>
      <c r="S715" s="1">
        <f>AVERAGE(S679:S681)</f>
        <v>40.9158083791388</v>
      </c>
      <c r="T715" s="1">
        <f>STDEVA(S679:S681)</f>
        <v>0.050287112074159</v>
      </c>
      <c r="U715" s="1" t="str">
        <f t="shared" si="486"/>
        <v>c</v>
      </c>
      <c r="AA715" s="1">
        <f>AVERAGE(AA679:AA681)</f>
        <v>49.2141697852495</v>
      </c>
      <c r="AB715" s="1">
        <f>STDEVA(AA679:AA681)</f>
        <v>0.0444419058031974</v>
      </c>
      <c r="AC715" s="1" t="str">
        <f t="shared" si="487"/>
        <v>d</v>
      </c>
      <c r="AH715" s="1">
        <f>AVERAGE(AH679:AH681)</f>
        <v>7.33511814150761</v>
      </c>
      <c r="AI715" s="1">
        <f>STDEVA(AH679:AH681)</f>
        <v>0.051214669702924</v>
      </c>
      <c r="AJ715" s="1" t="str">
        <f t="shared" si="488"/>
        <v>gh</v>
      </c>
      <c r="AL715" s="1">
        <f>AVERAGE(AL679:AL681)</f>
        <v>17.8058113298187</v>
      </c>
      <c r="AM715" s="1">
        <f>STDEVA(AL679:AL681)</f>
        <v>0.00959957794500843</v>
      </c>
      <c r="AN715" s="1" t="str">
        <f t="shared" si="489"/>
        <v>ab</v>
      </c>
      <c r="AP715" s="1">
        <f>AVERAGE(AP679:AP681)</f>
        <v>29.7750301011425</v>
      </c>
      <c r="AQ715" s="1">
        <f>STDEVA(AP679:AP681)</f>
        <v>0.00651309181788374</v>
      </c>
      <c r="AR715" s="1" t="str">
        <f t="shared" si="490"/>
        <v>def</v>
      </c>
      <c r="AT715" s="1">
        <f>AVERAGE(AT679:AT681)</f>
        <v>40.7866668641919</v>
      </c>
      <c r="AU715" s="1">
        <f>STDEVA(AT679:AT681)</f>
        <v>0.0507933727675928</v>
      </c>
      <c r="AV715" s="1" t="str">
        <f t="shared" si="491"/>
        <v>c</v>
      </c>
      <c r="AX715" s="1">
        <f>AVERAGE(AX679:AX681)</f>
        <v>49.0894387259282</v>
      </c>
      <c r="AY715" s="1">
        <f>STDEVA(AX679:AX681)</f>
        <v>0.048583645613018</v>
      </c>
      <c r="AZ715" s="1" t="str">
        <f t="shared" si="492"/>
        <v>cd</v>
      </c>
    </row>
    <row r="716" spans="4:52">
      <c r="D716" s="1" t="s">
        <v>88</v>
      </c>
      <c r="E716" s="1">
        <f>AVERAGE(E682:E684)</f>
        <v>7.60521875938269</v>
      </c>
      <c r="F716" s="1">
        <f>STDEVA(E682:E684)</f>
        <v>0.025903038213503</v>
      </c>
      <c r="G716" s="1" t="str">
        <f t="shared" si="483"/>
        <v>de</v>
      </c>
      <c r="I716" s="1">
        <f>AVERAGE(I682:I684)</f>
        <v>17.9741891930081</v>
      </c>
      <c r="J716" s="1">
        <f>STDEVA(I682:I684)</f>
        <v>0.00928876258718061</v>
      </c>
      <c r="K716" s="1" t="str">
        <f t="shared" si="484"/>
        <v>a</v>
      </c>
      <c r="M716" s="1">
        <f>AVERAGE(M682:M684)</f>
        <v>30.1396440262786</v>
      </c>
      <c r="N716" s="1">
        <f>STDEVA(M682:M684)</f>
        <v>0.0362487658744954</v>
      </c>
      <c r="O716" s="1" t="str">
        <f t="shared" si="485"/>
        <v>bcd</v>
      </c>
      <c r="S716" s="1">
        <f>AVERAGE(S682:S684)</f>
        <v>41.858905330271</v>
      </c>
      <c r="T716" s="1">
        <f>STDEVA(S682:S684)</f>
        <v>0.0186756043644322</v>
      </c>
      <c r="U716" s="1" t="str">
        <f t="shared" si="486"/>
        <v>a</v>
      </c>
      <c r="AA716" s="1">
        <f>AVERAGE(AA682:AA684)</f>
        <v>49.6858306024151</v>
      </c>
      <c r="AB716" s="1">
        <f>STDEVA(AA682:AA684)</f>
        <v>0.0921658858450953</v>
      </c>
      <c r="AC716" s="1" t="str">
        <f t="shared" si="487"/>
        <v>b</v>
      </c>
      <c r="AH716" s="1">
        <f>AVERAGE(AH682:AH684)</f>
        <v>7.48459266533438</v>
      </c>
      <c r="AI716" s="1">
        <f>STDEVA(AH682:AH684)</f>
        <v>0.0252202152295449</v>
      </c>
      <c r="AJ716" s="1" t="str">
        <f t="shared" si="488"/>
        <v>fg</v>
      </c>
      <c r="AL716" s="1">
        <f>AVERAGE(AL682:AL684)</f>
        <v>17.863096270897</v>
      </c>
      <c r="AM716" s="1">
        <f>STDEVA(AL682:AL684)</f>
        <v>0.0377893863294204</v>
      </c>
      <c r="AN716" s="1" t="str">
        <f t="shared" si="489"/>
        <v>a</v>
      </c>
      <c r="AP716" s="1">
        <f>AVERAGE(AP682:AP684)</f>
        <v>30.0140272693404</v>
      </c>
      <c r="AQ716" s="1">
        <f>STDEVA(AP682:AP684)</f>
        <v>0.0274654521303592</v>
      </c>
      <c r="AR716" s="1" t="str">
        <f t="shared" si="490"/>
        <v>bc</v>
      </c>
      <c r="AT716" s="1">
        <f>AVERAGE(AT682:AT684)</f>
        <v>41.7251166032007</v>
      </c>
      <c r="AU716" s="1">
        <f>STDEVA(AT682:AT684)</f>
        <v>0.0105853165989076</v>
      </c>
      <c r="AV716" s="1" t="str">
        <f t="shared" si="491"/>
        <v>a</v>
      </c>
      <c r="AX716" s="1">
        <f>AVERAGE(AX682:AX684)</f>
        <v>49.5577306835888</v>
      </c>
      <c r="AY716" s="1">
        <f>STDEVA(AX682:AX684)</f>
        <v>0.0967724614597969</v>
      </c>
      <c r="AZ716" s="1" t="str">
        <f t="shared" si="492"/>
        <v>b</v>
      </c>
    </row>
    <row r="717" spans="4:50">
      <c r="D717" s="1" t="s">
        <v>104</v>
      </c>
      <c r="E717" s="1">
        <f>AVERAGE(E676:E684)</f>
        <v>7.4527040358082</v>
      </c>
      <c r="I717" s="1">
        <f>AVERAGE(I676:I684)</f>
        <v>17.9394245352777</v>
      </c>
      <c r="M717" s="1">
        <f>AVERAGE(M676:M684)</f>
        <v>29.9790106393753</v>
      </c>
      <c r="S717" s="1">
        <f>AVERAGE(S676:S684)</f>
        <v>41.2418484737431</v>
      </c>
      <c r="AA717" s="1">
        <f>AVERAGE(AA676:AA684)</f>
        <v>49.381324702737</v>
      </c>
      <c r="AH717" s="1">
        <f>AVERAGE(AH676:AH684)</f>
        <v>7.34020777341817</v>
      </c>
      <c r="AL717" s="1">
        <f>AVERAGE(AL676:AL684)</f>
        <v>17.8248918151559</v>
      </c>
      <c r="AP717" s="1">
        <f>AVERAGE(AP676:AP684)</f>
        <v>29.8543385364615</v>
      </c>
      <c r="AT717" s="1">
        <f>AVERAGE(AT676:AT684)</f>
        <v>41.1140996689806</v>
      </c>
      <c r="AX717" s="1">
        <f>AVERAGE(AX676:AX684)</f>
        <v>49.2559778286263</v>
      </c>
    </row>
    <row r="720" spans="7:52">
      <c r="G720" s="6" t="s">
        <v>114</v>
      </c>
      <c r="K720" s="6" t="s">
        <v>122</v>
      </c>
      <c r="O720" s="6" t="s">
        <v>153</v>
      </c>
      <c r="U720" s="6" t="s">
        <v>107</v>
      </c>
      <c r="AC720" s="6" t="s">
        <v>122</v>
      </c>
      <c r="AJ720" s="6" t="s">
        <v>116</v>
      </c>
      <c r="AN720" s="6" t="s">
        <v>115</v>
      </c>
      <c r="AR720" s="6" t="s">
        <v>123</v>
      </c>
      <c r="AV720" s="6" t="s">
        <v>107</v>
      </c>
      <c r="AZ720" s="6" t="s">
        <v>122</v>
      </c>
    </row>
    <row r="721" spans="7:52">
      <c r="G721" s="6" t="s">
        <v>114</v>
      </c>
      <c r="K721" s="6" t="s">
        <v>124</v>
      </c>
      <c r="O721" s="6" t="s">
        <v>153</v>
      </c>
      <c r="U721" s="6" t="s">
        <v>152</v>
      </c>
      <c r="AC721" s="6" t="s">
        <v>112</v>
      </c>
      <c r="AJ721" s="6" t="s">
        <v>116</v>
      </c>
      <c r="AN721" s="6" t="s">
        <v>115</v>
      </c>
      <c r="AR721" s="6" t="s">
        <v>123</v>
      </c>
      <c r="AV721" s="6" t="s">
        <v>152</v>
      </c>
      <c r="AZ721" s="6" t="s">
        <v>112</v>
      </c>
    </row>
    <row r="722" spans="7:52">
      <c r="G722" s="6" t="s">
        <v>114</v>
      </c>
      <c r="K722" s="6" t="s">
        <v>124</v>
      </c>
      <c r="O722" s="6" t="s">
        <v>153</v>
      </c>
      <c r="U722" s="6" t="s">
        <v>121</v>
      </c>
      <c r="AC722" s="6" t="s">
        <v>117</v>
      </c>
      <c r="AJ722" s="6" t="s">
        <v>125</v>
      </c>
      <c r="AN722" s="6" t="s">
        <v>122</v>
      </c>
      <c r="AR722" s="6" t="s">
        <v>123</v>
      </c>
      <c r="AV722" s="6" t="s">
        <v>121</v>
      </c>
      <c r="AZ722" s="6" t="s">
        <v>117</v>
      </c>
    </row>
    <row r="723" spans="7:52">
      <c r="G723" s="6" t="s">
        <v>114</v>
      </c>
      <c r="K723" s="6" t="s">
        <v>117</v>
      </c>
      <c r="O723" s="6" t="s">
        <v>153</v>
      </c>
      <c r="U723" s="6" t="s">
        <v>123</v>
      </c>
      <c r="AC723" s="6" t="s">
        <v>123</v>
      </c>
      <c r="AJ723" s="6" t="s">
        <v>109</v>
      </c>
      <c r="AN723" s="6" t="s">
        <v>107</v>
      </c>
      <c r="AR723" s="6" t="s">
        <v>123</v>
      </c>
      <c r="AV723" s="6" t="s">
        <v>123</v>
      </c>
      <c r="AZ723" s="6" t="s">
        <v>123</v>
      </c>
    </row>
    <row r="724" spans="7:52">
      <c r="G724" s="6" t="s">
        <v>111</v>
      </c>
      <c r="K724" s="6" t="s">
        <v>112</v>
      </c>
      <c r="O724" s="6" t="s">
        <v>155</v>
      </c>
      <c r="U724" s="6" t="s">
        <v>153</v>
      </c>
      <c r="AC724" s="6" t="s">
        <v>153</v>
      </c>
      <c r="AJ724" s="6" t="s">
        <v>111</v>
      </c>
      <c r="AN724" s="6" t="s">
        <v>120</v>
      </c>
      <c r="AR724" s="6" t="s">
        <v>154</v>
      </c>
      <c r="AV724" s="6" t="s">
        <v>153</v>
      </c>
      <c r="AZ724" s="6" t="s">
        <v>153</v>
      </c>
    </row>
    <row r="725" spans="7:52">
      <c r="G725" s="6" t="s">
        <v>114</v>
      </c>
      <c r="K725" s="6" t="s">
        <v>121</v>
      </c>
      <c r="O725" s="6" t="s">
        <v>163</v>
      </c>
      <c r="U725" s="6" t="s">
        <v>123</v>
      </c>
      <c r="AC725" s="6" t="s">
        <v>121</v>
      </c>
      <c r="AJ725" s="6" t="s">
        <v>109</v>
      </c>
      <c r="AN725" s="6" t="s">
        <v>117</v>
      </c>
      <c r="AR725" s="6" t="s">
        <v>164</v>
      </c>
      <c r="AV725" s="6" t="s">
        <v>123</v>
      </c>
      <c r="AZ725" s="6" t="s">
        <v>121</v>
      </c>
    </row>
    <row r="726" spans="7:52">
      <c r="G726" s="6" t="s">
        <v>114</v>
      </c>
      <c r="K726" s="6" t="s">
        <v>120</v>
      </c>
      <c r="O726" s="6" t="s">
        <v>153</v>
      </c>
      <c r="U726" s="6" t="s">
        <v>152</v>
      </c>
      <c r="AC726" s="6" t="s">
        <v>122</v>
      </c>
      <c r="AJ726" s="6" t="s">
        <v>114</v>
      </c>
      <c r="AN726" s="6" t="s">
        <v>114</v>
      </c>
      <c r="AR726" s="6" t="s">
        <v>123</v>
      </c>
      <c r="AV726" s="6" t="s">
        <v>152</v>
      </c>
      <c r="AZ726" s="6" t="s">
        <v>122</v>
      </c>
    </row>
    <row r="727" spans="7:52">
      <c r="G727" s="6" t="s">
        <v>106</v>
      </c>
      <c r="K727" s="6" t="s">
        <v>114</v>
      </c>
      <c r="O727" s="6" t="s">
        <v>117</v>
      </c>
      <c r="U727" s="6" t="s">
        <v>112</v>
      </c>
      <c r="AC727" s="6" t="s">
        <v>121</v>
      </c>
      <c r="AJ727" s="6" t="s">
        <v>106</v>
      </c>
      <c r="AN727" s="6" t="s">
        <v>114</v>
      </c>
      <c r="AR727" s="6" t="s">
        <v>121</v>
      </c>
      <c r="AV727" s="6" t="s">
        <v>112</v>
      </c>
      <c r="AZ727" s="6" t="s">
        <v>121</v>
      </c>
    </row>
    <row r="728" spans="7:52">
      <c r="G728" s="6" t="s">
        <v>114</v>
      </c>
      <c r="K728" s="6" t="s">
        <v>121</v>
      </c>
      <c r="O728" s="6" t="s">
        <v>154</v>
      </c>
      <c r="U728" s="6" t="s">
        <v>123</v>
      </c>
      <c r="AC728" s="6" t="s">
        <v>121</v>
      </c>
      <c r="AJ728" s="6" t="s">
        <v>116</v>
      </c>
      <c r="AN728" s="6" t="s">
        <v>117</v>
      </c>
      <c r="AR728" s="6" t="s">
        <v>157</v>
      </c>
      <c r="AV728" s="6" t="s">
        <v>123</v>
      </c>
      <c r="AZ728" s="6" t="s">
        <v>121</v>
      </c>
    </row>
    <row r="729" spans="7:52">
      <c r="G729" s="6" t="s">
        <v>114</v>
      </c>
      <c r="K729" s="6" t="s">
        <v>116</v>
      </c>
      <c r="O729" s="6" t="s">
        <v>157</v>
      </c>
      <c r="U729" s="6" t="s">
        <v>124</v>
      </c>
      <c r="AC729" s="6" t="s">
        <v>121</v>
      </c>
      <c r="AJ729" s="6" t="s">
        <v>109</v>
      </c>
      <c r="AN729" s="6" t="s">
        <v>114</v>
      </c>
      <c r="AR729" s="6" t="s">
        <v>153</v>
      </c>
      <c r="AV729" s="6" t="s">
        <v>124</v>
      </c>
      <c r="AZ729" s="6" t="s">
        <v>121</v>
      </c>
    </row>
    <row r="730" spans="7:52">
      <c r="G730" s="6" t="s">
        <v>111</v>
      </c>
      <c r="K730" s="6" t="s">
        <v>116</v>
      </c>
      <c r="O730" s="6" t="s">
        <v>123</v>
      </c>
      <c r="U730" s="6" t="s">
        <v>112</v>
      </c>
      <c r="AC730" s="6" t="s">
        <v>124</v>
      </c>
      <c r="AJ730" s="6" t="s">
        <v>111</v>
      </c>
      <c r="AN730" s="6" t="s">
        <v>114</v>
      </c>
      <c r="AR730" s="6" t="s">
        <v>123</v>
      </c>
      <c r="AV730" s="6" t="s">
        <v>112</v>
      </c>
      <c r="AZ730" s="6" t="s">
        <v>107</v>
      </c>
    </row>
    <row r="731" spans="7:52">
      <c r="G731" s="6" t="s">
        <v>107</v>
      </c>
      <c r="K731" s="6" t="s">
        <v>113</v>
      </c>
      <c r="O731" s="6" t="s">
        <v>113</v>
      </c>
      <c r="U731" s="6" t="s">
        <v>106</v>
      </c>
      <c r="AC731" s="6" t="s">
        <v>106</v>
      </c>
      <c r="AJ731" s="6" t="s">
        <v>121</v>
      </c>
      <c r="AN731" s="6" t="s">
        <v>113</v>
      </c>
      <c r="AR731" s="6" t="s">
        <v>113</v>
      </c>
      <c r="AV731" s="6" t="s">
        <v>106</v>
      </c>
      <c r="AZ731" s="6" t="s">
        <v>106</v>
      </c>
    </row>
    <row r="732" spans="7:52">
      <c r="G732" s="6" t="s">
        <v>107</v>
      </c>
      <c r="K732" s="6" t="s">
        <v>113</v>
      </c>
      <c r="O732" s="6" t="s">
        <v>106</v>
      </c>
      <c r="U732" s="6" t="s">
        <v>106</v>
      </c>
      <c r="AC732" s="6" t="s">
        <v>106</v>
      </c>
      <c r="AJ732" s="6" t="s">
        <v>121</v>
      </c>
      <c r="AN732" s="6" t="s">
        <v>113</v>
      </c>
      <c r="AR732" s="6" t="s">
        <v>106</v>
      </c>
      <c r="AV732" s="6" t="s">
        <v>106</v>
      </c>
      <c r="AZ732" s="6" t="s">
        <v>106</v>
      </c>
    </row>
    <row r="733" spans="7:52">
      <c r="G733" s="6" t="s">
        <v>107</v>
      </c>
      <c r="K733" s="6" t="s">
        <v>113</v>
      </c>
      <c r="O733" s="6" t="s">
        <v>109</v>
      </c>
      <c r="U733" s="6" t="s">
        <v>111</v>
      </c>
      <c r="AC733" s="6" t="s">
        <v>108</v>
      </c>
      <c r="AJ733" s="6" t="s">
        <v>121</v>
      </c>
      <c r="AN733" s="6" t="s">
        <v>113</v>
      </c>
      <c r="AR733" s="6" t="s">
        <v>109</v>
      </c>
      <c r="AV733" s="6" t="s">
        <v>111</v>
      </c>
      <c r="AZ733" s="6" t="s">
        <v>108</v>
      </c>
    </row>
    <row r="734" spans="7:52">
      <c r="G734" s="6" t="s">
        <v>107</v>
      </c>
      <c r="K734" s="6" t="s">
        <v>113</v>
      </c>
      <c r="O734" s="6" t="s">
        <v>122</v>
      </c>
      <c r="U734" s="6" t="s">
        <v>114</v>
      </c>
      <c r="AC734" s="6" t="s">
        <v>120</v>
      </c>
      <c r="AJ734" s="6" t="s">
        <v>121</v>
      </c>
      <c r="AN734" s="6" t="s">
        <v>113</v>
      </c>
      <c r="AR734" s="6" t="s">
        <v>588</v>
      </c>
      <c r="AV734" s="6" t="s">
        <v>114</v>
      </c>
      <c r="AZ734" s="6" t="s">
        <v>120</v>
      </c>
    </row>
    <row r="735" spans="7:52">
      <c r="G735" s="6" t="s">
        <v>120</v>
      </c>
      <c r="K735" s="6" t="s">
        <v>111</v>
      </c>
      <c r="O735" s="6" t="s">
        <v>121</v>
      </c>
      <c r="U735" s="6" t="s">
        <v>120</v>
      </c>
      <c r="AC735" s="6" t="s">
        <v>122</v>
      </c>
      <c r="AJ735" s="6" t="s">
        <v>122</v>
      </c>
      <c r="AN735" s="6" t="s">
        <v>111</v>
      </c>
      <c r="AR735" s="6" t="s">
        <v>121</v>
      </c>
      <c r="AV735" s="6" t="s">
        <v>120</v>
      </c>
      <c r="AZ735" s="6" t="s">
        <v>122</v>
      </c>
    </row>
    <row r="736" spans="7:52">
      <c r="G736" s="6" t="s">
        <v>107</v>
      </c>
      <c r="K736" s="6" t="s">
        <v>113</v>
      </c>
      <c r="O736" s="6" t="s">
        <v>125</v>
      </c>
      <c r="U736" s="6" t="s">
        <v>114</v>
      </c>
      <c r="AC736" s="6" t="s">
        <v>119</v>
      </c>
      <c r="AJ736" s="6" t="s">
        <v>121</v>
      </c>
      <c r="AN736" s="6" t="s">
        <v>113</v>
      </c>
      <c r="AR736" s="6" t="s">
        <v>642</v>
      </c>
      <c r="AV736" s="6" t="s">
        <v>114</v>
      </c>
      <c r="AZ736" s="6" t="s">
        <v>119</v>
      </c>
    </row>
    <row r="737" spans="7:52">
      <c r="G737" s="6" t="s">
        <v>122</v>
      </c>
      <c r="K737" s="6" t="s">
        <v>113</v>
      </c>
      <c r="O737" s="6" t="s">
        <v>124</v>
      </c>
      <c r="U737" s="6" t="s">
        <v>114</v>
      </c>
      <c r="AC737" s="6" t="s">
        <v>120</v>
      </c>
      <c r="AJ737" s="6" t="s">
        <v>152</v>
      </c>
      <c r="AN737" s="6" t="s">
        <v>113</v>
      </c>
      <c r="AR737" s="6" t="s">
        <v>124</v>
      </c>
      <c r="AV737" s="6" t="s">
        <v>114</v>
      </c>
      <c r="AZ737" s="6" t="s">
        <v>120</v>
      </c>
    </row>
    <row r="738" spans="7:52">
      <c r="G738" s="6" t="s">
        <v>120</v>
      </c>
      <c r="K738" s="6" t="s">
        <v>113</v>
      </c>
      <c r="O738" s="6" t="s">
        <v>108</v>
      </c>
      <c r="U738" s="6" t="s">
        <v>106</v>
      </c>
      <c r="AC738" s="6" t="s">
        <v>111</v>
      </c>
      <c r="AJ738" s="6" t="s">
        <v>125</v>
      </c>
      <c r="AN738" s="6" t="s">
        <v>106</v>
      </c>
      <c r="AR738" s="6" t="s">
        <v>118</v>
      </c>
      <c r="AV738" s="6" t="s">
        <v>106</v>
      </c>
      <c r="AZ738" s="6" t="s">
        <v>111</v>
      </c>
    </row>
    <row r="739" spans="7:52">
      <c r="G739" s="6" t="s">
        <v>107</v>
      </c>
      <c r="K739" s="6" t="s">
        <v>113</v>
      </c>
      <c r="O739" s="6" t="s">
        <v>122</v>
      </c>
      <c r="U739" s="6" t="s">
        <v>114</v>
      </c>
      <c r="AC739" s="6" t="s">
        <v>116</v>
      </c>
      <c r="AJ739" s="6" t="s">
        <v>121</v>
      </c>
      <c r="AN739" s="6" t="s">
        <v>113</v>
      </c>
      <c r="AR739" s="6" t="s">
        <v>125</v>
      </c>
      <c r="AV739" s="6" t="s">
        <v>114</v>
      </c>
      <c r="AZ739" s="6" t="s">
        <v>116</v>
      </c>
    </row>
    <row r="740" spans="7:52">
      <c r="G740" s="6" t="s">
        <v>107</v>
      </c>
      <c r="K740" s="6" t="s">
        <v>113</v>
      </c>
      <c r="O740" s="6" t="s">
        <v>122</v>
      </c>
      <c r="U740" s="6" t="s">
        <v>114</v>
      </c>
      <c r="AC740" s="6" t="s">
        <v>120</v>
      </c>
      <c r="AJ740" s="6" t="s">
        <v>152</v>
      </c>
      <c r="AN740" s="6" t="s">
        <v>113</v>
      </c>
      <c r="AR740" s="6" t="s">
        <v>125</v>
      </c>
      <c r="AV740" s="6" t="s">
        <v>114</v>
      </c>
      <c r="AZ740" s="6" t="s">
        <v>116</v>
      </c>
    </row>
    <row r="741" spans="7:52">
      <c r="G741" s="6" t="s">
        <v>115</v>
      </c>
      <c r="K741" s="6" t="s">
        <v>106</v>
      </c>
      <c r="O741" s="6" t="s">
        <v>119</v>
      </c>
      <c r="U741" s="6" t="s">
        <v>106</v>
      </c>
      <c r="AC741" s="6" t="s">
        <v>111</v>
      </c>
      <c r="AJ741" s="6" t="s">
        <v>124</v>
      </c>
      <c r="AN741" s="6" t="s">
        <v>106</v>
      </c>
      <c r="AR741" s="6" t="s">
        <v>108</v>
      </c>
      <c r="AV741" s="6" t="s">
        <v>106</v>
      </c>
      <c r="AZ741" s="6" t="s">
        <v>111</v>
      </c>
    </row>
    <row r="745" spans="7:53">
      <c r="G745" s="1">
        <f t="shared" ref="G744:G777" si="493">F404</f>
        <v>5.08385964912281</v>
      </c>
      <c r="K745" s="1">
        <f t="shared" ref="K744:K777" si="494">J404</f>
        <v>13.9795918367347</v>
      </c>
      <c r="O745" s="1">
        <f t="shared" ref="O744:O777" si="495">N404</f>
        <v>24.8996153846154</v>
      </c>
      <c r="W745" s="1">
        <f t="shared" ref="W744:W777" si="496">V404</f>
        <v>32.4460431654676</v>
      </c>
      <c r="AE745" s="1">
        <f t="shared" ref="AE744:AE777" si="497">AD404</f>
        <v>39.2870142180095</v>
      </c>
      <c r="AJ745" s="1">
        <f t="shared" ref="AJ744:AJ777" si="498">AI404</f>
        <v>4.99584905660377</v>
      </c>
      <c r="AN745" s="1">
        <f t="shared" ref="AN744:AN777" si="499">AM404</f>
        <v>13.8491743119266</v>
      </c>
      <c r="AR745" s="1">
        <f t="shared" ref="AR744:AR777" si="500">AQ404</f>
        <v>24.8265168539326</v>
      </c>
      <c r="AV745" s="1">
        <f t="shared" ref="AV744:AV777" si="501">AU404</f>
        <v>32.3529411764706</v>
      </c>
      <c r="BA745" s="1">
        <f t="shared" ref="BA744:BA777" si="502">AZ404</f>
        <v>39.15</v>
      </c>
    </row>
    <row r="746" spans="7:53">
      <c r="G746" s="1">
        <f t="shared" si="493"/>
        <v>5.03428571428571</v>
      </c>
      <c r="K746" s="1">
        <f t="shared" si="494"/>
        <v>13.4645669291339</v>
      </c>
      <c r="O746" s="1">
        <f t="shared" si="495"/>
        <v>24.9084210526316</v>
      </c>
      <c r="W746" s="1">
        <f t="shared" si="496"/>
        <v>32.5961538461538</v>
      </c>
      <c r="AE746" s="1">
        <f t="shared" si="497"/>
        <v>40.3880975609756</v>
      </c>
      <c r="AJ746" s="1">
        <f t="shared" si="498"/>
        <v>4.95648</v>
      </c>
      <c r="AN746" s="1">
        <f t="shared" si="499"/>
        <v>13.3781294964029</v>
      </c>
      <c r="AR746" s="1">
        <f t="shared" si="500"/>
        <v>24.8071698113208</v>
      </c>
      <c r="AV746" s="1">
        <f t="shared" si="501"/>
        <v>32.5287356321839</v>
      </c>
      <c r="BA746" s="1">
        <f t="shared" si="502"/>
        <v>40.259067357513</v>
      </c>
    </row>
    <row r="747" spans="7:53">
      <c r="G747" s="1">
        <f t="shared" si="493"/>
        <v>4.95350427350427</v>
      </c>
      <c r="K747" s="1">
        <f t="shared" si="494"/>
        <v>13.4234234234234</v>
      </c>
      <c r="O747" s="1">
        <f t="shared" si="495"/>
        <v>24.8508571428571</v>
      </c>
      <c r="W747" s="1">
        <f t="shared" si="496"/>
        <v>32.5882352941176</v>
      </c>
      <c r="AE747" s="1">
        <f t="shared" si="497"/>
        <v>40.5397044334975</v>
      </c>
      <c r="AJ747" s="1">
        <f t="shared" si="498"/>
        <v>4.82379310344827</v>
      </c>
      <c r="AN747" s="1">
        <f t="shared" si="499"/>
        <v>13.3288888888889</v>
      </c>
      <c r="AR747" s="1">
        <f t="shared" si="500"/>
        <v>24.8265168539326</v>
      </c>
      <c r="AV747" s="1">
        <f t="shared" si="501"/>
        <v>32.625</v>
      </c>
      <c r="BA747" s="1">
        <f t="shared" si="502"/>
        <v>40.4188481675393</v>
      </c>
    </row>
    <row r="748" spans="7:53">
      <c r="G748" s="1">
        <f t="shared" si="493"/>
        <v>5.04903225806452</v>
      </c>
      <c r="K748" s="1">
        <f t="shared" si="494"/>
        <v>13.828125</v>
      </c>
      <c r="O748" s="1">
        <f t="shared" si="495"/>
        <v>24.897358490566</v>
      </c>
      <c r="W748" s="1">
        <f t="shared" si="496"/>
        <v>32.2619047619048</v>
      </c>
      <c r="AE748" s="1">
        <f t="shared" si="497"/>
        <v>40.5028282828283</v>
      </c>
      <c r="AJ748" s="1">
        <f t="shared" si="498"/>
        <v>4.90150943396226</v>
      </c>
      <c r="AN748" s="1">
        <f t="shared" si="499"/>
        <v>13.7454166666667</v>
      </c>
      <c r="AR748" s="1">
        <f t="shared" si="500"/>
        <v>24.7825531914894</v>
      </c>
      <c r="AV748" s="1">
        <f t="shared" si="501"/>
        <v>32.1348314606742</v>
      </c>
      <c r="BA748" s="1">
        <f t="shared" si="502"/>
        <v>40.360824742268</v>
      </c>
    </row>
    <row r="749" spans="7:53">
      <c r="G749" s="1">
        <f t="shared" si="493"/>
        <v>5.16735632183908</v>
      </c>
      <c r="K749" s="1">
        <f t="shared" si="494"/>
        <v>13.448275862069</v>
      </c>
      <c r="O749" s="1">
        <f t="shared" si="495"/>
        <v>24.7335338345865</v>
      </c>
      <c r="W749" s="1">
        <f t="shared" si="496"/>
        <v>32.4390243902439</v>
      </c>
      <c r="AE749" s="1">
        <f t="shared" si="497"/>
        <v>40.7671153846154</v>
      </c>
      <c r="AJ749" s="1">
        <f t="shared" si="498"/>
        <v>4.99541666666667</v>
      </c>
      <c r="AN749" s="1">
        <f t="shared" si="499"/>
        <v>13.3611538461538</v>
      </c>
      <c r="AR749" s="1">
        <f t="shared" si="500"/>
        <v>24.6691304347826</v>
      </c>
      <c r="AV749" s="1">
        <f t="shared" si="501"/>
        <v>32.4096385542169</v>
      </c>
      <c r="BA749" s="1">
        <f t="shared" si="502"/>
        <v>40.6349206349206</v>
      </c>
    </row>
    <row r="750" spans="7:53">
      <c r="G750" s="1">
        <f t="shared" si="493"/>
        <v>4.99371428571428</v>
      </c>
      <c r="K750" s="1">
        <f t="shared" si="494"/>
        <v>13.0967741935484</v>
      </c>
      <c r="O750" s="1">
        <f t="shared" si="495"/>
        <v>24.9254794520548</v>
      </c>
      <c r="W750" s="1">
        <f t="shared" si="496"/>
        <v>32.3595505617978</v>
      </c>
      <c r="AE750" s="1">
        <f t="shared" si="497"/>
        <v>40.0954146341463</v>
      </c>
      <c r="AJ750" s="1">
        <f t="shared" si="498"/>
        <v>4.8934693877551</v>
      </c>
      <c r="AN750" s="1">
        <f t="shared" si="499"/>
        <v>12.9423255813953</v>
      </c>
      <c r="AR750" s="1">
        <f t="shared" si="500"/>
        <v>24.7623255813953</v>
      </c>
      <c r="AV750" s="1">
        <f t="shared" si="501"/>
        <v>32.2826086956522</v>
      </c>
      <c r="BA750" s="1">
        <f t="shared" si="502"/>
        <v>40</v>
      </c>
    </row>
    <row r="751" spans="7:53">
      <c r="G751" s="1">
        <f t="shared" si="493"/>
        <v>4.87571428571428</v>
      </c>
      <c r="K751" s="1">
        <f t="shared" si="494"/>
        <v>13.7755102040816</v>
      </c>
      <c r="O751" s="1">
        <f t="shared" si="495"/>
        <v>24.1274666666667</v>
      </c>
      <c r="W751" s="1">
        <f t="shared" si="496"/>
        <v>32.4358974358974</v>
      </c>
      <c r="AE751" s="1">
        <f t="shared" si="497"/>
        <v>39.1348223350254</v>
      </c>
      <c r="AJ751" s="1">
        <f t="shared" si="498"/>
        <v>4.7445</v>
      </c>
      <c r="AN751" s="1">
        <f t="shared" si="499"/>
        <v>13.6215384615385</v>
      </c>
      <c r="AR751" s="1">
        <f t="shared" si="500"/>
        <v>24.0579166666667</v>
      </c>
      <c r="AV751" s="1">
        <f t="shared" si="501"/>
        <v>32.3170731707317</v>
      </c>
      <c r="BA751" s="1">
        <f t="shared" si="502"/>
        <v>39.0104166666667</v>
      </c>
    </row>
    <row r="752" spans="7:53">
      <c r="G752" s="1">
        <f t="shared" si="493"/>
        <v>5.05922077922078</v>
      </c>
      <c r="K752" s="1">
        <f t="shared" si="494"/>
        <v>13.2758620689655</v>
      </c>
      <c r="O752" s="1">
        <f t="shared" si="495"/>
        <v>24.4654117647059</v>
      </c>
      <c r="W752" s="1">
        <f t="shared" si="496"/>
        <v>32.5961538461538</v>
      </c>
      <c r="AE752" s="1">
        <f t="shared" si="497"/>
        <v>39.6292631578947</v>
      </c>
      <c r="AJ752" s="1">
        <f t="shared" si="498"/>
        <v>4.9344578313253</v>
      </c>
      <c r="AN752" s="1">
        <f t="shared" si="499"/>
        <v>13.1215625</v>
      </c>
      <c r="AR752" s="1">
        <f t="shared" si="500"/>
        <v>24.3155555555556</v>
      </c>
      <c r="AV752" s="1">
        <f t="shared" si="501"/>
        <v>32.4242424242424</v>
      </c>
      <c r="BA752" s="1">
        <f t="shared" si="502"/>
        <v>39.4818652849741</v>
      </c>
    </row>
    <row r="753" spans="7:53">
      <c r="G753" s="1">
        <f t="shared" si="493"/>
        <v>5.06246575342466</v>
      </c>
      <c r="K753" s="1">
        <f t="shared" si="494"/>
        <v>13.489932885906</v>
      </c>
      <c r="O753" s="1">
        <f t="shared" si="495"/>
        <v>24.1274666666667</v>
      </c>
      <c r="W753" s="1">
        <f t="shared" si="496"/>
        <v>32.5742574257426</v>
      </c>
      <c r="AE753" s="1">
        <f t="shared" si="497"/>
        <v>38.2806060606061</v>
      </c>
      <c r="AJ753" s="1">
        <f t="shared" si="498"/>
        <v>4.88136363636364</v>
      </c>
      <c r="AN753" s="1">
        <f t="shared" si="499"/>
        <v>13.3781294964029</v>
      </c>
      <c r="AR753" s="1">
        <f t="shared" si="500"/>
        <v>23.9706024096386</v>
      </c>
      <c r="AV753" s="1">
        <f t="shared" si="501"/>
        <v>32.4096385542169</v>
      </c>
      <c r="BA753" s="1">
        <f t="shared" si="502"/>
        <v>38.1818181818182</v>
      </c>
    </row>
    <row r="754" spans="7:53">
      <c r="G754" s="1">
        <f t="shared" si="493"/>
        <v>5.22227272727273</v>
      </c>
      <c r="K754" s="1">
        <f t="shared" si="494"/>
        <v>13.2307692307692</v>
      </c>
      <c r="O754" s="1">
        <f t="shared" si="495"/>
        <v>24.0371428571429</v>
      </c>
      <c r="W754" s="1">
        <f t="shared" si="496"/>
        <v>31.8461538461538</v>
      </c>
      <c r="AE754" s="1">
        <f t="shared" si="497"/>
        <v>37.9750561797753</v>
      </c>
      <c r="AJ754" s="1">
        <f t="shared" si="498"/>
        <v>5.05241379310345</v>
      </c>
      <c r="AN754" s="1">
        <f t="shared" si="499"/>
        <v>13.1416129032258</v>
      </c>
      <c r="AR754" s="1">
        <f t="shared" si="500"/>
        <v>23.9415789473684</v>
      </c>
      <c r="AV754" s="1">
        <f t="shared" si="501"/>
        <v>31.6867469879518</v>
      </c>
      <c r="BA754" s="1">
        <f t="shared" si="502"/>
        <v>37.8571428571429</v>
      </c>
    </row>
    <row r="755" spans="7:53">
      <c r="G755" s="1">
        <f t="shared" si="493"/>
        <v>4.99405405405405</v>
      </c>
      <c r="K755" s="1">
        <f t="shared" si="494"/>
        <v>13.4210526315789</v>
      </c>
      <c r="O755" s="1">
        <f t="shared" si="495"/>
        <v>23.9233333333333</v>
      </c>
      <c r="W755" s="1">
        <f t="shared" si="496"/>
        <v>31.9827586206897</v>
      </c>
      <c r="AE755" s="1">
        <f t="shared" si="497"/>
        <v>37.4974418604651</v>
      </c>
      <c r="AJ755" s="1">
        <f t="shared" si="498"/>
        <v>4.86263157894737</v>
      </c>
      <c r="AN755" s="1">
        <f t="shared" si="499"/>
        <v>13.3005217391304</v>
      </c>
      <c r="AR755" s="1">
        <f t="shared" si="500"/>
        <v>23.8295890410959</v>
      </c>
      <c r="AV755" s="1">
        <f t="shared" si="501"/>
        <v>31.9047619047619</v>
      </c>
      <c r="BA755" s="1">
        <f t="shared" si="502"/>
        <v>37.4137931034483</v>
      </c>
    </row>
    <row r="756" spans="7:53">
      <c r="G756" s="1">
        <f t="shared" si="493"/>
        <v>5.04183486238532</v>
      </c>
      <c r="K756" s="1">
        <f t="shared" si="494"/>
        <v>13.75</v>
      </c>
      <c r="O756" s="1">
        <f t="shared" si="495"/>
        <v>24.1791836734694</v>
      </c>
      <c r="W756" s="1">
        <f t="shared" si="496"/>
        <v>31.2857142857143</v>
      </c>
      <c r="AE756" s="1">
        <f t="shared" si="497"/>
        <v>37.7273619631902</v>
      </c>
      <c r="AJ756" s="1">
        <f t="shared" si="498"/>
        <v>4.93887640449438</v>
      </c>
      <c r="AN756" s="1">
        <f t="shared" si="499"/>
        <v>13.64125</v>
      </c>
      <c r="AR756" s="1">
        <f t="shared" si="500"/>
        <v>24.0179310344828</v>
      </c>
      <c r="AV756" s="1">
        <f t="shared" si="501"/>
        <v>31.123595505618</v>
      </c>
      <c r="BA756" s="1">
        <f t="shared" si="502"/>
        <v>37.6047904191617</v>
      </c>
    </row>
    <row r="757" spans="7:53">
      <c r="G757" s="1">
        <f t="shared" si="493"/>
        <v>5.72746666666667</v>
      </c>
      <c r="K757" s="1">
        <f t="shared" si="494"/>
        <v>13.6220472440945</v>
      </c>
      <c r="O757" s="1">
        <f t="shared" si="495"/>
        <v>22.5588571428571</v>
      </c>
      <c r="W757" s="1">
        <f t="shared" si="496"/>
        <v>29.2307692307692</v>
      </c>
      <c r="AE757" s="1">
        <f t="shared" si="497"/>
        <v>33.4611764705882</v>
      </c>
      <c r="AJ757" s="1">
        <f t="shared" si="498"/>
        <v>5.63920792079208</v>
      </c>
      <c r="AN757" s="1">
        <f t="shared" si="499"/>
        <v>13.5144444444444</v>
      </c>
      <c r="AR757" s="1">
        <f t="shared" si="500"/>
        <v>22.4336585365854</v>
      </c>
      <c r="AV757" s="1">
        <f t="shared" si="501"/>
        <v>29.1860465116279</v>
      </c>
      <c r="BA757" s="1">
        <f t="shared" si="502"/>
        <v>33.3103448275862</v>
      </c>
    </row>
    <row r="758" spans="7:53">
      <c r="G758" s="1">
        <f t="shared" si="493"/>
        <v>5.59</v>
      </c>
      <c r="K758" s="1">
        <f t="shared" si="494"/>
        <v>13.921568627451</v>
      </c>
      <c r="O758" s="1">
        <f t="shared" si="495"/>
        <v>22.3153488372093</v>
      </c>
      <c r="W758" s="1">
        <f t="shared" si="496"/>
        <v>29.493670886076</v>
      </c>
      <c r="AE758" s="1">
        <f t="shared" si="497"/>
        <v>33.7385034013605</v>
      </c>
      <c r="AJ758" s="1">
        <f t="shared" si="498"/>
        <v>5.46</v>
      </c>
      <c r="AN758" s="1">
        <f t="shared" si="499"/>
        <v>13.8320930232558</v>
      </c>
      <c r="AR758" s="1">
        <f t="shared" si="500"/>
        <v>22.137619047619</v>
      </c>
      <c r="AV758" s="1">
        <f t="shared" si="501"/>
        <v>29.4565217391304</v>
      </c>
      <c r="BA758" s="1">
        <f t="shared" si="502"/>
        <v>33.5915492957746</v>
      </c>
    </row>
    <row r="759" spans="7:53">
      <c r="G759" s="1">
        <f t="shared" si="493"/>
        <v>5.69255813953488</v>
      </c>
      <c r="K759" s="1">
        <f t="shared" si="494"/>
        <v>13.1428571428571</v>
      </c>
      <c r="O759" s="1">
        <f t="shared" si="495"/>
        <v>22.326</v>
      </c>
      <c r="W759" s="1">
        <f t="shared" si="496"/>
        <v>29.1836734693878</v>
      </c>
      <c r="AE759" s="1">
        <f t="shared" si="497"/>
        <v>33.4934265734266</v>
      </c>
      <c r="AJ759" s="1">
        <f t="shared" si="498"/>
        <v>5.51625</v>
      </c>
      <c r="AN759" s="1">
        <f t="shared" si="499"/>
        <v>13.0386956521739</v>
      </c>
      <c r="AR759" s="1">
        <f t="shared" si="500"/>
        <v>22.1675362318841</v>
      </c>
      <c r="AV759" s="1">
        <f t="shared" si="501"/>
        <v>29.0804597701149</v>
      </c>
      <c r="BA759" s="1">
        <f t="shared" si="502"/>
        <v>33.3783783783784</v>
      </c>
    </row>
    <row r="760" spans="7:53">
      <c r="G760" s="1">
        <f t="shared" si="493"/>
        <v>5.13117117117117</v>
      </c>
      <c r="K760" s="1">
        <f t="shared" si="494"/>
        <v>12.0652173913043</v>
      </c>
      <c r="O760" s="1">
        <f t="shared" si="495"/>
        <v>23.2504761904762</v>
      </c>
      <c r="W760" s="1">
        <f t="shared" si="496"/>
        <v>31.3978494623656</v>
      </c>
      <c r="AE760" s="1">
        <f t="shared" si="497"/>
        <v>37.6086666666667</v>
      </c>
      <c r="AJ760" s="1">
        <f t="shared" si="498"/>
        <v>5.0562962962963</v>
      </c>
      <c r="AN760" s="1">
        <f t="shared" si="499"/>
        <v>11.930752688172</v>
      </c>
      <c r="AR760" s="1">
        <f t="shared" si="500"/>
        <v>23.1532631578947</v>
      </c>
      <c r="AV760" s="1">
        <f t="shared" si="501"/>
        <v>31.304347826087</v>
      </c>
      <c r="BA760" s="1">
        <f t="shared" si="502"/>
        <v>37.4857142857143</v>
      </c>
    </row>
    <row r="761" spans="7:53">
      <c r="G761" s="1">
        <f t="shared" si="493"/>
        <v>5.06805970149254</v>
      </c>
      <c r="K761" s="1">
        <f t="shared" si="494"/>
        <v>12.3684210526316</v>
      </c>
      <c r="O761" s="1">
        <f t="shared" si="495"/>
        <v>23.2044444444444</v>
      </c>
      <c r="W761" s="1">
        <f t="shared" si="496"/>
        <v>31.5929203539823</v>
      </c>
      <c r="AE761" s="1">
        <f t="shared" si="497"/>
        <v>38.7974857142857</v>
      </c>
      <c r="AJ761" s="1">
        <f t="shared" si="498"/>
        <v>4.92115942028985</v>
      </c>
      <c r="AN761" s="1">
        <f t="shared" si="499"/>
        <v>12.2635051546392</v>
      </c>
      <c r="AR761" s="1">
        <f t="shared" si="500"/>
        <v>23.0712820512821</v>
      </c>
      <c r="AV761" s="1">
        <f t="shared" si="501"/>
        <v>31.505376344086</v>
      </c>
      <c r="BA761" s="1">
        <f t="shared" si="502"/>
        <v>38.659217877095</v>
      </c>
    </row>
    <row r="762" spans="7:53">
      <c r="G762" s="1">
        <f t="shared" si="493"/>
        <v>4.99153846153846</v>
      </c>
      <c r="K762" s="1">
        <f t="shared" si="494"/>
        <v>12.1428571428571</v>
      </c>
      <c r="O762" s="1">
        <f t="shared" si="495"/>
        <v>23.1712941176471</v>
      </c>
      <c r="W762" s="1">
        <f t="shared" si="496"/>
        <v>31.6494845360825</v>
      </c>
      <c r="AE762" s="1">
        <f t="shared" si="497"/>
        <v>38.2733333333333</v>
      </c>
      <c r="AJ762" s="1">
        <f t="shared" si="498"/>
        <v>4.86615384615384</v>
      </c>
      <c r="AN762" s="1">
        <f t="shared" si="499"/>
        <v>12.0136842105263</v>
      </c>
      <c r="AR762" s="1">
        <f t="shared" si="500"/>
        <v>23.0536470588235</v>
      </c>
      <c r="AV762" s="1">
        <f t="shared" si="501"/>
        <v>31.4893617021277</v>
      </c>
      <c r="BA762" s="1">
        <f t="shared" si="502"/>
        <v>38.1547619047619</v>
      </c>
    </row>
    <row r="763" spans="7:53">
      <c r="G763" s="1">
        <f t="shared" si="493"/>
        <v>4.95099099099099</v>
      </c>
      <c r="K763" s="1">
        <f t="shared" si="494"/>
        <v>14.6153846153846</v>
      </c>
      <c r="O763" s="1">
        <f t="shared" si="495"/>
        <v>24.884</v>
      </c>
      <c r="W763" s="1">
        <f t="shared" si="496"/>
        <v>32.621359223301</v>
      </c>
      <c r="AE763" s="1">
        <f t="shared" si="497"/>
        <v>40.4165269461078</v>
      </c>
      <c r="AJ763" s="1">
        <f t="shared" si="498"/>
        <v>4.99463414634146</v>
      </c>
      <c r="AN763" s="1">
        <f t="shared" si="499"/>
        <v>14.5003973509934</v>
      </c>
      <c r="AR763" s="1">
        <f t="shared" si="500"/>
        <v>24.7566666666667</v>
      </c>
      <c r="AV763" s="1">
        <f t="shared" si="501"/>
        <v>32.4742268041237</v>
      </c>
      <c r="BA763" s="1">
        <f t="shared" si="502"/>
        <v>40.3030303030303</v>
      </c>
    </row>
    <row r="764" spans="7:53">
      <c r="G764" s="1">
        <f t="shared" si="493"/>
        <v>5.2309375</v>
      </c>
      <c r="K764" s="1">
        <f t="shared" si="494"/>
        <v>14.0140845070423</v>
      </c>
      <c r="O764" s="1">
        <f t="shared" si="495"/>
        <v>24.7463333333333</v>
      </c>
      <c r="W764" s="1">
        <f t="shared" si="496"/>
        <v>32.7586206896552</v>
      </c>
      <c r="AE764" s="1">
        <f t="shared" si="497"/>
        <v>40.406783625731</v>
      </c>
      <c r="AJ764" s="1">
        <f t="shared" si="498"/>
        <v>5.16359550561798</v>
      </c>
      <c r="AN764" s="1">
        <f t="shared" si="499"/>
        <v>13.8637735849057</v>
      </c>
      <c r="AR764" s="1">
        <f t="shared" si="500"/>
        <v>24.6035294117647</v>
      </c>
      <c r="AV764" s="1">
        <f t="shared" si="501"/>
        <v>32.6829268292683</v>
      </c>
      <c r="BA764" s="1">
        <f t="shared" si="502"/>
        <v>40.2958579881657</v>
      </c>
    </row>
    <row r="765" spans="7:53">
      <c r="G765" s="1">
        <f t="shared" si="493"/>
        <v>5.05241379310345</v>
      </c>
      <c r="K765" s="1">
        <f t="shared" si="494"/>
        <v>13.963963963964</v>
      </c>
      <c r="O765" s="1">
        <f t="shared" si="495"/>
        <v>24.7941333333333</v>
      </c>
      <c r="W765" s="1">
        <f t="shared" si="496"/>
        <v>32.1917808219178</v>
      </c>
      <c r="AE765" s="1">
        <f t="shared" si="497"/>
        <v>39.8811627906977</v>
      </c>
      <c r="AJ765" s="1">
        <f t="shared" si="498"/>
        <v>4.94021978021978</v>
      </c>
      <c r="AN765" s="1">
        <f t="shared" si="499"/>
        <v>13.8276635514019</v>
      </c>
      <c r="AR765" s="1">
        <f t="shared" si="500"/>
        <v>24.6460465116279</v>
      </c>
      <c r="AV765" s="1">
        <f t="shared" si="501"/>
        <v>32.0253164556962</v>
      </c>
      <c r="BA765" s="1">
        <f t="shared" si="502"/>
        <v>39.7674418604651</v>
      </c>
    </row>
    <row r="766" spans="7:53">
      <c r="G766" s="1">
        <f t="shared" si="493"/>
        <v>5.72327272727273</v>
      </c>
      <c r="K766" s="1">
        <f t="shared" si="494"/>
        <v>14.5588235294118</v>
      </c>
      <c r="O766" s="1">
        <f t="shared" si="495"/>
        <v>24.9571653543307</v>
      </c>
      <c r="W766" s="1">
        <f t="shared" si="496"/>
        <v>33.8983050847458</v>
      </c>
      <c r="AE766" s="1">
        <f t="shared" si="497"/>
        <v>38.9425125628141</v>
      </c>
      <c r="AJ766" s="1">
        <f t="shared" si="498"/>
        <v>5.60775510204081</v>
      </c>
      <c r="AN766" s="1">
        <f t="shared" si="499"/>
        <v>14.485306122449</v>
      </c>
      <c r="AR766" s="1">
        <f t="shared" si="500"/>
        <v>24.840824742268</v>
      </c>
      <c r="AV766" s="1">
        <f t="shared" si="501"/>
        <v>33.8372093023256</v>
      </c>
      <c r="BA766" s="1">
        <f t="shared" si="502"/>
        <v>38.8205128205128</v>
      </c>
    </row>
    <row r="767" spans="7:53">
      <c r="G767" s="1">
        <f t="shared" si="493"/>
        <v>5.82809523809524</v>
      </c>
      <c r="K767" s="1">
        <f t="shared" si="494"/>
        <v>14.3373493975904</v>
      </c>
      <c r="O767" s="1">
        <f t="shared" si="495"/>
        <v>24.9908333333333</v>
      </c>
      <c r="W767" s="1">
        <f t="shared" si="496"/>
        <v>33.5555555555556</v>
      </c>
      <c r="AE767" s="1">
        <f t="shared" si="497"/>
        <v>38.1570149253731</v>
      </c>
      <c r="AJ767" s="1">
        <f t="shared" si="498"/>
        <v>5.85701149425287</v>
      </c>
      <c r="AN767" s="1">
        <f t="shared" si="499"/>
        <v>14.234347826087</v>
      </c>
      <c r="AR767" s="1">
        <f t="shared" si="500"/>
        <v>24.8139759036145</v>
      </c>
      <c r="AV767" s="1">
        <f t="shared" si="501"/>
        <v>33.4567901234568</v>
      </c>
      <c r="BA767" s="1">
        <f t="shared" si="502"/>
        <v>38.0327868852459</v>
      </c>
    </row>
    <row r="768" spans="7:53">
      <c r="G768" s="1">
        <f t="shared" si="493"/>
        <v>5.71058823529412</v>
      </c>
      <c r="K768" s="1">
        <f t="shared" si="494"/>
        <v>14.3609022556391</v>
      </c>
      <c r="O768" s="1">
        <f t="shared" si="495"/>
        <v>24.9108196721311</v>
      </c>
      <c r="W768" s="1">
        <f t="shared" si="496"/>
        <v>33.2727272727273</v>
      </c>
      <c r="AE768" s="1">
        <f t="shared" si="497"/>
        <v>37.7413333333333</v>
      </c>
      <c r="AJ768" s="1">
        <f t="shared" si="498"/>
        <v>5.60336448598131</v>
      </c>
      <c r="AN768" s="1">
        <f t="shared" si="499"/>
        <v>14.2014953271028</v>
      </c>
      <c r="AR768" s="1">
        <f t="shared" si="500"/>
        <v>24.8093827160494</v>
      </c>
      <c r="AV768" s="1">
        <f t="shared" si="501"/>
        <v>33.1645569620253</v>
      </c>
      <c r="BA768" s="1">
        <f t="shared" si="502"/>
        <v>37.6020408163265</v>
      </c>
    </row>
    <row r="769" spans="7:53">
      <c r="G769" s="1">
        <f t="shared" si="493"/>
        <v>4.995</v>
      </c>
      <c r="K769" s="1">
        <f t="shared" si="494"/>
        <v>12.0689655172414</v>
      </c>
      <c r="O769" s="1">
        <f t="shared" si="495"/>
        <v>23.0649504950495</v>
      </c>
      <c r="W769" s="1">
        <f t="shared" si="496"/>
        <v>31.3793103448276</v>
      </c>
      <c r="AE769" s="1">
        <f t="shared" si="497"/>
        <v>37.963615819209</v>
      </c>
      <c r="AJ769" s="1">
        <f t="shared" si="498"/>
        <v>4.8440404040404</v>
      </c>
      <c r="AN769" s="1">
        <f t="shared" si="499"/>
        <v>11.9147474747475</v>
      </c>
      <c r="AR769" s="1">
        <f t="shared" si="500"/>
        <v>22.954693877551</v>
      </c>
      <c r="AV769" s="1">
        <f t="shared" si="501"/>
        <v>31.219512195122</v>
      </c>
      <c r="BA769" s="1">
        <f t="shared" si="502"/>
        <v>37.8612716763006</v>
      </c>
    </row>
    <row r="770" spans="7:53">
      <c r="G770" s="1">
        <f t="shared" si="493"/>
        <v>4.936</v>
      </c>
      <c r="K770" s="1">
        <f t="shared" si="494"/>
        <v>12.520325203252</v>
      </c>
      <c r="O770" s="1">
        <f t="shared" si="495"/>
        <v>23.2084671532847</v>
      </c>
      <c r="W770" s="1">
        <f t="shared" si="496"/>
        <v>31.7197452229299</v>
      </c>
      <c r="AE770" s="1">
        <f t="shared" si="497"/>
        <v>37.442</v>
      </c>
      <c r="AJ770" s="1">
        <f t="shared" si="498"/>
        <v>4.80455696202532</v>
      </c>
      <c r="AN770" s="1">
        <f t="shared" si="499"/>
        <v>12.3996153846154</v>
      </c>
      <c r="AR770" s="1">
        <f t="shared" si="500"/>
        <v>23.0564179104478</v>
      </c>
      <c r="AV770" s="1">
        <f t="shared" si="501"/>
        <v>31.6037735849057</v>
      </c>
      <c r="BA770" s="1">
        <f t="shared" si="502"/>
        <v>37.3053892215569</v>
      </c>
    </row>
    <row r="771" spans="7:53">
      <c r="G771" s="1">
        <f t="shared" si="493"/>
        <v>5.149375</v>
      </c>
      <c r="K771" s="1">
        <f t="shared" si="494"/>
        <v>11.9387755102041</v>
      </c>
      <c r="O771" s="1">
        <f t="shared" si="495"/>
        <v>23.0054368932039</v>
      </c>
      <c r="W771" s="1">
        <f t="shared" si="496"/>
        <v>31.6666666666667</v>
      </c>
      <c r="AE771" s="1">
        <f t="shared" si="497"/>
        <v>37.2963218390805</v>
      </c>
      <c r="AJ771" s="1">
        <f t="shared" si="498"/>
        <v>4.99488372093023</v>
      </c>
      <c r="AN771" s="1">
        <f t="shared" si="499"/>
        <v>12.0382795698925</v>
      </c>
      <c r="AR771" s="1">
        <f t="shared" si="500"/>
        <v>23.01625</v>
      </c>
      <c r="AV771" s="1">
        <f t="shared" si="501"/>
        <v>31.566265060241</v>
      </c>
      <c r="BA771" s="1">
        <f t="shared" si="502"/>
        <v>37.1751412429379</v>
      </c>
    </row>
    <row r="772" spans="7:53">
      <c r="G772" s="1">
        <f t="shared" si="493"/>
        <v>4.99435897435897</v>
      </c>
      <c r="K772" s="1">
        <f t="shared" si="494"/>
        <v>14.1803278688525</v>
      </c>
      <c r="O772" s="1">
        <f t="shared" si="495"/>
        <v>24.550099009901</v>
      </c>
      <c r="W772" s="1">
        <f t="shared" si="496"/>
        <v>32.8</v>
      </c>
      <c r="AE772" s="1">
        <f t="shared" si="497"/>
        <v>39.7101149425287</v>
      </c>
      <c r="AJ772" s="1">
        <f t="shared" si="498"/>
        <v>4.87860465116279</v>
      </c>
      <c r="AN772" s="1">
        <f t="shared" si="499"/>
        <v>14.0733980582524</v>
      </c>
      <c r="AR772" s="1">
        <f t="shared" si="500"/>
        <v>24.3832653061224</v>
      </c>
      <c r="AV772" s="1">
        <f t="shared" si="501"/>
        <v>32.6744186046512</v>
      </c>
      <c r="BA772" s="1">
        <f t="shared" si="502"/>
        <v>39.5906432748538</v>
      </c>
    </row>
    <row r="773" spans="7:53">
      <c r="G773" s="1">
        <f t="shared" si="493"/>
        <v>4.9947619047619</v>
      </c>
      <c r="K773" s="1">
        <f t="shared" si="494"/>
        <v>14.140127388535</v>
      </c>
      <c r="O773" s="1">
        <f t="shared" si="495"/>
        <v>24.4248101265823</v>
      </c>
      <c r="W773" s="1">
        <f t="shared" si="496"/>
        <v>32.2826086956522</v>
      </c>
      <c r="AE773" s="1">
        <f t="shared" si="497"/>
        <v>39.0478212290503</v>
      </c>
      <c r="AJ773" s="1">
        <f t="shared" si="498"/>
        <v>4.82252873563218</v>
      </c>
      <c r="AN773" s="1">
        <f t="shared" si="499"/>
        <v>14.1080373831776</v>
      </c>
      <c r="AR773" s="1">
        <f t="shared" si="500"/>
        <v>24.2804761904762</v>
      </c>
      <c r="AV773" s="1">
        <f t="shared" si="501"/>
        <v>32.2222222222222</v>
      </c>
      <c r="BA773" s="1">
        <f t="shared" si="502"/>
        <v>38.9017341040462</v>
      </c>
    </row>
    <row r="774" spans="7:53">
      <c r="G774" s="1">
        <f t="shared" si="493"/>
        <v>5.07238095238095</v>
      </c>
      <c r="K774" s="1">
        <f t="shared" si="494"/>
        <v>14.2682926829268</v>
      </c>
      <c r="O774" s="1">
        <f t="shared" si="495"/>
        <v>24.3217910447761</v>
      </c>
      <c r="W774" s="1">
        <f t="shared" si="496"/>
        <v>32.1875</v>
      </c>
      <c r="AE774" s="1">
        <f t="shared" si="497"/>
        <v>38.6260571428571</v>
      </c>
      <c r="AJ774" s="1">
        <f t="shared" si="498"/>
        <v>5.0562962962963</v>
      </c>
      <c r="AN774" s="1">
        <f t="shared" si="499"/>
        <v>14.1523595505618</v>
      </c>
      <c r="AR774" s="1">
        <f t="shared" si="500"/>
        <v>24.1809302325581</v>
      </c>
      <c r="AV774" s="1">
        <f t="shared" si="501"/>
        <v>32.0833333333333</v>
      </c>
      <c r="BA774" s="1">
        <f t="shared" si="502"/>
        <v>38.5142857142857</v>
      </c>
    </row>
    <row r="775" spans="7:53">
      <c r="G775" s="1">
        <f t="shared" si="493"/>
        <v>5.29590361445783</v>
      </c>
      <c r="K775" s="1">
        <f t="shared" si="494"/>
        <v>14.3055555555556</v>
      </c>
      <c r="O775" s="1">
        <f t="shared" si="495"/>
        <v>24.855</v>
      </c>
      <c r="W775" s="1">
        <f t="shared" si="496"/>
        <v>32.6666666666667</v>
      </c>
      <c r="AE775" s="1">
        <f t="shared" si="497"/>
        <v>39.3195480225989</v>
      </c>
      <c r="AJ775" s="1">
        <f t="shared" si="498"/>
        <v>5.23853658536585</v>
      </c>
      <c r="AN775" s="1">
        <f t="shared" si="499"/>
        <v>14.1809302325581</v>
      </c>
      <c r="AR775" s="1">
        <f t="shared" si="500"/>
        <v>24.7623255813953</v>
      </c>
      <c r="AV775" s="1">
        <f t="shared" si="501"/>
        <v>32.5581395348837</v>
      </c>
      <c r="BA775" s="1">
        <f t="shared" si="502"/>
        <v>39.1573033707865</v>
      </c>
    </row>
    <row r="776" spans="7:53">
      <c r="G776" s="1">
        <f t="shared" si="493"/>
        <v>5.30978723404255</v>
      </c>
      <c r="K776" s="1">
        <f t="shared" si="494"/>
        <v>14.3243243243243</v>
      </c>
      <c r="O776" s="1">
        <f t="shared" si="495"/>
        <v>24.9918518518519</v>
      </c>
      <c r="W776" s="1">
        <f t="shared" si="496"/>
        <v>32.8947368421053</v>
      </c>
      <c r="AE776" s="1">
        <f t="shared" si="497"/>
        <v>38.8084324324324</v>
      </c>
      <c r="AJ776" s="1">
        <f t="shared" si="498"/>
        <v>5.18430379746835</v>
      </c>
      <c r="AN776" s="1">
        <f t="shared" si="499"/>
        <v>14.2647191011236</v>
      </c>
      <c r="AR776" s="1">
        <f t="shared" si="500"/>
        <v>24.8626315789474</v>
      </c>
      <c r="AV776" s="1">
        <f t="shared" si="501"/>
        <v>32.8395061728395</v>
      </c>
      <c r="BA776" s="1">
        <f t="shared" si="502"/>
        <v>38.7005649717514</v>
      </c>
    </row>
    <row r="777" spans="7:53">
      <c r="G777" s="1">
        <f t="shared" si="493"/>
        <v>5.3695</v>
      </c>
      <c r="K777" s="1">
        <f t="shared" si="494"/>
        <v>14.4285714285714</v>
      </c>
      <c r="O777" s="1">
        <f t="shared" si="495"/>
        <v>24.8933333333333</v>
      </c>
      <c r="W777" s="1">
        <f t="shared" si="496"/>
        <v>32.8205128205128</v>
      </c>
      <c r="AE777" s="1">
        <f t="shared" si="497"/>
        <v>38.8611363636364</v>
      </c>
      <c r="AJ777" s="1">
        <f t="shared" si="498"/>
        <v>5.21101449275362</v>
      </c>
      <c r="AN777" s="1">
        <f t="shared" si="499"/>
        <v>14.3253608247423</v>
      </c>
      <c r="AR777" s="1">
        <f t="shared" si="500"/>
        <v>24.8045569620253</v>
      </c>
      <c r="AV777" s="1">
        <f t="shared" si="501"/>
        <v>32.6506024096386</v>
      </c>
      <c r="BA777" s="1">
        <f t="shared" si="502"/>
        <v>38.735632183908</v>
      </c>
    </row>
    <row r="778" spans="7:53">
      <c r="G778" s="1">
        <f t="shared" ref="G778:G810" si="503">BH404</f>
        <v>4.38210526315789</v>
      </c>
      <c r="K778" s="1">
        <f t="shared" ref="K778:K810" si="504">BL404</f>
        <v>13.8613861386139</v>
      </c>
      <c r="O778" s="1">
        <f t="shared" ref="O778:O810" si="505">BP404</f>
        <v>25.4509090909091</v>
      </c>
      <c r="W778" s="1">
        <f t="shared" ref="W778:W810" si="506">BX404</f>
        <v>34.6099290780142</v>
      </c>
      <c r="AE778" s="1">
        <f t="shared" ref="AE778:AE810" si="507">CF404</f>
        <v>42.77171875</v>
      </c>
      <c r="AJ778" s="1">
        <f t="shared" ref="AJ778:AJ810" si="508">CK404</f>
        <v>4.23011764705882</v>
      </c>
      <c r="AN778" s="1">
        <f t="shared" ref="AN778:AN810" si="509">CO404</f>
        <v>13.7100952380952</v>
      </c>
      <c r="AR778" s="1">
        <f t="shared" ref="AR778:AR810" si="510">CS404</f>
        <v>25.2842307692308</v>
      </c>
      <c r="AV778" s="1">
        <f t="shared" ref="AV778:AV810" si="511">CW404</f>
        <v>34.4852941176471</v>
      </c>
      <c r="BA778" s="1">
        <f t="shared" ref="BA778:BA810" si="512">DB404</f>
        <v>42.6337448559671</v>
      </c>
    </row>
    <row r="779" spans="7:53">
      <c r="G779" s="1">
        <f t="shared" si="503"/>
        <v>4.30941176470588</v>
      </c>
      <c r="K779" s="1">
        <f t="shared" si="504"/>
        <v>13.804347826087</v>
      </c>
      <c r="O779" s="1">
        <f t="shared" si="505"/>
        <v>25.3817948717949</v>
      </c>
      <c r="W779" s="1">
        <f t="shared" si="506"/>
        <v>34.6527777777778</v>
      </c>
      <c r="AE779" s="1">
        <f t="shared" si="507"/>
        <v>42.9052713178295</v>
      </c>
      <c r="AJ779" s="1">
        <f t="shared" si="508"/>
        <v>4.13287356321839</v>
      </c>
      <c r="AN779" s="1">
        <f t="shared" si="509"/>
        <v>13.6473015873016</v>
      </c>
      <c r="AR779" s="1">
        <f t="shared" si="510"/>
        <v>25.2809756097561</v>
      </c>
      <c r="AV779" s="1">
        <f t="shared" si="511"/>
        <v>34.5238095238095</v>
      </c>
      <c r="BA779" s="1">
        <f t="shared" si="512"/>
        <v>42.7755102040816</v>
      </c>
    </row>
    <row r="780" spans="7:53">
      <c r="G780" s="1">
        <f t="shared" si="503"/>
        <v>4.45008403361344</v>
      </c>
      <c r="K780" s="1">
        <f t="shared" si="504"/>
        <v>13.8211382113821</v>
      </c>
      <c r="O780" s="1">
        <f t="shared" si="505"/>
        <v>25.3682644628099</v>
      </c>
      <c r="W780" s="1">
        <f t="shared" si="506"/>
        <v>34.4736842105263</v>
      </c>
      <c r="AE780" s="1">
        <f t="shared" si="507"/>
        <v>42.620074906367</v>
      </c>
      <c r="AJ780" s="1">
        <f t="shared" si="508"/>
        <v>4.34777777777778</v>
      </c>
      <c r="AN780" s="1">
        <f t="shared" si="509"/>
        <v>13.7250847457627</v>
      </c>
      <c r="AR780" s="1">
        <f t="shared" si="510"/>
        <v>25.2505084745763</v>
      </c>
      <c r="AV780" s="1">
        <f t="shared" si="511"/>
        <v>34.4036697247706</v>
      </c>
      <c r="BA780" s="1">
        <f t="shared" si="512"/>
        <v>42.5</v>
      </c>
    </row>
    <row r="781" spans="7:53">
      <c r="G781" s="1">
        <f t="shared" si="503"/>
        <v>4.31205479452055</v>
      </c>
      <c r="K781" s="1">
        <f t="shared" si="504"/>
        <v>13.8157894736842</v>
      </c>
      <c r="O781" s="1">
        <f t="shared" si="505"/>
        <v>25.2507692307692</v>
      </c>
      <c r="W781" s="1">
        <f t="shared" si="506"/>
        <v>34.4827586206897</v>
      </c>
      <c r="AE781" s="1">
        <f t="shared" si="507"/>
        <v>42.7041568627451</v>
      </c>
      <c r="AJ781" s="1">
        <f t="shared" si="508"/>
        <v>4.22034482758621</v>
      </c>
      <c r="AN781" s="1">
        <f t="shared" si="509"/>
        <v>13.6924637681159</v>
      </c>
      <c r="AR781" s="1">
        <f t="shared" si="510"/>
        <v>25.1470707070707</v>
      </c>
      <c r="AV781" s="1">
        <f t="shared" si="511"/>
        <v>34.4067796610169</v>
      </c>
      <c r="BA781" s="1">
        <f t="shared" si="512"/>
        <v>42.5925925925926</v>
      </c>
    </row>
    <row r="782" spans="7:53">
      <c r="G782" s="1">
        <f t="shared" si="503"/>
        <v>4.3695</v>
      </c>
      <c r="K782" s="1">
        <f t="shared" si="504"/>
        <v>13.8235294117647</v>
      </c>
      <c r="O782" s="1">
        <f t="shared" si="505"/>
        <v>25.2912418300654</v>
      </c>
      <c r="W782" s="1">
        <f t="shared" si="506"/>
        <v>34.3478260869565</v>
      </c>
      <c r="AE782" s="1">
        <f t="shared" si="507"/>
        <v>42.5077153558052</v>
      </c>
      <c r="AJ782" s="1">
        <f t="shared" si="508"/>
        <v>4.22226804123711</v>
      </c>
      <c r="AN782" s="1">
        <f t="shared" si="509"/>
        <v>13.7362601626016</v>
      </c>
      <c r="AR782" s="1">
        <f t="shared" si="510"/>
        <v>25.1532631578947</v>
      </c>
      <c r="AV782" s="1">
        <f t="shared" si="511"/>
        <v>34.2063492063492</v>
      </c>
      <c r="BA782" s="1">
        <f t="shared" si="512"/>
        <v>42.390438247012</v>
      </c>
    </row>
    <row r="783" spans="7:53">
      <c r="G783" s="1">
        <f t="shared" si="503"/>
        <v>4.28087912087912</v>
      </c>
      <c r="K783" s="1">
        <f t="shared" si="504"/>
        <v>13.8356164383562</v>
      </c>
      <c r="O783" s="1">
        <f t="shared" si="505"/>
        <v>25.4374683544304</v>
      </c>
      <c r="W783" s="1">
        <f t="shared" si="506"/>
        <v>34.5806451612903</v>
      </c>
      <c r="AE783" s="1">
        <f t="shared" si="507"/>
        <v>42.7907924528302</v>
      </c>
      <c r="AJ783" s="1">
        <f t="shared" si="508"/>
        <v>4.11247058823529</v>
      </c>
      <c r="AN783" s="1">
        <f t="shared" si="509"/>
        <v>13.7342056074766</v>
      </c>
      <c r="AR783" s="1">
        <f t="shared" si="510"/>
        <v>25.2788679245283</v>
      </c>
      <c r="AV783" s="1">
        <f t="shared" si="511"/>
        <v>34.4354838709677</v>
      </c>
      <c r="BA783" s="1">
        <f t="shared" si="512"/>
        <v>42.6771653543307</v>
      </c>
    </row>
    <row r="784" spans="7:53">
      <c r="G784" s="1">
        <f t="shared" si="503"/>
        <v>4.28240601503759</v>
      </c>
      <c r="K784" s="1">
        <f t="shared" si="504"/>
        <v>13.8571428571429</v>
      </c>
      <c r="O784" s="1">
        <f t="shared" si="505"/>
        <v>25.2737037037037</v>
      </c>
      <c r="W784" s="1">
        <f t="shared" si="506"/>
        <v>34.6296296296296</v>
      </c>
      <c r="AE784" s="1">
        <f t="shared" si="507"/>
        <v>42.7804838709677</v>
      </c>
      <c r="AJ784" s="1">
        <f t="shared" si="508"/>
        <v>4.18628571428571</v>
      </c>
      <c r="AN784" s="1">
        <f t="shared" si="509"/>
        <v>13.7211764705882</v>
      </c>
      <c r="AR784" s="1">
        <f t="shared" si="510"/>
        <v>25.208085106383</v>
      </c>
      <c r="AV784" s="1">
        <f t="shared" si="511"/>
        <v>34.537037037037</v>
      </c>
      <c r="BA784" s="1">
        <f t="shared" si="512"/>
        <v>42.6694915254237</v>
      </c>
    </row>
    <row r="785" spans="7:53">
      <c r="G785" s="1">
        <f t="shared" si="503"/>
        <v>4.35207920792079</v>
      </c>
      <c r="K785" s="1">
        <f t="shared" si="504"/>
        <v>13.7414965986395</v>
      </c>
      <c r="O785" s="1">
        <f t="shared" si="505"/>
        <v>25.0512359550562</v>
      </c>
      <c r="W785" s="1">
        <f t="shared" si="506"/>
        <v>34.8630136986301</v>
      </c>
      <c r="AE785" s="1">
        <f t="shared" si="507"/>
        <v>42.6754330708661</v>
      </c>
      <c r="AJ785" s="1">
        <f t="shared" si="508"/>
        <v>4.2014953271028</v>
      </c>
      <c r="AN785" s="1">
        <f t="shared" si="509"/>
        <v>13.6689795918367</v>
      </c>
      <c r="AR785" s="1">
        <f t="shared" si="510"/>
        <v>24.9948837209302</v>
      </c>
      <c r="AV785" s="1">
        <f t="shared" si="511"/>
        <v>34.7747747747748</v>
      </c>
      <c r="BA785" s="1">
        <f t="shared" si="512"/>
        <v>42.5523012552301</v>
      </c>
    </row>
    <row r="786" spans="7:53">
      <c r="G786" s="1">
        <f t="shared" si="503"/>
        <v>4.30275862068966</v>
      </c>
      <c r="K786" s="1">
        <f t="shared" si="504"/>
        <v>13.8333333333333</v>
      </c>
      <c r="O786" s="1">
        <f t="shared" si="505"/>
        <v>25.1192682926829</v>
      </c>
      <c r="W786" s="1">
        <f t="shared" si="506"/>
        <v>34.7619047619048</v>
      </c>
      <c r="AE786" s="1">
        <f t="shared" si="507"/>
        <v>42.488560311284</v>
      </c>
      <c r="AJ786" s="1">
        <f t="shared" si="508"/>
        <v>4.22226804123711</v>
      </c>
      <c r="AN786" s="1">
        <f t="shared" si="509"/>
        <v>13.7100952380952</v>
      </c>
      <c r="AR786" s="1">
        <f t="shared" si="510"/>
        <v>25.0442718446602</v>
      </c>
      <c r="AV786" s="1">
        <f t="shared" si="511"/>
        <v>34.6825396825397</v>
      </c>
      <c r="BA786" s="1">
        <f t="shared" si="512"/>
        <v>42.3770491803279</v>
      </c>
    </row>
    <row r="787" spans="7:53">
      <c r="G787" s="1">
        <f t="shared" si="503"/>
        <v>4.37753424657534</v>
      </c>
      <c r="K787" s="1">
        <f t="shared" si="504"/>
        <v>13.757225433526</v>
      </c>
      <c r="O787" s="1">
        <f t="shared" si="505"/>
        <v>24.9461386138614</v>
      </c>
      <c r="W787" s="1">
        <f t="shared" si="506"/>
        <v>34.1228070175439</v>
      </c>
      <c r="AE787" s="1">
        <f t="shared" si="507"/>
        <v>42.0473770491803</v>
      </c>
      <c r="AJ787" s="1">
        <f t="shared" si="508"/>
        <v>4.29720930232558</v>
      </c>
      <c r="AN787" s="1">
        <f t="shared" si="509"/>
        <v>13.6496153846154</v>
      </c>
      <c r="AR787" s="1">
        <f t="shared" si="510"/>
        <v>24.7914285714286</v>
      </c>
      <c r="AV787" s="1">
        <f t="shared" si="511"/>
        <v>34.0366972477064</v>
      </c>
      <c r="BA787" s="1">
        <f t="shared" si="512"/>
        <v>41.9213973799127</v>
      </c>
    </row>
    <row r="788" spans="7:53">
      <c r="G788" s="1">
        <f t="shared" si="503"/>
        <v>4.38487804878049</v>
      </c>
      <c r="K788" s="1">
        <f t="shared" si="504"/>
        <v>13.8461538461538</v>
      </c>
      <c r="O788" s="1">
        <f t="shared" si="505"/>
        <v>24.996</v>
      </c>
      <c r="W788" s="1">
        <f t="shared" si="506"/>
        <v>34.5054945054945</v>
      </c>
      <c r="AE788" s="1">
        <f t="shared" si="507"/>
        <v>42.2654251012146</v>
      </c>
      <c r="AJ788" s="1">
        <f t="shared" si="508"/>
        <v>4.24781609195402</v>
      </c>
      <c r="AN788" s="1">
        <f t="shared" si="509"/>
        <v>13.7329292929293</v>
      </c>
      <c r="AR788" s="1">
        <f t="shared" si="510"/>
        <v>24.8786046511628</v>
      </c>
      <c r="AV788" s="1">
        <f t="shared" si="511"/>
        <v>34.3434343434343</v>
      </c>
      <c r="BA788" s="1">
        <f t="shared" si="512"/>
        <v>42.1551724137931</v>
      </c>
    </row>
    <row r="789" spans="7:53">
      <c r="G789" s="1">
        <f t="shared" si="503"/>
        <v>4.3615873015873</v>
      </c>
      <c r="K789" s="1">
        <f t="shared" si="504"/>
        <v>13.8260869565217</v>
      </c>
      <c r="O789" s="1">
        <f t="shared" si="505"/>
        <v>24.9571653543307</v>
      </c>
      <c r="W789" s="1">
        <f t="shared" si="506"/>
        <v>34.5255474452555</v>
      </c>
      <c r="AE789" s="1">
        <f t="shared" si="507"/>
        <v>42.03824</v>
      </c>
      <c r="AJ789" s="1">
        <f t="shared" si="508"/>
        <v>4.22226804123711</v>
      </c>
      <c r="AN789" s="1">
        <f t="shared" si="509"/>
        <v>13.7068041237113</v>
      </c>
      <c r="AR789" s="1">
        <f t="shared" si="510"/>
        <v>24.8303296703297</v>
      </c>
      <c r="AV789" s="1">
        <f t="shared" si="511"/>
        <v>34.4094488188976</v>
      </c>
      <c r="BA789" s="1">
        <f t="shared" si="512"/>
        <v>41.8987341772152</v>
      </c>
    </row>
    <row r="790" spans="7:53">
      <c r="G790" s="1">
        <f t="shared" si="503"/>
        <v>4.58734693877551</v>
      </c>
      <c r="K790" s="1">
        <f t="shared" si="504"/>
        <v>13.7062937062937</v>
      </c>
      <c r="O790" s="1">
        <f t="shared" si="505"/>
        <v>24.5045901639344</v>
      </c>
      <c r="W790" s="1">
        <f t="shared" si="506"/>
        <v>33.1884057971015</v>
      </c>
      <c r="AE790" s="1">
        <f t="shared" si="507"/>
        <v>40.1221487603306</v>
      </c>
      <c r="AJ790" s="1">
        <f t="shared" si="508"/>
        <v>4.41642105263158</v>
      </c>
      <c r="AN790" s="1">
        <f t="shared" si="509"/>
        <v>13.5436559139785</v>
      </c>
      <c r="AR790" s="1">
        <f t="shared" si="510"/>
        <v>24.3884112149533</v>
      </c>
      <c r="AV790" s="1">
        <f t="shared" si="511"/>
        <v>33.1304347826087</v>
      </c>
      <c r="BA790" s="1">
        <f t="shared" si="512"/>
        <v>40</v>
      </c>
    </row>
    <row r="791" spans="7:53">
      <c r="G791" s="1">
        <f t="shared" si="503"/>
        <v>4.65933333333333</v>
      </c>
      <c r="K791" s="1">
        <f t="shared" si="504"/>
        <v>13.7837837837838</v>
      </c>
      <c r="O791" s="1">
        <f t="shared" si="505"/>
        <v>24.5113978494624</v>
      </c>
      <c r="W791" s="1">
        <f t="shared" si="506"/>
        <v>33.2432432432432</v>
      </c>
      <c r="AE791" s="1">
        <f t="shared" si="507"/>
        <v>40.2886307053942</v>
      </c>
      <c r="AJ791" s="1">
        <f t="shared" si="508"/>
        <v>4.59264367816092</v>
      </c>
      <c r="AN791" s="1">
        <f t="shared" si="509"/>
        <v>13.7158139534884</v>
      </c>
      <c r="AR791" s="1">
        <f t="shared" si="510"/>
        <v>24.3646601941748</v>
      </c>
      <c r="AV791" s="1">
        <f t="shared" si="511"/>
        <v>33.1034482758621</v>
      </c>
      <c r="BA791" s="1">
        <f t="shared" si="512"/>
        <v>40.1769911504425</v>
      </c>
    </row>
    <row r="792" spans="7:53">
      <c r="G792" s="1">
        <f t="shared" si="503"/>
        <v>4.66913043478261</v>
      </c>
      <c r="K792" s="1">
        <f t="shared" si="504"/>
        <v>13.6111111111111</v>
      </c>
      <c r="O792" s="1">
        <f t="shared" si="505"/>
        <v>24.6497222222222</v>
      </c>
      <c r="W792" s="1">
        <f t="shared" si="506"/>
        <v>33.1034482758621</v>
      </c>
      <c r="AE792" s="1">
        <f t="shared" si="507"/>
        <v>40.0396680497925</v>
      </c>
      <c r="AJ792" s="1">
        <f t="shared" si="508"/>
        <v>4.61054945054945</v>
      </c>
      <c r="AN792" s="1">
        <f t="shared" si="509"/>
        <v>13.4471428571429</v>
      </c>
      <c r="AR792" s="1">
        <f t="shared" si="510"/>
        <v>24.5575438596491</v>
      </c>
      <c r="AV792" s="1">
        <f t="shared" si="511"/>
        <v>32.962962962963</v>
      </c>
      <c r="BA792" s="1">
        <f t="shared" si="512"/>
        <v>39.9103139013453</v>
      </c>
    </row>
    <row r="793" spans="7:53">
      <c r="G793" s="1">
        <f t="shared" si="503"/>
        <v>4.37107142857143</v>
      </c>
      <c r="K793" s="1">
        <f t="shared" si="504"/>
        <v>13.8541666666667</v>
      </c>
      <c r="O793" s="1">
        <f t="shared" si="505"/>
        <v>25.360487804878</v>
      </c>
      <c r="W793" s="1">
        <f t="shared" si="506"/>
        <v>34.3298969072165</v>
      </c>
      <c r="AE793" s="1">
        <f t="shared" si="507"/>
        <v>42.19824</v>
      </c>
      <c r="AJ793" s="1">
        <f t="shared" si="508"/>
        <v>4.29720930232558</v>
      </c>
      <c r="AN793" s="1">
        <f t="shared" si="509"/>
        <v>13.6908695652174</v>
      </c>
      <c r="AR793" s="1">
        <f t="shared" si="510"/>
        <v>25.2274418604651</v>
      </c>
      <c r="AV793" s="1">
        <f t="shared" si="511"/>
        <v>34.2307692307692</v>
      </c>
      <c r="BA793" s="1">
        <f t="shared" si="512"/>
        <v>42.0851063829787</v>
      </c>
    </row>
    <row r="794" spans="7:53">
      <c r="G794" s="1">
        <f t="shared" si="503"/>
        <v>4.34144927536232</v>
      </c>
      <c r="K794" s="1">
        <f t="shared" si="504"/>
        <v>13.8216560509554</v>
      </c>
      <c r="O794" s="1">
        <f t="shared" si="505"/>
        <v>25.208085106383</v>
      </c>
      <c r="W794" s="1">
        <f t="shared" si="506"/>
        <v>34.297520661157</v>
      </c>
      <c r="AE794" s="1">
        <f t="shared" si="507"/>
        <v>42.3535537190083</v>
      </c>
      <c r="AJ794" s="1">
        <f t="shared" si="508"/>
        <v>4.21156626506024</v>
      </c>
      <c r="AN794" s="1">
        <f t="shared" si="509"/>
        <v>13.7329292929293</v>
      </c>
      <c r="AR794" s="1">
        <f t="shared" si="510"/>
        <v>25.0501098901099</v>
      </c>
      <c r="AV794" s="1">
        <f t="shared" si="511"/>
        <v>34.1379310344828</v>
      </c>
      <c r="BA794" s="1">
        <f t="shared" si="512"/>
        <v>42.2270742358079</v>
      </c>
    </row>
    <row r="795" spans="7:53">
      <c r="G795" s="1">
        <f t="shared" si="503"/>
        <v>4.23027027027027</v>
      </c>
      <c r="K795" s="1">
        <f t="shared" si="504"/>
        <v>13.801652892562</v>
      </c>
      <c r="O795" s="1">
        <f t="shared" si="505"/>
        <v>25.1504615384615</v>
      </c>
      <c r="W795" s="1">
        <f t="shared" si="506"/>
        <v>34.3396226415094</v>
      </c>
      <c r="AE795" s="1">
        <f t="shared" si="507"/>
        <v>42.4778861788618</v>
      </c>
      <c r="AJ795" s="1">
        <f t="shared" si="508"/>
        <v>4.17918367346939</v>
      </c>
      <c r="AN795" s="1">
        <f t="shared" si="509"/>
        <v>13.6407476635514</v>
      </c>
      <c r="AR795" s="1">
        <f t="shared" si="510"/>
        <v>25.0434285714286</v>
      </c>
      <c r="AV795" s="1">
        <f t="shared" si="511"/>
        <v>34.2574257425743</v>
      </c>
      <c r="BA795" s="1">
        <f t="shared" si="512"/>
        <v>42.3376623376623</v>
      </c>
    </row>
    <row r="796" spans="7:53">
      <c r="G796" s="1">
        <f t="shared" si="503"/>
        <v>4.4956</v>
      </c>
      <c r="K796" s="1">
        <f t="shared" si="504"/>
        <v>13.7878787878788</v>
      </c>
      <c r="O796" s="1">
        <f t="shared" si="505"/>
        <v>25.0549397590361</v>
      </c>
      <c r="W796" s="1">
        <f t="shared" si="506"/>
        <v>34.0579710144928</v>
      </c>
      <c r="AE796" s="1">
        <f t="shared" si="507"/>
        <v>42.6702834008097</v>
      </c>
      <c r="AJ796" s="1">
        <f t="shared" si="508"/>
        <v>4.41348837209302</v>
      </c>
      <c r="AN796" s="1">
        <f t="shared" si="509"/>
        <v>13.6731034482759</v>
      </c>
      <c r="AR796" s="1">
        <f t="shared" si="510"/>
        <v>24.9439175257732</v>
      </c>
      <c r="AV796" s="1">
        <f t="shared" si="511"/>
        <v>33.9393939393939</v>
      </c>
      <c r="BA796" s="1">
        <f t="shared" si="512"/>
        <v>42.5321888412017</v>
      </c>
    </row>
    <row r="797" spans="7:53">
      <c r="G797" s="1">
        <f t="shared" si="503"/>
        <v>4.42681818181818</v>
      </c>
      <c r="K797" s="1">
        <f t="shared" si="504"/>
        <v>13.8129496402878</v>
      </c>
      <c r="O797" s="1">
        <f t="shared" si="505"/>
        <v>25.2573684210526</v>
      </c>
      <c r="W797" s="1">
        <f t="shared" si="506"/>
        <v>34.0449438202247</v>
      </c>
      <c r="AE797" s="1">
        <f t="shared" si="507"/>
        <v>42.114356846473</v>
      </c>
      <c r="AJ797" s="1">
        <f t="shared" si="508"/>
        <v>4.2963440860215</v>
      </c>
      <c r="AN797" s="1">
        <f t="shared" si="509"/>
        <v>13.6531707317073</v>
      </c>
      <c r="AR797" s="1">
        <f t="shared" si="510"/>
        <v>25.1111627906977</v>
      </c>
      <c r="AV797" s="1">
        <f t="shared" si="511"/>
        <v>33.9423076923077</v>
      </c>
      <c r="BA797" s="1">
        <f t="shared" si="512"/>
        <v>41.9911504424779</v>
      </c>
    </row>
    <row r="798" spans="7:53">
      <c r="G798" s="1">
        <f t="shared" si="503"/>
        <v>4.37041666666667</v>
      </c>
      <c r="K798" s="1">
        <f t="shared" si="504"/>
        <v>13.8167938931298</v>
      </c>
      <c r="O798" s="1">
        <f t="shared" si="505"/>
        <v>25.3662962962963</v>
      </c>
      <c r="W798" s="1">
        <f t="shared" si="506"/>
        <v>34.0566037735849</v>
      </c>
      <c r="AE798" s="1">
        <f t="shared" si="507"/>
        <v>42.4261728395062</v>
      </c>
      <c r="AJ798" s="1">
        <f t="shared" si="508"/>
        <v>4.26292682926829</v>
      </c>
      <c r="AN798" s="1">
        <f t="shared" si="509"/>
        <v>13.680350877193</v>
      </c>
      <c r="AR798" s="1">
        <f t="shared" si="510"/>
        <v>25.2431683168317</v>
      </c>
      <c r="AV798" s="1">
        <f t="shared" si="511"/>
        <v>33.960396039604</v>
      </c>
      <c r="BA798" s="1">
        <f t="shared" si="512"/>
        <v>42.2943722943723</v>
      </c>
    </row>
    <row r="799" spans="7:53">
      <c r="G799" s="1">
        <f t="shared" si="503"/>
        <v>4.68592592592593</v>
      </c>
      <c r="K799" s="1">
        <f t="shared" si="504"/>
        <v>13.8947368421053</v>
      </c>
      <c r="O799" s="1">
        <f t="shared" si="505"/>
        <v>25.5317857142857</v>
      </c>
      <c r="W799" s="1">
        <f t="shared" si="506"/>
        <v>34.53125</v>
      </c>
      <c r="AE799" s="1">
        <f t="shared" si="507"/>
        <v>42.0140711462451</v>
      </c>
      <c r="AJ799" s="1">
        <f t="shared" si="508"/>
        <v>4.51857142857143</v>
      </c>
      <c r="AN799" s="1">
        <f t="shared" si="509"/>
        <v>13.8192156862745</v>
      </c>
      <c r="AR799" s="1">
        <f t="shared" si="510"/>
        <v>25.3716129032258</v>
      </c>
      <c r="AV799" s="1">
        <f t="shared" si="511"/>
        <v>34.375</v>
      </c>
      <c r="BA799" s="1">
        <f t="shared" si="512"/>
        <v>41.906779661017</v>
      </c>
    </row>
    <row r="800" spans="7:53">
      <c r="G800" s="1">
        <f t="shared" si="503"/>
        <v>4.70730769230769</v>
      </c>
      <c r="K800" s="1">
        <f t="shared" si="504"/>
        <v>13.8679245283019</v>
      </c>
      <c r="O800" s="1">
        <f t="shared" si="505"/>
        <v>25.618125</v>
      </c>
      <c r="W800" s="1">
        <f t="shared" si="506"/>
        <v>34.5098039215686</v>
      </c>
      <c r="AE800" s="1">
        <f t="shared" si="507"/>
        <v>42.0994552529183</v>
      </c>
      <c r="AJ800" s="1">
        <f t="shared" si="508"/>
        <v>4.6189247311828</v>
      </c>
      <c r="AN800" s="1">
        <f t="shared" si="509"/>
        <v>13.7821359223301</v>
      </c>
      <c r="AR800" s="1">
        <f t="shared" si="510"/>
        <v>25.46</v>
      </c>
      <c r="AV800" s="1">
        <f t="shared" si="511"/>
        <v>34.4329896907216</v>
      </c>
      <c r="BA800" s="1">
        <f t="shared" si="512"/>
        <v>41.9665271966527</v>
      </c>
    </row>
    <row r="801" spans="7:53">
      <c r="G801" s="1">
        <f t="shared" si="503"/>
        <v>4.72645161290323</v>
      </c>
      <c r="K801" s="1">
        <f t="shared" si="504"/>
        <v>13.8953488372093</v>
      </c>
      <c r="O801" s="1">
        <f t="shared" si="505"/>
        <v>25.6043902439024</v>
      </c>
      <c r="W801" s="1">
        <f t="shared" si="506"/>
        <v>34.5882352941177</v>
      </c>
      <c r="AE801" s="1">
        <f t="shared" si="507"/>
        <v>42.3698023715415</v>
      </c>
      <c r="AJ801" s="1">
        <f t="shared" si="508"/>
        <v>4.63761904761905</v>
      </c>
      <c r="AN801" s="1">
        <f t="shared" si="509"/>
        <v>13.75648</v>
      </c>
      <c r="AR801" s="1">
        <f t="shared" si="510"/>
        <v>25.4824390243902</v>
      </c>
      <c r="AV801" s="1">
        <f t="shared" si="511"/>
        <v>34.4578313253012</v>
      </c>
      <c r="BA801" s="1">
        <f t="shared" si="512"/>
        <v>42.2727272727273</v>
      </c>
    </row>
    <row r="802" spans="7:53">
      <c r="G802" s="1">
        <f t="shared" si="503"/>
        <v>4.36275862068965</v>
      </c>
      <c r="K802" s="1">
        <f t="shared" si="504"/>
        <v>13.8235294117647</v>
      </c>
      <c r="O802" s="1">
        <f t="shared" si="505"/>
        <v>25.1933858267717</v>
      </c>
      <c r="W802" s="1">
        <f t="shared" si="506"/>
        <v>34.2962962962963</v>
      </c>
      <c r="AE802" s="1">
        <f t="shared" si="507"/>
        <v>42.1558506224066</v>
      </c>
      <c r="AJ802" s="1">
        <f t="shared" si="508"/>
        <v>4.28087912087912</v>
      </c>
      <c r="AN802" s="1">
        <f t="shared" si="509"/>
        <v>13.671452991453</v>
      </c>
      <c r="AR802" s="1">
        <f t="shared" si="510"/>
        <v>25.0770967741935</v>
      </c>
      <c r="AV802" s="1">
        <f t="shared" si="511"/>
        <v>34.1747572815534</v>
      </c>
      <c r="BA802" s="1">
        <f t="shared" si="512"/>
        <v>42.0444444444444</v>
      </c>
    </row>
    <row r="803" spans="7:53">
      <c r="G803" s="1">
        <f t="shared" si="503"/>
        <v>4.39963302752294</v>
      </c>
      <c r="K803" s="1">
        <f t="shared" si="504"/>
        <v>13.8135593220339</v>
      </c>
      <c r="O803" s="1">
        <f t="shared" si="505"/>
        <v>25.2463333333333</v>
      </c>
      <c r="W803" s="1">
        <f t="shared" si="506"/>
        <v>34.3307086614173</v>
      </c>
      <c r="AE803" s="1">
        <f t="shared" si="507"/>
        <v>42.4148333333333</v>
      </c>
      <c r="AJ803" s="1">
        <f t="shared" si="508"/>
        <v>4.24781609195402</v>
      </c>
      <c r="AN803" s="1">
        <f t="shared" si="509"/>
        <v>13.6850485436893</v>
      </c>
      <c r="AR803" s="1">
        <f t="shared" si="510"/>
        <v>25.0919230769231</v>
      </c>
      <c r="AV803" s="1">
        <f t="shared" si="511"/>
        <v>34.1964285714286</v>
      </c>
      <c r="BA803" s="1">
        <f t="shared" si="512"/>
        <v>42.2707423580786</v>
      </c>
    </row>
    <row r="804" spans="7:53">
      <c r="G804" s="1">
        <f t="shared" si="503"/>
        <v>4.20666666666667</v>
      </c>
      <c r="K804" s="1">
        <f t="shared" si="504"/>
        <v>13.8095238095238</v>
      </c>
      <c r="O804" s="1">
        <f t="shared" si="505"/>
        <v>25.1845283018868</v>
      </c>
      <c r="W804" s="1">
        <f t="shared" si="506"/>
        <v>34.1566265060241</v>
      </c>
      <c r="AE804" s="1">
        <f t="shared" si="507"/>
        <v>42.1353225806452</v>
      </c>
      <c r="AJ804" s="1">
        <f t="shared" si="508"/>
        <v>4.12565217391304</v>
      </c>
      <c r="AN804" s="1">
        <f t="shared" si="509"/>
        <v>13.7250847457627</v>
      </c>
      <c r="AR804" s="1">
        <f t="shared" si="510"/>
        <v>25.039652173913</v>
      </c>
      <c r="AV804" s="1">
        <f t="shared" si="511"/>
        <v>34.0372670807453</v>
      </c>
      <c r="BA804" s="1">
        <f t="shared" si="512"/>
        <v>41.9915254237288</v>
      </c>
    </row>
    <row r="805" spans="7:53">
      <c r="G805" s="1">
        <f t="shared" si="503"/>
        <v>4.42981132075472</v>
      </c>
      <c r="K805" s="1">
        <f t="shared" si="504"/>
        <v>13.8129496402878</v>
      </c>
      <c r="O805" s="1">
        <f t="shared" si="505"/>
        <v>25.1603278688525</v>
      </c>
      <c r="W805" s="1">
        <f t="shared" si="506"/>
        <v>34.2142857142857</v>
      </c>
      <c r="AE805" s="1">
        <f t="shared" si="507"/>
        <v>42.2157322175732</v>
      </c>
      <c r="AJ805" s="1">
        <f t="shared" si="508"/>
        <v>4.26625</v>
      </c>
      <c r="AN805" s="1">
        <f t="shared" si="509"/>
        <v>13.7266666666667</v>
      </c>
      <c r="AR805" s="1">
        <f t="shared" si="510"/>
        <v>25.0470103092783</v>
      </c>
      <c r="AV805" s="1">
        <f t="shared" si="511"/>
        <v>34.0944881889764</v>
      </c>
      <c r="BA805" s="1">
        <f t="shared" si="512"/>
        <v>42.0796460176991</v>
      </c>
    </row>
    <row r="806" spans="7:53">
      <c r="G806" s="1">
        <f t="shared" si="503"/>
        <v>4.50682926829268</v>
      </c>
      <c r="K806" s="1">
        <f t="shared" si="504"/>
        <v>13.8095238095238</v>
      </c>
      <c r="O806" s="1">
        <f t="shared" si="505"/>
        <v>25.0490322580645</v>
      </c>
      <c r="W806" s="1">
        <f t="shared" si="506"/>
        <v>34.0909090909091</v>
      </c>
      <c r="AE806" s="1">
        <f t="shared" si="507"/>
        <v>42.0713821138211</v>
      </c>
      <c r="AJ806" s="1">
        <f t="shared" si="508"/>
        <v>4.41348837209302</v>
      </c>
      <c r="AN806" s="1">
        <f t="shared" si="509"/>
        <v>13.7250847457627</v>
      </c>
      <c r="AR806" s="1">
        <f t="shared" si="510"/>
        <v>24.884</v>
      </c>
      <c r="AV806" s="1">
        <f t="shared" si="511"/>
        <v>34</v>
      </c>
      <c r="BA806" s="1">
        <f t="shared" si="512"/>
        <v>41.931330472103</v>
      </c>
    </row>
    <row r="807" spans="7:53">
      <c r="G807" s="1">
        <f t="shared" si="503"/>
        <v>4.43095652173913</v>
      </c>
      <c r="K807" s="1">
        <f t="shared" si="504"/>
        <v>13.8095238095238</v>
      </c>
      <c r="O807" s="1">
        <f t="shared" si="505"/>
        <v>25.1441584158416</v>
      </c>
      <c r="W807" s="1">
        <f t="shared" si="506"/>
        <v>34.1059602649007</v>
      </c>
      <c r="AE807" s="1">
        <f t="shared" si="507"/>
        <v>42.1792592592593</v>
      </c>
      <c r="AJ807" s="1">
        <f t="shared" si="508"/>
        <v>4.35207920792079</v>
      </c>
      <c r="AN807" s="1">
        <f t="shared" si="509"/>
        <v>13.6684375</v>
      </c>
      <c r="AR807" s="1">
        <f t="shared" si="510"/>
        <v>24.9958490566038</v>
      </c>
      <c r="AV807" s="1">
        <f t="shared" si="511"/>
        <v>33.9705882352941</v>
      </c>
      <c r="BA807" s="1">
        <f t="shared" si="512"/>
        <v>42.0960698689956</v>
      </c>
    </row>
    <row r="808" spans="7:53">
      <c r="G808" s="1">
        <f t="shared" si="503"/>
        <v>4.60179775280899</v>
      </c>
      <c r="K808" s="1">
        <f t="shared" si="504"/>
        <v>13.8853503184713</v>
      </c>
      <c r="O808" s="1">
        <f t="shared" si="505"/>
        <v>25.5047457627119</v>
      </c>
      <c r="W808" s="1">
        <f t="shared" si="506"/>
        <v>34.2105263157895</v>
      </c>
      <c r="AE808" s="1">
        <f t="shared" si="507"/>
        <v>41.7103501945525</v>
      </c>
      <c r="AJ808" s="1">
        <f t="shared" si="508"/>
        <v>4.47770114942529</v>
      </c>
      <c r="AN808" s="1">
        <f t="shared" si="509"/>
        <v>13.7465625</v>
      </c>
      <c r="AR808" s="1">
        <f t="shared" si="510"/>
        <v>25.3874782608696</v>
      </c>
      <c r="AV808" s="1">
        <f t="shared" si="511"/>
        <v>34.040404040404</v>
      </c>
      <c r="BA808" s="1">
        <f t="shared" si="512"/>
        <v>41.5983606557377</v>
      </c>
    </row>
    <row r="809" spans="7:53">
      <c r="G809" s="1">
        <f t="shared" si="503"/>
        <v>4.55066666666667</v>
      </c>
      <c r="K809" s="1">
        <f t="shared" si="504"/>
        <v>13.8888888888889</v>
      </c>
      <c r="O809" s="1">
        <f t="shared" si="505"/>
        <v>25.459381443299</v>
      </c>
      <c r="W809" s="1">
        <f t="shared" si="506"/>
        <v>34.2857142857143</v>
      </c>
      <c r="AE809" s="1">
        <f t="shared" si="507"/>
        <v>41.816442687747</v>
      </c>
      <c r="AJ809" s="1">
        <f t="shared" si="508"/>
        <v>4.45173913043478</v>
      </c>
      <c r="AN809" s="1">
        <f t="shared" si="509"/>
        <v>13.7569230769231</v>
      </c>
      <c r="AR809" s="1">
        <f t="shared" si="510"/>
        <v>25.3878431372549</v>
      </c>
      <c r="AV809" s="1">
        <f t="shared" si="511"/>
        <v>34.2105263157895</v>
      </c>
      <c r="BA809" s="1">
        <f t="shared" si="512"/>
        <v>41.673640167364</v>
      </c>
    </row>
    <row r="810" spans="7:53">
      <c r="G810" s="1">
        <f t="shared" si="503"/>
        <v>4.61849056603774</v>
      </c>
      <c r="K810" s="1">
        <f t="shared" si="504"/>
        <v>13.8953488372093</v>
      </c>
      <c r="O810" s="1">
        <f t="shared" si="505"/>
        <v>25.5345945945946</v>
      </c>
      <c r="W810" s="1">
        <f t="shared" si="506"/>
        <v>34.3478260869565</v>
      </c>
      <c r="AE810" s="1">
        <f t="shared" si="507"/>
        <v>41.9087804878049</v>
      </c>
      <c r="AJ810" s="1">
        <f t="shared" si="508"/>
        <v>4.46174757281553</v>
      </c>
      <c r="AN810" s="1">
        <f t="shared" si="509"/>
        <v>13.8026865671642</v>
      </c>
      <c r="AR810" s="1">
        <f t="shared" si="510"/>
        <v>25.3883146067416</v>
      </c>
      <c r="AV810" s="1">
        <f t="shared" si="511"/>
        <v>34.1818181818182</v>
      </c>
      <c r="BA810" s="1">
        <f t="shared" si="512"/>
        <v>41.7748917748918</v>
      </c>
    </row>
    <row r="814" spans="6:55">
      <c r="F814" s="1" t="s">
        <v>78</v>
      </c>
      <c r="G814" s="1">
        <f>AVERAGE(G745:G747)</f>
        <v>5.02388321230426</v>
      </c>
      <c r="H814" s="1">
        <f>STDEVA(G745:G747)</f>
        <v>0.0657973405523945</v>
      </c>
      <c r="I814" s="1" t="str">
        <f>I846</f>
        <v>c</v>
      </c>
      <c r="K814" s="1">
        <f>AVERAGE(K745:K747)</f>
        <v>13.6225273964307</v>
      </c>
      <c r="L814" s="1">
        <f>STDEVA(K745:K747)</f>
        <v>0.30991040304056</v>
      </c>
      <c r="M814" s="1" t="str">
        <f>M846</f>
        <v>cd</v>
      </c>
      <c r="O814" s="1">
        <f>AVERAGE(O745:O747)</f>
        <v>24.8862978600347</v>
      </c>
      <c r="P814" s="1">
        <f>STDEVA(O745:O747)</f>
        <v>0.0310067456023308</v>
      </c>
      <c r="Q814" s="1" t="str">
        <f>Q846</f>
        <v>g</v>
      </c>
      <c r="W814" s="1">
        <f>AVERAGE(W745:W747)</f>
        <v>32.5434774352464</v>
      </c>
      <c r="X814" s="1">
        <f>STDEVA(W745:W747)</f>
        <v>0.0844733896684342</v>
      </c>
      <c r="Y814" s="1" t="str">
        <f>Y846</f>
        <v>gh</v>
      </c>
      <c r="AE814" s="1">
        <f>AVERAGE(AE745:AE747)</f>
        <v>40.0716054041609</v>
      </c>
      <c r="AF814" s="1">
        <f>STDEVA(AE745:AE747)</f>
        <v>0.683691200754264</v>
      </c>
      <c r="AG814" s="1" t="str">
        <f>AG846</f>
        <v>c</v>
      </c>
      <c r="AJ814" s="1">
        <f>AVERAGE(AJ745:AJ747)</f>
        <v>4.92537405335068</v>
      </c>
      <c r="AK814" s="1">
        <f>STDEVA(AJ745:AJ747)</f>
        <v>0.090147089203004</v>
      </c>
      <c r="AL814" s="1" t="str">
        <f>AL846</f>
        <v>de</v>
      </c>
      <c r="AN814" s="1">
        <f>AVERAGE(AN745:AN747)</f>
        <v>13.5187308990728</v>
      </c>
      <c r="AO814" s="1">
        <f>STDEVA(AN745:AN747)</f>
        <v>0.287229518296682</v>
      </c>
      <c r="AP814" s="1" t="str">
        <f>AP846</f>
        <v>de</v>
      </c>
      <c r="AR814" s="1">
        <f>AVERAGE(AR745:AR747)</f>
        <v>24.8200678397286</v>
      </c>
      <c r="AS814" s="1">
        <f>STDEVA(AR745:AR747)</f>
        <v>0.0111700202599634</v>
      </c>
      <c r="AT814" s="1" t="str">
        <f>AT846</f>
        <v>fgh</v>
      </c>
      <c r="AV814" s="1">
        <f>AVERAGE(AV745:AV747)</f>
        <v>32.5022256028848</v>
      </c>
      <c r="AW814" s="1">
        <f>STDEVA(AV745:AV747)</f>
        <v>0.137953206215479</v>
      </c>
      <c r="AX814" s="1" t="str">
        <f>AX846</f>
        <v>gh</v>
      </c>
      <c r="BA814" s="1">
        <f>AVERAGE(BA745:BA747)</f>
        <v>39.9426385083507</v>
      </c>
      <c r="BB814" s="1">
        <f>STDEVA(BA745:BA747)</f>
        <v>0.6910783823153</v>
      </c>
      <c r="BC814" s="1" t="str">
        <f>BC846</f>
        <v>c</v>
      </c>
    </row>
    <row r="815" spans="6:55">
      <c r="F815" s="1" t="s">
        <v>81</v>
      </c>
      <c r="G815" s="1">
        <f>AVERAGE(G748:G750)</f>
        <v>5.07003428853929</v>
      </c>
      <c r="H815" s="1">
        <f>STDEVA(G748:G750)</f>
        <v>0.0887057108671077</v>
      </c>
      <c r="I815" s="1" t="str">
        <f>I847</f>
        <v>c</v>
      </c>
      <c r="K815" s="1">
        <f>AVERAGE(K748:K750)</f>
        <v>13.4577250185391</v>
      </c>
      <c r="L815" s="1">
        <f>STDEVA(K748:K750)</f>
        <v>0.36576695509963</v>
      </c>
      <c r="M815" s="1" t="str">
        <f>M847</f>
        <v>d</v>
      </c>
      <c r="O815" s="1">
        <f>AVERAGE(O748:O750)</f>
        <v>24.8521239257358</v>
      </c>
      <c r="P815" s="1">
        <f>STDEVA(O748:O750)</f>
        <v>0.103660042484376</v>
      </c>
      <c r="Q815" s="1" t="str">
        <f>Q847</f>
        <v>g</v>
      </c>
      <c r="W815" s="1">
        <f>AVERAGE(W748:W750)</f>
        <v>32.3534932379821</v>
      </c>
      <c r="X815" s="1">
        <f>STDEVA(W748:W750)</f>
        <v>0.0887150441841989</v>
      </c>
      <c r="Y815" s="1" t="str">
        <f>Y847</f>
        <v>h</v>
      </c>
      <c r="AE815" s="1">
        <f>AVERAGE(AE748:AE750)</f>
        <v>40.4551194338633</v>
      </c>
      <c r="AF815" s="1">
        <f>STDEVA(AE748:AE750)</f>
        <v>0.338382291568776</v>
      </c>
      <c r="AG815" s="1" t="str">
        <f>AG847</f>
        <v>c</v>
      </c>
      <c r="AJ815" s="1">
        <f>AVERAGE(AJ748:AJ750)</f>
        <v>4.93013182946134</v>
      </c>
      <c r="AK815" s="1">
        <f>STDEVA(AJ748:AJ750)</f>
        <v>0.0566810644082079</v>
      </c>
      <c r="AL815" s="1" t="str">
        <f>AL847</f>
        <v>de</v>
      </c>
      <c r="AN815" s="1">
        <f>AVERAGE(AN748:AN750)</f>
        <v>13.3496320314053</v>
      </c>
      <c r="AO815" s="1">
        <f>STDEVA(AN748:AN750)</f>
        <v>0.401669499678392</v>
      </c>
      <c r="AP815" s="1" t="str">
        <f>AP847</f>
        <v>e</v>
      </c>
      <c r="AR815" s="1">
        <f>AVERAGE(AR748:AR750)</f>
        <v>24.7380030692224</v>
      </c>
      <c r="AS815" s="1">
        <f>STDEVA(AR748:AR750)</f>
        <v>0.060496850195203</v>
      </c>
      <c r="AT815" s="1" t="str">
        <f>AT847</f>
        <v>gh</v>
      </c>
      <c r="AV815" s="1">
        <f>AVERAGE(AV748:AV750)</f>
        <v>32.2756929035144</v>
      </c>
      <c r="AW815" s="1">
        <f>STDEVA(AV748:AV750)</f>
        <v>0.137534016886794</v>
      </c>
      <c r="AX815" s="1" t="str">
        <f>AX847</f>
        <v>h</v>
      </c>
      <c r="BA815" s="1">
        <f>AVERAGE(BA748:BA750)</f>
        <v>40.3319151257296</v>
      </c>
      <c r="BB815" s="1">
        <f>STDEVA(BA748:BA750)</f>
        <v>0.318446035629754</v>
      </c>
      <c r="BC815" s="1" t="str">
        <f>BC847</f>
        <v>c</v>
      </c>
    </row>
    <row r="816" spans="6:53">
      <c r="F816" s="1" t="s">
        <v>101</v>
      </c>
      <c r="G816" s="1">
        <f>AVERAGE(G745:G750)</f>
        <v>5.04695875042178</v>
      </c>
      <c r="K816" s="1">
        <f>AVERAGE(K745:K750)</f>
        <v>13.5401262074849</v>
      </c>
      <c r="O816" s="1">
        <f>AVERAGE(O745:O750)</f>
        <v>24.8692108928852</v>
      </c>
      <c r="W816" s="1">
        <f>AVERAGE(W745:W750)</f>
        <v>32.4484853366143</v>
      </c>
      <c r="AE816" s="1">
        <f>AVERAGE(AE745:AE750)</f>
        <v>40.2633624190121</v>
      </c>
      <c r="AJ816" s="1">
        <f>AVERAGE(AJ745:AJ750)</f>
        <v>4.92775294140601</v>
      </c>
      <c r="AN816" s="1">
        <f>AVERAGE(AN745:AN750)</f>
        <v>13.434181465239</v>
      </c>
      <c r="AR816" s="1">
        <f>AVERAGE(AR745:AR750)</f>
        <v>24.7790354544755</v>
      </c>
      <c r="AV816" s="1">
        <f>AVERAGE(AV745:AV750)</f>
        <v>32.3889592531996</v>
      </c>
      <c r="BA816" s="1">
        <f>AVERAGE(BA745:BA750)</f>
        <v>40.1372768170402</v>
      </c>
    </row>
    <row r="817" spans="6:55">
      <c r="F817" s="1" t="s">
        <v>80</v>
      </c>
      <c r="G817" s="1">
        <f>AVERAGE(G751:G753)</f>
        <v>4.99913360611991</v>
      </c>
      <c r="H817" s="1">
        <f>STDEVA(G751:G753)</f>
        <v>0.106896580634907</v>
      </c>
      <c r="I817" s="1" t="str">
        <f t="shared" ref="I817:I819" si="513">I848</f>
        <v>c</v>
      </c>
      <c r="K817" s="1">
        <f>AVERAGE(K751:K753)</f>
        <v>13.5137683863177</v>
      </c>
      <c r="L817" s="1">
        <f>STDEVA(K751:K753)</f>
        <v>0.250675413714947</v>
      </c>
      <c r="M817" s="1" t="str">
        <f t="shared" ref="M817:M819" si="514">M848</f>
        <v>cd</v>
      </c>
      <c r="O817" s="1">
        <f>AVERAGE(O751:O753)</f>
        <v>24.2401150326797</v>
      </c>
      <c r="P817" s="1">
        <f>STDEVA(O751:O753)</f>
        <v>0.195112693324254</v>
      </c>
      <c r="Q817" s="1" t="str">
        <f t="shared" ref="Q817:Q819" si="515">Q848</f>
        <v>i</v>
      </c>
      <c r="W817" s="1">
        <f>AVERAGE(W751:W753)</f>
        <v>32.5354362359313</v>
      </c>
      <c r="X817" s="1">
        <f>STDEVA(W751:W753)</f>
        <v>0.0868955858536013</v>
      </c>
      <c r="Y817" s="1" t="str">
        <f t="shared" ref="Y817:Y819" si="516">Y848</f>
        <v>gh</v>
      </c>
      <c r="AE817" s="1">
        <f>AVERAGE(AE751:AE753)</f>
        <v>39.0148971845087</v>
      </c>
      <c r="AF817" s="1">
        <f>STDEVA(AE751:AE753)</f>
        <v>0.682279651471168</v>
      </c>
      <c r="AG817" s="1" t="str">
        <f t="shared" ref="AG817:AG819" si="517">AG848</f>
        <v>d</v>
      </c>
      <c r="AJ817" s="1">
        <f>AVERAGE(AJ751:AJ753)</f>
        <v>4.85344048922965</v>
      </c>
      <c r="AK817" s="1">
        <f>STDEVA(AJ751:AJ753)</f>
        <v>0.0980090354500687</v>
      </c>
      <c r="AL817" s="1" t="str">
        <f t="shared" ref="AL817:AL819" si="518">AL848</f>
        <v>e</v>
      </c>
      <c r="AN817" s="1">
        <f>AVERAGE(AN751:AN753)</f>
        <v>13.3737434859804</v>
      </c>
      <c r="AO817" s="1">
        <f>STDEVA(AN751:AN753)</f>
        <v>0.250016836122383</v>
      </c>
      <c r="AP817" s="1" t="str">
        <f t="shared" ref="AP817:AP819" si="519">AP848</f>
        <v>e</v>
      </c>
      <c r="AR817" s="1">
        <f>AVERAGE(AR751:AR753)</f>
        <v>24.1146915439536</v>
      </c>
      <c r="AS817" s="1">
        <f>STDEVA(AR751:AR753)</f>
        <v>0.179348008736416</v>
      </c>
      <c r="AT817" s="1" t="str">
        <f t="shared" ref="AT817:AT819" si="520">AT848</f>
        <v>k</v>
      </c>
      <c r="AV817" s="1">
        <f>AVERAGE(AV751:AV753)</f>
        <v>32.3836513830637</v>
      </c>
      <c r="AW817" s="1">
        <f>STDEVA(AV751:AV753)</f>
        <v>0.0581189471938367</v>
      </c>
      <c r="AX817" s="1" t="str">
        <f t="shared" ref="AX817:AX819" si="521">AX848</f>
        <v>gh</v>
      </c>
      <c r="BA817" s="1">
        <f>AVERAGE(BA751:BA753)</f>
        <v>38.891366711153</v>
      </c>
      <c r="BB817" s="1">
        <f>STDEVA(BA751:BA753)</f>
        <v>0.658149137002304</v>
      </c>
      <c r="BC817" s="1" t="str">
        <f t="shared" ref="BC817:BC819" si="522">BC848</f>
        <v>d</v>
      </c>
    </row>
    <row r="818" spans="6:55">
      <c r="F818" s="1" t="s">
        <v>81</v>
      </c>
      <c r="G818" s="1">
        <f>AVERAGE(G754:G756)</f>
        <v>5.08605388123737</v>
      </c>
      <c r="H818" s="1">
        <f>STDEVA(G754:G756)</f>
        <v>0.120363748373841</v>
      </c>
      <c r="I818" s="1" t="str">
        <f t="shared" si="513"/>
        <v>c</v>
      </c>
      <c r="K818" s="1">
        <f>AVERAGE(K754:K756)</f>
        <v>13.4672739541161</v>
      </c>
      <c r="L818" s="1">
        <f>STDEVA(K754:K756)</f>
        <v>0.262683185456938</v>
      </c>
      <c r="M818" s="1" t="str">
        <f t="shared" si="514"/>
        <v>d</v>
      </c>
      <c r="O818" s="1">
        <f>AVERAGE(O754:O756)</f>
        <v>24.0465532879819</v>
      </c>
      <c r="P818" s="1">
        <f>STDEVA(O754:O756)</f>
        <v>0.128184500987312</v>
      </c>
      <c r="Q818" s="1" t="str">
        <f t="shared" si="515"/>
        <v>j</v>
      </c>
      <c r="W818" s="1">
        <f>AVERAGE(W754:W756)</f>
        <v>31.7048755841859</v>
      </c>
      <c r="X818" s="1">
        <f>STDEVA(W754:W756)</f>
        <v>0.369374284038317</v>
      </c>
      <c r="Y818" s="1" t="str">
        <f t="shared" si="516"/>
        <v>i</v>
      </c>
      <c r="AE818" s="1">
        <f>AVERAGE(AE754:AE756)</f>
        <v>37.7332866678102</v>
      </c>
      <c r="AF818" s="1">
        <f>STDEVA(AE754:AE756)</f>
        <v>0.238862274325928</v>
      </c>
      <c r="AG818" s="1" t="str">
        <f t="shared" si="517"/>
        <v>ef</v>
      </c>
      <c r="AJ818" s="1">
        <f>AVERAGE(AJ754:AJ756)</f>
        <v>4.9513072588484</v>
      </c>
      <c r="AK818" s="1">
        <f>STDEVA(AJ754:AJ756)</f>
        <v>0.0954998262169847</v>
      </c>
      <c r="AL818" s="1" t="str">
        <f t="shared" si="518"/>
        <v>de</v>
      </c>
      <c r="AN818" s="1">
        <f>AVERAGE(AN754:AN756)</f>
        <v>13.3611282141187</v>
      </c>
      <c r="AO818" s="1">
        <f>STDEVA(AN754:AN756)</f>
        <v>0.255272728128405</v>
      </c>
      <c r="AP818" s="1" t="str">
        <f t="shared" si="519"/>
        <v>e</v>
      </c>
      <c r="AR818" s="1">
        <f>AVERAGE(AR754:AR756)</f>
        <v>23.9296996743157</v>
      </c>
      <c r="AS818" s="1">
        <f>STDEVA(AR754:AR756)</f>
        <v>0.0947312750068864</v>
      </c>
      <c r="AT818" s="1" t="str">
        <f t="shared" si="520"/>
        <v>l</v>
      </c>
      <c r="AV818" s="1">
        <f>AVERAGE(AV754:AV756)</f>
        <v>31.5717014661106</v>
      </c>
      <c r="AW818" s="1">
        <f>STDEVA(AV754:AV756)</f>
        <v>0.403090361903713</v>
      </c>
      <c r="AX818" s="1" t="str">
        <f t="shared" si="521"/>
        <v>i</v>
      </c>
      <c r="BA818" s="1">
        <f>AVERAGE(BA754:BA756)</f>
        <v>37.6252421265843</v>
      </c>
      <c r="BB818" s="1">
        <f>STDEVA(BA754:BA756)</f>
        <v>0.22238132852746</v>
      </c>
      <c r="BC818" s="1" t="str">
        <f t="shared" si="522"/>
        <v>ef</v>
      </c>
    </row>
    <row r="819" spans="6:55">
      <c r="F819" s="1" t="s">
        <v>82</v>
      </c>
      <c r="G819" s="1">
        <f>AVERAGE(G757:G759)</f>
        <v>5.67000826873385</v>
      </c>
      <c r="H819" s="1">
        <f>STDEVA(G757:G759)</f>
        <v>0.0714537865754401</v>
      </c>
      <c r="I819" s="1" t="str">
        <f t="shared" si="513"/>
        <v>a</v>
      </c>
      <c r="K819" s="1">
        <f>AVERAGE(K757:K759)</f>
        <v>13.5621576714675</v>
      </c>
      <c r="L819" s="1">
        <f>STDEVA(K757:K759)</f>
        <v>0.392795067104544</v>
      </c>
      <c r="M819" s="1" t="str">
        <f t="shared" si="514"/>
        <v>cd</v>
      </c>
      <c r="O819" s="1">
        <f>AVERAGE(O757:O759)</f>
        <v>22.4000686600221</v>
      </c>
      <c r="P819" s="1">
        <f>STDEVA(O757:O759)</f>
        <v>0.137617944062458</v>
      </c>
      <c r="Q819" s="1" t="str">
        <f t="shared" si="515"/>
        <v>l</v>
      </c>
      <c r="W819" s="1">
        <f>AVERAGE(W757:W759)</f>
        <v>29.3027045287443</v>
      </c>
      <c r="X819" s="1">
        <f>STDEVA(W757:W759)</f>
        <v>0.167049737831016</v>
      </c>
      <c r="Y819" s="1" t="str">
        <f t="shared" si="516"/>
        <v>j</v>
      </c>
      <c r="AE819" s="1">
        <f>AVERAGE(AE757:AE759)</f>
        <v>33.5643688151251</v>
      </c>
      <c r="AF819" s="1">
        <f>STDEVA(AE757:AE759)</f>
        <v>0.151664623020034</v>
      </c>
      <c r="AG819" s="1" t="str">
        <f t="shared" si="517"/>
        <v>g</v>
      </c>
      <c r="AJ819" s="1">
        <f>AVERAGE(AJ757:AJ759)</f>
        <v>5.53848597359736</v>
      </c>
      <c r="AK819" s="1">
        <f>STDEVA(AJ757:AJ759)</f>
        <v>0.0916498696672381</v>
      </c>
      <c r="AL819" s="1" t="str">
        <f t="shared" si="518"/>
        <v>b</v>
      </c>
      <c r="AN819" s="1">
        <f>AVERAGE(AN757:AN759)</f>
        <v>13.4617443732914</v>
      </c>
      <c r="AO819" s="1">
        <f>STDEVA(AN757:AN759)</f>
        <v>0.399315439514392</v>
      </c>
      <c r="AP819" s="1" t="str">
        <f t="shared" si="519"/>
        <v>de</v>
      </c>
      <c r="AR819" s="1">
        <f>AVERAGE(AR757:AR759)</f>
        <v>22.2462712720295</v>
      </c>
      <c r="AS819" s="1">
        <f>STDEVA(AR757:AR759)</f>
        <v>0.162970088258206</v>
      </c>
      <c r="AT819" s="1" t="str">
        <f t="shared" si="520"/>
        <v>n</v>
      </c>
      <c r="AV819" s="1">
        <f>AVERAGE(AV757:AV759)</f>
        <v>29.2410093402911</v>
      </c>
      <c r="AW819" s="1">
        <f>STDEVA(AV757:AV759)</f>
        <v>0.193962201307232</v>
      </c>
      <c r="AX819" s="1" t="str">
        <f t="shared" si="521"/>
        <v>j</v>
      </c>
      <c r="BA819" s="1">
        <f>AVERAGE(BA757:BA759)</f>
        <v>33.4267575005797</v>
      </c>
      <c r="BB819" s="1">
        <f>STDEVA(BA757:BA759)</f>
        <v>0.14671193827026</v>
      </c>
      <c r="BC819" s="1" t="str">
        <f t="shared" si="522"/>
        <v>g</v>
      </c>
    </row>
    <row r="820" spans="6:53">
      <c r="F820" s="1" t="s">
        <v>102</v>
      </c>
      <c r="G820" s="1">
        <f>AVERAGE(G751:G759)</f>
        <v>5.25173191869704</v>
      </c>
      <c r="K820" s="1">
        <f>AVERAGE(K751:K759)</f>
        <v>13.5144000039671</v>
      </c>
      <c r="O820" s="1">
        <f>AVERAGE(O751:O759)</f>
        <v>23.5622456602279</v>
      </c>
      <c r="W820" s="1">
        <f>AVERAGE(W751:W759)</f>
        <v>31.1810054496205</v>
      </c>
      <c r="AE820" s="1">
        <f>AVERAGE(AE751:AE759)</f>
        <v>36.770850889148</v>
      </c>
      <c r="AJ820" s="1">
        <f>AVERAGE(AJ751:AJ759)</f>
        <v>5.11441124055847</v>
      </c>
      <c r="AN820" s="1">
        <f>AVERAGE(AN751:AN759)</f>
        <v>13.3988720244635</v>
      </c>
      <c r="AR820" s="1">
        <f>AVERAGE(AR751:AR759)</f>
        <v>23.4302208300996</v>
      </c>
      <c r="AV820" s="1">
        <f>AVERAGE(AV751:AV759)</f>
        <v>31.0654540631551</v>
      </c>
      <c r="BA820" s="1">
        <f>AVERAGE(BA751:BA759)</f>
        <v>36.647788779439</v>
      </c>
    </row>
    <row r="821" spans="6:55">
      <c r="F821" s="1" t="s">
        <v>83</v>
      </c>
      <c r="G821" s="1">
        <f>AVERAGE(G760:G762)</f>
        <v>5.06358977806739</v>
      </c>
      <c r="H821" s="1">
        <f>STDEVA(G760:G762)</f>
        <v>0.0699235908789947</v>
      </c>
      <c r="I821" s="1" t="str">
        <f t="shared" ref="I821:I823" si="523">I851</f>
        <v>c</v>
      </c>
      <c r="K821" s="1">
        <f>AVERAGE(K760:K762)</f>
        <v>12.1921651955977</v>
      </c>
      <c r="L821" s="1">
        <f>STDEVA(K760:K762)</f>
        <v>0.157501041613564</v>
      </c>
      <c r="M821" s="1" t="str">
        <f t="shared" ref="M821:M823" si="524">M851</f>
        <v>e</v>
      </c>
      <c r="O821" s="1">
        <f>AVERAGE(O760:O762)</f>
        <v>23.2087382508559</v>
      </c>
      <c r="P821" s="1">
        <f>STDEVA(O760:O762)</f>
        <v>0.0397652831563395</v>
      </c>
      <c r="Q821" s="1" t="str">
        <f t="shared" ref="Q821:Q823" si="525">Q851</f>
        <v>k</v>
      </c>
      <c r="W821" s="1">
        <f>AVERAGE(W760:W762)</f>
        <v>31.5467514508101</v>
      </c>
      <c r="X821" s="1">
        <f>STDEVA(W760:W762)</f>
        <v>0.132017908998046</v>
      </c>
      <c r="Y821" s="1" t="str">
        <f t="shared" ref="Y821:Y823" si="526">Y851</f>
        <v>i</v>
      </c>
      <c r="AE821" s="1">
        <f>AVERAGE(AE760:AE762)</f>
        <v>38.2264952380952</v>
      </c>
      <c r="AF821" s="1">
        <f>STDEVA(AE760:AE762)</f>
        <v>0.595791941343297</v>
      </c>
      <c r="AG821" s="1" t="str">
        <f t="shared" ref="AG821:AG823" si="527">AG851</f>
        <v>e</v>
      </c>
      <c r="AJ821" s="1">
        <f>AVERAGE(AJ760:AJ762)</f>
        <v>4.94786985424666</v>
      </c>
      <c r="AK821" s="1">
        <f>STDEVA(AJ760:AJ762)</f>
        <v>0.0978448940832607</v>
      </c>
      <c r="AL821" s="1" t="str">
        <f t="shared" ref="AL821:AL823" si="528">AL851</f>
        <v>de</v>
      </c>
      <c r="AN821" s="1">
        <f>AVERAGE(AN760:AN762)</f>
        <v>12.0693140177792</v>
      </c>
      <c r="AO821" s="1">
        <f>STDEVA(AN760:AN762)</f>
        <v>0.173211020366006</v>
      </c>
      <c r="AP821" s="1" t="str">
        <f t="shared" ref="AP821:AP823" si="529">AP851</f>
        <v>f</v>
      </c>
      <c r="AR821" s="1">
        <f>AVERAGE(AR760:AR762)</f>
        <v>23.0927307560001</v>
      </c>
      <c r="AS821" s="1">
        <f>STDEVA(AR760:AR762)</f>
        <v>0.0531589785370521</v>
      </c>
      <c r="AT821" s="1" t="str">
        <f t="shared" ref="AT821:AT823" si="530">AT851</f>
        <v>m</v>
      </c>
      <c r="AV821" s="1">
        <f>AVERAGE(AV760:AV762)</f>
        <v>31.4330286241002</v>
      </c>
      <c r="AW821" s="1">
        <f>STDEVA(AV760:AV762)</f>
        <v>0.111728143376057</v>
      </c>
      <c r="AX821" s="1" t="str">
        <f t="shared" ref="AX821:AX823" si="531">AX851</f>
        <v>i</v>
      </c>
      <c r="BA821" s="1">
        <f>AVERAGE(BA760:BA762)</f>
        <v>38.0998980225237</v>
      </c>
      <c r="BB821" s="1">
        <f>STDEVA(BA760:BA762)</f>
        <v>0.588672407988116</v>
      </c>
      <c r="BC821" s="1" t="str">
        <f t="shared" ref="BC821:BC823" si="532">BC851</f>
        <v>e</v>
      </c>
    </row>
    <row r="822" spans="6:55">
      <c r="F822" s="1" t="s">
        <v>84</v>
      </c>
      <c r="G822" s="1">
        <f>AVERAGE(G763:G765)</f>
        <v>5.07811409469815</v>
      </c>
      <c r="H822" s="1">
        <f>STDEVA(G763:G765)</f>
        <v>0.141731757567338</v>
      </c>
      <c r="I822" s="1" t="str">
        <f t="shared" si="523"/>
        <v>c</v>
      </c>
      <c r="K822" s="1">
        <f>AVERAGE(K763:K765)</f>
        <v>14.1978110287969</v>
      </c>
      <c r="L822" s="1">
        <f>STDEVA(K763:K765)</f>
        <v>0.362496610151576</v>
      </c>
      <c r="M822" s="1" t="str">
        <f t="shared" si="524"/>
        <v>ab</v>
      </c>
      <c r="O822" s="1">
        <f>AVERAGE(O763:O765)</f>
        <v>24.8081555555556</v>
      </c>
      <c r="P822" s="1">
        <f>STDEVA(O763:O765)</f>
        <v>0.0698963147441602</v>
      </c>
      <c r="Q822" s="1" t="str">
        <f t="shared" si="525"/>
        <v>g</v>
      </c>
      <c r="W822" s="1">
        <f>AVERAGE(W763:W765)</f>
        <v>32.523920244958</v>
      </c>
      <c r="X822" s="1">
        <f>STDEVA(W763:W765)</f>
        <v>0.295715445639081</v>
      </c>
      <c r="Y822" s="1" t="str">
        <f t="shared" si="526"/>
        <v>gh</v>
      </c>
      <c r="AE822" s="1">
        <f>AVERAGE(AE763:AE765)</f>
        <v>40.2348244541788</v>
      </c>
      <c r="AF822" s="1">
        <f>STDEVA(AE763:AE765)</f>
        <v>0.306318726549944</v>
      </c>
      <c r="AG822" s="1" t="str">
        <f t="shared" si="527"/>
        <v>c</v>
      </c>
      <c r="AJ822" s="1">
        <f>AVERAGE(AJ763:AJ765)</f>
        <v>5.03281647739307</v>
      </c>
      <c r="AK822" s="1">
        <f>STDEVA(AJ763:AJ765)</f>
        <v>0.116480026088999</v>
      </c>
      <c r="AL822" s="1" t="str">
        <f t="shared" si="528"/>
        <v>d</v>
      </c>
      <c r="AN822" s="1">
        <f>AVERAGE(AN763:AN765)</f>
        <v>14.0639448291003</v>
      </c>
      <c r="AO822" s="1">
        <f>STDEVA(AN763:AN765)</f>
        <v>0.378409945072841</v>
      </c>
      <c r="AP822" s="1" t="str">
        <f t="shared" si="529"/>
        <v>abc</v>
      </c>
      <c r="AR822" s="1">
        <f>AVERAGE(AR763:AR765)</f>
        <v>24.6687475300198</v>
      </c>
      <c r="AS822" s="1">
        <f>STDEVA(AR763:AR765)</f>
        <v>0.0790522415036282</v>
      </c>
      <c r="AT822" s="1" t="str">
        <f t="shared" si="530"/>
        <v>h</v>
      </c>
      <c r="AV822" s="1">
        <f>AVERAGE(AV763:AV765)</f>
        <v>32.3941566963627</v>
      </c>
      <c r="AW822" s="1">
        <f>STDEVA(AV763:AV765)</f>
        <v>0.336037598305679</v>
      </c>
      <c r="AX822" s="1" t="str">
        <f t="shared" si="531"/>
        <v>gh</v>
      </c>
      <c r="BA822" s="1">
        <f>AVERAGE(BA763:BA765)</f>
        <v>40.1221100505537</v>
      </c>
      <c r="BB822" s="1">
        <f>STDEVA(BA763:BA765)</f>
        <v>0.307172596955949</v>
      </c>
      <c r="BC822" s="1" t="str">
        <f t="shared" si="532"/>
        <v>c</v>
      </c>
    </row>
    <row r="823" spans="6:55">
      <c r="F823" s="1" t="s">
        <v>85</v>
      </c>
      <c r="G823" s="1">
        <f>AVERAGE(G766:G768)</f>
        <v>5.75398540022069</v>
      </c>
      <c r="H823" s="1">
        <f>STDEVA(G766:G768)</f>
        <v>0.064493605392568</v>
      </c>
      <c r="I823" s="1" t="str">
        <f t="shared" si="523"/>
        <v>a</v>
      </c>
      <c r="K823" s="1">
        <f>AVERAGE(K766:K768)</f>
        <v>14.4190250608804</v>
      </c>
      <c r="L823" s="1">
        <f>STDEVA(K766:K768)</f>
        <v>0.121640425572055</v>
      </c>
      <c r="M823" s="1" t="str">
        <f t="shared" si="524"/>
        <v>a</v>
      </c>
      <c r="O823" s="1">
        <f>AVERAGE(O766:O768)</f>
        <v>24.9529394532651</v>
      </c>
      <c r="P823" s="1">
        <f>STDEVA(O766:O768)</f>
        <v>0.0401738742792726</v>
      </c>
      <c r="Q823" s="1" t="str">
        <f t="shared" si="525"/>
        <v>g</v>
      </c>
      <c r="W823" s="1">
        <f>AVERAGE(W766:W768)</f>
        <v>33.5755293043429</v>
      </c>
      <c r="X823" s="1">
        <f>STDEVA(W766:W768)</f>
        <v>0.313266839456277</v>
      </c>
      <c r="Y823" s="1" t="str">
        <f t="shared" si="526"/>
        <v>e</v>
      </c>
      <c r="AE823" s="1">
        <f>AVERAGE(AE766:AE768)</f>
        <v>38.2802869405068</v>
      </c>
      <c r="AF823" s="1">
        <f>STDEVA(AE766:AE768)</f>
        <v>0.610003998036348</v>
      </c>
      <c r="AG823" s="1" t="str">
        <f t="shared" si="527"/>
        <v>e</v>
      </c>
      <c r="AJ823" s="1">
        <f>AVERAGE(AJ766:AJ768)</f>
        <v>5.689377027425</v>
      </c>
      <c r="AK823" s="1">
        <f>STDEVA(AJ766:AJ768)</f>
        <v>0.145192304303103</v>
      </c>
      <c r="AL823" s="1" t="str">
        <f t="shared" si="528"/>
        <v>a</v>
      </c>
      <c r="AN823" s="1">
        <f>AVERAGE(AN766:AN768)</f>
        <v>14.3070497585462</v>
      </c>
      <c r="AO823" s="1">
        <f>STDEVA(AN766:AN768)</f>
        <v>0.155245998744714</v>
      </c>
      <c r="AP823" s="1" t="str">
        <f t="shared" si="529"/>
        <v>a</v>
      </c>
      <c r="AR823" s="1">
        <f>AVERAGE(AR766:AR768)</f>
        <v>24.8213944539773</v>
      </c>
      <c r="AS823" s="1">
        <f>STDEVA(AR766:AR768)</f>
        <v>0.0169831216299652</v>
      </c>
      <c r="AT823" s="1" t="str">
        <f t="shared" si="530"/>
        <v>fgh</v>
      </c>
      <c r="AV823" s="1">
        <f>AVERAGE(AV766:AV768)</f>
        <v>33.4861854626026</v>
      </c>
      <c r="AW823" s="1">
        <f>STDEVA(AV766:AV768)</f>
        <v>0.337288240530971</v>
      </c>
      <c r="AX823" s="1" t="str">
        <f t="shared" si="531"/>
        <v>e</v>
      </c>
      <c r="BA823" s="1">
        <f>AVERAGE(BA766:BA768)</f>
        <v>38.1517801740284</v>
      </c>
      <c r="BB823" s="1">
        <f>STDEVA(BA766:BA768)</f>
        <v>0.617890005039648</v>
      </c>
      <c r="BC823" s="1" t="str">
        <f t="shared" si="532"/>
        <v>e</v>
      </c>
    </row>
    <row r="824" spans="6:53">
      <c r="F824" s="1" t="s">
        <v>103</v>
      </c>
      <c r="G824" s="1">
        <f>AVERAGE(G760:G768)</f>
        <v>5.29856309099541</v>
      </c>
      <c r="K824" s="1">
        <f>AVERAGE(K760:K768)</f>
        <v>13.603000428425</v>
      </c>
      <c r="O824" s="1">
        <f>AVERAGE(O760:O768)</f>
        <v>24.3232777532255</v>
      </c>
      <c r="W824" s="1">
        <f>AVERAGE(W760:W768)</f>
        <v>32.5487336667037</v>
      </c>
      <c r="AE824" s="1">
        <f>AVERAGE(AE760:AE768)</f>
        <v>38.9138688775936</v>
      </c>
      <c r="AJ824" s="1">
        <f>AVERAGE(AJ760:AJ768)</f>
        <v>5.22335445302158</v>
      </c>
      <c r="AN824" s="1">
        <f>AVERAGE(AN760:AN768)</f>
        <v>13.4801028684752</v>
      </c>
      <c r="AR824" s="1">
        <f>AVERAGE(AR760:AR768)</f>
        <v>24.1942909133324</v>
      </c>
      <c r="AV824" s="1">
        <f>AVERAGE(AV760:AV768)</f>
        <v>32.4377902610218</v>
      </c>
      <c r="BA824" s="1">
        <f>AVERAGE(BA760:BA768)</f>
        <v>38.7912627490353</v>
      </c>
    </row>
    <row r="825" spans="6:55">
      <c r="F825" s="1" t="s">
        <v>86</v>
      </c>
      <c r="G825" s="1">
        <f>AVERAGE(G769:G771)</f>
        <v>5.02679166666667</v>
      </c>
      <c r="H825" s="1">
        <f>STDEVA(G769:G771)</f>
        <v>0.110182826285829</v>
      </c>
      <c r="I825" s="1" t="str">
        <f t="shared" ref="I825:I827" si="533">I854</f>
        <v>c</v>
      </c>
      <c r="K825" s="1">
        <f>AVERAGE(K769:K771)</f>
        <v>12.1760220768992</v>
      </c>
      <c r="L825" s="1">
        <f>STDEVA(K769:K771)</f>
        <v>0.305198036683335</v>
      </c>
      <c r="M825" s="1" t="str">
        <f t="shared" ref="M825:M827" si="534">M854</f>
        <v>e</v>
      </c>
      <c r="O825" s="1">
        <f>AVERAGE(O769:O771)</f>
        <v>23.092951513846</v>
      </c>
      <c r="P825" s="1">
        <f>STDEVA(O769:O771)</f>
        <v>0.104371281573767</v>
      </c>
      <c r="Q825" s="1" t="str">
        <f t="shared" ref="Q825:Q827" si="535">Q854</f>
        <v>k</v>
      </c>
      <c r="W825" s="1">
        <f>AVERAGE(W769:W771)</f>
        <v>31.5885740781414</v>
      </c>
      <c r="X825" s="1">
        <f>STDEVA(W769:W771)</f>
        <v>0.183160628531553</v>
      </c>
      <c r="Y825" s="1" t="str">
        <f t="shared" ref="Y825:Y827" si="536">Y854</f>
        <v>i</v>
      </c>
      <c r="AE825" s="1">
        <f>AVERAGE(AE769:AE771)</f>
        <v>37.5673125527632</v>
      </c>
      <c r="AF825" s="1">
        <f>STDEVA(AE769:AE771)</f>
        <v>0.350852876415425</v>
      </c>
      <c r="AG825" s="1" t="str">
        <f t="shared" ref="AG825:AG827" si="537">AG854</f>
        <v>f</v>
      </c>
      <c r="AJ825" s="1">
        <f>AVERAGE(AJ769:AJ771)</f>
        <v>4.88116036233198</v>
      </c>
      <c r="AK825" s="1">
        <f>STDEVA(AJ769:AJ771)</f>
        <v>0.100446439790015</v>
      </c>
      <c r="AL825" s="1" t="str">
        <f t="shared" ref="AL825:AL827" si="538">AL854</f>
        <v>de</v>
      </c>
      <c r="AN825" s="1">
        <f>AVERAGE(AN769:AN771)</f>
        <v>12.1175474764184</v>
      </c>
      <c r="AO825" s="1">
        <f>STDEVA(AN769:AN771)</f>
        <v>0.251965817639372</v>
      </c>
      <c r="AP825" s="1" t="str">
        <f t="shared" ref="AP825:AP827" si="539">AP854</f>
        <v>f</v>
      </c>
      <c r="AR825" s="1">
        <f>AVERAGE(AR769:AR771)</f>
        <v>23.0091205959996</v>
      </c>
      <c r="AS825" s="1">
        <f>STDEVA(AR769:AR771)</f>
        <v>0.051235398097852</v>
      </c>
      <c r="AT825" s="1" t="str">
        <f t="shared" ref="AT825:AT827" si="540">AT854</f>
        <v>m</v>
      </c>
      <c r="AV825" s="1">
        <f>AVERAGE(AV769:AV771)</f>
        <v>31.4631836134229</v>
      </c>
      <c r="AW825" s="1">
        <f>STDEVA(AV769:AV771)</f>
        <v>0.211857363403336</v>
      </c>
      <c r="AX825" s="1" t="str">
        <f t="shared" ref="AX825:AX827" si="541">AX854</f>
        <v>i</v>
      </c>
      <c r="BA825" s="1">
        <f>AVERAGE(BA769:BA771)</f>
        <v>37.4472673802651</v>
      </c>
      <c r="BB825" s="1">
        <f>STDEVA(BA769:BA771)</f>
        <v>0.364404722575677</v>
      </c>
      <c r="BC825" s="1" t="str">
        <f t="shared" ref="BC825:BC827" si="542">BC854</f>
        <v>f</v>
      </c>
    </row>
    <row r="826" spans="6:55">
      <c r="F826" s="1" t="s">
        <v>87</v>
      </c>
      <c r="G826" s="1">
        <f>AVERAGE(G772:G774)</f>
        <v>5.02050061050061</v>
      </c>
      <c r="H826" s="1">
        <f>STDEVA(G772:G774)</f>
        <v>0.0449301457091249</v>
      </c>
      <c r="I826" s="1" t="str">
        <f t="shared" si="533"/>
        <v>c</v>
      </c>
      <c r="K826" s="1">
        <f>AVERAGE(K772:K774)</f>
        <v>14.1962493134381</v>
      </c>
      <c r="L826" s="1">
        <f>STDEVA(K772:K774)</f>
        <v>0.0655492560591217</v>
      </c>
      <c r="M826" s="1" t="str">
        <f t="shared" si="534"/>
        <v>ab</v>
      </c>
      <c r="O826" s="1">
        <f>AVERAGE(O772:O774)</f>
        <v>24.4322333937531</v>
      </c>
      <c r="P826" s="1">
        <f>STDEVA(O772:O774)</f>
        <v>0.114334860853908</v>
      </c>
      <c r="Q826" s="1" t="str">
        <f t="shared" si="535"/>
        <v>h</v>
      </c>
      <c r="W826" s="1">
        <f>AVERAGE(W772:W774)</f>
        <v>32.4233695652174</v>
      </c>
      <c r="X826" s="1">
        <f>STDEVA(W772:W774)</f>
        <v>0.329619901250771</v>
      </c>
      <c r="Y826" s="1" t="str">
        <f t="shared" si="536"/>
        <v>h</v>
      </c>
      <c r="AE826" s="1">
        <f>AVERAGE(AE772:AE774)</f>
        <v>39.1279977714787</v>
      </c>
      <c r="AF826" s="1">
        <f>STDEVA(AE772:AE774)</f>
        <v>0.546458174725233</v>
      </c>
      <c r="AG826" s="1" t="str">
        <f t="shared" si="537"/>
        <v>d</v>
      </c>
      <c r="AJ826" s="1">
        <f>AVERAGE(AJ772:AJ774)</f>
        <v>4.91914322769709</v>
      </c>
      <c r="AK826" s="1">
        <f>STDEVA(AJ772:AJ774)</f>
        <v>0.122042411666121</v>
      </c>
      <c r="AL826" s="1" t="str">
        <f t="shared" si="538"/>
        <v>de</v>
      </c>
      <c r="AN826" s="1">
        <f>AVERAGE(AN772:AN774)</f>
        <v>14.1112649973306</v>
      </c>
      <c r="AO826" s="1">
        <f>STDEVA(AN772:AN774)</f>
        <v>0.0395795709523405</v>
      </c>
      <c r="AP826" s="1" t="str">
        <f t="shared" si="539"/>
        <v>ab</v>
      </c>
      <c r="AR826" s="1">
        <f>AVERAGE(AR772:AR774)</f>
        <v>24.2815572430523</v>
      </c>
      <c r="AS826" s="1">
        <f>STDEVA(AR772:AR774)</f>
        <v>0.10117186864229</v>
      </c>
      <c r="AT826" s="1" t="str">
        <f t="shared" si="540"/>
        <v>j</v>
      </c>
      <c r="AV826" s="1">
        <f>AVERAGE(AV772:AV774)</f>
        <v>32.3266580534022</v>
      </c>
      <c r="AW826" s="1">
        <f>STDEVA(AV772:AV774)</f>
        <v>0.309072130121621</v>
      </c>
      <c r="AX826" s="1" t="str">
        <f t="shared" si="541"/>
        <v>h</v>
      </c>
      <c r="BA826" s="1">
        <f>AVERAGE(BA772:BA774)</f>
        <v>39.0022210310619</v>
      </c>
      <c r="BB826" s="1">
        <f>STDEVA(BA772:BA774)</f>
        <v>0.545169346555554</v>
      </c>
      <c r="BC826" s="1" t="str">
        <f t="shared" si="542"/>
        <v>d</v>
      </c>
    </row>
    <row r="827" spans="6:55">
      <c r="F827" s="1" t="s">
        <v>88</v>
      </c>
      <c r="G827" s="1">
        <f>AVERAGE(G775:G777)</f>
        <v>5.32506361616679</v>
      </c>
      <c r="H827" s="1">
        <f>STDEVA(G775:G777)</f>
        <v>0.0391041286736103</v>
      </c>
      <c r="I827" s="1" t="str">
        <f t="shared" si="533"/>
        <v>b</v>
      </c>
      <c r="K827" s="1">
        <f>AVERAGE(K775:K777)</f>
        <v>14.3528171028171</v>
      </c>
      <c r="L827" s="1">
        <f>STDEVA(K775:K777)</f>
        <v>0.0662729588379999</v>
      </c>
      <c r="M827" s="1" t="str">
        <f t="shared" si="534"/>
        <v>a</v>
      </c>
      <c r="O827" s="1">
        <f>AVERAGE(O775:O777)</f>
        <v>24.9133950617284</v>
      </c>
      <c r="P827" s="1">
        <f>STDEVA(O775:O777)</f>
        <v>0.0705971815901185</v>
      </c>
      <c r="Q827" s="1" t="str">
        <f t="shared" si="535"/>
        <v>g</v>
      </c>
      <c r="W827" s="1">
        <f>AVERAGE(W775:W777)</f>
        <v>32.7939721097616</v>
      </c>
      <c r="X827" s="1">
        <f>STDEVA(W775:W777)</f>
        <v>0.116328449772761</v>
      </c>
      <c r="Y827" s="1" t="str">
        <f t="shared" si="536"/>
        <v>g</v>
      </c>
      <c r="AE827" s="1">
        <f>AVERAGE(AE775:AE777)</f>
        <v>38.9963722728892</v>
      </c>
      <c r="AF827" s="1">
        <f>STDEVA(AE775:AE777)</f>
        <v>0.281116257074161</v>
      </c>
      <c r="AG827" s="1" t="str">
        <f t="shared" si="537"/>
        <v>d</v>
      </c>
      <c r="AJ827" s="1">
        <f>AVERAGE(AJ775:AJ777)</f>
        <v>5.21128495852928</v>
      </c>
      <c r="AK827" s="1">
        <f>STDEVA(AJ775:AJ777)</f>
        <v>0.0271174055651652</v>
      </c>
      <c r="AL827" s="1" t="str">
        <f t="shared" si="538"/>
        <v>c</v>
      </c>
      <c r="AN827" s="1">
        <f>AVERAGE(AN775:AN777)</f>
        <v>14.2570033861413</v>
      </c>
      <c r="AO827" s="1">
        <f>STDEVA(AN775:AN777)</f>
        <v>0.0725237766731043</v>
      </c>
      <c r="AP827" s="1" t="str">
        <f t="shared" si="539"/>
        <v>a</v>
      </c>
      <c r="AR827" s="1">
        <f>AVERAGE(AR775:AR777)</f>
        <v>24.8098380407893</v>
      </c>
      <c r="AS827" s="1">
        <f>STDEVA(AR775:AR777)</f>
        <v>0.05036110235996</v>
      </c>
      <c r="AT827" s="1" t="str">
        <f t="shared" si="540"/>
        <v>gh</v>
      </c>
      <c r="AV827" s="1">
        <f>AVERAGE(AV775:AV777)</f>
        <v>32.6827493724539</v>
      </c>
      <c r="AW827" s="1">
        <f>STDEVA(AV775:AV777)</f>
        <v>0.1434115290077</v>
      </c>
      <c r="AX827" s="1" t="str">
        <f t="shared" si="541"/>
        <v>g</v>
      </c>
      <c r="BA827" s="1">
        <f>AVERAGE(BA775:BA777)</f>
        <v>38.864500175482</v>
      </c>
      <c r="BB827" s="1">
        <f>STDEVA(BA775:BA777)</f>
        <v>0.254180468815985</v>
      </c>
      <c r="BC827" s="1" t="str">
        <f t="shared" si="542"/>
        <v>d</v>
      </c>
    </row>
    <row r="828" spans="6:53">
      <c r="F828" s="1" t="s">
        <v>104</v>
      </c>
      <c r="G828" s="1">
        <f>AVERAGE(G769:G777)</f>
        <v>5.12411863111136</v>
      </c>
      <c r="K828" s="1">
        <f>AVERAGE(K769:K777)</f>
        <v>13.5750294977181</v>
      </c>
      <c r="O828" s="1">
        <f>AVERAGE(O769:O777)</f>
        <v>24.1461933231092</v>
      </c>
      <c r="W828" s="1">
        <f>AVERAGE(W769:W777)</f>
        <v>32.2686385843735</v>
      </c>
      <c r="AE828" s="1">
        <f>AVERAGE(AE769:AE777)</f>
        <v>38.5638941990437</v>
      </c>
      <c r="AJ828" s="1">
        <f>AVERAGE(AJ769:AJ777)</f>
        <v>5.00386284951945</v>
      </c>
      <c r="AN828" s="1">
        <f>AVERAGE(AN769:AN777)</f>
        <v>13.4952719532968</v>
      </c>
      <c r="AR828" s="1">
        <f>AVERAGE(AR769:AR777)</f>
        <v>24.0335052932804</v>
      </c>
      <c r="AV828" s="1">
        <f>AVERAGE(AV769:AV777)</f>
        <v>32.1575303464263</v>
      </c>
      <c r="BA828" s="1">
        <f>AVERAGE(BA769:BA777)</f>
        <v>38.437996195603</v>
      </c>
    </row>
    <row r="829" spans="6:55">
      <c r="F829" s="1" t="s">
        <v>78</v>
      </c>
      <c r="G829" s="1">
        <f>AVERAGE(G778:G780)</f>
        <v>4.38053368715907</v>
      </c>
      <c r="H829" s="1">
        <f>STDEVA(G778:G780)</f>
        <v>0.0703493013344158</v>
      </c>
      <c r="I829" s="1" t="str">
        <f>I857</f>
        <v>ef</v>
      </c>
      <c r="K829" s="1">
        <f>AVERAGE(K778:K780)</f>
        <v>13.8289573920276</v>
      </c>
      <c r="L829" s="1">
        <f>STDEVA(K778:K780)</f>
        <v>0.0293120617400879</v>
      </c>
      <c r="M829" s="1" t="str">
        <f>M857</f>
        <v>cd</v>
      </c>
      <c r="O829" s="1">
        <f>AVERAGE(O778:O780)</f>
        <v>25.4003228085046</v>
      </c>
      <c r="P829" s="1">
        <f>STDEVA(O778:O780)</f>
        <v>0.0443282863130655</v>
      </c>
      <c r="Q829" s="1" t="str">
        <f>Q857</f>
        <v>bc</v>
      </c>
      <c r="W829" s="1">
        <f>AVERAGE(W778:W780)</f>
        <v>34.5787970221061</v>
      </c>
      <c r="X829" s="1">
        <f>STDEVA(W778:W780)</f>
        <v>0.0935175391919172</v>
      </c>
      <c r="Y829" s="1" t="str">
        <f>Y857</f>
        <v>ab</v>
      </c>
      <c r="AE829" s="1">
        <f>AVERAGE(AE778:AE780)</f>
        <v>42.7656883247322</v>
      </c>
      <c r="AF829" s="1">
        <f>STDEVA(AE778:AE780)</f>
        <v>0.142693807852489</v>
      </c>
      <c r="AG829" s="1" t="str">
        <f>AG857</f>
        <v>a</v>
      </c>
      <c r="AJ829" s="1">
        <f>AVERAGE(AJ778:AJ780)</f>
        <v>4.23692299601833</v>
      </c>
      <c r="AK829" s="1">
        <f>STDEVA(AJ778:AJ780)</f>
        <v>0.107613614100133</v>
      </c>
      <c r="AL829" s="1" t="str">
        <f>AL857</f>
        <v>h</v>
      </c>
      <c r="AN829" s="1">
        <f>AVERAGE(AN778:AN780)</f>
        <v>13.6941605237198</v>
      </c>
      <c r="AO829" s="1">
        <f>STDEVA(AN778:AN780)</f>
        <v>0.0412673148716548</v>
      </c>
      <c r="AP829" s="1" t="str">
        <f>AP857</f>
        <v>cde</v>
      </c>
      <c r="AR829" s="1">
        <f>AVERAGE(AR778:AR780)</f>
        <v>25.2719049511877</v>
      </c>
      <c r="AS829" s="1">
        <f>STDEVA(AR778:AR780)</f>
        <v>0.0186012344842842</v>
      </c>
      <c r="AT829" s="1" t="str">
        <f>AT857</f>
        <v>bc</v>
      </c>
      <c r="AV829" s="1">
        <f>AVERAGE(AV778:AV780)</f>
        <v>34.4709244554091</v>
      </c>
      <c r="AW829" s="1">
        <f>STDEVA(AV778:AV780)</f>
        <v>0.0613454009922552</v>
      </c>
      <c r="AX829" s="1" t="str">
        <f>AX857</f>
        <v>ab</v>
      </c>
      <c r="BA829" s="1">
        <f>AVERAGE(BA778:BA780)</f>
        <v>42.6364183533496</v>
      </c>
      <c r="BB829" s="1">
        <f>STDEVA(BA778:BA780)</f>
        <v>0.13777455799046</v>
      </c>
      <c r="BC829" s="1" t="str">
        <f>BC857</f>
        <v>a</v>
      </c>
    </row>
    <row r="830" spans="6:55">
      <c r="F830" s="1" t="s">
        <v>81</v>
      </c>
      <c r="G830" s="1">
        <f>AVERAGE(G781:G783)</f>
        <v>4.32081130513322</v>
      </c>
      <c r="H830" s="1">
        <f>STDEVA(G781:G783)</f>
        <v>0.0449546706430129</v>
      </c>
      <c r="I830" s="1" t="str">
        <f>I858</f>
        <v>ef</v>
      </c>
      <c r="K830" s="1">
        <f>AVERAGE(K781:K783)</f>
        <v>13.8249784412684</v>
      </c>
      <c r="L830" s="1">
        <f>STDEVA(K781:K783)</f>
        <v>0.00999259210127931</v>
      </c>
      <c r="M830" s="1" t="str">
        <f>M858</f>
        <v>cd</v>
      </c>
      <c r="O830" s="1">
        <f>AVERAGE(O781:O783)</f>
        <v>25.3264931384217</v>
      </c>
      <c r="P830" s="1">
        <f>STDEVA(O781:O783)</f>
        <v>0.0982147226722308</v>
      </c>
      <c r="Q830" s="1" t="str">
        <f>Q858</f>
        <v>cd</v>
      </c>
      <c r="W830" s="1">
        <f>AVERAGE(W781:W783)</f>
        <v>34.4704099563122</v>
      </c>
      <c r="X830" s="1">
        <f>STDEVA(W781:W783)</f>
        <v>0.11689973258029</v>
      </c>
      <c r="Y830" s="1" t="str">
        <f>Y858</f>
        <v>ab</v>
      </c>
      <c r="AE830" s="1">
        <f>AVERAGE(AE781:AE783)</f>
        <v>42.6675548904602</v>
      </c>
      <c r="AF830" s="1">
        <f>STDEVA(AE781:AE783)</f>
        <v>0.145044610366525</v>
      </c>
      <c r="AG830" s="1" t="str">
        <f>AG858</f>
        <v>a</v>
      </c>
      <c r="AJ830" s="1">
        <f>AVERAGE(AJ781:AJ783)</f>
        <v>4.18502781901954</v>
      </c>
      <c r="AK830" s="1">
        <f>STDEVA(AJ781:AJ783)</f>
        <v>0.0628437625544125</v>
      </c>
      <c r="AL830" s="1" t="str">
        <f>AL858</f>
        <v>h</v>
      </c>
      <c r="AN830" s="1">
        <f>AVERAGE(AN781:AN783)</f>
        <v>13.7209765127314</v>
      </c>
      <c r="AO830" s="1">
        <f>STDEVA(AN781:AN783)</f>
        <v>0.0247141205249168</v>
      </c>
      <c r="AP830" s="1" t="str">
        <f>AP858</f>
        <v>cde</v>
      </c>
      <c r="AR830" s="1">
        <f>AVERAGE(AR781:AR783)</f>
        <v>25.1930672631646</v>
      </c>
      <c r="AS830" s="1">
        <f>STDEVA(AR781:AR783)</f>
        <v>0.0743700324703465</v>
      </c>
      <c r="AT830" s="1" t="str">
        <f>AT858</f>
        <v>cd</v>
      </c>
      <c r="AV830" s="1">
        <f>AVERAGE(AV781:AV783)</f>
        <v>34.3495375794446</v>
      </c>
      <c r="AW830" s="1">
        <f>STDEVA(AV781:AV783)</f>
        <v>0.124832550080142</v>
      </c>
      <c r="AX830" s="1" t="str">
        <f>AX858</f>
        <v>abc</v>
      </c>
      <c r="BA830" s="1">
        <f>AVERAGE(BA781:BA783)</f>
        <v>42.5533987313117</v>
      </c>
      <c r="BB830" s="1">
        <f>STDEVA(BA781:BA783)</f>
        <v>0.147326941152731</v>
      </c>
      <c r="BC830" s="1" t="str">
        <f>BC858</f>
        <v>a</v>
      </c>
    </row>
    <row r="831" spans="6:53">
      <c r="F831" s="1" t="s">
        <v>101</v>
      </c>
      <c r="G831" s="1">
        <f>AVERAGE(G778:G783)</f>
        <v>4.35067249614615</v>
      </c>
      <c r="K831" s="1">
        <f>AVERAGE(K778:K783)</f>
        <v>13.826967916648</v>
      </c>
      <c r="O831" s="1">
        <f>AVERAGE(O778:O783)</f>
        <v>25.3634079734631</v>
      </c>
      <c r="W831" s="1">
        <f>AVERAGE(W778:W783)</f>
        <v>34.5246034892091</v>
      </c>
      <c r="AE831" s="1">
        <f>AVERAGE(AE778:AE783)</f>
        <v>42.7166216075962</v>
      </c>
      <c r="AJ831" s="1">
        <f>AVERAGE(AJ778:AJ783)</f>
        <v>4.21097540751893</v>
      </c>
      <c r="AN831" s="1">
        <f>AVERAGE(AN778:AN783)</f>
        <v>13.7075685182256</v>
      </c>
      <c r="AR831" s="1">
        <f>AVERAGE(AR778:AR783)</f>
        <v>25.2324861071761</v>
      </c>
      <c r="AV831" s="1">
        <f>AVERAGE(AV778:AV783)</f>
        <v>34.4102310174268</v>
      </c>
      <c r="BA831" s="1">
        <f>AVERAGE(BA778:BA783)</f>
        <v>42.5949085423307</v>
      </c>
    </row>
    <row r="832" spans="6:55">
      <c r="F832" s="1" t="s">
        <v>80</v>
      </c>
      <c r="G832" s="1">
        <f>AVERAGE(G784:G786)</f>
        <v>4.31241461454935</v>
      </c>
      <c r="H832" s="1">
        <f>STDEVA(G784:G786)</f>
        <v>0.0358262070933927</v>
      </c>
      <c r="I832" s="1" t="str">
        <f t="shared" ref="I832:I834" si="543">I859</f>
        <v>f</v>
      </c>
      <c r="K832" s="1">
        <f>AVERAGE(K784:K786)</f>
        <v>13.8106575963719</v>
      </c>
      <c r="L832" s="1">
        <f>STDEVA(K784:K786)</f>
        <v>0.0610668163695921</v>
      </c>
      <c r="M832" s="1" t="str">
        <f t="shared" ref="M832:M834" si="544">M859</f>
        <v>cd</v>
      </c>
      <c r="O832" s="1">
        <f>AVERAGE(O784:O786)</f>
        <v>25.1480693171476</v>
      </c>
      <c r="P832" s="1">
        <f>STDEVA(O784:O786)</f>
        <v>0.113996048417197</v>
      </c>
      <c r="Q832" s="1" t="str">
        <f t="shared" ref="Q832:Q834" si="545">Q859</f>
        <v>e</v>
      </c>
      <c r="W832" s="1">
        <f>AVERAGE(W784:W786)</f>
        <v>34.7515160300548</v>
      </c>
      <c r="X832" s="1">
        <f>STDEVA(W784:W786)</f>
        <v>0.117038349389832</v>
      </c>
      <c r="Y832" s="1" t="str">
        <f t="shared" ref="Y832:Y834" si="546">Y859</f>
        <v>a</v>
      </c>
      <c r="AE832" s="1">
        <f>AVERAGE(AE784:AE786)</f>
        <v>42.6481590843726</v>
      </c>
      <c r="AF832" s="1">
        <f>STDEVA(AE784:AE786)</f>
        <v>0.147860555690275</v>
      </c>
      <c r="AG832" s="1" t="str">
        <f t="shared" ref="AG832:AG834" si="547">AG859</f>
        <v>a</v>
      </c>
      <c r="AJ832" s="1">
        <f>AVERAGE(AJ784:AJ786)</f>
        <v>4.20334969420854</v>
      </c>
      <c r="AK832" s="1">
        <f>STDEVA(AJ784:AJ786)</f>
        <v>0.0180626955693624</v>
      </c>
      <c r="AL832" s="1" t="str">
        <f t="shared" ref="AL832:AL834" si="548">AL859</f>
        <v>h</v>
      </c>
      <c r="AN832" s="1">
        <f>AVERAGE(AN784:AN786)</f>
        <v>13.7000837668401</v>
      </c>
      <c r="AO832" s="1">
        <f>STDEVA(AN784:AN786)</f>
        <v>0.0275009219003567</v>
      </c>
      <c r="AP832" s="1" t="str">
        <f t="shared" ref="AP832:AP834" si="549">AP859</f>
        <v>cde</v>
      </c>
      <c r="AR832" s="1">
        <f>AVERAGE(AR784:AR786)</f>
        <v>25.0824135573245</v>
      </c>
      <c r="AS832" s="1">
        <f>STDEVA(AR784:AR786)</f>
        <v>0.111601076936853</v>
      </c>
      <c r="AT832" s="1" t="str">
        <f t="shared" ref="AT832:AT834" si="550">AT859</f>
        <v>de</v>
      </c>
      <c r="AV832" s="1">
        <f>AVERAGE(AV784:AV786)</f>
        <v>34.6647838314505</v>
      </c>
      <c r="AW832" s="1">
        <f>STDEVA(AV784:AV786)</f>
        <v>0.119859337025075</v>
      </c>
      <c r="AX832" s="1" t="str">
        <f t="shared" ref="AX832:AX834" si="551">AX859</f>
        <v>a</v>
      </c>
      <c r="BA832" s="1">
        <f>AVERAGE(BA784:BA786)</f>
        <v>42.5329473203272</v>
      </c>
      <c r="BB832" s="1">
        <f>STDEVA(BA784:BA786)</f>
        <v>0.147178675080528</v>
      </c>
      <c r="BC832" s="1" t="str">
        <f t="shared" ref="BC832:BC834" si="552">BC859</f>
        <v>a</v>
      </c>
    </row>
    <row r="833" spans="6:55">
      <c r="F833" s="1" t="s">
        <v>81</v>
      </c>
      <c r="G833" s="1">
        <f>AVERAGE(G787:G789)</f>
        <v>4.37466653231438</v>
      </c>
      <c r="H833" s="1">
        <f>STDEVA(G787:G789)</f>
        <v>0.0119072484233822</v>
      </c>
      <c r="I833" s="1" t="str">
        <f t="shared" si="543"/>
        <v>ef</v>
      </c>
      <c r="K833" s="1">
        <f>AVERAGE(K787:K789)</f>
        <v>13.8098220787339</v>
      </c>
      <c r="L833" s="1">
        <f>STDEVA(K787:K789)</f>
        <v>0.0466419910618906</v>
      </c>
      <c r="M833" s="1" t="str">
        <f t="shared" si="544"/>
        <v>cd</v>
      </c>
      <c r="O833" s="1">
        <f>AVERAGE(O787:O789)</f>
        <v>24.966434656064</v>
      </c>
      <c r="P833" s="1">
        <f>STDEVA(O787:O789)</f>
        <v>0.0261912088854909</v>
      </c>
      <c r="Q833" s="1" t="str">
        <f t="shared" si="545"/>
        <v>fg</v>
      </c>
      <c r="W833" s="1">
        <f>AVERAGE(W787:W789)</f>
        <v>34.3846163227646</v>
      </c>
      <c r="X833" s="1">
        <f>STDEVA(W787:W789)</f>
        <v>0.22695509318672</v>
      </c>
      <c r="Y833" s="1" t="str">
        <f t="shared" si="546"/>
        <v>bc</v>
      </c>
      <c r="AE833" s="1">
        <f>AVERAGE(AE787:AE789)</f>
        <v>42.1170140501316</v>
      </c>
      <c r="AF833" s="1">
        <f>STDEVA(AE787:AE789)</f>
        <v>0.128608909021062</v>
      </c>
      <c r="AG833" s="1" t="str">
        <f t="shared" si="547"/>
        <v>ab</v>
      </c>
      <c r="AJ833" s="1">
        <f>AVERAGE(AJ787:AJ789)</f>
        <v>4.25576447850557</v>
      </c>
      <c r="AK833" s="1">
        <f>STDEVA(AJ787:AJ789)</f>
        <v>0.038097648089641</v>
      </c>
      <c r="AL833" s="1" t="str">
        <f t="shared" si="548"/>
        <v>h</v>
      </c>
      <c r="AN833" s="1">
        <f>AVERAGE(AN787:AN789)</f>
        <v>13.6964496004187</v>
      </c>
      <c r="AO833" s="1">
        <f>STDEVA(AN787:AN789)</f>
        <v>0.0426111950559755</v>
      </c>
      <c r="AP833" s="1" t="str">
        <f t="shared" si="549"/>
        <v>cde</v>
      </c>
      <c r="AR833" s="1">
        <f>AVERAGE(AR787:AR789)</f>
        <v>24.8334542976403</v>
      </c>
      <c r="AS833" s="1">
        <f>STDEVA(AR787:AR789)</f>
        <v>0.0436719554328659</v>
      </c>
      <c r="AT833" s="1" t="str">
        <f t="shared" si="550"/>
        <v>fg</v>
      </c>
      <c r="AV833" s="1">
        <f>AVERAGE(AV787:AV789)</f>
        <v>34.2631934700128</v>
      </c>
      <c r="AW833" s="1">
        <f>STDEVA(AV787:AV789)</f>
        <v>0.198909230006978</v>
      </c>
      <c r="AX833" s="1" t="str">
        <f t="shared" si="551"/>
        <v>bcd</v>
      </c>
      <c r="BA833" s="1">
        <f>AVERAGE(BA787:BA789)</f>
        <v>41.991767990307</v>
      </c>
      <c r="BB833" s="1">
        <f>STDEVA(BA787:BA789)</f>
        <v>0.141965345772304</v>
      </c>
      <c r="BC833" s="1" t="str">
        <f t="shared" si="552"/>
        <v>ab</v>
      </c>
    </row>
    <row r="834" spans="6:55">
      <c r="F834" s="1" t="s">
        <v>82</v>
      </c>
      <c r="G834" s="1">
        <f>AVERAGE(G790:G792)</f>
        <v>4.63860356896382</v>
      </c>
      <c r="H834" s="1">
        <f>STDEVA(G790:G792)</f>
        <v>0.0446590125607076</v>
      </c>
      <c r="I834" s="1" t="str">
        <f t="shared" si="543"/>
        <v>d</v>
      </c>
      <c r="K834" s="1">
        <f>AVERAGE(K790:K792)</f>
        <v>13.7003962003962</v>
      </c>
      <c r="L834" s="1">
        <f>STDEVA(K790:K792)</f>
        <v>0.0864872730743627</v>
      </c>
      <c r="M834" s="1" t="str">
        <f t="shared" si="544"/>
        <v>cd</v>
      </c>
      <c r="O834" s="1">
        <f>AVERAGE(O790:O792)</f>
        <v>24.5552367452063</v>
      </c>
      <c r="P834" s="1">
        <f>STDEVA(O790:O792)</f>
        <v>0.0818975895295569</v>
      </c>
      <c r="Q834" s="1" t="str">
        <f t="shared" si="545"/>
        <v>h</v>
      </c>
      <c r="W834" s="1">
        <f>AVERAGE(W790:W792)</f>
        <v>33.1783657720689</v>
      </c>
      <c r="X834" s="1">
        <f>STDEVA(W790:W792)</f>
        <v>0.0704362108809598</v>
      </c>
      <c r="Y834" s="1" t="str">
        <f t="shared" si="546"/>
        <v>f</v>
      </c>
      <c r="AE834" s="1">
        <f>AVERAGE(AE790:AE792)</f>
        <v>40.1501491718391</v>
      </c>
      <c r="AF834" s="1">
        <f>STDEVA(AE790:AE792)</f>
        <v>0.126821205855102</v>
      </c>
      <c r="AG834" s="1" t="str">
        <f t="shared" si="547"/>
        <v>c</v>
      </c>
      <c r="AJ834" s="1">
        <f>AVERAGE(AJ790:AJ792)</f>
        <v>4.53987139378065</v>
      </c>
      <c r="AK834" s="1">
        <f>STDEVA(AJ790:AJ792)</f>
        <v>0.107285340184827</v>
      </c>
      <c r="AL834" s="1" t="str">
        <f t="shared" si="548"/>
        <v>f</v>
      </c>
      <c r="AN834" s="1">
        <f>AVERAGE(AN790:AN792)</f>
        <v>13.5688709082032</v>
      </c>
      <c r="AO834" s="1">
        <f>STDEVA(AN790:AN792)</f>
        <v>0.136098811358477</v>
      </c>
      <c r="AP834" s="1" t="str">
        <f t="shared" si="549"/>
        <v>de</v>
      </c>
      <c r="AR834" s="1">
        <f>AVERAGE(AR790:AR792)</f>
        <v>24.436871756259</v>
      </c>
      <c r="AS834" s="1">
        <f>STDEVA(AR790:AR792)</f>
        <v>0.105177683704498</v>
      </c>
      <c r="AT834" s="1" t="str">
        <f t="shared" si="550"/>
        <v>i</v>
      </c>
      <c r="AV834" s="1">
        <f>AVERAGE(AV790:AV792)</f>
        <v>33.0656153404779</v>
      </c>
      <c r="AW834" s="1">
        <f>STDEVA(AV790:AV792)</f>
        <v>0.0899177448766365</v>
      </c>
      <c r="AX834" s="1" t="str">
        <f t="shared" si="551"/>
        <v>f</v>
      </c>
      <c r="BA834" s="1">
        <f>AVERAGE(BA790:BA792)</f>
        <v>40.0291016839293</v>
      </c>
      <c r="BB834" s="1">
        <f>STDEVA(BA790:BA792)</f>
        <v>0.135699557118475</v>
      </c>
      <c r="BC834" s="1" t="str">
        <f t="shared" si="552"/>
        <v>c</v>
      </c>
    </row>
    <row r="835" spans="6:53">
      <c r="F835" s="1" t="s">
        <v>102</v>
      </c>
      <c r="G835" s="1">
        <f>AVERAGE(G784:G792)</f>
        <v>4.44189490527585</v>
      </c>
      <c r="K835" s="1">
        <f>AVERAGE(K784:K792)</f>
        <v>13.773625291834</v>
      </c>
      <c r="O835" s="1">
        <f>AVERAGE(O784:O792)</f>
        <v>24.889913572806</v>
      </c>
      <c r="W835" s="1">
        <f>AVERAGE(W784:W792)</f>
        <v>34.1048327082961</v>
      </c>
      <c r="AE835" s="1">
        <f>AVERAGE(AE784:AE792)</f>
        <v>41.6384407687811</v>
      </c>
      <c r="AJ835" s="1">
        <f>AVERAGE(AJ784:AJ792)</f>
        <v>4.33299518883159</v>
      </c>
      <c r="AN835" s="1">
        <f>AVERAGE(AN784:AN792)</f>
        <v>13.6551347584873</v>
      </c>
      <c r="AR835" s="1">
        <f>AVERAGE(AR784:AR792)</f>
        <v>24.7842465370746</v>
      </c>
      <c r="AV835" s="1">
        <f>AVERAGE(AV784:AV792)</f>
        <v>33.9978642139804</v>
      </c>
      <c r="BA835" s="1">
        <f>AVERAGE(BA784:BA792)</f>
        <v>41.5179389981878</v>
      </c>
    </row>
    <row r="836" spans="6:55">
      <c r="F836" s="1" t="s">
        <v>83</v>
      </c>
      <c r="G836" s="1">
        <f>AVERAGE(G793:G795)</f>
        <v>4.314263658068</v>
      </c>
      <c r="H836" s="1">
        <f>STDEVA(G793:G795)</f>
        <v>0.0742329770754985</v>
      </c>
      <c r="I836" s="1" t="str">
        <f t="shared" ref="I836:I838" si="553">I862</f>
        <v>f</v>
      </c>
      <c r="K836" s="1">
        <f>AVERAGE(K793:K795)</f>
        <v>13.8258252033947</v>
      </c>
      <c r="L836" s="1">
        <f>STDEVA(K793:K795)</f>
        <v>0.0265039712444357</v>
      </c>
      <c r="M836" s="1" t="str">
        <f t="shared" ref="M836:M838" si="554">M862</f>
        <v>cd</v>
      </c>
      <c r="O836" s="1">
        <f>AVERAGE(O793:O795)</f>
        <v>25.2396781499075</v>
      </c>
      <c r="P836" s="1">
        <f>STDEVA(O793:O795)</f>
        <v>0.108518885202402</v>
      </c>
      <c r="Q836" s="1" t="str">
        <f t="shared" ref="Q836:Q838" si="555">Q862</f>
        <v>cde</v>
      </c>
      <c r="W836" s="1">
        <f>AVERAGE(W793:W795)</f>
        <v>34.3223467366277</v>
      </c>
      <c r="X836" s="1">
        <f>STDEVA(W793:W795)</f>
        <v>0.0220430940282715</v>
      </c>
      <c r="Y836" s="1" t="str">
        <f t="shared" ref="Y836:Y838" si="556">Y862</f>
        <v>bcd</v>
      </c>
      <c r="AE836" s="1">
        <f>AVERAGE(AE793:AE795)</f>
        <v>42.3432266326233</v>
      </c>
      <c r="AF836" s="1">
        <f>STDEVA(AE793:AE795)</f>
        <v>0.140108825107132</v>
      </c>
      <c r="AG836" s="1" t="str">
        <f t="shared" ref="AG836:AG838" si="557">AG862</f>
        <v>ab</v>
      </c>
      <c r="AJ836" s="1">
        <f>AVERAGE(AJ793:AJ795)</f>
        <v>4.22931974695174</v>
      </c>
      <c r="AK836" s="1">
        <f>STDEVA(AJ793:AJ795)</f>
        <v>0.0609827996748159</v>
      </c>
      <c r="AL836" s="1" t="str">
        <f t="shared" ref="AL836:AL838" si="558">AL862</f>
        <v>h</v>
      </c>
      <c r="AN836" s="1">
        <f>AVERAGE(AN793:AN795)</f>
        <v>13.6881821738994</v>
      </c>
      <c r="AO836" s="1">
        <f>STDEVA(AN793:AN795)</f>
        <v>0.0461495368640125</v>
      </c>
      <c r="AP836" s="1" t="str">
        <f t="shared" ref="AP836:AP838" si="559">AP862</f>
        <v>de</v>
      </c>
      <c r="AR836" s="1">
        <f>AVERAGE(AR793:AR795)</f>
        <v>25.1069934406679</v>
      </c>
      <c r="AS836" s="1">
        <f>STDEVA(AR793:AR795)</f>
        <v>0.104364871381957</v>
      </c>
      <c r="AT836" s="1" t="str">
        <f t="shared" ref="AT836:AT838" si="560">AT862</f>
        <v>de</v>
      </c>
      <c r="AV836" s="1">
        <f>AVERAGE(AV793:AV795)</f>
        <v>34.2087086692754</v>
      </c>
      <c r="AW836" s="1">
        <f>STDEVA(AV793:AV795)</f>
        <v>0.0627275664722859</v>
      </c>
      <c r="AX836" s="1" t="str">
        <f t="shared" ref="AX836:AX838" si="561">AX862</f>
        <v>bcd</v>
      </c>
      <c r="BA836" s="1">
        <f>AVERAGE(BA793:BA795)</f>
        <v>42.2166143188163</v>
      </c>
      <c r="BB836" s="1">
        <f>STDEVA(BA793:BA795)</f>
        <v>0.126602468218988</v>
      </c>
      <c r="BC836" s="1" t="str">
        <f t="shared" ref="BC836:BC838" si="562">BC862</f>
        <v>ab</v>
      </c>
    </row>
    <row r="837" spans="6:55">
      <c r="F837" s="1" t="s">
        <v>84</v>
      </c>
      <c r="G837" s="1">
        <f>AVERAGE(G796:G798)</f>
        <v>4.43094494949495</v>
      </c>
      <c r="H837" s="1">
        <f>STDEVA(G796:G798)</f>
        <v>0.0626936152626778</v>
      </c>
      <c r="I837" s="1" t="str">
        <f t="shared" si="553"/>
        <v>ef</v>
      </c>
      <c r="K837" s="1">
        <f>AVERAGE(K796:K798)</f>
        <v>13.8058741070988</v>
      </c>
      <c r="L837" s="1">
        <f>STDEVA(K796:K798)</f>
        <v>0.0157024904187276</v>
      </c>
      <c r="M837" s="1" t="str">
        <f t="shared" si="554"/>
        <v>cd</v>
      </c>
      <c r="O837" s="1">
        <f>AVERAGE(O796:O798)</f>
        <v>25.2262014921284</v>
      </c>
      <c r="P837" s="1">
        <f>STDEVA(O796:O798)</f>
        <v>0.158000811445976</v>
      </c>
      <c r="Q837" s="1" t="str">
        <f t="shared" si="555"/>
        <v>de</v>
      </c>
      <c r="W837" s="1">
        <f>AVERAGE(W796:W798)</f>
        <v>34.0531728694341</v>
      </c>
      <c r="X837" s="1">
        <f>STDEVA(W796:W798)</f>
        <v>0.00715927895064874</v>
      </c>
      <c r="Y837" s="1" t="str">
        <f t="shared" si="556"/>
        <v>d</v>
      </c>
      <c r="AE837" s="1">
        <f>AVERAGE(AE796:AE798)</f>
        <v>42.403604362263</v>
      </c>
      <c r="AF837" s="1">
        <f>STDEVA(AE796:AE798)</f>
        <v>0.278649574874918</v>
      </c>
      <c r="AG837" s="1" t="str">
        <f t="shared" si="557"/>
        <v>ab</v>
      </c>
      <c r="AJ837" s="1">
        <f>AVERAGE(AJ796:AJ798)</f>
        <v>4.32425309579427</v>
      </c>
      <c r="AK837" s="1">
        <f>STDEVA(AJ796:AJ798)</f>
        <v>0.0790656636240609</v>
      </c>
      <c r="AL837" s="1" t="str">
        <f t="shared" si="558"/>
        <v>gh</v>
      </c>
      <c r="AN837" s="1">
        <f>AVERAGE(AN796:AN798)</f>
        <v>13.6688750190587</v>
      </c>
      <c r="AO837" s="1">
        <f>STDEVA(AN796:AN798)</f>
        <v>0.0140747926232945</v>
      </c>
      <c r="AP837" s="1" t="str">
        <f t="shared" si="559"/>
        <v>de</v>
      </c>
      <c r="AR837" s="1">
        <f>AVERAGE(AR796:AR798)</f>
        <v>25.0994162111008</v>
      </c>
      <c r="AS837" s="1">
        <f>STDEVA(AR796:AR798)</f>
        <v>0.149970815782441</v>
      </c>
      <c r="AT837" s="1" t="str">
        <f t="shared" si="560"/>
        <v>de</v>
      </c>
      <c r="AV837" s="1">
        <f>AVERAGE(AV796:AV798)</f>
        <v>33.9473658904352</v>
      </c>
      <c r="AW837" s="1">
        <f>STDEVA(AV796:AV798)</f>
        <v>0.011378096480996</v>
      </c>
      <c r="AX837" s="1" t="str">
        <f t="shared" si="561"/>
        <v>d</v>
      </c>
      <c r="BA837" s="1">
        <f>AVERAGE(BA796:BA798)</f>
        <v>42.2725705260173</v>
      </c>
      <c r="BB837" s="1">
        <f>STDEVA(BA796:BA798)</f>
        <v>0.271177294497468</v>
      </c>
      <c r="BC837" s="1" t="str">
        <f t="shared" si="562"/>
        <v>ab</v>
      </c>
    </row>
    <row r="838" spans="6:55">
      <c r="F838" s="1" t="s">
        <v>85</v>
      </c>
      <c r="G838" s="1">
        <f>AVERAGE(G799:G801)</f>
        <v>4.70656174371228</v>
      </c>
      <c r="H838" s="1">
        <f>STDEVA(G799:G801)</f>
        <v>0.0202731387734057</v>
      </c>
      <c r="I838" s="1" t="str">
        <f t="shared" si="553"/>
        <v>d</v>
      </c>
      <c r="K838" s="1">
        <f>AVERAGE(K799:K801)</f>
        <v>13.8860034025388</v>
      </c>
      <c r="L838" s="1">
        <f>STDEVA(K799:K801)</f>
        <v>0.0156597543006885</v>
      </c>
      <c r="M838" s="1" t="str">
        <f t="shared" si="554"/>
        <v>bc</v>
      </c>
      <c r="O838" s="1">
        <f>AVERAGE(O799:O801)</f>
        <v>25.5847669860627</v>
      </c>
      <c r="P838" s="1">
        <f>STDEVA(O799:O801)</f>
        <v>0.0463942049247164</v>
      </c>
      <c r="Q838" s="1" t="str">
        <f t="shared" si="555"/>
        <v>a</v>
      </c>
      <c r="W838" s="1">
        <f>AVERAGE(W799:W801)</f>
        <v>34.5430964052288</v>
      </c>
      <c r="X838" s="1">
        <f>STDEVA(W799:W801)</f>
        <v>0.0405354540817545</v>
      </c>
      <c r="Y838" s="1" t="str">
        <f t="shared" si="556"/>
        <v>ab</v>
      </c>
      <c r="AE838" s="1">
        <f>AVERAGE(AE799:AE801)</f>
        <v>42.1611095902349</v>
      </c>
      <c r="AF838" s="1">
        <f>STDEVA(AE799:AE801)</f>
        <v>0.185707078877446</v>
      </c>
      <c r="AG838" s="1" t="str">
        <f t="shared" si="557"/>
        <v>ab</v>
      </c>
      <c r="AJ838" s="1">
        <f>AVERAGE(AJ799:AJ801)</f>
        <v>4.59170506912442</v>
      </c>
      <c r="AK838" s="1">
        <f>STDEVA(AJ799:AJ801)</f>
        <v>0.0640216088688482</v>
      </c>
      <c r="AL838" s="1" t="str">
        <f t="shared" si="558"/>
        <v>f</v>
      </c>
      <c r="AN838" s="1">
        <f>AVERAGE(AN799:AN801)</f>
        <v>13.7859438695349</v>
      </c>
      <c r="AO838" s="1">
        <f>STDEVA(AN799:AN801)</f>
        <v>0.0315407185954783</v>
      </c>
      <c r="AP838" s="1" t="str">
        <f t="shared" si="559"/>
        <v>bcd</v>
      </c>
      <c r="AR838" s="1">
        <f>AVERAGE(AR799:AR801)</f>
        <v>25.4380173092053</v>
      </c>
      <c r="AS838" s="1">
        <f>STDEVA(AR799:AR801)</f>
        <v>0.0585921181048969</v>
      </c>
      <c r="AT838" s="1" t="str">
        <f t="shared" si="560"/>
        <v>a</v>
      </c>
      <c r="AV838" s="1">
        <f>AVERAGE(AV799:AV801)</f>
        <v>34.4219403386743</v>
      </c>
      <c r="AW838" s="1">
        <f>STDEVA(AV799:AV801)</f>
        <v>0.0425067435625084</v>
      </c>
      <c r="AX838" s="1" t="str">
        <f t="shared" si="561"/>
        <v>ab</v>
      </c>
      <c r="BA838" s="1">
        <f>AVERAGE(BA799:BA801)</f>
        <v>42.0486780434656</v>
      </c>
      <c r="BB838" s="1">
        <f>STDEVA(BA799:BA801)</f>
        <v>0.196318579999914</v>
      </c>
      <c r="BC838" s="1" t="str">
        <f t="shared" si="562"/>
        <v>ab</v>
      </c>
    </row>
    <row r="839" spans="6:53">
      <c r="F839" s="1" t="s">
        <v>103</v>
      </c>
      <c r="G839" s="1">
        <f>AVERAGE(G793:G801)</f>
        <v>4.48392345042508</v>
      </c>
      <c r="K839" s="1">
        <f>AVERAGE(K793:K801)</f>
        <v>13.8392342376774</v>
      </c>
      <c r="O839" s="1">
        <f>AVERAGE(O793:O801)</f>
        <v>25.3502155426995</v>
      </c>
      <c r="W839" s="1">
        <f>AVERAGE(W793:W801)</f>
        <v>34.3062053370968</v>
      </c>
      <c r="AE839" s="1">
        <f>AVERAGE(AE793:AE801)</f>
        <v>42.3026468617071</v>
      </c>
      <c r="AJ839" s="1">
        <f>AVERAGE(AJ793:AJ801)</f>
        <v>4.38175930395681</v>
      </c>
      <c r="AN839" s="1">
        <f>AVERAGE(AN793:AN801)</f>
        <v>13.7143336874976</v>
      </c>
      <c r="AR839" s="1">
        <f>AVERAGE(AR793:AR801)</f>
        <v>25.2148089869914</v>
      </c>
      <c r="AV839" s="1">
        <f>AVERAGE(AV793:AV801)</f>
        <v>34.192671632795</v>
      </c>
      <c r="BA839" s="1">
        <f>AVERAGE(BA793:BA801)</f>
        <v>42.1792876294331</v>
      </c>
    </row>
    <row r="840" spans="6:55">
      <c r="F840" s="1" t="s">
        <v>86</v>
      </c>
      <c r="G840" s="1">
        <f>AVERAGE(G802:G804)</f>
        <v>4.32301943829308</v>
      </c>
      <c r="H840" s="1">
        <f>STDEVA(G802:G804)</f>
        <v>0.102437327516334</v>
      </c>
      <c r="I840" s="1" t="str">
        <f t="shared" ref="I840:I842" si="563">I865</f>
        <v>ef</v>
      </c>
      <c r="K840" s="1">
        <f>AVERAGE(K802:K804)</f>
        <v>13.8155375144408</v>
      </c>
      <c r="L840" s="1">
        <f>STDEVA(K802:K804)</f>
        <v>0.00720931046852568</v>
      </c>
      <c r="M840" s="1" t="str">
        <f t="shared" ref="M840:M842" si="564">M865</f>
        <v>cd</v>
      </c>
      <c r="O840" s="1">
        <f>AVERAGE(O802:O804)</f>
        <v>25.2080824873306</v>
      </c>
      <c r="P840" s="1">
        <f>STDEVA(O802:O804)</f>
        <v>0.0334209418137121</v>
      </c>
      <c r="Q840" s="1" t="str">
        <f t="shared" ref="Q840:Q842" si="565">Q865</f>
        <v>de</v>
      </c>
      <c r="W840" s="1">
        <f>AVERAGE(W802:W804)</f>
        <v>34.2612104879126</v>
      </c>
      <c r="X840" s="1">
        <f>STDEVA(W802:W804)</f>
        <v>0.092192242998219</v>
      </c>
      <c r="Y840" s="1" t="str">
        <f t="shared" ref="Y840:Y842" si="566">Y865</f>
        <v>bcd</v>
      </c>
      <c r="AE840" s="1">
        <f>AVERAGE(AE802:AE804)</f>
        <v>42.2353355121284</v>
      </c>
      <c r="AF840" s="1">
        <f>STDEVA(AE802:AE804)</f>
        <v>0.155788160614453</v>
      </c>
      <c r="AG840" s="1" t="str">
        <f t="shared" ref="AG840:AG842" si="567">AG865</f>
        <v>ab</v>
      </c>
      <c r="AJ840" s="1">
        <f>AVERAGE(AJ802:AJ804)</f>
        <v>4.21811579558206</v>
      </c>
      <c r="AK840" s="1">
        <f>STDEVA(AJ802:AJ804)</f>
        <v>0.0817644908841181</v>
      </c>
      <c r="AL840" s="1" t="str">
        <f t="shared" ref="AL840:AL842" si="568">AL865</f>
        <v>h</v>
      </c>
      <c r="AN840" s="1">
        <f>AVERAGE(AN802:AN804)</f>
        <v>13.693862093635</v>
      </c>
      <c r="AO840" s="1">
        <f>STDEVA(AN802:AN804)</f>
        <v>0.0278810018573303</v>
      </c>
      <c r="AP840" s="1" t="str">
        <f t="shared" ref="AP840:AP842" si="569">AP865</f>
        <v>cde</v>
      </c>
      <c r="AR840" s="1">
        <f>AVERAGE(AR802:AR804)</f>
        <v>25.0695573416766</v>
      </c>
      <c r="AS840" s="1">
        <f>STDEVA(AR802:AR804)</f>
        <v>0.0269387102026041</v>
      </c>
      <c r="AT840" s="1" t="str">
        <f t="shared" ref="AT840:AT842" si="570">AT865</f>
        <v>de</v>
      </c>
      <c r="AV840" s="1">
        <f>AVERAGE(AV802:AV804)</f>
        <v>34.1361509779091</v>
      </c>
      <c r="AW840" s="1">
        <f>STDEVA(AV802:AV804)</f>
        <v>0.0863187699167053</v>
      </c>
      <c r="AX840" s="1" t="str">
        <f t="shared" ref="AX840:AX842" si="571">AX865</f>
        <v>bcd</v>
      </c>
      <c r="BA840" s="1">
        <f>AVERAGE(BA802:BA804)</f>
        <v>42.1022374087506</v>
      </c>
      <c r="BB840" s="1">
        <f>STDEVA(BA802:BA804)</f>
        <v>0.148308948311944</v>
      </c>
      <c r="BC840" s="1" t="str">
        <f t="shared" ref="BC840:BC842" si="572">BC865</f>
        <v>ab</v>
      </c>
    </row>
    <row r="841" spans="6:55">
      <c r="F841" s="1" t="s">
        <v>87</v>
      </c>
      <c r="G841" s="1">
        <f>AVERAGE(G805:G807)</f>
        <v>4.45586570359551</v>
      </c>
      <c r="H841" s="1">
        <f>STDEVA(G805:G807)</f>
        <v>0.0441394558904593</v>
      </c>
      <c r="I841" s="1" t="str">
        <f t="shared" si="563"/>
        <v>e</v>
      </c>
      <c r="K841" s="1">
        <f>AVERAGE(K805:K807)</f>
        <v>13.8106657531118</v>
      </c>
      <c r="L841" s="1">
        <f>STDEVA(K805:K807)</f>
        <v>0.00197790431377033</v>
      </c>
      <c r="M841" s="1" t="str">
        <f t="shared" si="564"/>
        <v>cd</v>
      </c>
      <c r="O841" s="1">
        <f>AVERAGE(O805:O807)</f>
        <v>25.1178395142529</v>
      </c>
      <c r="P841" s="1">
        <f>STDEVA(O805:O807)</f>
        <v>0.0601347792944602</v>
      </c>
      <c r="Q841" s="1" t="str">
        <f t="shared" si="565"/>
        <v>ef</v>
      </c>
      <c r="W841" s="1">
        <f>AVERAGE(W805:W807)</f>
        <v>34.1370516900318</v>
      </c>
      <c r="X841" s="1">
        <f>STDEVA(W805:W807)</f>
        <v>0.0673086572178466</v>
      </c>
      <c r="Y841" s="1" t="str">
        <f t="shared" si="566"/>
        <v>cd</v>
      </c>
      <c r="AE841" s="1">
        <f>AVERAGE(AE805:AE807)</f>
        <v>42.1554578635512</v>
      </c>
      <c r="AF841" s="1">
        <f>STDEVA(AE805:AE807)</f>
        <v>0.0750607616637866</v>
      </c>
      <c r="AG841" s="1" t="str">
        <f t="shared" si="567"/>
        <v>ab</v>
      </c>
      <c r="AJ841" s="1">
        <f>AVERAGE(AJ805:AJ807)</f>
        <v>4.34393919333794</v>
      </c>
      <c r="AK841" s="1">
        <f>STDEVA(AJ805:AJ807)</f>
        <v>0.0739559289861716</v>
      </c>
      <c r="AL841" s="1" t="str">
        <f t="shared" si="568"/>
        <v>gh</v>
      </c>
      <c r="AN841" s="1">
        <f>AVERAGE(AN805:AN807)</f>
        <v>13.7067296374765</v>
      </c>
      <c r="AO841" s="1">
        <f>STDEVA(AN805:AN807)</f>
        <v>0.0331713952498788</v>
      </c>
      <c r="AP841" s="1" t="str">
        <f t="shared" si="569"/>
        <v>cde</v>
      </c>
      <c r="AR841" s="1">
        <f>AVERAGE(AR805:AR807)</f>
        <v>24.9756197886274</v>
      </c>
      <c r="AS841" s="1">
        <f>STDEVA(AR805:AR807)</f>
        <v>0.0833667061536031</v>
      </c>
      <c r="AT841" s="1" t="str">
        <f t="shared" si="570"/>
        <v>ef</v>
      </c>
      <c r="AV841" s="1">
        <f>AVERAGE(AV805:AV807)</f>
        <v>34.0216921414235</v>
      </c>
      <c r="AW841" s="1">
        <f>STDEVA(AV805:AV807)</f>
        <v>0.0647357040609679</v>
      </c>
      <c r="AX841" s="1" t="str">
        <f t="shared" si="571"/>
        <v>cd</v>
      </c>
      <c r="BA841" s="1">
        <f>AVERAGE(BA805:BA807)</f>
        <v>42.0356821195993</v>
      </c>
      <c r="BB841" s="1">
        <f>STDEVA(BA805:BA807)</f>
        <v>0.0907435147778502</v>
      </c>
      <c r="BC841" s="1" t="str">
        <f t="shared" si="572"/>
        <v>ab</v>
      </c>
    </row>
    <row r="842" spans="6:55">
      <c r="F842" s="1" t="s">
        <v>88</v>
      </c>
      <c r="G842" s="1">
        <f>AVERAGE(G808:G810)</f>
        <v>4.59031832850446</v>
      </c>
      <c r="H842" s="1">
        <f>STDEVA(G808:G810)</f>
        <v>0.0353391173948468</v>
      </c>
      <c r="I842" s="1" t="str">
        <f t="shared" si="563"/>
        <v>d</v>
      </c>
      <c r="K842" s="1">
        <f>AVERAGE(K808:K810)</f>
        <v>13.8898626815232</v>
      </c>
      <c r="L842" s="1">
        <f>STDEVA(K808:K810)</f>
        <v>0.00506989135083794</v>
      </c>
      <c r="M842" s="1" t="str">
        <f t="shared" si="564"/>
        <v>bc</v>
      </c>
      <c r="O842" s="1">
        <f>AVERAGE(O808:O810)</f>
        <v>25.4995739335351</v>
      </c>
      <c r="P842" s="1">
        <f>STDEVA(O808:O810)</f>
        <v>0.0378723566038601</v>
      </c>
      <c r="Q842" s="1" t="str">
        <f t="shared" si="565"/>
        <v>ab</v>
      </c>
      <c r="W842" s="1">
        <f>AVERAGE(W808:W810)</f>
        <v>34.2813555628201</v>
      </c>
      <c r="X842" s="1">
        <f>STDEVA(W808:W810)</f>
        <v>0.0687535863761475</v>
      </c>
      <c r="Y842" s="1" t="str">
        <f t="shared" si="566"/>
        <v>bcd</v>
      </c>
      <c r="AE842" s="1">
        <f>AVERAGE(AE808:AE810)</f>
        <v>41.8118577900348</v>
      </c>
      <c r="AF842" s="1">
        <f>STDEVA(AE808:AE810)</f>
        <v>0.0992945682569146</v>
      </c>
      <c r="AG842" s="1" t="str">
        <f t="shared" si="567"/>
        <v>b</v>
      </c>
      <c r="AJ842" s="1">
        <f>AVERAGE(AJ808:AJ810)</f>
        <v>4.4637292842252</v>
      </c>
      <c r="AK842" s="1">
        <f>STDEVA(AJ808:AJ810)</f>
        <v>0.0130939677943405</v>
      </c>
      <c r="AL842" s="1" t="str">
        <f t="shared" si="568"/>
        <v>fg</v>
      </c>
      <c r="AN842" s="1">
        <f>AVERAGE(AN808:AN810)</f>
        <v>13.7687240480291</v>
      </c>
      <c r="AO842" s="1">
        <f>STDEVA(AN808:AN810)</f>
        <v>0.0298651120548048</v>
      </c>
      <c r="AP842" s="1" t="str">
        <f t="shared" si="569"/>
        <v>bcd</v>
      </c>
      <c r="AR842" s="1">
        <f>AVERAGE(AR808:AR810)</f>
        <v>25.3878786682887</v>
      </c>
      <c r="AS842" s="1">
        <f>STDEVA(AR808:AR810)</f>
        <v>0.000419303523925747</v>
      </c>
      <c r="AT842" s="1" t="str">
        <f t="shared" si="570"/>
        <v>ab</v>
      </c>
      <c r="AV842" s="1">
        <f>AVERAGE(AV808:AV810)</f>
        <v>34.1442495126706</v>
      </c>
      <c r="AW842" s="1">
        <f>STDEVA(AV808:AV810)</f>
        <v>0.0910711305613438</v>
      </c>
      <c r="AX842" s="1" t="str">
        <f t="shared" si="571"/>
        <v>bcd</v>
      </c>
      <c r="BA842" s="1">
        <f>AVERAGE(BA808:BA810)</f>
        <v>41.6822975326645</v>
      </c>
      <c r="BB842" s="1">
        <f>STDEVA(BA808:BA810)</f>
        <v>0.0885834154224516</v>
      </c>
      <c r="BC842" s="1" t="str">
        <f t="shared" si="572"/>
        <v>b</v>
      </c>
    </row>
    <row r="843" spans="6:53">
      <c r="F843" s="1" t="s">
        <v>104</v>
      </c>
      <c r="G843" s="1">
        <f>AVERAGE(G802:G810)</f>
        <v>4.45640115679769</v>
      </c>
      <c r="K843" s="1">
        <f>AVERAGE(K802:K810)</f>
        <v>13.8386886496919</v>
      </c>
      <c r="O843" s="1">
        <f>AVERAGE(O802:O810)</f>
        <v>25.2751653117062</v>
      </c>
      <c r="W843" s="1">
        <f>AVERAGE(W802:W810)</f>
        <v>34.2265392469215</v>
      </c>
      <c r="AE843" s="1">
        <f>AVERAGE(AE802:AE810)</f>
        <v>42.0675503885715</v>
      </c>
      <c r="AJ843" s="1">
        <f>AVERAGE(AJ802:AJ810)</f>
        <v>4.3419280910484</v>
      </c>
      <c r="AN843" s="1">
        <f>AVERAGE(AN802:AN810)</f>
        <v>13.7231052597135</v>
      </c>
      <c r="AR843" s="1">
        <f>AVERAGE(AR802:AR810)</f>
        <v>25.1443519328642</v>
      </c>
      <c r="AV843" s="1">
        <f>AVERAGE(AV802:AV810)</f>
        <v>34.1006975440011</v>
      </c>
      <c r="BA843" s="1">
        <f>AVERAGE(BA802:BA810)</f>
        <v>41.9400723536715</v>
      </c>
    </row>
    <row r="846" spans="9:55">
      <c r="I846" s="6" t="s">
        <v>114</v>
      </c>
      <c r="M846" s="6" t="s">
        <v>116</v>
      </c>
      <c r="Q846" s="6" t="s">
        <v>117</v>
      </c>
      <c r="Y846" s="6" t="s">
        <v>152</v>
      </c>
      <c r="AG846" s="6" t="s">
        <v>114</v>
      </c>
      <c r="AL846" s="6" t="s">
        <v>115</v>
      </c>
      <c r="AP846" s="6" t="s">
        <v>115</v>
      </c>
      <c r="AT846" s="6" t="s">
        <v>610</v>
      </c>
      <c r="AX846" s="6" t="s">
        <v>152</v>
      </c>
      <c r="BC846" s="6" t="s">
        <v>114</v>
      </c>
    </row>
    <row r="847" spans="9:55">
      <c r="I847" s="6" t="s">
        <v>114</v>
      </c>
      <c r="M847" s="6" t="s">
        <v>120</v>
      </c>
      <c r="Q847" s="6" t="s">
        <v>117</v>
      </c>
      <c r="Y847" s="6" t="s">
        <v>121</v>
      </c>
      <c r="AG847" s="6" t="s">
        <v>114</v>
      </c>
      <c r="AL847" s="6" t="s">
        <v>115</v>
      </c>
      <c r="AP847" s="6" t="s">
        <v>112</v>
      </c>
      <c r="AT847" s="6" t="s">
        <v>152</v>
      </c>
      <c r="AX847" s="6" t="s">
        <v>121</v>
      </c>
      <c r="BC847" s="6" t="s">
        <v>114</v>
      </c>
    </row>
    <row r="848" spans="9:55">
      <c r="I848" s="6" t="s">
        <v>114</v>
      </c>
      <c r="M848" s="6" t="s">
        <v>116</v>
      </c>
      <c r="Q848" s="6" t="s">
        <v>123</v>
      </c>
      <c r="Y848" s="6" t="s">
        <v>152</v>
      </c>
      <c r="AG848" s="6" t="s">
        <v>120</v>
      </c>
      <c r="AL848" s="6" t="s">
        <v>112</v>
      </c>
      <c r="AP848" s="6" t="s">
        <v>112</v>
      </c>
      <c r="AT848" s="6" t="s">
        <v>157</v>
      </c>
      <c r="AX848" s="6" t="s">
        <v>152</v>
      </c>
      <c r="BC848" s="6" t="s">
        <v>120</v>
      </c>
    </row>
    <row r="849" spans="9:55">
      <c r="I849" s="6" t="s">
        <v>114</v>
      </c>
      <c r="M849" s="6" t="s">
        <v>120</v>
      </c>
      <c r="Q849" s="6" t="s">
        <v>153</v>
      </c>
      <c r="Y849" s="6" t="s">
        <v>123</v>
      </c>
      <c r="AG849" s="6" t="s">
        <v>122</v>
      </c>
      <c r="AL849" s="6" t="s">
        <v>115</v>
      </c>
      <c r="AP849" s="6" t="s">
        <v>112</v>
      </c>
      <c r="AT849" s="6" t="s">
        <v>154</v>
      </c>
      <c r="AX849" s="6" t="s">
        <v>123</v>
      </c>
      <c r="BC849" s="6" t="s">
        <v>122</v>
      </c>
    </row>
    <row r="850" spans="9:55">
      <c r="I850" s="6" t="s">
        <v>106</v>
      </c>
      <c r="M850" s="6" t="s">
        <v>116</v>
      </c>
      <c r="Q850" s="6" t="s">
        <v>154</v>
      </c>
      <c r="Y850" s="6" t="s">
        <v>153</v>
      </c>
      <c r="AG850" s="6" t="s">
        <v>117</v>
      </c>
      <c r="AL850" s="6" t="s">
        <v>111</v>
      </c>
      <c r="AP850" s="6" t="s">
        <v>115</v>
      </c>
      <c r="AT850" s="6" t="s">
        <v>156</v>
      </c>
      <c r="AX850" s="6" t="s">
        <v>153</v>
      </c>
      <c r="BC850" s="6" t="s">
        <v>117</v>
      </c>
    </row>
    <row r="851" spans="9:55">
      <c r="I851" s="6" t="s">
        <v>114</v>
      </c>
      <c r="M851" s="6" t="s">
        <v>112</v>
      </c>
      <c r="Q851" s="6" t="s">
        <v>157</v>
      </c>
      <c r="Y851" s="6" t="s">
        <v>123</v>
      </c>
      <c r="AG851" s="6" t="s">
        <v>112</v>
      </c>
      <c r="AL851" s="6" t="s">
        <v>115</v>
      </c>
      <c r="AP851" s="6" t="s">
        <v>107</v>
      </c>
      <c r="AT851" s="6" t="s">
        <v>155</v>
      </c>
      <c r="AX851" s="6" t="s">
        <v>123</v>
      </c>
      <c r="BC851" s="6" t="s">
        <v>112</v>
      </c>
    </row>
    <row r="852" spans="9:55">
      <c r="I852" s="6" t="s">
        <v>114</v>
      </c>
      <c r="M852" s="6" t="s">
        <v>113</v>
      </c>
      <c r="Q852" s="6" t="s">
        <v>117</v>
      </c>
      <c r="Y852" s="6" t="s">
        <v>152</v>
      </c>
      <c r="AG852" s="6" t="s">
        <v>114</v>
      </c>
      <c r="AL852" s="6" t="s">
        <v>120</v>
      </c>
      <c r="AP852" s="6" t="s">
        <v>118</v>
      </c>
      <c r="AT852" s="6" t="s">
        <v>121</v>
      </c>
      <c r="AX852" s="6" t="s">
        <v>152</v>
      </c>
      <c r="BC852" s="6" t="s">
        <v>114</v>
      </c>
    </row>
    <row r="853" spans="9:55">
      <c r="I853" s="6" t="s">
        <v>106</v>
      </c>
      <c r="M853" s="6" t="s">
        <v>106</v>
      </c>
      <c r="Q853" s="6" t="s">
        <v>117</v>
      </c>
      <c r="Y853" s="6" t="s">
        <v>112</v>
      </c>
      <c r="AG853" s="6" t="s">
        <v>112</v>
      </c>
      <c r="AL853" s="6" t="s">
        <v>106</v>
      </c>
      <c r="AP853" s="6" t="s">
        <v>106</v>
      </c>
      <c r="AT853" s="6" t="s">
        <v>610</v>
      </c>
      <c r="AX853" s="6" t="s">
        <v>112</v>
      </c>
      <c r="BC853" s="6" t="s">
        <v>112</v>
      </c>
    </row>
    <row r="854" spans="9:55">
      <c r="I854" s="6" t="s">
        <v>114</v>
      </c>
      <c r="M854" s="6" t="s">
        <v>112</v>
      </c>
      <c r="Q854" s="6" t="s">
        <v>157</v>
      </c>
      <c r="Y854" s="6" t="s">
        <v>123</v>
      </c>
      <c r="AG854" s="6" t="s">
        <v>107</v>
      </c>
      <c r="AL854" s="6" t="s">
        <v>115</v>
      </c>
      <c r="AP854" s="6" t="s">
        <v>107</v>
      </c>
      <c r="AT854" s="6" t="s">
        <v>155</v>
      </c>
      <c r="AX854" s="6" t="s">
        <v>123</v>
      </c>
      <c r="BC854" s="6" t="s">
        <v>107</v>
      </c>
    </row>
    <row r="855" spans="9:55">
      <c r="I855" s="6" t="s">
        <v>114</v>
      </c>
      <c r="M855" s="6" t="s">
        <v>113</v>
      </c>
      <c r="Q855" s="6" t="s">
        <v>121</v>
      </c>
      <c r="Y855" s="6" t="s">
        <v>121</v>
      </c>
      <c r="AG855" s="6" t="s">
        <v>120</v>
      </c>
      <c r="AL855" s="6" t="s">
        <v>115</v>
      </c>
      <c r="AP855" s="6" t="s">
        <v>113</v>
      </c>
      <c r="AT855" s="6" t="s">
        <v>153</v>
      </c>
      <c r="AX855" s="6" t="s">
        <v>121</v>
      </c>
      <c r="BC855" s="6" t="s">
        <v>120</v>
      </c>
    </row>
    <row r="856" spans="9:55">
      <c r="I856" s="6" t="s">
        <v>111</v>
      </c>
      <c r="M856" s="6" t="s">
        <v>106</v>
      </c>
      <c r="Q856" s="6" t="s">
        <v>117</v>
      </c>
      <c r="Y856" s="6" t="s">
        <v>117</v>
      </c>
      <c r="AG856" s="6" t="s">
        <v>120</v>
      </c>
      <c r="AL856" s="6" t="s">
        <v>114</v>
      </c>
      <c r="AP856" s="6" t="s">
        <v>106</v>
      </c>
      <c r="AT856" s="6" t="s">
        <v>152</v>
      </c>
      <c r="AX856" s="6" t="s">
        <v>117</v>
      </c>
      <c r="BC856" s="6" t="s">
        <v>120</v>
      </c>
    </row>
    <row r="857" spans="9:55">
      <c r="I857" s="6" t="s">
        <v>122</v>
      </c>
      <c r="M857" s="6" t="s">
        <v>116</v>
      </c>
      <c r="Q857" s="6" t="s">
        <v>108</v>
      </c>
      <c r="Y857" s="6" t="s">
        <v>113</v>
      </c>
      <c r="AG857" s="6" t="s">
        <v>106</v>
      </c>
      <c r="AL857" s="6" t="s">
        <v>121</v>
      </c>
      <c r="AP857" s="6" t="s">
        <v>109</v>
      </c>
      <c r="AT857" s="6" t="s">
        <v>108</v>
      </c>
      <c r="AX857" s="6" t="s">
        <v>113</v>
      </c>
      <c r="BC857" s="6" t="s">
        <v>106</v>
      </c>
    </row>
    <row r="858" spans="9:55">
      <c r="I858" s="6" t="s">
        <v>122</v>
      </c>
      <c r="M858" s="6" t="s">
        <v>116</v>
      </c>
      <c r="Q858" s="6" t="s">
        <v>116</v>
      </c>
      <c r="Y858" s="6" t="s">
        <v>113</v>
      </c>
      <c r="AG858" s="6" t="s">
        <v>106</v>
      </c>
      <c r="AL858" s="6" t="s">
        <v>121</v>
      </c>
      <c r="AP858" s="6" t="s">
        <v>109</v>
      </c>
      <c r="AT858" s="6" t="s">
        <v>116</v>
      </c>
      <c r="AX858" s="6" t="s">
        <v>118</v>
      </c>
      <c r="BC858" s="6" t="s">
        <v>106</v>
      </c>
    </row>
    <row r="859" spans="9:55">
      <c r="I859" s="6" t="s">
        <v>107</v>
      </c>
      <c r="M859" s="6" t="s">
        <v>116</v>
      </c>
      <c r="Q859" s="6" t="s">
        <v>112</v>
      </c>
      <c r="Y859" s="6" t="s">
        <v>106</v>
      </c>
      <c r="AG859" s="6" t="s">
        <v>106</v>
      </c>
      <c r="AL859" s="6" t="s">
        <v>121</v>
      </c>
      <c r="AP859" s="6" t="s">
        <v>109</v>
      </c>
      <c r="AT859" s="6" t="s">
        <v>115</v>
      </c>
      <c r="AX859" s="6" t="s">
        <v>106</v>
      </c>
      <c r="BC859" s="6" t="s">
        <v>106</v>
      </c>
    </row>
    <row r="860" spans="9:55">
      <c r="I860" s="6" t="s">
        <v>122</v>
      </c>
      <c r="M860" s="6" t="s">
        <v>116</v>
      </c>
      <c r="Q860" s="6" t="s">
        <v>124</v>
      </c>
      <c r="Y860" s="6" t="s">
        <v>108</v>
      </c>
      <c r="AG860" s="6" t="s">
        <v>113</v>
      </c>
      <c r="AL860" s="6" t="s">
        <v>121</v>
      </c>
      <c r="AP860" s="6" t="s">
        <v>109</v>
      </c>
      <c r="AT860" s="6" t="s">
        <v>124</v>
      </c>
      <c r="AX860" s="6" t="s">
        <v>119</v>
      </c>
      <c r="BC860" s="6" t="s">
        <v>113</v>
      </c>
    </row>
    <row r="861" spans="9:55">
      <c r="I861" s="6" t="s">
        <v>120</v>
      </c>
      <c r="M861" s="6" t="s">
        <v>116</v>
      </c>
      <c r="Q861" s="6" t="s">
        <v>121</v>
      </c>
      <c r="Y861" s="6" t="s">
        <v>107</v>
      </c>
      <c r="AG861" s="6" t="s">
        <v>114</v>
      </c>
      <c r="AL861" s="6" t="s">
        <v>107</v>
      </c>
      <c r="AP861" s="6" t="s">
        <v>115</v>
      </c>
      <c r="AT861" s="6" t="s">
        <v>123</v>
      </c>
      <c r="AX861" s="6" t="s">
        <v>107</v>
      </c>
      <c r="BC861" s="6" t="s">
        <v>114</v>
      </c>
    </row>
    <row r="862" spans="9:55">
      <c r="I862" s="6" t="s">
        <v>107</v>
      </c>
      <c r="M862" s="6" t="s">
        <v>116</v>
      </c>
      <c r="Q862" s="6" t="s">
        <v>109</v>
      </c>
      <c r="Y862" s="6" t="s">
        <v>119</v>
      </c>
      <c r="AG862" s="6" t="s">
        <v>113</v>
      </c>
      <c r="AL862" s="6" t="s">
        <v>121</v>
      </c>
      <c r="AP862" s="6" t="s">
        <v>115</v>
      </c>
      <c r="AT862" s="6" t="s">
        <v>115</v>
      </c>
      <c r="AX862" s="6" t="s">
        <v>119</v>
      </c>
      <c r="BC862" s="6" t="s">
        <v>113</v>
      </c>
    </row>
    <row r="863" spans="9:55">
      <c r="I863" s="6" t="s">
        <v>122</v>
      </c>
      <c r="M863" s="6" t="s">
        <v>116</v>
      </c>
      <c r="Q863" s="6" t="s">
        <v>115</v>
      </c>
      <c r="Y863" s="6" t="s">
        <v>120</v>
      </c>
      <c r="AG863" s="6" t="s">
        <v>113</v>
      </c>
      <c r="AL863" s="6" t="s">
        <v>152</v>
      </c>
      <c r="AP863" s="6" t="s">
        <v>115</v>
      </c>
      <c r="AT863" s="6" t="s">
        <v>115</v>
      </c>
      <c r="AX863" s="6" t="s">
        <v>120</v>
      </c>
      <c r="BC863" s="6" t="s">
        <v>113</v>
      </c>
    </row>
    <row r="864" spans="9:55">
      <c r="I864" s="6" t="s">
        <v>120</v>
      </c>
      <c r="M864" s="6" t="s">
        <v>108</v>
      </c>
      <c r="Q864" s="6" t="s">
        <v>106</v>
      </c>
      <c r="Y864" s="6" t="s">
        <v>113</v>
      </c>
      <c r="AG864" s="6" t="s">
        <v>113</v>
      </c>
      <c r="AL864" s="6" t="s">
        <v>107</v>
      </c>
      <c r="AP864" s="6" t="s">
        <v>119</v>
      </c>
      <c r="AT864" s="6" t="s">
        <v>106</v>
      </c>
      <c r="AX864" s="6" t="s">
        <v>113</v>
      </c>
      <c r="BC864" s="6" t="s">
        <v>113</v>
      </c>
    </row>
    <row r="865" spans="9:55">
      <c r="I865" s="6" t="s">
        <v>122</v>
      </c>
      <c r="M865" s="6" t="s">
        <v>116</v>
      </c>
      <c r="Q865" s="6" t="s">
        <v>115</v>
      </c>
      <c r="Y865" s="6" t="s">
        <v>119</v>
      </c>
      <c r="AG865" s="6" t="s">
        <v>113</v>
      </c>
      <c r="AL865" s="6" t="s">
        <v>121</v>
      </c>
      <c r="AP865" s="6" t="s">
        <v>109</v>
      </c>
      <c r="AT865" s="6" t="s">
        <v>115</v>
      </c>
      <c r="AX865" s="6" t="s">
        <v>119</v>
      </c>
      <c r="BC865" s="6" t="s">
        <v>113</v>
      </c>
    </row>
    <row r="866" spans="9:55">
      <c r="I866" s="6" t="s">
        <v>112</v>
      </c>
      <c r="M866" s="6" t="s">
        <v>116</v>
      </c>
      <c r="Q866" s="6" t="s">
        <v>122</v>
      </c>
      <c r="Y866" s="6" t="s">
        <v>116</v>
      </c>
      <c r="AG866" s="6" t="s">
        <v>113</v>
      </c>
      <c r="AL866" s="6" t="s">
        <v>152</v>
      </c>
      <c r="AP866" s="6" t="s">
        <v>109</v>
      </c>
      <c r="AT866" s="6" t="s">
        <v>122</v>
      </c>
      <c r="AX866" s="6" t="s">
        <v>116</v>
      </c>
      <c r="BC866" s="6" t="s">
        <v>113</v>
      </c>
    </row>
    <row r="867" spans="9:55">
      <c r="I867" s="6" t="s">
        <v>120</v>
      </c>
      <c r="M867" s="6" t="s">
        <v>108</v>
      </c>
      <c r="Q867" s="6" t="s">
        <v>113</v>
      </c>
      <c r="Y867" s="6" t="s">
        <v>119</v>
      </c>
      <c r="AG867" s="6" t="s">
        <v>111</v>
      </c>
      <c r="AL867" s="6" t="s">
        <v>124</v>
      </c>
      <c r="AP867" s="6" t="s">
        <v>119</v>
      </c>
      <c r="AT867" s="6" t="s">
        <v>113</v>
      </c>
      <c r="AX867" s="6" t="s">
        <v>119</v>
      </c>
      <c r="BC867" s="6" t="s">
        <v>111</v>
      </c>
    </row>
    <row r="873" spans="6:21">
      <c r="F873" s="1" t="s">
        <v>78</v>
      </c>
      <c r="G873" s="1">
        <v>8.00354155511301</v>
      </c>
      <c r="H873" s="1">
        <v>0.119121817727963</v>
      </c>
      <c r="I873" s="1" t="s">
        <v>114</v>
      </c>
      <c r="J873" s="1">
        <v>17.2383094939744</v>
      </c>
      <c r="K873" s="1">
        <v>0.0574370269238434</v>
      </c>
      <c r="L873" s="1" t="s">
        <v>122</v>
      </c>
      <c r="M873" s="1">
        <v>28.8069983182226</v>
      </c>
      <c r="N873" s="1">
        <v>0.0451185350287388</v>
      </c>
      <c r="O873" s="1" t="s">
        <v>153</v>
      </c>
      <c r="P873" s="1">
        <v>38.5873205170498</v>
      </c>
      <c r="Q873" s="1">
        <v>0.228408126619082</v>
      </c>
      <c r="R873" s="1" t="s">
        <v>107</v>
      </c>
      <c r="S873" s="1">
        <v>47.2073357921404</v>
      </c>
      <c r="T873" s="1">
        <v>0.328335779607075</v>
      </c>
      <c r="U873" s="1" t="s">
        <v>122</v>
      </c>
    </row>
    <row r="874" spans="6:21">
      <c r="F874" s="1" t="s">
        <v>81</v>
      </c>
      <c r="G874" s="1">
        <v>8.00253280193043</v>
      </c>
      <c r="H874" s="1">
        <v>0.0848290766968443</v>
      </c>
      <c r="I874" s="1" t="s">
        <v>114</v>
      </c>
      <c r="J874" s="1">
        <v>17.1494509318033</v>
      </c>
      <c r="K874" s="1">
        <v>0.12662244141678</v>
      </c>
      <c r="L874" s="1" t="s">
        <v>124</v>
      </c>
      <c r="M874" s="1">
        <v>28.8879309869518</v>
      </c>
      <c r="N874" s="1">
        <v>0.0939429310455916</v>
      </c>
      <c r="O874" s="1" t="s">
        <v>153</v>
      </c>
      <c r="P874" s="1">
        <v>38.2747619047619</v>
      </c>
      <c r="Q874" s="1">
        <v>0.0759475293270631</v>
      </c>
      <c r="R874" s="1" t="s">
        <v>152</v>
      </c>
      <c r="S874" s="1">
        <v>47.4891346398513</v>
      </c>
      <c r="T874" s="1">
        <v>0.380705553566729</v>
      </c>
      <c r="U874" s="1" t="s">
        <v>112</v>
      </c>
    </row>
    <row r="875" spans="6:19">
      <c r="F875" s="1" t="s">
        <v>101</v>
      </c>
      <c r="G875" s="1">
        <v>8.00303717852172</v>
      </c>
      <c r="J875" s="1">
        <v>17.1938802128889</v>
      </c>
      <c r="M875" s="1">
        <v>28.8474646525872</v>
      </c>
      <c r="P875" s="1">
        <v>38.4310412109058</v>
      </c>
      <c r="S875" s="1">
        <v>47.3482352159959</v>
      </c>
    </row>
    <row r="876" spans="6:21">
      <c r="F876" s="1" t="s">
        <v>80</v>
      </c>
      <c r="G876" s="1">
        <v>7.88955738952297</v>
      </c>
      <c r="H876" s="1">
        <v>0.0369331385073723</v>
      </c>
      <c r="I876" s="1" t="s">
        <v>114</v>
      </c>
      <c r="J876" s="1">
        <v>17.1373790461667</v>
      </c>
      <c r="K876" s="1">
        <v>0.106583460978611</v>
      </c>
      <c r="L876" s="1" t="s">
        <v>124</v>
      </c>
      <c r="M876" s="1">
        <v>28.7393308826872</v>
      </c>
      <c r="N876" s="1">
        <v>0.0611530571035992</v>
      </c>
      <c r="O876" s="1" t="s">
        <v>153</v>
      </c>
      <c r="P876" s="1">
        <v>38.1151209568476</v>
      </c>
      <c r="Q876" s="1">
        <v>0.152245725450842</v>
      </c>
      <c r="R876" s="1" t="s">
        <v>121</v>
      </c>
      <c r="S876" s="1">
        <v>46.7251737545378</v>
      </c>
      <c r="T876" s="1">
        <v>0.127980246121151</v>
      </c>
      <c r="U876" s="1" t="s">
        <v>117</v>
      </c>
    </row>
    <row r="877" spans="6:21">
      <c r="F877" s="1" t="s">
        <v>81</v>
      </c>
      <c r="G877" s="1">
        <v>7.90302848373235</v>
      </c>
      <c r="H877" s="1">
        <v>0.105409857989705</v>
      </c>
      <c r="I877" s="1" t="s">
        <v>114</v>
      </c>
      <c r="J877" s="1">
        <v>17.0450019582095</v>
      </c>
      <c r="K877" s="1">
        <v>0.0801317359812569</v>
      </c>
      <c r="L877" s="1" t="s">
        <v>117</v>
      </c>
      <c r="M877" s="1">
        <v>28.6812066160365</v>
      </c>
      <c r="N877" s="1">
        <v>0.104119135306503</v>
      </c>
      <c r="O877" s="1" t="s">
        <v>153</v>
      </c>
      <c r="P877" s="1">
        <v>37.2050015027869</v>
      </c>
      <c r="Q877" s="1">
        <v>0.161835290949879</v>
      </c>
      <c r="R877" s="1" t="s">
        <v>123</v>
      </c>
      <c r="S877" s="1">
        <v>45.2378290871607</v>
      </c>
      <c r="T877" s="1">
        <v>0.220291769204163</v>
      </c>
      <c r="U877" s="1" t="s">
        <v>123</v>
      </c>
    </row>
    <row r="878" spans="6:21">
      <c r="F878" s="1" t="s">
        <v>82</v>
      </c>
      <c r="G878" s="1">
        <v>8.31132683197145</v>
      </c>
      <c r="H878" s="1">
        <v>0.0947431659709732</v>
      </c>
      <c r="I878" s="1" t="s">
        <v>111</v>
      </c>
      <c r="J878" s="1">
        <v>17.2708029086237</v>
      </c>
      <c r="K878" s="1">
        <v>0.0624491086037458</v>
      </c>
      <c r="L878" s="1" t="s">
        <v>112</v>
      </c>
      <c r="M878" s="1">
        <v>27.6905443682677</v>
      </c>
      <c r="N878" s="1">
        <v>0.0372740470050346</v>
      </c>
      <c r="O878" s="1" t="s">
        <v>155</v>
      </c>
      <c r="P878" s="1">
        <v>36.2492508834673</v>
      </c>
      <c r="Q878" s="1">
        <v>0.215013503559366</v>
      </c>
      <c r="R878" s="1" t="s">
        <v>153</v>
      </c>
      <c r="S878" s="1">
        <v>42.8350809937106</v>
      </c>
      <c r="T878" s="1">
        <v>0.24263832775978</v>
      </c>
      <c r="U878" s="1" t="s">
        <v>153</v>
      </c>
    </row>
    <row r="879" spans="6:19">
      <c r="F879" s="1" t="s">
        <v>102</v>
      </c>
      <c r="G879" s="1">
        <v>8.03463756840893</v>
      </c>
      <c r="J879" s="1">
        <v>17.1510613043333</v>
      </c>
      <c r="M879" s="1">
        <v>28.3703606223305</v>
      </c>
      <c r="P879" s="1">
        <v>37.1897911143673</v>
      </c>
      <c r="S879" s="1">
        <v>44.932694611803</v>
      </c>
    </row>
    <row r="880" spans="6:21">
      <c r="F880" s="1" t="s">
        <v>83</v>
      </c>
      <c r="G880" s="1">
        <v>7.93602811531077</v>
      </c>
      <c r="H880" s="1">
        <v>0.0930093899913677</v>
      </c>
      <c r="I880" s="1" t="s">
        <v>114</v>
      </c>
      <c r="J880" s="1">
        <v>16.7317383155321</v>
      </c>
      <c r="K880" s="1">
        <v>0.151048587392326</v>
      </c>
      <c r="L880" s="1" t="s">
        <v>121</v>
      </c>
      <c r="M880" s="1">
        <v>28.2750844065858</v>
      </c>
      <c r="N880" s="1">
        <v>0.145338586252684</v>
      </c>
      <c r="O880" s="1" t="s">
        <v>163</v>
      </c>
      <c r="P880" s="1">
        <v>37.0595285863282</v>
      </c>
      <c r="Q880" s="1">
        <v>0.0463822920831413</v>
      </c>
      <c r="R880" s="1" t="s">
        <v>123</v>
      </c>
      <c r="S880" s="1">
        <v>46.2064945145118</v>
      </c>
      <c r="T880" s="1">
        <v>0.230520651018762</v>
      </c>
      <c r="U880" s="1" t="s">
        <v>121</v>
      </c>
    </row>
    <row r="881" spans="6:21">
      <c r="F881" s="1" t="s">
        <v>84</v>
      </c>
      <c r="G881" s="1">
        <v>8.01758299539509</v>
      </c>
      <c r="H881" s="1">
        <v>0.206549795845555</v>
      </c>
      <c r="I881" s="1" t="s">
        <v>114</v>
      </c>
      <c r="J881" s="1">
        <v>17.4234677923702</v>
      </c>
      <c r="K881" s="1">
        <v>0.072520022578926</v>
      </c>
      <c r="L881" s="1" t="s">
        <v>120</v>
      </c>
      <c r="M881" s="1">
        <v>28.6988786295206</v>
      </c>
      <c r="N881" s="1">
        <v>0.09872395733314</v>
      </c>
      <c r="O881" s="1" t="s">
        <v>153</v>
      </c>
      <c r="P881" s="1">
        <v>38.2845112192938</v>
      </c>
      <c r="Q881" s="1">
        <v>0.0845623820493618</v>
      </c>
      <c r="R881" s="1" t="s">
        <v>152</v>
      </c>
      <c r="S881" s="1">
        <v>47.3259634771505</v>
      </c>
      <c r="T881" s="1">
        <v>0.349404890825629</v>
      </c>
      <c r="U881" s="1" t="s">
        <v>122</v>
      </c>
    </row>
    <row r="882" spans="6:21">
      <c r="F882" s="1" t="s">
        <v>85</v>
      </c>
      <c r="G882" s="1">
        <v>8.62560122693614</v>
      </c>
      <c r="H882" s="1">
        <v>0.0893876971888598</v>
      </c>
      <c r="I882" s="1" t="s">
        <v>106</v>
      </c>
      <c r="J882" s="1">
        <v>17.5528561649885</v>
      </c>
      <c r="K882" s="1">
        <v>0.0911719238884516</v>
      </c>
      <c r="L882" s="1" t="s">
        <v>114</v>
      </c>
      <c r="M882" s="1">
        <v>29.6009186611359</v>
      </c>
      <c r="N882" s="1">
        <v>0.148970091951844</v>
      </c>
      <c r="O882" s="1" t="s">
        <v>117</v>
      </c>
      <c r="P882" s="1">
        <v>39.3312366862011</v>
      </c>
      <c r="Q882" s="1">
        <v>0.064820052759756</v>
      </c>
      <c r="R882" s="1" t="s">
        <v>112</v>
      </c>
      <c r="S882" s="1">
        <v>46.3576208612469</v>
      </c>
      <c r="T882" s="1">
        <v>0.328860828363359</v>
      </c>
      <c r="U882" s="1" t="s">
        <v>121</v>
      </c>
    </row>
    <row r="883" spans="6:19">
      <c r="F883" s="1" t="s">
        <v>103</v>
      </c>
      <c r="G883" s="1">
        <v>8.193070779214</v>
      </c>
      <c r="J883" s="1">
        <v>17.2360207576303</v>
      </c>
      <c r="M883" s="1">
        <v>28.8582938990807</v>
      </c>
      <c r="P883" s="1">
        <v>38.225092163941</v>
      </c>
      <c r="S883" s="1">
        <v>46.6300262843031</v>
      </c>
    </row>
    <row r="884" spans="6:21">
      <c r="F884" s="1" t="s">
        <v>86</v>
      </c>
      <c r="G884" s="1">
        <v>7.98711914277396</v>
      </c>
      <c r="H884" s="1">
        <v>0.137746744775441</v>
      </c>
      <c r="I884" s="1" t="s">
        <v>114</v>
      </c>
      <c r="J884" s="1">
        <v>16.7577383592018</v>
      </c>
      <c r="K884" s="1">
        <v>0.0329119170095993</v>
      </c>
      <c r="L884" s="1" t="s">
        <v>121</v>
      </c>
      <c r="M884" s="1">
        <v>28.1473176403251</v>
      </c>
      <c r="N884" s="1">
        <v>0.090739285672659</v>
      </c>
      <c r="O884" s="1" t="s">
        <v>154</v>
      </c>
      <c r="P884" s="1">
        <v>37.2375506360451</v>
      </c>
      <c r="Q884" s="1">
        <v>0.179891416146459</v>
      </c>
      <c r="R884" s="1" t="s">
        <v>123</v>
      </c>
      <c r="S884" s="1">
        <v>46.1293738274787</v>
      </c>
      <c r="T884" s="1">
        <v>0.377234160325983</v>
      </c>
      <c r="U884" s="1" t="s">
        <v>121</v>
      </c>
    </row>
    <row r="885" spans="6:21">
      <c r="F885" s="1" t="s">
        <v>87</v>
      </c>
      <c r="G885" s="1">
        <v>7.95526051739276</v>
      </c>
      <c r="H885" s="1">
        <v>0.0988041091774143</v>
      </c>
      <c r="I885" s="1" t="s">
        <v>114</v>
      </c>
      <c r="J885" s="1">
        <v>17.4503434711277</v>
      </c>
      <c r="K885" s="1">
        <v>0.0431861232766692</v>
      </c>
      <c r="L885" s="1" t="s">
        <v>116</v>
      </c>
      <c r="M885" s="1">
        <v>28.4088721761027</v>
      </c>
      <c r="N885" s="1">
        <v>0.285729175892388</v>
      </c>
      <c r="O885" s="1" t="s">
        <v>157</v>
      </c>
      <c r="P885" s="1">
        <v>38.3682620874437</v>
      </c>
      <c r="Q885" s="1">
        <v>0.137771421434894</v>
      </c>
      <c r="R885" s="1" t="s">
        <v>124</v>
      </c>
      <c r="S885" s="1">
        <v>46.1846600057558</v>
      </c>
      <c r="T885" s="1">
        <v>0.303872790865824</v>
      </c>
      <c r="U885" s="1" t="s">
        <v>121</v>
      </c>
    </row>
    <row r="886" spans="6:21">
      <c r="F886" s="1" t="s">
        <v>88</v>
      </c>
      <c r="G886" s="1">
        <v>8.30735162950677</v>
      </c>
      <c r="H886" s="1">
        <v>0.0775109883110668</v>
      </c>
      <c r="I886" s="1" t="s">
        <v>111</v>
      </c>
      <c r="J886" s="1">
        <v>17.4744581520866</v>
      </c>
      <c r="K886" s="1">
        <v>0.0373884332396424</v>
      </c>
      <c r="L886" s="1" t="s">
        <v>116</v>
      </c>
      <c r="M886" s="1">
        <v>29.1474409880414</v>
      </c>
      <c r="N886" s="1">
        <v>0.142821370706433</v>
      </c>
      <c r="O886" s="1" t="s">
        <v>123</v>
      </c>
      <c r="P886" s="1">
        <v>39.2800991575807</v>
      </c>
      <c r="Q886" s="1">
        <v>0.239424593835105</v>
      </c>
      <c r="R886" s="1" t="s">
        <v>112</v>
      </c>
      <c r="S886" s="1">
        <v>47.0795969623114</v>
      </c>
      <c r="T886" s="1">
        <v>0.0578481368356014</v>
      </c>
      <c r="U886" s="1" t="s">
        <v>124</v>
      </c>
    </row>
    <row r="887" spans="6:19">
      <c r="F887" s="1" t="s">
        <v>104</v>
      </c>
      <c r="G887" s="1">
        <v>8.0832437632245</v>
      </c>
      <c r="J887" s="1">
        <v>17.227513327472</v>
      </c>
      <c r="M887" s="1">
        <v>28.5678769348231</v>
      </c>
      <c r="P887" s="1">
        <v>38.2953039603565</v>
      </c>
      <c r="S887" s="1">
        <v>46.4645435985153</v>
      </c>
    </row>
    <row r="888" spans="6:21">
      <c r="F888" s="1" t="s">
        <v>78</v>
      </c>
      <c r="G888" s="1">
        <v>7.33887363563109</v>
      </c>
      <c r="H888" s="1">
        <v>0.062970701732272</v>
      </c>
      <c r="I888" s="1" t="s">
        <v>107</v>
      </c>
      <c r="J888" s="1">
        <v>17.9154289428965</v>
      </c>
      <c r="K888" s="1">
        <v>0.0430933369411778</v>
      </c>
      <c r="L888" s="1" t="s">
        <v>113</v>
      </c>
      <c r="M888" s="1">
        <v>30.3111023870181</v>
      </c>
      <c r="N888" s="1">
        <v>0.165466133096282</v>
      </c>
      <c r="O888" s="1" t="s">
        <v>113</v>
      </c>
      <c r="P888" s="1">
        <v>42.0014502343075</v>
      </c>
      <c r="Q888" s="1">
        <v>0.161347264502281</v>
      </c>
      <c r="R888" s="1" t="s">
        <v>106</v>
      </c>
      <c r="S888" s="1">
        <v>50.3280005553144</v>
      </c>
      <c r="T888" s="1">
        <v>0.139263643052791</v>
      </c>
      <c r="U888" s="1" t="s">
        <v>106</v>
      </c>
    </row>
    <row r="889" spans="6:21">
      <c r="F889" s="1" t="s">
        <v>81</v>
      </c>
      <c r="G889" s="1">
        <v>7.36352328606953</v>
      </c>
      <c r="H889" s="1">
        <v>0.0794596091639552</v>
      </c>
      <c r="I889" s="1" t="s">
        <v>107</v>
      </c>
      <c r="J889" s="1">
        <v>17.9058859969342</v>
      </c>
      <c r="K889" s="1">
        <v>0.0358110334270976</v>
      </c>
      <c r="L889" s="1" t="s">
        <v>113</v>
      </c>
      <c r="M889" s="1">
        <v>30.3829179597058</v>
      </c>
      <c r="N889" s="1">
        <v>0.171435841798233</v>
      </c>
      <c r="O889" s="1" t="s">
        <v>106</v>
      </c>
      <c r="P889" s="1">
        <v>42.0375852748486</v>
      </c>
      <c r="Q889" s="1">
        <v>0.2122305375315</v>
      </c>
      <c r="R889" s="1" t="s">
        <v>106</v>
      </c>
      <c r="S889" s="1">
        <v>50.3155446720107</v>
      </c>
      <c r="T889" s="1">
        <v>0.21809979956326</v>
      </c>
      <c r="U889" s="1" t="s">
        <v>106</v>
      </c>
    </row>
    <row r="890" spans="6:19">
      <c r="F890" s="1" t="s">
        <v>101</v>
      </c>
      <c r="G890" s="1">
        <v>7.35119846085031</v>
      </c>
      <c r="J890" s="1">
        <v>17.9106574699153</v>
      </c>
      <c r="M890" s="1">
        <v>30.347010173362</v>
      </c>
      <c r="P890" s="1">
        <v>42.0195177545781</v>
      </c>
      <c r="S890" s="1">
        <v>50.3217726136626</v>
      </c>
    </row>
    <row r="891" spans="6:21">
      <c r="F891" s="1" t="s">
        <v>80</v>
      </c>
      <c r="G891" s="1">
        <v>7.31803555206951</v>
      </c>
      <c r="H891" s="1">
        <v>0.0452138899080015</v>
      </c>
      <c r="I891" s="1" t="s">
        <v>107</v>
      </c>
      <c r="J891" s="1">
        <v>17.9244833992908</v>
      </c>
      <c r="K891" s="1">
        <v>0.0506342270224623</v>
      </c>
      <c r="L891" s="1" t="s">
        <v>113</v>
      </c>
      <c r="M891" s="1">
        <v>30.0009640757966</v>
      </c>
      <c r="N891" s="1">
        <v>0.107466510179765</v>
      </c>
      <c r="O891" s="1" t="s">
        <v>109</v>
      </c>
      <c r="P891" s="1">
        <v>41.3808839541057</v>
      </c>
      <c r="Q891" s="1">
        <v>0.152254645763065</v>
      </c>
      <c r="R891" s="1" t="s">
        <v>111</v>
      </c>
      <c r="S891" s="1">
        <v>49.6064228736365</v>
      </c>
      <c r="T891" s="1">
        <v>0.0949122067887109</v>
      </c>
      <c r="U891" s="1" t="s">
        <v>108</v>
      </c>
    </row>
    <row r="892" spans="6:21">
      <c r="F892" s="1" t="s">
        <v>81</v>
      </c>
      <c r="G892" s="1">
        <v>7.34247008724394</v>
      </c>
      <c r="H892" s="1">
        <v>0.0557417534000579</v>
      </c>
      <c r="I892" s="1" t="s">
        <v>107</v>
      </c>
      <c r="J892" s="1">
        <v>17.9056508865583</v>
      </c>
      <c r="K892" s="1">
        <v>0.0351404376580954</v>
      </c>
      <c r="L892" s="1" t="s">
        <v>113</v>
      </c>
      <c r="M892" s="1">
        <v>29.8456653058459</v>
      </c>
      <c r="N892" s="1">
        <v>0.0882154009296326</v>
      </c>
      <c r="O892" s="1" t="s">
        <v>122</v>
      </c>
      <c r="P892" s="1">
        <v>40.8954573537541</v>
      </c>
      <c r="Q892" s="1">
        <v>0.00653619037321526</v>
      </c>
      <c r="R892" s="1" t="s">
        <v>114</v>
      </c>
      <c r="S892" s="1">
        <v>49.0469837325216</v>
      </c>
      <c r="T892" s="1">
        <v>0.12192438104825</v>
      </c>
      <c r="U892" s="1" t="s">
        <v>120</v>
      </c>
    </row>
    <row r="893" spans="6:21">
      <c r="F893" s="1" t="s">
        <v>82</v>
      </c>
      <c r="G893" s="1">
        <v>7.65151466591494</v>
      </c>
      <c r="H893" s="1">
        <v>0.111390282879923</v>
      </c>
      <c r="I893" s="1" t="s">
        <v>120</v>
      </c>
      <c r="J893" s="1">
        <v>17.8379948254612</v>
      </c>
      <c r="K893" s="1">
        <v>0.00774990043103521</v>
      </c>
      <c r="L893" s="1" t="s">
        <v>111</v>
      </c>
      <c r="M893" s="1">
        <v>29.3712184060616</v>
      </c>
      <c r="N893" s="1">
        <v>0.10150171233032</v>
      </c>
      <c r="O893" s="1" t="s">
        <v>121</v>
      </c>
      <c r="P893" s="1">
        <v>40.1753240854885</v>
      </c>
      <c r="Q893" s="1">
        <v>0.0997258974600448</v>
      </c>
      <c r="R893" s="1" t="s">
        <v>120</v>
      </c>
      <c r="S893" s="1">
        <v>47.3154539234955</v>
      </c>
      <c r="T893" s="1">
        <v>0.0643751688925618</v>
      </c>
      <c r="U893" s="1" t="s">
        <v>122</v>
      </c>
    </row>
    <row r="894" spans="6:19">
      <c r="F894" s="1" t="s">
        <v>102</v>
      </c>
      <c r="G894" s="1">
        <v>7.43734010174279</v>
      </c>
      <c r="J894" s="1">
        <v>17.8893763704368</v>
      </c>
      <c r="M894" s="1">
        <v>29.7392825959014</v>
      </c>
      <c r="P894" s="1">
        <v>40.8172217977828</v>
      </c>
      <c r="S894" s="1">
        <v>48.6562868432178</v>
      </c>
    </row>
    <row r="895" spans="6:21">
      <c r="F895" s="1" t="s">
        <v>83</v>
      </c>
      <c r="G895" s="1">
        <v>7.35465892597373</v>
      </c>
      <c r="H895" s="1">
        <v>0.106302961741006</v>
      </c>
      <c r="I895" s="1" t="s">
        <v>107</v>
      </c>
      <c r="J895" s="1">
        <v>17.9456606579811</v>
      </c>
      <c r="K895" s="1">
        <v>0.020755297445645</v>
      </c>
      <c r="L895" s="1" t="s">
        <v>113</v>
      </c>
      <c r="M895" s="1">
        <v>29.9452158354351</v>
      </c>
      <c r="N895" s="1">
        <v>0.083743292176691</v>
      </c>
      <c r="O895" s="1" t="s">
        <v>125</v>
      </c>
      <c r="P895" s="1">
        <v>41.0895077329057</v>
      </c>
      <c r="Q895" s="1">
        <v>0.135304817281774</v>
      </c>
      <c r="R895" s="1" t="s">
        <v>114</v>
      </c>
      <c r="S895" s="1">
        <v>49.3810470724832</v>
      </c>
      <c r="T895" s="1">
        <v>0.117107369190934</v>
      </c>
      <c r="U895" s="1" t="s">
        <v>119</v>
      </c>
    </row>
    <row r="896" spans="6:21">
      <c r="F896" s="1" t="s">
        <v>84</v>
      </c>
      <c r="G896" s="1">
        <v>7.47736883966728</v>
      </c>
      <c r="H896" s="1">
        <v>0.0280161849653717</v>
      </c>
      <c r="I896" s="1" t="s">
        <v>122</v>
      </c>
      <c r="J896" s="1">
        <v>17.9162899630869</v>
      </c>
      <c r="K896" s="1">
        <v>0.0269493100689052</v>
      </c>
      <c r="L896" s="1" t="s">
        <v>113</v>
      </c>
      <c r="M896" s="1">
        <v>29.7496560464176</v>
      </c>
      <c r="N896" s="1">
        <v>0.0761201939851446</v>
      </c>
      <c r="O896" s="1" t="s">
        <v>124</v>
      </c>
      <c r="P896" s="1">
        <v>41.0182904579456</v>
      </c>
      <c r="Q896" s="1">
        <v>0.0827162210301959</v>
      </c>
      <c r="R896" s="1" t="s">
        <v>114</v>
      </c>
      <c r="S896" s="1">
        <v>49.1659255873056</v>
      </c>
      <c r="T896" s="1">
        <v>0.15681045185445</v>
      </c>
      <c r="U896" s="1" t="s">
        <v>120</v>
      </c>
    </row>
    <row r="897" spans="6:21">
      <c r="F897" s="1" t="s">
        <v>85</v>
      </c>
      <c r="G897" s="1">
        <v>7.70982327305756</v>
      </c>
      <c r="H897" s="1">
        <v>0.104387155086982</v>
      </c>
      <c r="I897" s="1" t="s">
        <v>120</v>
      </c>
      <c r="J897" s="1">
        <v>17.9548654715707</v>
      </c>
      <c r="K897" s="1">
        <v>0.0343621561444452</v>
      </c>
      <c r="L897" s="1" t="s">
        <v>113</v>
      </c>
      <c r="M897" s="1">
        <v>30.1680550096593</v>
      </c>
      <c r="N897" s="1">
        <v>0.0358554101655815</v>
      </c>
      <c r="O897" s="1" t="s">
        <v>108</v>
      </c>
      <c r="P897" s="1">
        <v>41.8954348455416</v>
      </c>
      <c r="Q897" s="1">
        <v>0.0977240817589425</v>
      </c>
      <c r="R897" s="1" t="s">
        <v>106</v>
      </c>
      <c r="S897" s="1">
        <v>49.7213336283663</v>
      </c>
      <c r="T897" s="1">
        <v>0.0388280733968226</v>
      </c>
      <c r="U897" s="1" t="s">
        <v>111</v>
      </c>
    </row>
    <row r="898" spans="6:19">
      <c r="F898" s="1" t="s">
        <v>103</v>
      </c>
      <c r="G898" s="1">
        <v>7.51395034623286</v>
      </c>
      <c r="J898" s="1">
        <v>17.9389386975462</v>
      </c>
      <c r="M898" s="1">
        <v>29.9543089638373</v>
      </c>
      <c r="P898" s="1">
        <v>41.334411012131</v>
      </c>
      <c r="S898" s="1">
        <v>49.4227687627184</v>
      </c>
    </row>
    <row r="899" spans="6:21">
      <c r="F899" s="1" t="s">
        <v>86</v>
      </c>
      <c r="G899" s="1">
        <v>7.31504488978309</v>
      </c>
      <c r="H899" s="1">
        <v>0.0409005448059565</v>
      </c>
      <c r="I899" s="1" t="s">
        <v>107</v>
      </c>
      <c r="J899" s="1">
        <v>17.9261935339326</v>
      </c>
      <c r="K899" s="1">
        <v>0.00669590723244067</v>
      </c>
      <c r="L899" s="1" t="s">
        <v>113</v>
      </c>
      <c r="M899" s="1">
        <v>29.9074111367397</v>
      </c>
      <c r="N899" s="1">
        <v>0.0221030359671527</v>
      </c>
      <c r="O899" s="1" t="s">
        <v>122</v>
      </c>
      <c r="P899" s="1">
        <v>40.9508317118196</v>
      </c>
      <c r="Q899" s="1">
        <v>0.0696113235201318</v>
      </c>
      <c r="R899" s="1" t="s">
        <v>114</v>
      </c>
      <c r="S899" s="1">
        <v>49.2439737205463</v>
      </c>
      <c r="T899" s="1">
        <v>0.0718477943341799</v>
      </c>
      <c r="U899" s="1" t="s">
        <v>116</v>
      </c>
    </row>
    <row r="900" spans="6:21">
      <c r="F900" s="1" t="s">
        <v>87</v>
      </c>
      <c r="G900" s="1">
        <v>7.4378484582588</v>
      </c>
      <c r="H900" s="1">
        <v>0.0515682634564736</v>
      </c>
      <c r="I900" s="1" t="s">
        <v>107</v>
      </c>
      <c r="J900" s="1">
        <v>17.9178908788923</v>
      </c>
      <c r="K900" s="1">
        <v>0.00646271432685529</v>
      </c>
      <c r="L900" s="1" t="s">
        <v>113</v>
      </c>
      <c r="M900" s="1">
        <v>29.8899767551076</v>
      </c>
      <c r="N900" s="1">
        <v>0.0197400449130652</v>
      </c>
      <c r="O900" s="1" t="s">
        <v>122</v>
      </c>
      <c r="P900" s="1">
        <v>40.9158083791388</v>
      </c>
      <c r="Q900" s="1">
        <v>0.0502871120741186</v>
      </c>
      <c r="R900" s="1" t="s">
        <v>114</v>
      </c>
      <c r="S900" s="1">
        <v>49.2141697852495</v>
      </c>
      <c r="T900" s="1">
        <v>0.0444419058031741</v>
      </c>
      <c r="U900" s="1" t="s">
        <v>120</v>
      </c>
    </row>
    <row r="901" spans="6:21">
      <c r="F901" s="1" t="s">
        <v>88</v>
      </c>
      <c r="G901" s="1">
        <v>7.6052187593827</v>
      </c>
      <c r="H901" s="1">
        <v>0.0259030382135046</v>
      </c>
      <c r="I901" s="1" t="s">
        <v>115</v>
      </c>
      <c r="J901" s="1">
        <v>17.9741891930081</v>
      </c>
      <c r="K901" s="1">
        <v>0.00928876258718173</v>
      </c>
      <c r="L901" s="1" t="s">
        <v>106</v>
      </c>
      <c r="M901" s="1">
        <v>30.1396440262786</v>
      </c>
      <c r="N901" s="1">
        <v>0.0362487658745206</v>
      </c>
      <c r="O901" s="1" t="s">
        <v>119</v>
      </c>
      <c r="P901" s="1">
        <v>41.858905330271</v>
      </c>
      <c r="Q901" s="1">
        <v>0.0186756043644524</v>
      </c>
      <c r="R901" s="1" t="s">
        <v>106</v>
      </c>
      <c r="S901" s="1">
        <v>49.6858306024151</v>
      </c>
      <c r="T901" s="1">
        <v>0.0921658858451031</v>
      </c>
      <c r="U901" s="1" t="s">
        <v>111</v>
      </c>
    </row>
    <row r="902" spans="6:19">
      <c r="F902" s="1" t="s">
        <v>104</v>
      </c>
      <c r="G902" s="1">
        <v>7.4527040358082</v>
      </c>
      <c r="J902" s="1">
        <v>17.9394245352777</v>
      </c>
      <c r="M902" s="1">
        <v>29.9790106393753</v>
      </c>
      <c r="P902" s="1">
        <v>41.2418484737431</v>
      </c>
      <c r="S902" s="1">
        <v>49.381324702737</v>
      </c>
    </row>
    <row r="904" spans="6:21">
      <c r="F904" s="1" t="s">
        <v>78</v>
      </c>
      <c r="G904" s="1">
        <v>7.78049743988205</v>
      </c>
      <c r="H904" s="1">
        <v>0.127553252673427</v>
      </c>
      <c r="I904" s="1" t="s">
        <v>116</v>
      </c>
      <c r="J904" s="1">
        <v>17.1079137333038</v>
      </c>
      <c r="K904" s="1">
        <v>0.0685364679858074</v>
      </c>
      <c r="L904" s="1" t="s">
        <v>115</v>
      </c>
      <c r="M904" s="1">
        <v>28.6823896592858</v>
      </c>
      <c r="N904" s="1">
        <v>0.0454720501880179</v>
      </c>
      <c r="O904" s="1" t="s">
        <v>123</v>
      </c>
      <c r="P904" s="1">
        <v>38.4641805652297</v>
      </c>
      <c r="Q904" s="1">
        <v>0.229330374224259</v>
      </c>
      <c r="R904" s="1" t="s">
        <v>107</v>
      </c>
      <c r="S904" s="1">
        <v>47.0850693870963</v>
      </c>
      <c r="T904" s="1">
        <v>0.329402889948902</v>
      </c>
      <c r="U904" s="1" t="s">
        <v>122</v>
      </c>
    </row>
    <row r="905" spans="6:21">
      <c r="F905" s="1" t="s">
        <v>81</v>
      </c>
      <c r="G905" s="1">
        <v>7.7702170573378</v>
      </c>
      <c r="H905" s="1">
        <v>0.0504246801184445</v>
      </c>
      <c r="I905" s="1" t="s">
        <v>116</v>
      </c>
      <c r="J905" s="1">
        <v>17.0486530394431</v>
      </c>
      <c r="K905" s="1">
        <v>0.13238557208194</v>
      </c>
      <c r="L905" s="1" t="s">
        <v>115</v>
      </c>
      <c r="M905" s="1">
        <v>28.7650744102375</v>
      </c>
      <c r="N905" s="1">
        <v>0.0951266596285392</v>
      </c>
      <c r="O905" s="1" t="s">
        <v>123</v>
      </c>
      <c r="P905" s="1">
        <v>38.1473143801911</v>
      </c>
      <c r="Q905" s="1">
        <v>0.0883347276687346</v>
      </c>
      <c r="R905" s="1" t="s">
        <v>152</v>
      </c>
      <c r="S905" s="1">
        <v>47.3626576173698</v>
      </c>
      <c r="T905" s="1">
        <v>0.378345874769801</v>
      </c>
      <c r="U905" s="1" t="s">
        <v>112</v>
      </c>
    </row>
    <row r="906" spans="6:19">
      <c r="F906" s="1" t="s">
        <v>101</v>
      </c>
      <c r="G906" s="1">
        <v>7.77535724860993</v>
      </c>
      <c r="J906" s="1">
        <v>17.0782833863734</v>
      </c>
      <c r="M906" s="1">
        <v>28.7237320347617</v>
      </c>
      <c r="P906" s="1">
        <v>38.3057474727104</v>
      </c>
      <c r="S906" s="1">
        <v>47.2238635022331</v>
      </c>
    </row>
    <row r="907" spans="6:21">
      <c r="F907" s="1" t="s">
        <v>80</v>
      </c>
      <c r="G907" s="1">
        <v>7.64342703533026</v>
      </c>
      <c r="H907" s="1">
        <v>0.0927398053776414</v>
      </c>
      <c r="I907" s="1" t="s">
        <v>125</v>
      </c>
      <c r="J907" s="1">
        <v>17.0133209647496</v>
      </c>
      <c r="K907" s="1">
        <v>0.114986784392776</v>
      </c>
      <c r="L907" s="1" t="s">
        <v>122</v>
      </c>
      <c r="M907" s="1">
        <v>28.6163693464863</v>
      </c>
      <c r="N907" s="1">
        <v>0.0758504487684437</v>
      </c>
      <c r="O907" s="1" t="s">
        <v>123</v>
      </c>
      <c r="P907" s="1">
        <v>38.0092759457575</v>
      </c>
      <c r="Q907" s="1">
        <v>0.120829556109699</v>
      </c>
      <c r="R907" s="1" t="s">
        <v>121</v>
      </c>
      <c r="S907" s="1">
        <v>46.6005064865738</v>
      </c>
      <c r="T907" s="1">
        <v>0.132963864625494</v>
      </c>
      <c r="U907" s="1" t="s">
        <v>117</v>
      </c>
    </row>
    <row r="908" spans="6:21">
      <c r="F908" s="1" t="s">
        <v>81</v>
      </c>
      <c r="G908" s="1">
        <v>7.69269625406024</v>
      </c>
      <c r="H908" s="1">
        <v>0.11436200687305</v>
      </c>
      <c r="I908" s="1" t="s">
        <v>109</v>
      </c>
      <c r="J908" s="1">
        <v>16.9240140883703</v>
      </c>
      <c r="K908" s="1">
        <v>0.0647903729737791</v>
      </c>
      <c r="L908" s="1" t="s">
        <v>107</v>
      </c>
      <c r="M908" s="1">
        <v>28.5653531416693</v>
      </c>
      <c r="N908" s="1">
        <v>0.105687211044714</v>
      </c>
      <c r="O908" s="1" t="s">
        <v>123</v>
      </c>
      <c r="P908" s="1">
        <v>37.0771741572904</v>
      </c>
      <c r="Q908" s="1">
        <v>0.169703970495316</v>
      </c>
      <c r="R908" s="1" t="s">
        <v>123</v>
      </c>
      <c r="S908" s="1">
        <v>45.1082568659987</v>
      </c>
      <c r="T908" s="1">
        <v>0.224163642953113</v>
      </c>
      <c r="U908" s="1" t="s">
        <v>123</v>
      </c>
    </row>
    <row r="909" spans="6:21">
      <c r="F909" s="1" t="s">
        <v>82</v>
      </c>
      <c r="G909" s="1">
        <v>8.11051018898996</v>
      </c>
      <c r="H909" s="1">
        <v>0.102735817411331</v>
      </c>
      <c r="I909" s="1" t="s">
        <v>111</v>
      </c>
      <c r="J909" s="1">
        <v>17.1450909313276</v>
      </c>
      <c r="K909" s="1">
        <v>0.068152211580356</v>
      </c>
      <c r="L909" s="1" t="s">
        <v>120</v>
      </c>
      <c r="M909" s="1">
        <v>27.5749794111193</v>
      </c>
      <c r="N909" s="1">
        <v>0.0266204525512961</v>
      </c>
      <c r="O909" s="1" t="s">
        <v>154</v>
      </c>
      <c r="P909" s="1">
        <v>36.1375405686574</v>
      </c>
      <c r="Q909" s="1">
        <v>0.221077709806964</v>
      </c>
      <c r="R909" s="1" t="s">
        <v>153</v>
      </c>
      <c r="S909" s="1">
        <v>42.7055646360662</v>
      </c>
      <c r="T909" s="1">
        <v>0.243130612798866</v>
      </c>
      <c r="U909" s="1" t="s">
        <v>153</v>
      </c>
    </row>
    <row r="910" spans="6:19">
      <c r="F910" s="1" t="s">
        <v>102</v>
      </c>
      <c r="G910" s="1">
        <v>7.81554449279349</v>
      </c>
      <c r="J910" s="1">
        <v>17.0274753281492</v>
      </c>
      <c r="M910" s="1">
        <v>28.252233966425</v>
      </c>
      <c r="P910" s="1">
        <v>37.0746635572351</v>
      </c>
      <c r="S910" s="1">
        <v>44.8047759962129</v>
      </c>
    </row>
    <row r="911" spans="6:21">
      <c r="F911" s="1" t="s">
        <v>83</v>
      </c>
      <c r="G911" s="1">
        <v>7.70524538736303</v>
      </c>
      <c r="H911" s="1">
        <v>0.0745581217954515</v>
      </c>
      <c r="I911" s="1" t="s">
        <v>109</v>
      </c>
      <c r="J911" s="1">
        <v>16.6203794519184</v>
      </c>
      <c r="K911" s="1">
        <v>0.166263829542539</v>
      </c>
      <c r="L911" s="1" t="s">
        <v>117</v>
      </c>
      <c r="M911" s="1">
        <v>28.1351549380388</v>
      </c>
      <c r="N911" s="1">
        <v>0.153823860431713</v>
      </c>
      <c r="O911" s="1" t="s">
        <v>164</v>
      </c>
      <c r="P911" s="1">
        <v>36.9292382167272</v>
      </c>
      <c r="Q911" s="1">
        <v>0.0496802735986528</v>
      </c>
      <c r="R911" s="1" t="s">
        <v>123</v>
      </c>
      <c r="S911" s="1">
        <v>46.0897351869424</v>
      </c>
      <c r="T911" s="1">
        <v>0.225110887896641</v>
      </c>
      <c r="U911" s="1" t="s">
        <v>121</v>
      </c>
    </row>
    <row r="912" spans="6:21">
      <c r="F912" s="1" t="s">
        <v>84</v>
      </c>
      <c r="G912" s="1">
        <v>7.84308270451935</v>
      </c>
      <c r="H912" s="1">
        <v>0.202397897655219</v>
      </c>
      <c r="I912" s="1" t="s">
        <v>114</v>
      </c>
      <c r="J912" s="1">
        <v>17.3046703741706</v>
      </c>
      <c r="K912" s="1">
        <v>0.0760084419627669</v>
      </c>
      <c r="L912" s="1" t="s">
        <v>114</v>
      </c>
      <c r="M912" s="1">
        <v>28.5765613797817</v>
      </c>
      <c r="N912" s="1">
        <v>0.100813387885292</v>
      </c>
      <c r="O912" s="1" t="s">
        <v>123</v>
      </c>
      <c r="P912" s="1">
        <v>38.1684784351451</v>
      </c>
      <c r="Q912" s="1">
        <v>0.0914652653196701</v>
      </c>
      <c r="R912" s="1" t="s">
        <v>152</v>
      </c>
      <c r="S912" s="1">
        <v>47.1994824276002</v>
      </c>
      <c r="T912" s="1">
        <v>0.346416577061828</v>
      </c>
      <c r="U912" s="1" t="s">
        <v>122</v>
      </c>
    </row>
    <row r="913" spans="6:21">
      <c r="F913" s="1" t="s">
        <v>85</v>
      </c>
      <c r="G913" s="1">
        <v>8.41332303096015</v>
      </c>
      <c r="H913" s="1">
        <v>0.0522604509566904</v>
      </c>
      <c r="I913" s="1" t="s">
        <v>106</v>
      </c>
      <c r="J913" s="1">
        <v>17.4268401306296</v>
      </c>
      <c r="K913" s="1">
        <v>0.0837518278305083</v>
      </c>
      <c r="L913" s="1" t="s">
        <v>114</v>
      </c>
      <c r="M913" s="1">
        <v>29.4954219076156</v>
      </c>
      <c r="N913" s="1">
        <v>0.150067710582155</v>
      </c>
      <c r="O913" s="1" t="s">
        <v>121</v>
      </c>
      <c r="P913" s="1">
        <v>39.2084379206807</v>
      </c>
      <c r="Q913" s="1">
        <v>0.0658346799506801</v>
      </c>
      <c r="R913" s="1" t="s">
        <v>112</v>
      </c>
      <c r="S913" s="1">
        <v>46.2345085403268</v>
      </c>
      <c r="T913" s="1">
        <v>0.333668814092029</v>
      </c>
      <c r="U913" s="1" t="s">
        <v>121</v>
      </c>
    </row>
    <row r="914" spans="6:19">
      <c r="F914" s="1" t="s">
        <v>103</v>
      </c>
      <c r="G914" s="1">
        <v>7.98721704094751</v>
      </c>
      <c r="J914" s="1">
        <v>17.1172966522395</v>
      </c>
      <c r="M914" s="1">
        <v>28.735712741812</v>
      </c>
      <c r="P914" s="1">
        <v>38.1020515241843</v>
      </c>
      <c r="S914" s="1">
        <v>46.5079087182898</v>
      </c>
    </row>
    <row r="915" spans="6:21">
      <c r="F915" s="1" t="s">
        <v>86</v>
      </c>
      <c r="G915" s="1">
        <v>7.76156053791887</v>
      </c>
      <c r="H915" s="1">
        <v>0.218973653251143</v>
      </c>
      <c r="I915" s="1" t="s">
        <v>116</v>
      </c>
      <c r="J915" s="1">
        <v>16.6313663027326</v>
      </c>
      <c r="K915" s="1">
        <v>0.0457078800767087</v>
      </c>
      <c r="L915" s="1" t="s">
        <v>117</v>
      </c>
      <c r="M915" s="1">
        <v>28.0210141926393</v>
      </c>
      <c r="N915" s="1">
        <v>0.0847611845631876</v>
      </c>
      <c r="O915" s="1" t="s">
        <v>157</v>
      </c>
      <c r="P915" s="1">
        <v>37.1186836916026</v>
      </c>
      <c r="Q915" s="1">
        <v>0.166558237553095</v>
      </c>
      <c r="R915" s="1" t="s">
        <v>123</v>
      </c>
      <c r="S915" s="1">
        <v>46.0073763744028</v>
      </c>
      <c r="T915" s="1">
        <v>0.381519700858204</v>
      </c>
      <c r="U915" s="1" t="s">
        <v>121</v>
      </c>
    </row>
    <row r="916" spans="6:21">
      <c r="F916" s="1" t="s">
        <v>87</v>
      </c>
      <c r="G916" s="1">
        <v>7.73940430578362</v>
      </c>
      <c r="H916" s="1">
        <v>0.107682257591216</v>
      </c>
      <c r="I916" s="1" t="s">
        <v>109</v>
      </c>
      <c r="J916" s="1">
        <v>17.3260236742433</v>
      </c>
      <c r="K916" s="1">
        <v>0.0446174926400467</v>
      </c>
      <c r="L916" s="1" t="s">
        <v>114</v>
      </c>
      <c r="M916" s="1">
        <v>28.2772888438324</v>
      </c>
      <c r="N916" s="1">
        <v>0.306483964668088</v>
      </c>
      <c r="O916" s="1" t="s">
        <v>153</v>
      </c>
      <c r="P916" s="1">
        <v>38.2675245702085</v>
      </c>
      <c r="Q916" s="1">
        <v>0.120500648061298</v>
      </c>
      <c r="R916" s="1" t="s">
        <v>124</v>
      </c>
      <c r="S916" s="1">
        <v>46.0652289507157</v>
      </c>
      <c r="T916" s="1">
        <v>0.300922836087907</v>
      </c>
      <c r="U916" s="1" t="s">
        <v>121</v>
      </c>
    </row>
    <row r="917" spans="6:21">
      <c r="F917" s="1" t="s">
        <v>88</v>
      </c>
      <c r="G917" s="1">
        <v>8.12865737856693</v>
      </c>
      <c r="H917" s="1">
        <v>0.122923830623537</v>
      </c>
      <c r="I917" s="1" t="s">
        <v>111</v>
      </c>
      <c r="J917" s="1">
        <v>17.3543908954336</v>
      </c>
      <c r="K917" s="1">
        <v>0.044082801615105</v>
      </c>
      <c r="L917" s="1" t="s">
        <v>114</v>
      </c>
      <c r="M917" s="1">
        <v>29.0390498321381</v>
      </c>
      <c r="N917" s="1">
        <v>0.14725547991329</v>
      </c>
      <c r="O917" s="1" t="s">
        <v>123</v>
      </c>
      <c r="P917" s="1">
        <v>39.1721903471031</v>
      </c>
      <c r="Q917" s="1">
        <v>0.280881754898965</v>
      </c>
      <c r="R917" s="1" t="s">
        <v>112</v>
      </c>
      <c r="S917" s="1">
        <v>46.9627827474868</v>
      </c>
      <c r="T917" s="1">
        <v>0.0639744023472712</v>
      </c>
      <c r="U917" s="1" t="s">
        <v>107</v>
      </c>
    </row>
    <row r="918" spans="6:19">
      <c r="F918" s="1" t="s">
        <v>104</v>
      </c>
      <c r="G918" s="1">
        <v>7.87654074075647</v>
      </c>
      <c r="J918" s="1">
        <v>17.1039269574698</v>
      </c>
      <c r="M918" s="1">
        <v>28.4457842895366</v>
      </c>
      <c r="P918" s="1">
        <v>38.1861328696381</v>
      </c>
      <c r="S918" s="1">
        <v>46.3451293575351</v>
      </c>
    </row>
    <row r="919" spans="6:21">
      <c r="F919" s="1" t="s">
        <v>78</v>
      </c>
      <c r="G919" s="1">
        <v>7.22898642855091</v>
      </c>
      <c r="H919" s="1">
        <v>0.0287609710804603</v>
      </c>
      <c r="I919" s="1" t="s">
        <v>121</v>
      </c>
      <c r="J919" s="1">
        <v>17.8093429815798</v>
      </c>
      <c r="K919" s="1">
        <v>0.0559562854253942</v>
      </c>
      <c r="L919" s="1" t="s">
        <v>113</v>
      </c>
      <c r="M919" s="1">
        <v>30.1494526847787</v>
      </c>
      <c r="N919" s="1">
        <v>0.377474021110949</v>
      </c>
      <c r="O919" s="1" t="s">
        <v>113</v>
      </c>
      <c r="P919" s="1">
        <v>41.8794033196312</v>
      </c>
      <c r="Q919" s="1">
        <v>0.166563461530211</v>
      </c>
      <c r="R919" s="1" t="s">
        <v>106</v>
      </c>
      <c r="S919" s="1">
        <v>50.2052956004262</v>
      </c>
      <c r="T919" s="1">
        <v>0.132346083756274</v>
      </c>
      <c r="U919" s="1" t="s">
        <v>106</v>
      </c>
    </row>
    <row r="920" spans="6:21">
      <c r="F920" s="1" t="s">
        <v>81</v>
      </c>
      <c r="G920" s="1">
        <v>7.26783041821495</v>
      </c>
      <c r="H920" s="1">
        <v>0.135296738258931</v>
      </c>
      <c r="I920" s="1" t="s">
        <v>121</v>
      </c>
      <c r="J920" s="1">
        <v>17.7632764108708</v>
      </c>
      <c r="K920" s="1">
        <v>0.0353823151279543</v>
      </c>
      <c r="L920" s="1" t="s">
        <v>113</v>
      </c>
      <c r="M920" s="1">
        <v>30.2627751166305</v>
      </c>
      <c r="N920" s="1">
        <v>0.167007322271289</v>
      </c>
      <c r="O920" s="1" t="s">
        <v>106</v>
      </c>
      <c r="P920" s="1">
        <v>41.9175226838136</v>
      </c>
      <c r="Q920" s="1">
        <v>0.205353607891708</v>
      </c>
      <c r="R920" s="1" t="s">
        <v>106</v>
      </c>
      <c r="S920" s="1">
        <v>50.1852389058515</v>
      </c>
      <c r="T920" s="1">
        <v>0.211167225335875</v>
      </c>
      <c r="U920" s="1" t="s">
        <v>106</v>
      </c>
    </row>
    <row r="921" spans="6:19">
      <c r="F921" s="1" t="s">
        <v>101</v>
      </c>
      <c r="G921" s="1">
        <v>7.24840842338293</v>
      </c>
      <c r="J921" s="1">
        <v>17.7863096962253</v>
      </c>
      <c r="M921" s="1">
        <v>30.2061139007046</v>
      </c>
      <c r="P921" s="1">
        <v>41.8984630017224</v>
      </c>
      <c r="S921" s="1">
        <v>50.1952672531388</v>
      </c>
    </row>
    <row r="922" spans="6:21">
      <c r="F922" s="1" t="s">
        <v>80</v>
      </c>
      <c r="G922" s="1">
        <v>7.19884284865529</v>
      </c>
      <c r="H922" s="1">
        <v>0.0439300170423924</v>
      </c>
      <c r="I922" s="1" t="s">
        <v>121</v>
      </c>
      <c r="J922" s="1">
        <v>17.8004634466133</v>
      </c>
      <c r="K922" s="1">
        <v>0.0425329360385746</v>
      </c>
      <c r="L922" s="1" t="s">
        <v>113</v>
      </c>
      <c r="M922" s="1">
        <v>29.8841311981905</v>
      </c>
      <c r="N922" s="1">
        <v>0.0994566360357156</v>
      </c>
      <c r="O922" s="1" t="s">
        <v>109</v>
      </c>
      <c r="P922" s="1">
        <v>41.263229809063</v>
      </c>
      <c r="Q922" s="1">
        <v>0.143803613342117</v>
      </c>
      <c r="R922" s="1" t="s">
        <v>111</v>
      </c>
      <c r="S922" s="1">
        <v>49.478896201145</v>
      </c>
      <c r="T922" s="1">
        <v>0.0945457093887519</v>
      </c>
      <c r="U922" s="1" t="s">
        <v>108</v>
      </c>
    </row>
    <row r="923" spans="6:21">
      <c r="F923" s="1" t="s">
        <v>81</v>
      </c>
      <c r="G923" s="1">
        <v>7.24482115723082</v>
      </c>
      <c r="H923" s="1">
        <v>0.0608748010943683</v>
      </c>
      <c r="I923" s="1" t="s">
        <v>121</v>
      </c>
      <c r="J923" s="1">
        <v>17.7816892926761</v>
      </c>
      <c r="K923" s="1">
        <v>0.0453272907574623</v>
      </c>
      <c r="L923" s="1" t="s">
        <v>113</v>
      </c>
      <c r="M923" s="1">
        <v>29.7271967469407</v>
      </c>
      <c r="N923" s="1">
        <v>0.0773649658488588</v>
      </c>
      <c r="O923" s="1" t="s">
        <v>588</v>
      </c>
      <c r="P923" s="1">
        <v>40.7782744985631</v>
      </c>
      <c r="Q923" s="1">
        <v>0.0117010588840059</v>
      </c>
      <c r="R923" s="1" t="s">
        <v>114</v>
      </c>
      <c r="S923" s="1">
        <v>48.9236588504672</v>
      </c>
      <c r="T923" s="1">
        <v>0.122895034939545</v>
      </c>
      <c r="U923" s="1" t="s">
        <v>120</v>
      </c>
    </row>
    <row r="924" spans="6:21">
      <c r="F924" s="1" t="s">
        <v>82</v>
      </c>
      <c r="G924" s="1">
        <v>7.56112696935043</v>
      </c>
      <c r="H924" s="1">
        <v>0.104083030836972</v>
      </c>
      <c r="I924" s="1" t="s">
        <v>122</v>
      </c>
      <c r="J924" s="1">
        <v>17.7009607367533</v>
      </c>
      <c r="K924" s="1">
        <v>0.010053007294163</v>
      </c>
      <c r="L924" s="1" t="s">
        <v>111</v>
      </c>
      <c r="M924" s="1">
        <v>29.249519556313</v>
      </c>
      <c r="N924" s="1">
        <v>0.0887375224742998</v>
      </c>
      <c r="O924" s="1" t="s">
        <v>121</v>
      </c>
      <c r="P924" s="1">
        <v>40.0506890611542</v>
      </c>
      <c r="Q924" s="1">
        <v>0.0972895097388407</v>
      </c>
      <c r="R924" s="1" t="s">
        <v>120</v>
      </c>
      <c r="S924" s="1">
        <v>47.190428986241</v>
      </c>
      <c r="T924" s="1">
        <v>0.0626479157158608</v>
      </c>
      <c r="U924" s="1" t="s">
        <v>122</v>
      </c>
    </row>
    <row r="925" spans="6:19">
      <c r="F925" s="1" t="s">
        <v>102</v>
      </c>
      <c r="G925" s="1">
        <v>7.33493032507885</v>
      </c>
      <c r="J925" s="1">
        <v>17.7610378253476</v>
      </c>
      <c r="M925" s="1">
        <v>29.6202825004814</v>
      </c>
      <c r="P925" s="1">
        <v>40.6973977895935</v>
      </c>
      <c r="S925" s="1">
        <v>48.5309946792844</v>
      </c>
    </row>
    <row r="926" spans="6:21">
      <c r="F926" s="1" t="s">
        <v>83</v>
      </c>
      <c r="G926" s="1">
        <v>7.23201570460191</v>
      </c>
      <c r="H926" s="1">
        <v>0.0814405382453093</v>
      </c>
      <c r="I926" s="1" t="s">
        <v>121</v>
      </c>
      <c r="J926" s="1">
        <v>17.8148080814455</v>
      </c>
      <c r="K926" s="1">
        <v>0.0193459438465438</v>
      </c>
      <c r="L926" s="1" t="s">
        <v>113</v>
      </c>
      <c r="M926" s="1">
        <v>29.830242682207</v>
      </c>
      <c r="N926" s="1">
        <v>0.0737026595545023</v>
      </c>
      <c r="O926" s="1" t="s">
        <v>642</v>
      </c>
      <c r="P926" s="1">
        <v>40.9624647711022</v>
      </c>
      <c r="Q926" s="1">
        <v>0.153315812046821</v>
      </c>
      <c r="R926" s="1" t="s">
        <v>114</v>
      </c>
      <c r="S926" s="1">
        <v>49.2706606550763</v>
      </c>
      <c r="T926" s="1">
        <v>0.122433031297319</v>
      </c>
      <c r="U926" s="1" t="s">
        <v>119</v>
      </c>
    </row>
    <row r="927" spans="6:21">
      <c r="F927" s="1" t="s">
        <v>84</v>
      </c>
      <c r="G927" s="1">
        <v>7.36242409556449</v>
      </c>
      <c r="H927" s="1">
        <v>0.00659802972934561</v>
      </c>
      <c r="I927" s="1" t="s">
        <v>152</v>
      </c>
      <c r="J927" s="1">
        <v>17.7920279802258</v>
      </c>
      <c r="K927" s="1">
        <v>0.0326536114729885</v>
      </c>
      <c r="L927" s="1" t="s">
        <v>113</v>
      </c>
      <c r="M927" s="1">
        <v>29.623786540311</v>
      </c>
      <c r="N927" s="1">
        <v>0.0818991267559556</v>
      </c>
      <c r="O927" s="1" t="s">
        <v>124</v>
      </c>
      <c r="P927" s="1">
        <v>40.8970693008008</v>
      </c>
      <c r="Q927" s="1">
        <v>0.0916507823278556</v>
      </c>
      <c r="R927" s="1" t="s">
        <v>114</v>
      </c>
      <c r="S927" s="1">
        <v>49.0477339219759</v>
      </c>
      <c r="T927" s="1">
        <v>0.159226140578086</v>
      </c>
      <c r="U927" s="1" t="s">
        <v>120</v>
      </c>
    </row>
    <row r="928" spans="6:21">
      <c r="F928" s="1" t="s">
        <v>85</v>
      </c>
      <c r="G928" s="1">
        <v>7.5994931877347</v>
      </c>
      <c r="H928" s="1">
        <v>0.115943349294197</v>
      </c>
      <c r="I928" s="1" t="s">
        <v>125</v>
      </c>
      <c r="J928" s="1">
        <v>17.8465550282345</v>
      </c>
      <c r="K928" s="1">
        <v>0.0287225929417571</v>
      </c>
      <c r="L928" s="1" t="s">
        <v>106</v>
      </c>
      <c r="M928" s="1">
        <v>30.0415586251525</v>
      </c>
      <c r="N928" s="1">
        <v>0.0440930805989614</v>
      </c>
      <c r="O928" s="1" t="s">
        <v>118</v>
      </c>
      <c r="P928" s="1">
        <v>41.7634314156053</v>
      </c>
      <c r="Q928" s="1">
        <v>0.110393908508219</v>
      </c>
      <c r="R928" s="1" t="s">
        <v>106</v>
      </c>
      <c r="S928" s="1">
        <v>49.5958405711466</v>
      </c>
      <c r="T928" s="1">
        <v>0.0399559354403137</v>
      </c>
      <c r="U928" s="1" t="s">
        <v>111</v>
      </c>
    </row>
    <row r="929" spans="6:19">
      <c r="F929" s="1" t="s">
        <v>103</v>
      </c>
      <c r="G929" s="1">
        <v>7.3979776626337</v>
      </c>
      <c r="J929" s="1">
        <v>17.8177970299686</v>
      </c>
      <c r="M929" s="1">
        <v>29.8318626158901</v>
      </c>
      <c r="P929" s="1">
        <v>41.2076551625028</v>
      </c>
      <c r="S929" s="1">
        <v>49.3047450493996</v>
      </c>
    </row>
    <row r="930" spans="6:21">
      <c r="F930" s="1" t="s">
        <v>86</v>
      </c>
      <c r="G930" s="1">
        <v>7.20091251341251</v>
      </c>
      <c r="H930" s="1">
        <v>0.0552941004730485</v>
      </c>
      <c r="I930" s="1" t="s">
        <v>121</v>
      </c>
      <c r="J930" s="1">
        <v>17.8057678447519</v>
      </c>
      <c r="K930" s="1">
        <v>0.0252585323837122</v>
      </c>
      <c r="L930" s="1" t="s">
        <v>113</v>
      </c>
      <c r="M930" s="1">
        <v>29.7739582389017</v>
      </c>
      <c r="N930" s="1">
        <v>0.0199806829612298</v>
      </c>
      <c r="O930" s="1" t="s">
        <v>125</v>
      </c>
      <c r="P930" s="1">
        <v>40.8305155395492</v>
      </c>
      <c r="Q930" s="1">
        <v>0.081680579941472</v>
      </c>
      <c r="R930" s="1" t="s">
        <v>114</v>
      </c>
      <c r="S930" s="1">
        <v>49.1207640763618</v>
      </c>
      <c r="T930" s="1">
        <v>0.0731269238800118</v>
      </c>
      <c r="U930" s="1" t="s">
        <v>116</v>
      </c>
    </row>
    <row r="931" spans="6:21">
      <c r="F931" s="1" t="s">
        <v>87</v>
      </c>
      <c r="G931" s="1">
        <v>7.33511814150761</v>
      </c>
      <c r="H931" s="1">
        <v>0.0512146697029223</v>
      </c>
      <c r="I931" s="1" t="s">
        <v>152</v>
      </c>
      <c r="J931" s="1">
        <v>17.8058113298187</v>
      </c>
      <c r="K931" s="1">
        <v>0.00959957794499042</v>
      </c>
      <c r="L931" s="1" t="s">
        <v>113</v>
      </c>
      <c r="M931" s="1">
        <v>29.7750301011425</v>
      </c>
      <c r="N931" s="1">
        <v>0.00651309181787681</v>
      </c>
      <c r="O931" s="1" t="s">
        <v>125</v>
      </c>
      <c r="P931" s="1">
        <v>40.786666864192</v>
      </c>
      <c r="Q931" s="1">
        <v>0.0507933727675904</v>
      </c>
      <c r="R931" s="1" t="s">
        <v>114</v>
      </c>
      <c r="S931" s="1">
        <v>49.0894387259282</v>
      </c>
      <c r="T931" s="1">
        <v>0.0485836456130153</v>
      </c>
      <c r="U931" s="1" t="s">
        <v>116</v>
      </c>
    </row>
    <row r="932" spans="6:21">
      <c r="F932" s="1" t="s">
        <v>88</v>
      </c>
      <c r="G932" s="1">
        <v>7.48459266533438</v>
      </c>
      <c r="H932" s="1">
        <v>0.0252202152295453</v>
      </c>
      <c r="I932" s="1" t="s">
        <v>124</v>
      </c>
      <c r="J932" s="1">
        <v>17.863096270897</v>
      </c>
      <c r="K932" s="1">
        <v>0.0377893863293782</v>
      </c>
      <c r="L932" s="1" t="s">
        <v>106</v>
      </c>
      <c r="M932" s="1">
        <v>30.0140272693405</v>
      </c>
      <c r="N932" s="1">
        <v>0.0274654521303798</v>
      </c>
      <c r="O932" s="1" t="s">
        <v>108</v>
      </c>
      <c r="P932" s="1">
        <v>41.7251166032007</v>
      </c>
      <c r="Q932" s="1">
        <v>0.0105853165989</v>
      </c>
      <c r="R932" s="1" t="s">
        <v>106</v>
      </c>
      <c r="S932" s="1">
        <v>49.5577306835888</v>
      </c>
      <c r="T932" s="1">
        <v>0.0967724614598017</v>
      </c>
      <c r="U932" s="1" t="s">
        <v>111</v>
      </c>
    </row>
    <row r="933" spans="6:19">
      <c r="F933" s="1" t="s">
        <v>104</v>
      </c>
      <c r="G933" s="1">
        <v>7.34020777341817</v>
      </c>
      <c r="J933" s="1">
        <v>17.8248918151559</v>
      </c>
      <c r="M933" s="1">
        <v>29.8543385364615</v>
      </c>
      <c r="P933" s="1">
        <v>41.1140996689806</v>
      </c>
      <c r="S933" s="1">
        <v>49.2559778286263</v>
      </c>
    </row>
    <row r="940" spans="6:21">
      <c r="F940" s="1" t="s">
        <v>78</v>
      </c>
      <c r="G940" s="1">
        <v>5.02388321230426</v>
      </c>
      <c r="H940" s="1">
        <v>0.0657973405523977</v>
      </c>
      <c r="I940" s="1" t="s">
        <v>114</v>
      </c>
      <c r="J940" s="1">
        <v>13.6225273964307</v>
      </c>
      <c r="K940" s="1">
        <v>0.309910403040559</v>
      </c>
      <c r="L940" s="1" t="s">
        <v>116</v>
      </c>
      <c r="M940" s="1">
        <v>24.8862978600347</v>
      </c>
      <c r="N940" s="1">
        <v>0.0310067456023645</v>
      </c>
      <c r="O940" s="1" t="s">
        <v>117</v>
      </c>
      <c r="P940" s="1">
        <v>32.5434774352463</v>
      </c>
      <c r="Q940" s="1">
        <v>0.084473389668426</v>
      </c>
      <c r="R940" s="1" t="s">
        <v>152</v>
      </c>
      <c r="S940" s="1">
        <v>40.0716054041609</v>
      </c>
      <c r="T940" s="1">
        <v>0.683691200754236</v>
      </c>
      <c r="U940" s="1" t="s">
        <v>114</v>
      </c>
    </row>
    <row r="941" spans="6:21">
      <c r="F941" s="1" t="s">
        <v>81</v>
      </c>
      <c r="G941" s="1">
        <v>5.07003428853929</v>
      </c>
      <c r="H941" s="1">
        <v>0.0887057108671088</v>
      </c>
      <c r="I941" s="1" t="s">
        <v>114</v>
      </c>
      <c r="J941" s="1">
        <v>13.4577250185391</v>
      </c>
      <c r="K941" s="1">
        <v>0.365766955099622</v>
      </c>
      <c r="L941" s="1" t="s">
        <v>120</v>
      </c>
      <c r="M941" s="1">
        <v>24.8521239257358</v>
      </c>
      <c r="N941" s="1">
        <v>0.103660042484351</v>
      </c>
      <c r="O941" s="1" t="s">
        <v>117</v>
      </c>
      <c r="P941" s="1">
        <v>32.3534932379822</v>
      </c>
      <c r="Q941" s="1">
        <v>0.0887150441841785</v>
      </c>
      <c r="R941" s="1" t="s">
        <v>121</v>
      </c>
      <c r="S941" s="1">
        <v>40.4551194338633</v>
      </c>
      <c r="T941" s="1">
        <v>0.33838229156881</v>
      </c>
      <c r="U941" s="1" t="s">
        <v>114</v>
      </c>
    </row>
    <row r="942" spans="6:19">
      <c r="F942" s="1" t="s">
        <v>101</v>
      </c>
      <c r="G942" s="1">
        <v>5.04695875042178</v>
      </c>
      <c r="J942" s="1">
        <v>13.5401262074849</v>
      </c>
      <c r="M942" s="1">
        <v>24.8692108928852</v>
      </c>
      <c r="P942" s="1">
        <v>32.4484853366142</v>
      </c>
      <c r="S942" s="1">
        <v>40.2633624190121</v>
      </c>
    </row>
    <row r="943" spans="6:21">
      <c r="F943" s="1" t="s">
        <v>80</v>
      </c>
      <c r="G943" s="1">
        <v>4.99913360611991</v>
      </c>
      <c r="H943" s="1">
        <v>0.106896580634911</v>
      </c>
      <c r="I943" s="1" t="s">
        <v>114</v>
      </c>
      <c r="J943" s="1">
        <v>13.5137683863177</v>
      </c>
      <c r="K943" s="1">
        <v>0.25067541371494</v>
      </c>
      <c r="L943" s="1" t="s">
        <v>116</v>
      </c>
      <c r="M943" s="1">
        <v>24.2401150326798</v>
      </c>
      <c r="N943" s="1">
        <v>0.195112693324244</v>
      </c>
      <c r="O943" s="1" t="s">
        <v>123</v>
      </c>
      <c r="P943" s="1">
        <v>32.5354362359313</v>
      </c>
      <c r="Q943" s="1">
        <v>0.0868955858536131</v>
      </c>
      <c r="R943" s="1" t="s">
        <v>152</v>
      </c>
      <c r="S943" s="1">
        <v>39.0148971845087</v>
      </c>
      <c r="T943" s="1">
        <v>0.682279651471131</v>
      </c>
      <c r="U943" s="1" t="s">
        <v>120</v>
      </c>
    </row>
    <row r="944" spans="6:21">
      <c r="F944" s="1" t="s">
        <v>81</v>
      </c>
      <c r="G944" s="1">
        <v>5.08605388123737</v>
      </c>
      <c r="H944" s="1">
        <v>0.120363748373844</v>
      </c>
      <c r="I944" s="1" t="s">
        <v>114</v>
      </c>
      <c r="J944" s="1">
        <v>13.467273954116</v>
      </c>
      <c r="K944" s="1">
        <v>0.262683185456956</v>
      </c>
      <c r="L944" s="1" t="s">
        <v>120</v>
      </c>
      <c r="M944" s="1">
        <v>24.0465532879819</v>
      </c>
      <c r="N944" s="1">
        <v>0.128184500987331</v>
      </c>
      <c r="O944" s="1" t="s">
        <v>153</v>
      </c>
      <c r="P944" s="1">
        <v>31.7048755841859</v>
      </c>
      <c r="Q944" s="1">
        <v>0.369374284038319</v>
      </c>
      <c r="R944" s="1" t="s">
        <v>123</v>
      </c>
      <c r="S944" s="1">
        <v>37.7332866678102</v>
      </c>
      <c r="T944" s="1">
        <v>0.238862274325942</v>
      </c>
      <c r="U944" s="1" t="s">
        <v>122</v>
      </c>
    </row>
    <row r="945" spans="6:21">
      <c r="F945" s="1" t="s">
        <v>82</v>
      </c>
      <c r="G945" s="1">
        <v>5.67000826873385</v>
      </c>
      <c r="H945" s="1">
        <v>0.0714537865754407</v>
      </c>
      <c r="I945" s="1" t="s">
        <v>106</v>
      </c>
      <c r="J945" s="1">
        <v>13.5621576714675</v>
      </c>
      <c r="K945" s="1">
        <v>0.392795067104578</v>
      </c>
      <c r="L945" s="1" t="s">
        <v>116</v>
      </c>
      <c r="M945" s="1">
        <v>22.4000686600221</v>
      </c>
      <c r="N945" s="1">
        <v>0.137617944062436</v>
      </c>
      <c r="O945" s="1" t="s">
        <v>154</v>
      </c>
      <c r="P945" s="1">
        <v>29.3027045287443</v>
      </c>
      <c r="Q945" s="1">
        <v>0.167049737831037</v>
      </c>
      <c r="R945" s="1" t="s">
        <v>153</v>
      </c>
      <c r="S945" s="1">
        <v>33.5643688151251</v>
      </c>
      <c r="T945" s="1">
        <v>0.151664623020015</v>
      </c>
      <c r="U945" s="1" t="s">
        <v>117</v>
      </c>
    </row>
    <row r="946" spans="6:19">
      <c r="F946" s="1" t="s">
        <v>102</v>
      </c>
      <c r="G946" s="1">
        <v>5.25173191869704</v>
      </c>
      <c r="J946" s="1">
        <v>13.5144000039671</v>
      </c>
      <c r="M946" s="1">
        <v>23.5622456602279</v>
      </c>
      <c r="P946" s="1">
        <v>31.1810054496205</v>
      </c>
      <c r="S946" s="1">
        <v>36.770850889148</v>
      </c>
    </row>
    <row r="947" spans="6:21">
      <c r="F947" s="1" t="s">
        <v>83</v>
      </c>
      <c r="G947" s="1">
        <v>5.06358977806739</v>
      </c>
      <c r="H947" s="1">
        <v>0.0699235908789959</v>
      </c>
      <c r="I947" s="1" t="s">
        <v>114</v>
      </c>
      <c r="J947" s="1">
        <v>12.1921651955977</v>
      </c>
      <c r="K947" s="1">
        <v>0.157501041613603</v>
      </c>
      <c r="L947" s="1" t="s">
        <v>112</v>
      </c>
      <c r="M947" s="1">
        <v>23.2087382508559</v>
      </c>
      <c r="N947" s="1">
        <v>0.0397652831563256</v>
      </c>
      <c r="O947" s="1" t="s">
        <v>157</v>
      </c>
      <c r="P947" s="1">
        <v>31.5467514508101</v>
      </c>
      <c r="Q947" s="1">
        <v>0.132017908998052</v>
      </c>
      <c r="R947" s="1" t="s">
        <v>123</v>
      </c>
      <c r="S947" s="1">
        <v>38.2264952380952</v>
      </c>
      <c r="T947" s="1">
        <v>0.595791941343271</v>
      </c>
      <c r="U947" s="1" t="s">
        <v>112</v>
      </c>
    </row>
    <row r="948" spans="6:21">
      <c r="F948" s="1" t="s">
        <v>84</v>
      </c>
      <c r="G948" s="1">
        <v>5.07811409469815</v>
      </c>
      <c r="H948" s="1">
        <v>0.141731757567338</v>
      </c>
      <c r="I948" s="1" t="s">
        <v>114</v>
      </c>
      <c r="J948" s="1">
        <v>14.197811028797</v>
      </c>
      <c r="K948" s="1">
        <v>0.362496610151544</v>
      </c>
      <c r="L948" s="1" t="s">
        <v>113</v>
      </c>
      <c r="M948" s="1">
        <v>24.8081555555555</v>
      </c>
      <c r="N948" s="1">
        <v>0.0698963147441788</v>
      </c>
      <c r="O948" s="1" t="s">
        <v>117</v>
      </c>
      <c r="P948" s="1">
        <v>32.523920244958</v>
      </c>
      <c r="Q948" s="1">
        <v>0.295715445639104</v>
      </c>
      <c r="R948" s="1" t="s">
        <v>152</v>
      </c>
      <c r="S948" s="1">
        <v>40.2348244541788</v>
      </c>
      <c r="T948" s="1">
        <v>0.306318726549932</v>
      </c>
      <c r="U948" s="1" t="s">
        <v>114</v>
      </c>
    </row>
    <row r="949" spans="6:21">
      <c r="F949" s="1" t="s">
        <v>85</v>
      </c>
      <c r="G949" s="1">
        <v>5.7539854002207</v>
      </c>
      <c r="H949" s="1">
        <v>0.0644936053925673</v>
      </c>
      <c r="I949" s="1" t="s">
        <v>106</v>
      </c>
      <c r="J949" s="1">
        <v>14.4190250608804</v>
      </c>
      <c r="K949" s="1">
        <v>0.121640425572061</v>
      </c>
      <c r="L949" s="1" t="s">
        <v>106</v>
      </c>
      <c r="M949" s="1">
        <v>24.952939453265</v>
      </c>
      <c r="N949" s="1">
        <v>0.040173874279283</v>
      </c>
      <c r="O949" s="1" t="s">
        <v>117</v>
      </c>
      <c r="P949" s="1">
        <v>33.5755293043429</v>
      </c>
      <c r="Q949" s="1">
        <v>0.31326683945628</v>
      </c>
      <c r="R949" s="1" t="s">
        <v>112</v>
      </c>
      <c r="S949" s="1">
        <v>38.2802869405068</v>
      </c>
      <c r="T949" s="1">
        <v>0.610003998036383</v>
      </c>
      <c r="U949" s="1" t="s">
        <v>112</v>
      </c>
    </row>
    <row r="950" spans="6:19">
      <c r="F950" s="1" t="s">
        <v>103</v>
      </c>
      <c r="G950" s="1">
        <v>5.29856309099541</v>
      </c>
      <c r="J950" s="1">
        <v>13.603000428425</v>
      </c>
      <c r="M950" s="1">
        <v>24.3232777532255</v>
      </c>
      <c r="P950" s="1">
        <v>32.5487336667037</v>
      </c>
      <c r="S950" s="1">
        <v>38.9138688775936</v>
      </c>
    </row>
    <row r="951" spans="6:21">
      <c r="F951" s="1" t="s">
        <v>86</v>
      </c>
      <c r="G951" s="1">
        <v>5.02679166666667</v>
      </c>
      <c r="H951" s="1">
        <v>0.11018282628583</v>
      </c>
      <c r="I951" s="1" t="s">
        <v>114</v>
      </c>
      <c r="J951" s="1">
        <v>12.1760220768992</v>
      </c>
      <c r="K951" s="1">
        <v>0.305198036683307</v>
      </c>
      <c r="L951" s="1" t="s">
        <v>112</v>
      </c>
      <c r="M951" s="1">
        <v>23.092951513846</v>
      </c>
      <c r="N951" s="1">
        <v>0.104371281573776</v>
      </c>
      <c r="O951" s="1" t="s">
        <v>157</v>
      </c>
      <c r="P951" s="1">
        <v>31.5885740781414</v>
      </c>
      <c r="Q951" s="1">
        <v>0.183160628531539</v>
      </c>
      <c r="R951" s="1" t="s">
        <v>123</v>
      </c>
      <c r="S951" s="1">
        <v>37.5673125527632</v>
      </c>
      <c r="T951" s="1">
        <v>0.350852876415384</v>
      </c>
      <c r="U951" s="1" t="s">
        <v>107</v>
      </c>
    </row>
    <row r="952" spans="6:21">
      <c r="F952" s="1" t="s">
        <v>87</v>
      </c>
      <c r="G952" s="1">
        <v>5.02050061050061</v>
      </c>
      <c r="H952" s="1">
        <v>0.0449301457091267</v>
      </c>
      <c r="I952" s="1" t="s">
        <v>114</v>
      </c>
      <c r="J952" s="1">
        <v>14.1962493134381</v>
      </c>
      <c r="K952" s="1">
        <v>0.0655492560591155</v>
      </c>
      <c r="L952" s="1" t="s">
        <v>113</v>
      </c>
      <c r="M952" s="1">
        <v>24.4322333937531</v>
      </c>
      <c r="N952" s="1">
        <v>0.114334860853921</v>
      </c>
      <c r="O952" s="1" t="s">
        <v>121</v>
      </c>
      <c r="P952" s="1">
        <v>32.4233695652174</v>
      </c>
      <c r="Q952" s="1">
        <v>0.329619901250766</v>
      </c>
      <c r="R952" s="1" t="s">
        <v>121</v>
      </c>
      <c r="S952" s="1">
        <v>39.1279977714787</v>
      </c>
      <c r="T952" s="1">
        <v>0.546458174725236</v>
      </c>
      <c r="U952" s="1" t="s">
        <v>120</v>
      </c>
    </row>
    <row r="953" spans="6:21">
      <c r="F953" s="1" t="s">
        <v>88</v>
      </c>
      <c r="G953" s="1">
        <v>5.32506361616679</v>
      </c>
      <c r="H953" s="1">
        <v>0.0391041286736115</v>
      </c>
      <c r="I953" s="1" t="s">
        <v>111</v>
      </c>
      <c r="J953" s="1">
        <v>14.3528171028171</v>
      </c>
      <c r="K953" s="1">
        <v>0.0662729588379729</v>
      </c>
      <c r="L953" s="1" t="s">
        <v>106</v>
      </c>
      <c r="M953" s="1">
        <v>24.9133950617284</v>
      </c>
      <c r="N953" s="1">
        <v>0.0705971815901527</v>
      </c>
      <c r="O953" s="1" t="s">
        <v>117</v>
      </c>
      <c r="P953" s="1">
        <v>32.7939721097616</v>
      </c>
      <c r="Q953" s="1">
        <v>0.116328449772757</v>
      </c>
      <c r="R953" s="1" t="s">
        <v>117</v>
      </c>
      <c r="S953" s="1">
        <v>38.9963722728892</v>
      </c>
      <c r="T953" s="1">
        <v>0.28111625707417</v>
      </c>
      <c r="U953" s="1" t="s">
        <v>120</v>
      </c>
    </row>
    <row r="954" spans="6:19">
      <c r="F954" s="1" t="s">
        <v>104</v>
      </c>
      <c r="G954" s="1">
        <v>5.12411863111136</v>
      </c>
      <c r="J954" s="1">
        <v>13.5750294977181</v>
      </c>
      <c r="M954" s="1">
        <v>24.1461933231092</v>
      </c>
      <c r="P954" s="1">
        <v>32.2686385843735</v>
      </c>
      <c r="S954" s="1">
        <v>38.5638941990437</v>
      </c>
    </row>
    <row r="955" spans="6:21">
      <c r="F955" s="1" t="s">
        <v>78</v>
      </c>
      <c r="G955" s="1">
        <v>4.38053368715907</v>
      </c>
      <c r="H955" s="1">
        <v>0.0703493013344149</v>
      </c>
      <c r="I955" s="1" t="s">
        <v>122</v>
      </c>
      <c r="J955" s="1">
        <v>13.8289573920277</v>
      </c>
      <c r="K955" s="1">
        <v>0.0293120617400938</v>
      </c>
      <c r="L955" s="1" t="s">
        <v>116</v>
      </c>
      <c r="M955" s="1">
        <v>25.4003228085046</v>
      </c>
      <c r="N955" s="1">
        <v>0.044328286313072</v>
      </c>
      <c r="O955" s="1" t="s">
        <v>108</v>
      </c>
      <c r="P955" s="1">
        <v>34.5787970221061</v>
      </c>
      <c r="Q955" s="1">
        <v>0.0935175391919371</v>
      </c>
      <c r="R955" s="1" t="s">
        <v>113</v>
      </c>
      <c r="S955" s="1">
        <v>42.7656883247322</v>
      </c>
      <c r="T955" s="1">
        <v>0.142693807852531</v>
      </c>
      <c r="U955" s="1" t="s">
        <v>106</v>
      </c>
    </row>
    <row r="956" spans="6:21">
      <c r="F956" s="1" t="s">
        <v>81</v>
      </c>
      <c r="G956" s="1">
        <v>4.32081130513322</v>
      </c>
      <c r="H956" s="1">
        <v>0.0449546706430136</v>
      </c>
      <c r="I956" s="1" t="s">
        <v>122</v>
      </c>
      <c r="J956" s="1">
        <v>13.8249784412684</v>
      </c>
      <c r="K956" s="1">
        <v>0.00999259210130527</v>
      </c>
      <c r="L956" s="1" t="s">
        <v>116</v>
      </c>
      <c r="M956" s="1">
        <v>25.3264931384217</v>
      </c>
      <c r="N956" s="1">
        <v>0.0982147226722468</v>
      </c>
      <c r="O956" s="1" t="s">
        <v>116</v>
      </c>
      <c r="P956" s="1">
        <v>34.4704099563122</v>
      </c>
      <c r="Q956" s="1">
        <v>0.11689973258029</v>
      </c>
      <c r="R956" s="1" t="s">
        <v>113</v>
      </c>
      <c r="S956" s="1">
        <v>42.6675548904602</v>
      </c>
      <c r="T956" s="1">
        <v>0.145044610366554</v>
      </c>
      <c r="U956" s="1" t="s">
        <v>106</v>
      </c>
    </row>
    <row r="957" spans="6:19">
      <c r="F957" s="1" t="s">
        <v>101</v>
      </c>
      <c r="G957" s="1">
        <v>4.35067249614615</v>
      </c>
      <c r="J957" s="1">
        <v>13.826967916648</v>
      </c>
      <c r="M957" s="1">
        <v>25.3634079734632</v>
      </c>
      <c r="P957" s="1">
        <v>34.5246034892091</v>
      </c>
      <c r="S957" s="1">
        <v>42.7166216075962</v>
      </c>
    </row>
    <row r="958" spans="6:21">
      <c r="F958" s="1" t="s">
        <v>80</v>
      </c>
      <c r="G958" s="1">
        <v>4.31241461454935</v>
      </c>
      <c r="H958" s="1">
        <v>0.0358262070933922</v>
      </c>
      <c r="I958" s="1" t="s">
        <v>107</v>
      </c>
      <c r="J958" s="1">
        <v>13.8106575963719</v>
      </c>
      <c r="K958" s="1">
        <v>0.0610668163695779</v>
      </c>
      <c r="L958" s="1" t="s">
        <v>116</v>
      </c>
      <c r="M958" s="1">
        <v>25.1480693171476</v>
      </c>
      <c r="N958" s="1">
        <v>0.11399604841719</v>
      </c>
      <c r="O958" s="1" t="s">
        <v>112</v>
      </c>
      <c r="P958" s="1">
        <v>34.7515160300548</v>
      </c>
      <c r="Q958" s="1">
        <v>0.117038349389832</v>
      </c>
      <c r="R958" s="1" t="s">
        <v>106</v>
      </c>
      <c r="S958" s="1">
        <v>42.6481590843726</v>
      </c>
      <c r="T958" s="1">
        <v>0.147860555690275</v>
      </c>
      <c r="U958" s="1" t="s">
        <v>106</v>
      </c>
    </row>
    <row r="959" spans="6:21">
      <c r="F959" s="1" t="s">
        <v>81</v>
      </c>
      <c r="G959" s="1">
        <v>4.37466653231438</v>
      </c>
      <c r="H959" s="1">
        <v>0.0119072484233836</v>
      </c>
      <c r="I959" s="1" t="s">
        <v>122</v>
      </c>
      <c r="J959" s="1">
        <v>13.8098220787338</v>
      </c>
      <c r="K959" s="1">
        <v>0.0466419910618725</v>
      </c>
      <c r="L959" s="1" t="s">
        <v>116</v>
      </c>
      <c r="M959" s="1">
        <v>24.966434656064</v>
      </c>
      <c r="N959" s="1">
        <v>0.02619120888549</v>
      </c>
      <c r="O959" s="1" t="s">
        <v>124</v>
      </c>
      <c r="P959" s="1">
        <v>34.3846163227646</v>
      </c>
      <c r="Q959" s="1">
        <v>0.226955093186708</v>
      </c>
      <c r="R959" s="1" t="s">
        <v>108</v>
      </c>
      <c r="S959" s="1">
        <v>42.1170140501316</v>
      </c>
      <c r="T959" s="1">
        <v>0.128608909021088</v>
      </c>
      <c r="U959" s="1" t="s">
        <v>113</v>
      </c>
    </row>
    <row r="960" spans="6:21">
      <c r="F960" s="1" t="s">
        <v>82</v>
      </c>
      <c r="G960" s="1">
        <v>4.63860356896382</v>
      </c>
      <c r="H960" s="1">
        <v>0.0446590125607077</v>
      </c>
      <c r="I960" s="1" t="s">
        <v>120</v>
      </c>
      <c r="J960" s="1">
        <v>13.7003962003962</v>
      </c>
      <c r="K960" s="1">
        <v>0.0864872730743758</v>
      </c>
      <c r="L960" s="1" t="s">
        <v>116</v>
      </c>
      <c r="M960" s="1">
        <v>24.5552367452063</v>
      </c>
      <c r="N960" s="1">
        <v>0.0818975895295407</v>
      </c>
      <c r="O960" s="1" t="s">
        <v>121</v>
      </c>
      <c r="P960" s="1">
        <v>33.178365772069</v>
      </c>
      <c r="Q960" s="1">
        <v>0.0704362108809673</v>
      </c>
      <c r="R960" s="1" t="s">
        <v>107</v>
      </c>
      <c r="S960" s="1">
        <v>40.1501491718391</v>
      </c>
      <c r="T960" s="1">
        <v>0.12682120585512</v>
      </c>
      <c r="U960" s="1" t="s">
        <v>114</v>
      </c>
    </row>
    <row r="961" spans="6:19">
      <c r="F961" s="1" t="s">
        <v>102</v>
      </c>
      <c r="G961" s="1">
        <v>4.44189490527585</v>
      </c>
      <c r="J961" s="1">
        <v>13.773625291834</v>
      </c>
      <c r="M961" s="1">
        <v>24.889913572806</v>
      </c>
      <c r="P961" s="1">
        <v>34.1048327082961</v>
      </c>
      <c r="S961" s="1">
        <v>41.6384407687811</v>
      </c>
    </row>
    <row r="962" spans="6:21">
      <c r="F962" s="1" t="s">
        <v>83</v>
      </c>
      <c r="G962" s="1">
        <v>4.31426365806801</v>
      </c>
      <c r="H962" s="1">
        <v>0.0742329770754998</v>
      </c>
      <c r="I962" s="1" t="s">
        <v>107</v>
      </c>
      <c r="J962" s="1">
        <v>13.8258252033947</v>
      </c>
      <c r="K962" s="1">
        <v>0.0265039712444466</v>
      </c>
      <c r="L962" s="1" t="s">
        <v>116</v>
      </c>
      <c r="M962" s="1">
        <v>25.2396781499075</v>
      </c>
      <c r="N962" s="1">
        <v>0.108518885202388</v>
      </c>
      <c r="O962" s="1" t="s">
        <v>109</v>
      </c>
      <c r="P962" s="1">
        <v>34.3223467366276</v>
      </c>
      <c r="Q962" s="1">
        <v>0.0220430940282707</v>
      </c>
      <c r="R962" s="1" t="s">
        <v>119</v>
      </c>
      <c r="S962" s="1">
        <v>42.3432266326234</v>
      </c>
      <c r="T962" s="1">
        <v>0.14010882510714</v>
      </c>
      <c r="U962" s="1" t="s">
        <v>113</v>
      </c>
    </row>
    <row r="963" spans="6:21">
      <c r="F963" s="1" t="s">
        <v>84</v>
      </c>
      <c r="G963" s="1">
        <v>4.43094494949495</v>
      </c>
      <c r="H963" s="1">
        <v>0.0626936152626757</v>
      </c>
      <c r="I963" s="1" t="s">
        <v>122</v>
      </c>
      <c r="J963" s="1">
        <v>13.8058741070988</v>
      </c>
      <c r="K963" s="1">
        <v>0.0157024904187388</v>
      </c>
      <c r="L963" s="1" t="s">
        <v>116</v>
      </c>
      <c r="M963" s="1">
        <v>25.2262014921283</v>
      </c>
      <c r="N963" s="1">
        <v>0.158000811445998</v>
      </c>
      <c r="O963" s="1" t="s">
        <v>115</v>
      </c>
      <c r="P963" s="1">
        <v>34.0531728694341</v>
      </c>
      <c r="Q963" s="1">
        <v>0.00715927895067017</v>
      </c>
      <c r="R963" s="1" t="s">
        <v>120</v>
      </c>
      <c r="S963" s="1">
        <v>42.403604362263</v>
      </c>
      <c r="T963" s="1">
        <v>0.278649574874928</v>
      </c>
      <c r="U963" s="1" t="s">
        <v>113</v>
      </c>
    </row>
    <row r="964" spans="6:21">
      <c r="F964" s="1" t="s">
        <v>85</v>
      </c>
      <c r="G964" s="1">
        <v>4.70656174371228</v>
      </c>
      <c r="H964" s="1">
        <v>0.020273138773411</v>
      </c>
      <c r="I964" s="1" t="s">
        <v>120</v>
      </c>
      <c r="J964" s="1">
        <v>13.8860034025388</v>
      </c>
      <c r="K964" s="1">
        <v>0.0156597543006891</v>
      </c>
      <c r="L964" s="1" t="s">
        <v>108</v>
      </c>
      <c r="M964" s="1">
        <v>25.5847669860627</v>
      </c>
      <c r="N964" s="1">
        <v>0.0463942049247142</v>
      </c>
      <c r="O964" s="1" t="s">
        <v>106</v>
      </c>
      <c r="P964" s="1">
        <v>34.5430964052287</v>
      </c>
      <c r="Q964" s="1">
        <v>0.0405354540817384</v>
      </c>
      <c r="R964" s="1" t="s">
        <v>113</v>
      </c>
      <c r="S964" s="1">
        <v>42.161109590235</v>
      </c>
      <c r="T964" s="1">
        <v>0.185707078877427</v>
      </c>
      <c r="U964" s="1" t="s">
        <v>113</v>
      </c>
    </row>
    <row r="965" spans="6:19">
      <c r="F965" s="1" t="s">
        <v>103</v>
      </c>
      <c r="G965" s="1">
        <v>4.48392345042508</v>
      </c>
      <c r="J965" s="1">
        <v>13.8392342376774</v>
      </c>
      <c r="M965" s="1">
        <v>25.3502155426995</v>
      </c>
      <c r="P965" s="1">
        <v>34.3062053370968</v>
      </c>
      <c r="S965" s="1">
        <v>42.3026468617071</v>
      </c>
    </row>
    <row r="966" spans="6:21">
      <c r="F966" s="1" t="s">
        <v>86</v>
      </c>
      <c r="G966" s="1">
        <v>4.32301943829309</v>
      </c>
      <c r="H966" s="1">
        <v>0.102437327516333</v>
      </c>
      <c r="I966" s="1" t="s">
        <v>122</v>
      </c>
      <c r="J966" s="1">
        <v>13.8155375144408</v>
      </c>
      <c r="K966" s="1">
        <v>0.00720931046852669</v>
      </c>
      <c r="L966" s="1" t="s">
        <v>116</v>
      </c>
      <c r="M966" s="1">
        <v>25.2080824873306</v>
      </c>
      <c r="N966" s="1">
        <v>0.0334209418136799</v>
      </c>
      <c r="O966" s="1" t="s">
        <v>115</v>
      </c>
      <c r="P966" s="1">
        <v>34.2612104879126</v>
      </c>
      <c r="Q966" s="1">
        <v>0.0921922429982083</v>
      </c>
      <c r="R966" s="1" t="s">
        <v>119</v>
      </c>
      <c r="S966" s="1">
        <v>42.2353355121284</v>
      </c>
      <c r="T966" s="1">
        <v>0.15578816061443</v>
      </c>
      <c r="U966" s="1" t="s">
        <v>113</v>
      </c>
    </row>
    <row r="967" spans="6:21">
      <c r="F967" s="1" t="s">
        <v>87</v>
      </c>
      <c r="G967" s="1">
        <v>4.45586570359551</v>
      </c>
      <c r="H967" s="1">
        <v>0.0441394558904575</v>
      </c>
      <c r="I967" s="1" t="s">
        <v>112</v>
      </c>
      <c r="J967" s="1">
        <v>13.8106657531118</v>
      </c>
      <c r="K967" s="1">
        <v>0.0019779043137934</v>
      </c>
      <c r="L967" s="1" t="s">
        <v>116</v>
      </c>
      <c r="M967" s="1">
        <v>25.1178395142529</v>
      </c>
      <c r="N967" s="1">
        <v>0.0601347792944873</v>
      </c>
      <c r="O967" s="1" t="s">
        <v>122</v>
      </c>
      <c r="P967" s="1">
        <v>34.1370516900318</v>
      </c>
      <c r="Q967" s="1">
        <v>0.0673086572178197</v>
      </c>
      <c r="R967" s="1" t="s">
        <v>116</v>
      </c>
      <c r="S967" s="1">
        <v>42.1554578635512</v>
      </c>
      <c r="T967" s="1">
        <v>0.0750607616638064</v>
      </c>
      <c r="U967" s="1" t="s">
        <v>113</v>
      </c>
    </row>
    <row r="968" spans="6:21">
      <c r="F968" s="1" t="s">
        <v>88</v>
      </c>
      <c r="G968" s="1">
        <v>4.59031832850447</v>
      </c>
      <c r="H968" s="1">
        <v>0.0353391173948464</v>
      </c>
      <c r="I968" s="1" t="s">
        <v>120</v>
      </c>
      <c r="J968" s="1">
        <v>13.8898626815232</v>
      </c>
      <c r="K968" s="1">
        <v>0.00506989135085143</v>
      </c>
      <c r="L968" s="1" t="s">
        <v>108</v>
      </c>
      <c r="M968" s="1">
        <v>25.4995739335352</v>
      </c>
      <c r="N968" s="1">
        <v>0.0378723566038432</v>
      </c>
      <c r="O968" s="1" t="s">
        <v>113</v>
      </c>
      <c r="P968" s="1">
        <v>34.2813555628201</v>
      </c>
      <c r="Q968" s="1">
        <v>0.0687535863761267</v>
      </c>
      <c r="R968" s="1" t="s">
        <v>119</v>
      </c>
      <c r="S968" s="1">
        <v>41.8118577900348</v>
      </c>
      <c r="T968" s="1">
        <v>0.0992945682569389</v>
      </c>
      <c r="U968" s="1" t="s">
        <v>111</v>
      </c>
    </row>
    <row r="969" spans="6:19">
      <c r="F969" s="1" t="s">
        <v>104</v>
      </c>
      <c r="G969" s="1">
        <v>4.45640115679769</v>
      </c>
      <c r="J969" s="1">
        <v>13.8386886496919</v>
      </c>
      <c r="M969" s="1">
        <v>25.2751653117062</v>
      </c>
      <c r="P969" s="1">
        <v>34.2265392469215</v>
      </c>
      <c r="S969" s="1">
        <v>42.0675503885715</v>
      </c>
    </row>
    <row r="971" spans="6:21">
      <c r="F971" s="1" t="s">
        <v>78</v>
      </c>
      <c r="G971" s="1">
        <v>4.92537405335068</v>
      </c>
      <c r="H971" s="1">
        <v>0.0901470892030059</v>
      </c>
      <c r="I971" s="1" t="s">
        <v>115</v>
      </c>
      <c r="J971" s="1">
        <v>13.5187308990728</v>
      </c>
      <c r="K971" s="1">
        <v>0.287229518296669</v>
      </c>
      <c r="L971" s="1" t="s">
        <v>115</v>
      </c>
      <c r="M971" s="1">
        <v>24.8200678397287</v>
      </c>
      <c r="N971" s="1">
        <v>0.011170020259947</v>
      </c>
      <c r="O971" s="1" t="s">
        <v>610</v>
      </c>
      <c r="P971" s="1">
        <v>32.5022256028848</v>
      </c>
      <c r="Q971" s="1">
        <v>0.13795320621547</v>
      </c>
      <c r="R971" s="1" t="s">
        <v>152</v>
      </c>
      <c r="S971" s="1">
        <v>39.9426385083508</v>
      </c>
      <c r="T971" s="1">
        <v>0.691078382315324</v>
      </c>
      <c r="U971" s="1" t="s">
        <v>114</v>
      </c>
    </row>
    <row r="972" spans="6:21">
      <c r="F972" s="1" t="s">
        <v>81</v>
      </c>
      <c r="G972" s="1">
        <v>4.93013182946134</v>
      </c>
      <c r="H972" s="1">
        <v>0.0566810644082114</v>
      </c>
      <c r="I972" s="1" t="s">
        <v>115</v>
      </c>
      <c r="J972" s="1">
        <v>13.3496320314053</v>
      </c>
      <c r="K972" s="1">
        <v>0.401669499678434</v>
      </c>
      <c r="L972" s="1" t="s">
        <v>112</v>
      </c>
      <c r="M972" s="1">
        <v>24.7380030692224</v>
      </c>
      <c r="N972" s="1">
        <v>0.0604968501952129</v>
      </c>
      <c r="O972" s="1" t="s">
        <v>152</v>
      </c>
      <c r="P972" s="1">
        <v>32.2756929035144</v>
      </c>
      <c r="Q972" s="1">
        <v>0.13753401688679</v>
      </c>
      <c r="R972" s="1" t="s">
        <v>121</v>
      </c>
      <c r="S972" s="1">
        <v>40.3319151257295</v>
      </c>
      <c r="T972" s="1">
        <v>0.318446035629735</v>
      </c>
      <c r="U972" s="1" t="s">
        <v>114</v>
      </c>
    </row>
    <row r="973" spans="6:19">
      <c r="F973" s="1" t="s">
        <v>101</v>
      </c>
      <c r="G973" s="1">
        <v>4.92775294140601</v>
      </c>
      <c r="J973" s="1">
        <v>13.434181465239</v>
      </c>
      <c r="M973" s="1">
        <v>24.7790354544756</v>
      </c>
      <c r="P973" s="1">
        <v>32.3889592531996</v>
      </c>
      <c r="S973" s="1">
        <v>40.1372768170402</v>
      </c>
    </row>
    <row r="974" spans="6:21">
      <c r="F974" s="1" t="s">
        <v>80</v>
      </c>
      <c r="G974" s="1">
        <v>4.85344048922965</v>
      </c>
      <c r="H974" s="1">
        <v>0.0980090354500688</v>
      </c>
      <c r="I974" s="1" t="s">
        <v>112</v>
      </c>
      <c r="J974" s="1">
        <v>13.3737434859805</v>
      </c>
      <c r="K974" s="1">
        <v>0.250016836122402</v>
      </c>
      <c r="L974" s="1" t="s">
        <v>112</v>
      </c>
      <c r="M974" s="1">
        <v>24.1146915439536</v>
      </c>
      <c r="N974" s="1">
        <v>0.179348008736419</v>
      </c>
      <c r="O974" s="1" t="s">
        <v>157</v>
      </c>
      <c r="P974" s="1">
        <v>32.3836513830637</v>
      </c>
      <c r="Q974" s="1">
        <v>0.0581189471938388</v>
      </c>
      <c r="R974" s="1" t="s">
        <v>152</v>
      </c>
      <c r="S974" s="1">
        <v>38.891366711153</v>
      </c>
      <c r="T974" s="1">
        <v>0.658149137002299</v>
      </c>
      <c r="U974" s="1" t="s">
        <v>120</v>
      </c>
    </row>
    <row r="975" spans="6:21">
      <c r="F975" s="1" t="s">
        <v>81</v>
      </c>
      <c r="G975" s="1">
        <v>4.9513072588484</v>
      </c>
      <c r="H975" s="1">
        <v>0.0954998262169837</v>
      </c>
      <c r="I975" s="1" t="s">
        <v>115</v>
      </c>
      <c r="J975" s="1">
        <v>13.3611282141187</v>
      </c>
      <c r="K975" s="1">
        <v>0.255272728128411</v>
      </c>
      <c r="L975" s="1" t="s">
        <v>112</v>
      </c>
      <c r="M975" s="1">
        <v>23.9296996743157</v>
      </c>
      <c r="N975" s="1">
        <v>0.0947312750069014</v>
      </c>
      <c r="O975" s="1" t="s">
        <v>154</v>
      </c>
      <c r="P975" s="1">
        <v>31.5717014661106</v>
      </c>
      <c r="Q975" s="1">
        <v>0.403090361903698</v>
      </c>
      <c r="R975" s="1" t="s">
        <v>123</v>
      </c>
      <c r="S975" s="1">
        <v>37.6252421265843</v>
      </c>
      <c r="T975" s="1">
        <v>0.222381328527468</v>
      </c>
      <c r="U975" s="1" t="s">
        <v>122</v>
      </c>
    </row>
    <row r="976" spans="6:21">
      <c r="F976" s="1" t="s">
        <v>82</v>
      </c>
      <c r="G976" s="1">
        <v>5.53848597359736</v>
      </c>
      <c r="H976" s="1">
        <v>0.0916498696672393</v>
      </c>
      <c r="I976" s="1" t="s">
        <v>111</v>
      </c>
      <c r="J976" s="1">
        <v>13.4617443732914</v>
      </c>
      <c r="K976" s="1">
        <v>0.399315439514388</v>
      </c>
      <c r="L976" s="1" t="s">
        <v>115</v>
      </c>
      <c r="M976" s="1">
        <v>22.2462712720295</v>
      </c>
      <c r="N976" s="1">
        <v>0.16297008825823</v>
      </c>
      <c r="O976" s="1" t="s">
        <v>156</v>
      </c>
      <c r="P976" s="1">
        <v>29.2410093402911</v>
      </c>
      <c r="Q976" s="1">
        <v>0.193962201307229</v>
      </c>
      <c r="R976" s="1" t="s">
        <v>153</v>
      </c>
      <c r="S976" s="1">
        <v>33.4267575005797</v>
      </c>
      <c r="T976" s="1">
        <v>0.146711938270233</v>
      </c>
      <c r="U976" s="1" t="s">
        <v>117</v>
      </c>
    </row>
    <row r="977" spans="6:19">
      <c r="F977" s="1" t="s">
        <v>102</v>
      </c>
      <c r="G977" s="1">
        <v>5.11441124055847</v>
      </c>
      <c r="J977" s="1">
        <v>13.3988720244635</v>
      </c>
      <c r="M977" s="1">
        <v>23.4302208300996</v>
      </c>
      <c r="P977" s="1">
        <v>31.0654540631551</v>
      </c>
      <c r="S977" s="1">
        <v>36.647788779439</v>
      </c>
    </row>
    <row r="978" spans="6:21">
      <c r="F978" s="1" t="s">
        <v>83</v>
      </c>
      <c r="G978" s="1">
        <v>4.94786985424666</v>
      </c>
      <c r="H978" s="1">
        <v>0.0978448940832654</v>
      </c>
      <c r="I978" s="1" t="s">
        <v>115</v>
      </c>
      <c r="J978" s="1">
        <v>12.0693140177792</v>
      </c>
      <c r="K978" s="1">
        <v>0.17321102036604</v>
      </c>
      <c r="L978" s="1" t="s">
        <v>107</v>
      </c>
      <c r="M978" s="1">
        <v>23.0927307560001</v>
      </c>
      <c r="N978" s="1">
        <v>0.053158978537035</v>
      </c>
      <c r="O978" s="1" t="s">
        <v>155</v>
      </c>
      <c r="P978" s="1">
        <v>31.4330286241002</v>
      </c>
      <c r="Q978" s="1">
        <v>0.11172814337603</v>
      </c>
      <c r="R978" s="1" t="s">
        <v>123</v>
      </c>
      <c r="S978" s="1">
        <v>38.0998980225237</v>
      </c>
      <c r="T978" s="1">
        <v>0.588672407988121</v>
      </c>
      <c r="U978" s="1" t="s">
        <v>112</v>
      </c>
    </row>
    <row r="979" spans="6:21">
      <c r="F979" s="1" t="s">
        <v>84</v>
      </c>
      <c r="G979" s="1">
        <v>5.03281647739307</v>
      </c>
      <c r="H979" s="1">
        <v>0.116480026089</v>
      </c>
      <c r="I979" s="1" t="s">
        <v>120</v>
      </c>
      <c r="J979" s="1">
        <v>14.0639448291003</v>
      </c>
      <c r="K979" s="1">
        <v>0.378409945072833</v>
      </c>
      <c r="L979" s="1" t="s">
        <v>118</v>
      </c>
      <c r="M979" s="1">
        <v>24.6687475300198</v>
      </c>
      <c r="N979" s="1">
        <v>0.0790522415036465</v>
      </c>
      <c r="O979" s="1" t="s">
        <v>121</v>
      </c>
      <c r="P979" s="1">
        <v>32.3941566963627</v>
      </c>
      <c r="Q979" s="1">
        <v>0.336037598305681</v>
      </c>
      <c r="R979" s="1" t="s">
        <v>152</v>
      </c>
      <c r="S979" s="1">
        <v>40.1221100505537</v>
      </c>
      <c r="T979" s="1">
        <v>0.307172596955961</v>
      </c>
      <c r="U979" s="1" t="s">
        <v>114</v>
      </c>
    </row>
    <row r="980" spans="6:21">
      <c r="F980" s="1" t="s">
        <v>85</v>
      </c>
      <c r="G980" s="1">
        <v>5.689377027425</v>
      </c>
      <c r="H980" s="1">
        <v>0.145192304303102</v>
      </c>
      <c r="I980" s="1" t="s">
        <v>106</v>
      </c>
      <c r="J980" s="1">
        <v>14.3070497585463</v>
      </c>
      <c r="K980" s="1">
        <v>0.155245998744716</v>
      </c>
      <c r="L980" s="1" t="s">
        <v>106</v>
      </c>
      <c r="M980" s="1">
        <v>24.8213944539773</v>
      </c>
      <c r="N980" s="1">
        <v>0.0169831216299248</v>
      </c>
      <c r="O980" s="1" t="s">
        <v>610</v>
      </c>
      <c r="P980" s="1">
        <v>33.4861854626026</v>
      </c>
      <c r="Q980" s="1">
        <v>0.337288240530992</v>
      </c>
      <c r="R980" s="1" t="s">
        <v>112</v>
      </c>
      <c r="S980" s="1">
        <v>38.1517801740284</v>
      </c>
      <c r="T980" s="1">
        <v>0.61789000503965</v>
      </c>
      <c r="U980" s="1" t="s">
        <v>112</v>
      </c>
    </row>
    <row r="981" spans="6:19">
      <c r="F981" s="1" t="s">
        <v>103</v>
      </c>
      <c r="G981" s="1">
        <v>5.22335445302158</v>
      </c>
      <c r="J981" s="1">
        <v>13.4801028684753</v>
      </c>
      <c r="M981" s="1">
        <v>24.1942909133324</v>
      </c>
      <c r="P981" s="1">
        <v>32.4377902610218</v>
      </c>
      <c r="S981" s="1">
        <v>38.7912627490353</v>
      </c>
    </row>
    <row r="982" spans="6:21">
      <c r="F982" s="1" t="s">
        <v>86</v>
      </c>
      <c r="G982" s="1">
        <v>4.88116036233198</v>
      </c>
      <c r="H982" s="1">
        <v>0.100446439790012</v>
      </c>
      <c r="I982" s="1" t="s">
        <v>115</v>
      </c>
      <c r="J982" s="1">
        <v>12.1175474764185</v>
      </c>
      <c r="K982" s="1">
        <v>0.251965817639369</v>
      </c>
      <c r="L982" s="1" t="s">
        <v>107</v>
      </c>
      <c r="M982" s="1">
        <v>23.0091205959996</v>
      </c>
      <c r="N982" s="1">
        <v>0.0512353980978781</v>
      </c>
      <c r="O982" s="1" t="s">
        <v>155</v>
      </c>
      <c r="P982" s="1">
        <v>31.4631836134229</v>
      </c>
      <c r="Q982" s="1">
        <v>0.211857363403329</v>
      </c>
      <c r="R982" s="1" t="s">
        <v>123</v>
      </c>
      <c r="S982" s="1">
        <v>37.4472673802651</v>
      </c>
      <c r="T982" s="1">
        <v>0.364404722575672</v>
      </c>
      <c r="U982" s="1" t="s">
        <v>107</v>
      </c>
    </row>
    <row r="983" spans="6:21">
      <c r="F983" s="1" t="s">
        <v>87</v>
      </c>
      <c r="G983" s="1">
        <v>4.91914322769709</v>
      </c>
      <c r="H983" s="1">
        <v>0.122042411666124</v>
      </c>
      <c r="I983" s="1" t="s">
        <v>115</v>
      </c>
      <c r="J983" s="1">
        <v>14.1112649973306</v>
      </c>
      <c r="K983" s="1">
        <v>0.0395795709523539</v>
      </c>
      <c r="L983" s="1" t="s">
        <v>113</v>
      </c>
      <c r="M983" s="1">
        <v>24.2815572430523</v>
      </c>
      <c r="N983" s="1">
        <v>0.101171868642335</v>
      </c>
      <c r="O983" s="1" t="s">
        <v>153</v>
      </c>
      <c r="P983" s="1">
        <v>32.3266580534022</v>
      </c>
      <c r="Q983" s="1">
        <v>0.309072130121656</v>
      </c>
      <c r="R983" s="1" t="s">
        <v>121</v>
      </c>
      <c r="S983" s="1">
        <v>39.0022210310619</v>
      </c>
      <c r="T983" s="1">
        <v>0.545169346555564</v>
      </c>
      <c r="U983" s="1" t="s">
        <v>120</v>
      </c>
    </row>
    <row r="984" spans="6:21">
      <c r="F984" s="1" t="s">
        <v>88</v>
      </c>
      <c r="G984" s="1">
        <v>5.21128495852927</v>
      </c>
      <c r="H984" s="1">
        <v>0.0271174055651648</v>
      </c>
      <c r="I984" s="1" t="s">
        <v>114</v>
      </c>
      <c r="J984" s="1">
        <v>14.2570033861413</v>
      </c>
      <c r="K984" s="1">
        <v>0.0725237766731383</v>
      </c>
      <c r="L984" s="1" t="s">
        <v>106</v>
      </c>
      <c r="M984" s="1">
        <v>24.8098380407893</v>
      </c>
      <c r="N984" s="1">
        <v>0.0503611023599993</v>
      </c>
      <c r="O984" s="1" t="s">
        <v>152</v>
      </c>
      <c r="P984" s="1">
        <v>32.6827493724539</v>
      </c>
      <c r="Q984" s="1">
        <v>0.143411529007696</v>
      </c>
      <c r="R984" s="1" t="s">
        <v>117</v>
      </c>
      <c r="S984" s="1">
        <v>38.864500175482</v>
      </c>
      <c r="T984" s="1">
        <v>0.25418046881599</v>
      </c>
      <c r="U984" s="1" t="s">
        <v>120</v>
      </c>
    </row>
    <row r="985" spans="6:19">
      <c r="F985" s="1" t="s">
        <v>104</v>
      </c>
      <c r="G985" s="1">
        <v>5.00386284951945</v>
      </c>
      <c r="J985" s="1">
        <v>13.4952719532968</v>
      </c>
      <c r="M985" s="1">
        <v>24.0335052932804</v>
      </c>
      <c r="P985" s="1">
        <v>32.1575303464264</v>
      </c>
      <c r="S985" s="1">
        <v>38.437996195603</v>
      </c>
    </row>
    <row r="986" spans="6:21">
      <c r="F986" s="1" t="s">
        <v>78</v>
      </c>
      <c r="G986" s="1">
        <v>4.23692299601833</v>
      </c>
      <c r="H986" s="1">
        <v>0.107613614100134</v>
      </c>
      <c r="I986" s="1" t="s">
        <v>121</v>
      </c>
      <c r="J986" s="1">
        <v>13.6941605237198</v>
      </c>
      <c r="K986" s="1">
        <v>0.0412673148716335</v>
      </c>
      <c r="L986" s="1" t="s">
        <v>109</v>
      </c>
      <c r="M986" s="1">
        <v>25.2719049511877</v>
      </c>
      <c r="N986" s="1">
        <v>0.0186012344842794</v>
      </c>
      <c r="O986" s="1" t="s">
        <v>108</v>
      </c>
      <c r="P986" s="1">
        <v>34.4709244554091</v>
      </c>
      <c r="Q986" s="1">
        <v>0.0613454009922744</v>
      </c>
      <c r="R986" s="1" t="s">
        <v>113</v>
      </c>
      <c r="S986" s="1">
        <v>42.6364183533496</v>
      </c>
      <c r="T986" s="1">
        <v>0.137774557990442</v>
      </c>
      <c r="U986" s="1" t="s">
        <v>106</v>
      </c>
    </row>
    <row r="987" spans="6:21">
      <c r="F987" s="1" t="s">
        <v>81</v>
      </c>
      <c r="G987" s="1">
        <v>4.18502781901954</v>
      </c>
      <c r="H987" s="1">
        <v>0.0628437625544132</v>
      </c>
      <c r="I987" s="1" t="s">
        <v>121</v>
      </c>
      <c r="J987" s="1">
        <v>13.7209765127314</v>
      </c>
      <c r="K987" s="1">
        <v>0.0247141205249257</v>
      </c>
      <c r="L987" s="1" t="s">
        <v>109</v>
      </c>
      <c r="M987" s="1">
        <v>25.1930672631646</v>
      </c>
      <c r="N987" s="1">
        <v>0.0743700324703622</v>
      </c>
      <c r="O987" s="1" t="s">
        <v>116</v>
      </c>
      <c r="P987" s="1">
        <v>34.3495375794446</v>
      </c>
      <c r="Q987" s="1">
        <v>0.124832550080116</v>
      </c>
      <c r="R987" s="1" t="s">
        <v>118</v>
      </c>
      <c r="S987" s="1">
        <v>42.5533987313118</v>
      </c>
      <c r="T987" s="1">
        <v>0.147326941152705</v>
      </c>
      <c r="U987" s="1" t="s">
        <v>106</v>
      </c>
    </row>
    <row r="988" spans="6:19">
      <c r="F988" s="1" t="s">
        <v>101</v>
      </c>
      <c r="G988" s="1">
        <v>4.21097540751893</v>
      </c>
      <c r="J988" s="1">
        <v>13.7075685182256</v>
      </c>
      <c r="M988" s="1">
        <v>25.2324861071762</v>
      </c>
      <c r="P988" s="1">
        <v>34.4102310174268</v>
      </c>
      <c r="S988" s="1">
        <v>42.5949085423307</v>
      </c>
    </row>
    <row r="989" spans="6:21">
      <c r="F989" s="1" t="s">
        <v>80</v>
      </c>
      <c r="G989" s="1">
        <v>4.20334969420854</v>
      </c>
      <c r="H989" s="1">
        <v>0.0180626955693629</v>
      </c>
      <c r="I989" s="1" t="s">
        <v>121</v>
      </c>
      <c r="J989" s="1">
        <v>13.70008376684</v>
      </c>
      <c r="K989" s="1">
        <v>0.027500921900355</v>
      </c>
      <c r="L989" s="1" t="s">
        <v>109</v>
      </c>
      <c r="M989" s="1">
        <v>25.0824135573245</v>
      </c>
      <c r="N989" s="1">
        <v>0.111601076936879</v>
      </c>
      <c r="O989" s="1" t="s">
        <v>115</v>
      </c>
      <c r="P989" s="1">
        <v>34.6647838314505</v>
      </c>
      <c r="Q989" s="1">
        <v>0.119859337025108</v>
      </c>
      <c r="R989" s="1" t="s">
        <v>106</v>
      </c>
      <c r="S989" s="1">
        <v>42.5329473203272</v>
      </c>
      <c r="T989" s="1">
        <v>0.147178675080499</v>
      </c>
      <c r="U989" s="1" t="s">
        <v>106</v>
      </c>
    </row>
    <row r="990" spans="6:21">
      <c r="F990" s="1" t="s">
        <v>81</v>
      </c>
      <c r="G990" s="1">
        <v>4.25576447850557</v>
      </c>
      <c r="H990" s="1">
        <v>0.0380976480896424</v>
      </c>
      <c r="I990" s="1" t="s">
        <v>121</v>
      </c>
      <c r="J990" s="1">
        <v>13.6964496004187</v>
      </c>
      <c r="K990" s="1">
        <v>0.0426111950559653</v>
      </c>
      <c r="L990" s="1" t="s">
        <v>109</v>
      </c>
      <c r="M990" s="1">
        <v>24.8334542976404</v>
      </c>
      <c r="N990" s="1">
        <v>0.0436719554328494</v>
      </c>
      <c r="O990" s="1" t="s">
        <v>124</v>
      </c>
      <c r="P990" s="1">
        <v>34.2631934700128</v>
      </c>
      <c r="Q990" s="1">
        <v>0.198909230006967</v>
      </c>
      <c r="R990" s="1" t="s">
        <v>119</v>
      </c>
      <c r="S990" s="1">
        <v>41.991767990307</v>
      </c>
      <c r="T990" s="1">
        <v>0.14196534577229</v>
      </c>
      <c r="U990" s="1" t="s">
        <v>113</v>
      </c>
    </row>
    <row r="991" spans="6:21">
      <c r="F991" s="1" t="s">
        <v>82</v>
      </c>
      <c r="G991" s="1">
        <v>4.53987139378065</v>
      </c>
      <c r="H991" s="1">
        <v>0.107285340184826</v>
      </c>
      <c r="I991" s="1" t="s">
        <v>107</v>
      </c>
      <c r="J991" s="1">
        <v>13.5688709082033</v>
      </c>
      <c r="K991" s="1">
        <v>0.136098811358474</v>
      </c>
      <c r="L991" s="1" t="s">
        <v>115</v>
      </c>
      <c r="M991" s="1">
        <v>24.4368717562591</v>
      </c>
      <c r="N991" s="1">
        <v>0.105177683704465</v>
      </c>
      <c r="O991" s="1" t="s">
        <v>123</v>
      </c>
      <c r="P991" s="1">
        <v>33.0656153404779</v>
      </c>
      <c r="Q991" s="1">
        <v>0.0899177448766247</v>
      </c>
      <c r="R991" s="1" t="s">
        <v>107</v>
      </c>
      <c r="S991" s="1">
        <v>40.0291016839293</v>
      </c>
      <c r="T991" s="1">
        <v>0.135699557118484</v>
      </c>
      <c r="U991" s="1" t="s">
        <v>114</v>
      </c>
    </row>
    <row r="992" spans="6:19">
      <c r="F992" s="1" t="s">
        <v>102</v>
      </c>
      <c r="G992" s="1">
        <v>4.33299518883159</v>
      </c>
      <c r="J992" s="1">
        <v>13.6551347584873</v>
      </c>
      <c r="M992" s="1">
        <v>24.7842465370746</v>
      </c>
      <c r="P992" s="1">
        <v>33.9978642139804</v>
      </c>
      <c r="S992" s="1">
        <v>41.5179389981878</v>
      </c>
    </row>
    <row r="993" spans="6:21">
      <c r="F993" s="1" t="s">
        <v>83</v>
      </c>
      <c r="G993" s="1">
        <v>4.22931974695174</v>
      </c>
      <c r="H993" s="1">
        <v>0.0609827996748147</v>
      </c>
      <c r="I993" s="1" t="s">
        <v>121</v>
      </c>
      <c r="J993" s="1">
        <v>13.6881821738994</v>
      </c>
      <c r="K993" s="1">
        <v>0.046149536864018</v>
      </c>
      <c r="L993" s="1" t="s">
        <v>115</v>
      </c>
      <c r="M993" s="1">
        <v>25.1069934406679</v>
      </c>
      <c r="N993" s="1">
        <v>0.104364871381938</v>
      </c>
      <c r="O993" s="1" t="s">
        <v>115</v>
      </c>
      <c r="P993" s="1">
        <v>34.2087086692754</v>
      </c>
      <c r="Q993" s="1">
        <v>0.0627275664722694</v>
      </c>
      <c r="R993" s="1" t="s">
        <v>119</v>
      </c>
      <c r="S993" s="1">
        <v>42.2166143188163</v>
      </c>
      <c r="T993" s="1">
        <v>0.126602468218987</v>
      </c>
      <c r="U993" s="1" t="s">
        <v>113</v>
      </c>
    </row>
    <row r="994" spans="6:21">
      <c r="F994" s="1" t="s">
        <v>84</v>
      </c>
      <c r="G994" s="1">
        <v>4.32425309579427</v>
      </c>
      <c r="H994" s="1">
        <v>0.0790656636240609</v>
      </c>
      <c r="I994" s="1" t="s">
        <v>152</v>
      </c>
      <c r="J994" s="1">
        <v>13.6688750190587</v>
      </c>
      <c r="K994" s="1">
        <v>0.0140747926233172</v>
      </c>
      <c r="L994" s="1" t="s">
        <v>115</v>
      </c>
      <c r="M994" s="1">
        <v>25.0994162111009</v>
      </c>
      <c r="N994" s="1">
        <v>0.149970815782449</v>
      </c>
      <c r="O994" s="1" t="s">
        <v>115</v>
      </c>
      <c r="P994" s="1">
        <v>33.9473658904352</v>
      </c>
      <c r="Q994" s="1">
        <v>0.0113780964810256</v>
      </c>
      <c r="R994" s="1" t="s">
        <v>120</v>
      </c>
      <c r="S994" s="1">
        <v>42.2725705260173</v>
      </c>
      <c r="T994" s="1">
        <v>0.271177294497447</v>
      </c>
      <c r="U994" s="1" t="s">
        <v>113</v>
      </c>
    </row>
    <row r="995" spans="6:21">
      <c r="F995" s="1" t="s">
        <v>85</v>
      </c>
      <c r="G995" s="1">
        <v>4.59170506912442</v>
      </c>
      <c r="H995" s="1">
        <v>0.0640216088688468</v>
      </c>
      <c r="I995" s="1" t="s">
        <v>107</v>
      </c>
      <c r="J995" s="1">
        <v>13.7859438695349</v>
      </c>
      <c r="K995" s="1">
        <v>0.0315407185954735</v>
      </c>
      <c r="L995" s="1" t="s">
        <v>119</v>
      </c>
      <c r="M995" s="1">
        <v>25.4380173092053</v>
      </c>
      <c r="N995" s="1">
        <v>0.0585921181048854</v>
      </c>
      <c r="O995" s="1" t="s">
        <v>106</v>
      </c>
      <c r="P995" s="1">
        <v>34.4219403386743</v>
      </c>
      <c r="Q995" s="1">
        <v>0.0425067435625079</v>
      </c>
      <c r="R995" s="1" t="s">
        <v>113</v>
      </c>
      <c r="S995" s="1">
        <v>42.0486780434657</v>
      </c>
      <c r="T995" s="1">
        <v>0.196318579999916</v>
      </c>
      <c r="U995" s="1" t="s">
        <v>113</v>
      </c>
    </row>
    <row r="996" spans="6:19">
      <c r="F996" s="1" t="s">
        <v>103</v>
      </c>
      <c r="G996" s="1">
        <v>4.38175930395681</v>
      </c>
      <c r="J996" s="1">
        <v>13.7143336874977</v>
      </c>
      <c r="M996" s="1">
        <v>25.2148089869914</v>
      </c>
      <c r="P996" s="1">
        <v>34.192671632795</v>
      </c>
      <c r="S996" s="1">
        <v>42.1792876294331</v>
      </c>
    </row>
    <row r="997" spans="6:21">
      <c r="F997" s="1" t="s">
        <v>86</v>
      </c>
      <c r="G997" s="1">
        <v>4.21811579558206</v>
      </c>
      <c r="H997" s="1">
        <v>0.0817644908841192</v>
      </c>
      <c r="I997" s="1" t="s">
        <v>121</v>
      </c>
      <c r="J997" s="1">
        <v>13.693862093635</v>
      </c>
      <c r="K997" s="1">
        <v>0.0278810018573226</v>
      </c>
      <c r="L997" s="1" t="s">
        <v>109</v>
      </c>
      <c r="M997" s="1">
        <v>25.0695573416765</v>
      </c>
      <c r="N997" s="1">
        <v>0.0269387102026277</v>
      </c>
      <c r="O997" s="1" t="s">
        <v>115</v>
      </c>
      <c r="P997" s="1">
        <v>34.1361509779091</v>
      </c>
      <c r="Q997" s="1">
        <v>0.0863187699167396</v>
      </c>
      <c r="R997" s="1" t="s">
        <v>119</v>
      </c>
      <c r="S997" s="1">
        <v>42.1022374087506</v>
      </c>
      <c r="T997" s="1">
        <v>0.148308948311957</v>
      </c>
      <c r="U997" s="1" t="s">
        <v>113</v>
      </c>
    </row>
    <row r="998" spans="6:21">
      <c r="F998" s="1" t="s">
        <v>87</v>
      </c>
      <c r="G998" s="1">
        <v>4.34393919333794</v>
      </c>
      <c r="H998" s="1">
        <v>0.0739559289861698</v>
      </c>
      <c r="I998" s="1" t="s">
        <v>152</v>
      </c>
      <c r="J998" s="1">
        <v>13.7067296374765</v>
      </c>
      <c r="K998" s="1">
        <v>0.0331713952498855</v>
      </c>
      <c r="L998" s="1" t="s">
        <v>109</v>
      </c>
      <c r="M998" s="1">
        <v>24.9756197886274</v>
      </c>
      <c r="N998" s="1">
        <v>0.0833667061535863</v>
      </c>
      <c r="O998" s="1" t="s">
        <v>122</v>
      </c>
      <c r="P998" s="1">
        <v>34.0216921414235</v>
      </c>
      <c r="Q998" s="1">
        <v>0.0647357040609911</v>
      </c>
      <c r="R998" s="1" t="s">
        <v>116</v>
      </c>
      <c r="S998" s="1">
        <v>42.0356821195992</v>
      </c>
      <c r="T998" s="1">
        <v>0.0907435147778391</v>
      </c>
      <c r="U998" s="1" t="s">
        <v>113</v>
      </c>
    </row>
    <row r="999" spans="6:21">
      <c r="F999" s="1" t="s">
        <v>88</v>
      </c>
      <c r="G999" s="1">
        <v>4.4637292842252</v>
      </c>
      <c r="H999" s="1">
        <v>0.0130939677943435</v>
      </c>
      <c r="I999" s="1" t="s">
        <v>124</v>
      </c>
      <c r="J999" s="1">
        <v>13.7687240480291</v>
      </c>
      <c r="K999" s="1">
        <v>0.0298651120548113</v>
      </c>
      <c r="L999" s="1" t="s">
        <v>119</v>
      </c>
      <c r="M999" s="1">
        <v>25.3878786682887</v>
      </c>
      <c r="N999" s="1">
        <v>0.000419303523923559</v>
      </c>
      <c r="O999" s="1" t="s">
        <v>113</v>
      </c>
      <c r="P999" s="1">
        <v>34.1442495126706</v>
      </c>
      <c r="Q999" s="1">
        <v>0.0910711305613763</v>
      </c>
      <c r="R999" s="1" t="s">
        <v>119</v>
      </c>
      <c r="S999" s="1">
        <v>41.6822975326645</v>
      </c>
      <c r="T999" s="1">
        <v>0.0885834154224668</v>
      </c>
      <c r="U999" s="1" t="s">
        <v>111</v>
      </c>
    </row>
    <row r="1000" spans="6:19">
      <c r="F1000" s="1" t="s">
        <v>104</v>
      </c>
      <c r="G1000" s="1">
        <v>4.3419280910484</v>
      </c>
      <c r="J1000" s="1">
        <v>13.7231052597135</v>
      </c>
      <c r="M1000" s="1">
        <v>25.1443519328642</v>
      </c>
      <c r="P1000" s="1">
        <v>34.1006975440011</v>
      </c>
      <c r="S1000" s="1">
        <v>41.9400723536714</v>
      </c>
    </row>
  </sheetData>
  <mergeCells count="150">
    <mergeCell ref="AF1:BA1"/>
    <mergeCell ref="CH1:DC1"/>
    <mergeCell ref="C2:F2"/>
    <mergeCell ref="G2:J2"/>
    <mergeCell ref="K2:N2"/>
    <mergeCell ref="AF2:AI2"/>
    <mergeCell ref="AJ2:AM2"/>
    <mergeCell ref="AN2:AQ2"/>
    <mergeCell ref="AR2:AU2"/>
    <mergeCell ref="AV2:BA2"/>
    <mergeCell ref="BE2:BH2"/>
    <mergeCell ref="BI2:BL2"/>
    <mergeCell ref="BM2:BP2"/>
    <mergeCell ref="CH2:CK2"/>
    <mergeCell ref="CL2:CO2"/>
    <mergeCell ref="CP2:CS2"/>
    <mergeCell ref="CT2:CW2"/>
    <mergeCell ref="CX2:DC2"/>
    <mergeCell ref="A3:A12"/>
    <mergeCell ref="A14:A23"/>
    <mergeCell ref="A25:A34"/>
    <mergeCell ref="A36:A45"/>
    <mergeCell ref="A47:A56"/>
    <mergeCell ref="A58:A67"/>
    <mergeCell ref="A69:A78"/>
    <mergeCell ref="A80:A89"/>
    <mergeCell ref="A91:A100"/>
    <mergeCell ref="A102:A111"/>
    <mergeCell ref="A113:A122"/>
    <mergeCell ref="A124:A133"/>
    <mergeCell ref="A135:A144"/>
    <mergeCell ref="A146:A155"/>
    <mergeCell ref="A157:A166"/>
    <mergeCell ref="A168:A177"/>
    <mergeCell ref="A179:A188"/>
    <mergeCell ref="A190:A199"/>
    <mergeCell ref="A201:A210"/>
    <mergeCell ref="A212:A221"/>
    <mergeCell ref="A223:A232"/>
    <mergeCell ref="A234:A243"/>
    <mergeCell ref="A245:A254"/>
    <mergeCell ref="A256:A265"/>
    <mergeCell ref="A267:A276"/>
    <mergeCell ref="A278:A287"/>
    <mergeCell ref="A289:A298"/>
    <mergeCell ref="A300:A309"/>
    <mergeCell ref="A311:A320"/>
    <mergeCell ref="A322:A331"/>
    <mergeCell ref="A333:A342"/>
    <mergeCell ref="A344:A353"/>
    <mergeCell ref="A355:A364"/>
    <mergeCell ref="AE3:AE12"/>
    <mergeCell ref="AE14:AE23"/>
    <mergeCell ref="AE25:AE34"/>
    <mergeCell ref="AE36:AE45"/>
    <mergeCell ref="AE47:AE56"/>
    <mergeCell ref="AE58:AE67"/>
    <mergeCell ref="AE69:AE78"/>
    <mergeCell ref="AE80:AE89"/>
    <mergeCell ref="AE91:AE100"/>
    <mergeCell ref="AE102:AE111"/>
    <mergeCell ref="AE113:AE122"/>
    <mergeCell ref="AE124:AE133"/>
    <mergeCell ref="AE135:AE144"/>
    <mergeCell ref="AE146:AE155"/>
    <mergeCell ref="AE157:AE166"/>
    <mergeCell ref="AE168:AE177"/>
    <mergeCell ref="AE179:AE188"/>
    <mergeCell ref="AE190:AE199"/>
    <mergeCell ref="AE201:AE210"/>
    <mergeCell ref="AE212:AE221"/>
    <mergeCell ref="AE223:AE232"/>
    <mergeCell ref="AE234:AE243"/>
    <mergeCell ref="AE245:AE254"/>
    <mergeCell ref="AE256:AE265"/>
    <mergeCell ref="AE267:AE276"/>
    <mergeCell ref="AE278:AE287"/>
    <mergeCell ref="AE289:AE298"/>
    <mergeCell ref="AE300:AE309"/>
    <mergeCell ref="AE311:AE320"/>
    <mergeCell ref="AE322:AE331"/>
    <mergeCell ref="AE333:AE342"/>
    <mergeCell ref="AE344:AE353"/>
    <mergeCell ref="AE355:AE364"/>
    <mergeCell ref="BC3:BC12"/>
    <mergeCell ref="BC14:BC23"/>
    <mergeCell ref="BC25:BC34"/>
    <mergeCell ref="BC36:BC45"/>
    <mergeCell ref="BC47:BC56"/>
    <mergeCell ref="BC58:BC67"/>
    <mergeCell ref="BC69:BC78"/>
    <mergeCell ref="BC80:BC89"/>
    <mergeCell ref="BC91:BC100"/>
    <mergeCell ref="BC102:BC111"/>
    <mergeCell ref="BC113:BC122"/>
    <mergeCell ref="BC124:BC133"/>
    <mergeCell ref="BC135:BC144"/>
    <mergeCell ref="BC146:BC155"/>
    <mergeCell ref="BC157:BC166"/>
    <mergeCell ref="BC168:BC177"/>
    <mergeCell ref="BC179:BC188"/>
    <mergeCell ref="BC190:BC199"/>
    <mergeCell ref="BC201:BC210"/>
    <mergeCell ref="BC212:BC221"/>
    <mergeCell ref="BC223:BC232"/>
    <mergeCell ref="BC234:BC243"/>
    <mergeCell ref="BC245:BC254"/>
    <mergeCell ref="BC256:BC265"/>
    <mergeCell ref="BC267:BC276"/>
    <mergeCell ref="BC278:BC287"/>
    <mergeCell ref="BC289:BC298"/>
    <mergeCell ref="BC300:BC309"/>
    <mergeCell ref="BC311:BC320"/>
    <mergeCell ref="BC322:BC331"/>
    <mergeCell ref="BC333:BC342"/>
    <mergeCell ref="BC344:BC353"/>
    <mergeCell ref="BC355:BC364"/>
    <mergeCell ref="CG3:CG12"/>
    <mergeCell ref="CG14:CG23"/>
    <mergeCell ref="CG25:CG34"/>
    <mergeCell ref="CG36:CG45"/>
    <mergeCell ref="CG47:CG56"/>
    <mergeCell ref="CG58:CG67"/>
    <mergeCell ref="CG69:CG78"/>
    <mergeCell ref="CG80:CG89"/>
    <mergeCell ref="CG91:CG100"/>
    <mergeCell ref="CG102:CG111"/>
    <mergeCell ref="CG113:CG122"/>
    <mergeCell ref="CG124:CG133"/>
    <mergeCell ref="CG135:CG144"/>
    <mergeCell ref="CG146:CG155"/>
    <mergeCell ref="CG157:CG166"/>
    <mergeCell ref="CG168:CG177"/>
    <mergeCell ref="CG179:CG188"/>
    <mergeCell ref="CG190:CG199"/>
    <mergeCell ref="CG201:CG210"/>
    <mergeCell ref="CG212:CG221"/>
    <mergeCell ref="CG223:CG232"/>
    <mergeCell ref="CG234:CG243"/>
    <mergeCell ref="CG245:CG254"/>
    <mergeCell ref="CG256:CG265"/>
    <mergeCell ref="CG267:CG276"/>
    <mergeCell ref="CG278:CG287"/>
    <mergeCell ref="CG289:CG298"/>
    <mergeCell ref="CG300:CG309"/>
    <mergeCell ref="CG311:CG320"/>
    <mergeCell ref="CG322:CG331"/>
    <mergeCell ref="CG333:CG342"/>
    <mergeCell ref="CG344:CG353"/>
    <mergeCell ref="CG355:CG364"/>
  </mergeCells>
  <pageMargins left="0.7" right="0.7" top="0.75" bottom="0.75" header="0.3" footer="0.3"/>
  <pageSetup paperSize="9" orientation="portrait" horizontalDpi="200" verticalDpi="3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D998"/>
  <sheetViews>
    <sheetView zoomScale="70" zoomScaleNormal="70" workbookViewId="0">
      <selection activeCell="A1" sqref="$A1:$XFD1048576"/>
    </sheetView>
  </sheetViews>
  <sheetFormatPr defaultColWidth="9" defaultRowHeight="13.5"/>
  <cols>
    <col min="1" max="3" width="9" style="1"/>
    <col min="4" max="4" width="15" style="1" customWidth="1"/>
    <col min="5" max="5" width="13.7433628318584" style="1" customWidth="1"/>
    <col min="6" max="6" width="15.8938053097345" style="1" customWidth="1"/>
    <col min="7" max="7" width="14.4690265486726" style="1" customWidth="1"/>
    <col min="8" max="8" width="13.5663716814159" style="1" customWidth="1"/>
    <col min="9" max="9" width="14.1061946902655" style="1" customWidth="1"/>
    <col min="10" max="10" width="14.4601769911504" style="1" customWidth="1"/>
    <col min="11" max="11" width="14.283185840708" style="1" customWidth="1"/>
    <col min="12" max="12" width="12.3185840707965" style="1" customWidth="1"/>
    <col min="13" max="14" width="17.6725663716814" style="1" customWidth="1"/>
    <col min="15" max="15" width="15.7079646017699" style="1" customWidth="1"/>
    <col min="16" max="16" width="13.212389380531" style="1" customWidth="1"/>
    <col min="17" max="17" width="12.4955752212389" style="1" customWidth="1"/>
    <col min="18" max="18" width="15.1769911504425" style="1" customWidth="1"/>
    <col min="19" max="19" width="15.353982300885" style="1" customWidth="1"/>
    <col min="20" max="20" width="13.7433628318584" style="1" customWidth="1"/>
    <col min="21" max="21" width="12.6283185840708" style="1"/>
    <col min="22" max="22" width="16.4247787610619" style="1" customWidth="1"/>
    <col min="23" max="23" width="15.8938053097345" style="1" customWidth="1"/>
    <col min="24" max="24" width="15.1769911504425" style="1" customWidth="1"/>
    <col min="25" max="25" width="12.3185840707965" style="1" customWidth="1"/>
    <col min="26" max="26" width="12.8495575221239" style="1" customWidth="1"/>
    <col min="27" max="27" width="13.0353982300885" style="1" customWidth="1"/>
    <col min="28" max="28" width="12.8495575221239" style="1" customWidth="1"/>
    <col min="29" max="29" width="12.3185840707965" style="1" customWidth="1"/>
    <col min="30" max="30" width="13.3893805309735" style="1" customWidth="1"/>
    <col min="31" max="31" width="14.1061946902655" style="1" customWidth="1"/>
    <col min="32" max="32" width="13.0353982300885" style="1" customWidth="1"/>
    <col min="33" max="33" width="13.3893805309735" style="1" customWidth="1"/>
    <col min="34" max="34" width="12.858407079646" style="1" customWidth="1"/>
    <col min="35" max="35" width="12.3185840707965" style="1" customWidth="1"/>
    <col min="36" max="36" width="13.3805309734513" style="1" customWidth="1"/>
    <col min="37" max="37" width="13.5752212389381" style="1" customWidth="1"/>
    <col min="38" max="38" width="12.3185840707965" style="1" customWidth="1"/>
    <col min="39" max="39" width="13.7522123893805" style="1" customWidth="1"/>
    <col min="40" max="40" width="12.6725663716814" style="1" customWidth="1"/>
    <col min="41" max="42" width="13.929203539823" style="1" customWidth="1"/>
    <col min="43" max="43" width="13.3893805309735" style="1" customWidth="1"/>
    <col min="44" max="45" width="13.5663716814159" style="1" customWidth="1"/>
    <col min="46" max="46" width="13.0265486725664" style="1" customWidth="1"/>
    <col min="47" max="47" width="13.5663716814159" style="1" customWidth="1"/>
    <col min="48" max="48" width="13.212389380531" style="1" customWidth="1"/>
    <col min="49" max="50" width="12.6725663716814" style="1" customWidth="1"/>
    <col min="51" max="51" width="13.212389380531" style="1" customWidth="1"/>
    <col min="52" max="52" width="12.3185840707965" style="1" customWidth="1"/>
    <col min="53" max="53" width="14.0973451327434" style="1" customWidth="1"/>
    <col min="54" max="54" width="13.212389380531" style="1" customWidth="1"/>
    <col min="55" max="55" width="12.4955752212389" style="1" customWidth="1"/>
    <col min="56" max="56" width="13.212389380531" style="1" customWidth="1"/>
    <col min="57" max="57" width="9" style="1"/>
    <col min="58" max="58" width="12.4955752212389" style="1" customWidth="1"/>
    <col min="59" max="59" width="13.0265486725664" style="1" customWidth="1"/>
    <col min="60" max="60" width="13.0353982300885" style="1" customWidth="1"/>
    <col min="61" max="62" width="13.929203539823" style="1" customWidth="1"/>
    <col min="63" max="63" width="14.4690265486726" style="1" customWidth="1"/>
    <col min="64" max="64" width="12.6725663716814" style="1" customWidth="1"/>
    <col min="65" max="65" width="13.5663716814159" style="1" customWidth="1"/>
    <col min="66" max="66" width="13.0265486725664" style="1" customWidth="1"/>
    <col min="67" max="68" width="12.6725663716814" style="1" customWidth="1"/>
    <col min="69" max="69" width="13.5663716814159" style="1" customWidth="1"/>
    <col min="70" max="70" width="9" style="1"/>
    <col min="71" max="71" width="12.6283185840708" style="1"/>
    <col min="72" max="72" width="13.7522123893805" style="1" customWidth="1"/>
    <col min="73" max="73" width="12.858407079646" style="1" customWidth="1"/>
    <col min="74" max="75" width="9" style="1"/>
    <col min="76" max="76" width="13.3893805309735" style="1" customWidth="1"/>
    <col min="77" max="77" width="13.929203539823" style="1" customWidth="1"/>
    <col min="78" max="78" width="13.212389380531" style="1" customWidth="1"/>
    <col min="79" max="79" width="12.6725663716814" style="1" customWidth="1"/>
    <col min="80" max="80" width="13.7433628318584" style="1" customWidth="1"/>
    <col min="81" max="81" width="13.5663716814159" style="1" customWidth="1"/>
    <col min="82" max="82" width="13.929203539823" style="1" customWidth="1"/>
    <col min="83" max="83" width="13.212389380531" style="1" customWidth="1"/>
    <col min="84" max="84" width="12.6725663716814" style="1" customWidth="1"/>
    <col min="85" max="85" width="12.6283185840708" style="1"/>
    <col min="86" max="86" width="9" style="1"/>
    <col min="87" max="87" width="14.4601769911504" style="1" customWidth="1"/>
    <col min="88" max="88" width="13.5752212389381" style="1" customWidth="1"/>
    <col min="89" max="89" width="13.212389380531" style="1" customWidth="1"/>
    <col min="90" max="90" width="12.8495575221239" style="1" customWidth="1"/>
    <col min="91" max="91" width="15.353982300885" style="1" customWidth="1"/>
    <col min="92" max="92" width="13.929203539823" style="1" customWidth="1"/>
    <col min="93" max="93" width="14.283185840708" style="1" customWidth="1"/>
    <col min="94" max="94" width="13.0353982300885" style="1" customWidth="1"/>
    <col min="95" max="95" width="14.2743362831858" style="1" customWidth="1"/>
    <col min="96" max="96" width="13.3893805309735" style="1" customWidth="1"/>
    <col min="97" max="97" width="14.0973451327434" style="1" customWidth="1"/>
    <col min="98" max="98" width="13.929203539823" style="1" customWidth="1"/>
    <col min="99" max="99" width="14.283185840708" style="1" customWidth="1"/>
    <col min="100" max="100" width="13.929203539823" style="1" customWidth="1"/>
    <col min="101" max="101" width="13.3805309734513" style="1" customWidth="1"/>
    <col min="102" max="102" width="12.5044247787611" style="1" customWidth="1"/>
    <col min="103" max="103" width="14.4601769911504" style="1" customWidth="1"/>
    <col min="104" max="105" width="14.8141592920354" style="1" customWidth="1"/>
    <col min="106" max="106" width="12.858407079646" style="1" customWidth="1"/>
    <col min="107" max="107" width="12.5044247787611" style="1" customWidth="1"/>
    <col min="108" max="108" width="11.2477876106195" style="1" customWidth="1"/>
    <col min="109" max="109" width="13.7433628318584" style="1" customWidth="1"/>
    <col min="110" max="16384" width="9" style="1"/>
  </cols>
  <sheetData>
    <row r="1" s="1" customFormat="1" spans="1:107">
      <c r="A1" s="1" t="s">
        <v>0</v>
      </c>
      <c r="C1" s="5">
        <v>2020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F1" s="2">
        <v>2021</v>
      </c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C1" s="1" t="s">
        <v>0</v>
      </c>
      <c r="BE1" s="5">
        <v>2020</v>
      </c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H1" s="2">
        <v>2021</v>
      </c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</row>
    <row r="2" s="1" customFormat="1" spans="2:107">
      <c r="B2" s="1" t="s">
        <v>1</v>
      </c>
      <c r="C2" s="2">
        <v>7</v>
      </c>
      <c r="D2" s="2"/>
      <c r="E2" s="2"/>
      <c r="F2" s="2"/>
      <c r="G2" s="2">
        <v>13</v>
      </c>
      <c r="H2" s="2"/>
      <c r="I2" s="2"/>
      <c r="J2" s="2"/>
      <c r="K2" s="2">
        <v>19</v>
      </c>
      <c r="L2" s="2"/>
      <c r="M2" s="2"/>
      <c r="N2" s="2"/>
      <c r="O2" s="2">
        <v>25</v>
      </c>
      <c r="P2" s="2"/>
      <c r="Q2" s="2"/>
      <c r="R2" s="2"/>
      <c r="S2" s="2"/>
      <c r="T2" s="2"/>
      <c r="U2" s="2"/>
      <c r="V2" s="2"/>
      <c r="W2" s="2">
        <v>31</v>
      </c>
      <c r="X2" s="2"/>
      <c r="Y2" s="2"/>
      <c r="Z2" s="2"/>
      <c r="AA2" s="2"/>
      <c r="AB2" s="2"/>
      <c r="AC2" s="2"/>
      <c r="AD2" s="2"/>
      <c r="AF2" s="2">
        <v>7</v>
      </c>
      <c r="AG2" s="2"/>
      <c r="AH2" s="2"/>
      <c r="AI2" s="2"/>
      <c r="AJ2" s="2">
        <v>13</v>
      </c>
      <c r="AK2" s="2"/>
      <c r="AL2" s="2"/>
      <c r="AM2" s="2"/>
      <c r="AN2" s="2">
        <v>19</v>
      </c>
      <c r="AO2" s="2"/>
      <c r="AP2" s="2"/>
      <c r="AQ2" s="2"/>
      <c r="AR2" s="2">
        <v>25</v>
      </c>
      <c r="AS2" s="2"/>
      <c r="AT2" s="2"/>
      <c r="AU2" s="2"/>
      <c r="AV2" s="2">
        <v>31</v>
      </c>
      <c r="AW2" s="2"/>
      <c r="AX2" s="2"/>
      <c r="AY2" s="2"/>
      <c r="AZ2" s="2"/>
      <c r="BA2" s="2"/>
      <c r="BD2" s="1" t="s">
        <v>1</v>
      </c>
      <c r="BE2" s="2">
        <v>7</v>
      </c>
      <c r="BF2" s="2"/>
      <c r="BG2" s="2"/>
      <c r="BH2" s="2"/>
      <c r="BI2" s="2">
        <v>13</v>
      </c>
      <c r="BJ2" s="2"/>
      <c r="BK2" s="2"/>
      <c r="BL2" s="2"/>
      <c r="BM2" s="2">
        <v>19</v>
      </c>
      <c r="BN2" s="2"/>
      <c r="BO2" s="2"/>
      <c r="BP2" s="2"/>
      <c r="BQ2" s="2">
        <v>25</v>
      </c>
      <c r="BR2" s="2"/>
      <c r="BS2" s="2"/>
      <c r="BT2" s="2"/>
      <c r="BU2" s="2"/>
      <c r="BV2" s="2"/>
      <c r="BW2" s="2"/>
      <c r="BX2" s="2"/>
      <c r="BY2" s="2">
        <v>31</v>
      </c>
      <c r="BZ2" s="2"/>
      <c r="CA2" s="2"/>
      <c r="CB2" s="2"/>
      <c r="CC2" s="2"/>
      <c r="CD2" s="2"/>
      <c r="CE2" s="2"/>
      <c r="CF2" s="2"/>
      <c r="CH2" s="2">
        <v>7</v>
      </c>
      <c r="CI2" s="2"/>
      <c r="CJ2" s="2"/>
      <c r="CK2" s="2"/>
      <c r="CL2" s="2">
        <v>13</v>
      </c>
      <c r="CM2" s="2"/>
      <c r="CN2" s="2"/>
      <c r="CO2" s="2"/>
      <c r="CP2" s="2">
        <v>19</v>
      </c>
      <c r="CQ2" s="2"/>
      <c r="CR2" s="2"/>
      <c r="CS2" s="2"/>
      <c r="CT2" s="2">
        <v>25</v>
      </c>
      <c r="CU2" s="2"/>
      <c r="CV2" s="2"/>
      <c r="CW2" s="2"/>
      <c r="CX2" s="2">
        <v>31</v>
      </c>
      <c r="CY2" s="2"/>
      <c r="CZ2" s="2"/>
      <c r="DA2" s="2"/>
      <c r="DB2" s="2"/>
      <c r="DC2" s="2"/>
    </row>
    <row r="3" s="1" customFormat="1" spans="1:106">
      <c r="A3" s="3" t="s">
        <v>9</v>
      </c>
      <c r="B3" s="1">
        <v>37</v>
      </c>
      <c r="C3" s="1">
        <v>170</v>
      </c>
      <c r="D3" s="1">
        <v>2.44</v>
      </c>
      <c r="E3" s="1">
        <v>84</v>
      </c>
      <c r="F3" s="1">
        <v>1.51</v>
      </c>
      <c r="G3" s="1">
        <v>215</v>
      </c>
      <c r="H3" s="1">
        <v>3.71</v>
      </c>
      <c r="I3" s="1">
        <v>98</v>
      </c>
      <c r="J3" s="1">
        <v>1.35</v>
      </c>
      <c r="K3" s="1">
        <v>235</v>
      </c>
      <c r="L3" s="1">
        <v>7.87</v>
      </c>
      <c r="M3" s="1">
        <v>75</v>
      </c>
      <c r="N3" s="1">
        <v>2.91</v>
      </c>
      <c r="O3" s="1">
        <v>26</v>
      </c>
      <c r="P3" s="1">
        <v>1.04</v>
      </c>
      <c r="S3" s="1">
        <v>9</v>
      </c>
      <c r="T3" s="1">
        <v>0.31</v>
      </c>
      <c r="W3" s="1">
        <v>29</v>
      </c>
      <c r="X3" s="1">
        <v>19</v>
      </c>
      <c r="Y3" s="1">
        <v>22.79</v>
      </c>
      <c r="AA3" s="1">
        <v>11</v>
      </c>
      <c r="AB3" s="1">
        <v>11</v>
      </c>
      <c r="AC3" s="1">
        <v>8.81</v>
      </c>
      <c r="AE3" s="3"/>
      <c r="AF3" s="1">
        <v>186</v>
      </c>
      <c r="AG3" s="1">
        <v>2.52</v>
      </c>
      <c r="AH3" s="1">
        <v>80</v>
      </c>
      <c r="AI3" s="1">
        <v>1.48</v>
      </c>
      <c r="AJ3" s="1">
        <v>196</v>
      </c>
      <c r="AK3" s="1">
        <v>4.46</v>
      </c>
      <c r="AL3" s="1">
        <v>91</v>
      </c>
      <c r="AM3" s="1">
        <v>2.34</v>
      </c>
      <c r="AN3" s="1">
        <v>231</v>
      </c>
      <c r="AO3" s="1">
        <v>7.73</v>
      </c>
      <c r="AP3" s="1">
        <v>96</v>
      </c>
      <c r="AQ3" s="1">
        <v>3.41</v>
      </c>
      <c r="AR3" s="1">
        <v>246</v>
      </c>
      <c r="AS3" s="1">
        <v>9.34</v>
      </c>
      <c r="AT3" s="1">
        <v>82</v>
      </c>
      <c r="AU3" s="1">
        <v>2.65</v>
      </c>
      <c r="AV3" s="1">
        <v>470</v>
      </c>
      <c r="AW3" s="1">
        <v>21.86</v>
      </c>
      <c r="AY3" s="1">
        <v>192</v>
      </c>
      <c r="AZ3" s="1">
        <v>7.49</v>
      </c>
      <c r="BC3" s="3" t="s">
        <v>10</v>
      </c>
      <c r="BD3" s="1">
        <v>106</v>
      </c>
      <c r="BE3" s="1">
        <v>185</v>
      </c>
      <c r="BF3" s="1">
        <v>2.46</v>
      </c>
      <c r="BG3" s="1">
        <v>133</v>
      </c>
      <c r="BH3" s="1">
        <v>1.67</v>
      </c>
      <c r="BI3" s="1">
        <v>239</v>
      </c>
      <c r="BJ3" s="1">
        <v>4.27</v>
      </c>
      <c r="BK3" s="1">
        <v>140</v>
      </c>
      <c r="BL3" s="1">
        <v>1.94</v>
      </c>
      <c r="BM3" s="1">
        <v>247</v>
      </c>
      <c r="BN3" s="1">
        <v>8.49</v>
      </c>
      <c r="BO3" s="1">
        <v>108</v>
      </c>
      <c r="BP3" s="1">
        <v>3.83</v>
      </c>
      <c r="BQ3" s="1">
        <v>22</v>
      </c>
      <c r="BR3" s="1">
        <v>0.95</v>
      </c>
      <c r="BU3" s="1">
        <v>15</v>
      </c>
      <c r="BV3" s="1">
        <v>0.51</v>
      </c>
      <c r="BY3" s="1">
        <v>23</v>
      </c>
      <c r="BZ3" s="1">
        <v>29</v>
      </c>
      <c r="CA3" s="1">
        <v>26.92</v>
      </c>
      <c r="CC3" s="1">
        <v>11</v>
      </c>
      <c r="CD3" s="1">
        <v>6</v>
      </c>
      <c r="CE3" s="1">
        <v>11.71</v>
      </c>
      <c r="CG3" s="3"/>
      <c r="CH3" s="1">
        <v>178</v>
      </c>
      <c r="CI3" s="1">
        <v>2.39</v>
      </c>
      <c r="CJ3" s="1">
        <v>105</v>
      </c>
      <c r="CK3" s="1">
        <v>1.54</v>
      </c>
      <c r="CL3" s="1">
        <v>227</v>
      </c>
      <c r="CM3" s="1">
        <v>5.13</v>
      </c>
      <c r="CN3" s="1">
        <v>102</v>
      </c>
      <c r="CO3" s="1">
        <v>2.5</v>
      </c>
      <c r="CP3" s="1">
        <v>219</v>
      </c>
      <c r="CQ3" s="1">
        <v>7.63</v>
      </c>
      <c r="CR3" s="1">
        <v>94</v>
      </c>
      <c r="CS3" s="1">
        <v>3.47</v>
      </c>
      <c r="CT3" s="1">
        <v>237</v>
      </c>
      <c r="CU3" s="1">
        <v>9.79</v>
      </c>
      <c r="CV3" s="1">
        <v>108</v>
      </c>
      <c r="CW3" s="1">
        <v>3.73</v>
      </c>
      <c r="CX3" s="1">
        <v>506</v>
      </c>
      <c r="CY3" s="1">
        <v>25.06</v>
      </c>
      <c r="DA3" s="1">
        <v>236</v>
      </c>
      <c r="DB3" s="1">
        <v>10.07</v>
      </c>
    </row>
    <row r="4" s="1" customFormat="1" spans="1:97">
      <c r="A4" s="3"/>
      <c r="D4" s="1">
        <v>1.10044</v>
      </c>
      <c r="F4" s="1">
        <v>1.10044</v>
      </c>
      <c r="L4" s="1">
        <v>1.10044</v>
      </c>
      <c r="N4" s="1">
        <v>1.10044</v>
      </c>
      <c r="O4" s="1">
        <v>18</v>
      </c>
      <c r="P4" s="1">
        <v>0.67</v>
      </c>
      <c r="R4" s="1">
        <f>O13</f>
        <v>234</v>
      </c>
      <c r="S4" s="1">
        <v>6</v>
      </c>
      <c r="T4" s="1">
        <v>0.18</v>
      </c>
      <c r="V4" s="1">
        <f>S13</f>
        <v>78</v>
      </c>
      <c r="W4" s="1">
        <v>24</v>
      </c>
      <c r="X4" s="1">
        <v>20</v>
      </c>
      <c r="Y4" s="1">
        <v>1.10044</v>
      </c>
      <c r="AA4" s="1">
        <v>10</v>
      </c>
      <c r="AB4" s="1">
        <v>9</v>
      </c>
      <c r="AC4" s="1">
        <v>1.10044</v>
      </c>
      <c r="AE4" s="3"/>
      <c r="AG4" s="1">
        <v>1.10044</v>
      </c>
      <c r="AI4" s="1">
        <v>1.10044</v>
      </c>
      <c r="AK4" s="1">
        <v>1.10044</v>
      </c>
      <c r="AM4" s="1">
        <v>1.10044</v>
      </c>
      <c r="AO4" s="1">
        <v>1.10044</v>
      </c>
      <c r="AQ4" s="1">
        <v>1.10044</v>
      </c>
      <c r="BC4" s="3"/>
      <c r="BF4" s="1">
        <v>1.10044</v>
      </c>
      <c r="BH4" s="1">
        <v>1.10044</v>
      </c>
      <c r="BN4" s="1">
        <v>1.10044</v>
      </c>
      <c r="BP4" s="1">
        <v>1.10044</v>
      </c>
      <c r="BQ4" s="1">
        <v>25</v>
      </c>
      <c r="BR4" s="1">
        <v>1.03</v>
      </c>
      <c r="BT4" s="1">
        <f>BQ13</f>
        <v>239</v>
      </c>
      <c r="BU4" s="1">
        <v>12</v>
      </c>
      <c r="BV4" s="1">
        <v>0.48</v>
      </c>
      <c r="BX4" s="1">
        <f>BU13</f>
        <v>108</v>
      </c>
      <c r="BY4" s="1">
        <v>27</v>
      </c>
      <c r="BZ4" s="1">
        <v>25</v>
      </c>
      <c r="CA4" s="1">
        <v>1.10044</v>
      </c>
      <c r="CC4" s="1">
        <v>11</v>
      </c>
      <c r="CD4" s="1">
        <v>11</v>
      </c>
      <c r="CE4" s="1">
        <v>1.10044</v>
      </c>
      <c r="CG4" s="3"/>
      <c r="CI4" s="1">
        <v>1.10044</v>
      </c>
      <c r="CK4" s="1">
        <v>1.10044</v>
      </c>
      <c r="CM4" s="1">
        <v>1.10044</v>
      </c>
      <c r="CO4" s="1">
        <v>1.10044</v>
      </c>
      <c r="CQ4" s="1">
        <v>1.10044</v>
      </c>
      <c r="CS4" s="1">
        <v>1.10044</v>
      </c>
    </row>
    <row r="5" s="1" customFormat="1" spans="1:97">
      <c r="A5" s="3"/>
      <c r="D5" s="1">
        <f>D3-D4</f>
        <v>1.33956</v>
      </c>
      <c r="F5" s="1">
        <f>F3-F4</f>
        <v>0.40956</v>
      </c>
      <c r="H5" s="1">
        <f>H3</f>
        <v>3.71</v>
      </c>
      <c r="J5" s="1">
        <f>J3</f>
        <v>1.35</v>
      </c>
      <c r="L5" s="1">
        <f>L3-L4</f>
        <v>6.76956</v>
      </c>
      <c r="N5" s="1">
        <f>N3-N4</f>
        <v>1.80956</v>
      </c>
      <c r="O5" s="1">
        <v>20</v>
      </c>
      <c r="P5" s="1">
        <v>0.79</v>
      </c>
      <c r="R5" s="1">
        <f>P13</f>
        <v>8.91</v>
      </c>
      <c r="S5" s="1">
        <v>7</v>
      </c>
      <c r="T5" s="1">
        <v>0.22</v>
      </c>
      <c r="V5" s="1">
        <f>T13</f>
        <v>2.53</v>
      </c>
      <c r="W5" s="1">
        <v>24</v>
      </c>
      <c r="X5" s="1">
        <v>24</v>
      </c>
      <c r="Y5" s="1">
        <f>Y3-Y4</f>
        <v>21.68956</v>
      </c>
      <c r="AA5" s="1">
        <v>9</v>
      </c>
      <c r="AB5" s="1">
        <v>8</v>
      </c>
      <c r="AC5" s="1">
        <f>AC3-AC4</f>
        <v>7.70956</v>
      </c>
      <c r="AE5" s="3"/>
      <c r="AG5" s="1">
        <f t="shared" ref="AG5:AK5" si="0">AG3-AG4</f>
        <v>1.41956</v>
      </c>
      <c r="AI5" s="1">
        <f t="shared" si="0"/>
        <v>0.37956</v>
      </c>
      <c r="AK5" s="1">
        <f t="shared" si="0"/>
        <v>3.35956</v>
      </c>
      <c r="AM5" s="1">
        <f t="shared" ref="AM5:AQ5" si="1">AM3-AM4</f>
        <v>1.23956</v>
      </c>
      <c r="AO5" s="1">
        <f t="shared" si="1"/>
        <v>6.62956</v>
      </c>
      <c r="AQ5" s="1">
        <f t="shared" si="1"/>
        <v>2.30956</v>
      </c>
      <c r="BC5" s="3"/>
      <c r="BF5" s="1">
        <f>BF3-BF4</f>
        <v>1.35956</v>
      </c>
      <c r="BH5" s="1">
        <f>BH3-BH4</f>
        <v>0.56956</v>
      </c>
      <c r="BJ5" s="1">
        <f>BJ3</f>
        <v>4.27</v>
      </c>
      <c r="BL5" s="1">
        <f>BL3</f>
        <v>1.94</v>
      </c>
      <c r="BN5" s="1">
        <f>BN3-BN4</f>
        <v>7.38956</v>
      </c>
      <c r="BP5" s="1">
        <f>BP3-BP4</f>
        <v>2.72956</v>
      </c>
      <c r="BQ5" s="1">
        <v>16</v>
      </c>
      <c r="BR5" s="1">
        <v>0.73</v>
      </c>
      <c r="BT5" s="1">
        <f>BR13</f>
        <v>9.9</v>
      </c>
      <c r="BU5" s="1">
        <v>16</v>
      </c>
      <c r="BV5" s="1">
        <v>0.55</v>
      </c>
      <c r="BX5" s="1">
        <f>BV13</f>
        <v>3.74</v>
      </c>
      <c r="BY5" s="1">
        <v>26</v>
      </c>
      <c r="BZ5" s="1">
        <v>24</v>
      </c>
      <c r="CA5" s="1">
        <f>CA3-CA4</f>
        <v>25.81956</v>
      </c>
      <c r="CC5" s="1">
        <v>17</v>
      </c>
      <c r="CD5" s="1">
        <v>12</v>
      </c>
      <c r="CE5" s="1">
        <f>CE3-CE4</f>
        <v>10.60956</v>
      </c>
      <c r="CG5" s="3"/>
      <c r="CI5" s="1">
        <f t="shared" ref="CI5:CM5" si="2">CI3-CI4</f>
        <v>1.28956</v>
      </c>
      <c r="CK5" s="1">
        <f t="shared" si="2"/>
        <v>0.43956</v>
      </c>
      <c r="CM5" s="1">
        <f t="shared" si="2"/>
        <v>4.02956</v>
      </c>
      <c r="CO5" s="1">
        <f t="shared" ref="CO5:CS5" si="3">CO3-CO4</f>
        <v>1.39956</v>
      </c>
      <c r="CQ5" s="1">
        <f t="shared" si="3"/>
        <v>6.52956</v>
      </c>
      <c r="CS5" s="1">
        <f t="shared" si="3"/>
        <v>2.36956</v>
      </c>
    </row>
    <row r="6" s="1" customFormat="1" spans="1:85">
      <c r="A6" s="3"/>
      <c r="O6" s="1">
        <v>29</v>
      </c>
      <c r="P6" s="1">
        <v>1.11</v>
      </c>
      <c r="S6" s="1">
        <v>13</v>
      </c>
      <c r="T6" s="1">
        <v>0.41</v>
      </c>
      <c r="W6" s="1">
        <v>19</v>
      </c>
      <c r="X6" s="1">
        <v>21</v>
      </c>
      <c r="AA6" s="1">
        <v>9</v>
      </c>
      <c r="AB6" s="1">
        <v>8</v>
      </c>
      <c r="AE6" s="3"/>
      <c r="BC6" s="3"/>
      <c r="BQ6" s="1">
        <v>25</v>
      </c>
      <c r="BR6" s="1">
        <v>0.94</v>
      </c>
      <c r="BU6" s="1">
        <v>8</v>
      </c>
      <c r="BV6" s="1">
        <v>0.26</v>
      </c>
      <c r="BY6" s="1">
        <v>29</v>
      </c>
      <c r="BZ6" s="1">
        <v>22</v>
      </c>
      <c r="CC6" s="1">
        <v>18</v>
      </c>
      <c r="CD6" s="1">
        <v>11</v>
      </c>
      <c r="CG6" s="3"/>
    </row>
    <row r="7" s="1" customFormat="1" spans="1:85">
      <c r="A7" s="3"/>
      <c r="O7" s="1">
        <v>17</v>
      </c>
      <c r="P7" s="1">
        <v>0.53</v>
      </c>
      <c r="S7" s="1">
        <v>5</v>
      </c>
      <c r="T7" s="1">
        <v>0.15</v>
      </c>
      <c r="W7" s="1">
        <v>22</v>
      </c>
      <c r="X7" s="1">
        <v>30</v>
      </c>
      <c r="AA7" s="1">
        <v>12</v>
      </c>
      <c r="AB7" s="1">
        <v>11</v>
      </c>
      <c r="AE7" s="3"/>
      <c r="BC7" s="3"/>
      <c r="BQ7" s="1">
        <v>28</v>
      </c>
      <c r="BR7" s="1">
        <v>1.14</v>
      </c>
      <c r="BU7" s="1">
        <v>9</v>
      </c>
      <c r="BV7" s="1">
        <v>0.26</v>
      </c>
      <c r="BY7" s="1">
        <v>32</v>
      </c>
      <c r="BZ7" s="1">
        <v>30</v>
      </c>
      <c r="CC7" s="1">
        <v>17</v>
      </c>
      <c r="CD7" s="1">
        <v>17</v>
      </c>
      <c r="CG7" s="3"/>
    </row>
    <row r="8" s="1" customFormat="1" spans="1:106">
      <c r="A8" s="3"/>
      <c r="O8" s="1">
        <v>22</v>
      </c>
      <c r="P8" s="1">
        <v>0.87</v>
      </c>
      <c r="S8" s="1">
        <v>5</v>
      </c>
      <c r="T8" s="1">
        <v>0.15</v>
      </c>
      <c r="W8" s="1">
        <v>24</v>
      </c>
      <c r="X8" s="1">
        <v>25</v>
      </c>
      <c r="AA8" s="1">
        <v>9</v>
      </c>
      <c r="AB8" s="1">
        <v>13</v>
      </c>
      <c r="AD8" s="1">
        <f>Y10*Z10+AC10*AD10</f>
        <v>1.469956</v>
      </c>
      <c r="AE8" s="3"/>
      <c r="AZ8" s="1">
        <f>AV10*AW10+AY10*AZ10</f>
        <v>1.4675</v>
      </c>
      <c r="BC8" s="3"/>
      <c r="BQ8" s="1">
        <v>25</v>
      </c>
      <c r="BR8" s="1">
        <v>1.01</v>
      </c>
      <c r="BU8" s="1">
        <v>13</v>
      </c>
      <c r="BV8" s="1">
        <v>0.47</v>
      </c>
      <c r="BY8" s="1">
        <v>23</v>
      </c>
      <c r="BZ8" s="1">
        <v>25</v>
      </c>
      <c r="CC8" s="1">
        <v>15</v>
      </c>
      <c r="CD8" s="1">
        <v>16</v>
      </c>
      <c r="CF8" s="1">
        <f>CA10*CB10+CE10*CF10</f>
        <v>1.821456</v>
      </c>
      <c r="CG8" s="3"/>
      <c r="CI8" s="1">
        <f>BF10-CI10</f>
        <v>0.000104253871849377</v>
      </c>
      <c r="DB8" s="1">
        <f>CX10*CY10+DA10*DB10</f>
        <v>1.7565</v>
      </c>
    </row>
    <row r="9" s="1" customFormat="1" spans="1:85">
      <c r="A9" s="3"/>
      <c r="O9" s="1">
        <v>25</v>
      </c>
      <c r="P9" s="1">
        <v>0.92</v>
      </c>
      <c r="S9" s="1">
        <v>10</v>
      </c>
      <c r="T9" s="1">
        <v>0.35</v>
      </c>
      <c r="W9" s="1">
        <v>25</v>
      </c>
      <c r="X9" s="1">
        <v>22</v>
      </c>
      <c r="AA9" s="1">
        <v>11</v>
      </c>
      <c r="AB9" s="1">
        <v>12</v>
      </c>
      <c r="AE9" s="3"/>
      <c r="BC9" s="3"/>
      <c r="BQ9" s="1">
        <v>23</v>
      </c>
      <c r="BR9" s="1">
        <v>0.99</v>
      </c>
      <c r="BU9" s="1">
        <v>8</v>
      </c>
      <c r="BV9" s="1">
        <v>0.26</v>
      </c>
      <c r="BY9" s="1">
        <v>29</v>
      </c>
      <c r="BZ9" s="1">
        <v>24</v>
      </c>
      <c r="CC9" s="1">
        <v>8</v>
      </c>
      <c r="CD9" s="1">
        <v>11</v>
      </c>
      <c r="CG9" s="3"/>
    </row>
    <row r="10" s="1" customFormat="1" spans="1:106">
      <c r="A10" s="3"/>
      <c r="C10" s="1">
        <f t="shared" ref="C10:G10" si="4">C3</f>
        <v>170</v>
      </c>
      <c r="D10" s="1">
        <f t="shared" ref="D10:H10" si="5">D5/C3</f>
        <v>0.00787976470588235</v>
      </c>
      <c r="E10" s="1">
        <f t="shared" si="4"/>
        <v>84</v>
      </c>
      <c r="F10" s="1">
        <f t="shared" si="5"/>
        <v>0.00487571428571428</v>
      </c>
      <c r="G10" s="1">
        <f t="shared" si="4"/>
        <v>215</v>
      </c>
      <c r="H10" s="1">
        <f t="shared" si="5"/>
        <v>0.0172558139534884</v>
      </c>
      <c r="I10" s="1">
        <f t="shared" ref="I10:M10" si="6">I3</f>
        <v>98</v>
      </c>
      <c r="J10" s="1">
        <f t="shared" ref="J10:N10" si="7">J5/I3</f>
        <v>0.0137755102040816</v>
      </c>
      <c r="K10" s="1">
        <f t="shared" si="6"/>
        <v>235</v>
      </c>
      <c r="L10" s="1">
        <f t="shared" si="7"/>
        <v>0.0288066382978723</v>
      </c>
      <c r="M10" s="1">
        <f t="shared" si="6"/>
        <v>75</v>
      </c>
      <c r="N10" s="1">
        <f t="shared" si="7"/>
        <v>0.0241274666666667</v>
      </c>
      <c r="O10" s="1">
        <v>29</v>
      </c>
      <c r="P10" s="1">
        <v>1.21</v>
      </c>
      <c r="Q10" s="1">
        <f>O13</f>
        <v>234</v>
      </c>
      <c r="R10" s="1">
        <f>R5/R4</f>
        <v>0.0380769230769231</v>
      </c>
      <c r="S10" s="1">
        <v>11</v>
      </c>
      <c r="T10" s="1">
        <v>0.38</v>
      </c>
      <c r="U10" s="1">
        <f>S13</f>
        <v>78</v>
      </c>
      <c r="V10" s="1">
        <f>V5/V4</f>
        <v>0.0324358974358974</v>
      </c>
      <c r="W10" s="1">
        <v>24</v>
      </c>
      <c r="X10" s="1">
        <v>27</v>
      </c>
      <c r="Y10" s="1">
        <f>X13/20</f>
        <v>23.25</v>
      </c>
      <c r="Z10" s="1">
        <f>Y5/X13</f>
        <v>0.0466442150537634</v>
      </c>
      <c r="AA10" s="1">
        <v>8</v>
      </c>
      <c r="AB10" s="1">
        <v>11</v>
      </c>
      <c r="AC10" s="1">
        <f>AB13/20</f>
        <v>9.85</v>
      </c>
      <c r="AD10" s="1">
        <f>AC5/AB13</f>
        <v>0.0391348223350254</v>
      </c>
      <c r="AE10" s="3"/>
      <c r="AF10" s="1">
        <f t="shared" ref="AF10:AJ10" si="8">AF3</f>
        <v>186</v>
      </c>
      <c r="AG10" s="1">
        <f t="shared" ref="AG10:AK10" si="9">AG5/AF3</f>
        <v>0.00763204301075269</v>
      </c>
      <c r="AH10" s="1">
        <f t="shared" si="8"/>
        <v>80</v>
      </c>
      <c r="AI10" s="1">
        <f t="shared" si="9"/>
        <v>0.0047445</v>
      </c>
      <c r="AJ10" s="1">
        <f t="shared" si="8"/>
        <v>196</v>
      </c>
      <c r="AK10" s="1">
        <f t="shared" si="9"/>
        <v>0.017140612244898</v>
      </c>
      <c r="AL10" s="1">
        <f t="shared" ref="AL10:AP10" si="10">AL3</f>
        <v>91</v>
      </c>
      <c r="AM10" s="1">
        <f t="shared" ref="AM10:AQ10" si="11">AM5/AL3</f>
        <v>0.0136215384615385</v>
      </c>
      <c r="AN10" s="1">
        <f t="shared" si="10"/>
        <v>231</v>
      </c>
      <c r="AO10" s="1">
        <f t="shared" si="11"/>
        <v>0.0286993939393939</v>
      </c>
      <c r="AP10" s="1">
        <f t="shared" si="10"/>
        <v>96</v>
      </c>
      <c r="AQ10" s="1">
        <f t="shared" si="11"/>
        <v>0.0240579166666667</v>
      </c>
      <c r="AR10" s="1">
        <f>AR3</f>
        <v>246</v>
      </c>
      <c r="AS10" s="1">
        <f t="shared" ref="AS10:AW10" si="12">AS3/AR3</f>
        <v>0.0379674796747967</v>
      </c>
      <c r="AT10" s="1">
        <f>AT3</f>
        <v>82</v>
      </c>
      <c r="AU10" s="1">
        <f t="shared" si="12"/>
        <v>0.0323170731707317</v>
      </c>
      <c r="AV10" s="1">
        <f>AV3/20</f>
        <v>23.5</v>
      </c>
      <c r="AW10" s="1">
        <f t="shared" si="12"/>
        <v>0.0465106382978723</v>
      </c>
      <c r="AY10" s="1">
        <f>AY3/20</f>
        <v>9.6</v>
      </c>
      <c r="AZ10" s="1">
        <f>AZ3/AY3</f>
        <v>0.0390104166666667</v>
      </c>
      <c r="BC10" s="3"/>
      <c r="BE10" s="1">
        <f t="shared" ref="BE10:BI10" si="13">BE3</f>
        <v>185</v>
      </c>
      <c r="BF10" s="1">
        <f t="shared" ref="BF10:BJ10" si="14">BF5/BE3</f>
        <v>0.00734897297297297</v>
      </c>
      <c r="BG10" s="1">
        <f t="shared" si="13"/>
        <v>133</v>
      </c>
      <c r="BH10" s="1">
        <f t="shared" si="14"/>
        <v>0.00428240601503759</v>
      </c>
      <c r="BI10" s="1">
        <f t="shared" si="13"/>
        <v>239</v>
      </c>
      <c r="BJ10" s="1">
        <f t="shared" si="14"/>
        <v>0.0178661087866109</v>
      </c>
      <c r="BK10" s="1">
        <f t="shared" ref="BK10:BO10" si="15">BK3</f>
        <v>140</v>
      </c>
      <c r="BL10" s="1">
        <f t="shared" ref="BL10:BP10" si="16">BL5/BK3</f>
        <v>0.0138571428571429</v>
      </c>
      <c r="BM10" s="1">
        <f t="shared" si="15"/>
        <v>247</v>
      </c>
      <c r="BN10" s="1">
        <f t="shared" si="16"/>
        <v>0.0299172469635628</v>
      </c>
      <c r="BO10" s="1">
        <f t="shared" si="15"/>
        <v>108</v>
      </c>
      <c r="BP10" s="1">
        <f t="shared" si="16"/>
        <v>0.0252737037037037</v>
      </c>
      <c r="BQ10" s="1">
        <v>29</v>
      </c>
      <c r="BR10" s="1">
        <v>1.16</v>
      </c>
      <c r="BS10" s="1">
        <f>BQ13</f>
        <v>239</v>
      </c>
      <c r="BT10" s="1">
        <f>BT5/BT4</f>
        <v>0.0414225941422594</v>
      </c>
      <c r="BU10" s="1">
        <v>12</v>
      </c>
      <c r="BV10" s="1">
        <v>0.41</v>
      </c>
      <c r="BW10" s="1">
        <f>BU13</f>
        <v>108</v>
      </c>
      <c r="BX10" s="1">
        <f>BX5/BX4</f>
        <v>0.0346296296296296</v>
      </c>
      <c r="BY10" s="1">
        <v>24</v>
      </c>
      <c r="BZ10" s="1">
        <v>23</v>
      </c>
      <c r="CA10" s="1">
        <f>BZ13/20</f>
        <v>26</v>
      </c>
      <c r="CB10" s="1">
        <f>CA5/BZ13</f>
        <v>0.049653</v>
      </c>
      <c r="CC10" s="1">
        <v>8</v>
      </c>
      <c r="CD10" s="1">
        <v>14</v>
      </c>
      <c r="CE10" s="1">
        <f>CD13/20</f>
        <v>12.4</v>
      </c>
      <c r="CF10" s="1">
        <f>CE5/CD13</f>
        <v>0.0427804838709677</v>
      </c>
      <c r="CG10" s="3"/>
      <c r="CH10" s="1">
        <f t="shared" ref="CH10:CL10" si="17">CH3</f>
        <v>178</v>
      </c>
      <c r="CI10" s="1">
        <f t="shared" ref="CI10:CM10" si="18">CI5/CH3</f>
        <v>0.0072447191011236</v>
      </c>
      <c r="CJ10" s="1">
        <f t="shared" si="17"/>
        <v>105</v>
      </c>
      <c r="CK10" s="1">
        <f t="shared" si="18"/>
        <v>0.00418628571428571</v>
      </c>
      <c r="CL10" s="1">
        <f t="shared" si="17"/>
        <v>227</v>
      </c>
      <c r="CM10" s="1">
        <f t="shared" si="18"/>
        <v>0.0177513656387665</v>
      </c>
      <c r="CN10" s="1">
        <f t="shared" ref="CN10:CR10" si="19">CN3</f>
        <v>102</v>
      </c>
      <c r="CO10" s="1">
        <f t="shared" ref="CO10:CS10" si="20">CO5/CN3</f>
        <v>0.0137211764705882</v>
      </c>
      <c r="CP10" s="1">
        <f t="shared" si="19"/>
        <v>219</v>
      </c>
      <c r="CQ10" s="1">
        <f t="shared" si="20"/>
        <v>0.0298153424657534</v>
      </c>
      <c r="CR10" s="1">
        <f t="shared" si="19"/>
        <v>94</v>
      </c>
      <c r="CS10" s="1">
        <f t="shared" si="20"/>
        <v>0.025208085106383</v>
      </c>
      <c r="CT10" s="1">
        <f>CT3</f>
        <v>237</v>
      </c>
      <c r="CU10" s="1">
        <f t="shared" ref="CU10:CY10" si="21">CU3/CT3</f>
        <v>0.0413080168776371</v>
      </c>
      <c r="CV10" s="1">
        <f>CV3</f>
        <v>108</v>
      </c>
      <c r="CW10" s="1">
        <f t="shared" si="21"/>
        <v>0.034537037037037</v>
      </c>
      <c r="CX10" s="1">
        <f>CX3/20</f>
        <v>25.3</v>
      </c>
      <c r="CY10" s="1">
        <f t="shared" si="21"/>
        <v>0.0495256916996047</v>
      </c>
      <c r="DA10" s="1">
        <f>DA3/20</f>
        <v>11.8</v>
      </c>
      <c r="DB10" s="1">
        <f>DB3/DA3</f>
        <v>0.0426694915254237</v>
      </c>
    </row>
    <row r="11" s="1" customFormat="1" spans="1:106">
      <c r="A11" s="3"/>
      <c r="O11" s="1">
        <v>24</v>
      </c>
      <c r="P11" s="1">
        <v>0.88</v>
      </c>
      <c r="S11" s="1">
        <v>5</v>
      </c>
      <c r="T11" s="1">
        <v>0.16</v>
      </c>
      <c r="W11" s="1">
        <v>25</v>
      </c>
      <c r="X11" s="1">
        <v>19</v>
      </c>
      <c r="AA11" s="1">
        <v>9</v>
      </c>
      <c r="AB11" s="1">
        <v>9</v>
      </c>
      <c r="AE11" s="3"/>
      <c r="BC11" s="3"/>
      <c r="BF11" s="1">
        <f>BF10-0</f>
        <v>0.00734897297297297</v>
      </c>
      <c r="BH11" s="1">
        <f>BH10-0</f>
        <v>0.00428240601503759</v>
      </c>
      <c r="BJ11" s="1">
        <f t="shared" ref="BJ11:BN11" si="22">BJ10-BF10</f>
        <v>0.0105171358136379</v>
      </c>
      <c r="BL11" s="1">
        <f t="shared" si="22"/>
        <v>0.00957473684210526</v>
      </c>
      <c r="BN11" s="1">
        <f t="shared" si="22"/>
        <v>0.0120511381769519</v>
      </c>
      <c r="BP11" s="1">
        <f>BP10-BL10</f>
        <v>0.0114165608465608</v>
      </c>
      <c r="BQ11" s="1">
        <v>23</v>
      </c>
      <c r="BR11" s="1">
        <v>0.99</v>
      </c>
      <c r="BT11" s="1">
        <f>BT10-BN10</f>
        <v>0.0115053471786967</v>
      </c>
      <c r="BU11" s="1">
        <v>7</v>
      </c>
      <c r="BV11" s="1">
        <v>0.26</v>
      </c>
      <c r="BX11" s="1">
        <f>BX10-BP10</f>
        <v>0.00935592592592592</v>
      </c>
      <c r="BY11" s="1">
        <v>25</v>
      </c>
      <c r="BZ11" s="1">
        <v>29</v>
      </c>
      <c r="CB11" s="1">
        <f>CB10-BT10</f>
        <v>0.0082304058577406</v>
      </c>
      <c r="CC11" s="1">
        <v>8</v>
      </c>
      <c r="CD11" s="1">
        <v>16</v>
      </c>
      <c r="CF11" s="1">
        <f>CF10-BX10</f>
        <v>0.00815085424133812</v>
      </c>
      <c r="CG11" s="3"/>
      <c r="CI11" s="1">
        <f>CI10-0</f>
        <v>0.0072447191011236</v>
      </c>
      <c r="CK11" s="1">
        <f>CK10-0</f>
        <v>0.00418628571428571</v>
      </c>
      <c r="CM11" s="1">
        <f t="shared" ref="CM11:CQ11" si="23">CM10-CI10</f>
        <v>0.0105066465376429</v>
      </c>
      <c r="CO11" s="1">
        <f t="shared" si="23"/>
        <v>0.00953489075630252</v>
      </c>
      <c r="CQ11" s="1">
        <f t="shared" si="23"/>
        <v>0.0120639768269869</v>
      </c>
      <c r="CS11" s="1">
        <f t="shared" ref="CS11:CW11" si="24">CS10-CO10</f>
        <v>0.0114869086357947</v>
      </c>
      <c r="CU11" s="1">
        <f t="shared" si="24"/>
        <v>0.0114926744118837</v>
      </c>
      <c r="CW11" s="1">
        <f t="shared" si="24"/>
        <v>0.00932895193065406</v>
      </c>
      <c r="CY11" s="1">
        <f>CY10-CU10</f>
        <v>0.00821767482196761</v>
      </c>
      <c r="DB11" s="1">
        <f>DB10-CW10</f>
        <v>0.00813245448838669</v>
      </c>
    </row>
    <row r="12" s="1" customFormat="1" spans="1:85">
      <c r="A12" s="3"/>
      <c r="O12" s="1">
        <v>24</v>
      </c>
      <c r="P12" s="1">
        <v>0.89</v>
      </c>
      <c r="S12" s="1">
        <v>7</v>
      </c>
      <c r="T12" s="1">
        <v>0.22</v>
      </c>
      <c r="W12" s="1">
        <v>21</v>
      </c>
      <c r="X12" s="1">
        <v>21</v>
      </c>
      <c r="AA12" s="1">
        <v>9</v>
      </c>
      <c r="AB12" s="1">
        <v>8</v>
      </c>
      <c r="AE12" s="3"/>
      <c r="BC12" s="3"/>
      <c r="BQ12" s="1">
        <v>23</v>
      </c>
      <c r="BR12" s="1">
        <v>0.96</v>
      </c>
      <c r="BU12" s="1">
        <v>8</v>
      </c>
      <c r="BV12" s="1">
        <v>0.28</v>
      </c>
      <c r="BY12" s="1">
        <v>25</v>
      </c>
      <c r="BZ12" s="1">
        <v>26</v>
      </c>
      <c r="CC12" s="1">
        <v>9</v>
      </c>
      <c r="CD12" s="1">
        <v>12</v>
      </c>
      <c r="CG12" s="3"/>
    </row>
    <row r="13" s="1" customFormat="1" spans="1:85">
      <c r="A13" s="4" t="s">
        <v>11</v>
      </c>
      <c r="O13" s="1">
        <f t="shared" ref="O13:T13" si="25">SUM(O3:O12)</f>
        <v>234</v>
      </c>
      <c r="P13" s="1">
        <f t="shared" si="25"/>
        <v>8.91</v>
      </c>
      <c r="S13" s="1">
        <f t="shared" si="25"/>
        <v>78</v>
      </c>
      <c r="T13" s="1">
        <f t="shared" si="25"/>
        <v>2.53</v>
      </c>
      <c r="X13" s="1">
        <f>SUM(W3:X12)</f>
        <v>465</v>
      </c>
      <c r="AB13" s="1">
        <f>SUM(AA3:AB12)</f>
        <v>197</v>
      </c>
      <c r="AE13" s="4"/>
      <c r="BC13" s="4" t="s">
        <v>11</v>
      </c>
      <c r="BQ13" s="1">
        <f t="shared" ref="BQ13:BV13" si="26">SUM(BQ3:BQ12)</f>
        <v>239</v>
      </c>
      <c r="BR13" s="1">
        <f t="shared" si="26"/>
        <v>9.9</v>
      </c>
      <c r="BU13" s="1">
        <f t="shared" si="26"/>
        <v>108</v>
      </c>
      <c r="BV13" s="1">
        <f t="shared" si="26"/>
        <v>3.74</v>
      </c>
      <c r="BZ13" s="1">
        <f>SUM(BY3:BZ12)</f>
        <v>520</v>
      </c>
      <c r="CD13" s="1">
        <f>SUM(CC3:CD12)</f>
        <v>248</v>
      </c>
      <c r="CG13" s="4"/>
    </row>
    <row r="14" s="1" customFormat="1" spans="1:106">
      <c r="A14" s="3" t="s">
        <v>12</v>
      </c>
      <c r="B14" s="1">
        <v>40</v>
      </c>
      <c r="C14" s="1">
        <v>201</v>
      </c>
      <c r="D14" s="1">
        <v>2.68</v>
      </c>
      <c r="E14" s="1">
        <v>77</v>
      </c>
      <c r="F14" s="1">
        <v>1.49</v>
      </c>
      <c r="G14" s="1">
        <v>280</v>
      </c>
      <c r="H14" s="1">
        <v>4.79</v>
      </c>
      <c r="I14" s="1">
        <v>174</v>
      </c>
      <c r="J14" s="1">
        <v>2.31</v>
      </c>
      <c r="K14" s="1">
        <v>259</v>
      </c>
      <c r="L14" s="1">
        <v>8.54</v>
      </c>
      <c r="M14" s="1">
        <v>85</v>
      </c>
      <c r="N14" s="1">
        <v>3.18</v>
      </c>
      <c r="O14" s="1">
        <v>32</v>
      </c>
      <c r="P14" s="1">
        <v>1.29</v>
      </c>
      <c r="S14" s="1">
        <v>11</v>
      </c>
      <c r="T14" s="1">
        <v>0.34</v>
      </c>
      <c r="W14" s="1">
        <v>27</v>
      </c>
      <c r="X14" s="1">
        <v>24</v>
      </c>
      <c r="Y14" s="1">
        <v>22.99</v>
      </c>
      <c r="AA14" s="1">
        <v>12</v>
      </c>
      <c r="AB14" s="1">
        <v>8</v>
      </c>
      <c r="AC14" s="1">
        <v>8.63</v>
      </c>
      <c r="AE14" s="3"/>
      <c r="AF14" s="1">
        <v>168</v>
      </c>
      <c r="AG14" s="1">
        <v>2.37</v>
      </c>
      <c r="AH14" s="1">
        <v>83</v>
      </c>
      <c r="AI14" s="1">
        <v>1.51</v>
      </c>
      <c r="AJ14" s="1">
        <v>252</v>
      </c>
      <c r="AK14" s="1">
        <v>5.38</v>
      </c>
      <c r="AL14" s="1">
        <v>128</v>
      </c>
      <c r="AM14" s="1">
        <v>2.78</v>
      </c>
      <c r="AN14" s="1">
        <v>243</v>
      </c>
      <c r="AO14" s="1">
        <v>8.05</v>
      </c>
      <c r="AP14" s="1">
        <v>81</v>
      </c>
      <c r="AQ14" s="1">
        <v>3.07</v>
      </c>
      <c r="AR14" s="1">
        <v>235</v>
      </c>
      <c r="AS14" s="1">
        <v>8.91</v>
      </c>
      <c r="AT14" s="1">
        <v>99</v>
      </c>
      <c r="AU14" s="1">
        <v>3.21</v>
      </c>
      <c r="AV14" s="1">
        <v>462</v>
      </c>
      <c r="AW14" s="1">
        <v>21.6</v>
      </c>
      <c r="AY14" s="1">
        <v>193</v>
      </c>
      <c r="AZ14" s="1">
        <v>7.62</v>
      </c>
      <c r="BC14" s="3" t="s">
        <v>13</v>
      </c>
      <c r="BD14" s="1">
        <v>109</v>
      </c>
      <c r="BE14" s="1">
        <v>205</v>
      </c>
      <c r="BF14" s="1">
        <v>2.59</v>
      </c>
      <c r="BG14" s="1">
        <v>101</v>
      </c>
      <c r="BH14" s="1">
        <v>1.54</v>
      </c>
      <c r="BI14" s="1">
        <v>244</v>
      </c>
      <c r="BJ14" s="1">
        <v>4.38</v>
      </c>
      <c r="BK14" s="1">
        <v>147</v>
      </c>
      <c r="BL14" s="1">
        <v>2.02</v>
      </c>
      <c r="BM14" s="1">
        <v>242</v>
      </c>
      <c r="BN14" s="1">
        <v>8.39</v>
      </c>
      <c r="BO14" s="1">
        <v>89</v>
      </c>
      <c r="BP14" s="1">
        <v>3.33</v>
      </c>
      <c r="BQ14" s="1">
        <v>25</v>
      </c>
      <c r="BR14" s="1">
        <v>1.06</v>
      </c>
      <c r="BU14" s="1">
        <v>9</v>
      </c>
      <c r="BV14" s="1">
        <v>0.36</v>
      </c>
      <c r="BY14" s="1">
        <v>28</v>
      </c>
      <c r="BZ14" s="1">
        <v>25</v>
      </c>
      <c r="CA14" s="1">
        <v>26.68</v>
      </c>
      <c r="CC14" s="1">
        <v>15</v>
      </c>
      <c r="CD14" s="1">
        <v>15</v>
      </c>
      <c r="CE14" s="1">
        <v>11.94</v>
      </c>
      <c r="CG14" s="3"/>
      <c r="CH14" s="1">
        <v>169</v>
      </c>
      <c r="CI14" s="1">
        <v>2.31</v>
      </c>
      <c r="CJ14" s="1">
        <v>107</v>
      </c>
      <c r="CK14" s="1">
        <v>1.55</v>
      </c>
      <c r="CL14" s="1">
        <v>221</v>
      </c>
      <c r="CM14" s="1">
        <v>5.04</v>
      </c>
      <c r="CN14" s="1">
        <v>98</v>
      </c>
      <c r="CO14" s="1">
        <v>2.44</v>
      </c>
      <c r="CP14" s="1">
        <v>240</v>
      </c>
      <c r="CQ14" s="1">
        <v>8.3</v>
      </c>
      <c r="CR14" s="1">
        <v>86</v>
      </c>
      <c r="CS14" s="1">
        <v>3.25</v>
      </c>
      <c r="CT14" s="1">
        <v>261</v>
      </c>
      <c r="CU14" s="1">
        <v>10.8</v>
      </c>
      <c r="CV14" s="1">
        <v>111</v>
      </c>
      <c r="CW14" s="1">
        <v>3.86</v>
      </c>
      <c r="CX14" s="1">
        <v>501</v>
      </c>
      <c r="CY14" s="1">
        <v>24.82</v>
      </c>
      <c r="DA14" s="1">
        <v>239</v>
      </c>
      <c r="DB14" s="1">
        <v>10.17</v>
      </c>
    </row>
    <row r="15" s="1" customFormat="1" spans="1:97">
      <c r="A15" s="3"/>
      <c r="D15" s="1">
        <v>1.10044</v>
      </c>
      <c r="F15" s="1">
        <v>1.10044</v>
      </c>
      <c r="L15" s="1">
        <v>1.10044</v>
      </c>
      <c r="N15" s="1">
        <v>1.10044</v>
      </c>
      <c r="O15" s="1">
        <v>33</v>
      </c>
      <c r="P15" s="1">
        <v>1.32</v>
      </c>
      <c r="R15" s="1">
        <f>O24</f>
        <v>278</v>
      </c>
      <c r="S15" s="1">
        <v>13</v>
      </c>
      <c r="T15" s="1">
        <v>0.46</v>
      </c>
      <c r="V15" s="1">
        <f>S24</f>
        <v>104</v>
      </c>
      <c r="W15" s="1">
        <v>26</v>
      </c>
      <c r="X15" s="1">
        <v>21</v>
      </c>
      <c r="Y15" s="1">
        <v>1.10044</v>
      </c>
      <c r="AA15" s="1">
        <v>13</v>
      </c>
      <c r="AB15" s="1">
        <v>5</v>
      </c>
      <c r="AC15" s="1">
        <v>1.10044</v>
      </c>
      <c r="AE15" s="3"/>
      <c r="AG15" s="1">
        <v>1.10044</v>
      </c>
      <c r="AI15" s="1">
        <v>1.10044</v>
      </c>
      <c r="AK15" s="1">
        <v>1.10044</v>
      </c>
      <c r="AM15" s="1">
        <v>1.10044</v>
      </c>
      <c r="AO15" s="1">
        <v>1.10044</v>
      </c>
      <c r="AQ15" s="1">
        <v>1.10044</v>
      </c>
      <c r="BC15" s="3"/>
      <c r="BF15" s="1">
        <v>1.10044</v>
      </c>
      <c r="BH15" s="1">
        <v>1.10044</v>
      </c>
      <c r="BN15" s="1">
        <v>1.10044</v>
      </c>
      <c r="BP15" s="1">
        <v>1.10044</v>
      </c>
      <c r="BQ15" s="1">
        <v>27</v>
      </c>
      <c r="BR15" s="1">
        <v>1.11</v>
      </c>
      <c r="BT15" s="1">
        <f>BQ24</f>
        <v>252</v>
      </c>
      <c r="BU15" s="1">
        <v>18</v>
      </c>
      <c r="BV15" s="1">
        <v>0.61</v>
      </c>
      <c r="BX15" s="1">
        <f>BU24</f>
        <v>146</v>
      </c>
      <c r="BY15" s="1">
        <v>24</v>
      </c>
      <c r="BZ15" s="1">
        <v>24</v>
      </c>
      <c r="CA15" s="1">
        <v>1.10044</v>
      </c>
      <c r="CC15" s="1">
        <v>18</v>
      </c>
      <c r="CD15" s="1">
        <v>10</v>
      </c>
      <c r="CE15" s="1">
        <v>1.10044</v>
      </c>
      <c r="CG15" s="3"/>
      <c r="CI15" s="1">
        <v>1.10044</v>
      </c>
      <c r="CK15" s="1">
        <v>1.10044</v>
      </c>
      <c r="CM15" s="1">
        <v>1.10044</v>
      </c>
      <c r="CO15" s="1">
        <v>1.10044</v>
      </c>
      <c r="CQ15" s="1">
        <v>1.10044</v>
      </c>
      <c r="CS15" s="1">
        <v>1.10044</v>
      </c>
    </row>
    <row r="16" s="1" customFormat="1" spans="1:97">
      <c r="A16" s="3"/>
      <c r="D16" s="1">
        <f>D14-D15</f>
        <v>1.57956</v>
      </c>
      <c r="F16" s="1">
        <f>F14-F15</f>
        <v>0.38956</v>
      </c>
      <c r="H16" s="1">
        <f>H14</f>
        <v>4.79</v>
      </c>
      <c r="J16" s="1">
        <f>J14</f>
        <v>2.31</v>
      </c>
      <c r="L16" s="1">
        <f>L14-L15</f>
        <v>7.43956</v>
      </c>
      <c r="N16" s="1">
        <f>N14-N15</f>
        <v>2.07956</v>
      </c>
      <c r="O16" s="1">
        <v>25</v>
      </c>
      <c r="P16" s="1">
        <v>0.95</v>
      </c>
      <c r="R16" s="1">
        <f>P24</f>
        <v>10.56</v>
      </c>
      <c r="S16" s="1">
        <v>8</v>
      </c>
      <c r="T16" s="1">
        <v>0.25</v>
      </c>
      <c r="V16" s="1">
        <f>T24</f>
        <v>3.39</v>
      </c>
      <c r="W16" s="1">
        <v>24</v>
      </c>
      <c r="X16" s="1">
        <v>25</v>
      </c>
      <c r="Y16" s="1">
        <f>Y14-Y15</f>
        <v>21.88956</v>
      </c>
      <c r="AA16" s="1">
        <v>15</v>
      </c>
      <c r="AB16" s="1">
        <v>12</v>
      </c>
      <c r="AC16" s="1">
        <f>AC14-AC15</f>
        <v>7.52956</v>
      </c>
      <c r="AE16" s="3"/>
      <c r="AG16" s="1">
        <f t="shared" ref="AG16:AK16" si="27">AG14-AG15</f>
        <v>1.26956</v>
      </c>
      <c r="AI16" s="1">
        <f t="shared" si="27"/>
        <v>0.40956</v>
      </c>
      <c r="AK16" s="1">
        <f t="shared" si="27"/>
        <v>4.27956</v>
      </c>
      <c r="AM16" s="1">
        <f t="shared" ref="AM16:AQ16" si="28">AM14-AM15</f>
        <v>1.67956</v>
      </c>
      <c r="AO16" s="1">
        <f t="shared" si="28"/>
        <v>6.94956</v>
      </c>
      <c r="AQ16" s="1">
        <f t="shared" si="28"/>
        <v>1.96956</v>
      </c>
      <c r="BC16" s="3"/>
      <c r="BF16" s="1">
        <f>BF14-BF15</f>
        <v>1.48956</v>
      </c>
      <c r="BH16" s="1">
        <f>BH14-BH15</f>
        <v>0.43956</v>
      </c>
      <c r="BJ16" s="1">
        <f>BJ14</f>
        <v>4.38</v>
      </c>
      <c r="BL16" s="1">
        <f>BL14</f>
        <v>2.02</v>
      </c>
      <c r="BN16" s="1">
        <f>BN14-BN15</f>
        <v>7.28956</v>
      </c>
      <c r="BP16" s="1">
        <f>BP14-BP15</f>
        <v>2.22956</v>
      </c>
      <c r="BQ16" s="1">
        <v>27</v>
      </c>
      <c r="BR16" s="1">
        <v>1.09</v>
      </c>
      <c r="BT16" s="1">
        <f>BR24</f>
        <v>10.46</v>
      </c>
      <c r="BU16" s="1">
        <v>17</v>
      </c>
      <c r="BV16" s="1">
        <v>0.62</v>
      </c>
      <c r="BX16" s="1">
        <f>BV24</f>
        <v>5.09</v>
      </c>
      <c r="BY16" s="1">
        <v>20</v>
      </c>
      <c r="BZ16" s="1">
        <v>26</v>
      </c>
      <c r="CA16" s="1">
        <f>CA14-CA15</f>
        <v>25.57956</v>
      </c>
      <c r="CC16" s="1">
        <v>10</v>
      </c>
      <c r="CD16" s="1">
        <v>12</v>
      </c>
      <c r="CE16" s="1">
        <f>CE14-CE15</f>
        <v>10.83956</v>
      </c>
      <c r="CG16" s="3"/>
      <c r="CI16" s="1">
        <f t="shared" ref="CI16:CM16" si="29">CI14-CI15</f>
        <v>1.20956</v>
      </c>
      <c r="CK16" s="1">
        <f t="shared" si="29"/>
        <v>0.44956</v>
      </c>
      <c r="CM16" s="1">
        <f t="shared" si="29"/>
        <v>3.93956</v>
      </c>
      <c r="CO16" s="1">
        <f t="shared" ref="CO16:CS16" si="30">CO14-CO15</f>
        <v>1.33956</v>
      </c>
      <c r="CQ16" s="1">
        <f t="shared" si="30"/>
        <v>7.19956</v>
      </c>
      <c r="CS16" s="1">
        <f t="shared" si="30"/>
        <v>2.14956</v>
      </c>
    </row>
    <row r="17" s="1" customFormat="1" spans="1:85">
      <c r="A17" s="3"/>
      <c r="O17" s="1">
        <v>23</v>
      </c>
      <c r="P17" s="1">
        <v>0.86</v>
      </c>
      <c r="S17" s="1">
        <v>5</v>
      </c>
      <c r="T17" s="1">
        <v>0.17</v>
      </c>
      <c r="W17" s="1">
        <v>22</v>
      </c>
      <c r="X17" s="1">
        <v>24</v>
      </c>
      <c r="AA17" s="1">
        <v>8</v>
      </c>
      <c r="AB17" s="1">
        <v>9</v>
      </c>
      <c r="AE17" s="3"/>
      <c r="BC17" s="3"/>
      <c r="BQ17" s="1">
        <v>26</v>
      </c>
      <c r="BR17" s="1">
        <v>1.08</v>
      </c>
      <c r="BU17" s="1">
        <v>25</v>
      </c>
      <c r="BV17" s="1">
        <v>0.83</v>
      </c>
      <c r="BY17" s="1">
        <v>28</v>
      </c>
      <c r="BZ17" s="1">
        <v>27</v>
      </c>
      <c r="CC17" s="1">
        <v>13</v>
      </c>
      <c r="CD17" s="1">
        <v>13</v>
      </c>
      <c r="CG17" s="3"/>
    </row>
    <row r="18" s="1" customFormat="1" spans="1:85">
      <c r="A18" s="3"/>
      <c r="O18" s="1">
        <v>27</v>
      </c>
      <c r="P18" s="1">
        <v>1.01</v>
      </c>
      <c r="S18" s="1">
        <v>13</v>
      </c>
      <c r="T18" s="1">
        <v>0.46</v>
      </c>
      <c r="W18" s="1">
        <v>22</v>
      </c>
      <c r="X18" s="1">
        <v>28</v>
      </c>
      <c r="AA18" s="1">
        <v>12</v>
      </c>
      <c r="AB18" s="1">
        <v>8</v>
      </c>
      <c r="AE18" s="3"/>
      <c r="BC18" s="3"/>
      <c r="BQ18" s="1">
        <v>23</v>
      </c>
      <c r="BR18" s="1">
        <v>0.96</v>
      </c>
      <c r="BU18" s="1">
        <v>17</v>
      </c>
      <c r="BV18" s="1">
        <v>0.61</v>
      </c>
      <c r="BY18" s="1">
        <v>27</v>
      </c>
      <c r="BZ18" s="1">
        <v>25</v>
      </c>
      <c r="CC18" s="1">
        <v>14</v>
      </c>
      <c r="CD18" s="1">
        <v>15</v>
      </c>
      <c r="CG18" s="3"/>
    </row>
    <row r="19" s="1" customFormat="1" spans="1:106">
      <c r="A19" s="3"/>
      <c r="O19" s="1">
        <v>25</v>
      </c>
      <c r="P19" s="1">
        <v>0.87</v>
      </c>
      <c r="S19" s="1">
        <v>7</v>
      </c>
      <c r="T19" s="1">
        <v>0.21</v>
      </c>
      <c r="W19" s="1">
        <v>22</v>
      </c>
      <c r="X19" s="1">
        <v>22</v>
      </c>
      <c r="AA19" s="1">
        <v>9</v>
      </c>
      <c r="AB19" s="1">
        <v>7</v>
      </c>
      <c r="AD19" s="1">
        <f>Y21*Z21+AC21*AD21</f>
        <v>1.470956</v>
      </c>
      <c r="AE19" s="3"/>
      <c r="AZ19" s="1">
        <f>AV21*AW21+AY21*AZ21</f>
        <v>1.461</v>
      </c>
      <c r="BC19" s="3"/>
      <c r="BQ19" s="1">
        <v>22</v>
      </c>
      <c r="BR19" s="1">
        <v>0.86</v>
      </c>
      <c r="BU19" s="1">
        <v>8</v>
      </c>
      <c r="BV19" s="1">
        <v>0.27</v>
      </c>
      <c r="BY19" s="1">
        <v>22</v>
      </c>
      <c r="BZ19" s="1">
        <v>22</v>
      </c>
      <c r="CC19" s="1">
        <v>15</v>
      </c>
      <c r="CD19" s="1">
        <v>11</v>
      </c>
      <c r="CF19" s="1">
        <f>CA21*CB21+CE21*CF21</f>
        <v>1.820956</v>
      </c>
      <c r="CG19" s="3"/>
      <c r="CI19" s="1">
        <f>BF21-CI21</f>
        <v>0.000108986578149804</v>
      </c>
      <c r="DB19" s="1">
        <f>CX21*CY21+DA21*DB21</f>
        <v>1.7495</v>
      </c>
    </row>
    <row r="20" s="1" customFormat="1" spans="1:85">
      <c r="A20" s="3"/>
      <c r="O20" s="1">
        <v>26</v>
      </c>
      <c r="P20" s="1">
        <v>0.94</v>
      </c>
      <c r="S20" s="1">
        <v>9</v>
      </c>
      <c r="T20" s="1">
        <v>0.29</v>
      </c>
      <c r="W20" s="1">
        <v>19</v>
      </c>
      <c r="X20" s="1">
        <v>19</v>
      </c>
      <c r="AA20" s="1">
        <v>14</v>
      </c>
      <c r="AB20" s="1">
        <v>4</v>
      </c>
      <c r="AE20" s="3"/>
      <c r="BC20" s="3"/>
      <c r="BQ20" s="1">
        <v>24</v>
      </c>
      <c r="BR20" s="1">
        <v>0.96</v>
      </c>
      <c r="BU20" s="1">
        <v>11</v>
      </c>
      <c r="BV20" s="1">
        <v>0.37</v>
      </c>
      <c r="BY20" s="1">
        <v>26</v>
      </c>
      <c r="BZ20" s="1">
        <v>28</v>
      </c>
      <c r="CC20" s="1">
        <v>12</v>
      </c>
      <c r="CD20" s="1">
        <v>15</v>
      </c>
      <c r="CG20" s="3"/>
    </row>
    <row r="21" s="1" customFormat="1" spans="1:106">
      <c r="A21" s="3"/>
      <c r="C21" s="1">
        <f t="shared" ref="C21:G21" si="31">C14</f>
        <v>201</v>
      </c>
      <c r="D21" s="1">
        <f t="shared" ref="D21:H21" si="32">D16/C14</f>
        <v>0.00785850746268657</v>
      </c>
      <c r="E21" s="1">
        <f t="shared" si="31"/>
        <v>77</v>
      </c>
      <c r="F21" s="1">
        <f t="shared" si="32"/>
        <v>0.00505922077922078</v>
      </c>
      <c r="G21" s="1">
        <f t="shared" si="31"/>
        <v>280</v>
      </c>
      <c r="H21" s="1">
        <f t="shared" si="32"/>
        <v>0.0171071428571429</v>
      </c>
      <c r="I21" s="1">
        <f t="shared" ref="I21:M21" si="33">I14</f>
        <v>174</v>
      </c>
      <c r="J21" s="1">
        <f t="shared" ref="J21:N21" si="34">J16/I14</f>
        <v>0.0132758620689655</v>
      </c>
      <c r="K21" s="1">
        <f t="shared" si="33"/>
        <v>259</v>
      </c>
      <c r="L21" s="1">
        <f t="shared" si="34"/>
        <v>0.0287241698841699</v>
      </c>
      <c r="M21" s="1">
        <f t="shared" si="33"/>
        <v>85</v>
      </c>
      <c r="N21" s="1">
        <f t="shared" si="34"/>
        <v>0.0244654117647059</v>
      </c>
      <c r="O21" s="1">
        <v>33</v>
      </c>
      <c r="P21" s="1">
        <v>1.34</v>
      </c>
      <c r="Q21" s="1">
        <f>O24</f>
        <v>278</v>
      </c>
      <c r="R21" s="1">
        <f>R16/R15</f>
        <v>0.0379856115107914</v>
      </c>
      <c r="S21" s="1">
        <v>18</v>
      </c>
      <c r="T21" s="1">
        <v>0.58</v>
      </c>
      <c r="U21" s="1">
        <f>S24</f>
        <v>104</v>
      </c>
      <c r="V21" s="1">
        <f>V16/V15</f>
        <v>0.0325961538461538</v>
      </c>
      <c r="W21" s="1">
        <v>25</v>
      </c>
      <c r="X21" s="1">
        <v>24</v>
      </c>
      <c r="Y21" s="1">
        <f>X24/20</f>
        <v>23.35</v>
      </c>
      <c r="Z21" s="1">
        <f>Y16/X24</f>
        <v>0.0468727194860814</v>
      </c>
      <c r="AA21" s="1">
        <v>6</v>
      </c>
      <c r="AB21" s="1">
        <v>13</v>
      </c>
      <c r="AC21" s="1">
        <f>AB24/20</f>
        <v>9.5</v>
      </c>
      <c r="AD21" s="1">
        <f>AC16/AB24</f>
        <v>0.0396292631578947</v>
      </c>
      <c r="AE21" s="3"/>
      <c r="AF21" s="1">
        <f t="shared" ref="AF21:AJ21" si="35">AF14</f>
        <v>168</v>
      </c>
      <c r="AG21" s="1">
        <f t="shared" ref="AG21:AK21" si="36">AG16/AF14</f>
        <v>0.00755690476190476</v>
      </c>
      <c r="AH21" s="1">
        <f t="shared" si="35"/>
        <v>83</v>
      </c>
      <c r="AI21" s="1">
        <f t="shared" si="36"/>
        <v>0.0049344578313253</v>
      </c>
      <c r="AJ21" s="1">
        <f t="shared" si="35"/>
        <v>252</v>
      </c>
      <c r="AK21" s="1">
        <f t="shared" si="36"/>
        <v>0.016982380952381</v>
      </c>
      <c r="AL21" s="1">
        <f t="shared" ref="AL21:AP21" si="37">AL14</f>
        <v>128</v>
      </c>
      <c r="AM21" s="1">
        <f t="shared" ref="AM21:AQ21" si="38">AM16/AL14</f>
        <v>0.0131215625</v>
      </c>
      <c r="AN21" s="1">
        <f t="shared" si="37"/>
        <v>243</v>
      </c>
      <c r="AO21" s="1">
        <f t="shared" si="38"/>
        <v>0.028599012345679</v>
      </c>
      <c r="AP21" s="1">
        <f t="shared" si="37"/>
        <v>81</v>
      </c>
      <c r="AQ21" s="1">
        <f t="shared" si="38"/>
        <v>0.0243155555555556</v>
      </c>
      <c r="AR21" s="1">
        <f>AR14</f>
        <v>235</v>
      </c>
      <c r="AS21" s="1">
        <f t="shared" ref="AS21:AW21" si="39">AS14/AR14</f>
        <v>0.0379148936170213</v>
      </c>
      <c r="AT21" s="1">
        <f>AT14</f>
        <v>99</v>
      </c>
      <c r="AU21" s="1">
        <f t="shared" si="39"/>
        <v>0.0324242424242424</v>
      </c>
      <c r="AV21" s="1">
        <f>AV14/20</f>
        <v>23.1</v>
      </c>
      <c r="AW21" s="1">
        <f t="shared" si="39"/>
        <v>0.0467532467532468</v>
      </c>
      <c r="AY21" s="1">
        <f>AY14/20</f>
        <v>9.65</v>
      </c>
      <c r="AZ21" s="1">
        <f>AZ14/AY14</f>
        <v>0.0394818652849741</v>
      </c>
      <c r="BC21" s="3"/>
      <c r="BE21" s="1">
        <f t="shared" ref="BE21:BI21" si="40">BE14</f>
        <v>205</v>
      </c>
      <c r="BF21" s="1">
        <f t="shared" ref="BF21:BJ21" si="41">BF16/BE14</f>
        <v>0.00726614634146341</v>
      </c>
      <c r="BG21" s="1">
        <f t="shared" si="40"/>
        <v>101</v>
      </c>
      <c r="BH21" s="1">
        <f t="shared" si="41"/>
        <v>0.00435207920792079</v>
      </c>
      <c r="BI21" s="1">
        <f t="shared" si="40"/>
        <v>244</v>
      </c>
      <c r="BJ21" s="1">
        <f t="shared" si="41"/>
        <v>0.0179508196721311</v>
      </c>
      <c r="BK21" s="1">
        <f t="shared" ref="BK21:BO21" si="42">BK14</f>
        <v>147</v>
      </c>
      <c r="BL21" s="1">
        <f t="shared" ref="BL21:BP21" si="43">BL16/BK14</f>
        <v>0.0137414965986395</v>
      </c>
      <c r="BM21" s="1">
        <f t="shared" si="42"/>
        <v>242</v>
      </c>
      <c r="BN21" s="1">
        <f t="shared" si="43"/>
        <v>0.0301221487603306</v>
      </c>
      <c r="BO21" s="1">
        <f t="shared" si="42"/>
        <v>89</v>
      </c>
      <c r="BP21" s="1">
        <f t="shared" si="43"/>
        <v>0.0250512359550562</v>
      </c>
      <c r="BQ21" s="1">
        <v>23</v>
      </c>
      <c r="BR21" s="1">
        <v>1.01</v>
      </c>
      <c r="BS21" s="1">
        <f>BQ24</f>
        <v>252</v>
      </c>
      <c r="BT21" s="1">
        <f>BT16/BT15</f>
        <v>0.0415079365079365</v>
      </c>
      <c r="BU21" s="1">
        <v>12</v>
      </c>
      <c r="BV21" s="1">
        <v>0.41</v>
      </c>
      <c r="BW21" s="1">
        <f>BU24</f>
        <v>146</v>
      </c>
      <c r="BX21" s="1">
        <f>BX16/BX15</f>
        <v>0.0348630136986301</v>
      </c>
      <c r="BY21" s="1">
        <v>22</v>
      </c>
      <c r="BZ21" s="1">
        <v>33</v>
      </c>
      <c r="CA21" s="1">
        <f>BZ24/20</f>
        <v>25.75</v>
      </c>
      <c r="CB21" s="1">
        <f>CA16/BZ24</f>
        <v>0.0496690485436893</v>
      </c>
      <c r="CC21" s="1">
        <v>10</v>
      </c>
      <c r="CD21" s="1">
        <v>13</v>
      </c>
      <c r="CE21" s="1">
        <f>CD24/20</f>
        <v>12.7</v>
      </c>
      <c r="CF21" s="1">
        <f>CE16/CD24</f>
        <v>0.0426754330708661</v>
      </c>
      <c r="CG21" s="3"/>
      <c r="CH21" s="1">
        <f t="shared" ref="CH21:CL21" si="44">CH14</f>
        <v>169</v>
      </c>
      <c r="CI21" s="1">
        <f t="shared" ref="CI21:CM21" si="45">CI16/CH14</f>
        <v>0.00715715976331361</v>
      </c>
      <c r="CJ21" s="1">
        <f t="shared" si="44"/>
        <v>107</v>
      </c>
      <c r="CK21" s="1">
        <f t="shared" si="45"/>
        <v>0.0042014953271028</v>
      </c>
      <c r="CL21" s="1">
        <f t="shared" si="44"/>
        <v>221</v>
      </c>
      <c r="CM21" s="1">
        <f t="shared" si="45"/>
        <v>0.0178260633484163</v>
      </c>
      <c r="CN21" s="1">
        <f t="shared" ref="CN21:CR21" si="46">CN14</f>
        <v>98</v>
      </c>
      <c r="CO21" s="1">
        <f t="shared" ref="CO21:CS21" si="47">CO16/CN14</f>
        <v>0.0136689795918367</v>
      </c>
      <c r="CP21" s="1">
        <f t="shared" si="46"/>
        <v>240</v>
      </c>
      <c r="CQ21" s="1">
        <f t="shared" si="47"/>
        <v>0.0299981666666667</v>
      </c>
      <c r="CR21" s="1">
        <f t="shared" si="46"/>
        <v>86</v>
      </c>
      <c r="CS21" s="1">
        <f t="shared" si="47"/>
        <v>0.0249948837209302</v>
      </c>
      <c r="CT21" s="1">
        <f>CT14</f>
        <v>261</v>
      </c>
      <c r="CU21" s="1">
        <f t="shared" ref="CU21:CY21" si="48">CU14/CT14</f>
        <v>0.0413793103448276</v>
      </c>
      <c r="CV21" s="1">
        <f>CV14</f>
        <v>111</v>
      </c>
      <c r="CW21" s="1">
        <f t="shared" si="48"/>
        <v>0.0347747747747748</v>
      </c>
      <c r="CX21" s="1">
        <f>CX14/20</f>
        <v>25.05</v>
      </c>
      <c r="CY21" s="1">
        <f t="shared" si="48"/>
        <v>0.0495409181636727</v>
      </c>
      <c r="DA21" s="1">
        <f>DA14/20</f>
        <v>11.95</v>
      </c>
      <c r="DB21" s="1">
        <f>DB14/DA14</f>
        <v>0.0425523012552301</v>
      </c>
    </row>
    <row r="22" s="1" customFormat="1" spans="1:106">
      <c r="A22" s="3"/>
      <c r="O22" s="1">
        <v>28</v>
      </c>
      <c r="P22" s="1">
        <v>1.09</v>
      </c>
      <c r="S22" s="1">
        <v>12</v>
      </c>
      <c r="T22" s="1">
        <v>0.38</v>
      </c>
      <c r="W22" s="1">
        <v>24</v>
      </c>
      <c r="X22" s="1">
        <v>24</v>
      </c>
      <c r="AA22" s="1">
        <v>12</v>
      </c>
      <c r="AB22" s="1">
        <v>6</v>
      </c>
      <c r="AE22" s="3"/>
      <c r="BC22" s="3"/>
      <c r="BF22" s="1">
        <f>BF21-0</f>
        <v>0.00726614634146341</v>
      </c>
      <c r="BH22" s="1">
        <f>BH21-0</f>
        <v>0.00435207920792079</v>
      </c>
      <c r="BJ22" s="1">
        <f t="shared" ref="BJ22:BN22" si="49">BJ21-BF21</f>
        <v>0.0106846733306677</v>
      </c>
      <c r="BL22" s="1">
        <f t="shared" si="49"/>
        <v>0.00938941739071866</v>
      </c>
      <c r="BN22" s="1">
        <f t="shared" si="49"/>
        <v>0.0121713290881994</v>
      </c>
      <c r="BP22" s="1">
        <f>BP21-BL21</f>
        <v>0.0113097393564167</v>
      </c>
      <c r="BQ22" s="1">
        <v>25</v>
      </c>
      <c r="BR22" s="1">
        <v>1.06</v>
      </c>
      <c r="BT22" s="1">
        <f>BT21-BN21</f>
        <v>0.0113857877476059</v>
      </c>
      <c r="BU22" s="1">
        <v>11</v>
      </c>
      <c r="BV22" s="1">
        <v>0.49</v>
      </c>
      <c r="BX22" s="1">
        <f>BX21-BP21</f>
        <v>0.00981177774357396</v>
      </c>
      <c r="BY22" s="1">
        <v>27</v>
      </c>
      <c r="BZ22" s="1">
        <v>34</v>
      </c>
      <c r="CB22" s="1">
        <f>CB21-BT21</f>
        <v>0.00816111203575281</v>
      </c>
      <c r="CC22" s="1">
        <v>10</v>
      </c>
      <c r="CD22" s="1">
        <v>11</v>
      </c>
      <c r="CF22" s="1">
        <f>CF21-BX21</f>
        <v>0.007812419372236</v>
      </c>
      <c r="CG22" s="3"/>
      <c r="CI22" s="1">
        <f>CI21-0</f>
        <v>0.00715715976331361</v>
      </c>
      <c r="CK22" s="1">
        <f>CK21-0</f>
        <v>0.0042014953271028</v>
      </c>
      <c r="CM22" s="1">
        <f t="shared" ref="CM22:CQ22" si="50">CM21-CI21</f>
        <v>0.0106689035851027</v>
      </c>
      <c r="CO22" s="1">
        <f t="shared" si="50"/>
        <v>0.00946748426473393</v>
      </c>
      <c r="CQ22" s="1">
        <f t="shared" si="50"/>
        <v>0.0121721033182504</v>
      </c>
      <c r="CS22" s="1">
        <f t="shared" ref="CS22:CW22" si="51">CS21-CO21</f>
        <v>0.0113259041290935</v>
      </c>
      <c r="CU22" s="1">
        <f t="shared" si="51"/>
        <v>0.0113811436781609</v>
      </c>
      <c r="CW22" s="1">
        <f t="shared" si="51"/>
        <v>0.00977989105384454</v>
      </c>
      <c r="CY22" s="1">
        <f>CY21-CU21</f>
        <v>0.00816160781884507</v>
      </c>
      <c r="DB22" s="1">
        <f>DB21-CW21</f>
        <v>0.00777752648045535</v>
      </c>
    </row>
    <row r="23" s="1" customFormat="1" spans="1:85">
      <c r="A23" s="3"/>
      <c r="O23" s="1">
        <v>26</v>
      </c>
      <c r="P23" s="1">
        <v>0.89</v>
      </c>
      <c r="S23" s="1">
        <v>8</v>
      </c>
      <c r="T23" s="1">
        <v>0.25</v>
      </c>
      <c r="W23" s="1">
        <v>25</v>
      </c>
      <c r="X23" s="1">
        <v>20</v>
      </c>
      <c r="AA23" s="1">
        <v>8</v>
      </c>
      <c r="AB23" s="1">
        <v>9</v>
      </c>
      <c r="AE23" s="3"/>
      <c r="BC23" s="3"/>
      <c r="BQ23" s="1">
        <v>30</v>
      </c>
      <c r="BR23" s="1">
        <v>1.27</v>
      </c>
      <c r="BU23" s="1">
        <v>18</v>
      </c>
      <c r="BV23" s="1">
        <v>0.52</v>
      </c>
      <c r="BY23" s="1">
        <v>23</v>
      </c>
      <c r="BZ23" s="1">
        <v>24</v>
      </c>
      <c r="CC23" s="1">
        <v>8</v>
      </c>
      <c r="CD23" s="1">
        <v>14</v>
      </c>
      <c r="CG23" s="3"/>
    </row>
    <row r="24" s="1" customFormat="1" spans="1:85">
      <c r="A24" s="4" t="s">
        <v>11</v>
      </c>
      <c r="O24" s="1">
        <f t="shared" ref="O24:T24" si="52">SUM(O14:O23)</f>
        <v>278</v>
      </c>
      <c r="P24" s="1">
        <f t="shared" si="52"/>
        <v>10.56</v>
      </c>
      <c r="S24" s="1">
        <f t="shared" si="52"/>
        <v>104</v>
      </c>
      <c r="T24" s="1">
        <f t="shared" si="52"/>
        <v>3.39</v>
      </c>
      <c r="X24" s="1">
        <f>SUM(W14:X23)</f>
        <v>467</v>
      </c>
      <c r="AB24" s="1">
        <f>SUM(AA14:AB23)</f>
        <v>190</v>
      </c>
      <c r="AE24" s="4"/>
      <c r="BC24" s="4" t="s">
        <v>11</v>
      </c>
      <c r="BQ24" s="1">
        <f t="shared" ref="BQ24:BV24" si="53">SUM(BQ14:BQ23)</f>
        <v>252</v>
      </c>
      <c r="BR24" s="1">
        <f t="shared" si="53"/>
        <v>10.46</v>
      </c>
      <c r="BU24" s="1">
        <f t="shared" si="53"/>
        <v>146</v>
      </c>
      <c r="BV24" s="1">
        <f t="shared" si="53"/>
        <v>5.09</v>
      </c>
      <c r="BZ24" s="1">
        <f>SUM(BY14:BZ23)</f>
        <v>515</v>
      </c>
      <c r="CD24" s="1">
        <f>SUM(CC14:CD23)</f>
        <v>254</v>
      </c>
      <c r="CG24" s="4"/>
    </row>
    <row r="25" s="1" customFormat="1" spans="1:106">
      <c r="A25" s="3" t="s">
        <v>14</v>
      </c>
      <c r="B25" s="1">
        <v>43</v>
      </c>
      <c r="C25" s="1">
        <v>150</v>
      </c>
      <c r="D25" s="1">
        <v>2.29</v>
      </c>
      <c r="E25" s="1">
        <v>73</v>
      </c>
      <c r="F25" s="1">
        <v>1.47</v>
      </c>
      <c r="G25" s="1">
        <v>244</v>
      </c>
      <c r="H25" s="1">
        <v>4.16</v>
      </c>
      <c r="I25" s="1">
        <v>149</v>
      </c>
      <c r="J25" s="1">
        <v>2.01</v>
      </c>
      <c r="K25" s="1">
        <v>206</v>
      </c>
      <c r="L25" s="1">
        <v>7.01</v>
      </c>
      <c r="M25" s="1">
        <v>75</v>
      </c>
      <c r="N25" s="1">
        <v>2.91</v>
      </c>
      <c r="O25" s="1">
        <v>27</v>
      </c>
      <c r="P25" s="1">
        <v>0.95</v>
      </c>
      <c r="S25" s="1">
        <v>10</v>
      </c>
      <c r="T25" s="1">
        <v>0.32</v>
      </c>
      <c r="W25" s="1">
        <v>24</v>
      </c>
      <c r="X25" s="1">
        <v>26</v>
      </c>
      <c r="Y25" s="1">
        <v>22.89</v>
      </c>
      <c r="AA25" s="1">
        <v>17</v>
      </c>
      <c r="AB25" s="1">
        <v>18</v>
      </c>
      <c r="AC25" s="1">
        <v>8.68</v>
      </c>
      <c r="AE25" s="3"/>
      <c r="AF25" s="1">
        <v>195</v>
      </c>
      <c r="AG25" s="1">
        <v>2.61</v>
      </c>
      <c r="AH25" s="1">
        <v>88</v>
      </c>
      <c r="AI25" s="1">
        <v>1.53</v>
      </c>
      <c r="AJ25" s="1">
        <v>198</v>
      </c>
      <c r="AK25" s="1">
        <v>4.45</v>
      </c>
      <c r="AL25" s="1">
        <v>139</v>
      </c>
      <c r="AM25" s="1">
        <v>2.96</v>
      </c>
      <c r="AN25" s="1">
        <v>228</v>
      </c>
      <c r="AO25" s="1">
        <v>7.61</v>
      </c>
      <c r="AP25" s="1">
        <v>83</v>
      </c>
      <c r="AQ25" s="1">
        <v>3.09</v>
      </c>
      <c r="AR25" s="1">
        <v>275</v>
      </c>
      <c r="AS25" s="1">
        <v>10.49</v>
      </c>
      <c r="AT25" s="1">
        <v>83</v>
      </c>
      <c r="AU25" s="1">
        <v>2.69</v>
      </c>
      <c r="AV25" s="1">
        <v>465</v>
      </c>
      <c r="AW25" s="1">
        <v>21.64</v>
      </c>
      <c r="AY25" s="1">
        <v>187</v>
      </c>
      <c r="AZ25" s="1">
        <v>7.14</v>
      </c>
      <c r="BC25" s="3" t="s">
        <v>15</v>
      </c>
      <c r="BD25" s="1">
        <v>112</v>
      </c>
      <c r="BE25" s="1">
        <v>158</v>
      </c>
      <c r="BF25" s="1">
        <v>2.26</v>
      </c>
      <c r="BG25" s="1">
        <v>58</v>
      </c>
      <c r="BH25" s="1">
        <v>1.35</v>
      </c>
      <c r="BI25" s="1">
        <v>230</v>
      </c>
      <c r="BJ25" s="1">
        <v>4.13</v>
      </c>
      <c r="BK25" s="1">
        <v>120</v>
      </c>
      <c r="BL25" s="1">
        <v>1.66</v>
      </c>
      <c r="BM25" s="1">
        <v>286</v>
      </c>
      <c r="BN25" s="1">
        <v>9.67</v>
      </c>
      <c r="BO25" s="1">
        <v>164</v>
      </c>
      <c r="BP25" s="1">
        <v>5.22</v>
      </c>
      <c r="BQ25" s="1">
        <v>35</v>
      </c>
      <c r="BR25" s="1">
        <v>1.27</v>
      </c>
      <c r="BU25" s="1">
        <v>26</v>
      </c>
      <c r="BV25" s="1">
        <v>0.86</v>
      </c>
      <c r="BY25" s="1">
        <v>21</v>
      </c>
      <c r="BZ25" s="1">
        <v>29</v>
      </c>
      <c r="CA25" s="1">
        <v>26.74</v>
      </c>
      <c r="CC25" s="1">
        <v>16</v>
      </c>
      <c r="CD25" s="1">
        <v>14</v>
      </c>
      <c r="CE25" s="1">
        <v>12.02</v>
      </c>
      <c r="CG25" s="3"/>
      <c r="CH25" s="1">
        <v>157</v>
      </c>
      <c r="CI25" s="1">
        <v>2.23</v>
      </c>
      <c r="CJ25" s="1">
        <v>97</v>
      </c>
      <c r="CK25" s="1">
        <v>1.51</v>
      </c>
      <c r="CL25" s="1">
        <v>207</v>
      </c>
      <c r="CM25" s="1">
        <v>4.79</v>
      </c>
      <c r="CN25" s="1">
        <v>105</v>
      </c>
      <c r="CO25" s="1">
        <v>2.54</v>
      </c>
      <c r="CP25" s="1">
        <v>251</v>
      </c>
      <c r="CQ25" s="1">
        <v>8.59</v>
      </c>
      <c r="CR25" s="1">
        <v>103</v>
      </c>
      <c r="CS25" s="1">
        <v>3.68</v>
      </c>
      <c r="CT25" s="1">
        <v>254</v>
      </c>
      <c r="CU25" s="1">
        <v>10.44</v>
      </c>
      <c r="CV25" s="1">
        <v>126</v>
      </c>
      <c r="CW25" s="1">
        <v>4.37</v>
      </c>
      <c r="CX25" s="1">
        <v>508</v>
      </c>
      <c r="CY25" s="1">
        <v>25.08</v>
      </c>
      <c r="DA25" s="1">
        <v>244</v>
      </c>
      <c r="DB25" s="1">
        <v>10.34</v>
      </c>
    </row>
    <row r="26" s="1" customFormat="1" spans="1:97">
      <c r="A26" s="3"/>
      <c r="D26" s="1">
        <v>1.10044</v>
      </c>
      <c r="F26" s="1">
        <v>1.10044</v>
      </c>
      <c r="L26" s="1">
        <v>1.10044</v>
      </c>
      <c r="N26" s="1">
        <v>1.10044</v>
      </c>
      <c r="O26" s="1">
        <v>29</v>
      </c>
      <c r="P26" s="1">
        <v>1.11</v>
      </c>
      <c r="R26" s="1">
        <f>O35</f>
        <v>297</v>
      </c>
      <c r="S26" s="1">
        <v>10</v>
      </c>
      <c r="T26" s="1">
        <v>0.33</v>
      </c>
      <c r="V26" s="1">
        <f>S35</f>
        <v>101</v>
      </c>
      <c r="W26" s="1">
        <v>25</v>
      </c>
      <c r="X26" s="1">
        <v>21</v>
      </c>
      <c r="Y26" s="1">
        <v>1.10044</v>
      </c>
      <c r="AA26" s="1">
        <v>11</v>
      </c>
      <c r="AB26" s="1">
        <v>4</v>
      </c>
      <c r="AC26" s="1">
        <v>1.10044</v>
      </c>
      <c r="AE26" s="3"/>
      <c r="AG26" s="1">
        <v>1.10044</v>
      </c>
      <c r="AI26" s="1">
        <v>1.10044</v>
      </c>
      <c r="AK26" s="1">
        <v>1.10044</v>
      </c>
      <c r="AM26" s="1">
        <v>1.10044</v>
      </c>
      <c r="AO26" s="1">
        <v>1.10044</v>
      </c>
      <c r="AQ26" s="1">
        <v>1.10044</v>
      </c>
      <c r="BC26" s="3"/>
      <c r="BF26" s="1">
        <v>1.10044</v>
      </c>
      <c r="BH26" s="1">
        <v>1.10044</v>
      </c>
      <c r="BN26" s="1">
        <v>1.10044</v>
      </c>
      <c r="BP26" s="1">
        <v>1.10044</v>
      </c>
      <c r="BQ26" s="1">
        <v>34</v>
      </c>
      <c r="BR26" s="1">
        <v>1.26</v>
      </c>
      <c r="BT26" s="1">
        <f>BQ35</f>
        <v>297</v>
      </c>
      <c r="BU26" s="1">
        <v>21</v>
      </c>
      <c r="BV26" s="1">
        <v>0.68</v>
      </c>
      <c r="BX26" s="1">
        <f>BU35</f>
        <v>168</v>
      </c>
      <c r="BY26" s="1">
        <v>29</v>
      </c>
      <c r="BZ26" s="1">
        <v>25</v>
      </c>
      <c r="CA26" s="1">
        <v>1.10044</v>
      </c>
      <c r="CC26" s="1">
        <v>14</v>
      </c>
      <c r="CD26" s="1">
        <v>10</v>
      </c>
      <c r="CE26" s="1">
        <v>1.10044</v>
      </c>
      <c r="CG26" s="3"/>
      <c r="CI26" s="1">
        <v>1.10044</v>
      </c>
      <c r="CK26" s="1">
        <v>1.10044</v>
      </c>
      <c r="CM26" s="1">
        <v>1.10044</v>
      </c>
      <c r="CO26" s="1">
        <v>1.10044</v>
      </c>
      <c r="CQ26" s="1">
        <v>1.10044</v>
      </c>
      <c r="CS26" s="1">
        <v>1.10044</v>
      </c>
    </row>
    <row r="27" s="1" customFormat="1" spans="1:97">
      <c r="A27" s="3"/>
      <c r="D27" s="1">
        <f>D25-D26</f>
        <v>1.18956</v>
      </c>
      <c r="F27" s="1">
        <f>F25-F26</f>
        <v>0.36956</v>
      </c>
      <c r="H27" s="1">
        <f>H25</f>
        <v>4.16</v>
      </c>
      <c r="J27" s="1">
        <f>J25</f>
        <v>2.01</v>
      </c>
      <c r="L27" s="1">
        <f>L25-L26</f>
        <v>5.90956</v>
      </c>
      <c r="N27" s="1">
        <f>N25-N26</f>
        <v>1.80956</v>
      </c>
      <c r="O27" s="1">
        <v>34</v>
      </c>
      <c r="P27" s="1">
        <v>1.34</v>
      </c>
      <c r="R27" s="1">
        <f>P35</f>
        <v>11.37</v>
      </c>
      <c r="S27" s="1">
        <v>11</v>
      </c>
      <c r="T27" s="1">
        <v>0.37</v>
      </c>
      <c r="V27" s="1">
        <f>T35</f>
        <v>3.29</v>
      </c>
      <c r="W27" s="1">
        <v>19</v>
      </c>
      <c r="X27" s="1">
        <v>24</v>
      </c>
      <c r="Y27" s="1">
        <f>Y25-Y26</f>
        <v>21.78956</v>
      </c>
      <c r="AA27" s="1">
        <v>8</v>
      </c>
      <c r="AB27" s="1">
        <v>5</v>
      </c>
      <c r="AC27" s="1">
        <f>AC25-AC26</f>
        <v>7.57956</v>
      </c>
      <c r="AE27" s="3"/>
      <c r="AG27" s="1">
        <f t="shared" ref="AG27:AK27" si="54">AG25-AG26</f>
        <v>1.50956</v>
      </c>
      <c r="AI27" s="1">
        <f t="shared" si="54"/>
        <v>0.42956</v>
      </c>
      <c r="AK27" s="1">
        <f t="shared" si="54"/>
        <v>3.34956</v>
      </c>
      <c r="AM27" s="1">
        <f t="shared" ref="AM27:AQ27" si="55">AM25-AM26</f>
        <v>1.85956</v>
      </c>
      <c r="AO27" s="1">
        <f t="shared" si="55"/>
        <v>6.50956</v>
      </c>
      <c r="AQ27" s="1">
        <f t="shared" si="55"/>
        <v>1.98956</v>
      </c>
      <c r="BC27" s="3"/>
      <c r="BF27" s="1">
        <f>BF25-BF26</f>
        <v>1.15956</v>
      </c>
      <c r="BH27" s="1">
        <f>BH25-BH26</f>
        <v>0.24956</v>
      </c>
      <c r="BJ27" s="1">
        <f>BJ25</f>
        <v>4.13</v>
      </c>
      <c r="BL27" s="1">
        <f>BL25</f>
        <v>1.66</v>
      </c>
      <c r="BN27" s="1">
        <f>BN25-BN26</f>
        <v>8.56956</v>
      </c>
      <c r="BP27" s="1">
        <f>BP25-BP26</f>
        <v>4.11956</v>
      </c>
      <c r="BQ27" s="1">
        <v>31</v>
      </c>
      <c r="BR27" s="1">
        <v>1.28</v>
      </c>
      <c r="BT27" s="1">
        <f>BR35</f>
        <v>12.24</v>
      </c>
      <c r="BU27" s="1">
        <v>16</v>
      </c>
      <c r="BV27" s="1">
        <v>0.51</v>
      </c>
      <c r="BX27" s="1">
        <f>BV35</f>
        <v>5.84</v>
      </c>
      <c r="BY27" s="1">
        <v>26</v>
      </c>
      <c r="BZ27" s="1">
        <v>28</v>
      </c>
      <c r="CA27" s="1">
        <f>CA25-CA26</f>
        <v>25.63956</v>
      </c>
      <c r="CC27" s="1">
        <v>16</v>
      </c>
      <c r="CD27" s="1">
        <v>11</v>
      </c>
      <c r="CE27" s="1">
        <f>CE25-CE26</f>
        <v>10.91956</v>
      </c>
      <c r="CG27" s="3"/>
      <c r="CI27" s="1">
        <f t="shared" ref="CI27:CM27" si="56">CI25-CI26</f>
        <v>1.12956</v>
      </c>
      <c r="CK27" s="1">
        <f t="shared" si="56"/>
        <v>0.40956</v>
      </c>
      <c r="CM27" s="1">
        <f t="shared" si="56"/>
        <v>3.68956</v>
      </c>
      <c r="CO27" s="1">
        <f t="shared" ref="CO27:CS27" si="57">CO25-CO26</f>
        <v>1.43956</v>
      </c>
      <c r="CQ27" s="1">
        <f t="shared" si="57"/>
        <v>7.48956</v>
      </c>
      <c r="CS27" s="1">
        <f t="shared" si="57"/>
        <v>2.57956</v>
      </c>
    </row>
    <row r="28" s="1" customFormat="1" spans="1:85">
      <c r="A28" s="3"/>
      <c r="O28" s="1">
        <v>25</v>
      </c>
      <c r="P28" s="1">
        <v>0.88</v>
      </c>
      <c r="S28" s="1">
        <v>6</v>
      </c>
      <c r="T28" s="1">
        <v>0.19</v>
      </c>
      <c r="W28" s="1">
        <v>23</v>
      </c>
      <c r="X28" s="1">
        <v>19</v>
      </c>
      <c r="AA28" s="1">
        <v>8</v>
      </c>
      <c r="AB28" s="1">
        <v>4</v>
      </c>
      <c r="AE28" s="3"/>
      <c r="BC28" s="3"/>
      <c r="BQ28" s="1">
        <v>25</v>
      </c>
      <c r="BR28" s="1">
        <v>1.07</v>
      </c>
      <c r="BU28" s="1">
        <v>21</v>
      </c>
      <c r="BV28" s="1">
        <v>0.82</v>
      </c>
      <c r="BY28" s="1">
        <v>21</v>
      </c>
      <c r="BZ28" s="1">
        <v>24</v>
      </c>
      <c r="CC28" s="1">
        <v>12</v>
      </c>
      <c r="CD28" s="1">
        <v>17</v>
      </c>
      <c r="CG28" s="3"/>
    </row>
    <row r="29" s="1" customFormat="1" spans="1:85">
      <c r="A29" s="3"/>
      <c r="O29" s="1">
        <v>31</v>
      </c>
      <c r="P29" s="1">
        <v>1.27</v>
      </c>
      <c r="S29" s="1">
        <v>11</v>
      </c>
      <c r="T29" s="1">
        <v>0.32</v>
      </c>
      <c r="W29" s="1">
        <v>24</v>
      </c>
      <c r="X29" s="1">
        <v>24</v>
      </c>
      <c r="AA29" s="1">
        <v>5</v>
      </c>
      <c r="AB29" s="1">
        <v>15</v>
      </c>
      <c r="AE29" s="3"/>
      <c r="BC29" s="3"/>
      <c r="BQ29" s="1">
        <v>30</v>
      </c>
      <c r="BR29" s="1">
        <v>1.29</v>
      </c>
      <c r="BU29" s="1">
        <v>19</v>
      </c>
      <c r="BV29" s="1">
        <v>0.64</v>
      </c>
      <c r="BY29" s="1">
        <v>30</v>
      </c>
      <c r="BZ29" s="1">
        <v>29</v>
      </c>
      <c r="CC29" s="1">
        <v>13</v>
      </c>
      <c r="CD29" s="1">
        <v>16</v>
      </c>
      <c r="CG29" s="3"/>
    </row>
    <row r="30" s="1" customFormat="1" spans="1:106">
      <c r="A30" s="3"/>
      <c r="O30" s="1">
        <v>25</v>
      </c>
      <c r="P30" s="1">
        <v>0.88</v>
      </c>
      <c r="S30" s="1">
        <v>8</v>
      </c>
      <c r="T30" s="1">
        <v>0.25</v>
      </c>
      <c r="W30" s="1">
        <v>24</v>
      </c>
      <c r="X30" s="1">
        <v>21</v>
      </c>
      <c r="AA30" s="1">
        <v>7</v>
      </c>
      <c r="AB30" s="1">
        <v>14</v>
      </c>
      <c r="AD30" s="1">
        <f>Y32*Z32+AC32*AD32</f>
        <v>1.468456</v>
      </c>
      <c r="AE30" s="3"/>
      <c r="AZ30" s="1">
        <f>AV32*AW32+AY32*AZ32</f>
        <v>1.439</v>
      </c>
      <c r="BC30" s="3"/>
      <c r="BQ30" s="1">
        <v>29</v>
      </c>
      <c r="BR30" s="1">
        <v>1.29</v>
      </c>
      <c r="BU30" s="1">
        <v>18</v>
      </c>
      <c r="BV30" s="1">
        <v>0.64</v>
      </c>
      <c r="BY30" s="1">
        <v>20</v>
      </c>
      <c r="BZ30" s="1">
        <v>28</v>
      </c>
      <c r="CC30" s="1">
        <v>10</v>
      </c>
      <c r="CD30" s="1">
        <v>11</v>
      </c>
      <c r="CF30" s="1">
        <f>CA32*CB32+CE32*CF32</f>
        <v>1.827956</v>
      </c>
      <c r="CG30" s="3"/>
      <c r="DB30" s="1">
        <f>CX32*CY32+DA32*DB32</f>
        <v>1.771</v>
      </c>
    </row>
    <row r="31" s="1" customFormat="1" spans="1:85">
      <c r="A31" s="3"/>
      <c r="O31" s="1">
        <v>30</v>
      </c>
      <c r="P31" s="1">
        <v>1.21</v>
      </c>
      <c r="S31" s="1">
        <v>9</v>
      </c>
      <c r="T31" s="1">
        <v>0.28</v>
      </c>
      <c r="W31" s="1">
        <v>24</v>
      </c>
      <c r="X31" s="1">
        <v>19</v>
      </c>
      <c r="AA31" s="1">
        <v>12</v>
      </c>
      <c r="AB31" s="1">
        <v>9</v>
      </c>
      <c r="AE31" s="3"/>
      <c r="BC31" s="3"/>
      <c r="BQ31" s="1">
        <v>29</v>
      </c>
      <c r="BR31" s="1">
        <v>1.23</v>
      </c>
      <c r="BU31" s="1">
        <v>11</v>
      </c>
      <c r="BV31" s="1">
        <v>0.42</v>
      </c>
      <c r="BY31" s="1">
        <v>24</v>
      </c>
      <c r="BZ31" s="1">
        <v>29</v>
      </c>
      <c r="CC31" s="1">
        <v>12</v>
      </c>
      <c r="CD31" s="1">
        <v>23</v>
      </c>
      <c r="CG31" s="3"/>
    </row>
    <row r="32" s="1" customFormat="1" spans="1:106">
      <c r="A32" s="3"/>
      <c r="C32" s="1">
        <f t="shared" ref="C32:G32" si="58">C25</f>
        <v>150</v>
      </c>
      <c r="D32" s="1">
        <f t="shared" ref="D32:H32" si="59">D27/C25</f>
        <v>0.0079304</v>
      </c>
      <c r="E32" s="1">
        <f t="shared" si="58"/>
        <v>73</v>
      </c>
      <c r="F32" s="1">
        <f t="shared" si="59"/>
        <v>0.00506246575342466</v>
      </c>
      <c r="G32" s="1">
        <f t="shared" si="58"/>
        <v>244</v>
      </c>
      <c r="H32" s="1">
        <f t="shared" si="59"/>
        <v>0.0170491803278689</v>
      </c>
      <c r="I32" s="1">
        <f t="shared" ref="I32:M32" si="60">I25</f>
        <v>149</v>
      </c>
      <c r="J32" s="1">
        <f t="shared" ref="J32:N32" si="61">J27/I25</f>
        <v>0.013489932885906</v>
      </c>
      <c r="K32" s="1">
        <f t="shared" si="60"/>
        <v>206</v>
      </c>
      <c r="L32" s="1">
        <f t="shared" si="61"/>
        <v>0.0286871844660194</v>
      </c>
      <c r="M32" s="1">
        <f t="shared" si="60"/>
        <v>75</v>
      </c>
      <c r="N32" s="1">
        <f t="shared" si="61"/>
        <v>0.0241274666666667</v>
      </c>
      <c r="O32" s="1">
        <v>34</v>
      </c>
      <c r="P32" s="1">
        <v>1.36</v>
      </c>
      <c r="Q32" s="1">
        <f>O35</f>
        <v>297</v>
      </c>
      <c r="R32" s="1">
        <f>R27/R26</f>
        <v>0.0382828282828283</v>
      </c>
      <c r="S32" s="1">
        <v>13</v>
      </c>
      <c r="T32" s="1">
        <v>0.44</v>
      </c>
      <c r="U32" s="1">
        <f>S35</f>
        <v>101</v>
      </c>
      <c r="V32" s="1">
        <f>V27/V26</f>
        <v>0.0325742574257426</v>
      </c>
      <c r="W32" s="1">
        <v>27</v>
      </c>
      <c r="X32" s="1">
        <v>24</v>
      </c>
      <c r="Y32" s="1">
        <f>X35/20</f>
        <v>23.35</v>
      </c>
      <c r="Z32" s="1">
        <f>Y27/X35</f>
        <v>0.0466585867237687</v>
      </c>
      <c r="AA32" s="1">
        <v>13</v>
      </c>
      <c r="AB32" s="1">
        <v>11</v>
      </c>
      <c r="AC32" s="1">
        <f>AB35/20</f>
        <v>9.9</v>
      </c>
      <c r="AD32" s="1">
        <f>AC27/AB35</f>
        <v>0.0382806060606061</v>
      </c>
      <c r="AE32" s="3"/>
      <c r="AF32" s="1">
        <f t="shared" ref="AF32:AJ32" si="62">AF25</f>
        <v>195</v>
      </c>
      <c r="AG32" s="1">
        <f t="shared" ref="AG32:AK32" si="63">AG27/AF25</f>
        <v>0.00774133333333333</v>
      </c>
      <c r="AH32" s="1">
        <f t="shared" si="62"/>
        <v>88</v>
      </c>
      <c r="AI32" s="1">
        <f t="shared" si="63"/>
        <v>0.00488136363636364</v>
      </c>
      <c r="AJ32" s="1">
        <f t="shared" si="62"/>
        <v>198</v>
      </c>
      <c r="AK32" s="1">
        <f t="shared" si="63"/>
        <v>0.0169169696969697</v>
      </c>
      <c r="AL32" s="1">
        <f t="shared" ref="AL32:AP32" si="64">AL25</f>
        <v>139</v>
      </c>
      <c r="AM32" s="1">
        <f t="shared" ref="AM32:AQ32" si="65">AM27/AL25</f>
        <v>0.0133781294964029</v>
      </c>
      <c r="AN32" s="1">
        <f t="shared" si="64"/>
        <v>228</v>
      </c>
      <c r="AO32" s="1">
        <f t="shared" si="65"/>
        <v>0.028550701754386</v>
      </c>
      <c r="AP32" s="1">
        <f t="shared" si="64"/>
        <v>83</v>
      </c>
      <c r="AQ32" s="1">
        <f t="shared" si="65"/>
        <v>0.0239706024096386</v>
      </c>
      <c r="AR32" s="1">
        <f>AR25</f>
        <v>275</v>
      </c>
      <c r="AS32" s="1">
        <f t="shared" ref="AS32:AW32" si="66">AS25/AR25</f>
        <v>0.0381454545454545</v>
      </c>
      <c r="AT32" s="1">
        <f>AT25</f>
        <v>83</v>
      </c>
      <c r="AU32" s="1">
        <f t="shared" si="66"/>
        <v>0.0324096385542169</v>
      </c>
      <c r="AV32" s="1">
        <f>AV25/20</f>
        <v>23.25</v>
      </c>
      <c r="AW32" s="1">
        <f t="shared" si="66"/>
        <v>0.0465376344086022</v>
      </c>
      <c r="AY32" s="1">
        <f>AY25/20</f>
        <v>9.35</v>
      </c>
      <c r="AZ32" s="1">
        <f>AZ25/AY25</f>
        <v>0.0381818181818182</v>
      </c>
      <c r="BC32" s="3"/>
      <c r="BE32" s="1">
        <f t="shared" ref="BE32:BI32" si="67">BE25</f>
        <v>158</v>
      </c>
      <c r="BF32" s="1">
        <f t="shared" ref="BF32:BJ32" si="68">BF27/BE25</f>
        <v>0.00733898734177215</v>
      </c>
      <c r="BG32" s="1">
        <f t="shared" si="67"/>
        <v>58</v>
      </c>
      <c r="BH32" s="1">
        <f t="shared" si="68"/>
        <v>0.00430275862068966</v>
      </c>
      <c r="BI32" s="1">
        <f t="shared" si="67"/>
        <v>230</v>
      </c>
      <c r="BJ32" s="1">
        <f t="shared" si="68"/>
        <v>0.0179565217391304</v>
      </c>
      <c r="BK32" s="1">
        <f t="shared" ref="BK32:BO32" si="69">BK25</f>
        <v>120</v>
      </c>
      <c r="BL32" s="1">
        <f t="shared" ref="BL32:BP32" si="70">BL27/BK25</f>
        <v>0.0138333333333333</v>
      </c>
      <c r="BM32" s="1">
        <f t="shared" si="69"/>
        <v>286</v>
      </c>
      <c r="BN32" s="1">
        <f t="shared" si="70"/>
        <v>0.0299634965034965</v>
      </c>
      <c r="BO32" s="1">
        <f t="shared" si="69"/>
        <v>164</v>
      </c>
      <c r="BP32" s="1">
        <f t="shared" si="70"/>
        <v>0.0251192682926829</v>
      </c>
      <c r="BQ32" s="1">
        <v>28</v>
      </c>
      <c r="BR32" s="1">
        <v>1.22</v>
      </c>
      <c r="BS32" s="1">
        <f>BQ35</f>
        <v>297</v>
      </c>
      <c r="BT32" s="1">
        <f>BT27/BT26</f>
        <v>0.0412121212121212</v>
      </c>
      <c r="BU32" s="1">
        <v>11</v>
      </c>
      <c r="BV32" s="1">
        <v>0.45</v>
      </c>
      <c r="BW32" s="1">
        <f>BU35</f>
        <v>168</v>
      </c>
      <c r="BX32" s="1">
        <f>BX27/BX26</f>
        <v>0.0347619047619048</v>
      </c>
      <c r="BY32" s="1">
        <v>29</v>
      </c>
      <c r="BZ32" s="1">
        <v>29</v>
      </c>
      <c r="CA32" s="1">
        <f>BZ35/20</f>
        <v>25.9</v>
      </c>
      <c r="CB32" s="1">
        <f>CA27/BZ35</f>
        <v>0.0494972200772201</v>
      </c>
      <c r="CC32" s="1">
        <v>10</v>
      </c>
      <c r="CD32" s="1">
        <v>8</v>
      </c>
      <c r="CE32" s="1">
        <f>CD35/20</f>
        <v>12.85</v>
      </c>
      <c r="CF32" s="1">
        <f>CE27/CD35</f>
        <v>0.042488560311284</v>
      </c>
      <c r="CG32" s="3"/>
      <c r="CH32" s="1">
        <f t="shared" ref="CH32:CL32" si="71">CH25</f>
        <v>157</v>
      </c>
      <c r="CI32" s="1">
        <f t="shared" ref="CI32:CM32" si="72">CI27/CH25</f>
        <v>0.00719464968152866</v>
      </c>
      <c r="CJ32" s="1">
        <f t="shared" si="71"/>
        <v>97</v>
      </c>
      <c r="CK32" s="1">
        <f t="shared" si="72"/>
        <v>0.00422226804123711</v>
      </c>
      <c r="CL32" s="1">
        <f t="shared" si="71"/>
        <v>207</v>
      </c>
      <c r="CM32" s="1">
        <f t="shared" si="72"/>
        <v>0.017823961352657</v>
      </c>
      <c r="CN32" s="1">
        <f t="shared" ref="CN32:CR32" si="73">CN25</f>
        <v>105</v>
      </c>
      <c r="CO32" s="1">
        <f t="shared" ref="CO32:CS32" si="74">CO27/CN25</f>
        <v>0.0137100952380952</v>
      </c>
      <c r="CP32" s="1">
        <f t="shared" si="73"/>
        <v>251</v>
      </c>
      <c r="CQ32" s="1">
        <f t="shared" si="74"/>
        <v>0.0298388844621514</v>
      </c>
      <c r="CR32" s="1">
        <f t="shared" si="73"/>
        <v>103</v>
      </c>
      <c r="CS32" s="1">
        <f t="shared" si="74"/>
        <v>0.0250442718446602</v>
      </c>
      <c r="CT32" s="1">
        <f>CT25</f>
        <v>254</v>
      </c>
      <c r="CU32" s="1">
        <f t="shared" ref="CU32:CY32" si="75">CU25/CT25</f>
        <v>0.0411023622047244</v>
      </c>
      <c r="CV32" s="1">
        <f>CV25</f>
        <v>126</v>
      </c>
      <c r="CW32" s="1">
        <f t="shared" si="75"/>
        <v>0.0346825396825397</v>
      </c>
      <c r="CX32" s="1">
        <f>CX25/20</f>
        <v>25.4</v>
      </c>
      <c r="CY32" s="1">
        <f t="shared" si="75"/>
        <v>0.0493700787401575</v>
      </c>
      <c r="DA32" s="1">
        <f>DA25/20</f>
        <v>12.2</v>
      </c>
      <c r="DB32" s="1">
        <f>DB25/DA25</f>
        <v>0.0423770491803279</v>
      </c>
    </row>
    <row r="33" s="1" customFormat="1" spans="1:106">
      <c r="A33" s="3"/>
      <c r="O33" s="1">
        <v>26</v>
      </c>
      <c r="P33" s="1">
        <v>0.96</v>
      </c>
      <c r="S33" s="1">
        <v>9</v>
      </c>
      <c r="T33" s="1">
        <v>0.3</v>
      </c>
      <c r="W33" s="1">
        <v>23</v>
      </c>
      <c r="X33" s="1">
        <v>28</v>
      </c>
      <c r="AA33" s="1">
        <v>5</v>
      </c>
      <c r="AB33" s="1">
        <v>9</v>
      </c>
      <c r="AE33" s="3"/>
      <c r="BC33" s="3"/>
      <c r="BF33" s="1">
        <f>BF32-0</f>
        <v>0.00733898734177215</v>
      </c>
      <c r="BH33" s="1">
        <f>BH32-0</f>
        <v>0.00430275862068966</v>
      </c>
      <c r="BJ33" s="1">
        <f t="shared" ref="BJ33:BN33" si="76">BJ32-BF32</f>
        <v>0.0106175343973583</v>
      </c>
      <c r="BL33" s="1">
        <f t="shared" si="76"/>
        <v>0.00953057471264368</v>
      </c>
      <c r="BN33" s="1">
        <f t="shared" si="76"/>
        <v>0.0120069747643661</v>
      </c>
      <c r="BP33" s="1">
        <f>BP32-BL32</f>
        <v>0.0112859349593496</v>
      </c>
      <c r="BQ33" s="1">
        <v>29</v>
      </c>
      <c r="BR33" s="1">
        <v>1.22</v>
      </c>
      <c r="BT33" s="1">
        <f>BT32-BN32</f>
        <v>0.0112486247086247</v>
      </c>
      <c r="BU33" s="1">
        <v>18</v>
      </c>
      <c r="BV33" s="1">
        <v>0.59</v>
      </c>
      <c r="BX33" s="1">
        <f>BX32-BP32</f>
        <v>0.00964263646922183</v>
      </c>
      <c r="BY33" s="1">
        <v>26</v>
      </c>
      <c r="BZ33" s="1">
        <v>24</v>
      </c>
      <c r="CB33" s="1">
        <f>CB32-BT32</f>
        <v>0.00828509886509886</v>
      </c>
      <c r="CC33" s="1">
        <v>10</v>
      </c>
      <c r="CD33" s="1">
        <v>8</v>
      </c>
      <c r="CF33" s="1">
        <f>CF32-BX32</f>
        <v>0.00772665554937928</v>
      </c>
      <c r="CG33" s="3"/>
      <c r="CI33" s="1">
        <f>CI32-0</f>
        <v>0.00719464968152866</v>
      </c>
      <c r="CK33" s="1">
        <f>CK32-0</f>
        <v>0.00422226804123711</v>
      </c>
      <c r="CM33" s="1">
        <f t="shared" ref="CM33:CQ33" si="77">CM32-CI32</f>
        <v>0.0106293116711283</v>
      </c>
      <c r="CO33" s="1">
        <f t="shared" si="77"/>
        <v>0.00948782719685813</v>
      </c>
      <c r="CQ33" s="1">
        <f t="shared" si="77"/>
        <v>0.0120149231094944</v>
      </c>
      <c r="CS33" s="1">
        <f t="shared" ref="CS33:CW33" si="78">CS32-CO32</f>
        <v>0.011334176606565</v>
      </c>
      <c r="CU33" s="1">
        <f t="shared" si="78"/>
        <v>0.011263477742573</v>
      </c>
      <c r="CW33" s="1">
        <f t="shared" si="78"/>
        <v>0.00963826783787949</v>
      </c>
      <c r="CY33" s="1">
        <f>CY32-CU32</f>
        <v>0.00826771653543307</v>
      </c>
      <c r="DB33" s="1">
        <f>DB32-CW32</f>
        <v>0.00769450949778819</v>
      </c>
    </row>
    <row r="34" s="1" customFormat="1" spans="1:85">
      <c r="A34" s="3"/>
      <c r="O34" s="1">
        <v>36</v>
      </c>
      <c r="P34" s="1">
        <v>1.41</v>
      </c>
      <c r="S34" s="1">
        <v>14</v>
      </c>
      <c r="T34" s="1">
        <v>0.49</v>
      </c>
      <c r="W34" s="1">
        <v>24</v>
      </c>
      <c r="X34" s="1">
        <v>24</v>
      </c>
      <c r="AA34" s="1">
        <v>15</v>
      </c>
      <c r="AB34" s="1">
        <v>8</v>
      </c>
      <c r="AE34" s="3"/>
      <c r="BC34" s="3"/>
      <c r="BQ34" s="1">
        <v>27</v>
      </c>
      <c r="BR34" s="1">
        <v>1.11</v>
      </c>
      <c r="BU34" s="1">
        <v>7</v>
      </c>
      <c r="BV34" s="1">
        <v>0.23</v>
      </c>
      <c r="BY34" s="1">
        <v>24</v>
      </c>
      <c r="BZ34" s="1">
        <v>23</v>
      </c>
      <c r="CC34" s="1">
        <v>8</v>
      </c>
      <c r="CD34" s="1">
        <v>18</v>
      </c>
      <c r="CG34" s="3"/>
    </row>
    <row r="35" s="4" customFormat="1" spans="1:106">
      <c r="A35" s="4" t="s">
        <v>11</v>
      </c>
      <c r="B35" s="1"/>
      <c r="D35" s="4">
        <f t="shared" ref="D35:H35" si="79">AVERAGE(D10,D21,D32)</f>
        <v>0.00788955738952297</v>
      </c>
      <c r="F35" s="4">
        <f t="shared" si="79"/>
        <v>0.00499913360611991</v>
      </c>
      <c r="H35" s="4">
        <f t="shared" si="79"/>
        <v>0.0171373790461667</v>
      </c>
      <c r="J35" s="4">
        <f t="shared" ref="J35:N35" si="80">AVERAGE(J10,J21,J32)</f>
        <v>0.0135137683863177</v>
      </c>
      <c r="L35" s="4">
        <f t="shared" si="80"/>
        <v>0.0287393308826872</v>
      </c>
      <c r="N35" s="4">
        <f t="shared" si="80"/>
        <v>0.0242401150326797</v>
      </c>
      <c r="O35" s="4">
        <f t="shared" ref="O35:T35" si="81">SUM(O25:O34)</f>
        <v>297</v>
      </c>
      <c r="P35" s="4">
        <f t="shared" si="81"/>
        <v>11.37</v>
      </c>
      <c r="R35" s="4">
        <f>AVERAGE(R10,R21,R32)</f>
        <v>0.0381151209568476</v>
      </c>
      <c r="S35" s="4">
        <f t="shared" si="81"/>
        <v>101</v>
      </c>
      <c r="T35" s="4">
        <f t="shared" si="81"/>
        <v>3.29</v>
      </c>
      <c r="V35" s="4">
        <f t="shared" ref="V35:Z35" si="82">AVERAGE(V10,V21,V32)</f>
        <v>0.0325354362359313</v>
      </c>
      <c r="X35" s="4">
        <f>SUM(W25:X34)</f>
        <v>467</v>
      </c>
      <c r="Y35" s="4">
        <f t="shared" si="82"/>
        <v>23.3166666666667</v>
      </c>
      <c r="Z35" s="4">
        <f t="shared" si="82"/>
        <v>0.0467251737545379</v>
      </c>
      <c r="AB35" s="4">
        <f>SUM(AA25:AB34)</f>
        <v>198</v>
      </c>
      <c r="AC35" s="4">
        <f t="shared" ref="AC35:AG35" si="83">AVERAGE(AC10,AC21,AC32)</f>
        <v>9.75</v>
      </c>
      <c r="AD35" s="4">
        <f t="shared" si="83"/>
        <v>0.0390148971845087</v>
      </c>
      <c r="AG35" s="4">
        <f t="shared" si="83"/>
        <v>0.00764342703533026</v>
      </c>
      <c r="AI35" s="4">
        <f t="shared" ref="AI35:AM35" si="84">AVERAGE(AI10,AI21,AI32)</f>
        <v>0.00485344048922964</v>
      </c>
      <c r="AK35" s="4">
        <f t="shared" si="84"/>
        <v>0.0170133209647495</v>
      </c>
      <c r="AM35" s="4">
        <f t="shared" si="84"/>
        <v>0.0133737434859804</v>
      </c>
      <c r="AO35" s="4">
        <f t="shared" ref="AO35:AS35" si="85">AVERAGE(AO10,AO21,AO32)</f>
        <v>0.0286163693464863</v>
      </c>
      <c r="AQ35" s="4">
        <f t="shared" si="85"/>
        <v>0.0241146915439536</v>
      </c>
      <c r="AS35" s="4">
        <f t="shared" si="85"/>
        <v>0.0380092759457575</v>
      </c>
      <c r="AU35" s="4">
        <f t="shared" ref="AU35:AW35" si="86">AVERAGE(AU10,AU21,AU32)</f>
        <v>0.0323836513830637</v>
      </c>
      <c r="AV35" s="4">
        <f t="shared" si="86"/>
        <v>23.2833333333333</v>
      </c>
      <c r="AW35" s="4">
        <f t="shared" si="86"/>
        <v>0.0466005064865737</v>
      </c>
      <c r="AY35" s="4">
        <f>AVERAGE(AY10,AY21,AY32)</f>
        <v>9.53333333333333</v>
      </c>
      <c r="AZ35" s="4">
        <f>AVERAGE(AZ10,AZ21,AZ32)</f>
        <v>0.038891366711153</v>
      </c>
      <c r="BC35" s="4" t="s">
        <v>11</v>
      </c>
      <c r="BD35" s="1"/>
      <c r="BF35" s="4">
        <f t="shared" ref="BF35:BJ35" si="87">AVERAGE(BF10,BF21,BF32)</f>
        <v>0.00731803555206951</v>
      </c>
      <c r="BH35" s="4">
        <f t="shared" si="87"/>
        <v>0.00431241461454935</v>
      </c>
      <c r="BJ35" s="4">
        <f t="shared" si="87"/>
        <v>0.0179244833992908</v>
      </c>
      <c r="BL35" s="4">
        <f t="shared" ref="BL35:BP35" si="88">AVERAGE(BL10,BL21,BL32)</f>
        <v>0.0138106575963719</v>
      </c>
      <c r="BN35" s="4">
        <f t="shared" si="88"/>
        <v>0.0300009640757966</v>
      </c>
      <c r="BP35" s="4">
        <f t="shared" si="88"/>
        <v>0.0251480693171476</v>
      </c>
      <c r="BQ35" s="4">
        <f t="shared" ref="BQ35:BV35" si="89">SUM(BQ25:BQ34)</f>
        <v>297</v>
      </c>
      <c r="BR35" s="4">
        <f t="shared" si="89"/>
        <v>12.24</v>
      </c>
      <c r="BT35" s="4">
        <f>AVERAGE(BT10,BT21,BT32)</f>
        <v>0.0413808839541057</v>
      </c>
      <c r="BU35" s="4">
        <f t="shared" si="89"/>
        <v>168</v>
      </c>
      <c r="BV35" s="4">
        <f t="shared" si="89"/>
        <v>5.84</v>
      </c>
      <c r="BX35" s="4">
        <f t="shared" ref="BX35:CB35" si="90">AVERAGE(BX10,BX21,BX32)</f>
        <v>0.0347515160300548</v>
      </c>
      <c r="BZ35" s="4">
        <f>SUM(BY25:BZ34)</f>
        <v>518</v>
      </c>
      <c r="CA35" s="4">
        <f t="shared" si="90"/>
        <v>25.8833333333333</v>
      </c>
      <c r="CB35" s="4">
        <f t="shared" si="90"/>
        <v>0.0496064228736365</v>
      </c>
      <c r="CD35" s="4">
        <f>SUM(CC25:CD34)</f>
        <v>257</v>
      </c>
      <c r="CE35" s="4">
        <f t="shared" ref="CE35:CI35" si="91">AVERAGE(CE10,CE21,CE32)</f>
        <v>12.65</v>
      </c>
      <c r="CF35" s="4">
        <f t="shared" si="91"/>
        <v>0.0426481590843726</v>
      </c>
      <c r="CI35" s="4">
        <f t="shared" si="91"/>
        <v>0.00719884284865529</v>
      </c>
      <c r="CK35" s="4">
        <f t="shared" ref="CK35:CO35" si="92">AVERAGE(CK10,CK21,CK32)</f>
        <v>0.00420334969420854</v>
      </c>
      <c r="CM35" s="4">
        <f t="shared" si="92"/>
        <v>0.0178004634466133</v>
      </c>
      <c r="CO35" s="4">
        <f t="shared" si="92"/>
        <v>0.0137000837668401</v>
      </c>
      <c r="CQ35" s="4">
        <f t="shared" ref="CQ35:CU35" si="93">AVERAGE(CQ10,CQ21,CQ32)</f>
        <v>0.0298841311981905</v>
      </c>
      <c r="CS35" s="4">
        <f t="shared" si="93"/>
        <v>0.0250824135573245</v>
      </c>
      <c r="CU35" s="4">
        <f t="shared" si="93"/>
        <v>0.041263229809063</v>
      </c>
      <c r="CW35" s="4">
        <f t="shared" ref="CW35:CY35" si="94">AVERAGE(CW10,CW21,CW32)</f>
        <v>0.0346647838314505</v>
      </c>
      <c r="CX35" s="4">
        <f t="shared" si="94"/>
        <v>25.25</v>
      </c>
      <c r="CY35" s="4">
        <f t="shared" si="94"/>
        <v>0.049478896201145</v>
      </c>
      <c r="DA35" s="4">
        <f>AVERAGE(DA10,DA21,DA32)</f>
        <v>11.9833333333333</v>
      </c>
      <c r="DB35" s="4">
        <f>AVERAGE(DB10,DB21,DB32)</f>
        <v>0.0425329473203272</v>
      </c>
    </row>
    <row r="36" s="1" customFormat="1" spans="1:106">
      <c r="A36" s="3" t="s">
        <v>16</v>
      </c>
      <c r="B36" s="1">
        <v>38</v>
      </c>
      <c r="C36" s="1">
        <v>210</v>
      </c>
      <c r="D36" s="1">
        <v>2.76</v>
      </c>
      <c r="E36" s="1">
        <v>88</v>
      </c>
      <c r="F36" s="1">
        <v>1.56</v>
      </c>
      <c r="G36" s="1">
        <v>175</v>
      </c>
      <c r="H36" s="1">
        <v>2.98</v>
      </c>
      <c r="I36" s="1">
        <v>130</v>
      </c>
      <c r="J36" s="1">
        <v>1.72</v>
      </c>
      <c r="K36" s="1">
        <v>195</v>
      </c>
      <c r="L36" s="1">
        <v>6.67</v>
      </c>
      <c r="M36" s="1">
        <v>42</v>
      </c>
      <c r="N36" s="1">
        <v>2.11</v>
      </c>
      <c r="O36" s="1">
        <v>26</v>
      </c>
      <c r="P36" s="1">
        <v>1.02</v>
      </c>
      <c r="S36" s="1">
        <v>6</v>
      </c>
      <c r="T36" s="1">
        <v>0.2</v>
      </c>
      <c r="W36" s="1">
        <v>24</v>
      </c>
      <c r="X36" s="1">
        <v>22</v>
      </c>
      <c r="Y36" s="1">
        <v>21.51</v>
      </c>
      <c r="AA36" s="1">
        <v>8</v>
      </c>
      <c r="AB36" s="1">
        <v>9</v>
      </c>
      <c r="AC36" s="1">
        <v>7.86</v>
      </c>
      <c r="AE36" s="3"/>
      <c r="AF36" s="1">
        <v>265</v>
      </c>
      <c r="AG36" s="1">
        <v>3.14</v>
      </c>
      <c r="AH36" s="1">
        <v>87</v>
      </c>
      <c r="AI36" s="1">
        <v>1.54</v>
      </c>
      <c r="AJ36" s="1">
        <v>217</v>
      </c>
      <c r="AK36" s="1">
        <v>4.77</v>
      </c>
      <c r="AL36" s="1">
        <v>124</v>
      </c>
      <c r="AM36" s="1">
        <v>2.73</v>
      </c>
      <c r="AN36" s="1">
        <v>193</v>
      </c>
      <c r="AO36" s="1">
        <v>6.59</v>
      </c>
      <c r="AP36" s="1">
        <v>76</v>
      </c>
      <c r="AQ36" s="1">
        <v>2.92</v>
      </c>
      <c r="AR36" s="1">
        <v>206</v>
      </c>
      <c r="AS36" s="1">
        <v>7.62</v>
      </c>
      <c r="AT36" s="1">
        <v>83</v>
      </c>
      <c r="AU36" s="1">
        <v>2.63</v>
      </c>
      <c r="AV36" s="1">
        <v>455</v>
      </c>
      <c r="AW36" s="1">
        <v>20.53</v>
      </c>
      <c r="AY36" s="1">
        <v>168</v>
      </c>
      <c r="AZ36" s="1">
        <v>6.36</v>
      </c>
      <c r="BC36" s="3" t="s">
        <v>17</v>
      </c>
      <c r="BD36" s="1">
        <v>107</v>
      </c>
      <c r="BE36" s="1">
        <v>150</v>
      </c>
      <c r="BF36" s="1">
        <v>2.21</v>
      </c>
      <c r="BG36" s="1">
        <v>73</v>
      </c>
      <c r="BH36" s="1">
        <v>1.42</v>
      </c>
      <c r="BI36" s="1">
        <v>267</v>
      </c>
      <c r="BJ36" s="1">
        <v>4.77</v>
      </c>
      <c r="BK36" s="1">
        <v>173</v>
      </c>
      <c r="BL36" s="1">
        <v>2.38</v>
      </c>
      <c r="BM36" s="1">
        <v>239</v>
      </c>
      <c r="BN36" s="1">
        <v>8.21</v>
      </c>
      <c r="BO36" s="1">
        <v>101</v>
      </c>
      <c r="BP36" s="1">
        <v>3.62</v>
      </c>
      <c r="BQ36" s="1">
        <v>29</v>
      </c>
      <c r="BR36" s="1">
        <v>1.23</v>
      </c>
      <c r="BU36" s="1">
        <v>20</v>
      </c>
      <c r="BV36" s="1">
        <v>0.69</v>
      </c>
      <c r="BY36" s="1">
        <v>25</v>
      </c>
      <c r="BZ36" s="1">
        <v>27</v>
      </c>
      <c r="CA36" s="1">
        <v>26.48</v>
      </c>
      <c r="CC36" s="1">
        <v>13</v>
      </c>
      <c r="CD36" s="1">
        <v>15</v>
      </c>
      <c r="CE36" s="1">
        <v>11.36</v>
      </c>
      <c r="CG36" s="3"/>
      <c r="CH36" s="1">
        <v>167</v>
      </c>
      <c r="CI36" s="1">
        <v>2.32</v>
      </c>
      <c r="CJ36" s="1">
        <v>86</v>
      </c>
      <c r="CK36" s="1">
        <v>1.47</v>
      </c>
      <c r="CL36" s="1">
        <v>216</v>
      </c>
      <c r="CM36" s="1">
        <v>4.93</v>
      </c>
      <c r="CN36" s="1">
        <v>104</v>
      </c>
      <c r="CO36" s="1">
        <v>2.52</v>
      </c>
      <c r="CP36" s="1">
        <v>225</v>
      </c>
      <c r="CQ36" s="1">
        <v>7.77</v>
      </c>
      <c r="CR36" s="1">
        <v>98</v>
      </c>
      <c r="CS36" s="1">
        <v>3.53</v>
      </c>
      <c r="CT36" s="1">
        <v>228</v>
      </c>
      <c r="CU36" s="1">
        <v>9.3</v>
      </c>
      <c r="CV36" s="1">
        <v>109</v>
      </c>
      <c r="CW36" s="1">
        <v>3.71</v>
      </c>
      <c r="CX36" s="1">
        <v>502</v>
      </c>
      <c r="CY36" s="1">
        <v>24.63</v>
      </c>
      <c r="DA36" s="1">
        <v>229</v>
      </c>
      <c r="DB36" s="1">
        <v>9.6</v>
      </c>
    </row>
    <row r="37" s="1" customFormat="1" spans="1:97">
      <c r="A37" s="3"/>
      <c r="D37" s="1">
        <v>1.10044</v>
      </c>
      <c r="F37" s="1">
        <v>1.10044</v>
      </c>
      <c r="L37" s="1">
        <v>1.10044</v>
      </c>
      <c r="N37" s="1">
        <v>1.10044</v>
      </c>
      <c r="O37" s="1">
        <v>19</v>
      </c>
      <c r="P37" s="1">
        <v>0.61</v>
      </c>
      <c r="R37" s="1">
        <f>O46</f>
        <v>233</v>
      </c>
      <c r="S37" s="1">
        <v>3</v>
      </c>
      <c r="T37" s="1">
        <v>0.11</v>
      </c>
      <c r="V37" s="1">
        <f>S46</f>
        <v>65</v>
      </c>
      <c r="W37" s="1">
        <v>22</v>
      </c>
      <c r="X37" s="1">
        <v>26</v>
      </c>
      <c r="Y37" s="1">
        <v>1.10044</v>
      </c>
      <c r="AA37" s="1">
        <v>8</v>
      </c>
      <c r="AB37" s="1">
        <v>8</v>
      </c>
      <c r="AC37" s="1">
        <v>1.10044</v>
      </c>
      <c r="AE37" s="3"/>
      <c r="AG37" s="1">
        <v>1.10044</v>
      </c>
      <c r="AI37" s="1">
        <v>1.10044</v>
      </c>
      <c r="AK37" s="1">
        <v>1.10044</v>
      </c>
      <c r="AM37" s="1">
        <v>1.10044</v>
      </c>
      <c r="AO37" s="1">
        <v>1.10044</v>
      </c>
      <c r="AQ37" s="1">
        <v>1.10044</v>
      </c>
      <c r="BC37" s="3"/>
      <c r="BF37" s="1">
        <v>1.10044</v>
      </c>
      <c r="BH37" s="1">
        <v>1.10044</v>
      </c>
      <c r="BN37" s="1">
        <v>1.10044</v>
      </c>
      <c r="BP37" s="1">
        <v>1.10044</v>
      </c>
      <c r="BQ37" s="1">
        <v>22</v>
      </c>
      <c r="BR37" s="1">
        <v>0.94</v>
      </c>
      <c r="BT37" s="1">
        <f>BQ46</f>
        <v>268</v>
      </c>
      <c r="BU37" s="1">
        <v>16</v>
      </c>
      <c r="BV37" s="1">
        <v>0.49</v>
      </c>
      <c r="BX37" s="1">
        <f>BU46</f>
        <v>114</v>
      </c>
      <c r="BY37" s="1">
        <v>23</v>
      </c>
      <c r="BZ37" s="1">
        <v>29</v>
      </c>
      <c r="CA37" s="1">
        <v>1.10044</v>
      </c>
      <c r="CC37" s="1">
        <v>14</v>
      </c>
      <c r="CD37" s="1">
        <v>9</v>
      </c>
      <c r="CE37" s="1">
        <v>1.10044</v>
      </c>
      <c r="CG37" s="3"/>
      <c r="CI37" s="1">
        <v>1.10044</v>
      </c>
      <c r="CK37" s="1">
        <v>1.10044</v>
      </c>
      <c r="CM37" s="1">
        <v>1.10044</v>
      </c>
      <c r="CO37" s="1">
        <v>1.10044</v>
      </c>
      <c r="CQ37" s="1">
        <v>1.10044</v>
      </c>
      <c r="CS37" s="1">
        <v>1.10044</v>
      </c>
    </row>
    <row r="38" s="1" customFormat="1" spans="1:97">
      <c r="A38" s="3"/>
      <c r="D38" s="1">
        <f>D36-D37</f>
        <v>1.65956</v>
      </c>
      <c r="F38" s="1">
        <f>F36-F37</f>
        <v>0.45956</v>
      </c>
      <c r="H38" s="1">
        <f>H36</f>
        <v>2.98</v>
      </c>
      <c r="J38" s="1">
        <f>J36</f>
        <v>1.72</v>
      </c>
      <c r="L38" s="1">
        <f>L36-L37</f>
        <v>5.56956</v>
      </c>
      <c r="N38" s="1">
        <f>N36-N37</f>
        <v>1.00956</v>
      </c>
      <c r="O38" s="1">
        <v>19</v>
      </c>
      <c r="P38" s="1">
        <v>0.61</v>
      </c>
      <c r="R38" s="1">
        <f>P46</f>
        <v>8.65</v>
      </c>
      <c r="S38" s="1">
        <v>7</v>
      </c>
      <c r="T38" s="1">
        <v>0.21</v>
      </c>
      <c r="V38" s="1">
        <f>T46</f>
        <v>2.07</v>
      </c>
      <c r="W38" s="1">
        <v>26</v>
      </c>
      <c r="X38" s="1">
        <v>21</v>
      </c>
      <c r="Y38" s="1">
        <f>Y36-Y37</f>
        <v>20.40956</v>
      </c>
      <c r="AA38" s="1">
        <v>12</v>
      </c>
      <c r="AB38" s="1">
        <v>9</v>
      </c>
      <c r="AC38" s="1">
        <f>AC36-AC37</f>
        <v>6.75956</v>
      </c>
      <c r="AE38" s="3"/>
      <c r="AG38" s="1">
        <f t="shared" ref="AG38:AK38" si="95">AG36-AG37</f>
        <v>2.03956</v>
      </c>
      <c r="AI38" s="1">
        <f t="shared" si="95"/>
        <v>0.43956</v>
      </c>
      <c r="AK38" s="1">
        <f t="shared" si="95"/>
        <v>3.66956</v>
      </c>
      <c r="AM38" s="1">
        <f t="shared" ref="AM38:AQ38" si="96">AM36-AM37</f>
        <v>1.62956</v>
      </c>
      <c r="AO38" s="1">
        <f t="shared" si="96"/>
        <v>5.48956</v>
      </c>
      <c r="AQ38" s="1">
        <f t="shared" si="96"/>
        <v>1.81956</v>
      </c>
      <c r="BC38" s="3"/>
      <c r="BF38" s="1">
        <f>BF36-BF37</f>
        <v>1.10956</v>
      </c>
      <c r="BH38" s="1">
        <f>BH36-BH37</f>
        <v>0.31956</v>
      </c>
      <c r="BJ38" s="1">
        <f>BJ36</f>
        <v>4.77</v>
      </c>
      <c r="BL38" s="1">
        <f>BL36</f>
        <v>2.38</v>
      </c>
      <c r="BN38" s="1">
        <f>BN36-BN37</f>
        <v>7.10956</v>
      </c>
      <c r="BP38" s="1">
        <f>BP36-BP37</f>
        <v>2.51956</v>
      </c>
      <c r="BQ38" s="1">
        <v>28</v>
      </c>
      <c r="BR38" s="1">
        <v>1.09</v>
      </c>
      <c r="BT38" s="1">
        <f>BR46</f>
        <v>10.96</v>
      </c>
      <c r="BU38" s="1">
        <v>11</v>
      </c>
      <c r="BV38" s="1">
        <v>0.37</v>
      </c>
      <c r="BX38" s="1">
        <f>BV46</f>
        <v>3.89</v>
      </c>
      <c r="BY38" s="1">
        <v>29</v>
      </c>
      <c r="BZ38" s="1">
        <v>24</v>
      </c>
      <c r="CA38" s="1">
        <f>CA36-CA37</f>
        <v>25.37956</v>
      </c>
      <c r="CC38" s="1">
        <v>12</v>
      </c>
      <c r="CD38" s="1">
        <v>12</v>
      </c>
      <c r="CE38" s="1">
        <f>CE36-CE37</f>
        <v>10.25956</v>
      </c>
      <c r="CG38" s="3"/>
      <c r="CI38" s="1">
        <f t="shared" ref="CI38:CM38" si="97">CI36-CI37</f>
        <v>1.21956</v>
      </c>
      <c r="CK38" s="1">
        <f t="shared" si="97"/>
        <v>0.36956</v>
      </c>
      <c r="CM38" s="1">
        <f t="shared" si="97"/>
        <v>3.82956</v>
      </c>
      <c r="CO38" s="1">
        <f t="shared" ref="CO38:CS38" si="98">CO36-CO37</f>
        <v>1.41956</v>
      </c>
      <c r="CQ38" s="1">
        <f t="shared" si="98"/>
        <v>6.66956</v>
      </c>
      <c r="CS38" s="1">
        <f t="shared" si="98"/>
        <v>2.42956</v>
      </c>
    </row>
    <row r="39" s="1" customFormat="1" spans="1:85">
      <c r="A39" s="3"/>
      <c r="O39" s="1">
        <v>27</v>
      </c>
      <c r="P39" s="1">
        <v>1.18</v>
      </c>
      <c r="S39" s="1">
        <v>8</v>
      </c>
      <c r="T39" s="1">
        <v>0.24</v>
      </c>
      <c r="W39" s="1">
        <v>21</v>
      </c>
      <c r="X39" s="1">
        <v>19</v>
      </c>
      <c r="AA39" s="1">
        <v>5</v>
      </c>
      <c r="AB39" s="1">
        <v>14</v>
      </c>
      <c r="AE39" s="3"/>
      <c r="BC39" s="3"/>
      <c r="BQ39" s="1">
        <v>32</v>
      </c>
      <c r="BR39" s="1">
        <v>1.29</v>
      </c>
      <c r="BU39" s="1">
        <v>18</v>
      </c>
      <c r="BV39" s="1">
        <v>0.62</v>
      </c>
      <c r="BY39" s="1">
        <v>28</v>
      </c>
      <c r="BZ39" s="1">
        <v>24</v>
      </c>
      <c r="CC39" s="1">
        <v>12</v>
      </c>
      <c r="CD39" s="1">
        <v>11</v>
      </c>
      <c r="CG39" s="3"/>
    </row>
    <row r="40" s="1" customFormat="1" spans="1:85">
      <c r="A40" s="3"/>
      <c r="O40" s="1">
        <v>28</v>
      </c>
      <c r="P40" s="1">
        <v>1.02</v>
      </c>
      <c r="S40" s="1">
        <v>13</v>
      </c>
      <c r="T40" s="1">
        <v>0.39</v>
      </c>
      <c r="W40" s="1">
        <v>26</v>
      </c>
      <c r="X40" s="1">
        <v>27</v>
      </c>
      <c r="AA40" s="1">
        <v>7</v>
      </c>
      <c r="AB40" s="1">
        <v>10</v>
      </c>
      <c r="AE40" s="3"/>
      <c r="BC40" s="3"/>
      <c r="BQ40" s="1">
        <v>17</v>
      </c>
      <c r="BR40" s="1">
        <v>0.82</v>
      </c>
      <c r="BU40" s="1">
        <v>4</v>
      </c>
      <c r="BV40" s="1">
        <v>0.13</v>
      </c>
      <c r="BY40" s="1">
        <v>26</v>
      </c>
      <c r="BZ40" s="1">
        <v>23</v>
      </c>
      <c r="CC40" s="1">
        <v>16</v>
      </c>
      <c r="CD40" s="1">
        <v>14</v>
      </c>
      <c r="CG40" s="3"/>
    </row>
    <row r="41" s="1" customFormat="1" spans="1:106">
      <c r="A41" s="3"/>
      <c r="O41" s="1">
        <v>23</v>
      </c>
      <c r="P41" s="1">
        <v>0.71</v>
      </c>
      <c r="S41" s="1">
        <v>4</v>
      </c>
      <c r="T41" s="1">
        <v>0.12</v>
      </c>
      <c r="W41" s="1">
        <v>22</v>
      </c>
      <c r="X41" s="1">
        <v>22</v>
      </c>
      <c r="AA41" s="1">
        <v>7</v>
      </c>
      <c r="AB41" s="1">
        <v>11</v>
      </c>
      <c r="AD41" s="1">
        <f>Y43*Z43+AC43*AD43</f>
        <v>1.358456</v>
      </c>
      <c r="AE41" s="3"/>
      <c r="AZ41" s="1">
        <f>AV43*AW43+AY43*AZ43</f>
        <v>1.3445</v>
      </c>
      <c r="BC41" s="3"/>
      <c r="BQ41" s="1">
        <v>26</v>
      </c>
      <c r="BR41" s="1">
        <v>0.94</v>
      </c>
      <c r="BU41" s="1">
        <v>7</v>
      </c>
      <c r="BV41" s="1">
        <v>0.22</v>
      </c>
      <c r="BY41" s="1">
        <v>30</v>
      </c>
      <c r="BZ41" s="1">
        <v>27</v>
      </c>
      <c r="CC41" s="1">
        <v>12</v>
      </c>
      <c r="CD41" s="1">
        <v>13</v>
      </c>
      <c r="CF41" s="1">
        <f>CA43*CB43+CE43*CF43</f>
        <v>1.781956</v>
      </c>
      <c r="CG41" s="3"/>
      <c r="DB41" s="1">
        <f>CX43*CY43+DA43*DB43</f>
        <v>1.7115</v>
      </c>
    </row>
    <row r="42" s="1" customFormat="1" spans="1:85">
      <c r="A42" s="3"/>
      <c r="O42" s="1">
        <v>27</v>
      </c>
      <c r="P42" s="1">
        <v>1.18</v>
      </c>
      <c r="S42" s="1">
        <v>11</v>
      </c>
      <c r="T42" s="1">
        <v>0.36</v>
      </c>
      <c r="W42" s="1">
        <v>21</v>
      </c>
      <c r="X42" s="1">
        <v>20</v>
      </c>
      <c r="AA42" s="1">
        <v>9</v>
      </c>
      <c r="AB42" s="1">
        <v>8</v>
      </c>
      <c r="AE42" s="3"/>
      <c r="BC42" s="3"/>
      <c r="BQ42" s="1">
        <v>27</v>
      </c>
      <c r="BR42" s="1">
        <v>1.17</v>
      </c>
      <c r="BU42" s="1">
        <v>9</v>
      </c>
      <c r="BV42" s="1">
        <v>0.29</v>
      </c>
      <c r="BY42" s="1">
        <v>22</v>
      </c>
      <c r="BZ42" s="1">
        <v>24</v>
      </c>
      <c r="CC42" s="1">
        <v>10</v>
      </c>
      <c r="CD42" s="1">
        <v>13</v>
      </c>
      <c r="CG42" s="3"/>
    </row>
    <row r="43" s="1" customFormat="1" spans="1:106">
      <c r="A43" s="3"/>
      <c r="C43" s="1">
        <f t="shared" ref="C43:G43" si="99">C36</f>
        <v>210</v>
      </c>
      <c r="D43" s="1">
        <f t="shared" ref="D43:H43" si="100">D38/C36</f>
        <v>0.00790266666666667</v>
      </c>
      <c r="E43" s="1">
        <f t="shared" si="99"/>
        <v>88</v>
      </c>
      <c r="F43" s="1">
        <f t="shared" si="100"/>
        <v>0.00522227272727273</v>
      </c>
      <c r="G43" s="1">
        <f t="shared" si="99"/>
        <v>175</v>
      </c>
      <c r="H43" s="1">
        <f t="shared" si="100"/>
        <v>0.0170285714285714</v>
      </c>
      <c r="I43" s="1">
        <f t="shared" ref="I43:M43" si="101">I36</f>
        <v>130</v>
      </c>
      <c r="J43" s="1">
        <f t="shared" ref="J43:N43" si="102">J38/I36</f>
        <v>0.0132307692307692</v>
      </c>
      <c r="K43" s="1">
        <f t="shared" si="101"/>
        <v>195</v>
      </c>
      <c r="L43" s="1">
        <f t="shared" si="102"/>
        <v>0.0285618461538462</v>
      </c>
      <c r="M43" s="1">
        <f t="shared" si="101"/>
        <v>42</v>
      </c>
      <c r="N43" s="1">
        <f t="shared" si="102"/>
        <v>0.0240371428571429</v>
      </c>
      <c r="O43" s="1">
        <v>18</v>
      </c>
      <c r="P43" s="1">
        <v>0.59</v>
      </c>
      <c r="Q43" s="1">
        <f>O46</f>
        <v>233</v>
      </c>
      <c r="R43" s="1">
        <f>R38/R37</f>
        <v>0.0371244635193133</v>
      </c>
      <c r="S43" s="1">
        <v>1</v>
      </c>
      <c r="T43" s="1">
        <v>0.03</v>
      </c>
      <c r="U43" s="1">
        <f>S46</f>
        <v>65</v>
      </c>
      <c r="V43" s="1">
        <f>V38/V37</f>
        <v>0.0318461538461538</v>
      </c>
      <c r="W43" s="1">
        <v>28</v>
      </c>
      <c r="X43" s="1">
        <v>20</v>
      </c>
      <c r="Y43" s="1">
        <f>X46/20</f>
        <v>22.55</v>
      </c>
      <c r="Z43" s="1">
        <f>Y38/X46</f>
        <v>0.0452540133037694</v>
      </c>
      <c r="AA43" s="1">
        <v>13</v>
      </c>
      <c r="AB43" s="1">
        <v>8</v>
      </c>
      <c r="AC43" s="1">
        <f>AB46/20</f>
        <v>8.9</v>
      </c>
      <c r="AD43" s="1">
        <f>AC38/AB46</f>
        <v>0.0379750561797753</v>
      </c>
      <c r="AE43" s="3"/>
      <c r="AF43" s="1">
        <f t="shared" ref="AF43:AJ43" si="103">AF36</f>
        <v>265</v>
      </c>
      <c r="AG43" s="1">
        <f t="shared" ref="AG43:AK43" si="104">AG38/AF36</f>
        <v>0.00769645283018868</v>
      </c>
      <c r="AH43" s="1">
        <f t="shared" si="103"/>
        <v>87</v>
      </c>
      <c r="AI43" s="1">
        <f t="shared" si="104"/>
        <v>0.00505241379310345</v>
      </c>
      <c r="AJ43" s="1">
        <f t="shared" si="103"/>
        <v>217</v>
      </c>
      <c r="AK43" s="1">
        <f t="shared" si="104"/>
        <v>0.0169104147465438</v>
      </c>
      <c r="AL43" s="1">
        <f t="shared" ref="AL43:AP43" si="105">AL36</f>
        <v>124</v>
      </c>
      <c r="AM43" s="1">
        <f t="shared" ref="AM43:AQ43" si="106">AM38/AL36</f>
        <v>0.0131416129032258</v>
      </c>
      <c r="AN43" s="1">
        <f t="shared" si="105"/>
        <v>193</v>
      </c>
      <c r="AO43" s="1">
        <f t="shared" si="106"/>
        <v>0.0284433160621762</v>
      </c>
      <c r="AP43" s="1">
        <f t="shared" si="105"/>
        <v>76</v>
      </c>
      <c r="AQ43" s="1">
        <f t="shared" si="106"/>
        <v>0.0239415789473684</v>
      </c>
      <c r="AR43" s="1">
        <f>AR36</f>
        <v>206</v>
      </c>
      <c r="AS43" s="1">
        <f t="shared" ref="AS43:AW43" si="107">AS36/AR36</f>
        <v>0.0369902912621359</v>
      </c>
      <c r="AT43" s="1">
        <f>AT36</f>
        <v>83</v>
      </c>
      <c r="AU43" s="1">
        <f t="shared" si="107"/>
        <v>0.0316867469879518</v>
      </c>
      <c r="AV43" s="1">
        <f>AV36/20</f>
        <v>22.75</v>
      </c>
      <c r="AW43" s="1">
        <f t="shared" si="107"/>
        <v>0.0451208791208791</v>
      </c>
      <c r="AY43" s="1">
        <f>AY36/20</f>
        <v>8.4</v>
      </c>
      <c r="AZ43" s="1">
        <f>AZ36/AY36</f>
        <v>0.0378571428571429</v>
      </c>
      <c r="BC43" s="3"/>
      <c r="BE43" s="1">
        <f t="shared" ref="BE43:BI43" si="108">BE36</f>
        <v>150</v>
      </c>
      <c r="BF43" s="1">
        <f t="shared" ref="BF43:BJ43" si="109">BF38/BE36</f>
        <v>0.00739706666666667</v>
      </c>
      <c r="BG43" s="1">
        <f t="shared" si="108"/>
        <v>73</v>
      </c>
      <c r="BH43" s="1">
        <f t="shared" si="109"/>
        <v>0.00437753424657534</v>
      </c>
      <c r="BI43" s="1">
        <f t="shared" si="108"/>
        <v>267</v>
      </c>
      <c r="BJ43" s="1">
        <f t="shared" si="109"/>
        <v>0.0178651685393258</v>
      </c>
      <c r="BK43" s="1">
        <f t="shared" ref="BK43:BO43" si="110">BK36</f>
        <v>173</v>
      </c>
      <c r="BL43" s="1">
        <f t="shared" ref="BL43:BP43" si="111">BL38/BK36</f>
        <v>0.013757225433526</v>
      </c>
      <c r="BM43" s="1">
        <f t="shared" si="110"/>
        <v>239</v>
      </c>
      <c r="BN43" s="1">
        <f t="shared" si="111"/>
        <v>0.0297471129707113</v>
      </c>
      <c r="BO43" s="1">
        <f t="shared" si="110"/>
        <v>101</v>
      </c>
      <c r="BP43" s="1">
        <f t="shared" si="111"/>
        <v>0.0249461386138614</v>
      </c>
      <c r="BQ43" s="1">
        <v>34</v>
      </c>
      <c r="BR43" s="1">
        <v>1.36</v>
      </c>
      <c r="BS43" s="1">
        <f>BQ46</f>
        <v>268</v>
      </c>
      <c r="BT43" s="1">
        <f>BT38/BT37</f>
        <v>0.0408955223880597</v>
      </c>
      <c r="BU43" s="1">
        <v>12</v>
      </c>
      <c r="BV43" s="1">
        <v>0.44</v>
      </c>
      <c r="BW43" s="1">
        <f>BU46</f>
        <v>114</v>
      </c>
      <c r="BX43" s="1">
        <f>BX38/BX37</f>
        <v>0.0341228070175439</v>
      </c>
      <c r="BY43" s="1">
        <v>29</v>
      </c>
      <c r="BZ43" s="1">
        <v>26</v>
      </c>
      <c r="CA43" s="1">
        <f>BZ46/20</f>
        <v>25.8</v>
      </c>
      <c r="CB43" s="1">
        <f>CA38/BZ46</f>
        <v>0.0491851937984496</v>
      </c>
      <c r="CC43" s="1">
        <v>12</v>
      </c>
      <c r="CD43" s="1">
        <v>11</v>
      </c>
      <c r="CE43" s="1">
        <f>CD46/20</f>
        <v>12.2</v>
      </c>
      <c r="CF43" s="1">
        <f>CE38/CD46</f>
        <v>0.0420473770491803</v>
      </c>
      <c r="CG43" s="3"/>
      <c r="CH43" s="1">
        <f t="shared" ref="CH43:CL43" si="112">CH36</f>
        <v>167</v>
      </c>
      <c r="CI43" s="1">
        <f t="shared" ref="CI43:CM43" si="113">CI38/CH36</f>
        <v>0.00730275449101796</v>
      </c>
      <c r="CJ43" s="1">
        <f t="shared" si="112"/>
        <v>86</v>
      </c>
      <c r="CK43" s="1">
        <f t="shared" si="113"/>
        <v>0.00429720930232558</v>
      </c>
      <c r="CL43" s="1">
        <f t="shared" si="112"/>
        <v>216</v>
      </c>
      <c r="CM43" s="1">
        <f t="shared" si="113"/>
        <v>0.0177294444444444</v>
      </c>
      <c r="CN43" s="1">
        <f t="shared" ref="CN43:CR43" si="114">CN36</f>
        <v>104</v>
      </c>
      <c r="CO43" s="1">
        <f t="shared" ref="CO43:CS43" si="115">CO38/CN36</f>
        <v>0.0136496153846154</v>
      </c>
      <c r="CP43" s="1">
        <f t="shared" si="114"/>
        <v>225</v>
      </c>
      <c r="CQ43" s="1">
        <f t="shared" si="115"/>
        <v>0.0296424888888889</v>
      </c>
      <c r="CR43" s="1">
        <f t="shared" si="114"/>
        <v>98</v>
      </c>
      <c r="CS43" s="1">
        <f t="shared" si="115"/>
        <v>0.0247914285714286</v>
      </c>
      <c r="CT43" s="1">
        <f>CT36</f>
        <v>228</v>
      </c>
      <c r="CU43" s="1">
        <f t="shared" ref="CU43:CY43" si="116">CU36/CT36</f>
        <v>0.0407894736842105</v>
      </c>
      <c r="CV43" s="1">
        <f>CV36</f>
        <v>109</v>
      </c>
      <c r="CW43" s="1">
        <f t="shared" si="116"/>
        <v>0.0340366972477064</v>
      </c>
      <c r="CX43" s="1">
        <f>CX36/20</f>
        <v>25.1</v>
      </c>
      <c r="CY43" s="1">
        <f t="shared" si="116"/>
        <v>0.0490637450199203</v>
      </c>
      <c r="DA43" s="1">
        <f>DA36/20</f>
        <v>11.45</v>
      </c>
      <c r="DB43" s="1">
        <f>DB36/DA36</f>
        <v>0.0419213973799127</v>
      </c>
    </row>
    <row r="44" s="1" customFormat="1" spans="1:106">
      <c r="A44" s="3"/>
      <c r="O44" s="1">
        <v>20</v>
      </c>
      <c r="P44" s="1">
        <v>0.65</v>
      </c>
      <c r="S44" s="1">
        <v>6</v>
      </c>
      <c r="T44" s="1">
        <v>0.19</v>
      </c>
      <c r="W44" s="1">
        <v>20</v>
      </c>
      <c r="X44" s="1">
        <v>21</v>
      </c>
      <c r="AA44" s="1">
        <v>10</v>
      </c>
      <c r="AB44" s="1">
        <v>8</v>
      </c>
      <c r="AE44" s="3"/>
      <c r="BC44" s="3"/>
      <c r="BN44" s="1">
        <f>BN43-BJ43</f>
        <v>0.0118819444313855</v>
      </c>
      <c r="BP44" s="1">
        <f>BP43-BL43</f>
        <v>0.0111889131803354</v>
      </c>
      <c r="BQ44" s="1">
        <v>25</v>
      </c>
      <c r="BR44" s="1">
        <v>0.93</v>
      </c>
      <c r="BT44" s="1">
        <f>BT43-BN43</f>
        <v>0.0111484094173484</v>
      </c>
      <c r="BU44" s="1">
        <v>7</v>
      </c>
      <c r="BV44" s="1">
        <v>0.26</v>
      </c>
      <c r="BX44" s="1">
        <f>BX43-BP43</f>
        <v>0.00917666840368247</v>
      </c>
      <c r="BY44" s="1">
        <v>24</v>
      </c>
      <c r="BZ44" s="1">
        <v>19</v>
      </c>
      <c r="CB44" s="1">
        <f>CB43-BT43</f>
        <v>0.00828967141038991</v>
      </c>
      <c r="CC44" s="1">
        <v>12</v>
      </c>
      <c r="CD44" s="1">
        <v>12</v>
      </c>
      <c r="CF44" s="1">
        <f>CF43-BX43</f>
        <v>0.00792457003163646</v>
      </c>
      <c r="CG44" s="3"/>
      <c r="CI44" s="1">
        <f>CI43-0</f>
        <v>0.00730275449101796</v>
      </c>
      <c r="CK44" s="1">
        <f>CK43-0</f>
        <v>0.00429720930232558</v>
      </c>
      <c r="CM44" s="1">
        <f t="shared" ref="CM44:CQ44" si="117">CM43-CI43</f>
        <v>0.0104266899534265</v>
      </c>
      <c r="CO44" s="1">
        <f t="shared" si="117"/>
        <v>0.0093524060822898</v>
      </c>
      <c r="CQ44" s="1">
        <f t="shared" si="117"/>
        <v>0.0119130444444444</v>
      </c>
      <c r="CS44" s="1">
        <f t="shared" ref="CS44:CW44" si="118">CS43-CO43</f>
        <v>0.0111418131868132</v>
      </c>
      <c r="CU44" s="1">
        <f t="shared" si="118"/>
        <v>0.0111469847953216</v>
      </c>
      <c r="CW44" s="1">
        <f t="shared" si="118"/>
        <v>0.00924526867627786</v>
      </c>
      <c r="CY44" s="1">
        <f>CY43-CU43</f>
        <v>0.00827427133570979</v>
      </c>
      <c r="DB44" s="1">
        <f>DB43-CW43</f>
        <v>0.00788470013220624</v>
      </c>
    </row>
    <row r="45" s="1" customFormat="1" spans="1:85">
      <c r="A45" s="3"/>
      <c r="O45" s="1">
        <v>26</v>
      </c>
      <c r="P45" s="1">
        <v>1.08</v>
      </c>
      <c r="S45" s="1">
        <v>6</v>
      </c>
      <c r="T45" s="1">
        <v>0.22</v>
      </c>
      <c r="W45" s="1">
        <v>21</v>
      </c>
      <c r="X45" s="1">
        <v>22</v>
      </c>
      <c r="AA45" s="1">
        <v>8</v>
      </c>
      <c r="AB45" s="1">
        <v>6</v>
      </c>
      <c r="AE45" s="3"/>
      <c r="BC45" s="3"/>
      <c r="BQ45" s="1">
        <v>28</v>
      </c>
      <c r="BR45" s="1">
        <v>1.19</v>
      </c>
      <c r="BU45" s="1">
        <v>10</v>
      </c>
      <c r="BV45" s="1">
        <v>0.38</v>
      </c>
      <c r="BY45" s="1">
        <v>31</v>
      </c>
      <c r="BZ45" s="1">
        <v>26</v>
      </c>
      <c r="CC45" s="1">
        <v>10</v>
      </c>
      <c r="CD45" s="1">
        <v>11</v>
      </c>
      <c r="CG45" s="3"/>
    </row>
    <row r="46" s="1" customFormat="1" spans="1:85">
      <c r="A46" s="4" t="s">
        <v>11</v>
      </c>
      <c r="O46" s="1">
        <f t="shared" ref="O46:T46" si="119">SUM(O36:O45)</f>
        <v>233</v>
      </c>
      <c r="P46" s="1">
        <f t="shared" si="119"/>
        <v>8.65</v>
      </c>
      <c r="S46" s="1">
        <f t="shared" si="119"/>
        <v>65</v>
      </c>
      <c r="T46" s="1">
        <f t="shared" si="119"/>
        <v>2.07</v>
      </c>
      <c r="X46" s="1">
        <f>SUM(W36:X45)</f>
        <v>451</v>
      </c>
      <c r="AB46" s="1">
        <f>SUM(AA36:AB45)</f>
        <v>178</v>
      </c>
      <c r="AE46" s="4"/>
      <c r="BC46" s="4" t="s">
        <v>11</v>
      </c>
      <c r="BQ46" s="1">
        <f t="shared" ref="BQ46:BV46" si="120">SUM(BQ36:BQ45)</f>
        <v>268</v>
      </c>
      <c r="BR46" s="1">
        <f t="shared" si="120"/>
        <v>10.96</v>
      </c>
      <c r="BU46" s="1">
        <f t="shared" si="120"/>
        <v>114</v>
      </c>
      <c r="BV46" s="1">
        <f t="shared" si="120"/>
        <v>3.89</v>
      </c>
      <c r="BZ46" s="1">
        <f>SUM(BY36:BZ45)</f>
        <v>516</v>
      </c>
      <c r="CD46" s="1">
        <f>SUM(CC36:CD45)</f>
        <v>244</v>
      </c>
      <c r="CG46" s="4"/>
    </row>
    <row r="47" s="1" customFormat="1" spans="1:106">
      <c r="A47" s="3" t="s">
        <v>18</v>
      </c>
      <c r="B47" s="1">
        <v>41</v>
      </c>
      <c r="C47" s="1">
        <v>200</v>
      </c>
      <c r="D47" s="1">
        <v>2.66</v>
      </c>
      <c r="E47" s="1">
        <v>74</v>
      </c>
      <c r="F47" s="1">
        <v>1.47</v>
      </c>
      <c r="G47" s="1">
        <v>265</v>
      </c>
      <c r="H47" s="1">
        <v>4.54</v>
      </c>
      <c r="I47" s="1">
        <v>114</v>
      </c>
      <c r="J47" s="1">
        <v>1.53</v>
      </c>
      <c r="K47" s="1">
        <v>241</v>
      </c>
      <c r="L47" s="1">
        <v>8.03</v>
      </c>
      <c r="M47" s="1">
        <v>84</v>
      </c>
      <c r="N47" s="1">
        <v>3.11</v>
      </c>
      <c r="O47" s="1">
        <v>25</v>
      </c>
      <c r="P47" s="1">
        <v>0.97</v>
      </c>
      <c r="S47" s="1">
        <v>15</v>
      </c>
      <c r="T47" s="1">
        <v>0.47</v>
      </c>
      <c r="W47" s="1">
        <v>19</v>
      </c>
      <c r="X47" s="1">
        <v>23</v>
      </c>
      <c r="Y47" s="1">
        <v>21.85</v>
      </c>
      <c r="AA47" s="1">
        <v>13</v>
      </c>
      <c r="AB47" s="1">
        <v>8</v>
      </c>
      <c r="AC47" s="1">
        <v>7.55</v>
      </c>
      <c r="AE47" s="3"/>
      <c r="AF47" s="1">
        <v>223</v>
      </c>
      <c r="AG47" s="1">
        <v>2.79</v>
      </c>
      <c r="AH47" s="1">
        <v>76</v>
      </c>
      <c r="AI47" s="1">
        <v>1.47</v>
      </c>
      <c r="AJ47" s="1">
        <v>263</v>
      </c>
      <c r="AK47" s="1">
        <v>5.57</v>
      </c>
      <c r="AL47" s="1">
        <v>115</v>
      </c>
      <c r="AM47" s="1">
        <v>2.63</v>
      </c>
      <c r="AN47" s="1">
        <v>226</v>
      </c>
      <c r="AO47" s="1">
        <v>7.57</v>
      </c>
      <c r="AP47" s="1">
        <v>73</v>
      </c>
      <c r="AQ47" s="1">
        <v>2.84</v>
      </c>
      <c r="AR47" s="1">
        <v>254</v>
      </c>
      <c r="AS47" s="1">
        <v>9.39</v>
      </c>
      <c r="AT47" s="1">
        <v>105</v>
      </c>
      <c r="AU47" s="1">
        <v>3.35</v>
      </c>
      <c r="AV47" s="1">
        <v>451</v>
      </c>
      <c r="AW47" s="1">
        <v>20.24</v>
      </c>
      <c r="AY47" s="1">
        <v>174</v>
      </c>
      <c r="AZ47" s="1">
        <v>6.51</v>
      </c>
      <c r="BC47" s="3" t="s">
        <v>19</v>
      </c>
      <c r="BD47" s="1">
        <v>110</v>
      </c>
      <c r="BE47" s="1">
        <v>196</v>
      </c>
      <c r="BF47" s="1">
        <v>2.54</v>
      </c>
      <c r="BG47" s="1">
        <v>82</v>
      </c>
      <c r="BH47" s="1">
        <v>1.46</v>
      </c>
      <c r="BI47" s="1">
        <v>183</v>
      </c>
      <c r="BJ47" s="1">
        <v>3.28</v>
      </c>
      <c r="BK47" s="1">
        <v>117</v>
      </c>
      <c r="BL47" s="1">
        <v>1.62</v>
      </c>
      <c r="BM47" s="1">
        <v>239</v>
      </c>
      <c r="BN47" s="1">
        <v>8.24</v>
      </c>
      <c r="BO47" s="1">
        <v>110</v>
      </c>
      <c r="BP47" s="1">
        <v>3.85</v>
      </c>
      <c r="BQ47" s="1">
        <v>24</v>
      </c>
      <c r="BR47" s="1">
        <v>1.06</v>
      </c>
      <c r="BU47" s="1">
        <v>13</v>
      </c>
      <c r="BV47" s="1">
        <v>0.46</v>
      </c>
      <c r="BY47" s="1">
        <v>22</v>
      </c>
      <c r="BZ47" s="1">
        <v>24</v>
      </c>
      <c r="CA47" s="1">
        <v>26.14</v>
      </c>
      <c r="CC47" s="1">
        <v>15</v>
      </c>
      <c r="CD47" s="1">
        <v>12</v>
      </c>
      <c r="CE47" s="1">
        <v>11.54</v>
      </c>
      <c r="CG47" s="3"/>
      <c r="CH47" s="1">
        <v>182</v>
      </c>
      <c r="CI47" s="1">
        <v>2.42</v>
      </c>
      <c r="CJ47" s="1">
        <v>87</v>
      </c>
      <c r="CK47" s="1">
        <v>1.47</v>
      </c>
      <c r="CL47" s="1">
        <v>224</v>
      </c>
      <c r="CM47" s="1">
        <v>5.09</v>
      </c>
      <c r="CN47" s="1">
        <v>99</v>
      </c>
      <c r="CO47" s="1">
        <v>2.46</v>
      </c>
      <c r="CP47" s="1">
        <v>237</v>
      </c>
      <c r="CQ47" s="1">
        <v>8.15</v>
      </c>
      <c r="CR47" s="1">
        <v>86</v>
      </c>
      <c r="CS47" s="1">
        <v>3.24</v>
      </c>
      <c r="CT47" s="1">
        <v>231</v>
      </c>
      <c r="CU47" s="1">
        <v>9.42</v>
      </c>
      <c r="CV47" s="1">
        <v>99</v>
      </c>
      <c r="CW47" s="1">
        <v>3.4</v>
      </c>
      <c r="CX47" s="1">
        <v>497</v>
      </c>
      <c r="CY47" s="1">
        <v>24.29</v>
      </c>
      <c r="DA47" s="1">
        <v>232</v>
      </c>
      <c r="DB47" s="1">
        <v>9.78</v>
      </c>
    </row>
    <row r="48" s="1" customFormat="1" spans="1:97">
      <c r="A48" s="3"/>
      <c r="D48" s="1">
        <v>1.10044</v>
      </c>
      <c r="F48" s="1">
        <v>1.10044</v>
      </c>
      <c r="L48" s="1">
        <v>1.10044</v>
      </c>
      <c r="N48" s="1">
        <v>1.10044</v>
      </c>
      <c r="O48" s="1">
        <v>29</v>
      </c>
      <c r="P48" s="1">
        <v>1.11</v>
      </c>
      <c r="R48" s="1">
        <f>O57</f>
        <v>262</v>
      </c>
      <c r="S48" s="1">
        <v>8</v>
      </c>
      <c r="T48" s="1">
        <v>0.24</v>
      </c>
      <c r="V48" s="1">
        <f>S57</f>
        <v>116</v>
      </c>
      <c r="W48" s="1">
        <v>21</v>
      </c>
      <c r="X48" s="1">
        <v>23</v>
      </c>
      <c r="Y48" s="1">
        <v>1.10044</v>
      </c>
      <c r="AA48" s="1">
        <v>10</v>
      </c>
      <c r="AB48" s="1">
        <v>8</v>
      </c>
      <c r="AC48" s="1">
        <v>1.10044</v>
      </c>
      <c r="AE48" s="3"/>
      <c r="AG48" s="1">
        <v>1.10044</v>
      </c>
      <c r="AI48" s="1">
        <v>1.10044</v>
      </c>
      <c r="AK48" s="1">
        <v>1.10044</v>
      </c>
      <c r="AM48" s="1">
        <v>1.10044</v>
      </c>
      <c r="AO48" s="1">
        <v>1.10044</v>
      </c>
      <c r="AQ48" s="1">
        <v>1.10044</v>
      </c>
      <c r="BC48" s="3"/>
      <c r="BF48" s="1">
        <v>1.10044</v>
      </c>
      <c r="BH48" s="1">
        <v>1.10044</v>
      </c>
      <c r="BN48" s="1">
        <v>1.10044</v>
      </c>
      <c r="BP48" s="1">
        <v>1.10044</v>
      </c>
      <c r="BQ48" s="1">
        <v>23</v>
      </c>
      <c r="BR48" s="1">
        <v>1.01</v>
      </c>
      <c r="BT48" s="1">
        <f>BQ57</f>
        <v>255</v>
      </c>
      <c r="BU48" s="1">
        <v>7</v>
      </c>
      <c r="BV48" s="1">
        <v>0.26</v>
      </c>
      <c r="BX48" s="1">
        <f>BU57</f>
        <v>91</v>
      </c>
      <c r="BY48" s="1">
        <v>24</v>
      </c>
      <c r="BZ48" s="1">
        <v>28</v>
      </c>
      <c r="CA48" s="1">
        <v>1.10044</v>
      </c>
      <c r="CC48" s="1">
        <v>12</v>
      </c>
      <c r="CD48" s="1">
        <v>14</v>
      </c>
      <c r="CE48" s="1">
        <v>1.10044</v>
      </c>
      <c r="CG48" s="3"/>
      <c r="CI48" s="1">
        <v>1.10044</v>
      </c>
      <c r="CK48" s="1">
        <v>1.10044</v>
      </c>
      <c r="CM48" s="1">
        <v>1.10044</v>
      </c>
      <c r="CO48" s="1">
        <v>1.10044</v>
      </c>
      <c r="CQ48" s="1">
        <v>1.10044</v>
      </c>
      <c r="CS48" s="1">
        <v>1.10044</v>
      </c>
    </row>
    <row r="49" s="1" customFormat="1" spans="1:97">
      <c r="A49" s="3"/>
      <c r="D49" s="1">
        <f>D47-D48</f>
        <v>1.55956</v>
      </c>
      <c r="F49" s="1">
        <f>F47-F48</f>
        <v>0.36956</v>
      </c>
      <c r="H49" s="1">
        <f>H47</f>
        <v>4.54</v>
      </c>
      <c r="J49" s="1">
        <f>J47</f>
        <v>1.53</v>
      </c>
      <c r="L49" s="1">
        <f>L47-L48</f>
        <v>6.92956</v>
      </c>
      <c r="N49" s="1">
        <f>N47-N48</f>
        <v>2.00956</v>
      </c>
      <c r="O49" s="1">
        <v>29</v>
      </c>
      <c r="P49" s="1">
        <v>1.12</v>
      </c>
      <c r="R49" s="1">
        <f>P57</f>
        <v>9.72</v>
      </c>
      <c r="S49" s="1">
        <v>10</v>
      </c>
      <c r="T49" s="1">
        <v>0.32</v>
      </c>
      <c r="V49" s="1">
        <f>T57</f>
        <v>3.71</v>
      </c>
      <c r="W49" s="1">
        <v>23</v>
      </c>
      <c r="X49" s="1">
        <v>22</v>
      </c>
      <c r="Y49" s="1">
        <f>Y47-Y48</f>
        <v>20.74956</v>
      </c>
      <c r="AA49" s="1">
        <v>9</v>
      </c>
      <c r="AB49" s="1">
        <v>8</v>
      </c>
      <c r="AC49" s="1">
        <f>AC47-AC48</f>
        <v>6.44956</v>
      </c>
      <c r="AE49" s="3"/>
      <c r="AG49" s="1">
        <f t="shared" ref="AG49:AK49" si="121">AG47-AG48</f>
        <v>1.68956</v>
      </c>
      <c r="AI49" s="1">
        <f t="shared" si="121"/>
        <v>0.36956</v>
      </c>
      <c r="AK49" s="1">
        <f t="shared" si="121"/>
        <v>4.46956</v>
      </c>
      <c r="AM49" s="1">
        <f t="shared" ref="AM49:AQ49" si="122">AM47-AM48</f>
        <v>1.52956</v>
      </c>
      <c r="AO49" s="1">
        <f t="shared" si="122"/>
        <v>6.46956</v>
      </c>
      <c r="AQ49" s="1">
        <f t="shared" si="122"/>
        <v>1.73956</v>
      </c>
      <c r="BC49" s="3"/>
      <c r="BF49" s="1">
        <f>BF47-BF48</f>
        <v>1.43956</v>
      </c>
      <c r="BH49" s="1">
        <f>BH47-BH48</f>
        <v>0.35956</v>
      </c>
      <c r="BJ49" s="1">
        <f>BJ47</f>
        <v>3.28</v>
      </c>
      <c r="BL49" s="1">
        <f>BL47</f>
        <v>1.62</v>
      </c>
      <c r="BN49" s="1">
        <f>BN47-BN48</f>
        <v>7.13956</v>
      </c>
      <c r="BP49" s="1">
        <f>BP47-BP48</f>
        <v>2.74956</v>
      </c>
      <c r="BQ49" s="1">
        <v>29</v>
      </c>
      <c r="BR49" s="1">
        <v>1.07</v>
      </c>
      <c r="BT49" s="1">
        <f>BR57</f>
        <v>10.43</v>
      </c>
      <c r="BU49" s="1">
        <v>16</v>
      </c>
      <c r="BV49" s="1">
        <v>0.57</v>
      </c>
      <c r="BX49" s="1">
        <f>BV57</f>
        <v>3.14</v>
      </c>
      <c r="BY49" s="1">
        <v>22</v>
      </c>
      <c r="BZ49" s="1">
        <v>25</v>
      </c>
      <c r="CA49" s="1">
        <f>CA47-CA48</f>
        <v>25.03956</v>
      </c>
      <c r="CC49" s="1">
        <v>16</v>
      </c>
      <c r="CD49" s="1">
        <v>14</v>
      </c>
      <c r="CE49" s="1">
        <f>CE47-CE48</f>
        <v>10.43956</v>
      </c>
      <c r="CG49" s="3"/>
      <c r="CI49" s="1">
        <f t="shared" ref="CI49:CM49" si="123">CI47-CI48</f>
        <v>1.31956</v>
      </c>
      <c r="CK49" s="1">
        <f t="shared" si="123"/>
        <v>0.36956</v>
      </c>
      <c r="CM49" s="1">
        <f t="shared" si="123"/>
        <v>3.98956</v>
      </c>
      <c r="CO49" s="1">
        <f t="shared" ref="CO49:CS49" si="124">CO47-CO48</f>
        <v>1.35956</v>
      </c>
      <c r="CQ49" s="1">
        <f t="shared" si="124"/>
        <v>7.04956</v>
      </c>
      <c r="CS49" s="1">
        <f t="shared" si="124"/>
        <v>2.13956</v>
      </c>
    </row>
    <row r="50" s="1" customFormat="1" spans="1:85">
      <c r="A50" s="3"/>
      <c r="O50" s="1">
        <v>27</v>
      </c>
      <c r="P50" s="1">
        <v>1.09</v>
      </c>
      <c r="S50" s="1">
        <v>13</v>
      </c>
      <c r="T50" s="1">
        <v>0.44</v>
      </c>
      <c r="W50" s="1">
        <v>22</v>
      </c>
      <c r="X50" s="1">
        <v>23</v>
      </c>
      <c r="AA50" s="1">
        <v>10</v>
      </c>
      <c r="AB50" s="1">
        <v>6</v>
      </c>
      <c r="AE50" s="3"/>
      <c r="BC50" s="3"/>
      <c r="BQ50" s="1">
        <v>24</v>
      </c>
      <c r="BR50" s="1">
        <v>0.95</v>
      </c>
      <c r="BU50" s="1">
        <v>10</v>
      </c>
      <c r="BV50" s="1">
        <v>0.35</v>
      </c>
      <c r="BY50" s="1">
        <v>28</v>
      </c>
      <c r="BZ50" s="1">
        <v>26</v>
      </c>
      <c r="CC50" s="1">
        <v>11</v>
      </c>
      <c r="CD50" s="1">
        <v>12</v>
      </c>
      <c r="CG50" s="3"/>
    </row>
    <row r="51" s="1" customFormat="1" spans="1:85">
      <c r="A51" s="3"/>
      <c r="O51" s="1">
        <v>25</v>
      </c>
      <c r="P51" s="1">
        <v>0.86</v>
      </c>
      <c r="S51" s="1">
        <v>9</v>
      </c>
      <c r="T51" s="1">
        <v>0.27</v>
      </c>
      <c r="W51" s="1">
        <v>28</v>
      </c>
      <c r="X51" s="1">
        <v>24</v>
      </c>
      <c r="AA51" s="1">
        <v>7</v>
      </c>
      <c r="AB51" s="1">
        <v>7</v>
      </c>
      <c r="AE51" s="3"/>
      <c r="BC51" s="3"/>
      <c r="BQ51" s="1">
        <v>26</v>
      </c>
      <c r="BR51" s="1">
        <v>1.05</v>
      </c>
      <c r="BU51" s="1">
        <v>6</v>
      </c>
      <c r="BV51" s="1">
        <v>0.19</v>
      </c>
      <c r="BY51" s="1">
        <v>24</v>
      </c>
      <c r="BZ51" s="1">
        <v>27</v>
      </c>
      <c r="CC51" s="1">
        <v>12</v>
      </c>
      <c r="CD51" s="1">
        <v>8</v>
      </c>
      <c r="CG51" s="3"/>
    </row>
    <row r="52" s="1" customFormat="1" spans="1:106">
      <c r="A52" s="3"/>
      <c r="O52" s="1">
        <v>28</v>
      </c>
      <c r="P52" s="1">
        <v>0.98</v>
      </c>
      <c r="S52" s="1">
        <v>17</v>
      </c>
      <c r="T52" s="1">
        <v>0.52</v>
      </c>
      <c r="W52" s="1">
        <v>21</v>
      </c>
      <c r="X52" s="1">
        <v>25</v>
      </c>
      <c r="AA52" s="1">
        <v>4</v>
      </c>
      <c r="AB52" s="1">
        <v>15</v>
      </c>
      <c r="AD52" s="1">
        <f>Y54*Z54+AC54*AD54</f>
        <v>1.359956</v>
      </c>
      <c r="AE52" s="3"/>
      <c r="AZ52" s="1">
        <f>AV54*AW54+AY54*AZ54</f>
        <v>1.3375</v>
      </c>
      <c r="BC52" s="3"/>
      <c r="BQ52" s="1">
        <v>27</v>
      </c>
      <c r="BR52" s="1">
        <v>0.97</v>
      </c>
      <c r="BU52" s="1">
        <v>5</v>
      </c>
      <c r="BV52" s="1">
        <v>0.16</v>
      </c>
      <c r="BY52" s="1">
        <v>29</v>
      </c>
      <c r="BZ52" s="1">
        <v>26</v>
      </c>
      <c r="CC52" s="1">
        <v>14</v>
      </c>
      <c r="CD52" s="1">
        <v>12</v>
      </c>
      <c r="CF52" s="1">
        <f>CA54*CB54+CE54*CF54</f>
        <v>1.773956</v>
      </c>
      <c r="CG52" s="3"/>
      <c r="DB52" s="1">
        <f>CX54*CY54+DA54*DB54</f>
        <v>1.7035</v>
      </c>
    </row>
    <row r="53" s="1" customFormat="1" spans="1:85">
      <c r="A53" s="3"/>
      <c r="O53" s="1">
        <v>33</v>
      </c>
      <c r="P53" s="1">
        <v>1.28</v>
      </c>
      <c r="S53" s="1">
        <v>19</v>
      </c>
      <c r="T53" s="1">
        <v>0.66</v>
      </c>
      <c r="W53" s="1">
        <v>21</v>
      </c>
      <c r="X53" s="1">
        <v>23</v>
      </c>
      <c r="AA53" s="1">
        <v>10</v>
      </c>
      <c r="AB53" s="1">
        <v>8</v>
      </c>
      <c r="AE53" s="3"/>
      <c r="BC53" s="3"/>
      <c r="BQ53" s="1">
        <v>25</v>
      </c>
      <c r="BR53" s="1">
        <v>1.07</v>
      </c>
      <c r="BU53" s="1">
        <v>6</v>
      </c>
      <c r="BV53" s="1">
        <v>0.19</v>
      </c>
      <c r="BY53" s="1">
        <v>24</v>
      </c>
      <c r="BZ53" s="1">
        <v>28</v>
      </c>
      <c r="CC53" s="1">
        <v>9</v>
      </c>
      <c r="CD53" s="1">
        <v>15</v>
      </c>
      <c r="CG53" s="3"/>
    </row>
    <row r="54" s="1" customFormat="1" spans="1:106">
      <c r="A54" s="3"/>
      <c r="C54" s="1">
        <f t="shared" ref="C54:G54" si="125">C47</f>
        <v>200</v>
      </c>
      <c r="D54" s="1">
        <f t="shared" ref="D54:H54" si="126">D49/C47</f>
        <v>0.0077978</v>
      </c>
      <c r="E54" s="1">
        <f t="shared" si="125"/>
        <v>74</v>
      </c>
      <c r="F54" s="1">
        <f t="shared" si="126"/>
        <v>0.00499405405405405</v>
      </c>
      <c r="G54" s="1">
        <f t="shared" si="125"/>
        <v>265</v>
      </c>
      <c r="H54" s="1">
        <f t="shared" si="126"/>
        <v>0.0171320754716981</v>
      </c>
      <c r="I54" s="1">
        <f t="shared" ref="I54:M54" si="127">I47</f>
        <v>114</v>
      </c>
      <c r="J54" s="1">
        <f t="shared" ref="J54:N54" si="128">J49/I47</f>
        <v>0.0134210526315789</v>
      </c>
      <c r="K54" s="1">
        <f t="shared" si="127"/>
        <v>241</v>
      </c>
      <c r="L54" s="1">
        <f t="shared" si="128"/>
        <v>0.0287533609958506</v>
      </c>
      <c r="M54" s="1">
        <f t="shared" si="127"/>
        <v>84</v>
      </c>
      <c r="N54" s="1">
        <f t="shared" si="128"/>
        <v>0.0239233333333333</v>
      </c>
      <c r="O54" s="1">
        <v>22</v>
      </c>
      <c r="P54" s="1">
        <v>0.77</v>
      </c>
      <c r="Q54" s="1">
        <f>O57</f>
        <v>262</v>
      </c>
      <c r="R54" s="1">
        <f>R49/R48</f>
        <v>0.0370992366412214</v>
      </c>
      <c r="S54" s="1">
        <v>8</v>
      </c>
      <c r="T54" s="1">
        <v>0.26</v>
      </c>
      <c r="U54" s="1">
        <f>S57</f>
        <v>116</v>
      </c>
      <c r="V54" s="1">
        <f>V49/V48</f>
        <v>0.0319827586206897</v>
      </c>
      <c r="W54" s="1">
        <v>23</v>
      </c>
      <c r="X54" s="1">
        <v>22</v>
      </c>
      <c r="Y54" s="1">
        <f>X57/20</f>
        <v>23.05</v>
      </c>
      <c r="Z54" s="1">
        <f>Y49/X57</f>
        <v>0.0450098915401302</v>
      </c>
      <c r="AA54" s="1">
        <v>9</v>
      </c>
      <c r="AB54" s="1">
        <v>6</v>
      </c>
      <c r="AC54" s="1">
        <f>AB57/20</f>
        <v>8.6</v>
      </c>
      <c r="AD54" s="1">
        <f>AC49/AB57</f>
        <v>0.0374974418604651</v>
      </c>
      <c r="AE54" s="3"/>
      <c r="AF54" s="1">
        <f t="shared" ref="AF54:AJ54" si="129">AF47</f>
        <v>223</v>
      </c>
      <c r="AG54" s="1">
        <f t="shared" ref="AG54:AK54" si="130">AG49/AF47</f>
        <v>0.00757650224215247</v>
      </c>
      <c r="AH54" s="1">
        <f t="shared" si="129"/>
        <v>76</v>
      </c>
      <c r="AI54" s="1">
        <f t="shared" si="130"/>
        <v>0.00486263157894737</v>
      </c>
      <c r="AJ54" s="1">
        <f t="shared" si="129"/>
        <v>263</v>
      </c>
      <c r="AK54" s="1">
        <f t="shared" si="130"/>
        <v>0.0169945247148289</v>
      </c>
      <c r="AL54" s="1">
        <f t="shared" ref="AL54:AP54" si="131">AL47</f>
        <v>115</v>
      </c>
      <c r="AM54" s="1">
        <f t="shared" ref="AM54:AQ54" si="132">AM49/AL47</f>
        <v>0.0133005217391304</v>
      </c>
      <c r="AN54" s="1">
        <f t="shared" si="131"/>
        <v>226</v>
      </c>
      <c r="AO54" s="1">
        <f t="shared" si="132"/>
        <v>0.0286263716814159</v>
      </c>
      <c r="AP54" s="1">
        <f t="shared" si="131"/>
        <v>73</v>
      </c>
      <c r="AQ54" s="1">
        <f t="shared" si="132"/>
        <v>0.0238295890410959</v>
      </c>
      <c r="AR54" s="1">
        <f>AR47</f>
        <v>254</v>
      </c>
      <c r="AS54" s="1">
        <f t="shared" ref="AS54:AW54" si="133">AS47/AR47</f>
        <v>0.0369685039370079</v>
      </c>
      <c r="AT54" s="1">
        <f>AT47</f>
        <v>105</v>
      </c>
      <c r="AU54" s="1">
        <f t="shared" si="133"/>
        <v>0.0319047619047619</v>
      </c>
      <c r="AV54" s="1">
        <f>AV47/20</f>
        <v>22.55</v>
      </c>
      <c r="AW54" s="1">
        <f t="shared" si="133"/>
        <v>0.0448780487804878</v>
      </c>
      <c r="AY54" s="1">
        <f>AY47/20</f>
        <v>8.7</v>
      </c>
      <c r="AZ54" s="1">
        <f>AZ47/AY47</f>
        <v>0.0374137931034483</v>
      </c>
      <c r="BC54" s="3"/>
      <c r="BE54" s="1">
        <f t="shared" ref="BE54:BI54" si="134">BE47</f>
        <v>196</v>
      </c>
      <c r="BF54" s="1">
        <f t="shared" ref="BF54:BJ54" si="135">BF49/BE47</f>
        <v>0.00734469387755102</v>
      </c>
      <c r="BG54" s="1">
        <f t="shared" si="134"/>
        <v>82</v>
      </c>
      <c r="BH54" s="1">
        <f t="shared" si="135"/>
        <v>0.00438487804878049</v>
      </c>
      <c r="BI54" s="1">
        <f t="shared" si="134"/>
        <v>183</v>
      </c>
      <c r="BJ54" s="1">
        <f t="shared" si="135"/>
        <v>0.0179234972677596</v>
      </c>
      <c r="BK54" s="1">
        <f t="shared" ref="BK54:BO54" si="136">BK47</f>
        <v>117</v>
      </c>
      <c r="BL54" s="1">
        <f t="shared" ref="BL54:BP54" si="137">BL49/BK47</f>
        <v>0.0138461538461538</v>
      </c>
      <c r="BM54" s="1">
        <f t="shared" si="136"/>
        <v>239</v>
      </c>
      <c r="BN54" s="1">
        <f t="shared" si="137"/>
        <v>0.0298726359832636</v>
      </c>
      <c r="BO54" s="1">
        <f t="shared" si="136"/>
        <v>110</v>
      </c>
      <c r="BP54" s="1">
        <f t="shared" si="137"/>
        <v>0.024996</v>
      </c>
      <c r="BQ54" s="1">
        <v>25</v>
      </c>
      <c r="BR54" s="1">
        <v>1.08</v>
      </c>
      <c r="BS54" s="1">
        <f>BQ57</f>
        <v>255</v>
      </c>
      <c r="BT54" s="1">
        <f>BT49/BT48</f>
        <v>0.0409019607843137</v>
      </c>
      <c r="BU54" s="1">
        <v>8</v>
      </c>
      <c r="BV54" s="1">
        <v>0.25</v>
      </c>
      <c r="BW54" s="1">
        <f>BU57</f>
        <v>91</v>
      </c>
      <c r="BX54" s="1">
        <f>BX49/BX48</f>
        <v>0.0345054945054945</v>
      </c>
      <c r="BY54" s="1">
        <v>26</v>
      </c>
      <c r="BZ54" s="1">
        <v>24</v>
      </c>
      <c r="CA54" s="1">
        <f>BZ57/20</f>
        <v>25.55</v>
      </c>
      <c r="CB54" s="1">
        <f>CA49/BZ57</f>
        <v>0.049001095890411</v>
      </c>
      <c r="CC54" s="1">
        <v>12</v>
      </c>
      <c r="CD54" s="1">
        <v>12</v>
      </c>
      <c r="CE54" s="1">
        <f>CD57/20</f>
        <v>12.35</v>
      </c>
      <c r="CF54" s="1">
        <f>CE49/CD57</f>
        <v>0.0422654251012146</v>
      </c>
      <c r="CG54" s="3"/>
      <c r="CH54" s="1">
        <f t="shared" ref="CH54:CL54" si="138">CH47</f>
        <v>182</v>
      </c>
      <c r="CI54" s="1">
        <f t="shared" ref="CI54:CM54" si="139">CI49/CH47</f>
        <v>0.00725032967032967</v>
      </c>
      <c r="CJ54" s="1">
        <f t="shared" si="138"/>
        <v>87</v>
      </c>
      <c r="CK54" s="1">
        <f t="shared" si="139"/>
        <v>0.00424781609195402</v>
      </c>
      <c r="CL54" s="1">
        <f t="shared" si="138"/>
        <v>224</v>
      </c>
      <c r="CM54" s="1">
        <f t="shared" si="139"/>
        <v>0.0178105357142857</v>
      </c>
      <c r="CN54" s="1">
        <f t="shared" ref="CN54:CR54" si="140">CN47</f>
        <v>99</v>
      </c>
      <c r="CO54" s="1">
        <f t="shared" ref="CO54:CS54" si="141">CO49/CN47</f>
        <v>0.0137329292929293</v>
      </c>
      <c r="CP54" s="1">
        <f t="shared" si="140"/>
        <v>237</v>
      </c>
      <c r="CQ54" s="1">
        <f t="shared" si="141"/>
        <v>0.0297449789029536</v>
      </c>
      <c r="CR54" s="1">
        <f t="shared" si="140"/>
        <v>86</v>
      </c>
      <c r="CS54" s="1">
        <f t="shared" si="141"/>
        <v>0.0248786046511628</v>
      </c>
      <c r="CT54" s="1">
        <f>CT47</f>
        <v>231</v>
      </c>
      <c r="CU54" s="1">
        <f t="shared" ref="CU54:CY54" si="142">CU47/CT47</f>
        <v>0.0407792207792208</v>
      </c>
      <c r="CV54" s="1">
        <f>CV47</f>
        <v>99</v>
      </c>
      <c r="CW54" s="1">
        <f t="shared" si="142"/>
        <v>0.0343434343434343</v>
      </c>
      <c r="CX54" s="1">
        <f>CX47/20</f>
        <v>24.85</v>
      </c>
      <c r="CY54" s="1">
        <f t="shared" si="142"/>
        <v>0.0488732394366197</v>
      </c>
      <c r="DA54" s="1">
        <f>DA47/20</f>
        <v>11.6</v>
      </c>
      <c r="DB54" s="1">
        <f>DB47/DA47</f>
        <v>0.0421551724137931</v>
      </c>
    </row>
    <row r="55" s="1" customFormat="1" spans="1:106">
      <c r="A55" s="3"/>
      <c r="O55" s="1">
        <v>20</v>
      </c>
      <c r="P55" s="1">
        <v>0.72</v>
      </c>
      <c r="S55" s="1">
        <v>7</v>
      </c>
      <c r="T55" s="1">
        <v>0.21</v>
      </c>
      <c r="W55" s="1">
        <v>26</v>
      </c>
      <c r="X55" s="1">
        <v>22</v>
      </c>
      <c r="AA55" s="1">
        <v>13</v>
      </c>
      <c r="AB55" s="1">
        <v>6</v>
      </c>
      <c r="AE55" s="3"/>
      <c r="BC55" s="3"/>
      <c r="BN55" s="1">
        <f>BN54-BJ54</f>
        <v>0.011949138715504</v>
      </c>
      <c r="BP55" s="1">
        <f>BP54-BL54</f>
        <v>0.0111498461538462</v>
      </c>
      <c r="BQ55" s="1">
        <v>26</v>
      </c>
      <c r="BR55" s="1">
        <v>1.08</v>
      </c>
      <c r="BT55" s="1">
        <f>BT54-BN54</f>
        <v>0.0110293248010501</v>
      </c>
      <c r="BU55" s="1">
        <v>11</v>
      </c>
      <c r="BV55" s="1">
        <v>0.39</v>
      </c>
      <c r="BX55" s="1">
        <f>BX54-BP54</f>
        <v>0.00950949450549451</v>
      </c>
      <c r="BY55" s="1">
        <v>24</v>
      </c>
      <c r="BZ55" s="1">
        <v>27</v>
      </c>
      <c r="CB55" s="1">
        <f>CB54-BT54</f>
        <v>0.00809913510609723</v>
      </c>
      <c r="CC55" s="1">
        <v>10</v>
      </c>
      <c r="CD55" s="1">
        <v>12</v>
      </c>
      <c r="CF55" s="1">
        <f>CF54-BX54</f>
        <v>0.00775993059572006</v>
      </c>
      <c r="CG55" s="3"/>
      <c r="CI55" s="1">
        <f>CI54-0</f>
        <v>0.00725032967032967</v>
      </c>
      <c r="CK55" s="1">
        <f>CK54-0</f>
        <v>0.00424781609195402</v>
      </c>
      <c r="CM55" s="1">
        <f t="shared" ref="CM55:CQ55" si="143">CM54-CI54</f>
        <v>0.010560206043956</v>
      </c>
      <c r="CO55" s="1">
        <f t="shared" si="143"/>
        <v>0.00948511320097527</v>
      </c>
      <c r="CQ55" s="1">
        <f t="shared" si="143"/>
        <v>0.0119344431886679</v>
      </c>
      <c r="CS55" s="1">
        <f t="shared" ref="CS55:CW55" si="144">CS54-CO54</f>
        <v>0.0111456753582335</v>
      </c>
      <c r="CU55" s="1">
        <f t="shared" si="144"/>
        <v>0.0110342418762672</v>
      </c>
      <c r="CW55" s="1">
        <f t="shared" si="144"/>
        <v>0.00946482969227155</v>
      </c>
      <c r="CY55" s="1">
        <f>CY54-CU54</f>
        <v>0.00809401865739894</v>
      </c>
      <c r="DB55" s="1">
        <f>DB54-CW54</f>
        <v>0.00781173807035876</v>
      </c>
    </row>
    <row r="56" s="1" customFormat="1" spans="1:85">
      <c r="A56" s="3"/>
      <c r="O56" s="1">
        <v>24</v>
      </c>
      <c r="P56" s="1">
        <v>0.82</v>
      </c>
      <c r="S56" s="1">
        <v>10</v>
      </c>
      <c r="T56" s="1">
        <v>0.32</v>
      </c>
      <c r="W56" s="1">
        <v>27</v>
      </c>
      <c r="X56" s="1">
        <v>23</v>
      </c>
      <c r="AA56" s="1">
        <v>7</v>
      </c>
      <c r="AB56" s="1">
        <v>8</v>
      </c>
      <c r="AE56" s="3"/>
      <c r="BC56" s="3"/>
      <c r="BQ56" s="1">
        <v>26</v>
      </c>
      <c r="BR56" s="1">
        <v>1.09</v>
      </c>
      <c r="BU56" s="1">
        <v>9</v>
      </c>
      <c r="BV56" s="1">
        <v>0.32</v>
      </c>
      <c r="BY56" s="1">
        <v>26</v>
      </c>
      <c r="BZ56" s="1">
        <v>27</v>
      </c>
      <c r="CC56" s="1">
        <v>16</v>
      </c>
      <c r="CD56" s="1">
        <v>9</v>
      </c>
      <c r="CG56" s="3"/>
    </row>
    <row r="57" s="1" customFormat="1" spans="1:85">
      <c r="A57" s="4" t="s">
        <v>11</v>
      </c>
      <c r="O57" s="1">
        <f t="shared" ref="O57:T57" si="145">SUM(O47:O56)</f>
        <v>262</v>
      </c>
      <c r="P57" s="1">
        <f t="shared" si="145"/>
        <v>9.72</v>
      </c>
      <c r="S57" s="1">
        <f t="shared" si="145"/>
        <v>116</v>
      </c>
      <c r="T57" s="1">
        <f t="shared" si="145"/>
        <v>3.71</v>
      </c>
      <c r="X57" s="1">
        <f>SUM(W47:X56)</f>
        <v>461</v>
      </c>
      <c r="AB57" s="1">
        <f>SUM(AA47:AB56)</f>
        <v>172</v>
      </c>
      <c r="AE57" s="4"/>
      <c r="BC57" s="4" t="s">
        <v>11</v>
      </c>
      <c r="BQ57" s="1">
        <f t="shared" ref="BQ57:BV57" si="146">SUM(BQ47:BQ56)</f>
        <v>255</v>
      </c>
      <c r="BR57" s="1">
        <f t="shared" si="146"/>
        <v>10.43</v>
      </c>
      <c r="BU57" s="1">
        <f t="shared" si="146"/>
        <v>91</v>
      </c>
      <c r="BV57" s="1">
        <f t="shared" si="146"/>
        <v>3.14</v>
      </c>
      <c r="BZ57" s="1">
        <f>SUM(BY47:BZ56)</f>
        <v>511</v>
      </c>
      <c r="CD57" s="1">
        <f>SUM(CC47:CD56)</f>
        <v>247</v>
      </c>
      <c r="CG57" s="4"/>
    </row>
    <row r="58" s="1" customFormat="1" spans="1:106">
      <c r="A58" s="3" t="s">
        <v>20</v>
      </c>
      <c r="B58" s="1">
        <v>44</v>
      </c>
      <c r="C58" s="1">
        <v>181</v>
      </c>
      <c r="D58" s="1">
        <v>2.55</v>
      </c>
      <c r="E58" s="1">
        <v>109</v>
      </c>
      <c r="F58" s="1">
        <v>1.65</v>
      </c>
      <c r="G58" s="1">
        <v>195</v>
      </c>
      <c r="H58" s="1">
        <v>3.31</v>
      </c>
      <c r="I58" s="1">
        <v>88</v>
      </c>
      <c r="J58" s="1">
        <v>1.21</v>
      </c>
      <c r="K58" s="1">
        <v>252</v>
      </c>
      <c r="L58" s="1">
        <v>8.34</v>
      </c>
      <c r="M58" s="1">
        <v>98</v>
      </c>
      <c r="N58" s="1">
        <v>3.47</v>
      </c>
      <c r="O58" s="1">
        <v>27</v>
      </c>
      <c r="P58" s="1">
        <v>1.06</v>
      </c>
      <c r="S58" s="1">
        <v>9</v>
      </c>
      <c r="T58" s="1">
        <v>0.28</v>
      </c>
      <c r="W58" s="1">
        <v>22</v>
      </c>
      <c r="X58" s="1">
        <v>22</v>
      </c>
      <c r="Y58" s="1">
        <v>21.78</v>
      </c>
      <c r="AA58" s="1">
        <v>9</v>
      </c>
      <c r="AB58" s="1">
        <v>9</v>
      </c>
      <c r="AC58" s="1">
        <v>7.25</v>
      </c>
      <c r="AE58" s="3"/>
      <c r="AF58" s="1">
        <v>187</v>
      </c>
      <c r="AG58" s="1">
        <v>2.56</v>
      </c>
      <c r="AH58" s="1">
        <v>89</v>
      </c>
      <c r="AI58" s="1">
        <v>1.54</v>
      </c>
      <c r="AJ58" s="1">
        <v>214</v>
      </c>
      <c r="AK58" s="1">
        <v>4.71</v>
      </c>
      <c r="AL58" s="1">
        <v>96</v>
      </c>
      <c r="AM58" s="1">
        <v>2.41</v>
      </c>
      <c r="AN58" s="1">
        <v>226</v>
      </c>
      <c r="AO58" s="1">
        <v>7.57</v>
      </c>
      <c r="AP58" s="1">
        <v>87</v>
      </c>
      <c r="AQ58" s="1">
        <v>3.19</v>
      </c>
      <c r="AR58" s="1">
        <v>253</v>
      </c>
      <c r="AS58" s="1">
        <v>9.43</v>
      </c>
      <c r="AT58" s="1">
        <v>89</v>
      </c>
      <c r="AU58" s="1">
        <v>2.77</v>
      </c>
      <c r="AV58" s="1">
        <v>445</v>
      </c>
      <c r="AW58" s="1">
        <v>20.17</v>
      </c>
      <c r="AY58" s="1">
        <v>167</v>
      </c>
      <c r="AZ58" s="1">
        <v>6.28</v>
      </c>
      <c r="BC58" s="3" t="s">
        <v>21</v>
      </c>
      <c r="BD58" s="1">
        <v>113</v>
      </c>
      <c r="BE58" s="1">
        <v>177</v>
      </c>
      <c r="BF58" s="1">
        <v>2.39</v>
      </c>
      <c r="BG58" s="1">
        <v>126</v>
      </c>
      <c r="BH58" s="1">
        <v>1.65</v>
      </c>
      <c r="BI58" s="1">
        <v>251</v>
      </c>
      <c r="BJ58" s="1">
        <v>4.5</v>
      </c>
      <c r="BK58" s="1">
        <v>115</v>
      </c>
      <c r="BL58" s="1">
        <v>1.59</v>
      </c>
      <c r="BM58" s="1">
        <v>247</v>
      </c>
      <c r="BN58" s="1">
        <v>8.49</v>
      </c>
      <c r="BO58" s="1">
        <v>127</v>
      </c>
      <c r="BP58" s="1">
        <v>4.27</v>
      </c>
      <c r="BQ58" s="1">
        <v>21</v>
      </c>
      <c r="BR58" s="1">
        <v>0.81</v>
      </c>
      <c r="BU58" s="1">
        <v>7</v>
      </c>
      <c r="BV58" s="1">
        <v>0.31</v>
      </c>
      <c r="BY58" s="1">
        <v>27</v>
      </c>
      <c r="BZ58" s="1">
        <v>25</v>
      </c>
      <c r="CA58" s="1">
        <v>26.41</v>
      </c>
      <c r="CC58" s="1">
        <v>13</v>
      </c>
      <c r="CD58" s="1">
        <v>8</v>
      </c>
      <c r="CE58" s="1">
        <v>11.61</v>
      </c>
      <c r="CG58" s="3"/>
      <c r="CH58" s="1">
        <v>174</v>
      </c>
      <c r="CI58" s="1">
        <v>2.35</v>
      </c>
      <c r="CJ58" s="1">
        <v>97</v>
      </c>
      <c r="CK58" s="1">
        <v>1.51</v>
      </c>
      <c r="CL58" s="1">
        <v>228</v>
      </c>
      <c r="CM58" s="1">
        <v>5.16</v>
      </c>
      <c r="CN58" s="1">
        <v>97</v>
      </c>
      <c r="CO58" s="1">
        <v>2.43</v>
      </c>
      <c r="CP58" s="1">
        <v>245</v>
      </c>
      <c r="CQ58" s="1">
        <v>8.4</v>
      </c>
      <c r="CR58" s="1">
        <v>91</v>
      </c>
      <c r="CS58" s="1">
        <v>3.36</v>
      </c>
      <c r="CT58" s="1">
        <v>248</v>
      </c>
      <c r="CU58" s="1">
        <v>10.11</v>
      </c>
      <c r="CV58" s="1">
        <v>127</v>
      </c>
      <c r="CW58" s="1">
        <v>4.37</v>
      </c>
      <c r="CX58" s="1">
        <v>506</v>
      </c>
      <c r="CY58" s="1">
        <v>24.71</v>
      </c>
      <c r="DA58" s="1">
        <v>237</v>
      </c>
      <c r="DB58" s="1">
        <v>9.93</v>
      </c>
    </row>
    <row r="59" s="1" customFormat="1" spans="1:97">
      <c r="A59" s="3"/>
      <c r="D59" s="1">
        <v>1.10044</v>
      </c>
      <c r="F59" s="1">
        <v>1.10044</v>
      </c>
      <c r="L59" s="1">
        <v>1.10044</v>
      </c>
      <c r="N59" s="1">
        <v>1.10044</v>
      </c>
      <c r="O59" s="1">
        <v>25</v>
      </c>
      <c r="P59" s="1">
        <v>0.83</v>
      </c>
      <c r="R59" s="1">
        <f>O68</f>
        <v>253</v>
      </c>
      <c r="S59" s="1">
        <v>7</v>
      </c>
      <c r="T59" s="1">
        <v>0.21</v>
      </c>
      <c r="V59" s="1">
        <f>S68</f>
        <v>70</v>
      </c>
      <c r="W59" s="1">
        <v>20</v>
      </c>
      <c r="X59" s="1">
        <v>21</v>
      </c>
      <c r="Y59" s="1">
        <v>1.10044</v>
      </c>
      <c r="AA59" s="1">
        <v>9</v>
      </c>
      <c r="AB59" s="1">
        <v>8</v>
      </c>
      <c r="AC59" s="1">
        <v>1.10044</v>
      </c>
      <c r="AE59" s="3"/>
      <c r="AG59" s="1">
        <v>1.10044</v>
      </c>
      <c r="AI59" s="1">
        <v>1.10044</v>
      </c>
      <c r="AK59" s="1">
        <v>1.10044</v>
      </c>
      <c r="AM59" s="1">
        <v>1.10044</v>
      </c>
      <c r="AO59" s="1">
        <v>1.10044</v>
      </c>
      <c r="AQ59" s="1">
        <v>1.10044</v>
      </c>
      <c r="BC59" s="3"/>
      <c r="BF59" s="1">
        <v>1.10044</v>
      </c>
      <c r="BH59" s="1">
        <v>1.10044</v>
      </c>
      <c r="BN59" s="1">
        <v>1.10044</v>
      </c>
      <c r="BP59" s="1">
        <v>1.10044</v>
      </c>
      <c r="BQ59" s="1">
        <v>30</v>
      </c>
      <c r="BR59" s="1">
        <v>1.21</v>
      </c>
      <c r="BT59" s="1">
        <f>BQ68</f>
        <v>270</v>
      </c>
      <c r="BU59" s="1">
        <v>15</v>
      </c>
      <c r="BV59" s="1">
        <v>0.48</v>
      </c>
      <c r="BX59" s="1">
        <f>BU68</f>
        <v>137</v>
      </c>
      <c r="BY59" s="1">
        <v>27</v>
      </c>
      <c r="BZ59" s="1">
        <v>31</v>
      </c>
      <c r="CA59" s="1">
        <v>1.10044</v>
      </c>
      <c r="CC59" s="1">
        <v>16</v>
      </c>
      <c r="CD59" s="1">
        <v>8</v>
      </c>
      <c r="CE59" s="1">
        <v>1.10044</v>
      </c>
      <c r="CG59" s="3"/>
      <c r="CI59" s="1">
        <v>1.10044</v>
      </c>
      <c r="CK59" s="1">
        <v>1.10044</v>
      </c>
      <c r="CM59" s="1">
        <v>1.10044</v>
      </c>
      <c r="CO59" s="1">
        <v>1.10044</v>
      </c>
      <c r="CQ59" s="1">
        <v>1.10044</v>
      </c>
      <c r="CS59" s="1">
        <v>1.10044</v>
      </c>
    </row>
    <row r="60" s="1" customFormat="1" spans="1:97">
      <c r="A60" s="3"/>
      <c r="D60" s="1">
        <f>D58-D59</f>
        <v>1.44956</v>
      </c>
      <c r="F60" s="1">
        <f>F58-F59</f>
        <v>0.54956</v>
      </c>
      <c r="H60" s="1">
        <f>H58</f>
        <v>3.31</v>
      </c>
      <c r="J60" s="1">
        <f>J58</f>
        <v>1.21</v>
      </c>
      <c r="L60" s="1">
        <f>L58-L59</f>
        <v>7.23956</v>
      </c>
      <c r="N60" s="1">
        <f>N58-N59</f>
        <v>2.36956</v>
      </c>
      <c r="O60" s="1">
        <v>27</v>
      </c>
      <c r="P60" s="1">
        <v>1.05</v>
      </c>
      <c r="R60" s="1">
        <f>P68</f>
        <v>9.46</v>
      </c>
      <c r="S60" s="1">
        <v>9</v>
      </c>
      <c r="T60" s="1">
        <v>0.28</v>
      </c>
      <c r="V60" s="1">
        <f>T68</f>
        <v>2.19</v>
      </c>
      <c r="W60" s="1">
        <v>24</v>
      </c>
      <c r="X60" s="1">
        <v>24</v>
      </c>
      <c r="Y60" s="1">
        <f>Y58-Y59</f>
        <v>20.67956</v>
      </c>
      <c r="AA60" s="1">
        <v>8</v>
      </c>
      <c r="AB60" s="1">
        <v>6</v>
      </c>
      <c r="AC60" s="1">
        <f>AC58-AC59</f>
        <v>6.14956</v>
      </c>
      <c r="AE60" s="3"/>
      <c r="AG60" s="1">
        <f t="shared" ref="AG60:AK60" si="147">AG58-AG59</f>
        <v>1.45956</v>
      </c>
      <c r="AI60" s="1">
        <f t="shared" si="147"/>
        <v>0.43956</v>
      </c>
      <c r="AK60" s="1">
        <f t="shared" si="147"/>
        <v>3.60956</v>
      </c>
      <c r="AM60" s="1">
        <f t="shared" ref="AM60:AQ60" si="148">AM58-AM59</f>
        <v>1.30956</v>
      </c>
      <c r="AO60" s="1">
        <f t="shared" si="148"/>
        <v>6.46956</v>
      </c>
      <c r="AQ60" s="1">
        <f t="shared" si="148"/>
        <v>2.08956</v>
      </c>
      <c r="BC60" s="3"/>
      <c r="BF60" s="1">
        <f>BF58-BF59</f>
        <v>1.28956</v>
      </c>
      <c r="BH60" s="1">
        <f>BH58-BH59</f>
        <v>0.54956</v>
      </c>
      <c r="BJ60" s="1">
        <f>BJ58</f>
        <v>4.5</v>
      </c>
      <c r="BL60" s="1">
        <f>BL58</f>
        <v>1.59</v>
      </c>
      <c r="BN60" s="1">
        <f>BN58-BN59</f>
        <v>7.38956</v>
      </c>
      <c r="BP60" s="1">
        <f>BP58-BP59</f>
        <v>3.16956</v>
      </c>
      <c r="BQ60" s="1">
        <v>29</v>
      </c>
      <c r="BR60" s="1">
        <v>1.16</v>
      </c>
      <c r="BT60" s="1">
        <f>BR68</f>
        <v>11.04</v>
      </c>
      <c r="BU60" s="1">
        <v>13</v>
      </c>
      <c r="BV60" s="1">
        <v>0.41</v>
      </c>
      <c r="BX60" s="1">
        <f>BV68</f>
        <v>4.73</v>
      </c>
      <c r="BY60" s="1">
        <v>19</v>
      </c>
      <c r="BZ60" s="1">
        <v>28</v>
      </c>
      <c r="CA60" s="1">
        <f>CA58-CA59</f>
        <v>25.30956</v>
      </c>
      <c r="CC60" s="1">
        <v>12</v>
      </c>
      <c r="CD60" s="1">
        <v>12</v>
      </c>
      <c r="CE60" s="1">
        <f>CE58-CE59</f>
        <v>10.50956</v>
      </c>
      <c r="CG60" s="3"/>
      <c r="CI60" s="1">
        <f t="shared" ref="CI60:CM60" si="149">CI58-CI59</f>
        <v>1.24956</v>
      </c>
      <c r="CK60" s="1">
        <f t="shared" si="149"/>
        <v>0.40956</v>
      </c>
      <c r="CM60" s="1">
        <f t="shared" si="149"/>
        <v>4.05956</v>
      </c>
      <c r="CO60" s="1">
        <f t="shared" ref="CO60:CS60" si="150">CO58-CO59</f>
        <v>1.32956</v>
      </c>
      <c r="CQ60" s="1">
        <f t="shared" si="150"/>
        <v>7.29956</v>
      </c>
      <c r="CS60" s="1">
        <f t="shared" si="150"/>
        <v>2.25956</v>
      </c>
    </row>
    <row r="61" s="1" customFormat="1" spans="1:85">
      <c r="A61" s="3"/>
      <c r="O61" s="1">
        <v>26</v>
      </c>
      <c r="P61" s="1">
        <v>0.98</v>
      </c>
      <c r="S61" s="1">
        <v>5</v>
      </c>
      <c r="T61" s="1">
        <v>0.15</v>
      </c>
      <c r="W61" s="1">
        <v>25</v>
      </c>
      <c r="X61" s="1">
        <v>22</v>
      </c>
      <c r="AA61" s="1">
        <v>8</v>
      </c>
      <c r="AB61" s="1">
        <v>7</v>
      </c>
      <c r="AE61" s="3"/>
      <c r="BC61" s="3"/>
      <c r="BQ61" s="1">
        <v>25</v>
      </c>
      <c r="BR61" s="1">
        <v>1.03</v>
      </c>
      <c r="BU61" s="1">
        <v>19</v>
      </c>
      <c r="BV61" s="1">
        <v>0.62</v>
      </c>
      <c r="BY61" s="1">
        <v>24</v>
      </c>
      <c r="BZ61" s="1">
        <v>20</v>
      </c>
      <c r="CC61" s="1">
        <v>10</v>
      </c>
      <c r="CD61" s="1">
        <v>10</v>
      </c>
      <c r="CG61" s="3"/>
    </row>
    <row r="62" s="1" customFormat="1" spans="1:85">
      <c r="A62" s="3"/>
      <c r="O62" s="1">
        <v>31</v>
      </c>
      <c r="P62" s="1">
        <v>1.22</v>
      </c>
      <c r="S62" s="1">
        <v>9</v>
      </c>
      <c r="T62" s="1">
        <v>0.29</v>
      </c>
      <c r="W62" s="1">
        <v>24</v>
      </c>
      <c r="X62" s="1">
        <v>21</v>
      </c>
      <c r="AA62" s="1">
        <v>7</v>
      </c>
      <c r="AB62" s="1">
        <v>9</v>
      </c>
      <c r="AE62" s="3"/>
      <c r="BC62" s="3"/>
      <c r="BQ62" s="1">
        <v>24</v>
      </c>
      <c r="BR62" s="1">
        <v>1.01</v>
      </c>
      <c r="BU62" s="1">
        <v>12</v>
      </c>
      <c r="BV62" s="1">
        <v>0.42</v>
      </c>
      <c r="BY62" s="1">
        <v>20</v>
      </c>
      <c r="BZ62" s="1">
        <v>26</v>
      </c>
      <c r="CC62" s="1">
        <v>17</v>
      </c>
      <c r="CD62" s="1">
        <v>12</v>
      </c>
      <c r="CG62" s="3"/>
    </row>
    <row r="63" s="1" customFormat="1" spans="1:106">
      <c r="A63" s="3"/>
      <c r="O63" s="1">
        <v>17</v>
      </c>
      <c r="P63" s="1">
        <v>0.61</v>
      </c>
      <c r="S63" s="1">
        <v>4</v>
      </c>
      <c r="T63" s="1">
        <v>0.12</v>
      </c>
      <c r="W63" s="1">
        <v>24</v>
      </c>
      <c r="X63" s="1">
        <v>25</v>
      </c>
      <c r="AA63" s="1">
        <v>9</v>
      </c>
      <c r="AB63" s="1">
        <v>8</v>
      </c>
      <c r="AD63" s="1">
        <f>Y65*Z65+AC65*AD65</f>
        <v>1.341456</v>
      </c>
      <c r="AE63" s="3"/>
      <c r="AZ63" s="1">
        <f>AV65*AW65+AY65*AZ65</f>
        <v>1.3225</v>
      </c>
      <c r="BC63" s="3"/>
      <c r="BQ63" s="1">
        <v>28</v>
      </c>
      <c r="BR63" s="1">
        <v>1.15</v>
      </c>
      <c r="BU63" s="1">
        <v>12</v>
      </c>
      <c r="BV63" s="1">
        <v>0.42</v>
      </c>
      <c r="BY63" s="1">
        <v>26</v>
      </c>
      <c r="BZ63" s="1">
        <v>25</v>
      </c>
      <c r="CC63" s="1">
        <v>15</v>
      </c>
      <c r="CD63" s="1">
        <v>15</v>
      </c>
      <c r="CF63" s="1">
        <f>CA65*CB65+CE65*CF65</f>
        <v>1.790956</v>
      </c>
      <c r="CG63" s="3"/>
      <c r="DB63" s="1">
        <f>CX65*CY65+DA65*DB65</f>
        <v>1.732</v>
      </c>
    </row>
    <row r="64" s="1" customFormat="1" spans="1:85">
      <c r="A64" s="3"/>
      <c r="O64" s="1">
        <v>26</v>
      </c>
      <c r="P64" s="1">
        <v>0.95</v>
      </c>
      <c r="S64" s="1">
        <v>8</v>
      </c>
      <c r="T64" s="1">
        <v>0.25</v>
      </c>
      <c r="W64" s="1">
        <v>22</v>
      </c>
      <c r="X64" s="1">
        <v>24</v>
      </c>
      <c r="AA64" s="1">
        <v>9</v>
      </c>
      <c r="AB64" s="1">
        <v>8</v>
      </c>
      <c r="AE64" s="3"/>
      <c r="BC64" s="3"/>
      <c r="BQ64" s="1">
        <v>32</v>
      </c>
      <c r="BR64" s="1">
        <v>1.26</v>
      </c>
      <c r="BU64" s="1">
        <v>18</v>
      </c>
      <c r="BV64" s="1">
        <v>0.55</v>
      </c>
      <c r="BY64" s="1">
        <v>26</v>
      </c>
      <c r="BZ64" s="1">
        <v>28</v>
      </c>
      <c r="CC64" s="1">
        <v>12</v>
      </c>
      <c r="CD64" s="1">
        <v>15</v>
      </c>
      <c r="CG64" s="3"/>
    </row>
    <row r="65" s="1" customFormat="1" spans="1:106">
      <c r="A65" s="3"/>
      <c r="C65" s="1">
        <f t="shared" ref="C65:G65" si="151">C58</f>
        <v>181</v>
      </c>
      <c r="D65" s="1">
        <f t="shared" ref="D65:H65" si="152">D60/C58</f>
        <v>0.00800861878453039</v>
      </c>
      <c r="E65" s="1">
        <f t="shared" si="151"/>
        <v>109</v>
      </c>
      <c r="F65" s="1">
        <f t="shared" si="152"/>
        <v>0.00504183486238532</v>
      </c>
      <c r="G65" s="1">
        <f t="shared" si="151"/>
        <v>195</v>
      </c>
      <c r="H65" s="1">
        <f t="shared" si="152"/>
        <v>0.016974358974359</v>
      </c>
      <c r="I65" s="1">
        <f t="shared" ref="I65:M65" si="153">I58</f>
        <v>88</v>
      </c>
      <c r="J65" s="1">
        <f t="shared" ref="J65:N65" si="154">J60/I58</f>
        <v>0.01375</v>
      </c>
      <c r="K65" s="1">
        <f t="shared" si="153"/>
        <v>252</v>
      </c>
      <c r="L65" s="1">
        <f t="shared" si="154"/>
        <v>0.0287284126984127</v>
      </c>
      <c r="M65" s="1">
        <f t="shared" si="153"/>
        <v>98</v>
      </c>
      <c r="N65" s="1">
        <f t="shared" si="154"/>
        <v>0.0241791836734694</v>
      </c>
      <c r="O65" s="1">
        <v>22</v>
      </c>
      <c r="P65" s="1">
        <v>0.81</v>
      </c>
      <c r="Q65" s="1">
        <f>O68</f>
        <v>253</v>
      </c>
      <c r="R65" s="1">
        <f>R60/R59</f>
        <v>0.0373913043478261</v>
      </c>
      <c r="S65" s="1">
        <v>4</v>
      </c>
      <c r="T65" s="1">
        <v>0.13</v>
      </c>
      <c r="U65" s="1">
        <f>S68</f>
        <v>70</v>
      </c>
      <c r="V65" s="1">
        <f>V60/V59</f>
        <v>0.0312857142857143</v>
      </c>
      <c r="W65" s="1">
        <v>23</v>
      </c>
      <c r="X65" s="1">
        <v>19</v>
      </c>
      <c r="Y65" s="1">
        <f>X68/20</f>
        <v>22.75</v>
      </c>
      <c r="Z65" s="1">
        <f>Y60/X68</f>
        <v>0.0454495824175824</v>
      </c>
      <c r="AA65" s="1">
        <v>9</v>
      </c>
      <c r="AB65" s="1">
        <v>7</v>
      </c>
      <c r="AC65" s="1">
        <f>AB68/20</f>
        <v>8.15</v>
      </c>
      <c r="AD65" s="1">
        <f>AC60/AB68</f>
        <v>0.0377273619631902</v>
      </c>
      <c r="AE65" s="3"/>
      <c r="AF65" s="1">
        <f t="shared" ref="AF65:AJ65" si="155">AF58</f>
        <v>187</v>
      </c>
      <c r="AG65" s="1">
        <f t="shared" ref="AG65:AK65" si="156">AG60/AF58</f>
        <v>0.00780513368983957</v>
      </c>
      <c r="AH65" s="1">
        <f t="shared" si="155"/>
        <v>89</v>
      </c>
      <c r="AI65" s="1">
        <f t="shared" si="156"/>
        <v>0.00493887640449438</v>
      </c>
      <c r="AJ65" s="1">
        <f t="shared" si="155"/>
        <v>214</v>
      </c>
      <c r="AK65" s="1">
        <f t="shared" si="156"/>
        <v>0.0168671028037383</v>
      </c>
      <c r="AL65" s="1">
        <f t="shared" ref="AL65:AP65" si="157">AL58</f>
        <v>96</v>
      </c>
      <c r="AM65" s="1">
        <f t="shared" ref="AM65:AQ65" si="158">AM60/AL58</f>
        <v>0.01364125</v>
      </c>
      <c r="AN65" s="1">
        <f t="shared" si="157"/>
        <v>226</v>
      </c>
      <c r="AO65" s="1">
        <f t="shared" si="158"/>
        <v>0.0286263716814159</v>
      </c>
      <c r="AP65" s="1">
        <f t="shared" si="157"/>
        <v>87</v>
      </c>
      <c r="AQ65" s="1">
        <f t="shared" si="158"/>
        <v>0.0240179310344828</v>
      </c>
      <c r="AR65" s="1">
        <f>AR58</f>
        <v>253</v>
      </c>
      <c r="AS65" s="1">
        <f t="shared" ref="AS65:AW65" si="159">AS58/AR58</f>
        <v>0.0372727272727273</v>
      </c>
      <c r="AT65" s="1">
        <f>AT58</f>
        <v>89</v>
      </c>
      <c r="AU65" s="1">
        <f t="shared" si="159"/>
        <v>0.031123595505618</v>
      </c>
      <c r="AV65" s="1">
        <f>AV58/20</f>
        <v>22.25</v>
      </c>
      <c r="AW65" s="1">
        <f t="shared" si="159"/>
        <v>0.0453258426966292</v>
      </c>
      <c r="AY65" s="1">
        <f>AY58/20</f>
        <v>8.35</v>
      </c>
      <c r="AZ65" s="1">
        <f>AZ58/AY58</f>
        <v>0.0376047904191617</v>
      </c>
      <c r="BC65" s="3"/>
      <c r="BE65" s="1">
        <f t="shared" ref="BE65:BI65" si="160">BE58</f>
        <v>177</v>
      </c>
      <c r="BF65" s="1">
        <f t="shared" ref="BF65:BJ65" si="161">BF60/BE58</f>
        <v>0.00728564971751412</v>
      </c>
      <c r="BG65" s="1">
        <f t="shared" si="160"/>
        <v>126</v>
      </c>
      <c r="BH65" s="1">
        <f t="shared" si="161"/>
        <v>0.0043615873015873</v>
      </c>
      <c r="BI65" s="1">
        <f t="shared" si="160"/>
        <v>251</v>
      </c>
      <c r="BJ65" s="1">
        <f t="shared" si="161"/>
        <v>0.0179282868525896</v>
      </c>
      <c r="BK65" s="1">
        <f t="shared" ref="BK65:BO65" si="162">BK58</f>
        <v>115</v>
      </c>
      <c r="BL65" s="1">
        <f t="shared" ref="BL65:BP65" si="163">BL60/BK58</f>
        <v>0.0138260869565217</v>
      </c>
      <c r="BM65" s="1">
        <f t="shared" si="162"/>
        <v>247</v>
      </c>
      <c r="BN65" s="1">
        <f t="shared" si="163"/>
        <v>0.0299172469635628</v>
      </c>
      <c r="BO65" s="1">
        <f t="shared" si="162"/>
        <v>127</v>
      </c>
      <c r="BP65" s="1">
        <f t="shared" si="163"/>
        <v>0.0249571653543307</v>
      </c>
      <c r="BQ65" s="1">
        <v>29</v>
      </c>
      <c r="BR65" s="1">
        <v>1.18</v>
      </c>
      <c r="BS65" s="1">
        <f>BQ68</f>
        <v>270</v>
      </c>
      <c r="BT65" s="1">
        <f>BT60/BT59</f>
        <v>0.0408888888888889</v>
      </c>
      <c r="BU65" s="1">
        <v>19</v>
      </c>
      <c r="BV65" s="1">
        <v>0.61</v>
      </c>
      <c r="BW65" s="1">
        <f>BU68</f>
        <v>137</v>
      </c>
      <c r="BX65" s="1">
        <f>BX60/BX59</f>
        <v>0.0345255474452555</v>
      </c>
      <c r="BY65" s="1">
        <v>27</v>
      </c>
      <c r="BZ65" s="1">
        <v>29</v>
      </c>
      <c r="CA65" s="1">
        <f>BZ68/20</f>
        <v>25.85</v>
      </c>
      <c r="CB65" s="1">
        <f>CA60/BZ68</f>
        <v>0.0489546615087041</v>
      </c>
      <c r="CC65" s="1">
        <v>12</v>
      </c>
      <c r="CD65" s="1">
        <v>12</v>
      </c>
      <c r="CE65" s="1">
        <f>CD68/20</f>
        <v>12.5</v>
      </c>
      <c r="CF65" s="1">
        <f>CE60/CD68</f>
        <v>0.04203824</v>
      </c>
      <c r="CG65" s="3"/>
      <c r="CH65" s="1">
        <f t="shared" ref="CH65:CL65" si="164">CH58</f>
        <v>174</v>
      </c>
      <c r="CI65" s="1">
        <f t="shared" ref="CI65:CM65" si="165">CI60/CH58</f>
        <v>0.00718137931034483</v>
      </c>
      <c r="CJ65" s="1">
        <f t="shared" si="164"/>
        <v>97</v>
      </c>
      <c r="CK65" s="1">
        <f t="shared" si="165"/>
        <v>0.00422226804123711</v>
      </c>
      <c r="CL65" s="1">
        <f t="shared" si="164"/>
        <v>228</v>
      </c>
      <c r="CM65" s="1">
        <f t="shared" si="165"/>
        <v>0.0178050877192982</v>
      </c>
      <c r="CN65" s="1">
        <f t="shared" ref="CN65:CR65" si="166">CN58</f>
        <v>97</v>
      </c>
      <c r="CO65" s="1">
        <f t="shared" ref="CO65:CS65" si="167">CO60/CN58</f>
        <v>0.0137068041237113</v>
      </c>
      <c r="CP65" s="1">
        <f t="shared" si="166"/>
        <v>245</v>
      </c>
      <c r="CQ65" s="1">
        <f t="shared" si="167"/>
        <v>0.0297941224489796</v>
      </c>
      <c r="CR65" s="1">
        <f t="shared" si="166"/>
        <v>91</v>
      </c>
      <c r="CS65" s="1">
        <f t="shared" si="167"/>
        <v>0.0248303296703297</v>
      </c>
      <c r="CT65" s="1">
        <f>CT58</f>
        <v>248</v>
      </c>
      <c r="CU65" s="1">
        <f t="shared" ref="CU65:CY65" si="168">CU58/CT58</f>
        <v>0.0407661290322581</v>
      </c>
      <c r="CV65" s="1">
        <f>CV58</f>
        <v>127</v>
      </c>
      <c r="CW65" s="1">
        <f t="shared" si="168"/>
        <v>0.0344094488188976</v>
      </c>
      <c r="CX65" s="1">
        <f>CX58/20</f>
        <v>25.3</v>
      </c>
      <c r="CY65" s="1">
        <f t="shared" si="168"/>
        <v>0.0488339920948617</v>
      </c>
      <c r="DA65" s="1">
        <f>DA58/20</f>
        <v>11.85</v>
      </c>
      <c r="DB65" s="1">
        <f>DB58/DA58</f>
        <v>0.0418987341772152</v>
      </c>
    </row>
    <row r="66" s="1" customFormat="1" spans="1:106">
      <c r="A66" s="3"/>
      <c r="O66" s="1">
        <v>26</v>
      </c>
      <c r="P66" s="1">
        <v>0.97</v>
      </c>
      <c r="S66" s="1">
        <v>9</v>
      </c>
      <c r="T66" s="1">
        <v>0.31</v>
      </c>
      <c r="W66" s="1">
        <v>21</v>
      </c>
      <c r="X66" s="1">
        <v>19</v>
      </c>
      <c r="AA66" s="1">
        <v>11</v>
      </c>
      <c r="AB66" s="1">
        <v>6</v>
      </c>
      <c r="AE66" s="3"/>
      <c r="BC66" s="3"/>
      <c r="BN66" s="1">
        <f>BN65-BJ65</f>
        <v>0.0119889601109731</v>
      </c>
      <c r="BP66" s="1">
        <f>BP65-BL65</f>
        <v>0.011131078397809</v>
      </c>
      <c r="BQ66" s="1">
        <v>26</v>
      </c>
      <c r="BR66" s="1">
        <v>1.11</v>
      </c>
      <c r="BT66" s="1">
        <f>BT65-BN65</f>
        <v>0.0109716419253261</v>
      </c>
      <c r="BU66" s="1">
        <v>8</v>
      </c>
      <c r="BV66" s="1">
        <v>0.36</v>
      </c>
      <c r="BX66" s="1">
        <f>BX65-BP65</f>
        <v>0.00956838209092476</v>
      </c>
      <c r="BY66" s="1">
        <v>24</v>
      </c>
      <c r="BZ66" s="1">
        <v>23</v>
      </c>
      <c r="CB66" s="1">
        <f>CB65-BT65</f>
        <v>0.00806577261981518</v>
      </c>
      <c r="CC66" s="1">
        <v>8</v>
      </c>
      <c r="CD66" s="1">
        <v>13</v>
      </c>
      <c r="CF66" s="1">
        <f>CF65-BX65</f>
        <v>0.00751269255474453</v>
      </c>
      <c r="CG66" s="3"/>
      <c r="CI66" s="1">
        <f>CI65-0</f>
        <v>0.00718137931034483</v>
      </c>
      <c r="CK66" s="1">
        <f>CK65-0</f>
        <v>0.00422226804123711</v>
      </c>
      <c r="CM66" s="1">
        <f t="shared" ref="CM66:CQ66" si="169">CM65-CI65</f>
        <v>0.0106237084089534</v>
      </c>
      <c r="CO66" s="1">
        <f t="shared" si="169"/>
        <v>0.00948453608247423</v>
      </c>
      <c r="CQ66" s="1">
        <f t="shared" si="169"/>
        <v>0.0119890347296813</v>
      </c>
      <c r="CS66" s="1">
        <f t="shared" ref="CS66:CW66" si="170">CS65-CO65</f>
        <v>0.0111235255466183</v>
      </c>
      <c r="CU66" s="1">
        <f t="shared" si="170"/>
        <v>0.0109720065832785</v>
      </c>
      <c r="CW66" s="1">
        <f t="shared" si="170"/>
        <v>0.00957911914856797</v>
      </c>
      <c r="CY66" s="1">
        <f>CY65-CU65</f>
        <v>0.0080678630626036</v>
      </c>
      <c r="DB66" s="1">
        <f>DB65-CW65</f>
        <v>0.00748928535831755</v>
      </c>
    </row>
    <row r="67" s="1" customFormat="1" spans="1:85">
      <c r="A67" s="3"/>
      <c r="O67" s="1">
        <v>26</v>
      </c>
      <c r="P67" s="1">
        <v>0.98</v>
      </c>
      <c r="S67" s="1">
        <v>6</v>
      </c>
      <c r="T67" s="1">
        <v>0.17</v>
      </c>
      <c r="W67" s="1">
        <v>21</v>
      </c>
      <c r="X67" s="1">
        <v>32</v>
      </c>
      <c r="AA67" s="1">
        <v>8</v>
      </c>
      <c r="AB67" s="1">
        <v>8</v>
      </c>
      <c r="AE67" s="3"/>
      <c r="BC67" s="3"/>
      <c r="BQ67" s="1">
        <v>26</v>
      </c>
      <c r="BR67" s="1">
        <v>1.12</v>
      </c>
      <c r="BU67" s="1">
        <v>14</v>
      </c>
      <c r="BV67" s="1">
        <v>0.55</v>
      </c>
      <c r="BY67" s="1">
        <v>24</v>
      </c>
      <c r="BZ67" s="1">
        <v>38</v>
      </c>
      <c r="CC67" s="1">
        <v>12</v>
      </c>
      <c r="CD67" s="1">
        <v>18</v>
      </c>
      <c r="CG67" s="3"/>
    </row>
    <row r="68" s="1" customFormat="1" spans="1:106">
      <c r="A68" s="4" t="s">
        <v>11</v>
      </c>
      <c r="D68" s="4">
        <f t="shared" ref="D68:H68" si="171">AVERAGE(D43,D54,D65)</f>
        <v>0.00790302848373235</v>
      </c>
      <c r="E68" s="4"/>
      <c r="F68" s="4">
        <f t="shared" si="171"/>
        <v>0.00508605388123737</v>
      </c>
      <c r="G68" s="4"/>
      <c r="H68" s="4">
        <f t="shared" si="171"/>
        <v>0.0170450019582095</v>
      </c>
      <c r="I68" s="4"/>
      <c r="J68" s="4">
        <f t="shared" ref="J68:N68" si="172">AVERAGE(J43,J54,J65)</f>
        <v>0.0134672739541161</v>
      </c>
      <c r="K68" s="4"/>
      <c r="L68" s="4">
        <f t="shared" si="172"/>
        <v>0.0286812066160365</v>
      </c>
      <c r="M68" s="4"/>
      <c r="N68" s="4">
        <f t="shared" si="172"/>
        <v>0.0240465532879819</v>
      </c>
      <c r="O68" s="4">
        <f t="shared" ref="O68:T68" si="173">SUM(O58:O67)</f>
        <v>253</v>
      </c>
      <c r="P68" s="4">
        <f t="shared" si="173"/>
        <v>9.46</v>
      </c>
      <c r="Q68" s="4"/>
      <c r="R68" s="4">
        <f>AVERAGE(R43,R54,R65)</f>
        <v>0.0372050015027869</v>
      </c>
      <c r="S68" s="4">
        <f t="shared" si="173"/>
        <v>70</v>
      </c>
      <c r="T68" s="4">
        <f t="shared" si="173"/>
        <v>2.19</v>
      </c>
      <c r="U68" s="4"/>
      <c r="V68" s="4">
        <f t="shared" ref="V68:Z68" si="174">AVERAGE(V43,V54,V65)</f>
        <v>0.0317048755841859</v>
      </c>
      <c r="W68" s="4"/>
      <c r="X68" s="4">
        <f>SUM(W58:X67)</f>
        <v>455</v>
      </c>
      <c r="Y68" s="4">
        <f t="shared" si="174"/>
        <v>22.7833333333333</v>
      </c>
      <c r="Z68" s="4">
        <f t="shared" si="174"/>
        <v>0.0452378290871607</v>
      </c>
      <c r="AA68" s="4"/>
      <c r="AB68" s="4">
        <f>SUM(AA58:AB67)</f>
        <v>163</v>
      </c>
      <c r="AC68" s="4">
        <f t="shared" ref="AC68:AG68" si="175">AVERAGE(AC43,AC54,AC65)</f>
        <v>8.55</v>
      </c>
      <c r="AD68" s="4">
        <f t="shared" si="175"/>
        <v>0.0377332866678102</v>
      </c>
      <c r="AE68" s="4"/>
      <c r="AG68" s="4">
        <f t="shared" si="175"/>
        <v>0.00769269625406024</v>
      </c>
      <c r="AH68" s="4"/>
      <c r="AI68" s="4">
        <f t="shared" ref="AI68:AM68" si="176">AVERAGE(AI43,AI54,AI65)</f>
        <v>0.0049513072588484</v>
      </c>
      <c r="AJ68" s="4"/>
      <c r="AK68" s="4">
        <f t="shared" si="176"/>
        <v>0.0169240140883703</v>
      </c>
      <c r="AL68" s="4"/>
      <c r="AM68" s="4">
        <f t="shared" si="176"/>
        <v>0.0133611282141187</v>
      </c>
      <c r="AN68" s="4"/>
      <c r="AO68" s="4">
        <f t="shared" ref="AO68:AS68" si="177">AVERAGE(AO43,AO54,AO65)</f>
        <v>0.0285653531416693</v>
      </c>
      <c r="AP68" s="4"/>
      <c r="AQ68" s="4">
        <f t="shared" si="177"/>
        <v>0.0239296996743157</v>
      </c>
      <c r="AR68" s="4"/>
      <c r="AS68" s="4">
        <f t="shared" si="177"/>
        <v>0.0370771741572904</v>
      </c>
      <c r="AT68" s="4"/>
      <c r="AU68" s="4">
        <f t="shared" ref="AU68:AW68" si="178">AVERAGE(AU43,AU54,AU65)</f>
        <v>0.0315717014661106</v>
      </c>
      <c r="AV68" s="4">
        <f t="shared" si="178"/>
        <v>22.5166666666667</v>
      </c>
      <c r="AW68" s="4">
        <f t="shared" si="178"/>
        <v>0.0451082568659987</v>
      </c>
      <c r="AX68" s="4"/>
      <c r="AY68" s="4">
        <f>AVERAGE(AY43,AY54,AY65)</f>
        <v>8.48333333333333</v>
      </c>
      <c r="AZ68" s="4">
        <f>AVERAGE(AZ43,AZ54,AZ65)</f>
        <v>0.0376252421265843</v>
      </c>
      <c r="BC68" s="4" t="s">
        <v>11</v>
      </c>
      <c r="BF68" s="4">
        <f t="shared" ref="BF68:BJ68" si="179">AVERAGE(BF43,BF54,BF65)</f>
        <v>0.00734247008724394</v>
      </c>
      <c r="BG68" s="4"/>
      <c r="BH68" s="4">
        <f t="shared" si="179"/>
        <v>0.00437466653231438</v>
      </c>
      <c r="BI68" s="4"/>
      <c r="BJ68" s="4">
        <f t="shared" si="179"/>
        <v>0.0179056508865583</v>
      </c>
      <c r="BK68" s="4"/>
      <c r="BL68" s="4">
        <f t="shared" ref="BL68:BP68" si="180">AVERAGE(BL43,BL54,BL65)</f>
        <v>0.0138098220787339</v>
      </c>
      <c r="BM68" s="4"/>
      <c r="BN68" s="4">
        <f t="shared" si="180"/>
        <v>0.0298456653058459</v>
      </c>
      <c r="BO68" s="4"/>
      <c r="BP68" s="4">
        <f t="shared" si="180"/>
        <v>0.024966434656064</v>
      </c>
      <c r="BQ68" s="4">
        <f t="shared" ref="BQ68:BV68" si="181">SUM(BQ58:BQ67)</f>
        <v>270</v>
      </c>
      <c r="BR68" s="4">
        <f t="shared" si="181"/>
        <v>11.04</v>
      </c>
      <c r="BS68" s="4"/>
      <c r="BT68" s="4">
        <f>AVERAGE(BT43,BT54,BT65)</f>
        <v>0.0408954573537541</v>
      </c>
      <c r="BU68" s="4">
        <f t="shared" si="181"/>
        <v>137</v>
      </c>
      <c r="BV68" s="4">
        <f t="shared" si="181"/>
        <v>4.73</v>
      </c>
      <c r="BW68" s="4"/>
      <c r="BX68" s="4">
        <f t="shared" ref="BX68:CB68" si="182">AVERAGE(BX43,BX54,BX65)</f>
        <v>0.0343846163227646</v>
      </c>
      <c r="BY68" s="4"/>
      <c r="BZ68" s="4">
        <f>SUM(BY58:BZ67)</f>
        <v>517</v>
      </c>
      <c r="CA68" s="4">
        <f t="shared" si="182"/>
        <v>25.7333333333333</v>
      </c>
      <c r="CB68" s="4">
        <f t="shared" si="182"/>
        <v>0.0490469837325216</v>
      </c>
      <c r="CC68" s="4"/>
      <c r="CD68" s="4">
        <f>SUM(CC58:CD67)</f>
        <v>250</v>
      </c>
      <c r="CE68" s="4">
        <f t="shared" ref="CE68:CI68" si="183">AVERAGE(CE43,CE54,CE65)</f>
        <v>12.35</v>
      </c>
      <c r="CF68" s="4">
        <f t="shared" si="183"/>
        <v>0.0421170140501316</v>
      </c>
      <c r="CG68" s="4"/>
      <c r="CH68" s="4"/>
      <c r="CI68" s="4">
        <f t="shared" si="183"/>
        <v>0.00724482115723082</v>
      </c>
      <c r="CJ68" s="4"/>
      <c r="CK68" s="4">
        <f t="shared" ref="CK68:CO68" si="184">AVERAGE(CK43,CK54,CK65)</f>
        <v>0.00425576447850557</v>
      </c>
      <c r="CL68" s="4"/>
      <c r="CM68" s="4">
        <f t="shared" si="184"/>
        <v>0.0177816892926761</v>
      </c>
      <c r="CN68" s="4"/>
      <c r="CO68" s="4">
        <f t="shared" si="184"/>
        <v>0.0136964496004187</v>
      </c>
      <c r="CP68" s="4"/>
      <c r="CQ68" s="4">
        <f t="shared" ref="CQ68:CU68" si="185">AVERAGE(CQ43,CQ54,CQ65)</f>
        <v>0.0297271967469407</v>
      </c>
      <c r="CR68" s="4"/>
      <c r="CS68" s="4">
        <f t="shared" si="185"/>
        <v>0.0248334542976403</v>
      </c>
      <c r="CT68" s="4"/>
      <c r="CU68" s="4">
        <f t="shared" si="185"/>
        <v>0.0407782744985631</v>
      </c>
      <c r="CV68" s="4"/>
      <c r="CW68" s="4">
        <f t="shared" ref="CW68:CY68" si="186">AVERAGE(CW43,CW54,CW65)</f>
        <v>0.0342631934700128</v>
      </c>
      <c r="CX68" s="4">
        <f t="shared" si="186"/>
        <v>25.0833333333333</v>
      </c>
      <c r="CY68" s="4">
        <f t="shared" si="186"/>
        <v>0.0489236588504672</v>
      </c>
      <c r="CZ68" s="4"/>
      <c r="DA68" s="4">
        <f>AVERAGE(DA43,DA54,DA65)</f>
        <v>11.6333333333333</v>
      </c>
      <c r="DB68" s="4">
        <f>AVERAGE(DB43,DB54,DB65)</f>
        <v>0.041991767990307</v>
      </c>
    </row>
    <row r="69" s="1" customFormat="1" spans="1:106">
      <c r="A69" s="3" t="s">
        <v>22</v>
      </c>
      <c r="B69" s="1">
        <v>39</v>
      </c>
      <c r="C69" s="1">
        <v>215</v>
      </c>
      <c r="D69" s="1">
        <v>2.87</v>
      </c>
      <c r="E69" s="1">
        <v>75</v>
      </c>
      <c r="F69" s="1">
        <v>1.53</v>
      </c>
      <c r="G69" s="1">
        <v>223</v>
      </c>
      <c r="H69" s="1">
        <v>3.84</v>
      </c>
      <c r="I69" s="1">
        <v>127</v>
      </c>
      <c r="J69" s="1">
        <v>1.73</v>
      </c>
      <c r="K69" s="1">
        <v>179</v>
      </c>
      <c r="L69" s="1">
        <v>6.06</v>
      </c>
      <c r="M69" s="1">
        <v>35</v>
      </c>
      <c r="N69" s="1">
        <v>1.89</v>
      </c>
      <c r="O69" s="1">
        <v>23</v>
      </c>
      <c r="P69" s="1">
        <v>0.72</v>
      </c>
      <c r="S69" s="1">
        <v>7</v>
      </c>
      <c r="T69" s="1">
        <v>0.21</v>
      </c>
      <c r="W69" s="1">
        <v>21</v>
      </c>
      <c r="X69" s="1">
        <v>28</v>
      </c>
      <c r="Y69" s="1">
        <v>19.57</v>
      </c>
      <c r="AA69" s="1">
        <v>9</v>
      </c>
      <c r="AB69" s="1">
        <v>8</v>
      </c>
      <c r="AC69" s="1">
        <v>6.22</v>
      </c>
      <c r="AE69" s="3"/>
      <c r="AF69" s="1">
        <v>236</v>
      </c>
      <c r="AG69" s="1">
        <v>2.99</v>
      </c>
      <c r="AH69" s="1">
        <v>101</v>
      </c>
      <c r="AI69" s="1">
        <v>1.67</v>
      </c>
      <c r="AJ69" s="1">
        <v>237</v>
      </c>
      <c r="AK69" s="1">
        <v>5.15</v>
      </c>
      <c r="AL69" s="1">
        <v>108</v>
      </c>
      <c r="AM69" s="1">
        <v>2.56</v>
      </c>
      <c r="AN69" s="1">
        <v>186</v>
      </c>
      <c r="AO69" s="1">
        <v>6.23</v>
      </c>
      <c r="AP69" s="1">
        <v>82</v>
      </c>
      <c r="AQ69" s="1">
        <v>2.94</v>
      </c>
      <c r="AR69" s="1">
        <v>247</v>
      </c>
      <c r="AS69" s="1">
        <v>8.88</v>
      </c>
      <c r="AT69" s="1">
        <v>86</v>
      </c>
      <c r="AU69" s="1">
        <v>2.51</v>
      </c>
      <c r="AV69" s="1">
        <v>428</v>
      </c>
      <c r="AW69" s="1">
        <v>18.33</v>
      </c>
      <c r="AY69" s="1">
        <v>145</v>
      </c>
      <c r="AZ69" s="1">
        <v>4.83</v>
      </c>
      <c r="BC69" s="3" t="s">
        <v>23</v>
      </c>
      <c r="BD69" s="1">
        <v>108</v>
      </c>
      <c r="BE69" s="1">
        <v>122</v>
      </c>
      <c r="BF69" s="1">
        <v>2.03</v>
      </c>
      <c r="BG69" s="1">
        <v>98</v>
      </c>
      <c r="BH69" s="1">
        <v>1.55</v>
      </c>
      <c r="BI69" s="1">
        <v>263</v>
      </c>
      <c r="BJ69" s="1">
        <v>4.69</v>
      </c>
      <c r="BK69" s="1">
        <v>143</v>
      </c>
      <c r="BL69" s="1">
        <v>1.96</v>
      </c>
      <c r="BM69" s="1">
        <v>246</v>
      </c>
      <c r="BN69" s="1">
        <v>8.32</v>
      </c>
      <c r="BO69" s="1">
        <v>122</v>
      </c>
      <c r="BP69" s="1">
        <v>4.09</v>
      </c>
      <c r="BQ69" s="1">
        <v>19</v>
      </c>
      <c r="BR69" s="1">
        <v>0.81</v>
      </c>
      <c r="BU69" s="1">
        <v>5</v>
      </c>
      <c r="BV69" s="1">
        <v>0.18</v>
      </c>
      <c r="BY69" s="1">
        <v>26</v>
      </c>
      <c r="BZ69" s="1">
        <v>27</v>
      </c>
      <c r="CA69" s="1">
        <v>24.51</v>
      </c>
      <c r="CC69" s="1">
        <v>15</v>
      </c>
      <c r="CD69" s="1">
        <v>11</v>
      </c>
      <c r="CE69" s="1">
        <v>10.81</v>
      </c>
      <c r="CG69" s="3"/>
      <c r="CH69" s="1">
        <v>173</v>
      </c>
      <c r="CI69" s="1">
        <v>2.41</v>
      </c>
      <c r="CJ69" s="1">
        <v>95</v>
      </c>
      <c r="CK69" s="1">
        <v>1.52</v>
      </c>
      <c r="CL69" s="1">
        <v>205</v>
      </c>
      <c r="CM69" s="1">
        <v>4.73</v>
      </c>
      <c r="CN69" s="1">
        <v>93</v>
      </c>
      <c r="CO69" s="1">
        <v>2.36</v>
      </c>
      <c r="CP69" s="1">
        <v>221</v>
      </c>
      <c r="CQ69" s="1">
        <v>7.56</v>
      </c>
      <c r="CR69" s="1">
        <v>107</v>
      </c>
      <c r="CS69" s="1">
        <v>3.71</v>
      </c>
      <c r="CT69" s="1">
        <v>200</v>
      </c>
      <c r="CU69" s="1">
        <v>8.03</v>
      </c>
      <c r="CV69" s="1">
        <v>115</v>
      </c>
      <c r="CW69" s="1">
        <v>3.81</v>
      </c>
      <c r="CX69" s="1">
        <v>482</v>
      </c>
      <c r="CY69" s="1">
        <v>22.78</v>
      </c>
      <c r="DA69" s="1">
        <v>227</v>
      </c>
      <c r="DB69" s="1">
        <v>9.08</v>
      </c>
    </row>
    <row r="70" s="1" customFormat="1" spans="1:97">
      <c r="A70" s="3"/>
      <c r="D70" s="1">
        <v>1.10044</v>
      </c>
      <c r="F70" s="1">
        <v>1.10044</v>
      </c>
      <c r="L70" s="1">
        <v>1.10044</v>
      </c>
      <c r="N70" s="1">
        <v>1.10044</v>
      </c>
      <c r="O70" s="1">
        <v>29</v>
      </c>
      <c r="P70" s="1">
        <v>1.08</v>
      </c>
      <c r="R70" s="1">
        <f>O79</f>
        <v>249</v>
      </c>
      <c r="S70" s="1">
        <v>9</v>
      </c>
      <c r="T70" s="1">
        <v>0.27</v>
      </c>
      <c r="V70" s="1">
        <f>S79</f>
        <v>78</v>
      </c>
      <c r="W70" s="1">
        <v>21</v>
      </c>
      <c r="X70" s="1">
        <v>22</v>
      </c>
      <c r="Y70" s="1">
        <v>1.10044</v>
      </c>
      <c r="AA70" s="1">
        <v>8</v>
      </c>
      <c r="AB70" s="1">
        <v>5</v>
      </c>
      <c r="AC70" s="1">
        <v>1.10044</v>
      </c>
      <c r="AE70" s="3"/>
      <c r="AG70" s="1">
        <v>1.10044</v>
      </c>
      <c r="AI70" s="1">
        <v>1.10044</v>
      </c>
      <c r="AK70" s="1">
        <v>1.10044</v>
      </c>
      <c r="AM70" s="1">
        <v>1.10044</v>
      </c>
      <c r="AO70" s="1">
        <v>1.10044</v>
      </c>
      <c r="AQ70" s="1">
        <v>1.10044</v>
      </c>
      <c r="BC70" s="3"/>
      <c r="BF70" s="1">
        <v>1.10044</v>
      </c>
      <c r="BH70" s="1">
        <v>1.10044</v>
      </c>
      <c r="BN70" s="1">
        <v>1.10044</v>
      </c>
      <c r="BP70" s="1">
        <v>1.10044</v>
      </c>
      <c r="BQ70" s="1">
        <v>21</v>
      </c>
      <c r="BR70" s="1">
        <v>0.93</v>
      </c>
      <c r="BT70" s="1">
        <f>BQ79</f>
        <v>210</v>
      </c>
      <c r="BU70" s="1">
        <v>6</v>
      </c>
      <c r="BV70" s="1">
        <v>0.21</v>
      </c>
      <c r="BX70" s="1">
        <f>BU79</f>
        <v>69</v>
      </c>
      <c r="BY70" s="1">
        <v>24</v>
      </c>
      <c r="BZ70" s="1">
        <v>24</v>
      </c>
      <c r="CA70" s="1">
        <v>1.10044</v>
      </c>
      <c r="CC70" s="1">
        <v>11</v>
      </c>
      <c r="CD70" s="1">
        <v>11</v>
      </c>
      <c r="CE70" s="1">
        <v>1.10044</v>
      </c>
      <c r="CG70" s="3"/>
      <c r="CI70" s="1">
        <v>1.10044</v>
      </c>
      <c r="CK70" s="1">
        <v>1.10044</v>
      </c>
      <c r="CM70" s="1">
        <v>1.10044</v>
      </c>
      <c r="CO70" s="1">
        <v>1.10044</v>
      </c>
      <c r="CQ70" s="1">
        <v>1.10044</v>
      </c>
      <c r="CS70" s="1">
        <v>1.10044</v>
      </c>
    </row>
    <row r="71" s="1" customFormat="1" spans="1:97">
      <c r="A71" s="3"/>
      <c r="D71" s="1">
        <f>D69-D70</f>
        <v>1.76956</v>
      </c>
      <c r="F71" s="1">
        <f>F69-F70</f>
        <v>0.42956</v>
      </c>
      <c r="H71" s="1">
        <f>H69</f>
        <v>3.84</v>
      </c>
      <c r="J71" s="1">
        <f>J69</f>
        <v>1.73</v>
      </c>
      <c r="L71" s="1">
        <f>L69-L70</f>
        <v>4.95956</v>
      </c>
      <c r="N71" s="1">
        <f>N69-N70</f>
        <v>0.78956</v>
      </c>
      <c r="O71" s="1">
        <v>24</v>
      </c>
      <c r="P71" s="1">
        <v>0.86</v>
      </c>
      <c r="R71" s="1">
        <f>P79</f>
        <v>8.98</v>
      </c>
      <c r="S71" s="1">
        <v>9</v>
      </c>
      <c r="T71" s="1">
        <v>0.26</v>
      </c>
      <c r="V71" s="1">
        <f>T79</f>
        <v>2.28</v>
      </c>
      <c r="W71" s="1">
        <v>24</v>
      </c>
      <c r="X71" s="1">
        <v>25</v>
      </c>
      <c r="Y71" s="1">
        <f>Y69-Y70</f>
        <v>18.46956</v>
      </c>
      <c r="AA71" s="1">
        <v>9</v>
      </c>
      <c r="AB71" s="1">
        <v>8</v>
      </c>
      <c r="AC71" s="1">
        <f>AC69-AC70</f>
        <v>5.11956</v>
      </c>
      <c r="AE71" s="3"/>
      <c r="AG71" s="1">
        <f t="shared" ref="AG71:AK71" si="187">AG69-AG70</f>
        <v>1.88956</v>
      </c>
      <c r="AI71" s="1">
        <f t="shared" si="187"/>
        <v>0.56956</v>
      </c>
      <c r="AK71" s="1">
        <f t="shared" si="187"/>
        <v>4.04956</v>
      </c>
      <c r="AM71" s="1">
        <f t="shared" ref="AM71:AQ71" si="188">AM69-AM70</f>
        <v>1.45956</v>
      </c>
      <c r="AO71" s="1">
        <f t="shared" si="188"/>
        <v>5.12956</v>
      </c>
      <c r="AQ71" s="1">
        <f t="shared" si="188"/>
        <v>1.83956</v>
      </c>
      <c r="BC71" s="3"/>
      <c r="BF71" s="1">
        <f>BF69-BF70</f>
        <v>0.92956</v>
      </c>
      <c r="BH71" s="1">
        <f>BH69-BH70</f>
        <v>0.44956</v>
      </c>
      <c r="BJ71" s="1">
        <f>BJ69</f>
        <v>4.69</v>
      </c>
      <c r="BL71" s="1">
        <f>BL69</f>
        <v>1.96</v>
      </c>
      <c r="BN71" s="1">
        <f>BN69-BN70</f>
        <v>7.21956</v>
      </c>
      <c r="BP71" s="1">
        <f>BP69-BP70</f>
        <v>2.98956</v>
      </c>
      <c r="BQ71" s="1">
        <v>18</v>
      </c>
      <c r="BR71" s="1">
        <v>0.78</v>
      </c>
      <c r="BT71" s="1">
        <f>BR79</f>
        <v>8.46</v>
      </c>
      <c r="BU71" s="1">
        <v>5</v>
      </c>
      <c r="BV71" s="1">
        <v>0.12</v>
      </c>
      <c r="BX71" s="1">
        <f>BV79</f>
        <v>2.29</v>
      </c>
      <c r="BY71" s="1">
        <v>22</v>
      </c>
      <c r="BZ71" s="1">
        <v>23</v>
      </c>
      <c r="CA71" s="1">
        <f>CA69-CA70</f>
        <v>23.40956</v>
      </c>
      <c r="CC71" s="1">
        <v>14</v>
      </c>
      <c r="CD71" s="1">
        <v>10</v>
      </c>
      <c r="CE71" s="1">
        <f>CE69-CE70</f>
        <v>9.70956</v>
      </c>
      <c r="CG71" s="3"/>
      <c r="CI71" s="1">
        <f t="shared" ref="CI71:CM71" si="189">CI69-CI70</f>
        <v>1.30956</v>
      </c>
      <c r="CK71" s="1">
        <f t="shared" si="189"/>
        <v>0.41956</v>
      </c>
      <c r="CM71" s="1">
        <f t="shared" si="189"/>
        <v>3.62956</v>
      </c>
      <c r="CO71" s="1">
        <f t="shared" ref="CO71:CS71" si="190">CO69-CO70</f>
        <v>1.25956</v>
      </c>
      <c r="CQ71" s="1">
        <f t="shared" si="190"/>
        <v>6.45956</v>
      </c>
      <c r="CS71" s="1">
        <f t="shared" si="190"/>
        <v>2.60956</v>
      </c>
    </row>
    <row r="72" s="1" customFormat="1" spans="1:85">
      <c r="A72" s="3"/>
      <c r="O72" s="1">
        <v>23</v>
      </c>
      <c r="P72" s="1">
        <v>0.75</v>
      </c>
      <c r="S72" s="1">
        <v>4</v>
      </c>
      <c r="T72" s="1">
        <v>0.12</v>
      </c>
      <c r="W72" s="1">
        <v>18</v>
      </c>
      <c r="X72" s="1">
        <v>19</v>
      </c>
      <c r="AA72" s="1">
        <v>6</v>
      </c>
      <c r="AB72" s="1">
        <v>5</v>
      </c>
      <c r="AE72" s="3"/>
      <c r="BC72" s="3"/>
      <c r="BQ72" s="1">
        <v>20</v>
      </c>
      <c r="BR72" s="1">
        <v>0.89</v>
      </c>
      <c r="BU72" s="1">
        <v>8</v>
      </c>
      <c r="BV72" s="1">
        <v>0.25</v>
      </c>
      <c r="BY72" s="1">
        <v>26</v>
      </c>
      <c r="BZ72" s="1">
        <v>26</v>
      </c>
      <c r="CC72" s="1">
        <v>12</v>
      </c>
      <c r="CD72" s="1">
        <v>16</v>
      </c>
      <c r="CG72" s="3"/>
    </row>
    <row r="73" s="1" customFormat="1" spans="1:85">
      <c r="A73" s="3"/>
      <c r="O73" s="1">
        <v>28</v>
      </c>
      <c r="P73" s="1">
        <v>1.05</v>
      </c>
      <c r="S73" s="1">
        <v>9</v>
      </c>
      <c r="T73" s="1">
        <v>0.28</v>
      </c>
      <c r="W73" s="1">
        <v>19</v>
      </c>
      <c r="X73" s="1">
        <v>24</v>
      </c>
      <c r="AA73" s="1">
        <v>7</v>
      </c>
      <c r="AB73" s="1">
        <v>11</v>
      </c>
      <c r="AE73" s="3"/>
      <c r="BC73" s="3"/>
      <c r="BQ73" s="1">
        <v>23</v>
      </c>
      <c r="BR73" s="1">
        <v>0.95</v>
      </c>
      <c r="BU73" s="1">
        <v>11</v>
      </c>
      <c r="BV73" s="1">
        <v>0.44</v>
      </c>
      <c r="BY73" s="1">
        <v>24</v>
      </c>
      <c r="BZ73" s="1">
        <v>24</v>
      </c>
      <c r="CC73" s="1">
        <v>15</v>
      </c>
      <c r="CD73" s="1">
        <v>16</v>
      </c>
      <c r="CG73" s="3"/>
    </row>
    <row r="74" s="1" customFormat="1" spans="1:106">
      <c r="A74" s="3"/>
      <c r="O74" s="1">
        <v>27</v>
      </c>
      <c r="P74" s="1">
        <v>0.93</v>
      </c>
      <c r="S74" s="1">
        <v>12</v>
      </c>
      <c r="T74" s="1">
        <v>0.31</v>
      </c>
      <c r="W74" s="1">
        <v>26</v>
      </c>
      <c r="X74" s="1">
        <v>11</v>
      </c>
      <c r="AA74" s="1">
        <v>4</v>
      </c>
      <c r="AB74" s="1">
        <v>9</v>
      </c>
      <c r="AD74" s="1">
        <f>Y76*Z76+AC76*AD76</f>
        <v>1.179456</v>
      </c>
      <c r="AE74" s="3"/>
      <c r="AZ74" s="1">
        <f>AV76*AW76+AY76*AZ76</f>
        <v>1.158</v>
      </c>
      <c r="BC74" s="3"/>
      <c r="BQ74" s="1">
        <v>22</v>
      </c>
      <c r="BR74" s="1">
        <v>0.78</v>
      </c>
      <c r="BU74" s="1">
        <v>4</v>
      </c>
      <c r="BV74" s="1">
        <v>0.14</v>
      </c>
      <c r="BY74" s="1">
        <v>28</v>
      </c>
      <c r="BZ74" s="1">
        <v>24</v>
      </c>
      <c r="CC74" s="1">
        <v>12</v>
      </c>
      <c r="CD74" s="1">
        <v>11</v>
      </c>
      <c r="CF74" s="1">
        <f>CA76*CB76+CE76*CF76</f>
        <v>1.655956</v>
      </c>
      <c r="CG74" s="3"/>
      <c r="DB74" s="1">
        <f>CX76*CY76+DA76*DB76</f>
        <v>1.593</v>
      </c>
    </row>
    <row r="75" s="1" customFormat="1" spans="1:85">
      <c r="A75" s="3"/>
      <c r="O75" s="1">
        <v>20</v>
      </c>
      <c r="P75" s="1">
        <v>0.84</v>
      </c>
      <c r="S75" s="1">
        <v>6</v>
      </c>
      <c r="T75" s="1">
        <v>0.17</v>
      </c>
      <c r="W75" s="1">
        <v>16</v>
      </c>
      <c r="X75" s="1">
        <v>20</v>
      </c>
      <c r="AA75" s="1">
        <v>5</v>
      </c>
      <c r="AB75" s="1">
        <v>3</v>
      </c>
      <c r="AE75" s="3"/>
      <c r="BC75" s="3"/>
      <c r="BQ75" s="1">
        <v>20</v>
      </c>
      <c r="BR75" s="1">
        <v>0.73</v>
      </c>
      <c r="BU75" s="1">
        <v>5</v>
      </c>
      <c r="BV75" s="1">
        <v>0.16</v>
      </c>
      <c r="BY75" s="1">
        <v>22</v>
      </c>
      <c r="BZ75" s="1">
        <v>26</v>
      </c>
      <c r="CC75" s="1">
        <v>13</v>
      </c>
      <c r="CD75" s="1">
        <v>11</v>
      </c>
      <c r="CG75" s="3"/>
    </row>
    <row r="76" s="1" customFormat="1" spans="1:106">
      <c r="A76" s="3"/>
      <c r="C76" s="1">
        <f t="shared" ref="C76:G76" si="191">C69</f>
        <v>215</v>
      </c>
      <c r="D76" s="1">
        <f t="shared" ref="D76:H76" si="192">D71/C69</f>
        <v>0.00823051162790698</v>
      </c>
      <c r="E76" s="1">
        <f t="shared" si="191"/>
        <v>75</v>
      </c>
      <c r="F76" s="1">
        <f t="shared" si="192"/>
        <v>0.00572746666666667</v>
      </c>
      <c r="G76" s="1">
        <f t="shared" si="191"/>
        <v>223</v>
      </c>
      <c r="H76" s="1">
        <f t="shared" si="192"/>
        <v>0.017219730941704</v>
      </c>
      <c r="I76" s="1">
        <f t="shared" ref="I76:M76" si="193">I69</f>
        <v>127</v>
      </c>
      <c r="J76" s="1">
        <f t="shared" ref="J76:N76" si="194">J71/I69</f>
        <v>0.0136220472440945</v>
      </c>
      <c r="K76" s="1">
        <f t="shared" si="193"/>
        <v>179</v>
      </c>
      <c r="L76" s="1">
        <f t="shared" si="194"/>
        <v>0.0277070391061453</v>
      </c>
      <c r="M76" s="1">
        <f t="shared" si="193"/>
        <v>35</v>
      </c>
      <c r="N76" s="1">
        <f t="shared" si="194"/>
        <v>0.0225588571428571</v>
      </c>
      <c r="O76" s="1">
        <v>29</v>
      </c>
      <c r="P76" s="1">
        <v>1.12</v>
      </c>
      <c r="Q76" s="1">
        <f>O79</f>
        <v>249</v>
      </c>
      <c r="R76" s="1">
        <f>R71/R70</f>
        <v>0.0360642570281125</v>
      </c>
      <c r="S76" s="1">
        <v>10</v>
      </c>
      <c r="T76" s="1">
        <v>0.31</v>
      </c>
      <c r="U76" s="1">
        <f>S79</f>
        <v>78</v>
      </c>
      <c r="V76" s="1">
        <f>V71/V70</f>
        <v>0.0292307692307692</v>
      </c>
      <c r="W76" s="1">
        <v>22</v>
      </c>
      <c r="X76" s="1">
        <v>24</v>
      </c>
      <c r="Y76" s="1">
        <f>X79/20</f>
        <v>21.5</v>
      </c>
      <c r="Z76" s="1">
        <f>Y71/X79</f>
        <v>0.0429524651162791</v>
      </c>
      <c r="AA76" s="1">
        <v>10</v>
      </c>
      <c r="AB76" s="1">
        <v>8</v>
      </c>
      <c r="AC76" s="1">
        <f>AB79/20</f>
        <v>7.65</v>
      </c>
      <c r="AD76" s="1">
        <f>AC71/AB79</f>
        <v>0.0334611764705882</v>
      </c>
      <c r="AE76" s="3"/>
      <c r="AF76" s="1">
        <f t="shared" ref="AF76:AJ76" si="195">AF69</f>
        <v>236</v>
      </c>
      <c r="AG76" s="1">
        <f t="shared" ref="AG76:AK76" si="196">AG71/AF69</f>
        <v>0.00800661016949153</v>
      </c>
      <c r="AH76" s="1">
        <f t="shared" si="195"/>
        <v>101</v>
      </c>
      <c r="AI76" s="1">
        <f t="shared" si="196"/>
        <v>0.00563920792079208</v>
      </c>
      <c r="AJ76" s="1">
        <f t="shared" si="195"/>
        <v>237</v>
      </c>
      <c r="AK76" s="1">
        <f t="shared" si="196"/>
        <v>0.0170867510548523</v>
      </c>
      <c r="AL76" s="1">
        <f t="shared" ref="AL76:AP76" si="197">AL69</f>
        <v>108</v>
      </c>
      <c r="AM76" s="1">
        <f t="shared" ref="AM76:AQ76" si="198">AM71/AL69</f>
        <v>0.0135144444444444</v>
      </c>
      <c r="AN76" s="1">
        <f t="shared" si="197"/>
        <v>186</v>
      </c>
      <c r="AO76" s="1">
        <f t="shared" si="198"/>
        <v>0.0275782795698925</v>
      </c>
      <c r="AP76" s="1">
        <f t="shared" si="197"/>
        <v>82</v>
      </c>
      <c r="AQ76" s="1">
        <f t="shared" si="198"/>
        <v>0.0224336585365854</v>
      </c>
      <c r="AR76" s="1">
        <f>AR69</f>
        <v>247</v>
      </c>
      <c r="AS76" s="1">
        <f t="shared" ref="AS76:AW76" si="199">AS69/AR69</f>
        <v>0.0359514170040486</v>
      </c>
      <c r="AT76" s="1">
        <f>AT69</f>
        <v>86</v>
      </c>
      <c r="AU76" s="1">
        <f t="shared" si="199"/>
        <v>0.0291860465116279</v>
      </c>
      <c r="AV76" s="1">
        <f>AV69/20</f>
        <v>21.4</v>
      </c>
      <c r="AW76" s="1">
        <f t="shared" si="199"/>
        <v>0.0428271028037383</v>
      </c>
      <c r="AY76" s="1">
        <f>AY69/20</f>
        <v>7.25</v>
      </c>
      <c r="AZ76" s="1">
        <f>AZ69/AY69</f>
        <v>0.0333103448275862</v>
      </c>
      <c r="BC76" s="3"/>
      <c r="BE76" s="1">
        <f t="shared" ref="BE76:BI76" si="200">BE69</f>
        <v>122</v>
      </c>
      <c r="BF76" s="1">
        <f t="shared" ref="BF76:BJ76" si="201">BF71/BE69</f>
        <v>0.00761934426229508</v>
      </c>
      <c r="BG76" s="1">
        <f t="shared" si="200"/>
        <v>98</v>
      </c>
      <c r="BH76" s="1">
        <f t="shared" si="201"/>
        <v>0.00458734693877551</v>
      </c>
      <c r="BI76" s="1">
        <f t="shared" si="200"/>
        <v>263</v>
      </c>
      <c r="BJ76" s="1">
        <f t="shared" si="201"/>
        <v>0.0178326996197719</v>
      </c>
      <c r="BK76" s="1">
        <f t="shared" ref="BK76:BO76" si="202">BK69</f>
        <v>143</v>
      </c>
      <c r="BL76" s="1">
        <f t="shared" ref="BL76:BP76" si="203">BL71/BK69</f>
        <v>0.0137062937062937</v>
      </c>
      <c r="BM76" s="1">
        <f t="shared" si="202"/>
        <v>246</v>
      </c>
      <c r="BN76" s="1">
        <f t="shared" si="203"/>
        <v>0.0293478048780488</v>
      </c>
      <c r="BO76" s="1">
        <f t="shared" si="202"/>
        <v>122</v>
      </c>
      <c r="BP76" s="1">
        <f t="shared" si="203"/>
        <v>0.0245045901639344</v>
      </c>
      <c r="BQ76" s="1">
        <v>28</v>
      </c>
      <c r="BR76" s="1">
        <v>1.07</v>
      </c>
      <c r="BS76" s="1">
        <f>BQ79</f>
        <v>210</v>
      </c>
      <c r="BT76" s="1">
        <f>BT71/BT70</f>
        <v>0.0402857142857143</v>
      </c>
      <c r="BU76" s="1">
        <v>11</v>
      </c>
      <c r="BV76" s="1">
        <v>0.38</v>
      </c>
      <c r="BW76" s="1">
        <f>BU79</f>
        <v>69</v>
      </c>
      <c r="BX76" s="1">
        <f>BX71/BX70</f>
        <v>0.0331884057971015</v>
      </c>
      <c r="BY76" s="1">
        <v>24</v>
      </c>
      <c r="BZ76" s="1">
        <v>24</v>
      </c>
      <c r="CA76" s="1">
        <f>BZ79/20</f>
        <v>24.7</v>
      </c>
      <c r="CB76" s="1">
        <f>CA71/BZ79</f>
        <v>0.0473877732793522</v>
      </c>
      <c r="CC76" s="1">
        <v>12</v>
      </c>
      <c r="CD76" s="1">
        <v>12</v>
      </c>
      <c r="CE76" s="1">
        <f>CD79/20</f>
        <v>12.1</v>
      </c>
      <c r="CF76" s="1">
        <f>CE71/CD79</f>
        <v>0.0401221487603306</v>
      </c>
      <c r="CG76" s="3"/>
      <c r="CH76" s="1">
        <f t="shared" ref="CH76:CL76" si="204">CH69</f>
        <v>173</v>
      </c>
      <c r="CI76" s="1">
        <f t="shared" ref="CI76:CM76" si="205">CI71/CH69</f>
        <v>0.00756971098265896</v>
      </c>
      <c r="CJ76" s="1">
        <f t="shared" si="204"/>
        <v>95</v>
      </c>
      <c r="CK76" s="1">
        <f t="shared" si="205"/>
        <v>0.00441642105263158</v>
      </c>
      <c r="CL76" s="1">
        <f t="shared" si="204"/>
        <v>205</v>
      </c>
      <c r="CM76" s="1">
        <f t="shared" si="205"/>
        <v>0.0177051707317073</v>
      </c>
      <c r="CN76" s="1">
        <f t="shared" ref="CN76:CR76" si="206">CN69</f>
        <v>93</v>
      </c>
      <c r="CO76" s="1">
        <f t="shared" ref="CO76:CS76" si="207">CO71/CN69</f>
        <v>0.0135436559139785</v>
      </c>
      <c r="CP76" s="1">
        <f t="shared" si="206"/>
        <v>221</v>
      </c>
      <c r="CQ76" s="1">
        <f t="shared" si="207"/>
        <v>0.029228778280543</v>
      </c>
      <c r="CR76" s="1">
        <f t="shared" si="206"/>
        <v>107</v>
      </c>
      <c r="CS76" s="1">
        <f t="shared" si="207"/>
        <v>0.0243884112149533</v>
      </c>
      <c r="CT76" s="1">
        <f>CT69</f>
        <v>200</v>
      </c>
      <c r="CU76" s="1">
        <f t="shared" ref="CU76:CY76" si="208">CU69/CT69</f>
        <v>0.04015</v>
      </c>
      <c r="CV76" s="1">
        <f>CV69</f>
        <v>115</v>
      </c>
      <c r="CW76" s="1">
        <f t="shared" si="208"/>
        <v>0.0331304347826087</v>
      </c>
      <c r="CX76" s="1">
        <f>CX69/20</f>
        <v>24.1</v>
      </c>
      <c r="CY76" s="1">
        <f t="shared" si="208"/>
        <v>0.0472614107883817</v>
      </c>
      <c r="DA76" s="1">
        <f>DA69/20</f>
        <v>11.35</v>
      </c>
      <c r="DB76" s="1">
        <f>DB69/DA69</f>
        <v>0.04</v>
      </c>
    </row>
    <row r="77" s="1" customFormat="1" spans="1:106">
      <c r="A77" s="3"/>
      <c r="O77" s="1">
        <v>21</v>
      </c>
      <c r="P77" s="1">
        <v>0.79</v>
      </c>
      <c r="S77" s="1">
        <v>5</v>
      </c>
      <c r="T77" s="1">
        <v>0.14</v>
      </c>
      <c r="W77" s="1">
        <v>26</v>
      </c>
      <c r="X77" s="1">
        <v>25</v>
      </c>
      <c r="AA77" s="1">
        <v>8</v>
      </c>
      <c r="AB77" s="1">
        <v>10</v>
      </c>
      <c r="AE77" s="3"/>
      <c r="BC77" s="3"/>
      <c r="BN77" s="1">
        <f>BN76-BJ76</f>
        <v>0.0115151052582769</v>
      </c>
      <c r="BP77" s="1">
        <f>BP76-BL76</f>
        <v>0.0107982964576407</v>
      </c>
      <c r="BQ77" s="1">
        <v>20</v>
      </c>
      <c r="BR77" s="1">
        <v>0.81</v>
      </c>
      <c r="BT77" s="1">
        <f>BT76-BN76</f>
        <v>0.0109379094076655</v>
      </c>
      <c r="BU77" s="1">
        <v>9</v>
      </c>
      <c r="BV77" s="1">
        <v>0.27</v>
      </c>
      <c r="BX77" s="1">
        <f>BX76-BP76</f>
        <v>0.00868381563316703</v>
      </c>
      <c r="BY77" s="1">
        <v>22</v>
      </c>
      <c r="BZ77" s="1">
        <v>21</v>
      </c>
      <c r="CB77" s="1">
        <f>CB76-BT76</f>
        <v>0.00710205899363794</v>
      </c>
      <c r="CC77" s="1">
        <v>11</v>
      </c>
      <c r="CD77" s="1">
        <v>10</v>
      </c>
      <c r="CF77" s="1">
        <f>CF76-BX76</f>
        <v>0.00693374296322913</v>
      </c>
      <c r="CG77" s="3"/>
      <c r="CI77" s="1">
        <f>CI76-0</f>
        <v>0.00756971098265896</v>
      </c>
      <c r="CK77" s="1">
        <f>CK76-0</f>
        <v>0.00441642105263158</v>
      </c>
      <c r="CM77" s="1">
        <f t="shared" ref="CM77:CQ77" si="209">CM76-CI76</f>
        <v>0.0101354597490484</v>
      </c>
      <c r="CO77" s="1">
        <f t="shared" si="209"/>
        <v>0.00912723486134691</v>
      </c>
      <c r="CQ77" s="1">
        <f t="shared" si="209"/>
        <v>0.0115236075488357</v>
      </c>
      <c r="CS77" s="1">
        <f t="shared" ref="CS77:CW77" si="210">CS76-CO76</f>
        <v>0.0108447553009748</v>
      </c>
      <c r="CU77" s="1">
        <f t="shared" si="210"/>
        <v>0.010921221719457</v>
      </c>
      <c r="CW77" s="1">
        <f t="shared" si="210"/>
        <v>0.00874202356765542</v>
      </c>
      <c r="CY77" s="1">
        <f>CY76-CU76</f>
        <v>0.00711141078838175</v>
      </c>
      <c r="DB77" s="1">
        <f>DB76-CW76</f>
        <v>0.00686956521739131</v>
      </c>
    </row>
    <row r="78" s="1" customFormat="1" spans="1:85">
      <c r="A78" s="3"/>
      <c r="O78" s="1">
        <v>25</v>
      </c>
      <c r="P78" s="1">
        <v>0.84</v>
      </c>
      <c r="S78" s="1">
        <v>7</v>
      </c>
      <c r="T78" s="1">
        <v>0.21</v>
      </c>
      <c r="W78" s="1">
        <v>21</v>
      </c>
      <c r="X78" s="1">
        <v>18</v>
      </c>
      <c r="AA78" s="1">
        <v>9</v>
      </c>
      <c r="AB78" s="1">
        <v>11</v>
      </c>
      <c r="AE78" s="3"/>
      <c r="BC78" s="3"/>
      <c r="BQ78" s="1">
        <v>19</v>
      </c>
      <c r="BR78" s="1">
        <v>0.71</v>
      </c>
      <c r="BU78" s="1">
        <v>5</v>
      </c>
      <c r="BV78" s="1">
        <v>0.14</v>
      </c>
      <c r="BY78" s="1">
        <v>31</v>
      </c>
      <c r="BZ78" s="1">
        <v>26</v>
      </c>
      <c r="CC78" s="1">
        <v>11</v>
      </c>
      <c r="CD78" s="1">
        <v>8</v>
      </c>
      <c r="CG78" s="3"/>
    </row>
    <row r="79" s="1" customFormat="1" spans="1:85">
      <c r="A79" s="4" t="s">
        <v>11</v>
      </c>
      <c r="O79" s="1">
        <f t="shared" ref="O79:T79" si="211">SUM(O69:O78)</f>
        <v>249</v>
      </c>
      <c r="P79" s="1">
        <f t="shared" si="211"/>
        <v>8.98</v>
      </c>
      <c r="S79" s="1">
        <f t="shared" si="211"/>
        <v>78</v>
      </c>
      <c r="T79" s="1">
        <f t="shared" si="211"/>
        <v>2.28</v>
      </c>
      <c r="X79" s="1">
        <f>SUM(W69:X78)</f>
        <v>430</v>
      </c>
      <c r="AB79" s="1">
        <f>SUM(AA69:AB78)</f>
        <v>153</v>
      </c>
      <c r="AE79" s="4"/>
      <c r="BC79" s="4" t="s">
        <v>11</v>
      </c>
      <c r="BQ79" s="1">
        <f t="shared" ref="BQ79:BV79" si="212">SUM(BQ69:BQ78)</f>
        <v>210</v>
      </c>
      <c r="BR79" s="1">
        <f t="shared" si="212"/>
        <v>8.46</v>
      </c>
      <c r="BU79" s="1">
        <f t="shared" si="212"/>
        <v>69</v>
      </c>
      <c r="BV79" s="1">
        <f t="shared" si="212"/>
        <v>2.29</v>
      </c>
      <c r="BZ79" s="1">
        <f>SUM(BY69:BZ78)</f>
        <v>494</v>
      </c>
      <c r="CD79" s="1">
        <f>SUM(CC69:CD78)</f>
        <v>242</v>
      </c>
      <c r="CG79" s="4"/>
    </row>
    <row r="80" s="1" customFormat="1" spans="1:106">
      <c r="A80" s="3" t="s">
        <v>24</v>
      </c>
      <c r="B80" s="1">
        <v>42</v>
      </c>
      <c r="C80" s="1">
        <v>193</v>
      </c>
      <c r="D80" s="1">
        <v>2.7</v>
      </c>
      <c r="E80" s="1">
        <v>84</v>
      </c>
      <c r="F80" s="1">
        <v>1.57</v>
      </c>
      <c r="G80" s="1">
        <v>188</v>
      </c>
      <c r="H80" s="1">
        <v>3.26</v>
      </c>
      <c r="I80" s="1">
        <v>51</v>
      </c>
      <c r="J80" s="1">
        <v>0.71</v>
      </c>
      <c r="K80" s="1">
        <v>171</v>
      </c>
      <c r="L80" s="1">
        <v>5.84</v>
      </c>
      <c r="M80" s="1">
        <v>43</v>
      </c>
      <c r="N80" s="1">
        <v>2.06</v>
      </c>
      <c r="O80" s="1">
        <v>22</v>
      </c>
      <c r="P80" s="1">
        <v>0.81</v>
      </c>
      <c r="S80" s="1">
        <v>4</v>
      </c>
      <c r="T80" s="1">
        <v>0.12</v>
      </c>
      <c r="W80" s="1">
        <v>22</v>
      </c>
      <c r="X80" s="1">
        <v>23</v>
      </c>
      <c r="Y80" s="1">
        <v>19.74</v>
      </c>
      <c r="AA80" s="1">
        <v>13</v>
      </c>
      <c r="AB80" s="1">
        <v>6</v>
      </c>
      <c r="AC80" s="1">
        <v>6.06</v>
      </c>
      <c r="AE80" s="3"/>
      <c r="AF80" s="1">
        <v>191</v>
      </c>
      <c r="AG80" s="1">
        <v>2.65</v>
      </c>
      <c r="AH80" s="1">
        <v>86</v>
      </c>
      <c r="AI80" s="1">
        <v>1.57</v>
      </c>
      <c r="AJ80" s="1">
        <v>198</v>
      </c>
      <c r="AK80" s="1">
        <v>4.51</v>
      </c>
      <c r="AL80" s="1">
        <v>86</v>
      </c>
      <c r="AM80" s="1">
        <v>2.29</v>
      </c>
      <c r="AN80" s="1">
        <v>196</v>
      </c>
      <c r="AO80" s="1">
        <v>6.51</v>
      </c>
      <c r="AP80" s="1">
        <v>84</v>
      </c>
      <c r="AQ80" s="1">
        <v>2.96</v>
      </c>
      <c r="AR80" s="1">
        <v>227</v>
      </c>
      <c r="AS80" s="1">
        <v>8.19</v>
      </c>
      <c r="AT80" s="1">
        <v>92</v>
      </c>
      <c r="AU80" s="1">
        <v>2.71</v>
      </c>
      <c r="AV80" s="1">
        <v>437</v>
      </c>
      <c r="AW80" s="1">
        <v>18.54</v>
      </c>
      <c r="AY80" s="1">
        <v>142</v>
      </c>
      <c r="AZ80" s="1">
        <v>4.77</v>
      </c>
      <c r="BC80" s="3" t="s">
        <v>25</v>
      </c>
      <c r="BD80" s="1">
        <v>111</v>
      </c>
      <c r="BE80" s="1">
        <v>160</v>
      </c>
      <c r="BF80" s="1">
        <v>2.31</v>
      </c>
      <c r="BG80" s="1">
        <v>60</v>
      </c>
      <c r="BH80" s="1">
        <v>1.38</v>
      </c>
      <c r="BI80" s="1">
        <v>209</v>
      </c>
      <c r="BJ80" s="1">
        <v>3.73</v>
      </c>
      <c r="BK80" s="1">
        <v>74</v>
      </c>
      <c r="BL80" s="1">
        <v>1.02</v>
      </c>
      <c r="BM80" s="1">
        <v>196</v>
      </c>
      <c r="BN80" s="1">
        <v>6.84</v>
      </c>
      <c r="BO80" s="1">
        <v>93</v>
      </c>
      <c r="BP80" s="1">
        <v>3.38</v>
      </c>
      <c r="BQ80" s="1">
        <v>23</v>
      </c>
      <c r="BR80" s="1">
        <v>0.92</v>
      </c>
      <c r="BU80" s="1">
        <v>10</v>
      </c>
      <c r="BV80" s="1">
        <v>0.35</v>
      </c>
      <c r="BY80" s="1">
        <v>28</v>
      </c>
      <c r="BZ80" s="1">
        <v>26</v>
      </c>
      <c r="CA80" s="1">
        <v>24.26</v>
      </c>
      <c r="CC80" s="1">
        <v>14</v>
      </c>
      <c r="CD80" s="1">
        <v>13</v>
      </c>
      <c r="CE80" s="1">
        <v>10.81</v>
      </c>
      <c r="CG80" s="3"/>
      <c r="CH80" s="1">
        <v>169</v>
      </c>
      <c r="CI80" s="1">
        <v>2.36</v>
      </c>
      <c r="CJ80" s="1">
        <v>87</v>
      </c>
      <c r="CK80" s="1">
        <v>1.5</v>
      </c>
      <c r="CL80" s="1">
        <v>214</v>
      </c>
      <c r="CM80" s="1">
        <v>4.89</v>
      </c>
      <c r="CN80" s="1">
        <v>86</v>
      </c>
      <c r="CO80" s="1">
        <v>2.28</v>
      </c>
      <c r="CP80" s="1">
        <v>194</v>
      </c>
      <c r="CQ80" s="1">
        <v>6.76</v>
      </c>
      <c r="CR80" s="1">
        <v>103</v>
      </c>
      <c r="CS80" s="1">
        <v>3.61</v>
      </c>
      <c r="CT80" s="1">
        <v>225</v>
      </c>
      <c r="CU80" s="1">
        <v>8.99</v>
      </c>
      <c r="CV80" s="1">
        <v>87</v>
      </c>
      <c r="CW80" s="1">
        <v>2.88</v>
      </c>
      <c r="CX80" s="1">
        <v>476</v>
      </c>
      <c r="CY80" s="1">
        <v>22.44</v>
      </c>
      <c r="DA80" s="1">
        <v>226</v>
      </c>
      <c r="DB80" s="1">
        <v>9.08</v>
      </c>
    </row>
    <row r="81" s="1" customFormat="1" spans="1:97">
      <c r="A81" s="3"/>
      <c r="D81" s="1">
        <v>1.10044</v>
      </c>
      <c r="F81" s="1">
        <v>1.10044</v>
      </c>
      <c r="L81" s="1">
        <v>1.10044</v>
      </c>
      <c r="N81" s="1">
        <v>1.10044</v>
      </c>
      <c r="O81" s="1">
        <v>24</v>
      </c>
      <c r="P81" s="1">
        <v>0.89</v>
      </c>
      <c r="R81" s="1">
        <f>O90</f>
        <v>242</v>
      </c>
      <c r="S81" s="1">
        <v>5</v>
      </c>
      <c r="T81" s="1">
        <v>0.14</v>
      </c>
      <c r="V81" s="1">
        <f>S90</f>
        <v>79</v>
      </c>
      <c r="W81" s="1">
        <v>21</v>
      </c>
      <c r="X81" s="1">
        <v>21</v>
      </c>
      <c r="Y81" s="1">
        <v>1.10044</v>
      </c>
      <c r="AA81" s="1">
        <v>8</v>
      </c>
      <c r="AB81" s="1">
        <v>6</v>
      </c>
      <c r="AC81" s="1">
        <v>1.10044</v>
      </c>
      <c r="AE81" s="3"/>
      <c r="AG81" s="1">
        <v>1.10044</v>
      </c>
      <c r="AI81" s="1">
        <v>1.10044</v>
      </c>
      <c r="AK81" s="1">
        <v>1.10044</v>
      </c>
      <c r="AM81" s="1">
        <v>1.10044</v>
      </c>
      <c r="AO81" s="1">
        <v>1.10044</v>
      </c>
      <c r="AQ81" s="1">
        <v>1.10044</v>
      </c>
      <c r="BC81" s="3"/>
      <c r="BF81" s="1">
        <v>1.10044</v>
      </c>
      <c r="BH81" s="1">
        <v>1.10044</v>
      </c>
      <c r="BN81" s="1">
        <v>1.10044</v>
      </c>
      <c r="BP81" s="1">
        <v>1.10044</v>
      </c>
      <c r="BQ81" s="1">
        <v>21</v>
      </c>
      <c r="BR81" s="1">
        <v>0.82</v>
      </c>
      <c r="BT81" s="1">
        <f>BQ90</f>
        <v>218</v>
      </c>
      <c r="BU81" s="1">
        <v>11</v>
      </c>
      <c r="BV81" s="1">
        <v>0.39</v>
      </c>
      <c r="BX81" s="1">
        <f>BU90</f>
        <v>74</v>
      </c>
      <c r="BY81" s="1">
        <v>26</v>
      </c>
      <c r="BZ81" s="1">
        <v>24</v>
      </c>
      <c r="CA81" s="1">
        <v>1.10044</v>
      </c>
      <c r="CC81" s="1">
        <v>9</v>
      </c>
      <c r="CD81" s="1">
        <v>11</v>
      </c>
      <c r="CE81" s="1">
        <v>1.10044</v>
      </c>
      <c r="CG81" s="3"/>
      <c r="CI81" s="1">
        <v>1.10044</v>
      </c>
      <c r="CK81" s="1">
        <v>1.10044</v>
      </c>
      <c r="CM81" s="1">
        <v>1.10044</v>
      </c>
      <c r="CO81" s="1">
        <v>1.10044</v>
      </c>
      <c r="CQ81" s="1">
        <v>1.10044</v>
      </c>
      <c r="CS81" s="1">
        <v>1.10044</v>
      </c>
    </row>
    <row r="82" s="1" customFormat="1" spans="1:97">
      <c r="A82" s="3"/>
      <c r="D82" s="1">
        <f>D80-D81</f>
        <v>1.59956</v>
      </c>
      <c r="F82" s="1">
        <f>F80-F81</f>
        <v>0.46956</v>
      </c>
      <c r="H82" s="1">
        <f>H80</f>
        <v>3.26</v>
      </c>
      <c r="J82" s="1">
        <f>J80</f>
        <v>0.71</v>
      </c>
      <c r="L82" s="1">
        <f>L80-L81</f>
        <v>4.73956</v>
      </c>
      <c r="N82" s="1">
        <f>N80-N81</f>
        <v>0.95956</v>
      </c>
      <c r="O82" s="1">
        <v>30</v>
      </c>
      <c r="P82" s="1">
        <v>1.16</v>
      </c>
      <c r="R82" s="1">
        <f>P90</f>
        <v>8.76</v>
      </c>
      <c r="S82" s="1">
        <v>9</v>
      </c>
      <c r="T82" s="1">
        <v>0.27</v>
      </c>
      <c r="V82" s="1">
        <f>T90</f>
        <v>2.33</v>
      </c>
      <c r="W82" s="1">
        <v>23</v>
      </c>
      <c r="X82" s="1">
        <v>25</v>
      </c>
      <c r="Y82" s="1">
        <f>Y80-Y81</f>
        <v>18.63956</v>
      </c>
      <c r="AA82" s="1">
        <v>6</v>
      </c>
      <c r="AB82" s="1">
        <v>9</v>
      </c>
      <c r="AC82" s="1">
        <f>AC80-AC81</f>
        <v>4.95956</v>
      </c>
      <c r="AE82" s="3"/>
      <c r="AG82" s="1">
        <f t="shared" ref="AG82:AK82" si="213">AG80-AG81</f>
        <v>1.54956</v>
      </c>
      <c r="AI82" s="1">
        <f t="shared" si="213"/>
        <v>0.46956</v>
      </c>
      <c r="AK82" s="1">
        <f t="shared" si="213"/>
        <v>3.40956</v>
      </c>
      <c r="AM82" s="1">
        <f t="shared" ref="AM82:AQ82" si="214">AM80-AM81</f>
        <v>1.18956</v>
      </c>
      <c r="AO82" s="1">
        <f t="shared" si="214"/>
        <v>5.40956</v>
      </c>
      <c r="AQ82" s="1">
        <f t="shared" si="214"/>
        <v>1.85956</v>
      </c>
      <c r="BC82" s="3"/>
      <c r="BF82" s="1">
        <f>BF80-BF81</f>
        <v>1.20956</v>
      </c>
      <c r="BH82" s="1">
        <f>BH80-BH81</f>
        <v>0.27956</v>
      </c>
      <c r="BJ82" s="1">
        <f>BJ80</f>
        <v>3.73</v>
      </c>
      <c r="BL82" s="1">
        <f>BL80</f>
        <v>1.02</v>
      </c>
      <c r="BN82" s="1">
        <f>BN80-BN81</f>
        <v>5.73956</v>
      </c>
      <c r="BP82" s="1">
        <f>BP80-BP81</f>
        <v>2.27956</v>
      </c>
      <c r="BQ82" s="1">
        <v>22</v>
      </c>
      <c r="BR82" s="1">
        <v>0.84</v>
      </c>
      <c r="BT82" s="1">
        <f>BR90</f>
        <v>8.74</v>
      </c>
      <c r="BU82" s="1">
        <v>4</v>
      </c>
      <c r="BV82" s="1">
        <v>0.16</v>
      </c>
      <c r="BX82" s="1">
        <f>BV90</f>
        <v>2.46</v>
      </c>
      <c r="BY82" s="1">
        <v>22</v>
      </c>
      <c r="BZ82" s="1">
        <v>27</v>
      </c>
      <c r="CA82" s="1">
        <f>CA80-CA81</f>
        <v>23.15956</v>
      </c>
      <c r="CC82" s="1">
        <v>15</v>
      </c>
      <c r="CD82" s="1">
        <v>9</v>
      </c>
      <c r="CE82" s="1">
        <f>CE80-CE81</f>
        <v>9.70956</v>
      </c>
      <c r="CG82" s="3"/>
      <c r="CI82" s="1">
        <f t="shared" ref="CI82:CM82" si="215">CI80-CI81</f>
        <v>1.25956</v>
      </c>
      <c r="CK82" s="1">
        <f t="shared" si="215"/>
        <v>0.39956</v>
      </c>
      <c r="CM82" s="1">
        <f t="shared" si="215"/>
        <v>3.78956</v>
      </c>
      <c r="CO82" s="1">
        <f t="shared" ref="CO82:CS82" si="216">CO80-CO81</f>
        <v>1.17956</v>
      </c>
      <c r="CQ82" s="1">
        <f t="shared" si="216"/>
        <v>5.65956</v>
      </c>
      <c r="CS82" s="1">
        <f t="shared" si="216"/>
        <v>2.50956</v>
      </c>
    </row>
    <row r="83" s="1" customFormat="1" spans="1:85">
      <c r="A83" s="3"/>
      <c r="O83" s="1">
        <v>19</v>
      </c>
      <c r="P83" s="1">
        <v>0.67</v>
      </c>
      <c r="S83" s="1">
        <v>2</v>
      </c>
      <c r="T83" s="1">
        <v>0.06</v>
      </c>
      <c r="W83" s="1">
        <v>22</v>
      </c>
      <c r="X83" s="1">
        <v>21</v>
      </c>
      <c r="AA83" s="1">
        <v>14</v>
      </c>
      <c r="AB83" s="1">
        <v>5</v>
      </c>
      <c r="AE83" s="3"/>
      <c r="BC83" s="3"/>
      <c r="BQ83" s="1">
        <v>18</v>
      </c>
      <c r="BR83" s="1">
        <v>0.64</v>
      </c>
      <c r="BU83" s="1">
        <v>7</v>
      </c>
      <c r="BV83" s="1">
        <v>0.22</v>
      </c>
      <c r="BY83" s="1">
        <v>22</v>
      </c>
      <c r="BZ83" s="1">
        <v>23</v>
      </c>
      <c r="CC83" s="1">
        <v>14</v>
      </c>
      <c r="CD83" s="1">
        <v>11</v>
      </c>
      <c r="CG83" s="3"/>
    </row>
    <row r="84" s="1" customFormat="1" spans="1:85">
      <c r="A84" s="3"/>
      <c r="O84" s="1">
        <v>24</v>
      </c>
      <c r="P84" s="1">
        <v>0.84</v>
      </c>
      <c r="S84" s="1">
        <v>7</v>
      </c>
      <c r="T84" s="1">
        <v>0.21</v>
      </c>
      <c r="W84" s="1">
        <v>21</v>
      </c>
      <c r="X84" s="1">
        <v>22</v>
      </c>
      <c r="AA84" s="1">
        <v>9</v>
      </c>
      <c r="AB84" s="1">
        <v>7</v>
      </c>
      <c r="AE84" s="3"/>
      <c r="BC84" s="3"/>
      <c r="BQ84" s="1">
        <v>23</v>
      </c>
      <c r="BR84" s="1">
        <v>0.99</v>
      </c>
      <c r="BU84" s="1">
        <v>9</v>
      </c>
      <c r="BV84" s="1">
        <v>0.32</v>
      </c>
      <c r="BY84" s="1">
        <v>22</v>
      </c>
      <c r="BZ84" s="1">
        <v>24</v>
      </c>
      <c r="CC84" s="1">
        <v>17</v>
      </c>
      <c r="CD84" s="1">
        <v>10</v>
      </c>
      <c r="CG84" s="3"/>
    </row>
    <row r="85" s="1" customFormat="1" spans="1:106">
      <c r="A85" s="3"/>
      <c r="O85" s="1">
        <v>24</v>
      </c>
      <c r="P85" s="1">
        <v>0.85</v>
      </c>
      <c r="S85" s="1">
        <v>9</v>
      </c>
      <c r="T85" s="1">
        <v>0.26</v>
      </c>
      <c r="W85" s="1">
        <v>22</v>
      </c>
      <c r="X85" s="1">
        <v>20</v>
      </c>
      <c r="AA85" s="1">
        <v>7</v>
      </c>
      <c r="AB85" s="1">
        <v>4</v>
      </c>
      <c r="AD85" s="1">
        <f>Y87*Z87+AC87*AD87</f>
        <v>1.179956</v>
      </c>
      <c r="AE85" s="3"/>
      <c r="AZ85" s="1">
        <f>AV87*AW87+AY87*AZ87</f>
        <v>1.1655</v>
      </c>
      <c r="BC85" s="3"/>
      <c r="BQ85" s="1">
        <v>25</v>
      </c>
      <c r="BR85" s="1">
        <v>1.05</v>
      </c>
      <c r="BU85" s="1">
        <v>7</v>
      </c>
      <c r="BV85" s="1">
        <v>0.23</v>
      </c>
      <c r="BY85" s="1">
        <v>26</v>
      </c>
      <c r="BZ85" s="1">
        <v>25</v>
      </c>
      <c r="CC85" s="1">
        <v>14</v>
      </c>
      <c r="CD85" s="1">
        <v>11</v>
      </c>
      <c r="CF85" s="1">
        <f>CA87*CB87+CE87*CF87</f>
        <v>1.643456</v>
      </c>
      <c r="CG85" s="3"/>
      <c r="DB85" s="1">
        <f>CX87*CY87+DA87*DB87</f>
        <v>1.576</v>
      </c>
    </row>
    <row r="86" s="1" customFormat="1" spans="1:85">
      <c r="A86" s="3"/>
      <c r="O86" s="1">
        <v>30</v>
      </c>
      <c r="P86" s="1">
        <v>1.11</v>
      </c>
      <c r="S86" s="1">
        <v>15</v>
      </c>
      <c r="T86" s="1">
        <v>0.45</v>
      </c>
      <c r="W86" s="1">
        <v>21</v>
      </c>
      <c r="X86" s="1">
        <v>22</v>
      </c>
      <c r="AA86" s="1">
        <v>9</v>
      </c>
      <c r="AB86" s="1">
        <v>5</v>
      </c>
      <c r="AE86" s="3"/>
      <c r="BC86" s="3"/>
      <c r="BQ86" s="1">
        <v>24</v>
      </c>
      <c r="BR86" s="1">
        <v>0.97</v>
      </c>
      <c r="BU86" s="1">
        <v>7</v>
      </c>
      <c r="BV86" s="1">
        <v>0.28</v>
      </c>
      <c r="BY86" s="1">
        <v>20</v>
      </c>
      <c r="BZ86" s="1">
        <v>24</v>
      </c>
      <c r="CC86" s="1">
        <v>9</v>
      </c>
      <c r="CD86" s="1">
        <v>8</v>
      </c>
      <c r="CG86" s="3"/>
    </row>
    <row r="87" s="1" customFormat="1" spans="1:106">
      <c r="A87" s="3"/>
      <c r="C87" s="1">
        <f t="shared" ref="C87:G87" si="217">C80</f>
        <v>193</v>
      </c>
      <c r="D87" s="1">
        <f t="shared" ref="D87:H87" si="218">D82/C80</f>
        <v>0.00828787564766839</v>
      </c>
      <c r="E87" s="1">
        <f t="shared" si="217"/>
        <v>84</v>
      </c>
      <c r="F87" s="1">
        <f t="shared" si="218"/>
        <v>0.00559</v>
      </c>
      <c r="G87" s="1">
        <f t="shared" si="217"/>
        <v>188</v>
      </c>
      <c r="H87" s="1">
        <f t="shared" si="218"/>
        <v>0.0173404255319149</v>
      </c>
      <c r="I87" s="1">
        <f t="shared" ref="I87:M87" si="219">I80</f>
        <v>51</v>
      </c>
      <c r="J87" s="1">
        <f t="shared" ref="J87:N87" si="220">J82/I80</f>
        <v>0.013921568627451</v>
      </c>
      <c r="K87" s="1">
        <f t="shared" si="219"/>
        <v>171</v>
      </c>
      <c r="L87" s="1">
        <f t="shared" si="220"/>
        <v>0.0277167251461988</v>
      </c>
      <c r="M87" s="1">
        <f t="shared" si="219"/>
        <v>43</v>
      </c>
      <c r="N87" s="1">
        <f t="shared" si="220"/>
        <v>0.0223153488372093</v>
      </c>
      <c r="O87" s="1">
        <v>23</v>
      </c>
      <c r="P87" s="1">
        <v>0.82</v>
      </c>
      <c r="Q87" s="1">
        <f>O90</f>
        <v>242</v>
      </c>
      <c r="R87" s="1">
        <f>R82/R81</f>
        <v>0.036198347107438</v>
      </c>
      <c r="S87" s="1">
        <v>7</v>
      </c>
      <c r="T87" s="1">
        <v>0.21</v>
      </c>
      <c r="U87" s="1">
        <f>S90</f>
        <v>79</v>
      </c>
      <c r="V87" s="1">
        <f>V82/V81</f>
        <v>0.029493670886076</v>
      </c>
      <c r="W87" s="1">
        <v>21</v>
      </c>
      <c r="X87" s="1">
        <v>23</v>
      </c>
      <c r="Y87" s="1">
        <f>X90/20</f>
        <v>21.9</v>
      </c>
      <c r="Z87" s="1">
        <f>Y82/X90</f>
        <v>0.0425560730593607</v>
      </c>
      <c r="AA87" s="1">
        <v>8</v>
      </c>
      <c r="AB87" s="1">
        <v>7</v>
      </c>
      <c r="AC87" s="1">
        <f>AB90/20</f>
        <v>7.35</v>
      </c>
      <c r="AD87" s="1">
        <f>AC82/AB90</f>
        <v>0.0337385034013605</v>
      </c>
      <c r="AE87" s="3"/>
      <c r="AF87" s="1">
        <f t="shared" ref="AF87:AJ87" si="221">AF80</f>
        <v>191</v>
      </c>
      <c r="AG87" s="1">
        <f t="shared" ref="AG87:AK87" si="222">AG82/AF80</f>
        <v>0.00811287958115183</v>
      </c>
      <c r="AH87" s="1">
        <f t="shared" si="221"/>
        <v>86</v>
      </c>
      <c r="AI87" s="1">
        <f t="shared" si="222"/>
        <v>0.00546</v>
      </c>
      <c r="AJ87" s="1">
        <f t="shared" si="221"/>
        <v>198</v>
      </c>
      <c r="AK87" s="1">
        <f t="shared" si="222"/>
        <v>0.01722</v>
      </c>
      <c r="AL87" s="1">
        <f t="shared" ref="AL87:AP87" si="223">AL80</f>
        <v>86</v>
      </c>
      <c r="AM87" s="1">
        <f t="shared" ref="AM87:AQ87" si="224">AM82/AL80</f>
        <v>0.0138320930232558</v>
      </c>
      <c r="AN87" s="1">
        <f t="shared" si="223"/>
        <v>196</v>
      </c>
      <c r="AO87" s="1">
        <f t="shared" si="224"/>
        <v>0.0275997959183673</v>
      </c>
      <c r="AP87" s="1">
        <f t="shared" si="223"/>
        <v>84</v>
      </c>
      <c r="AQ87" s="1">
        <f t="shared" si="224"/>
        <v>0.022137619047619</v>
      </c>
      <c r="AR87" s="1">
        <f>AR80</f>
        <v>227</v>
      </c>
      <c r="AS87" s="1">
        <f t="shared" ref="AS87:AW87" si="225">AS80/AR80</f>
        <v>0.036079295154185</v>
      </c>
      <c r="AT87" s="1">
        <f>AT80</f>
        <v>92</v>
      </c>
      <c r="AU87" s="1">
        <f t="shared" si="225"/>
        <v>0.0294565217391304</v>
      </c>
      <c r="AV87" s="1">
        <f>AV80/20</f>
        <v>21.85</v>
      </c>
      <c r="AW87" s="1">
        <f t="shared" si="225"/>
        <v>0.0424256292906178</v>
      </c>
      <c r="AY87" s="1">
        <f>AY80/20</f>
        <v>7.1</v>
      </c>
      <c r="AZ87" s="1">
        <f>AZ80/AY80</f>
        <v>0.0335915492957746</v>
      </c>
      <c r="BC87" s="3"/>
      <c r="BE87" s="1">
        <f t="shared" ref="BE87:BI87" si="226">BE80</f>
        <v>160</v>
      </c>
      <c r="BF87" s="1">
        <f t="shared" ref="BF87:BJ87" si="227">BF82/BE80</f>
        <v>0.00755975</v>
      </c>
      <c r="BG87" s="1">
        <f t="shared" si="226"/>
        <v>60</v>
      </c>
      <c r="BH87" s="1">
        <f t="shared" si="227"/>
        <v>0.00465933333333333</v>
      </c>
      <c r="BI87" s="1">
        <f t="shared" si="226"/>
        <v>209</v>
      </c>
      <c r="BJ87" s="1">
        <f t="shared" si="227"/>
        <v>0.0178468899521531</v>
      </c>
      <c r="BK87" s="1">
        <f t="shared" ref="BK87:BO87" si="228">BK80</f>
        <v>74</v>
      </c>
      <c r="BL87" s="1">
        <f t="shared" ref="BL87:BP87" si="229">BL82/BK80</f>
        <v>0.0137837837837838</v>
      </c>
      <c r="BM87" s="1">
        <f t="shared" si="228"/>
        <v>196</v>
      </c>
      <c r="BN87" s="1">
        <f t="shared" si="229"/>
        <v>0.0292834693877551</v>
      </c>
      <c r="BO87" s="1">
        <f t="shared" si="228"/>
        <v>93</v>
      </c>
      <c r="BP87" s="1">
        <f t="shared" si="229"/>
        <v>0.0245113978494624</v>
      </c>
      <c r="BQ87" s="1">
        <v>22</v>
      </c>
      <c r="BR87" s="1">
        <v>0.95</v>
      </c>
      <c r="BS87" s="1">
        <f>BQ90</f>
        <v>218</v>
      </c>
      <c r="BT87" s="1">
        <f>BT82/BT81</f>
        <v>0.040091743119266</v>
      </c>
      <c r="BU87" s="1">
        <v>5</v>
      </c>
      <c r="BV87" s="1">
        <v>0.16</v>
      </c>
      <c r="BW87" s="1">
        <f>BU90</f>
        <v>74</v>
      </c>
      <c r="BX87" s="1">
        <f>BX82/BX81</f>
        <v>0.0332432432432433</v>
      </c>
      <c r="BY87" s="1">
        <v>24</v>
      </c>
      <c r="BZ87" s="1">
        <v>27</v>
      </c>
      <c r="CA87" s="1">
        <f>BZ90/20</f>
        <v>24.5</v>
      </c>
      <c r="CB87" s="1">
        <f>CA82/BZ90</f>
        <v>0.0472644081632653</v>
      </c>
      <c r="CC87" s="1">
        <v>9</v>
      </c>
      <c r="CD87" s="1">
        <v>12</v>
      </c>
      <c r="CE87" s="1">
        <f>CD90/20</f>
        <v>12.05</v>
      </c>
      <c r="CF87" s="1">
        <f>CE82/CD90</f>
        <v>0.0402886307053942</v>
      </c>
      <c r="CG87" s="3"/>
      <c r="CH87" s="1">
        <f t="shared" ref="CH87:CL87" si="230">CH80</f>
        <v>169</v>
      </c>
      <c r="CI87" s="1">
        <f t="shared" ref="CI87:CM87" si="231">CI82/CH80</f>
        <v>0.00745301775147929</v>
      </c>
      <c r="CJ87" s="1">
        <f t="shared" si="230"/>
        <v>87</v>
      </c>
      <c r="CK87" s="1">
        <f t="shared" si="231"/>
        <v>0.00459264367816092</v>
      </c>
      <c r="CL87" s="1">
        <f t="shared" si="230"/>
        <v>214</v>
      </c>
      <c r="CM87" s="1">
        <f t="shared" si="231"/>
        <v>0.0177082242990654</v>
      </c>
      <c r="CN87" s="1">
        <f t="shared" ref="CN87:CR87" si="232">CN80</f>
        <v>86</v>
      </c>
      <c r="CO87" s="1">
        <f t="shared" ref="CO87:CS87" si="233">CO82/CN80</f>
        <v>0.0137158139534884</v>
      </c>
      <c r="CP87" s="1">
        <f t="shared" si="232"/>
        <v>194</v>
      </c>
      <c r="CQ87" s="1">
        <f t="shared" si="233"/>
        <v>0.0291729896907216</v>
      </c>
      <c r="CR87" s="1">
        <f t="shared" si="232"/>
        <v>103</v>
      </c>
      <c r="CS87" s="1">
        <f t="shared" si="233"/>
        <v>0.0243646601941748</v>
      </c>
      <c r="CT87" s="1">
        <f>CT80</f>
        <v>225</v>
      </c>
      <c r="CU87" s="1">
        <f t="shared" ref="CU87:CY87" si="234">CU80/CT80</f>
        <v>0.0399555555555556</v>
      </c>
      <c r="CV87" s="1">
        <f>CV80</f>
        <v>87</v>
      </c>
      <c r="CW87" s="1">
        <f t="shared" si="234"/>
        <v>0.0331034482758621</v>
      </c>
      <c r="CX87" s="1">
        <f>CX80/20</f>
        <v>23.8</v>
      </c>
      <c r="CY87" s="1">
        <f t="shared" si="234"/>
        <v>0.0471428571428571</v>
      </c>
      <c r="DA87" s="1">
        <f>DA80/20</f>
        <v>11.3</v>
      </c>
      <c r="DB87" s="1">
        <f>DB80/DA80</f>
        <v>0.0401769911504425</v>
      </c>
    </row>
    <row r="88" s="1" customFormat="1" spans="1:106">
      <c r="A88" s="3"/>
      <c r="O88" s="1">
        <v>25</v>
      </c>
      <c r="P88" s="1">
        <v>0.89</v>
      </c>
      <c r="S88" s="1">
        <v>15</v>
      </c>
      <c r="T88" s="1">
        <v>0.44</v>
      </c>
      <c r="W88" s="1">
        <v>25</v>
      </c>
      <c r="X88" s="1">
        <v>21</v>
      </c>
      <c r="AA88" s="1">
        <v>8</v>
      </c>
      <c r="AB88" s="1">
        <v>5</v>
      </c>
      <c r="AE88" s="3"/>
      <c r="BC88" s="3"/>
      <c r="BN88" s="1">
        <f>BN87-BJ87</f>
        <v>0.011436579435602</v>
      </c>
      <c r="BP88" s="1">
        <f>BP87-BL87</f>
        <v>0.0107276140656786</v>
      </c>
      <c r="BQ88" s="1">
        <v>23</v>
      </c>
      <c r="BR88" s="1">
        <v>0.87</v>
      </c>
      <c r="BT88" s="1">
        <f>BT87-BN87</f>
        <v>0.0108082737315109</v>
      </c>
      <c r="BU88" s="1">
        <v>9</v>
      </c>
      <c r="BV88" s="1">
        <v>0.21</v>
      </c>
      <c r="BX88" s="1">
        <f>BX87-BP87</f>
        <v>0.00873184539378088</v>
      </c>
      <c r="BY88" s="1">
        <v>25</v>
      </c>
      <c r="BZ88" s="1">
        <v>29</v>
      </c>
      <c r="CB88" s="1">
        <f>CB87-BT87</f>
        <v>0.00717266504399926</v>
      </c>
      <c r="CC88" s="1">
        <v>15</v>
      </c>
      <c r="CD88" s="1">
        <v>14</v>
      </c>
      <c r="CF88" s="1">
        <f>CF87-BX87</f>
        <v>0.00704538746215094</v>
      </c>
      <c r="CG88" s="3"/>
      <c r="CI88" s="1">
        <f>CI87-0</f>
        <v>0.00745301775147929</v>
      </c>
      <c r="CK88" s="1">
        <f>CK87-0</f>
        <v>0.00459264367816092</v>
      </c>
      <c r="CM88" s="1">
        <f t="shared" ref="CM88:CQ88" si="235">CM87-CI87</f>
        <v>0.0102552065475861</v>
      </c>
      <c r="CO88" s="1">
        <f t="shared" si="235"/>
        <v>0.00912317027532745</v>
      </c>
      <c r="CQ88" s="1">
        <f t="shared" si="235"/>
        <v>0.0114647653916562</v>
      </c>
      <c r="CS88" s="1">
        <f t="shared" ref="CS88:CW88" si="236">CS87-CO87</f>
        <v>0.0106488462406864</v>
      </c>
      <c r="CU88" s="1">
        <f t="shared" si="236"/>
        <v>0.0107825658648339</v>
      </c>
      <c r="CW88" s="1">
        <f t="shared" si="236"/>
        <v>0.00873878808168732</v>
      </c>
      <c r="CY88" s="1">
        <f>CY87-CU87</f>
        <v>0.00718730158730159</v>
      </c>
      <c r="DB88" s="1">
        <f>DB87-CW87</f>
        <v>0.00707354287458041</v>
      </c>
    </row>
    <row r="89" s="1" customFormat="1" spans="1:85">
      <c r="A89" s="3"/>
      <c r="O89" s="1">
        <v>21</v>
      </c>
      <c r="P89" s="1">
        <v>0.72</v>
      </c>
      <c r="S89" s="1">
        <v>6</v>
      </c>
      <c r="T89" s="1">
        <v>0.17</v>
      </c>
      <c r="W89" s="1">
        <v>22</v>
      </c>
      <c r="X89" s="1">
        <v>20</v>
      </c>
      <c r="AA89" s="1">
        <v>5</v>
      </c>
      <c r="AB89" s="1">
        <v>6</v>
      </c>
      <c r="AE89" s="3"/>
      <c r="BC89" s="3"/>
      <c r="BQ89" s="1">
        <v>17</v>
      </c>
      <c r="BR89" s="1">
        <v>0.69</v>
      </c>
      <c r="BU89" s="1">
        <v>5</v>
      </c>
      <c r="BV89" s="1">
        <v>0.14</v>
      </c>
      <c r="BY89" s="1">
        <v>20</v>
      </c>
      <c r="BZ89" s="1">
        <v>26</v>
      </c>
      <c r="CC89" s="1">
        <v>13</v>
      </c>
      <c r="CD89" s="1">
        <v>13</v>
      </c>
      <c r="CG89" s="3"/>
    </row>
    <row r="90" s="1" customFormat="1" spans="1:85">
      <c r="A90" s="4" t="s">
        <v>11</v>
      </c>
      <c r="O90" s="1">
        <f t="shared" ref="O90:T90" si="237">SUM(O80:O89)</f>
        <v>242</v>
      </c>
      <c r="P90" s="1">
        <f t="shared" si="237"/>
        <v>8.76</v>
      </c>
      <c r="S90" s="1">
        <f t="shared" si="237"/>
        <v>79</v>
      </c>
      <c r="T90" s="1">
        <f t="shared" si="237"/>
        <v>2.33</v>
      </c>
      <c r="X90" s="1">
        <f>SUM(W80:X89)</f>
        <v>438</v>
      </c>
      <c r="AB90" s="1">
        <f>SUM(AA80:AB89)</f>
        <v>147</v>
      </c>
      <c r="AE90" s="4"/>
      <c r="BC90" s="4" t="s">
        <v>11</v>
      </c>
      <c r="BQ90" s="1">
        <f t="shared" ref="BQ90:BV90" si="238">SUM(BQ80:BQ89)</f>
        <v>218</v>
      </c>
      <c r="BR90" s="1">
        <f t="shared" si="238"/>
        <v>8.74</v>
      </c>
      <c r="BU90" s="1">
        <f t="shared" si="238"/>
        <v>74</v>
      </c>
      <c r="BV90" s="1">
        <f t="shared" si="238"/>
        <v>2.46</v>
      </c>
      <c r="BZ90" s="1">
        <f>SUM(BY80:BZ89)</f>
        <v>490</v>
      </c>
      <c r="CD90" s="1">
        <f>SUM(CC80:CD89)</f>
        <v>241</v>
      </c>
      <c r="CG90" s="4"/>
    </row>
    <row r="91" s="1" customFormat="1" spans="1:106">
      <c r="A91" s="3" t="s">
        <v>26</v>
      </c>
      <c r="B91" s="1">
        <v>45</v>
      </c>
      <c r="C91" s="1">
        <v>177</v>
      </c>
      <c r="D91" s="1">
        <v>2.59</v>
      </c>
      <c r="E91" s="1">
        <v>86</v>
      </c>
      <c r="F91" s="1">
        <v>1.59</v>
      </c>
      <c r="G91" s="1">
        <v>222</v>
      </c>
      <c r="H91" s="1">
        <v>3.83</v>
      </c>
      <c r="I91" s="1">
        <v>70</v>
      </c>
      <c r="J91" s="1">
        <v>0.92</v>
      </c>
      <c r="K91" s="1">
        <v>183</v>
      </c>
      <c r="L91" s="1">
        <v>6.16</v>
      </c>
      <c r="M91" s="1">
        <v>60</v>
      </c>
      <c r="N91" s="1">
        <v>2.44</v>
      </c>
      <c r="O91" s="1">
        <v>23</v>
      </c>
      <c r="P91" s="1">
        <v>0.88</v>
      </c>
      <c r="S91" s="1">
        <v>8</v>
      </c>
      <c r="T91" s="1">
        <v>0.23</v>
      </c>
      <c r="W91" s="1">
        <v>26</v>
      </c>
      <c r="X91" s="1">
        <v>23</v>
      </c>
      <c r="Y91" s="1">
        <v>19.89</v>
      </c>
      <c r="AA91" s="1">
        <v>7</v>
      </c>
      <c r="AB91" s="1">
        <v>4</v>
      </c>
      <c r="AC91" s="1">
        <v>5.89</v>
      </c>
      <c r="AE91" s="3"/>
      <c r="AF91" s="1">
        <v>196</v>
      </c>
      <c r="AG91" s="1">
        <v>2.71</v>
      </c>
      <c r="AH91" s="1">
        <v>96</v>
      </c>
      <c r="AI91" s="1">
        <v>1.63</v>
      </c>
      <c r="AJ91" s="1">
        <v>230</v>
      </c>
      <c r="AK91" s="1">
        <v>5.04</v>
      </c>
      <c r="AL91" s="1">
        <v>92</v>
      </c>
      <c r="AM91" s="1">
        <v>2.3</v>
      </c>
      <c r="AN91" s="1">
        <v>204</v>
      </c>
      <c r="AO91" s="1">
        <v>6.72</v>
      </c>
      <c r="AP91" s="1">
        <v>69</v>
      </c>
      <c r="AQ91" s="1">
        <v>2.63</v>
      </c>
      <c r="AR91" s="1">
        <v>199</v>
      </c>
      <c r="AS91" s="1">
        <v>7.24</v>
      </c>
      <c r="AT91" s="1">
        <v>87</v>
      </c>
      <c r="AU91" s="1">
        <v>2.53</v>
      </c>
      <c r="AV91" s="1">
        <v>419</v>
      </c>
      <c r="AW91" s="1">
        <v>17.96</v>
      </c>
      <c r="AY91" s="1">
        <v>148</v>
      </c>
      <c r="AZ91" s="1">
        <v>4.94</v>
      </c>
      <c r="BC91" s="3" t="s">
        <v>27</v>
      </c>
      <c r="BD91" s="1">
        <v>114</v>
      </c>
      <c r="BE91" s="1">
        <v>189</v>
      </c>
      <c r="BF91" s="1">
        <v>2.57</v>
      </c>
      <c r="BG91" s="1">
        <v>92</v>
      </c>
      <c r="BH91" s="1">
        <v>1.53</v>
      </c>
      <c r="BI91" s="1">
        <v>157</v>
      </c>
      <c r="BJ91" s="1">
        <v>2.8</v>
      </c>
      <c r="BK91" s="1">
        <v>72</v>
      </c>
      <c r="BL91" s="1">
        <v>0.98</v>
      </c>
      <c r="BM91" s="1">
        <v>252</v>
      </c>
      <c r="BN91" s="1">
        <v>8.53</v>
      </c>
      <c r="BO91" s="1">
        <v>144</v>
      </c>
      <c r="BP91" s="1">
        <v>4.65</v>
      </c>
      <c r="BQ91" s="1">
        <v>24</v>
      </c>
      <c r="BR91" s="1">
        <v>0.98</v>
      </c>
      <c r="BU91" s="1">
        <v>10</v>
      </c>
      <c r="BV91" s="1">
        <v>0.4</v>
      </c>
      <c r="BY91" s="1">
        <v>22</v>
      </c>
      <c r="BZ91" s="1">
        <v>24</v>
      </c>
      <c r="CA91" s="1">
        <v>24.18</v>
      </c>
      <c r="CC91" s="1">
        <v>11</v>
      </c>
      <c r="CD91" s="1">
        <v>17</v>
      </c>
      <c r="CE91" s="1">
        <v>10.75</v>
      </c>
      <c r="CG91" s="3"/>
      <c r="CH91" s="1">
        <v>184</v>
      </c>
      <c r="CI91" s="1">
        <v>2.51</v>
      </c>
      <c r="CJ91" s="1">
        <v>91</v>
      </c>
      <c r="CK91" s="1">
        <v>1.52</v>
      </c>
      <c r="CL91" s="1">
        <v>156</v>
      </c>
      <c r="CM91" s="1">
        <v>3.86</v>
      </c>
      <c r="CN91" s="1">
        <v>84</v>
      </c>
      <c r="CO91" s="1">
        <v>2.23</v>
      </c>
      <c r="CP91" s="1">
        <v>215</v>
      </c>
      <c r="CQ91" s="1">
        <v>7.41</v>
      </c>
      <c r="CR91" s="1">
        <v>114</v>
      </c>
      <c r="CS91" s="1">
        <v>3.9</v>
      </c>
      <c r="CT91" s="1">
        <v>215</v>
      </c>
      <c r="CU91" s="1">
        <v>8.61</v>
      </c>
      <c r="CV91" s="1">
        <v>108</v>
      </c>
      <c r="CW91" s="1">
        <v>3.56</v>
      </c>
      <c r="CX91" s="1">
        <v>473</v>
      </c>
      <c r="CY91" s="1">
        <v>22.31</v>
      </c>
      <c r="DA91" s="1">
        <v>223</v>
      </c>
      <c r="DB91" s="1">
        <v>8.9</v>
      </c>
    </row>
    <row r="92" s="1" customFormat="1" spans="1:97">
      <c r="A92" s="3"/>
      <c r="D92" s="1">
        <v>1.10044</v>
      </c>
      <c r="F92" s="1">
        <v>1.10044</v>
      </c>
      <c r="L92" s="1">
        <v>1.10044</v>
      </c>
      <c r="N92" s="1">
        <v>1.10044</v>
      </c>
      <c r="O92" s="1">
        <v>18</v>
      </c>
      <c r="P92" s="1">
        <v>0.61</v>
      </c>
      <c r="R92" s="1">
        <f>O101</f>
        <v>202</v>
      </c>
      <c r="S92" s="1">
        <v>5</v>
      </c>
      <c r="T92" s="1">
        <v>0.15</v>
      </c>
      <c r="V92" s="1">
        <f>S101</f>
        <v>49</v>
      </c>
      <c r="W92" s="1">
        <v>26</v>
      </c>
      <c r="X92" s="1">
        <v>22</v>
      </c>
      <c r="Y92" s="1">
        <v>1.10044</v>
      </c>
      <c r="AA92" s="1">
        <v>5</v>
      </c>
      <c r="AB92" s="1">
        <v>14</v>
      </c>
      <c r="AC92" s="1">
        <v>1.10044</v>
      </c>
      <c r="AE92" s="3"/>
      <c r="AG92" s="1">
        <v>1.10044</v>
      </c>
      <c r="AI92" s="1">
        <v>1.10044</v>
      </c>
      <c r="AK92" s="1">
        <v>1.10044</v>
      </c>
      <c r="AM92" s="1">
        <v>1.10044</v>
      </c>
      <c r="AO92" s="1">
        <v>1.10044</v>
      </c>
      <c r="AQ92" s="1">
        <v>1.10044</v>
      </c>
      <c r="BC92" s="3"/>
      <c r="BF92" s="1">
        <v>1.10044</v>
      </c>
      <c r="BH92" s="1">
        <v>1.10044</v>
      </c>
      <c r="BN92" s="1">
        <v>1.10044</v>
      </c>
      <c r="BP92" s="1">
        <v>1.10044</v>
      </c>
      <c r="BQ92" s="1">
        <v>20</v>
      </c>
      <c r="BR92" s="1">
        <v>0.83</v>
      </c>
      <c r="BT92" s="1">
        <f>BQ101</f>
        <v>202</v>
      </c>
      <c r="BU92" s="1">
        <v>3</v>
      </c>
      <c r="BV92" s="1">
        <v>0.07</v>
      </c>
      <c r="BX92" s="1">
        <f>BU101</f>
        <v>58</v>
      </c>
      <c r="BY92" s="1">
        <v>24</v>
      </c>
      <c r="BZ92" s="1">
        <v>26</v>
      </c>
      <c r="CA92" s="1">
        <v>1.10044</v>
      </c>
      <c r="CC92" s="1">
        <v>11</v>
      </c>
      <c r="CD92" s="1">
        <v>11</v>
      </c>
      <c r="CE92" s="1">
        <v>1.10044</v>
      </c>
      <c r="CG92" s="3"/>
      <c r="CI92" s="1">
        <v>1.10044</v>
      </c>
      <c r="CK92" s="1">
        <v>1.10044</v>
      </c>
      <c r="CM92" s="1">
        <v>1.10044</v>
      </c>
      <c r="CO92" s="1">
        <v>1.10044</v>
      </c>
      <c r="CQ92" s="1">
        <v>1.10044</v>
      </c>
      <c r="CS92" s="1">
        <v>1.10044</v>
      </c>
    </row>
    <row r="93" s="1" customFormat="1" spans="1:97">
      <c r="A93" s="3"/>
      <c r="D93" s="1">
        <f>D91-D92</f>
        <v>1.48956</v>
      </c>
      <c r="F93" s="1">
        <f>F91-F92</f>
        <v>0.48956</v>
      </c>
      <c r="H93" s="1">
        <f>H91</f>
        <v>3.83</v>
      </c>
      <c r="J93" s="1">
        <f>J91</f>
        <v>0.92</v>
      </c>
      <c r="L93" s="1">
        <f>L91-L92</f>
        <v>5.05956</v>
      </c>
      <c r="N93" s="1">
        <f>N91-N92</f>
        <v>1.33956</v>
      </c>
      <c r="O93" s="1">
        <v>21</v>
      </c>
      <c r="P93" s="1">
        <v>0.72</v>
      </c>
      <c r="R93" s="1">
        <f>P101</f>
        <v>7.37</v>
      </c>
      <c r="S93" s="1">
        <v>4</v>
      </c>
      <c r="T93" s="1">
        <v>0.11</v>
      </c>
      <c r="V93" s="1">
        <f>T101</f>
        <v>1.43</v>
      </c>
      <c r="W93" s="1">
        <v>21</v>
      </c>
      <c r="X93" s="1">
        <v>19</v>
      </c>
      <c r="Y93" s="1">
        <f>Y91-Y92</f>
        <v>18.78956</v>
      </c>
      <c r="AA93" s="1">
        <v>4</v>
      </c>
      <c r="AB93" s="1">
        <v>4</v>
      </c>
      <c r="AC93" s="1">
        <f>AC91-AC92</f>
        <v>4.78956</v>
      </c>
      <c r="AE93" s="3"/>
      <c r="AG93" s="1">
        <f t="shared" ref="AG93:AK93" si="239">AG91-AG92</f>
        <v>1.60956</v>
      </c>
      <c r="AI93" s="1">
        <f t="shared" si="239"/>
        <v>0.52956</v>
      </c>
      <c r="AK93" s="1">
        <f t="shared" si="239"/>
        <v>3.93956</v>
      </c>
      <c r="AM93" s="1">
        <f t="shared" ref="AM93:AQ93" si="240">AM91-AM92</f>
        <v>1.19956</v>
      </c>
      <c r="AO93" s="1">
        <f t="shared" si="240"/>
        <v>5.61956</v>
      </c>
      <c r="AQ93" s="1">
        <f t="shared" si="240"/>
        <v>1.52956</v>
      </c>
      <c r="BC93" s="3"/>
      <c r="BF93" s="1">
        <f>BF91-BF92</f>
        <v>1.46956</v>
      </c>
      <c r="BH93" s="1">
        <f>BH91-BH92</f>
        <v>0.42956</v>
      </c>
      <c r="BJ93" s="1">
        <f>BJ91</f>
        <v>2.8</v>
      </c>
      <c r="BL93" s="1">
        <f>BL91</f>
        <v>0.98</v>
      </c>
      <c r="BN93" s="1">
        <f>BN91-BN92</f>
        <v>7.42956</v>
      </c>
      <c r="BP93" s="1">
        <f>BP91-BP92</f>
        <v>3.54956</v>
      </c>
      <c r="BQ93" s="1">
        <v>19</v>
      </c>
      <c r="BR93" s="1">
        <v>0.79</v>
      </c>
      <c r="BT93" s="1">
        <f>BR101</f>
        <v>8.11</v>
      </c>
      <c r="BU93" s="1">
        <v>3</v>
      </c>
      <c r="BV93" s="1">
        <v>0.09</v>
      </c>
      <c r="BX93" s="1">
        <f>BV101</f>
        <v>1.92</v>
      </c>
      <c r="BY93" s="1">
        <v>27</v>
      </c>
      <c r="BZ93" s="1">
        <v>25</v>
      </c>
      <c r="CA93" s="1">
        <f>CA91-CA92</f>
        <v>23.07956</v>
      </c>
      <c r="CC93" s="1">
        <v>14</v>
      </c>
      <c r="CD93" s="1">
        <v>12</v>
      </c>
      <c r="CE93" s="1">
        <f>CE91-CE92</f>
        <v>9.64956</v>
      </c>
      <c r="CG93" s="3"/>
      <c r="CI93" s="1">
        <f t="shared" ref="CI93:CM93" si="241">CI91-CI92</f>
        <v>1.40956</v>
      </c>
      <c r="CK93" s="1">
        <f t="shared" si="241"/>
        <v>0.41956</v>
      </c>
      <c r="CM93" s="1">
        <f t="shared" si="241"/>
        <v>2.75956</v>
      </c>
      <c r="CO93" s="1">
        <f t="shared" ref="CO93:CS93" si="242">CO91-CO92</f>
        <v>1.12956</v>
      </c>
      <c r="CQ93" s="1">
        <f t="shared" si="242"/>
        <v>6.30956</v>
      </c>
      <c r="CS93" s="1">
        <f t="shared" si="242"/>
        <v>2.79956</v>
      </c>
    </row>
    <row r="94" s="1" customFormat="1" spans="1:85">
      <c r="A94" s="3"/>
      <c r="O94" s="1">
        <v>21</v>
      </c>
      <c r="P94" s="1">
        <v>0.72</v>
      </c>
      <c r="S94" s="1">
        <v>5</v>
      </c>
      <c r="T94" s="1">
        <v>0.15</v>
      </c>
      <c r="W94" s="1">
        <v>20</v>
      </c>
      <c r="X94" s="1">
        <v>24</v>
      </c>
      <c r="AA94" s="1">
        <v>6</v>
      </c>
      <c r="AB94" s="1">
        <v>8</v>
      </c>
      <c r="AE94" s="3"/>
      <c r="BC94" s="3"/>
      <c r="BQ94" s="1">
        <v>21</v>
      </c>
      <c r="BR94" s="1">
        <v>0.86</v>
      </c>
      <c r="BU94" s="1">
        <v>6</v>
      </c>
      <c r="BV94" s="1">
        <v>0.21</v>
      </c>
      <c r="BY94" s="1">
        <v>28</v>
      </c>
      <c r="BZ94" s="1">
        <v>24</v>
      </c>
      <c r="CC94" s="1">
        <v>14</v>
      </c>
      <c r="CD94" s="1">
        <v>9</v>
      </c>
      <c r="CG94" s="3"/>
    </row>
    <row r="95" s="1" customFormat="1" spans="1:85">
      <c r="A95" s="3"/>
      <c r="O95" s="1">
        <v>17</v>
      </c>
      <c r="P95" s="1">
        <v>0.65</v>
      </c>
      <c r="S95" s="1">
        <v>5</v>
      </c>
      <c r="T95" s="1">
        <v>0.15</v>
      </c>
      <c r="W95" s="1">
        <v>24</v>
      </c>
      <c r="X95" s="1">
        <v>23</v>
      </c>
      <c r="AA95" s="1">
        <v>6</v>
      </c>
      <c r="AB95" s="1">
        <v>7</v>
      </c>
      <c r="AE95" s="3"/>
      <c r="BC95" s="3"/>
      <c r="BQ95" s="1">
        <v>15</v>
      </c>
      <c r="BR95" s="1">
        <v>0.67</v>
      </c>
      <c r="BU95" s="1">
        <v>4</v>
      </c>
      <c r="BV95" s="1">
        <v>0.11</v>
      </c>
      <c r="BY95" s="1">
        <v>26</v>
      </c>
      <c r="BZ95" s="1">
        <v>24</v>
      </c>
      <c r="CC95" s="1">
        <v>12</v>
      </c>
      <c r="CD95" s="1">
        <v>15</v>
      </c>
      <c r="CG95" s="3"/>
    </row>
    <row r="96" s="1" customFormat="1" spans="1:106">
      <c r="A96" s="3"/>
      <c r="O96" s="1">
        <v>14</v>
      </c>
      <c r="P96" s="1">
        <v>0.52</v>
      </c>
      <c r="S96" s="1">
        <v>3</v>
      </c>
      <c r="T96" s="1">
        <v>0.08</v>
      </c>
      <c r="W96" s="1">
        <v>21</v>
      </c>
      <c r="X96" s="1">
        <v>22</v>
      </c>
      <c r="AA96" s="1">
        <v>4</v>
      </c>
      <c r="AB96" s="1">
        <v>5</v>
      </c>
      <c r="AD96" s="1">
        <f>Y98*Z98+AC98*AD98</f>
        <v>1.178956</v>
      </c>
      <c r="AE96" s="3"/>
      <c r="AZ96" s="1">
        <f>AV98*AW98+AY98*AZ98</f>
        <v>1.145</v>
      </c>
      <c r="BC96" s="3"/>
      <c r="BQ96" s="1">
        <v>22</v>
      </c>
      <c r="BR96" s="1">
        <v>0.85</v>
      </c>
      <c r="BU96" s="1">
        <v>6</v>
      </c>
      <c r="BV96" s="1">
        <v>0.19</v>
      </c>
      <c r="BY96" s="1">
        <v>26</v>
      </c>
      <c r="BZ96" s="1">
        <v>22</v>
      </c>
      <c r="CC96" s="1">
        <v>14</v>
      </c>
      <c r="CD96" s="1">
        <v>14</v>
      </c>
      <c r="CF96" s="1">
        <f>CA98*CB98+CE98*CF98</f>
        <v>1.636456</v>
      </c>
      <c r="CG96" s="3"/>
      <c r="DB96" s="1">
        <f>CX98*CY98+DA98*DB98</f>
        <v>1.5605</v>
      </c>
    </row>
    <row r="97" s="1" customFormat="1" spans="1:85">
      <c r="A97" s="3"/>
      <c r="O97" s="1">
        <v>21</v>
      </c>
      <c r="P97" s="1">
        <v>0.83</v>
      </c>
      <c r="S97" s="1">
        <v>5</v>
      </c>
      <c r="T97" s="1">
        <v>0.15</v>
      </c>
      <c r="W97" s="1">
        <v>20</v>
      </c>
      <c r="X97" s="1">
        <v>18</v>
      </c>
      <c r="AA97" s="1">
        <v>9</v>
      </c>
      <c r="AB97" s="1">
        <v>15</v>
      </c>
      <c r="AE97" s="3"/>
      <c r="BC97" s="3"/>
      <c r="BQ97" s="1">
        <v>23</v>
      </c>
      <c r="BR97" s="1">
        <v>0.87</v>
      </c>
      <c r="BU97" s="1">
        <v>10</v>
      </c>
      <c r="BV97" s="1">
        <v>0.35</v>
      </c>
      <c r="BY97" s="1">
        <v>25</v>
      </c>
      <c r="BZ97" s="1">
        <v>26</v>
      </c>
      <c r="CC97" s="1">
        <v>12</v>
      </c>
      <c r="CD97" s="1">
        <v>13</v>
      </c>
      <c r="CG97" s="3"/>
    </row>
    <row r="98" s="1" customFormat="1" spans="1:106">
      <c r="A98" s="3"/>
      <c r="C98" s="1">
        <f t="shared" ref="C98:G98" si="243">C91</f>
        <v>177</v>
      </c>
      <c r="D98" s="1">
        <f t="shared" ref="D98:H98" si="244">D93/C91</f>
        <v>0.00841559322033898</v>
      </c>
      <c r="E98" s="1">
        <f t="shared" si="243"/>
        <v>86</v>
      </c>
      <c r="F98" s="1">
        <f t="shared" si="244"/>
        <v>0.00569255813953488</v>
      </c>
      <c r="G98" s="1">
        <f t="shared" si="243"/>
        <v>222</v>
      </c>
      <c r="H98" s="1">
        <f t="shared" si="244"/>
        <v>0.0172522522522523</v>
      </c>
      <c r="I98" s="1">
        <f t="shared" ref="I98:M98" si="245">I91</f>
        <v>70</v>
      </c>
      <c r="J98" s="1">
        <f t="shared" ref="J98:N98" si="246">J93/I91</f>
        <v>0.0131428571428571</v>
      </c>
      <c r="K98" s="1">
        <f t="shared" si="245"/>
        <v>183</v>
      </c>
      <c r="L98" s="1">
        <f t="shared" si="246"/>
        <v>0.027647868852459</v>
      </c>
      <c r="M98" s="1">
        <f t="shared" si="245"/>
        <v>60</v>
      </c>
      <c r="N98" s="1">
        <f t="shared" si="246"/>
        <v>0.022326</v>
      </c>
      <c r="O98" s="1">
        <v>21</v>
      </c>
      <c r="P98" s="1">
        <v>0.83</v>
      </c>
      <c r="Q98" s="1">
        <f>O101</f>
        <v>202</v>
      </c>
      <c r="R98" s="1">
        <f>R93/R92</f>
        <v>0.0364851485148515</v>
      </c>
      <c r="S98" s="1">
        <v>5</v>
      </c>
      <c r="T98" s="1">
        <v>0.15</v>
      </c>
      <c r="U98" s="1">
        <f>S101</f>
        <v>49</v>
      </c>
      <c r="V98" s="1">
        <f>V93/V92</f>
        <v>0.0291836734693878</v>
      </c>
      <c r="W98" s="1">
        <v>20</v>
      </c>
      <c r="X98" s="1">
        <v>22</v>
      </c>
      <c r="Y98" s="1">
        <f>X101/20</f>
        <v>21.85</v>
      </c>
      <c r="Z98" s="1">
        <f>Y93/X101</f>
        <v>0.042996704805492</v>
      </c>
      <c r="AA98" s="1">
        <v>7</v>
      </c>
      <c r="AB98" s="1">
        <v>7</v>
      </c>
      <c r="AC98" s="1">
        <f>AB101/20</f>
        <v>7.15</v>
      </c>
      <c r="AD98" s="1">
        <f>AC93/AB101</f>
        <v>0.0334934265734266</v>
      </c>
      <c r="AE98" s="3"/>
      <c r="AF98" s="1">
        <f t="shared" ref="AF98:AJ98" si="247">AF91</f>
        <v>196</v>
      </c>
      <c r="AG98" s="1">
        <f t="shared" ref="AG98:AK98" si="248">AG93/AF91</f>
        <v>0.00821204081632653</v>
      </c>
      <c r="AH98" s="1">
        <f t="shared" si="247"/>
        <v>96</v>
      </c>
      <c r="AI98" s="1">
        <f t="shared" si="248"/>
        <v>0.00551625</v>
      </c>
      <c r="AJ98" s="1">
        <f t="shared" si="247"/>
        <v>230</v>
      </c>
      <c r="AK98" s="1">
        <f t="shared" si="248"/>
        <v>0.0171285217391304</v>
      </c>
      <c r="AL98" s="1">
        <f t="shared" ref="AL98:AP98" si="249">AL91</f>
        <v>92</v>
      </c>
      <c r="AM98" s="1">
        <f t="shared" ref="AM98:AQ98" si="250">AM93/AL91</f>
        <v>0.0130386956521739</v>
      </c>
      <c r="AN98" s="1">
        <f t="shared" si="249"/>
        <v>204</v>
      </c>
      <c r="AO98" s="1">
        <f t="shared" si="250"/>
        <v>0.027546862745098</v>
      </c>
      <c r="AP98" s="1">
        <f t="shared" si="249"/>
        <v>69</v>
      </c>
      <c r="AQ98" s="1">
        <f t="shared" si="250"/>
        <v>0.0221675362318841</v>
      </c>
      <c r="AR98" s="1">
        <f>AR91</f>
        <v>199</v>
      </c>
      <c r="AS98" s="1">
        <f t="shared" ref="AS98:AW98" si="251">AS91/AR91</f>
        <v>0.0363819095477387</v>
      </c>
      <c r="AT98" s="1">
        <f>AT91</f>
        <v>87</v>
      </c>
      <c r="AU98" s="1">
        <f t="shared" si="251"/>
        <v>0.0290804597701149</v>
      </c>
      <c r="AV98" s="1">
        <f>AV91/20</f>
        <v>20.95</v>
      </c>
      <c r="AW98" s="1">
        <f t="shared" si="251"/>
        <v>0.0428639618138425</v>
      </c>
      <c r="AY98" s="1">
        <f>AY91/20</f>
        <v>7.4</v>
      </c>
      <c r="AZ98" s="1">
        <f>AZ91/AY91</f>
        <v>0.0333783783783784</v>
      </c>
      <c r="BC98" s="3"/>
      <c r="BE98" s="1">
        <f t="shared" ref="BE98:BI98" si="252">BE91</f>
        <v>189</v>
      </c>
      <c r="BF98" s="1">
        <f t="shared" ref="BF98:BJ98" si="253">BF93/BE91</f>
        <v>0.00777544973544973</v>
      </c>
      <c r="BG98" s="1">
        <f t="shared" si="252"/>
        <v>92</v>
      </c>
      <c r="BH98" s="1">
        <f t="shared" si="253"/>
        <v>0.00466913043478261</v>
      </c>
      <c r="BI98" s="1">
        <f t="shared" si="252"/>
        <v>157</v>
      </c>
      <c r="BJ98" s="1">
        <f t="shared" si="253"/>
        <v>0.0178343949044586</v>
      </c>
      <c r="BK98" s="1">
        <f t="shared" ref="BK98:BO98" si="254">BK91</f>
        <v>72</v>
      </c>
      <c r="BL98" s="1">
        <f t="shared" ref="BL98:BP98" si="255">BL93/BK91</f>
        <v>0.0136111111111111</v>
      </c>
      <c r="BM98" s="1">
        <f t="shared" si="254"/>
        <v>252</v>
      </c>
      <c r="BN98" s="1">
        <f t="shared" si="255"/>
        <v>0.029482380952381</v>
      </c>
      <c r="BO98" s="1">
        <f t="shared" si="254"/>
        <v>144</v>
      </c>
      <c r="BP98" s="1">
        <f t="shared" si="255"/>
        <v>0.0246497222222222</v>
      </c>
      <c r="BQ98" s="1">
        <v>23</v>
      </c>
      <c r="BR98" s="1">
        <v>0.86</v>
      </c>
      <c r="BS98" s="1">
        <f>BQ101</f>
        <v>202</v>
      </c>
      <c r="BT98" s="1">
        <f>BT93/BT92</f>
        <v>0.0401485148514852</v>
      </c>
      <c r="BU98" s="1">
        <v>6</v>
      </c>
      <c r="BV98" s="1">
        <v>0.19</v>
      </c>
      <c r="BW98" s="1">
        <f>BU101</f>
        <v>58</v>
      </c>
      <c r="BX98" s="1">
        <f>BX93/BX92</f>
        <v>0.0331034482758621</v>
      </c>
      <c r="BY98" s="1">
        <v>22</v>
      </c>
      <c r="BZ98" s="1">
        <v>26</v>
      </c>
      <c r="CA98" s="1">
        <f>BZ101/20</f>
        <v>24.4</v>
      </c>
      <c r="CB98" s="1">
        <f>CA93/BZ101</f>
        <v>0.0472941803278689</v>
      </c>
      <c r="CC98" s="1">
        <v>11</v>
      </c>
      <c r="CD98" s="1">
        <v>7</v>
      </c>
      <c r="CE98" s="1">
        <f>CD101/20</f>
        <v>12.05</v>
      </c>
      <c r="CF98" s="1">
        <f>CE93/CD101</f>
        <v>0.0400396680497925</v>
      </c>
      <c r="CG98" s="3"/>
      <c r="CH98" s="1">
        <f t="shared" ref="CH98:CL98" si="256">CH91</f>
        <v>184</v>
      </c>
      <c r="CI98" s="1">
        <f t="shared" ref="CI98:CM98" si="257">CI93/CH91</f>
        <v>0.00766065217391304</v>
      </c>
      <c r="CJ98" s="1">
        <f t="shared" si="256"/>
        <v>91</v>
      </c>
      <c r="CK98" s="1">
        <f t="shared" si="257"/>
        <v>0.00461054945054945</v>
      </c>
      <c r="CL98" s="1">
        <f t="shared" si="256"/>
        <v>156</v>
      </c>
      <c r="CM98" s="1">
        <f t="shared" si="257"/>
        <v>0.0176894871794872</v>
      </c>
      <c r="CN98" s="1">
        <f t="shared" ref="CN98:CR98" si="258">CN91</f>
        <v>84</v>
      </c>
      <c r="CO98" s="1">
        <f t="shared" ref="CO98:CS98" si="259">CO93/CN91</f>
        <v>0.0134471428571429</v>
      </c>
      <c r="CP98" s="1">
        <f t="shared" si="258"/>
        <v>215</v>
      </c>
      <c r="CQ98" s="1">
        <f t="shared" si="259"/>
        <v>0.0293467906976744</v>
      </c>
      <c r="CR98" s="1">
        <f t="shared" si="258"/>
        <v>114</v>
      </c>
      <c r="CS98" s="1">
        <f t="shared" si="259"/>
        <v>0.0245575438596491</v>
      </c>
      <c r="CT98" s="1">
        <f>CT91</f>
        <v>215</v>
      </c>
      <c r="CU98" s="1">
        <f t="shared" ref="CU98:CY98" si="260">CU91/CT91</f>
        <v>0.040046511627907</v>
      </c>
      <c r="CV98" s="1">
        <f>CV91</f>
        <v>108</v>
      </c>
      <c r="CW98" s="1">
        <f t="shared" si="260"/>
        <v>0.032962962962963</v>
      </c>
      <c r="CX98" s="1">
        <f>CX91/20</f>
        <v>23.65</v>
      </c>
      <c r="CY98" s="1">
        <f t="shared" si="260"/>
        <v>0.0471670190274841</v>
      </c>
      <c r="DA98" s="1">
        <f>DA91/20</f>
        <v>11.15</v>
      </c>
      <c r="DB98" s="1">
        <f>DB91/DA91</f>
        <v>0.0399103139013453</v>
      </c>
    </row>
    <row r="99" s="1" customFormat="1" spans="1:106">
      <c r="A99" s="3"/>
      <c r="O99" s="1">
        <v>26</v>
      </c>
      <c r="P99" s="1">
        <v>0.92</v>
      </c>
      <c r="S99" s="1">
        <v>5</v>
      </c>
      <c r="T99" s="1">
        <v>0.15</v>
      </c>
      <c r="W99" s="1">
        <v>19</v>
      </c>
      <c r="X99" s="1">
        <v>21</v>
      </c>
      <c r="AA99" s="1">
        <v>7</v>
      </c>
      <c r="AB99" s="1">
        <v>6</v>
      </c>
      <c r="AE99" s="3"/>
      <c r="BC99" s="3"/>
      <c r="BN99" s="1">
        <f>BN98-BJ98</f>
        <v>0.0116479860479224</v>
      </c>
      <c r="BP99" s="1">
        <f>BP98-BL98</f>
        <v>0.0110386111111111</v>
      </c>
      <c r="BQ99" s="1">
        <v>18</v>
      </c>
      <c r="BR99" s="1">
        <v>0.77</v>
      </c>
      <c r="BT99" s="1">
        <f>BT98-BN98</f>
        <v>0.0106661338991042</v>
      </c>
      <c r="BU99" s="1">
        <v>4</v>
      </c>
      <c r="BV99" s="1">
        <v>0.13</v>
      </c>
      <c r="BX99" s="1">
        <f>BX98-BP98</f>
        <v>0.00845372605363984</v>
      </c>
      <c r="BY99" s="1">
        <v>22</v>
      </c>
      <c r="BZ99" s="1">
        <v>24</v>
      </c>
      <c r="CB99" s="1">
        <f>CB98-BT98</f>
        <v>0.0071456654763837</v>
      </c>
      <c r="CC99" s="1">
        <v>9</v>
      </c>
      <c r="CD99" s="1">
        <v>15</v>
      </c>
      <c r="CF99" s="1">
        <f>CF98-BX98</f>
        <v>0.00693621977393046</v>
      </c>
      <c r="CG99" s="3"/>
      <c r="CI99" s="1">
        <f>CI98-0</f>
        <v>0.00766065217391304</v>
      </c>
      <c r="CK99" s="1">
        <f>CK98-0</f>
        <v>0.00461054945054945</v>
      </c>
      <c r="CM99" s="1">
        <f t="shared" ref="CM99:CQ99" si="261">CM98-CI98</f>
        <v>0.0100288350055741</v>
      </c>
      <c r="CO99" s="1">
        <f t="shared" si="261"/>
        <v>0.0088365934065934</v>
      </c>
      <c r="CQ99" s="1">
        <f t="shared" si="261"/>
        <v>0.0116573035181872</v>
      </c>
      <c r="CS99" s="1">
        <f t="shared" ref="CS99:CW99" si="262">CS98-CO98</f>
        <v>0.0111104010025063</v>
      </c>
      <c r="CU99" s="1">
        <f t="shared" si="262"/>
        <v>0.0106997209302326</v>
      </c>
      <c r="CW99" s="1">
        <f t="shared" si="262"/>
        <v>0.00840541910331384</v>
      </c>
      <c r="CY99" s="1">
        <f>CY98-CU98</f>
        <v>0.00712050739957717</v>
      </c>
      <c r="DB99" s="1">
        <f>DB98-CW98</f>
        <v>0.00694735093838233</v>
      </c>
    </row>
    <row r="100" s="1" customFormat="1" spans="1:85">
      <c r="A100" s="3"/>
      <c r="O100" s="1">
        <v>20</v>
      </c>
      <c r="P100" s="1">
        <v>0.69</v>
      </c>
      <c r="S100" s="1">
        <v>4</v>
      </c>
      <c r="T100" s="1">
        <v>0.11</v>
      </c>
      <c r="W100" s="1">
        <v>25</v>
      </c>
      <c r="X100" s="1">
        <v>21</v>
      </c>
      <c r="AA100" s="1">
        <v>12</v>
      </c>
      <c r="AB100" s="1">
        <v>6</v>
      </c>
      <c r="AE100" s="3"/>
      <c r="BC100" s="3"/>
      <c r="BQ100" s="1">
        <v>17</v>
      </c>
      <c r="BR100" s="1">
        <v>0.63</v>
      </c>
      <c r="BU100" s="1">
        <v>6</v>
      </c>
      <c r="BV100" s="1">
        <v>0.18</v>
      </c>
      <c r="BY100" s="1">
        <v>24</v>
      </c>
      <c r="BZ100" s="1">
        <v>21</v>
      </c>
      <c r="CC100" s="1">
        <v>8</v>
      </c>
      <c r="CD100" s="1">
        <v>12</v>
      </c>
      <c r="CG100" s="3"/>
    </row>
    <row r="101" s="1" customFormat="1" spans="1:106">
      <c r="A101" s="4" t="s">
        <v>11</v>
      </c>
      <c r="D101" s="4">
        <f t="shared" ref="D101:H101" si="263">AVERAGE(D76,D87,D98)</f>
        <v>0.00831132683197145</v>
      </c>
      <c r="E101" s="4"/>
      <c r="F101" s="4">
        <f t="shared" si="263"/>
        <v>0.00567000826873385</v>
      </c>
      <c r="G101" s="4"/>
      <c r="H101" s="4">
        <f t="shared" si="263"/>
        <v>0.0172708029086237</v>
      </c>
      <c r="I101" s="4"/>
      <c r="J101" s="4">
        <f t="shared" ref="J101:N101" si="264">AVERAGE(J76,J87,J98)</f>
        <v>0.0135621576714675</v>
      </c>
      <c r="K101" s="4"/>
      <c r="L101" s="4">
        <f t="shared" si="264"/>
        <v>0.0276905443682677</v>
      </c>
      <c r="M101" s="4"/>
      <c r="N101" s="4">
        <f t="shared" si="264"/>
        <v>0.0224000686600221</v>
      </c>
      <c r="O101" s="4">
        <f t="shared" ref="O101:T101" si="265">SUM(O91:O100)</f>
        <v>202</v>
      </c>
      <c r="P101" s="4">
        <f t="shared" si="265"/>
        <v>7.37</v>
      </c>
      <c r="Q101" s="4"/>
      <c r="R101" s="4">
        <f>AVERAGE(R76,R87,R98)</f>
        <v>0.0362492508834673</v>
      </c>
      <c r="S101" s="4">
        <f t="shared" si="265"/>
        <v>49</v>
      </c>
      <c r="T101" s="4">
        <f t="shared" si="265"/>
        <v>1.43</v>
      </c>
      <c r="U101" s="4"/>
      <c r="V101" s="4">
        <f t="shared" ref="V101:Z101" si="266">AVERAGE(V76,V87,V98)</f>
        <v>0.0293027045287443</v>
      </c>
      <c r="W101" s="4"/>
      <c r="X101" s="4">
        <f>SUM(W91:X100)</f>
        <v>437</v>
      </c>
      <c r="Y101" s="4">
        <f t="shared" si="266"/>
        <v>21.75</v>
      </c>
      <c r="Z101" s="4">
        <f t="shared" si="266"/>
        <v>0.0428350809937106</v>
      </c>
      <c r="AA101" s="4"/>
      <c r="AB101" s="4">
        <f>SUM(AA91:AB100)</f>
        <v>143</v>
      </c>
      <c r="AC101" s="4">
        <f t="shared" ref="AC101:AG101" si="267">AVERAGE(AC76,AC87,AC98)</f>
        <v>7.38333333333333</v>
      </c>
      <c r="AD101" s="4">
        <f t="shared" si="267"/>
        <v>0.0335643688151251</v>
      </c>
      <c r="AE101" s="4"/>
      <c r="AG101" s="4">
        <f t="shared" si="267"/>
        <v>0.00811051018898996</v>
      </c>
      <c r="AH101" s="4"/>
      <c r="AI101" s="4">
        <f t="shared" ref="AI101:AM101" si="268">AVERAGE(AI76,AI87,AI98)</f>
        <v>0.00553848597359736</v>
      </c>
      <c r="AJ101" s="4"/>
      <c r="AK101" s="4">
        <f t="shared" si="268"/>
        <v>0.0171450909313276</v>
      </c>
      <c r="AL101" s="4"/>
      <c r="AM101" s="4">
        <f t="shared" si="268"/>
        <v>0.0134617443732914</v>
      </c>
      <c r="AN101" s="4"/>
      <c r="AO101" s="4">
        <f t="shared" ref="AO101:AS101" si="269">AVERAGE(AO76,AO87,AO98)</f>
        <v>0.0275749794111193</v>
      </c>
      <c r="AP101" s="4"/>
      <c r="AQ101" s="4">
        <f t="shared" si="269"/>
        <v>0.0222462712720295</v>
      </c>
      <c r="AR101" s="4"/>
      <c r="AS101" s="4">
        <f t="shared" si="269"/>
        <v>0.0361375405686574</v>
      </c>
      <c r="AT101" s="4"/>
      <c r="AU101" s="4">
        <f t="shared" ref="AU101:AW101" si="270">AVERAGE(AU76,AU87,AU98)</f>
        <v>0.0292410093402911</v>
      </c>
      <c r="AV101" s="4">
        <f t="shared" si="270"/>
        <v>21.4</v>
      </c>
      <c r="AW101" s="4">
        <f t="shared" si="270"/>
        <v>0.0427055646360662</v>
      </c>
      <c r="AX101" s="4"/>
      <c r="AY101" s="4">
        <f>AVERAGE(AY76,AY87,AY98)</f>
        <v>7.25</v>
      </c>
      <c r="AZ101" s="4">
        <f>AVERAGE(AZ76,AZ87,AZ98)</f>
        <v>0.0334267575005797</v>
      </c>
      <c r="BC101" s="4" t="s">
        <v>11</v>
      </c>
      <c r="BF101" s="4">
        <f t="shared" ref="BF101:BJ101" si="271">AVERAGE(BF76,BF87,BF98)</f>
        <v>0.00765151466591494</v>
      </c>
      <c r="BG101" s="4"/>
      <c r="BH101" s="4">
        <f t="shared" si="271"/>
        <v>0.00463860356896382</v>
      </c>
      <c r="BI101" s="4"/>
      <c r="BJ101" s="4">
        <f t="shared" si="271"/>
        <v>0.0178379948254612</v>
      </c>
      <c r="BK101" s="4"/>
      <c r="BL101" s="4">
        <f t="shared" ref="BL101:BP101" si="272">AVERAGE(BL76,BL87,BL98)</f>
        <v>0.0137003962003962</v>
      </c>
      <c r="BM101" s="4"/>
      <c r="BN101" s="4">
        <f t="shared" si="272"/>
        <v>0.0293712184060616</v>
      </c>
      <c r="BO101" s="4"/>
      <c r="BP101" s="4">
        <f t="shared" si="272"/>
        <v>0.0245552367452063</v>
      </c>
      <c r="BQ101" s="4">
        <f t="shared" ref="BQ101:BV101" si="273">SUM(BQ91:BQ100)</f>
        <v>202</v>
      </c>
      <c r="BR101" s="4">
        <f t="shared" si="273"/>
        <v>8.11</v>
      </c>
      <c r="BS101" s="4"/>
      <c r="BT101" s="4">
        <f>AVERAGE(BT76,BT87,BT98)</f>
        <v>0.0401753240854885</v>
      </c>
      <c r="BU101" s="4">
        <f t="shared" si="273"/>
        <v>58</v>
      </c>
      <c r="BV101" s="4">
        <f t="shared" si="273"/>
        <v>1.92</v>
      </c>
      <c r="BW101" s="4"/>
      <c r="BX101" s="4">
        <f t="shared" ref="BX101:CB101" si="274">AVERAGE(BX76,BX87,BX98)</f>
        <v>0.0331783657720689</v>
      </c>
      <c r="BY101" s="4"/>
      <c r="BZ101" s="4">
        <f>SUM(BY91:BZ100)</f>
        <v>488</v>
      </c>
      <c r="CA101" s="4">
        <f t="shared" si="274"/>
        <v>24.5333333333333</v>
      </c>
      <c r="CB101" s="4">
        <f t="shared" si="274"/>
        <v>0.0473154539234955</v>
      </c>
      <c r="CC101" s="4"/>
      <c r="CD101" s="4">
        <f>SUM(CC91:CD100)</f>
        <v>241</v>
      </c>
      <c r="CE101" s="4">
        <f t="shared" ref="CE101:CI101" si="275">AVERAGE(CE76,CE87,CE98)</f>
        <v>12.0666666666667</v>
      </c>
      <c r="CF101" s="4">
        <f t="shared" si="275"/>
        <v>0.0401501491718391</v>
      </c>
      <c r="CG101" s="4"/>
      <c r="CH101" s="4"/>
      <c r="CI101" s="4">
        <f t="shared" si="275"/>
        <v>0.00756112696935043</v>
      </c>
      <c r="CJ101" s="4"/>
      <c r="CK101" s="4">
        <f t="shared" ref="CK101:CO101" si="276">AVERAGE(CK76,CK87,CK98)</f>
        <v>0.00453987139378065</v>
      </c>
      <c r="CL101" s="4"/>
      <c r="CM101" s="4">
        <f t="shared" si="276"/>
        <v>0.0177009607367533</v>
      </c>
      <c r="CN101" s="4"/>
      <c r="CO101" s="4">
        <f t="shared" si="276"/>
        <v>0.0135688709082032</v>
      </c>
      <c r="CP101" s="4"/>
      <c r="CQ101" s="4">
        <f t="shared" ref="CQ101:CU101" si="277">AVERAGE(CQ76,CQ87,CQ98)</f>
        <v>0.029249519556313</v>
      </c>
      <c r="CR101" s="4"/>
      <c r="CS101" s="4">
        <f t="shared" si="277"/>
        <v>0.0244368717562591</v>
      </c>
      <c r="CT101" s="4"/>
      <c r="CU101" s="4">
        <f t="shared" si="277"/>
        <v>0.0400506890611542</v>
      </c>
      <c r="CV101" s="4"/>
      <c r="CW101" s="4">
        <f t="shared" ref="CW101:CY101" si="278">AVERAGE(CW76,CW87,CW98)</f>
        <v>0.0330656153404779</v>
      </c>
      <c r="CX101" s="4">
        <f t="shared" si="278"/>
        <v>23.85</v>
      </c>
      <c r="CY101" s="4">
        <f t="shared" si="278"/>
        <v>0.047190428986241</v>
      </c>
      <c r="CZ101" s="4"/>
      <c r="DA101" s="4">
        <f>AVERAGE(DA76,DA87,DA98)</f>
        <v>11.2666666666667</v>
      </c>
      <c r="DB101" s="4">
        <f>AVERAGE(DB76,DB87,DB98)</f>
        <v>0.0400291016839293</v>
      </c>
    </row>
    <row r="102" s="1" customFormat="1" spans="1:106">
      <c r="A102" s="3" t="s">
        <v>28</v>
      </c>
      <c r="B102" s="1">
        <v>46</v>
      </c>
      <c r="C102" s="1">
        <v>212</v>
      </c>
      <c r="D102" s="1">
        <v>2.79</v>
      </c>
      <c r="E102" s="1">
        <v>111</v>
      </c>
      <c r="F102" s="1">
        <v>1.67</v>
      </c>
      <c r="G102" s="1">
        <v>222</v>
      </c>
      <c r="H102" s="1">
        <v>3.68</v>
      </c>
      <c r="I102" s="1">
        <v>92</v>
      </c>
      <c r="J102" s="1">
        <v>1.11</v>
      </c>
      <c r="K102" s="1">
        <v>264</v>
      </c>
      <c r="L102" s="1">
        <v>8.53</v>
      </c>
      <c r="M102" s="1">
        <v>126</v>
      </c>
      <c r="N102" s="1">
        <v>4.03</v>
      </c>
      <c r="O102" s="1">
        <v>21</v>
      </c>
      <c r="P102" s="1">
        <v>0.75</v>
      </c>
      <c r="S102" s="1">
        <v>10</v>
      </c>
      <c r="T102" s="1">
        <v>0.32</v>
      </c>
      <c r="W102" s="1">
        <v>21</v>
      </c>
      <c r="X102" s="1">
        <v>22</v>
      </c>
      <c r="Y102" s="1">
        <v>22.07</v>
      </c>
      <c r="AA102" s="1">
        <v>9</v>
      </c>
      <c r="AB102" s="1">
        <v>9</v>
      </c>
      <c r="AC102" s="1">
        <v>7.87</v>
      </c>
      <c r="AE102" s="3"/>
      <c r="AF102" s="1">
        <v>187</v>
      </c>
      <c r="AG102" s="1">
        <v>2.55</v>
      </c>
      <c r="AH102" s="1">
        <v>81</v>
      </c>
      <c r="AI102" s="1">
        <v>1.51</v>
      </c>
      <c r="AJ102" s="1">
        <v>217</v>
      </c>
      <c r="AK102" s="1">
        <v>4.67</v>
      </c>
      <c r="AL102" s="1">
        <v>93</v>
      </c>
      <c r="AM102" s="1">
        <v>2.21</v>
      </c>
      <c r="AN102" s="1">
        <v>264</v>
      </c>
      <c r="AO102" s="1">
        <v>8.49</v>
      </c>
      <c r="AP102" s="1">
        <v>95</v>
      </c>
      <c r="AQ102" s="1">
        <v>3.3</v>
      </c>
      <c r="AR102" s="1">
        <v>215</v>
      </c>
      <c r="AS102" s="1">
        <v>7.95</v>
      </c>
      <c r="AT102" s="1">
        <v>92</v>
      </c>
      <c r="AU102" s="1">
        <v>2.88</v>
      </c>
      <c r="AV102" s="1">
        <v>452</v>
      </c>
      <c r="AW102" s="1">
        <v>20.78</v>
      </c>
      <c r="AY102" s="1">
        <v>175</v>
      </c>
      <c r="AZ102" s="1">
        <v>6.56</v>
      </c>
      <c r="BC102" s="3" t="s">
        <v>29</v>
      </c>
      <c r="BD102" s="1">
        <v>115</v>
      </c>
      <c r="BE102" s="1">
        <v>187</v>
      </c>
      <c r="BF102" s="1">
        <v>2.48</v>
      </c>
      <c r="BG102" s="1">
        <v>112</v>
      </c>
      <c r="BH102" s="1">
        <v>1.59</v>
      </c>
      <c r="BI102" s="1">
        <v>164</v>
      </c>
      <c r="BJ102" s="1">
        <v>2.94</v>
      </c>
      <c r="BK102" s="1">
        <v>96</v>
      </c>
      <c r="BL102" s="1">
        <v>1.33</v>
      </c>
      <c r="BM102" s="1">
        <v>241</v>
      </c>
      <c r="BN102" s="1">
        <v>8.31</v>
      </c>
      <c r="BO102" s="1">
        <v>82</v>
      </c>
      <c r="BP102" s="1">
        <v>3.18</v>
      </c>
      <c r="BQ102" s="1">
        <v>23</v>
      </c>
      <c r="BR102" s="1">
        <v>0.98</v>
      </c>
      <c r="BU102" s="1">
        <v>4</v>
      </c>
      <c r="BV102" s="1">
        <v>0.12</v>
      </c>
      <c r="BY102" s="1">
        <v>25</v>
      </c>
      <c r="BZ102" s="1">
        <v>19</v>
      </c>
      <c r="CA102" s="1">
        <v>26.27</v>
      </c>
      <c r="CC102" s="1">
        <v>12</v>
      </c>
      <c r="CD102" s="1">
        <v>12</v>
      </c>
      <c r="CE102" s="1">
        <v>11.65</v>
      </c>
      <c r="CG102" s="3"/>
      <c r="CH102" s="1">
        <v>168</v>
      </c>
      <c r="CI102" s="1">
        <v>2.32</v>
      </c>
      <c r="CJ102" s="1">
        <v>86</v>
      </c>
      <c r="CK102" s="1">
        <v>1.47</v>
      </c>
      <c r="CL102" s="1">
        <v>195</v>
      </c>
      <c r="CM102" s="1">
        <v>4.57</v>
      </c>
      <c r="CN102" s="1">
        <v>92</v>
      </c>
      <c r="CO102" s="1">
        <v>2.36</v>
      </c>
      <c r="CP102" s="1">
        <v>203</v>
      </c>
      <c r="CQ102" s="1">
        <v>7.15</v>
      </c>
      <c r="CR102" s="1">
        <v>86</v>
      </c>
      <c r="CS102" s="1">
        <v>3.27</v>
      </c>
      <c r="CT102" s="1">
        <v>231</v>
      </c>
      <c r="CU102" s="1">
        <v>9.44</v>
      </c>
      <c r="CV102" s="1">
        <v>104</v>
      </c>
      <c r="CW102" s="1">
        <v>3.56</v>
      </c>
      <c r="CX102" s="1">
        <v>497</v>
      </c>
      <c r="CY102" s="1">
        <v>24.42</v>
      </c>
      <c r="DA102" s="1">
        <v>235</v>
      </c>
      <c r="DB102" s="1">
        <v>9.89</v>
      </c>
    </row>
    <row r="103" s="1" customFormat="1" spans="1:97">
      <c r="A103" s="3"/>
      <c r="D103" s="1">
        <v>1.10044</v>
      </c>
      <c r="F103" s="1">
        <v>1.10044</v>
      </c>
      <c r="L103" s="1">
        <v>1.10044</v>
      </c>
      <c r="N103" s="1">
        <v>1.10044</v>
      </c>
      <c r="O103" s="1">
        <v>24</v>
      </c>
      <c r="P103" s="1">
        <v>0.93</v>
      </c>
      <c r="R103" s="1">
        <f>O112</f>
        <v>217</v>
      </c>
      <c r="S103" s="1">
        <v>14</v>
      </c>
      <c r="T103" s="1">
        <v>0.45</v>
      </c>
      <c r="V103" s="1">
        <f>S112</f>
        <v>93</v>
      </c>
      <c r="W103" s="1">
        <v>22</v>
      </c>
      <c r="X103" s="1">
        <v>22</v>
      </c>
      <c r="Y103" s="1">
        <v>1.10044</v>
      </c>
      <c r="AA103" s="1">
        <v>10</v>
      </c>
      <c r="AB103" s="1">
        <v>10</v>
      </c>
      <c r="AC103" s="1">
        <v>1.10044</v>
      </c>
      <c r="AE103" s="3"/>
      <c r="AG103" s="1">
        <v>1.10044</v>
      </c>
      <c r="AI103" s="1">
        <v>1.10044</v>
      </c>
      <c r="AK103" s="1">
        <v>1.10044</v>
      </c>
      <c r="AM103" s="1">
        <v>1.10044</v>
      </c>
      <c r="AO103" s="1">
        <v>1.10044</v>
      </c>
      <c r="AQ103" s="1">
        <v>1.10044</v>
      </c>
      <c r="BC103" s="3"/>
      <c r="BF103" s="1">
        <v>1.10044</v>
      </c>
      <c r="BH103" s="1">
        <v>1.10044</v>
      </c>
      <c r="BN103" s="1">
        <v>1.10044</v>
      </c>
      <c r="BP103" s="1">
        <v>1.10044</v>
      </c>
      <c r="BQ103" s="1">
        <v>24</v>
      </c>
      <c r="BR103" s="1">
        <v>1.03</v>
      </c>
      <c r="BT103" s="1">
        <f>BQ112</f>
        <v>241</v>
      </c>
      <c r="BU103" s="1">
        <v>7</v>
      </c>
      <c r="BV103" s="1">
        <v>0.31</v>
      </c>
      <c r="BX103" s="1">
        <f>BU112</f>
        <v>97</v>
      </c>
      <c r="BY103" s="1">
        <v>30</v>
      </c>
      <c r="BZ103" s="1">
        <v>23</v>
      </c>
      <c r="CA103" s="1">
        <v>1.10044</v>
      </c>
      <c r="CC103" s="1">
        <v>9</v>
      </c>
      <c r="CD103" s="1">
        <v>13</v>
      </c>
      <c r="CE103" s="1">
        <v>1.10044</v>
      </c>
      <c r="CG103" s="3"/>
      <c r="CI103" s="1">
        <v>1.10044</v>
      </c>
      <c r="CK103" s="1">
        <v>1.10044</v>
      </c>
      <c r="CM103" s="1">
        <v>1.10044</v>
      </c>
      <c r="CO103" s="1">
        <v>1.10044</v>
      </c>
      <c r="CQ103" s="1">
        <v>1.10044</v>
      </c>
      <c r="CS103" s="1">
        <v>1.10044</v>
      </c>
    </row>
    <row r="104" s="1" customFormat="1" spans="1:97">
      <c r="A104" s="3"/>
      <c r="D104" s="1">
        <f>D102-D103</f>
        <v>1.68956</v>
      </c>
      <c r="F104" s="1">
        <f>F102-F103</f>
        <v>0.56956</v>
      </c>
      <c r="H104" s="1">
        <f>H102</f>
        <v>3.68</v>
      </c>
      <c r="J104" s="1">
        <f>J102</f>
        <v>1.11</v>
      </c>
      <c r="L104" s="1">
        <f>L102-L103</f>
        <v>7.42956</v>
      </c>
      <c r="N104" s="1">
        <f>N102-N103</f>
        <v>2.92956</v>
      </c>
      <c r="O104" s="1">
        <v>24</v>
      </c>
      <c r="P104" s="1">
        <v>0.93</v>
      </c>
      <c r="R104" s="1">
        <f>P112</f>
        <v>8.05</v>
      </c>
      <c r="S104" s="1">
        <v>12</v>
      </c>
      <c r="T104" s="1">
        <v>0.36</v>
      </c>
      <c r="V104" s="1">
        <f>T112</f>
        <v>2.92</v>
      </c>
      <c r="W104" s="1">
        <v>21</v>
      </c>
      <c r="X104" s="1">
        <v>22</v>
      </c>
      <c r="Y104" s="1">
        <f>Y102-Y103</f>
        <v>20.96956</v>
      </c>
      <c r="AA104" s="1">
        <v>9</v>
      </c>
      <c r="AB104" s="1">
        <v>8</v>
      </c>
      <c r="AC104" s="1">
        <f>AC102-AC103</f>
        <v>6.76956</v>
      </c>
      <c r="AE104" s="3"/>
      <c r="AG104" s="1">
        <f t="shared" ref="AG104:AK104" si="279">AG102-AG103</f>
        <v>1.44956</v>
      </c>
      <c r="AI104" s="1">
        <f t="shared" si="279"/>
        <v>0.40956</v>
      </c>
      <c r="AK104" s="1">
        <f t="shared" si="279"/>
        <v>3.56956</v>
      </c>
      <c r="AM104" s="1">
        <f t="shared" ref="AM104:AQ104" si="280">AM102-AM103</f>
        <v>1.10956</v>
      </c>
      <c r="AO104" s="1">
        <f t="shared" si="280"/>
        <v>7.38956</v>
      </c>
      <c r="AQ104" s="1">
        <f t="shared" si="280"/>
        <v>2.19956</v>
      </c>
      <c r="BC104" s="3"/>
      <c r="BF104" s="1">
        <f>BF102-BF103</f>
        <v>1.37956</v>
      </c>
      <c r="BH104" s="1">
        <f>BH102-BH103</f>
        <v>0.48956</v>
      </c>
      <c r="BJ104" s="1">
        <f>BJ102</f>
        <v>2.94</v>
      </c>
      <c r="BL104" s="1">
        <f>BL102</f>
        <v>1.33</v>
      </c>
      <c r="BN104" s="1">
        <f>BN102-BN103</f>
        <v>7.20956</v>
      </c>
      <c r="BP104" s="1">
        <f>BP102-BP103</f>
        <v>2.07956</v>
      </c>
      <c r="BQ104" s="1">
        <v>22</v>
      </c>
      <c r="BR104" s="1">
        <v>0.98</v>
      </c>
      <c r="BT104" s="1">
        <f>BR112</f>
        <v>9.88</v>
      </c>
      <c r="BU104" s="1">
        <v>12</v>
      </c>
      <c r="BV104" s="1">
        <v>0.46</v>
      </c>
      <c r="BX104" s="1">
        <f>BV112</f>
        <v>3.33</v>
      </c>
      <c r="BY104" s="1">
        <v>22</v>
      </c>
      <c r="BZ104" s="1">
        <v>31</v>
      </c>
      <c r="CA104" s="1">
        <f>CA102-CA103</f>
        <v>25.16956</v>
      </c>
      <c r="CC104" s="1">
        <v>18</v>
      </c>
      <c r="CD104" s="1">
        <v>12</v>
      </c>
      <c r="CE104" s="1">
        <f>CE102-CE103</f>
        <v>10.54956</v>
      </c>
      <c r="CG104" s="3"/>
      <c r="CI104" s="1">
        <f t="shared" ref="CI104:CM104" si="281">CI102-CI103</f>
        <v>1.21956</v>
      </c>
      <c r="CK104" s="1">
        <f t="shared" si="281"/>
        <v>0.36956</v>
      </c>
      <c r="CM104" s="1">
        <f t="shared" si="281"/>
        <v>3.46956</v>
      </c>
      <c r="CO104" s="1">
        <f t="shared" ref="CO104:CS104" si="282">CO102-CO103</f>
        <v>1.25956</v>
      </c>
      <c r="CQ104" s="1">
        <f t="shared" si="282"/>
        <v>6.04956</v>
      </c>
      <c r="CS104" s="1">
        <f t="shared" si="282"/>
        <v>2.16956</v>
      </c>
    </row>
    <row r="105" s="1" customFormat="1" spans="1:85">
      <c r="A105" s="3"/>
      <c r="O105" s="1">
        <v>21</v>
      </c>
      <c r="P105" s="1">
        <v>0.74</v>
      </c>
      <c r="S105" s="1">
        <v>8</v>
      </c>
      <c r="T105" s="1">
        <v>0.25</v>
      </c>
      <c r="W105" s="1">
        <v>24</v>
      </c>
      <c r="X105" s="1">
        <v>25</v>
      </c>
      <c r="AA105" s="1">
        <v>8</v>
      </c>
      <c r="AB105" s="1">
        <v>9</v>
      </c>
      <c r="AE105" s="3"/>
      <c r="BC105" s="3"/>
      <c r="BQ105" s="1">
        <v>24</v>
      </c>
      <c r="BR105" s="1">
        <v>0.92</v>
      </c>
      <c r="BU105" s="1">
        <v>10</v>
      </c>
      <c r="BV105" s="1">
        <v>0.39</v>
      </c>
      <c r="BY105" s="1">
        <v>23</v>
      </c>
      <c r="BZ105" s="1">
        <v>32</v>
      </c>
      <c r="CC105" s="1">
        <v>17</v>
      </c>
      <c r="CD105" s="1">
        <v>12</v>
      </c>
      <c r="CG105" s="3"/>
    </row>
    <row r="106" s="1" customFormat="1" spans="1:85">
      <c r="A106" s="3"/>
      <c r="O106" s="1">
        <v>20</v>
      </c>
      <c r="P106" s="1">
        <v>0.81</v>
      </c>
      <c r="S106" s="1">
        <v>9</v>
      </c>
      <c r="T106" s="1">
        <v>0.28</v>
      </c>
      <c r="W106" s="1">
        <v>22</v>
      </c>
      <c r="X106" s="1">
        <v>26</v>
      </c>
      <c r="AA106" s="1">
        <v>9</v>
      </c>
      <c r="AB106" s="1">
        <v>13</v>
      </c>
      <c r="AE106" s="3"/>
      <c r="BC106" s="3"/>
      <c r="BQ106" s="1">
        <v>24</v>
      </c>
      <c r="BR106" s="1">
        <v>0.96</v>
      </c>
      <c r="BU106" s="1">
        <v>16</v>
      </c>
      <c r="BV106" s="1">
        <v>0.51</v>
      </c>
      <c r="BY106" s="1">
        <v>25</v>
      </c>
      <c r="BZ106" s="1">
        <v>24</v>
      </c>
      <c r="CC106" s="1">
        <v>10</v>
      </c>
      <c r="CD106" s="1">
        <v>14</v>
      </c>
      <c r="CG106" s="3"/>
    </row>
    <row r="107" s="1" customFormat="1" spans="1:106">
      <c r="A107" s="3"/>
      <c r="O107" s="1">
        <v>20</v>
      </c>
      <c r="P107" s="1">
        <v>0.81</v>
      </c>
      <c r="S107" s="1">
        <v>8</v>
      </c>
      <c r="T107" s="1">
        <v>0.27</v>
      </c>
      <c r="W107" s="1">
        <v>24</v>
      </c>
      <c r="X107" s="1">
        <v>21</v>
      </c>
      <c r="AA107" s="1">
        <v>8</v>
      </c>
      <c r="AB107" s="1">
        <v>8</v>
      </c>
      <c r="AD107" s="1">
        <f>Y109*Z109+AC109*AD109</f>
        <v>1.386956</v>
      </c>
      <c r="AE107" s="3"/>
      <c r="AZ107" s="1">
        <f>AV109*AW109+AY109*AZ109</f>
        <v>1.367</v>
      </c>
      <c r="BC107" s="3"/>
      <c r="BQ107" s="1">
        <v>18</v>
      </c>
      <c r="BR107" s="1">
        <v>0.69</v>
      </c>
      <c r="BU107" s="1">
        <v>4</v>
      </c>
      <c r="BV107" s="1">
        <v>0.14</v>
      </c>
      <c r="BY107" s="1">
        <v>25</v>
      </c>
      <c r="BZ107" s="1">
        <v>22</v>
      </c>
      <c r="CC107" s="1">
        <v>10</v>
      </c>
      <c r="CD107" s="1">
        <v>14</v>
      </c>
      <c r="CF107" s="1">
        <f>CA109*CB109+CE109*CF109</f>
        <v>1.785956</v>
      </c>
      <c r="CG107" s="3"/>
      <c r="DB107" s="1">
        <f>CX109*CY109+DA109*DB109</f>
        <v>1.7155</v>
      </c>
    </row>
    <row r="108" s="1" customFormat="1" spans="1:85">
      <c r="A108" s="3"/>
      <c r="O108" s="1">
        <v>18</v>
      </c>
      <c r="P108" s="1">
        <v>0.63</v>
      </c>
      <c r="S108" s="1">
        <v>6</v>
      </c>
      <c r="T108" s="1">
        <v>0.19</v>
      </c>
      <c r="W108" s="1">
        <v>19</v>
      </c>
      <c r="X108" s="1">
        <v>24</v>
      </c>
      <c r="AA108" s="1">
        <v>9</v>
      </c>
      <c r="AB108" s="1">
        <v>8</v>
      </c>
      <c r="AE108" s="3"/>
      <c r="BC108" s="3"/>
      <c r="BQ108" s="1">
        <v>28</v>
      </c>
      <c r="BR108" s="1">
        <v>1.18</v>
      </c>
      <c r="BU108" s="1">
        <v>13</v>
      </c>
      <c r="BV108" s="1">
        <v>0.43</v>
      </c>
      <c r="BY108" s="1">
        <v>32</v>
      </c>
      <c r="BZ108" s="1">
        <v>24</v>
      </c>
      <c r="CC108" s="1">
        <v>19</v>
      </c>
      <c r="CD108" s="1">
        <v>9</v>
      </c>
      <c r="CG108" s="3"/>
    </row>
    <row r="109" s="1" customFormat="1" spans="1:106">
      <c r="A109" s="3"/>
      <c r="C109" s="1">
        <f t="shared" ref="C109:G109" si="283">C102</f>
        <v>212</v>
      </c>
      <c r="D109" s="1">
        <f t="shared" ref="D109:H109" si="284">D104/C102</f>
        <v>0.00796962264150943</v>
      </c>
      <c r="E109" s="1">
        <f t="shared" si="283"/>
        <v>111</v>
      </c>
      <c r="F109" s="1">
        <f t="shared" si="284"/>
        <v>0.00513117117117117</v>
      </c>
      <c r="G109" s="1">
        <f t="shared" si="283"/>
        <v>222</v>
      </c>
      <c r="H109" s="1">
        <f t="shared" si="284"/>
        <v>0.0165765765765766</v>
      </c>
      <c r="I109" s="1">
        <f t="shared" ref="I109:M109" si="285">I102</f>
        <v>92</v>
      </c>
      <c r="J109" s="1">
        <f t="shared" ref="J109:N109" si="286">J104/I102</f>
        <v>0.0120652173913043</v>
      </c>
      <c r="K109" s="1">
        <f t="shared" si="285"/>
        <v>264</v>
      </c>
      <c r="L109" s="1">
        <f t="shared" si="286"/>
        <v>0.0281422727272727</v>
      </c>
      <c r="M109" s="1">
        <f t="shared" si="285"/>
        <v>126</v>
      </c>
      <c r="N109" s="1">
        <f t="shared" si="286"/>
        <v>0.0232504761904762</v>
      </c>
      <c r="O109" s="1">
        <v>19</v>
      </c>
      <c r="P109" s="1">
        <v>0.64</v>
      </c>
      <c r="Q109" s="1">
        <f>O112</f>
        <v>217</v>
      </c>
      <c r="R109" s="1">
        <f>R104/R103</f>
        <v>0.0370967741935484</v>
      </c>
      <c r="S109" s="1">
        <v>10</v>
      </c>
      <c r="T109" s="1">
        <v>0.3</v>
      </c>
      <c r="U109" s="1">
        <f>S112</f>
        <v>93</v>
      </c>
      <c r="V109" s="1">
        <f>V104/V103</f>
        <v>0.0313978494623656</v>
      </c>
      <c r="W109" s="1">
        <v>25</v>
      </c>
      <c r="X109" s="1">
        <v>26</v>
      </c>
      <c r="Y109" s="1">
        <f>X112/20</f>
        <v>22.75</v>
      </c>
      <c r="Z109" s="1">
        <f>Y104/X112</f>
        <v>0.0460869450549451</v>
      </c>
      <c r="AA109" s="1">
        <v>8</v>
      </c>
      <c r="AB109" s="1">
        <v>11</v>
      </c>
      <c r="AC109" s="1">
        <f>AB112/20</f>
        <v>9</v>
      </c>
      <c r="AD109" s="1">
        <f>AC104/AB112</f>
        <v>0.0376086666666667</v>
      </c>
      <c r="AE109" s="3"/>
      <c r="AF109" s="1">
        <f t="shared" ref="AF109:AJ109" si="287">AF102</f>
        <v>187</v>
      </c>
      <c r="AG109" s="1">
        <f t="shared" ref="AG109:AK109" si="288">AG104/AF102</f>
        <v>0.00775165775401069</v>
      </c>
      <c r="AH109" s="1">
        <f t="shared" si="287"/>
        <v>81</v>
      </c>
      <c r="AI109" s="1">
        <f t="shared" si="288"/>
        <v>0.0050562962962963</v>
      </c>
      <c r="AJ109" s="1">
        <f t="shared" si="287"/>
        <v>217</v>
      </c>
      <c r="AK109" s="1">
        <f t="shared" si="288"/>
        <v>0.0164495852534562</v>
      </c>
      <c r="AL109" s="1">
        <f t="shared" ref="AL109:AP109" si="289">AL102</f>
        <v>93</v>
      </c>
      <c r="AM109" s="1">
        <f t="shared" ref="AM109:AQ109" si="290">AM104/AL102</f>
        <v>0.011930752688172</v>
      </c>
      <c r="AN109" s="1">
        <f t="shared" si="289"/>
        <v>264</v>
      </c>
      <c r="AO109" s="1">
        <f t="shared" si="290"/>
        <v>0.0279907575757576</v>
      </c>
      <c r="AP109" s="1">
        <f t="shared" si="289"/>
        <v>95</v>
      </c>
      <c r="AQ109" s="1">
        <f t="shared" si="290"/>
        <v>0.0231532631578947</v>
      </c>
      <c r="AR109" s="1">
        <f>AR102</f>
        <v>215</v>
      </c>
      <c r="AS109" s="1">
        <f t="shared" ref="AS109:AW109" si="291">AS102/AR102</f>
        <v>0.0369767441860465</v>
      </c>
      <c r="AT109" s="1">
        <f>AT102</f>
        <v>92</v>
      </c>
      <c r="AU109" s="1">
        <f t="shared" si="291"/>
        <v>0.031304347826087</v>
      </c>
      <c r="AV109" s="1">
        <f>AV102/20</f>
        <v>22.6</v>
      </c>
      <c r="AW109" s="1">
        <f t="shared" si="291"/>
        <v>0.0459734513274336</v>
      </c>
      <c r="AY109" s="1">
        <f>AY102/20</f>
        <v>8.75</v>
      </c>
      <c r="AZ109" s="1">
        <f>AZ102/AY102</f>
        <v>0.0374857142857143</v>
      </c>
      <c r="BC109" s="3"/>
      <c r="BE109" s="1">
        <f t="shared" ref="BE109:BI109" si="292">BE102</f>
        <v>187</v>
      </c>
      <c r="BF109" s="1">
        <f t="shared" ref="BF109:BJ109" si="293">BF104/BE102</f>
        <v>0.00737732620320856</v>
      </c>
      <c r="BG109" s="1">
        <f t="shared" si="292"/>
        <v>112</v>
      </c>
      <c r="BH109" s="1">
        <f t="shared" si="293"/>
        <v>0.00437107142857143</v>
      </c>
      <c r="BI109" s="1">
        <f t="shared" si="292"/>
        <v>164</v>
      </c>
      <c r="BJ109" s="1">
        <f t="shared" si="293"/>
        <v>0.0179268292682927</v>
      </c>
      <c r="BK109" s="1">
        <f t="shared" ref="BK109:BO109" si="294">BK102</f>
        <v>96</v>
      </c>
      <c r="BL109" s="1">
        <f t="shared" ref="BL109:BP109" si="295">BL104/BK102</f>
        <v>0.0138541666666667</v>
      </c>
      <c r="BM109" s="1">
        <f t="shared" si="294"/>
        <v>241</v>
      </c>
      <c r="BN109" s="1">
        <f t="shared" si="295"/>
        <v>0.0299151867219917</v>
      </c>
      <c r="BO109" s="1">
        <f t="shared" si="294"/>
        <v>82</v>
      </c>
      <c r="BP109" s="1">
        <f t="shared" si="295"/>
        <v>0.025360487804878</v>
      </c>
      <c r="BQ109" s="1">
        <v>28</v>
      </c>
      <c r="BR109" s="1">
        <v>1.19</v>
      </c>
      <c r="BS109" s="1">
        <f>BQ112</f>
        <v>241</v>
      </c>
      <c r="BT109" s="1">
        <f>BT104/BT103</f>
        <v>0.0409958506224066</v>
      </c>
      <c r="BU109" s="1">
        <v>17</v>
      </c>
      <c r="BV109" s="1">
        <v>0.51</v>
      </c>
      <c r="BW109" s="1">
        <f>BU112</f>
        <v>97</v>
      </c>
      <c r="BX109" s="1">
        <f>BX104/BX103</f>
        <v>0.0343298969072165</v>
      </c>
      <c r="BY109" s="1">
        <v>25</v>
      </c>
      <c r="BZ109" s="1">
        <v>26</v>
      </c>
      <c r="CA109" s="1">
        <f>BZ112/20</f>
        <v>25.55</v>
      </c>
      <c r="CB109" s="1">
        <f>CA104/BZ112</f>
        <v>0.0492554990215264</v>
      </c>
      <c r="CC109" s="1">
        <v>10</v>
      </c>
      <c r="CD109" s="1">
        <v>14</v>
      </c>
      <c r="CE109" s="1">
        <f>CD112/20</f>
        <v>12.5</v>
      </c>
      <c r="CF109" s="1">
        <f>CE104/CD112</f>
        <v>0.04219824</v>
      </c>
      <c r="CG109" s="3"/>
      <c r="CH109" s="1">
        <f t="shared" ref="CH109:CL109" si="296">CH102</f>
        <v>168</v>
      </c>
      <c r="CI109" s="1">
        <f t="shared" ref="CI109:CM109" si="297">CI104/CH102</f>
        <v>0.00725928571428571</v>
      </c>
      <c r="CJ109" s="1">
        <f t="shared" si="296"/>
        <v>86</v>
      </c>
      <c r="CK109" s="1">
        <f t="shared" si="297"/>
        <v>0.00429720930232558</v>
      </c>
      <c r="CL109" s="1">
        <f t="shared" si="296"/>
        <v>195</v>
      </c>
      <c r="CM109" s="1">
        <f t="shared" si="297"/>
        <v>0.0177926153846154</v>
      </c>
      <c r="CN109" s="1">
        <f t="shared" ref="CN109:CR109" si="298">CN102</f>
        <v>92</v>
      </c>
      <c r="CO109" s="1">
        <f t="shared" ref="CO109:CS109" si="299">CO104/CN102</f>
        <v>0.0136908695652174</v>
      </c>
      <c r="CP109" s="1">
        <f t="shared" si="298"/>
        <v>203</v>
      </c>
      <c r="CQ109" s="1">
        <f t="shared" si="299"/>
        <v>0.0298007881773399</v>
      </c>
      <c r="CR109" s="1">
        <f t="shared" si="298"/>
        <v>86</v>
      </c>
      <c r="CS109" s="1">
        <f t="shared" si="299"/>
        <v>0.0252274418604651</v>
      </c>
      <c r="CT109" s="1">
        <f>CT102</f>
        <v>231</v>
      </c>
      <c r="CU109" s="1">
        <f t="shared" ref="CU109:CY109" si="300">CU102/CT102</f>
        <v>0.0408658008658009</v>
      </c>
      <c r="CV109" s="1">
        <f>CV102</f>
        <v>104</v>
      </c>
      <c r="CW109" s="1">
        <f t="shared" si="300"/>
        <v>0.0342307692307692</v>
      </c>
      <c r="CX109" s="1">
        <f>CX102/20</f>
        <v>24.85</v>
      </c>
      <c r="CY109" s="1">
        <f t="shared" si="300"/>
        <v>0.0491348088531187</v>
      </c>
      <c r="DA109" s="1">
        <f>DA102/20</f>
        <v>11.75</v>
      </c>
      <c r="DB109" s="1">
        <f>DB102/DA102</f>
        <v>0.0420851063829787</v>
      </c>
    </row>
    <row r="110" s="1" customFormat="1" spans="1:106">
      <c r="A110" s="3"/>
      <c r="O110" s="1">
        <v>26</v>
      </c>
      <c r="P110" s="1">
        <v>0.96</v>
      </c>
      <c r="S110" s="1">
        <v>6</v>
      </c>
      <c r="T110" s="1">
        <v>0.18</v>
      </c>
      <c r="W110" s="1">
        <v>22</v>
      </c>
      <c r="X110" s="1">
        <v>28</v>
      </c>
      <c r="AA110" s="1">
        <v>6</v>
      </c>
      <c r="AB110" s="1">
        <v>9</v>
      </c>
      <c r="AE110" s="3"/>
      <c r="BC110" s="3"/>
      <c r="BN110" s="1">
        <f>BN109-BJ109</f>
        <v>0.011988357453699</v>
      </c>
      <c r="BP110" s="1">
        <f>BP109-BL109</f>
        <v>0.0115063211382114</v>
      </c>
      <c r="BQ110" s="1">
        <v>24</v>
      </c>
      <c r="BR110" s="1">
        <v>0.89</v>
      </c>
      <c r="BT110" s="1">
        <f>BT109-BN109</f>
        <v>0.0110806639004149</v>
      </c>
      <c r="BU110" s="1">
        <v>6</v>
      </c>
      <c r="BV110" s="1">
        <v>0.21</v>
      </c>
      <c r="BX110" s="1">
        <f>BX109-BP109</f>
        <v>0.00896940910233845</v>
      </c>
      <c r="BY110" s="1">
        <v>31</v>
      </c>
      <c r="BZ110" s="1">
        <v>22</v>
      </c>
      <c r="CB110" s="1">
        <f>CB109-BT109</f>
        <v>0.00825964839911979</v>
      </c>
      <c r="CC110" s="1">
        <v>11</v>
      </c>
      <c r="CD110" s="1">
        <v>8</v>
      </c>
      <c r="CF110" s="1">
        <f>CF109-BX109</f>
        <v>0.0078683430927835</v>
      </c>
      <c r="CG110" s="3"/>
      <c r="CI110" s="1">
        <f>CI109-0</f>
        <v>0.00725928571428571</v>
      </c>
      <c r="CK110" s="1">
        <f>CK109-0</f>
        <v>0.00429720930232558</v>
      </c>
      <c r="CM110" s="1">
        <f t="shared" ref="CM110:CQ110" si="301">CM109-CI109</f>
        <v>0.0105333296703297</v>
      </c>
      <c r="CO110" s="1">
        <f t="shared" si="301"/>
        <v>0.00939366026289181</v>
      </c>
      <c r="CQ110" s="1">
        <f t="shared" si="301"/>
        <v>0.0120081727927245</v>
      </c>
      <c r="CS110" s="1">
        <f t="shared" ref="CS110:CW110" si="302">CS109-CO109</f>
        <v>0.0115365722952477</v>
      </c>
      <c r="CU110" s="1">
        <f t="shared" si="302"/>
        <v>0.011065012688461</v>
      </c>
      <c r="CW110" s="1">
        <f t="shared" si="302"/>
        <v>0.00900332737030412</v>
      </c>
      <c r="CY110" s="1">
        <f>CY109-CU109</f>
        <v>0.00826900798731785</v>
      </c>
      <c r="DB110" s="1">
        <f>DB109-CW109</f>
        <v>0.0078543371522095</v>
      </c>
    </row>
    <row r="111" s="1" customFormat="1" spans="1:85">
      <c r="A111" s="3"/>
      <c r="O111" s="1">
        <v>24</v>
      </c>
      <c r="P111" s="1">
        <v>0.85</v>
      </c>
      <c r="S111" s="1">
        <v>10</v>
      </c>
      <c r="T111" s="1">
        <v>0.32</v>
      </c>
      <c r="W111" s="1">
        <v>20</v>
      </c>
      <c r="X111" s="1">
        <v>19</v>
      </c>
      <c r="AA111" s="1">
        <v>11</v>
      </c>
      <c r="AB111" s="1">
        <v>8</v>
      </c>
      <c r="AE111" s="3"/>
      <c r="BC111" s="3"/>
      <c r="BQ111" s="1">
        <v>26</v>
      </c>
      <c r="BR111" s="1">
        <v>1.06</v>
      </c>
      <c r="BU111" s="1">
        <v>8</v>
      </c>
      <c r="BV111" s="1">
        <v>0.25</v>
      </c>
      <c r="BY111" s="1">
        <v>26</v>
      </c>
      <c r="BZ111" s="1">
        <v>24</v>
      </c>
      <c r="CC111" s="1">
        <v>12</v>
      </c>
      <c r="CD111" s="1">
        <v>14</v>
      </c>
      <c r="CG111" s="3"/>
    </row>
    <row r="112" s="1" customFormat="1" spans="1:85">
      <c r="A112" s="4" t="s">
        <v>11</v>
      </c>
      <c r="O112" s="1">
        <f t="shared" ref="O112:T112" si="303">SUM(O102:O111)</f>
        <v>217</v>
      </c>
      <c r="P112" s="1">
        <f t="shared" si="303"/>
        <v>8.05</v>
      </c>
      <c r="S112" s="1">
        <f t="shared" si="303"/>
        <v>93</v>
      </c>
      <c r="T112" s="1">
        <f t="shared" si="303"/>
        <v>2.92</v>
      </c>
      <c r="X112" s="1">
        <f>SUM(W102:X111)</f>
        <v>455</v>
      </c>
      <c r="AB112" s="1">
        <f>SUM(AA102:AB111)</f>
        <v>180</v>
      </c>
      <c r="AE112" s="4"/>
      <c r="BC112" s="4" t="s">
        <v>11</v>
      </c>
      <c r="BQ112" s="1">
        <f t="shared" ref="BQ112:BV112" si="304">SUM(BQ102:BQ111)</f>
        <v>241</v>
      </c>
      <c r="BR112" s="1">
        <f t="shared" si="304"/>
        <v>9.88</v>
      </c>
      <c r="BU112" s="1">
        <f t="shared" si="304"/>
        <v>97</v>
      </c>
      <c r="BV112" s="1">
        <f t="shared" si="304"/>
        <v>3.33</v>
      </c>
      <c r="BZ112" s="1">
        <f>SUM(BY102:BZ111)</f>
        <v>511</v>
      </c>
      <c r="CD112" s="1">
        <f>SUM(CC102:CD111)</f>
        <v>250</v>
      </c>
      <c r="CG112" s="4"/>
    </row>
    <row r="113" s="1" customFormat="1" spans="1:106">
      <c r="A113" s="3" t="s">
        <v>30</v>
      </c>
      <c r="B113" s="1">
        <v>49</v>
      </c>
      <c r="C113" s="1">
        <v>206</v>
      </c>
      <c r="D113" s="1">
        <v>2.75</v>
      </c>
      <c r="E113" s="1">
        <v>67</v>
      </c>
      <c r="F113" s="1">
        <v>1.44</v>
      </c>
      <c r="G113" s="1">
        <v>181</v>
      </c>
      <c r="H113" s="1">
        <v>3.03</v>
      </c>
      <c r="I113" s="1">
        <v>114</v>
      </c>
      <c r="J113" s="1">
        <v>1.41</v>
      </c>
      <c r="K113" s="1">
        <v>212</v>
      </c>
      <c r="L113" s="1">
        <v>7.09</v>
      </c>
      <c r="M113" s="1">
        <v>81</v>
      </c>
      <c r="N113" s="1">
        <v>2.98</v>
      </c>
      <c r="O113" s="1">
        <v>29</v>
      </c>
      <c r="P113" s="1">
        <v>1.11</v>
      </c>
      <c r="S113" s="1">
        <v>6</v>
      </c>
      <c r="T113" s="1">
        <v>0.19</v>
      </c>
      <c r="W113" s="1">
        <v>24</v>
      </c>
      <c r="X113" s="1">
        <v>21</v>
      </c>
      <c r="Y113" s="1">
        <v>21.92</v>
      </c>
      <c r="AA113" s="1">
        <v>9</v>
      </c>
      <c r="AB113" s="1">
        <v>8</v>
      </c>
      <c r="AC113" s="1">
        <v>7.89</v>
      </c>
      <c r="AE113" s="3"/>
      <c r="AF113" s="1">
        <v>182</v>
      </c>
      <c r="AG113" s="1">
        <v>2.51</v>
      </c>
      <c r="AH113" s="1">
        <v>69</v>
      </c>
      <c r="AI113" s="1">
        <v>1.44</v>
      </c>
      <c r="AJ113" s="1">
        <v>193</v>
      </c>
      <c r="AK113" s="1">
        <v>4.31</v>
      </c>
      <c r="AL113" s="1">
        <v>97</v>
      </c>
      <c r="AM113" s="1">
        <v>2.29</v>
      </c>
      <c r="AN113" s="1">
        <v>234</v>
      </c>
      <c r="AO113" s="1">
        <v>7.68</v>
      </c>
      <c r="AP113" s="1">
        <v>78</v>
      </c>
      <c r="AQ113" s="1">
        <v>2.9</v>
      </c>
      <c r="AR113" s="1">
        <v>237</v>
      </c>
      <c r="AS113" s="1">
        <v>8.74</v>
      </c>
      <c r="AT113" s="1">
        <v>93</v>
      </c>
      <c r="AU113" s="1">
        <v>2.93</v>
      </c>
      <c r="AV113" s="1">
        <v>441</v>
      </c>
      <c r="AW113" s="1">
        <v>20.44</v>
      </c>
      <c r="AY113" s="1">
        <v>179</v>
      </c>
      <c r="AZ113" s="1">
        <v>6.92</v>
      </c>
      <c r="BC113" s="3" t="s">
        <v>31</v>
      </c>
      <c r="BD113" s="1">
        <v>118</v>
      </c>
      <c r="BE113" s="1">
        <v>174</v>
      </c>
      <c r="BF113" s="1">
        <v>2.36</v>
      </c>
      <c r="BG113" s="1">
        <v>69</v>
      </c>
      <c r="BH113" s="1">
        <v>1.4</v>
      </c>
      <c r="BI113" s="1">
        <v>277</v>
      </c>
      <c r="BJ113" s="1">
        <v>4.97</v>
      </c>
      <c r="BK113" s="1">
        <v>157</v>
      </c>
      <c r="BL113" s="1">
        <v>2.17</v>
      </c>
      <c r="BM113" s="1">
        <v>240</v>
      </c>
      <c r="BN113" s="1">
        <v>8.31</v>
      </c>
      <c r="BO113" s="1">
        <v>94</v>
      </c>
      <c r="BP113" s="1">
        <v>3.47</v>
      </c>
      <c r="BQ113" s="1">
        <v>24</v>
      </c>
      <c r="BR113" s="1">
        <v>0.95</v>
      </c>
      <c r="BU113" s="1">
        <v>14</v>
      </c>
      <c r="BV113" s="1">
        <v>0.49</v>
      </c>
      <c r="BY113" s="1">
        <v>23</v>
      </c>
      <c r="BZ113" s="1">
        <v>24</v>
      </c>
      <c r="CA113" s="1">
        <v>26.24</v>
      </c>
      <c r="CC113" s="1">
        <v>12</v>
      </c>
      <c r="CD113" s="1">
        <v>11</v>
      </c>
      <c r="CE113" s="1">
        <v>11.35</v>
      </c>
      <c r="CG113" s="3"/>
      <c r="CH113" s="1">
        <v>182</v>
      </c>
      <c r="CI113" s="1">
        <v>2.4</v>
      </c>
      <c r="CJ113" s="1">
        <v>83</v>
      </c>
      <c r="CK113" s="1">
        <v>1.45</v>
      </c>
      <c r="CL113" s="1">
        <v>212</v>
      </c>
      <c r="CM113" s="1">
        <v>4.88</v>
      </c>
      <c r="CN113" s="1">
        <v>99</v>
      </c>
      <c r="CO113" s="1">
        <v>2.46</v>
      </c>
      <c r="CP113" s="1">
        <v>238</v>
      </c>
      <c r="CQ113" s="1">
        <v>8.22</v>
      </c>
      <c r="CR113" s="1">
        <v>91</v>
      </c>
      <c r="CS113" s="1">
        <v>3.38</v>
      </c>
      <c r="CT113" s="1">
        <v>237</v>
      </c>
      <c r="CU113" s="1">
        <v>9.75</v>
      </c>
      <c r="CV113" s="1">
        <v>116</v>
      </c>
      <c r="CW113" s="1">
        <v>3.96</v>
      </c>
      <c r="CX113" s="1">
        <v>494</v>
      </c>
      <c r="CY113" s="1">
        <v>24.39</v>
      </c>
      <c r="DA113" s="1">
        <v>229</v>
      </c>
      <c r="DB113" s="1">
        <v>9.67</v>
      </c>
    </row>
    <row r="114" s="1" customFormat="1" spans="1:97">
      <c r="A114" s="3"/>
      <c r="D114" s="1">
        <v>1.10044</v>
      </c>
      <c r="F114" s="1">
        <v>1.10044</v>
      </c>
      <c r="L114" s="1">
        <v>1.10044</v>
      </c>
      <c r="N114" s="1">
        <v>1.10044</v>
      </c>
      <c r="O114" s="1">
        <v>28</v>
      </c>
      <c r="P114" s="1">
        <v>1.07</v>
      </c>
      <c r="R114" s="1">
        <f>O123</f>
        <v>264</v>
      </c>
      <c r="S114" s="1">
        <v>12</v>
      </c>
      <c r="T114" s="1">
        <v>0.39</v>
      </c>
      <c r="V114" s="1">
        <f>S123</f>
        <v>113</v>
      </c>
      <c r="W114" s="1">
        <v>22</v>
      </c>
      <c r="X114" s="1">
        <v>21</v>
      </c>
      <c r="Y114" s="1">
        <v>1.10044</v>
      </c>
      <c r="AA114" s="1">
        <v>8</v>
      </c>
      <c r="AB114" s="1">
        <v>6</v>
      </c>
      <c r="AC114" s="1">
        <v>1.10044</v>
      </c>
      <c r="AE114" s="3"/>
      <c r="AG114" s="1">
        <v>1.10044</v>
      </c>
      <c r="AI114" s="1">
        <v>1.10044</v>
      </c>
      <c r="AK114" s="1">
        <v>1.10044</v>
      </c>
      <c r="AM114" s="1">
        <v>1.10044</v>
      </c>
      <c r="AO114" s="1">
        <v>1.10044</v>
      </c>
      <c r="AQ114" s="1">
        <v>1.10044</v>
      </c>
      <c r="BC114" s="3"/>
      <c r="BF114" s="1">
        <v>1.10044</v>
      </c>
      <c r="BH114" s="1">
        <v>1.10044</v>
      </c>
      <c r="BN114" s="1">
        <v>1.10044</v>
      </c>
      <c r="BP114" s="1">
        <v>1.10044</v>
      </c>
      <c r="BQ114" s="1">
        <v>22</v>
      </c>
      <c r="BR114" s="1">
        <v>0.78</v>
      </c>
      <c r="BT114" s="1">
        <f>BQ123</f>
        <v>233</v>
      </c>
      <c r="BU114" s="1">
        <v>8</v>
      </c>
      <c r="BV114" s="1">
        <v>0.26</v>
      </c>
      <c r="BX114" s="1">
        <f>BU123</f>
        <v>121</v>
      </c>
      <c r="BY114" s="1">
        <v>26</v>
      </c>
      <c r="BZ114" s="1">
        <v>24</v>
      </c>
      <c r="CA114" s="1">
        <v>1.10044</v>
      </c>
      <c r="CC114" s="1">
        <v>12</v>
      </c>
      <c r="CD114" s="1">
        <v>8</v>
      </c>
      <c r="CE114" s="1">
        <v>1.10044</v>
      </c>
      <c r="CG114" s="3"/>
      <c r="CI114" s="1">
        <v>1.10044</v>
      </c>
      <c r="CK114" s="1">
        <v>1.10044</v>
      </c>
      <c r="CM114" s="1">
        <v>1.10044</v>
      </c>
      <c r="CO114" s="1">
        <v>1.10044</v>
      </c>
      <c r="CQ114" s="1">
        <v>1.10044</v>
      </c>
      <c r="CS114" s="1">
        <v>1.10044</v>
      </c>
    </row>
    <row r="115" s="1" customFormat="1" spans="1:97">
      <c r="A115" s="3"/>
      <c r="D115" s="1">
        <f>D113-D114</f>
        <v>1.64956</v>
      </c>
      <c r="F115" s="1">
        <f>F113-F114</f>
        <v>0.33956</v>
      </c>
      <c r="H115" s="1">
        <f>H113</f>
        <v>3.03</v>
      </c>
      <c r="J115" s="1">
        <f>J113</f>
        <v>1.41</v>
      </c>
      <c r="L115" s="1">
        <f>L113-L114</f>
        <v>5.98956</v>
      </c>
      <c r="N115" s="1">
        <f>N113-N114</f>
        <v>1.87956</v>
      </c>
      <c r="O115" s="1">
        <v>25</v>
      </c>
      <c r="P115" s="1">
        <v>0.91</v>
      </c>
      <c r="R115" s="1">
        <f>P123</f>
        <v>9.77</v>
      </c>
      <c r="S115" s="1">
        <v>9</v>
      </c>
      <c r="T115" s="1">
        <v>0.29</v>
      </c>
      <c r="V115" s="1">
        <f>T123</f>
        <v>3.57</v>
      </c>
      <c r="W115" s="1">
        <v>25</v>
      </c>
      <c r="X115" s="1">
        <v>20</v>
      </c>
      <c r="Y115" s="1">
        <f>Y113-Y114</f>
        <v>20.81956</v>
      </c>
      <c r="AA115" s="1">
        <v>8</v>
      </c>
      <c r="AB115" s="1">
        <v>13</v>
      </c>
      <c r="AC115" s="1">
        <f>AC113-AC114</f>
        <v>6.78956</v>
      </c>
      <c r="AE115" s="3"/>
      <c r="AG115" s="1">
        <f t="shared" ref="AG115:AK115" si="305">AG113-AG114</f>
        <v>1.40956</v>
      </c>
      <c r="AI115" s="1">
        <f t="shared" si="305"/>
        <v>0.33956</v>
      </c>
      <c r="AK115" s="1">
        <f t="shared" si="305"/>
        <v>3.20956</v>
      </c>
      <c r="AM115" s="1">
        <f t="shared" ref="AM115:AQ115" si="306">AM113-AM114</f>
        <v>1.18956</v>
      </c>
      <c r="AO115" s="1">
        <f t="shared" si="306"/>
        <v>6.57956</v>
      </c>
      <c r="AQ115" s="1">
        <f t="shared" si="306"/>
        <v>1.79956</v>
      </c>
      <c r="BC115" s="3"/>
      <c r="BF115" s="1">
        <f>BF113-BF114</f>
        <v>1.25956</v>
      </c>
      <c r="BH115" s="1">
        <f>BH113-BH114</f>
        <v>0.29956</v>
      </c>
      <c r="BJ115" s="1">
        <f>BJ113</f>
        <v>4.97</v>
      </c>
      <c r="BL115" s="1">
        <f>BL113</f>
        <v>2.17</v>
      </c>
      <c r="BN115" s="1">
        <f>BN113-BN114</f>
        <v>7.20956</v>
      </c>
      <c r="BP115" s="1">
        <f>BP113-BP114</f>
        <v>2.36956</v>
      </c>
      <c r="BQ115" s="1">
        <v>24</v>
      </c>
      <c r="BR115" s="1">
        <v>0.92</v>
      </c>
      <c r="BT115" s="1">
        <f>BR123</f>
        <v>9.61</v>
      </c>
      <c r="BU115" s="1">
        <v>14</v>
      </c>
      <c r="BV115" s="1">
        <v>0.41</v>
      </c>
      <c r="BX115" s="1">
        <f>BV123</f>
        <v>4.15</v>
      </c>
      <c r="BY115" s="1">
        <v>24</v>
      </c>
      <c r="BZ115" s="1">
        <v>26</v>
      </c>
      <c r="CA115" s="1">
        <f>CA113-CA114</f>
        <v>25.13956</v>
      </c>
      <c r="CC115" s="1">
        <v>11</v>
      </c>
      <c r="CD115" s="1">
        <v>10</v>
      </c>
      <c r="CE115" s="1">
        <f>CE113-CE114</f>
        <v>10.24956</v>
      </c>
      <c r="CG115" s="3"/>
      <c r="CI115" s="1">
        <f t="shared" ref="CI115:CM115" si="307">CI113-CI114</f>
        <v>1.29956</v>
      </c>
      <c r="CK115" s="1">
        <f t="shared" si="307"/>
        <v>0.34956</v>
      </c>
      <c r="CM115" s="1">
        <f t="shared" si="307"/>
        <v>3.77956</v>
      </c>
      <c r="CO115" s="1">
        <f t="shared" ref="CO115:CS115" si="308">CO113-CO114</f>
        <v>1.35956</v>
      </c>
      <c r="CQ115" s="1">
        <f t="shared" si="308"/>
        <v>7.11956</v>
      </c>
      <c r="CS115" s="1">
        <f t="shared" si="308"/>
        <v>2.27956</v>
      </c>
    </row>
    <row r="116" s="1" customFormat="1" spans="1:85">
      <c r="A116" s="3"/>
      <c r="O116" s="1">
        <v>30</v>
      </c>
      <c r="P116" s="1">
        <v>1.16</v>
      </c>
      <c r="S116" s="1">
        <v>15</v>
      </c>
      <c r="T116" s="1">
        <v>0.48</v>
      </c>
      <c r="W116" s="1">
        <v>24</v>
      </c>
      <c r="X116" s="1">
        <v>24</v>
      </c>
      <c r="AA116" s="1">
        <v>11</v>
      </c>
      <c r="AB116" s="1">
        <v>7</v>
      </c>
      <c r="AE116" s="3"/>
      <c r="BC116" s="3"/>
      <c r="BQ116" s="1">
        <v>24</v>
      </c>
      <c r="BR116" s="1">
        <v>0.96</v>
      </c>
      <c r="BU116" s="1">
        <v>14</v>
      </c>
      <c r="BV116" s="1">
        <v>0.32</v>
      </c>
      <c r="BY116" s="1">
        <v>24</v>
      </c>
      <c r="BZ116" s="1">
        <v>26</v>
      </c>
      <c r="CC116" s="1">
        <v>12</v>
      </c>
      <c r="CD116" s="1">
        <v>14</v>
      </c>
      <c r="CG116" s="3"/>
    </row>
    <row r="117" s="1" customFormat="1" spans="1:85">
      <c r="A117" s="3"/>
      <c r="O117" s="1">
        <v>24</v>
      </c>
      <c r="P117" s="1">
        <v>0.83</v>
      </c>
      <c r="S117" s="1">
        <v>16</v>
      </c>
      <c r="T117" s="1">
        <v>0.53</v>
      </c>
      <c r="W117" s="1">
        <v>23</v>
      </c>
      <c r="X117" s="1">
        <v>21</v>
      </c>
      <c r="AA117" s="1">
        <v>9</v>
      </c>
      <c r="AB117" s="1">
        <v>8</v>
      </c>
      <c r="AE117" s="3"/>
      <c r="BC117" s="3"/>
      <c r="BQ117" s="1">
        <v>25</v>
      </c>
      <c r="BR117" s="1">
        <v>1.23</v>
      </c>
      <c r="BU117" s="1">
        <v>20</v>
      </c>
      <c r="BV117" s="1">
        <v>0.84</v>
      </c>
      <c r="BY117" s="1">
        <v>26</v>
      </c>
      <c r="BZ117" s="1">
        <v>24</v>
      </c>
      <c r="CC117" s="1">
        <v>12</v>
      </c>
      <c r="CD117" s="1">
        <v>10</v>
      </c>
      <c r="CG117" s="3"/>
    </row>
    <row r="118" s="1" customFormat="1" spans="1:106">
      <c r="A118" s="3"/>
      <c r="O118" s="1">
        <v>31</v>
      </c>
      <c r="P118" s="1">
        <v>1.19</v>
      </c>
      <c r="S118" s="1">
        <v>9</v>
      </c>
      <c r="T118" s="1">
        <v>0.28</v>
      </c>
      <c r="W118" s="1">
        <v>21</v>
      </c>
      <c r="X118" s="1">
        <v>23</v>
      </c>
      <c r="AA118" s="1">
        <v>9</v>
      </c>
      <c r="AB118" s="1">
        <v>12</v>
      </c>
      <c r="AD118" s="1">
        <f>Y120*Z120+AC120*AD120</f>
        <v>1.380456</v>
      </c>
      <c r="AE118" s="3"/>
      <c r="AZ118" s="1">
        <f>AV120*AW120+AY120*AZ120</f>
        <v>1.368</v>
      </c>
      <c r="BC118" s="3"/>
      <c r="BQ118" s="1">
        <v>31</v>
      </c>
      <c r="BR118" s="1">
        <v>1.46</v>
      </c>
      <c r="BU118" s="1">
        <v>18</v>
      </c>
      <c r="BV118" s="1">
        <v>0.68</v>
      </c>
      <c r="BY118" s="1">
        <v>24</v>
      </c>
      <c r="BZ118" s="1">
        <v>26</v>
      </c>
      <c r="CC118" s="1">
        <v>12</v>
      </c>
      <c r="CD118" s="1">
        <v>16</v>
      </c>
      <c r="CF118" s="1">
        <f>CA120*CB120+CE120*CF120</f>
        <v>1.769456</v>
      </c>
      <c r="CG118" s="3"/>
      <c r="DB118" s="1">
        <f>CX120*CY120+DA120*DB120</f>
        <v>1.703</v>
      </c>
    </row>
    <row r="119" s="1" customFormat="1" spans="1:85">
      <c r="A119" s="3"/>
      <c r="O119" s="1">
        <v>28</v>
      </c>
      <c r="P119" s="1">
        <v>1.05</v>
      </c>
      <c r="S119" s="1">
        <v>10</v>
      </c>
      <c r="T119" s="1">
        <v>0.32</v>
      </c>
      <c r="W119" s="1">
        <v>20</v>
      </c>
      <c r="X119" s="1">
        <v>24</v>
      </c>
      <c r="AA119" s="1">
        <v>7</v>
      </c>
      <c r="AB119" s="1">
        <v>12</v>
      </c>
      <c r="AE119" s="3"/>
      <c r="BC119" s="3"/>
      <c r="BQ119" s="1">
        <v>19</v>
      </c>
      <c r="BR119" s="1">
        <v>0.84</v>
      </c>
      <c r="BU119" s="1">
        <v>7</v>
      </c>
      <c r="BV119" s="1">
        <v>0.21</v>
      </c>
      <c r="BY119" s="1">
        <v>24</v>
      </c>
      <c r="BZ119" s="1">
        <v>30</v>
      </c>
      <c r="CC119" s="1">
        <v>12</v>
      </c>
      <c r="CD119" s="1">
        <v>15</v>
      </c>
      <c r="CG119" s="3"/>
    </row>
    <row r="120" s="1" customFormat="1" spans="1:106">
      <c r="A120" s="3"/>
      <c r="C120" s="1">
        <f t="shared" ref="C120:G120" si="309">C113</f>
        <v>206</v>
      </c>
      <c r="D120" s="1">
        <f t="shared" ref="D120:H120" si="310">D115/C113</f>
        <v>0.00800757281553398</v>
      </c>
      <c r="E120" s="1">
        <f t="shared" si="309"/>
        <v>67</v>
      </c>
      <c r="F120" s="1">
        <f t="shared" si="310"/>
        <v>0.00506805970149253</v>
      </c>
      <c r="G120" s="1">
        <f t="shared" si="309"/>
        <v>181</v>
      </c>
      <c r="H120" s="1">
        <f t="shared" si="310"/>
        <v>0.0167403314917127</v>
      </c>
      <c r="I120" s="1">
        <f t="shared" ref="I120:M120" si="311">I113</f>
        <v>114</v>
      </c>
      <c r="J120" s="1">
        <f t="shared" ref="J120:N120" si="312">J115/I113</f>
        <v>0.0123684210526316</v>
      </c>
      <c r="K120" s="1">
        <f t="shared" si="311"/>
        <v>212</v>
      </c>
      <c r="L120" s="1">
        <f t="shared" si="312"/>
        <v>0.028252641509434</v>
      </c>
      <c r="M120" s="1">
        <f t="shared" si="311"/>
        <v>81</v>
      </c>
      <c r="N120" s="1">
        <f t="shared" si="312"/>
        <v>0.0232044444444444</v>
      </c>
      <c r="O120" s="1">
        <v>23</v>
      </c>
      <c r="P120" s="1">
        <v>0.81</v>
      </c>
      <c r="Q120" s="1">
        <f>O123</f>
        <v>264</v>
      </c>
      <c r="R120" s="1">
        <f>R115/R114</f>
        <v>0.0370075757575758</v>
      </c>
      <c r="S120" s="1">
        <v>6</v>
      </c>
      <c r="T120" s="1">
        <v>0.19</v>
      </c>
      <c r="U120" s="1">
        <f>S123</f>
        <v>113</v>
      </c>
      <c r="V120" s="1">
        <f>V115/V114</f>
        <v>0.0315929203539823</v>
      </c>
      <c r="W120" s="1">
        <v>25</v>
      </c>
      <c r="X120" s="1">
        <v>21</v>
      </c>
      <c r="Y120" s="1">
        <f>X123/20</f>
        <v>22.4</v>
      </c>
      <c r="Z120" s="1">
        <f>Y115/X123</f>
        <v>0.0464722321428572</v>
      </c>
      <c r="AA120" s="1">
        <v>8</v>
      </c>
      <c r="AB120" s="1">
        <v>9</v>
      </c>
      <c r="AC120" s="1">
        <f>AB123/20</f>
        <v>8.75</v>
      </c>
      <c r="AD120" s="1">
        <f>AC115/AB123</f>
        <v>0.0387974857142857</v>
      </c>
      <c r="AE120" s="3"/>
      <c r="AF120" s="1">
        <f t="shared" ref="AF120:AJ120" si="313">AF113</f>
        <v>182</v>
      </c>
      <c r="AG120" s="1">
        <f t="shared" ref="AG120:AK120" si="314">AG115/AF113</f>
        <v>0.00774483516483516</v>
      </c>
      <c r="AH120" s="1">
        <f t="shared" si="313"/>
        <v>69</v>
      </c>
      <c r="AI120" s="1">
        <f t="shared" si="314"/>
        <v>0.00492115942028985</v>
      </c>
      <c r="AJ120" s="1">
        <f t="shared" si="313"/>
        <v>193</v>
      </c>
      <c r="AK120" s="1">
        <f t="shared" si="314"/>
        <v>0.0166298445595855</v>
      </c>
      <c r="AL120" s="1">
        <f t="shared" ref="AL120:AP120" si="315">AL113</f>
        <v>97</v>
      </c>
      <c r="AM120" s="1">
        <f t="shared" ref="AM120:AQ120" si="316">AM115/AL113</f>
        <v>0.0122635051546392</v>
      </c>
      <c r="AN120" s="1">
        <f t="shared" si="315"/>
        <v>234</v>
      </c>
      <c r="AO120" s="1">
        <f t="shared" si="316"/>
        <v>0.0281177777777778</v>
      </c>
      <c r="AP120" s="1">
        <f t="shared" si="315"/>
        <v>78</v>
      </c>
      <c r="AQ120" s="1">
        <f t="shared" si="316"/>
        <v>0.0230712820512821</v>
      </c>
      <c r="AR120" s="1">
        <f>AR113</f>
        <v>237</v>
      </c>
      <c r="AS120" s="1">
        <f t="shared" ref="AS120:AW120" si="317">AS113/AR113</f>
        <v>0.0368776371308017</v>
      </c>
      <c r="AT120" s="1">
        <f>AT113</f>
        <v>93</v>
      </c>
      <c r="AU120" s="1">
        <f t="shared" si="317"/>
        <v>0.031505376344086</v>
      </c>
      <c r="AV120" s="1">
        <f>AV113/20</f>
        <v>22.05</v>
      </c>
      <c r="AW120" s="1">
        <f t="shared" si="317"/>
        <v>0.0463492063492064</v>
      </c>
      <c r="AY120" s="1">
        <f>AY113/20</f>
        <v>8.95</v>
      </c>
      <c r="AZ120" s="1">
        <f>AZ113/AY113</f>
        <v>0.038659217877095</v>
      </c>
      <c r="BC120" s="3"/>
      <c r="BE120" s="1">
        <f t="shared" ref="BE120:BI120" si="318">BE113</f>
        <v>174</v>
      </c>
      <c r="BF120" s="1">
        <f t="shared" ref="BF120:BJ120" si="319">BF115/BE113</f>
        <v>0.00723885057471264</v>
      </c>
      <c r="BG120" s="1">
        <f t="shared" si="318"/>
        <v>69</v>
      </c>
      <c r="BH120" s="1">
        <f t="shared" si="319"/>
        <v>0.00434144927536232</v>
      </c>
      <c r="BI120" s="1">
        <f t="shared" si="318"/>
        <v>277</v>
      </c>
      <c r="BJ120" s="1">
        <f t="shared" si="319"/>
        <v>0.017942238267148</v>
      </c>
      <c r="BK120" s="1">
        <f t="shared" ref="BK120:BO120" si="320">BK113</f>
        <v>157</v>
      </c>
      <c r="BL120" s="1">
        <f t="shared" ref="BL120:BP120" si="321">BL115/BK113</f>
        <v>0.0138216560509554</v>
      </c>
      <c r="BM120" s="1">
        <f t="shared" si="320"/>
        <v>240</v>
      </c>
      <c r="BN120" s="1">
        <f t="shared" si="321"/>
        <v>0.0300398333333333</v>
      </c>
      <c r="BO120" s="1">
        <f t="shared" si="320"/>
        <v>94</v>
      </c>
      <c r="BP120" s="1">
        <f t="shared" si="321"/>
        <v>0.025208085106383</v>
      </c>
      <c r="BQ120" s="1">
        <v>21</v>
      </c>
      <c r="BR120" s="1">
        <v>0.88</v>
      </c>
      <c r="BS120" s="1">
        <f>BQ123</f>
        <v>233</v>
      </c>
      <c r="BT120" s="1">
        <f>BT115/BT114</f>
        <v>0.041244635193133</v>
      </c>
      <c r="BU120" s="1">
        <v>10</v>
      </c>
      <c r="BV120" s="1">
        <v>0.42</v>
      </c>
      <c r="BW120" s="1">
        <f>BU123</f>
        <v>121</v>
      </c>
      <c r="BX120" s="1">
        <f>BX115/BX114</f>
        <v>0.034297520661157</v>
      </c>
      <c r="BY120" s="1">
        <v>24</v>
      </c>
      <c r="BZ120" s="1">
        <v>27</v>
      </c>
      <c r="CA120" s="1">
        <f>BZ123/20</f>
        <v>25.4</v>
      </c>
      <c r="CB120" s="1">
        <f>CA115/BZ123</f>
        <v>0.0494873228346457</v>
      </c>
      <c r="CC120" s="1">
        <v>11</v>
      </c>
      <c r="CD120" s="1">
        <v>11</v>
      </c>
      <c r="CE120" s="1">
        <f>CD123/20</f>
        <v>12.1</v>
      </c>
      <c r="CF120" s="1">
        <f>CE115/CD123</f>
        <v>0.0423535537190083</v>
      </c>
      <c r="CG120" s="3"/>
      <c r="CH120" s="1">
        <f t="shared" ref="CH120:CL120" si="322">CH113</f>
        <v>182</v>
      </c>
      <c r="CI120" s="1">
        <f t="shared" ref="CI120:CM120" si="323">CI115/CH113</f>
        <v>0.00714043956043956</v>
      </c>
      <c r="CJ120" s="1">
        <f t="shared" si="322"/>
        <v>83</v>
      </c>
      <c r="CK120" s="1">
        <f t="shared" si="323"/>
        <v>0.00421156626506024</v>
      </c>
      <c r="CL120" s="1">
        <f t="shared" si="322"/>
        <v>212</v>
      </c>
      <c r="CM120" s="1">
        <f t="shared" si="323"/>
        <v>0.0178281132075472</v>
      </c>
      <c r="CN120" s="1">
        <f t="shared" ref="CN120:CR120" si="324">CN113</f>
        <v>99</v>
      </c>
      <c r="CO120" s="1">
        <f t="shared" ref="CO120:CS120" si="325">CO115/CN113</f>
        <v>0.0137329292929293</v>
      </c>
      <c r="CP120" s="1">
        <f t="shared" si="324"/>
        <v>238</v>
      </c>
      <c r="CQ120" s="1">
        <f t="shared" si="325"/>
        <v>0.0299141176470588</v>
      </c>
      <c r="CR120" s="1">
        <f t="shared" si="324"/>
        <v>91</v>
      </c>
      <c r="CS120" s="1">
        <f t="shared" si="325"/>
        <v>0.0250501098901099</v>
      </c>
      <c r="CT120" s="1">
        <f>CT113</f>
        <v>237</v>
      </c>
      <c r="CU120" s="1">
        <f t="shared" ref="CU120:CY120" si="326">CU113/CT113</f>
        <v>0.0411392405063291</v>
      </c>
      <c r="CV120" s="1">
        <f>CV113</f>
        <v>116</v>
      </c>
      <c r="CW120" s="1">
        <f t="shared" si="326"/>
        <v>0.0341379310344828</v>
      </c>
      <c r="CX120" s="1">
        <f>CX113/20</f>
        <v>24.7</v>
      </c>
      <c r="CY120" s="1">
        <f t="shared" si="326"/>
        <v>0.0493724696356275</v>
      </c>
      <c r="DA120" s="1">
        <f>DA113/20</f>
        <v>11.45</v>
      </c>
      <c r="DB120" s="1">
        <f>DB113/DA113</f>
        <v>0.0422270742358079</v>
      </c>
    </row>
    <row r="121" s="1" customFormat="1" spans="1:106">
      <c r="A121" s="3"/>
      <c r="O121" s="1">
        <v>25</v>
      </c>
      <c r="P121" s="1">
        <v>0.92</v>
      </c>
      <c r="S121" s="1">
        <v>15</v>
      </c>
      <c r="T121" s="1">
        <v>0.46</v>
      </c>
      <c r="W121" s="1">
        <v>24</v>
      </c>
      <c r="X121" s="1">
        <v>20</v>
      </c>
      <c r="AA121" s="1">
        <v>8</v>
      </c>
      <c r="AB121" s="1">
        <v>8</v>
      </c>
      <c r="AE121" s="3"/>
      <c r="BC121" s="3"/>
      <c r="BN121" s="1">
        <f>BN120-BJ120</f>
        <v>0.0120975950661853</v>
      </c>
      <c r="BP121" s="1">
        <f>BP120-BL120</f>
        <v>0.0113864290554276</v>
      </c>
      <c r="BQ121" s="1">
        <v>16</v>
      </c>
      <c r="BR121" s="1">
        <v>0.57</v>
      </c>
      <c r="BT121" s="1">
        <f>BT120-BN120</f>
        <v>0.0112048018597997</v>
      </c>
      <c r="BU121" s="1">
        <v>4</v>
      </c>
      <c r="BV121" s="1">
        <v>0.11</v>
      </c>
      <c r="BX121" s="1">
        <f>BX120-BP120</f>
        <v>0.00908943555477405</v>
      </c>
      <c r="BY121" s="1">
        <v>25</v>
      </c>
      <c r="BZ121" s="1">
        <v>24</v>
      </c>
      <c r="CB121" s="1">
        <f>CB120-BT120</f>
        <v>0.00824268764151262</v>
      </c>
      <c r="CC121" s="1">
        <v>16</v>
      </c>
      <c r="CD121" s="1">
        <v>12</v>
      </c>
      <c r="CF121" s="1">
        <f>CF120-BX120</f>
        <v>0.00805603305785123</v>
      </c>
      <c r="CG121" s="3"/>
      <c r="CI121" s="1">
        <f>CI120-0</f>
        <v>0.00714043956043956</v>
      </c>
      <c r="CK121" s="1">
        <f>CK120-0</f>
        <v>0.00421156626506024</v>
      </c>
      <c r="CM121" s="1">
        <f t="shared" ref="CM121:CQ121" si="327">CM120-CI120</f>
        <v>0.0106876736471076</v>
      </c>
      <c r="CO121" s="1">
        <f t="shared" si="327"/>
        <v>0.00952136302786905</v>
      </c>
      <c r="CQ121" s="1">
        <f t="shared" si="327"/>
        <v>0.0120860044395117</v>
      </c>
      <c r="CS121" s="1">
        <f t="shared" ref="CS121:CW121" si="328">CS120-CO120</f>
        <v>0.0113171805971806</v>
      </c>
      <c r="CU121" s="1">
        <f t="shared" si="328"/>
        <v>0.0112251228592703</v>
      </c>
      <c r="CW121" s="1">
        <f t="shared" si="328"/>
        <v>0.00908782114437287</v>
      </c>
      <c r="CY121" s="1">
        <f>CY120-CU120</f>
        <v>0.00823322912929842</v>
      </c>
      <c r="DB121" s="1">
        <f>DB120-CW120</f>
        <v>0.0080891432013251</v>
      </c>
    </row>
    <row r="122" s="1" customFormat="1" spans="1:85">
      <c r="A122" s="3"/>
      <c r="O122" s="1">
        <v>21</v>
      </c>
      <c r="P122" s="1">
        <v>0.72</v>
      </c>
      <c r="S122" s="1">
        <v>15</v>
      </c>
      <c r="T122" s="1">
        <v>0.44</v>
      </c>
      <c r="W122" s="1">
        <v>23</v>
      </c>
      <c r="X122" s="1">
        <v>22</v>
      </c>
      <c r="AA122" s="1">
        <v>8</v>
      </c>
      <c r="AB122" s="1">
        <v>7</v>
      </c>
      <c r="AE122" s="3"/>
      <c r="BC122" s="3"/>
      <c r="BQ122" s="1">
        <v>27</v>
      </c>
      <c r="BR122" s="1">
        <v>1.02</v>
      </c>
      <c r="BU122" s="1">
        <v>12</v>
      </c>
      <c r="BV122" s="1">
        <v>0.41</v>
      </c>
      <c r="BY122" s="1">
        <v>29</v>
      </c>
      <c r="BZ122" s="1">
        <v>28</v>
      </c>
      <c r="CC122" s="1">
        <v>13</v>
      </c>
      <c r="CD122" s="1">
        <v>12</v>
      </c>
      <c r="CG122" s="3"/>
    </row>
    <row r="123" s="1" customFormat="1" spans="1:85">
      <c r="A123" s="4" t="s">
        <v>11</v>
      </c>
      <c r="O123" s="1">
        <f t="shared" ref="O123:T123" si="329">SUM(O113:O122)</f>
        <v>264</v>
      </c>
      <c r="P123" s="1">
        <f t="shared" si="329"/>
        <v>9.77</v>
      </c>
      <c r="S123" s="1">
        <f t="shared" si="329"/>
        <v>113</v>
      </c>
      <c r="T123" s="1">
        <f t="shared" si="329"/>
        <v>3.57</v>
      </c>
      <c r="X123" s="1">
        <f>SUM(W113:X122)</f>
        <v>448</v>
      </c>
      <c r="AB123" s="1">
        <f>SUM(AA113:AB122)</f>
        <v>175</v>
      </c>
      <c r="AE123" s="4"/>
      <c r="BC123" s="4" t="s">
        <v>11</v>
      </c>
      <c r="BQ123" s="1">
        <f t="shared" ref="BQ123:BV123" si="330">SUM(BQ113:BQ122)</f>
        <v>233</v>
      </c>
      <c r="BR123" s="1">
        <f t="shared" si="330"/>
        <v>9.61</v>
      </c>
      <c r="BU123" s="1">
        <f t="shared" si="330"/>
        <v>121</v>
      </c>
      <c r="BV123" s="1">
        <f t="shared" si="330"/>
        <v>4.15</v>
      </c>
      <c r="BZ123" s="1">
        <f>SUM(BY113:BZ122)</f>
        <v>508</v>
      </c>
      <c r="CD123" s="1">
        <f>SUM(CC113:CD122)</f>
        <v>242</v>
      </c>
      <c r="CG123" s="4"/>
    </row>
    <row r="124" s="1" customFormat="1" spans="1:106">
      <c r="A124" s="3" t="s">
        <v>32</v>
      </c>
      <c r="B124" s="1">
        <v>52</v>
      </c>
      <c r="C124" s="1">
        <v>180</v>
      </c>
      <c r="D124" s="1">
        <v>2.51</v>
      </c>
      <c r="E124" s="1">
        <v>52</v>
      </c>
      <c r="F124" s="1">
        <v>1.36</v>
      </c>
      <c r="G124" s="1">
        <v>189</v>
      </c>
      <c r="H124" s="1">
        <v>3.19</v>
      </c>
      <c r="I124" s="1">
        <v>112</v>
      </c>
      <c r="J124" s="1">
        <v>1.36</v>
      </c>
      <c r="K124" s="1">
        <v>236</v>
      </c>
      <c r="L124" s="1">
        <v>7.81</v>
      </c>
      <c r="M124" s="1">
        <v>85</v>
      </c>
      <c r="N124" s="1">
        <v>3.07</v>
      </c>
      <c r="O124" s="1">
        <v>23</v>
      </c>
      <c r="P124" s="1">
        <v>0.86</v>
      </c>
      <c r="S124" s="1">
        <v>13</v>
      </c>
      <c r="T124" s="1">
        <v>0.41</v>
      </c>
      <c r="W124" s="1">
        <v>26</v>
      </c>
      <c r="X124" s="1">
        <v>17</v>
      </c>
      <c r="Y124" s="1">
        <v>22.15</v>
      </c>
      <c r="AA124" s="1">
        <v>8</v>
      </c>
      <c r="AB124" s="1">
        <v>7</v>
      </c>
      <c r="AC124" s="1">
        <v>7.76</v>
      </c>
      <c r="AE124" s="3"/>
      <c r="AF124" s="1">
        <v>185</v>
      </c>
      <c r="AG124" s="1">
        <v>2.51</v>
      </c>
      <c r="AH124" s="1">
        <v>78</v>
      </c>
      <c r="AI124" s="1">
        <v>1.48</v>
      </c>
      <c r="AJ124" s="1">
        <v>199</v>
      </c>
      <c r="AK124" s="1">
        <v>4.44</v>
      </c>
      <c r="AL124" s="1">
        <v>114</v>
      </c>
      <c r="AM124" s="1">
        <v>2.47</v>
      </c>
      <c r="AN124" s="1">
        <v>241</v>
      </c>
      <c r="AO124" s="1">
        <v>7.92</v>
      </c>
      <c r="AP124" s="1">
        <v>85</v>
      </c>
      <c r="AQ124" s="1">
        <v>3.06</v>
      </c>
      <c r="AR124" s="1">
        <v>225</v>
      </c>
      <c r="AS124" s="1">
        <v>8.31</v>
      </c>
      <c r="AT124" s="1">
        <v>94</v>
      </c>
      <c r="AU124" s="1">
        <v>2.96</v>
      </c>
      <c r="AV124" s="1">
        <v>449</v>
      </c>
      <c r="AW124" s="1">
        <v>20.63</v>
      </c>
      <c r="AY124" s="1">
        <v>168</v>
      </c>
      <c r="AZ124" s="1">
        <v>6.41</v>
      </c>
      <c r="BC124" s="3" t="s">
        <v>33</v>
      </c>
      <c r="BD124" s="1">
        <v>121</v>
      </c>
      <c r="BE124" s="1">
        <v>200</v>
      </c>
      <c r="BF124" s="1">
        <v>2.59</v>
      </c>
      <c r="BG124" s="1">
        <v>111</v>
      </c>
      <c r="BH124" s="1">
        <v>1.57</v>
      </c>
      <c r="BI124" s="1">
        <v>187</v>
      </c>
      <c r="BJ124" s="1">
        <v>3.36</v>
      </c>
      <c r="BK124" s="1">
        <v>121</v>
      </c>
      <c r="BL124" s="1">
        <v>1.67</v>
      </c>
      <c r="BM124" s="1">
        <v>255</v>
      </c>
      <c r="BN124" s="1">
        <v>8.72</v>
      </c>
      <c r="BO124" s="1">
        <v>130</v>
      </c>
      <c r="BP124" s="1">
        <v>4.37</v>
      </c>
      <c r="BQ124" s="1">
        <v>23</v>
      </c>
      <c r="BR124" s="1">
        <v>0.92</v>
      </c>
      <c r="BU124" s="1">
        <v>15</v>
      </c>
      <c r="BV124" s="1">
        <v>0.52</v>
      </c>
      <c r="BY124" s="1">
        <v>25</v>
      </c>
      <c r="BZ124" s="1">
        <v>24</v>
      </c>
      <c r="CA124" s="1">
        <v>25.85</v>
      </c>
      <c r="CC124" s="1">
        <v>14</v>
      </c>
      <c r="CD124" s="1">
        <v>12</v>
      </c>
      <c r="CE124" s="1">
        <v>11.55</v>
      </c>
      <c r="CG124" s="3"/>
      <c r="CH124" s="1">
        <v>174</v>
      </c>
      <c r="CI124" s="1">
        <v>2.37</v>
      </c>
      <c r="CJ124" s="1">
        <v>98</v>
      </c>
      <c r="CK124" s="1">
        <v>1.51</v>
      </c>
      <c r="CL124" s="1">
        <v>184</v>
      </c>
      <c r="CM124" s="1">
        <v>4.38</v>
      </c>
      <c r="CN124" s="1">
        <v>107</v>
      </c>
      <c r="CO124" s="1">
        <v>2.56</v>
      </c>
      <c r="CP124" s="1">
        <v>225</v>
      </c>
      <c r="CQ124" s="1">
        <v>7.8</v>
      </c>
      <c r="CR124" s="1">
        <v>105</v>
      </c>
      <c r="CS124" s="1">
        <v>3.73</v>
      </c>
      <c r="CT124" s="1">
        <v>204</v>
      </c>
      <c r="CU124" s="1">
        <v>8.34</v>
      </c>
      <c r="CV124" s="1">
        <v>101</v>
      </c>
      <c r="CW124" s="1">
        <v>3.46</v>
      </c>
      <c r="CX124" s="1">
        <v>489</v>
      </c>
      <c r="CY124" s="1">
        <v>24.11</v>
      </c>
      <c r="DA124" s="1">
        <v>231</v>
      </c>
      <c r="DB124" s="1">
        <v>9.78</v>
      </c>
    </row>
    <row r="125" s="1" customFormat="1" spans="1:97">
      <c r="A125" s="3"/>
      <c r="D125" s="1">
        <v>1.10044</v>
      </c>
      <c r="F125" s="1">
        <v>1.10044</v>
      </c>
      <c r="L125" s="1">
        <v>1.10044</v>
      </c>
      <c r="N125" s="1">
        <v>1.10044</v>
      </c>
      <c r="O125" s="1">
        <v>23</v>
      </c>
      <c r="P125" s="1">
        <v>0.86</v>
      </c>
      <c r="R125" s="1">
        <f>O134</f>
        <v>229</v>
      </c>
      <c r="S125" s="1">
        <v>11</v>
      </c>
      <c r="T125" s="1">
        <v>0.36</v>
      </c>
      <c r="V125" s="1">
        <f>S134</f>
        <v>97</v>
      </c>
      <c r="W125" s="1">
        <v>27</v>
      </c>
      <c r="X125" s="1">
        <v>20</v>
      </c>
      <c r="Y125" s="1">
        <v>1.10044</v>
      </c>
      <c r="AA125" s="1">
        <v>12</v>
      </c>
      <c r="AB125" s="1">
        <v>9</v>
      </c>
      <c r="AC125" s="1">
        <v>1.10044</v>
      </c>
      <c r="AE125" s="3"/>
      <c r="AG125" s="1">
        <v>1.10044</v>
      </c>
      <c r="AI125" s="1">
        <v>1.10044</v>
      </c>
      <c r="AK125" s="1">
        <v>1.10044</v>
      </c>
      <c r="AM125" s="1">
        <v>1.10044</v>
      </c>
      <c r="AO125" s="1">
        <v>1.10044</v>
      </c>
      <c r="AQ125" s="1">
        <v>1.10044</v>
      </c>
      <c r="BC125" s="3"/>
      <c r="BF125" s="1">
        <v>1.10044</v>
      </c>
      <c r="BH125" s="1">
        <v>1.10044</v>
      </c>
      <c r="BN125" s="1">
        <v>1.10044</v>
      </c>
      <c r="BP125" s="1">
        <v>1.10044</v>
      </c>
      <c r="BQ125" s="1">
        <v>16</v>
      </c>
      <c r="BR125" s="1">
        <v>0.66</v>
      </c>
      <c r="BT125" s="1">
        <f>BQ134</f>
        <v>214</v>
      </c>
      <c r="BU125" s="1">
        <v>10</v>
      </c>
      <c r="BV125" s="1">
        <v>0.31</v>
      </c>
      <c r="BX125" s="1">
        <f>BU134</f>
        <v>106</v>
      </c>
      <c r="BY125" s="1">
        <v>22</v>
      </c>
      <c r="BZ125" s="1">
        <v>32</v>
      </c>
      <c r="CA125" s="1">
        <v>1.10044</v>
      </c>
      <c r="CC125" s="1">
        <v>13</v>
      </c>
      <c r="CD125" s="1">
        <v>12</v>
      </c>
      <c r="CE125" s="1">
        <v>1.10044</v>
      </c>
      <c r="CG125" s="3"/>
      <c r="CI125" s="1">
        <v>1.10044</v>
      </c>
      <c r="CK125" s="1">
        <v>1.10044</v>
      </c>
      <c r="CM125" s="1">
        <v>1.10044</v>
      </c>
      <c r="CO125" s="1">
        <v>1.10044</v>
      </c>
      <c r="CQ125" s="1">
        <v>1.10044</v>
      </c>
      <c r="CS125" s="1">
        <v>1.10044</v>
      </c>
    </row>
    <row r="126" s="1" customFormat="1" spans="1:97">
      <c r="A126" s="3"/>
      <c r="D126" s="1">
        <f>D124-D125</f>
        <v>1.40956</v>
      </c>
      <c r="F126" s="1">
        <f>F124-F125</f>
        <v>0.25956</v>
      </c>
      <c r="H126" s="1">
        <f>H124</f>
        <v>3.19</v>
      </c>
      <c r="J126" s="1">
        <f>J124</f>
        <v>1.36</v>
      </c>
      <c r="L126" s="1">
        <f>L124-L125</f>
        <v>6.70956</v>
      </c>
      <c r="N126" s="1">
        <f>N124-N125</f>
        <v>1.96956</v>
      </c>
      <c r="O126" s="1">
        <v>25</v>
      </c>
      <c r="P126" s="1">
        <v>0.94</v>
      </c>
      <c r="R126" s="1">
        <f>P134</f>
        <v>8.49</v>
      </c>
      <c r="S126" s="1">
        <v>10</v>
      </c>
      <c r="T126" s="1">
        <v>0.38</v>
      </c>
      <c r="V126" s="1">
        <f>T134</f>
        <v>3.07</v>
      </c>
      <c r="W126" s="1">
        <v>27</v>
      </c>
      <c r="X126" s="1">
        <v>27</v>
      </c>
      <c r="Y126" s="1">
        <f>Y124-Y125</f>
        <v>21.04956</v>
      </c>
      <c r="AA126" s="1">
        <v>8</v>
      </c>
      <c r="AB126" s="1">
        <v>8</v>
      </c>
      <c r="AC126" s="1">
        <f>AC124-AC125</f>
        <v>6.65956</v>
      </c>
      <c r="AE126" s="3"/>
      <c r="AG126" s="1">
        <f t="shared" ref="AG126:AK126" si="331">AG124-AG125</f>
        <v>1.40956</v>
      </c>
      <c r="AI126" s="1">
        <f t="shared" si="331"/>
        <v>0.37956</v>
      </c>
      <c r="AK126" s="1">
        <f t="shared" si="331"/>
        <v>3.33956</v>
      </c>
      <c r="AM126" s="1">
        <f t="shared" ref="AM126:AQ126" si="332">AM124-AM125</f>
        <v>1.36956</v>
      </c>
      <c r="AO126" s="1">
        <f t="shared" si="332"/>
        <v>6.81956</v>
      </c>
      <c r="AQ126" s="1">
        <f t="shared" si="332"/>
        <v>1.95956</v>
      </c>
      <c r="BC126" s="3"/>
      <c r="BF126" s="1">
        <f>BF124-BF125</f>
        <v>1.48956</v>
      </c>
      <c r="BH126" s="1">
        <f>BH124-BH125</f>
        <v>0.46956</v>
      </c>
      <c r="BJ126" s="1">
        <f>BJ124</f>
        <v>3.36</v>
      </c>
      <c r="BL126" s="1">
        <f>BL124</f>
        <v>1.67</v>
      </c>
      <c r="BN126" s="1">
        <f>BN124-BN125</f>
        <v>7.61956</v>
      </c>
      <c r="BP126" s="1">
        <f>BP124-BP125</f>
        <v>3.26956</v>
      </c>
      <c r="BQ126" s="1">
        <v>19</v>
      </c>
      <c r="BR126" s="1">
        <v>0.76</v>
      </c>
      <c r="BT126" s="1">
        <f>BR134</f>
        <v>8.78</v>
      </c>
      <c r="BU126" s="1">
        <v>12</v>
      </c>
      <c r="BV126" s="1">
        <v>0.46</v>
      </c>
      <c r="BX126" s="1">
        <f>BV134</f>
        <v>3.64</v>
      </c>
      <c r="BY126" s="1">
        <v>26</v>
      </c>
      <c r="BZ126" s="1">
        <v>24</v>
      </c>
      <c r="CA126" s="1">
        <f>CA124-CA125</f>
        <v>24.74956</v>
      </c>
      <c r="CC126" s="1">
        <v>15</v>
      </c>
      <c r="CD126" s="1">
        <v>14</v>
      </c>
      <c r="CE126" s="1">
        <f>CE124-CE125</f>
        <v>10.44956</v>
      </c>
      <c r="CG126" s="3"/>
      <c r="CI126" s="1">
        <f t="shared" ref="CI126:CM126" si="333">CI124-CI125</f>
        <v>1.26956</v>
      </c>
      <c r="CK126" s="1">
        <f t="shared" si="333"/>
        <v>0.40956</v>
      </c>
      <c r="CM126" s="1">
        <f t="shared" si="333"/>
        <v>3.27956</v>
      </c>
      <c r="CO126" s="1">
        <f t="shared" ref="CO126:CS126" si="334">CO124-CO125</f>
        <v>1.45956</v>
      </c>
      <c r="CQ126" s="1">
        <f t="shared" si="334"/>
        <v>6.69956</v>
      </c>
      <c r="CS126" s="1">
        <f t="shared" si="334"/>
        <v>2.62956</v>
      </c>
    </row>
    <row r="127" s="1" customFormat="1" spans="1:85">
      <c r="A127" s="3"/>
      <c r="O127" s="1">
        <v>24</v>
      </c>
      <c r="P127" s="1">
        <v>0.87</v>
      </c>
      <c r="S127" s="1">
        <v>7</v>
      </c>
      <c r="T127" s="1">
        <v>0.22</v>
      </c>
      <c r="W127" s="1">
        <v>22</v>
      </c>
      <c r="X127" s="1">
        <v>23</v>
      </c>
      <c r="AA127" s="1">
        <v>9</v>
      </c>
      <c r="AB127" s="1">
        <v>10</v>
      </c>
      <c r="AE127" s="3"/>
      <c r="BC127" s="3"/>
      <c r="BQ127" s="1">
        <v>23</v>
      </c>
      <c r="BR127" s="1">
        <v>0.94</v>
      </c>
      <c r="BU127" s="1">
        <v>10</v>
      </c>
      <c r="BV127" s="1">
        <v>0.39</v>
      </c>
      <c r="BY127" s="1">
        <v>26</v>
      </c>
      <c r="BZ127" s="1">
        <v>22</v>
      </c>
      <c r="CC127" s="1">
        <v>8</v>
      </c>
      <c r="CD127" s="1">
        <v>12</v>
      </c>
      <c r="CG127" s="3"/>
    </row>
    <row r="128" s="1" customFormat="1" spans="1:85">
      <c r="A128" s="3"/>
      <c r="O128" s="1">
        <v>18</v>
      </c>
      <c r="P128" s="1">
        <v>0.64</v>
      </c>
      <c r="S128" s="1">
        <v>6</v>
      </c>
      <c r="T128" s="1">
        <v>0.16</v>
      </c>
      <c r="W128" s="1">
        <v>22</v>
      </c>
      <c r="X128" s="1">
        <v>20</v>
      </c>
      <c r="AA128" s="1">
        <v>12</v>
      </c>
      <c r="AB128" s="1">
        <v>7</v>
      </c>
      <c r="AE128" s="3"/>
      <c r="BC128" s="3"/>
      <c r="BQ128" s="1">
        <v>26</v>
      </c>
      <c r="BR128" s="1">
        <v>1.13</v>
      </c>
      <c r="BU128" s="1">
        <v>19</v>
      </c>
      <c r="BV128" s="1">
        <v>0.67</v>
      </c>
      <c r="BY128" s="1">
        <v>28</v>
      </c>
      <c r="BZ128" s="1">
        <v>24</v>
      </c>
      <c r="CC128" s="1">
        <v>16</v>
      </c>
      <c r="CD128" s="1">
        <v>18</v>
      </c>
      <c r="CG128" s="3"/>
    </row>
    <row r="129" s="1" customFormat="1" spans="1:106">
      <c r="A129" s="3"/>
      <c r="O129" s="1">
        <v>22</v>
      </c>
      <c r="P129" s="1">
        <v>0.83</v>
      </c>
      <c r="S129" s="1">
        <v>12</v>
      </c>
      <c r="T129" s="1">
        <v>0.38</v>
      </c>
      <c r="W129" s="1">
        <v>20</v>
      </c>
      <c r="X129" s="1">
        <v>22</v>
      </c>
      <c r="AA129" s="1">
        <v>13</v>
      </c>
      <c r="AB129" s="1">
        <v>7</v>
      </c>
      <c r="AD129" s="1">
        <f>Y131*Z131+AC131*AD131</f>
        <v>1.385456</v>
      </c>
      <c r="AE129" s="3"/>
      <c r="AZ129" s="1">
        <f>AV131*AW131+AY131*AZ131</f>
        <v>1.352</v>
      </c>
      <c r="BC129" s="3"/>
      <c r="BQ129" s="1">
        <v>22</v>
      </c>
      <c r="BR129" s="1">
        <v>0.94</v>
      </c>
      <c r="BU129" s="1">
        <v>10</v>
      </c>
      <c r="BV129" s="1">
        <v>0.42</v>
      </c>
      <c r="BY129" s="1">
        <v>32</v>
      </c>
      <c r="BZ129" s="1">
        <v>24</v>
      </c>
      <c r="CC129" s="1">
        <v>8</v>
      </c>
      <c r="CD129" s="1">
        <v>16</v>
      </c>
      <c r="CF129" s="1">
        <f>CA131*CB131+CE131*CF131</f>
        <v>1.759956</v>
      </c>
      <c r="CG129" s="3"/>
      <c r="DB129" s="1">
        <f>CX131*CY131+DA131*DB131</f>
        <v>1.6945</v>
      </c>
    </row>
    <row r="130" s="1" customFormat="1" spans="1:85">
      <c r="A130" s="3"/>
      <c r="O130" s="1">
        <v>22</v>
      </c>
      <c r="P130" s="1">
        <v>0.83</v>
      </c>
      <c r="S130" s="1">
        <v>8</v>
      </c>
      <c r="T130" s="1">
        <v>0.24</v>
      </c>
      <c r="W130" s="1">
        <v>22</v>
      </c>
      <c r="X130" s="1">
        <v>22</v>
      </c>
      <c r="AA130" s="1">
        <v>7</v>
      </c>
      <c r="AB130" s="1">
        <v>9</v>
      </c>
      <c r="AE130" s="3"/>
      <c r="BC130" s="3"/>
      <c r="BQ130" s="1">
        <v>18</v>
      </c>
      <c r="BR130" s="1">
        <v>0.67</v>
      </c>
      <c r="BU130" s="1">
        <v>5</v>
      </c>
      <c r="BV130" s="1">
        <v>0.11</v>
      </c>
      <c r="BY130" s="1">
        <v>27</v>
      </c>
      <c r="BZ130" s="1">
        <v>22</v>
      </c>
      <c r="CC130" s="1">
        <v>12</v>
      </c>
      <c r="CD130" s="1">
        <v>11</v>
      </c>
      <c r="CG130" s="3"/>
    </row>
    <row r="131" s="1" customFormat="1" spans="1:106">
      <c r="A131" s="3"/>
      <c r="C131" s="1">
        <f t="shared" ref="C131:G131" si="335">C124</f>
        <v>180</v>
      </c>
      <c r="D131" s="1">
        <f t="shared" ref="D131:H131" si="336">D126/C124</f>
        <v>0.00783088888888889</v>
      </c>
      <c r="E131" s="1">
        <f t="shared" si="335"/>
        <v>52</v>
      </c>
      <c r="F131" s="1">
        <f t="shared" si="336"/>
        <v>0.00499153846153846</v>
      </c>
      <c r="G131" s="1">
        <f t="shared" si="335"/>
        <v>189</v>
      </c>
      <c r="H131" s="1">
        <f t="shared" si="336"/>
        <v>0.0168783068783069</v>
      </c>
      <c r="I131" s="1">
        <f t="shared" ref="I131:M131" si="337">I124</f>
        <v>112</v>
      </c>
      <c r="J131" s="1">
        <f t="shared" ref="J131:N131" si="338">J126/I124</f>
        <v>0.0121428571428571</v>
      </c>
      <c r="K131" s="1">
        <f t="shared" si="337"/>
        <v>236</v>
      </c>
      <c r="L131" s="1">
        <f t="shared" si="338"/>
        <v>0.0284303389830508</v>
      </c>
      <c r="M131" s="1">
        <f t="shared" si="337"/>
        <v>85</v>
      </c>
      <c r="N131" s="1">
        <f t="shared" si="338"/>
        <v>0.0231712941176471</v>
      </c>
      <c r="O131" s="1">
        <v>25</v>
      </c>
      <c r="P131" s="1">
        <v>0.96</v>
      </c>
      <c r="Q131" s="1">
        <f>O134</f>
        <v>229</v>
      </c>
      <c r="R131" s="1">
        <f>R126/R125</f>
        <v>0.0370742358078603</v>
      </c>
      <c r="S131" s="1">
        <v>9</v>
      </c>
      <c r="T131" s="1">
        <v>0.33</v>
      </c>
      <c r="U131" s="1">
        <f>S134</f>
        <v>97</v>
      </c>
      <c r="V131" s="1">
        <f>V126/V125</f>
        <v>0.0316494845360825</v>
      </c>
      <c r="W131" s="1">
        <v>27</v>
      </c>
      <c r="X131" s="1">
        <v>25</v>
      </c>
      <c r="Y131" s="1">
        <f>X134/20</f>
        <v>22.85</v>
      </c>
      <c r="Z131" s="1">
        <f>Y126/X134</f>
        <v>0.046060306345733</v>
      </c>
      <c r="AA131" s="1">
        <v>8</v>
      </c>
      <c r="AB131" s="1">
        <v>10</v>
      </c>
      <c r="AC131" s="1">
        <f>AB134/20</f>
        <v>8.7</v>
      </c>
      <c r="AD131" s="1">
        <f>AC126/AB134</f>
        <v>0.0382733333333333</v>
      </c>
      <c r="AE131" s="3"/>
      <c r="AF131" s="1">
        <f t="shared" ref="AF131:AJ131" si="339">AF124</f>
        <v>185</v>
      </c>
      <c r="AG131" s="1">
        <f t="shared" ref="AG131:AK131" si="340">AG126/AF124</f>
        <v>0.00761924324324324</v>
      </c>
      <c r="AH131" s="1">
        <f t="shared" si="339"/>
        <v>78</v>
      </c>
      <c r="AI131" s="1">
        <f t="shared" si="340"/>
        <v>0.00486615384615384</v>
      </c>
      <c r="AJ131" s="1">
        <f t="shared" si="339"/>
        <v>199</v>
      </c>
      <c r="AK131" s="1">
        <f t="shared" si="340"/>
        <v>0.0167817085427136</v>
      </c>
      <c r="AL131" s="1">
        <f t="shared" ref="AL131:AP131" si="341">AL124</f>
        <v>114</v>
      </c>
      <c r="AM131" s="1">
        <f t="shared" ref="AM131:AQ131" si="342">AM126/AL124</f>
        <v>0.0120136842105263</v>
      </c>
      <c r="AN131" s="1">
        <f t="shared" si="341"/>
        <v>241</v>
      </c>
      <c r="AO131" s="1">
        <f t="shared" si="342"/>
        <v>0.0282969294605809</v>
      </c>
      <c r="AP131" s="1">
        <f t="shared" si="341"/>
        <v>85</v>
      </c>
      <c r="AQ131" s="1">
        <f t="shared" si="342"/>
        <v>0.0230536470588235</v>
      </c>
      <c r="AR131" s="1">
        <f>AR124</f>
        <v>225</v>
      </c>
      <c r="AS131" s="1">
        <f t="shared" ref="AS131:AW131" si="343">AS124/AR124</f>
        <v>0.0369333333333333</v>
      </c>
      <c r="AT131" s="1">
        <f>AT124</f>
        <v>94</v>
      </c>
      <c r="AU131" s="1">
        <f t="shared" si="343"/>
        <v>0.0314893617021277</v>
      </c>
      <c r="AV131" s="1">
        <f>AV124/20</f>
        <v>22.45</v>
      </c>
      <c r="AW131" s="1">
        <f t="shared" si="343"/>
        <v>0.0459465478841871</v>
      </c>
      <c r="AY131" s="1">
        <f>AY124/20</f>
        <v>8.4</v>
      </c>
      <c r="AZ131" s="1">
        <f>AZ124/AY124</f>
        <v>0.0381547619047619</v>
      </c>
      <c r="BC131" s="3"/>
      <c r="BE131" s="1">
        <f t="shared" ref="BE131:BI131" si="344">BE124</f>
        <v>200</v>
      </c>
      <c r="BF131" s="1">
        <f t="shared" ref="BF131:BJ131" si="345">BF126/BE124</f>
        <v>0.0074478</v>
      </c>
      <c r="BG131" s="1">
        <f t="shared" si="344"/>
        <v>111</v>
      </c>
      <c r="BH131" s="1">
        <f t="shared" si="345"/>
        <v>0.00423027027027027</v>
      </c>
      <c r="BI131" s="1">
        <f t="shared" si="344"/>
        <v>187</v>
      </c>
      <c r="BJ131" s="1">
        <f t="shared" si="345"/>
        <v>0.0179679144385027</v>
      </c>
      <c r="BK131" s="1">
        <f t="shared" ref="BK131:BO131" si="346">BK124</f>
        <v>121</v>
      </c>
      <c r="BL131" s="1">
        <f t="shared" ref="BL131:BP131" si="347">BL126/BK124</f>
        <v>0.013801652892562</v>
      </c>
      <c r="BM131" s="1">
        <f t="shared" si="346"/>
        <v>255</v>
      </c>
      <c r="BN131" s="1">
        <f t="shared" si="347"/>
        <v>0.0298806274509804</v>
      </c>
      <c r="BO131" s="1">
        <f t="shared" si="346"/>
        <v>130</v>
      </c>
      <c r="BP131" s="1">
        <f t="shared" si="347"/>
        <v>0.0251504615384615</v>
      </c>
      <c r="BQ131" s="1">
        <v>19</v>
      </c>
      <c r="BR131" s="1">
        <v>0.77</v>
      </c>
      <c r="BS131" s="1">
        <f>BQ134</f>
        <v>214</v>
      </c>
      <c r="BT131" s="1">
        <f>BT126/BT125</f>
        <v>0.0410280373831776</v>
      </c>
      <c r="BU131" s="1">
        <v>5</v>
      </c>
      <c r="BV131" s="1">
        <v>0.12</v>
      </c>
      <c r="BW131" s="1">
        <f>BU134</f>
        <v>106</v>
      </c>
      <c r="BX131" s="1">
        <f>BX126/BX125</f>
        <v>0.0343396226415094</v>
      </c>
      <c r="BY131" s="1">
        <v>24</v>
      </c>
      <c r="BZ131" s="1">
        <v>24</v>
      </c>
      <c r="CA131" s="1">
        <f>BZ134/20</f>
        <v>25.05</v>
      </c>
      <c r="CB131" s="1">
        <f>CA126/BZ134</f>
        <v>0.0494003193612775</v>
      </c>
      <c r="CC131" s="1">
        <v>11</v>
      </c>
      <c r="CD131" s="1">
        <v>9</v>
      </c>
      <c r="CE131" s="1">
        <f>CD134/20</f>
        <v>12.3</v>
      </c>
      <c r="CF131" s="1">
        <f>CE126/CD134</f>
        <v>0.0424778861788618</v>
      </c>
      <c r="CG131" s="3"/>
      <c r="CH131" s="1">
        <f t="shared" ref="CH131:CL131" si="348">CH124</f>
        <v>174</v>
      </c>
      <c r="CI131" s="1">
        <f t="shared" ref="CI131:CM131" si="349">CI126/CH124</f>
        <v>0.00729632183908046</v>
      </c>
      <c r="CJ131" s="1">
        <f t="shared" si="348"/>
        <v>98</v>
      </c>
      <c r="CK131" s="1">
        <f t="shared" si="349"/>
        <v>0.00417918367346939</v>
      </c>
      <c r="CL131" s="1">
        <f t="shared" si="348"/>
        <v>184</v>
      </c>
      <c r="CM131" s="1">
        <f t="shared" si="349"/>
        <v>0.0178236956521739</v>
      </c>
      <c r="CN131" s="1">
        <f t="shared" ref="CN131:CR131" si="350">CN124</f>
        <v>107</v>
      </c>
      <c r="CO131" s="1">
        <f t="shared" ref="CO131:CS131" si="351">CO126/CN124</f>
        <v>0.0136407476635514</v>
      </c>
      <c r="CP131" s="1">
        <f t="shared" si="350"/>
        <v>225</v>
      </c>
      <c r="CQ131" s="1">
        <f t="shared" si="351"/>
        <v>0.0297758222222222</v>
      </c>
      <c r="CR131" s="1">
        <f t="shared" si="350"/>
        <v>105</v>
      </c>
      <c r="CS131" s="1">
        <f t="shared" si="351"/>
        <v>0.0250434285714286</v>
      </c>
      <c r="CT131" s="1">
        <f>CT124</f>
        <v>204</v>
      </c>
      <c r="CU131" s="1">
        <f t="shared" ref="CU131:CY131" si="352">CU124/CT124</f>
        <v>0.0408823529411765</v>
      </c>
      <c r="CV131" s="1">
        <f>CV124</f>
        <v>101</v>
      </c>
      <c r="CW131" s="1">
        <f t="shared" si="352"/>
        <v>0.0342574257425743</v>
      </c>
      <c r="CX131" s="1">
        <f>CX124/20</f>
        <v>24.45</v>
      </c>
      <c r="CY131" s="1">
        <f t="shared" si="352"/>
        <v>0.0493047034764826</v>
      </c>
      <c r="DA131" s="1">
        <f>DA124/20</f>
        <v>11.55</v>
      </c>
      <c r="DB131" s="1">
        <f>DB124/DA124</f>
        <v>0.0423376623376623</v>
      </c>
    </row>
    <row r="132" s="1" customFormat="1" spans="1:106">
      <c r="A132" s="3"/>
      <c r="O132" s="1">
        <v>23</v>
      </c>
      <c r="P132" s="1">
        <v>0.84</v>
      </c>
      <c r="S132" s="1">
        <v>7</v>
      </c>
      <c r="T132" s="1">
        <v>0.17</v>
      </c>
      <c r="W132" s="1">
        <v>24</v>
      </c>
      <c r="X132" s="1">
        <v>20</v>
      </c>
      <c r="AA132" s="1">
        <v>6</v>
      </c>
      <c r="AB132" s="1">
        <v>9</v>
      </c>
      <c r="AE132" s="3"/>
      <c r="BC132" s="3"/>
      <c r="BN132" s="1">
        <f>BN131-BJ131</f>
        <v>0.0119127130124777</v>
      </c>
      <c r="BP132" s="1">
        <f>BP131-BL131</f>
        <v>0.0113488086458996</v>
      </c>
      <c r="BQ132" s="1">
        <v>25</v>
      </c>
      <c r="BR132" s="1">
        <v>1.08</v>
      </c>
      <c r="BT132" s="1">
        <f>BT131-BN131</f>
        <v>0.0111474099321972</v>
      </c>
      <c r="BU132" s="1">
        <v>10</v>
      </c>
      <c r="BV132" s="1">
        <v>0.31</v>
      </c>
      <c r="BX132" s="1">
        <f>BX131-BP131</f>
        <v>0.00918916110304789</v>
      </c>
      <c r="BY132" s="1">
        <v>26</v>
      </c>
      <c r="BZ132" s="1">
        <v>22</v>
      </c>
      <c r="CB132" s="1">
        <f>CB131-BT131</f>
        <v>0.00837228197809988</v>
      </c>
      <c r="CC132" s="1">
        <v>17</v>
      </c>
      <c r="CD132" s="1">
        <v>10</v>
      </c>
      <c r="CF132" s="1">
        <f>CF131-BX131</f>
        <v>0.00813826353735235</v>
      </c>
      <c r="CG132" s="3"/>
      <c r="CI132" s="1">
        <f>CI131-0</f>
        <v>0.00729632183908046</v>
      </c>
      <c r="CK132" s="1">
        <f>CK131-0</f>
        <v>0.00417918367346939</v>
      </c>
      <c r="CM132" s="1">
        <f t="shared" ref="CM132:CQ132" si="353">CM131-CI131</f>
        <v>0.0105273738130935</v>
      </c>
      <c r="CO132" s="1">
        <f t="shared" si="353"/>
        <v>0.00946156399008201</v>
      </c>
      <c r="CQ132" s="1">
        <f t="shared" si="353"/>
        <v>0.0119521265700483</v>
      </c>
      <c r="CS132" s="1">
        <f t="shared" ref="CS132:CW132" si="354">CS131-CO131</f>
        <v>0.0114026809078772</v>
      </c>
      <c r="CU132" s="1">
        <f t="shared" si="354"/>
        <v>0.0111065307189542</v>
      </c>
      <c r="CW132" s="1">
        <f t="shared" si="354"/>
        <v>0.00921399717114569</v>
      </c>
      <c r="CY132" s="1">
        <f>CY131-CU131</f>
        <v>0.00842235053530615</v>
      </c>
      <c r="DB132" s="1">
        <f>DB131-CW131</f>
        <v>0.00808023659508807</v>
      </c>
    </row>
    <row r="133" s="1" customFormat="1" spans="1:85">
      <c r="A133" s="3"/>
      <c r="O133" s="1">
        <v>24</v>
      </c>
      <c r="P133" s="1">
        <v>0.86</v>
      </c>
      <c r="S133" s="1">
        <v>14</v>
      </c>
      <c r="T133" s="1">
        <v>0.42</v>
      </c>
      <c r="W133" s="1">
        <v>20</v>
      </c>
      <c r="X133" s="1">
        <v>24</v>
      </c>
      <c r="AA133" s="1">
        <v>8</v>
      </c>
      <c r="AB133" s="1">
        <v>7</v>
      </c>
      <c r="AE133" s="3"/>
      <c r="BC133" s="3"/>
      <c r="BQ133" s="1">
        <v>23</v>
      </c>
      <c r="BR133" s="1">
        <v>0.91</v>
      </c>
      <c r="BU133" s="1">
        <v>10</v>
      </c>
      <c r="BV133" s="1">
        <v>0.33</v>
      </c>
      <c r="BY133" s="1">
        <v>23</v>
      </c>
      <c r="BZ133" s="1">
        <v>24</v>
      </c>
      <c r="CC133" s="1">
        <v>9</v>
      </c>
      <c r="CD133" s="1">
        <v>9</v>
      </c>
      <c r="CG133" s="3"/>
    </row>
    <row r="134" s="1" customFormat="1" spans="1:106">
      <c r="A134" s="4" t="s">
        <v>11</v>
      </c>
      <c r="D134" s="4">
        <f t="shared" ref="D134:H134" si="355">AVERAGE(D109,D120,D131)</f>
        <v>0.00793602811531077</v>
      </c>
      <c r="E134" s="4"/>
      <c r="F134" s="4">
        <f t="shared" si="355"/>
        <v>0.00506358977806739</v>
      </c>
      <c r="G134" s="4"/>
      <c r="H134" s="4">
        <f t="shared" si="355"/>
        <v>0.0167317383155321</v>
      </c>
      <c r="I134" s="4"/>
      <c r="J134" s="4">
        <f t="shared" ref="J134:N134" si="356">AVERAGE(J109,J120,J131)</f>
        <v>0.0121921651955977</v>
      </c>
      <c r="K134" s="4"/>
      <c r="L134" s="4">
        <f t="shared" si="356"/>
        <v>0.0282750844065858</v>
      </c>
      <c r="M134" s="4"/>
      <c r="N134" s="4">
        <f t="shared" si="356"/>
        <v>0.0232087382508559</v>
      </c>
      <c r="O134" s="4">
        <f t="shared" ref="O134:T134" si="357">SUM(O124:O133)</f>
        <v>229</v>
      </c>
      <c r="P134" s="4">
        <f t="shared" si="357"/>
        <v>8.49</v>
      </c>
      <c r="Q134" s="4"/>
      <c r="R134" s="4">
        <f>AVERAGE(R109,R120,R131)</f>
        <v>0.0370595285863281</v>
      </c>
      <c r="S134" s="4">
        <f t="shared" si="357"/>
        <v>97</v>
      </c>
      <c r="T134" s="4">
        <f t="shared" si="357"/>
        <v>3.07</v>
      </c>
      <c r="U134" s="4"/>
      <c r="V134" s="4">
        <f t="shared" ref="V134:Z134" si="358">AVERAGE(V109,V120,V131)</f>
        <v>0.0315467514508101</v>
      </c>
      <c r="W134" s="4"/>
      <c r="X134" s="4">
        <f>SUM(W124:X133)</f>
        <v>457</v>
      </c>
      <c r="Y134" s="4">
        <f t="shared" si="358"/>
        <v>22.6666666666667</v>
      </c>
      <c r="Z134" s="4">
        <f t="shared" si="358"/>
        <v>0.0462064945145118</v>
      </c>
      <c r="AA134" s="4"/>
      <c r="AB134" s="4">
        <f>SUM(AA124:AB133)</f>
        <v>174</v>
      </c>
      <c r="AC134" s="4">
        <f t="shared" ref="AC134:AG134" si="359">AVERAGE(AC109,AC120,AC131)</f>
        <v>8.81666666666667</v>
      </c>
      <c r="AD134" s="4">
        <f t="shared" si="359"/>
        <v>0.0382264952380952</v>
      </c>
      <c r="AE134" s="4"/>
      <c r="AG134" s="4">
        <f t="shared" si="359"/>
        <v>0.00770524538736303</v>
      </c>
      <c r="AH134" s="4"/>
      <c r="AI134" s="4">
        <f t="shared" ref="AI134:AM134" si="360">AVERAGE(AI109,AI120,AI131)</f>
        <v>0.00494786985424666</v>
      </c>
      <c r="AJ134" s="4"/>
      <c r="AK134" s="4">
        <f t="shared" si="360"/>
        <v>0.0166203794519184</v>
      </c>
      <c r="AL134" s="4"/>
      <c r="AM134" s="4">
        <f t="shared" si="360"/>
        <v>0.0120693140177792</v>
      </c>
      <c r="AN134" s="4"/>
      <c r="AO134" s="4">
        <f t="shared" ref="AO134:AS134" si="361">AVERAGE(AO109,AO120,AO131)</f>
        <v>0.0281351549380388</v>
      </c>
      <c r="AP134" s="4"/>
      <c r="AQ134" s="4">
        <f t="shared" si="361"/>
        <v>0.0230927307560001</v>
      </c>
      <c r="AR134" s="4"/>
      <c r="AS134" s="4">
        <f t="shared" si="361"/>
        <v>0.0369292382167272</v>
      </c>
      <c r="AT134" s="4"/>
      <c r="AU134" s="4">
        <f t="shared" ref="AU134:AW134" si="362">AVERAGE(AU109,AU120,AU131)</f>
        <v>0.0314330286241002</v>
      </c>
      <c r="AV134" s="4">
        <f t="shared" si="362"/>
        <v>22.3666666666667</v>
      </c>
      <c r="AW134" s="4">
        <f t="shared" si="362"/>
        <v>0.0460897351869424</v>
      </c>
      <c r="AX134" s="4"/>
      <c r="AY134" s="4">
        <f>AVERAGE(AY109,AY120,AY131)</f>
        <v>8.7</v>
      </c>
      <c r="AZ134" s="4">
        <f>AVERAGE(AZ109,AZ120,AZ131)</f>
        <v>0.0380998980225237</v>
      </c>
      <c r="BC134" s="4" t="s">
        <v>11</v>
      </c>
      <c r="BF134" s="4">
        <f t="shared" ref="BF134:BJ134" si="363">AVERAGE(BF109,BF120,BF131)</f>
        <v>0.00735465892597373</v>
      </c>
      <c r="BG134" s="4"/>
      <c r="BH134" s="4">
        <f t="shared" si="363"/>
        <v>0.00431426365806801</v>
      </c>
      <c r="BI134" s="4"/>
      <c r="BJ134" s="4">
        <f t="shared" si="363"/>
        <v>0.0179456606579811</v>
      </c>
      <c r="BK134" s="4"/>
      <c r="BL134" s="4">
        <f t="shared" ref="BL134:BP134" si="364">AVERAGE(BL109,BL120,BL131)</f>
        <v>0.0138258252033947</v>
      </c>
      <c r="BM134" s="4"/>
      <c r="BN134" s="4">
        <f t="shared" si="364"/>
        <v>0.0299452158354351</v>
      </c>
      <c r="BO134" s="4"/>
      <c r="BP134" s="4">
        <f t="shared" si="364"/>
        <v>0.0252396781499075</v>
      </c>
      <c r="BQ134" s="4">
        <f t="shared" ref="BQ134:BV134" si="365">SUM(BQ124:BQ133)</f>
        <v>214</v>
      </c>
      <c r="BR134" s="4">
        <f t="shared" si="365"/>
        <v>8.78</v>
      </c>
      <c r="BS134" s="4"/>
      <c r="BT134" s="4">
        <f>AVERAGE(BT109,BT120,BT131)</f>
        <v>0.0410895077329058</v>
      </c>
      <c r="BU134" s="4">
        <f t="shared" si="365"/>
        <v>106</v>
      </c>
      <c r="BV134" s="4">
        <f t="shared" si="365"/>
        <v>3.64</v>
      </c>
      <c r="BW134" s="4"/>
      <c r="BX134" s="4">
        <f t="shared" ref="BX134:CB134" si="366">AVERAGE(BX109,BX120,BX131)</f>
        <v>0.0343223467366277</v>
      </c>
      <c r="BY134" s="4"/>
      <c r="BZ134" s="4">
        <f>SUM(BY124:BZ133)</f>
        <v>501</v>
      </c>
      <c r="CA134" s="4">
        <f t="shared" si="366"/>
        <v>25.3333333333333</v>
      </c>
      <c r="CB134" s="4">
        <f t="shared" si="366"/>
        <v>0.0493810470724832</v>
      </c>
      <c r="CC134" s="4"/>
      <c r="CD134" s="4">
        <f>SUM(CC124:CD133)</f>
        <v>246</v>
      </c>
      <c r="CE134" s="4">
        <f t="shared" ref="CE134:CI134" si="367">AVERAGE(CE109,CE120,CE131)</f>
        <v>12.3</v>
      </c>
      <c r="CF134" s="4">
        <f t="shared" si="367"/>
        <v>0.0423432266326233</v>
      </c>
      <c r="CG134" s="4"/>
      <c r="CH134" s="4"/>
      <c r="CI134" s="4">
        <f t="shared" si="367"/>
        <v>0.00723201570460191</v>
      </c>
      <c r="CJ134" s="4"/>
      <c r="CK134" s="4">
        <f t="shared" ref="CK134:CO134" si="368">AVERAGE(CK109,CK120,CK131)</f>
        <v>0.00422931974695174</v>
      </c>
      <c r="CL134" s="4"/>
      <c r="CM134" s="4">
        <f t="shared" si="368"/>
        <v>0.0178148080814455</v>
      </c>
      <c r="CN134" s="4"/>
      <c r="CO134" s="4">
        <f t="shared" si="368"/>
        <v>0.0136881821738994</v>
      </c>
      <c r="CP134" s="4"/>
      <c r="CQ134" s="4">
        <f t="shared" ref="CQ134:CU134" si="369">AVERAGE(CQ109,CQ120,CQ131)</f>
        <v>0.029830242682207</v>
      </c>
      <c r="CR134" s="4"/>
      <c r="CS134" s="4">
        <f t="shared" si="369"/>
        <v>0.0251069934406679</v>
      </c>
      <c r="CT134" s="4"/>
      <c r="CU134" s="4">
        <f t="shared" si="369"/>
        <v>0.0409624647711021</v>
      </c>
      <c r="CV134" s="4"/>
      <c r="CW134" s="4">
        <f t="shared" ref="CW134:CY134" si="370">AVERAGE(CW109,CW120,CW131)</f>
        <v>0.0342087086692754</v>
      </c>
      <c r="CX134" s="4">
        <f t="shared" si="370"/>
        <v>24.6666666666667</v>
      </c>
      <c r="CY134" s="4">
        <f t="shared" si="370"/>
        <v>0.0492706606550763</v>
      </c>
      <c r="CZ134" s="4"/>
      <c r="DA134" s="4">
        <f>AVERAGE(DA109,DA120,DA131)</f>
        <v>11.5833333333333</v>
      </c>
      <c r="DB134" s="4">
        <f>AVERAGE(DB109,DB120,DB131)</f>
        <v>0.0422166143188163</v>
      </c>
    </row>
    <row r="135" s="1" customFormat="1" spans="1:106">
      <c r="A135" s="3" t="s">
        <v>34</v>
      </c>
      <c r="B135" s="1">
        <v>47</v>
      </c>
      <c r="C135" s="1">
        <v>237</v>
      </c>
      <c r="D135" s="1">
        <v>3.04</v>
      </c>
      <c r="E135" s="1">
        <v>111</v>
      </c>
      <c r="F135" s="1">
        <v>1.65</v>
      </c>
      <c r="G135" s="1">
        <v>208</v>
      </c>
      <c r="H135" s="1">
        <v>3.61</v>
      </c>
      <c r="I135" s="1">
        <v>143</v>
      </c>
      <c r="J135" s="1">
        <v>2.09</v>
      </c>
      <c r="K135" s="1">
        <v>242</v>
      </c>
      <c r="L135" s="1">
        <v>8.04</v>
      </c>
      <c r="M135" s="1">
        <v>90</v>
      </c>
      <c r="N135" s="1">
        <v>3.34</v>
      </c>
      <c r="O135" s="1">
        <v>25</v>
      </c>
      <c r="P135" s="1">
        <v>0.99</v>
      </c>
      <c r="S135" s="1">
        <v>11</v>
      </c>
      <c r="T135" s="1">
        <v>0.35</v>
      </c>
      <c r="W135" s="1">
        <v>20</v>
      </c>
      <c r="X135" s="1">
        <v>11</v>
      </c>
      <c r="Y135" s="1">
        <v>22.38</v>
      </c>
      <c r="AA135" s="1">
        <v>7</v>
      </c>
      <c r="AB135" s="1">
        <v>6</v>
      </c>
      <c r="AC135" s="1">
        <v>7.85</v>
      </c>
      <c r="AE135" s="3"/>
      <c r="AF135" s="1">
        <v>236</v>
      </c>
      <c r="AG135" s="1">
        <v>2.99</v>
      </c>
      <c r="AH135" s="1">
        <v>82</v>
      </c>
      <c r="AI135" s="1">
        <v>1.51</v>
      </c>
      <c r="AJ135" s="1">
        <v>224</v>
      </c>
      <c r="AK135" s="1">
        <v>4.96</v>
      </c>
      <c r="AL135" s="1">
        <v>151</v>
      </c>
      <c r="AM135" s="1">
        <v>3.29</v>
      </c>
      <c r="AN135" s="1">
        <v>236</v>
      </c>
      <c r="AO135" s="1">
        <v>7.84</v>
      </c>
      <c r="AP135" s="1">
        <v>84</v>
      </c>
      <c r="AQ135" s="1">
        <v>3.18</v>
      </c>
      <c r="AR135" s="1">
        <v>225</v>
      </c>
      <c r="AS135" s="1">
        <v>8.57</v>
      </c>
      <c r="AT135" s="1">
        <v>97</v>
      </c>
      <c r="AU135" s="1">
        <v>3.15</v>
      </c>
      <c r="AV135" s="1">
        <v>441</v>
      </c>
      <c r="AW135" s="1">
        <v>20.89</v>
      </c>
      <c r="AY135" s="1">
        <v>165</v>
      </c>
      <c r="AZ135" s="1">
        <v>6.65</v>
      </c>
      <c r="BC135" s="3" t="s">
        <v>35</v>
      </c>
      <c r="BD135" s="1">
        <v>116</v>
      </c>
      <c r="BE135" s="1">
        <v>213</v>
      </c>
      <c r="BF135" s="1">
        <v>2.7</v>
      </c>
      <c r="BG135" s="1">
        <v>100</v>
      </c>
      <c r="BH135" s="1">
        <v>1.55</v>
      </c>
      <c r="BI135" s="1">
        <v>198</v>
      </c>
      <c r="BJ135" s="1">
        <v>3.55</v>
      </c>
      <c r="BK135" s="1">
        <v>66</v>
      </c>
      <c r="BL135" s="1">
        <v>0.91</v>
      </c>
      <c r="BM135" s="1">
        <v>220</v>
      </c>
      <c r="BN135" s="1">
        <v>7.63</v>
      </c>
      <c r="BO135" s="1">
        <v>83</v>
      </c>
      <c r="BP135" s="1">
        <v>3.18</v>
      </c>
      <c r="BQ135" s="1">
        <v>23</v>
      </c>
      <c r="BR135" s="1">
        <v>0.89</v>
      </c>
      <c r="BU135" s="1">
        <v>4</v>
      </c>
      <c r="BV135" s="1">
        <v>0.11</v>
      </c>
      <c r="BY135" s="1">
        <v>19</v>
      </c>
      <c r="BZ135" s="1">
        <v>25</v>
      </c>
      <c r="CA135" s="1">
        <v>25.52</v>
      </c>
      <c r="CC135" s="1">
        <v>10</v>
      </c>
      <c r="CD135" s="1">
        <v>16</v>
      </c>
      <c r="CE135" s="1">
        <v>11.64</v>
      </c>
      <c r="CG135" s="3"/>
      <c r="CH135" s="1">
        <v>175</v>
      </c>
      <c r="CI135" s="1">
        <v>2.39</v>
      </c>
      <c r="CJ135" s="1">
        <v>86</v>
      </c>
      <c r="CK135" s="1">
        <v>1.48</v>
      </c>
      <c r="CL135" s="1">
        <v>218</v>
      </c>
      <c r="CM135" s="1">
        <v>4.98</v>
      </c>
      <c r="CN135" s="1">
        <v>87</v>
      </c>
      <c r="CO135" s="1">
        <v>2.29</v>
      </c>
      <c r="CP135" s="1">
        <v>218</v>
      </c>
      <c r="CQ135" s="1">
        <v>7.54</v>
      </c>
      <c r="CR135" s="1">
        <v>97</v>
      </c>
      <c r="CS135" s="1">
        <v>3.52</v>
      </c>
      <c r="CT135" s="1">
        <v>221</v>
      </c>
      <c r="CU135" s="1">
        <v>9.02</v>
      </c>
      <c r="CV135" s="1">
        <v>99</v>
      </c>
      <c r="CW135" s="1">
        <v>3.36</v>
      </c>
      <c r="CX135" s="1">
        <v>486</v>
      </c>
      <c r="CY135" s="1">
        <v>23.92</v>
      </c>
      <c r="DA135" s="1">
        <v>233</v>
      </c>
      <c r="DB135" s="1">
        <v>9.91</v>
      </c>
    </row>
    <row r="136" s="1" customFormat="1" spans="1:97">
      <c r="A136" s="3"/>
      <c r="D136" s="1">
        <v>1.10044</v>
      </c>
      <c r="F136" s="1">
        <v>1.10044</v>
      </c>
      <c r="L136" s="1">
        <v>1.10044</v>
      </c>
      <c r="N136" s="1">
        <v>1.10044</v>
      </c>
      <c r="O136" s="1">
        <v>25</v>
      </c>
      <c r="P136" s="1">
        <v>0.97</v>
      </c>
      <c r="R136" s="1">
        <f>O145</f>
        <v>252</v>
      </c>
      <c r="S136" s="1">
        <v>7</v>
      </c>
      <c r="T136" s="1">
        <v>0.22</v>
      </c>
      <c r="V136" s="1">
        <f>S145</f>
        <v>103</v>
      </c>
      <c r="W136" s="1">
        <v>31</v>
      </c>
      <c r="X136" s="1">
        <v>26</v>
      </c>
      <c r="Y136" s="1">
        <v>1.10044</v>
      </c>
      <c r="AA136" s="1">
        <v>10</v>
      </c>
      <c r="AB136" s="1">
        <v>9</v>
      </c>
      <c r="AC136" s="1">
        <v>1.10044</v>
      </c>
      <c r="AE136" s="3"/>
      <c r="AG136" s="1">
        <v>1.10044</v>
      </c>
      <c r="AI136" s="1">
        <v>1.10044</v>
      </c>
      <c r="AK136" s="1">
        <v>1.10044</v>
      </c>
      <c r="AM136" s="1">
        <v>1.10044</v>
      </c>
      <c r="AO136" s="1">
        <v>1.10044</v>
      </c>
      <c r="AQ136" s="1">
        <v>1.10044</v>
      </c>
      <c r="BC136" s="3"/>
      <c r="BF136" s="1">
        <v>1.10044</v>
      </c>
      <c r="BH136" s="1">
        <v>1.10044</v>
      </c>
      <c r="BN136" s="1">
        <v>1.10044</v>
      </c>
      <c r="BP136" s="1">
        <v>1.10044</v>
      </c>
      <c r="BQ136" s="1">
        <v>21</v>
      </c>
      <c r="BR136" s="1">
        <v>0.87</v>
      </c>
      <c r="BT136" s="1">
        <f>BQ145</f>
        <v>231</v>
      </c>
      <c r="BU136" s="1">
        <v>6</v>
      </c>
      <c r="BV136" s="1">
        <v>0.25</v>
      </c>
      <c r="BX136" s="1">
        <f>BU145</f>
        <v>69</v>
      </c>
      <c r="BY136" s="1">
        <v>21</v>
      </c>
      <c r="BZ136" s="1">
        <v>20</v>
      </c>
      <c r="CA136" s="1">
        <v>1.10044</v>
      </c>
      <c r="CC136" s="1">
        <v>16</v>
      </c>
      <c r="CD136" s="1">
        <v>12</v>
      </c>
      <c r="CE136" s="1">
        <v>1.10044</v>
      </c>
      <c r="CG136" s="3"/>
      <c r="CI136" s="1">
        <v>1.10044</v>
      </c>
      <c r="CK136" s="1">
        <v>1.10044</v>
      </c>
      <c r="CM136" s="1">
        <v>1.10044</v>
      </c>
      <c r="CO136" s="1">
        <v>1.10044</v>
      </c>
      <c r="CQ136" s="1">
        <v>1.10044</v>
      </c>
      <c r="CS136" s="1">
        <v>1.10044</v>
      </c>
    </row>
    <row r="137" s="1" customFormat="1" spans="1:97">
      <c r="A137" s="3"/>
      <c r="D137" s="1">
        <f>D135-D136</f>
        <v>1.93956</v>
      </c>
      <c r="F137" s="1">
        <f>F135-F136</f>
        <v>0.54956</v>
      </c>
      <c r="H137" s="1">
        <f>H135</f>
        <v>3.61</v>
      </c>
      <c r="J137" s="1">
        <f>J135</f>
        <v>2.09</v>
      </c>
      <c r="L137" s="1">
        <f>L135-L136</f>
        <v>6.93956</v>
      </c>
      <c r="N137" s="1">
        <f>N135-N136</f>
        <v>2.23956</v>
      </c>
      <c r="O137" s="1">
        <v>24</v>
      </c>
      <c r="P137" s="1">
        <v>0.95</v>
      </c>
      <c r="R137" s="1">
        <f>P145</f>
        <v>9.63</v>
      </c>
      <c r="S137" s="1">
        <v>8</v>
      </c>
      <c r="T137" s="1">
        <v>0.24</v>
      </c>
      <c r="V137" s="1">
        <f>T145</f>
        <v>3.36</v>
      </c>
      <c r="W137" s="1">
        <v>15</v>
      </c>
      <c r="X137" s="1">
        <v>20</v>
      </c>
      <c r="Y137" s="1">
        <f>Y135-Y136</f>
        <v>21.27956</v>
      </c>
      <c r="AA137" s="1">
        <v>8</v>
      </c>
      <c r="AB137" s="1">
        <v>8</v>
      </c>
      <c r="AC137" s="1">
        <f>AC135-AC136</f>
        <v>6.74956</v>
      </c>
      <c r="AE137" s="3"/>
      <c r="AG137" s="1">
        <f t="shared" ref="AG137:AK137" si="371">AG135-AG136</f>
        <v>1.88956</v>
      </c>
      <c r="AI137" s="1">
        <f t="shared" si="371"/>
        <v>0.40956</v>
      </c>
      <c r="AK137" s="1">
        <f t="shared" si="371"/>
        <v>3.85956</v>
      </c>
      <c r="AM137" s="1">
        <f t="shared" ref="AM137:AQ137" si="372">AM135-AM136</f>
        <v>2.18956</v>
      </c>
      <c r="AO137" s="1">
        <f t="shared" si="372"/>
        <v>6.73956</v>
      </c>
      <c r="AQ137" s="1">
        <f t="shared" si="372"/>
        <v>2.07956</v>
      </c>
      <c r="BC137" s="3"/>
      <c r="BF137" s="1">
        <f>BF135-BF136</f>
        <v>1.59956</v>
      </c>
      <c r="BH137" s="1">
        <f>BH135-BH136</f>
        <v>0.44956</v>
      </c>
      <c r="BJ137" s="1">
        <f>BJ135</f>
        <v>3.55</v>
      </c>
      <c r="BL137" s="1">
        <f>BL135</f>
        <v>0.91</v>
      </c>
      <c r="BN137" s="1">
        <f>BN135-BN136</f>
        <v>6.52956</v>
      </c>
      <c r="BP137" s="1">
        <f>BP135-BP136</f>
        <v>2.07956</v>
      </c>
      <c r="BQ137" s="1">
        <v>25</v>
      </c>
      <c r="BR137" s="1">
        <v>1.06</v>
      </c>
      <c r="BT137" s="1">
        <f>BR145</f>
        <v>9.46</v>
      </c>
      <c r="BU137" s="1">
        <v>8</v>
      </c>
      <c r="BV137" s="1">
        <v>0.28</v>
      </c>
      <c r="BX137" s="1">
        <f>BV145</f>
        <v>2.35</v>
      </c>
      <c r="BY137" s="1">
        <v>27</v>
      </c>
      <c r="BZ137" s="1">
        <v>26</v>
      </c>
      <c r="CA137" s="1">
        <f>CA135-CA136</f>
        <v>24.41956</v>
      </c>
      <c r="CC137" s="1">
        <v>12</v>
      </c>
      <c r="CD137" s="1">
        <v>13</v>
      </c>
      <c r="CE137" s="1">
        <f>CE135-CE136</f>
        <v>10.53956</v>
      </c>
      <c r="CG137" s="3"/>
      <c r="CI137" s="1">
        <f t="shared" ref="CI137:CM137" si="373">CI135-CI136</f>
        <v>1.28956</v>
      </c>
      <c r="CK137" s="1">
        <f t="shared" si="373"/>
        <v>0.37956</v>
      </c>
      <c r="CM137" s="1">
        <f t="shared" si="373"/>
        <v>3.87956</v>
      </c>
      <c r="CO137" s="1">
        <f t="shared" ref="CO137:CS137" si="374">CO135-CO136</f>
        <v>1.18956</v>
      </c>
      <c r="CQ137" s="1">
        <f t="shared" si="374"/>
        <v>6.43956</v>
      </c>
      <c r="CS137" s="1">
        <f t="shared" si="374"/>
        <v>2.41956</v>
      </c>
    </row>
    <row r="138" s="1" customFormat="1" spans="1:85">
      <c r="A138" s="3"/>
      <c r="O138" s="1">
        <v>24</v>
      </c>
      <c r="P138" s="1">
        <v>0.94</v>
      </c>
      <c r="S138" s="1">
        <v>10</v>
      </c>
      <c r="T138" s="1">
        <v>0.32</v>
      </c>
      <c r="W138" s="1">
        <v>22</v>
      </c>
      <c r="X138" s="1">
        <v>22</v>
      </c>
      <c r="AA138" s="1">
        <v>8</v>
      </c>
      <c r="AB138" s="1">
        <v>13</v>
      </c>
      <c r="AE138" s="3"/>
      <c r="BC138" s="3"/>
      <c r="BQ138" s="1">
        <v>25</v>
      </c>
      <c r="BR138" s="1">
        <v>1.07</v>
      </c>
      <c r="BU138" s="1">
        <v>10</v>
      </c>
      <c r="BV138" s="1">
        <v>0.33</v>
      </c>
      <c r="BY138" s="1">
        <v>22</v>
      </c>
      <c r="BZ138" s="1">
        <v>25</v>
      </c>
      <c r="CC138" s="1">
        <v>10</v>
      </c>
      <c r="CD138" s="1">
        <v>16</v>
      </c>
      <c r="CG138" s="3"/>
    </row>
    <row r="139" s="1" customFormat="1" spans="1:85">
      <c r="A139" s="3"/>
      <c r="O139" s="1">
        <v>28</v>
      </c>
      <c r="P139" s="1">
        <v>1.08</v>
      </c>
      <c r="S139" s="1">
        <v>16</v>
      </c>
      <c r="T139" s="1">
        <v>0.55</v>
      </c>
      <c r="W139" s="1">
        <v>21</v>
      </c>
      <c r="X139" s="1">
        <v>20</v>
      </c>
      <c r="AA139" s="1">
        <v>11</v>
      </c>
      <c r="AB139" s="1">
        <v>5</v>
      </c>
      <c r="AE139" s="3"/>
      <c r="BC139" s="3"/>
      <c r="BQ139" s="1">
        <v>20</v>
      </c>
      <c r="BR139" s="1">
        <v>0.73</v>
      </c>
      <c r="BU139" s="1">
        <v>4</v>
      </c>
      <c r="BV139" s="1">
        <v>0.13</v>
      </c>
      <c r="BY139" s="1">
        <v>26</v>
      </c>
      <c r="BZ139" s="1">
        <v>26</v>
      </c>
      <c r="CC139" s="1">
        <v>12</v>
      </c>
      <c r="CD139" s="1">
        <v>12</v>
      </c>
      <c r="CG139" s="3"/>
    </row>
    <row r="140" s="1" customFormat="1" spans="1:106">
      <c r="A140" s="3"/>
      <c r="O140" s="1">
        <v>22</v>
      </c>
      <c r="P140" s="1">
        <v>0.79</v>
      </c>
      <c r="S140" s="1">
        <v>6</v>
      </c>
      <c r="T140" s="1">
        <v>0.18</v>
      </c>
      <c r="W140" s="1">
        <v>24</v>
      </c>
      <c r="X140" s="1">
        <v>22</v>
      </c>
      <c r="AA140" s="1">
        <v>6</v>
      </c>
      <c r="AB140" s="1">
        <v>13</v>
      </c>
      <c r="AD140" s="1">
        <f>Y142*Z142+AC142*AD142</f>
        <v>1.401456</v>
      </c>
      <c r="AE140" s="3"/>
      <c r="AZ140" s="1">
        <f>AV142*AW142+AY142*AZ142</f>
        <v>1.377</v>
      </c>
      <c r="BC140" s="3"/>
      <c r="BQ140" s="1">
        <v>22</v>
      </c>
      <c r="BR140" s="1">
        <v>0.79</v>
      </c>
      <c r="BU140" s="1">
        <v>4</v>
      </c>
      <c r="BV140" s="1">
        <v>0.11</v>
      </c>
      <c r="BY140" s="1">
        <v>26</v>
      </c>
      <c r="BZ140" s="1">
        <v>26</v>
      </c>
      <c r="CC140" s="1">
        <v>10</v>
      </c>
      <c r="CD140" s="1">
        <v>12</v>
      </c>
      <c r="CF140" s="1">
        <f>CA142*CB142+CE142*CF142</f>
        <v>1.747956</v>
      </c>
      <c r="CG140" s="3"/>
      <c r="DB140" s="1">
        <f>CX142*CY142+DA142*DB142</f>
        <v>1.6915</v>
      </c>
    </row>
    <row r="141" s="1" customFormat="1" spans="1:85">
      <c r="A141" s="3"/>
      <c r="O141" s="1">
        <v>26</v>
      </c>
      <c r="P141" s="1">
        <v>1.02</v>
      </c>
      <c r="S141" s="1">
        <v>13</v>
      </c>
      <c r="T141" s="1">
        <v>0.43</v>
      </c>
      <c r="W141" s="1">
        <v>22</v>
      </c>
      <c r="X141" s="1">
        <v>24</v>
      </c>
      <c r="AA141" s="1">
        <v>8</v>
      </c>
      <c r="AB141" s="1">
        <v>11</v>
      </c>
      <c r="AE141" s="3"/>
      <c r="BC141" s="3"/>
      <c r="BQ141" s="1">
        <v>26</v>
      </c>
      <c r="BR141" s="1">
        <v>1.16</v>
      </c>
      <c r="BU141" s="1">
        <v>9</v>
      </c>
      <c r="BV141" s="1">
        <v>0.31</v>
      </c>
      <c r="BY141" s="1">
        <v>20</v>
      </c>
      <c r="BZ141" s="1">
        <v>33</v>
      </c>
      <c r="CC141" s="1">
        <v>10</v>
      </c>
      <c r="CD141" s="1">
        <v>10</v>
      </c>
      <c r="CG141" s="3"/>
    </row>
    <row r="142" s="1" customFormat="1" spans="1:106">
      <c r="A142" s="3"/>
      <c r="C142" s="1">
        <f t="shared" ref="C142:G142" si="375">C135</f>
        <v>237</v>
      </c>
      <c r="D142" s="1">
        <f t="shared" ref="D142:H142" si="376">D137/C135</f>
        <v>0.00818379746835443</v>
      </c>
      <c r="E142" s="1">
        <f t="shared" si="375"/>
        <v>111</v>
      </c>
      <c r="F142" s="1">
        <f t="shared" si="376"/>
        <v>0.00495099099099099</v>
      </c>
      <c r="G142" s="1">
        <f t="shared" si="375"/>
        <v>208</v>
      </c>
      <c r="H142" s="1">
        <f t="shared" si="376"/>
        <v>0.0173557692307692</v>
      </c>
      <c r="I142" s="1">
        <f t="shared" ref="I142:M142" si="377">I135</f>
        <v>143</v>
      </c>
      <c r="J142" s="1">
        <f t="shared" ref="J142:N142" si="378">J137/I135</f>
        <v>0.0146153846153846</v>
      </c>
      <c r="K142" s="1">
        <f t="shared" si="377"/>
        <v>242</v>
      </c>
      <c r="L142" s="1">
        <f t="shared" si="378"/>
        <v>0.028675867768595</v>
      </c>
      <c r="M142" s="1">
        <f t="shared" si="377"/>
        <v>90</v>
      </c>
      <c r="N142" s="1">
        <f t="shared" si="378"/>
        <v>0.024884</v>
      </c>
      <c r="O142" s="1">
        <v>27</v>
      </c>
      <c r="P142" s="1">
        <v>1.06</v>
      </c>
      <c r="Q142" s="1">
        <f>O145</f>
        <v>252</v>
      </c>
      <c r="R142" s="1">
        <f>R137/R136</f>
        <v>0.0382142857142857</v>
      </c>
      <c r="S142" s="1">
        <v>10</v>
      </c>
      <c r="T142" s="1">
        <v>0.32</v>
      </c>
      <c r="U142" s="1">
        <f>S145</f>
        <v>103</v>
      </c>
      <c r="V142" s="1">
        <f>V137/V136</f>
        <v>0.032621359223301</v>
      </c>
      <c r="W142" s="1">
        <v>24</v>
      </c>
      <c r="X142" s="1">
        <v>28</v>
      </c>
      <c r="Y142" s="1">
        <f>X145/20</f>
        <v>22.4</v>
      </c>
      <c r="Z142" s="1">
        <f>Y137/X145</f>
        <v>0.0474990178571429</v>
      </c>
      <c r="AA142" s="1">
        <v>5</v>
      </c>
      <c r="AB142" s="1">
        <v>6</v>
      </c>
      <c r="AC142" s="1">
        <f>AB145/20</f>
        <v>8.35</v>
      </c>
      <c r="AD142" s="1">
        <f>AC137/AB145</f>
        <v>0.0404165269461078</v>
      </c>
      <c r="AE142" s="3"/>
      <c r="AF142" s="1">
        <f t="shared" ref="AF142:AJ142" si="379">AF135</f>
        <v>236</v>
      </c>
      <c r="AG142" s="1">
        <f t="shared" ref="AG142:AK142" si="380">AG137/AF135</f>
        <v>0.00800661016949153</v>
      </c>
      <c r="AH142" s="1">
        <f t="shared" si="379"/>
        <v>82</v>
      </c>
      <c r="AI142" s="1">
        <f t="shared" si="380"/>
        <v>0.00499463414634146</v>
      </c>
      <c r="AJ142" s="1">
        <f t="shared" si="379"/>
        <v>224</v>
      </c>
      <c r="AK142" s="1">
        <f t="shared" si="380"/>
        <v>0.0172301785714286</v>
      </c>
      <c r="AL142" s="1">
        <f t="shared" ref="AL142:AP142" si="381">AL135</f>
        <v>151</v>
      </c>
      <c r="AM142" s="1">
        <f t="shared" ref="AM142:AQ142" si="382">AM137/AL135</f>
        <v>0.0145003973509934</v>
      </c>
      <c r="AN142" s="1">
        <f t="shared" si="381"/>
        <v>236</v>
      </c>
      <c r="AO142" s="1">
        <f t="shared" si="382"/>
        <v>0.0285574576271186</v>
      </c>
      <c r="AP142" s="1">
        <f t="shared" si="381"/>
        <v>84</v>
      </c>
      <c r="AQ142" s="1">
        <f t="shared" si="382"/>
        <v>0.0247566666666667</v>
      </c>
      <c r="AR142" s="1">
        <f>AR135</f>
        <v>225</v>
      </c>
      <c r="AS142" s="1">
        <f t="shared" ref="AS142:AW142" si="383">AS135/AR135</f>
        <v>0.0380888888888889</v>
      </c>
      <c r="AT142" s="1">
        <f>AT135</f>
        <v>97</v>
      </c>
      <c r="AU142" s="1">
        <f t="shared" si="383"/>
        <v>0.0324742268041237</v>
      </c>
      <c r="AV142" s="1">
        <f>AV135/20</f>
        <v>22.05</v>
      </c>
      <c r="AW142" s="1">
        <f t="shared" si="383"/>
        <v>0.0473696145124717</v>
      </c>
      <c r="AY142" s="1">
        <f>AY135/20</f>
        <v>8.25</v>
      </c>
      <c r="AZ142" s="1">
        <f>AZ135/AY135</f>
        <v>0.0403030303030303</v>
      </c>
      <c r="BC142" s="3"/>
      <c r="BE142" s="1">
        <f t="shared" ref="BE142:BI142" si="384">BE135</f>
        <v>213</v>
      </c>
      <c r="BF142" s="1">
        <f t="shared" ref="BF142:BJ142" si="385">BF137/BE135</f>
        <v>0.00750967136150235</v>
      </c>
      <c r="BG142" s="1">
        <f t="shared" si="384"/>
        <v>100</v>
      </c>
      <c r="BH142" s="1">
        <f t="shared" si="385"/>
        <v>0.0044956</v>
      </c>
      <c r="BI142" s="1">
        <f t="shared" si="384"/>
        <v>198</v>
      </c>
      <c r="BJ142" s="1">
        <f t="shared" si="385"/>
        <v>0.0179292929292929</v>
      </c>
      <c r="BK142" s="1">
        <f t="shared" ref="BK142:BO142" si="386">BK135</f>
        <v>66</v>
      </c>
      <c r="BL142" s="1">
        <f t="shared" ref="BL142:BP142" si="387">BL137/BK135</f>
        <v>0.0137878787878788</v>
      </c>
      <c r="BM142" s="1">
        <f t="shared" si="386"/>
        <v>220</v>
      </c>
      <c r="BN142" s="1">
        <f t="shared" si="387"/>
        <v>0.0296798181818182</v>
      </c>
      <c r="BO142" s="1">
        <f t="shared" si="386"/>
        <v>83</v>
      </c>
      <c r="BP142" s="1">
        <f t="shared" si="387"/>
        <v>0.0250549397590361</v>
      </c>
      <c r="BQ142" s="1">
        <v>25</v>
      </c>
      <c r="BR142" s="1">
        <v>1.01</v>
      </c>
      <c r="BS142" s="1">
        <f>BQ145</f>
        <v>231</v>
      </c>
      <c r="BT142" s="1">
        <f>BT137/BT136</f>
        <v>0.040952380952381</v>
      </c>
      <c r="BU142" s="1">
        <v>8</v>
      </c>
      <c r="BV142" s="1">
        <v>0.28</v>
      </c>
      <c r="BW142" s="1">
        <f>BU145</f>
        <v>69</v>
      </c>
      <c r="BX142" s="1">
        <f>BX137/BX136</f>
        <v>0.0340579710144928</v>
      </c>
      <c r="BY142" s="1">
        <v>28</v>
      </c>
      <c r="BZ142" s="1">
        <v>26</v>
      </c>
      <c r="CA142" s="1">
        <f>BZ145/20</f>
        <v>24.75</v>
      </c>
      <c r="CB142" s="1">
        <f>CA137/BZ145</f>
        <v>0.0493324444444444</v>
      </c>
      <c r="CC142" s="1">
        <v>10</v>
      </c>
      <c r="CD142" s="1">
        <v>12</v>
      </c>
      <c r="CE142" s="1">
        <f>CD145/20</f>
        <v>12.35</v>
      </c>
      <c r="CF142" s="1">
        <f>CE137/CD145</f>
        <v>0.0426702834008097</v>
      </c>
      <c r="CG142" s="3"/>
      <c r="CH142" s="1">
        <f t="shared" ref="CH142:CL142" si="388">CH135</f>
        <v>175</v>
      </c>
      <c r="CI142" s="1">
        <f t="shared" ref="CI142:CM142" si="389">CI137/CH135</f>
        <v>0.00736891428571429</v>
      </c>
      <c r="CJ142" s="1">
        <f t="shared" si="388"/>
        <v>86</v>
      </c>
      <c r="CK142" s="1">
        <f t="shared" si="389"/>
        <v>0.00441348837209302</v>
      </c>
      <c r="CL142" s="1">
        <f t="shared" si="388"/>
        <v>218</v>
      </c>
      <c r="CM142" s="1">
        <f t="shared" si="389"/>
        <v>0.0177961467889908</v>
      </c>
      <c r="CN142" s="1">
        <f t="shared" ref="CN142:CR142" si="390">CN135</f>
        <v>87</v>
      </c>
      <c r="CO142" s="1">
        <f t="shared" ref="CO142:CS142" si="391">CO137/CN135</f>
        <v>0.0136731034482759</v>
      </c>
      <c r="CP142" s="1">
        <f t="shared" si="390"/>
        <v>218</v>
      </c>
      <c r="CQ142" s="1">
        <f t="shared" si="391"/>
        <v>0.0295392660550459</v>
      </c>
      <c r="CR142" s="1">
        <f t="shared" si="390"/>
        <v>97</v>
      </c>
      <c r="CS142" s="1">
        <f t="shared" si="391"/>
        <v>0.0249439175257732</v>
      </c>
      <c r="CT142" s="1">
        <f>CT135</f>
        <v>221</v>
      </c>
      <c r="CU142" s="1">
        <f t="shared" ref="CU142:CY142" si="392">CU135/CT135</f>
        <v>0.040814479638009</v>
      </c>
      <c r="CV142" s="1">
        <f>CV135</f>
        <v>99</v>
      </c>
      <c r="CW142" s="1">
        <f t="shared" si="392"/>
        <v>0.0339393939393939</v>
      </c>
      <c r="CX142" s="1">
        <f>CX135/20</f>
        <v>24.3</v>
      </c>
      <c r="CY142" s="1">
        <f t="shared" si="392"/>
        <v>0.0492181069958848</v>
      </c>
      <c r="DA142" s="1">
        <f>DA135/20</f>
        <v>11.65</v>
      </c>
      <c r="DB142" s="1">
        <f>DB135/DA135</f>
        <v>0.0425321888412017</v>
      </c>
    </row>
    <row r="143" s="1" customFormat="1" spans="1:106">
      <c r="A143" s="3"/>
      <c r="O143" s="1">
        <v>26</v>
      </c>
      <c r="P143" s="1">
        <v>0.94</v>
      </c>
      <c r="S143" s="1">
        <v>8</v>
      </c>
      <c r="T143" s="1">
        <v>0.26</v>
      </c>
      <c r="W143" s="1">
        <v>19</v>
      </c>
      <c r="X143" s="1">
        <v>22</v>
      </c>
      <c r="AA143" s="1">
        <v>8</v>
      </c>
      <c r="AB143" s="1">
        <v>8</v>
      </c>
      <c r="AE143" s="3"/>
      <c r="BC143" s="3"/>
      <c r="BN143" s="1">
        <f>BN142-BJ142</f>
        <v>0.0117505252525253</v>
      </c>
      <c r="BP143" s="1">
        <f>BP142-BL142</f>
        <v>0.0112670609711574</v>
      </c>
      <c r="BQ143" s="1">
        <v>20</v>
      </c>
      <c r="BR143" s="1">
        <v>0.87</v>
      </c>
      <c r="BT143" s="1">
        <f>BT142-BN142</f>
        <v>0.0112725627705628</v>
      </c>
      <c r="BU143" s="1">
        <v>7</v>
      </c>
      <c r="BV143" s="1">
        <v>0.24</v>
      </c>
      <c r="BX143" s="1">
        <f>BX142-BP142</f>
        <v>0.00900303125545661</v>
      </c>
      <c r="BY143" s="1">
        <v>22</v>
      </c>
      <c r="BZ143" s="1">
        <v>28</v>
      </c>
      <c r="CB143" s="1">
        <f>CB142-BT142</f>
        <v>0.00838006349206349</v>
      </c>
      <c r="CC143" s="1">
        <v>12</v>
      </c>
      <c r="CD143" s="1">
        <v>16</v>
      </c>
      <c r="CF143" s="1">
        <f>CF142-BX142</f>
        <v>0.00861231238631696</v>
      </c>
      <c r="CG143" s="3"/>
      <c r="CI143" s="1">
        <f>CI142-0</f>
        <v>0.00736891428571429</v>
      </c>
      <c r="CK143" s="1">
        <f>CK142-0</f>
        <v>0.00441348837209302</v>
      </c>
      <c r="CM143" s="1">
        <f t="shared" ref="CM143:CQ143" si="393">CM142-CI142</f>
        <v>0.0104272325032765</v>
      </c>
      <c r="CO143" s="1">
        <f t="shared" si="393"/>
        <v>0.00925961507618284</v>
      </c>
      <c r="CQ143" s="1">
        <f t="shared" si="393"/>
        <v>0.011743119266055</v>
      </c>
      <c r="CS143" s="1">
        <f t="shared" ref="CS143:CW143" si="394">CS142-CO142</f>
        <v>0.0112708140774973</v>
      </c>
      <c r="CU143" s="1">
        <f t="shared" si="394"/>
        <v>0.0112752135829632</v>
      </c>
      <c r="CW143" s="1">
        <f t="shared" si="394"/>
        <v>0.00899547641362074</v>
      </c>
      <c r="CY143" s="1">
        <f>CY142-CU142</f>
        <v>0.00840362735787573</v>
      </c>
      <c r="DB143" s="1">
        <f>DB142-CW142</f>
        <v>0.00859279490180778</v>
      </c>
    </row>
    <row r="144" s="1" customFormat="1" spans="1:85">
      <c r="A144" s="3"/>
      <c r="O144" s="1">
        <v>25</v>
      </c>
      <c r="P144" s="1">
        <v>0.89</v>
      </c>
      <c r="S144" s="1">
        <v>14</v>
      </c>
      <c r="T144" s="1">
        <v>0.49</v>
      </c>
      <c r="W144" s="1">
        <v>28</v>
      </c>
      <c r="X144" s="1">
        <v>27</v>
      </c>
      <c r="AA144" s="1">
        <v>8</v>
      </c>
      <c r="AB144" s="1">
        <v>9</v>
      </c>
      <c r="AE144" s="3"/>
      <c r="BC144" s="3"/>
      <c r="BQ144" s="1">
        <v>24</v>
      </c>
      <c r="BR144" s="1">
        <v>1.01</v>
      </c>
      <c r="BU144" s="1">
        <v>9</v>
      </c>
      <c r="BV144" s="1">
        <v>0.31</v>
      </c>
      <c r="BY144" s="1">
        <v>26</v>
      </c>
      <c r="BZ144" s="1">
        <v>23</v>
      </c>
      <c r="CC144" s="1">
        <v>16</v>
      </c>
      <c r="CD144" s="1">
        <v>10</v>
      </c>
      <c r="CG144" s="3"/>
    </row>
    <row r="145" s="1" customFormat="1" spans="1:85">
      <c r="A145" s="4" t="s">
        <v>11</v>
      </c>
      <c r="O145" s="1">
        <f t="shared" ref="O145:T145" si="395">SUM(O135:O144)</f>
        <v>252</v>
      </c>
      <c r="P145" s="1">
        <f t="shared" si="395"/>
        <v>9.63</v>
      </c>
      <c r="S145" s="1">
        <f t="shared" si="395"/>
        <v>103</v>
      </c>
      <c r="T145" s="1">
        <f t="shared" si="395"/>
        <v>3.36</v>
      </c>
      <c r="X145" s="1">
        <f>SUM(W135:X144)</f>
        <v>448</v>
      </c>
      <c r="AB145" s="1">
        <f>SUM(AA135:AB144)</f>
        <v>167</v>
      </c>
      <c r="AE145" s="4"/>
      <c r="BC145" s="4" t="s">
        <v>11</v>
      </c>
      <c r="BQ145" s="1">
        <f t="shared" ref="BQ145:BV145" si="396">SUM(BQ135:BQ144)</f>
        <v>231</v>
      </c>
      <c r="BR145" s="1">
        <f t="shared" si="396"/>
        <v>9.46</v>
      </c>
      <c r="BU145" s="1">
        <f t="shared" si="396"/>
        <v>69</v>
      </c>
      <c r="BV145" s="1">
        <f t="shared" si="396"/>
        <v>2.35</v>
      </c>
      <c r="BZ145" s="1">
        <f>SUM(BY135:BZ144)</f>
        <v>495</v>
      </c>
      <c r="CD145" s="1">
        <f>SUM(CC135:CD144)</f>
        <v>247</v>
      </c>
      <c r="CG145" s="4"/>
    </row>
    <row r="146" s="1" customFormat="1" spans="1:106">
      <c r="A146" s="3" t="s">
        <v>36</v>
      </c>
      <c r="B146" s="1">
        <v>50</v>
      </c>
      <c r="C146" s="1">
        <v>261</v>
      </c>
      <c r="D146" s="1">
        <v>3.21</v>
      </c>
      <c r="E146" s="1">
        <v>128</v>
      </c>
      <c r="F146" s="1">
        <v>1.77</v>
      </c>
      <c r="G146" s="1">
        <v>205</v>
      </c>
      <c r="H146" s="1">
        <v>3.57</v>
      </c>
      <c r="I146" s="1">
        <v>142</v>
      </c>
      <c r="J146" s="1">
        <v>1.99</v>
      </c>
      <c r="K146" s="1">
        <v>277</v>
      </c>
      <c r="L146" s="1">
        <v>9.08</v>
      </c>
      <c r="M146" s="1">
        <v>120</v>
      </c>
      <c r="N146" s="1">
        <v>4.07</v>
      </c>
      <c r="O146" s="1">
        <v>26</v>
      </c>
      <c r="P146" s="1">
        <v>1.01</v>
      </c>
      <c r="S146" s="1">
        <v>9</v>
      </c>
      <c r="T146" s="1">
        <v>0.29</v>
      </c>
      <c r="W146" s="1">
        <v>24</v>
      </c>
      <c r="X146" s="1">
        <v>27</v>
      </c>
      <c r="Y146" s="1">
        <v>22.31</v>
      </c>
      <c r="AA146" s="1">
        <v>7</v>
      </c>
      <c r="AB146" s="1">
        <v>6</v>
      </c>
      <c r="AC146" s="1">
        <v>8.01</v>
      </c>
      <c r="AE146" s="3"/>
      <c r="AF146" s="1">
        <v>196</v>
      </c>
      <c r="AG146" s="1">
        <v>2.65</v>
      </c>
      <c r="AH146" s="1">
        <v>89</v>
      </c>
      <c r="AI146" s="1">
        <v>1.56</v>
      </c>
      <c r="AJ146" s="1">
        <v>267</v>
      </c>
      <c r="AK146" s="1">
        <v>5.72</v>
      </c>
      <c r="AL146" s="1">
        <v>106</v>
      </c>
      <c r="AM146" s="1">
        <v>2.57</v>
      </c>
      <c r="AN146" s="1">
        <v>259</v>
      </c>
      <c r="AO146" s="1">
        <v>8.53</v>
      </c>
      <c r="AP146" s="1">
        <v>102</v>
      </c>
      <c r="AQ146" s="1">
        <v>3.61</v>
      </c>
      <c r="AR146" s="1">
        <v>243</v>
      </c>
      <c r="AS146" s="1">
        <v>9.27</v>
      </c>
      <c r="AT146" s="1">
        <v>82</v>
      </c>
      <c r="AU146" s="1">
        <v>2.68</v>
      </c>
      <c r="AV146" s="1">
        <v>451</v>
      </c>
      <c r="AW146" s="1">
        <v>21.39</v>
      </c>
      <c r="AY146" s="1">
        <v>169</v>
      </c>
      <c r="AZ146" s="1">
        <v>6.81</v>
      </c>
      <c r="BC146" s="3" t="s">
        <v>37</v>
      </c>
      <c r="BD146" s="1">
        <v>119</v>
      </c>
      <c r="BE146" s="1">
        <v>146</v>
      </c>
      <c r="BF146" s="1">
        <v>2.19</v>
      </c>
      <c r="BG146" s="1">
        <v>88</v>
      </c>
      <c r="BH146" s="1">
        <v>1.49</v>
      </c>
      <c r="BI146" s="1">
        <v>213</v>
      </c>
      <c r="BJ146" s="1">
        <v>3.82</v>
      </c>
      <c r="BK146" s="1">
        <v>139</v>
      </c>
      <c r="BL146" s="1">
        <v>1.92</v>
      </c>
      <c r="BM146" s="1">
        <v>231</v>
      </c>
      <c r="BN146" s="1">
        <v>7.97</v>
      </c>
      <c r="BO146" s="1">
        <v>76</v>
      </c>
      <c r="BP146" s="1">
        <v>3.02</v>
      </c>
      <c r="BQ146" s="1">
        <v>21</v>
      </c>
      <c r="BR146" s="1">
        <v>0.93</v>
      </c>
      <c r="BU146" s="1">
        <v>3</v>
      </c>
      <c r="BV146" s="1">
        <v>0.08</v>
      </c>
      <c r="BY146" s="1">
        <v>25</v>
      </c>
      <c r="BZ146" s="1">
        <v>28</v>
      </c>
      <c r="CA146" s="1">
        <v>25.66</v>
      </c>
      <c r="CC146" s="1">
        <v>16</v>
      </c>
      <c r="CD146" s="1">
        <v>7</v>
      </c>
      <c r="CE146" s="1">
        <v>11.25</v>
      </c>
      <c r="CG146" s="3"/>
      <c r="CH146" s="1">
        <v>167</v>
      </c>
      <c r="CI146" s="1">
        <v>2.33</v>
      </c>
      <c r="CJ146" s="1">
        <v>93</v>
      </c>
      <c r="CK146" s="1">
        <v>1.5</v>
      </c>
      <c r="CL146" s="1">
        <v>239</v>
      </c>
      <c r="CM146" s="1">
        <v>5.36</v>
      </c>
      <c r="CN146" s="1">
        <v>82</v>
      </c>
      <c r="CO146" s="1">
        <v>2.22</v>
      </c>
      <c r="CP146" s="1">
        <v>217</v>
      </c>
      <c r="CQ146" s="1">
        <v>7.53</v>
      </c>
      <c r="CR146" s="1">
        <v>86</v>
      </c>
      <c r="CS146" s="1">
        <v>3.26</v>
      </c>
      <c r="CT146" s="1">
        <v>227</v>
      </c>
      <c r="CU146" s="1">
        <v>9.28</v>
      </c>
      <c r="CV146" s="1">
        <v>104</v>
      </c>
      <c r="CW146" s="1">
        <v>3.53</v>
      </c>
      <c r="CX146" s="1">
        <v>483</v>
      </c>
      <c r="CY146" s="1">
        <v>23.62</v>
      </c>
      <c r="DA146" s="1">
        <v>226</v>
      </c>
      <c r="DB146" s="1">
        <v>9.49</v>
      </c>
    </row>
    <row r="147" s="1" customFormat="1" spans="1:97">
      <c r="A147" s="3"/>
      <c r="D147" s="1">
        <v>1.10044</v>
      </c>
      <c r="F147" s="1">
        <v>1.10044</v>
      </c>
      <c r="L147" s="1">
        <v>1.10044</v>
      </c>
      <c r="N147" s="1">
        <v>1.10044</v>
      </c>
      <c r="O147" s="1">
        <v>22</v>
      </c>
      <c r="P147" s="1">
        <v>0.79</v>
      </c>
      <c r="R147" s="1">
        <f>O156</f>
        <v>253</v>
      </c>
      <c r="S147" s="1">
        <v>7</v>
      </c>
      <c r="T147" s="1">
        <v>0.23</v>
      </c>
      <c r="V147" s="1">
        <f>S156</f>
        <v>87</v>
      </c>
      <c r="W147" s="1">
        <v>21</v>
      </c>
      <c r="X147" s="1">
        <v>22</v>
      </c>
      <c r="Y147" s="1">
        <v>1.10044</v>
      </c>
      <c r="AA147" s="1">
        <v>13</v>
      </c>
      <c r="AB147" s="1">
        <v>9</v>
      </c>
      <c r="AC147" s="1">
        <v>1.10044</v>
      </c>
      <c r="AE147" s="3"/>
      <c r="AG147" s="1">
        <v>1.10044</v>
      </c>
      <c r="AI147" s="1">
        <v>1.10044</v>
      </c>
      <c r="AK147" s="1">
        <v>1.10044</v>
      </c>
      <c r="AM147" s="1">
        <v>1.10044</v>
      </c>
      <c r="AO147" s="1">
        <v>1.10044</v>
      </c>
      <c r="AQ147" s="1">
        <v>1.10044</v>
      </c>
      <c r="BC147" s="3"/>
      <c r="BF147" s="1">
        <v>1.10044</v>
      </c>
      <c r="BH147" s="1">
        <v>1.10044</v>
      </c>
      <c r="BN147" s="1">
        <v>1.10044</v>
      </c>
      <c r="BP147" s="1">
        <v>1.10044</v>
      </c>
      <c r="BQ147" s="1">
        <v>21</v>
      </c>
      <c r="BR147" s="1">
        <v>0.81</v>
      </c>
      <c r="BT147" s="1">
        <f>BQ156</f>
        <v>232</v>
      </c>
      <c r="BU147" s="1">
        <v>7</v>
      </c>
      <c r="BV147" s="1">
        <v>0.23</v>
      </c>
      <c r="BX147" s="1">
        <f>BU156</f>
        <v>89</v>
      </c>
      <c r="BY147" s="1">
        <v>34</v>
      </c>
      <c r="BZ147" s="1">
        <v>29</v>
      </c>
      <c r="CA147" s="1">
        <v>1.10044</v>
      </c>
      <c r="CC147" s="1">
        <v>20</v>
      </c>
      <c r="CD147" s="1">
        <v>12</v>
      </c>
      <c r="CE147" s="1">
        <v>1.10044</v>
      </c>
      <c r="CG147" s="3"/>
      <c r="CI147" s="1">
        <v>1.10044</v>
      </c>
      <c r="CK147" s="1">
        <v>1.10044</v>
      </c>
      <c r="CM147" s="1">
        <v>1.10044</v>
      </c>
      <c r="CO147" s="1">
        <v>1.10044</v>
      </c>
      <c r="CQ147" s="1">
        <v>1.10044</v>
      </c>
      <c r="CS147" s="1">
        <v>1.10044</v>
      </c>
    </row>
    <row r="148" s="1" customFormat="1" spans="1:97">
      <c r="A148" s="3"/>
      <c r="D148" s="1">
        <f>D146-D147</f>
        <v>2.10956</v>
      </c>
      <c r="F148" s="1">
        <f>F146-F147</f>
        <v>0.66956</v>
      </c>
      <c r="H148" s="1">
        <f>H146</f>
        <v>3.57</v>
      </c>
      <c r="J148" s="1">
        <f>J146</f>
        <v>1.99</v>
      </c>
      <c r="L148" s="1">
        <f>L146-L147</f>
        <v>7.97956</v>
      </c>
      <c r="N148" s="1">
        <f>N146-N147</f>
        <v>2.96956</v>
      </c>
      <c r="O148" s="1">
        <v>31</v>
      </c>
      <c r="P148" s="1">
        <v>1.25</v>
      </c>
      <c r="R148" s="1">
        <f>P156</f>
        <v>9.68</v>
      </c>
      <c r="S148" s="1">
        <v>12</v>
      </c>
      <c r="T148" s="1">
        <v>0.42</v>
      </c>
      <c r="V148" s="1">
        <f>T156</f>
        <v>2.85</v>
      </c>
      <c r="W148" s="1">
        <v>24</v>
      </c>
      <c r="X148" s="1">
        <v>19</v>
      </c>
      <c r="Y148" s="1">
        <f>Y146-Y147</f>
        <v>21.20956</v>
      </c>
      <c r="AA148" s="1">
        <v>5</v>
      </c>
      <c r="AB148" s="1">
        <v>6</v>
      </c>
      <c r="AC148" s="1">
        <f>AC146-AC147</f>
        <v>6.90956</v>
      </c>
      <c r="AE148" s="3"/>
      <c r="AG148" s="1">
        <f t="shared" ref="AG148:AK148" si="397">AG146-AG147</f>
        <v>1.54956</v>
      </c>
      <c r="AI148" s="1">
        <f t="shared" si="397"/>
        <v>0.45956</v>
      </c>
      <c r="AK148" s="1">
        <f t="shared" si="397"/>
        <v>4.61956</v>
      </c>
      <c r="AM148" s="1">
        <f t="shared" ref="AM148:AQ148" si="398">AM146-AM147</f>
        <v>1.46956</v>
      </c>
      <c r="AO148" s="1">
        <f t="shared" si="398"/>
        <v>7.42956</v>
      </c>
      <c r="AQ148" s="1">
        <f t="shared" si="398"/>
        <v>2.50956</v>
      </c>
      <c r="BC148" s="3"/>
      <c r="BF148" s="1">
        <f>BF146-BF147</f>
        <v>1.08956</v>
      </c>
      <c r="BH148" s="1">
        <f>BH146-BH147</f>
        <v>0.38956</v>
      </c>
      <c r="BJ148" s="1">
        <f>BJ146</f>
        <v>3.82</v>
      </c>
      <c r="BL148" s="1">
        <f>BL146</f>
        <v>1.92</v>
      </c>
      <c r="BN148" s="1">
        <f>BN146-BN147</f>
        <v>6.86956</v>
      </c>
      <c r="BP148" s="1">
        <f>BP146-BP147</f>
        <v>1.91956</v>
      </c>
      <c r="BQ148" s="1">
        <v>22</v>
      </c>
      <c r="BR148" s="1">
        <v>0.93</v>
      </c>
      <c r="BT148" s="1">
        <f>BR156</f>
        <v>9.51</v>
      </c>
      <c r="BU148" s="1">
        <v>11</v>
      </c>
      <c r="BV148" s="1">
        <v>0.44</v>
      </c>
      <c r="BX148" s="1">
        <f>BV156</f>
        <v>3.03</v>
      </c>
      <c r="BY148" s="1">
        <v>23</v>
      </c>
      <c r="BZ148" s="1">
        <v>31</v>
      </c>
      <c r="CA148" s="1">
        <f>CA146-CA147</f>
        <v>24.55956</v>
      </c>
      <c r="CC148" s="1">
        <v>16</v>
      </c>
      <c r="CD148" s="1">
        <v>17</v>
      </c>
      <c r="CE148" s="1">
        <f>CE146-CE147</f>
        <v>10.14956</v>
      </c>
      <c r="CG148" s="3"/>
      <c r="CI148" s="1">
        <f t="shared" ref="CI148:CM148" si="399">CI146-CI147</f>
        <v>1.22956</v>
      </c>
      <c r="CK148" s="1">
        <f t="shared" si="399"/>
        <v>0.39956</v>
      </c>
      <c r="CM148" s="1">
        <f t="shared" si="399"/>
        <v>4.25956</v>
      </c>
      <c r="CO148" s="1">
        <f t="shared" ref="CO148:CS148" si="400">CO146-CO147</f>
        <v>1.11956</v>
      </c>
      <c r="CQ148" s="1">
        <f t="shared" si="400"/>
        <v>6.42956</v>
      </c>
      <c r="CS148" s="1">
        <f t="shared" si="400"/>
        <v>2.15956</v>
      </c>
    </row>
    <row r="149" s="1" customFormat="1" spans="1:85">
      <c r="A149" s="3"/>
      <c r="O149" s="1">
        <v>31</v>
      </c>
      <c r="P149" s="1">
        <v>1.26</v>
      </c>
      <c r="S149" s="1">
        <v>12</v>
      </c>
      <c r="T149" s="1">
        <v>0.42</v>
      </c>
      <c r="W149" s="1">
        <v>24</v>
      </c>
      <c r="X149" s="1">
        <v>25</v>
      </c>
      <c r="AA149" s="1">
        <v>8</v>
      </c>
      <c r="AB149" s="1">
        <v>8</v>
      </c>
      <c r="AE149" s="3"/>
      <c r="BC149" s="3"/>
      <c r="BQ149" s="1">
        <v>28</v>
      </c>
      <c r="BR149" s="1">
        <v>1.04</v>
      </c>
      <c r="BU149" s="1">
        <v>15</v>
      </c>
      <c r="BV149" s="1">
        <v>0.45</v>
      </c>
      <c r="BY149" s="1">
        <v>27</v>
      </c>
      <c r="BZ149" s="1">
        <v>22</v>
      </c>
      <c r="CC149" s="1">
        <v>6</v>
      </c>
      <c r="CD149" s="1">
        <v>12</v>
      </c>
      <c r="CG149" s="3"/>
    </row>
    <row r="150" s="1" customFormat="1" spans="1:85">
      <c r="A150" s="3"/>
      <c r="O150" s="1">
        <v>19</v>
      </c>
      <c r="P150" s="1">
        <v>0.72</v>
      </c>
      <c r="S150" s="1">
        <v>8</v>
      </c>
      <c r="T150" s="1">
        <v>0.26</v>
      </c>
      <c r="W150" s="1">
        <v>21</v>
      </c>
      <c r="X150" s="1">
        <v>25</v>
      </c>
      <c r="AA150" s="1">
        <v>12</v>
      </c>
      <c r="AB150" s="1">
        <v>10</v>
      </c>
      <c r="AE150" s="3"/>
      <c r="BC150" s="3"/>
      <c r="BQ150" s="1">
        <v>22</v>
      </c>
      <c r="BR150" s="1">
        <v>0.91</v>
      </c>
      <c r="BU150" s="1">
        <v>9</v>
      </c>
      <c r="BV150" s="1">
        <v>0.28</v>
      </c>
      <c r="BY150" s="1">
        <v>26</v>
      </c>
      <c r="BZ150" s="1">
        <v>27</v>
      </c>
      <c r="CC150" s="1">
        <v>16</v>
      </c>
      <c r="CD150" s="1">
        <v>12</v>
      </c>
      <c r="CG150" s="3"/>
    </row>
    <row r="151" s="1" customFormat="1" spans="1:106">
      <c r="A151" s="3"/>
      <c r="O151" s="1">
        <v>25</v>
      </c>
      <c r="P151" s="1">
        <v>0.98</v>
      </c>
      <c r="S151" s="1">
        <v>9</v>
      </c>
      <c r="T151" s="1">
        <v>0.31</v>
      </c>
      <c r="W151" s="1">
        <v>22</v>
      </c>
      <c r="X151" s="1">
        <v>20</v>
      </c>
      <c r="AA151" s="1">
        <v>8</v>
      </c>
      <c r="AB151" s="1">
        <v>8</v>
      </c>
      <c r="AD151" s="1">
        <f>Y153*Z153+AC153*AD153</f>
        <v>1.405956</v>
      </c>
      <c r="AE151" s="3"/>
      <c r="AZ151" s="1">
        <f>AV153*AW153+AY153*AZ153</f>
        <v>1.41</v>
      </c>
      <c r="BC151" s="3"/>
      <c r="BQ151" s="1">
        <v>26</v>
      </c>
      <c r="BR151" s="1">
        <v>1.11</v>
      </c>
      <c r="BU151" s="1">
        <v>17</v>
      </c>
      <c r="BV151" s="1">
        <v>0.61</v>
      </c>
      <c r="BY151" s="1">
        <v>23</v>
      </c>
      <c r="BZ151" s="1">
        <v>26</v>
      </c>
      <c r="CC151" s="1">
        <v>8</v>
      </c>
      <c r="CD151" s="1">
        <v>10</v>
      </c>
      <c r="CF151" s="1">
        <f>CA153*CB153+CE153*CF153</f>
        <v>1.735456</v>
      </c>
      <c r="CG151" s="3"/>
      <c r="DB151" s="1">
        <f>CX153*CY153+DA153*DB153</f>
        <v>1.6555</v>
      </c>
    </row>
    <row r="152" s="1" customFormat="1" spans="1:85">
      <c r="A152" s="3"/>
      <c r="O152" s="1">
        <v>25</v>
      </c>
      <c r="P152" s="1">
        <v>0.99</v>
      </c>
      <c r="S152" s="1">
        <v>7</v>
      </c>
      <c r="T152" s="1">
        <v>0.16</v>
      </c>
      <c r="W152" s="1">
        <v>25</v>
      </c>
      <c r="X152" s="1">
        <v>22</v>
      </c>
      <c r="AA152" s="1">
        <v>9</v>
      </c>
      <c r="AB152" s="1">
        <v>12</v>
      </c>
      <c r="AE152" s="3"/>
      <c r="BC152" s="3"/>
      <c r="BQ152" s="1">
        <v>24</v>
      </c>
      <c r="BR152" s="1">
        <v>0.93</v>
      </c>
      <c r="BU152" s="1">
        <v>5</v>
      </c>
      <c r="BV152" s="1">
        <v>0.18</v>
      </c>
      <c r="BY152" s="1">
        <v>20</v>
      </c>
      <c r="BZ152" s="1">
        <v>20</v>
      </c>
      <c r="CC152" s="1">
        <v>12</v>
      </c>
      <c r="CD152" s="1">
        <v>10</v>
      </c>
      <c r="CG152" s="3"/>
    </row>
    <row r="153" s="1" customFormat="1" spans="1:106">
      <c r="A153" s="3"/>
      <c r="C153" s="1">
        <f t="shared" ref="C153:G153" si="401">C146</f>
        <v>261</v>
      </c>
      <c r="D153" s="1">
        <f t="shared" ref="D153:H153" si="402">D148/C146</f>
        <v>0.00808260536398468</v>
      </c>
      <c r="E153" s="1">
        <f t="shared" si="401"/>
        <v>128</v>
      </c>
      <c r="F153" s="1">
        <f t="shared" si="402"/>
        <v>0.0052309375</v>
      </c>
      <c r="G153" s="1">
        <f t="shared" si="401"/>
        <v>205</v>
      </c>
      <c r="H153" s="1">
        <f t="shared" si="402"/>
        <v>0.0174146341463415</v>
      </c>
      <c r="I153" s="1">
        <f t="shared" ref="I153:M153" si="403">I146</f>
        <v>142</v>
      </c>
      <c r="J153" s="1">
        <f t="shared" ref="J153:N153" si="404">J148/I146</f>
        <v>0.0140140845070423</v>
      </c>
      <c r="K153" s="1">
        <f t="shared" si="403"/>
        <v>277</v>
      </c>
      <c r="L153" s="1">
        <f t="shared" si="404"/>
        <v>0.0288070758122744</v>
      </c>
      <c r="M153" s="1">
        <f t="shared" si="403"/>
        <v>120</v>
      </c>
      <c r="N153" s="1">
        <f t="shared" si="404"/>
        <v>0.0247463333333333</v>
      </c>
      <c r="O153" s="1">
        <v>29</v>
      </c>
      <c r="P153" s="1">
        <v>0.99</v>
      </c>
      <c r="Q153" s="1">
        <f>O156</f>
        <v>253</v>
      </c>
      <c r="R153" s="1">
        <f>R148/R147</f>
        <v>0.0382608695652174</v>
      </c>
      <c r="S153" s="1">
        <v>11</v>
      </c>
      <c r="T153" s="1">
        <v>0.35</v>
      </c>
      <c r="U153" s="1">
        <f>S156</f>
        <v>87</v>
      </c>
      <c r="V153" s="1">
        <f>V148/V147</f>
        <v>0.0327586206896552</v>
      </c>
      <c r="W153" s="1">
        <v>20</v>
      </c>
      <c r="X153" s="1">
        <v>22</v>
      </c>
      <c r="Y153" s="1">
        <f>X156/20</f>
        <v>22.3</v>
      </c>
      <c r="Z153" s="1">
        <f>Y148/X156</f>
        <v>0.047555067264574</v>
      </c>
      <c r="AA153" s="1">
        <v>12</v>
      </c>
      <c r="AB153" s="1">
        <v>9</v>
      </c>
      <c r="AC153" s="1">
        <f>AB156/20</f>
        <v>8.55</v>
      </c>
      <c r="AD153" s="1">
        <f>AC148/AB156</f>
        <v>0.040406783625731</v>
      </c>
      <c r="AE153" s="3"/>
      <c r="AF153" s="1">
        <f t="shared" ref="AF153:AJ153" si="405">AF146</f>
        <v>196</v>
      </c>
      <c r="AG153" s="1">
        <f t="shared" ref="AG153:AK153" si="406">AG148/AF146</f>
        <v>0.00790591836734694</v>
      </c>
      <c r="AH153" s="1">
        <f t="shared" si="405"/>
        <v>89</v>
      </c>
      <c r="AI153" s="1">
        <f t="shared" si="406"/>
        <v>0.00516359550561798</v>
      </c>
      <c r="AJ153" s="1">
        <f t="shared" si="405"/>
        <v>267</v>
      </c>
      <c r="AK153" s="1">
        <f t="shared" si="406"/>
        <v>0.0173017228464419</v>
      </c>
      <c r="AL153" s="1">
        <f t="shared" ref="AL153:AP153" si="407">AL146</f>
        <v>106</v>
      </c>
      <c r="AM153" s="1">
        <f t="shared" ref="AM153:AQ153" si="408">AM148/AL146</f>
        <v>0.0138637735849057</v>
      </c>
      <c r="AN153" s="1">
        <f t="shared" si="407"/>
        <v>259</v>
      </c>
      <c r="AO153" s="1">
        <f t="shared" si="408"/>
        <v>0.0286855598455598</v>
      </c>
      <c r="AP153" s="1">
        <f t="shared" si="407"/>
        <v>102</v>
      </c>
      <c r="AQ153" s="1">
        <f t="shared" si="408"/>
        <v>0.0246035294117647</v>
      </c>
      <c r="AR153" s="1">
        <f>AR146</f>
        <v>243</v>
      </c>
      <c r="AS153" s="1">
        <f t="shared" ref="AS153:AW153" si="409">AS146/AR146</f>
        <v>0.0381481481481481</v>
      </c>
      <c r="AT153" s="1">
        <f>AT146</f>
        <v>82</v>
      </c>
      <c r="AU153" s="1">
        <f t="shared" si="409"/>
        <v>0.0326829268292683</v>
      </c>
      <c r="AV153" s="1">
        <f>AV146/20</f>
        <v>22.55</v>
      </c>
      <c r="AW153" s="1">
        <f t="shared" si="409"/>
        <v>0.0474279379157428</v>
      </c>
      <c r="AY153" s="1">
        <f>AY146/20</f>
        <v>8.45</v>
      </c>
      <c r="AZ153" s="1">
        <f>AZ146/AY146</f>
        <v>0.0402958579881657</v>
      </c>
      <c r="BC153" s="3"/>
      <c r="BE153" s="1">
        <f t="shared" ref="BE153:BI153" si="410">BE146</f>
        <v>146</v>
      </c>
      <c r="BF153" s="1">
        <f t="shared" ref="BF153:BJ153" si="411">BF148/BE146</f>
        <v>0.0074627397260274</v>
      </c>
      <c r="BG153" s="1">
        <f t="shared" si="410"/>
        <v>88</v>
      </c>
      <c r="BH153" s="1">
        <f t="shared" si="411"/>
        <v>0.00442681818181818</v>
      </c>
      <c r="BI153" s="1">
        <f t="shared" si="410"/>
        <v>213</v>
      </c>
      <c r="BJ153" s="1">
        <f t="shared" si="411"/>
        <v>0.0179342723004695</v>
      </c>
      <c r="BK153" s="1">
        <f t="shared" ref="BK153:BO153" si="412">BK146</f>
        <v>139</v>
      </c>
      <c r="BL153" s="1">
        <f t="shared" ref="BL153:BP153" si="413">BL148/BK146</f>
        <v>0.0138129496402878</v>
      </c>
      <c r="BM153" s="1">
        <f t="shared" si="412"/>
        <v>231</v>
      </c>
      <c r="BN153" s="1">
        <f t="shared" si="413"/>
        <v>0.029738354978355</v>
      </c>
      <c r="BO153" s="1">
        <f t="shared" si="412"/>
        <v>76</v>
      </c>
      <c r="BP153" s="1">
        <f t="shared" si="413"/>
        <v>0.0252573684210526</v>
      </c>
      <c r="BQ153" s="1">
        <v>28</v>
      </c>
      <c r="BR153" s="1">
        <v>1.15</v>
      </c>
      <c r="BS153" s="1">
        <f>BQ156</f>
        <v>232</v>
      </c>
      <c r="BT153" s="1">
        <f>BT148/BT147</f>
        <v>0.0409913793103448</v>
      </c>
      <c r="BU153" s="1">
        <v>8</v>
      </c>
      <c r="BV153" s="1">
        <v>0.32</v>
      </c>
      <c r="BW153" s="1">
        <f>BU156</f>
        <v>89</v>
      </c>
      <c r="BX153" s="1">
        <f>BX148/BX147</f>
        <v>0.0340449438202247</v>
      </c>
      <c r="BY153" s="1">
        <v>26</v>
      </c>
      <c r="BZ153" s="1">
        <v>22</v>
      </c>
      <c r="CA153" s="1">
        <f>BZ156/20</f>
        <v>25.05</v>
      </c>
      <c r="CB153" s="1">
        <f>CA148/BZ156</f>
        <v>0.0490210778443114</v>
      </c>
      <c r="CC153" s="1">
        <v>15</v>
      </c>
      <c r="CD153" s="1">
        <v>14</v>
      </c>
      <c r="CE153" s="1">
        <f>CD156/20</f>
        <v>12.05</v>
      </c>
      <c r="CF153" s="1">
        <f>CE148/CD156</f>
        <v>0.042114356846473</v>
      </c>
      <c r="CG153" s="3"/>
      <c r="CH153" s="1">
        <f t="shared" ref="CH153:CL153" si="414">CH146</f>
        <v>167</v>
      </c>
      <c r="CI153" s="1">
        <f t="shared" ref="CI153:CM153" si="415">CI148/CH146</f>
        <v>0.00736263473053892</v>
      </c>
      <c r="CJ153" s="1">
        <f t="shared" si="414"/>
        <v>93</v>
      </c>
      <c r="CK153" s="1">
        <f t="shared" si="415"/>
        <v>0.0042963440860215</v>
      </c>
      <c r="CL153" s="1">
        <f t="shared" si="414"/>
        <v>239</v>
      </c>
      <c r="CM153" s="1">
        <f t="shared" si="415"/>
        <v>0.0178224267782427</v>
      </c>
      <c r="CN153" s="1">
        <f t="shared" ref="CN153:CR153" si="416">CN146</f>
        <v>82</v>
      </c>
      <c r="CO153" s="1">
        <f t="shared" ref="CO153:CS153" si="417">CO148/CN146</f>
        <v>0.0136531707317073</v>
      </c>
      <c r="CP153" s="1">
        <f t="shared" si="416"/>
        <v>217</v>
      </c>
      <c r="CQ153" s="1">
        <f t="shared" si="417"/>
        <v>0.0296293087557604</v>
      </c>
      <c r="CR153" s="1">
        <f t="shared" si="416"/>
        <v>86</v>
      </c>
      <c r="CS153" s="1">
        <f t="shared" si="417"/>
        <v>0.0251111627906977</v>
      </c>
      <c r="CT153" s="1">
        <f>CT146</f>
        <v>227</v>
      </c>
      <c r="CU153" s="1">
        <f t="shared" ref="CU153:CY153" si="418">CU146/CT146</f>
        <v>0.0408810572687225</v>
      </c>
      <c r="CV153" s="1">
        <f>CV146</f>
        <v>104</v>
      </c>
      <c r="CW153" s="1">
        <f t="shared" si="418"/>
        <v>0.0339423076923077</v>
      </c>
      <c r="CX153" s="1">
        <f>CX146/20</f>
        <v>24.15</v>
      </c>
      <c r="CY153" s="1">
        <f t="shared" si="418"/>
        <v>0.0489026915113872</v>
      </c>
      <c r="DA153" s="1">
        <f>DA146/20</f>
        <v>11.3</v>
      </c>
      <c r="DB153" s="1">
        <f>DB146/DA146</f>
        <v>0.0419911504424779</v>
      </c>
    </row>
    <row r="154" s="1" customFormat="1" spans="1:106">
      <c r="A154" s="3"/>
      <c r="O154" s="1">
        <v>19</v>
      </c>
      <c r="P154" s="1">
        <v>0.66</v>
      </c>
      <c r="S154" s="1">
        <v>3</v>
      </c>
      <c r="T154" s="1">
        <v>0.09</v>
      </c>
      <c r="W154" s="1">
        <v>22</v>
      </c>
      <c r="X154" s="1">
        <v>23</v>
      </c>
      <c r="AA154" s="1">
        <v>8</v>
      </c>
      <c r="AB154" s="1">
        <v>7</v>
      </c>
      <c r="AE154" s="3"/>
      <c r="BC154" s="3"/>
      <c r="BN154" s="1">
        <f>BN153-BJ153</f>
        <v>0.0118040826778855</v>
      </c>
      <c r="BP154" s="1">
        <f>BP153-BL153</f>
        <v>0.0114444187807649</v>
      </c>
      <c r="BQ154" s="1">
        <v>15</v>
      </c>
      <c r="BR154" s="1">
        <v>0.59</v>
      </c>
      <c r="BT154" s="1">
        <f>BT153-BN153</f>
        <v>0.0112530243319898</v>
      </c>
      <c r="BU154" s="1">
        <v>1</v>
      </c>
      <c r="BV154" s="1">
        <v>0.03</v>
      </c>
      <c r="BX154" s="1">
        <f>BX153-BP153</f>
        <v>0.00878757539917209</v>
      </c>
      <c r="BY154" s="1">
        <v>22</v>
      </c>
      <c r="BZ154" s="1">
        <v>26</v>
      </c>
      <c r="CB154" s="1">
        <f>CB153-BT153</f>
        <v>0.00802969853396655</v>
      </c>
      <c r="CC154" s="1">
        <v>12</v>
      </c>
      <c r="CD154" s="1">
        <v>13</v>
      </c>
      <c r="CF154" s="1">
        <f>CF153-BX153</f>
        <v>0.00806941302624831</v>
      </c>
      <c r="CG154" s="3"/>
      <c r="CI154" s="1">
        <f>CI153-0</f>
        <v>0.00736263473053892</v>
      </c>
      <c r="CK154" s="1">
        <f>CK153-0</f>
        <v>0.0042963440860215</v>
      </c>
      <c r="CM154" s="1">
        <f t="shared" ref="CM154:CQ154" si="419">CM153-CI153</f>
        <v>0.0104597920477038</v>
      </c>
      <c r="CO154" s="1">
        <f t="shared" si="419"/>
        <v>0.00935682664568581</v>
      </c>
      <c r="CQ154" s="1">
        <f t="shared" si="419"/>
        <v>0.0118068819775177</v>
      </c>
      <c r="CS154" s="1">
        <f t="shared" ref="CS154:CW154" si="420">CS153-CO153</f>
        <v>0.0114579920589904</v>
      </c>
      <c r="CU154" s="1">
        <f t="shared" si="420"/>
        <v>0.0112517485129621</v>
      </c>
      <c r="CW154" s="1">
        <f t="shared" si="420"/>
        <v>0.00883114490161001</v>
      </c>
      <c r="CY154" s="1">
        <f>CY153-CU153</f>
        <v>0.0080216342426647</v>
      </c>
      <c r="DB154" s="1">
        <f>DB153-CW153</f>
        <v>0.00804884275017019</v>
      </c>
    </row>
    <row r="155" s="1" customFormat="1" spans="1:85">
      <c r="A155" s="3"/>
      <c r="O155" s="1">
        <v>26</v>
      </c>
      <c r="P155" s="1">
        <v>1.03</v>
      </c>
      <c r="S155" s="1">
        <v>9</v>
      </c>
      <c r="T155" s="1">
        <v>0.32</v>
      </c>
      <c r="W155" s="1">
        <v>22</v>
      </c>
      <c r="X155" s="1">
        <v>16</v>
      </c>
      <c r="AA155" s="1">
        <v>10</v>
      </c>
      <c r="AB155" s="1">
        <v>4</v>
      </c>
      <c r="AE155" s="3"/>
      <c r="BC155" s="3"/>
      <c r="BQ155" s="1">
        <v>25</v>
      </c>
      <c r="BR155" s="1">
        <v>1.11</v>
      </c>
      <c r="BU155" s="1">
        <v>13</v>
      </c>
      <c r="BV155" s="1">
        <v>0.41</v>
      </c>
      <c r="BY155" s="1">
        <v>22</v>
      </c>
      <c r="BZ155" s="1">
        <v>22</v>
      </c>
      <c r="CC155" s="1">
        <v>8</v>
      </c>
      <c r="CD155" s="1">
        <v>5</v>
      </c>
      <c r="CG155" s="3"/>
    </row>
    <row r="156" s="1" customFormat="1" spans="1:85">
      <c r="A156" s="4" t="s">
        <v>11</v>
      </c>
      <c r="O156" s="1">
        <f t="shared" ref="O156:T156" si="421">SUM(O146:O155)</f>
        <v>253</v>
      </c>
      <c r="P156" s="1">
        <f t="shared" si="421"/>
        <v>9.68</v>
      </c>
      <c r="S156" s="1">
        <f t="shared" si="421"/>
        <v>87</v>
      </c>
      <c r="T156" s="1">
        <f t="shared" si="421"/>
        <v>2.85</v>
      </c>
      <c r="X156" s="1">
        <f>SUM(W146:X155)</f>
        <v>446</v>
      </c>
      <c r="AB156" s="1">
        <f>SUM(AA146:AB155)</f>
        <v>171</v>
      </c>
      <c r="AE156" s="4"/>
      <c r="BC156" s="4" t="s">
        <v>11</v>
      </c>
      <c r="BQ156" s="1">
        <f t="shared" ref="BQ156:BV156" si="422">SUM(BQ146:BQ155)</f>
        <v>232</v>
      </c>
      <c r="BR156" s="1">
        <f t="shared" si="422"/>
        <v>9.51</v>
      </c>
      <c r="BU156" s="1">
        <f t="shared" si="422"/>
        <v>89</v>
      </c>
      <c r="BV156" s="1">
        <f t="shared" si="422"/>
        <v>3.03</v>
      </c>
      <c r="BZ156" s="1">
        <f>SUM(BY146:BZ155)</f>
        <v>501</v>
      </c>
      <c r="CD156" s="1">
        <f>SUM(CC146:CD155)</f>
        <v>241</v>
      </c>
      <c r="CG156" s="4"/>
    </row>
    <row r="157" s="1" customFormat="1" spans="1:106">
      <c r="A157" s="3" t="s">
        <v>38</v>
      </c>
      <c r="B157" s="1">
        <v>53</v>
      </c>
      <c r="C157" s="1">
        <v>208</v>
      </c>
      <c r="D157" s="1">
        <v>2.72</v>
      </c>
      <c r="E157" s="1">
        <v>87</v>
      </c>
      <c r="F157" s="1">
        <v>1.54</v>
      </c>
      <c r="G157" s="1">
        <v>236</v>
      </c>
      <c r="H157" s="1">
        <v>4.13</v>
      </c>
      <c r="I157" s="1">
        <v>111</v>
      </c>
      <c r="J157" s="1">
        <v>1.55</v>
      </c>
      <c r="K157" s="1">
        <v>260</v>
      </c>
      <c r="L157" s="1">
        <v>8.54</v>
      </c>
      <c r="M157" s="1">
        <v>75</v>
      </c>
      <c r="N157" s="1">
        <v>2.96</v>
      </c>
      <c r="O157" s="1">
        <v>21</v>
      </c>
      <c r="P157" s="1">
        <v>0.75</v>
      </c>
      <c r="S157" s="1">
        <v>6</v>
      </c>
      <c r="T157" s="1">
        <v>0.19</v>
      </c>
      <c r="W157" s="1">
        <v>22</v>
      </c>
      <c r="X157" s="1">
        <v>22</v>
      </c>
      <c r="Y157" s="1">
        <v>22.31</v>
      </c>
      <c r="AA157" s="1">
        <v>10</v>
      </c>
      <c r="AB157" s="1">
        <v>11</v>
      </c>
      <c r="AC157" s="1">
        <v>7.96</v>
      </c>
      <c r="AE157" s="3"/>
      <c r="AF157" s="1">
        <v>189</v>
      </c>
      <c r="AG157" s="1">
        <v>2.54</v>
      </c>
      <c r="AH157" s="1">
        <v>91</v>
      </c>
      <c r="AI157" s="1">
        <v>1.55</v>
      </c>
      <c r="AJ157" s="1">
        <v>237</v>
      </c>
      <c r="AK157" s="1">
        <v>5.22</v>
      </c>
      <c r="AL157" s="1">
        <v>107</v>
      </c>
      <c r="AM157" s="1">
        <v>2.58</v>
      </c>
      <c r="AN157" s="1">
        <v>258</v>
      </c>
      <c r="AO157" s="1">
        <v>8.45</v>
      </c>
      <c r="AP157" s="1">
        <v>86</v>
      </c>
      <c r="AQ157" s="1">
        <v>3.22</v>
      </c>
      <c r="AR157" s="1">
        <v>231</v>
      </c>
      <c r="AS157" s="1">
        <v>8.84</v>
      </c>
      <c r="AT157" s="1">
        <v>79</v>
      </c>
      <c r="AU157" s="1">
        <v>2.53</v>
      </c>
      <c r="AV157" s="1">
        <v>447</v>
      </c>
      <c r="AW157" s="1">
        <v>20.92</v>
      </c>
      <c r="AY157" s="1">
        <v>172</v>
      </c>
      <c r="AZ157" s="1">
        <v>6.84</v>
      </c>
      <c r="BC157" s="3" t="s">
        <v>39</v>
      </c>
      <c r="BD157" s="1">
        <v>122</v>
      </c>
      <c r="BE157" s="1">
        <v>197</v>
      </c>
      <c r="BF157" s="1">
        <v>2.57</v>
      </c>
      <c r="BG157" s="1">
        <v>96</v>
      </c>
      <c r="BH157" s="1">
        <v>1.52</v>
      </c>
      <c r="BI157" s="1">
        <v>279</v>
      </c>
      <c r="BJ157" s="1">
        <v>4.99</v>
      </c>
      <c r="BK157" s="1">
        <v>131</v>
      </c>
      <c r="BL157" s="1">
        <v>1.81</v>
      </c>
      <c r="BM157" s="1">
        <v>239</v>
      </c>
      <c r="BN157" s="1">
        <v>8.23</v>
      </c>
      <c r="BO157" s="1">
        <v>108</v>
      </c>
      <c r="BP157" s="1">
        <v>3.84</v>
      </c>
      <c r="BQ157" s="1">
        <v>21</v>
      </c>
      <c r="BR157" s="1">
        <v>0.71</v>
      </c>
      <c r="BU157" s="1">
        <v>7</v>
      </c>
      <c r="BV157" s="1">
        <v>0.21</v>
      </c>
      <c r="BY157" s="1">
        <v>22</v>
      </c>
      <c r="BZ157" s="1">
        <v>22</v>
      </c>
      <c r="CA157" s="1">
        <v>25.82</v>
      </c>
      <c r="CC157" s="1">
        <v>11</v>
      </c>
      <c r="CD157" s="1">
        <v>12</v>
      </c>
      <c r="CE157" s="1">
        <v>11.41</v>
      </c>
      <c r="CG157" s="3"/>
      <c r="CH157" s="1">
        <v>159</v>
      </c>
      <c r="CI157" s="1">
        <v>2.27</v>
      </c>
      <c r="CJ157" s="1">
        <v>82</v>
      </c>
      <c r="CK157" s="1">
        <v>1.45</v>
      </c>
      <c r="CL157" s="1">
        <v>241</v>
      </c>
      <c r="CM157" s="1">
        <v>5.38</v>
      </c>
      <c r="CN157" s="1">
        <v>114</v>
      </c>
      <c r="CO157" s="1">
        <v>2.66</v>
      </c>
      <c r="CP157" s="1">
        <v>237</v>
      </c>
      <c r="CQ157" s="1">
        <v>8.14</v>
      </c>
      <c r="CR157" s="1">
        <v>101</v>
      </c>
      <c r="CS157" s="1">
        <v>3.65</v>
      </c>
      <c r="CT157" s="1">
        <v>231</v>
      </c>
      <c r="CU157" s="1">
        <v>9.47</v>
      </c>
      <c r="CV157" s="1">
        <v>101</v>
      </c>
      <c r="CW157" s="1">
        <v>3.43</v>
      </c>
      <c r="CX157" s="1">
        <v>491</v>
      </c>
      <c r="CY157" s="1">
        <v>24.07</v>
      </c>
      <c r="DA157" s="1">
        <v>231</v>
      </c>
      <c r="DB157" s="1">
        <v>9.77</v>
      </c>
    </row>
    <row r="158" s="1" customFormat="1" spans="1:97">
      <c r="A158" s="3"/>
      <c r="D158" s="1">
        <v>1.10044</v>
      </c>
      <c r="F158" s="1">
        <v>1.10044</v>
      </c>
      <c r="L158" s="1">
        <v>1.10044</v>
      </c>
      <c r="N158" s="1">
        <v>1.10044</v>
      </c>
      <c r="O158" s="1">
        <v>19</v>
      </c>
      <c r="P158" s="1">
        <v>0.68</v>
      </c>
      <c r="R158" s="1">
        <f>O167</f>
        <v>222</v>
      </c>
      <c r="S158" s="1">
        <v>8</v>
      </c>
      <c r="T158" s="1">
        <v>0.25</v>
      </c>
      <c r="V158" s="1">
        <f>S167</f>
        <v>73</v>
      </c>
      <c r="W158" s="1">
        <v>24</v>
      </c>
      <c r="X158" s="1">
        <v>25</v>
      </c>
      <c r="Y158" s="1">
        <v>1.10044</v>
      </c>
      <c r="AA158" s="1">
        <v>7</v>
      </c>
      <c r="AB158" s="1">
        <v>10</v>
      </c>
      <c r="AC158" s="1">
        <v>1.10044</v>
      </c>
      <c r="AE158" s="3"/>
      <c r="AG158" s="1">
        <v>1.10044</v>
      </c>
      <c r="AI158" s="1">
        <v>1.10044</v>
      </c>
      <c r="AK158" s="1">
        <v>1.10044</v>
      </c>
      <c r="AM158" s="1">
        <v>1.10044</v>
      </c>
      <c r="AO158" s="1">
        <v>1.10044</v>
      </c>
      <c r="AQ158" s="1">
        <v>1.10044</v>
      </c>
      <c r="BC158" s="3"/>
      <c r="BF158" s="1">
        <v>1.10044</v>
      </c>
      <c r="BH158" s="1">
        <v>1.10044</v>
      </c>
      <c r="BN158" s="1">
        <v>1.10044</v>
      </c>
      <c r="BP158" s="1">
        <v>1.10044</v>
      </c>
      <c r="BQ158" s="1">
        <v>27</v>
      </c>
      <c r="BR158" s="1">
        <v>1.07</v>
      </c>
      <c r="BT158" s="1">
        <f>BQ167</f>
        <v>243</v>
      </c>
      <c r="BU158" s="1">
        <v>11</v>
      </c>
      <c r="BV158" s="1">
        <v>0.34</v>
      </c>
      <c r="BX158" s="1">
        <f>BU167</f>
        <v>106</v>
      </c>
      <c r="BY158" s="1">
        <v>20</v>
      </c>
      <c r="BZ158" s="1">
        <v>24</v>
      </c>
      <c r="CA158" s="1">
        <v>1.10044</v>
      </c>
      <c r="CC158" s="1">
        <v>16</v>
      </c>
      <c r="CD158" s="1">
        <v>12</v>
      </c>
      <c r="CE158" s="1">
        <v>1.10044</v>
      </c>
      <c r="CG158" s="3"/>
      <c r="CI158" s="1">
        <v>1.10044</v>
      </c>
      <c r="CK158" s="1">
        <v>1.10044</v>
      </c>
      <c r="CM158" s="1">
        <v>1.10044</v>
      </c>
      <c r="CO158" s="1">
        <v>1.10044</v>
      </c>
      <c r="CQ158" s="1">
        <v>1.10044</v>
      </c>
      <c r="CS158" s="1">
        <v>1.10044</v>
      </c>
    </row>
    <row r="159" s="1" customFormat="1" spans="1:97">
      <c r="A159" s="3"/>
      <c r="D159" s="1">
        <f>D157-D158</f>
        <v>1.61956</v>
      </c>
      <c r="F159" s="1">
        <f>F157-F158</f>
        <v>0.43956</v>
      </c>
      <c r="H159" s="1">
        <f>H157</f>
        <v>4.13</v>
      </c>
      <c r="J159" s="1">
        <f>J157</f>
        <v>1.55</v>
      </c>
      <c r="L159" s="1">
        <f>L157-L158</f>
        <v>7.43956</v>
      </c>
      <c r="N159" s="1">
        <f>N157-N158</f>
        <v>1.85956</v>
      </c>
      <c r="O159" s="1">
        <v>18</v>
      </c>
      <c r="P159" s="1">
        <v>0.66</v>
      </c>
      <c r="R159" s="1">
        <f>P167</f>
        <v>8.52</v>
      </c>
      <c r="S159" s="1">
        <v>4</v>
      </c>
      <c r="T159" s="1">
        <v>0.13</v>
      </c>
      <c r="V159" s="1">
        <f>T167</f>
        <v>2.35</v>
      </c>
      <c r="W159" s="1">
        <v>21</v>
      </c>
      <c r="X159" s="1">
        <v>21</v>
      </c>
      <c r="Y159" s="1">
        <f>Y157-Y158</f>
        <v>21.20956</v>
      </c>
      <c r="AA159" s="1">
        <v>8</v>
      </c>
      <c r="AB159" s="1">
        <v>8</v>
      </c>
      <c r="AC159" s="1">
        <f>AC157-AC158</f>
        <v>6.85956</v>
      </c>
      <c r="AE159" s="3"/>
      <c r="AG159" s="1">
        <f t="shared" ref="AG159:AK159" si="423">AG157-AG158</f>
        <v>1.43956</v>
      </c>
      <c r="AI159" s="1">
        <f t="shared" si="423"/>
        <v>0.44956</v>
      </c>
      <c r="AK159" s="1">
        <f t="shared" si="423"/>
        <v>4.11956</v>
      </c>
      <c r="AM159" s="1">
        <f t="shared" ref="AM159:AQ159" si="424">AM157-AM158</f>
        <v>1.47956</v>
      </c>
      <c r="AO159" s="1">
        <f t="shared" si="424"/>
        <v>7.34956</v>
      </c>
      <c r="AQ159" s="1">
        <f t="shared" si="424"/>
        <v>2.11956</v>
      </c>
      <c r="BC159" s="3"/>
      <c r="BF159" s="1">
        <f>BF157-BF158</f>
        <v>1.46956</v>
      </c>
      <c r="BH159" s="1">
        <f>BH157-BH158</f>
        <v>0.41956</v>
      </c>
      <c r="BJ159" s="1">
        <f>BJ157</f>
        <v>4.99</v>
      </c>
      <c r="BL159" s="1">
        <f>BL157</f>
        <v>1.81</v>
      </c>
      <c r="BN159" s="1">
        <f>BN157-BN158</f>
        <v>7.12956</v>
      </c>
      <c r="BP159" s="1">
        <f>BP157-BP158</f>
        <v>2.73956</v>
      </c>
      <c r="BQ159" s="1">
        <v>25</v>
      </c>
      <c r="BR159" s="1">
        <v>1.05</v>
      </c>
      <c r="BT159" s="1">
        <f>BR167</f>
        <v>9.99</v>
      </c>
      <c r="BU159" s="1">
        <v>15</v>
      </c>
      <c r="BV159" s="1">
        <v>0.55</v>
      </c>
      <c r="BX159" s="1">
        <f>BV167</f>
        <v>3.61</v>
      </c>
      <c r="BY159" s="1">
        <v>22</v>
      </c>
      <c r="BZ159" s="1">
        <v>28</v>
      </c>
      <c r="CA159" s="1">
        <f>CA157-CA158</f>
        <v>24.71956</v>
      </c>
      <c r="CC159" s="1">
        <v>15</v>
      </c>
      <c r="CD159" s="1">
        <v>12</v>
      </c>
      <c r="CE159" s="1">
        <f>CE157-CE158</f>
        <v>10.30956</v>
      </c>
      <c r="CG159" s="3"/>
      <c r="CI159" s="1">
        <f t="shared" ref="CI159:CM159" si="425">CI157-CI158</f>
        <v>1.16956</v>
      </c>
      <c r="CK159" s="1">
        <f t="shared" si="425"/>
        <v>0.34956</v>
      </c>
      <c r="CM159" s="1">
        <f t="shared" si="425"/>
        <v>4.27956</v>
      </c>
      <c r="CO159" s="1">
        <f t="shared" ref="CO159:CS159" si="426">CO157-CO158</f>
        <v>1.55956</v>
      </c>
      <c r="CQ159" s="1">
        <f t="shared" si="426"/>
        <v>7.03956</v>
      </c>
      <c r="CS159" s="1">
        <f t="shared" si="426"/>
        <v>2.54956</v>
      </c>
    </row>
    <row r="160" s="1" customFormat="1" spans="1:85">
      <c r="A160" s="3"/>
      <c r="O160" s="1">
        <v>27</v>
      </c>
      <c r="P160" s="1">
        <v>1.16</v>
      </c>
      <c r="S160" s="1">
        <v>8</v>
      </c>
      <c r="T160" s="1">
        <v>0.24</v>
      </c>
      <c r="W160" s="1">
        <v>25</v>
      </c>
      <c r="X160" s="1">
        <v>22</v>
      </c>
      <c r="AA160" s="1">
        <v>8</v>
      </c>
      <c r="AB160" s="1">
        <v>10</v>
      </c>
      <c r="AE160" s="3"/>
      <c r="BC160" s="3"/>
      <c r="BQ160" s="1">
        <v>27</v>
      </c>
      <c r="BR160" s="1">
        <v>1.16</v>
      </c>
      <c r="BU160" s="1">
        <v>6</v>
      </c>
      <c r="BV160" s="1">
        <v>0.18</v>
      </c>
      <c r="BY160" s="1">
        <v>21</v>
      </c>
      <c r="BZ160" s="1">
        <v>20</v>
      </c>
      <c r="CC160" s="1">
        <v>11</v>
      </c>
      <c r="CD160" s="1">
        <v>16</v>
      </c>
      <c r="CG160" s="3"/>
    </row>
    <row r="161" s="1" customFormat="1" spans="1:85">
      <c r="A161" s="3"/>
      <c r="O161" s="1">
        <v>28</v>
      </c>
      <c r="P161" s="1">
        <v>1.19</v>
      </c>
      <c r="S161" s="1">
        <v>12</v>
      </c>
      <c r="T161" s="1">
        <v>0.41</v>
      </c>
      <c r="W161" s="1">
        <v>22</v>
      </c>
      <c r="X161" s="1">
        <v>22</v>
      </c>
      <c r="AA161" s="1">
        <v>6</v>
      </c>
      <c r="AB161" s="1">
        <v>12</v>
      </c>
      <c r="AE161" s="3"/>
      <c r="BC161" s="3"/>
      <c r="BQ161" s="1">
        <v>31</v>
      </c>
      <c r="BR161" s="1">
        <v>1.29</v>
      </c>
      <c r="BU161" s="1">
        <v>21</v>
      </c>
      <c r="BV161" s="1">
        <v>0.67</v>
      </c>
      <c r="BY161" s="1">
        <v>23</v>
      </c>
      <c r="BZ161" s="1">
        <v>27</v>
      </c>
      <c r="CC161" s="1">
        <v>12</v>
      </c>
      <c r="CD161" s="1">
        <v>12</v>
      </c>
      <c r="CG161" s="3"/>
    </row>
    <row r="162" s="1" customFormat="1" spans="1:106">
      <c r="A162" s="3"/>
      <c r="O162" s="1">
        <v>20</v>
      </c>
      <c r="P162" s="1">
        <v>0.69</v>
      </c>
      <c r="S162" s="1">
        <v>6</v>
      </c>
      <c r="T162" s="1">
        <v>0.19</v>
      </c>
      <c r="W162" s="1">
        <v>20</v>
      </c>
      <c r="X162" s="1">
        <v>23</v>
      </c>
      <c r="AA162" s="1">
        <v>8</v>
      </c>
      <c r="AB162" s="1">
        <v>6</v>
      </c>
      <c r="AD162" s="1">
        <f>Y164*Z164+AC164*AD164</f>
        <v>1.403456</v>
      </c>
      <c r="AE162" s="3"/>
      <c r="AZ162" s="1">
        <f>AV164*AW164+AY164*AZ164</f>
        <v>1.388</v>
      </c>
      <c r="BC162" s="3"/>
      <c r="BQ162" s="1">
        <v>17</v>
      </c>
      <c r="BR162" s="1">
        <v>0.69</v>
      </c>
      <c r="BU162" s="1">
        <v>6</v>
      </c>
      <c r="BV162" s="1">
        <v>0.17</v>
      </c>
      <c r="BY162" s="1">
        <v>28</v>
      </c>
      <c r="BZ162" s="1">
        <v>21</v>
      </c>
      <c r="CC162" s="1">
        <v>12</v>
      </c>
      <c r="CD162" s="1">
        <v>9</v>
      </c>
      <c r="CF162" s="1">
        <f>CA164*CB164+CE164*CF164</f>
        <v>1.751456</v>
      </c>
      <c r="CG162" s="3"/>
      <c r="DB162" s="1">
        <f>CX164*CY164+DA164*DB164</f>
        <v>1.692</v>
      </c>
    </row>
    <row r="163" s="1" customFormat="1" spans="1:85">
      <c r="A163" s="3"/>
      <c r="O163" s="1">
        <v>24</v>
      </c>
      <c r="P163" s="1">
        <v>0.98</v>
      </c>
      <c r="S163" s="1">
        <v>11</v>
      </c>
      <c r="T163" s="1">
        <v>0.36</v>
      </c>
      <c r="W163" s="1">
        <v>22</v>
      </c>
      <c r="X163" s="1">
        <v>19</v>
      </c>
      <c r="AA163" s="1">
        <v>12</v>
      </c>
      <c r="AB163" s="1">
        <v>8</v>
      </c>
      <c r="AE163" s="3"/>
      <c r="BC163" s="3"/>
      <c r="BQ163" s="1">
        <v>24</v>
      </c>
      <c r="BR163" s="1">
        <v>1.08</v>
      </c>
      <c r="BU163" s="1">
        <v>8</v>
      </c>
      <c r="BV163" s="1">
        <v>0.22</v>
      </c>
      <c r="BY163" s="1">
        <v>30</v>
      </c>
      <c r="BZ163" s="1">
        <v>31</v>
      </c>
      <c r="CC163" s="1">
        <v>11</v>
      </c>
      <c r="CD163" s="1">
        <v>12</v>
      </c>
      <c r="CG163" s="3"/>
    </row>
    <row r="164" s="1" customFormat="1" spans="1:106">
      <c r="A164" s="3"/>
      <c r="C164" s="1">
        <f t="shared" ref="C164:G164" si="427">C157</f>
        <v>208</v>
      </c>
      <c r="D164" s="1">
        <f t="shared" ref="D164:H164" si="428">D159/C157</f>
        <v>0.00778634615384615</v>
      </c>
      <c r="E164" s="1">
        <f t="shared" si="427"/>
        <v>87</v>
      </c>
      <c r="F164" s="1">
        <f t="shared" si="428"/>
        <v>0.00505241379310345</v>
      </c>
      <c r="G164" s="1">
        <f t="shared" si="427"/>
        <v>236</v>
      </c>
      <c r="H164" s="1">
        <f t="shared" si="428"/>
        <v>0.0175</v>
      </c>
      <c r="I164" s="1">
        <f t="shared" ref="I164:M164" si="429">I157</f>
        <v>111</v>
      </c>
      <c r="J164" s="1">
        <f t="shared" ref="J164:N164" si="430">J159/I157</f>
        <v>0.013963963963964</v>
      </c>
      <c r="K164" s="1">
        <f t="shared" si="429"/>
        <v>260</v>
      </c>
      <c r="L164" s="1">
        <f t="shared" si="430"/>
        <v>0.0286136923076923</v>
      </c>
      <c r="M164" s="1">
        <f t="shared" si="429"/>
        <v>75</v>
      </c>
      <c r="N164" s="1">
        <f t="shared" si="430"/>
        <v>0.0247941333333333</v>
      </c>
      <c r="O164" s="1">
        <v>20</v>
      </c>
      <c r="P164" s="1">
        <v>0.69</v>
      </c>
      <c r="Q164" s="1">
        <f>O167</f>
        <v>222</v>
      </c>
      <c r="R164" s="1">
        <f>R159/R158</f>
        <v>0.0383783783783784</v>
      </c>
      <c r="S164" s="1">
        <v>5</v>
      </c>
      <c r="T164" s="1">
        <v>0.17</v>
      </c>
      <c r="U164" s="1">
        <f>S167</f>
        <v>73</v>
      </c>
      <c r="V164" s="1">
        <f>V159/V158</f>
        <v>0.0321917808219178</v>
      </c>
      <c r="W164" s="1">
        <v>19</v>
      </c>
      <c r="X164" s="1">
        <v>24</v>
      </c>
      <c r="Y164" s="1">
        <f>X167/20</f>
        <v>22.6</v>
      </c>
      <c r="Z164" s="1">
        <f>Y159/X167</f>
        <v>0.0469238053097345</v>
      </c>
      <c r="AA164" s="1">
        <v>9</v>
      </c>
      <c r="AB164" s="1">
        <v>7</v>
      </c>
      <c r="AC164" s="1">
        <f>AB167/20</f>
        <v>8.6</v>
      </c>
      <c r="AD164" s="1">
        <f>AC159/AB167</f>
        <v>0.0398811627906977</v>
      </c>
      <c r="AE164" s="3"/>
      <c r="AF164" s="1">
        <f t="shared" ref="AF164:AJ164" si="431">AF157</f>
        <v>189</v>
      </c>
      <c r="AG164" s="1">
        <f t="shared" ref="AG164:AK164" si="432">AG159/AF157</f>
        <v>0.00761671957671958</v>
      </c>
      <c r="AH164" s="1">
        <f t="shared" si="431"/>
        <v>91</v>
      </c>
      <c r="AI164" s="1">
        <f t="shared" si="432"/>
        <v>0.00494021978021978</v>
      </c>
      <c r="AJ164" s="1">
        <f t="shared" si="431"/>
        <v>237</v>
      </c>
      <c r="AK164" s="1">
        <f t="shared" si="432"/>
        <v>0.0173821097046413</v>
      </c>
      <c r="AL164" s="1">
        <f t="shared" ref="AL164:AP164" si="433">AL157</f>
        <v>107</v>
      </c>
      <c r="AM164" s="1">
        <f t="shared" ref="AM164:AQ164" si="434">AM159/AL157</f>
        <v>0.0138276635514019</v>
      </c>
      <c r="AN164" s="1">
        <f t="shared" si="433"/>
        <v>258</v>
      </c>
      <c r="AO164" s="1">
        <f t="shared" si="434"/>
        <v>0.0284866666666667</v>
      </c>
      <c r="AP164" s="1">
        <f t="shared" si="433"/>
        <v>86</v>
      </c>
      <c r="AQ164" s="1">
        <f t="shared" si="434"/>
        <v>0.0246460465116279</v>
      </c>
      <c r="AR164" s="1">
        <f>AR157</f>
        <v>231</v>
      </c>
      <c r="AS164" s="1">
        <f t="shared" ref="AS164:AW164" si="435">AS157/AR157</f>
        <v>0.0382683982683983</v>
      </c>
      <c r="AT164" s="1">
        <f>AT157</f>
        <v>79</v>
      </c>
      <c r="AU164" s="1">
        <f t="shared" si="435"/>
        <v>0.0320253164556962</v>
      </c>
      <c r="AV164" s="1">
        <f>AV157/20</f>
        <v>22.35</v>
      </c>
      <c r="AW164" s="1">
        <f t="shared" si="435"/>
        <v>0.0468008948545861</v>
      </c>
      <c r="AY164" s="1">
        <f>AY157/20</f>
        <v>8.6</v>
      </c>
      <c r="AZ164" s="1">
        <f>AZ157/AY157</f>
        <v>0.0397674418604651</v>
      </c>
      <c r="BC164" s="3"/>
      <c r="BE164" s="1">
        <f t="shared" ref="BE164:BI164" si="436">BE157</f>
        <v>197</v>
      </c>
      <c r="BF164" s="1">
        <f t="shared" ref="BF164:BJ164" si="437">BF159/BE157</f>
        <v>0.00745969543147208</v>
      </c>
      <c r="BG164" s="1">
        <f t="shared" si="436"/>
        <v>96</v>
      </c>
      <c r="BH164" s="1">
        <f t="shared" si="437"/>
        <v>0.00437041666666667</v>
      </c>
      <c r="BI164" s="1">
        <f t="shared" si="436"/>
        <v>279</v>
      </c>
      <c r="BJ164" s="1">
        <f t="shared" si="437"/>
        <v>0.0178853046594982</v>
      </c>
      <c r="BK164" s="1">
        <f t="shared" ref="BK164:BO164" si="438">BK157</f>
        <v>131</v>
      </c>
      <c r="BL164" s="1">
        <f t="shared" ref="BL164:BP164" si="439">BL159/BK157</f>
        <v>0.0138167938931298</v>
      </c>
      <c r="BM164" s="1">
        <f t="shared" si="438"/>
        <v>239</v>
      </c>
      <c r="BN164" s="1">
        <f t="shared" si="439"/>
        <v>0.0298307949790795</v>
      </c>
      <c r="BO164" s="1">
        <f t="shared" si="438"/>
        <v>108</v>
      </c>
      <c r="BP164" s="1">
        <f t="shared" si="439"/>
        <v>0.0253662962962963</v>
      </c>
      <c r="BQ164" s="1">
        <v>24</v>
      </c>
      <c r="BR164" s="1">
        <v>1.05</v>
      </c>
      <c r="BS164" s="1">
        <f>BQ167</f>
        <v>243</v>
      </c>
      <c r="BT164" s="1">
        <f>BT159/BT158</f>
        <v>0.0411111111111111</v>
      </c>
      <c r="BU164" s="1">
        <v>10</v>
      </c>
      <c r="BV164" s="1">
        <v>0.41</v>
      </c>
      <c r="BW164" s="1">
        <f>BU167</f>
        <v>106</v>
      </c>
      <c r="BX164" s="1">
        <f>BX159/BX158</f>
        <v>0.0340566037735849</v>
      </c>
      <c r="BY164" s="1">
        <v>21</v>
      </c>
      <c r="BZ164" s="1">
        <v>28</v>
      </c>
      <c r="CA164" s="1">
        <f>BZ167/20</f>
        <v>25.15</v>
      </c>
      <c r="CB164" s="1">
        <f>CA159/BZ167</f>
        <v>0.049144254473161</v>
      </c>
      <c r="CC164" s="1">
        <v>10</v>
      </c>
      <c r="CD164" s="1">
        <v>10</v>
      </c>
      <c r="CE164" s="1">
        <f>CD167/20</f>
        <v>12.15</v>
      </c>
      <c r="CF164" s="1">
        <f>CE159/CD167</f>
        <v>0.0424261728395062</v>
      </c>
      <c r="CG164" s="3"/>
      <c r="CH164" s="1">
        <f t="shared" ref="CH164:CL164" si="440">CH157</f>
        <v>159</v>
      </c>
      <c r="CI164" s="1">
        <f t="shared" ref="CI164:CM164" si="441">CI159/CH157</f>
        <v>0.00735572327044025</v>
      </c>
      <c r="CJ164" s="1">
        <f t="shared" si="440"/>
        <v>82</v>
      </c>
      <c r="CK164" s="1">
        <f t="shared" si="441"/>
        <v>0.00426292682926829</v>
      </c>
      <c r="CL164" s="1">
        <f t="shared" si="440"/>
        <v>241</v>
      </c>
      <c r="CM164" s="1">
        <f t="shared" si="441"/>
        <v>0.017757510373444</v>
      </c>
      <c r="CN164" s="1">
        <f t="shared" ref="CN164:CR164" si="442">CN157</f>
        <v>114</v>
      </c>
      <c r="CO164" s="1">
        <f t="shared" ref="CO164:CS164" si="443">CO159/CN157</f>
        <v>0.013680350877193</v>
      </c>
      <c r="CP164" s="1">
        <f t="shared" si="442"/>
        <v>237</v>
      </c>
      <c r="CQ164" s="1">
        <f t="shared" si="443"/>
        <v>0.0297027848101266</v>
      </c>
      <c r="CR164" s="1">
        <f t="shared" si="442"/>
        <v>101</v>
      </c>
      <c r="CS164" s="1">
        <f t="shared" si="443"/>
        <v>0.0252431683168317</v>
      </c>
      <c r="CT164" s="1">
        <f>CT157</f>
        <v>231</v>
      </c>
      <c r="CU164" s="1">
        <f t="shared" ref="CU164:CY164" si="444">CU157/CT157</f>
        <v>0.040995670995671</v>
      </c>
      <c r="CV164" s="1">
        <f>CV157</f>
        <v>101</v>
      </c>
      <c r="CW164" s="1">
        <f t="shared" si="444"/>
        <v>0.033960396039604</v>
      </c>
      <c r="CX164" s="1">
        <f>CX157/20</f>
        <v>24.55</v>
      </c>
      <c r="CY164" s="1">
        <f t="shared" si="444"/>
        <v>0.0490224032586558</v>
      </c>
      <c r="DA164" s="1">
        <f>DA157/20</f>
        <v>11.55</v>
      </c>
      <c r="DB164" s="1">
        <f>DB157/DA157</f>
        <v>0.0422943722943723</v>
      </c>
    </row>
    <row r="165" s="1" customFormat="1" spans="1:106">
      <c r="A165" s="3"/>
      <c r="O165" s="1">
        <v>21</v>
      </c>
      <c r="P165" s="1">
        <v>0.74</v>
      </c>
      <c r="S165" s="1">
        <v>6</v>
      </c>
      <c r="T165" s="1">
        <v>0.19</v>
      </c>
      <c r="W165" s="1">
        <v>26</v>
      </c>
      <c r="X165" s="1">
        <v>25</v>
      </c>
      <c r="AA165" s="1">
        <v>4</v>
      </c>
      <c r="AB165" s="1">
        <v>12</v>
      </c>
      <c r="AE165" s="3"/>
      <c r="BC165" s="3"/>
      <c r="BN165" s="1">
        <f>BN164-BJ164</f>
        <v>0.0119454903195813</v>
      </c>
      <c r="BP165" s="1">
        <f>BP164-BL164</f>
        <v>0.0115495024031665</v>
      </c>
      <c r="BQ165" s="1">
        <v>20</v>
      </c>
      <c r="BR165" s="1">
        <v>0.78</v>
      </c>
      <c r="BT165" s="1">
        <f>BT164-BN164</f>
        <v>0.0112803161320316</v>
      </c>
      <c r="BU165" s="1">
        <v>12</v>
      </c>
      <c r="BV165" s="1">
        <v>0.43</v>
      </c>
      <c r="BX165" s="1">
        <f>BX164-BP164</f>
        <v>0.00869030747728862</v>
      </c>
      <c r="BY165" s="1">
        <v>29</v>
      </c>
      <c r="BZ165" s="1">
        <v>34</v>
      </c>
      <c r="CB165" s="1">
        <f>CB164-BT164</f>
        <v>0.00803314336204992</v>
      </c>
      <c r="CC165" s="1">
        <v>14</v>
      </c>
      <c r="CD165" s="1">
        <v>11</v>
      </c>
      <c r="CF165" s="1">
        <f>CF164-BX164</f>
        <v>0.00836956906592125</v>
      </c>
      <c r="CG165" s="3"/>
      <c r="CI165" s="1">
        <f>CI164-0</f>
        <v>0.00735572327044025</v>
      </c>
      <c r="CK165" s="1">
        <f>CK164-0</f>
        <v>0.00426292682926829</v>
      </c>
      <c r="CM165" s="1">
        <f t="shared" ref="CM165:CQ165" si="445">CM164-CI164</f>
        <v>0.0104017871030037</v>
      </c>
      <c r="CO165" s="1">
        <f t="shared" si="445"/>
        <v>0.00941742404792469</v>
      </c>
      <c r="CQ165" s="1">
        <f t="shared" si="445"/>
        <v>0.0119452744366826</v>
      </c>
      <c r="CS165" s="1">
        <f t="shared" ref="CS165:CW165" si="446">CS164-CO164</f>
        <v>0.0115628174396387</v>
      </c>
      <c r="CU165" s="1">
        <f t="shared" si="446"/>
        <v>0.0112928861855444</v>
      </c>
      <c r="CW165" s="1">
        <f t="shared" si="446"/>
        <v>0.00871722772277228</v>
      </c>
      <c r="CY165" s="1">
        <f>CY164-CU164</f>
        <v>0.00802673226298481</v>
      </c>
      <c r="DB165" s="1">
        <f>DB164-CW164</f>
        <v>0.00833397625476833</v>
      </c>
    </row>
    <row r="166" s="1" customFormat="1" spans="1:85">
      <c r="A166" s="3"/>
      <c r="O166" s="1">
        <v>24</v>
      </c>
      <c r="P166" s="1">
        <v>0.98</v>
      </c>
      <c r="S166" s="1">
        <v>7</v>
      </c>
      <c r="T166" s="1">
        <v>0.22</v>
      </c>
      <c r="W166" s="1">
        <v>22</v>
      </c>
      <c r="X166" s="1">
        <v>26</v>
      </c>
      <c r="AA166" s="1">
        <v>8</v>
      </c>
      <c r="AB166" s="1">
        <v>8</v>
      </c>
      <c r="AE166" s="3"/>
      <c r="BC166" s="3"/>
      <c r="BQ166" s="1">
        <v>27</v>
      </c>
      <c r="BR166" s="1">
        <v>1.11</v>
      </c>
      <c r="BU166" s="1">
        <v>10</v>
      </c>
      <c r="BV166" s="1">
        <v>0.43</v>
      </c>
      <c r="BY166" s="1">
        <v>29</v>
      </c>
      <c r="BZ166" s="1">
        <v>23</v>
      </c>
      <c r="CC166" s="1">
        <v>12</v>
      </c>
      <c r="CD166" s="1">
        <v>13</v>
      </c>
      <c r="CG166" s="3"/>
    </row>
    <row r="167" s="1" customFormat="1" spans="1:106">
      <c r="A167" s="4" t="s">
        <v>11</v>
      </c>
      <c r="D167" s="4">
        <f t="shared" ref="D167:H167" si="447">AVERAGE(D142,D153,D164)</f>
        <v>0.00801758299539509</v>
      </c>
      <c r="E167" s="4"/>
      <c r="F167" s="4">
        <f t="shared" si="447"/>
        <v>0.00507811409469815</v>
      </c>
      <c r="G167" s="4"/>
      <c r="H167" s="4">
        <f t="shared" si="447"/>
        <v>0.0174234677923702</v>
      </c>
      <c r="I167" s="4"/>
      <c r="J167" s="4">
        <f t="shared" ref="J167:N167" si="448">AVERAGE(J142,J153,J164)</f>
        <v>0.0141978110287969</v>
      </c>
      <c r="K167" s="4"/>
      <c r="L167" s="4">
        <f t="shared" si="448"/>
        <v>0.0286988786295206</v>
      </c>
      <c r="M167" s="4"/>
      <c r="N167" s="4">
        <f t="shared" si="448"/>
        <v>0.0248081555555556</v>
      </c>
      <c r="O167" s="4">
        <f t="shared" ref="O167:T167" si="449">SUM(O157:O166)</f>
        <v>222</v>
      </c>
      <c r="P167" s="4">
        <f t="shared" si="449"/>
        <v>8.52</v>
      </c>
      <c r="Q167" s="4"/>
      <c r="R167" s="4">
        <f>AVERAGE(R142,R153,R164)</f>
        <v>0.0382845112192938</v>
      </c>
      <c r="S167" s="4">
        <f t="shared" si="449"/>
        <v>73</v>
      </c>
      <c r="T167" s="4">
        <f t="shared" si="449"/>
        <v>2.35</v>
      </c>
      <c r="U167" s="4"/>
      <c r="V167" s="4">
        <f t="shared" ref="V167:Z167" si="450">AVERAGE(V142,V153,V164)</f>
        <v>0.032523920244958</v>
      </c>
      <c r="W167" s="4"/>
      <c r="X167" s="4">
        <f>SUM(W157:X166)</f>
        <v>452</v>
      </c>
      <c r="Y167" s="4">
        <f t="shared" si="450"/>
        <v>22.4333333333333</v>
      </c>
      <c r="Z167" s="4">
        <f t="shared" si="450"/>
        <v>0.0473259634771505</v>
      </c>
      <c r="AA167" s="4"/>
      <c r="AB167" s="4">
        <f>SUM(AA157:AB166)</f>
        <v>172</v>
      </c>
      <c r="AC167" s="4">
        <f t="shared" ref="AC167:AG167" si="451">AVERAGE(AC142,AC153,AC164)</f>
        <v>8.5</v>
      </c>
      <c r="AD167" s="4">
        <f t="shared" si="451"/>
        <v>0.0402348244541788</v>
      </c>
      <c r="AE167" s="4"/>
      <c r="AG167" s="4">
        <f t="shared" si="451"/>
        <v>0.00784308270451935</v>
      </c>
      <c r="AH167" s="4"/>
      <c r="AI167" s="4">
        <f t="shared" ref="AI167:AM167" si="452">AVERAGE(AI142,AI153,AI164)</f>
        <v>0.00503281647739307</v>
      </c>
      <c r="AJ167" s="4"/>
      <c r="AK167" s="4">
        <f t="shared" si="452"/>
        <v>0.0173046703741706</v>
      </c>
      <c r="AL167" s="4"/>
      <c r="AM167" s="4">
        <f t="shared" si="452"/>
        <v>0.0140639448291003</v>
      </c>
      <c r="AN167" s="4"/>
      <c r="AO167" s="4">
        <f t="shared" ref="AO167:AS167" si="453">AVERAGE(AO142,AO153,AO164)</f>
        <v>0.0285765613797817</v>
      </c>
      <c r="AP167" s="4"/>
      <c r="AQ167" s="4">
        <f t="shared" si="453"/>
        <v>0.0246687475300198</v>
      </c>
      <c r="AR167" s="4"/>
      <c r="AS167" s="4">
        <f t="shared" si="453"/>
        <v>0.0381684784351451</v>
      </c>
      <c r="AT167" s="4"/>
      <c r="AU167" s="4">
        <f t="shared" ref="AU167:AW167" si="454">AVERAGE(AU142,AU153,AU164)</f>
        <v>0.0323941566963627</v>
      </c>
      <c r="AV167" s="4">
        <f t="shared" si="454"/>
        <v>22.3166666666667</v>
      </c>
      <c r="AW167" s="4">
        <f t="shared" si="454"/>
        <v>0.0471994824276002</v>
      </c>
      <c r="AX167" s="4"/>
      <c r="AY167" s="4">
        <f>AVERAGE(AY142,AY153,AY164)</f>
        <v>8.43333333333333</v>
      </c>
      <c r="AZ167" s="4">
        <f>AVERAGE(AZ142,AZ153,AZ164)</f>
        <v>0.0401221100505537</v>
      </c>
      <c r="BC167" s="4" t="s">
        <v>11</v>
      </c>
      <c r="BF167" s="4">
        <f t="shared" ref="BF167:BJ167" si="455">AVERAGE(BF142,BF153,BF164)</f>
        <v>0.00747736883966727</v>
      </c>
      <c r="BG167" s="4"/>
      <c r="BH167" s="4">
        <f t="shared" si="455"/>
        <v>0.00443094494949495</v>
      </c>
      <c r="BI167" s="4"/>
      <c r="BJ167" s="4">
        <f t="shared" si="455"/>
        <v>0.0179162899630869</v>
      </c>
      <c r="BK167" s="4"/>
      <c r="BL167" s="4">
        <f t="shared" ref="BL167:BP167" si="456">AVERAGE(BL142,BL153,BL164)</f>
        <v>0.0138058741070988</v>
      </c>
      <c r="BM167" s="4"/>
      <c r="BN167" s="4">
        <f t="shared" si="456"/>
        <v>0.0297496560464175</v>
      </c>
      <c r="BO167" s="4"/>
      <c r="BP167" s="4">
        <f t="shared" si="456"/>
        <v>0.0252262014921284</v>
      </c>
      <c r="BQ167" s="4">
        <f t="shared" ref="BQ167:BV167" si="457">SUM(BQ157:BQ166)</f>
        <v>243</v>
      </c>
      <c r="BR167" s="4">
        <f t="shared" si="457"/>
        <v>9.99</v>
      </c>
      <c r="BS167" s="4"/>
      <c r="BT167" s="4">
        <f>AVERAGE(BT142,BT153,BT164)</f>
        <v>0.0410182904579456</v>
      </c>
      <c r="BU167" s="4">
        <f t="shared" si="457"/>
        <v>106</v>
      </c>
      <c r="BV167" s="4">
        <f t="shared" si="457"/>
        <v>3.61</v>
      </c>
      <c r="BW167" s="4"/>
      <c r="BX167" s="4">
        <f t="shared" ref="BX167:CB167" si="458">AVERAGE(BX142,BX153,BX164)</f>
        <v>0.0340531728694341</v>
      </c>
      <c r="BY167" s="4"/>
      <c r="BZ167" s="4">
        <f>SUM(BY157:BZ166)</f>
        <v>503</v>
      </c>
      <c r="CA167" s="4">
        <f t="shared" si="458"/>
        <v>24.9833333333333</v>
      </c>
      <c r="CB167" s="4">
        <f t="shared" si="458"/>
        <v>0.0491659255873056</v>
      </c>
      <c r="CC167" s="4"/>
      <c r="CD167" s="4">
        <f>SUM(CC157:CD166)</f>
        <v>243</v>
      </c>
      <c r="CE167" s="4">
        <f t="shared" ref="CE167:CI167" si="459">AVERAGE(CE142,CE153,CE164)</f>
        <v>12.1833333333333</v>
      </c>
      <c r="CF167" s="4">
        <f t="shared" si="459"/>
        <v>0.042403604362263</v>
      </c>
      <c r="CG167" s="4"/>
      <c r="CH167" s="4"/>
      <c r="CI167" s="4">
        <f t="shared" si="459"/>
        <v>0.00736242409556449</v>
      </c>
      <c r="CJ167" s="4"/>
      <c r="CK167" s="4">
        <f t="shared" ref="CK167:CO167" si="460">AVERAGE(CK142,CK153,CK164)</f>
        <v>0.00432425309579427</v>
      </c>
      <c r="CL167" s="4"/>
      <c r="CM167" s="4">
        <f t="shared" si="460"/>
        <v>0.0177920279802258</v>
      </c>
      <c r="CN167" s="4"/>
      <c r="CO167" s="4">
        <f t="shared" si="460"/>
        <v>0.0136688750190587</v>
      </c>
      <c r="CP167" s="4"/>
      <c r="CQ167" s="4">
        <f t="shared" ref="CQ167:CU167" si="461">AVERAGE(CQ142,CQ153,CQ164)</f>
        <v>0.0296237865403109</v>
      </c>
      <c r="CR167" s="4"/>
      <c r="CS167" s="4">
        <f t="shared" si="461"/>
        <v>0.0250994162111008</v>
      </c>
      <c r="CT167" s="4"/>
      <c r="CU167" s="4">
        <f t="shared" si="461"/>
        <v>0.0408970693008008</v>
      </c>
      <c r="CV167" s="4"/>
      <c r="CW167" s="4">
        <f t="shared" ref="CW167:CY167" si="462">AVERAGE(CW142,CW153,CW164)</f>
        <v>0.0339473658904352</v>
      </c>
      <c r="CX167" s="4">
        <f t="shared" si="462"/>
        <v>24.3333333333333</v>
      </c>
      <c r="CY167" s="4">
        <f t="shared" si="462"/>
        <v>0.0490477339219759</v>
      </c>
      <c r="CZ167" s="4"/>
      <c r="DA167" s="4">
        <f>AVERAGE(DA142,DA153,DA164)</f>
        <v>11.5</v>
      </c>
      <c r="DB167" s="4">
        <f>AVERAGE(DB142,DB153,DB164)</f>
        <v>0.0422725705260173</v>
      </c>
    </row>
    <row r="168" s="1" customFormat="1" spans="1:106">
      <c r="A168" s="3" t="s">
        <v>40</v>
      </c>
      <c r="B168" s="1">
        <v>48</v>
      </c>
      <c r="C168" s="1">
        <v>196</v>
      </c>
      <c r="D168" s="1">
        <v>2.81</v>
      </c>
      <c r="E168" s="1">
        <v>110</v>
      </c>
      <c r="F168" s="1">
        <v>1.73</v>
      </c>
      <c r="G168" s="1">
        <v>222</v>
      </c>
      <c r="H168" s="1">
        <v>3.91</v>
      </c>
      <c r="I168" s="1">
        <v>68</v>
      </c>
      <c r="J168" s="1">
        <v>0.99</v>
      </c>
      <c r="K168" s="1">
        <v>290</v>
      </c>
      <c r="L168" s="1">
        <v>9.67</v>
      </c>
      <c r="M168" s="1">
        <v>127</v>
      </c>
      <c r="N168" s="1">
        <v>4.27</v>
      </c>
      <c r="O168" s="1">
        <v>31</v>
      </c>
      <c r="P168" s="1">
        <v>1.31</v>
      </c>
      <c r="S168" s="1">
        <v>7</v>
      </c>
      <c r="T168" s="1">
        <v>0.24</v>
      </c>
      <c r="W168" s="1">
        <v>33</v>
      </c>
      <c r="X168" s="1">
        <v>27</v>
      </c>
      <c r="Y168" s="1">
        <v>23.06</v>
      </c>
      <c r="AA168" s="1">
        <v>14</v>
      </c>
      <c r="AB168" s="1">
        <v>9</v>
      </c>
      <c r="AC168" s="1">
        <v>8.85</v>
      </c>
      <c r="AE168" s="3"/>
      <c r="AF168" s="1">
        <v>183</v>
      </c>
      <c r="AG168" s="1">
        <v>2.65</v>
      </c>
      <c r="AH168" s="1">
        <v>98</v>
      </c>
      <c r="AI168" s="1">
        <v>1.65</v>
      </c>
      <c r="AJ168" s="1">
        <v>231</v>
      </c>
      <c r="AK168" s="1">
        <v>5.14</v>
      </c>
      <c r="AL168" s="1">
        <v>98</v>
      </c>
      <c r="AM168" s="1">
        <v>2.52</v>
      </c>
      <c r="AN168" s="1">
        <v>231</v>
      </c>
      <c r="AO168" s="1">
        <v>7.9</v>
      </c>
      <c r="AP168" s="1">
        <v>97</v>
      </c>
      <c r="AQ168" s="1">
        <v>3.51</v>
      </c>
      <c r="AR168" s="1">
        <v>252</v>
      </c>
      <c r="AS168" s="1">
        <v>9.89</v>
      </c>
      <c r="AT168" s="1">
        <v>86</v>
      </c>
      <c r="AU168" s="1">
        <v>2.91</v>
      </c>
      <c r="AV168" s="1">
        <v>469</v>
      </c>
      <c r="AW168" s="1">
        <v>21.53</v>
      </c>
      <c r="AY168" s="1">
        <v>195</v>
      </c>
      <c r="AZ168" s="1">
        <v>7.57</v>
      </c>
      <c r="BC168" s="3" t="s">
        <v>41</v>
      </c>
      <c r="BD168" s="1">
        <v>117</v>
      </c>
      <c r="BE168" s="1">
        <v>203</v>
      </c>
      <c r="BF168" s="1">
        <v>2.69</v>
      </c>
      <c r="BG168" s="1">
        <v>81</v>
      </c>
      <c r="BH168" s="1">
        <v>1.48</v>
      </c>
      <c r="BI168" s="1">
        <v>224</v>
      </c>
      <c r="BJ168" s="1">
        <v>4.03</v>
      </c>
      <c r="BK168" s="1">
        <v>95</v>
      </c>
      <c r="BL168" s="1">
        <v>1.32</v>
      </c>
      <c r="BM168" s="1">
        <v>242</v>
      </c>
      <c r="BN168" s="1">
        <v>8.41</v>
      </c>
      <c r="BO168" s="1">
        <v>112</v>
      </c>
      <c r="BP168" s="1">
        <v>3.96</v>
      </c>
      <c r="BQ168" s="1">
        <v>20</v>
      </c>
      <c r="BR168" s="1">
        <v>0.81</v>
      </c>
      <c r="BU168" s="1">
        <v>4</v>
      </c>
      <c r="BV168" s="4">
        <v>0.15</v>
      </c>
      <c r="BY168" s="1">
        <v>30</v>
      </c>
      <c r="BZ168" s="1">
        <v>23</v>
      </c>
      <c r="CA168" s="1">
        <v>26.94</v>
      </c>
      <c r="CC168" s="1">
        <v>13</v>
      </c>
      <c r="CD168" s="1">
        <v>16</v>
      </c>
      <c r="CE168" s="1">
        <v>11.73</v>
      </c>
      <c r="CG168" s="3"/>
      <c r="CH168" s="1">
        <v>159</v>
      </c>
      <c r="CI168" s="1">
        <v>2.33</v>
      </c>
      <c r="CJ168" s="1">
        <v>84</v>
      </c>
      <c r="CK168" s="1">
        <v>1.48</v>
      </c>
      <c r="CL168" s="1">
        <v>217</v>
      </c>
      <c r="CM168" s="1">
        <v>4.98</v>
      </c>
      <c r="CN168" s="1">
        <v>102</v>
      </c>
      <c r="CO168" s="1">
        <v>2.51</v>
      </c>
      <c r="CP168" s="1">
        <v>227</v>
      </c>
      <c r="CQ168" s="1">
        <v>7.93</v>
      </c>
      <c r="CR168" s="1">
        <v>93</v>
      </c>
      <c r="CS168" s="1">
        <v>3.46</v>
      </c>
      <c r="CT168" s="1">
        <v>207</v>
      </c>
      <c r="CU168" s="1">
        <v>8.66</v>
      </c>
      <c r="CV168" s="1">
        <v>96</v>
      </c>
      <c r="CW168" s="1">
        <v>3.3</v>
      </c>
      <c r="CX168" s="1">
        <v>508</v>
      </c>
      <c r="CY168" s="1">
        <v>25.18</v>
      </c>
      <c r="DA168" s="1">
        <v>236</v>
      </c>
      <c r="DB168" s="1">
        <v>9.89</v>
      </c>
    </row>
    <row r="169" s="1" customFormat="1" spans="1:97">
      <c r="A169" s="3"/>
      <c r="D169" s="1">
        <v>1.10044</v>
      </c>
      <c r="F169" s="1">
        <v>1.10044</v>
      </c>
      <c r="L169" s="1">
        <v>1.10044</v>
      </c>
      <c r="N169" s="1">
        <v>1.10044</v>
      </c>
      <c r="O169" s="1">
        <v>29</v>
      </c>
      <c r="P169" s="1">
        <v>1.26</v>
      </c>
      <c r="R169" s="1">
        <f>O178</f>
        <v>233</v>
      </c>
      <c r="S169" s="1">
        <v>9</v>
      </c>
      <c r="T169" s="1">
        <v>0.32</v>
      </c>
      <c r="V169" s="1">
        <f>S178</f>
        <v>59</v>
      </c>
      <c r="W169" s="1">
        <v>23</v>
      </c>
      <c r="X169" s="1">
        <v>22</v>
      </c>
      <c r="Y169" s="1">
        <v>1.10044</v>
      </c>
      <c r="AA169" s="1">
        <v>16</v>
      </c>
      <c r="AB169" s="1">
        <v>10</v>
      </c>
      <c r="AC169" s="1">
        <v>1.10044</v>
      </c>
      <c r="AE169" s="3"/>
      <c r="AG169" s="1">
        <v>1.10044</v>
      </c>
      <c r="AI169" s="1">
        <v>1.10044</v>
      </c>
      <c r="AK169" s="1">
        <v>1.10044</v>
      </c>
      <c r="AM169" s="1">
        <v>1.10044</v>
      </c>
      <c r="AO169" s="1">
        <v>1.10044</v>
      </c>
      <c r="AQ169" s="1">
        <v>1.10044</v>
      </c>
      <c r="BC169" s="3"/>
      <c r="BF169" s="1">
        <v>1.10044</v>
      </c>
      <c r="BH169" s="1">
        <v>1.10044</v>
      </c>
      <c r="BN169" s="1">
        <v>1.10044</v>
      </c>
      <c r="BP169" s="1">
        <v>1.10044</v>
      </c>
      <c r="BQ169" s="1">
        <v>24</v>
      </c>
      <c r="BR169" s="1">
        <v>0.98</v>
      </c>
      <c r="BT169" s="1">
        <f>BQ178</f>
        <v>215</v>
      </c>
      <c r="BU169" s="1">
        <v>8</v>
      </c>
      <c r="BV169" s="4">
        <v>0.26</v>
      </c>
      <c r="BX169" s="1">
        <f>BU178</f>
        <v>64</v>
      </c>
      <c r="BY169" s="1">
        <v>32</v>
      </c>
      <c r="BZ169" s="1">
        <v>22</v>
      </c>
      <c r="CA169" s="1">
        <v>1.10044</v>
      </c>
      <c r="CC169" s="1">
        <v>12</v>
      </c>
      <c r="CD169" s="1">
        <v>13</v>
      </c>
      <c r="CE169" s="1">
        <v>1.10044</v>
      </c>
      <c r="CG169" s="3"/>
      <c r="CI169" s="1">
        <v>1.10044</v>
      </c>
      <c r="CK169" s="1">
        <v>1.10044</v>
      </c>
      <c r="CM169" s="1">
        <v>1.10044</v>
      </c>
      <c r="CO169" s="1">
        <v>1.10044</v>
      </c>
      <c r="CQ169" s="1">
        <v>1.10044</v>
      </c>
      <c r="CS169" s="1">
        <v>1.10044</v>
      </c>
    </row>
    <row r="170" s="1" customFormat="1" spans="1:97">
      <c r="A170" s="3"/>
      <c r="D170" s="1">
        <f>D168-D169</f>
        <v>1.70956</v>
      </c>
      <c r="F170" s="1">
        <f>F168-F169</f>
        <v>0.62956</v>
      </c>
      <c r="H170" s="1">
        <f>H168</f>
        <v>3.91</v>
      </c>
      <c r="J170" s="1">
        <f>J168</f>
        <v>0.99</v>
      </c>
      <c r="L170" s="1">
        <f>L168-L169</f>
        <v>8.56956</v>
      </c>
      <c r="N170" s="1">
        <f>N168-N169</f>
        <v>3.16956</v>
      </c>
      <c r="O170" s="1">
        <v>25</v>
      </c>
      <c r="P170" s="1">
        <v>1.09</v>
      </c>
      <c r="R170" s="1">
        <f>P178</f>
        <v>9.17</v>
      </c>
      <c r="S170" s="1">
        <v>8</v>
      </c>
      <c r="T170" s="1">
        <v>0.28</v>
      </c>
      <c r="V170" s="1">
        <f>T178</f>
        <v>2</v>
      </c>
      <c r="W170" s="1">
        <v>27</v>
      </c>
      <c r="X170" s="1">
        <v>29</v>
      </c>
      <c r="Y170" s="1">
        <f>Y168-Y169</f>
        <v>21.95956</v>
      </c>
      <c r="AA170" s="1">
        <v>11</v>
      </c>
      <c r="AB170" s="1">
        <v>9</v>
      </c>
      <c r="AC170" s="1">
        <f>AC168-AC169</f>
        <v>7.74956</v>
      </c>
      <c r="AE170" s="3"/>
      <c r="AG170" s="1">
        <f t="shared" ref="AG170:AK170" si="463">AG168-AG169</f>
        <v>1.54956</v>
      </c>
      <c r="AI170" s="1">
        <f t="shared" si="463"/>
        <v>0.54956</v>
      </c>
      <c r="AK170" s="1">
        <f t="shared" si="463"/>
        <v>4.03956</v>
      </c>
      <c r="AM170" s="1">
        <f t="shared" ref="AM170:AQ170" si="464">AM168-AM169</f>
        <v>1.41956</v>
      </c>
      <c r="AO170" s="1">
        <f t="shared" si="464"/>
        <v>6.79956</v>
      </c>
      <c r="AQ170" s="1">
        <f t="shared" si="464"/>
        <v>2.40956</v>
      </c>
      <c r="BC170" s="3"/>
      <c r="BF170" s="1">
        <f>BF168-BF169</f>
        <v>1.58956</v>
      </c>
      <c r="BH170" s="1">
        <f>BH168-BH169</f>
        <v>0.37956</v>
      </c>
      <c r="BJ170" s="1">
        <f>BJ168</f>
        <v>4.03</v>
      </c>
      <c r="BL170" s="1">
        <f>BL168</f>
        <v>1.32</v>
      </c>
      <c r="BN170" s="1">
        <f>BN168-BN169</f>
        <v>7.30956</v>
      </c>
      <c r="BP170" s="1">
        <f>BP168-BP169</f>
        <v>2.85956</v>
      </c>
      <c r="BQ170" s="1">
        <v>19</v>
      </c>
      <c r="BR170" s="1">
        <v>0.88</v>
      </c>
      <c r="BT170" s="1">
        <f>BR178</f>
        <v>9.02</v>
      </c>
      <c r="BU170" s="1">
        <v>7</v>
      </c>
      <c r="BV170" s="4">
        <v>0.26</v>
      </c>
      <c r="BX170" s="1">
        <f>BV178</f>
        <v>2.21</v>
      </c>
      <c r="BY170" s="1">
        <v>24</v>
      </c>
      <c r="BZ170" s="1">
        <v>26</v>
      </c>
      <c r="CA170" s="1">
        <f>CA168-CA169</f>
        <v>25.83956</v>
      </c>
      <c r="CC170" s="1">
        <v>16</v>
      </c>
      <c r="CD170" s="1">
        <v>12</v>
      </c>
      <c r="CE170" s="1">
        <f>CE168-CE169</f>
        <v>10.62956</v>
      </c>
      <c r="CG170" s="3"/>
      <c r="CI170" s="1">
        <f t="shared" ref="CI170:CM170" si="465">CI168-CI169</f>
        <v>1.22956</v>
      </c>
      <c r="CK170" s="1">
        <f t="shared" si="465"/>
        <v>0.37956</v>
      </c>
      <c r="CM170" s="1">
        <f t="shared" si="465"/>
        <v>3.87956</v>
      </c>
      <c r="CO170" s="1">
        <f t="shared" ref="CO170:CS170" si="466">CO168-CO169</f>
        <v>1.40956</v>
      </c>
      <c r="CQ170" s="1">
        <f t="shared" si="466"/>
        <v>6.82956</v>
      </c>
      <c r="CS170" s="1">
        <f t="shared" si="466"/>
        <v>2.35956</v>
      </c>
    </row>
    <row r="171" s="1" customFormat="1" spans="1:85">
      <c r="A171" s="3"/>
      <c r="O171" s="1">
        <v>30</v>
      </c>
      <c r="P171" s="1">
        <v>1.29</v>
      </c>
      <c r="S171" s="1">
        <v>15</v>
      </c>
      <c r="T171" s="1">
        <v>0.51</v>
      </c>
      <c r="W171" s="1">
        <v>24</v>
      </c>
      <c r="X171" s="1">
        <v>24</v>
      </c>
      <c r="AA171" s="1">
        <v>8</v>
      </c>
      <c r="AB171" s="1">
        <v>10</v>
      </c>
      <c r="AE171" s="3"/>
      <c r="BC171" s="3"/>
      <c r="BQ171" s="1">
        <v>24</v>
      </c>
      <c r="BR171" s="1">
        <v>0.93</v>
      </c>
      <c r="BU171" s="1">
        <v>7</v>
      </c>
      <c r="BV171" s="4">
        <v>0.27</v>
      </c>
      <c r="BY171" s="1">
        <v>26</v>
      </c>
      <c r="BZ171" s="1">
        <v>24</v>
      </c>
      <c r="CC171" s="1">
        <v>12</v>
      </c>
      <c r="CD171" s="1">
        <v>12</v>
      </c>
      <c r="CG171" s="3"/>
    </row>
    <row r="172" s="1" customFormat="1" spans="1:85">
      <c r="A172" s="3"/>
      <c r="O172" s="1">
        <v>17</v>
      </c>
      <c r="P172" s="1">
        <v>0.54</v>
      </c>
      <c r="S172" s="1">
        <v>1</v>
      </c>
      <c r="T172" s="1">
        <v>0.03</v>
      </c>
      <c r="W172" s="1">
        <v>32</v>
      </c>
      <c r="X172" s="1">
        <v>28</v>
      </c>
      <c r="AA172" s="1">
        <v>9</v>
      </c>
      <c r="AB172" s="1">
        <v>8</v>
      </c>
      <c r="AE172" s="3"/>
      <c r="BC172" s="3"/>
      <c r="BQ172" s="1">
        <v>17</v>
      </c>
      <c r="BR172" s="1">
        <v>0.73</v>
      </c>
      <c r="BU172" s="1">
        <v>3</v>
      </c>
      <c r="BV172" s="4">
        <v>0.11</v>
      </c>
      <c r="BY172" s="1">
        <v>24</v>
      </c>
      <c r="BZ172" s="1">
        <v>26</v>
      </c>
      <c r="CC172" s="1">
        <v>13</v>
      </c>
      <c r="CD172" s="1">
        <v>10</v>
      </c>
      <c r="CG172" s="3"/>
    </row>
    <row r="173" s="1" customFormat="1" spans="1:106">
      <c r="A173" s="3"/>
      <c r="O173" s="1">
        <v>23</v>
      </c>
      <c r="P173" s="1">
        <v>0.91</v>
      </c>
      <c r="S173" s="1">
        <v>8</v>
      </c>
      <c r="T173" s="1">
        <v>0.26</v>
      </c>
      <c r="W173" s="1">
        <v>21</v>
      </c>
      <c r="X173" s="1">
        <v>21</v>
      </c>
      <c r="AA173" s="1">
        <v>14</v>
      </c>
      <c r="AB173" s="1">
        <v>7</v>
      </c>
      <c r="AD173" s="1">
        <f>Y175*Z175+AC175*AD175</f>
        <v>1.485456</v>
      </c>
      <c r="AE173" s="3"/>
      <c r="AZ173" s="1">
        <f>AV175*AW175+AY175*AZ175</f>
        <v>1.455</v>
      </c>
      <c r="BC173" s="3"/>
      <c r="BQ173" s="1">
        <v>24</v>
      </c>
      <c r="BR173" s="1">
        <v>1.03</v>
      </c>
      <c r="BU173" s="1">
        <v>10</v>
      </c>
      <c r="BV173" s="4">
        <v>0.35</v>
      </c>
      <c r="BY173" s="1">
        <v>26</v>
      </c>
      <c r="BZ173" s="1">
        <v>24</v>
      </c>
      <c r="CC173" s="1">
        <v>13</v>
      </c>
      <c r="CD173" s="1">
        <v>10</v>
      </c>
      <c r="CF173" s="1">
        <f>CA175*CB175+CE175*CF175</f>
        <v>1.823456</v>
      </c>
      <c r="CG173" s="3"/>
      <c r="DB173" s="1">
        <f>CX175*CY175+DA175*DB175</f>
        <v>1.7535</v>
      </c>
    </row>
    <row r="174" s="1" customFormat="1" spans="1:85">
      <c r="A174" s="3"/>
      <c r="O174" s="1">
        <v>21</v>
      </c>
      <c r="P174" s="1">
        <v>0.73</v>
      </c>
      <c r="S174" s="1">
        <v>5</v>
      </c>
      <c r="T174" s="1">
        <v>0.16</v>
      </c>
      <c r="W174" s="1">
        <v>24</v>
      </c>
      <c r="X174" s="1">
        <v>23</v>
      </c>
      <c r="AA174" s="1">
        <v>9</v>
      </c>
      <c r="AB174" s="1">
        <v>10</v>
      </c>
      <c r="AE174" s="3"/>
      <c r="BC174" s="3"/>
      <c r="BQ174" s="1">
        <v>22</v>
      </c>
      <c r="BR174" s="1">
        <v>0.97</v>
      </c>
      <c r="BU174" s="1">
        <v>6</v>
      </c>
      <c r="BV174" s="1">
        <v>0.17</v>
      </c>
      <c r="BY174" s="1">
        <v>26</v>
      </c>
      <c r="BZ174" s="1">
        <v>26</v>
      </c>
      <c r="CC174" s="1">
        <v>12</v>
      </c>
      <c r="CD174" s="1">
        <v>10</v>
      </c>
      <c r="CG174" s="3"/>
    </row>
    <row r="175" s="1" customFormat="1" spans="1:106">
      <c r="A175" s="3"/>
      <c r="C175" s="1">
        <f t="shared" ref="C175:G175" si="467">C168</f>
        <v>196</v>
      </c>
      <c r="D175" s="1">
        <f t="shared" ref="D175:H175" si="468">D170/C168</f>
        <v>0.00872224489795918</v>
      </c>
      <c r="E175" s="1">
        <f t="shared" si="467"/>
        <v>110</v>
      </c>
      <c r="F175" s="1">
        <f t="shared" si="468"/>
        <v>0.00572327272727273</v>
      </c>
      <c r="G175" s="1">
        <f t="shared" si="467"/>
        <v>222</v>
      </c>
      <c r="H175" s="1">
        <f t="shared" si="468"/>
        <v>0.0176126126126126</v>
      </c>
      <c r="I175" s="1">
        <f t="shared" ref="I175:M175" si="469">I168</f>
        <v>68</v>
      </c>
      <c r="J175" s="1">
        <f t="shared" ref="J175:N175" si="470">J170/I168</f>
        <v>0.0145588235294118</v>
      </c>
      <c r="K175" s="1">
        <f t="shared" si="469"/>
        <v>290</v>
      </c>
      <c r="L175" s="1">
        <f t="shared" si="470"/>
        <v>0.0295502068965517</v>
      </c>
      <c r="M175" s="1">
        <f t="shared" si="469"/>
        <v>127</v>
      </c>
      <c r="N175" s="1">
        <f t="shared" si="470"/>
        <v>0.0249571653543307</v>
      </c>
      <c r="O175" s="1">
        <v>17</v>
      </c>
      <c r="P175" s="1">
        <v>0.61</v>
      </c>
      <c r="Q175" s="1">
        <f>O178</f>
        <v>233</v>
      </c>
      <c r="R175" s="1">
        <f>R170/R169</f>
        <v>0.0393562231759657</v>
      </c>
      <c r="S175" s="1">
        <v>2</v>
      </c>
      <c r="T175" s="1">
        <v>0.06</v>
      </c>
      <c r="U175" s="1">
        <f>S178</f>
        <v>59</v>
      </c>
      <c r="V175" s="1">
        <f>V170/V169</f>
        <v>0.0338983050847458</v>
      </c>
      <c r="W175" s="1">
        <v>24</v>
      </c>
      <c r="X175" s="1">
        <v>19</v>
      </c>
      <c r="Y175" s="1">
        <f>X178/20</f>
        <v>23.85</v>
      </c>
      <c r="Z175" s="1">
        <f>Y170/X178</f>
        <v>0.0460368134171908</v>
      </c>
      <c r="AA175" s="1">
        <v>9</v>
      </c>
      <c r="AB175" s="1">
        <v>9</v>
      </c>
      <c r="AC175" s="1">
        <f>AB178/20</f>
        <v>9.95</v>
      </c>
      <c r="AD175" s="1">
        <f>AC170/AB178</f>
        <v>0.0389425125628141</v>
      </c>
      <c r="AE175" s="3"/>
      <c r="AF175" s="1">
        <f t="shared" ref="AF175:AJ175" si="471">AF168</f>
        <v>183</v>
      </c>
      <c r="AG175" s="1">
        <f t="shared" ref="AG175:AK175" si="472">AG170/AF168</f>
        <v>0.00846754098360656</v>
      </c>
      <c r="AH175" s="1">
        <f t="shared" si="471"/>
        <v>98</v>
      </c>
      <c r="AI175" s="1">
        <f t="shared" si="472"/>
        <v>0.00560775510204081</v>
      </c>
      <c r="AJ175" s="1">
        <f t="shared" si="471"/>
        <v>231</v>
      </c>
      <c r="AK175" s="1">
        <f t="shared" si="472"/>
        <v>0.0174872727272727</v>
      </c>
      <c r="AL175" s="1">
        <f t="shared" ref="AL175:AP175" si="473">AL168</f>
        <v>98</v>
      </c>
      <c r="AM175" s="1">
        <f t="shared" ref="AM175:AQ175" si="474">AM170/AL168</f>
        <v>0.014485306122449</v>
      </c>
      <c r="AN175" s="1">
        <f t="shared" si="473"/>
        <v>231</v>
      </c>
      <c r="AO175" s="1">
        <f t="shared" si="474"/>
        <v>0.0294353246753247</v>
      </c>
      <c r="AP175" s="1">
        <f t="shared" si="473"/>
        <v>97</v>
      </c>
      <c r="AQ175" s="1">
        <f t="shared" si="474"/>
        <v>0.024840824742268</v>
      </c>
      <c r="AR175" s="1">
        <f>AR168</f>
        <v>252</v>
      </c>
      <c r="AS175" s="1">
        <f t="shared" ref="AS175:AW175" si="475">AS168/AR168</f>
        <v>0.0392460317460318</v>
      </c>
      <c r="AT175" s="1">
        <f>AT168</f>
        <v>86</v>
      </c>
      <c r="AU175" s="1">
        <f t="shared" si="475"/>
        <v>0.0338372093023256</v>
      </c>
      <c r="AV175" s="1">
        <f>AV168/20</f>
        <v>23.45</v>
      </c>
      <c r="AW175" s="1">
        <f t="shared" si="475"/>
        <v>0.0459061833688699</v>
      </c>
      <c r="AY175" s="1">
        <f>AY168/20</f>
        <v>9.75</v>
      </c>
      <c r="AZ175" s="1">
        <f>AZ168/AY168</f>
        <v>0.0388205128205128</v>
      </c>
      <c r="BC175" s="3"/>
      <c r="BE175" s="1">
        <f t="shared" ref="BE175:BI175" si="476">BE168</f>
        <v>203</v>
      </c>
      <c r="BF175" s="1">
        <f t="shared" ref="BF175:BJ175" si="477">BF170/BE168</f>
        <v>0.00783034482758621</v>
      </c>
      <c r="BG175" s="1">
        <f t="shared" si="476"/>
        <v>81</v>
      </c>
      <c r="BH175" s="1">
        <f t="shared" si="477"/>
        <v>0.00468592592592592</v>
      </c>
      <c r="BI175" s="1">
        <f t="shared" si="476"/>
        <v>224</v>
      </c>
      <c r="BJ175" s="1">
        <f t="shared" si="477"/>
        <v>0.0179910714285714</v>
      </c>
      <c r="BK175" s="1">
        <f t="shared" ref="BK175:BO175" si="478">BK168</f>
        <v>95</v>
      </c>
      <c r="BL175" s="1">
        <f t="shared" ref="BL175:BP175" si="479">BL170/BK168</f>
        <v>0.0138947368421053</v>
      </c>
      <c r="BM175" s="1">
        <f t="shared" si="478"/>
        <v>242</v>
      </c>
      <c r="BN175" s="1">
        <f t="shared" si="479"/>
        <v>0.0302047933884298</v>
      </c>
      <c r="BO175" s="1">
        <f t="shared" si="478"/>
        <v>112</v>
      </c>
      <c r="BP175" s="1">
        <f t="shared" si="479"/>
        <v>0.0255317857142857</v>
      </c>
      <c r="BQ175" s="1">
        <v>20</v>
      </c>
      <c r="BR175" s="1">
        <v>0.81</v>
      </c>
      <c r="BS175" s="1">
        <f>BQ178</f>
        <v>215</v>
      </c>
      <c r="BT175" s="1">
        <f>BT170/BT169</f>
        <v>0.041953488372093</v>
      </c>
      <c r="BU175" s="1">
        <v>7</v>
      </c>
      <c r="BV175" s="1">
        <v>0.24</v>
      </c>
      <c r="BW175" s="1">
        <f>BU178</f>
        <v>64</v>
      </c>
      <c r="BX175" s="1">
        <f>BX170/BX169</f>
        <v>0.03453125</v>
      </c>
      <c r="BY175" s="1">
        <v>26</v>
      </c>
      <c r="BZ175" s="1">
        <v>29</v>
      </c>
      <c r="CA175" s="1">
        <f>BZ178/20</f>
        <v>26</v>
      </c>
      <c r="CB175" s="1">
        <f>CA170/BZ178</f>
        <v>0.0496914615384615</v>
      </c>
      <c r="CC175" s="1">
        <v>16</v>
      </c>
      <c r="CD175" s="1">
        <v>13</v>
      </c>
      <c r="CE175" s="1">
        <f>CD178/20</f>
        <v>12.65</v>
      </c>
      <c r="CF175" s="1">
        <f>CE170/CD178</f>
        <v>0.0420140711462451</v>
      </c>
      <c r="CG175" s="3"/>
      <c r="CH175" s="1">
        <f t="shared" ref="CH175:CL175" si="480">CH168</f>
        <v>159</v>
      </c>
      <c r="CI175" s="1">
        <f t="shared" ref="CI175:CM175" si="481">CI170/CH168</f>
        <v>0.00773308176100629</v>
      </c>
      <c r="CJ175" s="1">
        <f t="shared" si="480"/>
        <v>84</v>
      </c>
      <c r="CK175" s="1">
        <f t="shared" si="481"/>
        <v>0.00451857142857143</v>
      </c>
      <c r="CL175" s="1">
        <f t="shared" si="480"/>
        <v>217</v>
      </c>
      <c r="CM175" s="1">
        <f t="shared" si="481"/>
        <v>0.0178781566820277</v>
      </c>
      <c r="CN175" s="1">
        <f t="shared" ref="CN175:CR175" si="482">CN168</f>
        <v>102</v>
      </c>
      <c r="CO175" s="1">
        <f t="shared" ref="CO175:CS175" si="483">CO170/CN168</f>
        <v>0.0138192156862745</v>
      </c>
      <c r="CP175" s="1">
        <f t="shared" si="482"/>
        <v>227</v>
      </c>
      <c r="CQ175" s="1">
        <f t="shared" si="483"/>
        <v>0.0300861674008811</v>
      </c>
      <c r="CR175" s="1">
        <f t="shared" si="482"/>
        <v>93</v>
      </c>
      <c r="CS175" s="1">
        <f t="shared" si="483"/>
        <v>0.0253716129032258</v>
      </c>
      <c r="CT175" s="1">
        <f>CT168</f>
        <v>207</v>
      </c>
      <c r="CU175" s="1">
        <f t="shared" ref="CU175:CY175" si="484">CU168/CT168</f>
        <v>0.0418357487922705</v>
      </c>
      <c r="CV175" s="1">
        <f>CV168</f>
        <v>96</v>
      </c>
      <c r="CW175" s="1">
        <f t="shared" si="484"/>
        <v>0.034375</v>
      </c>
      <c r="CX175" s="1">
        <f>CX168/20</f>
        <v>25.4</v>
      </c>
      <c r="CY175" s="1">
        <f t="shared" si="484"/>
        <v>0.0495669291338583</v>
      </c>
      <c r="DA175" s="1">
        <f>DA168/20</f>
        <v>11.8</v>
      </c>
      <c r="DB175" s="1">
        <f>DB168/DA168</f>
        <v>0.041906779661017</v>
      </c>
    </row>
    <row r="176" s="1" customFormat="1" spans="1:106">
      <c r="A176" s="3"/>
      <c r="O176" s="1">
        <v>18</v>
      </c>
      <c r="P176" s="1">
        <v>0.57</v>
      </c>
      <c r="S176" s="1">
        <v>1</v>
      </c>
      <c r="T176" s="1">
        <v>0.03</v>
      </c>
      <c r="W176" s="1">
        <v>20</v>
      </c>
      <c r="X176" s="1">
        <v>22</v>
      </c>
      <c r="AA176" s="1">
        <v>10</v>
      </c>
      <c r="AB176" s="1">
        <v>9</v>
      </c>
      <c r="AE176" s="3"/>
      <c r="BC176" s="3"/>
      <c r="BN176" s="1">
        <f>BN175-BJ175</f>
        <v>0.0122137219598583</v>
      </c>
      <c r="BP176" s="1">
        <f>BP175-BL175</f>
        <v>0.0116370488721805</v>
      </c>
      <c r="BQ176" s="1">
        <v>23</v>
      </c>
      <c r="BR176" s="1">
        <v>1.01</v>
      </c>
      <c r="BT176" s="1">
        <f>BT175-BN175</f>
        <v>0.0117486949836633</v>
      </c>
      <c r="BU176" s="1">
        <v>6</v>
      </c>
      <c r="BV176" s="1">
        <v>0.21</v>
      </c>
      <c r="BX176" s="1">
        <f>BX175-BP175</f>
        <v>0.00899946428571428</v>
      </c>
      <c r="BY176" s="1">
        <v>26</v>
      </c>
      <c r="BZ176" s="1">
        <v>26</v>
      </c>
      <c r="CB176" s="1">
        <f>CB175-BT175</f>
        <v>0.00773797316636853</v>
      </c>
      <c r="CC176" s="1">
        <v>10</v>
      </c>
      <c r="CD176" s="1">
        <v>16</v>
      </c>
      <c r="CF176" s="1">
        <f>CF175-BX175</f>
        <v>0.00748282114624506</v>
      </c>
      <c r="CG176" s="3"/>
      <c r="CI176" s="1">
        <f>CI175-0</f>
        <v>0.00773308176100629</v>
      </c>
      <c r="CK176" s="1">
        <f>CK175-0</f>
        <v>0.00451857142857143</v>
      </c>
      <c r="CM176" s="1">
        <f t="shared" ref="CM176:CQ176" si="485">CM175-CI175</f>
        <v>0.0101450749210214</v>
      </c>
      <c r="CO176" s="1">
        <f t="shared" si="485"/>
        <v>0.00930064425770308</v>
      </c>
      <c r="CQ176" s="1">
        <f t="shared" si="485"/>
        <v>0.0122080107188534</v>
      </c>
      <c r="CS176" s="1">
        <f t="shared" ref="CS176:CW176" si="486">CS175-CO175</f>
        <v>0.0115523972169513</v>
      </c>
      <c r="CU176" s="1">
        <f t="shared" si="486"/>
        <v>0.0117495813913895</v>
      </c>
      <c r="CW176" s="1">
        <f t="shared" si="486"/>
        <v>0.00900338709677419</v>
      </c>
      <c r="CY176" s="1">
        <f>CY175-CU175</f>
        <v>0.00773118034158773</v>
      </c>
      <c r="DB176" s="1">
        <f>DB175-CW175</f>
        <v>0.00753177966101696</v>
      </c>
    </row>
    <row r="177" s="1" customFormat="1" spans="1:85">
      <c r="A177" s="3"/>
      <c r="O177" s="1">
        <v>22</v>
      </c>
      <c r="P177" s="1">
        <v>0.86</v>
      </c>
      <c r="S177" s="1">
        <v>3</v>
      </c>
      <c r="T177" s="1">
        <v>0.11</v>
      </c>
      <c r="W177" s="1">
        <v>19</v>
      </c>
      <c r="X177" s="1">
        <v>15</v>
      </c>
      <c r="AA177" s="1">
        <v>9</v>
      </c>
      <c r="AB177" s="1">
        <v>9</v>
      </c>
      <c r="AE177" s="3"/>
      <c r="BC177" s="3"/>
      <c r="BQ177" s="1">
        <v>22</v>
      </c>
      <c r="BR177" s="1">
        <v>0.87</v>
      </c>
      <c r="BU177" s="1">
        <v>6</v>
      </c>
      <c r="BV177" s="1">
        <v>0.19</v>
      </c>
      <c r="BY177" s="1">
        <v>28</v>
      </c>
      <c r="BZ177" s="1">
        <v>26</v>
      </c>
      <c r="CC177" s="1">
        <v>12</v>
      </c>
      <c r="CD177" s="1">
        <v>12</v>
      </c>
      <c r="CG177" s="3"/>
    </row>
    <row r="178" s="1" customFormat="1" spans="1:85">
      <c r="A178" s="4" t="s">
        <v>11</v>
      </c>
      <c r="O178" s="1">
        <f t="shared" ref="O178:T178" si="487">SUM(O168:O177)</f>
        <v>233</v>
      </c>
      <c r="P178" s="1">
        <f t="shared" si="487"/>
        <v>9.17</v>
      </c>
      <c r="S178" s="1">
        <f t="shared" si="487"/>
        <v>59</v>
      </c>
      <c r="T178" s="1">
        <f t="shared" si="487"/>
        <v>2</v>
      </c>
      <c r="X178" s="1">
        <f>SUM(W168:X177)</f>
        <v>477</v>
      </c>
      <c r="AB178" s="1">
        <f>SUM(AA168:AB177)</f>
        <v>199</v>
      </c>
      <c r="AE178" s="4"/>
      <c r="BC178" s="4" t="s">
        <v>11</v>
      </c>
      <c r="BQ178" s="1">
        <f t="shared" ref="BQ178:BV178" si="488">SUM(BQ168:BQ177)</f>
        <v>215</v>
      </c>
      <c r="BR178" s="1">
        <f t="shared" si="488"/>
        <v>9.02</v>
      </c>
      <c r="BU178" s="1">
        <f t="shared" si="488"/>
        <v>64</v>
      </c>
      <c r="BV178" s="1">
        <f t="shared" si="488"/>
        <v>2.21</v>
      </c>
      <c r="BZ178" s="1">
        <f>SUM(BY168:BZ177)</f>
        <v>520</v>
      </c>
      <c r="CD178" s="1">
        <f>SUM(CC168:CD177)</f>
        <v>253</v>
      </c>
      <c r="CG178" s="4"/>
    </row>
    <row r="179" s="1" customFormat="1" spans="1:106">
      <c r="A179" s="3" t="s">
        <v>42</v>
      </c>
      <c r="B179" s="1">
        <v>51</v>
      </c>
      <c r="C179" s="1">
        <v>180</v>
      </c>
      <c r="D179" s="1">
        <v>2.65</v>
      </c>
      <c r="E179" s="1">
        <v>84</v>
      </c>
      <c r="F179" s="1">
        <v>1.59</v>
      </c>
      <c r="G179" s="1">
        <v>204</v>
      </c>
      <c r="H179" s="1">
        <v>3.59</v>
      </c>
      <c r="I179" s="1">
        <v>83</v>
      </c>
      <c r="J179" s="1">
        <v>1.19</v>
      </c>
      <c r="K179" s="1">
        <v>214</v>
      </c>
      <c r="L179" s="1">
        <v>7.41</v>
      </c>
      <c r="M179" s="1">
        <v>48</v>
      </c>
      <c r="N179" s="1">
        <v>2.3</v>
      </c>
      <c r="O179" s="1">
        <v>27</v>
      </c>
      <c r="P179" s="1">
        <v>1.19</v>
      </c>
      <c r="S179" s="1">
        <v>6</v>
      </c>
      <c r="T179" s="1">
        <v>0.21</v>
      </c>
      <c r="W179" s="1">
        <v>28</v>
      </c>
      <c r="X179" s="1">
        <v>30</v>
      </c>
      <c r="Y179" s="1">
        <v>23.14</v>
      </c>
      <c r="AA179" s="1">
        <v>9</v>
      </c>
      <c r="AB179" s="1">
        <v>11</v>
      </c>
      <c r="AC179" s="1">
        <v>8.77</v>
      </c>
      <c r="AE179" s="3"/>
      <c r="AF179" s="1">
        <v>214</v>
      </c>
      <c r="AG179" s="1">
        <v>2.9</v>
      </c>
      <c r="AH179" s="1">
        <v>87</v>
      </c>
      <c r="AI179" s="1">
        <v>1.61</v>
      </c>
      <c r="AJ179" s="1">
        <v>209</v>
      </c>
      <c r="AK179" s="1">
        <v>4.75</v>
      </c>
      <c r="AL179" s="1">
        <v>92</v>
      </c>
      <c r="AM179" s="1">
        <v>2.41</v>
      </c>
      <c r="AN179" s="1">
        <v>212</v>
      </c>
      <c r="AO179" s="1">
        <v>7.33</v>
      </c>
      <c r="AP179" s="1">
        <v>83</v>
      </c>
      <c r="AQ179" s="1">
        <v>3.16</v>
      </c>
      <c r="AR179" s="1">
        <v>219</v>
      </c>
      <c r="AS179" s="1">
        <v>8.57</v>
      </c>
      <c r="AT179" s="1">
        <v>81</v>
      </c>
      <c r="AU179" s="1">
        <v>2.71</v>
      </c>
      <c r="AV179" s="1">
        <v>464</v>
      </c>
      <c r="AW179" s="1">
        <v>21.61</v>
      </c>
      <c r="AY179" s="1">
        <v>183</v>
      </c>
      <c r="AZ179" s="1">
        <v>6.96</v>
      </c>
      <c r="BC179" s="3" t="s">
        <v>43</v>
      </c>
      <c r="BD179" s="1">
        <v>120</v>
      </c>
      <c r="BE179" s="1">
        <v>166</v>
      </c>
      <c r="BF179" s="1">
        <v>2.37</v>
      </c>
      <c r="BG179" s="1">
        <v>104</v>
      </c>
      <c r="BH179" s="1">
        <v>1.59</v>
      </c>
      <c r="BI179" s="1">
        <v>207</v>
      </c>
      <c r="BJ179" s="1">
        <v>3.71</v>
      </c>
      <c r="BK179" s="1">
        <v>106</v>
      </c>
      <c r="BL179" s="1">
        <v>1.47</v>
      </c>
      <c r="BM179" s="1">
        <v>222</v>
      </c>
      <c r="BN179" s="1">
        <v>7.79</v>
      </c>
      <c r="BO179" s="1">
        <v>64</v>
      </c>
      <c r="BP179" s="1">
        <v>2.74</v>
      </c>
      <c r="BQ179" s="1">
        <v>28</v>
      </c>
      <c r="BR179" s="1">
        <v>1.13</v>
      </c>
      <c r="BU179" s="1">
        <v>12</v>
      </c>
      <c r="BV179" s="1">
        <v>0.39</v>
      </c>
      <c r="BY179" s="1">
        <v>33</v>
      </c>
      <c r="BZ179" s="1">
        <v>22</v>
      </c>
      <c r="CA179" s="1">
        <v>26.63</v>
      </c>
      <c r="CC179" s="1">
        <v>13</v>
      </c>
      <c r="CD179" s="1">
        <v>16</v>
      </c>
      <c r="CE179" s="1">
        <v>11.92</v>
      </c>
      <c r="CG179" s="3"/>
      <c r="CH179" s="1">
        <v>182</v>
      </c>
      <c r="CI179" s="1">
        <v>2.47</v>
      </c>
      <c r="CJ179" s="1">
        <v>93</v>
      </c>
      <c r="CK179" s="1">
        <v>1.53</v>
      </c>
      <c r="CL179" s="1">
        <v>216</v>
      </c>
      <c r="CM179" s="1">
        <v>4.95</v>
      </c>
      <c r="CN179" s="1">
        <v>103</v>
      </c>
      <c r="CO179" s="1">
        <v>2.52</v>
      </c>
      <c r="CP179" s="1">
        <v>220</v>
      </c>
      <c r="CQ179" s="1">
        <v>7.7</v>
      </c>
      <c r="CR179" s="1">
        <v>86</v>
      </c>
      <c r="CS179" s="1">
        <v>3.29</v>
      </c>
      <c r="CT179" s="1">
        <v>231</v>
      </c>
      <c r="CU179" s="1">
        <v>9.66</v>
      </c>
      <c r="CV179" s="1">
        <v>97</v>
      </c>
      <c r="CW179" s="1">
        <v>3.34</v>
      </c>
      <c r="CX179" s="1">
        <v>502</v>
      </c>
      <c r="CY179" s="1">
        <v>24.92</v>
      </c>
      <c r="DA179" s="1">
        <v>239</v>
      </c>
      <c r="DB179" s="1">
        <v>10.03</v>
      </c>
    </row>
    <row r="180" s="1" customFormat="1" spans="1:97">
      <c r="A180" s="3"/>
      <c r="D180" s="1">
        <v>1.10044</v>
      </c>
      <c r="F180" s="1">
        <v>1.10044</v>
      </c>
      <c r="L180" s="1">
        <v>1.10044</v>
      </c>
      <c r="N180" s="1">
        <v>1.10044</v>
      </c>
      <c r="O180" s="1">
        <v>21</v>
      </c>
      <c r="P180" s="1">
        <v>0.77</v>
      </c>
      <c r="R180" s="1">
        <f>O189</f>
        <v>229</v>
      </c>
      <c r="S180" s="1">
        <v>4</v>
      </c>
      <c r="T180" s="1">
        <v>0.13</v>
      </c>
      <c r="V180" s="1">
        <f>S189</f>
        <v>45</v>
      </c>
      <c r="W180" s="1">
        <v>26</v>
      </c>
      <c r="X180" s="1">
        <v>16</v>
      </c>
      <c r="Y180" s="1">
        <v>1.10044</v>
      </c>
      <c r="AA180" s="1">
        <v>11</v>
      </c>
      <c r="AB180" s="1">
        <v>9</v>
      </c>
      <c r="AC180" s="1">
        <v>1.10044</v>
      </c>
      <c r="AE180" s="3"/>
      <c r="AG180" s="1">
        <v>1.10044</v>
      </c>
      <c r="AI180" s="1">
        <v>1.10044</v>
      </c>
      <c r="AK180" s="1">
        <v>1.10044</v>
      </c>
      <c r="AM180" s="1">
        <v>1.10044</v>
      </c>
      <c r="AO180" s="1">
        <v>1.10044</v>
      </c>
      <c r="AQ180" s="1">
        <v>1.10044</v>
      </c>
      <c r="BC180" s="3"/>
      <c r="BF180" s="1">
        <v>1.10044</v>
      </c>
      <c r="BH180" s="1">
        <v>1.10044</v>
      </c>
      <c r="BN180" s="1">
        <v>1.10044</v>
      </c>
      <c r="BP180" s="1">
        <v>1.10044</v>
      </c>
      <c r="BQ180" s="1">
        <v>21</v>
      </c>
      <c r="BR180" s="1">
        <v>1.01</v>
      </c>
      <c r="BT180" s="1">
        <f>BQ189</f>
        <v>241</v>
      </c>
      <c r="BU180" s="1">
        <v>12</v>
      </c>
      <c r="BV180" s="1">
        <v>0.43</v>
      </c>
      <c r="BX180" s="1">
        <f>BU189</f>
        <v>102</v>
      </c>
      <c r="BY180" s="1">
        <v>23</v>
      </c>
      <c r="BZ180" s="1">
        <v>26</v>
      </c>
      <c r="CA180" s="1">
        <v>1.10044</v>
      </c>
      <c r="CC180" s="1">
        <v>12</v>
      </c>
      <c r="CD180" s="1">
        <v>12</v>
      </c>
      <c r="CE180" s="1">
        <v>1.10044</v>
      </c>
      <c r="CG180" s="3"/>
      <c r="CI180" s="1">
        <v>1.10044</v>
      </c>
      <c r="CK180" s="1">
        <v>1.10044</v>
      </c>
      <c r="CM180" s="1">
        <v>1.10044</v>
      </c>
      <c r="CO180" s="1">
        <v>1.10044</v>
      </c>
      <c r="CQ180" s="1">
        <v>1.10044</v>
      </c>
      <c r="CS180" s="1">
        <v>1.10044</v>
      </c>
    </row>
    <row r="181" s="1" customFormat="1" spans="1:97">
      <c r="A181" s="3"/>
      <c r="D181" s="1">
        <f>D179-D180</f>
        <v>1.54956</v>
      </c>
      <c r="F181" s="1">
        <f>F179-F180</f>
        <v>0.48956</v>
      </c>
      <c r="H181" s="1">
        <f>H179</f>
        <v>3.59</v>
      </c>
      <c r="J181" s="1">
        <f>J179</f>
        <v>1.19</v>
      </c>
      <c r="L181" s="1">
        <f>L179-L180</f>
        <v>6.30956</v>
      </c>
      <c r="N181" s="1">
        <f>N179-N180</f>
        <v>1.19956</v>
      </c>
      <c r="O181" s="1">
        <v>27</v>
      </c>
      <c r="P181" s="1">
        <v>1.19</v>
      </c>
      <c r="R181" s="1">
        <f>P189</f>
        <v>8.99</v>
      </c>
      <c r="S181" s="1">
        <v>8</v>
      </c>
      <c r="T181" s="1">
        <v>0.32</v>
      </c>
      <c r="V181" s="1">
        <f>T189</f>
        <v>1.51</v>
      </c>
      <c r="W181" s="1">
        <v>25</v>
      </c>
      <c r="X181" s="1">
        <v>24</v>
      </c>
      <c r="Y181" s="1">
        <f>Y179-Y180</f>
        <v>22.03956</v>
      </c>
      <c r="AA181" s="1">
        <v>13</v>
      </c>
      <c r="AB181" s="1">
        <v>10</v>
      </c>
      <c r="AC181" s="1">
        <f>AC179-AC180</f>
        <v>7.66956</v>
      </c>
      <c r="AE181" s="3"/>
      <c r="AG181" s="1">
        <f t="shared" ref="AG181:AK181" si="489">AG179-AG180</f>
        <v>1.79956</v>
      </c>
      <c r="AI181" s="1">
        <f t="shared" si="489"/>
        <v>0.50956</v>
      </c>
      <c r="AK181" s="1">
        <f t="shared" si="489"/>
        <v>3.64956</v>
      </c>
      <c r="AM181" s="1">
        <f t="shared" ref="AM181:AQ181" si="490">AM179-AM180</f>
        <v>1.30956</v>
      </c>
      <c r="AO181" s="1">
        <f t="shared" si="490"/>
        <v>6.22956</v>
      </c>
      <c r="AQ181" s="1">
        <f t="shared" si="490"/>
        <v>2.05956</v>
      </c>
      <c r="BC181" s="3"/>
      <c r="BF181" s="1">
        <f>BF179-BF180</f>
        <v>1.26956</v>
      </c>
      <c r="BH181" s="1">
        <f>BH179-BH180</f>
        <v>0.48956</v>
      </c>
      <c r="BJ181" s="1">
        <f>BJ179</f>
        <v>3.71</v>
      </c>
      <c r="BL181" s="1">
        <f>BL179</f>
        <v>1.47</v>
      </c>
      <c r="BN181" s="1">
        <f>BN179-BN180</f>
        <v>6.68956</v>
      </c>
      <c r="BP181" s="1">
        <f>BP179-BP180</f>
        <v>1.63956</v>
      </c>
      <c r="BQ181" s="1">
        <v>23</v>
      </c>
      <c r="BR181" s="1">
        <v>0.84</v>
      </c>
      <c r="BT181" s="1">
        <f>BR189</f>
        <v>10.11</v>
      </c>
      <c r="BU181" s="1">
        <v>12</v>
      </c>
      <c r="BV181" s="1">
        <v>0.43</v>
      </c>
      <c r="BX181" s="1">
        <f>BV189</f>
        <v>3.52</v>
      </c>
      <c r="BY181" s="1">
        <v>24</v>
      </c>
      <c r="BZ181" s="1">
        <v>26</v>
      </c>
      <c r="CA181" s="1">
        <f>CA179-CA180</f>
        <v>25.52956</v>
      </c>
      <c r="CC181" s="1">
        <v>12</v>
      </c>
      <c r="CD181" s="1">
        <v>12</v>
      </c>
      <c r="CE181" s="1">
        <f>CE179-CE180</f>
        <v>10.81956</v>
      </c>
      <c r="CG181" s="3"/>
      <c r="CI181" s="1">
        <f t="shared" ref="CI181:CM181" si="491">CI179-CI180</f>
        <v>1.36956</v>
      </c>
      <c r="CK181" s="1">
        <f t="shared" si="491"/>
        <v>0.42956</v>
      </c>
      <c r="CM181" s="1">
        <f t="shared" si="491"/>
        <v>3.84956</v>
      </c>
      <c r="CO181" s="1">
        <f t="shared" ref="CO181:CS181" si="492">CO179-CO180</f>
        <v>1.41956</v>
      </c>
      <c r="CQ181" s="1">
        <f t="shared" si="492"/>
        <v>6.59956</v>
      </c>
      <c r="CS181" s="1">
        <f t="shared" si="492"/>
        <v>2.18956</v>
      </c>
    </row>
    <row r="182" s="1" customFormat="1" spans="1:85">
      <c r="A182" s="3"/>
      <c r="O182" s="1">
        <v>23</v>
      </c>
      <c r="P182" s="1">
        <v>0.89</v>
      </c>
      <c r="S182" s="1">
        <v>1</v>
      </c>
      <c r="T182" s="1">
        <v>0.04</v>
      </c>
      <c r="W182" s="1">
        <v>25</v>
      </c>
      <c r="X182" s="1">
        <v>20</v>
      </c>
      <c r="AA182" s="1">
        <v>12</v>
      </c>
      <c r="AB182" s="1">
        <v>10</v>
      </c>
      <c r="AE182" s="3"/>
      <c r="BC182" s="3"/>
      <c r="BQ182" s="1">
        <v>27</v>
      </c>
      <c r="BR182" s="1">
        <v>1.01</v>
      </c>
      <c r="BU182" s="1">
        <v>11</v>
      </c>
      <c r="BV182" s="1">
        <v>0.41</v>
      </c>
      <c r="BY182" s="1">
        <v>26</v>
      </c>
      <c r="BZ182" s="1">
        <v>26</v>
      </c>
      <c r="CC182" s="1">
        <v>16</v>
      </c>
      <c r="CD182" s="1">
        <v>13</v>
      </c>
      <c r="CG182" s="3"/>
    </row>
    <row r="183" s="1" customFormat="1" spans="1:85">
      <c r="A183" s="3"/>
      <c r="O183" s="1">
        <v>21</v>
      </c>
      <c r="P183" s="1">
        <v>0.74</v>
      </c>
      <c r="S183" s="1">
        <v>6</v>
      </c>
      <c r="T183" s="1">
        <v>0.2</v>
      </c>
      <c r="W183" s="1">
        <v>22</v>
      </c>
      <c r="X183" s="1">
        <v>20</v>
      </c>
      <c r="AA183" s="1">
        <v>10</v>
      </c>
      <c r="AB183" s="1">
        <v>9</v>
      </c>
      <c r="AE183" s="3"/>
      <c r="BC183" s="3"/>
      <c r="BQ183" s="1">
        <v>28</v>
      </c>
      <c r="BR183" s="1">
        <v>1.14</v>
      </c>
      <c r="BU183" s="1">
        <v>14</v>
      </c>
      <c r="BV183" s="1">
        <v>0.52</v>
      </c>
      <c r="BY183" s="1">
        <v>26</v>
      </c>
      <c r="BZ183" s="1">
        <v>28</v>
      </c>
      <c r="CC183" s="1">
        <v>13</v>
      </c>
      <c r="CD183" s="1">
        <v>12</v>
      </c>
      <c r="CG183" s="3"/>
    </row>
    <row r="184" s="1" customFormat="1" spans="1:106">
      <c r="A184" s="3"/>
      <c r="O184" s="1">
        <v>18</v>
      </c>
      <c r="P184" s="1">
        <v>0.64</v>
      </c>
      <c r="S184" s="1">
        <v>1</v>
      </c>
      <c r="T184" s="1">
        <v>0.06</v>
      </c>
      <c r="W184" s="1">
        <v>22</v>
      </c>
      <c r="X184" s="1">
        <v>20</v>
      </c>
      <c r="AA184" s="1">
        <v>10</v>
      </c>
      <c r="AB184" s="1">
        <v>10</v>
      </c>
      <c r="AD184" s="1">
        <f>Y186*Z186+AC186*AD186</f>
        <v>1.485456</v>
      </c>
      <c r="AE184" s="3"/>
      <c r="AZ184" s="1">
        <f>AV186*AW186+AY186*AZ186</f>
        <v>1.4285</v>
      </c>
      <c r="BC184" s="3"/>
      <c r="BQ184" s="1">
        <v>20</v>
      </c>
      <c r="BR184" s="1">
        <v>0.82</v>
      </c>
      <c r="BU184" s="1">
        <v>4</v>
      </c>
      <c r="BV184" s="1">
        <v>0.11</v>
      </c>
      <c r="BY184" s="1">
        <v>26</v>
      </c>
      <c r="BZ184" s="1">
        <v>26</v>
      </c>
      <c r="CC184" s="1">
        <v>10</v>
      </c>
      <c r="CD184" s="1">
        <v>16</v>
      </c>
      <c r="CF184" s="1">
        <f>CA186*CB186+CE186*CF186</f>
        <v>1.817456</v>
      </c>
      <c r="CG184" s="3"/>
      <c r="DB184" s="1">
        <f>CX186*CY186+DA186*DB186</f>
        <v>1.7475</v>
      </c>
    </row>
    <row r="185" s="1" customFormat="1" spans="1:85">
      <c r="A185" s="3"/>
      <c r="O185" s="1">
        <v>20</v>
      </c>
      <c r="P185" s="1">
        <v>0.72</v>
      </c>
      <c r="S185" s="1">
        <v>2</v>
      </c>
      <c r="T185" s="1">
        <v>0.07</v>
      </c>
      <c r="W185" s="1">
        <v>24</v>
      </c>
      <c r="X185" s="1">
        <v>28</v>
      </c>
      <c r="AA185" s="1">
        <v>8</v>
      </c>
      <c r="AB185" s="1">
        <v>9</v>
      </c>
      <c r="AE185" s="3"/>
      <c r="BC185" s="3"/>
      <c r="BQ185" s="1">
        <v>24</v>
      </c>
      <c r="BR185" s="1">
        <v>1.06</v>
      </c>
      <c r="BU185" s="1">
        <v>18</v>
      </c>
      <c r="BV185" s="1">
        <v>0.62</v>
      </c>
      <c r="BY185" s="1">
        <v>29</v>
      </c>
      <c r="BZ185" s="1">
        <v>22</v>
      </c>
      <c r="CC185" s="1">
        <v>10</v>
      </c>
      <c r="CD185" s="1">
        <v>10</v>
      </c>
      <c r="CG185" s="3"/>
    </row>
    <row r="186" s="1" customFormat="1" spans="1:106">
      <c r="A186" s="3"/>
      <c r="C186" s="1">
        <f t="shared" ref="C186:G186" si="493">C179</f>
        <v>180</v>
      </c>
      <c r="D186" s="1">
        <f t="shared" ref="D186:H186" si="494">D181/C179</f>
        <v>0.00860866666666667</v>
      </c>
      <c r="E186" s="1">
        <f t="shared" si="493"/>
        <v>84</v>
      </c>
      <c r="F186" s="1">
        <f t="shared" si="494"/>
        <v>0.00582809523809524</v>
      </c>
      <c r="G186" s="1">
        <f t="shared" si="493"/>
        <v>204</v>
      </c>
      <c r="H186" s="1">
        <f t="shared" si="494"/>
        <v>0.0175980392156863</v>
      </c>
      <c r="I186" s="1">
        <f t="shared" ref="I186:M186" si="495">I179</f>
        <v>83</v>
      </c>
      <c r="J186" s="1">
        <f t="shared" ref="J186:N186" si="496">J181/I179</f>
        <v>0.0143373493975904</v>
      </c>
      <c r="K186" s="1">
        <f t="shared" si="495"/>
        <v>214</v>
      </c>
      <c r="L186" s="1">
        <f t="shared" si="496"/>
        <v>0.0294839252336449</v>
      </c>
      <c r="M186" s="1">
        <f t="shared" si="495"/>
        <v>48</v>
      </c>
      <c r="N186" s="1">
        <f t="shared" si="496"/>
        <v>0.0249908333333333</v>
      </c>
      <c r="O186" s="1">
        <v>21</v>
      </c>
      <c r="P186" s="1">
        <v>0.78</v>
      </c>
      <c r="Q186" s="1">
        <f>O189</f>
        <v>229</v>
      </c>
      <c r="R186" s="1">
        <f>R181/R180</f>
        <v>0.0392576419213974</v>
      </c>
      <c r="S186" s="1">
        <v>3</v>
      </c>
      <c r="T186" s="1">
        <v>0.07</v>
      </c>
      <c r="U186" s="1">
        <f>S189</f>
        <v>45</v>
      </c>
      <c r="V186" s="1">
        <f>V181/V180</f>
        <v>0.0335555555555556</v>
      </c>
      <c r="W186" s="1">
        <v>27</v>
      </c>
      <c r="X186" s="1">
        <v>24</v>
      </c>
      <c r="Y186" s="1">
        <f>X189/20</f>
        <v>23.6</v>
      </c>
      <c r="Z186" s="1">
        <f>Y181/X189</f>
        <v>0.0466939830508475</v>
      </c>
      <c r="AA186" s="1">
        <v>11</v>
      </c>
      <c r="AB186" s="1">
        <v>9</v>
      </c>
      <c r="AC186" s="1">
        <f>AB189/20</f>
        <v>10.05</v>
      </c>
      <c r="AD186" s="1">
        <f>AC181/AB189</f>
        <v>0.0381570149253731</v>
      </c>
      <c r="AE186" s="3"/>
      <c r="AF186" s="1">
        <f t="shared" ref="AF186:AJ186" si="497">AF179</f>
        <v>214</v>
      </c>
      <c r="AG186" s="1">
        <f t="shared" ref="AG186:AK186" si="498">AG181/AF179</f>
        <v>0.00840915887850467</v>
      </c>
      <c r="AH186" s="1">
        <f t="shared" si="497"/>
        <v>87</v>
      </c>
      <c r="AI186" s="1">
        <f t="shared" si="498"/>
        <v>0.00585701149425287</v>
      </c>
      <c r="AJ186" s="1">
        <f t="shared" si="497"/>
        <v>209</v>
      </c>
      <c r="AK186" s="1">
        <f t="shared" si="498"/>
        <v>0.017462009569378</v>
      </c>
      <c r="AL186" s="1">
        <f t="shared" ref="AL186:AP186" si="499">AL179</f>
        <v>92</v>
      </c>
      <c r="AM186" s="1">
        <f t="shared" ref="AM186:AQ186" si="500">AM181/AL179</f>
        <v>0.014234347826087</v>
      </c>
      <c r="AN186" s="1">
        <f t="shared" si="499"/>
        <v>212</v>
      </c>
      <c r="AO186" s="1">
        <f t="shared" si="500"/>
        <v>0.0293847169811321</v>
      </c>
      <c r="AP186" s="1">
        <f t="shared" si="499"/>
        <v>83</v>
      </c>
      <c r="AQ186" s="1">
        <f t="shared" si="500"/>
        <v>0.0248139759036145</v>
      </c>
      <c r="AR186" s="1">
        <f>AR179</f>
        <v>219</v>
      </c>
      <c r="AS186" s="1">
        <f t="shared" ref="AS186:AW186" si="501">AS179/AR179</f>
        <v>0.0391324200913242</v>
      </c>
      <c r="AT186" s="1">
        <f>AT179</f>
        <v>81</v>
      </c>
      <c r="AU186" s="1">
        <f t="shared" si="501"/>
        <v>0.0334567901234568</v>
      </c>
      <c r="AV186" s="1">
        <f>AV179/20</f>
        <v>23.2</v>
      </c>
      <c r="AW186" s="1">
        <f t="shared" si="501"/>
        <v>0.046573275862069</v>
      </c>
      <c r="AY186" s="1">
        <f>AY179/20</f>
        <v>9.15</v>
      </c>
      <c r="AZ186" s="1">
        <f>AZ179/AY179</f>
        <v>0.0380327868852459</v>
      </c>
      <c r="BC186" s="3"/>
      <c r="BE186" s="1">
        <f t="shared" ref="BE186:BI186" si="502">BE179</f>
        <v>166</v>
      </c>
      <c r="BF186" s="1">
        <f t="shared" ref="BF186:BJ186" si="503">BF181/BE179</f>
        <v>0.00764795180722892</v>
      </c>
      <c r="BG186" s="1">
        <f t="shared" si="502"/>
        <v>104</v>
      </c>
      <c r="BH186" s="1">
        <f t="shared" si="503"/>
        <v>0.00470730769230769</v>
      </c>
      <c r="BI186" s="1">
        <f t="shared" si="502"/>
        <v>207</v>
      </c>
      <c r="BJ186" s="1">
        <f t="shared" si="503"/>
        <v>0.0179227053140097</v>
      </c>
      <c r="BK186" s="1">
        <f t="shared" ref="BK186:BO186" si="504">BK179</f>
        <v>106</v>
      </c>
      <c r="BL186" s="1">
        <f t="shared" ref="BL186:BP186" si="505">BL181/BK179</f>
        <v>0.0138679245283019</v>
      </c>
      <c r="BM186" s="1">
        <f t="shared" si="504"/>
        <v>222</v>
      </c>
      <c r="BN186" s="1">
        <f t="shared" si="505"/>
        <v>0.0301331531531532</v>
      </c>
      <c r="BO186" s="1">
        <f t="shared" si="504"/>
        <v>64</v>
      </c>
      <c r="BP186" s="1">
        <f t="shared" si="505"/>
        <v>0.025618125</v>
      </c>
      <c r="BQ186" s="1">
        <v>21</v>
      </c>
      <c r="BR186" s="1">
        <v>0.98</v>
      </c>
      <c r="BS186" s="1">
        <f>BQ189</f>
        <v>241</v>
      </c>
      <c r="BT186" s="1">
        <f>BT181/BT180</f>
        <v>0.0419502074688797</v>
      </c>
      <c r="BU186" s="1">
        <v>6</v>
      </c>
      <c r="BV186" s="1">
        <v>0.19</v>
      </c>
      <c r="BW186" s="1">
        <f>BU189</f>
        <v>102</v>
      </c>
      <c r="BX186" s="1">
        <f>BX181/BX180</f>
        <v>0.0345098039215686</v>
      </c>
      <c r="BY186" s="1">
        <v>30</v>
      </c>
      <c r="BZ186" s="1">
        <v>23</v>
      </c>
      <c r="CA186" s="1">
        <f>BZ189/20</f>
        <v>25.65</v>
      </c>
      <c r="CB186" s="1">
        <f>CA181/BZ189</f>
        <v>0.04976522417154</v>
      </c>
      <c r="CC186" s="1">
        <v>12</v>
      </c>
      <c r="CD186" s="1">
        <v>16</v>
      </c>
      <c r="CE186" s="1">
        <f>CD189/20</f>
        <v>12.85</v>
      </c>
      <c r="CF186" s="1">
        <f>CE181/CD189</f>
        <v>0.0420994552529183</v>
      </c>
      <c r="CG186" s="3"/>
      <c r="CH186" s="1">
        <f t="shared" ref="CH186:CL186" si="506">CH179</f>
        <v>182</v>
      </c>
      <c r="CI186" s="1">
        <f t="shared" ref="CI186:CM186" si="507">CI181/CH179</f>
        <v>0.00752505494505495</v>
      </c>
      <c r="CJ186" s="1">
        <f t="shared" si="506"/>
        <v>93</v>
      </c>
      <c r="CK186" s="1">
        <f t="shared" si="507"/>
        <v>0.00461892473118279</v>
      </c>
      <c r="CL186" s="1">
        <f t="shared" si="506"/>
        <v>216</v>
      </c>
      <c r="CM186" s="1">
        <f t="shared" si="507"/>
        <v>0.017822037037037</v>
      </c>
      <c r="CN186" s="1">
        <f t="shared" ref="CN186:CR186" si="508">CN179</f>
        <v>103</v>
      </c>
      <c r="CO186" s="1">
        <f t="shared" ref="CO186:CS186" si="509">CO181/CN179</f>
        <v>0.0137821359223301</v>
      </c>
      <c r="CP186" s="1">
        <f t="shared" si="508"/>
        <v>220</v>
      </c>
      <c r="CQ186" s="1">
        <f t="shared" si="509"/>
        <v>0.029998</v>
      </c>
      <c r="CR186" s="1">
        <f t="shared" si="508"/>
        <v>86</v>
      </c>
      <c r="CS186" s="1">
        <f t="shared" si="509"/>
        <v>0.02546</v>
      </c>
      <c r="CT186" s="1">
        <f>CT179</f>
        <v>231</v>
      </c>
      <c r="CU186" s="1">
        <f t="shared" ref="CU186:CY186" si="510">CU179/CT179</f>
        <v>0.0418181818181818</v>
      </c>
      <c r="CV186" s="1">
        <f>CV179</f>
        <v>97</v>
      </c>
      <c r="CW186" s="1">
        <f t="shared" si="510"/>
        <v>0.0344329896907217</v>
      </c>
      <c r="CX186" s="1">
        <f>CX179/20</f>
        <v>25.1</v>
      </c>
      <c r="CY186" s="1">
        <f t="shared" si="510"/>
        <v>0.0496414342629482</v>
      </c>
      <c r="DA186" s="1">
        <f>DA179/20</f>
        <v>11.95</v>
      </c>
      <c r="DB186" s="1">
        <f>DB179/DA179</f>
        <v>0.0419665271966527</v>
      </c>
    </row>
    <row r="187" s="1" customFormat="1" spans="1:106">
      <c r="A187" s="3"/>
      <c r="O187" s="1">
        <v>22</v>
      </c>
      <c r="P187" s="1">
        <v>0.81</v>
      </c>
      <c r="S187" s="1">
        <v>2</v>
      </c>
      <c r="T187" s="1">
        <v>0.06</v>
      </c>
      <c r="W187" s="1">
        <v>27</v>
      </c>
      <c r="X187" s="1">
        <v>22</v>
      </c>
      <c r="AA187" s="1">
        <v>8</v>
      </c>
      <c r="AB187" s="1">
        <v>11</v>
      </c>
      <c r="AE187" s="3"/>
      <c r="BC187" s="3"/>
      <c r="BN187" s="1">
        <f>BN186-BJ186</f>
        <v>0.0122104478391435</v>
      </c>
      <c r="BP187" s="1">
        <f>BP186-BL186</f>
        <v>0.0117502004716981</v>
      </c>
      <c r="BQ187" s="1">
        <v>25</v>
      </c>
      <c r="BR187" s="1">
        <v>1.07</v>
      </c>
      <c r="BT187" s="1">
        <f>BT186-BN186</f>
        <v>0.0118170543157265</v>
      </c>
      <c r="BU187" s="1">
        <v>8</v>
      </c>
      <c r="BV187" s="1">
        <v>0.25</v>
      </c>
      <c r="BX187" s="1">
        <f>BX186-BP186</f>
        <v>0.00889167892156862</v>
      </c>
      <c r="BY187" s="1">
        <v>25</v>
      </c>
      <c r="BZ187" s="1">
        <v>20</v>
      </c>
      <c r="CB187" s="1">
        <f>CB186-BT186</f>
        <v>0.00781501670266029</v>
      </c>
      <c r="CC187" s="1">
        <v>12</v>
      </c>
      <c r="CD187" s="1">
        <v>12</v>
      </c>
      <c r="CF187" s="1">
        <f>CF186-BX186</f>
        <v>0.00758965133134966</v>
      </c>
      <c r="CG187" s="3"/>
      <c r="CI187" s="1">
        <f>CI186-0</f>
        <v>0.00752505494505495</v>
      </c>
      <c r="CK187" s="1">
        <f>CK186-0</f>
        <v>0.00461892473118279</v>
      </c>
      <c r="CM187" s="1">
        <f t="shared" ref="CM187:CQ187" si="511">CM186-CI186</f>
        <v>0.0102969820919821</v>
      </c>
      <c r="CO187" s="1">
        <f t="shared" si="511"/>
        <v>0.0091632111911473</v>
      </c>
      <c r="CQ187" s="1">
        <f t="shared" si="511"/>
        <v>0.012175962962963</v>
      </c>
      <c r="CS187" s="1">
        <f t="shared" ref="CS187:CW187" si="512">CS186-CO186</f>
        <v>0.0116778640776699</v>
      </c>
      <c r="CU187" s="1">
        <f t="shared" si="512"/>
        <v>0.0118201818181818</v>
      </c>
      <c r="CW187" s="1">
        <f t="shared" si="512"/>
        <v>0.00897298969072165</v>
      </c>
      <c r="CY187" s="1">
        <f>CY186-CU186</f>
        <v>0.00782325244476639</v>
      </c>
      <c r="DB187" s="1">
        <f>DB186-CW186</f>
        <v>0.00753353750593107</v>
      </c>
    </row>
    <row r="188" s="1" customFormat="1" spans="1:85">
      <c r="A188" s="3"/>
      <c r="O188" s="1">
        <v>29</v>
      </c>
      <c r="P188" s="1">
        <v>1.26</v>
      </c>
      <c r="S188" s="1">
        <v>12</v>
      </c>
      <c r="T188" s="1">
        <v>0.35</v>
      </c>
      <c r="W188" s="1">
        <v>20</v>
      </c>
      <c r="X188" s="1">
        <v>22</v>
      </c>
      <c r="AA188" s="1">
        <v>9</v>
      </c>
      <c r="AB188" s="1">
        <v>12</v>
      </c>
      <c r="AE188" s="3"/>
      <c r="BC188" s="3"/>
      <c r="BQ188" s="1">
        <v>24</v>
      </c>
      <c r="BR188" s="1">
        <v>1.05</v>
      </c>
      <c r="BU188" s="1">
        <v>5</v>
      </c>
      <c r="BV188" s="1">
        <v>0.17</v>
      </c>
      <c r="BY188" s="1">
        <v>26</v>
      </c>
      <c r="BZ188" s="1">
        <v>26</v>
      </c>
      <c r="CC188" s="1">
        <v>12</v>
      </c>
      <c r="CD188" s="1">
        <v>16</v>
      </c>
      <c r="CG188" s="3"/>
    </row>
    <row r="189" s="1" customFormat="1" spans="1:85">
      <c r="A189" s="4" t="s">
        <v>11</v>
      </c>
      <c r="O189" s="1">
        <f t="shared" ref="O189:T189" si="513">SUM(O179:O188)</f>
        <v>229</v>
      </c>
      <c r="P189" s="1">
        <f t="shared" si="513"/>
        <v>8.99</v>
      </c>
      <c r="S189" s="1">
        <f t="shared" si="513"/>
        <v>45</v>
      </c>
      <c r="T189" s="1">
        <f t="shared" si="513"/>
        <v>1.51</v>
      </c>
      <c r="X189" s="1">
        <f>SUM(W179:X188)</f>
        <v>472</v>
      </c>
      <c r="AB189" s="1">
        <f>SUM(AA179:AB188)</f>
        <v>201</v>
      </c>
      <c r="AE189" s="4"/>
      <c r="BC189" s="4" t="s">
        <v>11</v>
      </c>
      <c r="BQ189" s="1">
        <f t="shared" ref="BQ189:BV189" si="514">SUM(BQ179:BQ188)</f>
        <v>241</v>
      </c>
      <c r="BR189" s="1">
        <f t="shared" si="514"/>
        <v>10.11</v>
      </c>
      <c r="BU189" s="1">
        <f t="shared" si="514"/>
        <v>102</v>
      </c>
      <c r="BV189" s="1">
        <f t="shared" si="514"/>
        <v>3.52</v>
      </c>
      <c r="BZ189" s="1">
        <f>SUM(BY179:BZ188)</f>
        <v>513</v>
      </c>
      <c r="CD189" s="1">
        <f>SUM(CC179:CD188)</f>
        <v>257</v>
      </c>
      <c r="CG189" s="4"/>
    </row>
    <row r="190" s="1" customFormat="1" spans="1:106">
      <c r="A190" s="3" t="s">
        <v>44</v>
      </c>
      <c r="B190" s="1">
        <v>54</v>
      </c>
      <c r="C190" s="1">
        <v>241</v>
      </c>
      <c r="D190" s="1">
        <v>3.16</v>
      </c>
      <c r="E190" s="1">
        <v>119</v>
      </c>
      <c r="F190" s="1">
        <v>1.78</v>
      </c>
      <c r="G190" s="1">
        <v>192</v>
      </c>
      <c r="H190" s="1">
        <v>3.35</v>
      </c>
      <c r="I190" s="1">
        <v>133</v>
      </c>
      <c r="J190" s="1">
        <v>1.91</v>
      </c>
      <c r="K190" s="1">
        <v>218</v>
      </c>
      <c r="L190" s="1">
        <v>7.59</v>
      </c>
      <c r="M190" s="1">
        <v>61</v>
      </c>
      <c r="N190" s="1">
        <v>2.62</v>
      </c>
      <c r="O190" s="1">
        <v>23</v>
      </c>
      <c r="P190" s="1">
        <v>0.83</v>
      </c>
      <c r="S190" s="1">
        <v>4</v>
      </c>
      <c r="T190" s="1">
        <v>0.15</v>
      </c>
      <c r="W190" s="1">
        <v>14</v>
      </c>
      <c r="X190" s="1">
        <v>26</v>
      </c>
      <c r="Y190" s="1">
        <v>23.53</v>
      </c>
      <c r="AA190" s="1">
        <v>9</v>
      </c>
      <c r="AB190" s="1">
        <v>14</v>
      </c>
      <c r="AC190" s="1">
        <v>8.46</v>
      </c>
      <c r="AE190" s="3"/>
      <c r="AF190" s="1">
        <v>208</v>
      </c>
      <c r="AG190" s="1">
        <v>2.84</v>
      </c>
      <c r="AH190" s="1">
        <v>107</v>
      </c>
      <c r="AI190" s="1">
        <v>1.7</v>
      </c>
      <c r="AJ190" s="1">
        <v>210</v>
      </c>
      <c r="AK190" s="1">
        <v>4.74</v>
      </c>
      <c r="AL190" s="1">
        <v>107</v>
      </c>
      <c r="AM190" s="1">
        <v>2.62</v>
      </c>
      <c r="AN190" s="1">
        <v>241</v>
      </c>
      <c r="AO190" s="1">
        <v>8.25</v>
      </c>
      <c r="AP190" s="1">
        <v>81</v>
      </c>
      <c r="AQ190" s="1">
        <v>3.11</v>
      </c>
      <c r="AR190" s="1">
        <v>239</v>
      </c>
      <c r="AS190" s="1">
        <v>9.38</v>
      </c>
      <c r="AT190" s="1">
        <v>79</v>
      </c>
      <c r="AU190" s="1">
        <v>2.62</v>
      </c>
      <c r="AV190" s="1">
        <v>482</v>
      </c>
      <c r="AW190" s="1">
        <v>22.28</v>
      </c>
      <c r="AY190" s="1">
        <v>196</v>
      </c>
      <c r="AZ190" s="1">
        <v>7.37</v>
      </c>
      <c r="BC190" s="3" t="s">
        <v>45</v>
      </c>
      <c r="BD190" s="1">
        <v>123</v>
      </c>
      <c r="BE190" s="1">
        <v>179</v>
      </c>
      <c r="BF190" s="1">
        <v>2.47</v>
      </c>
      <c r="BG190" s="1">
        <v>93</v>
      </c>
      <c r="BH190" s="1">
        <v>1.54</v>
      </c>
      <c r="BI190" s="1">
        <v>244</v>
      </c>
      <c r="BJ190" s="1">
        <v>4.38</v>
      </c>
      <c r="BK190" s="1">
        <v>172</v>
      </c>
      <c r="BL190" s="1">
        <v>2.39</v>
      </c>
      <c r="BM190" s="1">
        <v>238</v>
      </c>
      <c r="BN190" s="1">
        <v>8.28</v>
      </c>
      <c r="BO190" s="1">
        <v>82</v>
      </c>
      <c r="BP190" s="1">
        <v>3.2</v>
      </c>
      <c r="BQ190" s="1">
        <v>30</v>
      </c>
      <c r="BR190" s="1">
        <v>1.33</v>
      </c>
      <c r="BU190" s="1">
        <v>19</v>
      </c>
      <c r="BV190" s="1">
        <v>0.59</v>
      </c>
      <c r="BY190" s="1">
        <v>26</v>
      </c>
      <c r="BZ190" s="1">
        <v>24</v>
      </c>
      <c r="CA190" s="1">
        <v>26.65</v>
      </c>
      <c r="CC190" s="1">
        <v>12</v>
      </c>
      <c r="CD190" s="1">
        <v>13</v>
      </c>
      <c r="CE190" s="1">
        <v>11.82</v>
      </c>
      <c r="CG190" s="3"/>
      <c r="CH190" s="1">
        <v>175</v>
      </c>
      <c r="CI190" s="1">
        <v>2.42</v>
      </c>
      <c r="CJ190" s="1">
        <v>84</v>
      </c>
      <c r="CK190" s="1">
        <v>1.49</v>
      </c>
      <c r="CL190" s="1">
        <v>227</v>
      </c>
      <c r="CM190" s="1">
        <v>5.15</v>
      </c>
      <c r="CN190" s="1">
        <v>125</v>
      </c>
      <c r="CO190" s="1">
        <v>2.82</v>
      </c>
      <c r="CP190" s="1">
        <v>236</v>
      </c>
      <c r="CQ190" s="1">
        <v>8.19</v>
      </c>
      <c r="CR190" s="1">
        <v>82</v>
      </c>
      <c r="CS190" s="1">
        <v>3.19</v>
      </c>
      <c r="CT190" s="1">
        <v>220</v>
      </c>
      <c r="CU190" s="1">
        <v>9.16</v>
      </c>
      <c r="CV190" s="1">
        <v>83</v>
      </c>
      <c r="CW190" s="1">
        <v>2.86</v>
      </c>
      <c r="CX190" s="1">
        <v>499</v>
      </c>
      <c r="CY190" s="1">
        <v>24.74</v>
      </c>
      <c r="DA190" s="1">
        <v>242</v>
      </c>
      <c r="DB190" s="1">
        <v>10.23</v>
      </c>
    </row>
    <row r="191" s="1" customFormat="1" spans="1:97">
      <c r="A191" s="3"/>
      <c r="D191" s="1">
        <v>1.10044</v>
      </c>
      <c r="F191" s="1">
        <v>1.10044</v>
      </c>
      <c r="L191" s="1">
        <v>1.10044</v>
      </c>
      <c r="N191" s="1">
        <v>1.10044</v>
      </c>
      <c r="O191" s="1">
        <v>23</v>
      </c>
      <c r="P191" s="1">
        <v>0.82</v>
      </c>
      <c r="R191" s="1">
        <f>O200</f>
        <v>258</v>
      </c>
      <c r="S191" s="1">
        <v>5</v>
      </c>
      <c r="T191" s="1">
        <v>0.17</v>
      </c>
      <c r="V191" s="1">
        <f>S200</f>
        <v>55</v>
      </c>
      <c r="W191" s="1">
        <v>31</v>
      </c>
      <c r="X191" s="1">
        <v>24</v>
      </c>
      <c r="Y191" s="1">
        <v>1.10044</v>
      </c>
      <c r="AA191" s="1">
        <v>10</v>
      </c>
      <c r="AB191" s="1">
        <v>9</v>
      </c>
      <c r="AC191" s="1">
        <v>1.10044</v>
      </c>
      <c r="AE191" s="3"/>
      <c r="AG191" s="1">
        <v>1.10044</v>
      </c>
      <c r="AI191" s="1">
        <v>1.10044</v>
      </c>
      <c r="AK191" s="1">
        <v>1.10044</v>
      </c>
      <c r="AM191" s="1">
        <v>1.10044</v>
      </c>
      <c r="AO191" s="1">
        <v>1.10044</v>
      </c>
      <c r="AQ191" s="1">
        <v>1.10044</v>
      </c>
      <c r="BC191" s="3"/>
      <c r="BF191" s="1">
        <v>1.10044</v>
      </c>
      <c r="BH191" s="1">
        <v>1.10044</v>
      </c>
      <c r="BN191" s="1">
        <v>1.10044</v>
      </c>
      <c r="BP191" s="1">
        <v>1.10044</v>
      </c>
      <c r="BQ191" s="1">
        <v>25</v>
      </c>
      <c r="BR191" s="1">
        <v>1.07</v>
      </c>
      <c r="BT191" s="1">
        <f>BQ200</f>
        <v>230</v>
      </c>
      <c r="BU191" s="1">
        <v>9</v>
      </c>
      <c r="BV191" s="1">
        <v>0.3</v>
      </c>
      <c r="BX191" s="1">
        <f>BU200</f>
        <v>85</v>
      </c>
      <c r="BY191" s="1">
        <v>26</v>
      </c>
      <c r="BZ191" s="1">
        <v>26</v>
      </c>
      <c r="CA191" s="1">
        <v>1.10044</v>
      </c>
      <c r="CC191" s="1">
        <v>12</v>
      </c>
      <c r="CD191" s="1">
        <v>13</v>
      </c>
      <c r="CE191" s="1">
        <v>1.10044</v>
      </c>
      <c r="CG191" s="3"/>
      <c r="CI191" s="1">
        <v>1.10044</v>
      </c>
      <c r="CK191" s="1">
        <v>1.10044</v>
      </c>
      <c r="CM191" s="1">
        <v>1.10044</v>
      </c>
      <c r="CO191" s="1">
        <v>1.10044</v>
      </c>
      <c r="CQ191" s="1">
        <v>1.10044</v>
      </c>
      <c r="CS191" s="1">
        <v>1.10044</v>
      </c>
    </row>
    <row r="192" s="1" customFormat="1" spans="1:97">
      <c r="A192" s="3"/>
      <c r="D192" s="1">
        <f>D190-D191</f>
        <v>2.05956</v>
      </c>
      <c r="F192" s="1">
        <f>F190-F191</f>
        <v>0.67956</v>
      </c>
      <c r="H192" s="1">
        <f>H190</f>
        <v>3.35</v>
      </c>
      <c r="J192" s="1">
        <f>J190</f>
        <v>1.91</v>
      </c>
      <c r="L192" s="1">
        <f>L190-L191</f>
        <v>6.48956</v>
      </c>
      <c r="N192" s="1">
        <f>N190-N191</f>
        <v>1.51956</v>
      </c>
      <c r="O192" s="1">
        <v>27</v>
      </c>
      <c r="P192" s="1">
        <v>1.16</v>
      </c>
      <c r="R192" s="1">
        <f>P200</f>
        <v>10.16</v>
      </c>
      <c r="S192" s="1">
        <v>7</v>
      </c>
      <c r="T192" s="1">
        <v>0.22</v>
      </c>
      <c r="V192" s="1">
        <f>T200</f>
        <v>1.83</v>
      </c>
      <c r="W192" s="1">
        <v>25</v>
      </c>
      <c r="X192" s="1">
        <v>31</v>
      </c>
      <c r="Y192" s="1">
        <f>Y190-Y191</f>
        <v>22.42956</v>
      </c>
      <c r="AA192" s="1">
        <v>10</v>
      </c>
      <c r="AB192" s="1">
        <v>11</v>
      </c>
      <c r="AC192" s="1">
        <f>AC190-AC191</f>
        <v>7.35956</v>
      </c>
      <c r="AE192" s="3"/>
      <c r="AG192" s="1">
        <f t="shared" ref="AG192:AK192" si="515">AG190-AG191</f>
        <v>1.73956</v>
      </c>
      <c r="AI192" s="1">
        <f t="shared" si="515"/>
        <v>0.59956</v>
      </c>
      <c r="AK192" s="1">
        <f t="shared" si="515"/>
        <v>3.63956</v>
      </c>
      <c r="AM192" s="1">
        <f t="shared" ref="AM192:AQ192" si="516">AM190-AM191</f>
        <v>1.51956</v>
      </c>
      <c r="AO192" s="1">
        <f t="shared" si="516"/>
        <v>7.14956</v>
      </c>
      <c r="AQ192" s="1">
        <f t="shared" si="516"/>
        <v>2.00956</v>
      </c>
      <c r="BC192" s="3"/>
      <c r="BF192" s="1">
        <f>BF190-BF191</f>
        <v>1.36956</v>
      </c>
      <c r="BH192" s="1">
        <f>BH190-BH191</f>
        <v>0.43956</v>
      </c>
      <c r="BJ192" s="1">
        <f>BJ190</f>
        <v>4.38</v>
      </c>
      <c r="BL192" s="1">
        <f>BL190</f>
        <v>2.39</v>
      </c>
      <c r="BN192" s="1">
        <f>BN190-BN191</f>
        <v>7.17956</v>
      </c>
      <c r="BP192" s="1">
        <f>BP190-BP191</f>
        <v>2.09956</v>
      </c>
      <c r="BQ192" s="1">
        <v>24</v>
      </c>
      <c r="BR192" s="1">
        <v>1.11</v>
      </c>
      <c r="BT192" s="1">
        <f>BR200</f>
        <v>9.61</v>
      </c>
      <c r="BU192" s="1">
        <v>8</v>
      </c>
      <c r="BV192" s="1">
        <v>0.24</v>
      </c>
      <c r="BX192" s="1">
        <f>BV200</f>
        <v>2.94</v>
      </c>
      <c r="BY192" s="1">
        <v>27</v>
      </c>
      <c r="BZ192" s="1">
        <v>26</v>
      </c>
      <c r="CA192" s="1">
        <f>CA190-CA191</f>
        <v>25.54956</v>
      </c>
      <c r="CC192" s="1">
        <v>12</v>
      </c>
      <c r="CD192" s="1">
        <v>12</v>
      </c>
      <c r="CE192" s="1">
        <f>CE190-CE191</f>
        <v>10.71956</v>
      </c>
      <c r="CG192" s="3"/>
      <c r="CI192" s="1">
        <f t="shared" ref="CI192:CM192" si="517">CI190-CI191</f>
        <v>1.31956</v>
      </c>
      <c r="CK192" s="1">
        <f t="shared" si="517"/>
        <v>0.38956</v>
      </c>
      <c r="CM192" s="1">
        <f t="shared" si="517"/>
        <v>4.04956</v>
      </c>
      <c r="CO192" s="1">
        <f t="shared" ref="CO192:CS192" si="518">CO190-CO191</f>
        <v>1.71956</v>
      </c>
      <c r="CQ192" s="1">
        <f t="shared" si="518"/>
        <v>7.08956</v>
      </c>
      <c r="CS192" s="1">
        <f t="shared" si="518"/>
        <v>2.08956</v>
      </c>
    </row>
    <row r="193" s="1" customFormat="1" spans="1:85">
      <c r="A193" s="3"/>
      <c r="O193" s="1">
        <v>25</v>
      </c>
      <c r="P193" s="1">
        <v>0.93</v>
      </c>
      <c r="S193" s="1">
        <v>5</v>
      </c>
      <c r="T193" s="1">
        <v>0.19</v>
      </c>
      <c r="W193" s="1">
        <v>23</v>
      </c>
      <c r="X193" s="1">
        <v>27</v>
      </c>
      <c r="AA193" s="1">
        <v>9</v>
      </c>
      <c r="AB193" s="1">
        <v>8</v>
      </c>
      <c r="AE193" s="3"/>
      <c r="BC193" s="3"/>
      <c r="BQ193" s="1">
        <v>20</v>
      </c>
      <c r="BR193" s="1">
        <v>0.88</v>
      </c>
      <c r="BU193" s="1">
        <v>6</v>
      </c>
      <c r="BV193" s="1">
        <v>0.17</v>
      </c>
      <c r="BY193" s="1">
        <v>24</v>
      </c>
      <c r="BZ193" s="1">
        <v>26</v>
      </c>
      <c r="CC193" s="1">
        <v>12</v>
      </c>
      <c r="CD193" s="1">
        <v>12</v>
      </c>
      <c r="CG193" s="3"/>
    </row>
    <row r="194" s="1" customFormat="1" spans="1:85">
      <c r="A194" s="3"/>
      <c r="O194" s="1">
        <v>31</v>
      </c>
      <c r="P194" s="1">
        <v>1.31</v>
      </c>
      <c r="S194" s="1">
        <v>9</v>
      </c>
      <c r="T194" s="1">
        <v>0.3</v>
      </c>
      <c r="W194" s="1">
        <v>27</v>
      </c>
      <c r="X194" s="1">
        <v>22</v>
      </c>
      <c r="AA194" s="1">
        <v>10</v>
      </c>
      <c r="AB194" s="1">
        <v>11</v>
      </c>
      <c r="AE194" s="3"/>
      <c r="BC194" s="3"/>
      <c r="BQ194" s="1">
        <v>22</v>
      </c>
      <c r="BR194" s="1">
        <v>0.96</v>
      </c>
      <c r="BU194" s="1">
        <v>10</v>
      </c>
      <c r="BV194" s="1">
        <v>0.45</v>
      </c>
      <c r="BY194" s="1">
        <v>22</v>
      </c>
      <c r="BZ194" s="1">
        <v>26</v>
      </c>
      <c r="CC194" s="1">
        <v>13</v>
      </c>
      <c r="CD194" s="1">
        <v>12</v>
      </c>
      <c r="CG194" s="3"/>
    </row>
    <row r="195" s="1" customFormat="1" spans="1:106">
      <c r="A195" s="3"/>
      <c r="O195" s="1">
        <v>29</v>
      </c>
      <c r="P195" s="1">
        <v>1.21</v>
      </c>
      <c r="S195" s="1">
        <v>8</v>
      </c>
      <c r="T195" s="1">
        <v>0.26</v>
      </c>
      <c r="W195" s="1">
        <v>25</v>
      </c>
      <c r="X195" s="1">
        <v>24</v>
      </c>
      <c r="AA195" s="1">
        <v>9</v>
      </c>
      <c r="AB195" s="1">
        <v>9</v>
      </c>
      <c r="AD195" s="1">
        <f>Y197*Z197+AC197*AD197</f>
        <v>1.489456</v>
      </c>
      <c r="AE195" s="3"/>
      <c r="AZ195" s="1">
        <f>AV197*AW197+AY197*AZ197</f>
        <v>1.4825</v>
      </c>
      <c r="BC195" s="3"/>
      <c r="BQ195" s="1">
        <v>22</v>
      </c>
      <c r="BR195" s="1">
        <v>0.87</v>
      </c>
      <c r="BU195" s="1">
        <v>5</v>
      </c>
      <c r="BV195" s="1">
        <v>0.15</v>
      </c>
      <c r="BY195" s="1">
        <v>28</v>
      </c>
      <c r="BZ195" s="1">
        <v>24</v>
      </c>
      <c r="CC195" s="1">
        <v>13</v>
      </c>
      <c r="CD195" s="1">
        <v>13</v>
      </c>
      <c r="CF195" s="1">
        <f>CA197*CB197+CE197*CF197</f>
        <v>1.813456</v>
      </c>
      <c r="CG195" s="3"/>
      <c r="DB195" s="1">
        <f>CX197*CY197+DA197*DB197</f>
        <v>1.7485</v>
      </c>
    </row>
    <row r="196" s="1" customFormat="1" spans="1:85">
      <c r="A196" s="3"/>
      <c r="O196" s="1">
        <v>22</v>
      </c>
      <c r="P196" s="1">
        <v>0.79</v>
      </c>
      <c r="S196" s="1">
        <v>4</v>
      </c>
      <c r="T196" s="1">
        <v>0.13</v>
      </c>
      <c r="W196" s="1">
        <v>21</v>
      </c>
      <c r="X196" s="1">
        <v>19</v>
      </c>
      <c r="AA196" s="1">
        <v>8</v>
      </c>
      <c r="AB196" s="1">
        <v>10</v>
      </c>
      <c r="AE196" s="3"/>
      <c r="BC196" s="3"/>
      <c r="BQ196" s="1">
        <v>24</v>
      </c>
      <c r="BR196" s="1">
        <v>0.84</v>
      </c>
      <c r="BU196" s="1">
        <v>6</v>
      </c>
      <c r="BV196" s="1">
        <v>0.17</v>
      </c>
      <c r="BY196" s="1">
        <v>24</v>
      </c>
      <c r="BZ196" s="1">
        <v>27</v>
      </c>
      <c r="CC196" s="1">
        <v>12</v>
      </c>
      <c r="CD196" s="1">
        <v>11</v>
      </c>
      <c r="CG196" s="3"/>
    </row>
    <row r="197" s="1" customFormat="1" spans="1:106">
      <c r="A197" s="3"/>
      <c r="C197" s="1">
        <f t="shared" ref="C197:G197" si="519">C190</f>
        <v>241</v>
      </c>
      <c r="D197" s="1">
        <f t="shared" ref="D197:H197" si="520">D192/C190</f>
        <v>0.00854589211618257</v>
      </c>
      <c r="E197" s="1">
        <f t="shared" si="519"/>
        <v>119</v>
      </c>
      <c r="F197" s="1">
        <f t="shared" si="520"/>
        <v>0.00571058823529412</v>
      </c>
      <c r="G197" s="1">
        <f t="shared" si="519"/>
        <v>192</v>
      </c>
      <c r="H197" s="1">
        <f t="shared" si="520"/>
        <v>0.0174479166666667</v>
      </c>
      <c r="I197" s="1">
        <f t="shared" ref="I197:M197" si="521">I190</f>
        <v>133</v>
      </c>
      <c r="J197" s="1">
        <f t="shared" ref="J197:N197" si="522">J192/I190</f>
        <v>0.0143609022556391</v>
      </c>
      <c r="K197" s="1">
        <f t="shared" si="521"/>
        <v>218</v>
      </c>
      <c r="L197" s="1">
        <f t="shared" si="522"/>
        <v>0.029768623853211</v>
      </c>
      <c r="M197" s="1">
        <f t="shared" si="521"/>
        <v>61</v>
      </c>
      <c r="N197" s="1">
        <f t="shared" si="522"/>
        <v>0.0249108196721311</v>
      </c>
      <c r="O197" s="1">
        <v>24</v>
      </c>
      <c r="P197" s="1">
        <v>0.88</v>
      </c>
      <c r="Q197" s="1">
        <f>O200</f>
        <v>258</v>
      </c>
      <c r="R197" s="1">
        <f>R192/R191</f>
        <v>0.0393798449612403</v>
      </c>
      <c r="S197" s="1">
        <v>3</v>
      </c>
      <c r="T197" s="1">
        <v>0.1</v>
      </c>
      <c r="U197" s="1">
        <f>S200</f>
        <v>55</v>
      </c>
      <c r="V197" s="1">
        <f>V192/V191</f>
        <v>0.0332727272727273</v>
      </c>
      <c r="W197" s="1">
        <v>28</v>
      </c>
      <c r="X197" s="1">
        <v>31</v>
      </c>
      <c r="Y197" s="1">
        <f>X200/20</f>
        <v>24.2</v>
      </c>
      <c r="Z197" s="1">
        <f>Y192/X200</f>
        <v>0.0463420661157025</v>
      </c>
      <c r="AA197" s="1">
        <v>9</v>
      </c>
      <c r="AB197" s="1">
        <v>10</v>
      </c>
      <c r="AC197" s="1">
        <f>AB200/20</f>
        <v>9.75</v>
      </c>
      <c r="AD197" s="1">
        <f>AC192/AB200</f>
        <v>0.0377413333333333</v>
      </c>
      <c r="AE197" s="3"/>
      <c r="AF197" s="1">
        <f t="shared" ref="AF197:AJ197" si="523">AF190</f>
        <v>208</v>
      </c>
      <c r="AG197" s="1">
        <f t="shared" ref="AG197:AK197" si="524">AG192/AF190</f>
        <v>0.00836326923076923</v>
      </c>
      <c r="AH197" s="1">
        <f t="shared" si="523"/>
        <v>107</v>
      </c>
      <c r="AI197" s="1">
        <f t="shared" si="524"/>
        <v>0.00560336448598131</v>
      </c>
      <c r="AJ197" s="1">
        <f t="shared" si="523"/>
        <v>210</v>
      </c>
      <c r="AK197" s="1">
        <f t="shared" si="524"/>
        <v>0.0173312380952381</v>
      </c>
      <c r="AL197" s="1">
        <f t="shared" ref="AL197:AP197" si="525">AL190</f>
        <v>107</v>
      </c>
      <c r="AM197" s="1">
        <f t="shared" ref="AM197:AQ197" si="526">AM192/AL190</f>
        <v>0.0142014953271028</v>
      </c>
      <c r="AN197" s="1">
        <f t="shared" si="525"/>
        <v>241</v>
      </c>
      <c r="AO197" s="1">
        <f t="shared" si="526"/>
        <v>0.02966622406639</v>
      </c>
      <c r="AP197" s="1">
        <f t="shared" si="525"/>
        <v>81</v>
      </c>
      <c r="AQ197" s="1">
        <f t="shared" si="526"/>
        <v>0.0248093827160494</v>
      </c>
      <c r="AR197" s="1">
        <f>AR190</f>
        <v>239</v>
      </c>
      <c r="AS197" s="1">
        <f t="shared" ref="AS197:AW197" si="527">AS190/AR190</f>
        <v>0.0392468619246862</v>
      </c>
      <c r="AT197" s="1">
        <f>AT190</f>
        <v>79</v>
      </c>
      <c r="AU197" s="1">
        <f t="shared" si="527"/>
        <v>0.0331645569620253</v>
      </c>
      <c r="AV197" s="1">
        <f>AV190/20</f>
        <v>24.1</v>
      </c>
      <c r="AW197" s="1">
        <f t="shared" si="527"/>
        <v>0.0462240663900415</v>
      </c>
      <c r="AY197" s="1">
        <f>AY190/20</f>
        <v>9.8</v>
      </c>
      <c r="AZ197" s="1">
        <f>AZ190/AY190</f>
        <v>0.0376020408163265</v>
      </c>
      <c r="BC197" s="3"/>
      <c r="BE197" s="1">
        <f t="shared" ref="BE197:BI197" si="528">BE190</f>
        <v>179</v>
      </c>
      <c r="BF197" s="1">
        <f t="shared" ref="BF197:BJ197" si="529">BF192/BE190</f>
        <v>0.00765117318435754</v>
      </c>
      <c r="BG197" s="1">
        <f t="shared" si="528"/>
        <v>93</v>
      </c>
      <c r="BH197" s="1">
        <f t="shared" si="529"/>
        <v>0.00472645161290323</v>
      </c>
      <c r="BI197" s="1">
        <f t="shared" si="528"/>
        <v>244</v>
      </c>
      <c r="BJ197" s="1">
        <f t="shared" si="529"/>
        <v>0.0179508196721311</v>
      </c>
      <c r="BK197" s="1">
        <f t="shared" ref="BK197:BO197" si="530">BK190</f>
        <v>172</v>
      </c>
      <c r="BL197" s="1">
        <f t="shared" ref="BL197:BP197" si="531">BL192/BK190</f>
        <v>0.0138953488372093</v>
      </c>
      <c r="BM197" s="1">
        <f t="shared" si="530"/>
        <v>238</v>
      </c>
      <c r="BN197" s="1">
        <f t="shared" si="531"/>
        <v>0.030166218487395</v>
      </c>
      <c r="BO197" s="1">
        <f t="shared" si="530"/>
        <v>82</v>
      </c>
      <c r="BP197" s="1">
        <f t="shared" si="531"/>
        <v>0.0256043902439024</v>
      </c>
      <c r="BQ197" s="1">
        <v>20</v>
      </c>
      <c r="BR197" s="1">
        <v>0.86</v>
      </c>
      <c r="BS197" s="1">
        <f>BQ200</f>
        <v>230</v>
      </c>
      <c r="BT197" s="1">
        <f>BT192/BT191</f>
        <v>0.0417826086956522</v>
      </c>
      <c r="BU197" s="1">
        <v>8</v>
      </c>
      <c r="BV197" s="1">
        <v>0.34</v>
      </c>
      <c r="BW197" s="1">
        <f>BU200</f>
        <v>85</v>
      </c>
      <c r="BX197" s="1">
        <f>BX192/BX191</f>
        <v>0.0345882352941176</v>
      </c>
      <c r="BY197" s="1">
        <v>25</v>
      </c>
      <c r="BZ197" s="1">
        <v>26</v>
      </c>
      <c r="CA197" s="1">
        <f>BZ200/20</f>
        <v>25.7</v>
      </c>
      <c r="CB197" s="1">
        <f>CA192/BZ200</f>
        <v>0.0497073151750973</v>
      </c>
      <c r="CC197" s="1">
        <v>12</v>
      </c>
      <c r="CD197" s="1">
        <v>12</v>
      </c>
      <c r="CE197" s="1">
        <f>CD200/20</f>
        <v>12.65</v>
      </c>
      <c r="CF197" s="1">
        <f>CE192/CD200</f>
        <v>0.0423698023715415</v>
      </c>
      <c r="CG197" s="3"/>
      <c r="CH197" s="1">
        <f t="shared" ref="CH197:CL197" si="532">CH190</f>
        <v>175</v>
      </c>
      <c r="CI197" s="1">
        <f t="shared" ref="CI197:CM197" si="533">CI192/CH190</f>
        <v>0.00754034285714286</v>
      </c>
      <c r="CJ197" s="1">
        <f t="shared" si="532"/>
        <v>84</v>
      </c>
      <c r="CK197" s="1">
        <f t="shared" si="533"/>
        <v>0.00463761904761905</v>
      </c>
      <c r="CL197" s="1">
        <f t="shared" si="532"/>
        <v>227</v>
      </c>
      <c r="CM197" s="1">
        <f t="shared" si="533"/>
        <v>0.0178394713656388</v>
      </c>
      <c r="CN197" s="1">
        <f t="shared" ref="CN197:CR197" si="534">CN190</f>
        <v>125</v>
      </c>
      <c r="CO197" s="1">
        <f t="shared" ref="CO197:CS197" si="535">CO192/CN190</f>
        <v>0.01375648</v>
      </c>
      <c r="CP197" s="1">
        <f t="shared" si="534"/>
        <v>236</v>
      </c>
      <c r="CQ197" s="1">
        <f t="shared" si="535"/>
        <v>0.0300405084745763</v>
      </c>
      <c r="CR197" s="1">
        <f t="shared" si="534"/>
        <v>82</v>
      </c>
      <c r="CS197" s="1">
        <f t="shared" si="535"/>
        <v>0.0254824390243902</v>
      </c>
      <c r="CT197" s="1">
        <f>CT190</f>
        <v>220</v>
      </c>
      <c r="CU197" s="1">
        <f t="shared" ref="CU197:CY197" si="536">CU190/CT190</f>
        <v>0.0416363636363636</v>
      </c>
      <c r="CV197" s="1">
        <f>CV190</f>
        <v>83</v>
      </c>
      <c r="CW197" s="1">
        <f t="shared" si="536"/>
        <v>0.0344578313253012</v>
      </c>
      <c r="CX197" s="1">
        <f>CX190/20</f>
        <v>24.95</v>
      </c>
      <c r="CY197" s="1">
        <f t="shared" si="536"/>
        <v>0.0495791583166333</v>
      </c>
      <c r="DA197" s="1">
        <f>DA190/20</f>
        <v>12.1</v>
      </c>
      <c r="DB197" s="1">
        <f>DB190/DA190</f>
        <v>0.0422727272727273</v>
      </c>
    </row>
    <row r="198" s="1" customFormat="1" spans="1:106">
      <c r="A198" s="3"/>
      <c r="O198" s="1">
        <v>29</v>
      </c>
      <c r="P198" s="1">
        <v>1.22</v>
      </c>
      <c r="S198" s="1">
        <v>8</v>
      </c>
      <c r="T198" s="1">
        <v>0.28</v>
      </c>
      <c r="W198" s="1">
        <v>21</v>
      </c>
      <c r="X198" s="1">
        <v>26</v>
      </c>
      <c r="AA198" s="1">
        <v>9</v>
      </c>
      <c r="AB198" s="1">
        <v>9</v>
      </c>
      <c r="AE198" s="3"/>
      <c r="BC198" s="3"/>
      <c r="BN198" s="1">
        <f>BN197-BJ197</f>
        <v>0.0122153988152638</v>
      </c>
      <c r="BP198" s="1">
        <f>BP197-BL197</f>
        <v>0.0117090414066931</v>
      </c>
      <c r="BQ198" s="1">
        <v>21</v>
      </c>
      <c r="BR198" s="1">
        <v>0.77</v>
      </c>
      <c r="BT198" s="1">
        <f>BT197-BN197</f>
        <v>0.0116163902082572</v>
      </c>
      <c r="BU198" s="1">
        <v>6</v>
      </c>
      <c r="BV198" s="1">
        <v>0.18</v>
      </c>
      <c r="BX198" s="1">
        <f>BX197-BP197</f>
        <v>0.0089838450502152</v>
      </c>
      <c r="BY198" s="1">
        <v>25</v>
      </c>
      <c r="BZ198" s="1">
        <v>24</v>
      </c>
      <c r="CB198" s="1">
        <f>CB197-BT197</f>
        <v>0.0079247064794451</v>
      </c>
      <c r="CC198" s="1">
        <v>14</v>
      </c>
      <c r="CD198" s="1">
        <v>14</v>
      </c>
      <c r="CF198" s="1">
        <f>CF197-BX197</f>
        <v>0.00778156707742385</v>
      </c>
      <c r="CG198" s="3"/>
      <c r="CI198" s="1">
        <f>CI197-0</f>
        <v>0.00754034285714286</v>
      </c>
      <c r="CK198" s="1">
        <f>CK197-0</f>
        <v>0.00463761904761905</v>
      </c>
      <c r="CM198" s="1">
        <f t="shared" ref="CM198:CQ198" si="537">CM197-CI197</f>
        <v>0.0102991285084959</v>
      </c>
      <c r="CO198" s="1">
        <f t="shared" si="537"/>
        <v>0.00911886095238095</v>
      </c>
      <c r="CQ198" s="1">
        <f t="shared" si="537"/>
        <v>0.0122010371089375</v>
      </c>
      <c r="CS198" s="1">
        <f t="shared" ref="CS198:CW198" si="538">CS197-CO197</f>
        <v>0.0117259590243902</v>
      </c>
      <c r="CU198" s="1">
        <f t="shared" si="538"/>
        <v>0.0115958551617874</v>
      </c>
      <c r="CW198" s="1">
        <f t="shared" si="538"/>
        <v>0.00897539230091096</v>
      </c>
      <c r="CY198" s="1">
        <f>CY197-CU197</f>
        <v>0.00794279468026963</v>
      </c>
      <c r="DB198" s="1">
        <f>DB197-CW197</f>
        <v>0.00781489594742607</v>
      </c>
    </row>
    <row r="199" s="1" customFormat="1" spans="1:85">
      <c r="A199" s="3"/>
      <c r="O199" s="1">
        <v>25</v>
      </c>
      <c r="P199" s="1">
        <v>1.01</v>
      </c>
      <c r="S199" s="1">
        <v>2</v>
      </c>
      <c r="T199" s="1">
        <v>0.03</v>
      </c>
      <c r="W199" s="1">
        <v>20</v>
      </c>
      <c r="X199" s="1">
        <v>19</v>
      </c>
      <c r="AA199" s="1">
        <v>12</v>
      </c>
      <c r="AB199" s="1">
        <v>9</v>
      </c>
      <c r="AE199" s="3"/>
      <c r="BC199" s="3"/>
      <c r="BQ199" s="1">
        <v>22</v>
      </c>
      <c r="BR199" s="1">
        <v>0.92</v>
      </c>
      <c r="BU199" s="1">
        <v>8</v>
      </c>
      <c r="BV199" s="1">
        <v>0.35</v>
      </c>
      <c r="BY199" s="1">
        <v>20</v>
      </c>
      <c r="BZ199" s="1">
        <v>38</v>
      </c>
      <c r="CC199" s="1">
        <v>16</v>
      </c>
      <c r="CD199" s="1">
        <v>13</v>
      </c>
      <c r="CG199" s="3"/>
    </row>
    <row r="200" s="1" customFormat="1" spans="1:106">
      <c r="A200" s="4" t="s">
        <v>11</v>
      </c>
      <c r="D200" s="4">
        <f t="shared" ref="D200:H200" si="539">AVERAGE(D175,D186,D197)</f>
        <v>0.00862560122693614</v>
      </c>
      <c r="E200" s="4"/>
      <c r="F200" s="4">
        <f t="shared" si="539"/>
        <v>0.00575398540022069</v>
      </c>
      <c r="G200" s="4"/>
      <c r="H200" s="4">
        <f t="shared" si="539"/>
        <v>0.0175528561649885</v>
      </c>
      <c r="I200" s="4"/>
      <c r="J200" s="4">
        <f t="shared" ref="J200:N200" si="540">AVERAGE(J175,J186,J197)</f>
        <v>0.0144190250608804</v>
      </c>
      <c r="K200" s="4"/>
      <c r="L200" s="4">
        <f t="shared" si="540"/>
        <v>0.0296009186611359</v>
      </c>
      <c r="M200" s="4"/>
      <c r="N200" s="4">
        <f t="shared" si="540"/>
        <v>0.0249529394532651</v>
      </c>
      <c r="O200" s="4">
        <f t="shared" ref="O200:T200" si="541">SUM(O190:O199)</f>
        <v>258</v>
      </c>
      <c r="P200" s="4">
        <f t="shared" si="541"/>
        <v>10.16</v>
      </c>
      <c r="Q200" s="4"/>
      <c r="R200" s="4">
        <f>AVERAGE(R175,R186,R197)</f>
        <v>0.0393312366862011</v>
      </c>
      <c r="S200" s="4">
        <f t="shared" si="541"/>
        <v>55</v>
      </c>
      <c r="T200" s="4">
        <f t="shared" si="541"/>
        <v>1.83</v>
      </c>
      <c r="U200" s="4"/>
      <c r="V200" s="4">
        <f t="shared" ref="V200:Z200" si="542">AVERAGE(V175,V186,V197)</f>
        <v>0.0335755293043429</v>
      </c>
      <c r="W200" s="4"/>
      <c r="X200" s="4">
        <f>SUM(W190:X199)</f>
        <v>484</v>
      </c>
      <c r="Y200" s="4">
        <f t="shared" si="542"/>
        <v>23.8833333333333</v>
      </c>
      <c r="Z200" s="4">
        <f t="shared" si="542"/>
        <v>0.0463576208612469</v>
      </c>
      <c r="AA200" s="4"/>
      <c r="AB200" s="4">
        <f>SUM(AA190:AB199)</f>
        <v>195</v>
      </c>
      <c r="AC200" s="4">
        <f t="shared" ref="AC200:AG200" si="543">AVERAGE(AC175,AC186,AC197)</f>
        <v>9.91666666666667</v>
      </c>
      <c r="AD200" s="4">
        <f t="shared" si="543"/>
        <v>0.0382802869405068</v>
      </c>
      <c r="AE200" s="4"/>
      <c r="AG200" s="4">
        <f t="shared" si="543"/>
        <v>0.00841332303096015</v>
      </c>
      <c r="AH200" s="4"/>
      <c r="AI200" s="4">
        <f t="shared" ref="AI200:AM200" si="544">AVERAGE(AI175,AI186,AI197)</f>
        <v>0.005689377027425</v>
      </c>
      <c r="AJ200" s="4"/>
      <c r="AK200" s="4">
        <f t="shared" si="544"/>
        <v>0.0174268401306296</v>
      </c>
      <c r="AL200" s="4"/>
      <c r="AM200" s="4">
        <f t="shared" si="544"/>
        <v>0.0143070497585462</v>
      </c>
      <c r="AN200" s="4"/>
      <c r="AO200" s="4">
        <f t="shared" ref="AO200:AS200" si="545">AVERAGE(AO175,AO186,AO197)</f>
        <v>0.0294954219076156</v>
      </c>
      <c r="AP200" s="4"/>
      <c r="AQ200" s="4">
        <f t="shared" si="545"/>
        <v>0.0248213944539773</v>
      </c>
      <c r="AR200" s="4"/>
      <c r="AS200" s="4">
        <f t="shared" si="545"/>
        <v>0.0392084379206807</v>
      </c>
      <c r="AT200" s="4"/>
      <c r="AU200" s="4">
        <f t="shared" ref="AU200:AW200" si="546">AVERAGE(AU175,AU186,AU197)</f>
        <v>0.0334861854626026</v>
      </c>
      <c r="AV200" s="4">
        <f t="shared" si="546"/>
        <v>23.5833333333333</v>
      </c>
      <c r="AW200" s="4">
        <f t="shared" si="546"/>
        <v>0.0462345085403268</v>
      </c>
      <c r="AX200" s="4"/>
      <c r="AY200" s="4">
        <f>AVERAGE(AY175,AY186,AY197)</f>
        <v>9.56666666666667</v>
      </c>
      <c r="AZ200" s="4">
        <f>AVERAGE(AZ175,AZ186,AZ197)</f>
        <v>0.0381517801740284</v>
      </c>
      <c r="BC200" s="4" t="s">
        <v>11</v>
      </c>
      <c r="BF200" s="4">
        <f t="shared" ref="BF200:BJ200" si="547">AVERAGE(BF175,BF186,BF197)</f>
        <v>0.00770982327305755</v>
      </c>
      <c r="BG200" s="4"/>
      <c r="BH200" s="4">
        <f t="shared" si="547"/>
        <v>0.00470656174371228</v>
      </c>
      <c r="BI200" s="4"/>
      <c r="BJ200" s="4">
        <f t="shared" si="547"/>
        <v>0.0179548654715707</v>
      </c>
      <c r="BK200" s="4"/>
      <c r="BL200" s="4">
        <f t="shared" ref="BL200:BP200" si="548">AVERAGE(BL175,BL186,BL197)</f>
        <v>0.0138860034025388</v>
      </c>
      <c r="BM200" s="4"/>
      <c r="BN200" s="4">
        <f t="shared" si="548"/>
        <v>0.0301680550096593</v>
      </c>
      <c r="BO200" s="4"/>
      <c r="BP200" s="4">
        <f t="shared" si="548"/>
        <v>0.0255847669860627</v>
      </c>
      <c r="BQ200" s="4">
        <f t="shared" ref="BQ200:BV200" si="549">SUM(BQ190:BQ199)</f>
        <v>230</v>
      </c>
      <c r="BR200" s="4">
        <f t="shared" si="549"/>
        <v>9.61</v>
      </c>
      <c r="BS200" s="4"/>
      <c r="BT200" s="4">
        <f>AVERAGE(BT175,BT186,BT197)</f>
        <v>0.0418954348455416</v>
      </c>
      <c r="BU200" s="4">
        <f t="shared" si="549"/>
        <v>85</v>
      </c>
      <c r="BV200" s="4">
        <f t="shared" si="549"/>
        <v>2.94</v>
      </c>
      <c r="BW200" s="4"/>
      <c r="BX200" s="4">
        <f t="shared" ref="BX200:CB200" si="550">AVERAGE(BX175,BX186,BX197)</f>
        <v>0.0345430964052288</v>
      </c>
      <c r="BY200" s="4"/>
      <c r="BZ200" s="4">
        <f>SUM(BY190:BZ199)</f>
        <v>514</v>
      </c>
      <c r="CA200" s="4">
        <f t="shared" si="550"/>
        <v>25.7833333333333</v>
      </c>
      <c r="CB200" s="4">
        <f t="shared" si="550"/>
        <v>0.0497213336283663</v>
      </c>
      <c r="CC200" s="4"/>
      <c r="CD200" s="4">
        <f>SUM(CC190:CD199)</f>
        <v>253</v>
      </c>
      <c r="CE200" s="4">
        <f t="shared" ref="CE200:CI200" si="551">AVERAGE(CE175,CE186,CE197)</f>
        <v>12.7166666666667</v>
      </c>
      <c r="CF200" s="4">
        <f t="shared" si="551"/>
        <v>0.0421611095902349</v>
      </c>
      <c r="CG200" s="4"/>
      <c r="CH200" s="4"/>
      <c r="CI200" s="4">
        <f t="shared" si="551"/>
        <v>0.0075994931877347</v>
      </c>
      <c r="CJ200" s="4"/>
      <c r="CK200" s="4">
        <f t="shared" ref="CK200:CO200" si="552">AVERAGE(CK175,CK186,CK197)</f>
        <v>0.00459170506912442</v>
      </c>
      <c r="CL200" s="4"/>
      <c r="CM200" s="4">
        <f t="shared" si="552"/>
        <v>0.0178465550282345</v>
      </c>
      <c r="CN200" s="4"/>
      <c r="CO200" s="4">
        <f t="shared" si="552"/>
        <v>0.0137859438695349</v>
      </c>
      <c r="CP200" s="4"/>
      <c r="CQ200" s="4">
        <f t="shared" ref="CQ200:CU200" si="553">AVERAGE(CQ175,CQ186,CQ197)</f>
        <v>0.0300415586251524</v>
      </c>
      <c r="CR200" s="4"/>
      <c r="CS200" s="4">
        <f t="shared" si="553"/>
        <v>0.0254380173092053</v>
      </c>
      <c r="CT200" s="4"/>
      <c r="CU200" s="4">
        <f t="shared" si="553"/>
        <v>0.0417634314156053</v>
      </c>
      <c r="CV200" s="4"/>
      <c r="CW200" s="4">
        <f t="shared" ref="CW200:CY200" si="554">AVERAGE(CW175,CW186,CW197)</f>
        <v>0.0344219403386743</v>
      </c>
      <c r="CX200" s="4">
        <f t="shared" si="554"/>
        <v>25.15</v>
      </c>
      <c r="CY200" s="4">
        <f t="shared" si="554"/>
        <v>0.0495958405711466</v>
      </c>
      <c r="CZ200" s="4"/>
      <c r="DA200" s="4">
        <f>AVERAGE(DA175,DA186,DA197)</f>
        <v>11.95</v>
      </c>
      <c r="DB200" s="4">
        <f>AVERAGE(DB175,DB186,DB197)</f>
        <v>0.0420486780434656</v>
      </c>
    </row>
    <row r="201" s="1" customFormat="1" spans="1:106">
      <c r="A201" s="3" t="s">
        <v>46</v>
      </c>
      <c r="B201" s="1">
        <v>55</v>
      </c>
      <c r="C201" s="1">
        <v>177</v>
      </c>
      <c r="D201" s="1">
        <v>2.49</v>
      </c>
      <c r="E201" s="1">
        <v>88</v>
      </c>
      <c r="F201" s="1">
        <v>1.54</v>
      </c>
      <c r="G201" s="1">
        <v>205</v>
      </c>
      <c r="H201" s="1">
        <v>3.44</v>
      </c>
      <c r="I201" s="1">
        <v>87</v>
      </c>
      <c r="J201" s="1">
        <v>1.05</v>
      </c>
      <c r="K201" s="1">
        <v>234</v>
      </c>
      <c r="L201" s="1">
        <v>7.71</v>
      </c>
      <c r="M201" s="1">
        <v>101</v>
      </c>
      <c r="N201" s="1">
        <v>3.43</v>
      </c>
      <c r="O201" s="1">
        <v>27</v>
      </c>
      <c r="P201" s="1">
        <v>1.02</v>
      </c>
      <c r="S201" s="1">
        <v>16</v>
      </c>
      <c r="T201" s="1">
        <v>0.52</v>
      </c>
      <c r="W201" s="1">
        <v>18</v>
      </c>
      <c r="X201" s="1">
        <v>24</v>
      </c>
      <c r="Y201" s="1">
        <v>21.88</v>
      </c>
      <c r="AA201" s="1">
        <v>7</v>
      </c>
      <c r="AB201" s="1">
        <v>9</v>
      </c>
      <c r="AC201" s="1">
        <v>7.82</v>
      </c>
      <c r="AE201" s="3"/>
      <c r="AF201" s="1">
        <v>192</v>
      </c>
      <c r="AG201" s="1">
        <v>2.55</v>
      </c>
      <c r="AH201" s="1">
        <v>99</v>
      </c>
      <c r="AI201" s="1">
        <v>1.58</v>
      </c>
      <c r="AJ201" s="1">
        <v>258</v>
      </c>
      <c r="AK201" s="1">
        <v>5.4</v>
      </c>
      <c r="AL201" s="1">
        <v>99</v>
      </c>
      <c r="AM201" s="1">
        <v>2.28</v>
      </c>
      <c r="AN201" s="1">
        <v>228</v>
      </c>
      <c r="AO201" s="1">
        <v>7.51</v>
      </c>
      <c r="AP201" s="1">
        <v>98</v>
      </c>
      <c r="AQ201" s="1">
        <v>3.35</v>
      </c>
      <c r="AR201" s="1">
        <v>209</v>
      </c>
      <c r="AS201" s="1">
        <v>7.74</v>
      </c>
      <c r="AT201" s="1">
        <v>82</v>
      </c>
      <c r="AU201" s="1">
        <v>2.56</v>
      </c>
      <c r="AV201" s="1">
        <v>441</v>
      </c>
      <c r="AW201" s="1">
        <v>20.45</v>
      </c>
      <c r="AY201" s="1">
        <v>173</v>
      </c>
      <c r="AZ201" s="1">
        <v>6.55</v>
      </c>
      <c r="BC201" s="3" t="s">
        <v>47</v>
      </c>
      <c r="BD201" s="1">
        <v>124</v>
      </c>
      <c r="BE201" s="1">
        <v>202</v>
      </c>
      <c r="BF201" s="1">
        <v>2.58</v>
      </c>
      <c r="BG201" s="1">
        <v>87</v>
      </c>
      <c r="BH201" s="1">
        <v>1.48</v>
      </c>
      <c r="BI201" s="1">
        <v>221</v>
      </c>
      <c r="BJ201" s="1">
        <v>3.96</v>
      </c>
      <c r="BK201" s="1">
        <v>102</v>
      </c>
      <c r="BL201" s="1">
        <v>1.41</v>
      </c>
      <c r="BM201" s="1">
        <v>271</v>
      </c>
      <c r="BN201" s="1">
        <v>9.21</v>
      </c>
      <c r="BO201" s="1">
        <v>127</v>
      </c>
      <c r="BP201" s="1">
        <v>4.3</v>
      </c>
      <c r="BQ201" s="1">
        <v>31</v>
      </c>
      <c r="BR201" s="1">
        <v>1.22</v>
      </c>
      <c r="BU201" s="1">
        <v>17</v>
      </c>
      <c r="BV201" s="1">
        <v>0.57</v>
      </c>
      <c r="BY201" s="1">
        <v>24</v>
      </c>
      <c r="BZ201" s="1">
        <v>23</v>
      </c>
      <c r="CA201" s="1">
        <v>25.7</v>
      </c>
      <c r="CC201" s="1">
        <v>12</v>
      </c>
      <c r="CD201" s="1">
        <v>15</v>
      </c>
      <c r="CE201" s="1">
        <v>11.26</v>
      </c>
      <c r="CG201" s="3"/>
      <c r="CH201" s="1">
        <v>176</v>
      </c>
      <c r="CI201" s="1">
        <v>2.37</v>
      </c>
      <c r="CJ201" s="1">
        <v>91</v>
      </c>
      <c r="CK201" s="1">
        <v>1.49</v>
      </c>
      <c r="CL201" s="1">
        <v>218</v>
      </c>
      <c r="CM201" s="1">
        <v>4.98</v>
      </c>
      <c r="CN201" s="1">
        <v>117</v>
      </c>
      <c r="CO201" s="1">
        <v>2.7</v>
      </c>
      <c r="CP201" s="1">
        <v>231</v>
      </c>
      <c r="CQ201" s="1">
        <v>7.98</v>
      </c>
      <c r="CR201" s="1">
        <v>124</v>
      </c>
      <c r="CS201" s="1">
        <v>4.21</v>
      </c>
      <c r="CT201" s="1">
        <v>238</v>
      </c>
      <c r="CU201" s="1">
        <v>9.74</v>
      </c>
      <c r="CV201" s="1">
        <v>103</v>
      </c>
      <c r="CW201" s="1">
        <v>3.52</v>
      </c>
      <c r="CX201" s="1">
        <v>485</v>
      </c>
      <c r="CY201" s="1">
        <v>23.85</v>
      </c>
      <c r="DA201" s="1">
        <v>225</v>
      </c>
      <c r="DB201" s="1">
        <v>9.46</v>
      </c>
    </row>
    <row r="202" s="1" customFormat="1" spans="1:97">
      <c r="A202" s="3"/>
      <c r="D202" s="1">
        <v>1.10044</v>
      </c>
      <c r="F202" s="1">
        <v>1.10044</v>
      </c>
      <c r="L202" s="1">
        <v>1.10044</v>
      </c>
      <c r="N202" s="1">
        <v>1.10044</v>
      </c>
      <c r="O202" s="1">
        <v>24</v>
      </c>
      <c r="P202" s="1">
        <v>0.98</v>
      </c>
      <c r="R202" s="1">
        <f>O211</f>
        <v>206</v>
      </c>
      <c r="S202" s="1">
        <v>9</v>
      </c>
      <c r="T202" s="1">
        <v>0.28</v>
      </c>
      <c r="V202" s="1">
        <f>S211</f>
        <v>87</v>
      </c>
      <c r="W202" s="1">
        <v>21</v>
      </c>
      <c r="X202" s="1">
        <v>18</v>
      </c>
      <c r="Y202" s="1">
        <v>1.10044</v>
      </c>
      <c r="AA202" s="1">
        <v>11</v>
      </c>
      <c r="AB202" s="1">
        <v>8</v>
      </c>
      <c r="AC202" s="1">
        <v>1.10044</v>
      </c>
      <c r="AE202" s="3"/>
      <c r="AG202" s="1">
        <v>1.10044</v>
      </c>
      <c r="AI202" s="1">
        <v>1.10044</v>
      </c>
      <c r="AK202" s="1">
        <v>1.10044</v>
      </c>
      <c r="AM202" s="1">
        <v>1.10044</v>
      </c>
      <c r="AO202" s="1">
        <v>1.10044</v>
      </c>
      <c r="AQ202" s="1">
        <v>1.10044</v>
      </c>
      <c r="BC202" s="3"/>
      <c r="BF202" s="1">
        <v>1.10044</v>
      </c>
      <c r="BH202" s="1">
        <v>1.10044</v>
      </c>
      <c r="BN202" s="1">
        <v>1.10044</v>
      </c>
      <c r="BP202" s="1">
        <v>1.10044</v>
      </c>
      <c r="BQ202" s="1">
        <v>22</v>
      </c>
      <c r="BR202" s="1">
        <v>0.92</v>
      </c>
      <c r="BT202" s="1">
        <f>BQ211</f>
        <v>262</v>
      </c>
      <c r="BU202" s="1">
        <v>7</v>
      </c>
      <c r="BV202" s="1">
        <v>0.25</v>
      </c>
      <c r="BX202" s="1">
        <f>BU211</f>
        <v>135</v>
      </c>
      <c r="BY202" s="1">
        <v>23</v>
      </c>
      <c r="BZ202" s="1">
        <v>28</v>
      </c>
      <c r="CA202" s="1">
        <v>1.10044</v>
      </c>
      <c r="CC202" s="1">
        <v>9</v>
      </c>
      <c r="CD202" s="1">
        <v>11</v>
      </c>
      <c r="CE202" s="1">
        <v>1.10044</v>
      </c>
      <c r="CG202" s="3"/>
      <c r="CI202" s="1">
        <v>1.10044</v>
      </c>
      <c r="CK202" s="1">
        <v>1.10044</v>
      </c>
      <c r="CM202" s="1">
        <v>1.10044</v>
      </c>
      <c r="CO202" s="1">
        <v>1.10044</v>
      </c>
      <c r="CQ202" s="1">
        <v>1.10044</v>
      </c>
      <c r="CS202" s="1">
        <v>1.10044</v>
      </c>
    </row>
    <row r="203" s="1" customFormat="1" spans="1:97">
      <c r="A203" s="3"/>
      <c r="D203" s="1">
        <f>D201-D202</f>
        <v>1.38956</v>
      </c>
      <c r="F203" s="1">
        <f>F201-F202</f>
        <v>0.43956</v>
      </c>
      <c r="H203" s="1">
        <f>H201</f>
        <v>3.44</v>
      </c>
      <c r="J203" s="1">
        <f>J201</f>
        <v>1.05</v>
      </c>
      <c r="L203" s="1">
        <f>L201-L202</f>
        <v>6.60956</v>
      </c>
      <c r="N203" s="1">
        <f>N201-N202</f>
        <v>2.32956</v>
      </c>
      <c r="O203" s="1">
        <v>15</v>
      </c>
      <c r="P203" s="1">
        <v>0.51</v>
      </c>
      <c r="R203" s="1">
        <f>P211</f>
        <v>7.65</v>
      </c>
      <c r="S203" s="1">
        <v>15</v>
      </c>
      <c r="T203" s="1">
        <v>0.48</v>
      </c>
      <c r="V203" s="1">
        <f>T211</f>
        <v>2.73</v>
      </c>
      <c r="W203" s="1">
        <v>24</v>
      </c>
      <c r="X203" s="1">
        <v>25</v>
      </c>
      <c r="Y203" s="1">
        <f>Y201-Y202</f>
        <v>20.77956</v>
      </c>
      <c r="AA203" s="1">
        <v>8</v>
      </c>
      <c r="AB203" s="1">
        <v>12</v>
      </c>
      <c r="AC203" s="1">
        <f>AC201-AC202</f>
        <v>6.71956</v>
      </c>
      <c r="AE203" s="3"/>
      <c r="AG203" s="1">
        <f t="shared" ref="AG203:AK203" si="555">AG201-AG202</f>
        <v>1.44956</v>
      </c>
      <c r="AI203" s="1">
        <f t="shared" si="555"/>
        <v>0.47956</v>
      </c>
      <c r="AK203" s="1">
        <f t="shared" si="555"/>
        <v>4.29956</v>
      </c>
      <c r="AM203" s="1">
        <f t="shared" ref="AM203:AQ203" si="556">AM201-AM202</f>
        <v>1.17956</v>
      </c>
      <c r="AO203" s="1">
        <f t="shared" si="556"/>
        <v>6.40956</v>
      </c>
      <c r="AQ203" s="1">
        <f t="shared" si="556"/>
        <v>2.24956</v>
      </c>
      <c r="BC203" s="3"/>
      <c r="BF203" s="1">
        <f>BF201-BF202</f>
        <v>1.47956</v>
      </c>
      <c r="BH203" s="1">
        <f>BH201-BH202</f>
        <v>0.37956</v>
      </c>
      <c r="BJ203" s="1">
        <f>BJ201</f>
        <v>3.96</v>
      </c>
      <c r="BL203" s="1">
        <f>BL201</f>
        <v>1.41</v>
      </c>
      <c r="BN203" s="1">
        <f>BN201-BN202</f>
        <v>8.10956</v>
      </c>
      <c r="BP203" s="1">
        <f>BP201-BP202</f>
        <v>3.19956</v>
      </c>
      <c r="BQ203" s="1">
        <v>23</v>
      </c>
      <c r="BR203" s="1">
        <v>0.94</v>
      </c>
      <c r="BT203" s="1">
        <f>BR211</f>
        <v>10.75</v>
      </c>
      <c r="BU203" s="1">
        <v>12</v>
      </c>
      <c r="BV203" s="1">
        <v>0.39</v>
      </c>
      <c r="BX203" s="1">
        <f>BV211</f>
        <v>4.63</v>
      </c>
      <c r="BY203" s="1">
        <v>26</v>
      </c>
      <c r="BZ203" s="1">
        <v>26</v>
      </c>
      <c r="CA203" s="1">
        <f>CA201-CA202</f>
        <v>24.59956</v>
      </c>
      <c r="CC203" s="1">
        <v>9</v>
      </c>
      <c r="CD203" s="1">
        <v>10</v>
      </c>
      <c r="CE203" s="1">
        <f>CE201-CE202</f>
        <v>10.15956</v>
      </c>
      <c r="CG203" s="3"/>
      <c r="CI203" s="1">
        <f t="shared" ref="CI203:CM203" si="557">CI201-CI202</f>
        <v>1.26956</v>
      </c>
      <c r="CK203" s="1">
        <f t="shared" si="557"/>
        <v>0.38956</v>
      </c>
      <c r="CM203" s="1">
        <f t="shared" si="557"/>
        <v>3.87956</v>
      </c>
      <c r="CO203" s="1">
        <f t="shared" ref="CO203:CS203" si="558">CO201-CO202</f>
        <v>1.59956</v>
      </c>
      <c r="CQ203" s="1">
        <f t="shared" si="558"/>
        <v>6.87956</v>
      </c>
      <c r="CS203" s="1">
        <f t="shared" si="558"/>
        <v>3.10956</v>
      </c>
    </row>
    <row r="204" s="1" customFormat="1" spans="1:85">
      <c r="A204" s="3"/>
      <c r="O204" s="1">
        <v>16</v>
      </c>
      <c r="P204" s="1">
        <v>0.52</v>
      </c>
      <c r="S204" s="1">
        <v>5</v>
      </c>
      <c r="T204" s="1">
        <v>0.15</v>
      </c>
      <c r="W204" s="1">
        <v>27</v>
      </c>
      <c r="X204" s="1">
        <v>19</v>
      </c>
      <c r="AA204" s="1">
        <v>7</v>
      </c>
      <c r="AB204" s="1">
        <v>9</v>
      </c>
      <c r="AE204" s="3"/>
      <c r="BC204" s="3"/>
      <c r="BQ204" s="1">
        <v>26</v>
      </c>
      <c r="BR204" s="1">
        <v>1.07</v>
      </c>
      <c r="BU204" s="1">
        <v>15</v>
      </c>
      <c r="BV204" s="1">
        <v>0.48</v>
      </c>
      <c r="BY204" s="1">
        <v>24</v>
      </c>
      <c r="BZ204" s="1">
        <v>30</v>
      </c>
      <c r="CC204" s="1">
        <v>14</v>
      </c>
      <c r="CD204" s="1">
        <v>15</v>
      </c>
      <c r="CG204" s="3"/>
    </row>
    <row r="205" s="1" customFormat="1" spans="1:85">
      <c r="A205" s="3"/>
      <c r="O205" s="1">
        <v>21</v>
      </c>
      <c r="P205" s="1">
        <v>0.86</v>
      </c>
      <c r="S205" s="1">
        <v>6</v>
      </c>
      <c r="T205" s="1">
        <v>0.18</v>
      </c>
      <c r="W205" s="1">
        <v>21</v>
      </c>
      <c r="X205" s="1">
        <v>22</v>
      </c>
      <c r="AA205" s="1">
        <v>9</v>
      </c>
      <c r="AB205" s="1">
        <v>10</v>
      </c>
      <c r="AE205" s="3"/>
      <c r="BC205" s="3"/>
      <c r="BQ205" s="1">
        <v>26</v>
      </c>
      <c r="BR205" s="1">
        <v>1.06</v>
      </c>
      <c r="BU205" s="1">
        <v>15</v>
      </c>
      <c r="BV205" s="1">
        <v>0.49</v>
      </c>
      <c r="BY205" s="1">
        <v>24</v>
      </c>
      <c r="BZ205" s="1">
        <v>25</v>
      </c>
      <c r="CC205" s="1">
        <v>12</v>
      </c>
      <c r="CD205" s="1">
        <v>12</v>
      </c>
      <c r="CG205" s="3"/>
    </row>
    <row r="206" s="1" customFormat="1" spans="1:106">
      <c r="A206" s="3"/>
      <c r="O206" s="1">
        <v>16</v>
      </c>
      <c r="P206" s="1">
        <v>0.55</v>
      </c>
      <c r="S206" s="1">
        <v>6</v>
      </c>
      <c r="T206" s="1">
        <v>0.19</v>
      </c>
      <c r="W206" s="1">
        <v>23</v>
      </c>
      <c r="X206" s="1">
        <v>27</v>
      </c>
      <c r="AA206" s="1">
        <v>9</v>
      </c>
      <c r="AB206" s="1">
        <v>13</v>
      </c>
      <c r="AD206" s="1">
        <f>Y208*Z208+AC208*AD208</f>
        <v>1.374956</v>
      </c>
      <c r="AE206" s="3"/>
      <c r="AZ206" s="1">
        <f>AV208*AW208+AY208*AZ208</f>
        <v>1.35</v>
      </c>
      <c r="BC206" s="3"/>
      <c r="BQ206" s="1">
        <v>25</v>
      </c>
      <c r="BR206" s="1">
        <v>0.99</v>
      </c>
      <c r="BU206" s="1">
        <v>7</v>
      </c>
      <c r="BV206" s="1">
        <v>0.24</v>
      </c>
      <c r="BY206" s="1">
        <v>26</v>
      </c>
      <c r="BZ206" s="1">
        <v>24</v>
      </c>
      <c r="CC206" s="1">
        <v>7</v>
      </c>
      <c r="CD206" s="1">
        <v>12</v>
      </c>
      <c r="CF206" s="1">
        <f>CA208*CB208+CE208*CF208</f>
        <v>1.737956</v>
      </c>
      <c r="CG206" s="3"/>
      <c r="DB206" s="1">
        <f>CX208*CY208+DA208*DB208</f>
        <v>1.6655</v>
      </c>
    </row>
    <row r="207" s="1" customFormat="1" spans="1:85">
      <c r="A207" s="3"/>
      <c r="O207" s="1">
        <v>24</v>
      </c>
      <c r="P207" s="1">
        <v>0.83</v>
      </c>
      <c r="S207" s="1">
        <v>9</v>
      </c>
      <c r="T207" s="1">
        <v>0.27</v>
      </c>
      <c r="W207" s="1">
        <v>26</v>
      </c>
      <c r="X207" s="1">
        <v>26</v>
      </c>
      <c r="AA207" s="1">
        <v>8</v>
      </c>
      <c r="AB207" s="1">
        <v>10</v>
      </c>
      <c r="AE207" s="3"/>
      <c r="BC207" s="3"/>
      <c r="BQ207" s="1">
        <v>29</v>
      </c>
      <c r="BR207" s="1">
        <v>1.23</v>
      </c>
      <c r="BU207" s="1">
        <v>17</v>
      </c>
      <c r="BV207" s="1">
        <v>0.63</v>
      </c>
      <c r="BY207" s="1">
        <v>27</v>
      </c>
      <c r="BZ207" s="1">
        <v>23</v>
      </c>
      <c r="CC207" s="1">
        <v>10</v>
      </c>
      <c r="CD207" s="1">
        <v>14</v>
      </c>
      <c r="CG207" s="3"/>
    </row>
    <row r="208" s="1" customFormat="1" spans="1:106">
      <c r="A208" s="3"/>
      <c r="C208" s="1">
        <f t="shared" ref="C208:G208" si="559">C201</f>
        <v>177</v>
      </c>
      <c r="D208" s="1">
        <f t="shared" ref="D208:H208" si="560">D203/C201</f>
        <v>0.00785062146892655</v>
      </c>
      <c r="E208" s="1">
        <f t="shared" si="559"/>
        <v>88</v>
      </c>
      <c r="F208" s="1">
        <f t="shared" si="560"/>
        <v>0.004995</v>
      </c>
      <c r="G208" s="1">
        <f t="shared" si="559"/>
        <v>205</v>
      </c>
      <c r="H208" s="1">
        <f t="shared" si="560"/>
        <v>0.016780487804878</v>
      </c>
      <c r="I208" s="1">
        <f t="shared" ref="I208:M208" si="561">I201</f>
        <v>87</v>
      </c>
      <c r="J208" s="1">
        <f t="shared" ref="J208:N208" si="562">J203/I201</f>
        <v>0.0120689655172414</v>
      </c>
      <c r="K208" s="1">
        <f t="shared" si="561"/>
        <v>234</v>
      </c>
      <c r="L208" s="1">
        <f t="shared" si="562"/>
        <v>0.0282459829059829</v>
      </c>
      <c r="M208" s="1">
        <f t="shared" si="561"/>
        <v>101</v>
      </c>
      <c r="N208" s="1">
        <f t="shared" si="562"/>
        <v>0.0230649504950495</v>
      </c>
      <c r="O208" s="1">
        <v>19</v>
      </c>
      <c r="P208" s="1">
        <v>0.71</v>
      </c>
      <c r="Q208" s="1">
        <f>O211</f>
        <v>206</v>
      </c>
      <c r="R208" s="1">
        <f>R203/R202</f>
        <v>0.0371359223300971</v>
      </c>
      <c r="S208" s="1">
        <v>6</v>
      </c>
      <c r="T208" s="1">
        <v>0.18</v>
      </c>
      <c r="U208" s="1">
        <f>S211</f>
        <v>87</v>
      </c>
      <c r="V208" s="1">
        <f>V203/V202</f>
        <v>0.0313793103448276</v>
      </c>
      <c r="W208" s="1">
        <v>23</v>
      </c>
      <c r="X208" s="1">
        <v>23</v>
      </c>
      <c r="Y208" s="1">
        <f>X211/20</f>
        <v>22.35</v>
      </c>
      <c r="Z208" s="1">
        <f>Y203/X211</f>
        <v>0.046486711409396</v>
      </c>
      <c r="AA208" s="1">
        <v>6</v>
      </c>
      <c r="AB208" s="1">
        <v>9</v>
      </c>
      <c r="AC208" s="1">
        <f>AB211/20</f>
        <v>8.85</v>
      </c>
      <c r="AD208" s="1">
        <f>AC203/AB211</f>
        <v>0.037963615819209</v>
      </c>
      <c r="AE208" s="3"/>
      <c r="AF208" s="1">
        <f t="shared" ref="AF208:AJ208" si="563">AF201</f>
        <v>192</v>
      </c>
      <c r="AG208" s="1">
        <f t="shared" ref="AG208:AK208" si="564">AG203/AF201</f>
        <v>0.00754979166666667</v>
      </c>
      <c r="AH208" s="1">
        <f t="shared" si="563"/>
        <v>99</v>
      </c>
      <c r="AI208" s="1">
        <f t="shared" si="564"/>
        <v>0.0048440404040404</v>
      </c>
      <c r="AJ208" s="1">
        <f t="shared" si="563"/>
        <v>258</v>
      </c>
      <c r="AK208" s="1">
        <f t="shared" si="564"/>
        <v>0.0166649612403101</v>
      </c>
      <c r="AL208" s="1">
        <f t="shared" ref="AL208:AP208" si="565">AL201</f>
        <v>99</v>
      </c>
      <c r="AM208" s="1">
        <f t="shared" ref="AM208:AQ208" si="566">AM203/AL201</f>
        <v>0.0119147474747475</v>
      </c>
      <c r="AN208" s="1">
        <f t="shared" si="565"/>
        <v>228</v>
      </c>
      <c r="AO208" s="1">
        <f t="shared" si="566"/>
        <v>0.0281121052631579</v>
      </c>
      <c r="AP208" s="1">
        <f t="shared" si="565"/>
        <v>98</v>
      </c>
      <c r="AQ208" s="1">
        <f t="shared" si="566"/>
        <v>0.022954693877551</v>
      </c>
      <c r="AR208" s="1">
        <f>AR201</f>
        <v>209</v>
      </c>
      <c r="AS208" s="1">
        <f t="shared" ref="AS208:AW208" si="567">AS201/AR201</f>
        <v>0.0370334928229665</v>
      </c>
      <c r="AT208" s="1">
        <f>AT201</f>
        <v>82</v>
      </c>
      <c r="AU208" s="1">
        <f t="shared" si="567"/>
        <v>0.031219512195122</v>
      </c>
      <c r="AV208" s="1">
        <f>AV201/20</f>
        <v>22.05</v>
      </c>
      <c r="AW208" s="1">
        <f t="shared" si="567"/>
        <v>0.0463718820861678</v>
      </c>
      <c r="AY208" s="1">
        <f>AY201/20</f>
        <v>8.65</v>
      </c>
      <c r="AZ208" s="1">
        <f>AZ201/AY201</f>
        <v>0.0378612716763006</v>
      </c>
      <c r="BC208" s="3"/>
      <c r="BE208" s="1">
        <f t="shared" ref="BE208:BI208" si="568">BE201</f>
        <v>202</v>
      </c>
      <c r="BF208" s="1">
        <f t="shared" ref="BF208:BJ208" si="569">BF203/BE201</f>
        <v>0.00732455445544554</v>
      </c>
      <c r="BG208" s="1">
        <f t="shared" si="568"/>
        <v>87</v>
      </c>
      <c r="BH208" s="1">
        <f t="shared" si="569"/>
        <v>0.00436275862068965</v>
      </c>
      <c r="BI208" s="1">
        <f t="shared" si="568"/>
        <v>221</v>
      </c>
      <c r="BJ208" s="1">
        <f t="shared" si="569"/>
        <v>0.0179185520361991</v>
      </c>
      <c r="BK208" s="1">
        <f t="shared" ref="BK208:BO208" si="570">BK201</f>
        <v>102</v>
      </c>
      <c r="BL208" s="1">
        <f t="shared" ref="BL208:BP208" si="571">BL203/BK201</f>
        <v>0.0138235294117647</v>
      </c>
      <c r="BM208" s="1">
        <f t="shared" si="570"/>
        <v>271</v>
      </c>
      <c r="BN208" s="1">
        <f t="shared" si="571"/>
        <v>0.0299245756457565</v>
      </c>
      <c r="BO208" s="1">
        <f t="shared" si="570"/>
        <v>127</v>
      </c>
      <c r="BP208" s="1">
        <f t="shared" si="571"/>
        <v>0.0251933858267717</v>
      </c>
      <c r="BQ208" s="1">
        <v>27</v>
      </c>
      <c r="BR208" s="1">
        <v>1.11</v>
      </c>
      <c r="BS208" s="1">
        <f>BQ211</f>
        <v>262</v>
      </c>
      <c r="BT208" s="1">
        <f>BT203/BT202</f>
        <v>0.041030534351145</v>
      </c>
      <c r="BU208" s="1">
        <v>17</v>
      </c>
      <c r="BV208" s="1">
        <v>0.54</v>
      </c>
      <c r="BW208" s="1">
        <f>BU211</f>
        <v>135</v>
      </c>
      <c r="BX208" s="1">
        <f>BX203/BX202</f>
        <v>0.0342962962962963</v>
      </c>
      <c r="BY208" s="1">
        <v>22</v>
      </c>
      <c r="BZ208" s="1">
        <v>22</v>
      </c>
      <c r="CA208" s="1">
        <f>BZ211/20</f>
        <v>24.95</v>
      </c>
      <c r="CB208" s="1">
        <f>CA203/BZ211</f>
        <v>0.0492977154308617</v>
      </c>
      <c r="CC208" s="1">
        <v>14</v>
      </c>
      <c r="CD208" s="1">
        <v>16</v>
      </c>
      <c r="CE208" s="1">
        <f>CD211/20</f>
        <v>12.05</v>
      </c>
      <c r="CF208" s="1">
        <f>CE203/CD211</f>
        <v>0.0421558506224066</v>
      </c>
      <c r="CG208" s="3"/>
      <c r="CH208" s="1">
        <f t="shared" ref="CH208:CL208" si="572">CH201</f>
        <v>176</v>
      </c>
      <c r="CI208" s="1">
        <f t="shared" ref="CI208:CM208" si="573">CI203/CH201</f>
        <v>0.00721340909090909</v>
      </c>
      <c r="CJ208" s="1">
        <f t="shared" si="572"/>
        <v>91</v>
      </c>
      <c r="CK208" s="1">
        <f t="shared" si="573"/>
        <v>0.00428087912087912</v>
      </c>
      <c r="CL208" s="1">
        <f t="shared" si="572"/>
        <v>218</v>
      </c>
      <c r="CM208" s="1">
        <f t="shared" si="573"/>
        <v>0.0177961467889908</v>
      </c>
      <c r="CN208" s="1">
        <f t="shared" ref="CN208:CR208" si="574">CN201</f>
        <v>117</v>
      </c>
      <c r="CO208" s="1">
        <f t="shared" ref="CO208:CS208" si="575">CO203/CN201</f>
        <v>0.013671452991453</v>
      </c>
      <c r="CP208" s="1">
        <f t="shared" si="574"/>
        <v>231</v>
      </c>
      <c r="CQ208" s="1">
        <f t="shared" si="575"/>
        <v>0.029781645021645</v>
      </c>
      <c r="CR208" s="1">
        <f t="shared" si="574"/>
        <v>124</v>
      </c>
      <c r="CS208" s="1">
        <f t="shared" si="575"/>
        <v>0.0250770967741935</v>
      </c>
      <c r="CT208" s="1">
        <f>CT201</f>
        <v>238</v>
      </c>
      <c r="CU208" s="1">
        <f t="shared" ref="CU208:CY208" si="576">CU201/CT201</f>
        <v>0.0409243697478992</v>
      </c>
      <c r="CV208" s="1">
        <f>CV201</f>
        <v>103</v>
      </c>
      <c r="CW208" s="1">
        <f t="shared" si="576"/>
        <v>0.0341747572815534</v>
      </c>
      <c r="CX208" s="1">
        <f>CX201/20</f>
        <v>24.25</v>
      </c>
      <c r="CY208" s="1">
        <f t="shared" si="576"/>
        <v>0.0491752577319588</v>
      </c>
      <c r="DA208" s="1">
        <f>DA201/20</f>
        <v>11.25</v>
      </c>
      <c r="DB208" s="1">
        <f>DB201/DA201</f>
        <v>0.0420444444444444</v>
      </c>
    </row>
    <row r="209" s="1" customFormat="1" spans="1:106">
      <c r="A209" s="3"/>
      <c r="O209" s="1">
        <v>23</v>
      </c>
      <c r="P209" s="1">
        <v>0.91</v>
      </c>
      <c r="S209" s="1">
        <v>8</v>
      </c>
      <c r="T209" s="1">
        <v>0.25</v>
      </c>
      <c r="W209" s="1">
        <v>20</v>
      </c>
      <c r="X209" s="1">
        <v>20</v>
      </c>
      <c r="AA209" s="1">
        <v>7</v>
      </c>
      <c r="AB209" s="1">
        <v>8</v>
      </c>
      <c r="AE209" s="3"/>
      <c r="BC209" s="3"/>
      <c r="BN209" s="1">
        <f>BN208-BJ208</f>
        <v>0.0120060236095574</v>
      </c>
      <c r="BP209" s="1">
        <f>BP208-BL208</f>
        <v>0.0113698564150069</v>
      </c>
      <c r="BQ209" s="1">
        <v>26</v>
      </c>
      <c r="BR209" s="1">
        <v>1.08</v>
      </c>
      <c r="BT209" s="1">
        <f>BT208-BN208</f>
        <v>0.0111059587053886</v>
      </c>
      <c r="BU209" s="1">
        <v>10</v>
      </c>
      <c r="BV209" s="1">
        <v>0.35</v>
      </c>
      <c r="BX209" s="1">
        <f>BX208-BP208</f>
        <v>0.00910291046952464</v>
      </c>
      <c r="BY209" s="1">
        <v>26</v>
      </c>
      <c r="BZ209" s="1">
        <v>32</v>
      </c>
      <c r="CB209" s="1">
        <f>CB208-BT208</f>
        <v>0.00826718107971669</v>
      </c>
      <c r="CC209" s="1">
        <v>13</v>
      </c>
      <c r="CD209" s="1">
        <v>12</v>
      </c>
      <c r="CF209" s="1">
        <f>CF208-BX208</f>
        <v>0.00785955432611034</v>
      </c>
      <c r="CG209" s="3"/>
      <c r="CI209" s="1">
        <f>CI208-0</f>
        <v>0.00721340909090909</v>
      </c>
      <c r="CK209" s="1">
        <f>CK208-0</f>
        <v>0.00428087912087912</v>
      </c>
      <c r="CM209" s="1">
        <f t="shared" ref="CM209:CQ209" si="577">CM208-CI208</f>
        <v>0.0105827376980817</v>
      </c>
      <c r="CO209" s="1">
        <f t="shared" si="577"/>
        <v>0.00939057387057387</v>
      </c>
      <c r="CQ209" s="1">
        <f t="shared" si="577"/>
        <v>0.0119854982326542</v>
      </c>
      <c r="CS209" s="1">
        <f t="shared" ref="CS209:CW209" si="578">CS208-CO208</f>
        <v>0.0114056437827406</v>
      </c>
      <c r="CU209" s="1">
        <f t="shared" si="578"/>
        <v>0.0111427247262541</v>
      </c>
      <c r="CW209" s="1">
        <f t="shared" si="578"/>
        <v>0.00909766050735985</v>
      </c>
      <c r="CY209" s="1">
        <f>CY208-CU208</f>
        <v>0.0082508879840596</v>
      </c>
      <c r="DB209" s="1">
        <f>DB208-CW208</f>
        <v>0.00786968716289105</v>
      </c>
    </row>
    <row r="210" s="1" customFormat="1" spans="1:85">
      <c r="A210" s="3"/>
      <c r="O210" s="1">
        <v>21</v>
      </c>
      <c r="P210" s="1">
        <v>0.76</v>
      </c>
      <c r="S210" s="1">
        <v>7</v>
      </c>
      <c r="T210" s="1">
        <v>0.23</v>
      </c>
      <c r="W210" s="1">
        <v>21</v>
      </c>
      <c r="X210" s="1">
        <v>19</v>
      </c>
      <c r="AA210" s="1">
        <v>9</v>
      </c>
      <c r="AB210" s="1">
        <v>8</v>
      </c>
      <c r="AE210" s="3"/>
      <c r="BC210" s="3"/>
      <c r="BQ210" s="1">
        <v>27</v>
      </c>
      <c r="BR210" s="1">
        <v>1.13</v>
      </c>
      <c r="BU210" s="1">
        <v>18</v>
      </c>
      <c r="BV210" s="1">
        <v>0.69</v>
      </c>
      <c r="BY210" s="1">
        <v>24</v>
      </c>
      <c r="BZ210" s="1">
        <v>20</v>
      </c>
      <c r="CC210" s="1">
        <v>12</v>
      </c>
      <c r="CD210" s="1">
        <v>12</v>
      </c>
      <c r="CG210" s="3"/>
    </row>
    <row r="211" s="1" customFormat="1" spans="1:85">
      <c r="A211" s="4" t="s">
        <v>11</v>
      </c>
      <c r="O211" s="1">
        <f t="shared" ref="O211:T211" si="579">SUM(O201:O210)</f>
        <v>206</v>
      </c>
      <c r="P211" s="1">
        <f t="shared" si="579"/>
        <v>7.65</v>
      </c>
      <c r="S211" s="1">
        <f t="shared" si="579"/>
        <v>87</v>
      </c>
      <c r="T211" s="1">
        <f t="shared" si="579"/>
        <v>2.73</v>
      </c>
      <c r="X211" s="1">
        <f>SUM(W201:X210)</f>
        <v>447</v>
      </c>
      <c r="AB211" s="1">
        <f>SUM(AA201:AB210)</f>
        <v>177</v>
      </c>
      <c r="AE211" s="4"/>
      <c r="BC211" s="4" t="s">
        <v>11</v>
      </c>
      <c r="BQ211" s="1">
        <f t="shared" ref="BQ211:BV211" si="580">SUM(BQ201:BQ210)</f>
        <v>262</v>
      </c>
      <c r="BR211" s="1">
        <f t="shared" si="580"/>
        <v>10.75</v>
      </c>
      <c r="BU211" s="1">
        <f t="shared" si="580"/>
        <v>135</v>
      </c>
      <c r="BV211" s="1">
        <f t="shared" si="580"/>
        <v>4.63</v>
      </c>
      <c r="BZ211" s="1">
        <f>SUM(BY201:BZ210)</f>
        <v>499</v>
      </c>
      <c r="CD211" s="1">
        <f>SUM(CC201:CD210)</f>
        <v>241</v>
      </c>
      <c r="CG211" s="4"/>
    </row>
    <row r="212" s="1" customFormat="1" spans="1:106">
      <c r="A212" s="3" t="s">
        <v>48</v>
      </c>
      <c r="B212" s="1">
        <v>58</v>
      </c>
      <c r="C212" s="1">
        <v>171</v>
      </c>
      <c r="D212" s="1">
        <v>2.49</v>
      </c>
      <c r="E212" s="1">
        <v>85</v>
      </c>
      <c r="F212" s="1">
        <v>1.52</v>
      </c>
      <c r="G212" s="1">
        <v>220</v>
      </c>
      <c r="H212" s="1">
        <v>3.69</v>
      </c>
      <c r="I212" s="1">
        <v>123</v>
      </c>
      <c r="J212" s="1">
        <v>1.54</v>
      </c>
      <c r="K212" s="1">
        <v>290</v>
      </c>
      <c r="L212" s="1">
        <v>9.24</v>
      </c>
      <c r="M212" s="1">
        <v>137</v>
      </c>
      <c r="N212" s="1">
        <v>4.28</v>
      </c>
      <c r="O212" s="1">
        <v>31</v>
      </c>
      <c r="P212" s="1">
        <v>1.26</v>
      </c>
      <c r="S212" s="1">
        <v>16</v>
      </c>
      <c r="T212" s="1">
        <v>0.51</v>
      </c>
      <c r="W212" s="1">
        <v>26</v>
      </c>
      <c r="X212" s="1">
        <v>22</v>
      </c>
      <c r="Y212" s="1">
        <v>22.06</v>
      </c>
      <c r="AA212" s="1">
        <v>7</v>
      </c>
      <c r="AB212" s="1">
        <v>5</v>
      </c>
      <c r="AC212" s="1">
        <v>7.84</v>
      </c>
      <c r="AE212" s="3"/>
      <c r="AF212" s="1">
        <v>189</v>
      </c>
      <c r="AG212" s="1">
        <v>2.61</v>
      </c>
      <c r="AH212" s="1">
        <v>79</v>
      </c>
      <c r="AI212" s="1">
        <v>1.48</v>
      </c>
      <c r="AJ212" s="1">
        <v>224</v>
      </c>
      <c r="AK212" s="1">
        <v>4.83</v>
      </c>
      <c r="AL212" s="1">
        <v>104</v>
      </c>
      <c r="AM212" s="1">
        <v>2.39</v>
      </c>
      <c r="AN212" s="1">
        <v>224</v>
      </c>
      <c r="AO212" s="1">
        <v>7.36</v>
      </c>
      <c r="AP212" s="1">
        <v>134</v>
      </c>
      <c r="AQ212" s="1">
        <v>4.19</v>
      </c>
      <c r="AR212" s="1">
        <v>264</v>
      </c>
      <c r="AS212" s="1">
        <v>9.85</v>
      </c>
      <c r="AT212" s="1">
        <v>106</v>
      </c>
      <c r="AU212" s="1">
        <v>3.35</v>
      </c>
      <c r="AV212" s="1">
        <v>457</v>
      </c>
      <c r="AW212" s="1">
        <v>21.04</v>
      </c>
      <c r="AY212" s="1">
        <v>167</v>
      </c>
      <c r="AZ212" s="1">
        <v>6.23</v>
      </c>
      <c r="BC212" s="3" t="s">
        <v>49</v>
      </c>
      <c r="BD212" s="1">
        <v>127</v>
      </c>
      <c r="BE212" s="1">
        <v>176</v>
      </c>
      <c r="BF212" s="1">
        <v>2.38</v>
      </c>
      <c r="BG212" s="1">
        <v>109</v>
      </c>
      <c r="BH212" s="1">
        <v>1.58</v>
      </c>
      <c r="BI212" s="1">
        <v>203</v>
      </c>
      <c r="BJ212" s="1">
        <v>3.64</v>
      </c>
      <c r="BK212" s="1">
        <v>118</v>
      </c>
      <c r="BL212" s="1">
        <v>1.63</v>
      </c>
      <c r="BM212" s="1">
        <v>259</v>
      </c>
      <c r="BN212" s="1">
        <v>8.84</v>
      </c>
      <c r="BO212" s="1">
        <v>120</v>
      </c>
      <c r="BP212" s="1">
        <v>4.13</v>
      </c>
      <c r="BQ212" s="1">
        <v>27</v>
      </c>
      <c r="BR212" s="1">
        <v>0.97</v>
      </c>
      <c r="BU212" s="1">
        <v>15</v>
      </c>
      <c r="BV212" s="1">
        <v>0.39</v>
      </c>
      <c r="BY212" s="1">
        <v>22</v>
      </c>
      <c r="BZ212" s="1">
        <v>22</v>
      </c>
      <c r="CA212" s="1">
        <v>25.49</v>
      </c>
      <c r="CC212" s="1">
        <v>11</v>
      </c>
      <c r="CD212" s="1">
        <v>13</v>
      </c>
      <c r="CE212" s="1">
        <v>11.28</v>
      </c>
      <c r="CG212" s="3"/>
      <c r="CH212" s="1">
        <v>182</v>
      </c>
      <c r="CI212" s="1">
        <v>2.4</v>
      </c>
      <c r="CJ212" s="1">
        <v>87</v>
      </c>
      <c r="CK212" s="1">
        <v>1.47</v>
      </c>
      <c r="CL212" s="1">
        <v>208</v>
      </c>
      <c r="CM212" s="1">
        <v>4.81</v>
      </c>
      <c r="CN212" s="1">
        <v>103</v>
      </c>
      <c r="CO212" s="1">
        <v>2.51</v>
      </c>
      <c r="CP212" s="1">
        <v>243</v>
      </c>
      <c r="CQ212" s="1">
        <v>8.33</v>
      </c>
      <c r="CR212" s="1">
        <v>104</v>
      </c>
      <c r="CS212" s="1">
        <v>3.71</v>
      </c>
      <c r="CT212" s="1">
        <v>240</v>
      </c>
      <c r="CU212" s="1">
        <v>9.79</v>
      </c>
      <c r="CV212" s="1">
        <v>112</v>
      </c>
      <c r="CW212" s="1">
        <v>3.83</v>
      </c>
      <c r="CX212" s="1">
        <v>482</v>
      </c>
      <c r="CY212" s="1">
        <v>23.69</v>
      </c>
      <c r="DA212" s="1">
        <v>229</v>
      </c>
      <c r="DB212" s="1">
        <v>9.68</v>
      </c>
    </row>
    <row r="213" s="1" customFormat="1" spans="1:97">
      <c r="A213" s="3"/>
      <c r="D213" s="1">
        <v>1.10044</v>
      </c>
      <c r="F213" s="1">
        <v>1.10044</v>
      </c>
      <c r="L213" s="1">
        <v>1.10044</v>
      </c>
      <c r="N213" s="1">
        <v>1.10044</v>
      </c>
      <c r="O213" s="1">
        <v>30</v>
      </c>
      <c r="P213" s="1">
        <v>1.18</v>
      </c>
      <c r="R213" s="1">
        <f>O222</f>
        <v>274</v>
      </c>
      <c r="S213" s="1">
        <v>21</v>
      </c>
      <c r="T213" s="1">
        <v>0.66</v>
      </c>
      <c r="V213" s="1">
        <f>S222</f>
        <v>157</v>
      </c>
      <c r="W213" s="1">
        <v>23</v>
      </c>
      <c r="X213" s="1">
        <v>23</v>
      </c>
      <c r="Y213" s="1">
        <v>1.10044</v>
      </c>
      <c r="AA213" s="1">
        <v>12</v>
      </c>
      <c r="AB213" s="1">
        <v>11</v>
      </c>
      <c r="AC213" s="1">
        <v>1.10044</v>
      </c>
      <c r="AE213" s="3"/>
      <c r="AG213" s="1">
        <v>1.10044</v>
      </c>
      <c r="AI213" s="1">
        <v>1.10044</v>
      </c>
      <c r="AK213" s="1">
        <v>1.10044</v>
      </c>
      <c r="AM213" s="1">
        <v>1.10044</v>
      </c>
      <c r="AO213" s="1">
        <v>1.10044</v>
      </c>
      <c r="AQ213" s="1">
        <v>1.10044</v>
      </c>
      <c r="BC213" s="3"/>
      <c r="BF213" s="1">
        <v>1.10044</v>
      </c>
      <c r="BH213" s="1">
        <v>1.10044</v>
      </c>
      <c r="BN213" s="1">
        <v>1.10044</v>
      </c>
      <c r="BP213" s="1">
        <v>1.10044</v>
      </c>
      <c r="BQ213" s="1">
        <v>30</v>
      </c>
      <c r="BR213" s="1">
        <v>1.24</v>
      </c>
      <c r="BT213" s="1">
        <f>BQ222</f>
        <v>250</v>
      </c>
      <c r="BU213" s="1">
        <v>20</v>
      </c>
      <c r="BV213" s="1">
        <v>0.64</v>
      </c>
      <c r="BX213" s="1">
        <f>BU222</f>
        <v>127</v>
      </c>
      <c r="BY213" s="1">
        <v>25</v>
      </c>
      <c r="BZ213" s="1">
        <v>19</v>
      </c>
      <c r="CA213" s="1">
        <v>1.10044</v>
      </c>
      <c r="CC213" s="1">
        <v>11</v>
      </c>
      <c r="CD213" s="1">
        <v>5</v>
      </c>
      <c r="CE213" s="1">
        <v>1.10044</v>
      </c>
      <c r="CG213" s="3"/>
      <c r="CI213" s="1">
        <v>1.10044</v>
      </c>
      <c r="CK213" s="1">
        <v>1.10044</v>
      </c>
      <c r="CM213" s="1">
        <v>1.10044</v>
      </c>
      <c r="CO213" s="1">
        <v>1.10044</v>
      </c>
      <c r="CQ213" s="1">
        <v>1.10044</v>
      </c>
      <c r="CS213" s="1">
        <v>1.10044</v>
      </c>
    </row>
    <row r="214" s="1" customFormat="1" spans="1:97">
      <c r="A214" s="3"/>
      <c r="D214" s="1">
        <f>D212-D213</f>
        <v>1.38956</v>
      </c>
      <c r="F214" s="1">
        <f>F212-F213</f>
        <v>0.41956</v>
      </c>
      <c r="H214" s="1">
        <f>H212</f>
        <v>3.69</v>
      </c>
      <c r="J214" s="1">
        <f>J212</f>
        <v>1.54</v>
      </c>
      <c r="L214" s="1">
        <f>L212-L213</f>
        <v>8.13956</v>
      </c>
      <c r="N214" s="1">
        <f>N212-N213</f>
        <v>3.17956</v>
      </c>
      <c r="O214" s="1">
        <v>29</v>
      </c>
      <c r="P214" s="1">
        <v>1.21</v>
      </c>
      <c r="R214" s="1">
        <f>P222</f>
        <v>10.26</v>
      </c>
      <c r="S214" s="1">
        <v>20</v>
      </c>
      <c r="T214" s="1">
        <v>0.64</v>
      </c>
      <c r="V214" s="1">
        <f>T222</f>
        <v>4.98</v>
      </c>
      <c r="W214" s="1">
        <v>18</v>
      </c>
      <c r="X214" s="1">
        <v>25</v>
      </c>
      <c r="Y214" s="1">
        <f>Y212-Y213</f>
        <v>20.95956</v>
      </c>
      <c r="AA214" s="1">
        <v>13</v>
      </c>
      <c r="AB214" s="1">
        <v>8</v>
      </c>
      <c r="AC214" s="1">
        <f>AC212-AC213</f>
        <v>6.73956</v>
      </c>
      <c r="AE214" s="3"/>
      <c r="AG214" s="1">
        <f t="shared" ref="AG214:AK214" si="581">AG212-AG213</f>
        <v>1.50956</v>
      </c>
      <c r="AI214" s="1">
        <f t="shared" si="581"/>
        <v>0.37956</v>
      </c>
      <c r="AK214" s="1">
        <f t="shared" si="581"/>
        <v>3.72956</v>
      </c>
      <c r="AM214" s="1">
        <f t="shared" ref="AM214:AQ214" si="582">AM212-AM213</f>
        <v>1.28956</v>
      </c>
      <c r="AO214" s="1">
        <f t="shared" si="582"/>
        <v>6.25956</v>
      </c>
      <c r="AQ214" s="1">
        <f t="shared" si="582"/>
        <v>3.08956</v>
      </c>
      <c r="BC214" s="3"/>
      <c r="BF214" s="1">
        <f>BF212-BF213</f>
        <v>1.27956</v>
      </c>
      <c r="BH214" s="1">
        <f>BH212-BH213</f>
        <v>0.47956</v>
      </c>
      <c r="BJ214" s="1">
        <f>BJ212</f>
        <v>3.64</v>
      </c>
      <c r="BL214" s="1">
        <f>BL212</f>
        <v>1.63</v>
      </c>
      <c r="BN214" s="1">
        <f>BN212-BN213</f>
        <v>7.73956</v>
      </c>
      <c r="BP214" s="1">
        <f>BP212-BP213</f>
        <v>3.02956</v>
      </c>
      <c r="BQ214" s="1">
        <v>24</v>
      </c>
      <c r="BR214" s="1">
        <v>0.99</v>
      </c>
      <c r="BT214" s="1">
        <f>BR222</f>
        <v>10.23</v>
      </c>
      <c r="BU214" s="1">
        <v>14</v>
      </c>
      <c r="BV214" s="1">
        <v>0.48</v>
      </c>
      <c r="BX214" s="1">
        <f>BV222</f>
        <v>4.36</v>
      </c>
      <c r="BY214" s="1">
        <v>26</v>
      </c>
      <c r="BZ214" s="1">
        <v>26</v>
      </c>
      <c r="CA214" s="1">
        <f>CA212-CA213</f>
        <v>24.38956</v>
      </c>
      <c r="CC214" s="1">
        <v>16</v>
      </c>
      <c r="CD214" s="1">
        <v>11</v>
      </c>
      <c r="CE214" s="1">
        <f>CE212-CE213</f>
        <v>10.17956</v>
      </c>
      <c r="CG214" s="3"/>
      <c r="CI214" s="1">
        <f t="shared" ref="CI214:CM214" si="583">CI212-CI213</f>
        <v>1.29956</v>
      </c>
      <c r="CK214" s="1">
        <f t="shared" si="583"/>
        <v>0.36956</v>
      </c>
      <c r="CM214" s="1">
        <f t="shared" si="583"/>
        <v>3.70956</v>
      </c>
      <c r="CO214" s="1">
        <f t="shared" ref="CO214:CS214" si="584">CO212-CO213</f>
        <v>1.40956</v>
      </c>
      <c r="CQ214" s="1">
        <f t="shared" si="584"/>
        <v>7.22956</v>
      </c>
      <c r="CS214" s="1">
        <f t="shared" si="584"/>
        <v>2.60956</v>
      </c>
    </row>
    <row r="215" s="1" customFormat="1" spans="1:85">
      <c r="A215" s="3"/>
      <c r="O215" s="1">
        <v>23</v>
      </c>
      <c r="P215" s="1">
        <v>0.8</v>
      </c>
      <c r="S215" s="1">
        <v>9</v>
      </c>
      <c r="T215" s="1">
        <v>0.28</v>
      </c>
      <c r="W215" s="1">
        <v>25</v>
      </c>
      <c r="X215" s="1">
        <v>21</v>
      </c>
      <c r="AA215" s="1">
        <v>11</v>
      </c>
      <c r="AB215" s="1">
        <v>8</v>
      </c>
      <c r="AE215" s="3"/>
      <c r="BC215" s="3"/>
      <c r="BQ215" s="1">
        <v>20</v>
      </c>
      <c r="BR215" s="1">
        <v>0.96</v>
      </c>
      <c r="BU215" s="1">
        <v>10</v>
      </c>
      <c r="BV215" s="1">
        <v>0.49</v>
      </c>
      <c r="BY215" s="1">
        <v>24</v>
      </c>
      <c r="BZ215" s="1">
        <v>31</v>
      </c>
      <c r="CC215" s="1">
        <v>9</v>
      </c>
      <c r="CD215" s="1">
        <v>14</v>
      </c>
      <c r="CG215" s="3"/>
    </row>
    <row r="216" s="1" customFormat="1" spans="1:85">
      <c r="A216" s="3"/>
      <c r="O216" s="1">
        <v>24</v>
      </c>
      <c r="P216" s="1">
        <v>0.84</v>
      </c>
      <c r="S216" s="1">
        <v>15</v>
      </c>
      <c r="T216" s="1">
        <v>0.47</v>
      </c>
      <c r="W216" s="1">
        <v>26</v>
      </c>
      <c r="X216" s="1">
        <v>21</v>
      </c>
      <c r="AA216" s="1">
        <v>10</v>
      </c>
      <c r="AB216" s="1">
        <v>11</v>
      </c>
      <c r="AE216" s="3"/>
      <c r="BC216" s="3"/>
      <c r="BQ216" s="1">
        <v>30</v>
      </c>
      <c r="BR216" s="1">
        <v>1.26</v>
      </c>
      <c r="BU216" s="1">
        <v>15</v>
      </c>
      <c r="BV216" s="1">
        <v>0.58</v>
      </c>
      <c r="BY216" s="1">
        <v>23</v>
      </c>
      <c r="BZ216" s="1">
        <v>24</v>
      </c>
      <c r="CC216" s="1">
        <v>11</v>
      </c>
      <c r="CD216" s="1">
        <v>11</v>
      </c>
      <c r="CG216" s="3"/>
    </row>
    <row r="217" s="1" customFormat="1" spans="1:106">
      <c r="A217" s="3"/>
      <c r="O217" s="1">
        <v>31</v>
      </c>
      <c r="P217" s="1">
        <v>1.21</v>
      </c>
      <c r="S217" s="1">
        <v>20</v>
      </c>
      <c r="T217" s="1">
        <v>0.62</v>
      </c>
      <c r="W217" s="1">
        <v>21</v>
      </c>
      <c r="X217" s="1">
        <v>27</v>
      </c>
      <c r="AA217" s="1">
        <v>11</v>
      </c>
      <c r="AB217" s="1">
        <v>7</v>
      </c>
      <c r="AD217" s="1">
        <f>Y219*Z219+AC219*AD219</f>
        <v>1.384956</v>
      </c>
      <c r="AE217" s="3"/>
      <c r="AZ217" s="1">
        <f>AV219*AW219+AY219*AZ219</f>
        <v>1.3635</v>
      </c>
      <c r="BC217" s="3"/>
      <c r="BQ217" s="1">
        <v>26</v>
      </c>
      <c r="BR217" s="1">
        <v>1.09</v>
      </c>
      <c r="BU217" s="1">
        <v>14</v>
      </c>
      <c r="BV217" s="1">
        <v>0.49</v>
      </c>
      <c r="BY217" s="1">
        <v>23</v>
      </c>
      <c r="BZ217" s="1">
        <v>24</v>
      </c>
      <c r="CC217" s="1">
        <v>9</v>
      </c>
      <c r="CD217" s="1">
        <v>11</v>
      </c>
      <c r="CF217" s="1">
        <f>CA219*CB219+CE219*CF219</f>
        <v>1.728456</v>
      </c>
      <c r="CG217" s="3"/>
      <c r="DB217" s="1">
        <f>CX219*CY219+DA219*DB219</f>
        <v>1.6685</v>
      </c>
    </row>
    <row r="218" s="1" customFormat="1" spans="1:85">
      <c r="A218" s="3"/>
      <c r="O218" s="1">
        <v>25</v>
      </c>
      <c r="P218" s="1">
        <v>0.85</v>
      </c>
      <c r="S218" s="1">
        <v>10</v>
      </c>
      <c r="T218" s="1">
        <v>0.33</v>
      </c>
      <c r="W218" s="1">
        <v>24</v>
      </c>
      <c r="X218" s="1">
        <v>16</v>
      </c>
      <c r="AA218" s="1">
        <v>8</v>
      </c>
      <c r="AB218" s="1">
        <v>7</v>
      </c>
      <c r="AE218" s="3"/>
      <c r="BC218" s="3"/>
      <c r="BQ218" s="1">
        <v>31</v>
      </c>
      <c r="BR218" s="1">
        <v>1.24</v>
      </c>
      <c r="BU218" s="1">
        <v>16</v>
      </c>
      <c r="BV218" s="1">
        <v>0.61</v>
      </c>
      <c r="BY218" s="1">
        <v>24</v>
      </c>
      <c r="BZ218" s="1">
        <v>26</v>
      </c>
      <c r="CC218" s="1">
        <v>14</v>
      </c>
      <c r="CD218" s="1">
        <v>14</v>
      </c>
      <c r="CG218" s="3"/>
    </row>
    <row r="219" s="1" customFormat="1" spans="1:106">
      <c r="A219" s="3"/>
      <c r="C219" s="1">
        <f t="shared" ref="C219:G219" si="585">C212</f>
        <v>171</v>
      </c>
      <c r="D219" s="1">
        <f t="shared" ref="D219:H219" si="586">D214/C212</f>
        <v>0.00812608187134503</v>
      </c>
      <c r="E219" s="1">
        <f t="shared" si="585"/>
        <v>85</v>
      </c>
      <c r="F219" s="1">
        <f t="shared" si="586"/>
        <v>0.004936</v>
      </c>
      <c r="G219" s="1">
        <f t="shared" si="585"/>
        <v>220</v>
      </c>
      <c r="H219" s="1">
        <f t="shared" si="586"/>
        <v>0.0167727272727273</v>
      </c>
      <c r="I219" s="1">
        <f t="shared" ref="I219:M219" si="587">I212</f>
        <v>123</v>
      </c>
      <c r="J219" s="1">
        <f t="shared" ref="J219:N219" si="588">J214/I212</f>
        <v>0.012520325203252</v>
      </c>
      <c r="K219" s="1">
        <f t="shared" si="587"/>
        <v>290</v>
      </c>
      <c r="L219" s="1">
        <f t="shared" si="588"/>
        <v>0.0280674482758621</v>
      </c>
      <c r="M219" s="1">
        <f t="shared" si="587"/>
        <v>137</v>
      </c>
      <c r="N219" s="1">
        <f t="shared" si="588"/>
        <v>0.0232084671532847</v>
      </c>
      <c r="O219" s="1">
        <v>24</v>
      </c>
      <c r="P219" s="1">
        <v>0.84</v>
      </c>
      <c r="Q219" s="1">
        <f>O222</f>
        <v>274</v>
      </c>
      <c r="R219" s="1">
        <f>R214/R213</f>
        <v>0.0374452554744526</v>
      </c>
      <c r="S219" s="1">
        <v>13</v>
      </c>
      <c r="T219" s="1">
        <v>0.41</v>
      </c>
      <c r="U219" s="1">
        <f>S222</f>
        <v>157</v>
      </c>
      <c r="V219" s="1">
        <f>V214/V213</f>
        <v>0.0317197452229299</v>
      </c>
      <c r="W219" s="1">
        <v>26</v>
      </c>
      <c r="X219" s="1">
        <v>25</v>
      </c>
      <c r="Y219" s="1">
        <f>X222/20</f>
        <v>22.7</v>
      </c>
      <c r="Z219" s="1">
        <f>Y214/X222</f>
        <v>0.0461664317180617</v>
      </c>
      <c r="AA219" s="1">
        <v>8</v>
      </c>
      <c r="AB219" s="1">
        <v>9</v>
      </c>
      <c r="AC219" s="1">
        <f>AB222/20</f>
        <v>9</v>
      </c>
      <c r="AD219" s="1">
        <f>AC214/AB222</f>
        <v>0.037442</v>
      </c>
      <c r="AE219" s="3"/>
      <c r="AF219" s="1">
        <f t="shared" ref="AF219:AJ219" si="589">AF212</f>
        <v>189</v>
      </c>
      <c r="AG219" s="1">
        <f t="shared" ref="AG219:AK219" si="590">AG214/AF212</f>
        <v>0.00798708994708995</v>
      </c>
      <c r="AH219" s="1">
        <f t="shared" si="589"/>
        <v>79</v>
      </c>
      <c r="AI219" s="1">
        <f t="shared" si="590"/>
        <v>0.00480455696202532</v>
      </c>
      <c r="AJ219" s="1">
        <f t="shared" si="589"/>
        <v>224</v>
      </c>
      <c r="AK219" s="1">
        <f t="shared" si="590"/>
        <v>0.0166498214285714</v>
      </c>
      <c r="AL219" s="1">
        <f t="shared" ref="AL219:AP219" si="591">AL212</f>
        <v>104</v>
      </c>
      <c r="AM219" s="1">
        <f t="shared" ref="AM219:AQ219" si="592">AM214/AL212</f>
        <v>0.0123996153846154</v>
      </c>
      <c r="AN219" s="1">
        <f t="shared" si="591"/>
        <v>224</v>
      </c>
      <c r="AO219" s="1">
        <f t="shared" si="592"/>
        <v>0.0279444642857143</v>
      </c>
      <c r="AP219" s="1">
        <f t="shared" si="591"/>
        <v>134</v>
      </c>
      <c r="AQ219" s="1">
        <f t="shared" si="592"/>
        <v>0.0230564179104478</v>
      </c>
      <c r="AR219" s="1">
        <f>AR212</f>
        <v>264</v>
      </c>
      <c r="AS219" s="1">
        <f t="shared" ref="AS219:AW219" si="593">AS212/AR212</f>
        <v>0.0373106060606061</v>
      </c>
      <c r="AT219" s="1">
        <f>AT212</f>
        <v>106</v>
      </c>
      <c r="AU219" s="1">
        <f t="shared" si="593"/>
        <v>0.0316037735849057</v>
      </c>
      <c r="AV219" s="1">
        <f>AV212/20</f>
        <v>22.85</v>
      </c>
      <c r="AW219" s="1">
        <f t="shared" si="593"/>
        <v>0.0460393873085339</v>
      </c>
      <c r="AY219" s="1">
        <f>AY212/20</f>
        <v>8.35</v>
      </c>
      <c r="AZ219" s="1">
        <f>AZ212/AY212</f>
        <v>0.0373053892215569</v>
      </c>
      <c r="BC219" s="3"/>
      <c r="BE219" s="1">
        <f t="shared" ref="BE219:BI219" si="594">BE212</f>
        <v>176</v>
      </c>
      <c r="BF219" s="1">
        <f t="shared" ref="BF219:BJ219" si="595">BF214/BE212</f>
        <v>0.00727022727272727</v>
      </c>
      <c r="BG219" s="1">
        <f t="shared" si="594"/>
        <v>109</v>
      </c>
      <c r="BH219" s="1">
        <f t="shared" si="595"/>
        <v>0.00439963302752294</v>
      </c>
      <c r="BI219" s="1">
        <f t="shared" si="594"/>
        <v>203</v>
      </c>
      <c r="BJ219" s="1">
        <f t="shared" si="595"/>
        <v>0.0179310344827586</v>
      </c>
      <c r="BK219" s="1">
        <f t="shared" ref="BK219:BO219" si="596">BK212</f>
        <v>118</v>
      </c>
      <c r="BL219" s="1">
        <f t="shared" ref="BL219:BP219" si="597">BL214/BK212</f>
        <v>0.0138135593220339</v>
      </c>
      <c r="BM219" s="1">
        <f t="shared" si="596"/>
        <v>259</v>
      </c>
      <c r="BN219" s="1">
        <f t="shared" si="597"/>
        <v>0.029882471042471</v>
      </c>
      <c r="BO219" s="1">
        <f t="shared" si="596"/>
        <v>120</v>
      </c>
      <c r="BP219" s="1">
        <f t="shared" si="597"/>
        <v>0.0252463333333333</v>
      </c>
      <c r="BQ219" s="1">
        <v>24</v>
      </c>
      <c r="BR219" s="1">
        <v>0.95</v>
      </c>
      <c r="BS219" s="1">
        <f>BQ222</f>
        <v>250</v>
      </c>
      <c r="BT219" s="1">
        <f>BT214/BT213</f>
        <v>0.04092</v>
      </c>
      <c r="BU219" s="1">
        <v>9</v>
      </c>
      <c r="BV219" s="1">
        <v>0.22</v>
      </c>
      <c r="BW219" s="1">
        <f>BU222</f>
        <v>127</v>
      </c>
      <c r="BX219" s="1">
        <f>BX214/BX213</f>
        <v>0.0343307086614173</v>
      </c>
      <c r="BY219" s="1">
        <v>27</v>
      </c>
      <c r="BZ219" s="1">
        <v>28</v>
      </c>
      <c r="CA219" s="1">
        <f>BZ222/20</f>
        <v>24.75</v>
      </c>
      <c r="CB219" s="1">
        <f>CA214/BZ222</f>
        <v>0.0492718383838384</v>
      </c>
      <c r="CC219" s="1">
        <v>12</v>
      </c>
      <c r="CD219" s="1">
        <v>17</v>
      </c>
      <c r="CE219" s="1">
        <f>CD222/20</f>
        <v>12</v>
      </c>
      <c r="CF219" s="1">
        <f>CE214/CD222</f>
        <v>0.0424148333333333</v>
      </c>
      <c r="CG219" s="3"/>
      <c r="CH219" s="1">
        <f t="shared" ref="CH219:CL219" si="598">CH212</f>
        <v>182</v>
      </c>
      <c r="CI219" s="1">
        <f t="shared" ref="CI219:CM219" si="599">CI214/CH212</f>
        <v>0.00714043956043956</v>
      </c>
      <c r="CJ219" s="1">
        <f t="shared" si="598"/>
        <v>87</v>
      </c>
      <c r="CK219" s="1">
        <f t="shared" si="599"/>
        <v>0.00424781609195402</v>
      </c>
      <c r="CL219" s="1">
        <f t="shared" si="598"/>
        <v>208</v>
      </c>
      <c r="CM219" s="1">
        <f t="shared" si="599"/>
        <v>0.0178344230769231</v>
      </c>
      <c r="CN219" s="1">
        <f t="shared" ref="CN219:CR219" si="600">CN212</f>
        <v>103</v>
      </c>
      <c r="CO219" s="1">
        <f t="shared" ref="CO219:CS219" si="601">CO214/CN212</f>
        <v>0.0136850485436893</v>
      </c>
      <c r="CP219" s="1">
        <f t="shared" si="600"/>
        <v>243</v>
      </c>
      <c r="CQ219" s="1">
        <f t="shared" si="601"/>
        <v>0.0297512757201646</v>
      </c>
      <c r="CR219" s="1">
        <f t="shared" si="600"/>
        <v>104</v>
      </c>
      <c r="CS219" s="1">
        <f t="shared" si="601"/>
        <v>0.0250919230769231</v>
      </c>
      <c r="CT219" s="1">
        <f>CT212</f>
        <v>240</v>
      </c>
      <c r="CU219" s="1">
        <f t="shared" ref="CU219:CY219" si="602">CU212/CT212</f>
        <v>0.0407916666666667</v>
      </c>
      <c r="CV219" s="1">
        <f>CV212</f>
        <v>112</v>
      </c>
      <c r="CW219" s="1">
        <f t="shared" si="602"/>
        <v>0.0341964285714286</v>
      </c>
      <c r="CX219" s="1">
        <f>CX212/20</f>
        <v>24.1</v>
      </c>
      <c r="CY219" s="1">
        <f t="shared" si="602"/>
        <v>0.049149377593361</v>
      </c>
      <c r="DA219" s="1">
        <f>DA212/20</f>
        <v>11.45</v>
      </c>
      <c r="DB219" s="1">
        <f>DB212/DA212</f>
        <v>0.0422707423580786</v>
      </c>
    </row>
    <row r="220" s="1" customFormat="1" spans="1:106">
      <c r="A220" s="3"/>
      <c r="O220" s="1">
        <v>26</v>
      </c>
      <c r="P220" s="1">
        <v>0.88</v>
      </c>
      <c r="S220" s="1">
        <v>13</v>
      </c>
      <c r="T220" s="1">
        <v>0.43</v>
      </c>
      <c r="W220" s="1">
        <v>22</v>
      </c>
      <c r="X220" s="1">
        <v>18</v>
      </c>
      <c r="AA220" s="1">
        <v>8</v>
      </c>
      <c r="AB220" s="1">
        <v>9</v>
      </c>
      <c r="AE220" s="3"/>
      <c r="BC220" s="3"/>
      <c r="BN220" s="1">
        <f>BN219-BJ219</f>
        <v>0.0119514365597124</v>
      </c>
      <c r="BP220" s="1">
        <f>BP219-BL219</f>
        <v>0.0114327740112994</v>
      </c>
      <c r="BQ220" s="1">
        <v>18</v>
      </c>
      <c r="BR220" s="1">
        <v>0.72</v>
      </c>
      <c r="BT220" s="1">
        <f>BT219-BN219</f>
        <v>0.011037528957529</v>
      </c>
      <c r="BU220" s="1">
        <v>5</v>
      </c>
      <c r="BV220" s="1">
        <v>0.17</v>
      </c>
      <c r="BX220" s="1">
        <f>BX219-BP219</f>
        <v>0.00908437532808399</v>
      </c>
      <c r="BY220" s="1">
        <v>27</v>
      </c>
      <c r="BZ220" s="1">
        <v>25</v>
      </c>
      <c r="CB220" s="1">
        <f>CB219-BT219</f>
        <v>0.00835183838383838</v>
      </c>
      <c r="CC220" s="1">
        <v>10</v>
      </c>
      <c r="CD220" s="1">
        <v>16</v>
      </c>
      <c r="CF220" s="1">
        <f>CF219-BX219</f>
        <v>0.008084124671916</v>
      </c>
      <c r="CG220" s="3"/>
      <c r="CI220" s="1">
        <f>CI219-0</f>
        <v>0.00714043956043956</v>
      </c>
      <c r="CK220" s="1">
        <f>CK219-0</f>
        <v>0.00424781609195402</v>
      </c>
      <c r="CM220" s="1">
        <f t="shared" ref="CM220:CQ220" si="603">CM219-CI219</f>
        <v>0.0106939835164835</v>
      </c>
      <c r="CO220" s="1">
        <f t="shared" si="603"/>
        <v>0.0094372324517353</v>
      </c>
      <c r="CQ220" s="1">
        <f t="shared" si="603"/>
        <v>0.0119168526432415</v>
      </c>
      <c r="CS220" s="1">
        <f t="shared" ref="CS220:CW220" si="604">CS219-CO219</f>
        <v>0.0114068745332338</v>
      </c>
      <c r="CU220" s="1">
        <f t="shared" si="604"/>
        <v>0.0110403909465021</v>
      </c>
      <c r="CW220" s="1">
        <f t="shared" si="604"/>
        <v>0.00910450549450549</v>
      </c>
      <c r="CY220" s="1">
        <f>CY219-CU219</f>
        <v>0.00835771092669434</v>
      </c>
      <c r="DB220" s="1">
        <f>DB219-CW219</f>
        <v>0.00807431378665003</v>
      </c>
    </row>
    <row r="221" s="1" customFormat="1" spans="1:85">
      <c r="A221" s="3"/>
      <c r="O221" s="1">
        <v>31</v>
      </c>
      <c r="P221" s="1">
        <v>1.19</v>
      </c>
      <c r="S221" s="1">
        <v>20</v>
      </c>
      <c r="T221" s="1">
        <v>0.63</v>
      </c>
      <c r="W221" s="1">
        <v>24</v>
      </c>
      <c r="X221" s="1">
        <v>21</v>
      </c>
      <c r="AA221" s="1">
        <v>7</v>
      </c>
      <c r="AB221" s="1">
        <v>10</v>
      </c>
      <c r="AE221" s="3"/>
      <c r="BC221" s="3"/>
      <c r="BQ221" s="1">
        <v>20</v>
      </c>
      <c r="BR221" s="1">
        <v>0.81</v>
      </c>
      <c r="BU221" s="1">
        <v>9</v>
      </c>
      <c r="BV221" s="1">
        <v>0.29</v>
      </c>
      <c r="BY221" s="1">
        <v>23</v>
      </c>
      <c r="BZ221" s="1">
        <v>26</v>
      </c>
      <c r="CC221" s="1">
        <v>11</v>
      </c>
      <c r="CD221" s="1">
        <v>14</v>
      </c>
      <c r="CG221" s="3"/>
    </row>
    <row r="222" s="1" customFormat="1" spans="1:85">
      <c r="A222" s="4" t="s">
        <v>11</v>
      </c>
      <c r="O222" s="1">
        <f t="shared" ref="O222:T222" si="605">SUM(O212:O221)</f>
        <v>274</v>
      </c>
      <c r="P222" s="1">
        <f t="shared" si="605"/>
        <v>10.26</v>
      </c>
      <c r="S222" s="1">
        <f t="shared" si="605"/>
        <v>157</v>
      </c>
      <c r="T222" s="1">
        <f t="shared" si="605"/>
        <v>4.98</v>
      </c>
      <c r="X222" s="1">
        <f>SUM(W212:X221)</f>
        <v>454</v>
      </c>
      <c r="AB222" s="1">
        <f>SUM(AA212:AB221)</f>
        <v>180</v>
      </c>
      <c r="AE222" s="4"/>
      <c r="BC222" s="4" t="s">
        <v>11</v>
      </c>
      <c r="BQ222" s="1">
        <f t="shared" ref="BQ222:BV222" si="606">SUM(BQ212:BQ221)</f>
        <v>250</v>
      </c>
      <c r="BR222" s="1">
        <f t="shared" si="606"/>
        <v>10.23</v>
      </c>
      <c r="BU222" s="1">
        <f t="shared" si="606"/>
        <v>127</v>
      </c>
      <c r="BV222" s="1">
        <f t="shared" si="606"/>
        <v>4.36</v>
      </c>
      <c r="BZ222" s="1">
        <f>SUM(BY212:BZ221)</f>
        <v>495</v>
      </c>
      <c r="CD222" s="1">
        <f>SUM(CC212:CD221)</f>
        <v>240</v>
      </c>
      <c r="CG222" s="4"/>
    </row>
    <row r="223" s="1" customFormat="1" spans="1:106">
      <c r="A223" s="3" t="s">
        <v>50</v>
      </c>
      <c r="B223" s="1">
        <v>61</v>
      </c>
      <c r="C223" s="1">
        <v>159</v>
      </c>
      <c r="D223" s="1">
        <v>2.37</v>
      </c>
      <c r="E223" s="1">
        <v>64</v>
      </c>
      <c r="F223" s="1">
        <v>1.43</v>
      </c>
      <c r="G223" s="1">
        <v>250</v>
      </c>
      <c r="H223" s="1">
        <v>4.18</v>
      </c>
      <c r="I223" s="1">
        <v>98</v>
      </c>
      <c r="J223" s="1">
        <v>1.17</v>
      </c>
      <c r="K223" s="1">
        <v>230</v>
      </c>
      <c r="L223" s="1">
        <v>7.57</v>
      </c>
      <c r="M223" s="1">
        <v>103</v>
      </c>
      <c r="N223" s="1">
        <v>3.47</v>
      </c>
      <c r="O223" s="1">
        <v>30</v>
      </c>
      <c r="P223" s="1">
        <v>1.16</v>
      </c>
      <c r="S223" s="1">
        <v>14</v>
      </c>
      <c r="T223" s="1">
        <v>0.43</v>
      </c>
      <c r="W223" s="1">
        <v>27</v>
      </c>
      <c r="X223" s="1">
        <v>27</v>
      </c>
      <c r="Y223" s="1">
        <v>22.23</v>
      </c>
      <c r="AA223" s="1">
        <v>12</v>
      </c>
      <c r="AB223" s="1">
        <v>8</v>
      </c>
      <c r="AC223" s="1">
        <v>7.59</v>
      </c>
      <c r="AE223" s="3"/>
      <c r="AF223" s="1">
        <v>200</v>
      </c>
      <c r="AG223" s="1">
        <v>2.65</v>
      </c>
      <c r="AH223" s="1">
        <v>86</v>
      </c>
      <c r="AI223" s="1">
        <v>1.53</v>
      </c>
      <c r="AJ223" s="1">
        <v>234</v>
      </c>
      <c r="AK223" s="1">
        <v>4.98</v>
      </c>
      <c r="AL223" s="1">
        <v>93</v>
      </c>
      <c r="AM223" s="1">
        <v>2.22</v>
      </c>
      <c r="AN223" s="1">
        <v>241</v>
      </c>
      <c r="AO223" s="1">
        <v>7.85</v>
      </c>
      <c r="AP223" s="1">
        <v>96</v>
      </c>
      <c r="AQ223" s="1">
        <v>3.31</v>
      </c>
      <c r="AR223" s="1">
        <v>251</v>
      </c>
      <c r="AS223" s="1">
        <v>9.29</v>
      </c>
      <c r="AT223" s="1">
        <v>83</v>
      </c>
      <c r="AU223" s="1">
        <v>2.62</v>
      </c>
      <c r="AV223" s="1">
        <v>442</v>
      </c>
      <c r="AW223" s="1">
        <v>20.16</v>
      </c>
      <c r="AY223" s="1">
        <v>177</v>
      </c>
      <c r="AZ223" s="1">
        <v>6.58</v>
      </c>
      <c r="BC223" s="3" t="s">
        <v>51</v>
      </c>
      <c r="BD223" s="1">
        <v>130</v>
      </c>
      <c r="BE223" s="1">
        <v>170</v>
      </c>
      <c r="BF223" s="1">
        <v>2.35</v>
      </c>
      <c r="BG223" s="1">
        <v>114</v>
      </c>
      <c r="BH223" s="1">
        <v>1.58</v>
      </c>
      <c r="BI223" s="1">
        <v>169</v>
      </c>
      <c r="BJ223" s="1">
        <v>3.03</v>
      </c>
      <c r="BK223" s="1">
        <v>126</v>
      </c>
      <c r="BL223" s="1">
        <v>1.74</v>
      </c>
      <c r="BM223" s="1">
        <v>241</v>
      </c>
      <c r="BN223" s="1">
        <v>8.31</v>
      </c>
      <c r="BO223" s="1">
        <v>106</v>
      </c>
      <c r="BP223" s="1">
        <v>3.77</v>
      </c>
      <c r="BQ223" s="1">
        <v>26</v>
      </c>
      <c r="BR223" s="1">
        <v>1.11</v>
      </c>
      <c r="BU223" s="1">
        <v>20</v>
      </c>
      <c r="BV223" s="1">
        <v>0.69</v>
      </c>
      <c r="BY223" s="1">
        <v>24</v>
      </c>
      <c r="BZ223" s="1">
        <v>24</v>
      </c>
      <c r="CA223" s="1">
        <v>25.19</v>
      </c>
      <c r="CC223" s="1">
        <v>12</v>
      </c>
      <c r="CD223" s="1">
        <v>12</v>
      </c>
      <c r="CE223" s="1">
        <v>11.55</v>
      </c>
      <c r="CG223" s="3"/>
      <c r="CH223" s="1">
        <v>171</v>
      </c>
      <c r="CI223" s="1">
        <v>2.34</v>
      </c>
      <c r="CJ223" s="1">
        <v>92</v>
      </c>
      <c r="CK223" s="1">
        <v>1.48</v>
      </c>
      <c r="CL223" s="1">
        <v>199</v>
      </c>
      <c r="CM223" s="1">
        <v>4.64</v>
      </c>
      <c r="CN223" s="1">
        <v>118</v>
      </c>
      <c r="CO223" s="1">
        <v>2.72</v>
      </c>
      <c r="CP223" s="1">
        <v>239</v>
      </c>
      <c r="CQ223" s="1">
        <v>8.22</v>
      </c>
      <c r="CR223" s="1">
        <v>115</v>
      </c>
      <c r="CS223" s="1">
        <v>3.98</v>
      </c>
      <c r="CT223" s="1">
        <v>245</v>
      </c>
      <c r="CU223" s="1">
        <v>9.99</v>
      </c>
      <c r="CV223" s="1">
        <v>161</v>
      </c>
      <c r="CW223" s="1">
        <v>5.48</v>
      </c>
      <c r="CX223" s="1">
        <v>478</v>
      </c>
      <c r="CY223" s="1">
        <v>23.44</v>
      </c>
      <c r="DA223" s="1">
        <v>236</v>
      </c>
      <c r="DB223" s="1">
        <v>9.91</v>
      </c>
    </row>
    <row r="224" s="1" customFormat="1" spans="1:97">
      <c r="A224" s="3"/>
      <c r="D224" s="1">
        <v>1.10044</v>
      </c>
      <c r="F224" s="1">
        <v>1.10044</v>
      </c>
      <c r="L224" s="1">
        <v>1.10044</v>
      </c>
      <c r="N224" s="1">
        <v>1.10044</v>
      </c>
      <c r="O224" s="1">
        <v>31</v>
      </c>
      <c r="P224" s="1">
        <v>1.21</v>
      </c>
      <c r="R224" s="1">
        <f>O233</f>
        <v>251</v>
      </c>
      <c r="S224" s="1">
        <v>17</v>
      </c>
      <c r="T224" s="1">
        <v>0.59</v>
      </c>
      <c r="V224" s="1">
        <f>S233</f>
        <v>102</v>
      </c>
      <c r="W224" s="1">
        <v>27</v>
      </c>
      <c r="X224" s="1">
        <v>14</v>
      </c>
      <c r="Y224" s="1">
        <v>1.10044</v>
      </c>
      <c r="AA224" s="1">
        <v>8</v>
      </c>
      <c r="AB224" s="1">
        <v>8</v>
      </c>
      <c r="AC224" s="1">
        <v>1.10044</v>
      </c>
      <c r="AE224" s="3"/>
      <c r="AG224" s="1">
        <v>1.10044</v>
      </c>
      <c r="AI224" s="1">
        <v>1.10044</v>
      </c>
      <c r="AK224" s="1">
        <v>1.10044</v>
      </c>
      <c r="AM224" s="1">
        <v>1.10044</v>
      </c>
      <c r="AO224" s="1">
        <v>1.10044</v>
      </c>
      <c r="AQ224" s="1">
        <v>1.10044</v>
      </c>
      <c r="BC224" s="3"/>
      <c r="BF224" s="1">
        <v>1.10044</v>
      </c>
      <c r="BH224" s="1">
        <v>1.10044</v>
      </c>
      <c r="BN224" s="1">
        <v>1.10044</v>
      </c>
      <c r="BP224" s="1">
        <v>1.10044</v>
      </c>
      <c r="BQ224" s="1">
        <v>25</v>
      </c>
      <c r="BR224" s="1">
        <v>0.94</v>
      </c>
      <c r="BT224" s="1">
        <f>BQ233</f>
        <v>255</v>
      </c>
      <c r="BU224" s="1">
        <v>17</v>
      </c>
      <c r="BV224" s="1">
        <v>0.55</v>
      </c>
      <c r="BX224" s="1">
        <f>BU233</f>
        <v>166</v>
      </c>
      <c r="BY224" s="1">
        <v>26</v>
      </c>
      <c r="BZ224" s="1">
        <v>23</v>
      </c>
      <c r="CA224" s="1">
        <v>1.10044</v>
      </c>
      <c r="CC224" s="1">
        <v>12</v>
      </c>
      <c r="CD224" s="1">
        <v>11</v>
      </c>
      <c r="CE224" s="1">
        <v>1.10044</v>
      </c>
      <c r="CG224" s="3"/>
      <c r="CI224" s="1">
        <v>1.10044</v>
      </c>
      <c r="CK224" s="1">
        <v>1.10044</v>
      </c>
      <c r="CM224" s="1">
        <v>1.10044</v>
      </c>
      <c r="CO224" s="1">
        <v>1.10044</v>
      </c>
      <c r="CQ224" s="1">
        <v>1.10044</v>
      </c>
      <c r="CS224" s="1">
        <v>1.10044</v>
      </c>
    </row>
    <row r="225" s="1" customFormat="1" spans="1:97">
      <c r="A225" s="3"/>
      <c r="D225" s="1">
        <f>D223-D224</f>
        <v>1.26956</v>
      </c>
      <c r="F225" s="1">
        <f>F223-F224</f>
        <v>0.32956</v>
      </c>
      <c r="H225" s="1">
        <f>H223</f>
        <v>4.18</v>
      </c>
      <c r="J225" s="1">
        <f>J223</f>
        <v>1.17</v>
      </c>
      <c r="L225" s="1">
        <f>L223-L224</f>
        <v>6.46956</v>
      </c>
      <c r="N225" s="1">
        <f>N223-N224</f>
        <v>2.36956</v>
      </c>
      <c r="O225" s="1">
        <v>26</v>
      </c>
      <c r="P225" s="1">
        <v>0.98</v>
      </c>
      <c r="R225" s="1">
        <f>P233</f>
        <v>9.32</v>
      </c>
      <c r="S225" s="1">
        <v>12</v>
      </c>
      <c r="T225" s="1">
        <v>0.38</v>
      </c>
      <c r="V225" s="1">
        <f>T233</f>
        <v>3.23</v>
      </c>
      <c r="W225" s="1">
        <v>27</v>
      </c>
      <c r="X225" s="1">
        <v>25</v>
      </c>
      <c r="Y225" s="1">
        <f>Y223-Y224</f>
        <v>21.12956</v>
      </c>
      <c r="AA225" s="1">
        <v>10</v>
      </c>
      <c r="AB225" s="1">
        <v>8</v>
      </c>
      <c r="AC225" s="1">
        <f>AC223-AC224</f>
        <v>6.48956</v>
      </c>
      <c r="AE225" s="3"/>
      <c r="AG225" s="1">
        <f t="shared" ref="AG225:AK225" si="607">AG223-AG224</f>
        <v>1.54956</v>
      </c>
      <c r="AI225" s="1">
        <f t="shared" si="607"/>
        <v>0.42956</v>
      </c>
      <c r="AK225" s="1">
        <f t="shared" si="607"/>
        <v>3.87956</v>
      </c>
      <c r="AM225" s="1">
        <f t="shared" ref="AM225:AQ225" si="608">AM223-AM224</f>
        <v>1.11956</v>
      </c>
      <c r="AO225" s="1">
        <f t="shared" si="608"/>
        <v>6.74956</v>
      </c>
      <c r="AQ225" s="1">
        <f t="shared" si="608"/>
        <v>2.20956</v>
      </c>
      <c r="BC225" s="3"/>
      <c r="BF225" s="1">
        <f>BF223-BF224</f>
        <v>1.24956</v>
      </c>
      <c r="BH225" s="1">
        <f>BH223-BH224</f>
        <v>0.47956</v>
      </c>
      <c r="BJ225" s="1">
        <f>BJ223</f>
        <v>3.03</v>
      </c>
      <c r="BL225" s="1">
        <f>BL223</f>
        <v>1.74</v>
      </c>
      <c r="BN225" s="1">
        <f>BN223-BN224</f>
        <v>7.20956</v>
      </c>
      <c r="BP225" s="1">
        <f>BP223-BP224</f>
        <v>2.66956</v>
      </c>
      <c r="BQ225" s="1">
        <v>28</v>
      </c>
      <c r="BR225" s="1">
        <v>1.12</v>
      </c>
      <c r="BT225" s="1">
        <f>BR233</f>
        <v>10.43</v>
      </c>
      <c r="BU225" s="1">
        <v>18</v>
      </c>
      <c r="BV225" s="1">
        <v>0.66</v>
      </c>
      <c r="BX225" s="1">
        <f>BV233</f>
        <v>5.67</v>
      </c>
      <c r="BY225" s="1">
        <v>26</v>
      </c>
      <c r="BZ225" s="1">
        <v>24</v>
      </c>
      <c r="CA225" s="1">
        <f>CA223-CA224</f>
        <v>24.08956</v>
      </c>
      <c r="CC225" s="1">
        <v>10</v>
      </c>
      <c r="CD225" s="1">
        <v>10</v>
      </c>
      <c r="CE225" s="1">
        <f>CE223-CE224</f>
        <v>10.44956</v>
      </c>
      <c r="CG225" s="3"/>
      <c r="CI225" s="1">
        <f t="shared" ref="CI225:CM225" si="609">CI223-CI224</f>
        <v>1.23956</v>
      </c>
      <c r="CK225" s="1">
        <f t="shared" si="609"/>
        <v>0.37956</v>
      </c>
      <c r="CM225" s="1">
        <f t="shared" si="609"/>
        <v>3.53956</v>
      </c>
      <c r="CO225" s="1">
        <f t="shared" ref="CO225:CS225" si="610">CO223-CO224</f>
        <v>1.61956</v>
      </c>
      <c r="CQ225" s="1">
        <f t="shared" si="610"/>
        <v>7.11956</v>
      </c>
      <c r="CS225" s="1">
        <f t="shared" si="610"/>
        <v>2.87956</v>
      </c>
    </row>
    <row r="226" s="1" customFormat="1" spans="1:85">
      <c r="A226" s="3"/>
      <c r="O226" s="1">
        <v>22</v>
      </c>
      <c r="P226" s="1">
        <v>0.78</v>
      </c>
      <c r="S226" s="1">
        <v>5</v>
      </c>
      <c r="T226" s="1">
        <v>0.15</v>
      </c>
      <c r="W226" s="1">
        <v>20</v>
      </c>
      <c r="X226" s="1">
        <v>26</v>
      </c>
      <c r="AA226" s="1">
        <v>7</v>
      </c>
      <c r="AB226" s="1">
        <v>10</v>
      </c>
      <c r="AE226" s="3"/>
      <c r="BC226" s="3"/>
      <c r="BQ226" s="1">
        <v>26</v>
      </c>
      <c r="BR226" s="1">
        <v>1.11</v>
      </c>
      <c r="BU226" s="1">
        <v>17</v>
      </c>
      <c r="BV226" s="1">
        <v>0.58</v>
      </c>
      <c r="BY226" s="1">
        <v>24</v>
      </c>
      <c r="BZ226" s="1">
        <v>23</v>
      </c>
      <c r="CC226" s="1">
        <v>12</v>
      </c>
      <c r="CD226" s="1">
        <v>14</v>
      </c>
      <c r="CG226" s="3"/>
    </row>
    <row r="227" s="1" customFormat="1" spans="1:85">
      <c r="A227" s="3"/>
      <c r="O227" s="1">
        <v>30</v>
      </c>
      <c r="P227" s="1">
        <v>1.16</v>
      </c>
      <c r="S227" s="1">
        <v>6</v>
      </c>
      <c r="T227" s="1">
        <v>0.18</v>
      </c>
      <c r="W227" s="1">
        <v>20</v>
      </c>
      <c r="X227" s="1">
        <v>23</v>
      </c>
      <c r="AA227" s="1">
        <v>9</v>
      </c>
      <c r="AB227" s="1">
        <v>9</v>
      </c>
      <c r="AE227" s="3"/>
      <c r="BC227" s="3"/>
      <c r="BQ227" s="1">
        <v>20</v>
      </c>
      <c r="BR227" s="1">
        <v>0.84</v>
      </c>
      <c r="BU227" s="1">
        <v>10</v>
      </c>
      <c r="BV227" s="1">
        <v>0.36</v>
      </c>
      <c r="BY227" s="1">
        <v>30</v>
      </c>
      <c r="BZ227" s="1">
        <v>23</v>
      </c>
      <c r="CC227" s="1">
        <v>11</v>
      </c>
      <c r="CD227" s="1">
        <v>14</v>
      </c>
      <c r="CG227" s="3"/>
    </row>
    <row r="228" s="1" customFormat="1" spans="1:106">
      <c r="A228" s="3"/>
      <c r="O228" s="1">
        <v>26</v>
      </c>
      <c r="P228" s="1">
        <v>0.93</v>
      </c>
      <c r="S228" s="1">
        <v>11</v>
      </c>
      <c r="T228" s="1">
        <v>0.35</v>
      </c>
      <c r="W228" s="1">
        <v>24</v>
      </c>
      <c r="X228" s="1">
        <v>20</v>
      </c>
      <c r="AA228" s="1">
        <v>7</v>
      </c>
      <c r="AB228" s="1">
        <v>8</v>
      </c>
      <c r="AD228" s="1">
        <f>Y230*Z230+AC230*AD230</f>
        <v>1.380956</v>
      </c>
      <c r="AE228" s="3"/>
      <c r="AZ228" s="1">
        <f>AV230*AW230+AY230*AZ230</f>
        <v>1.337</v>
      </c>
      <c r="BC228" s="3"/>
      <c r="BQ228" s="1">
        <v>28</v>
      </c>
      <c r="BR228" s="1">
        <v>1.16</v>
      </c>
      <c r="BU228" s="1">
        <v>23</v>
      </c>
      <c r="BV228" s="1">
        <v>0.86</v>
      </c>
      <c r="BY228" s="1">
        <v>26</v>
      </c>
      <c r="BZ228" s="1">
        <v>24</v>
      </c>
      <c r="CC228" s="1">
        <v>20</v>
      </c>
      <c r="CD228" s="1">
        <v>9</v>
      </c>
      <c r="CF228" s="1">
        <f>CA230*CB230+CE230*CF230</f>
        <v>1.726956</v>
      </c>
      <c r="CG228" s="3"/>
      <c r="DB228" s="1">
        <f>CX230*CY230+DA230*DB230</f>
        <v>1.6675</v>
      </c>
    </row>
    <row r="229" s="1" customFormat="1" spans="1:85">
      <c r="A229" s="3"/>
      <c r="O229" s="1">
        <v>24</v>
      </c>
      <c r="P229" s="1">
        <v>0.84</v>
      </c>
      <c r="S229" s="1">
        <v>11</v>
      </c>
      <c r="T229" s="1">
        <v>0.36</v>
      </c>
      <c r="W229" s="1">
        <v>22</v>
      </c>
      <c r="X229" s="1">
        <v>19</v>
      </c>
      <c r="AA229" s="1">
        <v>12</v>
      </c>
      <c r="AB229" s="1">
        <v>11</v>
      </c>
      <c r="AE229" s="3"/>
      <c r="BC229" s="3"/>
      <c r="BQ229" s="1">
        <v>29</v>
      </c>
      <c r="BR229" s="1">
        <v>1.21</v>
      </c>
      <c r="BU229" s="1">
        <v>22</v>
      </c>
      <c r="BV229" s="1">
        <v>0.83</v>
      </c>
      <c r="BY229" s="1">
        <v>27</v>
      </c>
      <c r="BZ229" s="1">
        <v>23</v>
      </c>
      <c r="CC229" s="1">
        <v>16</v>
      </c>
      <c r="CD229" s="1">
        <v>10</v>
      </c>
      <c r="CG229" s="3"/>
    </row>
    <row r="230" s="1" customFormat="1" spans="1:106">
      <c r="A230" s="3"/>
      <c r="C230" s="1">
        <f t="shared" ref="C230:G230" si="611">C223</f>
        <v>159</v>
      </c>
      <c r="D230" s="1">
        <f t="shared" ref="D230:H230" si="612">D225/C223</f>
        <v>0.00798465408805031</v>
      </c>
      <c r="E230" s="1">
        <f t="shared" si="611"/>
        <v>64</v>
      </c>
      <c r="F230" s="1">
        <f t="shared" si="612"/>
        <v>0.005149375</v>
      </c>
      <c r="G230" s="1">
        <f t="shared" si="611"/>
        <v>250</v>
      </c>
      <c r="H230" s="1">
        <f t="shared" si="612"/>
        <v>0.01672</v>
      </c>
      <c r="I230" s="1">
        <f t="shared" ref="I230:M230" si="613">I223</f>
        <v>98</v>
      </c>
      <c r="J230" s="1">
        <f t="shared" ref="J230:N230" si="614">J225/I223</f>
        <v>0.0119387755102041</v>
      </c>
      <c r="K230" s="1">
        <f t="shared" si="613"/>
        <v>230</v>
      </c>
      <c r="L230" s="1">
        <f t="shared" si="614"/>
        <v>0.0281285217391304</v>
      </c>
      <c r="M230" s="1">
        <f t="shared" si="613"/>
        <v>103</v>
      </c>
      <c r="N230" s="1">
        <f t="shared" si="614"/>
        <v>0.0230054368932039</v>
      </c>
      <c r="O230" s="1">
        <v>17</v>
      </c>
      <c r="P230" s="1">
        <v>0.59</v>
      </c>
      <c r="Q230" s="1">
        <f>O233</f>
        <v>251</v>
      </c>
      <c r="R230" s="1">
        <f>R225/R224</f>
        <v>0.0371314741035857</v>
      </c>
      <c r="S230" s="1">
        <v>4</v>
      </c>
      <c r="T230" s="1">
        <v>0.12</v>
      </c>
      <c r="U230" s="1">
        <f>S233</f>
        <v>102</v>
      </c>
      <c r="V230" s="1">
        <f>V225/V224</f>
        <v>0.0316666666666667</v>
      </c>
      <c r="W230" s="1">
        <v>25</v>
      </c>
      <c r="X230" s="1">
        <v>20</v>
      </c>
      <c r="Y230" s="1">
        <f>X233/20</f>
        <v>23.1</v>
      </c>
      <c r="Z230" s="1">
        <f>Y225/X233</f>
        <v>0.0457349783549784</v>
      </c>
      <c r="AA230" s="1">
        <v>7</v>
      </c>
      <c r="AB230" s="1">
        <v>8</v>
      </c>
      <c r="AC230" s="1">
        <f>AB233/20</f>
        <v>8.7</v>
      </c>
      <c r="AD230" s="1">
        <f>AC225/AB233</f>
        <v>0.0372963218390805</v>
      </c>
      <c r="AE230" s="3"/>
      <c r="AF230" s="1">
        <f t="shared" ref="AF230:AJ230" si="615">AF223</f>
        <v>200</v>
      </c>
      <c r="AG230" s="1">
        <f t="shared" ref="AG230:AK230" si="616">AG225/AF223</f>
        <v>0.0077478</v>
      </c>
      <c r="AH230" s="1">
        <f t="shared" si="615"/>
        <v>86</v>
      </c>
      <c r="AI230" s="1">
        <f t="shared" si="616"/>
        <v>0.00499488372093023</v>
      </c>
      <c r="AJ230" s="1">
        <f t="shared" si="615"/>
        <v>234</v>
      </c>
      <c r="AK230" s="1">
        <f t="shared" si="616"/>
        <v>0.0165793162393162</v>
      </c>
      <c r="AL230" s="1">
        <f t="shared" ref="AL230:AP230" si="617">AL223</f>
        <v>93</v>
      </c>
      <c r="AM230" s="1">
        <f t="shared" ref="AM230:AQ230" si="618">AM225/AL223</f>
        <v>0.0120382795698925</v>
      </c>
      <c r="AN230" s="1">
        <f t="shared" si="617"/>
        <v>241</v>
      </c>
      <c r="AO230" s="1">
        <f t="shared" si="618"/>
        <v>0.0280064730290456</v>
      </c>
      <c r="AP230" s="1">
        <f t="shared" si="617"/>
        <v>96</v>
      </c>
      <c r="AQ230" s="1">
        <f t="shared" si="618"/>
        <v>0.02301625</v>
      </c>
      <c r="AR230" s="1">
        <f>AR223</f>
        <v>251</v>
      </c>
      <c r="AS230" s="1">
        <f t="shared" ref="AS230:AW230" si="619">AS223/AR223</f>
        <v>0.0370119521912351</v>
      </c>
      <c r="AT230" s="1">
        <f>AT223</f>
        <v>83</v>
      </c>
      <c r="AU230" s="1">
        <f t="shared" si="619"/>
        <v>0.031566265060241</v>
      </c>
      <c r="AV230" s="1">
        <f>AV223/20</f>
        <v>22.1</v>
      </c>
      <c r="AW230" s="1">
        <f t="shared" si="619"/>
        <v>0.0456108597285068</v>
      </c>
      <c r="AY230" s="1">
        <f>AY223/20</f>
        <v>8.85</v>
      </c>
      <c r="AZ230" s="1">
        <f>AZ223/AY223</f>
        <v>0.0371751412429379</v>
      </c>
      <c r="BC230" s="3"/>
      <c r="BE230" s="1">
        <f t="shared" ref="BE230:BI230" si="620">BE223</f>
        <v>170</v>
      </c>
      <c r="BF230" s="1">
        <f t="shared" ref="BF230:BJ230" si="621">BF225/BE223</f>
        <v>0.00735035294117647</v>
      </c>
      <c r="BG230" s="1">
        <f t="shared" si="620"/>
        <v>114</v>
      </c>
      <c r="BH230" s="1">
        <f t="shared" si="621"/>
        <v>0.00420666666666667</v>
      </c>
      <c r="BI230" s="1">
        <f t="shared" si="620"/>
        <v>169</v>
      </c>
      <c r="BJ230" s="1">
        <f t="shared" si="621"/>
        <v>0.0179289940828402</v>
      </c>
      <c r="BK230" s="1">
        <f t="shared" ref="BK230:BO230" si="622">BK223</f>
        <v>126</v>
      </c>
      <c r="BL230" s="1">
        <f t="shared" ref="BL230:BP230" si="623">BL225/BK223</f>
        <v>0.0138095238095238</v>
      </c>
      <c r="BM230" s="1">
        <f t="shared" si="622"/>
        <v>241</v>
      </c>
      <c r="BN230" s="1">
        <f t="shared" si="623"/>
        <v>0.0299151867219917</v>
      </c>
      <c r="BO230" s="1">
        <f t="shared" si="622"/>
        <v>106</v>
      </c>
      <c r="BP230" s="1">
        <f t="shared" si="623"/>
        <v>0.0251845283018868</v>
      </c>
      <c r="BQ230" s="1">
        <v>25</v>
      </c>
      <c r="BR230" s="1">
        <v>0.99</v>
      </c>
      <c r="BS230" s="1">
        <f>BQ233</f>
        <v>255</v>
      </c>
      <c r="BT230" s="1">
        <f>BT225/BT224</f>
        <v>0.0409019607843137</v>
      </c>
      <c r="BU230" s="1">
        <v>15</v>
      </c>
      <c r="BV230" s="1">
        <v>0.46</v>
      </c>
      <c r="BW230" s="1">
        <f>BU233</f>
        <v>166</v>
      </c>
      <c r="BX230" s="1">
        <f>BX225/BX224</f>
        <v>0.0341566265060241</v>
      </c>
      <c r="BY230" s="1">
        <v>23</v>
      </c>
      <c r="BZ230" s="1">
        <v>26</v>
      </c>
      <c r="CA230" s="1">
        <f>BZ233/20</f>
        <v>24.5</v>
      </c>
      <c r="CB230" s="1">
        <f>CA225/BZ233</f>
        <v>0.0491623673469388</v>
      </c>
      <c r="CC230" s="1">
        <v>12</v>
      </c>
      <c r="CD230" s="1">
        <v>16</v>
      </c>
      <c r="CE230" s="1">
        <f>CD233/20</f>
        <v>12.4</v>
      </c>
      <c r="CF230" s="1">
        <f>CE225/CD233</f>
        <v>0.0421353225806452</v>
      </c>
      <c r="CG230" s="3"/>
      <c r="CH230" s="1">
        <f t="shared" ref="CH230:CL230" si="624">CH223</f>
        <v>171</v>
      </c>
      <c r="CI230" s="1">
        <f t="shared" ref="CI230:CM230" si="625">CI225/CH223</f>
        <v>0.00724888888888889</v>
      </c>
      <c r="CJ230" s="1">
        <f t="shared" si="624"/>
        <v>92</v>
      </c>
      <c r="CK230" s="1">
        <f t="shared" si="625"/>
        <v>0.00412565217391304</v>
      </c>
      <c r="CL230" s="1">
        <f t="shared" si="624"/>
        <v>199</v>
      </c>
      <c r="CM230" s="1">
        <f t="shared" si="625"/>
        <v>0.0177867336683417</v>
      </c>
      <c r="CN230" s="1">
        <f t="shared" ref="CN230:CR230" si="626">CN223</f>
        <v>118</v>
      </c>
      <c r="CO230" s="1">
        <f t="shared" ref="CO230:CS230" si="627">CO225/CN223</f>
        <v>0.0137250847457627</v>
      </c>
      <c r="CP230" s="1">
        <f t="shared" si="626"/>
        <v>239</v>
      </c>
      <c r="CQ230" s="1">
        <f t="shared" si="627"/>
        <v>0.0297889539748954</v>
      </c>
      <c r="CR230" s="1">
        <f t="shared" si="626"/>
        <v>115</v>
      </c>
      <c r="CS230" s="1">
        <f t="shared" si="627"/>
        <v>0.025039652173913</v>
      </c>
      <c r="CT230" s="1">
        <f>CT223</f>
        <v>245</v>
      </c>
      <c r="CU230" s="1">
        <f t="shared" ref="CU230:CY230" si="628">CU223/CT223</f>
        <v>0.0407755102040816</v>
      </c>
      <c r="CV230" s="1">
        <f>CV223</f>
        <v>161</v>
      </c>
      <c r="CW230" s="1">
        <f t="shared" si="628"/>
        <v>0.0340372670807453</v>
      </c>
      <c r="CX230" s="1">
        <f>CX223/20</f>
        <v>23.9</v>
      </c>
      <c r="CY230" s="1">
        <f t="shared" si="628"/>
        <v>0.0490376569037657</v>
      </c>
      <c r="DA230" s="1">
        <f>DA223/20</f>
        <v>11.8</v>
      </c>
      <c r="DB230" s="1">
        <f>DB223/DA223</f>
        <v>0.0419915254237288</v>
      </c>
    </row>
    <row r="231" s="1" customFormat="1" spans="1:106">
      <c r="A231" s="3"/>
      <c r="O231" s="1">
        <v>17</v>
      </c>
      <c r="P231" s="1">
        <v>0.59</v>
      </c>
      <c r="S231" s="1">
        <v>8</v>
      </c>
      <c r="T231" s="1">
        <v>0.24</v>
      </c>
      <c r="W231" s="1">
        <v>27</v>
      </c>
      <c r="X231" s="1">
        <v>24</v>
      </c>
      <c r="AA231" s="1">
        <v>8</v>
      </c>
      <c r="AB231" s="1">
        <v>10</v>
      </c>
      <c r="AE231" s="3"/>
      <c r="BC231" s="3"/>
      <c r="BN231" s="1">
        <f>BN230-BJ230</f>
        <v>0.0119861926391515</v>
      </c>
      <c r="BP231" s="1">
        <f>BP230-BL230</f>
        <v>0.011375004492363</v>
      </c>
      <c r="BQ231" s="1">
        <v>24</v>
      </c>
      <c r="BR231" s="1">
        <v>0.96</v>
      </c>
      <c r="BT231" s="1">
        <f>BT230-BN230</f>
        <v>0.010986774062322</v>
      </c>
      <c r="BU231" s="1">
        <v>11</v>
      </c>
      <c r="BV231" s="1">
        <v>0.27</v>
      </c>
      <c r="BX231" s="1">
        <f>BX230-BP230</f>
        <v>0.0089720982041373</v>
      </c>
      <c r="BY231" s="1">
        <v>24</v>
      </c>
      <c r="BZ231" s="1">
        <v>22</v>
      </c>
      <c r="CB231" s="1">
        <f>CB230-BT230</f>
        <v>0.00826040656262505</v>
      </c>
      <c r="CC231" s="1">
        <v>12</v>
      </c>
      <c r="CD231" s="1">
        <v>11</v>
      </c>
      <c r="CF231" s="1">
        <f>CF230-BX230</f>
        <v>0.00797869607462107</v>
      </c>
      <c r="CG231" s="3"/>
      <c r="CI231" s="1">
        <f>CI230-0</f>
        <v>0.00724888888888889</v>
      </c>
      <c r="CK231" s="1">
        <f>CK230-0</f>
        <v>0.00412565217391304</v>
      </c>
      <c r="CM231" s="1">
        <f t="shared" ref="CM231:CQ231" si="629">CM230-CI230</f>
        <v>0.0105378447794528</v>
      </c>
      <c r="CO231" s="1">
        <f t="shared" si="629"/>
        <v>0.00959943257184967</v>
      </c>
      <c r="CQ231" s="1">
        <f t="shared" si="629"/>
        <v>0.0120022203065537</v>
      </c>
      <c r="CS231" s="1">
        <f t="shared" ref="CS231:CW231" si="630">CS230-CO230</f>
        <v>0.0113145674281503</v>
      </c>
      <c r="CU231" s="1">
        <f t="shared" si="630"/>
        <v>0.0109865562291862</v>
      </c>
      <c r="CW231" s="1">
        <f t="shared" si="630"/>
        <v>0.0089976149068323</v>
      </c>
      <c r="CY231" s="1">
        <f>CY230-CU230</f>
        <v>0.00826214669968406</v>
      </c>
      <c r="DB231" s="1">
        <f>DB230-CW230</f>
        <v>0.00795425834298347</v>
      </c>
    </row>
    <row r="232" s="1" customFormat="1" spans="1:85">
      <c r="A232" s="3"/>
      <c r="O232" s="1">
        <v>28</v>
      </c>
      <c r="P232" s="1">
        <v>1.08</v>
      </c>
      <c r="S232" s="1">
        <v>14</v>
      </c>
      <c r="T232" s="1">
        <v>0.43</v>
      </c>
      <c r="W232" s="1">
        <v>24</v>
      </c>
      <c r="X232" s="1">
        <v>21</v>
      </c>
      <c r="AA232" s="1">
        <v>7</v>
      </c>
      <c r="AB232" s="1">
        <v>7</v>
      </c>
      <c r="AE232" s="3"/>
      <c r="BC232" s="3"/>
      <c r="BQ232" s="1">
        <v>24</v>
      </c>
      <c r="BR232" s="1">
        <v>0.99</v>
      </c>
      <c r="BU232" s="1">
        <v>13</v>
      </c>
      <c r="BV232" s="1">
        <v>0.41</v>
      </c>
      <c r="BY232" s="1">
        <v>22</v>
      </c>
      <c r="BZ232" s="1">
        <v>26</v>
      </c>
      <c r="CC232" s="1">
        <v>10</v>
      </c>
      <c r="CD232" s="1">
        <v>14</v>
      </c>
      <c r="CG232" s="3"/>
    </row>
    <row r="233" s="1" customFormat="1" spans="1:106">
      <c r="A233" s="4" t="s">
        <v>11</v>
      </c>
      <c r="D233" s="4">
        <f t="shared" ref="D233:H233" si="631">AVERAGE(D208,D219,D230)</f>
        <v>0.00798711914277397</v>
      </c>
      <c r="E233" s="4"/>
      <c r="F233" s="4">
        <f t="shared" si="631"/>
        <v>0.00502679166666667</v>
      </c>
      <c r="G233" s="4"/>
      <c r="H233" s="4">
        <f t="shared" si="631"/>
        <v>0.0167577383592018</v>
      </c>
      <c r="I233" s="4"/>
      <c r="J233" s="4">
        <f t="shared" ref="J233:N233" si="632">AVERAGE(J208,J219,J230)</f>
        <v>0.0121760220768992</v>
      </c>
      <c r="K233" s="4"/>
      <c r="L233" s="4">
        <f t="shared" si="632"/>
        <v>0.0281473176403251</v>
      </c>
      <c r="M233" s="4"/>
      <c r="N233" s="4">
        <f t="shared" si="632"/>
        <v>0.023092951513846</v>
      </c>
      <c r="O233" s="4">
        <f t="shared" ref="O233:T233" si="633">SUM(O223:O232)</f>
        <v>251</v>
      </c>
      <c r="P233" s="4">
        <f t="shared" si="633"/>
        <v>9.32</v>
      </c>
      <c r="Q233" s="4"/>
      <c r="R233" s="4">
        <f>AVERAGE(R208,R219,R230)</f>
        <v>0.0372375506360451</v>
      </c>
      <c r="S233" s="4">
        <f t="shared" si="633"/>
        <v>102</v>
      </c>
      <c r="T233" s="4">
        <f t="shared" si="633"/>
        <v>3.23</v>
      </c>
      <c r="U233" s="4"/>
      <c r="V233" s="4">
        <f t="shared" ref="V233:Z233" si="634">AVERAGE(V208,V219,V230)</f>
        <v>0.0315885740781414</v>
      </c>
      <c r="W233" s="4"/>
      <c r="X233" s="4">
        <f>SUM(W223:X232)</f>
        <v>462</v>
      </c>
      <c r="Y233" s="4">
        <f t="shared" si="634"/>
        <v>22.7166666666667</v>
      </c>
      <c r="Z233" s="4">
        <f t="shared" si="634"/>
        <v>0.0461293738274787</v>
      </c>
      <c r="AA233" s="4"/>
      <c r="AB233" s="4">
        <f>SUM(AA223:AB232)</f>
        <v>174</v>
      </c>
      <c r="AC233" s="4">
        <f t="shared" ref="AC233:AG233" si="635">AVERAGE(AC208,AC219,AC230)</f>
        <v>8.85</v>
      </c>
      <c r="AD233" s="4">
        <f t="shared" si="635"/>
        <v>0.0375673125527632</v>
      </c>
      <c r="AE233" s="4"/>
      <c r="AG233" s="4">
        <f t="shared" si="635"/>
        <v>0.00776156053791887</v>
      </c>
      <c r="AH233" s="4"/>
      <c r="AI233" s="4">
        <f t="shared" ref="AI233:AM233" si="636">AVERAGE(AI208,AI219,AI230)</f>
        <v>0.00488116036233198</v>
      </c>
      <c r="AJ233" s="4"/>
      <c r="AK233" s="4">
        <f t="shared" si="636"/>
        <v>0.0166313663027326</v>
      </c>
      <c r="AL233" s="4"/>
      <c r="AM233" s="4">
        <f t="shared" si="636"/>
        <v>0.0121175474764184</v>
      </c>
      <c r="AN233" s="4"/>
      <c r="AO233" s="4">
        <f t="shared" ref="AO233:AS233" si="637">AVERAGE(AO208,AO219,AO230)</f>
        <v>0.0280210141926393</v>
      </c>
      <c r="AP233" s="4"/>
      <c r="AQ233" s="4">
        <f t="shared" si="637"/>
        <v>0.0230091205959996</v>
      </c>
      <c r="AR233" s="4"/>
      <c r="AS233" s="4">
        <f t="shared" si="637"/>
        <v>0.0371186836916025</v>
      </c>
      <c r="AT233" s="4"/>
      <c r="AU233" s="4">
        <f t="shared" ref="AU233:AW233" si="638">AVERAGE(AU208,AU219,AU230)</f>
        <v>0.0314631836134229</v>
      </c>
      <c r="AV233" s="4">
        <f t="shared" si="638"/>
        <v>22.3333333333333</v>
      </c>
      <c r="AW233" s="4">
        <f t="shared" si="638"/>
        <v>0.0460073763744028</v>
      </c>
      <c r="AX233" s="4"/>
      <c r="AY233" s="4">
        <f>AVERAGE(AY208,AY219,AY230)</f>
        <v>8.61666666666667</v>
      </c>
      <c r="AZ233" s="4">
        <f>AVERAGE(AZ208,AZ219,AZ230)</f>
        <v>0.0374472673802651</v>
      </c>
      <c r="BC233" s="4" t="s">
        <v>11</v>
      </c>
      <c r="BF233" s="4">
        <f t="shared" ref="BF233:BJ233" si="639">AVERAGE(BF208,BF219,BF230)</f>
        <v>0.0073150448897831</v>
      </c>
      <c r="BG233" s="4"/>
      <c r="BH233" s="4">
        <f t="shared" si="639"/>
        <v>0.00432301943829309</v>
      </c>
      <c r="BI233" s="4"/>
      <c r="BJ233" s="4">
        <f t="shared" si="639"/>
        <v>0.0179261935339327</v>
      </c>
      <c r="BK233" s="4"/>
      <c r="BL233" s="4">
        <f t="shared" ref="BL233:BP233" si="640">AVERAGE(BL208,BL219,BL230)</f>
        <v>0.0138155375144408</v>
      </c>
      <c r="BM233" s="4"/>
      <c r="BN233" s="4">
        <f t="shared" si="640"/>
        <v>0.0299074111367397</v>
      </c>
      <c r="BO233" s="4"/>
      <c r="BP233" s="4">
        <f t="shared" si="640"/>
        <v>0.0252080824873306</v>
      </c>
      <c r="BQ233" s="4">
        <f t="shared" ref="BQ233:BV233" si="641">SUM(BQ223:BQ232)</f>
        <v>255</v>
      </c>
      <c r="BR233" s="4">
        <f t="shared" si="641"/>
        <v>10.43</v>
      </c>
      <c r="BS233" s="4"/>
      <c r="BT233" s="4">
        <f>AVERAGE(BT208,BT219,BT230)</f>
        <v>0.0409508317118196</v>
      </c>
      <c r="BU233" s="4">
        <f t="shared" si="641"/>
        <v>166</v>
      </c>
      <c r="BV233" s="4">
        <f t="shared" si="641"/>
        <v>5.67</v>
      </c>
      <c r="BW233" s="4"/>
      <c r="BX233" s="4">
        <f t="shared" ref="BX233:CB233" si="642">AVERAGE(BX208,BX219,BX230)</f>
        <v>0.0342612104879126</v>
      </c>
      <c r="BY233" s="4"/>
      <c r="BZ233" s="4">
        <f>SUM(BY223:BZ232)</f>
        <v>490</v>
      </c>
      <c r="CA233" s="4">
        <f t="shared" si="642"/>
        <v>24.7333333333333</v>
      </c>
      <c r="CB233" s="4">
        <f t="shared" si="642"/>
        <v>0.0492439737205463</v>
      </c>
      <c r="CC233" s="4"/>
      <c r="CD233" s="4">
        <f>SUM(CC223:CD232)</f>
        <v>248</v>
      </c>
      <c r="CE233" s="4">
        <f t="shared" ref="CE233:CI233" si="643">AVERAGE(CE208,CE219,CE230)</f>
        <v>12.15</v>
      </c>
      <c r="CF233" s="4">
        <f t="shared" si="643"/>
        <v>0.0422353355121284</v>
      </c>
      <c r="CG233" s="4"/>
      <c r="CH233" s="4"/>
      <c r="CI233" s="4">
        <f t="shared" si="643"/>
        <v>0.00720091251341251</v>
      </c>
      <c r="CJ233" s="4"/>
      <c r="CK233" s="4">
        <f t="shared" ref="CK233:CO233" si="644">AVERAGE(CK208,CK219,CK230)</f>
        <v>0.00421811579558206</v>
      </c>
      <c r="CL233" s="4"/>
      <c r="CM233" s="4">
        <f t="shared" si="644"/>
        <v>0.0178057678447519</v>
      </c>
      <c r="CN233" s="4"/>
      <c r="CO233" s="4">
        <f t="shared" si="644"/>
        <v>0.013693862093635</v>
      </c>
      <c r="CP233" s="4"/>
      <c r="CQ233" s="4">
        <f t="shared" ref="CQ233:CU233" si="645">AVERAGE(CQ208,CQ219,CQ230)</f>
        <v>0.0297739582389017</v>
      </c>
      <c r="CR233" s="4"/>
      <c r="CS233" s="4">
        <f t="shared" si="645"/>
        <v>0.0250695573416766</v>
      </c>
      <c r="CT233" s="4"/>
      <c r="CU233" s="4">
        <f t="shared" si="645"/>
        <v>0.0408305155395491</v>
      </c>
      <c r="CV233" s="4"/>
      <c r="CW233" s="4">
        <f t="shared" ref="CW233:CY233" si="646">AVERAGE(CW208,CW219,CW230)</f>
        <v>0.0341361509779091</v>
      </c>
      <c r="CX233" s="4">
        <f t="shared" si="646"/>
        <v>24.0833333333333</v>
      </c>
      <c r="CY233" s="4">
        <f t="shared" si="646"/>
        <v>0.0491207640763618</v>
      </c>
      <c r="CZ233" s="4"/>
      <c r="DA233" s="4">
        <f>AVERAGE(DA208,DA219,DA230)</f>
        <v>11.5</v>
      </c>
      <c r="DB233" s="4">
        <f>AVERAGE(DB208,DB219,DB230)</f>
        <v>0.0421022374087506</v>
      </c>
    </row>
    <row r="234" s="1" customFormat="1" spans="1:106">
      <c r="A234" s="3" t="s">
        <v>52</v>
      </c>
      <c r="B234" s="1">
        <v>56</v>
      </c>
      <c r="C234" s="1">
        <v>212</v>
      </c>
      <c r="D234" s="1">
        <v>2.79</v>
      </c>
      <c r="E234" s="1">
        <v>78</v>
      </c>
      <c r="F234" s="1">
        <v>1.49</v>
      </c>
      <c r="G234" s="1">
        <v>232</v>
      </c>
      <c r="H234" s="1">
        <v>4.05</v>
      </c>
      <c r="I234" s="1">
        <v>122</v>
      </c>
      <c r="J234" s="1">
        <v>1.73</v>
      </c>
      <c r="K234" s="1">
        <v>213</v>
      </c>
      <c r="L234" s="1">
        <v>7.22</v>
      </c>
      <c r="M234" s="1">
        <v>101</v>
      </c>
      <c r="N234" s="1">
        <v>3.58</v>
      </c>
      <c r="O234" s="1">
        <v>23</v>
      </c>
      <c r="P234" s="1">
        <v>0.91</v>
      </c>
      <c r="S234" s="1">
        <v>6</v>
      </c>
      <c r="T234" s="1">
        <v>0.19</v>
      </c>
      <c r="W234" s="1">
        <v>19</v>
      </c>
      <c r="X234" s="1">
        <v>17</v>
      </c>
      <c r="Y234" s="1">
        <v>21.85</v>
      </c>
      <c r="AA234" s="1">
        <v>5</v>
      </c>
      <c r="AB234" s="1">
        <v>9</v>
      </c>
      <c r="AC234" s="1">
        <v>8.01</v>
      </c>
      <c r="AE234" s="3"/>
      <c r="AF234" s="1">
        <v>189</v>
      </c>
      <c r="AG234" s="1">
        <v>2.56</v>
      </c>
      <c r="AH234" s="1">
        <v>86</v>
      </c>
      <c r="AI234" s="1">
        <v>1.52</v>
      </c>
      <c r="AJ234" s="1">
        <v>227</v>
      </c>
      <c r="AK234" s="1">
        <v>5.04</v>
      </c>
      <c r="AL234" s="1">
        <v>103</v>
      </c>
      <c r="AM234" s="1">
        <v>2.55</v>
      </c>
      <c r="AN234" s="1">
        <v>211</v>
      </c>
      <c r="AO234" s="1">
        <v>7.14</v>
      </c>
      <c r="AP234" s="1">
        <v>98</v>
      </c>
      <c r="AQ234" s="1">
        <v>3.49</v>
      </c>
      <c r="AR234" s="1">
        <v>228</v>
      </c>
      <c r="AS234" s="1">
        <v>8.75</v>
      </c>
      <c r="AT234" s="1">
        <v>86</v>
      </c>
      <c r="AU234" s="1">
        <v>2.81</v>
      </c>
      <c r="AV234" s="1">
        <v>449</v>
      </c>
      <c r="AW234" s="1">
        <v>20.79</v>
      </c>
      <c r="AY234" s="1">
        <v>171</v>
      </c>
      <c r="AZ234" s="1">
        <v>6.77</v>
      </c>
      <c r="BC234" s="3" t="s">
        <v>53</v>
      </c>
      <c r="BD234" s="1">
        <v>125</v>
      </c>
      <c r="BE234" s="1">
        <v>168</v>
      </c>
      <c r="BF234" s="1">
        <v>2.36</v>
      </c>
      <c r="BG234" s="1">
        <v>106</v>
      </c>
      <c r="BH234" s="1">
        <v>1.57</v>
      </c>
      <c r="BI234" s="1">
        <v>201</v>
      </c>
      <c r="BJ234" s="1">
        <v>3.6</v>
      </c>
      <c r="BK234" s="1">
        <v>139</v>
      </c>
      <c r="BL234" s="1">
        <v>1.92</v>
      </c>
      <c r="BM234" s="1">
        <v>260</v>
      </c>
      <c r="BN234" s="1">
        <v>8.87</v>
      </c>
      <c r="BO234" s="1">
        <v>122</v>
      </c>
      <c r="BP234" s="1">
        <v>4.17</v>
      </c>
      <c r="BQ234" s="1">
        <v>31</v>
      </c>
      <c r="BR234" s="1">
        <v>1.28</v>
      </c>
      <c r="BU234" s="1">
        <v>18</v>
      </c>
      <c r="BV234" s="1">
        <v>0.62</v>
      </c>
      <c r="BY234" s="1">
        <v>26</v>
      </c>
      <c r="BZ234" s="1">
        <v>26</v>
      </c>
      <c r="CA234" s="1">
        <v>25.53</v>
      </c>
      <c r="CC234" s="1">
        <v>11</v>
      </c>
      <c r="CD234" s="1">
        <v>12</v>
      </c>
      <c r="CE234" s="1">
        <v>11.19</v>
      </c>
      <c r="CG234" s="3"/>
      <c r="CH234" s="1">
        <v>169</v>
      </c>
      <c r="CI234" s="1">
        <v>2.35</v>
      </c>
      <c r="CJ234" s="1">
        <v>96</v>
      </c>
      <c r="CK234" s="1">
        <v>1.51</v>
      </c>
      <c r="CL234" s="1">
        <v>236</v>
      </c>
      <c r="CM234" s="1">
        <v>5.3</v>
      </c>
      <c r="CN234" s="1">
        <v>126</v>
      </c>
      <c r="CO234" s="1">
        <v>2.83</v>
      </c>
      <c r="CP234" s="1">
        <v>224</v>
      </c>
      <c r="CQ234" s="1">
        <v>7.77</v>
      </c>
      <c r="CR234" s="1">
        <v>97</v>
      </c>
      <c r="CS234" s="1">
        <v>3.53</v>
      </c>
      <c r="CT234" s="1">
        <v>241</v>
      </c>
      <c r="CU234" s="1">
        <v>9.82</v>
      </c>
      <c r="CV234" s="1">
        <v>127</v>
      </c>
      <c r="CW234" s="1">
        <v>4.33</v>
      </c>
      <c r="CX234" s="1">
        <v>485</v>
      </c>
      <c r="CY234" s="1">
        <v>23.83</v>
      </c>
      <c r="DA234" s="1">
        <v>226</v>
      </c>
      <c r="DB234" s="1">
        <v>9.51</v>
      </c>
    </row>
    <row r="235" s="1" customFormat="1" spans="1:97">
      <c r="A235" s="3"/>
      <c r="D235" s="1">
        <v>1.10044</v>
      </c>
      <c r="F235" s="1">
        <v>1.10044</v>
      </c>
      <c r="L235" s="1">
        <v>1.10044</v>
      </c>
      <c r="N235" s="1">
        <v>1.10044</v>
      </c>
      <c r="O235" s="1">
        <v>22</v>
      </c>
      <c r="P235" s="1">
        <v>0.88</v>
      </c>
      <c r="R235" s="1">
        <f>O244</f>
        <v>238</v>
      </c>
      <c r="S235" s="1">
        <v>5</v>
      </c>
      <c r="T235" s="1">
        <v>0.15</v>
      </c>
      <c r="V235" s="1">
        <f>S244</f>
        <v>75</v>
      </c>
      <c r="W235" s="1">
        <v>22</v>
      </c>
      <c r="X235" s="1">
        <v>22</v>
      </c>
      <c r="Y235" s="1">
        <v>1.10044</v>
      </c>
      <c r="AA235" s="1">
        <v>9</v>
      </c>
      <c r="AB235" s="1">
        <v>11</v>
      </c>
      <c r="AC235" s="1">
        <v>1.10044</v>
      </c>
      <c r="AE235" s="3"/>
      <c r="AG235" s="1">
        <v>1.10044</v>
      </c>
      <c r="AI235" s="1">
        <v>1.10044</v>
      </c>
      <c r="AK235" s="1">
        <v>1.10044</v>
      </c>
      <c r="AM235" s="1">
        <v>1.10044</v>
      </c>
      <c r="AO235" s="1">
        <v>1.10044</v>
      </c>
      <c r="AQ235" s="1">
        <v>1.10044</v>
      </c>
      <c r="BC235" s="3"/>
      <c r="BF235" s="1">
        <v>1.10044</v>
      </c>
      <c r="BH235" s="1">
        <v>1.10044</v>
      </c>
      <c r="BN235" s="1">
        <v>1.10044</v>
      </c>
      <c r="BP235" s="1">
        <v>1.10044</v>
      </c>
      <c r="BQ235" s="1">
        <v>29</v>
      </c>
      <c r="BR235" s="1">
        <v>1.21</v>
      </c>
      <c r="BT235" s="1">
        <f>BQ244</f>
        <v>286</v>
      </c>
      <c r="BU235" s="1">
        <v>15</v>
      </c>
      <c r="BV235" s="1">
        <v>0.57</v>
      </c>
      <c r="BX235" s="1">
        <f>BU244</f>
        <v>140</v>
      </c>
      <c r="BY235" s="1">
        <v>28</v>
      </c>
      <c r="BZ235" s="1">
        <v>28</v>
      </c>
      <c r="CA235" s="1">
        <v>1.10044</v>
      </c>
      <c r="CC235" s="1">
        <v>8</v>
      </c>
      <c r="CD235" s="1">
        <v>7</v>
      </c>
      <c r="CE235" s="1">
        <v>1.10044</v>
      </c>
      <c r="CG235" s="3"/>
      <c r="CI235" s="1">
        <v>1.10044</v>
      </c>
      <c r="CK235" s="1">
        <v>1.10044</v>
      </c>
      <c r="CM235" s="1">
        <v>1.10044</v>
      </c>
      <c r="CO235" s="1">
        <v>1.10044</v>
      </c>
      <c r="CQ235" s="1">
        <v>1.10044</v>
      </c>
      <c r="CS235" s="1">
        <v>1.10044</v>
      </c>
    </row>
    <row r="236" s="1" customFormat="1" spans="1:97">
      <c r="A236" s="3"/>
      <c r="D236" s="1">
        <f>D234-D235</f>
        <v>1.68956</v>
      </c>
      <c r="F236" s="1">
        <f>F234-F235</f>
        <v>0.38956</v>
      </c>
      <c r="H236" s="1">
        <f>H234</f>
        <v>4.05</v>
      </c>
      <c r="J236" s="1">
        <f>J234</f>
        <v>1.73</v>
      </c>
      <c r="L236" s="1">
        <f>L234-L235</f>
        <v>6.11956</v>
      </c>
      <c r="N236" s="1">
        <f>N234-N235</f>
        <v>2.47956</v>
      </c>
      <c r="O236" s="1">
        <v>26</v>
      </c>
      <c r="P236" s="1">
        <v>0.99</v>
      </c>
      <c r="R236" s="1">
        <f>P244</f>
        <v>9.16</v>
      </c>
      <c r="S236" s="1">
        <v>10</v>
      </c>
      <c r="T236" s="1">
        <v>0.33</v>
      </c>
      <c r="V236" s="1">
        <f>T244</f>
        <v>2.46</v>
      </c>
      <c r="W236" s="1">
        <v>27</v>
      </c>
      <c r="X236" s="1">
        <v>17</v>
      </c>
      <c r="Y236" s="1">
        <f>Y234-Y235</f>
        <v>20.74956</v>
      </c>
      <c r="AA236" s="1">
        <v>10</v>
      </c>
      <c r="AB236" s="1">
        <v>10</v>
      </c>
      <c r="AC236" s="1">
        <f>AC234-AC235</f>
        <v>6.90956</v>
      </c>
      <c r="AE236" s="3"/>
      <c r="AG236" s="1">
        <f t="shared" ref="AG236:AK236" si="647">AG234-AG235</f>
        <v>1.45956</v>
      </c>
      <c r="AI236" s="1">
        <f t="shared" si="647"/>
        <v>0.41956</v>
      </c>
      <c r="AK236" s="1">
        <f t="shared" si="647"/>
        <v>3.93956</v>
      </c>
      <c r="AM236" s="1">
        <f t="shared" ref="AM236:AQ236" si="648">AM234-AM235</f>
        <v>1.44956</v>
      </c>
      <c r="AO236" s="1">
        <f t="shared" si="648"/>
        <v>6.03956</v>
      </c>
      <c r="AQ236" s="1">
        <f t="shared" si="648"/>
        <v>2.38956</v>
      </c>
      <c r="BC236" s="3"/>
      <c r="BF236" s="1">
        <f>BF234-BF235</f>
        <v>1.25956</v>
      </c>
      <c r="BH236" s="1">
        <f>BH234-BH235</f>
        <v>0.46956</v>
      </c>
      <c r="BJ236" s="1">
        <f>BJ234</f>
        <v>3.6</v>
      </c>
      <c r="BL236" s="1">
        <f>BL234</f>
        <v>1.92</v>
      </c>
      <c r="BN236" s="1">
        <f>BN234-BN235</f>
        <v>7.76956</v>
      </c>
      <c r="BP236" s="1">
        <f>BP234-BP235</f>
        <v>3.06956</v>
      </c>
      <c r="BQ236" s="1">
        <v>29</v>
      </c>
      <c r="BR236" s="1">
        <v>1.18</v>
      </c>
      <c r="BT236" s="1">
        <f>BR244</f>
        <v>11.69</v>
      </c>
      <c r="BU236" s="1">
        <v>11</v>
      </c>
      <c r="BV236" s="1">
        <v>0.37</v>
      </c>
      <c r="BX236" s="1">
        <f>BV244</f>
        <v>4.79</v>
      </c>
      <c r="BY236" s="1">
        <v>28</v>
      </c>
      <c r="BZ236" s="1">
        <v>20</v>
      </c>
      <c r="CA236" s="1">
        <f>CA234-CA235</f>
        <v>24.42956</v>
      </c>
      <c r="CC236" s="1">
        <v>10</v>
      </c>
      <c r="CD236" s="1">
        <v>16</v>
      </c>
      <c r="CE236" s="1">
        <f>CE234-CE235</f>
        <v>10.08956</v>
      </c>
      <c r="CG236" s="3"/>
      <c r="CI236" s="1">
        <f t="shared" ref="CI236:CM236" si="649">CI234-CI235</f>
        <v>1.24956</v>
      </c>
      <c r="CK236" s="1">
        <f t="shared" si="649"/>
        <v>0.40956</v>
      </c>
      <c r="CM236" s="1">
        <f t="shared" si="649"/>
        <v>4.19956</v>
      </c>
      <c r="CO236" s="1">
        <f t="shared" ref="CO236:CS236" si="650">CO234-CO235</f>
        <v>1.72956</v>
      </c>
      <c r="CQ236" s="1">
        <f t="shared" si="650"/>
        <v>6.66956</v>
      </c>
      <c r="CS236" s="1">
        <f t="shared" si="650"/>
        <v>2.42956</v>
      </c>
    </row>
    <row r="237" s="1" customFormat="1" spans="1:85">
      <c r="A237" s="3"/>
      <c r="O237" s="1">
        <v>26</v>
      </c>
      <c r="P237" s="1">
        <v>0.98</v>
      </c>
      <c r="S237" s="1">
        <v>14</v>
      </c>
      <c r="T237" s="1">
        <v>0.48</v>
      </c>
      <c r="W237" s="1">
        <v>20</v>
      </c>
      <c r="X237" s="1">
        <v>20</v>
      </c>
      <c r="AA237" s="1">
        <v>5</v>
      </c>
      <c r="AB237" s="1">
        <v>6</v>
      </c>
      <c r="AE237" s="3"/>
      <c r="BC237" s="3"/>
      <c r="BQ237" s="1">
        <v>36</v>
      </c>
      <c r="BR237" s="1">
        <v>1.35</v>
      </c>
      <c r="BU237" s="1">
        <v>18</v>
      </c>
      <c r="BV237" s="1">
        <v>0.66</v>
      </c>
      <c r="BY237" s="1">
        <v>26</v>
      </c>
      <c r="BZ237" s="1">
        <v>20</v>
      </c>
      <c r="CC237" s="1">
        <v>9</v>
      </c>
      <c r="CD237" s="1">
        <v>14</v>
      </c>
      <c r="CG237" s="3"/>
    </row>
    <row r="238" s="1" customFormat="1" spans="1:85">
      <c r="A238" s="3"/>
      <c r="O238" s="1">
        <v>22</v>
      </c>
      <c r="P238" s="1">
        <v>0.81</v>
      </c>
      <c r="S238" s="1">
        <v>6</v>
      </c>
      <c r="T238" s="1">
        <v>0.18</v>
      </c>
      <c r="W238" s="1">
        <v>22</v>
      </c>
      <c r="X238" s="1">
        <v>22</v>
      </c>
      <c r="AA238" s="1">
        <v>9</v>
      </c>
      <c r="AB238" s="1">
        <v>10</v>
      </c>
      <c r="AE238" s="3"/>
      <c r="BC238" s="3"/>
      <c r="BQ238" s="1">
        <v>23</v>
      </c>
      <c r="BR238" s="1">
        <v>1.01</v>
      </c>
      <c r="BU238" s="1">
        <v>13</v>
      </c>
      <c r="BV238" s="1">
        <v>0.45</v>
      </c>
      <c r="BY238" s="1">
        <v>20</v>
      </c>
      <c r="BZ238" s="1">
        <v>22</v>
      </c>
      <c r="CC238" s="1">
        <v>12</v>
      </c>
      <c r="CD238" s="1">
        <v>10</v>
      </c>
      <c r="CG238" s="3"/>
    </row>
    <row r="239" s="1" customFormat="1" spans="1:106">
      <c r="A239" s="3"/>
      <c r="O239" s="1">
        <v>27</v>
      </c>
      <c r="P239" s="1">
        <v>1.16</v>
      </c>
      <c r="S239" s="1">
        <v>10</v>
      </c>
      <c r="T239" s="1">
        <v>0.34</v>
      </c>
      <c r="W239" s="1">
        <v>28</v>
      </c>
      <c r="X239" s="1">
        <v>26</v>
      </c>
      <c r="AA239" s="1">
        <v>9</v>
      </c>
      <c r="AB239" s="1">
        <v>8</v>
      </c>
      <c r="AD239" s="1">
        <f>Y241*Z241+AC241*AD241</f>
        <v>1.382956</v>
      </c>
      <c r="AE239" s="3"/>
      <c r="AZ239" s="1">
        <f>AV241*AW241+AY241*AZ241</f>
        <v>1.378</v>
      </c>
      <c r="BC239" s="3"/>
      <c r="BQ239" s="1">
        <v>29</v>
      </c>
      <c r="BR239" s="1">
        <v>1.29</v>
      </c>
      <c r="BU239" s="1">
        <v>15</v>
      </c>
      <c r="BV239" s="1">
        <v>0.54</v>
      </c>
      <c r="BY239" s="1">
        <v>29</v>
      </c>
      <c r="BZ239" s="1">
        <v>24</v>
      </c>
      <c r="CC239" s="1">
        <v>13</v>
      </c>
      <c r="CD239" s="1">
        <v>10</v>
      </c>
      <c r="CF239" s="1">
        <f>CA241*CB241+CE241*CF241</f>
        <v>1.725956</v>
      </c>
      <c r="CG239" s="3"/>
      <c r="DB239" s="1">
        <f>CX241*CY241+DA241*DB241</f>
        <v>1.667</v>
      </c>
    </row>
    <row r="240" s="1" customFormat="1" spans="1:85">
      <c r="A240" s="3"/>
      <c r="O240" s="1">
        <v>19</v>
      </c>
      <c r="P240" s="1">
        <v>0.68</v>
      </c>
      <c r="S240" s="1">
        <v>6</v>
      </c>
      <c r="T240" s="1">
        <v>0.19</v>
      </c>
      <c r="W240" s="1">
        <v>18</v>
      </c>
      <c r="X240" s="1">
        <v>24</v>
      </c>
      <c r="AA240" s="1">
        <v>8</v>
      </c>
      <c r="AB240" s="1">
        <v>9</v>
      </c>
      <c r="AE240" s="3"/>
      <c r="BC240" s="3"/>
      <c r="BQ240" s="1">
        <v>31</v>
      </c>
      <c r="BR240" s="1">
        <v>1.26</v>
      </c>
      <c r="BU240" s="1">
        <v>12</v>
      </c>
      <c r="BV240" s="1">
        <v>0.38</v>
      </c>
      <c r="BY240" s="1">
        <v>25</v>
      </c>
      <c r="BZ240" s="1">
        <v>22</v>
      </c>
      <c r="CC240" s="1">
        <v>17</v>
      </c>
      <c r="CD240" s="1">
        <v>15</v>
      </c>
      <c r="CG240" s="3"/>
    </row>
    <row r="241" s="1" customFormat="1" spans="1:106">
      <c r="A241" s="3"/>
      <c r="C241" s="1">
        <f t="shared" ref="C241:G241" si="651">C234</f>
        <v>212</v>
      </c>
      <c r="D241" s="1">
        <f t="shared" ref="D241:H241" si="652">D236/C234</f>
        <v>0.00796962264150943</v>
      </c>
      <c r="E241" s="1">
        <f t="shared" si="651"/>
        <v>78</v>
      </c>
      <c r="F241" s="1">
        <f t="shared" si="652"/>
        <v>0.00499435897435897</v>
      </c>
      <c r="G241" s="1">
        <f t="shared" si="651"/>
        <v>232</v>
      </c>
      <c r="H241" s="1">
        <f t="shared" si="652"/>
        <v>0.0174568965517241</v>
      </c>
      <c r="I241" s="1">
        <f t="shared" ref="I241:M241" si="653">I234</f>
        <v>122</v>
      </c>
      <c r="J241" s="1">
        <f t="shared" ref="J241:N241" si="654">J236/I234</f>
        <v>0.0141803278688525</v>
      </c>
      <c r="K241" s="1">
        <f t="shared" si="653"/>
        <v>213</v>
      </c>
      <c r="L241" s="1">
        <f t="shared" si="654"/>
        <v>0.0287303286384977</v>
      </c>
      <c r="M241" s="1">
        <f t="shared" si="653"/>
        <v>101</v>
      </c>
      <c r="N241" s="1">
        <f t="shared" si="654"/>
        <v>0.024550099009901</v>
      </c>
      <c r="O241" s="1">
        <v>26</v>
      </c>
      <c r="P241" s="1">
        <v>1.07</v>
      </c>
      <c r="Q241" s="1">
        <f>O244</f>
        <v>238</v>
      </c>
      <c r="R241" s="1">
        <f>R236/R235</f>
        <v>0.0384873949579832</v>
      </c>
      <c r="S241" s="1">
        <v>8</v>
      </c>
      <c r="T241" s="1">
        <v>0.25</v>
      </c>
      <c r="U241" s="1">
        <f>S244</f>
        <v>75</v>
      </c>
      <c r="V241" s="1">
        <f>V236/V235</f>
        <v>0.0328</v>
      </c>
      <c r="W241" s="1">
        <v>24</v>
      </c>
      <c r="X241" s="1">
        <v>22</v>
      </c>
      <c r="Y241" s="1">
        <f>X244/20</f>
        <v>22.35</v>
      </c>
      <c r="Z241" s="1">
        <f>Y236/X244</f>
        <v>0.0464195973154362</v>
      </c>
      <c r="AA241" s="1">
        <v>9</v>
      </c>
      <c r="AB241" s="1">
        <v>10</v>
      </c>
      <c r="AC241" s="1">
        <f>AB244/20</f>
        <v>8.7</v>
      </c>
      <c r="AD241" s="1">
        <f>AC236/AB244</f>
        <v>0.0397101149425287</v>
      </c>
      <c r="AE241" s="3"/>
      <c r="AF241" s="1">
        <f t="shared" ref="AF241:AJ241" si="655">AF234</f>
        <v>189</v>
      </c>
      <c r="AG241" s="1">
        <f t="shared" ref="AG241:AK241" si="656">AG236/AF234</f>
        <v>0.00772253968253968</v>
      </c>
      <c r="AH241" s="1">
        <f t="shared" si="655"/>
        <v>86</v>
      </c>
      <c r="AI241" s="1">
        <f t="shared" si="656"/>
        <v>0.00487860465116279</v>
      </c>
      <c r="AJ241" s="1">
        <f t="shared" si="655"/>
        <v>227</v>
      </c>
      <c r="AK241" s="1">
        <f t="shared" si="656"/>
        <v>0.0173548898678414</v>
      </c>
      <c r="AL241" s="1">
        <f t="shared" ref="AL241:AP241" si="657">AL234</f>
        <v>103</v>
      </c>
      <c r="AM241" s="1">
        <f t="shared" ref="AM241:AQ241" si="658">AM236/AL234</f>
        <v>0.0140733980582524</v>
      </c>
      <c r="AN241" s="1">
        <f t="shared" si="657"/>
        <v>211</v>
      </c>
      <c r="AO241" s="1">
        <f t="shared" si="658"/>
        <v>0.0286235071090047</v>
      </c>
      <c r="AP241" s="1">
        <f t="shared" si="657"/>
        <v>98</v>
      </c>
      <c r="AQ241" s="1">
        <f t="shared" si="658"/>
        <v>0.0243832653061225</v>
      </c>
      <c r="AR241" s="1">
        <f>AR234</f>
        <v>228</v>
      </c>
      <c r="AS241" s="1">
        <f t="shared" ref="AS241:AW241" si="659">AS234/AR234</f>
        <v>0.0383771929824561</v>
      </c>
      <c r="AT241" s="1">
        <f>AT234</f>
        <v>86</v>
      </c>
      <c r="AU241" s="1">
        <f t="shared" si="659"/>
        <v>0.0326744186046512</v>
      </c>
      <c r="AV241" s="1">
        <f>AV234/20</f>
        <v>22.45</v>
      </c>
      <c r="AW241" s="1">
        <f t="shared" si="659"/>
        <v>0.0463028953229399</v>
      </c>
      <c r="AY241" s="1">
        <f>AY234/20</f>
        <v>8.55</v>
      </c>
      <c r="AZ241" s="1">
        <f>AZ234/AY234</f>
        <v>0.0395906432748538</v>
      </c>
      <c r="BC241" s="3"/>
      <c r="BE241" s="1">
        <f t="shared" ref="BE241:BI241" si="660">BE234</f>
        <v>168</v>
      </c>
      <c r="BF241" s="1">
        <f t="shared" ref="BF241:BJ241" si="661">BF236/BE234</f>
        <v>0.00749738095238095</v>
      </c>
      <c r="BG241" s="1">
        <f t="shared" si="660"/>
        <v>106</v>
      </c>
      <c r="BH241" s="1">
        <f t="shared" si="661"/>
        <v>0.00442981132075472</v>
      </c>
      <c r="BI241" s="1">
        <f t="shared" si="660"/>
        <v>201</v>
      </c>
      <c r="BJ241" s="1">
        <f t="shared" si="661"/>
        <v>0.017910447761194</v>
      </c>
      <c r="BK241" s="1">
        <f t="shared" ref="BK241:BO241" si="662">BK234</f>
        <v>139</v>
      </c>
      <c r="BL241" s="1">
        <f t="shared" ref="BL241:BP241" si="663">BL236/BK234</f>
        <v>0.0138129496402878</v>
      </c>
      <c r="BM241" s="1">
        <f t="shared" si="662"/>
        <v>260</v>
      </c>
      <c r="BN241" s="1">
        <f t="shared" si="663"/>
        <v>0.0298829230769231</v>
      </c>
      <c r="BO241" s="1">
        <f t="shared" si="662"/>
        <v>122</v>
      </c>
      <c r="BP241" s="1">
        <f t="shared" si="663"/>
        <v>0.0251603278688525</v>
      </c>
      <c r="BQ241" s="1">
        <v>27</v>
      </c>
      <c r="BR241" s="1">
        <v>0.96</v>
      </c>
      <c r="BS241" s="1">
        <f>BQ244</f>
        <v>286</v>
      </c>
      <c r="BT241" s="1">
        <f>BT236/BT235</f>
        <v>0.0408741258741259</v>
      </c>
      <c r="BU241" s="1">
        <v>15</v>
      </c>
      <c r="BV241" s="1">
        <v>0.46</v>
      </c>
      <c r="BW241" s="1">
        <f>BU244</f>
        <v>140</v>
      </c>
      <c r="BX241" s="1">
        <f>BX236/BX235</f>
        <v>0.0342142857142857</v>
      </c>
      <c r="BY241" s="1">
        <v>31</v>
      </c>
      <c r="BZ241" s="1">
        <v>25</v>
      </c>
      <c r="CA241" s="1">
        <f>BZ244/20</f>
        <v>24.8</v>
      </c>
      <c r="CB241" s="1">
        <f>CA236/BZ244</f>
        <v>0.0492531451612903</v>
      </c>
      <c r="CC241" s="1">
        <v>16</v>
      </c>
      <c r="CD241" s="1">
        <v>13</v>
      </c>
      <c r="CE241" s="1">
        <f>CD244/20</f>
        <v>11.95</v>
      </c>
      <c r="CF241" s="1">
        <f>CE236/CD244</f>
        <v>0.0422157322175732</v>
      </c>
      <c r="CG241" s="3"/>
      <c r="CH241" s="1">
        <f t="shared" ref="CH241:CL241" si="664">CH234</f>
        <v>169</v>
      </c>
      <c r="CI241" s="1">
        <f t="shared" ref="CI241:CM241" si="665">CI236/CH234</f>
        <v>0.00739384615384615</v>
      </c>
      <c r="CJ241" s="1">
        <f t="shared" si="664"/>
        <v>96</v>
      </c>
      <c r="CK241" s="1">
        <f t="shared" si="665"/>
        <v>0.00426625</v>
      </c>
      <c r="CL241" s="1">
        <f t="shared" si="664"/>
        <v>236</v>
      </c>
      <c r="CM241" s="1">
        <f t="shared" si="665"/>
        <v>0.0177947457627119</v>
      </c>
      <c r="CN241" s="1">
        <f t="shared" ref="CN241:CR241" si="666">CN234</f>
        <v>126</v>
      </c>
      <c r="CO241" s="1">
        <f t="shared" ref="CO241:CS241" si="667">CO236/CN234</f>
        <v>0.0137266666666667</v>
      </c>
      <c r="CP241" s="1">
        <f t="shared" si="666"/>
        <v>224</v>
      </c>
      <c r="CQ241" s="1">
        <f t="shared" si="667"/>
        <v>0.0297748214285714</v>
      </c>
      <c r="CR241" s="1">
        <f t="shared" si="666"/>
        <v>97</v>
      </c>
      <c r="CS241" s="1">
        <f t="shared" si="667"/>
        <v>0.0250470103092783</v>
      </c>
      <c r="CT241" s="1">
        <f>CT234</f>
        <v>241</v>
      </c>
      <c r="CU241" s="1">
        <f t="shared" ref="CU241:CY241" si="668">CU234/CT234</f>
        <v>0.040746887966805</v>
      </c>
      <c r="CV241" s="1">
        <f>CV234</f>
        <v>127</v>
      </c>
      <c r="CW241" s="1">
        <f t="shared" si="668"/>
        <v>0.0340944881889764</v>
      </c>
      <c r="CX241" s="1">
        <f>CX234/20</f>
        <v>24.25</v>
      </c>
      <c r="CY241" s="1">
        <f t="shared" si="668"/>
        <v>0.0491340206185567</v>
      </c>
      <c r="DA241" s="1">
        <f>DA234/20</f>
        <v>11.3</v>
      </c>
      <c r="DB241" s="1">
        <f>DB234/DA234</f>
        <v>0.0420796460176991</v>
      </c>
    </row>
    <row r="242" s="1" customFormat="1" spans="1:106">
      <c r="A242" s="3"/>
      <c r="O242" s="1">
        <v>21</v>
      </c>
      <c r="P242" s="1">
        <v>0.77</v>
      </c>
      <c r="S242" s="1">
        <v>4</v>
      </c>
      <c r="T242" s="1">
        <v>0.12</v>
      </c>
      <c r="W242" s="1">
        <v>23</v>
      </c>
      <c r="X242" s="1">
        <v>24</v>
      </c>
      <c r="AA242" s="1">
        <v>9</v>
      </c>
      <c r="AB242" s="1">
        <v>10</v>
      </c>
      <c r="AE242" s="3"/>
      <c r="BC242" s="3"/>
      <c r="BN242" s="1">
        <f>BN241-BJ241</f>
        <v>0.011972475315729</v>
      </c>
      <c r="BP242" s="1">
        <f>BP241-BL241</f>
        <v>0.0113473782285647</v>
      </c>
      <c r="BQ242" s="1">
        <v>25</v>
      </c>
      <c r="BR242" s="1">
        <v>1.06</v>
      </c>
      <c r="BT242" s="1">
        <f>BT241-BN241</f>
        <v>0.0109912027972028</v>
      </c>
      <c r="BU242" s="1">
        <v>15</v>
      </c>
      <c r="BV242" s="1">
        <v>0.47</v>
      </c>
      <c r="BX242" s="1">
        <f>BX241-BP241</f>
        <v>0.00905395784543326</v>
      </c>
      <c r="BY242" s="1">
        <v>26</v>
      </c>
      <c r="BZ242" s="1">
        <v>28</v>
      </c>
      <c r="CB242" s="1">
        <f>CB241-BT241</f>
        <v>0.00837901928716445</v>
      </c>
      <c r="CC242" s="1">
        <v>12</v>
      </c>
      <c r="CD242" s="1">
        <v>11</v>
      </c>
      <c r="CF242" s="1">
        <f>CF241-BX241</f>
        <v>0.0080014465032875</v>
      </c>
      <c r="CG242" s="3"/>
      <c r="CI242" s="1">
        <f>CI241-0</f>
        <v>0.00739384615384615</v>
      </c>
      <c r="CK242" s="1">
        <f>CK241-0</f>
        <v>0.00426625</v>
      </c>
      <c r="CM242" s="1">
        <f t="shared" ref="CM242:CQ242" si="669">CM241-CI241</f>
        <v>0.0104008996088657</v>
      </c>
      <c r="CO242" s="1">
        <f t="shared" si="669"/>
        <v>0.00946041666666667</v>
      </c>
      <c r="CQ242" s="1">
        <f t="shared" si="669"/>
        <v>0.0119800756658596</v>
      </c>
      <c r="CS242" s="1">
        <f t="shared" ref="CS242:CW242" si="670">CS241-CO241</f>
        <v>0.0113203436426117</v>
      </c>
      <c r="CU242" s="1">
        <f t="shared" si="670"/>
        <v>0.0109720665382336</v>
      </c>
      <c r="CW242" s="1">
        <f t="shared" si="670"/>
        <v>0.00904747787969803</v>
      </c>
      <c r="CY242" s="1">
        <f>CY241-CU241</f>
        <v>0.00838713265175172</v>
      </c>
      <c r="DB242" s="1">
        <f>DB241-CW241</f>
        <v>0.00798515782872274</v>
      </c>
    </row>
    <row r="243" s="1" customFormat="1" spans="1:85">
      <c r="A243" s="3"/>
      <c r="O243" s="1">
        <v>26</v>
      </c>
      <c r="P243" s="1">
        <v>0.91</v>
      </c>
      <c r="S243" s="1">
        <v>6</v>
      </c>
      <c r="T243" s="1">
        <v>0.23</v>
      </c>
      <c r="W243" s="1">
        <v>28</v>
      </c>
      <c r="X243" s="1">
        <v>22</v>
      </c>
      <c r="AA243" s="1">
        <v>9</v>
      </c>
      <c r="AB243" s="1">
        <v>9</v>
      </c>
      <c r="AE243" s="3"/>
      <c r="BC243" s="3"/>
      <c r="BQ243" s="1">
        <v>26</v>
      </c>
      <c r="BR243" s="1">
        <v>1.09</v>
      </c>
      <c r="BU243" s="1">
        <v>8</v>
      </c>
      <c r="BV243" s="1">
        <v>0.27</v>
      </c>
      <c r="BY243" s="1">
        <v>19</v>
      </c>
      <c r="BZ243" s="1">
        <v>23</v>
      </c>
      <c r="CC243" s="1">
        <v>9</v>
      </c>
      <c r="CD243" s="1">
        <v>14</v>
      </c>
      <c r="CG243" s="3"/>
    </row>
    <row r="244" s="1" customFormat="1" spans="1:85">
      <c r="A244" s="4" t="s">
        <v>11</v>
      </c>
      <c r="O244" s="1">
        <f t="shared" ref="O244:T244" si="671">SUM(O234:O243)</f>
        <v>238</v>
      </c>
      <c r="P244" s="1">
        <f t="shared" si="671"/>
        <v>9.16</v>
      </c>
      <c r="S244" s="1">
        <f t="shared" si="671"/>
        <v>75</v>
      </c>
      <c r="T244" s="1">
        <f t="shared" si="671"/>
        <v>2.46</v>
      </c>
      <c r="X244" s="1">
        <f>SUM(W234:X243)</f>
        <v>447</v>
      </c>
      <c r="AB244" s="1">
        <f>SUM(AA234:AB243)</f>
        <v>174</v>
      </c>
      <c r="AE244" s="4"/>
      <c r="BC244" s="4" t="s">
        <v>11</v>
      </c>
      <c r="BQ244" s="1">
        <f t="shared" ref="BQ244:BV244" si="672">SUM(BQ234:BQ243)</f>
        <v>286</v>
      </c>
      <c r="BR244" s="1">
        <f t="shared" si="672"/>
        <v>11.69</v>
      </c>
      <c r="BU244" s="1">
        <f t="shared" si="672"/>
        <v>140</v>
      </c>
      <c r="BV244" s="1">
        <f t="shared" si="672"/>
        <v>4.79</v>
      </c>
      <c r="BZ244" s="1">
        <f>SUM(BY234:BZ243)</f>
        <v>496</v>
      </c>
      <c r="CD244" s="1">
        <f>SUM(CC234:CD243)</f>
        <v>239</v>
      </c>
      <c r="CG244" s="4"/>
    </row>
    <row r="245" s="1" customFormat="1" spans="1:106">
      <c r="A245" s="3" t="s">
        <v>54</v>
      </c>
      <c r="B245" s="1">
        <v>59</v>
      </c>
      <c r="C245" s="1">
        <v>164</v>
      </c>
      <c r="D245" s="1">
        <v>2.42</v>
      </c>
      <c r="E245" s="1">
        <v>84</v>
      </c>
      <c r="F245" s="1">
        <v>1.52</v>
      </c>
      <c r="G245" s="1">
        <v>247</v>
      </c>
      <c r="H245" s="1">
        <v>4.32</v>
      </c>
      <c r="I245" s="1">
        <v>157</v>
      </c>
      <c r="J245" s="1">
        <v>2.22</v>
      </c>
      <c r="K245" s="1">
        <v>261</v>
      </c>
      <c r="L245" s="1">
        <v>8.49</v>
      </c>
      <c r="M245" s="1">
        <v>79</v>
      </c>
      <c r="N245" s="1">
        <v>3.03</v>
      </c>
      <c r="O245" s="1">
        <v>23</v>
      </c>
      <c r="P245" s="1">
        <v>0.83</v>
      </c>
      <c r="S245" s="1">
        <v>8</v>
      </c>
      <c r="T245" s="1">
        <v>0.26</v>
      </c>
      <c r="W245" s="1">
        <v>25</v>
      </c>
      <c r="X245" s="1">
        <v>19</v>
      </c>
      <c r="Y245" s="1">
        <v>22.05</v>
      </c>
      <c r="AA245" s="1">
        <v>8</v>
      </c>
      <c r="AB245" s="1">
        <v>6</v>
      </c>
      <c r="AC245" s="1">
        <v>8.09</v>
      </c>
      <c r="AE245" s="3"/>
      <c r="AF245" s="1">
        <v>168</v>
      </c>
      <c r="AG245" s="1">
        <v>2.42</v>
      </c>
      <c r="AH245" s="1">
        <v>87</v>
      </c>
      <c r="AI245" s="1">
        <v>1.52</v>
      </c>
      <c r="AJ245" s="1">
        <v>234</v>
      </c>
      <c r="AK245" s="1">
        <v>5.16</v>
      </c>
      <c r="AL245" s="1">
        <v>107</v>
      </c>
      <c r="AM245" s="1">
        <v>2.61</v>
      </c>
      <c r="AN245" s="1">
        <v>224</v>
      </c>
      <c r="AO245" s="1">
        <v>7.41</v>
      </c>
      <c r="AP245" s="1">
        <v>84</v>
      </c>
      <c r="AQ245" s="1">
        <v>3.14</v>
      </c>
      <c r="AR245" s="1">
        <v>231</v>
      </c>
      <c r="AS245" s="1">
        <v>8.81</v>
      </c>
      <c r="AT245" s="1">
        <v>81</v>
      </c>
      <c r="AU245" s="1">
        <v>2.61</v>
      </c>
      <c r="AV245" s="1">
        <v>454</v>
      </c>
      <c r="AW245" s="1">
        <v>20.76</v>
      </c>
      <c r="AY245" s="1">
        <v>173</v>
      </c>
      <c r="AZ245" s="1">
        <v>6.73</v>
      </c>
      <c r="BC245" s="3" t="s">
        <v>55</v>
      </c>
      <c r="BD245" s="1">
        <v>128</v>
      </c>
      <c r="BE245" s="1">
        <v>166</v>
      </c>
      <c r="BF245" s="1">
        <v>2.33</v>
      </c>
      <c r="BG245" s="1">
        <v>82</v>
      </c>
      <c r="BH245" s="1">
        <v>1.47</v>
      </c>
      <c r="BI245" s="1">
        <v>231</v>
      </c>
      <c r="BJ245" s="1">
        <v>4.14</v>
      </c>
      <c r="BK245" s="1">
        <v>105</v>
      </c>
      <c r="BL245" s="1">
        <v>1.45</v>
      </c>
      <c r="BM245" s="1">
        <v>233</v>
      </c>
      <c r="BN245" s="1">
        <v>8.07</v>
      </c>
      <c r="BO245" s="1">
        <v>93</v>
      </c>
      <c r="BP245" s="1">
        <v>3.43</v>
      </c>
      <c r="BQ245" s="1">
        <v>21</v>
      </c>
      <c r="BR245" s="1">
        <v>0.85</v>
      </c>
      <c r="BU245" s="1">
        <v>9</v>
      </c>
      <c r="BV245" s="1">
        <v>0.27</v>
      </c>
      <c r="BY245" s="1">
        <v>25</v>
      </c>
      <c r="BZ245" s="1">
        <v>20</v>
      </c>
      <c r="CA245" s="1">
        <v>25.22</v>
      </c>
      <c r="CC245" s="1">
        <v>10</v>
      </c>
      <c r="CD245" s="1">
        <v>8</v>
      </c>
      <c r="CE245" s="1">
        <v>11.45</v>
      </c>
      <c r="CG245" s="3"/>
      <c r="CH245" s="1">
        <v>175</v>
      </c>
      <c r="CI245" s="1">
        <v>2.38</v>
      </c>
      <c r="CJ245" s="1">
        <v>86</v>
      </c>
      <c r="CK245" s="1">
        <v>1.48</v>
      </c>
      <c r="CL245" s="1">
        <v>215</v>
      </c>
      <c r="CM245" s="1">
        <v>4.93</v>
      </c>
      <c r="CN245" s="1">
        <v>118</v>
      </c>
      <c r="CO245" s="1">
        <v>2.72</v>
      </c>
      <c r="CP245" s="1">
        <v>231</v>
      </c>
      <c r="CQ245" s="1">
        <v>7.98</v>
      </c>
      <c r="CR245" s="1">
        <v>90</v>
      </c>
      <c r="CS245" s="1">
        <v>3.34</v>
      </c>
      <c r="CT245" s="1">
        <v>237</v>
      </c>
      <c r="CU245" s="1">
        <v>9.68</v>
      </c>
      <c r="CV245" s="1">
        <v>105</v>
      </c>
      <c r="CW245" s="1">
        <v>3.57</v>
      </c>
      <c r="CX245" s="1">
        <v>476</v>
      </c>
      <c r="CY245" s="1">
        <v>23.37</v>
      </c>
      <c r="DA245" s="1">
        <v>233</v>
      </c>
      <c r="DB245" s="1">
        <v>9.77</v>
      </c>
    </row>
    <row r="246" s="1" customFormat="1" spans="1:97">
      <c r="A246" s="3"/>
      <c r="D246" s="1">
        <v>1.10044</v>
      </c>
      <c r="F246" s="1">
        <v>1.10044</v>
      </c>
      <c r="L246" s="1">
        <v>1.10044</v>
      </c>
      <c r="N246" s="1">
        <v>1.10044</v>
      </c>
      <c r="O246" s="1">
        <v>24</v>
      </c>
      <c r="P246" s="1">
        <v>0.93</v>
      </c>
      <c r="R246" s="1">
        <f>O255</f>
        <v>230</v>
      </c>
      <c r="S246" s="1">
        <v>7</v>
      </c>
      <c r="T246" s="1">
        <v>0.22</v>
      </c>
      <c r="V246" s="1">
        <f>S255</f>
        <v>92</v>
      </c>
      <c r="W246" s="1">
        <v>21</v>
      </c>
      <c r="X246" s="1">
        <v>24</v>
      </c>
      <c r="Y246" s="1">
        <v>1.10044</v>
      </c>
      <c r="AA246" s="1">
        <v>7</v>
      </c>
      <c r="AB246" s="1">
        <v>9</v>
      </c>
      <c r="AC246" s="1">
        <v>1.10044</v>
      </c>
      <c r="AE246" s="3"/>
      <c r="AG246" s="1">
        <v>1.10044</v>
      </c>
      <c r="AI246" s="1">
        <v>1.10044</v>
      </c>
      <c r="AK246" s="1">
        <v>1.10044</v>
      </c>
      <c r="AM246" s="1">
        <v>1.10044</v>
      </c>
      <c r="AO246" s="1">
        <v>1.10044</v>
      </c>
      <c r="AQ246" s="1">
        <v>1.10044</v>
      </c>
      <c r="BC246" s="3"/>
      <c r="BF246" s="1">
        <v>1.10044</v>
      </c>
      <c r="BH246" s="1">
        <v>1.10044</v>
      </c>
      <c r="BN246" s="1">
        <v>1.10044</v>
      </c>
      <c r="BP246" s="1">
        <v>1.10044</v>
      </c>
      <c r="BQ246" s="1">
        <v>27</v>
      </c>
      <c r="BR246" s="1">
        <v>1.11</v>
      </c>
      <c r="BT246" s="1">
        <f>BQ255</f>
        <v>247</v>
      </c>
      <c r="BU246" s="1">
        <v>12</v>
      </c>
      <c r="BV246" s="1">
        <v>0.41</v>
      </c>
      <c r="BX246" s="1">
        <f>BU255</f>
        <v>110</v>
      </c>
      <c r="BY246" s="1">
        <v>21</v>
      </c>
      <c r="BZ246" s="1">
        <v>27</v>
      </c>
      <c r="CA246" s="1">
        <v>1.10044</v>
      </c>
      <c r="CC246" s="1">
        <v>28</v>
      </c>
      <c r="CD246" s="1">
        <v>11</v>
      </c>
      <c r="CE246" s="1">
        <v>1.10044</v>
      </c>
      <c r="CG246" s="3"/>
      <c r="CI246" s="1">
        <v>1.10044</v>
      </c>
      <c r="CK246" s="1">
        <v>1.10044</v>
      </c>
      <c r="CM246" s="1">
        <v>1.10044</v>
      </c>
      <c r="CO246" s="1">
        <v>1.10044</v>
      </c>
      <c r="CQ246" s="1">
        <v>1.10044</v>
      </c>
      <c r="CS246" s="1">
        <v>1.10044</v>
      </c>
    </row>
    <row r="247" s="1" customFormat="1" spans="1:97">
      <c r="A247" s="3"/>
      <c r="D247" s="1">
        <f>D245-D246</f>
        <v>1.31956</v>
      </c>
      <c r="F247" s="1">
        <f>F245-F246</f>
        <v>0.41956</v>
      </c>
      <c r="H247" s="1">
        <f>H245</f>
        <v>4.32</v>
      </c>
      <c r="J247" s="1">
        <f>J245</f>
        <v>2.22</v>
      </c>
      <c r="L247" s="1">
        <f>L245-L246</f>
        <v>7.38956</v>
      </c>
      <c r="N247" s="1">
        <f>N245-N246</f>
        <v>1.92956</v>
      </c>
      <c r="O247" s="1">
        <v>23</v>
      </c>
      <c r="P247" s="1">
        <v>0.92</v>
      </c>
      <c r="R247" s="1">
        <f>P255</f>
        <v>8.79</v>
      </c>
      <c r="S247" s="1">
        <v>4</v>
      </c>
      <c r="T247" s="1">
        <v>0.12</v>
      </c>
      <c r="V247" s="1">
        <f>T255</f>
        <v>2.97</v>
      </c>
      <c r="W247" s="1">
        <v>25</v>
      </c>
      <c r="X247" s="1">
        <v>19</v>
      </c>
      <c r="Y247" s="1">
        <f>Y245-Y246</f>
        <v>20.94956</v>
      </c>
      <c r="AA247" s="1">
        <v>11</v>
      </c>
      <c r="AB247" s="1">
        <v>9</v>
      </c>
      <c r="AC247" s="1">
        <f>AC245-AC246</f>
        <v>6.98956</v>
      </c>
      <c r="AE247" s="3"/>
      <c r="AG247" s="1">
        <f t="shared" ref="AG247:AK247" si="673">AG245-AG246</f>
        <v>1.31956</v>
      </c>
      <c r="AI247" s="1">
        <f t="shared" si="673"/>
        <v>0.41956</v>
      </c>
      <c r="AK247" s="1">
        <f t="shared" si="673"/>
        <v>4.05956</v>
      </c>
      <c r="AM247" s="1">
        <f t="shared" ref="AM247:AQ247" si="674">AM245-AM246</f>
        <v>1.50956</v>
      </c>
      <c r="AO247" s="1">
        <f t="shared" si="674"/>
        <v>6.30956</v>
      </c>
      <c r="AQ247" s="1">
        <f t="shared" si="674"/>
        <v>2.03956</v>
      </c>
      <c r="BC247" s="3"/>
      <c r="BF247" s="1">
        <f>BF245-BF246</f>
        <v>1.22956</v>
      </c>
      <c r="BH247" s="1">
        <f>BH245-BH246</f>
        <v>0.36956</v>
      </c>
      <c r="BJ247" s="1">
        <f>BJ245</f>
        <v>4.14</v>
      </c>
      <c r="BL247" s="1">
        <f>BL245</f>
        <v>1.45</v>
      </c>
      <c r="BN247" s="1">
        <f>BN245-BN246</f>
        <v>6.96956</v>
      </c>
      <c r="BP247" s="1">
        <f>BP245-BP246</f>
        <v>2.32956</v>
      </c>
      <c r="BQ247" s="1">
        <v>25</v>
      </c>
      <c r="BR247" s="1">
        <v>0.98</v>
      </c>
      <c r="BT247" s="1">
        <f>BR255</f>
        <v>10.12</v>
      </c>
      <c r="BU247" s="1">
        <v>13</v>
      </c>
      <c r="BV247" s="1">
        <v>0.44</v>
      </c>
      <c r="BX247" s="1">
        <f>BV255</f>
        <v>3.75</v>
      </c>
      <c r="BY247" s="1">
        <v>26</v>
      </c>
      <c r="BZ247" s="1">
        <v>29</v>
      </c>
      <c r="CA247" s="1">
        <f>CA245-CA246</f>
        <v>24.11956</v>
      </c>
      <c r="CC247" s="1">
        <v>11</v>
      </c>
      <c r="CD247" s="1">
        <v>11</v>
      </c>
      <c r="CE247" s="1">
        <f>CE245-CE246</f>
        <v>10.34956</v>
      </c>
      <c r="CG247" s="3"/>
      <c r="CI247" s="1">
        <f t="shared" ref="CI247:CM247" si="675">CI245-CI246</f>
        <v>1.27956</v>
      </c>
      <c r="CK247" s="1">
        <f t="shared" si="675"/>
        <v>0.37956</v>
      </c>
      <c r="CM247" s="1">
        <f t="shared" si="675"/>
        <v>3.82956</v>
      </c>
      <c r="CO247" s="1">
        <f t="shared" ref="CO247:CS247" si="676">CO245-CO246</f>
        <v>1.61956</v>
      </c>
      <c r="CQ247" s="1">
        <f t="shared" si="676"/>
        <v>6.87956</v>
      </c>
      <c r="CS247" s="1">
        <f t="shared" si="676"/>
        <v>2.23956</v>
      </c>
    </row>
    <row r="248" s="1" customFormat="1" spans="1:85">
      <c r="A248" s="3"/>
      <c r="O248" s="1">
        <v>22</v>
      </c>
      <c r="P248" s="1">
        <v>0.84</v>
      </c>
      <c r="S248" s="1">
        <v>8</v>
      </c>
      <c r="T248" s="1">
        <v>0.26</v>
      </c>
      <c r="W248" s="1">
        <v>26</v>
      </c>
      <c r="X248" s="1">
        <v>27</v>
      </c>
      <c r="AA248" s="1">
        <v>9</v>
      </c>
      <c r="AB248" s="1">
        <v>11</v>
      </c>
      <c r="AE248" s="3"/>
      <c r="BC248" s="3"/>
      <c r="BQ248" s="1">
        <v>29</v>
      </c>
      <c r="BR248" s="1">
        <v>1.17</v>
      </c>
      <c r="BU248" s="1">
        <v>16</v>
      </c>
      <c r="BV248" s="1">
        <v>0.51</v>
      </c>
      <c r="BY248" s="1">
        <v>26</v>
      </c>
      <c r="BZ248" s="1">
        <v>26</v>
      </c>
      <c r="CC248" s="1">
        <v>18</v>
      </c>
      <c r="CD248" s="1">
        <v>6</v>
      </c>
      <c r="CG248" s="3"/>
    </row>
    <row r="249" s="1" customFormat="1" spans="1:85">
      <c r="A249" s="3"/>
      <c r="O249" s="1">
        <v>18</v>
      </c>
      <c r="P249" s="1">
        <v>0.61</v>
      </c>
      <c r="S249" s="1">
        <v>7</v>
      </c>
      <c r="T249" s="1">
        <v>0.22</v>
      </c>
      <c r="W249" s="1">
        <v>20</v>
      </c>
      <c r="X249" s="1">
        <v>20</v>
      </c>
      <c r="AA249" s="1">
        <v>9</v>
      </c>
      <c r="AB249" s="1">
        <v>8</v>
      </c>
      <c r="AE249" s="3"/>
      <c r="BC249" s="3"/>
      <c r="BQ249" s="1">
        <v>22</v>
      </c>
      <c r="BR249" s="1">
        <v>0.98</v>
      </c>
      <c r="BU249" s="1">
        <v>11</v>
      </c>
      <c r="BV249" s="1">
        <v>0.38</v>
      </c>
      <c r="BY249" s="1">
        <v>20</v>
      </c>
      <c r="BZ249" s="1">
        <v>24</v>
      </c>
      <c r="CC249" s="1">
        <v>9</v>
      </c>
      <c r="CD249" s="1">
        <v>12</v>
      </c>
      <c r="CG249" s="3"/>
    </row>
    <row r="250" s="1" customFormat="1" spans="1:106">
      <c r="A250" s="3"/>
      <c r="O250" s="1">
        <v>28</v>
      </c>
      <c r="P250" s="1">
        <v>1.18</v>
      </c>
      <c r="S250" s="1">
        <v>19</v>
      </c>
      <c r="T250" s="1">
        <v>0.62</v>
      </c>
      <c r="W250" s="1">
        <v>21</v>
      </c>
      <c r="X250" s="1">
        <v>20</v>
      </c>
      <c r="AA250" s="1">
        <v>9</v>
      </c>
      <c r="AB250" s="1">
        <v>10</v>
      </c>
      <c r="AD250" s="1">
        <f>Y252*Z252+AC252*AD252</f>
        <v>1.396956</v>
      </c>
      <c r="AE250" s="3"/>
      <c r="AZ250" s="1">
        <f>AV252*AW252+AY252*AZ252</f>
        <v>1.3745</v>
      </c>
      <c r="BC250" s="3"/>
      <c r="BQ250" s="1">
        <v>26</v>
      </c>
      <c r="BR250" s="1">
        <v>1.01</v>
      </c>
      <c r="BU250" s="1">
        <v>7</v>
      </c>
      <c r="BV250" s="1">
        <v>0.23</v>
      </c>
      <c r="BY250" s="1">
        <v>29</v>
      </c>
      <c r="BZ250" s="1">
        <v>26</v>
      </c>
      <c r="CC250" s="1">
        <v>19</v>
      </c>
      <c r="CD250" s="1">
        <v>5</v>
      </c>
      <c r="CF250" s="1">
        <f>CA252*CB252+CE252*CF252</f>
        <v>1.723456</v>
      </c>
      <c r="CG250" s="3"/>
      <c r="DB250" s="1">
        <f>CX252*CY252+DA252*DB252</f>
        <v>1.657</v>
      </c>
    </row>
    <row r="251" s="1" customFormat="1" spans="1:85">
      <c r="A251" s="3"/>
      <c r="O251" s="1">
        <v>22</v>
      </c>
      <c r="P251" s="1">
        <v>0.73</v>
      </c>
      <c r="S251" s="1">
        <v>14</v>
      </c>
      <c r="T251" s="1">
        <v>0.44</v>
      </c>
      <c r="W251" s="1">
        <v>21</v>
      </c>
      <c r="X251" s="1">
        <v>24</v>
      </c>
      <c r="AA251" s="1">
        <v>7</v>
      </c>
      <c r="AB251" s="1">
        <v>6</v>
      </c>
      <c r="AE251" s="3"/>
      <c r="BC251" s="3"/>
      <c r="BQ251" s="1">
        <v>23</v>
      </c>
      <c r="BR251" s="1">
        <v>0.95</v>
      </c>
      <c r="BU251" s="1">
        <v>13</v>
      </c>
      <c r="BV251" s="1">
        <v>0.48</v>
      </c>
      <c r="BY251" s="1">
        <v>29</v>
      </c>
      <c r="BZ251" s="1">
        <v>24</v>
      </c>
      <c r="CC251" s="1">
        <v>9</v>
      </c>
      <c r="CD251" s="1">
        <v>13</v>
      </c>
      <c r="CG251" s="3"/>
    </row>
    <row r="252" s="1" customFormat="1" spans="1:106">
      <c r="A252" s="3"/>
      <c r="C252" s="1">
        <f t="shared" ref="C252:G252" si="677">C245</f>
        <v>164</v>
      </c>
      <c r="D252" s="1">
        <f t="shared" ref="D252:H252" si="678">D247/C245</f>
        <v>0.00804609756097561</v>
      </c>
      <c r="E252" s="1">
        <f t="shared" si="677"/>
        <v>84</v>
      </c>
      <c r="F252" s="1">
        <f t="shared" si="678"/>
        <v>0.0049947619047619</v>
      </c>
      <c r="G252" s="1">
        <f t="shared" si="677"/>
        <v>247</v>
      </c>
      <c r="H252" s="1">
        <f t="shared" si="678"/>
        <v>0.0174898785425101</v>
      </c>
      <c r="I252" s="1">
        <f t="shared" ref="I252:M252" si="679">I245</f>
        <v>157</v>
      </c>
      <c r="J252" s="1">
        <f t="shared" ref="J252:N252" si="680">J247/I245</f>
        <v>0.014140127388535</v>
      </c>
      <c r="K252" s="1">
        <f t="shared" si="679"/>
        <v>261</v>
      </c>
      <c r="L252" s="1">
        <f t="shared" si="680"/>
        <v>0.0283124904214559</v>
      </c>
      <c r="M252" s="1">
        <f t="shared" si="679"/>
        <v>79</v>
      </c>
      <c r="N252" s="1">
        <f t="shared" si="680"/>
        <v>0.0244248101265823</v>
      </c>
      <c r="O252" s="1">
        <v>23</v>
      </c>
      <c r="P252" s="1">
        <v>0.83</v>
      </c>
      <c r="Q252" s="1">
        <f>O255</f>
        <v>230</v>
      </c>
      <c r="R252" s="1">
        <f>R247/R246</f>
        <v>0.0382173913043478</v>
      </c>
      <c r="S252" s="1">
        <v>6</v>
      </c>
      <c r="T252" s="1">
        <v>0.19</v>
      </c>
      <c r="U252" s="1">
        <f>S255</f>
        <v>92</v>
      </c>
      <c r="V252" s="1">
        <f>V247/V246</f>
        <v>0.0322826086956522</v>
      </c>
      <c r="W252" s="1">
        <v>20</v>
      </c>
      <c r="X252" s="1">
        <v>26</v>
      </c>
      <c r="Y252" s="1">
        <f>X255/20</f>
        <v>22.85</v>
      </c>
      <c r="Z252" s="1">
        <f>Y247/X255</f>
        <v>0.0458414879649891</v>
      </c>
      <c r="AA252" s="1">
        <v>9</v>
      </c>
      <c r="AB252" s="1">
        <v>12</v>
      </c>
      <c r="AC252" s="1">
        <f>AB255/20</f>
        <v>8.95</v>
      </c>
      <c r="AD252" s="1">
        <f>AC247/AB255</f>
        <v>0.0390478212290503</v>
      </c>
      <c r="AE252" s="3"/>
      <c r="AF252" s="1">
        <f t="shared" ref="AF252:AJ252" si="681">AF245</f>
        <v>168</v>
      </c>
      <c r="AG252" s="1">
        <f t="shared" ref="AG252:AK252" si="682">AG247/AF245</f>
        <v>0.00785452380952381</v>
      </c>
      <c r="AH252" s="1">
        <f t="shared" si="681"/>
        <v>87</v>
      </c>
      <c r="AI252" s="1">
        <f t="shared" si="682"/>
        <v>0.00482252873563218</v>
      </c>
      <c r="AJ252" s="1">
        <f t="shared" si="681"/>
        <v>234</v>
      </c>
      <c r="AK252" s="1">
        <f t="shared" si="682"/>
        <v>0.017348547008547</v>
      </c>
      <c r="AL252" s="1">
        <f t="shared" ref="AL252:AP252" si="683">AL245</f>
        <v>107</v>
      </c>
      <c r="AM252" s="1">
        <f t="shared" ref="AM252:AQ252" si="684">AM247/AL245</f>
        <v>0.0141080373831776</v>
      </c>
      <c r="AN252" s="1">
        <f t="shared" si="683"/>
        <v>224</v>
      </c>
      <c r="AO252" s="1">
        <f t="shared" si="684"/>
        <v>0.0281676785714286</v>
      </c>
      <c r="AP252" s="1">
        <f t="shared" si="683"/>
        <v>84</v>
      </c>
      <c r="AQ252" s="1">
        <f t="shared" si="684"/>
        <v>0.0242804761904762</v>
      </c>
      <c r="AR252" s="1">
        <f>AR245</f>
        <v>231</v>
      </c>
      <c r="AS252" s="1">
        <f t="shared" ref="AS252:AW252" si="685">AS245/AR245</f>
        <v>0.0381385281385281</v>
      </c>
      <c r="AT252" s="1">
        <f>AT245</f>
        <v>81</v>
      </c>
      <c r="AU252" s="1">
        <f t="shared" si="685"/>
        <v>0.0322222222222222</v>
      </c>
      <c r="AV252" s="1">
        <f>AV245/20</f>
        <v>22.7</v>
      </c>
      <c r="AW252" s="1">
        <f t="shared" si="685"/>
        <v>0.045726872246696</v>
      </c>
      <c r="AY252" s="1">
        <f>AY245/20</f>
        <v>8.65</v>
      </c>
      <c r="AZ252" s="1">
        <f>AZ245/AY245</f>
        <v>0.0389017341040462</v>
      </c>
      <c r="BC252" s="3"/>
      <c r="BE252" s="1">
        <f t="shared" ref="BE252:BI252" si="686">BE245</f>
        <v>166</v>
      </c>
      <c r="BF252" s="1">
        <f t="shared" ref="BF252:BJ252" si="687">BF247/BE245</f>
        <v>0.00740698795180723</v>
      </c>
      <c r="BG252" s="1">
        <f t="shared" si="686"/>
        <v>82</v>
      </c>
      <c r="BH252" s="1">
        <f t="shared" si="687"/>
        <v>0.00450682926829268</v>
      </c>
      <c r="BI252" s="1">
        <f t="shared" si="686"/>
        <v>231</v>
      </c>
      <c r="BJ252" s="1">
        <f t="shared" si="687"/>
        <v>0.0179220779220779</v>
      </c>
      <c r="BK252" s="1">
        <f t="shared" ref="BK252:BO252" si="688">BK245</f>
        <v>105</v>
      </c>
      <c r="BL252" s="1">
        <f t="shared" ref="BL252:BP252" si="689">BL247/BK245</f>
        <v>0.0138095238095238</v>
      </c>
      <c r="BM252" s="1">
        <f t="shared" si="688"/>
        <v>233</v>
      </c>
      <c r="BN252" s="1">
        <f t="shared" si="689"/>
        <v>0.0299122746781116</v>
      </c>
      <c r="BO252" s="1">
        <f t="shared" si="688"/>
        <v>93</v>
      </c>
      <c r="BP252" s="1">
        <f t="shared" si="689"/>
        <v>0.0250490322580645</v>
      </c>
      <c r="BQ252" s="1">
        <v>26</v>
      </c>
      <c r="BR252" s="1">
        <v>1.02</v>
      </c>
      <c r="BS252" s="1">
        <f>BQ255</f>
        <v>247</v>
      </c>
      <c r="BT252" s="1">
        <f>BT247/BT246</f>
        <v>0.0409716599190283</v>
      </c>
      <c r="BU252" s="1">
        <v>9</v>
      </c>
      <c r="BV252" s="1">
        <v>0.31</v>
      </c>
      <c r="BW252" s="1">
        <f>BU255</f>
        <v>110</v>
      </c>
      <c r="BX252" s="1">
        <f>BX247/BX246</f>
        <v>0.0340909090909091</v>
      </c>
      <c r="BY252" s="1">
        <v>18</v>
      </c>
      <c r="BZ252" s="1">
        <v>26</v>
      </c>
      <c r="CA252" s="1">
        <f>BZ255/20</f>
        <v>24.5</v>
      </c>
      <c r="CB252" s="1">
        <f>CA247/BZ255</f>
        <v>0.0492235918367347</v>
      </c>
      <c r="CC252" s="1">
        <v>7</v>
      </c>
      <c r="CD252" s="1">
        <v>20</v>
      </c>
      <c r="CE252" s="1">
        <f>CD255/20</f>
        <v>12.3</v>
      </c>
      <c r="CF252" s="1">
        <f>CE247/CD255</f>
        <v>0.0420713821138211</v>
      </c>
      <c r="CG252" s="3"/>
      <c r="CH252" s="1">
        <f t="shared" ref="CH252:CL252" si="690">CH245</f>
        <v>175</v>
      </c>
      <c r="CI252" s="1">
        <f t="shared" ref="CI252:CM252" si="691">CI247/CH245</f>
        <v>0.00731177142857143</v>
      </c>
      <c r="CJ252" s="1">
        <f t="shared" si="690"/>
        <v>86</v>
      </c>
      <c r="CK252" s="1">
        <f t="shared" si="691"/>
        <v>0.00441348837209302</v>
      </c>
      <c r="CL252" s="1">
        <f t="shared" si="690"/>
        <v>215</v>
      </c>
      <c r="CM252" s="1">
        <f t="shared" si="691"/>
        <v>0.0178119069767442</v>
      </c>
      <c r="CN252" s="1">
        <f t="shared" ref="CN252:CR252" si="692">CN245</f>
        <v>118</v>
      </c>
      <c r="CO252" s="1">
        <f t="shared" ref="CO252:CS252" si="693">CO247/CN245</f>
        <v>0.0137250847457627</v>
      </c>
      <c r="CP252" s="1">
        <f t="shared" si="692"/>
        <v>231</v>
      </c>
      <c r="CQ252" s="1">
        <f t="shared" si="693"/>
        <v>0.029781645021645</v>
      </c>
      <c r="CR252" s="1">
        <f t="shared" si="692"/>
        <v>90</v>
      </c>
      <c r="CS252" s="1">
        <f t="shared" si="693"/>
        <v>0.024884</v>
      </c>
      <c r="CT252" s="1">
        <f>CT245</f>
        <v>237</v>
      </c>
      <c r="CU252" s="1">
        <f t="shared" ref="CU252:CY252" si="694">CU245/CT245</f>
        <v>0.0408438818565401</v>
      </c>
      <c r="CV252" s="1">
        <f>CV245</f>
        <v>105</v>
      </c>
      <c r="CW252" s="1">
        <f t="shared" si="694"/>
        <v>0.034</v>
      </c>
      <c r="CX252" s="1">
        <f>CX245/20</f>
        <v>23.8</v>
      </c>
      <c r="CY252" s="1">
        <f t="shared" si="694"/>
        <v>0.0490966386554622</v>
      </c>
      <c r="DA252" s="1">
        <f>DA245/20</f>
        <v>11.65</v>
      </c>
      <c r="DB252" s="1">
        <f>DB245/DA245</f>
        <v>0.041931330472103</v>
      </c>
    </row>
    <row r="253" s="1" customFormat="1" spans="1:106">
      <c r="A253" s="3"/>
      <c r="O253" s="1">
        <v>25</v>
      </c>
      <c r="P253" s="1">
        <v>1.05</v>
      </c>
      <c r="S253" s="1">
        <v>11</v>
      </c>
      <c r="T253" s="1">
        <v>0.35</v>
      </c>
      <c r="W253" s="1">
        <v>22</v>
      </c>
      <c r="X253" s="1">
        <v>24</v>
      </c>
      <c r="AA253" s="1">
        <v>9</v>
      </c>
      <c r="AB253" s="1">
        <v>10</v>
      </c>
      <c r="AE253" s="3"/>
      <c r="BC253" s="3"/>
      <c r="BN253" s="1">
        <f>BN252-BJ252</f>
        <v>0.0119901967560337</v>
      </c>
      <c r="BP253" s="1">
        <f>BP252-BL252</f>
        <v>0.0112395084485407</v>
      </c>
      <c r="BQ253" s="1">
        <v>19</v>
      </c>
      <c r="BR253" s="1">
        <v>0.81</v>
      </c>
      <c r="BT253" s="1">
        <f>BT252-BN252</f>
        <v>0.0110593852409168</v>
      </c>
      <c r="BU253" s="1">
        <v>9</v>
      </c>
      <c r="BV253" s="1">
        <v>0.31</v>
      </c>
      <c r="BX253" s="1">
        <f>BX252-BP252</f>
        <v>0.00904187683284458</v>
      </c>
      <c r="BY253" s="1">
        <v>28</v>
      </c>
      <c r="BZ253" s="1">
        <v>19</v>
      </c>
      <c r="CB253" s="1">
        <f>CB252-BT252</f>
        <v>0.00825193191770635</v>
      </c>
      <c r="CC253" s="1">
        <v>13</v>
      </c>
      <c r="CD253" s="1">
        <v>10</v>
      </c>
      <c r="CF253" s="1">
        <f>CF252-BX252</f>
        <v>0.00798047302291204</v>
      </c>
      <c r="CG253" s="3"/>
      <c r="CI253" s="1">
        <f>CI252-0</f>
        <v>0.00731177142857143</v>
      </c>
      <c r="CK253" s="1">
        <f>CK252-0</f>
        <v>0.00441348837209302</v>
      </c>
      <c r="CM253" s="1">
        <f t="shared" ref="CM253:CQ253" si="695">CM252-CI252</f>
        <v>0.0105001355481728</v>
      </c>
      <c r="CO253" s="1">
        <f t="shared" si="695"/>
        <v>0.00931159637366969</v>
      </c>
      <c r="CQ253" s="1">
        <f t="shared" si="695"/>
        <v>0.0119697380449008</v>
      </c>
      <c r="CS253" s="1">
        <f t="shared" ref="CS253:CW253" si="696">CS252-CO252</f>
        <v>0.0111589152542373</v>
      </c>
      <c r="CU253" s="1">
        <f t="shared" si="696"/>
        <v>0.0110622368348951</v>
      </c>
      <c r="CW253" s="1">
        <f t="shared" si="696"/>
        <v>0.009116</v>
      </c>
      <c r="CY253" s="1">
        <f>CY252-CU252</f>
        <v>0.00825275679892211</v>
      </c>
      <c r="DB253" s="1">
        <f>DB252-CW252</f>
        <v>0.00793133047210301</v>
      </c>
    </row>
    <row r="254" s="1" customFormat="1" spans="1:85">
      <c r="A254" s="3"/>
      <c r="O254" s="1">
        <v>22</v>
      </c>
      <c r="P254" s="1">
        <v>0.87</v>
      </c>
      <c r="S254" s="1">
        <v>8</v>
      </c>
      <c r="T254" s="1">
        <v>0.29</v>
      </c>
      <c r="W254" s="1">
        <v>26</v>
      </c>
      <c r="X254" s="1">
        <v>27</v>
      </c>
      <c r="AA254" s="1">
        <v>11</v>
      </c>
      <c r="AB254" s="1">
        <v>9</v>
      </c>
      <c r="AE254" s="3"/>
      <c r="BC254" s="3"/>
      <c r="BQ254" s="1">
        <v>29</v>
      </c>
      <c r="BR254" s="1">
        <v>1.24</v>
      </c>
      <c r="BU254" s="1">
        <v>11</v>
      </c>
      <c r="BV254" s="1">
        <v>0.41</v>
      </c>
      <c r="BY254" s="1">
        <v>22</v>
      </c>
      <c r="BZ254" s="1">
        <v>25</v>
      </c>
      <c r="CC254" s="1">
        <v>10</v>
      </c>
      <c r="CD254" s="1">
        <v>16</v>
      </c>
      <c r="CG254" s="3"/>
    </row>
    <row r="255" s="1" customFormat="1" spans="1:85">
      <c r="A255" s="4" t="s">
        <v>11</v>
      </c>
      <c r="O255" s="1">
        <f t="shared" ref="O255:T255" si="697">SUM(O245:O254)</f>
        <v>230</v>
      </c>
      <c r="P255" s="1">
        <f t="shared" si="697"/>
        <v>8.79</v>
      </c>
      <c r="S255" s="1">
        <f t="shared" si="697"/>
        <v>92</v>
      </c>
      <c r="T255" s="1">
        <f t="shared" si="697"/>
        <v>2.97</v>
      </c>
      <c r="X255" s="1">
        <f>SUM(W245:X254)</f>
        <v>457</v>
      </c>
      <c r="AB255" s="1">
        <f>SUM(AA245:AB254)</f>
        <v>179</v>
      </c>
      <c r="AE255" s="4"/>
      <c r="BC255" s="4" t="s">
        <v>11</v>
      </c>
      <c r="BQ255" s="1">
        <f t="shared" ref="BQ255:BV255" si="698">SUM(BQ245:BQ254)</f>
        <v>247</v>
      </c>
      <c r="BR255" s="1">
        <f t="shared" si="698"/>
        <v>10.12</v>
      </c>
      <c r="BU255" s="1">
        <f t="shared" si="698"/>
        <v>110</v>
      </c>
      <c r="BV255" s="1">
        <f t="shared" si="698"/>
        <v>3.75</v>
      </c>
      <c r="BZ255" s="1">
        <f>SUM(BY245:BZ254)</f>
        <v>490</v>
      </c>
      <c r="CD255" s="1">
        <f>SUM(CC245:CD254)</f>
        <v>246</v>
      </c>
      <c r="CG255" s="4"/>
    </row>
    <row r="256" s="1" customFormat="1" spans="1:106">
      <c r="A256" s="3" t="s">
        <v>56</v>
      </c>
      <c r="B256" s="1">
        <v>62</v>
      </c>
      <c r="C256" s="1">
        <v>163</v>
      </c>
      <c r="D256" s="1">
        <v>2.38</v>
      </c>
      <c r="E256" s="1">
        <v>63</v>
      </c>
      <c r="F256" s="1">
        <v>1.42</v>
      </c>
      <c r="G256" s="1">
        <v>235</v>
      </c>
      <c r="H256" s="1">
        <v>4.09</v>
      </c>
      <c r="I256" s="1">
        <v>82</v>
      </c>
      <c r="J256" s="1">
        <v>1.17</v>
      </c>
      <c r="K256" s="1">
        <v>237</v>
      </c>
      <c r="L256" s="1">
        <v>7.78</v>
      </c>
      <c r="M256" s="1">
        <v>67</v>
      </c>
      <c r="N256" s="1">
        <v>2.73</v>
      </c>
      <c r="O256" s="1">
        <v>26</v>
      </c>
      <c r="P256" s="1">
        <v>1.09</v>
      </c>
      <c r="S256" s="1">
        <v>12</v>
      </c>
      <c r="T256" s="1">
        <v>0.39</v>
      </c>
      <c r="W256" s="1">
        <v>25</v>
      </c>
      <c r="X256" s="1">
        <v>20</v>
      </c>
      <c r="Y256" s="1">
        <v>22.21</v>
      </c>
      <c r="AA256" s="1">
        <v>6</v>
      </c>
      <c r="AB256" s="1">
        <v>8</v>
      </c>
      <c r="AC256" s="1">
        <v>7.86</v>
      </c>
      <c r="AE256" s="3"/>
      <c r="AF256" s="1">
        <v>174</v>
      </c>
      <c r="AG256" s="1">
        <v>2.43</v>
      </c>
      <c r="AH256" s="1">
        <v>81</v>
      </c>
      <c r="AI256" s="1">
        <v>1.51</v>
      </c>
      <c r="AJ256" s="1">
        <v>246</v>
      </c>
      <c r="AK256" s="1">
        <v>5.35</v>
      </c>
      <c r="AL256" s="1">
        <v>89</v>
      </c>
      <c r="AM256" s="1">
        <v>2.36</v>
      </c>
      <c r="AN256" s="1">
        <v>235</v>
      </c>
      <c r="AO256" s="1">
        <v>7.69</v>
      </c>
      <c r="AP256" s="1">
        <v>86</v>
      </c>
      <c r="AQ256" s="1">
        <v>3.18</v>
      </c>
      <c r="AR256" s="1">
        <v>251</v>
      </c>
      <c r="AS256" s="1">
        <v>9.61</v>
      </c>
      <c r="AT256" s="1">
        <v>96</v>
      </c>
      <c r="AU256" s="1">
        <v>3.08</v>
      </c>
      <c r="AV256" s="1">
        <v>446</v>
      </c>
      <c r="AW256" s="1">
        <v>20.59</v>
      </c>
      <c r="AY256" s="1">
        <v>175</v>
      </c>
      <c r="AZ256" s="1">
        <v>6.74</v>
      </c>
      <c r="BC256" s="3" t="s">
        <v>57</v>
      </c>
      <c r="BD256" s="1">
        <v>131</v>
      </c>
      <c r="BE256" s="1">
        <v>170</v>
      </c>
      <c r="BF256" s="1">
        <v>2.36</v>
      </c>
      <c r="BG256" s="1">
        <v>115</v>
      </c>
      <c r="BH256" s="1">
        <v>1.61</v>
      </c>
      <c r="BI256" s="1">
        <v>279</v>
      </c>
      <c r="BJ256" s="1">
        <v>5</v>
      </c>
      <c r="BK256" s="1">
        <v>147</v>
      </c>
      <c r="BL256" s="1">
        <v>2.03</v>
      </c>
      <c r="BM256" s="1">
        <v>243</v>
      </c>
      <c r="BN256" s="1">
        <v>8.36</v>
      </c>
      <c r="BO256" s="1">
        <v>101</v>
      </c>
      <c r="BP256" s="1">
        <v>3.64</v>
      </c>
      <c r="BQ256" s="1">
        <v>17</v>
      </c>
      <c r="BR256" s="1">
        <v>0.67</v>
      </c>
      <c r="BU256" s="1">
        <v>5</v>
      </c>
      <c r="BV256" s="1">
        <v>0.17</v>
      </c>
      <c r="BY256" s="1">
        <v>23</v>
      </c>
      <c r="BZ256" s="1">
        <v>21</v>
      </c>
      <c r="CA256" s="1">
        <v>25.29</v>
      </c>
      <c r="CC256" s="1">
        <v>18</v>
      </c>
      <c r="CD256" s="1">
        <v>7</v>
      </c>
      <c r="CE256" s="1">
        <v>11.35</v>
      </c>
      <c r="CG256" s="3"/>
      <c r="CH256" s="1">
        <v>152</v>
      </c>
      <c r="CI256" s="1">
        <v>2.21</v>
      </c>
      <c r="CJ256" s="1">
        <v>101</v>
      </c>
      <c r="CK256" s="1">
        <v>1.54</v>
      </c>
      <c r="CL256" s="1">
        <v>256</v>
      </c>
      <c r="CM256" s="1">
        <v>5.66</v>
      </c>
      <c r="CN256" s="1">
        <v>128</v>
      </c>
      <c r="CO256" s="1">
        <v>2.85</v>
      </c>
      <c r="CP256" s="1">
        <v>218</v>
      </c>
      <c r="CQ256" s="1">
        <v>7.59</v>
      </c>
      <c r="CR256" s="1">
        <v>106</v>
      </c>
      <c r="CS256" s="1">
        <v>3.75</v>
      </c>
      <c r="CT256" s="1">
        <v>234</v>
      </c>
      <c r="CU256" s="1">
        <v>9.54</v>
      </c>
      <c r="CV256" s="1">
        <v>136</v>
      </c>
      <c r="CW256" s="1">
        <v>4.62</v>
      </c>
      <c r="CX256" s="1">
        <v>478</v>
      </c>
      <c r="CY256" s="1">
        <v>23.44</v>
      </c>
      <c r="DA256" s="1">
        <v>229</v>
      </c>
      <c r="DB256" s="1">
        <v>9.64</v>
      </c>
    </row>
    <row r="257" s="1" customFormat="1" spans="1:97">
      <c r="A257" s="3"/>
      <c r="D257" s="1">
        <v>1.10044</v>
      </c>
      <c r="F257" s="1">
        <v>1.10044</v>
      </c>
      <c r="L257" s="1">
        <v>1.10044</v>
      </c>
      <c r="N257" s="1">
        <v>1.10044</v>
      </c>
      <c r="O257" s="1">
        <v>25</v>
      </c>
      <c r="P257" s="1">
        <v>0.97</v>
      </c>
      <c r="R257" s="1">
        <f>O266</f>
        <v>250</v>
      </c>
      <c r="S257" s="1">
        <v>8</v>
      </c>
      <c r="T257" s="1">
        <v>0.25</v>
      </c>
      <c r="V257" s="1">
        <f>S266</f>
        <v>96</v>
      </c>
      <c r="W257" s="1">
        <v>23</v>
      </c>
      <c r="X257" s="1">
        <v>19</v>
      </c>
      <c r="Y257" s="1">
        <v>1.10044</v>
      </c>
      <c r="AA257" s="1">
        <v>7</v>
      </c>
      <c r="AB257" s="1">
        <v>12</v>
      </c>
      <c r="AC257" s="1">
        <v>1.10044</v>
      </c>
      <c r="AE257" s="3"/>
      <c r="AG257" s="1">
        <v>1.10044</v>
      </c>
      <c r="AI257" s="1">
        <v>1.10044</v>
      </c>
      <c r="AK257" s="1">
        <v>1.10044</v>
      </c>
      <c r="AM257" s="1">
        <v>1.10044</v>
      </c>
      <c r="AO257" s="1">
        <v>1.10044</v>
      </c>
      <c r="AQ257" s="1">
        <v>1.10044</v>
      </c>
      <c r="BC257" s="3"/>
      <c r="BF257" s="1">
        <v>1.10044</v>
      </c>
      <c r="BH257" s="1">
        <v>1.10044</v>
      </c>
      <c r="BN257" s="1">
        <v>1.10044</v>
      </c>
      <c r="BP257" s="1">
        <v>1.10044</v>
      </c>
      <c r="BQ257" s="1">
        <v>23</v>
      </c>
      <c r="BR257" s="1">
        <v>1.01</v>
      </c>
      <c r="BT257" s="1">
        <f>BQ266</f>
        <v>244</v>
      </c>
      <c r="BU257" s="1">
        <v>10</v>
      </c>
      <c r="BV257" s="1">
        <v>0.35</v>
      </c>
      <c r="BX257" s="1">
        <f>BU266</f>
        <v>151</v>
      </c>
      <c r="BY257" s="1">
        <v>22</v>
      </c>
      <c r="BZ257" s="1">
        <v>30</v>
      </c>
      <c r="CA257" s="1">
        <v>1.10044</v>
      </c>
      <c r="CC257" s="1">
        <v>12</v>
      </c>
      <c r="CD257" s="1">
        <v>12</v>
      </c>
      <c r="CE257" s="1">
        <v>1.10044</v>
      </c>
      <c r="CG257" s="3"/>
      <c r="CI257" s="1">
        <v>1.10044</v>
      </c>
      <c r="CK257" s="1">
        <v>1.10044</v>
      </c>
      <c r="CM257" s="1">
        <v>1.10044</v>
      </c>
      <c r="CO257" s="1">
        <v>1.10044</v>
      </c>
      <c r="CQ257" s="1">
        <v>1.10044</v>
      </c>
      <c r="CS257" s="1">
        <v>1.10044</v>
      </c>
    </row>
    <row r="258" s="1" customFormat="1" spans="1:97">
      <c r="A258" s="3"/>
      <c r="D258" s="1">
        <f>D256-D257</f>
        <v>1.27956</v>
      </c>
      <c r="F258" s="1">
        <f>F256-F257</f>
        <v>0.31956</v>
      </c>
      <c r="H258" s="1">
        <f>H256</f>
        <v>4.09</v>
      </c>
      <c r="J258" s="1">
        <f>J256</f>
        <v>1.17</v>
      </c>
      <c r="L258" s="1">
        <f>L256-L257</f>
        <v>6.67956</v>
      </c>
      <c r="N258" s="1">
        <f>N256-N257</f>
        <v>1.62956</v>
      </c>
      <c r="O258" s="1">
        <v>19</v>
      </c>
      <c r="P258" s="1">
        <v>0.63</v>
      </c>
      <c r="R258" s="1">
        <f>P266</f>
        <v>9.6</v>
      </c>
      <c r="S258" s="1">
        <v>7</v>
      </c>
      <c r="T258" s="1">
        <v>0.22</v>
      </c>
      <c r="V258" s="1">
        <f>T266</f>
        <v>3.09</v>
      </c>
      <c r="W258" s="1">
        <v>26</v>
      </c>
      <c r="X258" s="1">
        <v>22</v>
      </c>
      <c r="Y258" s="1">
        <f>Y256-Y257</f>
        <v>21.10956</v>
      </c>
      <c r="AA258" s="1">
        <v>6</v>
      </c>
      <c r="AB258" s="1">
        <v>8</v>
      </c>
      <c r="AC258" s="1">
        <f>AC256-AC257</f>
        <v>6.75956</v>
      </c>
      <c r="AE258" s="3"/>
      <c r="AG258" s="1">
        <f t="shared" ref="AG258:AK258" si="699">AG256-AG257</f>
        <v>1.32956</v>
      </c>
      <c r="AI258" s="1">
        <f t="shared" si="699"/>
        <v>0.40956</v>
      </c>
      <c r="AK258" s="1">
        <f t="shared" si="699"/>
        <v>4.24956</v>
      </c>
      <c r="AM258" s="1">
        <f t="shared" ref="AM258:AQ258" si="700">AM256-AM257</f>
        <v>1.25956</v>
      </c>
      <c r="AO258" s="1">
        <f t="shared" si="700"/>
        <v>6.58956</v>
      </c>
      <c r="AQ258" s="1">
        <f t="shared" si="700"/>
        <v>2.07956</v>
      </c>
      <c r="BC258" s="3"/>
      <c r="BF258" s="1">
        <f>BF256-BF257</f>
        <v>1.25956</v>
      </c>
      <c r="BH258" s="1">
        <f>BH256-BH257</f>
        <v>0.50956</v>
      </c>
      <c r="BJ258" s="1">
        <f>BJ256</f>
        <v>5</v>
      </c>
      <c r="BL258" s="1">
        <f>BL256</f>
        <v>2.03</v>
      </c>
      <c r="BN258" s="1">
        <f>BN256-BN257</f>
        <v>7.25956</v>
      </c>
      <c r="BP258" s="1">
        <f>BP256-BP257</f>
        <v>2.53956</v>
      </c>
      <c r="BQ258" s="1">
        <v>27</v>
      </c>
      <c r="BR258" s="1">
        <v>1.08</v>
      </c>
      <c r="BT258" s="1">
        <f>BR266</f>
        <v>9.98</v>
      </c>
      <c r="BU258" s="1">
        <v>23</v>
      </c>
      <c r="BV258" s="1">
        <v>0.81</v>
      </c>
      <c r="BX258" s="1">
        <f>BV266</f>
        <v>5.15</v>
      </c>
      <c r="BY258" s="1">
        <v>22</v>
      </c>
      <c r="BZ258" s="1">
        <v>28</v>
      </c>
      <c r="CA258" s="1">
        <f>CA256-CA257</f>
        <v>24.18956</v>
      </c>
      <c r="CC258" s="1">
        <v>12</v>
      </c>
      <c r="CD258" s="1">
        <v>11</v>
      </c>
      <c r="CE258" s="1">
        <f>CE256-CE257</f>
        <v>10.24956</v>
      </c>
      <c r="CG258" s="3"/>
      <c r="CI258" s="1">
        <f t="shared" ref="CI258:CM258" si="701">CI256-CI257</f>
        <v>1.10956</v>
      </c>
      <c r="CK258" s="1">
        <f t="shared" si="701"/>
        <v>0.43956</v>
      </c>
      <c r="CM258" s="1">
        <f t="shared" si="701"/>
        <v>4.55956</v>
      </c>
      <c r="CO258" s="1">
        <f t="shared" ref="CO258:CS258" si="702">CO256-CO257</f>
        <v>1.74956</v>
      </c>
      <c r="CQ258" s="1">
        <f t="shared" si="702"/>
        <v>6.48956</v>
      </c>
      <c r="CS258" s="1">
        <f t="shared" si="702"/>
        <v>2.64956</v>
      </c>
    </row>
    <row r="259" s="1" customFormat="1" spans="1:85">
      <c r="A259" s="3"/>
      <c r="O259" s="1">
        <v>25</v>
      </c>
      <c r="P259" s="1">
        <v>0.97</v>
      </c>
      <c r="S259" s="1">
        <v>9</v>
      </c>
      <c r="T259" s="1">
        <v>0.31</v>
      </c>
      <c r="W259" s="1">
        <v>22</v>
      </c>
      <c r="X259" s="1">
        <v>25</v>
      </c>
      <c r="AA259" s="1">
        <v>13</v>
      </c>
      <c r="AB259" s="1">
        <v>9</v>
      </c>
      <c r="AE259" s="3"/>
      <c r="BC259" s="3"/>
      <c r="BQ259" s="1">
        <v>28</v>
      </c>
      <c r="BR259" s="1">
        <v>1.21</v>
      </c>
      <c r="BU259" s="1">
        <v>17</v>
      </c>
      <c r="BV259" s="1">
        <v>0.61</v>
      </c>
      <c r="BY259" s="1">
        <v>28</v>
      </c>
      <c r="BZ259" s="1">
        <v>31</v>
      </c>
      <c r="CC259" s="1">
        <v>13</v>
      </c>
      <c r="CD259" s="1">
        <v>16</v>
      </c>
      <c r="CG259" s="3"/>
    </row>
    <row r="260" s="1" customFormat="1" spans="1:85">
      <c r="A260" s="3"/>
      <c r="O260" s="1">
        <v>32</v>
      </c>
      <c r="P260" s="1">
        <v>1.24</v>
      </c>
      <c r="S260" s="1">
        <v>19</v>
      </c>
      <c r="T260" s="1">
        <v>0.59</v>
      </c>
      <c r="W260" s="1">
        <v>22</v>
      </c>
      <c r="X260" s="1">
        <v>23</v>
      </c>
      <c r="AA260" s="1">
        <v>6</v>
      </c>
      <c r="AB260" s="1">
        <v>7</v>
      </c>
      <c r="AE260" s="3"/>
      <c r="BC260" s="3"/>
      <c r="BQ260" s="1">
        <v>24</v>
      </c>
      <c r="BR260" s="1">
        <v>1.05</v>
      </c>
      <c r="BU260" s="1">
        <v>16</v>
      </c>
      <c r="BV260" s="1">
        <v>0.56</v>
      </c>
      <c r="BY260" s="1">
        <v>24</v>
      </c>
      <c r="BZ260" s="1">
        <v>21</v>
      </c>
      <c r="CC260" s="1">
        <v>11</v>
      </c>
      <c r="CD260" s="1">
        <v>13</v>
      </c>
      <c r="CG260" s="3"/>
    </row>
    <row r="261" s="1" customFormat="1" spans="1:106">
      <c r="A261" s="3"/>
      <c r="O261" s="1">
        <v>23</v>
      </c>
      <c r="P261" s="1">
        <v>0.79</v>
      </c>
      <c r="S261" s="1">
        <v>9</v>
      </c>
      <c r="T261" s="1">
        <v>0.28</v>
      </c>
      <c r="W261" s="1">
        <v>22</v>
      </c>
      <c r="X261" s="1">
        <v>29</v>
      </c>
      <c r="AA261" s="1">
        <v>9</v>
      </c>
      <c r="AB261" s="1">
        <v>15</v>
      </c>
      <c r="AD261" s="1">
        <f>Y263*Z263+AC263*AD263</f>
        <v>1.393456</v>
      </c>
      <c r="AE261" s="3"/>
      <c r="AZ261" s="1">
        <f>AV263*AW263+AY263*AZ263</f>
        <v>1.3665</v>
      </c>
      <c r="BC261" s="3"/>
      <c r="BQ261" s="1">
        <v>26</v>
      </c>
      <c r="BR261" s="1">
        <v>1.06</v>
      </c>
      <c r="BU261" s="1">
        <v>19</v>
      </c>
      <c r="BV261" s="1">
        <v>0.63</v>
      </c>
      <c r="BY261" s="1">
        <v>25</v>
      </c>
      <c r="BZ261" s="1">
        <v>26</v>
      </c>
      <c r="CC261" s="1">
        <v>13</v>
      </c>
      <c r="CD261" s="1">
        <v>16</v>
      </c>
      <c r="CF261" s="1">
        <f>CA263*CB263+CE263*CF263</f>
        <v>1.721956</v>
      </c>
      <c r="CG261" s="3"/>
      <c r="DB261" s="1">
        <f>CX263*CY263+DA263*DB263</f>
        <v>1.654</v>
      </c>
    </row>
    <row r="262" s="1" customFormat="1" spans="1:85">
      <c r="A262" s="3"/>
      <c r="O262" s="1">
        <v>19</v>
      </c>
      <c r="P262" s="1">
        <v>0.74</v>
      </c>
      <c r="S262" s="1">
        <v>7</v>
      </c>
      <c r="T262" s="1">
        <v>0.26</v>
      </c>
      <c r="W262" s="1">
        <v>27</v>
      </c>
      <c r="X262" s="1">
        <v>22</v>
      </c>
      <c r="AA262" s="1">
        <v>9</v>
      </c>
      <c r="AB262" s="1">
        <v>7</v>
      </c>
      <c r="AE262" s="3"/>
      <c r="BC262" s="3"/>
      <c r="BQ262" s="1">
        <v>31</v>
      </c>
      <c r="BR262" s="1">
        <v>1.31</v>
      </c>
      <c r="BU262" s="1">
        <v>24</v>
      </c>
      <c r="BV262" s="1">
        <v>0.88</v>
      </c>
      <c r="BY262" s="1">
        <v>23</v>
      </c>
      <c r="BZ262" s="1">
        <v>21</v>
      </c>
      <c r="CC262" s="1">
        <v>10</v>
      </c>
      <c r="CD262" s="1">
        <v>13</v>
      </c>
      <c r="CG262" s="3"/>
    </row>
    <row r="263" s="1" customFormat="1" spans="1:106">
      <c r="A263" s="3"/>
      <c r="C263" s="1">
        <f t="shared" ref="C263:G263" si="703">C256</f>
        <v>163</v>
      </c>
      <c r="D263" s="1">
        <f t="shared" ref="D263:H263" si="704">D258/C256</f>
        <v>0.00785006134969325</v>
      </c>
      <c r="E263" s="1">
        <f t="shared" si="703"/>
        <v>63</v>
      </c>
      <c r="F263" s="1">
        <f t="shared" si="704"/>
        <v>0.00507238095238095</v>
      </c>
      <c r="G263" s="1">
        <f t="shared" si="703"/>
        <v>235</v>
      </c>
      <c r="H263" s="1">
        <f t="shared" si="704"/>
        <v>0.0174042553191489</v>
      </c>
      <c r="I263" s="1">
        <f t="shared" ref="I263:M263" si="705">I256</f>
        <v>82</v>
      </c>
      <c r="J263" s="1">
        <f t="shared" ref="J263:N263" si="706">J258/I256</f>
        <v>0.0142682926829268</v>
      </c>
      <c r="K263" s="1">
        <f t="shared" si="705"/>
        <v>237</v>
      </c>
      <c r="L263" s="1">
        <f t="shared" si="706"/>
        <v>0.0281837974683544</v>
      </c>
      <c r="M263" s="1">
        <f t="shared" si="705"/>
        <v>67</v>
      </c>
      <c r="N263" s="1">
        <f t="shared" si="706"/>
        <v>0.0243217910447761</v>
      </c>
      <c r="O263" s="1">
        <v>30</v>
      </c>
      <c r="P263" s="1">
        <v>1.26</v>
      </c>
      <c r="Q263" s="1">
        <f>O266</f>
        <v>250</v>
      </c>
      <c r="R263" s="1">
        <f>R258/R257</f>
        <v>0.0384</v>
      </c>
      <c r="S263" s="1">
        <v>13</v>
      </c>
      <c r="T263" s="1">
        <v>0.42</v>
      </c>
      <c r="U263" s="1">
        <f>S266</f>
        <v>96</v>
      </c>
      <c r="V263" s="1">
        <f>V258/V257</f>
        <v>0.0321875</v>
      </c>
      <c r="W263" s="1">
        <v>22</v>
      </c>
      <c r="X263" s="1">
        <v>22</v>
      </c>
      <c r="Y263" s="1">
        <f>X266/20</f>
        <v>22.8</v>
      </c>
      <c r="Z263" s="1">
        <f>Y258/X266</f>
        <v>0.0462928947368421</v>
      </c>
      <c r="AA263" s="1">
        <v>5</v>
      </c>
      <c r="AB263" s="1">
        <v>9</v>
      </c>
      <c r="AC263" s="1">
        <f>AB266/20</f>
        <v>8.75</v>
      </c>
      <c r="AD263" s="1">
        <f>AC258/AB266</f>
        <v>0.0386260571428571</v>
      </c>
      <c r="AE263" s="3"/>
      <c r="AF263" s="1">
        <f t="shared" ref="AF263:AJ263" si="707">AF256</f>
        <v>174</v>
      </c>
      <c r="AG263" s="1">
        <f t="shared" ref="AG263:AK263" si="708">AG258/AF256</f>
        <v>0.00764114942528736</v>
      </c>
      <c r="AH263" s="1">
        <f t="shared" si="707"/>
        <v>81</v>
      </c>
      <c r="AI263" s="1">
        <f t="shared" si="708"/>
        <v>0.0050562962962963</v>
      </c>
      <c r="AJ263" s="1">
        <f t="shared" si="707"/>
        <v>246</v>
      </c>
      <c r="AK263" s="1">
        <f t="shared" si="708"/>
        <v>0.0172746341463415</v>
      </c>
      <c r="AL263" s="1">
        <f t="shared" ref="AL263:AP263" si="709">AL256</f>
        <v>89</v>
      </c>
      <c r="AM263" s="1">
        <f t="shared" ref="AM263:AQ263" si="710">AM258/AL256</f>
        <v>0.0141523595505618</v>
      </c>
      <c r="AN263" s="1">
        <f t="shared" si="709"/>
        <v>235</v>
      </c>
      <c r="AO263" s="1">
        <f t="shared" si="710"/>
        <v>0.0280406808510638</v>
      </c>
      <c r="AP263" s="1">
        <f t="shared" si="709"/>
        <v>86</v>
      </c>
      <c r="AQ263" s="1">
        <f t="shared" si="710"/>
        <v>0.0241809302325581</v>
      </c>
      <c r="AR263" s="1">
        <f>AR256</f>
        <v>251</v>
      </c>
      <c r="AS263" s="1">
        <f t="shared" ref="AS263:AW263" si="711">AS256/AR256</f>
        <v>0.0382868525896414</v>
      </c>
      <c r="AT263" s="1">
        <f>AT256</f>
        <v>96</v>
      </c>
      <c r="AU263" s="1">
        <f t="shared" si="711"/>
        <v>0.0320833333333333</v>
      </c>
      <c r="AV263" s="1">
        <f>AV256/20</f>
        <v>22.3</v>
      </c>
      <c r="AW263" s="1">
        <f t="shared" si="711"/>
        <v>0.0461659192825112</v>
      </c>
      <c r="AY263" s="1">
        <f>AY256/20</f>
        <v>8.75</v>
      </c>
      <c r="AZ263" s="1">
        <f>AZ256/AY256</f>
        <v>0.0385142857142857</v>
      </c>
      <c r="BC263" s="3"/>
      <c r="BE263" s="1">
        <f t="shared" ref="BE263:BI263" si="712">BE256</f>
        <v>170</v>
      </c>
      <c r="BF263" s="1">
        <f t="shared" ref="BF263:BJ263" si="713">BF258/BE256</f>
        <v>0.00740917647058823</v>
      </c>
      <c r="BG263" s="1">
        <f t="shared" si="712"/>
        <v>115</v>
      </c>
      <c r="BH263" s="1">
        <f t="shared" si="713"/>
        <v>0.00443095652173913</v>
      </c>
      <c r="BI263" s="1">
        <f t="shared" si="712"/>
        <v>279</v>
      </c>
      <c r="BJ263" s="1">
        <f t="shared" si="713"/>
        <v>0.017921146953405</v>
      </c>
      <c r="BK263" s="1">
        <f t="shared" ref="BK263:BO263" si="714">BK256</f>
        <v>147</v>
      </c>
      <c r="BL263" s="1">
        <f t="shared" ref="BL263:BP263" si="715">BL258/BK256</f>
        <v>0.0138095238095238</v>
      </c>
      <c r="BM263" s="1">
        <f t="shared" si="714"/>
        <v>243</v>
      </c>
      <c r="BN263" s="1">
        <f t="shared" si="715"/>
        <v>0.0298747325102881</v>
      </c>
      <c r="BO263" s="1">
        <f t="shared" si="714"/>
        <v>101</v>
      </c>
      <c r="BP263" s="1">
        <f t="shared" si="715"/>
        <v>0.0251441584158416</v>
      </c>
      <c r="BQ263" s="1">
        <v>19</v>
      </c>
      <c r="BR263" s="1">
        <v>0.61</v>
      </c>
      <c r="BS263" s="1">
        <f>BQ266</f>
        <v>244</v>
      </c>
      <c r="BT263" s="1">
        <f>BT258/BT257</f>
        <v>0.0409016393442623</v>
      </c>
      <c r="BU263" s="1">
        <v>8</v>
      </c>
      <c r="BV263" s="1">
        <v>0.25</v>
      </c>
      <c r="BW263" s="1">
        <f>BU266</f>
        <v>151</v>
      </c>
      <c r="BX263" s="1">
        <f>BX258/BX257</f>
        <v>0.0341059602649007</v>
      </c>
      <c r="BY263" s="1">
        <v>26</v>
      </c>
      <c r="BZ263" s="1">
        <v>24</v>
      </c>
      <c r="CA263" s="1">
        <f>BZ266/20</f>
        <v>24.6</v>
      </c>
      <c r="CB263" s="1">
        <f>CA258/BZ266</f>
        <v>0.0491657723577236</v>
      </c>
      <c r="CC263" s="1">
        <v>11</v>
      </c>
      <c r="CD263" s="1">
        <v>11</v>
      </c>
      <c r="CE263" s="1">
        <f>CD266/20</f>
        <v>12.15</v>
      </c>
      <c r="CF263" s="1">
        <f>CE258/CD266</f>
        <v>0.0421792592592593</v>
      </c>
      <c r="CG263" s="3"/>
      <c r="CH263" s="1">
        <f t="shared" ref="CH263:CL263" si="716">CH256</f>
        <v>152</v>
      </c>
      <c r="CI263" s="1">
        <f t="shared" ref="CI263:CM263" si="717">CI258/CH256</f>
        <v>0.00729973684210526</v>
      </c>
      <c r="CJ263" s="1">
        <f t="shared" si="716"/>
        <v>101</v>
      </c>
      <c r="CK263" s="1">
        <f t="shared" si="717"/>
        <v>0.00435207920792079</v>
      </c>
      <c r="CL263" s="1">
        <f t="shared" si="716"/>
        <v>256</v>
      </c>
      <c r="CM263" s="1">
        <f t="shared" si="717"/>
        <v>0.01781078125</v>
      </c>
      <c r="CN263" s="1">
        <f t="shared" ref="CN263:CR263" si="718">CN256</f>
        <v>128</v>
      </c>
      <c r="CO263" s="1">
        <f t="shared" ref="CO263:CS263" si="719">CO258/CN256</f>
        <v>0.0136684375</v>
      </c>
      <c r="CP263" s="1">
        <f t="shared" si="718"/>
        <v>218</v>
      </c>
      <c r="CQ263" s="1">
        <f t="shared" si="719"/>
        <v>0.029768623853211</v>
      </c>
      <c r="CR263" s="1">
        <f t="shared" si="718"/>
        <v>106</v>
      </c>
      <c r="CS263" s="1">
        <f t="shared" si="719"/>
        <v>0.0249958490566038</v>
      </c>
      <c r="CT263" s="1">
        <f>CT256</f>
        <v>234</v>
      </c>
      <c r="CU263" s="1">
        <f t="shared" ref="CU263:CY263" si="720">CU256/CT256</f>
        <v>0.0407692307692308</v>
      </c>
      <c r="CV263" s="1">
        <f>CV256</f>
        <v>136</v>
      </c>
      <c r="CW263" s="1">
        <f t="shared" si="720"/>
        <v>0.0339705882352941</v>
      </c>
      <c r="CX263" s="1">
        <f>CX256/20</f>
        <v>23.9</v>
      </c>
      <c r="CY263" s="1">
        <f t="shared" si="720"/>
        <v>0.0490376569037657</v>
      </c>
      <c r="DA263" s="1">
        <f>DA256/20</f>
        <v>11.45</v>
      </c>
      <c r="DB263" s="1">
        <f>DB256/DA256</f>
        <v>0.0420960698689956</v>
      </c>
    </row>
    <row r="264" s="1" customFormat="1" spans="1:106">
      <c r="A264" s="3"/>
      <c r="O264" s="1">
        <v>22</v>
      </c>
      <c r="P264" s="1">
        <v>0.75</v>
      </c>
      <c r="S264" s="1">
        <v>6</v>
      </c>
      <c r="T264" s="1">
        <v>0.18</v>
      </c>
      <c r="W264" s="1">
        <v>19</v>
      </c>
      <c r="X264" s="1">
        <v>20</v>
      </c>
      <c r="AA264" s="1">
        <v>10</v>
      </c>
      <c r="AB264" s="1">
        <v>19</v>
      </c>
      <c r="AE264" s="3"/>
      <c r="BC264" s="3"/>
      <c r="BN264" s="1">
        <f>BN263-BJ263</f>
        <v>0.011953585556883</v>
      </c>
      <c r="BP264" s="1">
        <f>BP263-BL263</f>
        <v>0.0113346346063178</v>
      </c>
      <c r="BQ264" s="1">
        <v>26</v>
      </c>
      <c r="BR264" s="1">
        <v>1.06</v>
      </c>
      <c r="BT264" s="1">
        <f>BT263-BN263</f>
        <v>0.0110269068339742</v>
      </c>
      <c r="BU264" s="1">
        <v>17</v>
      </c>
      <c r="BV264" s="1">
        <v>0.58</v>
      </c>
      <c r="BX264" s="1">
        <f>BX263-BP263</f>
        <v>0.00896180184905908</v>
      </c>
      <c r="BY264" s="1">
        <v>26</v>
      </c>
      <c r="BZ264" s="1">
        <v>24</v>
      </c>
      <c r="CB264" s="1">
        <f>CB263-BT263</f>
        <v>0.00826413301346128</v>
      </c>
      <c r="CC264" s="1">
        <v>10</v>
      </c>
      <c r="CD264" s="1">
        <v>12</v>
      </c>
      <c r="CF264" s="1">
        <f>CF263-BX263</f>
        <v>0.0080732989943586</v>
      </c>
      <c r="CG264" s="3"/>
      <c r="CI264" s="1">
        <f>CI263-0</f>
        <v>0.00729973684210526</v>
      </c>
      <c r="CK264" s="1">
        <f>CK263-0</f>
        <v>0.00435207920792079</v>
      </c>
      <c r="CM264" s="1">
        <f t="shared" ref="CM264:CQ264" si="721">CM263-CI263</f>
        <v>0.0105110444078947</v>
      </c>
      <c r="CO264" s="1">
        <f t="shared" si="721"/>
        <v>0.00931635829207921</v>
      </c>
      <c r="CQ264" s="1">
        <f t="shared" si="721"/>
        <v>0.011957842603211</v>
      </c>
      <c r="CS264" s="1">
        <f t="shared" ref="CS264:CW264" si="722">CS263-CO263</f>
        <v>0.0113274115566038</v>
      </c>
      <c r="CU264" s="1">
        <f t="shared" si="722"/>
        <v>0.0110006069160198</v>
      </c>
      <c r="CW264" s="1">
        <f t="shared" si="722"/>
        <v>0.00897473917869035</v>
      </c>
      <c r="CY264" s="1">
        <f>CY263-CU263</f>
        <v>0.00826842613453493</v>
      </c>
      <c r="DB264" s="1">
        <f>DB263-CW263</f>
        <v>0.00812548163370151</v>
      </c>
    </row>
    <row r="265" s="1" customFormat="1" spans="1:85">
      <c r="A265" s="3"/>
      <c r="O265" s="1">
        <v>29</v>
      </c>
      <c r="P265" s="1">
        <v>1.16</v>
      </c>
      <c r="S265" s="1">
        <v>6</v>
      </c>
      <c r="T265" s="1">
        <v>0.19</v>
      </c>
      <c r="W265" s="1">
        <v>20</v>
      </c>
      <c r="X265" s="1">
        <v>26</v>
      </c>
      <c r="AA265" s="1">
        <v>6</v>
      </c>
      <c r="AB265" s="1">
        <v>4</v>
      </c>
      <c r="AE265" s="3"/>
      <c r="BC265" s="3"/>
      <c r="BQ265" s="1">
        <v>23</v>
      </c>
      <c r="BR265" s="1">
        <v>0.92</v>
      </c>
      <c r="BU265" s="1">
        <v>12</v>
      </c>
      <c r="BV265" s="1">
        <v>0.31</v>
      </c>
      <c r="BY265" s="1">
        <v>25</v>
      </c>
      <c r="BZ265" s="1">
        <v>22</v>
      </c>
      <c r="CC265" s="1">
        <v>11</v>
      </c>
      <c r="CD265" s="1">
        <v>11</v>
      </c>
      <c r="CG265" s="3"/>
    </row>
    <row r="266" s="1" customFormat="1" spans="1:106">
      <c r="A266" s="4" t="s">
        <v>11</v>
      </c>
      <c r="D266" s="4">
        <f t="shared" ref="D266:H266" si="723">AVERAGE(D241,D252,D263)</f>
        <v>0.00795526051739276</v>
      </c>
      <c r="E266" s="4"/>
      <c r="F266" s="4">
        <f t="shared" si="723"/>
        <v>0.00502050061050061</v>
      </c>
      <c r="G266" s="4"/>
      <c r="H266" s="4">
        <f t="shared" si="723"/>
        <v>0.0174503434711277</v>
      </c>
      <c r="I266" s="4"/>
      <c r="J266" s="4">
        <f t="shared" ref="J266:N266" si="724">AVERAGE(J241,J252,J263)</f>
        <v>0.0141962493134381</v>
      </c>
      <c r="K266" s="4"/>
      <c r="L266" s="4">
        <f t="shared" si="724"/>
        <v>0.0284088721761027</v>
      </c>
      <c r="M266" s="4"/>
      <c r="N266" s="4">
        <f t="shared" si="724"/>
        <v>0.0244322333937531</v>
      </c>
      <c r="O266" s="4">
        <f t="shared" ref="O266:T266" si="725">SUM(O256:O265)</f>
        <v>250</v>
      </c>
      <c r="P266" s="4">
        <f t="shared" si="725"/>
        <v>9.6</v>
      </c>
      <c r="Q266" s="4"/>
      <c r="R266" s="4">
        <f>AVERAGE(R241,R252,R263)</f>
        <v>0.0383682620874437</v>
      </c>
      <c r="S266" s="4">
        <f t="shared" si="725"/>
        <v>96</v>
      </c>
      <c r="T266" s="4">
        <f t="shared" si="725"/>
        <v>3.09</v>
      </c>
      <c r="U266" s="4"/>
      <c r="V266" s="4">
        <f t="shared" ref="V266:Z266" si="726">AVERAGE(V241,V252,V263)</f>
        <v>0.0324233695652174</v>
      </c>
      <c r="W266" s="4"/>
      <c r="X266" s="4">
        <f>SUM(W256:X265)</f>
        <v>456</v>
      </c>
      <c r="Y266" s="4">
        <f t="shared" si="726"/>
        <v>22.6666666666667</v>
      </c>
      <c r="Z266" s="4">
        <f t="shared" si="726"/>
        <v>0.0461846600057558</v>
      </c>
      <c r="AA266" s="4"/>
      <c r="AB266" s="4">
        <f>SUM(AA256:AB265)</f>
        <v>175</v>
      </c>
      <c r="AC266" s="4">
        <f t="shared" ref="AC266:AG266" si="727">AVERAGE(AC241,AC252,AC263)</f>
        <v>8.8</v>
      </c>
      <c r="AD266" s="4">
        <f t="shared" si="727"/>
        <v>0.0391279977714787</v>
      </c>
      <c r="AE266" s="4"/>
      <c r="AG266" s="4">
        <f t="shared" si="727"/>
        <v>0.00773940430578362</v>
      </c>
      <c r="AH266" s="4"/>
      <c r="AI266" s="4">
        <f t="shared" ref="AI266:AM266" si="728">AVERAGE(AI241,AI252,AI263)</f>
        <v>0.00491914322769709</v>
      </c>
      <c r="AJ266" s="4"/>
      <c r="AK266" s="4">
        <f t="shared" si="728"/>
        <v>0.0173260236742433</v>
      </c>
      <c r="AL266" s="4"/>
      <c r="AM266" s="4">
        <f t="shared" si="728"/>
        <v>0.0141112649973306</v>
      </c>
      <c r="AN266" s="4"/>
      <c r="AO266" s="4">
        <f t="shared" ref="AO266:AS266" si="729">AVERAGE(AO241,AO252,AO263)</f>
        <v>0.0282772888438324</v>
      </c>
      <c r="AP266" s="4"/>
      <c r="AQ266" s="4">
        <f t="shared" si="729"/>
        <v>0.0242815572430523</v>
      </c>
      <c r="AR266" s="4"/>
      <c r="AS266" s="4">
        <f t="shared" si="729"/>
        <v>0.0382675245702086</v>
      </c>
      <c r="AT266" s="4"/>
      <c r="AU266" s="4">
        <f t="shared" ref="AU266:AW266" si="730">AVERAGE(AU241,AU252,AU263)</f>
        <v>0.0323266580534022</v>
      </c>
      <c r="AV266" s="4">
        <f t="shared" si="730"/>
        <v>22.4833333333333</v>
      </c>
      <c r="AW266" s="4">
        <f t="shared" si="730"/>
        <v>0.0460652289507157</v>
      </c>
      <c r="AX266" s="4"/>
      <c r="AY266" s="4">
        <f>AVERAGE(AY241,AY252,AY263)</f>
        <v>8.65</v>
      </c>
      <c r="AZ266" s="4">
        <f>AVERAGE(AZ241,AZ252,AZ263)</f>
        <v>0.0390022210310619</v>
      </c>
      <c r="BC266" s="4" t="s">
        <v>11</v>
      </c>
      <c r="BF266" s="4">
        <f t="shared" ref="BF266:BJ266" si="731">AVERAGE(BF241,BF252,BF263)</f>
        <v>0.00743784845825881</v>
      </c>
      <c r="BG266" s="4"/>
      <c r="BH266" s="4">
        <f t="shared" si="731"/>
        <v>0.00445586570359551</v>
      </c>
      <c r="BI266" s="4"/>
      <c r="BJ266" s="4">
        <f t="shared" si="731"/>
        <v>0.0179178908788923</v>
      </c>
      <c r="BK266" s="4"/>
      <c r="BL266" s="4">
        <f t="shared" ref="BL266:BP266" si="732">AVERAGE(BL241,BL252,BL263)</f>
        <v>0.0138106657531118</v>
      </c>
      <c r="BM266" s="4"/>
      <c r="BN266" s="4">
        <f t="shared" si="732"/>
        <v>0.0298899767551076</v>
      </c>
      <c r="BO266" s="4"/>
      <c r="BP266" s="4">
        <f t="shared" si="732"/>
        <v>0.0251178395142529</v>
      </c>
      <c r="BQ266" s="4">
        <f t="shared" ref="BQ266:BV266" si="733">SUM(BQ256:BQ265)</f>
        <v>244</v>
      </c>
      <c r="BR266" s="4">
        <f t="shared" si="733"/>
        <v>9.98</v>
      </c>
      <c r="BS266" s="4"/>
      <c r="BT266" s="4">
        <f>AVERAGE(BT241,BT252,BT263)</f>
        <v>0.0409158083791388</v>
      </c>
      <c r="BU266" s="4">
        <f t="shared" si="733"/>
        <v>151</v>
      </c>
      <c r="BV266" s="4">
        <f t="shared" si="733"/>
        <v>5.15</v>
      </c>
      <c r="BW266" s="4"/>
      <c r="BX266" s="4">
        <f t="shared" ref="BX266:CB266" si="734">AVERAGE(BX241,BX252,BX263)</f>
        <v>0.0341370516900318</v>
      </c>
      <c r="BY266" s="4"/>
      <c r="BZ266" s="4">
        <f>SUM(BY256:BZ265)</f>
        <v>492</v>
      </c>
      <c r="CA266" s="4">
        <f t="shared" si="734"/>
        <v>24.6333333333333</v>
      </c>
      <c r="CB266" s="4">
        <f t="shared" si="734"/>
        <v>0.0492141697852495</v>
      </c>
      <c r="CC266" s="4"/>
      <c r="CD266" s="4">
        <f>SUM(CC256:CD265)</f>
        <v>243</v>
      </c>
      <c r="CE266" s="4">
        <f t="shared" ref="CE266:CI266" si="735">AVERAGE(CE241,CE252,CE263)</f>
        <v>12.1333333333333</v>
      </c>
      <c r="CF266" s="4">
        <f t="shared" si="735"/>
        <v>0.0421554578635512</v>
      </c>
      <c r="CG266" s="4"/>
      <c r="CH266" s="4"/>
      <c r="CI266" s="4">
        <f t="shared" si="735"/>
        <v>0.00733511814150761</v>
      </c>
      <c r="CJ266" s="4"/>
      <c r="CK266" s="4">
        <f t="shared" ref="CK266:CO266" si="736">AVERAGE(CK241,CK252,CK263)</f>
        <v>0.00434393919333794</v>
      </c>
      <c r="CL266" s="4"/>
      <c r="CM266" s="4">
        <f t="shared" si="736"/>
        <v>0.0178058113298187</v>
      </c>
      <c r="CN266" s="4"/>
      <c r="CO266" s="4">
        <f t="shared" si="736"/>
        <v>0.0137067296374765</v>
      </c>
      <c r="CP266" s="4"/>
      <c r="CQ266" s="4">
        <f t="shared" ref="CQ266:CU266" si="737">AVERAGE(CQ241,CQ252,CQ263)</f>
        <v>0.0297750301011425</v>
      </c>
      <c r="CR266" s="4"/>
      <c r="CS266" s="4">
        <f t="shared" si="737"/>
        <v>0.0249756197886274</v>
      </c>
      <c r="CT266" s="4"/>
      <c r="CU266" s="4">
        <f t="shared" si="737"/>
        <v>0.0407866668641919</v>
      </c>
      <c r="CV266" s="4"/>
      <c r="CW266" s="4">
        <f t="shared" ref="CW266:CY266" si="738">AVERAGE(CW241,CW252,CW263)</f>
        <v>0.0340216921414235</v>
      </c>
      <c r="CX266" s="4">
        <f t="shared" si="738"/>
        <v>23.9833333333333</v>
      </c>
      <c r="CY266" s="4">
        <f t="shared" si="738"/>
        <v>0.0490894387259282</v>
      </c>
      <c r="CZ266" s="4"/>
      <c r="DA266" s="4">
        <f>AVERAGE(DA241,DA252,DA263)</f>
        <v>11.4666666666667</v>
      </c>
      <c r="DB266" s="4">
        <f>AVERAGE(DB241,DB252,DB263)</f>
        <v>0.0420356821195992</v>
      </c>
    </row>
    <row r="267" s="1" customFormat="1" spans="1:106">
      <c r="A267" s="3" t="s">
        <v>58</v>
      </c>
      <c r="B267" s="1">
        <v>57</v>
      </c>
      <c r="C267" s="1">
        <v>209</v>
      </c>
      <c r="D267" s="1">
        <v>2.82</v>
      </c>
      <c r="E267" s="1">
        <v>83</v>
      </c>
      <c r="F267" s="1">
        <v>1.54</v>
      </c>
      <c r="G267" s="1">
        <v>199</v>
      </c>
      <c r="H267" s="1">
        <v>3.47</v>
      </c>
      <c r="I267" s="1">
        <v>72</v>
      </c>
      <c r="J267" s="1">
        <v>1.03</v>
      </c>
      <c r="K267" s="1">
        <v>244</v>
      </c>
      <c r="L267" s="1">
        <v>8.25</v>
      </c>
      <c r="M267" s="1">
        <v>72</v>
      </c>
      <c r="N267" s="1">
        <v>2.89</v>
      </c>
      <c r="O267" s="1">
        <v>24</v>
      </c>
      <c r="P267" s="1">
        <v>0.99</v>
      </c>
      <c r="S267" s="1">
        <v>6</v>
      </c>
      <c r="T267" s="1">
        <v>0.19</v>
      </c>
      <c r="W267" s="1">
        <v>22</v>
      </c>
      <c r="X267" s="1">
        <v>20</v>
      </c>
      <c r="Y267" s="1">
        <v>22.59</v>
      </c>
      <c r="AA267" s="1">
        <v>8</v>
      </c>
      <c r="AB267" s="1">
        <v>12</v>
      </c>
      <c r="AC267" s="1">
        <v>8.06</v>
      </c>
      <c r="AE267" s="3"/>
      <c r="AF267" s="1">
        <v>199</v>
      </c>
      <c r="AG267" s="1">
        <v>2.69</v>
      </c>
      <c r="AH267" s="1">
        <v>82</v>
      </c>
      <c r="AI267" s="1">
        <v>1.53</v>
      </c>
      <c r="AJ267" s="1">
        <v>209</v>
      </c>
      <c r="AK267" s="1">
        <v>4.72</v>
      </c>
      <c r="AL267" s="1">
        <v>86</v>
      </c>
      <c r="AM267" s="1">
        <v>2.32</v>
      </c>
      <c r="AN267" s="1">
        <v>267</v>
      </c>
      <c r="AO267" s="1">
        <v>8.89</v>
      </c>
      <c r="AP267" s="1">
        <v>86</v>
      </c>
      <c r="AQ267" s="1">
        <v>3.23</v>
      </c>
      <c r="AR267" s="1">
        <v>218</v>
      </c>
      <c r="AS267" s="1">
        <v>8.61</v>
      </c>
      <c r="AT267" s="1">
        <v>86</v>
      </c>
      <c r="AU267" s="1">
        <v>2.8</v>
      </c>
      <c r="AV267" s="1">
        <v>455</v>
      </c>
      <c r="AW267" s="1">
        <v>21.34</v>
      </c>
      <c r="AY267" s="1">
        <v>178</v>
      </c>
      <c r="AZ267" s="1">
        <v>6.97</v>
      </c>
      <c r="BC267" s="3" t="s">
        <v>58</v>
      </c>
      <c r="BD267" s="1">
        <v>126</v>
      </c>
      <c r="BE267" s="1">
        <v>183</v>
      </c>
      <c r="BF267" s="1">
        <v>2.49</v>
      </c>
      <c r="BG267" s="1">
        <v>89</v>
      </c>
      <c r="BH267" s="1">
        <v>1.51</v>
      </c>
      <c r="BI267" s="1">
        <v>246</v>
      </c>
      <c r="BJ267" s="1">
        <v>4.42</v>
      </c>
      <c r="BK267" s="1">
        <v>157</v>
      </c>
      <c r="BL267" s="1">
        <v>2.18</v>
      </c>
      <c r="BM267" s="1">
        <v>252</v>
      </c>
      <c r="BN267" s="1">
        <v>8.69</v>
      </c>
      <c r="BO267" s="1">
        <v>118</v>
      </c>
      <c r="BP267" s="1">
        <v>4.11</v>
      </c>
      <c r="BQ267" s="1">
        <v>20</v>
      </c>
      <c r="BR267" s="1">
        <v>0.82</v>
      </c>
      <c r="BU267" s="1">
        <v>5</v>
      </c>
      <c r="BV267" s="1">
        <v>0.18</v>
      </c>
      <c r="BY267" s="1">
        <v>22</v>
      </c>
      <c r="BZ267" s="1">
        <v>25</v>
      </c>
      <c r="CA267" s="1">
        <v>26.33</v>
      </c>
      <c r="CC267" s="1">
        <v>11</v>
      </c>
      <c r="CD267" s="1">
        <v>10</v>
      </c>
      <c r="CE267" s="1">
        <v>11.82</v>
      </c>
      <c r="CG267" s="3"/>
      <c r="CH267" s="1">
        <v>139</v>
      </c>
      <c r="CI267" s="1">
        <v>2.14</v>
      </c>
      <c r="CJ267" s="1">
        <v>87</v>
      </c>
      <c r="CK267" s="1">
        <v>1.49</v>
      </c>
      <c r="CL267" s="1">
        <v>228</v>
      </c>
      <c r="CM267" s="1">
        <v>5.17</v>
      </c>
      <c r="CN267" s="1">
        <v>128</v>
      </c>
      <c r="CO267" s="1">
        <v>2.86</v>
      </c>
      <c r="CP267" s="1">
        <v>237</v>
      </c>
      <c r="CQ267" s="1">
        <v>8.21</v>
      </c>
      <c r="CR267" s="1">
        <v>115</v>
      </c>
      <c r="CS267" s="1">
        <v>4.02</v>
      </c>
      <c r="CT267" s="1">
        <v>227</v>
      </c>
      <c r="CU267" s="1">
        <v>9.47</v>
      </c>
      <c r="CV267" s="1">
        <v>99</v>
      </c>
      <c r="CW267" s="1">
        <v>3.37</v>
      </c>
      <c r="CX267" s="1">
        <v>494</v>
      </c>
      <c r="CY267" s="1">
        <v>24.47</v>
      </c>
      <c r="DA267" s="1">
        <v>244</v>
      </c>
      <c r="DB267" s="1">
        <v>10.15</v>
      </c>
    </row>
    <row r="268" s="1" customFormat="1" spans="1:97">
      <c r="A268" s="3"/>
      <c r="D268" s="1">
        <v>1.10044</v>
      </c>
      <c r="F268" s="1">
        <v>1.10044</v>
      </c>
      <c r="L268" s="1">
        <v>1.10044</v>
      </c>
      <c r="N268" s="1">
        <v>1.10044</v>
      </c>
      <c r="O268" s="1">
        <v>16</v>
      </c>
      <c r="P268" s="1">
        <v>0.48</v>
      </c>
      <c r="R268" s="1">
        <f>O277</f>
        <v>225</v>
      </c>
      <c r="S268" s="1">
        <v>1</v>
      </c>
      <c r="T268" s="1">
        <v>0.03</v>
      </c>
      <c r="V268" s="1">
        <f>S277</f>
        <v>45</v>
      </c>
      <c r="W268" s="1">
        <v>23</v>
      </c>
      <c r="X268" s="1">
        <v>21</v>
      </c>
      <c r="Y268" s="1">
        <v>1.10044</v>
      </c>
      <c r="AA268" s="1">
        <v>7</v>
      </c>
      <c r="AB268" s="1">
        <v>7</v>
      </c>
      <c r="AC268" s="1">
        <v>1.10044</v>
      </c>
      <c r="AE268" s="3"/>
      <c r="AG268" s="1">
        <v>1.10044</v>
      </c>
      <c r="AI268" s="1">
        <v>1.10044</v>
      </c>
      <c r="AK268" s="1">
        <v>1.10044</v>
      </c>
      <c r="AM268" s="1">
        <v>1.10044</v>
      </c>
      <c r="AO268" s="1">
        <v>1.10044</v>
      </c>
      <c r="AQ268" s="1">
        <v>1.10044</v>
      </c>
      <c r="BC268" s="3"/>
      <c r="BF268" s="1">
        <v>1.10044</v>
      </c>
      <c r="BH268" s="1">
        <v>1.10044</v>
      </c>
      <c r="BN268" s="1">
        <v>1.10044</v>
      </c>
      <c r="BP268" s="1">
        <v>1.10044</v>
      </c>
      <c r="BQ268" s="1">
        <v>22</v>
      </c>
      <c r="BR268" s="1">
        <v>0.91</v>
      </c>
      <c r="BT268" s="1">
        <f>BQ277</f>
        <v>227</v>
      </c>
      <c r="BU268" s="1">
        <v>6</v>
      </c>
      <c r="BV268" s="1">
        <v>0.21</v>
      </c>
      <c r="BX268" s="1">
        <f>BU277</f>
        <v>76</v>
      </c>
      <c r="BY268" s="1">
        <v>26</v>
      </c>
      <c r="BZ268" s="1">
        <v>24</v>
      </c>
      <c r="CA268" s="1">
        <v>1.10044</v>
      </c>
      <c r="CC268" s="1">
        <v>16</v>
      </c>
      <c r="CD268" s="1">
        <v>13</v>
      </c>
      <c r="CE268" s="1">
        <v>1.10044</v>
      </c>
      <c r="CG268" s="3"/>
      <c r="CI268" s="1">
        <v>1.10044</v>
      </c>
      <c r="CK268" s="1">
        <v>1.10044</v>
      </c>
      <c r="CM268" s="1">
        <v>1.10044</v>
      </c>
      <c r="CO268" s="1">
        <v>1.10044</v>
      </c>
      <c r="CQ268" s="1">
        <v>1.10044</v>
      </c>
      <c r="CS268" s="1">
        <v>1.10044</v>
      </c>
    </row>
    <row r="269" s="1" customFormat="1" spans="1:97">
      <c r="A269" s="3"/>
      <c r="D269" s="1">
        <f>D267-D268</f>
        <v>1.71956</v>
      </c>
      <c r="F269" s="1">
        <f>F267-F268</f>
        <v>0.43956</v>
      </c>
      <c r="H269" s="1">
        <f>H267</f>
        <v>3.47</v>
      </c>
      <c r="J269" s="1">
        <f>J267</f>
        <v>1.03</v>
      </c>
      <c r="L269" s="1">
        <f>L267-L268</f>
        <v>7.14956</v>
      </c>
      <c r="N269" s="1">
        <f>N267-N268</f>
        <v>1.78956</v>
      </c>
      <c r="O269" s="1">
        <v>19</v>
      </c>
      <c r="P269" s="1">
        <v>0.73</v>
      </c>
      <c r="R269" s="1">
        <f>P277</f>
        <v>8.9</v>
      </c>
      <c r="S269" s="1">
        <v>1</v>
      </c>
      <c r="T269" s="1">
        <v>0.04</v>
      </c>
      <c r="V269" s="1">
        <f>T277</f>
        <v>1.47</v>
      </c>
      <c r="W269" s="1">
        <v>22</v>
      </c>
      <c r="X269" s="1">
        <v>25</v>
      </c>
      <c r="Y269" s="1">
        <f>Y267-Y268</f>
        <v>21.48956</v>
      </c>
      <c r="AA269" s="1">
        <v>6</v>
      </c>
      <c r="AB269" s="1">
        <v>13</v>
      </c>
      <c r="AC269" s="1">
        <f>AC267-AC268</f>
        <v>6.95956</v>
      </c>
      <c r="AE269" s="3"/>
      <c r="AG269" s="1">
        <f t="shared" ref="AG269:AK269" si="739">AG267-AG268</f>
        <v>1.58956</v>
      </c>
      <c r="AI269" s="1">
        <f t="shared" si="739"/>
        <v>0.42956</v>
      </c>
      <c r="AK269" s="1">
        <f t="shared" si="739"/>
        <v>3.61956</v>
      </c>
      <c r="AM269" s="1">
        <f t="shared" ref="AM269:AQ269" si="740">AM267-AM268</f>
        <v>1.21956</v>
      </c>
      <c r="AO269" s="1">
        <f t="shared" si="740"/>
        <v>7.78956</v>
      </c>
      <c r="AQ269" s="1">
        <f t="shared" si="740"/>
        <v>2.12956</v>
      </c>
      <c r="BC269" s="3"/>
      <c r="BF269" s="1">
        <f>BF267-BF268</f>
        <v>1.38956</v>
      </c>
      <c r="BH269" s="1">
        <f>BH267-BH268</f>
        <v>0.40956</v>
      </c>
      <c r="BJ269" s="1">
        <f>BJ267</f>
        <v>4.42</v>
      </c>
      <c r="BL269" s="1">
        <f>BL267</f>
        <v>2.18</v>
      </c>
      <c r="BN269" s="1">
        <f>BN267-BN268</f>
        <v>7.58956</v>
      </c>
      <c r="BP269" s="1">
        <f>BP267-BP268</f>
        <v>3.00956</v>
      </c>
      <c r="BQ269" s="1">
        <v>22</v>
      </c>
      <c r="BR269" s="1">
        <v>0.89</v>
      </c>
      <c r="BT269" s="1">
        <f>BR277</f>
        <v>9.5</v>
      </c>
      <c r="BU269" s="1">
        <v>8</v>
      </c>
      <c r="BV269" s="1">
        <v>0.28</v>
      </c>
      <c r="BX269" s="1">
        <f>BV277</f>
        <v>2.6</v>
      </c>
      <c r="BY269" s="1">
        <v>24</v>
      </c>
      <c r="BZ269" s="1">
        <v>22</v>
      </c>
      <c r="CA269" s="1">
        <f>CA267-CA268</f>
        <v>25.22956</v>
      </c>
      <c r="CC269" s="1">
        <v>14</v>
      </c>
      <c r="CD269" s="1">
        <v>17</v>
      </c>
      <c r="CE269" s="1">
        <f>CE267-CE268</f>
        <v>10.71956</v>
      </c>
      <c r="CG269" s="3"/>
      <c r="CI269" s="1">
        <f t="shared" ref="CI269:CM269" si="741">CI267-CI268</f>
        <v>1.03956</v>
      </c>
      <c r="CK269" s="1">
        <f t="shared" si="741"/>
        <v>0.38956</v>
      </c>
      <c r="CM269" s="1">
        <f t="shared" si="741"/>
        <v>4.06956</v>
      </c>
      <c r="CO269" s="1">
        <f t="shared" ref="CO269:CS269" si="742">CO267-CO268</f>
        <v>1.75956</v>
      </c>
      <c r="CQ269" s="1">
        <f t="shared" si="742"/>
        <v>7.10956</v>
      </c>
      <c r="CS269" s="1">
        <f t="shared" si="742"/>
        <v>2.91956</v>
      </c>
    </row>
    <row r="270" s="1" customFormat="1" spans="1:85">
      <c r="A270" s="3"/>
      <c r="O270" s="1">
        <v>24</v>
      </c>
      <c r="P270" s="1">
        <v>0.95</v>
      </c>
      <c r="S270" s="1">
        <v>6</v>
      </c>
      <c r="T270" s="1">
        <v>0.22</v>
      </c>
      <c r="W270" s="1">
        <v>21</v>
      </c>
      <c r="X270" s="1">
        <v>23</v>
      </c>
      <c r="AA270" s="1">
        <v>6</v>
      </c>
      <c r="AB270" s="1">
        <v>8</v>
      </c>
      <c r="AE270" s="3"/>
      <c r="BC270" s="3"/>
      <c r="BQ270" s="1">
        <v>20</v>
      </c>
      <c r="BR270" s="1">
        <v>0.78</v>
      </c>
      <c r="BU270" s="1">
        <v>6</v>
      </c>
      <c r="BV270" s="1">
        <v>0.21</v>
      </c>
      <c r="BY270" s="1">
        <v>22</v>
      </c>
      <c r="BZ270" s="1">
        <v>26</v>
      </c>
      <c r="CC270" s="1">
        <v>16</v>
      </c>
      <c r="CD270" s="1">
        <v>6</v>
      </c>
      <c r="CG270" s="3"/>
    </row>
    <row r="271" s="1" customFormat="1" spans="1:85">
      <c r="A271" s="3"/>
      <c r="O271" s="1">
        <v>23</v>
      </c>
      <c r="P271" s="1">
        <v>0.89</v>
      </c>
      <c r="S271" s="1">
        <v>5</v>
      </c>
      <c r="T271" s="1">
        <v>0.16</v>
      </c>
      <c r="W271" s="1">
        <v>27</v>
      </c>
      <c r="X271" s="1">
        <v>22</v>
      </c>
      <c r="AA271" s="1">
        <v>11</v>
      </c>
      <c r="AB271" s="1">
        <v>6</v>
      </c>
      <c r="AE271" s="3"/>
      <c r="BC271" s="3"/>
      <c r="BQ271" s="1">
        <v>20</v>
      </c>
      <c r="BR271" s="1">
        <v>0.83</v>
      </c>
      <c r="BU271" s="1">
        <v>4</v>
      </c>
      <c r="BV271" s="1">
        <v>0.14</v>
      </c>
      <c r="BY271" s="1">
        <v>34</v>
      </c>
      <c r="BZ271" s="1">
        <v>26</v>
      </c>
      <c r="CC271" s="1">
        <v>10</v>
      </c>
      <c r="CD271" s="1">
        <v>16</v>
      </c>
      <c r="CG271" s="3"/>
    </row>
    <row r="272" s="1" customFormat="1" spans="1:106">
      <c r="A272" s="3"/>
      <c r="O272" s="1">
        <v>27</v>
      </c>
      <c r="P272" s="1">
        <v>1.15</v>
      </c>
      <c r="S272" s="1">
        <v>8</v>
      </c>
      <c r="T272" s="1">
        <v>0.26</v>
      </c>
      <c r="W272" s="1">
        <v>28</v>
      </c>
      <c r="X272" s="1">
        <v>28</v>
      </c>
      <c r="AA272" s="1">
        <v>8</v>
      </c>
      <c r="AB272" s="1">
        <v>7</v>
      </c>
      <c r="AD272" s="1">
        <f>Y274*Z274+AC274*AD274</f>
        <v>1.422456</v>
      </c>
      <c r="AE272" s="3"/>
      <c r="AZ272" s="1">
        <f>AV274*AW274+AY274*AZ274</f>
        <v>1.4155</v>
      </c>
      <c r="BC272" s="3"/>
      <c r="BQ272" s="1">
        <v>23</v>
      </c>
      <c r="BR272" s="1">
        <v>1.03</v>
      </c>
      <c r="BU272" s="1">
        <v>8</v>
      </c>
      <c r="BV272" s="1">
        <v>0.25</v>
      </c>
      <c r="BY272" s="1">
        <v>26</v>
      </c>
      <c r="BZ272" s="1">
        <v>32</v>
      </c>
      <c r="CC272" s="1">
        <v>13</v>
      </c>
      <c r="CD272" s="1">
        <v>14</v>
      </c>
      <c r="CF272" s="1">
        <f>CA274*CB274+CE274*CF274</f>
        <v>1.797456</v>
      </c>
      <c r="CG272" s="3"/>
      <c r="DB272" s="1">
        <f>CX274*CY274+DA274*DB274</f>
        <v>1.731</v>
      </c>
    </row>
    <row r="273" s="1" customFormat="1" spans="1:85">
      <c r="A273" s="3"/>
      <c r="O273" s="1">
        <v>23</v>
      </c>
      <c r="P273" s="1">
        <v>0.89</v>
      </c>
      <c r="S273" s="1">
        <v>6</v>
      </c>
      <c r="T273" s="1">
        <v>0.19</v>
      </c>
      <c r="W273" s="1">
        <v>25</v>
      </c>
      <c r="X273" s="1">
        <v>20</v>
      </c>
      <c r="AA273" s="1">
        <v>13</v>
      </c>
      <c r="AB273" s="1">
        <v>8</v>
      </c>
      <c r="AE273" s="3"/>
      <c r="BC273" s="3"/>
      <c r="BQ273" s="1">
        <v>23</v>
      </c>
      <c r="BR273" s="1">
        <v>0.93</v>
      </c>
      <c r="BU273" s="1">
        <v>9</v>
      </c>
      <c r="BV273" s="1">
        <v>0.32</v>
      </c>
      <c r="BY273" s="1">
        <v>26</v>
      </c>
      <c r="BZ273" s="1">
        <v>26</v>
      </c>
      <c r="CC273" s="1">
        <v>8</v>
      </c>
      <c r="CD273" s="1">
        <v>16</v>
      </c>
      <c r="CG273" s="3"/>
    </row>
    <row r="274" s="1" customFormat="1" spans="1:106">
      <c r="A274" s="3"/>
      <c r="C274" s="1">
        <f t="shared" ref="C274:G274" si="743">C267</f>
        <v>209</v>
      </c>
      <c r="D274" s="1">
        <f t="shared" ref="D274:H274" si="744">D269/C267</f>
        <v>0.00822755980861244</v>
      </c>
      <c r="E274" s="1">
        <f t="shared" si="743"/>
        <v>83</v>
      </c>
      <c r="F274" s="1">
        <f t="shared" si="744"/>
        <v>0.00529590361445783</v>
      </c>
      <c r="G274" s="1">
        <f t="shared" si="743"/>
        <v>199</v>
      </c>
      <c r="H274" s="1">
        <f t="shared" si="744"/>
        <v>0.0174371859296482</v>
      </c>
      <c r="I274" s="1">
        <f t="shared" ref="I274:M274" si="745">I267</f>
        <v>72</v>
      </c>
      <c r="J274" s="1">
        <f t="shared" ref="J274:N274" si="746">J269/I267</f>
        <v>0.0143055555555556</v>
      </c>
      <c r="K274" s="1">
        <f t="shared" si="745"/>
        <v>244</v>
      </c>
      <c r="L274" s="1">
        <f t="shared" si="746"/>
        <v>0.0293014754098361</v>
      </c>
      <c r="M274" s="1">
        <f t="shared" si="745"/>
        <v>72</v>
      </c>
      <c r="N274" s="1">
        <f t="shared" si="746"/>
        <v>0.024855</v>
      </c>
      <c r="O274" s="1">
        <v>23</v>
      </c>
      <c r="P274" s="1">
        <v>0.88</v>
      </c>
      <c r="Q274" s="1">
        <f>O277</f>
        <v>225</v>
      </c>
      <c r="R274" s="1">
        <f>R269/R268</f>
        <v>0.0395555555555556</v>
      </c>
      <c r="S274" s="1">
        <v>5</v>
      </c>
      <c r="T274" s="1">
        <v>0.16</v>
      </c>
      <c r="U274" s="1">
        <f>S277</f>
        <v>45</v>
      </c>
      <c r="V274" s="1">
        <f>V269/V268</f>
        <v>0.0326666666666667</v>
      </c>
      <c r="W274" s="1">
        <v>26</v>
      </c>
      <c r="X274" s="1">
        <v>19</v>
      </c>
      <c r="Y274" s="1">
        <f>X277/20</f>
        <v>22.85</v>
      </c>
      <c r="Z274" s="1">
        <f>Y269/X277</f>
        <v>0.0470231072210066</v>
      </c>
      <c r="AA274" s="1">
        <v>8</v>
      </c>
      <c r="AB274" s="1">
        <v>7</v>
      </c>
      <c r="AC274" s="1">
        <f>AB277/20</f>
        <v>8.85</v>
      </c>
      <c r="AD274" s="1">
        <f>AC269/AB277</f>
        <v>0.0393195480225989</v>
      </c>
      <c r="AE274" s="3"/>
      <c r="AF274" s="1">
        <f t="shared" ref="AF274:AJ274" si="747">AF267</f>
        <v>199</v>
      </c>
      <c r="AG274" s="1">
        <f t="shared" ref="AG274:AK274" si="748">AG269/AF267</f>
        <v>0.00798773869346734</v>
      </c>
      <c r="AH274" s="1">
        <f t="shared" si="747"/>
        <v>82</v>
      </c>
      <c r="AI274" s="1">
        <f t="shared" si="748"/>
        <v>0.00523853658536585</v>
      </c>
      <c r="AJ274" s="1">
        <f t="shared" si="747"/>
        <v>209</v>
      </c>
      <c r="AK274" s="1">
        <f t="shared" si="748"/>
        <v>0.0173184688995215</v>
      </c>
      <c r="AL274" s="1">
        <f t="shared" ref="AL274:AP274" si="749">AL267</f>
        <v>86</v>
      </c>
      <c r="AM274" s="1">
        <f t="shared" ref="AM274:AQ274" si="750">AM269/AL267</f>
        <v>0.0141809302325581</v>
      </c>
      <c r="AN274" s="1">
        <f t="shared" si="749"/>
        <v>267</v>
      </c>
      <c r="AO274" s="1">
        <f t="shared" si="750"/>
        <v>0.0291743820224719</v>
      </c>
      <c r="AP274" s="1">
        <f t="shared" si="749"/>
        <v>86</v>
      </c>
      <c r="AQ274" s="1">
        <f t="shared" si="750"/>
        <v>0.0247623255813953</v>
      </c>
      <c r="AR274" s="1">
        <f>AR267</f>
        <v>218</v>
      </c>
      <c r="AS274" s="1">
        <f t="shared" ref="AS274:AW274" si="751">AS267/AR267</f>
        <v>0.0394954128440367</v>
      </c>
      <c r="AT274" s="1">
        <f>AT267</f>
        <v>86</v>
      </c>
      <c r="AU274" s="1">
        <f t="shared" si="751"/>
        <v>0.0325581395348837</v>
      </c>
      <c r="AV274" s="1">
        <f>AV267/20</f>
        <v>22.75</v>
      </c>
      <c r="AW274" s="1">
        <f t="shared" si="751"/>
        <v>0.0469010989010989</v>
      </c>
      <c r="AY274" s="1">
        <f>AY267/20</f>
        <v>8.9</v>
      </c>
      <c r="AZ274" s="1">
        <f>AZ267/AY267</f>
        <v>0.0391573033707865</v>
      </c>
      <c r="BC274" s="3"/>
      <c r="BE274" s="1">
        <f t="shared" ref="BE274:BI274" si="752">BE267</f>
        <v>183</v>
      </c>
      <c r="BF274" s="1">
        <f t="shared" ref="BF274:BJ274" si="753">BF269/BE267</f>
        <v>0.00759322404371585</v>
      </c>
      <c r="BG274" s="1">
        <f t="shared" si="752"/>
        <v>89</v>
      </c>
      <c r="BH274" s="1">
        <f t="shared" si="753"/>
        <v>0.00460179775280899</v>
      </c>
      <c r="BI274" s="1">
        <f t="shared" si="752"/>
        <v>246</v>
      </c>
      <c r="BJ274" s="1">
        <f t="shared" si="753"/>
        <v>0.0179674796747967</v>
      </c>
      <c r="BK274" s="1">
        <f t="shared" ref="BK274:BO274" si="754">BK267</f>
        <v>157</v>
      </c>
      <c r="BL274" s="1">
        <f t="shared" ref="BL274:BP274" si="755">BL269/BK267</f>
        <v>0.0138853503184713</v>
      </c>
      <c r="BM274" s="1">
        <f t="shared" si="754"/>
        <v>252</v>
      </c>
      <c r="BN274" s="1">
        <f t="shared" si="755"/>
        <v>0.0301173015873016</v>
      </c>
      <c r="BO274" s="1">
        <f t="shared" si="754"/>
        <v>118</v>
      </c>
      <c r="BP274" s="1">
        <f t="shared" si="755"/>
        <v>0.0255047457627119</v>
      </c>
      <c r="BQ274" s="1">
        <v>23</v>
      </c>
      <c r="BR274" s="1">
        <v>0.95</v>
      </c>
      <c r="BS274" s="1">
        <f>BQ277</f>
        <v>227</v>
      </c>
      <c r="BT274" s="1">
        <f>BT269/BT268</f>
        <v>0.0418502202643172</v>
      </c>
      <c r="BU274" s="1">
        <v>5</v>
      </c>
      <c r="BV274" s="1">
        <v>0.16</v>
      </c>
      <c r="BW274" s="1">
        <f>BU277</f>
        <v>76</v>
      </c>
      <c r="BX274" s="1">
        <f>BX269/BX268</f>
        <v>0.0342105263157895</v>
      </c>
      <c r="BY274" s="1">
        <v>26</v>
      </c>
      <c r="BZ274" s="1">
        <v>23</v>
      </c>
      <c r="CA274" s="1">
        <f>BZ277/20</f>
        <v>25.4</v>
      </c>
      <c r="CB274" s="1">
        <f>CA269/BZ277</f>
        <v>0.0496644881889764</v>
      </c>
      <c r="CC274" s="1">
        <v>9</v>
      </c>
      <c r="CD274" s="1">
        <v>15</v>
      </c>
      <c r="CE274" s="1">
        <f>CD277/20</f>
        <v>12.85</v>
      </c>
      <c r="CF274" s="1">
        <f>CE269/CD277</f>
        <v>0.0417103501945525</v>
      </c>
      <c r="CG274" s="3"/>
      <c r="CH274" s="1">
        <f t="shared" ref="CH274:CL274" si="756">CH267</f>
        <v>139</v>
      </c>
      <c r="CI274" s="1">
        <f t="shared" ref="CI274:CM274" si="757">CI269/CH267</f>
        <v>0.00747884892086331</v>
      </c>
      <c r="CJ274" s="1">
        <f t="shared" si="756"/>
        <v>87</v>
      </c>
      <c r="CK274" s="1">
        <f t="shared" si="757"/>
        <v>0.00447770114942529</v>
      </c>
      <c r="CL274" s="1">
        <f t="shared" si="756"/>
        <v>228</v>
      </c>
      <c r="CM274" s="1">
        <f t="shared" si="757"/>
        <v>0.0178489473684211</v>
      </c>
      <c r="CN274" s="1">
        <f t="shared" ref="CN274:CR274" si="758">CN267</f>
        <v>128</v>
      </c>
      <c r="CO274" s="1">
        <f t="shared" ref="CO274:CS274" si="759">CO269/CN267</f>
        <v>0.0137465625</v>
      </c>
      <c r="CP274" s="1">
        <f t="shared" si="758"/>
        <v>237</v>
      </c>
      <c r="CQ274" s="1">
        <f t="shared" si="759"/>
        <v>0.0299981434599156</v>
      </c>
      <c r="CR274" s="1">
        <f t="shared" si="758"/>
        <v>115</v>
      </c>
      <c r="CS274" s="1">
        <f t="shared" si="759"/>
        <v>0.0253874782608696</v>
      </c>
      <c r="CT274" s="1">
        <f>CT267</f>
        <v>227</v>
      </c>
      <c r="CU274" s="1">
        <f t="shared" ref="CU274:CY274" si="760">CU267/CT267</f>
        <v>0.0417180616740088</v>
      </c>
      <c r="CV274" s="1">
        <f>CV267</f>
        <v>99</v>
      </c>
      <c r="CW274" s="1">
        <f t="shared" si="760"/>
        <v>0.034040404040404</v>
      </c>
      <c r="CX274" s="1">
        <f>CX267/20</f>
        <v>24.7</v>
      </c>
      <c r="CY274" s="1">
        <f t="shared" si="760"/>
        <v>0.0495344129554656</v>
      </c>
      <c r="DA274" s="1">
        <f>DA267/20</f>
        <v>12.2</v>
      </c>
      <c r="DB274" s="1">
        <f>DB267/DA267</f>
        <v>0.0415983606557377</v>
      </c>
    </row>
    <row r="275" s="1" customFormat="1" spans="1:106">
      <c r="A275" s="3"/>
      <c r="O275" s="1">
        <v>25</v>
      </c>
      <c r="P275" s="1">
        <v>1.08</v>
      </c>
      <c r="S275" s="1">
        <v>6</v>
      </c>
      <c r="T275" s="1">
        <v>0.19</v>
      </c>
      <c r="W275" s="1">
        <v>18</v>
      </c>
      <c r="X275" s="1">
        <v>18</v>
      </c>
      <c r="AA275" s="1">
        <v>13</v>
      </c>
      <c r="AB275" s="1">
        <v>5</v>
      </c>
      <c r="AE275" s="3"/>
      <c r="BC275" s="3"/>
      <c r="BN275" s="1">
        <f>BN274-BJ274</f>
        <v>0.0121498219125048</v>
      </c>
      <c r="BP275" s="1">
        <f>BP274-BL274</f>
        <v>0.0116193954442405</v>
      </c>
      <c r="BQ275" s="1">
        <v>25</v>
      </c>
      <c r="BR275" s="1">
        <v>1.08</v>
      </c>
      <c r="BT275" s="1">
        <f>BT274-BN274</f>
        <v>0.0117329186770156</v>
      </c>
      <c r="BU275" s="1">
        <v>7</v>
      </c>
      <c r="BV275" s="1">
        <v>0.23</v>
      </c>
      <c r="BX275" s="1">
        <f>BX274-BP274</f>
        <v>0.00870578055307761</v>
      </c>
      <c r="BY275" s="1">
        <v>24</v>
      </c>
      <c r="BZ275" s="1">
        <v>24</v>
      </c>
      <c r="CB275" s="1">
        <f>CB274-BT274</f>
        <v>0.0078142679246592</v>
      </c>
      <c r="CC275" s="1">
        <v>18</v>
      </c>
      <c r="CD275" s="1">
        <v>16</v>
      </c>
      <c r="CF275" s="1">
        <f>CF274-BX274</f>
        <v>0.00749982387876305</v>
      </c>
      <c r="CG275" s="3"/>
      <c r="CI275" s="1">
        <f>CI274-0</f>
        <v>0.00747884892086331</v>
      </c>
      <c r="CK275" s="1">
        <f>CK274-0</f>
        <v>0.00447770114942529</v>
      </c>
      <c r="CM275" s="1">
        <f t="shared" ref="CM275:CQ275" si="761">CM274-CI274</f>
        <v>0.0103700984475577</v>
      </c>
      <c r="CO275" s="1">
        <f t="shared" si="761"/>
        <v>0.00926886135057471</v>
      </c>
      <c r="CQ275" s="1">
        <f t="shared" si="761"/>
        <v>0.0121491960914946</v>
      </c>
      <c r="CS275" s="1">
        <f t="shared" ref="CS275:CW275" si="762">CS274-CO274</f>
        <v>0.0116409157608696</v>
      </c>
      <c r="CU275" s="1">
        <f t="shared" si="762"/>
        <v>0.0117199182140932</v>
      </c>
      <c r="CW275" s="1">
        <f t="shared" si="762"/>
        <v>0.00865292577953448</v>
      </c>
      <c r="CY275" s="1">
        <f>CY274-CU274</f>
        <v>0.00781635128145677</v>
      </c>
      <c r="DB275" s="1">
        <f>DB274-CW274</f>
        <v>0.00755795661533366</v>
      </c>
    </row>
    <row r="276" s="1" customFormat="1" spans="1:85">
      <c r="A276" s="3"/>
      <c r="O276" s="1">
        <v>21</v>
      </c>
      <c r="P276" s="1">
        <v>0.86</v>
      </c>
      <c r="S276" s="1">
        <v>1</v>
      </c>
      <c r="T276" s="1">
        <v>0.03</v>
      </c>
      <c r="W276" s="1">
        <v>22</v>
      </c>
      <c r="X276" s="1">
        <v>27</v>
      </c>
      <c r="AA276" s="1">
        <v>11</v>
      </c>
      <c r="AB276" s="1">
        <v>13</v>
      </c>
      <c r="AE276" s="3"/>
      <c r="BC276" s="3"/>
      <c r="BQ276" s="1">
        <v>29</v>
      </c>
      <c r="BR276" s="1">
        <v>1.28</v>
      </c>
      <c r="BU276" s="1">
        <v>18</v>
      </c>
      <c r="BV276" s="1">
        <v>0.62</v>
      </c>
      <c r="BY276" s="1">
        <v>26</v>
      </c>
      <c r="BZ276" s="1">
        <v>24</v>
      </c>
      <c r="CC276" s="1">
        <v>7</v>
      </c>
      <c r="CD276" s="1">
        <v>12</v>
      </c>
      <c r="CG276" s="3"/>
    </row>
    <row r="277" s="1" customFormat="1" spans="1:85">
      <c r="A277" s="4" t="s">
        <v>11</v>
      </c>
      <c r="O277" s="1">
        <f t="shared" ref="O277:T277" si="763">SUM(O267:O276)</f>
        <v>225</v>
      </c>
      <c r="P277" s="1">
        <f t="shared" si="763"/>
        <v>8.9</v>
      </c>
      <c r="S277" s="1">
        <f t="shared" si="763"/>
        <v>45</v>
      </c>
      <c r="T277" s="1">
        <f t="shared" si="763"/>
        <v>1.47</v>
      </c>
      <c r="X277" s="1">
        <f>SUM(W267:X276)</f>
        <v>457</v>
      </c>
      <c r="AB277" s="1">
        <f>SUM(AA267:AB276)</f>
        <v>177</v>
      </c>
      <c r="AE277" s="4"/>
      <c r="BC277" s="4" t="s">
        <v>11</v>
      </c>
      <c r="BQ277" s="1">
        <f t="shared" ref="BQ277:BV277" si="764">SUM(BQ267:BQ276)</f>
        <v>227</v>
      </c>
      <c r="BR277" s="1">
        <f t="shared" si="764"/>
        <v>9.5</v>
      </c>
      <c r="BU277" s="1">
        <f t="shared" si="764"/>
        <v>76</v>
      </c>
      <c r="BV277" s="1">
        <f t="shared" si="764"/>
        <v>2.6</v>
      </c>
      <c r="BZ277" s="1">
        <f>SUM(BY267:BZ276)</f>
        <v>508</v>
      </c>
      <c r="CD277" s="1">
        <f>SUM(CC267:CD276)</f>
        <v>257</v>
      </c>
      <c r="CG277" s="4"/>
    </row>
    <row r="278" s="1" customFormat="1" spans="1:106">
      <c r="A278" s="3" t="s">
        <v>59</v>
      </c>
      <c r="B278" s="1">
        <v>60</v>
      </c>
      <c r="C278" s="1">
        <v>178</v>
      </c>
      <c r="D278" s="1">
        <v>2.58</v>
      </c>
      <c r="E278" s="1">
        <v>47</v>
      </c>
      <c r="F278" s="1">
        <v>1.35</v>
      </c>
      <c r="G278" s="1">
        <v>209</v>
      </c>
      <c r="H278" s="1">
        <v>3.66</v>
      </c>
      <c r="I278" s="1">
        <v>74</v>
      </c>
      <c r="J278" s="1">
        <v>1.06</v>
      </c>
      <c r="K278" s="1">
        <v>235</v>
      </c>
      <c r="L278" s="1">
        <v>7.92</v>
      </c>
      <c r="M278" s="1">
        <v>54</v>
      </c>
      <c r="N278" s="1">
        <v>2.45</v>
      </c>
      <c r="O278" s="1">
        <v>19</v>
      </c>
      <c r="P278" s="1">
        <v>0.83</v>
      </c>
      <c r="S278" s="1">
        <v>5</v>
      </c>
      <c r="T278" s="1">
        <v>0.15</v>
      </c>
      <c r="W278" s="1">
        <v>27</v>
      </c>
      <c r="X278" s="1">
        <v>21</v>
      </c>
      <c r="Y278" s="1">
        <v>22.36</v>
      </c>
      <c r="AA278" s="1">
        <v>8</v>
      </c>
      <c r="AB278" s="1">
        <v>16</v>
      </c>
      <c r="AC278" s="1">
        <v>8.28</v>
      </c>
      <c r="AE278" s="3"/>
      <c r="AF278" s="1">
        <v>182</v>
      </c>
      <c r="AG278" s="1">
        <v>2.59</v>
      </c>
      <c r="AH278" s="1">
        <v>79</v>
      </c>
      <c r="AI278" s="1">
        <v>1.51</v>
      </c>
      <c r="AJ278" s="1">
        <v>212</v>
      </c>
      <c r="AK278" s="1">
        <v>4.79</v>
      </c>
      <c r="AL278" s="1">
        <v>89</v>
      </c>
      <c r="AM278" s="1">
        <v>2.37</v>
      </c>
      <c r="AN278" s="1">
        <v>233</v>
      </c>
      <c r="AO278" s="1">
        <v>7.83</v>
      </c>
      <c r="AP278" s="1">
        <v>76</v>
      </c>
      <c r="AQ278" s="1">
        <v>2.99</v>
      </c>
      <c r="AR278" s="1">
        <v>207</v>
      </c>
      <c r="AS278" s="1">
        <v>8.08</v>
      </c>
      <c r="AT278" s="1">
        <v>81</v>
      </c>
      <c r="AU278" s="1">
        <v>2.66</v>
      </c>
      <c r="AV278" s="1">
        <v>451</v>
      </c>
      <c r="AW278" s="1">
        <v>21.21</v>
      </c>
      <c r="AY278" s="1">
        <v>177</v>
      </c>
      <c r="AZ278" s="1">
        <v>6.85</v>
      </c>
      <c r="BC278" s="3" t="s">
        <v>59</v>
      </c>
      <c r="BD278" s="1">
        <v>129</v>
      </c>
      <c r="BE278" s="1">
        <v>195</v>
      </c>
      <c r="BF278" s="1">
        <v>2.58</v>
      </c>
      <c r="BG278" s="1">
        <v>90</v>
      </c>
      <c r="BH278" s="1">
        <v>1.51</v>
      </c>
      <c r="BI278" s="1">
        <v>202</v>
      </c>
      <c r="BJ278" s="1">
        <v>3.63</v>
      </c>
      <c r="BK278" s="1">
        <v>144</v>
      </c>
      <c r="BL278" s="1">
        <v>2</v>
      </c>
      <c r="BM278" s="1">
        <v>246</v>
      </c>
      <c r="BN278" s="1">
        <v>8.51</v>
      </c>
      <c r="BO278" s="1">
        <v>97</v>
      </c>
      <c r="BP278" s="1">
        <v>3.57</v>
      </c>
      <c r="BQ278" s="1">
        <v>22</v>
      </c>
      <c r="BR278" s="1">
        <v>0.88</v>
      </c>
      <c r="BU278" s="1">
        <v>7</v>
      </c>
      <c r="BV278" s="1">
        <v>0.23</v>
      </c>
      <c r="BY278" s="1">
        <v>26</v>
      </c>
      <c r="BZ278" s="1">
        <v>27</v>
      </c>
      <c r="CA278" s="1">
        <v>26.35</v>
      </c>
      <c r="CC278" s="1">
        <v>13</v>
      </c>
      <c r="CD278" s="1">
        <v>17</v>
      </c>
      <c r="CE278" s="1">
        <v>11.68</v>
      </c>
      <c r="CG278" s="3"/>
      <c r="CH278" s="1">
        <v>146</v>
      </c>
      <c r="CI278" s="1">
        <v>2.19</v>
      </c>
      <c r="CJ278" s="1">
        <v>92</v>
      </c>
      <c r="CK278" s="1">
        <v>1.51</v>
      </c>
      <c r="CL278" s="1">
        <v>208</v>
      </c>
      <c r="CM278" s="1">
        <v>4.81</v>
      </c>
      <c r="CN278" s="1">
        <v>117</v>
      </c>
      <c r="CO278" s="1">
        <v>2.71</v>
      </c>
      <c r="CP278" s="1">
        <v>244</v>
      </c>
      <c r="CQ278" s="1">
        <v>8.42</v>
      </c>
      <c r="CR278" s="1">
        <v>102</v>
      </c>
      <c r="CS278" s="1">
        <v>3.69</v>
      </c>
      <c r="CT278" s="1">
        <v>250</v>
      </c>
      <c r="CU278" s="1">
        <v>10.43</v>
      </c>
      <c r="CV278" s="1">
        <v>95</v>
      </c>
      <c r="CW278" s="1">
        <v>3.25</v>
      </c>
      <c r="CX278" s="1">
        <v>495</v>
      </c>
      <c r="CY278" s="1">
        <v>24.49</v>
      </c>
      <c r="DA278" s="1">
        <v>239</v>
      </c>
      <c r="DB278" s="1">
        <v>9.96</v>
      </c>
    </row>
    <row r="279" s="1" customFormat="1" spans="1:97">
      <c r="A279" s="3"/>
      <c r="D279" s="1">
        <v>1.10044</v>
      </c>
      <c r="F279" s="1">
        <v>1.10044</v>
      </c>
      <c r="L279" s="1">
        <v>1.10044</v>
      </c>
      <c r="N279" s="1">
        <v>1.10044</v>
      </c>
      <c r="O279" s="1">
        <v>16</v>
      </c>
      <c r="P279" s="1">
        <v>0.53</v>
      </c>
      <c r="R279" s="1">
        <f>O288</f>
        <v>215</v>
      </c>
      <c r="S279" s="1">
        <v>2</v>
      </c>
      <c r="T279" s="1">
        <v>0.07</v>
      </c>
      <c r="V279" s="1">
        <f>S288</f>
        <v>38</v>
      </c>
      <c r="W279" s="1">
        <v>28</v>
      </c>
      <c r="X279" s="1">
        <v>27</v>
      </c>
      <c r="Y279" s="1">
        <v>1.10044</v>
      </c>
      <c r="AA279" s="1">
        <v>8</v>
      </c>
      <c r="AB279" s="1">
        <v>10</v>
      </c>
      <c r="AC279" s="1">
        <v>1.10044</v>
      </c>
      <c r="AE279" s="3"/>
      <c r="AG279" s="1">
        <v>1.10044</v>
      </c>
      <c r="AI279" s="1">
        <v>1.10044</v>
      </c>
      <c r="AK279" s="1">
        <v>1.10044</v>
      </c>
      <c r="AM279" s="1">
        <v>1.10044</v>
      </c>
      <c r="AO279" s="1">
        <v>1.10044</v>
      </c>
      <c r="AQ279" s="1">
        <v>1.10044</v>
      </c>
      <c r="BC279" s="3"/>
      <c r="BF279" s="1">
        <v>1.10044</v>
      </c>
      <c r="BH279" s="1">
        <v>1.10044</v>
      </c>
      <c r="BN279" s="1">
        <v>1.10044</v>
      </c>
      <c r="BP279" s="1">
        <v>1.10044</v>
      </c>
      <c r="BQ279" s="1">
        <v>48</v>
      </c>
      <c r="BR279" s="1">
        <v>1.81</v>
      </c>
      <c r="BT279" s="1">
        <f>BQ288</f>
        <v>260</v>
      </c>
      <c r="BU279" s="1">
        <v>7</v>
      </c>
      <c r="BV279" s="1">
        <v>0.23</v>
      </c>
      <c r="BX279" s="1">
        <f>BU288</f>
        <v>70</v>
      </c>
      <c r="BY279" s="1">
        <v>26</v>
      </c>
      <c r="BZ279" s="1">
        <v>20</v>
      </c>
      <c r="CA279" s="1">
        <v>1.10044</v>
      </c>
      <c r="CC279" s="1">
        <v>17</v>
      </c>
      <c r="CD279" s="1">
        <v>14</v>
      </c>
      <c r="CE279" s="1">
        <v>1.10044</v>
      </c>
      <c r="CG279" s="3"/>
      <c r="CI279" s="1">
        <v>1.10044</v>
      </c>
      <c r="CK279" s="1">
        <v>1.10044</v>
      </c>
      <c r="CM279" s="1">
        <v>1.10044</v>
      </c>
      <c r="CO279" s="1">
        <v>1.10044</v>
      </c>
      <c r="CQ279" s="1">
        <v>1.10044</v>
      </c>
      <c r="CS279" s="1">
        <v>1.10044</v>
      </c>
    </row>
    <row r="280" s="1" customFormat="1" spans="1:97">
      <c r="A280" s="3"/>
      <c r="D280" s="1">
        <f>D278-D279</f>
        <v>1.47956</v>
      </c>
      <c r="F280" s="1">
        <f>F278-F279</f>
        <v>0.24956</v>
      </c>
      <c r="H280" s="1">
        <f>H278</f>
        <v>3.66</v>
      </c>
      <c r="J280" s="1">
        <f>J278</f>
        <v>1.06</v>
      </c>
      <c r="L280" s="1">
        <f>L278-L279</f>
        <v>6.81956</v>
      </c>
      <c r="N280" s="1">
        <f>N278-N279</f>
        <v>1.34956</v>
      </c>
      <c r="O280" s="1">
        <v>19</v>
      </c>
      <c r="P280" s="1">
        <v>0.84</v>
      </c>
      <c r="R280" s="1">
        <f>P288</f>
        <v>8.42</v>
      </c>
      <c r="S280" s="1">
        <v>1</v>
      </c>
      <c r="T280" s="1">
        <v>0.03</v>
      </c>
      <c r="V280" s="1">
        <f>T288</f>
        <v>1.25</v>
      </c>
      <c r="W280" s="1">
        <v>16</v>
      </c>
      <c r="X280" s="1">
        <v>29</v>
      </c>
      <c r="Y280" s="1">
        <f>Y278-Y279</f>
        <v>21.25956</v>
      </c>
      <c r="AA280" s="1">
        <v>6</v>
      </c>
      <c r="AB280" s="1">
        <v>10</v>
      </c>
      <c r="AC280" s="1">
        <f>AC278-AC279</f>
        <v>7.17956</v>
      </c>
      <c r="AE280" s="3"/>
      <c r="AG280" s="1">
        <f t="shared" ref="AG280:AK280" si="765">AG278-AG279</f>
        <v>1.48956</v>
      </c>
      <c r="AI280" s="1">
        <f t="shared" si="765"/>
        <v>0.40956</v>
      </c>
      <c r="AK280" s="1">
        <f t="shared" si="765"/>
        <v>3.68956</v>
      </c>
      <c r="AM280" s="1">
        <f t="shared" ref="AM280:AQ280" si="766">AM278-AM279</f>
        <v>1.26956</v>
      </c>
      <c r="AO280" s="1">
        <f t="shared" si="766"/>
        <v>6.72956</v>
      </c>
      <c r="AQ280" s="1">
        <f t="shared" si="766"/>
        <v>1.88956</v>
      </c>
      <c r="BC280" s="3"/>
      <c r="BF280" s="1">
        <f>BF278-BF279</f>
        <v>1.47956</v>
      </c>
      <c r="BH280" s="1">
        <f>BH278-BH279</f>
        <v>0.40956</v>
      </c>
      <c r="BJ280" s="1">
        <f>BJ278</f>
        <v>3.63</v>
      </c>
      <c r="BL280" s="1">
        <f>BL278</f>
        <v>2</v>
      </c>
      <c r="BN280" s="1">
        <f>BN278-BN279</f>
        <v>7.40956</v>
      </c>
      <c r="BP280" s="1">
        <f>BP278-BP279</f>
        <v>2.46956</v>
      </c>
      <c r="BQ280" s="1">
        <v>26</v>
      </c>
      <c r="BR280" s="1">
        <v>1.16</v>
      </c>
      <c r="BT280" s="1">
        <f>BR288</f>
        <v>10.88</v>
      </c>
      <c r="BU280" s="1">
        <v>8</v>
      </c>
      <c r="BV280" s="1">
        <v>0.28</v>
      </c>
      <c r="BX280" s="1">
        <f>BV288</f>
        <v>2.4</v>
      </c>
      <c r="BY280" s="1">
        <v>30</v>
      </c>
      <c r="BZ280" s="1">
        <v>25</v>
      </c>
      <c r="CA280" s="1">
        <f>CA278-CA279</f>
        <v>25.24956</v>
      </c>
      <c r="CC280" s="1">
        <v>8</v>
      </c>
      <c r="CD280" s="1">
        <v>17</v>
      </c>
      <c r="CE280" s="1">
        <f>CE278-CE279</f>
        <v>10.57956</v>
      </c>
      <c r="CG280" s="3"/>
      <c r="CI280" s="1">
        <f t="shared" ref="CI280:CM280" si="767">CI278-CI279</f>
        <v>1.08956</v>
      </c>
      <c r="CK280" s="1">
        <f t="shared" si="767"/>
        <v>0.40956</v>
      </c>
      <c r="CM280" s="1">
        <f t="shared" si="767"/>
        <v>3.70956</v>
      </c>
      <c r="CO280" s="1">
        <f t="shared" ref="CO280:CS280" si="768">CO278-CO279</f>
        <v>1.60956</v>
      </c>
      <c r="CQ280" s="1">
        <f t="shared" si="768"/>
        <v>7.31956</v>
      </c>
      <c r="CS280" s="1">
        <f t="shared" si="768"/>
        <v>2.58956</v>
      </c>
    </row>
    <row r="281" s="1" customFormat="1" spans="1:85">
      <c r="A281" s="3"/>
      <c r="O281" s="1">
        <v>22</v>
      </c>
      <c r="P281" s="1">
        <v>0.76</v>
      </c>
      <c r="S281" s="1">
        <v>3</v>
      </c>
      <c r="T281" s="1">
        <v>0.09</v>
      </c>
      <c r="W281" s="1">
        <v>20</v>
      </c>
      <c r="X281" s="1">
        <v>25</v>
      </c>
      <c r="AA281" s="1">
        <v>8</v>
      </c>
      <c r="AB281" s="1">
        <v>10</v>
      </c>
      <c r="AE281" s="3"/>
      <c r="BC281" s="3"/>
      <c r="BQ281" s="1">
        <v>26</v>
      </c>
      <c r="BR281" s="1">
        <v>1.11</v>
      </c>
      <c r="BU281" s="1">
        <v>8</v>
      </c>
      <c r="BV281" s="1">
        <v>0.26</v>
      </c>
      <c r="BY281" s="1">
        <v>22</v>
      </c>
      <c r="BZ281" s="1">
        <v>26</v>
      </c>
      <c r="CC281" s="1">
        <v>14</v>
      </c>
      <c r="CD281" s="1">
        <v>12</v>
      </c>
      <c r="CG281" s="3"/>
    </row>
    <row r="282" s="1" customFormat="1" spans="1:85">
      <c r="A282" s="3"/>
      <c r="O282" s="1">
        <v>26</v>
      </c>
      <c r="P282" s="1">
        <v>0.97</v>
      </c>
      <c r="S282" s="1">
        <v>5</v>
      </c>
      <c r="T282" s="1">
        <v>0.18</v>
      </c>
      <c r="W282" s="1">
        <v>20</v>
      </c>
      <c r="X282" s="1">
        <v>26</v>
      </c>
      <c r="AA282" s="1">
        <v>11</v>
      </c>
      <c r="AB282" s="1">
        <v>8</v>
      </c>
      <c r="AE282" s="3"/>
      <c r="BC282" s="3"/>
      <c r="BQ282" s="1">
        <v>24</v>
      </c>
      <c r="BR282" s="1">
        <v>0.97</v>
      </c>
      <c r="BU282" s="1">
        <v>8</v>
      </c>
      <c r="BV282" s="1">
        <v>0.26</v>
      </c>
      <c r="BY282" s="1">
        <v>26</v>
      </c>
      <c r="BZ282" s="1">
        <v>26</v>
      </c>
      <c r="CC282" s="1">
        <v>14</v>
      </c>
      <c r="CD282" s="1">
        <v>15</v>
      </c>
      <c r="CG282" s="3"/>
    </row>
    <row r="283" s="1" customFormat="1" spans="1:106">
      <c r="A283" s="3"/>
      <c r="O283" s="1">
        <v>27</v>
      </c>
      <c r="P283" s="1">
        <v>1.06</v>
      </c>
      <c r="S283" s="1">
        <v>5</v>
      </c>
      <c r="T283" s="1">
        <v>0.18</v>
      </c>
      <c r="W283" s="1">
        <v>21</v>
      </c>
      <c r="X283" s="1">
        <v>19</v>
      </c>
      <c r="AA283" s="1">
        <v>11</v>
      </c>
      <c r="AB283" s="1">
        <v>7</v>
      </c>
      <c r="AD283" s="1">
        <f>Y285*Z285+AC285*AD285</f>
        <v>1.421956</v>
      </c>
      <c r="AE283" s="3"/>
      <c r="AZ283" s="1">
        <f>AV285*AW285+AY285*AZ285</f>
        <v>1.403</v>
      </c>
      <c r="BC283" s="3"/>
      <c r="BQ283" s="1">
        <v>23</v>
      </c>
      <c r="BR283" s="1">
        <v>0.92</v>
      </c>
      <c r="BU283" s="1">
        <v>5</v>
      </c>
      <c r="BV283" s="1">
        <v>0.18</v>
      </c>
      <c r="BY283" s="1">
        <v>25</v>
      </c>
      <c r="BZ283" s="1">
        <v>30</v>
      </c>
      <c r="CC283" s="1">
        <v>10</v>
      </c>
      <c r="CD283" s="1">
        <v>16</v>
      </c>
      <c r="CF283" s="1">
        <f>CA285*CB285+CE285*CF285</f>
        <v>1.791456</v>
      </c>
      <c r="CG283" s="3"/>
      <c r="DB283" s="1">
        <f>CX285*CY285+DA285*DB285</f>
        <v>1.7225</v>
      </c>
    </row>
    <row r="284" s="1" customFormat="1" spans="1:85">
      <c r="A284" s="3"/>
      <c r="O284" s="1">
        <v>20</v>
      </c>
      <c r="P284" s="1">
        <v>0.81</v>
      </c>
      <c r="S284" s="1">
        <v>3</v>
      </c>
      <c r="T284" s="1">
        <v>0.1</v>
      </c>
      <c r="W284" s="1">
        <v>22</v>
      </c>
      <c r="X284" s="1">
        <v>19</v>
      </c>
      <c r="AA284" s="1">
        <v>8</v>
      </c>
      <c r="AB284" s="1">
        <v>10</v>
      </c>
      <c r="AE284" s="3"/>
      <c r="BC284" s="3"/>
      <c r="BQ284" s="1">
        <v>26</v>
      </c>
      <c r="BR284" s="1">
        <v>1.14</v>
      </c>
      <c r="BU284" s="1">
        <v>9</v>
      </c>
      <c r="BV284" s="1">
        <v>0.34</v>
      </c>
      <c r="BY284" s="1">
        <v>24</v>
      </c>
      <c r="BZ284" s="1">
        <v>26</v>
      </c>
      <c r="CC284" s="1">
        <v>9</v>
      </c>
      <c r="CD284" s="1">
        <v>14</v>
      </c>
      <c r="CG284" s="3"/>
    </row>
    <row r="285" s="1" customFormat="1" spans="1:106">
      <c r="A285" s="3"/>
      <c r="C285" s="1">
        <f t="shared" ref="C285:G285" si="769">C278</f>
        <v>178</v>
      </c>
      <c r="D285" s="1">
        <f t="shared" ref="D285:H285" si="770">D280/C278</f>
        <v>0.00831213483146067</v>
      </c>
      <c r="E285" s="1">
        <f t="shared" si="769"/>
        <v>47</v>
      </c>
      <c r="F285" s="1">
        <f t="shared" si="770"/>
        <v>0.00530978723404255</v>
      </c>
      <c r="G285" s="1">
        <f t="shared" si="769"/>
        <v>209</v>
      </c>
      <c r="H285" s="1">
        <f t="shared" si="770"/>
        <v>0.017511961722488</v>
      </c>
      <c r="I285" s="1">
        <f t="shared" ref="I285:M285" si="771">I278</f>
        <v>74</v>
      </c>
      <c r="J285" s="1">
        <f t="shared" ref="J285:N285" si="772">J280/I278</f>
        <v>0.0143243243243243</v>
      </c>
      <c r="K285" s="1">
        <f t="shared" si="771"/>
        <v>235</v>
      </c>
      <c r="L285" s="1">
        <f t="shared" si="772"/>
        <v>0.0290194042553191</v>
      </c>
      <c r="M285" s="1">
        <f t="shared" si="771"/>
        <v>54</v>
      </c>
      <c r="N285" s="1">
        <f t="shared" si="772"/>
        <v>0.0249918518518519</v>
      </c>
      <c r="O285" s="1">
        <v>20</v>
      </c>
      <c r="P285" s="1">
        <v>0.82</v>
      </c>
      <c r="Q285" s="1">
        <f>O288</f>
        <v>215</v>
      </c>
      <c r="R285" s="1">
        <f>R280/R279</f>
        <v>0.0391627906976744</v>
      </c>
      <c r="S285" s="1">
        <v>7</v>
      </c>
      <c r="T285" s="1">
        <v>0.22</v>
      </c>
      <c r="U285" s="1">
        <f>S288</f>
        <v>38</v>
      </c>
      <c r="V285" s="1">
        <f>V280/V279</f>
        <v>0.0328947368421053</v>
      </c>
      <c r="W285" s="1">
        <v>18</v>
      </c>
      <c r="X285" s="1">
        <v>21</v>
      </c>
      <c r="Y285" s="1">
        <f>X288/20</f>
        <v>22.55</v>
      </c>
      <c r="Z285" s="1">
        <f>Y280/X288</f>
        <v>0.0471387139689579</v>
      </c>
      <c r="AA285" s="1">
        <v>5</v>
      </c>
      <c r="AB285" s="1">
        <v>11</v>
      </c>
      <c r="AC285" s="1">
        <f>AB288/20</f>
        <v>9.25</v>
      </c>
      <c r="AD285" s="1">
        <f>AC280/AB288</f>
        <v>0.0388084324324324</v>
      </c>
      <c r="AE285" s="3"/>
      <c r="AF285" s="1">
        <f t="shared" ref="AF285:AJ285" si="773">AF278</f>
        <v>182</v>
      </c>
      <c r="AG285" s="1">
        <f t="shared" ref="AG285:AK285" si="774">AG280/AF278</f>
        <v>0.0081843956043956</v>
      </c>
      <c r="AH285" s="1">
        <f t="shared" si="773"/>
        <v>79</v>
      </c>
      <c r="AI285" s="1">
        <f t="shared" si="774"/>
        <v>0.00518430379746835</v>
      </c>
      <c r="AJ285" s="1">
        <f t="shared" si="773"/>
        <v>212</v>
      </c>
      <c r="AK285" s="1">
        <f t="shared" si="774"/>
        <v>0.0174035849056604</v>
      </c>
      <c r="AL285" s="1">
        <f t="shared" ref="AL285:AP285" si="775">AL278</f>
        <v>89</v>
      </c>
      <c r="AM285" s="1">
        <f t="shared" ref="AM285:AQ285" si="776">AM280/AL278</f>
        <v>0.0142647191011236</v>
      </c>
      <c r="AN285" s="1">
        <f t="shared" si="775"/>
        <v>233</v>
      </c>
      <c r="AO285" s="1">
        <f t="shared" si="776"/>
        <v>0.0288822317596567</v>
      </c>
      <c r="AP285" s="1">
        <f t="shared" si="775"/>
        <v>76</v>
      </c>
      <c r="AQ285" s="1">
        <f t="shared" si="776"/>
        <v>0.0248626315789474</v>
      </c>
      <c r="AR285" s="1">
        <f>AR278</f>
        <v>207</v>
      </c>
      <c r="AS285" s="1">
        <f t="shared" ref="AS285:AW285" si="777">AS278/AR278</f>
        <v>0.0390338164251208</v>
      </c>
      <c r="AT285" s="1">
        <f>AT278</f>
        <v>81</v>
      </c>
      <c r="AU285" s="1">
        <f t="shared" si="777"/>
        <v>0.0328395061728395</v>
      </c>
      <c r="AV285" s="1">
        <f>AV278/20</f>
        <v>22.55</v>
      </c>
      <c r="AW285" s="1">
        <f t="shared" si="777"/>
        <v>0.0470288248337029</v>
      </c>
      <c r="AY285" s="1">
        <f>AY278/20</f>
        <v>8.85</v>
      </c>
      <c r="AZ285" s="1">
        <f>AZ278/AY278</f>
        <v>0.0387005649717514</v>
      </c>
      <c r="BC285" s="3"/>
      <c r="BE285" s="1">
        <f t="shared" ref="BE285:BI285" si="778">BE278</f>
        <v>195</v>
      </c>
      <c r="BF285" s="1">
        <f t="shared" ref="BF285:BJ285" si="779">BF280/BE278</f>
        <v>0.00758748717948718</v>
      </c>
      <c r="BG285" s="1">
        <f t="shared" si="778"/>
        <v>90</v>
      </c>
      <c r="BH285" s="1">
        <f t="shared" si="779"/>
        <v>0.00455066666666667</v>
      </c>
      <c r="BI285" s="1">
        <f t="shared" si="778"/>
        <v>202</v>
      </c>
      <c r="BJ285" s="1">
        <f t="shared" si="779"/>
        <v>0.017970297029703</v>
      </c>
      <c r="BK285" s="1">
        <f t="shared" ref="BK285:BO285" si="780">BK278</f>
        <v>144</v>
      </c>
      <c r="BL285" s="1">
        <f t="shared" ref="BL285:BP285" si="781">BL280/BK278</f>
        <v>0.0138888888888889</v>
      </c>
      <c r="BM285" s="1">
        <f t="shared" si="780"/>
        <v>246</v>
      </c>
      <c r="BN285" s="1">
        <f t="shared" si="781"/>
        <v>0.030120162601626</v>
      </c>
      <c r="BO285" s="1">
        <f t="shared" si="780"/>
        <v>97</v>
      </c>
      <c r="BP285" s="1">
        <f t="shared" si="781"/>
        <v>0.025459381443299</v>
      </c>
      <c r="BQ285" s="1">
        <v>26</v>
      </c>
      <c r="BR285" s="1">
        <v>1.09</v>
      </c>
      <c r="BS285" s="1">
        <f>BQ288</f>
        <v>260</v>
      </c>
      <c r="BT285" s="1">
        <f>BT280/BT279</f>
        <v>0.0418461538461538</v>
      </c>
      <c r="BU285" s="1">
        <v>10</v>
      </c>
      <c r="BV285" s="1">
        <v>0.35</v>
      </c>
      <c r="BW285" s="1">
        <f>BU288</f>
        <v>70</v>
      </c>
      <c r="BX285" s="1">
        <f>BX280/BX279</f>
        <v>0.0342857142857143</v>
      </c>
      <c r="BY285" s="1">
        <v>29</v>
      </c>
      <c r="BZ285" s="1">
        <v>26</v>
      </c>
      <c r="CA285" s="1">
        <f>BZ288/20</f>
        <v>25.45</v>
      </c>
      <c r="CB285" s="1">
        <f>CA280/BZ288</f>
        <v>0.0496062082514735</v>
      </c>
      <c r="CC285" s="1">
        <v>8</v>
      </c>
      <c r="CD285" s="1">
        <v>13</v>
      </c>
      <c r="CE285" s="1">
        <f>CD288/20</f>
        <v>12.65</v>
      </c>
      <c r="CF285" s="1">
        <f>CE280/CD288</f>
        <v>0.041816442687747</v>
      </c>
      <c r="CG285" s="3"/>
      <c r="CH285" s="1">
        <f t="shared" ref="CH285:CL285" si="782">CH278</f>
        <v>146</v>
      </c>
      <c r="CI285" s="1">
        <f t="shared" ref="CI285:CM285" si="783">CI280/CH278</f>
        <v>0.0074627397260274</v>
      </c>
      <c r="CJ285" s="1">
        <f t="shared" si="782"/>
        <v>92</v>
      </c>
      <c r="CK285" s="1">
        <f t="shared" si="783"/>
        <v>0.00445173913043478</v>
      </c>
      <c r="CL285" s="1">
        <f t="shared" si="782"/>
        <v>208</v>
      </c>
      <c r="CM285" s="1">
        <f t="shared" si="783"/>
        <v>0.0178344230769231</v>
      </c>
      <c r="CN285" s="1">
        <f t="shared" ref="CN285:CR285" si="784">CN278</f>
        <v>117</v>
      </c>
      <c r="CO285" s="1">
        <f t="shared" ref="CO285:CS285" si="785">CO280/CN278</f>
        <v>0.0137569230769231</v>
      </c>
      <c r="CP285" s="1">
        <f t="shared" si="784"/>
        <v>244</v>
      </c>
      <c r="CQ285" s="1">
        <f t="shared" si="785"/>
        <v>0.0299981967213115</v>
      </c>
      <c r="CR285" s="1">
        <f t="shared" si="784"/>
        <v>102</v>
      </c>
      <c r="CS285" s="1">
        <f t="shared" si="785"/>
        <v>0.0253878431372549</v>
      </c>
      <c r="CT285" s="1">
        <f>CT278</f>
        <v>250</v>
      </c>
      <c r="CU285" s="1">
        <f t="shared" ref="CU285:CY285" si="786">CU278/CT278</f>
        <v>0.04172</v>
      </c>
      <c r="CV285" s="1">
        <f>CV278</f>
        <v>95</v>
      </c>
      <c r="CW285" s="1">
        <f t="shared" si="786"/>
        <v>0.0342105263157895</v>
      </c>
      <c r="CX285" s="1">
        <f>CX278/20</f>
        <v>24.75</v>
      </c>
      <c r="CY285" s="1">
        <f t="shared" si="786"/>
        <v>0.0494747474747475</v>
      </c>
      <c r="DA285" s="1">
        <f>DA278/20</f>
        <v>11.95</v>
      </c>
      <c r="DB285" s="1">
        <f>DB278/DA278</f>
        <v>0.041673640167364</v>
      </c>
    </row>
    <row r="286" s="1" customFormat="1" spans="1:106">
      <c r="A286" s="3"/>
      <c r="O286" s="1">
        <v>26</v>
      </c>
      <c r="P286" s="1">
        <v>0.99</v>
      </c>
      <c r="S286" s="1">
        <v>6</v>
      </c>
      <c r="T286" s="1">
        <v>0.19</v>
      </c>
      <c r="W286" s="1">
        <v>20</v>
      </c>
      <c r="X286" s="1">
        <v>22</v>
      </c>
      <c r="AA286" s="1">
        <v>11</v>
      </c>
      <c r="AB286" s="1">
        <v>11</v>
      </c>
      <c r="AE286" s="3"/>
      <c r="BC286" s="3"/>
      <c r="BN286" s="1">
        <f>BN285-BJ285</f>
        <v>0.012149865571923</v>
      </c>
      <c r="BP286" s="1">
        <f>BP285-BL285</f>
        <v>0.0115704925544101</v>
      </c>
      <c r="BQ286" s="1">
        <v>19</v>
      </c>
      <c r="BR286" s="1">
        <v>0.87</v>
      </c>
      <c r="BT286" s="1">
        <f>BT285-BN285</f>
        <v>0.0117259912445278</v>
      </c>
      <c r="BU286" s="1">
        <v>4</v>
      </c>
      <c r="BV286" s="1">
        <v>0.14</v>
      </c>
      <c r="BX286" s="1">
        <f>BX285-BP285</f>
        <v>0.00882633284241532</v>
      </c>
      <c r="BY286" s="1">
        <v>24</v>
      </c>
      <c r="BZ286" s="1">
        <v>24</v>
      </c>
      <c r="CB286" s="1">
        <f>CB285-BT285</f>
        <v>0.00776005440531963</v>
      </c>
      <c r="CC286" s="1">
        <v>14</v>
      </c>
      <c r="CD286" s="1">
        <v>15</v>
      </c>
      <c r="CF286" s="1">
        <f>CF285-BX285</f>
        <v>0.00753072840203274</v>
      </c>
      <c r="CG286" s="3"/>
      <c r="CI286" s="1">
        <f>CI285-0</f>
        <v>0.0074627397260274</v>
      </c>
      <c r="CK286" s="1">
        <f>CK285-0</f>
        <v>0.00445173913043478</v>
      </c>
      <c r="CM286" s="1">
        <f t="shared" ref="CM286:CQ286" si="787">CM285-CI285</f>
        <v>0.0103716833508957</v>
      </c>
      <c r="CO286" s="1">
        <f t="shared" si="787"/>
        <v>0.0093051839464883</v>
      </c>
      <c r="CQ286" s="1">
        <f t="shared" si="787"/>
        <v>0.0121637736443884</v>
      </c>
      <c r="CS286" s="1">
        <f t="shared" ref="CS286:CW286" si="788">CS285-CO285</f>
        <v>0.0116309200603318</v>
      </c>
      <c r="CU286" s="1">
        <f t="shared" si="788"/>
        <v>0.0117218032786885</v>
      </c>
      <c r="CW286" s="1">
        <f t="shared" si="788"/>
        <v>0.00882268317853458</v>
      </c>
      <c r="CY286" s="1">
        <f>CY285-CU285</f>
        <v>0.00775474747474747</v>
      </c>
      <c r="DB286" s="1">
        <f>DB285-CW285</f>
        <v>0.00746311385157455</v>
      </c>
    </row>
    <row r="287" s="1" customFormat="1" spans="1:85">
      <c r="A287" s="3"/>
      <c r="O287" s="1">
        <v>20</v>
      </c>
      <c r="P287" s="1">
        <v>0.81</v>
      </c>
      <c r="S287" s="1">
        <v>1</v>
      </c>
      <c r="T287" s="1">
        <v>0.04</v>
      </c>
      <c r="W287" s="1">
        <v>26</v>
      </c>
      <c r="X287" s="1">
        <v>24</v>
      </c>
      <c r="AA287" s="1">
        <v>8</v>
      </c>
      <c r="AB287" s="1">
        <v>8</v>
      </c>
      <c r="AE287" s="3"/>
      <c r="BC287" s="3"/>
      <c r="BQ287" s="1">
        <v>20</v>
      </c>
      <c r="BR287" s="1">
        <v>0.93</v>
      </c>
      <c r="BU287" s="1">
        <v>4</v>
      </c>
      <c r="BV287" s="1">
        <v>0.13</v>
      </c>
      <c r="BY287" s="1">
        <v>21</v>
      </c>
      <c r="BZ287" s="1">
        <v>26</v>
      </c>
      <c r="CC287" s="1">
        <v>6</v>
      </c>
      <c r="CD287" s="1">
        <v>7</v>
      </c>
      <c r="CG287" s="3"/>
    </row>
    <row r="288" s="1" customFormat="1" spans="1:85">
      <c r="A288" s="4" t="s">
        <v>11</v>
      </c>
      <c r="O288" s="1">
        <f t="shared" ref="O288:T288" si="789">SUM(O278:O287)</f>
        <v>215</v>
      </c>
      <c r="P288" s="1">
        <f t="shared" si="789"/>
        <v>8.42</v>
      </c>
      <c r="S288" s="1">
        <f t="shared" si="789"/>
        <v>38</v>
      </c>
      <c r="T288" s="1">
        <f t="shared" si="789"/>
        <v>1.25</v>
      </c>
      <c r="X288" s="1">
        <f>SUM(W278:X287)</f>
        <v>451</v>
      </c>
      <c r="AB288" s="1">
        <f>SUM(AA278:AB287)</f>
        <v>185</v>
      </c>
      <c r="AE288" s="4"/>
      <c r="BC288" s="4" t="s">
        <v>11</v>
      </c>
      <c r="BQ288" s="1">
        <f t="shared" ref="BQ288:BV288" si="790">SUM(BQ278:BQ287)</f>
        <v>260</v>
      </c>
      <c r="BR288" s="1">
        <f t="shared" si="790"/>
        <v>10.88</v>
      </c>
      <c r="BU288" s="1">
        <f t="shared" si="790"/>
        <v>70</v>
      </c>
      <c r="BV288" s="1">
        <f t="shared" si="790"/>
        <v>2.4</v>
      </c>
      <c r="BZ288" s="1">
        <f>SUM(BY278:BZ287)</f>
        <v>509</v>
      </c>
      <c r="CD288" s="1">
        <f>SUM(CC278:CD287)</f>
        <v>253</v>
      </c>
      <c r="CG288" s="4"/>
    </row>
    <row r="289" s="1" customFormat="1" spans="1:106">
      <c r="A289" s="3" t="s">
        <v>60</v>
      </c>
      <c r="B289" s="1">
        <v>63</v>
      </c>
      <c r="C289" s="1">
        <v>161</v>
      </c>
      <c r="D289" s="1">
        <v>2.45</v>
      </c>
      <c r="E289" s="1">
        <v>80</v>
      </c>
      <c r="F289" s="1">
        <v>1.53</v>
      </c>
      <c r="G289" s="1">
        <v>194</v>
      </c>
      <c r="H289" s="1">
        <v>3.39</v>
      </c>
      <c r="I289" s="1">
        <v>70</v>
      </c>
      <c r="J289" s="1">
        <v>1.01</v>
      </c>
      <c r="K289" s="1">
        <v>194</v>
      </c>
      <c r="L289" s="1">
        <v>6.75</v>
      </c>
      <c r="M289" s="1">
        <v>51</v>
      </c>
      <c r="N289" s="1">
        <v>2.37</v>
      </c>
      <c r="O289" s="1">
        <v>22</v>
      </c>
      <c r="P289" s="1">
        <v>0.87</v>
      </c>
      <c r="S289" s="1">
        <v>9</v>
      </c>
      <c r="T289" s="1">
        <v>0.27</v>
      </c>
      <c r="W289" s="1">
        <v>20</v>
      </c>
      <c r="X289" s="1">
        <v>32</v>
      </c>
      <c r="Y289" s="1">
        <v>22.85</v>
      </c>
      <c r="AA289" s="1">
        <v>6</v>
      </c>
      <c r="AB289" s="1">
        <v>8</v>
      </c>
      <c r="AC289" s="1">
        <v>7.94</v>
      </c>
      <c r="AE289" s="3"/>
      <c r="AF289" s="1">
        <v>185</v>
      </c>
      <c r="AG289" s="1">
        <v>2.62</v>
      </c>
      <c r="AH289" s="1">
        <v>69</v>
      </c>
      <c r="AI289" s="1">
        <v>1.46</v>
      </c>
      <c r="AJ289" s="1">
        <v>286</v>
      </c>
      <c r="AK289" s="1">
        <v>6.06</v>
      </c>
      <c r="AL289" s="1">
        <v>97</v>
      </c>
      <c r="AM289" s="1">
        <v>2.49</v>
      </c>
      <c r="AN289" s="1">
        <v>224</v>
      </c>
      <c r="AO289" s="1">
        <v>7.61</v>
      </c>
      <c r="AP289" s="1">
        <v>79</v>
      </c>
      <c r="AQ289" s="1">
        <v>3.06</v>
      </c>
      <c r="AR289" s="1">
        <v>237</v>
      </c>
      <c r="AS289" s="1">
        <v>9.24</v>
      </c>
      <c r="AT289" s="1">
        <v>83</v>
      </c>
      <c r="AU289" s="1">
        <v>2.71</v>
      </c>
      <c r="AV289" s="1">
        <v>457</v>
      </c>
      <c r="AW289" s="1">
        <v>21.46</v>
      </c>
      <c r="AY289" s="1">
        <v>174</v>
      </c>
      <c r="AZ289" s="1">
        <v>6.74</v>
      </c>
      <c r="BC289" s="3" t="s">
        <v>60</v>
      </c>
      <c r="BD289" s="1">
        <v>132</v>
      </c>
      <c r="BE289" s="1">
        <v>182</v>
      </c>
      <c r="BF289" s="1">
        <v>2.49</v>
      </c>
      <c r="BG289" s="1">
        <v>106</v>
      </c>
      <c r="BH289" s="1">
        <v>1.59</v>
      </c>
      <c r="BI289" s="1">
        <v>263</v>
      </c>
      <c r="BJ289" s="1">
        <v>4.73</v>
      </c>
      <c r="BK289" s="1">
        <v>172</v>
      </c>
      <c r="BL289" s="1">
        <v>2.39</v>
      </c>
      <c r="BM289" s="1">
        <v>218</v>
      </c>
      <c r="BN289" s="1">
        <v>7.68</v>
      </c>
      <c r="BO289" s="1">
        <v>74</v>
      </c>
      <c r="BP289" s="1">
        <v>2.99</v>
      </c>
      <c r="BQ289" s="1">
        <v>26</v>
      </c>
      <c r="BR289" s="1">
        <v>1.03</v>
      </c>
      <c r="BU289" s="1">
        <v>18</v>
      </c>
      <c r="BV289" s="1">
        <v>0.63</v>
      </c>
      <c r="BY289" s="1">
        <v>29</v>
      </c>
      <c r="BZ289" s="1">
        <v>20</v>
      </c>
      <c r="CA289" s="1">
        <v>26.89</v>
      </c>
      <c r="CC289" s="1">
        <v>10</v>
      </c>
      <c r="CD289" s="1">
        <v>10</v>
      </c>
      <c r="CE289" s="1">
        <v>11.41</v>
      </c>
      <c r="CG289" s="3"/>
      <c r="CH289" s="1">
        <v>169</v>
      </c>
      <c r="CI289" s="1">
        <v>2.37</v>
      </c>
      <c r="CJ289" s="1">
        <v>103</v>
      </c>
      <c r="CK289" s="1">
        <v>1.56</v>
      </c>
      <c r="CL289" s="1">
        <v>196</v>
      </c>
      <c r="CM289" s="1">
        <v>4.61</v>
      </c>
      <c r="CN289" s="1">
        <v>134</v>
      </c>
      <c r="CO289" s="1">
        <v>2.95</v>
      </c>
      <c r="CP289" s="1">
        <v>209</v>
      </c>
      <c r="CQ289" s="1">
        <v>7.38</v>
      </c>
      <c r="CR289" s="1">
        <v>89</v>
      </c>
      <c r="CS289" s="1">
        <v>3.36</v>
      </c>
      <c r="CT289" s="1">
        <v>236</v>
      </c>
      <c r="CU289" s="1">
        <v>9.85</v>
      </c>
      <c r="CV289" s="1">
        <v>110</v>
      </c>
      <c r="CW289" s="1">
        <v>3.76</v>
      </c>
      <c r="CX289" s="1">
        <v>506</v>
      </c>
      <c r="CY289" s="1">
        <v>25.13</v>
      </c>
      <c r="DA289" s="1">
        <v>231</v>
      </c>
      <c r="DB289" s="1">
        <v>9.65</v>
      </c>
    </row>
    <row r="290" s="1" customFormat="1" spans="1:97">
      <c r="A290" s="3"/>
      <c r="D290" s="1">
        <v>1.10044</v>
      </c>
      <c r="F290" s="1">
        <v>1.10044</v>
      </c>
      <c r="L290" s="1">
        <v>1.10044</v>
      </c>
      <c r="N290" s="1">
        <v>1.10044</v>
      </c>
      <c r="O290" s="1">
        <v>18</v>
      </c>
      <c r="P290" s="1">
        <v>0.69</v>
      </c>
      <c r="R290" s="1">
        <f>O299</f>
        <v>205</v>
      </c>
      <c r="S290" s="1">
        <v>1</v>
      </c>
      <c r="T290" s="1">
        <v>0.04</v>
      </c>
      <c r="V290" s="1">
        <f>S299</f>
        <v>39</v>
      </c>
      <c r="W290" s="1">
        <v>21</v>
      </c>
      <c r="X290" s="1">
        <v>26</v>
      </c>
      <c r="Y290" s="1">
        <v>1.10044</v>
      </c>
      <c r="AA290" s="1">
        <v>10</v>
      </c>
      <c r="AB290" s="1">
        <v>8</v>
      </c>
      <c r="AC290" s="1">
        <v>1.10044</v>
      </c>
      <c r="AE290" s="3"/>
      <c r="AG290" s="1">
        <v>1.10044</v>
      </c>
      <c r="AI290" s="1">
        <v>1.10044</v>
      </c>
      <c r="AK290" s="1">
        <v>1.10044</v>
      </c>
      <c r="AM290" s="1">
        <v>1.10044</v>
      </c>
      <c r="AO290" s="1">
        <v>1.10044</v>
      </c>
      <c r="AQ290" s="1">
        <v>1.10044</v>
      </c>
      <c r="BC290" s="3"/>
      <c r="BF290" s="1">
        <v>1.10044</v>
      </c>
      <c r="BH290" s="1">
        <v>1.10044</v>
      </c>
      <c r="BN290" s="1">
        <v>1.10044</v>
      </c>
      <c r="BP290" s="1">
        <v>1.10044</v>
      </c>
      <c r="BQ290" s="1">
        <v>24</v>
      </c>
      <c r="BR290" s="1">
        <v>0.99</v>
      </c>
      <c r="BT290" s="1">
        <f>BQ299</f>
        <v>234</v>
      </c>
      <c r="BU290" s="1">
        <v>12</v>
      </c>
      <c r="BV290" s="1">
        <v>0.47</v>
      </c>
      <c r="BX290" s="1">
        <f>BU299</f>
        <v>115</v>
      </c>
      <c r="BY290" s="1">
        <v>23</v>
      </c>
      <c r="BZ290" s="1">
        <v>27</v>
      </c>
      <c r="CA290" s="1">
        <v>1.10044</v>
      </c>
      <c r="CC290" s="1">
        <v>15</v>
      </c>
      <c r="CD290" s="1">
        <v>12</v>
      </c>
      <c r="CE290" s="1">
        <v>1.10044</v>
      </c>
      <c r="CG290" s="3"/>
      <c r="CI290" s="1">
        <v>1.10044</v>
      </c>
      <c r="CK290" s="1">
        <v>1.10044</v>
      </c>
      <c r="CM290" s="1">
        <v>1.10044</v>
      </c>
      <c r="CO290" s="1">
        <v>1.10044</v>
      </c>
      <c r="CQ290" s="1">
        <v>1.10044</v>
      </c>
      <c r="CS290" s="1">
        <v>1.10044</v>
      </c>
    </row>
    <row r="291" s="1" customFormat="1" spans="1:97">
      <c r="A291" s="3"/>
      <c r="D291" s="1">
        <f>D289-D290</f>
        <v>1.34956</v>
      </c>
      <c r="F291" s="1">
        <f>F289-F290</f>
        <v>0.42956</v>
      </c>
      <c r="H291" s="1">
        <f>H289</f>
        <v>3.39</v>
      </c>
      <c r="J291" s="1">
        <f>J289</f>
        <v>1.01</v>
      </c>
      <c r="L291" s="1">
        <f>L289-L290</f>
        <v>5.64956</v>
      </c>
      <c r="N291" s="1">
        <f>N289-N290</f>
        <v>1.26956</v>
      </c>
      <c r="O291" s="1">
        <v>23</v>
      </c>
      <c r="P291" s="1">
        <v>0.94</v>
      </c>
      <c r="R291" s="1">
        <f>P299</f>
        <v>8.02</v>
      </c>
      <c r="S291" s="1">
        <v>7</v>
      </c>
      <c r="T291" s="1">
        <v>0.23</v>
      </c>
      <c r="V291" s="1">
        <f>T299</f>
        <v>1.28</v>
      </c>
      <c r="W291" s="1">
        <v>27</v>
      </c>
      <c r="X291" s="1">
        <v>21</v>
      </c>
      <c r="Y291" s="1">
        <f>Y289-Y290</f>
        <v>21.74956</v>
      </c>
      <c r="AA291" s="1">
        <v>6</v>
      </c>
      <c r="AB291" s="1">
        <v>10</v>
      </c>
      <c r="AC291" s="1">
        <f>AC289-AC290</f>
        <v>6.83956</v>
      </c>
      <c r="AE291" s="3"/>
      <c r="AG291" s="1">
        <f t="shared" ref="AG291:AK291" si="791">AG289-AG290</f>
        <v>1.51956</v>
      </c>
      <c r="AI291" s="1">
        <f t="shared" si="791"/>
        <v>0.35956</v>
      </c>
      <c r="AK291" s="1">
        <f t="shared" si="791"/>
        <v>4.95956</v>
      </c>
      <c r="AM291" s="1">
        <f t="shared" ref="AM291:AQ291" si="792">AM289-AM290</f>
        <v>1.38956</v>
      </c>
      <c r="AO291" s="1">
        <f t="shared" si="792"/>
        <v>6.50956</v>
      </c>
      <c r="AQ291" s="1">
        <f t="shared" si="792"/>
        <v>1.95956</v>
      </c>
      <c r="BC291" s="3"/>
      <c r="BF291" s="1">
        <f>BF289-BF290</f>
        <v>1.38956</v>
      </c>
      <c r="BH291" s="1">
        <f>BH289-BH290</f>
        <v>0.48956</v>
      </c>
      <c r="BJ291" s="1">
        <f>BJ289</f>
        <v>4.73</v>
      </c>
      <c r="BL291" s="1">
        <f>BL289</f>
        <v>2.39</v>
      </c>
      <c r="BN291" s="1">
        <f>BN289-BN290</f>
        <v>6.57956</v>
      </c>
      <c r="BP291" s="1">
        <f>BP289-BP290</f>
        <v>1.88956</v>
      </c>
      <c r="BQ291" s="1">
        <v>24</v>
      </c>
      <c r="BR291" s="1">
        <v>1.04</v>
      </c>
      <c r="BT291" s="1">
        <f>BR299</f>
        <v>9.8</v>
      </c>
      <c r="BU291" s="1">
        <v>18</v>
      </c>
      <c r="BV291" s="1">
        <v>0.58</v>
      </c>
      <c r="BX291" s="1">
        <f>BV299</f>
        <v>3.95</v>
      </c>
      <c r="BY291" s="1">
        <v>26</v>
      </c>
      <c r="BZ291" s="1">
        <v>26</v>
      </c>
      <c r="CA291" s="1">
        <f>CA289-CA290</f>
        <v>25.78956</v>
      </c>
      <c r="CC291" s="1">
        <v>16</v>
      </c>
      <c r="CD291" s="1">
        <v>9</v>
      </c>
      <c r="CE291" s="1">
        <f>CE289-CE290</f>
        <v>10.30956</v>
      </c>
      <c r="CG291" s="3"/>
      <c r="CI291" s="1">
        <f t="shared" ref="CI291:CM291" si="793">CI289-CI290</f>
        <v>1.26956</v>
      </c>
      <c r="CK291" s="1">
        <f t="shared" si="793"/>
        <v>0.45956</v>
      </c>
      <c r="CM291" s="1">
        <f t="shared" si="793"/>
        <v>3.50956</v>
      </c>
      <c r="CO291" s="1">
        <f t="shared" ref="CO291:CS291" si="794">CO289-CO290</f>
        <v>1.84956</v>
      </c>
      <c r="CQ291" s="1">
        <f t="shared" si="794"/>
        <v>6.27956</v>
      </c>
      <c r="CS291" s="1">
        <f t="shared" si="794"/>
        <v>2.25956</v>
      </c>
    </row>
    <row r="292" s="1" customFormat="1" spans="1:85">
      <c r="A292" s="3"/>
      <c r="O292" s="1">
        <v>19</v>
      </c>
      <c r="P292" s="1">
        <v>0.68</v>
      </c>
      <c r="S292" s="1">
        <v>6</v>
      </c>
      <c r="T292" s="1">
        <v>0.19</v>
      </c>
      <c r="W292" s="1">
        <v>19</v>
      </c>
      <c r="X292" s="1">
        <v>19</v>
      </c>
      <c r="AA292" s="1">
        <v>8</v>
      </c>
      <c r="AB292" s="1">
        <v>11</v>
      </c>
      <c r="AE292" s="3"/>
      <c r="BC292" s="3"/>
      <c r="BQ292" s="1">
        <v>22</v>
      </c>
      <c r="BR292" s="1">
        <v>0.95</v>
      </c>
      <c r="BU292" s="1">
        <v>6</v>
      </c>
      <c r="BV292" s="1">
        <v>0.19</v>
      </c>
      <c r="BY292" s="1">
        <v>29</v>
      </c>
      <c r="BZ292" s="1">
        <v>26</v>
      </c>
      <c r="CC292" s="1">
        <v>13</v>
      </c>
      <c r="CD292" s="1">
        <v>14</v>
      </c>
      <c r="CG292" s="3"/>
    </row>
    <row r="293" s="1" customFormat="1" spans="1:85">
      <c r="A293" s="3"/>
      <c r="O293" s="1">
        <v>21</v>
      </c>
      <c r="P293" s="1">
        <v>0.85</v>
      </c>
      <c r="S293" s="1">
        <v>6</v>
      </c>
      <c r="T293" s="1">
        <v>0.2</v>
      </c>
      <c r="W293" s="1">
        <v>24</v>
      </c>
      <c r="X293" s="1">
        <v>27</v>
      </c>
      <c r="AA293" s="1">
        <v>11</v>
      </c>
      <c r="AB293" s="1">
        <v>12</v>
      </c>
      <c r="AE293" s="3"/>
      <c r="BC293" s="3"/>
      <c r="BQ293" s="1">
        <v>25</v>
      </c>
      <c r="BR293" s="1">
        <v>1.01</v>
      </c>
      <c r="BU293" s="1">
        <v>14</v>
      </c>
      <c r="BV293" s="1">
        <v>0.57</v>
      </c>
      <c r="BY293" s="1">
        <v>29</v>
      </c>
      <c r="BZ293" s="1">
        <v>32</v>
      </c>
      <c r="CC293" s="1">
        <v>11</v>
      </c>
      <c r="CD293" s="1">
        <v>11</v>
      </c>
      <c r="CG293" s="3"/>
    </row>
    <row r="294" s="1" customFormat="1" spans="1:106">
      <c r="A294" s="3"/>
      <c r="O294" s="1">
        <v>24</v>
      </c>
      <c r="P294" s="1">
        <v>0.99</v>
      </c>
      <c r="S294" s="1">
        <v>1</v>
      </c>
      <c r="T294" s="1">
        <v>0.04</v>
      </c>
      <c r="W294" s="1">
        <v>21</v>
      </c>
      <c r="X294" s="1">
        <v>26</v>
      </c>
      <c r="AA294" s="1">
        <v>6</v>
      </c>
      <c r="AB294" s="1">
        <v>8</v>
      </c>
      <c r="AD294" s="1">
        <f>Y296*Z296+AC296*AD296</f>
        <v>1.429456</v>
      </c>
      <c r="AE294" s="3"/>
      <c r="AZ294" s="1">
        <f>AV296*AW296+AY296*AZ296</f>
        <v>1.41</v>
      </c>
      <c r="BC294" s="3"/>
      <c r="BQ294" s="1">
        <v>26</v>
      </c>
      <c r="BR294" s="1">
        <v>1.07</v>
      </c>
      <c r="BU294" s="1">
        <v>16</v>
      </c>
      <c r="BV294" s="1">
        <v>0.43</v>
      </c>
      <c r="BY294" s="1">
        <v>26</v>
      </c>
      <c r="BZ294" s="1">
        <v>23</v>
      </c>
      <c r="CC294" s="1">
        <v>10</v>
      </c>
      <c r="CD294" s="1">
        <v>12</v>
      </c>
      <c r="CF294" s="1">
        <f>CA296*CB296+CE296*CF296</f>
        <v>1.804956</v>
      </c>
      <c r="CG294" s="3"/>
      <c r="DB294" s="1">
        <f>CX296*CY296+DA296*DB296</f>
        <v>1.739</v>
      </c>
    </row>
    <row r="295" s="1" customFormat="1" spans="1:85">
      <c r="A295" s="3"/>
      <c r="O295" s="1">
        <v>18</v>
      </c>
      <c r="P295" s="1">
        <v>0.65</v>
      </c>
      <c r="S295" s="1">
        <v>4</v>
      </c>
      <c r="T295" s="1">
        <v>0.13</v>
      </c>
      <c r="W295" s="1">
        <v>21</v>
      </c>
      <c r="X295" s="1">
        <v>21</v>
      </c>
      <c r="AA295" s="1">
        <v>8</v>
      </c>
      <c r="AB295" s="1">
        <v>12</v>
      </c>
      <c r="AE295" s="3"/>
      <c r="BC295" s="3"/>
      <c r="BQ295" s="1">
        <v>24</v>
      </c>
      <c r="BR295" s="1">
        <v>1.05</v>
      </c>
      <c r="BU295" s="1">
        <v>7</v>
      </c>
      <c r="BV295" s="1">
        <v>0.26</v>
      </c>
      <c r="BY295" s="1">
        <v>28</v>
      </c>
      <c r="BZ295" s="1">
        <v>26</v>
      </c>
      <c r="CC295" s="1">
        <v>9</v>
      </c>
      <c r="CD295" s="1">
        <v>15</v>
      </c>
      <c r="CG295" s="3"/>
    </row>
    <row r="296" s="1" customFormat="1" spans="1:106">
      <c r="A296" s="3"/>
      <c r="C296" s="1">
        <f t="shared" ref="C296:G296" si="795">C289</f>
        <v>161</v>
      </c>
      <c r="D296" s="1">
        <f t="shared" ref="D296:H296" si="796">D291/C289</f>
        <v>0.00838236024844721</v>
      </c>
      <c r="E296" s="1">
        <f t="shared" si="795"/>
        <v>80</v>
      </c>
      <c r="F296" s="1">
        <f t="shared" si="796"/>
        <v>0.0053695</v>
      </c>
      <c r="G296" s="1">
        <f t="shared" si="795"/>
        <v>194</v>
      </c>
      <c r="H296" s="1">
        <f t="shared" si="796"/>
        <v>0.0174742268041237</v>
      </c>
      <c r="I296" s="1">
        <f t="shared" ref="I296:M296" si="797">I289</f>
        <v>70</v>
      </c>
      <c r="J296" s="1">
        <f t="shared" ref="J296:N296" si="798">J291/I289</f>
        <v>0.0144285714285714</v>
      </c>
      <c r="K296" s="1">
        <f t="shared" si="797"/>
        <v>194</v>
      </c>
      <c r="L296" s="1">
        <f t="shared" si="798"/>
        <v>0.0291214432989691</v>
      </c>
      <c r="M296" s="1">
        <f t="shared" si="797"/>
        <v>51</v>
      </c>
      <c r="N296" s="1">
        <f t="shared" si="798"/>
        <v>0.0248933333333333</v>
      </c>
      <c r="O296" s="1">
        <v>18</v>
      </c>
      <c r="P296" s="1">
        <v>0.64</v>
      </c>
      <c r="Q296" s="1">
        <f>O299</f>
        <v>205</v>
      </c>
      <c r="R296" s="1">
        <f>R291/R290</f>
        <v>0.0391219512195122</v>
      </c>
      <c r="S296" s="1">
        <v>3</v>
      </c>
      <c r="T296" s="1">
        <v>0.11</v>
      </c>
      <c r="U296" s="1">
        <f>S299</f>
        <v>39</v>
      </c>
      <c r="V296" s="1">
        <f>V291/V290</f>
        <v>0.0328205128205128</v>
      </c>
      <c r="W296" s="1">
        <v>19</v>
      </c>
      <c r="X296" s="1">
        <v>26</v>
      </c>
      <c r="Y296" s="1">
        <f>X299/20</f>
        <v>23.1</v>
      </c>
      <c r="Z296" s="1">
        <f>Y291/X299</f>
        <v>0.0470769696969697</v>
      </c>
      <c r="AA296" s="1">
        <v>11</v>
      </c>
      <c r="AB296" s="1">
        <v>8</v>
      </c>
      <c r="AC296" s="1">
        <f>AB299/20</f>
        <v>8.8</v>
      </c>
      <c r="AD296" s="1">
        <f>AC291/AB299</f>
        <v>0.0388611363636364</v>
      </c>
      <c r="AE296" s="3"/>
      <c r="AF296" s="1">
        <f t="shared" ref="AF296:AJ296" si="799">AF289</f>
        <v>185</v>
      </c>
      <c r="AG296" s="1">
        <f t="shared" ref="AG296:AK296" si="800">AG291/AF289</f>
        <v>0.00821383783783784</v>
      </c>
      <c r="AH296" s="1">
        <f t="shared" si="799"/>
        <v>69</v>
      </c>
      <c r="AI296" s="1">
        <f t="shared" si="800"/>
        <v>0.00521101449275362</v>
      </c>
      <c r="AJ296" s="1">
        <f t="shared" si="799"/>
        <v>286</v>
      </c>
      <c r="AK296" s="1">
        <f t="shared" si="800"/>
        <v>0.0173411188811189</v>
      </c>
      <c r="AL296" s="1">
        <f t="shared" ref="AL296:AP296" si="801">AL289</f>
        <v>97</v>
      </c>
      <c r="AM296" s="1">
        <f t="shared" ref="AM296:AQ296" si="802">AM291/AL289</f>
        <v>0.0143253608247423</v>
      </c>
      <c r="AN296" s="1">
        <f t="shared" si="801"/>
        <v>224</v>
      </c>
      <c r="AO296" s="1">
        <f t="shared" si="802"/>
        <v>0.0290605357142857</v>
      </c>
      <c r="AP296" s="1">
        <f t="shared" si="801"/>
        <v>79</v>
      </c>
      <c r="AQ296" s="1">
        <f t="shared" si="802"/>
        <v>0.0248045569620253</v>
      </c>
      <c r="AR296" s="1">
        <f>AR289</f>
        <v>237</v>
      </c>
      <c r="AS296" s="1">
        <f t="shared" ref="AS296:AW296" si="803">AS289/AR289</f>
        <v>0.0389873417721519</v>
      </c>
      <c r="AT296" s="1">
        <f>AT289</f>
        <v>83</v>
      </c>
      <c r="AU296" s="1">
        <f t="shared" si="803"/>
        <v>0.0326506024096386</v>
      </c>
      <c r="AV296" s="1">
        <f>AV289/20</f>
        <v>22.85</v>
      </c>
      <c r="AW296" s="1">
        <f t="shared" si="803"/>
        <v>0.0469584245076586</v>
      </c>
      <c r="AY296" s="1">
        <f>AY289/20</f>
        <v>8.7</v>
      </c>
      <c r="AZ296" s="1">
        <f>AZ289/AY289</f>
        <v>0.038735632183908</v>
      </c>
      <c r="BC296" s="3"/>
      <c r="BE296" s="1">
        <f t="shared" ref="BE296:BI296" si="804">BE289</f>
        <v>182</v>
      </c>
      <c r="BF296" s="1">
        <f t="shared" ref="BF296:BJ296" si="805">BF291/BE289</f>
        <v>0.00763494505494506</v>
      </c>
      <c r="BG296" s="1">
        <f t="shared" si="804"/>
        <v>106</v>
      </c>
      <c r="BH296" s="1">
        <f t="shared" si="805"/>
        <v>0.00461849056603774</v>
      </c>
      <c r="BI296" s="1">
        <f t="shared" si="804"/>
        <v>263</v>
      </c>
      <c r="BJ296" s="1">
        <f t="shared" si="805"/>
        <v>0.0179847908745247</v>
      </c>
      <c r="BK296" s="1">
        <f t="shared" ref="BK296:BO296" si="806">BK289</f>
        <v>172</v>
      </c>
      <c r="BL296" s="1">
        <f t="shared" ref="BL296:BP296" si="807">BL291/BK289</f>
        <v>0.0138953488372093</v>
      </c>
      <c r="BM296" s="1">
        <f t="shared" si="806"/>
        <v>218</v>
      </c>
      <c r="BN296" s="1">
        <f t="shared" si="807"/>
        <v>0.0301814678899083</v>
      </c>
      <c r="BO296" s="1">
        <f t="shared" si="806"/>
        <v>74</v>
      </c>
      <c r="BP296" s="1">
        <f t="shared" si="807"/>
        <v>0.0255345945945946</v>
      </c>
      <c r="BQ296" s="1">
        <v>23</v>
      </c>
      <c r="BR296" s="1">
        <v>0.89</v>
      </c>
      <c r="BS296" s="1">
        <f>BQ299</f>
        <v>234</v>
      </c>
      <c r="BT296" s="1">
        <f>BT291/BT290</f>
        <v>0.0418803418803419</v>
      </c>
      <c r="BU296" s="1">
        <v>11</v>
      </c>
      <c r="BV296" s="1">
        <v>0.37</v>
      </c>
      <c r="BW296" s="1">
        <f>BU299</f>
        <v>115</v>
      </c>
      <c r="BX296" s="1">
        <f>BX291/BX290</f>
        <v>0.0343478260869565</v>
      </c>
      <c r="BY296" s="1">
        <v>26</v>
      </c>
      <c r="BZ296" s="1">
        <v>25</v>
      </c>
      <c r="CA296" s="1">
        <f>BZ299/20</f>
        <v>25.9</v>
      </c>
      <c r="CB296" s="1">
        <f>CA291/BZ299</f>
        <v>0.0497867953667954</v>
      </c>
      <c r="CC296" s="1">
        <v>13</v>
      </c>
      <c r="CD296" s="1">
        <v>15</v>
      </c>
      <c r="CE296" s="1">
        <f>CD299/20</f>
        <v>12.3</v>
      </c>
      <c r="CF296" s="1">
        <f>CE291/CD299</f>
        <v>0.0419087804878049</v>
      </c>
      <c r="CG296" s="3"/>
      <c r="CH296" s="1">
        <f t="shared" ref="CH296:CL296" si="808">CH289</f>
        <v>169</v>
      </c>
      <c r="CI296" s="1">
        <f t="shared" ref="CI296:CM296" si="809">CI291/CH289</f>
        <v>0.00751218934911243</v>
      </c>
      <c r="CJ296" s="1">
        <f t="shared" si="808"/>
        <v>103</v>
      </c>
      <c r="CK296" s="1">
        <f t="shared" si="809"/>
        <v>0.00446174757281553</v>
      </c>
      <c r="CL296" s="1">
        <f t="shared" si="808"/>
        <v>196</v>
      </c>
      <c r="CM296" s="1">
        <f t="shared" si="809"/>
        <v>0.0179059183673469</v>
      </c>
      <c r="CN296" s="1">
        <f t="shared" ref="CN296:CR296" si="810">CN289</f>
        <v>134</v>
      </c>
      <c r="CO296" s="1">
        <f t="shared" ref="CO296:CS296" si="811">CO291/CN289</f>
        <v>0.0138026865671642</v>
      </c>
      <c r="CP296" s="1">
        <f t="shared" si="810"/>
        <v>209</v>
      </c>
      <c r="CQ296" s="1">
        <f t="shared" si="811"/>
        <v>0.0300457416267943</v>
      </c>
      <c r="CR296" s="1">
        <f t="shared" si="810"/>
        <v>89</v>
      </c>
      <c r="CS296" s="1">
        <f t="shared" si="811"/>
        <v>0.0253883146067416</v>
      </c>
      <c r="CT296" s="1">
        <f>CT289</f>
        <v>236</v>
      </c>
      <c r="CU296" s="1">
        <f t="shared" ref="CU296:CY296" si="812">CU289/CT289</f>
        <v>0.0417372881355932</v>
      </c>
      <c r="CV296" s="1">
        <f>CV289</f>
        <v>110</v>
      </c>
      <c r="CW296" s="1">
        <f t="shared" si="812"/>
        <v>0.0341818181818182</v>
      </c>
      <c r="CX296" s="1">
        <f>CX289/20</f>
        <v>25.3</v>
      </c>
      <c r="CY296" s="1">
        <f t="shared" si="812"/>
        <v>0.0496640316205534</v>
      </c>
      <c r="DA296" s="1">
        <f>DA289/20</f>
        <v>11.55</v>
      </c>
      <c r="DB296" s="1">
        <f>DB289/DA289</f>
        <v>0.0417748917748918</v>
      </c>
    </row>
    <row r="297" s="1" customFormat="1" spans="1:106">
      <c r="A297" s="3"/>
      <c r="O297" s="1">
        <v>21</v>
      </c>
      <c r="P297" s="1">
        <v>0.83</v>
      </c>
      <c r="S297" s="1">
        <v>1</v>
      </c>
      <c r="T297" s="1">
        <v>0.03</v>
      </c>
      <c r="W297" s="1">
        <v>22</v>
      </c>
      <c r="X297" s="1">
        <v>24</v>
      </c>
      <c r="AA297" s="1">
        <v>7</v>
      </c>
      <c r="AB297" s="1">
        <v>10</v>
      </c>
      <c r="AE297" s="3"/>
      <c r="BC297" s="3"/>
      <c r="BN297" s="1">
        <f>BN296-BJ296</f>
        <v>0.0121966770153835</v>
      </c>
      <c r="BP297" s="1">
        <f>BP296-BL296</f>
        <v>0.0116392457573853</v>
      </c>
      <c r="BQ297" s="1">
        <v>20</v>
      </c>
      <c r="BR297" s="1">
        <v>0.85</v>
      </c>
      <c r="BT297" s="1">
        <f>BT296-BN296</f>
        <v>0.0116988739904336</v>
      </c>
      <c r="BU297" s="1">
        <v>7</v>
      </c>
      <c r="BV297" s="1">
        <v>0.24</v>
      </c>
      <c r="BX297" s="1">
        <f>BX296-BP296</f>
        <v>0.00881323149236193</v>
      </c>
      <c r="BY297" s="1">
        <v>29</v>
      </c>
      <c r="BZ297" s="1">
        <v>22</v>
      </c>
      <c r="CB297" s="1">
        <f>CB296-BT296</f>
        <v>0.00790645348645349</v>
      </c>
      <c r="CC297" s="1">
        <v>10</v>
      </c>
      <c r="CD297" s="1">
        <v>12</v>
      </c>
      <c r="CF297" s="1">
        <f>CF296-BX296</f>
        <v>0.00756095440084835</v>
      </c>
      <c r="CG297" s="3"/>
      <c r="CI297" s="1">
        <f>CI296-0</f>
        <v>0.00751218934911243</v>
      </c>
      <c r="CK297" s="1">
        <f>CK296-0</f>
        <v>0.00446174757281553</v>
      </c>
      <c r="CM297" s="1">
        <f t="shared" ref="CM297:CQ297" si="813">CM296-CI296</f>
        <v>0.0103937290182345</v>
      </c>
      <c r="CO297" s="1">
        <f t="shared" si="813"/>
        <v>0.00934093899434865</v>
      </c>
      <c r="CQ297" s="1">
        <f t="shared" si="813"/>
        <v>0.0121398232594473</v>
      </c>
      <c r="CS297" s="1">
        <f t="shared" ref="CS297:CW297" si="814">CS296-CO296</f>
        <v>0.0115856280395774</v>
      </c>
      <c r="CU297" s="1">
        <f t="shared" si="814"/>
        <v>0.011691546508799</v>
      </c>
      <c r="CW297" s="1">
        <f t="shared" si="814"/>
        <v>0.00879350357507661</v>
      </c>
      <c r="CY297" s="1">
        <f>CY296-CU296</f>
        <v>0.00792674348496013</v>
      </c>
      <c r="DB297" s="1">
        <f>DB296-CW296</f>
        <v>0.0075930735930736</v>
      </c>
    </row>
    <row r="298" s="1" customFormat="1" spans="1:85">
      <c r="A298" s="3"/>
      <c r="O298" s="1">
        <v>21</v>
      </c>
      <c r="P298" s="1">
        <v>0.88</v>
      </c>
      <c r="S298" s="1">
        <v>1</v>
      </c>
      <c r="T298" s="1">
        <v>0.04</v>
      </c>
      <c r="W298" s="1">
        <v>24</v>
      </c>
      <c r="X298" s="1">
        <v>22</v>
      </c>
      <c r="AA298" s="1">
        <v>8</v>
      </c>
      <c r="AB298" s="1">
        <v>8</v>
      </c>
      <c r="AE298" s="3"/>
      <c r="BC298" s="3"/>
      <c r="BQ298" s="1">
        <v>20</v>
      </c>
      <c r="BR298" s="1">
        <v>0.92</v>
      </c>
      <c r="BU298" s="1">
        <v>6</v>
      </c>
      <c r="BV298" s="1">
        <v>0.21</v>
      </c>
      <c r="BY298" s="1">
        <v>21</v>
      </c>
      <c r="BZ298" s="1">
        <v>25</v>
      </c>
      <c r="CC298" s="1">
        <v>15</v>
      </c>
      <c r="CD298" s="1">
        <v>14</v>
      </c>
      <c r="CG298" s="3"/>
    </row>
    <row r="299" s="1" customFormat="1" spans="1:106">
      <c r="A299" s="4" t="s">
        <v>11</v>
      </c>
      <c r="D299" s="4">
        <f t="shared" ref="D299:H299" si="815">AVERAGE(D274,D285,D296)</f>
        <v>0.00830735162950677</v>
      </c>
      <c r="E299" s="4"/>
      <c r="F299" s="4">
        <f t="shared" si="815"/>
        <v>0.00532506361616679</v>
      </c>
      <c r="G299" s="4"/>
      <c r="H299" s="4">
        <f t="shared" si="815"/>
        <v>0.0174744581520867</v>
      </c>
      <c r="I299" s="4"/>
      <c r="J299" s="4">
        <f t="shared" ref="J299:N299" si="816">AVERAGE(J274,J285,J296)</f>
        <v>0.0143528171028171</v>
      </c>
      <c r="K299" s="4"/>
      <c r="L299" s="4">
        <f t="shared" si="816"/>
        <v>0.0291474409880414</v>
      </c>
      <c r="M299" s="4"/>
      <c r="N299" s="4">
        <f t="shared" si="816"/>
        <v>0.0249133950617284</v>
      </c>
      <c r="O299" s="4">
        <f t="shared" ref="O299:T299" si="817">SUM(O289:O298)</f>
        <v>205</v>
      </c>
      <c r="P299" s="4">
        <f t="shared" si="817"/>
        <v>8.02</v>
      </c>
      <c r="Q299" s="4"/>
      <c r="R299" s="4">
        <f>AVERAGE(R274,R285,R296)</f>
        <v>0.0392800991575807</v>
      </c>
      <c r="S299" s="4">
        <f t="shared" si="817"/>
        <v>39</v>
      </c>
      <c r="T299" s="4">
        <f t="shared" si="817"/>
        <v>1.28</v>
      </c>
      <c r="U299" s="4"/>
      <c r="V299" s="4">
        <f t="shared" ref="V299:Z299" si="818">AVERAGE(V274,V285,V296)</f>
        <v>0.0327939721097616</v>
      </c>
      <c r="W299" s="4"/>
      <c r="X299" s="4">
        <f>SUM(W289:X298)</f>
        <v>462</v>
      </c>
      <c r="Y299" s="4">
        <f t="shared" si="818"/>
        <v>22.8333333333333</v>
      </c>
      <c r="Z299" s="4">
        <f t="shared" si="818"/>
        <v>0.0470795969623114</v>
      </c>
      <c r="AA299" s="4"/>
      <c r="AB299" s="4">
        <f>SUM(AA289:AB298)</f>
        <v>176</v>
      </c>
      <c r="AC299" s="4">
        <f t="shared" ref="AC299:AG299" si="819">AVERAGE(AC274,AC285,AC296)</f>
        <v>8.96666666666667</v>
      </c>
      <c r="AD299" s="4">
        <f t="shared" si="819"/>
        <v>0.0389963722728892</v>
      </c>
      <c r="AE299" s="4"/>
      <c r="AG299" s="4">
        <f t="shared" si="819"/>
        <v>0.00812865737856693</v>
      </c>
      <c r="AH299" s="4"/>
      <c r="AI299" s="4">
        <f t="shared" ref="AI299:AM299" si="820">AVERAGE(AI274,AI285,AI296)</f>
        <v>0.00521128495852928</v>
      </c>
      <c r="AJ299" s="4"/>
      <c r="AK299" s="4">
        <f t="shared" si="820"/>
        <v>0.0173543908954336</v>
      </c>
      <c r="AL299" s="4"/>
      <c r="AM299" s="4">
        <f t="shared" si="820"/>
        <v>0.0142570033861413</v>
      </c>
      <c r="AN299" s="4"/>
      <c r="AO299" s="4">
        <f t="shared" ref="AO299:AS299" si="821">AVERAGE(AO274,AO285,AO296)</f>
        <v>0.0290390498321381</v>
      </c>
      <c r="AP299" s="4"/>
      <c r="AQ299" s="4">
        <f t="shared" si="821"/>
        <v>0.0248098380407893</v>
      </c>
      <c r="AR299" s="4"/>
      <c r="AS299" s="4">
        <f t="shared" si="821"/>
        <v>0.0391721903471031</v>
      </c>
      <c r="AT299" s="4"/>
      <c r="AU299" s="4">
        <f t="shared" ref="AU299:AW299" si="822">AVERAGE(AU274,AU285,AU296)</f>
        <v>0.0326827493724539</v>
      </c>
      <c r="AV299" s="4">
        <f t="shared" si="822"/>
        <v>22.7166666666667</v>
      </c>
      <c r="AW299" s="4">
        <f t="shared" si="822"/>
        <v>0.0469627827474868</v>
      </c>
      <c r="AX299" s="4"/>
      <c r="AY299" s="4">
        <f>AVERAGE(AY274,AY285,AY296)</f>
        <v>8.81666666666667</v>
      </c>
      <c r="AZ299" s="4">
        <f>AVERAGE(AZ274,AZ285,AZ296)</f>
        <v>0.038864500175482</v>
      </c>
      <c r="BC299" s="4" t="s">
        <v>11</v>
      </c>
      <c r="BF299" s="4">
        <f t="shared" ref="BF299:BJ299" si="823">AVERAGE(BF274,BF285,BF296)</f>
        <v>0.0076052187593827</v>
      </c>
      <c r="BG299" s="4"/>
      <c r="BH299" s="4">
        <f t="shared" si="823"/>
        <v>0.00459031832850446</v>
      </c>
      <c r="BI299" s="4"/>
      <c r="BJ299" s="4">
        <f t="shared" si="823"/>
        <v>0.0179741891930081</v>
      </c>
      <c r="BK299" s="4"/>
      <c r="BL299" s="4">
        <f t="shared" ref="BL299:BP299" si="824">AVERAGE(BL274,BL285,BL296)</f>
        <v>0.0138898626815232</v>
      </c>
      <c r="BM299" s="4"/>
      <c r="BN299" s="4">
        <f t="shared" si="824"/>
        <v>0.0301396440262786</v>
      </c>
      <c r="BO299" s="4"/>
      <c r="BP299" s="4">
        <f t="shared" si="824"/>
        <v>0.0254995739335351</v>
      </c>
      <c r="BQ299" s="4">
        <f t="shared" ref="BQ299:BV299" si="825">SUM(BQ289:BQ298)</f>
        <v>234</v>
      </c>
      <c r="BR299" s="4">
        <f t="shared" si="825"/>
        <v>9.8</v>
      </c>
      <c r="BS299" s="4"/>
      <c r="BT299" s="4">
        <f>AVERAGE(BT274,BT285,BT296)</f>
        <v>0.041858905330271</v>
      </c>
      <c r="BU299" s="4">
        <f t="shared" si="825"/>
        <v>115</v>
      </c>
      <c r="BV299" s="4">
        <f t="shared" si="825"/>
        <v>3.95</v>
      </c>
      <c r="BW299" s="4"/>
      <c r="BX299" s="4">
        <f t="shared" ref="BX299:CB299" si="826">AVERAGE(BX274,BX285,BX296)</f>
        <v>0.0342813555628201</v>
      </c>
      <c r="BY299" s="4"/>
      <c r="BZ299" s="4">
        <f>SUM(BY289:BZ298)</f>
        <v>518</v>
      </c>
      <c r="CA299" s="4">
        <f t="shared" si="826"/>
        <v>25.5833333333333</v>
      </c>
      <c r="CB299" s="4">
        <f t="shared" si="826"/>
        <v>0.0496858306024151</v>
      </c>
      <c r="CC299" s="4"/>
      <c r="CD299" s="4">
        <f>SUM(CC289:CD298)</f>
        <v>246</v>
      </c>
      <c r="CE299" s="4">
        <f t="shared" ref="CE299:CI299" si="827">AVERAGE(CE274,CE285,CE296)</f>
        <v>12.6</v>
      </c>
      <c r="CF299" s="4">
        <f t="shared" si="827"/>
        <v>0.0418118577900348</v>
      </c>
      <c r="CG299" s="4"/>
      <c r="CH299" s="4"/>
      <c r="CI299" s="4">
        <f t="shared" si="827"/>
        <v>0.00748459266533438</v>
      </c>
      <c r="CJ299" s="4"/>
      <c r="CK299" s="4">
        <f t="shared" ref="CK299:CO299" si="828">AVERAGE(CK274,CK285,CK296)</f>
        <v>0.0044637292842252</v>
      </c>
      <c r="CL299" s="4"/>
      <c r="CM299" s="4">
        <f t="shared" si="828"/>
        <v>0.017863096270897</v>
      </c>
      <c r="CN299" s="4"/>
      <c r="CO299" s="4">
        <f t="shared" si="828"/>
        <v>0.0137687240480291</v>
      </c>
      <c r="CP299" s="4"/>
      <c r="CQ299" s="4">
        <f t="shared" ref="CQ299:CU299" si="829">AVERAGE(CQ274,CQ285,CQ296)</f>
        <v>0.0300140272693405</v>
      </c>
      <c r="CR299" s="4"/>
      <c r="CS299" s="4">
        <f t="shared" si="829"/>
        <v>0.0253878786682887</v>
      </c>
      <c r="CT299" s="4"/>
      <c r="CU299" s="4">
        <f t="shared" si="829"/>
        <v>0.0417251166032007</v>
      </c>
      <c r="CV299" s="4"/>
      <c r="CW299" s="4">
        <f t="shared" ref="CW299:CY299" si="830">AVERAGE(CW274,CW285,CW296)</f>
        <v>0.0341442495126706</v>
      </c>
      <c r="CX299" s="4">
        <f t="shared" si="830"/>
        <v>24.9166666666667</v>
      </c>
      <c r="CY299" s="4">
        <f t="shared" si="830"/>
        <v>0.0495577306835888</v>
      </c>
      <c r="CZ299" s="4"/>
      <c r="DA299" s="4">
        <f>AVERAGE(DA274,DA285,DA296)</f>
        <v>11.9</v>
      </c>
      <c r="DB299" s="4">
        <f>AVERAGE(DB274,DB285,DB296)</f>
        <v>0.0416822975326645</v>
      </c>
    </row>
    <row r="300" s="1" customFormat="1" spans="1:106">
      <c r="A300" s="3" t="s">
        <v>61</v>
      </c>
      <c r="B300" s="1">
        <v>64</v>
      </c>
      <c r="C300" s="1">
        <v>183</v>
      </c>
      <c r="D300" s="1">
        <v>2.59</v>
      </c>
      <c r="E300" s="1">
        <v>114</v>
      </c>
      <c r="F300" s="1">
        <v>1.68</v>
      </c>
      <c r="G300" s="1">
        <v>223</v>
      </c>
      <c r="H300" s="1">
        <v>3.83</v>
      </c>
      <c r="I300" s="1">
        <v>98</v>
      </c>
      <c r="J300" s="1">
        <v>1.37</v>
      </c>
      <c r="K300" s="1">
        <v>261</v>
      </c>
      <c r="L300" s="1">
        <v>8.62</v>
      </c>
      <c r="M300" s="1">
        <v>104</v>
      </c>
      <c r="N300" s="1">
        <v>3.69</v>
      </c>
      <c r="O300" s="1">
        <v>29</v>
      </c>
      <c r="P300" s="1">
        <v>1.18</v>
      </c>
      <c r="S300" s="1">
        <v>16</v>
      </c>
      <c r="T300" s="1">
        <v>0.56</v>
      </c>
      <c r="W300" s="1">
        <v>25</v>
      </c>
      <c r="X300" s="1">
        <v>28</v>
      </c>
      <c r="Y300" s="1">
        <v>23.91</v>
      </c>
      <c r="AA300" s="1">
        <v>13</v>
      </c>
      <c r="AB300" s="1">
        <v>21</v>
      </c>
      <c r="AC300" s="1">
        <v>9.39</v>
      </c>
      <c r="AE300" s="3"/>
      <c r="AF300" s="1">
        <v>169</v>
      </c>
      <c r="AG300" s="1">
        <v>2.44</v>
      </c>
      <c r="AH300" s="1">
        <v>106</v>
      </c>
      <c r="AI300" s="1">
        <v>1.63</v>
      </c>
      <c r="AJ300" s="1">
        <v>219</v>
      </c>
      <c r="AK300" s="1">
        <v>4.83</v>
      </c>
      <c r="AL300" s="1">
        <v>109</v>
      </c>
      <c r="AM300" s="1">
        <v>2.61</v>
      </c>
      <c r="AN300" s="1">
        <v>263</v>
      </c>
      <c r="AO300" s="1">
        <v>8.65</v>
      </c>
      <c r="AP300" s="1">
        <v>89</v>
      </c>
      <c r="AQ300" s="1">
        <v>3.31</v>
      </c>
      <c r="AR300" s="1">
        <v>236</v>
      </c>
      <c r="AS300" s="1">
        <v>9.06</v>
      </c>
      <c r="AT300" s="1">
        <v>102</v>
      </c>
      <c r="AU300" s="1">
        <v>3.3</v>
      </c>
      <c r="AV300" s="1">
        <v>475</v>
      </c>
      <c r="AW300" s="1">
        <v>22.19</v>
      </c>
      <c r="AY300" s="1">
        <v>200</v>
      </c>
      <c r="AZ300" s="1">
        <v>7.83</v>
      </c>
      <c r="BC300" s="3" t="s">
        <v>61</v>
      </c>
      <c r="BD300" s="1">
        <v>133</v>
      </c>
      <c r="BE300" s="1">
        <v>146</v>
      </c>
      <c r="BF300" s="1">
        <v>2.18</v>
      </c>
      <c r="BG300" s="1">
        <v>114</v>
      </c>
      <c r="BH300" s="1">
        <v>1.6</v>
      </c>
      <c r="BI300" s="1">
        <v>189</v>
      </c>
      <c r="BJ300" s="1">
        <v>3.39</v>
      </c>
      <c r="BK300" s="1">
        <v>101</v>
      </c>
      <c r="BL300" s="1">
        <v>1.4</v>
      </c>
      <c r="BM300" s="1">
        <v>254</v>
      </c>
      <c r="BN300" s="1">
        <v>8.79</v>
      </c>
      <c r="BO300" s="1">
        <v>121</v>
      </c>
      <c r="BP300" s="1">
        <v>4.18</v>
      </c>
      <c r="BQ300" s="1">
        <v>24</v>
      </c>
      <c r="BR300" s="1">
        <v>1.07</v>
      </c>
      <c r="BU300" s="1">
        <v>14</v>
      </c>
      <c r="BV300" s="1">
        <v>0.45</v>
      </c>
      <c r="BY300" s="1">
        <v>25</v>
      </c>
      <c r="BZ300" s="1">
        <v>34</v>
      </c>
      <c r="CA300" s="1">
        <v>27.09</v>
      </c>
      <c r="CC300" s="1">
        <v>14</v>
      </c>
      <c r="CD300" s="1">
        <v>13</v>
      </c>
      <c r="CE300" s="1">
        <v>12.05</v>
      </c>
      <c r="CG300" s="3"/>
      <c r="CH300" s="1">
        <v>146</v>
      </c>
      <c r="CI300" s="1">
        <v>2.16</v>
      </c>
      <c r="CJ300" s="1">
        <v>85</v>
      </c>
      <c r="CK300" s="1">
        <v>1.46</v>
      </c>
      <c r="CL300" s="1">
        <v>176</v>
      </c>
      <c r="CM300" s="1">
        <v>4.24</v>
      </c>
      <c r="CN300" s="1">
        <v>105</v>
      </c>
      <c r="CO300" s="1">
        <v>2.54</v>
      </c>
      <c r="CP300" s="1">
        <v>252</v>
      </c>
      <c r="CQ300" s="1">
        <v>8.66</v>
      </c>
      <c r="CR300" s="1">
        <v>104</v>
      </c>
      <c r="CS300" s="1">
        <v>3.73</v>
      </c>
      <c r="CT300" s="1">
        <v>261</v>
      </c>
      <c r="CU300" s="1">
        <v>10.89</v>
      </c>
      <c r="CV300" s="1">
        <v>136</v>
      </c>
      <c r="CW300" s="1">
        <v>4.69</v>
      </c>
      <c r="CX300" s="1">
        <v>508</v>
      </c>
      <c r="CY300" s="1">
        <v>25.43</v>
      </c>
      <c r="DA300" s="1">
        <v>243</v>
      </c>
      <c r="DB300" s="1">
        <v>10.36</v>
      </c>
    </row>
    <row r="301" s="1" customFormat="1" spans="1:97">
      <c r="A301" s="3"/>
      <c r="D301" s="1">
        <v>1.10044</v>
      </c>
      <c r="F301" s="1">
        <v>1.10044</v>
      </c>
      <c r="L301" s="1">
        <v>1.10044</v>
      </c>
      <c r="N301" s="1">
        <v>1.10044</v>
      </c>
      <c r="O301" s="1">
        <v>29</v>
      </c>
      <c r="P301" s="1">
        <v>1.19</v>
      </c>
      <c r="R301" s="1">
        <f>O310</f>
        <v>256</v>
      </c>
      <c r="S301" s="1">
        <v>12</v>
      </c>
      <c r="T301" s="1">
        <v>0.34</v>
      </c>
      <c r="V301" s="1">
        <f>S310</f>
        <v>139</v>
      </c>
      <c r="W301" s="1">
        <v>20</v>
      </c>
      <c r="X301" s="1">
        <v>24</v>
      </c>
      <c r="Y301" s="1">
        <v>1.10044</v>
      </c>
      <c r="AA301" s="1">
        <v>9</v>
      </c>
      <c r="AB301" s="1">
        <v>16</v>
      </c>
      <c r="AC301" s="1">
        <v>1.10044</v>
      </c>
      <c r="AE301" s="3"/>
      <c r="AG301" s="1">
        <v>1.10044</v>
      </c>
      <c r="AI301" s="1">
        <v>1.10044</v>
      </c>
      <c r="AK301" s="1">
        <v>1.10044</v>
      </c>
      <c r="AM301" s="1">
        <v>1.10044</v>
      </c>
      <c r="AO301" s="1">
        <v>1.10044</v>
      </c>
      <c r="AQ301" s="1">
        <v>1.10044</v>
      </c>
      <c r="BC301" s="3"/>
      <c r="BF301" s="1">
        <v>1.10044</v>
      </c>
      <c r="BH301" s="1">
        <v>1.10044</v>
      </c>
      <c r="BN301" s="1">
        <v>1.10044</v>
      </c>
      <c r="BP301" s="1">
        <v>1.10044</v>
      </c>
      <c r="BQ301" s="1">
        <v>25</v>
      </c>
      <c r="BR301" s="1">
        <v>1.09</v>
      </c>
      <c r="BT301" s="1">
        <f>BQ310</f>
        <v>271</v>
      </c>
      <c r="BU301" s="1">
        <v>14</v>
      </c>
      <c r="BV301" s="1">
        <v>0.51</v>
      </c>
      <c r="BX301" s="1">
        <f>BU310</f>
        <v>141</v>
      </c>
      <c r="BY301" s="1">
        <v>22</v>
      </c>
      <c r="BZ301" s="1">
        <v>22</v>
      </c>
      <c r="CA301" s="1">
        <v>1.10044</v>
      </c>
      <c r="CC301" s="1">
        <v>11</v>
      </c>
      <c r="CD301" s="1">
        <v>12</v>
      </c>
      <c r="CE301" s="1">
        <v>1.10044</v>
      </c>
      <c r="CG301" s="3"/>
      <c r="CI301" s="1">
        <v>1.10044</v>
      </c>
      <c r="CK301" s="1">
        <v>1.10044</v>
      </c>
      <c r="CM301" s="1">
        <v>1.10044</v>
      </c>
      <c r="CO301" s="1">
        <v>1.10044</v>
      </c>
      <c r="CQ301" s="1">
        <v>1.10044</v>
      </c>
      <c r="CS301" s="1">
        <v>1.10044</v>
      </c>
    </row>
    <row r="302" s="1" customFormat="1" spans="1:97">
      <c r="A302" s="3"/>
      <c r="D302" s="1">
        <f>D300-D301</f>
        <v>1.48956</v>
      </c>
      <c r="F302" s="1">
        <f>F300-F301</f>
        <v>0.57956</v>
      </c>
      <c r="H302" s="1">
        <f>H300</f>
        <v>3.83</v>
      </c>
      <c r="J302" s="1">
        <f>J300</f>
        <v>1.37</v>
      </c>
      <c r="L302" s="1">
        <f>L300-L301</f>
        <v>7.51956</v>
      </c>
      <c r="N302" s="1">
        <f>N300-N301</f>
        <v>2.58956</v>
      </c>
      <c r="O302" s="1">
        <v>27</v>
      </c>
      <c r="P302" s="1">
        <v>1.06</v>
      </c>
      <c r="R302" s="1">
        <f>P310</f>
        <v>9.86</v>
      </c>
      <c r="S302" s="1">
        <v>16</v>
      </c>
      <c r="T302" s="1">
        <v>0.57</v>
      </c>
      <c r="V302" s="1">
        <f>T310</f>
        <v>4.51</v>
      </c>
      <c r="W302" s="1">
        <v>23</v>
      </c>
      <c r="X302" s="1">
        <v>29</v>
      </c>
      <c r="Y302" s="1">
        <f>Y300-Y301</f>
        <v>22.80956</v>
      </c>
      <c r="AA302" s="1">
        <v>10</v>
      </c>
      <c r="AB302" s="1">
        <v>12</v>
      </c>
      <c r="AC302" s="1">
        <f>AC300-AC301</f>
        <v>8.28956</v>
      </c>
      <c r="AE302" s="3"/>
      <c r="AG302" s="1">
        <f t="shared" ref="AG302:AK302" si="831">AG300-AG301</f>
        <v>1.33956</v>
      </c>
      <c r="AI302" s="1">
        <f t="shared" si="831"/>
        <v>0.52956</v>
      </c>
      <c r="AK302" s="1">
        <f t="shared" si="831"/>
        <v>3.72956</v>
      </c>
      <c r="AM302" s="1">
        <f t="shared" ref="AM302:AQ302" si="832">AM300-AM301</f>
        <v>1.50956</v>
      </c>
      <c r="AO302" s="1">
        <f t="shared" si="832"/>
        <v>7.54956</v>
      </c>
      <c r="AQ302" s="1">
        <f t="shared" si="832"/>
        <v>2.20956</v>
      </c>
      <c r="BC302" s="3"/>
      <c r="BF302" s="1">
        <f>BF300-BF301</f>
        <v>1.07956</v>
      </c>
      <c r="BH302" s="1">
        <f>BH300-BH301</f>
        <v>0.49956</v>
      </c>
      <c r="BJ302" s="1">
        <f>BJ300</f>
        <v>3.39</v>
      </c>
      <c r="BL302" s="1">
        <f>BL300</f>
        <v>1.4</v>
      </c>
      <c r="BN302" s="1">
        <f>BN300-BN301</f>
        <v>7.68956</v>
      </c>
      <c r="BP302" s="1">
        <f>BP300-BP301</f>
        <v>3.07956</v>
      </c>
      <c r="BQ302" s="1">
        <v>24</v>
      </c>
      <c r="BR302" s="1">
        <v>0.97</v>
      </c>
      <c r="BT302" s="1">
        <f>BR310</f>
        <v>11.34</v>
      </c>
      <c r="BU302" s="1">
        <v>8</v>
      </c>
      <c r="BV302" s="1">
        <v>0.26</v>
      </c>
      <c r="BX302" s="1">
        <f>BV310</f>
        <v>4.88</v>
      </c>
      <c r="BY302" s="1">
        <v>25</v>
      </c>
      <c r="BZ302" s="1">
        <v>30</v>
      </c>
      <c r="CA302" s="1">
        <f>CA300-CA301</f>
        <v>25.98956</v>
      </c>
      <c r="CC302" s="1">
        <v>13</v>
      </c>
      <c r="CD302" s="1">
        <v>11</v>
      </c>
      <c r="CE302" s="1">
        <f>CE300-CE301</f>
        <v>10.94956</v>
      </c>
      <c r="CG302" s="3"/>
      <c r="CI302" s="1">
        <f t="shared" ref="CI302:CM302" si="833">CI300-CI301</f>
        <v>1.05956</v>
      </c>
      <c r="CK302" s="1">
        <f t="shared" si="833"/>
        <v>0.35956</v>
      </c>
      <c r="CM302" s="1">
        <f t="shared" si="833"/>
        <v>3.13956</v>
      </c>
      <c r="CO302" s="1">
        <f t="shared" ref="CO302:CS302" si="834">CO300-CO301</f>
        <v>1.43956</v>
      </c>
      <c r="CQ302" s="1">
        <f t="shared" si="834"/>
        <v>7.55956</v>
      </c>
      <c r="CS302" s="1">
        <f t="shared" si="834"/>
        <v>2.62956</v>
      </c>
    </row>
    <row r="303" s="1" customFormat="1" spans="1:85">
      <c r="A303" s="3"/>
      <c r="O303" s="1">
        <v>25</v>
      </c>
      <c r="P303" s="1">
        <v>0.97</v>
      </c>
      <c r="S303" s="1">
        <v>18</v>
      </c>
      <c r="T303" s="1">
        <v>0.49</v>
      </c>
      <c r="W303" s="1">
        <v>19</v>
      </c>
      <c r="X303" s="1">
        <v>28</v>
      </c>
      <c r="AA303" s="1">
        <v>3</v>
      </c>
      <c r="AB303" s="1">
        <v>13</v>
      </c>
      <c r="AE303" s="3"/>
      <c r="BC303" s="3"/>
      <c r="BQ303" s="1">
        <v>23</v>
      </c>
      <c r="BR303" s="1">
        <v>1.07</v>
      </c>
      <c r="BU303" s="1">
        <v>11</v>
      </c>
      <c r="BV303" s="1">
        <v>0.36</v>
      </c>
      <c r="BY303" s="1">
        <v>25</v>
      </c>
      <c r="BZ303" s="1">
        <v>31</v>
      </c>
      <c r="CC303" s="1">
        <v>13</v>
      </c>
      <c r="CD303" s="1">
        <v>12</v>
      </c>
      <c r="CG303" s="3"/>
    </row>
    <row r="304" s="1" customFormat="1" spans="1:85">
      <c r="A304" s="3"/>
      <c r="O304" s="1">
        <v>25</v>
      </c>
      <c r="P304" s="1">
        <v>0.97</v>
      </c>
      <c r="S304" s="1">
        <v>10</v>
      </c>
      <c r="T304" s="1">
        <v>0.31</v>
      </c>
      <c r="W304" s="1">
        <v>29</v>
      </c>
      <c r="X304" s="1">
        <v>21</v>
      </c>
      <c r="AA304" s="1">
        <v>11</v>
      </c>
      <c r="AB304" s="1">
        <v>1</v>
      </c>
      <c r="AE304" s="3"/>
      <c r="BC304" s="3"/>
      <c r="BQ304" s="1">
        <v>28</v>
      </c>
      <c r="BR304" s="1">
        <v>1.11</v>
      </c>
      <c r="BU304" s="1">
        <v>15</v>
      </c>
      <c r="BV304" s="1">
        <v>0.48</v>
      </c>
      <c r="BY304" s="1">
        <v>28</v>
      </c>
      <c r="BZ304" s="1">
        <v>22</v>
      </c>
      <c r="CC304" s="1">
        <v>12</v>
      </c>
      <c r="CD304" s="1">
        <v>14</v>
      </c>
      <c r="CG304" s="3"/>
    </row>
    <row r="305" s="1" customFormat="1" spans="1:106">
      <c r="A305" s="3"/>
      <c r="O305" s="1">
        <v>25</v>
      </c>
      <c r="P305" s="1">
        <v>0.93</v>
      </c>
      <c r="S305" s="1">
        <v>20</v>
      </c>
      <c r="T305" s="1">
        <v>0.73</v>
      </c>
      <c r="W305" s="1">
        <v>24</v>
      </c>
      <c r="X305" s="1">
        <v>21</v>
      </c>
      <c r="AA305" s="1">
        <v>3</v>
      </c>
      <c r="AB305" s="1">
        <v>7</v>
      </c>
      <c r="AD305" s="1">
        <f>Y307*Z307+AC307*AD307</f>
        <v>1.554956</v>
      </c>
      <c r="AE305" s="3"/>
      <c r="AZ305" s="1">
        <f>AV307*AW307+AY307*AZ307</f>
        <v>1.501</v>
      </c>
      <c r="BC305" s="3"/>
      <c r="BQ305" s="1">
        <v>29</v>
      </c>
      <c r="BR305" s="1">
        <v>1.19</v>
      </c>
      <c r="BU305" s="1">
        <v>15</v>
      </c>
      <c r="BV305" s="1">
        <v>0.57</v>
      </c>
      <c r="BY305" s="1">
        <v>23</v>
      </c>
      <c r="BZ305" s="1">
        <v>27</v>
      </c>
      <c r="CC305" s="1">
        <v>14</v>
      </c>
      <c r="CD305" s="1">
        <v>12</v>
      </c>
      <c r="CF305" s="1">
        <f>CA307*CB307+CE307*CF307</f>
        <v>1.846956</v>
      </c>
      <c r="CG305" s="3"/>
      <c r="DB305" s="1">
        <f>CX307*CY307+DA307*DB307</f>
        <v>1.7895</v>
      </c>
    </row>
    <row r="306" s="1" customFormat="1" spans="1:85">
      <c r="A306" s="3"/>
      <c r="O306" s="1">
        <v>20</v>
      </c>
      <c r="P306" s="1">
        <v>0.76</v>
      </c>
      <c r="S306" s="1">
        <v>7</v>
      </c>
      <c r="T306" s="1">
        <v>0.21</v>
      </c>
      <c r="W306" s="1">
        <v>21</v>
      </c>
      <c r="X306" s="1">
        <v>27</v>
      </c>
      <c r="AA306" s="1">
        <v>7</v>
      </c>
      <c r="AB306" s="1">
        <v>14</v>
      </c>
      <c r="AE306" s="3"/>
      <c r="BC306" s="3"/>
      <c r="BQ306" s="1">
        <v>30</v>
      </c>
      <c r="BR306" s="1">
        <v>1.23</v>
      </c>
      <c r="BU306" s="1">
        <v>15</v>
      </c>
      <c r="BV306" s="1">
        <v>0.54</v>
      </c>
      <c r="BY306" s="1">
        <v>23</v>
      </c>
      <c r="BZ306" s="1">
        <v>28</v>
      </c>
      <c r="CC306" s="1">
        <v>12</v>
      </c>
      <c r="CD306" s="1">
        <v>12</v>
      </c>
      <c r="CG306" s="3"/>
    </row>
    <row r="307" s="1" customFormat="1" spans="1:106">
      <c r="A307" s="3"/>
      <c r="C307" s="1">
        <f t="shared" ref="C307:G307" si="835">C300</f>
        <v>183</v>
      </c>
      <c r="D307" s="1">
        <f t="shared" ref="D307:H307" si="836">D302/C300</f>
        <v>0.00813967213114754</v>
      </c>
      <c r="E307" s="1">
        <f t="shared" si="835"/>
        <v>114</v>
      </c>
      <c r="F307" s="1">
        <f t="shared" si="836"/>
        <v>0.00508385964912281</v>
      </c>
      <c r="G307" s="1">
        <f t="shared" si="835"/>
        <v>223</v>
      </c>
      <c r="H307" s="1">
        <f t="shared" si="836"/>
        <v>0.0171748878923767</v>
      </c>
      <c r="I307" s="1">
        <f t="shared" ref="I307:M307" si="837">I300</f>
        <v>98</v>
      </c>
      <c r="J307" s="1">
        <f t="shared" ref="J307:N307" si="838">J302/I300</f>
        <v>0.0139795918367347</v>
      </c>
      <c r="K307" s="1">
        <f t="shared" si="837"/>
        <v>261</v>
      </c>
      <c r="L307" s="1">
        <f t="shared" si="838"/>
        <v>0.0288105747126437</v>
      </c>
      <c r="M307" s="1">
        <f t="shared" si="837"/>
        <v>104</v>
      </c>
      <c r="N307" s="1">
        <f t="shared" si="838"/>
        <v>0.0248996153846154</v>
      </c>
      <c r="O307" s="1">
        <v>19</v>
      </c>
      <c r="P307" s="1">
        <v>0.71</v>
      </c>
      <c r="Q307" s="1">
        <f>O310</f>
        <v>256</v>
      </c>
      <c r="R307" s="1">
        <f>R302/R301</f>
        <v>0.038515625</v>
      </c>
      <c r="S307" s="1">
        <v>15</v>
      </c>
      <c r="T307" s="1">
        <v>0.56</v>
      </c>
      <c r="U307" s="1">
        <f>S310</f>
        <v>139</v>
      </c>
      <c r="V307" s="1">
        <f>V302/V301</f>
        <v>0.0324460431654676</v>
      </c>
      <c r="W307" s="1">
        <v>22</v>
      </c>
      <c r="X307" s="1">
        <v>27</v>
      </c>
      <c r="Y307" s="1">
        <f>X310/20</f>
        <v>24.35</v>
      </c>
      <c r="Z307" s="1">
        <f>Y302/X310</f>
        <v>0.0468368788501027</v>
      </c>
      <c r="AA307" s="1">
        <v>8</v>
      </c>
      <c r="AB307" s="1">
        <v>10</v>
      </c>
      <c r="AC307" s="1">
        <f>AB310/20</f>
        <v>10.55</v>
      </c>
      <c r="AD307" s="1">
        <f>AC302/AB310</f>
        <v>0.0392870142180095</v>
      </c>
      <c r="AE307" s="3"/>
      <c r="AF307" s="1">
        <f t="shared" ref="AF307:AJ307" si="839">AF300</f>
        <v>169</v>
      </c>
      <c r="AG307" s="1">
        <f t="shared" ref="AG307:AK307" si="840">AG302/AF300</f>
        <v>0.00792639053254438</v>
      </c>
      <c r="AH307" s="1">
        <f t="shared" si="839"/>
        <v>106</v>
      </c>
      <c r="AI307" s="1">
        <f t="shared" si="840"/>
        <v>0.00499584905660377</v>
      </c>
      <c r="AJ307" s="1">
        <f t="shared" si="839"/>
        <v>219</v>
      </c>
      <c r="AK307" s="1">
        <f t="shared" si="840"/>
        <v>0.0170299543378995</v>
      </c>
      <c r="AL307" s="1">
        <f t="shared" ref="AL307:AP307" si="841">AL300</f>
        <v>109</v>
      </c>
      <c r="AM307" s="1">
        <f t="shared" ref="AM307:AQ307" si="842">AM302/AL300</f>
        <v>0.0138491743119266</v>
      </c>
      <c r="AN307" s="1">
        <f t="shared" si="841"/>
        <v>263</v>
      </c>
      <c r="AO307" s="1">
        <f t="shared" si="842"/>
        <v>0.0287055513307985</v>
      </c>
      <c r="AP307" s="1">
        <f t="shared" si="841"/>
        <v>89</v>
      </c>
      <c r="AQ307" s="1">
        <f t="shared" si="842"/>
        <v>0.0248265168539326</v>
      </c>
      <c r="AR307" s="1">
        <f>AR300</f>
        <v>236</v>
      </c>
      <c r="AS307" s="1">
        <f t="shared" ref="AS307:AW307" si="843">AS300/AR300</f>
        <v>0.0383898305084746</v>
      </c>
      <c r="AT307" s="1">
        <f>AT300</f>
        <v>102</v>
      </c>
      <c r="AU307" s="1">
        <f t="shared" si="843"/>
        <v>0.0323529411764706</v>
      </c>
      <c r="AV307" s="1">
        <f>AV300/20</f>
        <v>23.75</v>
      </c>
      <c r="AW307" s="1">
        <f t="shared" si="843"/>
        <v>0.0467157894736842</v>
      </c>
      <c r="AY307" s="1">
        <f>AY300/20</f>
        <v>10</v>
      </c>
      <c r="AZ307" s="1">
        <f>AZ300/AY300</f>
        <v>0.03915</v>
      </c>
      <c r="BC307" s="3"/>
      <c r="BE307" s="1">
        <f t="shared" ref="BE307:BI307" si="844">BE300</f>
        <v>146</v>
      </c>
      <c r="BF307" s="1">
        <f t="shared" ref="BF307:BJ307" si="845">BF302/BE300</f>
        <v>0.00739424657534247</v>
      </c>
      <c r="BG307" s="1">
        <f t="shared" si="844"/>
        <v>114</v>
      </c>
      <c r="BH307" s="1">
        <f t="shared" si="845"/>
        <v>0.00438210526315789</v>
      </c>
      <c r="BI307" s="1">
        <f t="shared" si="844"/>
        <v>189</v>
      </c>
      <c r="BJ307" s="1">
        <f t="shared" si="845"/>
        <v>0.0179365079365079</v>
      </c>
      <c r="BK307" s="1">
        <f t="shared" ref="BK307:BO307" si="846">BK300</f>
        <v>101</v>
      </c>
      <c r="BL307" s="1">
        <f t="shared" ref="BL307:BP307" si="847">BL302/BK300</f>
        <v>0.0138613861386139</v>
      </c>
      <c r="BM307" s="1">
        <f t="shared" si="846"/>
        <v>254</v>
      </c>
      <c r="BN307" s="1">
        <f t="shared" si="847"/>
        <v>0.0302738582677165</v>
      </c>
      <c r="BO307" s="1">
        <f t="shared" si="846"/>
        <v>121</v>
      </c>
      <c r="BP307" s="1">
        <f t="shared" si="847"/>
        <v>0.0254509090909091</v>
      </c>
      <c r="BQ307" s="1">
        <v>35</v>
      </c>
      <c r="BR307" s="1">
        <v>1.39</v>
      </c>
      <c r="BS307" s="1">
        <f>BQ310</f>
        <v>271</v>
      </c>
      <c r="BT307" s="1">
        <f>BT302/BT301</f>
        <v>0.0418450184501845</v>
      </c>
      <c r="BU307" s="1">
        <v>23</v>
      </c>
      <c r="BV307" s="1">
        <v>0.82</v>
      </c>
      <c r="BW307" s="1">
        <f>BU310</f>
        <v>141</v>
      </c>
      <c r="BX307" s="1">
        <f>BX302/BX301</f>
        <v>0.0346099290780142</v>
      </c>
      <c r="BY307" s="1">
        <v>27</v>
      </c>
      <c r="BZ307" s="1">
        <v>21</v>
      </c>
      <c r="CA307" s="1">
        <f>BZ310/20</f>
        <v>25.9</v>
      </c>
      <c r="CB307" s="1">
        <f>CA302/BZ310</f>
        <v>0.0501728957528958</v>
      </c>
      <c r="CC307" s="1">
        <v>12</v>
      </c>
      <c r="CD307" s="1">
        <v>12</v>
      </c>
      <c r="CE307" s="1">
        <f>CD310/20</f>
        <v>12.8</v>
      </c>
      <c r="CF307" s="1">
        <f>CE302/CD310</f>
        <v>0.04277171875</v>
      </c>
      <c r="CG307" s="3"/>
      <c r="CH307" s="1">
        <f t="shared" ref="CH307:CL307" si="848">CH300</f>
        <v>146</v>
      </c>
      <c r="CI307" s="1">
        <f t="shared" ref="CI307:CM307" si="849">CI302/CH300</f>
        <v>0.0072572602739726</v>
      </c>
      <c r="CJ307" s="1">
        <f t="shared" si="848"/>
        <v>85</v>
      </c>
      <c r="CK307" s="1">
        <f t="shared" si="849"/>
        <v>0.00423011764705882</v>
      </c>
      <c r="CL307" s="1">
        <f t="shared" si="848"/>
        <v>176</v>
      </c>
      <c r="CM307" s="1">
        <f t="shared" si="849"/>
        <v>0.0178384090909091</v>
      </c>
      <c r="CN307" s="1">
        <f t="shared" ref="CN307:CR307" si="850">CN300</f>
        <v>105</v>
      </c>
      <c r="CO307" s="1">
        <f t="shared" ref="CO307:CS307" si="851">CO302/CN300</f>
        <v>0.0137100952380952</v>
      </c>
      <c r="CP307" s="1">
        <f t="shared" si="850"/>
        <v>252</v>
      </c>
      <c r="CQ307" s="1">
        <f t="shared" si="851"/>
        <v>0.029998253968254</v>
      </c>
      <c r="CR307" s="1">
        <f t="shared" si="850"/>
        <v>104</v>
      </c>
      <c r="CS307" s="1">
        <f t="shared" si="851"/>
        <v>0.0252842307692308</v>
      </c>
      <c r="CT307" s="1">
        <f>CT300</f>
        <v>261</v>
      </c>
      <c r="CU307" s="1">
        <f t="shared" ref="CU307:CY307" si="852">CU300/CT300</f>
        <v>0.0417241379310345</v>
      </c>
      <c r="CV307" s="1">
        <f>CV300</f>
        <v>136</v>
      </c>
      <c r="CW307" s="1">
        <f t="shared" si="852"/>
        <v>0.0344852941176471</v>
      </c>
      <c r="CX307" s="1">
        <f>CX300/20</f>
        <v>25.4</v>
      </c>
      <c r="CY307" s="1">
        <f t="shared" si="852"/>
        <v>0.0500590551181102</v>
      </c>
      <c r="DA307" s="1">
        <f>DA300/20</f>
        <v>12.15</v>
      </c>
      <c r="DB307" s="1">
        <f>DB300/DA300</f>
        <v>0.0426337448559671</v>
      </c>
    </row>
    <row r="308" s="1" customFormat="1" spans="1:106">
      <c r="A308" s="3"/>
      <c r="O308" s="1">
        <v>27</v>
      </c>
      <c r="P308" s="1">
        <v>0.97</v>
      </c>
      <c r="S308" s="1">
        <v>10</v>
      </c>
      <c r="T308" s="1">
        <v>0.31</v>
      </c>
      <c r="W308" s="1">
        <v>23</v>
      </c>
      <c r="X308" s="1">
        <v>27</v>
      </c>
      <c r="AA308" s="1">
        <v>12</v>
      </c>
      <c r="AB308" s="1">
        <v>16</v>
      </c>
      <c r="AE308" s="3"/>
      <c r="BC308" s="3"/>
      <c r="BF308" s="1">
        <f>BF307-0</f>
        <v>0.00739424657534247</v>
      </c>
      <c r="BH308" s="1">
        <f>BH307-0</f>
        <v>0.00438210526315789</v>
      </c>
      <c r="BJ308" s="1">
        <f t="shared" ref="BJ308:BN308" si="853">BJ307-BF307</f>
        <v>0.0105422613611655</v>
      </c>
      <c r="BL308" s="1">
        <f t="shared" si="853"/>
        <v>0.00947928087545596</v>
      </c>
      <c r="BN308" s="1">
        <f t="shared" si="853"/>
        <v>0.0123373503312086</v>
      </c>
      <c r="BP308" s="1">
        <f>BP307-BL307</f>
        <v>0.0115895229522952</v>
      </c>
      <c r="BQ308" s="1">
        <v>24</v>
      </c>
      <c r="BR308" s="1">
        <v>0.91</v>
      </c>
      <c r="BT308" s="1">
        <f>BT307-BN307</f>
        <v>0.011571160182468</v>
      </c>
      <c r="BU308" s="1">
        <v>5</v>
      </c>
      <c r="BV308" s="1">
        <v>0.12</v>
      </c>
      <c r="BX308" s="1">
        <f>BX307-BP307</f>
        <v>0.00915901998710509</v>
      </c>
      <c r="BY308" s="1">
        <v>23</v>
      </c>
      <c r="BZ308" s="1">
        <v>27</v>
      </c>
      <c r="CB308" s="1">
        <f>CB307-BT307</f>
        <v>0.00832787730271125</v>
      </c>
      <c r="CC308" s="1">
        <v>14</v>
      </c>
      <c r="CD308" s="1">
        <v>14</v>
      </c>
      <c r="CF308" s="1">
        <f>CF307-BX307</f>
        <v>0.00816178967198582</v>
      </c>
      <c r="CG308" s="3"/>
      <c r="CI308" s="1">
        <f>CI307-0</f>
        <v>0.0072572602739726</v>
      </c>
      <c r="CK308" s="1">
        <f>CK307-0</f>
        <v>0.00423011764705882</v>
      </c>
      <c r="CM308" s="1">
        <f t="shared" ref="CM308:CQ308" si="854">CM307-CI307</f>
        <v>0.0105811488169365</v>
      </c>
      <c r="CO308" s="1">
        <f t="shared" si="854"/>
        <v>0.00947997759103642</v>
      </c>
      <c r="CQ308" s="1">
        <f t="shared" si="854"/>
        <v>0.0121598448773449</v>
      </c>
      <c r="CS308" s="1">
        <f t="shared" ref="CS308:CW308" si="855">CS307-CO307</f>
        <v>0.0115741355311355</v>
      </c>
      <c r="CU308" s="1">
        <f t="shared" si="855"/>
        <v>0.0117258839627805</v>
      </c>
      <c r="CW308" s="1">
        <f t="shared" si="855"/>
        <v>0.00920106334841629</v>
      </c>
      <c r="CY308" s="1">
        <f>CY307-CU307</f>
        <v>0.00833491718707575</v>
      </c>
      <c r="DB308" s="1">
        <f>DB307-CW307</f>
        <v>0.00814845073832002</v>
      </c>
    </row>
    <row r="309" s="1" customFormat="1" spans="1:85">
      <c r="A309" s="3"/>
      <c r="O309" s="1">
        <v>30</v>
      </c>
      <c r="P309" s="1">
        <v>1.12</v>
      </c>
      <c r="S309" s="1">
        <v>15</v>
      </c>
      <c r="T309" s="1">
        <v>0.43</v>
      </c>
      <c r="W309" s="1">
        <v>21</v>
      </c>
      <c r="X309" s="1">
        <v>28</v>
      </c>
      <c r="AA309" s="1">
        <v>8</v>
      </c>
      <c r="AB309" s="1">
        <v>17</v>
      </c>
      <c r="AE309" s="3"/>
      <c r="BC309" s="3"/>
      <c r="BQ309" s="1">
        <v>29</v>
      </c>
      <c r="BR309" s="1">
        <v>1.31</v>
      </c>
      <c r="BU309" s="1">
        <v>21</v>
      </c>
      <c r="BV309" s="1">
        <v>0.77</v>
      </c>
      <c r="BY309" s="1">
        <v>27</v>
      </c>
      <c r="BZ309" s="1">
        <v>28</v>
      </c>
      <c r="CC309" s="1">
        <v>14</v>
      </c>
      <c r="CD309" s="1">
        <v>15</v>
      </c>
      <c r="CG309" s="3"/>
    </row>
    <row r="310" s="1" customFormat="1" spans="1:82">
      <c r="A310" s="4" t="s">
        <v>11</v>
      </c>
      <c r="O310" s="1">
        <f t="shared" ref="O310:T310" si="856">SUM(O300:O309)</f>
        <v>256</v>
      </c>
      <c r="P310" s="1">
        <f t="shared" si="856"/>
        <v>9.86</v>
      </c>
      <c r="S310" s="1">
        <f t="shared" si="856"/>
        <v>139</v>
      </c>
      <c r="T310" s="1">
        <f t="shared" si="856"/>
        <v>4.51</v>
      </c>
      <c r="X310" s="1">
        <f>SUM(W300:X309)</f>
        <v>487</v>
      </c>
      <c r="AB310" s="1">
        <f>SUM(AA300:AB309)</f>
        <v>211</v>
      </c>
      <c r="BC310" s="4" t="s">
        <v>11</v>
      </c>
      <c r="BQ310" s="1">
        <f t="shared" ref="BQ310:BV310" si="857">SUM(BQ300:BQ309)</f>
        <v>271</v>
      </c>
      <c r="BR310" s="1">
        <f t="shared" si="857"/>
        <v>11.34</v>
      </c>
      <c r="BU310" s="1">
        <f t="shared" si="857"/>
        <v>141</v>
      </c>
      <c r="BV310" s="1">
        <f t="shared" si="857"/>
        <v>4.88</v>
      </c>
      <c r="BZ310" s="1">
        <f>SUM(BY300:BZ309)</f>
        <v>518</v>
      </c>
      <c r="CD310" s="1">
        <f>SUM(CC300:CD309)</f>
        <v>256</v>
      </c>
    </row>
    <row r="311" s="1" customFormat="1" spans="1:106">
      <c r="A311" s="3" t="s">
        <v>62</v>
      </c>
      <c r="B311" s="1">
        <v>66</v>
      </c>
      <c r="C311" s="1">
        <v>226</v>
      </c>
      <c r="D311" s="1">
        <v>2.89</v>
      </c>
      <c r="E311" s="1">
        <v>133</v>
      </c>
      <c r="F311" s="1">
        <v>1.77</v>
      </c>
      <c r="G311" s="1">
        <v>258</v>
      </c>
      <c r="H311" s="1">
        <v>4.46</v>
      </c>
      <c r="I311" s="1">
        <v>127</v>
      </c>
      <c r="J311" s="1">
        <v>1.71</v>
      </c>
      <c r="K311" s="1">
        <v>270</v>
      </c>
      <c r="L311" s="1">
        <v>8.89</v>
      </c>
      <c r="M311" s="1">
        <v>114</v>
      </c>
      <c r="N311" s="1">
        <v>3.94</v>
      </c>
      <c r="O311" s="1">
        <v>25</v>
      </c>
      <c r="P311" s="1">
        <v>0.98</v>
      </c>
      <c r="S311" s="1">
        <v>13</v>
      </c>
      <c r="T311" s="1">
        <v>0.42</v>
      </c>
      <c r="W311" s="1">
        <v>22</v>
      </c>
      <c r="X311" s="1">
        <v>22</v>
      </c>
      <c r="Y311" s="1">
        <v>23.74</v>
      </c>
      <c r="AA311" s="1">
        <v>6</v>
      </c>
      <c r="AB311" s="1">
        <v>8</v>
      </c>
      <c r="AC311" s="1">
        <v>9.38</v>
      </c>
      <c r="AE311" s="3"/>
      <c r="AF311" s="1">
        <v>198</v>
      </c>
      <c r="AG311" s="1">
        <v>2.63</v>
      </c>
      <c r="AH311" s="1">
        <v>125</v>
      </c>
      <c r="AI311" s="1">
        <v>1.72</v>
      </c>
      <c r="AJ311" s="1">
        <v>243</v>
      </c>
      <c r="AK311" s="1">
        <v>5.27</v>
      </c>
      <c r="AL311" s="1">
        <v>139</v>
      </c>
      <c r="AM311" s="1">
        <v>2.96</v>
      </c>
      <c r="AN311" s="1">
        <v>272</v>
      </c>
      <c r="AO311" s="1">
        <v>8.91</v>
      </c>
      <c r="AP311" s="1">
        <v>106</v>
      </c>
      <c r="AQ311" s="1">
        <v>3.73</v>
      </c>
      <c r="AR311" s="1">
        <v>219</v>
      </c>
      <c r="AS311" s="1">
        <v>8.48</v>
      </c>
      <c r="AT311" s="1">
        <v>87</v>
      </c>
      <c r="AU311" s="1">
        <v>2.83</v>
      </c>
      <c r="AV311" s="1">
        <v>479</v>
      </c>
      <c r="AW311" s="1">
        <v>22.68</v>
      </c>
      <c r="AY311" s="1">
        <v>193</v>
      </c>
      <c r="AZ311" s="1">
        <v>7.77</v>
      </c>
      <c r="BC311" s="3" t="s">
        <v>62</v>
      </c>
      <c r="BD311" s="1">
        <v>135</v>
      </c>
      <c r="BE311" s="1">
        <v>155</v>
      </c>
      <c r="BF311" s="1">
        <v>2.24</v>
      </c>
      <c r="BG311" s="1">
        <v>102</v>
      </c>
      <c r="BH311" s="1">
        <v>1.54</v>
      </c>
      <c r="BI311" s="1">
        <v>164</v>
      </c>
      <c r="BJ311" s="1">
        <v>2.93</v>
      </c>
      <c r="BK311" s="1">
        <v>92</v>
      </c>
      <c r="BL311" s="1">
        <v>1.27</v>
      </c>
      <c r="BM311" s="1">
        <v>296</v>
      </c>
      <c r="BN311" s="1">
        <v>10.03</v>
      </c>
      <c r="BO311" s="1">
        <v>156</v>
      </c>
      <c r="BP311" s="1">
        <v>5.06</v>
      </c>
      <c r="BQ311" s="1">
        <v>27</v>
      </c>
      <c r="BR311" s="1">
        <v>1.15</v>
      </c>
      <c r="BU311" s="1">
        <v>16</v>
      </c>
      <c r="BV311" s="1">
        <v>0.63</v>
      </c>
      <c r="BY311" s="1">
        <v>29</v>
      </c>
      <c r="BZ311" s="1">
        <v>20</v>
      </c>
      <c r="CA311" s="1">
        <v>26.99</v>
      </c>
      <c r="CC311" s="1">
        <v>12</v>
      </c>
      <c r="CD311" s="1">
        <v>14</v>
      </c>
      <c r="CE311" s="1">
        <v>12.17</v>
      </c>
      <c r="CG311" s="3"/>
      <c r="CH311" s="1">
        <v>159</v>
      </c>
      <c r="CI311" s="1">
        <v>2.25</v>
      </c>
      <c r="CJ311" s="1">
        <v>87</v>
      </c>
      <c r="CK311" s="1">
        <v>1.46</v>
      </c>
      <c r="CL311" s="1">
        <v>182</v>
      </c>
      <c r="CM311" s="1">
        <v>4.33</v>
      </c>
      <c r="CN311" s="1">
        <v>126</v>
      </c>
      <c r="CO311" s="1">
        <v>2.82</v>
      </c>
      <c r="CP311" s="1">
        <v>236</v>
      </c>
      <c r="CQ311" s="1">
        <v>8.15</v>
      </c>
      <c r="CR311" s="1">
        <v>123</v>
      </c>
      <c r="CS311" s="1">
        <v>4.21</v>
      </c>
      <c r="CT311" s="1">
        <v>269</v>
      </c>
      <c r="CU311" s="1">
        <v>11.26</v>
      </c>
      <c r="CV311" s="1">
        <v>126</v>
      </c>
      <c r="CW311" s="1">
        <v>4.35</v>
      </c>
      <c r="CX311" s="1">
        <v>500</v>
      </c>
      <c r="CY311" s="1">
        <v>25.12</v>
      </c>
      <c r="DA311" s="1">
        <v>245</v>
      </c>
      <c r="DB311" s="1">
        <v>10.48</v>
      </c>
    </row>
    <row r="312" s="1" customFormat="1" spans="1:97">
      <c r="A312" s="3"/>
      <c r="D312" s="1">
        <v>1.10044</v>
      </c>
      <c r="F312" s="1">
        <v>1.10044</v>
      </c>
      <c r="L312" s="1">
        <v>1.10044</v>
      </c>
      <c r="N312" s="1">
        <v>1.10044</v>
      </c>
      <c r="O312" s="1">
        <v>12</v>
      </c>
      <c r="P312" s="1">
        <v>0.45</v>
      </c>
      <c r="R312" s="1">
        <f>O321</f>
        <v>242</v>
      </c>
      <c r="S312" s="1">
        <v>8</v>
      </c>
      <c r="T312" s="1">
        <v>0.28</v>
      </c>
      <c r="V312" s="1">
        <f>S321</f>
        <v>104</v>
      </c>
      <c r="W312" s="1">
        <v>28</v>
      </c>
      <c r="X312" s="1">
        <v>21</v>
      </c>
      <c r="Y312" s="1">
        <v>1.10044</v>
      </c>
      <c r="AA312" s="1">
        <v>7</v>
      </c>
      <c r="AB312" s="1">
        <v>11</v>
      </c>
      <c r="AC312" s="1">
        <v>1.10044</v>
      </c>
      <c r="AE312" s="3"/>
      <c r="AG312" s="1">
        <v>1.10044</v>
      </c>
      <c r="AI312" s="1">
        <v>1.10044</v>
      </c>
      <c r="AK312" s="1">
        <v>1.10044</v>
      </c>
      <c r="AM312" s="1">
        <v>1.10044</v>
      </c>
      <c r="AO312" s="1">
        <v>1.10044</v>
      </c>
      <c r="AQ312" s="1">
        <v>1.10044</v>
      </c>
      <c r="BC312" s="3"/>
      <c r="BF312" s="1">
        <v>1.10044</v>
      </c>
      <c r="BH312" s="1">
        <v>1.10044</v>
      </c>
      <c r="BN312" s="1">
        <v>1.10044</v>
      </c>
      <c r="BP312" s="1">
        <v>1.10044</v>
      </c>
      <c r="BQ312" s="1">
        <v>29</v>
      </c>
      <c r="BR312" s="1">
        <v>0.97</v>
      </c>
      <c r="BT312" s="1">
        <f>BQ321</f>
        <v>251</v>
      </c>
      <c r="BU312" s="1">
        <v>8</v>
      </c>
      <c r="BV312" s="1">
        <v>0.27</v>
      </c>
      <c r="BX312" s="1">
        <f>BU321</f>
        <v>144</v>
      </c>
      <c r="BY312" s="1">
        <v>28</v>
      </c>
      <c r="BZ312" s="1">
        <v>27</v>
      </c>
      <c r="CA312" s="1">
        <v>1.10044</v>
      </c>
      <c r="CC312" s="1">
        <v>14</v>
      </c>
      <c r="CD312" s="1">
        <v>12</v>
      </c>
      <c r="CE312" s="1">
        <v>1.10044</v>
      </c>
      <c r="CG312" s="3"/>
      <c r="CI312" s="1">
        <v>1.10044</v>
      </c>
      <c r="CK312" s="1">
        <v>1.10044</v>
      </c>
      <c r="CM312" s="1">
        <v>1.10044</v>
      </c>
      <c r="CO312" s="1">
        <v>1.10044</v>
      </c>
      <c r="CQ312" s="1">
        <v>1.10044</v>
      </c>
      <c r="CS312" s="1">
        <v>1.10044</v>
      </c>
    </row>
    <row r="313" s="1" customFormat="1" spans="1:97">
      <c r="A313" s="3"/>
      <c r="D313" s="1">
        <f>D311-D312</f>
        <v>1.78956</v>
      </c>
      <c r="F313" s="1">
        <f>F311-F312</f>
        <v>0.66956</v>
      </c>
      <c r="H313" s="1">
        <f>H311</f>
        <v>4.46</v>
      </c>
      <c r="J313" s="1">
        <f>J311</f>
        <v>1.71</v>
      </c>
      <c r="L313" s="1">
        <f>L311-L312</f>
        <v>7.78956</v>
      </c>
      <c r="N313" s="1">
        <f>N311-N312</f>
        <v>2.83956</v>
      </c>
      <c r="O313" s="1">
        <v>25</v>
      </c>
      <c r="P313" s="1">
        <v>0.95</v>
      </c>
      <c r="R313" s="1">
        <f>P321</f>
        <v>9.4</v>
      </c>
      <c r="S313" s="1">
        <v>13</v>
      </c>
      <c r="T313" s="1">
        <v>0.51</v>
      </c>
      <c r="V313" s="1">
        <f>T321</f>
        <v>3.39</v>
      </c>
      <c r="W313" s="1">
        <v>29</v>
      </c>
      <c r="X313" s="1">
        <v>19</v>
      </c>
      <c r="Y313" s="1">
        <f>Y311-Y312</f>
        <v>22.63956</v>
      </c>
      <c r="AA313" s="1">
        <v>18</v>
      </c>
      <c r="AB313" s="1">
        <v>7</v>
      </c>
      <c r="AC313" s="1">
        <f>AC311-AC312</f>
        <v>8.27956</v>
      </c>
      <c r="AE313" s="3"/>
      <c r="AG313" s="1">
        <f t="shared" ref="AG313:AK313" si="858">AG311-AG312</f>
        <v>1.52956</v>
      </c>
      <c r="AI313" s="1">
        <f t="shared" si="858"/>
        <v>0.61956</v>
      </c>
      <c r="AK313" s="1">
        <f t="shared" si="858"/>
        <v>4.16956</v>
      </c>
      <c r="AM313" s="1">
        <f t="shared" ref="AM313:AQ313" si="859">AM311-AM312</f>
        <v>1.85956</v>
      </c>
      <c r="AO313" s="1">
        <f t="shared" si="859"/>
        <v>7.80956</v>
      </c>
      <c r="AQ313" s="1">
        <f t="shared" si="859"/>
        <v>2.62956</v>
      </c>
      <c r="BC313" s="3"/>
      <c r="BF313" s="1">
        <f>BF311-BF312</f>
        <v>1.13956</v>
      </c>
      <c r="BH313" s="1">
        <f>BH311-BH312</f>
        <v>0.43956</v>
      </c>
      <c r="BJ313" s="1">
        <f>BJ311</f>
        <v>2.93</v>
      </c>
      <c r="BL313" s="1">
        <f>BL311</f>
        <v>1.27</v>
      </c>
      <c r="BN313" s="1">
        <f>BN311-BN312</f>
        <v>8.92956</v>
      </c>
      <c r="BP313" s="1">
        <f>BP311-BP312</f>
        <v>3.95956</v>
      </c>
      <c r="BQ313" s="1">
        <v>28</v>
      </c>
      <c r="BR313" s="1">
        <v>1.28</v>
      </c>
      <c r="BT313" s="1">
        <f>BR321</f>
        <v>10.54</v>
      </c>
      <c r="BU313" s="1">
        <v>16</v>
      </c>
      <c r="BV313" s="1">
        <v>0.61</v>
      </c>
      <c r="BX313" s="1">
        <f>BV321</f>
        <v>4.99</v>
      </c>
      <c r="BY313" s="1">
        <v>26</v>
      </c>
      <c r="BZ313" s="1">
        <v>24</v>
      </c>
      <c r="CA313" s="1">
        <f>CA311-CA312</f>
        <v>25.88956</v>
      </c>
      <c r="CC313" s="1">
        <v>14</v>
      </c>
      <c r="CD313" s="1">
        <v>13</v>
      </c>
      <c r="CE313" s="1">
        <f>CE311-CE312</f>
        <v>11.06956</v>
      </c>
      <c r="CG313" s="3"/>
      <c r="CI313" s="1">
        <f t="shared" ref="CI313:CM313" si="860">CI311-CI312</f>
        <v>1.14956</v>
      </c>
      <c r="CK313" s="1">
        <f t="shared" si="860"/>
        <v>0.35956</v>
      </c>
      <c r="CM313" s="1">
        <f t="shared" si="860"/>
        <v>3.22956</v>
      </c>
      <c r="CO313" s="1">
        <f t="shared" ref="CO313:CS313" si="861">CO311-CO312</f>
        <v>1.71956</v>
      </c>
      <c r="CQ313" s="1">
        <f t="shared" si="861"/>
        <v>7.04956</v>
      </c>
      <c r="CS313" s="1">
        <f t="shared" si="861"/>
        <v>3.10956</v>
      </c>
    </row>
    <row r="314" s="1" customFormat="1" spans="1:85">
      <c r="A314" s="3"/>
      <c r="O314" s="1">
        <v>24</v>
      </c>
      <c r="P314" s="1">
        <v>0.89</v>
      </c>
      <c r="S314" s="1">
        <v>8</v>
      </c>
      <c r="T314" s="1">
        <v>0.25</v>
      </c>
      <c r="W314" s="1">
        <v>24</v>
      </c>
      <c r="X314" s="1">
        <v>29</v>
      </c>
      <c r="AA314" s="1">
        <v>8</v>
      </c>
      <c r="AB314" s="1">
        <v>9</v>
      </c>
      <c r="AE314" s="3"/>
      <c r="BC314" s="3"/>
      <c r="BQ314" s="1">
        <v>28</v>
      </c>
      <c r="BR314" s="1">
        <v>1.26</v>
      </c>
      <c r="BU314" s="1">
        <v>13</v>
      </c>
      <c r="BV314" s="1">
        <v>0.35</v>
      </c>
      <c r="BY314" s="1">
        <v>22</v>
      </c>
      <c r="BZ314" s="1">
        <v>25</v>
      </c>
      <c r="CC314" s="1">
        <v>13</v>
      </c>
      <c r="CD314" s="1">
        <v>12</v>
      </c>
      <c r="CG314" s="3"/>
    </row>
    <row r="315" s="1" customFormat="1" spans="1:85">
      <c r="A315" s="3"/>
      <c r="O315" s="1">
        <v>18</v>
      </c>
      <c r="P315" s="1">
        <v>0.72</v>
      </c>
      <c r="S315" s="1">
        <v>7</v>
      </c>
      <c r="T315" s="1">
        <v>0.22</v>
      </c>
      <c r="W315" s="1">
        <v>22</v>
      </c>
      <c r="X315" s="1">
        <v>25</v>
      </c>
      <c r="AA315" s="1">
        <v>12</v>
      </c>
      <c r="AB315" s="1">
        <v>16</v>
      </c>
      <c r="AE315" s="3"/>
      <c r="BC315" s="3"/>
      <c r="BQ315" s="1">
        <v>19</v>
      </c>
      <c r="BR315" s="1">
        <v>0.68</v>
      </c>
      <c r="BU315" s="1">
        <v>11</v>
      </c>
      <c r="BV315" s="1">
        <v>0.28</v>
      </c>
      <c r="BY315" s="1">
        <v>23</v>
      </c>
      <c r="BZ315" s="1">
        <v>22</v>
      </c>
      <c r="CC315" s="1">
        <v>13</v>
      </c>
      <c r="CD315" s="1">
        <v>12</v>
      </c>
      <c r="CG315" s="3"/>
    </row>
    <row r="316" s="1" customFormat="1" spans="1:106">
      <c r="A316" s="3"/>
      <c r="O316" s="1">
        <v>31</v>
      </c>
      <c r="P316" s="1">
        <v>1.21</v>
      </c>
      <c r="S316" s="1">
        <v>13</v>
      </c>
      <c r="T316" s="1">
        <v>0.31</v>
      </c>
      <c r="W316" s="1">
        <v>26</v>
      </c>
      <c r="X316" s="1">
        <v>24</v>
      </c>
      <c r="AA316" s="1">
        <v>7</v>
      </c>
      <c r="AB316" s="1">
        <v>8</v>
      </c>
      <c r="AD316" s="1">
        <f>Y318*Z318+AC318*AD318</f>
        <v>1.545956</v>
      </c>
      <c r="AE316" s="3"/>
      <c r="AZ316" s="1">
        <f>AV318*AW318+AY318*AZ318</f>
        <v>1.5225</v>
      </c>
      <c r="BC316" s="3"/>
      <c r="BQ316" s="1">
        <v>24</v>
      </c>
      <c r="BR316" s="1">
        <v>0.91</v>
      </c>
      <c r="BU316" s="1">
        <v>17</v>
      </c>
      <c r="BV316" s="1">
        <v>0.66</v>
      </c>
      <c r="BY316" s="1">
        <v>29</v>
      </c>
      <c r="BZ316" s="1">
        <v>26</v>
      </c>
      <c r="CC316" s="1">
        <v>13</v>
      </c>
      <c r="CD316" s="1">
        <v>16</v>
      </c>
      <c r="CF316" s="1">
        <f>CA318*CB318+CE318*CF318</f>
        <v>1.847956</v>
      </c>
      <c r="CG316" s="3"/>
      <c r="DB316" s="1">
        <f>CX318*CY318+DA318*DB318</f>
        <v>1.78</v>
      </c>
    </row>
    <row r="317" s="1" customFormat="1" spans="1:85">
      <c r="A317" s="3"/>
      <c r="O317" s="1">
        <v>28</v>
      </c>
      <c r="P317" s="1">
        <v>1.01</v>
      </c>
      <c r="S317" s="1">
        <v>10</v>
      </c>
      <c r="T317" s="1">
        <v>0.26</v>
      </c>
      <c r="W317" s="1">
        <v>26</v>
      </c>
      <c r="X317" s="1">
        <v>24</v>
      </c>
      <c r="AA317" s="1">
        <v>18</v>
      </c>
      <c r="AB317" s="1">
        <v>9</v>
      </c>
      <c r="AE317" s="3"/>
      <c r="BC317" s="3"/>
      <c r="BQ317" s="1">
        <v>29</v>
      </c>
      <c r="BR317" s="1">
        <v>1.24</v>
      </c>
      <c r="BU317" s="1">
        <v>23</v>
      </c>
      <c r="BV317" s="1">
        <v>0.82</v>
      </c>
      <c r="BY317" s="1">
        <v>27</v>
      </c>
      <c r="BZ317" s="1">
        <v>35</v>
      </c>
      <c r="CC317" s="1">
        <v>14</v>
      </c>
      <c r="CD317" s="1">
        <v>13</v>
      </c>
      <c r="CG317" s="3"/>
    </row>
    <row r="318" s="1" customFormat="1" spans="1:106">
      <c r="A318" s="3"/>
      <c r="C318" s="1">
        <f t="shared" ref="C318:G318" si="862">C311</f>
        <v>226</v>
      </c>
      <c r="D318" s="1">
        <f t="shared" ref="D318:H318" si="863">D313/C311</f>
        <v>0.00791840707964602</v>
      </c>
      <c r="E318" s="1">
        <f t="shared" si="862"/>
        <v>133</v>
      </c>
      <c r="F318" s="1">
        <f t="shared" si="863"/>
        <v>0.00503428571428571</v>
      </c>
      <c r="G318" s="1">
        <f t="shared" si="862"/>
        <v>258</v>
      </c>
      <c r="H318" s="1">
        <f t="shared" si="863"/>
        <v>0.0172868217054264</v>
      </c>
      <c r="I318" s="1">
        <f t="shared" ref="I318:M318" si="864">I311</f>
        <v>127</v>
      </c>
      <c r="J318" s="1">
        <f t="shared" ref="J318:N318" si="865">J313/I311</f>
        <v>0.0134645669291339</v>
      </c>
      <c r="K318" s="1">
        <f t="shared" si="864"/>
        <v>270</v>
      </c>
      <c r="L318" s="1">
        <f t="shared" si="865"/>
        <v>0.0288502222222222</v>
      </c>
      <c r="M318" s="1">
        <f t="shared" si="864"/>
        <v>114</v>
      </c>
      <c r="N318" s="1">
        <f t="shared" si="865"/>
        <v>0.0249084210526316</v>
      </c>
      <c r="O318" s="1">
        <v>28</v>
      </c>
      <c r="P318" s="1">
        <v>1.09</v>
      </c>
      <c r="Q318" s="1">
        <f>O321</f>
        <v>242</v>
      </c>
      <c r="R318" s="1">
        <f>R313/R312</f>
        <v>0.0388429752066116</v>
      </c>
      <c r="S318" s="1">
        <v>10</v>
      </c>
      <c r="T318" s="1">
        <v>0.36</v>
      </c>
      <c r="U318" s="1">
        <f>S321</f>
        <v>104</v>
      </c>
      <c r="V318" s="1">
        <f>V313/V312</f>
        <v>0.0325961538461538</v>
      </c>
      <c r="W318" s="1">
        <v>24</v>
      </c>
      <c r="X318" s="1">
        <v>23</v>
      </c>
      <c r="Y318" s="1">
        <f>X321/20</f>
        <v>23.85</v>
      </c>
      <c r="Z318" s="1">
        <f>Y313/X321</f>
        <v>0.0474623899371069</v>
      </c>
      <c r="AA318" s="1">
        <v>12</v>
      </c>
      <c r="AB318" s="1">
        <v>9</v>
      </c>
      <c r="AC318" s="1">
        <f>AB321/20</f>
        <v>10.25</v>
      </c>
      <c r="AD318" s="1">
        <f>AC313/AB321</f>
        <v>0.0403880975609756</v>
      </c>
      <c r="AE318" s="3"/>
      <c r="AF318" s="1">
        <f t="shared" ref="AF318:AJ318" si="866">AF311</f>
        <v>198</v>
      </c>
      <c r="AG318" s="1">
        <f t="shared" ref="AG318:AK318" si="867">AG313/AF311</f>
        <v>0.0077250505050505</v>
      </c>
      <c r="AH318" s="1">
        <f t="shared" si="866"/>
        <v>125</v>
      </c>
      <c r="AI318" s="1">
        <f t="shared" si="867"/>
        <v>0.00495648</v>
      </c>
      <c r="AJ318" s="1">
        <f t="shared" si="866"/>
        <v>243</v>
      </c>
      <c r="AK318" s="1">
        <f t="shared" si="867"/>
        <v>0.017158683127572</v>
      </c>
      <c r="AL318" s="1">
        <f t="shared" ref="AL318:AP318" si="868">AL311</f>
        <v>139</v>
      </c>
      <c r="AM318" s="1">
        <f t="shared" ref="AM318:AQ318" si="869">AM313/AL311</f>
        <v>0.0133781294964029</v>
      </c>
      <c r="AN318" s="1">
        <f t="shared" si="868"/>
        <v>272</v>
      </c>
      <c r="AO318" s="1">
        <f t="shared" si="869"/>
        <v>0.0287116176470588</v>
      </c>
      <c r="AP318" s="1">
        <f t="shared" si="868"/>
        <v>106</v>
      </c>
      <c r="AQ318" s="1">
        <f t="shared" si="869"/>
        <v>0.0248071698113208</v>
      </c>
      <c r="AR318" s="1">
        <f>AR311</f>
        <v>219</v>
      </c>
      <c r="AS318" s="1">
        <f t="shared" ref="AS318:AW318" si="870">AS311/AR311</f>
        <v>0.0387214611872146</v>
      </c>
      <c r="AT318" s="1">
        <f>AT311</f>
        <v>87</v>
      </c>
      <c r="AU318" s="1">
        <f t="shared" si="870"/>
        <v>0.0325287356321839</v>
      </c>
      <c r="AV318" s="1">
        <f>AV311/20</f>
        <v>23.95</v>
      </c>
      <c r="AW318" s="1">
        <f t="shared" si="870"/>
        <v>0.047348643006263</v>
      </c>
      <c r="AY318" s="1">
        <f>AY311/20</f>
        <v>9.65</v>
      </c>
      <c r="AZ318" s="1">
        <f>AZ311/AY311</f>
        <v>0.040259067357513</v>
      </c>
      <c r="BC318" s="3"/>
      <c r="BE318" s="1">
        <f t="shared" ref="BE318:BI318" si="871">BE311</f>
        <v>155</v>
      </c>
      <c r="BF318" s="1">
        <f t="shared" ref="BF318:BJ318" si="872">BF313/BE311</f>
        <v>0.007352</v>
      </c>
      <c r="BG318" s="1">
        <f t="shared" si="871"/>
        <v>102</v>
      </c>
      <c r="BH318" s="1">
        <f t="shared" si="872"/>
        <v>0.00430941176470588</v>
      </c>
      <c r="BI318" s="1">
        <f t="shared" si="871"/>
        <v>164</v>
      </c>
      <c r="BJ318" s="1">
        <f t="shared" si="872"/>
        <v>0.0178658536585366</v>
      </c>
      <c r="BK318" s="1">
        <f t="shared" ref="BK318:BO318" si="873">BK311</f>
        <v>92</v>
      </c>
      <c r="BL318" s="1">
        <f t="shared" ref="BL318:BP318" si="874">BL313/BK311</f>
        <v>0.013804347826087</v>
      </c>
      <c r="BM318" s="1">
        <f t="shared" si="873"/>
        <v>296</v>
      </c>
      <c r="BN318" s="1">
        <f t="shared" si="874"/>
        <v>0.0301674324324324</v>
      </c>
      <c r="BO318" s="1">
        <f t="shared" si="873"/>
        <v>156</v>
      </c>
      <c r="BP318" s="1">
        <f t="shared" si="874"/>
        <v>0.0253817948717949</v>
      </c>
      <c r="BQ318" s="1">
        <v>24</v>
      </c>
      <c r="BR318" s="1">
        <v>1.05</v>
      </c>
      <c r="BS318" s="1">
        <f>BQ321</f>
        <v>251</v>
      </c>
      <c r="BT318" s="1">
        <f>BT313/BT312</f>
        <v>0.04199203187251</v>
      </c>
      <c r="BU318" s="1">
        <v>17</v>
      </c>
      <c r="BV318" s="1">
        <v>0.66</v>
      </c>
      <c r="BW318" s="1">
        <f>BU321</f>
        <v>144</v>
      </c>
      <c r="BX318" s="1">
        <f>BX313/BX312</f>
        <v>0.0346527777777778</v>
      </c>
      <c r="BY318" s="1">
        <v>24</v>
      </c>
      <c r="BZ318" s="1">
        <v>24</v>
      </c>
      <c r="CA318" s="1">
        <f>BZ321/20</f>
        <v>25.7</v>
      </c>
      <c r="CB318" s="1">
        <f>CA313/BZ321</f>
        <v>0.0503687937743191</v>
      </c>
      <c r="CC318" s="1">
        <v>12</v>
      </c>
      <c r="CD318" s="1">
        <v>14</v>
      </c>
      <c r="CE318" s="1">
        <f>CD321/20</f>
        <v>12.9</v>
      </c>
      <c r="CF318" s="1">
        <f>CE313/CD321</f>
        <v>0.0429052713178295</v>
      </c>
      <c r="CG318" s="3"/>
      <c r="CH318" s="1">
        <f t="shared" ref="CH318:CL318" si="875">CH311</f>
        <v>159</v>
      </c>
      <c r="CI318" s="1">
        <f t="shared" ref="CI318:CM318" si="876">CI313/CH311</f>
        <v>0.00722993710691824</v>
      </c>
      <c r="CJ318" s="1">
        <f t="shared" si="875"/>
        <v>87</v>
      </c>
      <c r="CK318" s="1">
        <f t="shared" si="876"/>
        <v>0.00413287356321839</v>
      </c>
      <c r="CL318" s="1">
        <f t="shared" si="875"/>
        <v>182</v>
      </c>
      <c r="CM318" s="1">
        <f t="shared" si="876"/>
        <v>0.0177448351648352</v>
      </c>
      <c r="CN318" s="1">
        <f t="shared" ref="CN318:CR318" si="877">CN311</f>
        <v>126</v>
      </c>
      <c r="CO318" s="1">
        <f t="shared" ref="CO318:CS318" si="878">CO313/CN311</f>
        <v>0.0136473015873016</v>
      </c>
      <c r="CP318" s="1">
        <f t="shared" si="877"/>
        <v>236</v>
      </c>
      <c r="CQ318" s="1">
        <f t="shared" si="878"/>
        <v>0.0298710169491525</v>
      </c>
      <c r="CR318" s="1">
        <f t="shared" si="877"/>
        <v>123</v>
      </c>
      <c r="CS318" s="1">
        <f t="shared" si="878"/>
        <v>0.0252809756097561</v>
      </c>
      <c r="CT318" s="1">
        <f>CT311</f>
        <v>269</v>
      </c>
      <c r="CU318" s="1">
        <f t="shared" ref="CU318:CY318" si="879">CU311/CT311</f>
        <v>0.0418587360594796</v>
      </c>
      <c r="CV318" s="1">
        <f>CV311</f>
        <v>126</v>
      </c>
      <c r="CW318" s="1">
        <f t="shared" si="879"/>
        <v>0.0345238095238095</v>
      </c>
      <c r="CX318" s="1">
        <f>CX311/20</f>
        <v>25</v>
      </c>
      <c r="CY318" s="1">
        <f t="shared" si="879"/>
        <v>0.05024</v>
      </c>
      <c r="DA318" s="1">
        <f>DA311/20</f>
        <v>12.25</v>
      </c>
      <c r="DB318" s="1">
        <f>DB311/DA311</f>
        <v>0.0427755102040816</v>
      </c>
    </row>
    <row r="319" s="1" customFormat="1" spans="1:106">
      <c r="A319" s="3"/>
      <c r="O319" s="1">
        <v>26</v>
      </c>
      <c r="P319" s="1">
        <v>1.09</v>
      </c>
      <c r="S319" s="1">
        <v>13</v>
      </c>
      <c r="T319" s="1">
        <v>0.44</v>
      </c>
      <c r="W319" s="1">
        <v>27</v>
      </c>
      <c r="X319" s="1">
        <v>20</v>
      </c>
      <c r="AA319" s="1">
        <v>12</v>
      </c>
      <c r="AB319" s="1">
        <v>15</v>
      </c>
      <c r="AE319" s="3"/>
      <c r="BC319" s="3"/>
      <c r="BF319" s="1">
        <f>BF318-0</f>
        <v>0.007352</v>
      </c>
      <c r="BH319" s="1">
        <f>BH318-0</f>
        <v>0.00430941176470588</v>
      </c>
      <c r="BJ319" s="1">
        <f t="shared" ref="BJ319:BN319" si="880">BJ318-BF318</f>
        <v>0.0105138536585366</v>
      </c>
      <c r="BL319" s="1">
        <f t="shared" si="880"/>
        <v>0.00949493606138108</v>
      </c>
      <c r="BN319" s="1">
        <f t="shared" si="880"/>
        <v>0.0123015787738958</v>
      </c>
      <c r="BP319" s="1">
        <f>BP318-BL318</f>
        <v>0.0115774470457079</v>
      </c>
      <c r="BQ319" s="1">
        <v>32</v>
      </c>
      <c r="BR319" s="1">
        <v>1.39</v>
      </c>
      <c r="BT319" s="1">
        <f>BT318-BN318</f>
        <v>0.0118245994400775</v>
      </c>
      <c r="BU319" s="1">
        <v>21</v>
      </c>
      <c r="BV319" s="1">
        <v>0.65</v>
      </c>
      <c r="BX319" s="1">
        <f>BX318-BP318</f>
        <v>0.0092709829059829</v>
      </c>
      <c r="BY319" s="1">
        <v>25</v>
      </c>
      <c r="BZ319" s="1">
        <v>26</v>
      </c>
      <c r="CB319" s="1">
        <f>CB318-BT318</f>
        <v>0.0083767619018091</v>
      </c>
      <c r="CC319" s="1">
        <v>12</v>
      </c>
      <c r="CD319" s="1">
        <v>13</v>
      </c>
      <c r="CF319" s="1">
        <f>CF318-BX318</f>
        <v>0.00825249354005168</v>
      </c>
      <c r="CG319" s="3"/>
      <c r="CI319" s="1">
        <f>CI318-0</f>
        <v>0.00722993710691824</v>
      </c>
      <c r="CK319" s="1">
        <f>CK318-0</f>
        <v>0.00413287356321839</v>
      </c>
      <c r="CM319" s="1">
        <f t="shared" ref="CM319:CQ319" si="881">CM318-CI318</f>
        <v>0.0105148980579169</v>
      </c>
      <c r="CO319" s="1">
        <f t="shared" si="881"/>
        <v>0.0095144280240832</v>
      </c>
      <c r="CQ319" s="1">
        <f t="shared" si="881"/>
        <v>0.0121261817843174</v>
      </c>
      <c r="CS319" s="1">
        <f t="shared" ref="CS319:CW319" si="882">CS318-CO318</f>
        <v>0.0116336740224545</v>
      </c>
      <c r="CU319" s="1">
        <f t="shared" si="882"/>
        <v>0.011987719110327</v>
      </c>
      <c r="CW319" s="1">
        <f t="shared" si="882"/>
        <v>0.00924283391405342</v>
      </c>
      <c r="CY319" s="1">
        <f>CY318-CU318</f>
        <v>0.00838126394052045</v>
      </c>
      <c r="DB319" s="1">
        <f>DB318-CW318</f>
        <v>0.00825170068027212</v>
      </c>
    </row>
    <row r="320" s="1" customFormat="1" spans="1:85">
      <c r="A320" s="3"/>
      <c r="O320" s="1">
        <v>25</v>
      </c>
      <c r="P320" s="1">
        <v>1.01</v>
      </c>
      <c r="S320" s="1">
        <v>9</v>
      </c>
      <c r="T320" s="1">
        <v>0.34</v>
      </c>
      <c r="W320" s="1">
        <v>25</v>
      </c>
      <c r="X320" s="1">
        <v>17</v>
      </c>
      <c r="AA320" s="1">
        <v>7</v>
      </c>
      <c r="AB320" s="1">
        <v>6</v>
      </c>
      <c r="AE320" s="3"/>
      <c r="BC320" s="3"/>
      <c r="BQ320" s="1">
        <v>11</v>
      </c>
      <c r="BR320" s="1">
        <v>0.61</v>
      </c>
      <c r="BU320" s="1">
        <v>2</v>
      </c>
      <c r="BV320" s="1">
        <v>0.06</v>
      </c>
      <c r="BY320" s="1">
        <v>23</v>
      </c>
      <c r="BZ320" s="1">
        <v>29</v>
      </c>
      <c r="CC320" s="1">
        <v>12</v>
      </c>
      <c r="CD320" s="1">
        <v>10</v>
      </c>
      <c r="CG320" s="3"/>
    </row>
    <row r="321" s="1" customFormat="1" spans="1:82">
      <c r="A321" s="4" t="s">
        <v>11</v>
      </c>
      <c r="O321" s="1">
        <f t="shared" ref="O321:T321" si="883">SUM(O311:O320)</f>
        <v>242</v>
      </c>
      <c r="P321" s="1">
        <f t="shared" si="883"/>
        <v>9.4</v>
      </c>
      <c r="S321" s="1">
        <f t="shared" si="883"/>
        <v>104</v>
      </c>
      <c r="T321" s="1">
        <f t="shared" si="883"/>
        <v>3.39</v>
      </c>
      <c r="X321" s="1">
        <f>SUM(W311:X320)</f>
        <v>477</v>
      </c>
      <c r="AB321" s="1">
        <f>SUM(AA311:AB320)</f>
        <v>205</v>
      </c>
      <c r="BC321" s="4" t="s">
        <v>11</v>
      </c>
      <c r="BQ321" s="1">
        <f t="shared" ref="BQ321:BV321" si="884">SUM(BQ311:BQ320)</f>
        <v>251</v>
      </c>
      <c r="BR321" s="1">
        <f t="shared" si="884"/>
        <v>10.54</v>
      </c>
      <c r="BU321" s="1">
        <f t="shared" si="884"/>
        <v>144</v>
      </c>
      <c r="BV321" s="1">
        <f t="shared" si="884"/>
        <v>4.99</v>
      </c>
      <c r="BZ321" s="1">
        <f>SUM(BY311:BZ320)</f>
        <v>514</v>
      </c>
      <c r="CD321" s="1">
        <f>SUM(CC311:CD320)</f>
        <v>258</v>
      </c>
    </row>
    <row r="322" s="1" customFormat="1" spans="1:106">
      <c r="A322" s="3" t="s">
        <v>63</v>
      </c>
      <c r="B322" s="1">
        <v>68</v>
      </c>
      <c r="C322" s="1">
        <v>220</v>
      </c>
      <c r="D322" s="1">
        <v>2.85</v>
      </c>
      <c r="E322" s="1">
        <v>117</v>
      </c>
      <c r="F322" s="1">
        <v>1.68</v>
      </c>
      <c r="G322" s="1">
        <v>233</v>
      </c>
      <c r="H322" s="1">
        <v>4.02</v>
      </c>
      <c r="I322" s="1">
        <v>111</v>
      </c>
      <c r="J322" s="1">
        <v>1.49</v>
      </c>
      <c r="K322" s="1">
        <v>202</v>
      </c>
      <c r="L322" s="1">
        <v>6.91</v>
      </c>
      <c r="M322" s="1">
        <v>70</v>
      </c>
      <c r="N322" s="1">
        <v>2.84</v>
      </c>
      <c r="O322" s="1">
        <v>27</v>
      </c>
      <c r="P322" s="1">
        <v>0.97</v>
      </c>
      <c r="S322" s="1">
        <v>11</v>
      </c>
      <c r="T322" s="1">
        <v>0.37</v>
      </c>
      <c r="W322" s="1">
        <v>22</v>
      </c>
      <c r="X322" s="1">
        <v>29</v>
      </c>
      <c r="Y322" s="1">
        <v>23.91</v>
      </c>
      <c r="AA322" s="1">
        <v>18</v>
      </c>
      <c r="AB322" s="1">
        <v>6</v>
      </c>
      <c r="AC322" s="1">
        <v>9.33</v>
      </c>
      <c r="AE322" s="3"/>
      <c r="AF322" s="1">
        <v>195</v>
      </c>
      <c r="AG322" s="1">
        <v>2.6</v>
      </c>
      <c r="AH322" s="1">
        <v>116</v>
      </c>
      <c r="AI322" s="1">
        <v>1.66</v>
      </c>
      <c r="AJ322" s="1">
        <v>241</v>
      </c>
      <c r="AK322" s="1">
        <v>5.23</v>
      </c>
      <c r="AL322" s="1">
        <v>99</v>
      </c>
      <c r="AM322" s="1">
        <v>2.42</v>
      </c>
      <c r="AN322" s="1">
        <v>212</v>
      </c>
      <c r="AO322" s="1">
        <v>7.17</v>
      </c>
      <c r="AP322" s="1">
        <v>89</v>
      </c>
      <c r="AQ322" s="1">
        <v>3.31</v>
      </c>
      <c r="AR322" s="1">
        <v>256</v>
      </c>
      <c r="AS322" s="1">
        <v>9.8</v>
      </c>
      <c r="AT322" s="1">
        <v>80</v>
      </c>
      <c r="AU322" s="1">
        <v>2.61</v>
      </c>
      <c r="AV322" s="1">
        <v>477</v>
      </c>
      <c r="AW322" s="1">
        <v>22.51</v>
      </c>
      <c r="AY322" s="1">
        <v>191</v>
      </c>
      <c r="AZ322" s="1">
        <v>7.72</v>
      </c>
      <c r="BC322" s="3" t="s">
        <v>63</v>
      </c>
      <c r="BD322" s="1">
        <v>137</v>
      </c>
      <c r="BE322" s="1">
        <v>187</v>
      </c>
      <c r="BF322" s="1">
        <v>2.46</v>
      </c>
      <c r="BG322" s="1">
        <v>119</v>
      </c>
      <c r="BH322" s="1">
        <v>1.63</v>
      </c>
      <c r="BI322" s="1">
        <v>214</v>
      </c>
      <c r="BJ322" s="1">
        <v>3.84</v>
      </c>
      <c r="BK322" s="1">
        <v>123</v>
      </c>
      <c r="BL322" s="1">
        <v>1.7</v>
      </c>
      <c r="BM322" s="1">
        <v>243</v>
      </c>
      <c r="BN322" s="1">
        <v>8.51</v>
      </c>
      <c r="BO322" s="1">
        <v>121</v>
      </c>
      <c r="BP322" s="1">
        <v>4.17</v>
      </c>
      <c r="BQ322" s="1">
        <v>29</v>
      </c>
      <c r="BR322" s="1">
        <v>1.19</v>
      </c>
      <c r="BU322" s="1">
        <v>17</v>
      </c>
      <c r="BV322" s="1">
        <v>0.56</v>
      </c>
      <c r="BY322" s="1">
        <v>28</v>
      </c>
      <c r="BZ322" s="1">
        <v>27</v>
      </c>
      <c r="CA322" s="1">
        <v>27.28</v>
      </c>
      <c r="CC322" s="1">
        <v>16</v>
      </c>
      <c r="CD322" s="1">
        <v>13</v>
      </c>
      <c r="CE322" s="1">
        <v>12.48</v>
      </c>
      <c r="CG322" s="3"/>
      <c r="CH322" s="1">
        <v>168</v>
      </c>
      <c r="CI322" s="1">
        <v>2.31</v>
      </c>
      <c r="CJ322" s="1">
        <v>108</v>
      </c>
      <c r="CK322" s="1">
        <v>1.57</v>
      </c>
      <c r="CL322" s="1">
        <v>209</v>
      </c>
      <c r="CM322" s="1">
        <v>4.83</v>
      </c>
      <c r="CN322" s="1">
        <v>118</v>
      </c>
      <c r="CO322" s="1">
        <v>2.72</v>
      </c>
      <c r="CP322" s="1">
        <v>241</v>
      </c>
      <c r="CQ322" s="1">
        <v>8.47</v>
      </c>
      <c r="CR322" s="1">
        <v>118</v>
      </c>
      <c r="CS322" s="1">
        <v>4.08</v>
      </c>
      <c r="CT322" s="1">
        <v>253</v>
      </c>
      <c r="CU322" s="1">
        <v>10.64</v>
      </c>
      <c r="CV322" s="1">
        <v>109</v>
      </c>
      <c r="CW322" s="1">
        <v>3.75</v>
      </c>
      <c r="CX322" s="1">
        <v>505</v>
      </c>
      <c r="CY322" s="1">
        <v>25.41</v>
      </c>
      <c r="DA322" s="1">
        <v>252</v>
      </c>
      <c r="DB322" s="1">
        <v>10.71</v>
      </c>
    </row>
    <row r="323" s="1" customFormat="1" spans="1:97">
      <c r="A323" s="3"/>
      <c r="D323" s="1">
        <v>1.10044</v>
      </c>
      <c r="F323" s="1">
        <v>1.10044</v>
      </c>
      <c r="L323" s="1">
        <v>1.10044</v>
      </c>
      <c r="N323" s="1">
        <v>1.10044</v>
      </c>
      <c r="O323" s="1">
        <v>20</v>
      </c>
      <c r="P323" s="1">
        <v>0.79</v>
      </c>
      <c r="R323" s="1">
        <f>O332</f>
        <v>238</v>
      </c>
      <c r="S323" s="1">
        <v>8</v>
      </c>
      <c r="T323" s="1">
        <v>0.24</v>
      </c>
      <c r="V323" s="1">
        <f>S332</f>
        <v>85</v>
      </c>
      <c r="W323" s="1">
        <v>23</v>
      </c>
      <c r="X323" s="1">
        <v>23</v>
      </c>
      <c r="Y323" s="1">
        <v>1.10044</v>
      </c>
      <c r="AA323" s="1">
        <v>6</v>
      </c>
      <c r="AB323" s="1">
        <v>8</v>
      </c>
      <c r="AC323" s="1">
        <v>1.10044</v>
      </c>
      <c r="AE323" s="3"/>
      <c r="AG323" s="1">
        <v>1.10044</v>
      </c>
      <c r="AI323" s="1">
        <v>1.10044</v>
      </c>
      <c r="AK323" s="1">
        <v>1.10044</v>
      </c>
      <c r="AM323" s="1">
        <v>1.10044</v>
      </c>
      <c r="AO323" s="1">
        <v>1.10044</v>
      </c>
      <c r="AQ323" s="1">
        <v>1.10044</v>
      </c>
      <c r="BC323" s="3"/>
      <c r="BF323" s="1">
        <v>1.10044</v>
      </c>
      <c r="BH323" s="1">
        <v>1.10044</v>
      </c>
      <c r="BN323" s="1">
        <v>1.10044</v>
      </c>
      <c r="BP323" s="1">
        <v>1.10044</v>
      </c>
      <c r="BQ323" s="1">
        <v>23</v>
      </c>
      <c r="BR323" s="1">
        <v>0.93</v>
      </c>
      <c r="BT323" s="1">
        <f>BQ332</f>
        <v>263</v>
      </c>
      <c r="BU323" s="1">
        <v>8</v>
      </c>
      <c r="BV323" s="1">
        <v>0.25</v>
      </c>
      <c r="BX323" s="1">
        <f>BU332</f>
        <v>114</v>
      </c>
      <c r="BY323" s="1">
        <v>29</v>
      </c>
      <c r="BZ323" s="1">
        <v>27</v>
      </c>
      <c r="CA323" s="1">
        <v>1.10044</v>
      </c>
      <c r="CC323" s="1">
        <v>15</v>
      </c>
      <c r="CD323" s="1">
        <v>16</v>
      </c>
      <c r="CE323" s="1">
        <v>1.10044</v>
      </c>
      <c r="CG323" s="3"/>
      <c r="CI323" s="1">
        <v>1.10044</v>
      </c>
      <c r="CK323" s="1">
        <v>1.10044</v>
      </c>
      <c r="CM323" s="1">
        <v>1.10044</v>
      </c>
      <c r="CO323" s="1">
        <v>1.10044</v>
      </c>
      <c r="CQ323" s="1">
        <v>1.10044</v>
      </c>
      <c r="CS323" s="1">
        <v>1.10044</v>
      </c>
    </row>
    <row r="324" s="1" customFormat="1" spans="1:97">
      <c r="A324" s="3"/>
      <c r="D324" s="1">
        <f>D322-D323</f>
        <v>1.74956</v>
      </c>
      <c r="F324" s="1">
        <f>F322-F323</f>
        <v>0.57956</v>
      </c>
      <c r="H324" s="1">
        <f>H322</f>
        <v>4.02</v>
      </c>
      <c r="J324" s="1">
        <f>J322</f>
        <v>1.49</v>
      </c>
      <c r="L324" s="1">
        <f>L322-L323</f>
        <v>5.80956</v>
      </c>
      <c r="N324" s="1">
        <f>N322-N323</f>
        <v>1.73956</v>
      </c>
      <c r="O324" s="1">
        <v>26</v>
      </c>
      <c r="P324" s="1">
        <v>1.08</v>
      </c>
      <c r="R324" s="1">
        <f>P332</f>
        <v>9.14</v>
      </c>
      <c r="S324" s="1">
        <v>12</v>
      </c>
      <c r="T324" s="1">
        <v>0.39</v>
      </c>
      <c r="V324" s="1">
        <f>T332</f>
        <v>2.77</v>
      </c>
      <c r="W324" s="1">
        <v>19</v>
      </c>
      <c r="X324" s="1">
        <v>26</v>
      </c>
      <c r="Y324" s="1">
        <f>Y322-Y323</f>
        <v>22.80956</v>
      </c>
      <c r="AA324" s="1">
        <v>13</v>
      </c>
      <c r="AB324" s="1">
        <v>7</v>
      </c>
      <c r="AC324" s="1">
        <f>AC322-AC323</f>
        <v>8.22956</v>
      </c>
      <c r="AE324" s="3"/>
      <c r="AG324" s="1">
        <f t="shared" ref="AG324:AK324" si="885">AG322-AG323</f>
        <v>1.49956</v>
      </c>
      <c r="AI324" s="1">
        <f t="shared" si="885"/>
        <v>0.55956</v>
      </c>
      <c r="AK324" s="1">
        <f t="shared" si="885"/>
        <v>4.12956</v>
      </c>
      <c r="AM324" s="1">
        <f t="shared" ref="AM324:AQ324" si="886">AM322-AM323</f>
        <v>1.31956</v>
      </c>
      <c r="AO324" s="1">
        <f t="shared" si="886"/>
        <v>6.06956</v>
      </c>
      <c r="AQ324" s="1">
        <f t="shared" si="886"/>
        <v>2.20956</v>
      </c>
      <c r="BC324" s="3"/>
      <c r="BF324" s="1">
        <f>BF322-BF323</f>
        <v>1.35956</v>
      </c>
      <c r="BH324" s="1">
        <f>BH322-BH323</f>
        <v>0.52956</v>
      </c>
      <c r="BJ324" s="1">
        <f>BJ322</f>
        <v>3.84</v>
      </c>
      <c r="BL324" s="1">
        <f>BL322</f>
        <v>1.7</v>
      </c>
      <c r="BN324" s="1">
        <f>BN322-BN323</f>
        <v>7.40956</v>
      </c>
      <c r="BP324" s="1">
        <f>BP322-BP323</f>
        <v>3.06956</v>
      </c>
      <c r="BQ324" s="1">
        <v>32</v>
      </c>
      <c r="BR324" s="1">
        <v>1.3</v>
      </c>
      <c r="BT324" s="1">
        <f>BR332</f>
        <v>11.09</v>
      </c>
      <c r="BU324" s="1">
        <v>22</v>
      </c>
      <c r="BV324" s="1">
        <v>0.74</v>
      </c>
      <c r="BX324" s="1">
        <f>BV332</f>
        <v>3.93</v>
      </c>
      <c r="BY324" s="1">
        <v>31</v>
      </c>
      <c r="BZ324" s="1">
        <v>31</v>
      </c>
      <c r="CA324" s="1">
        <f>CA322-CA323</f>
        <v>26.17956</v>
      </c>
      <c r="CC324" s="1">
        <v>13</v>
      </c>
      <c r="CD324" s="1">
        <v>13</v>
      </c>
      <c r="CE324" s="1">
        <f>CE322-CE323</f>
        <v>11.37956</v>
      </c>
      <c r="CG324" s="3"/>
      <c r="CI324" s="1">
        <f t="shared" ref="CI324:CM324" si="887">CI322-CI323</f>
        <v>1.20956</v>
      </c>
      <c r="CK324" s="1">
        <f t="shared" si="887"/>
        <v>0.46956</v>
      </c>
      <c r="CM324" s="1">
        <f t="shared" si="887"/>
        <v>3.72956</v>
      </c>
      <c r="CO324" s="1">
        <f t="shared" ref="CO324:CS324" si="888">CO322-CO323</f>
        <v>1.61956</v>
      </c>
      <c r="CQ324" s="1">
        <f t="shared" si="888"/>
        <v>7.36956</v>
      </c>
      <c r="CS324" s="1">
        <f t="shared" si="888"/>
        <v>2.97956</v>
      </c>
    </row>
    <row r="325" s="1" customFormat="1" spans="1:85">
      <c r="A325" s="3"/>
      <c r="O325" s="1">
        <v>23</v>
      </c>
      <c r="P325" s="1">
        <v>0.83</v>
      </c>
      <c r="S325" s="1">
        <v>8</v>
      </c>
      <c r="T325" s="1">
        <v>0.21</v>
      </c>
      <c r="W325" s="1">
        <v>22</v>
      </c>
      <c r="X325" s="1">
        <v>24</v>
      </c>
      <c r="AA325" s="1">
        <v>8</v>
      </c>
      <c r="AB325" s="1">
        <v>6</v>
      </c>
      <c r="AE325" s="3"/>
      <c r="BC325" s="3"/>
      <c r="BQ325" s="1">
        <v>28</v>
      </c>
      <c r="BR325" s="1">
        <v>1.24</v>
      </c>
      <c r="BU325" s="1">
        <v>15</v>
      </c>
      <c r="BV325" s="1">
        <v>0.51</v>
      </c>
      <c r="BY325" s="1">
        <v>22</v>
      </c>
      <c r="BZ325" s="1">
        <v>23</v>
      </c>
      <c r="CC325" s="1">
        <v>12</v>
      </c>
      <c r="CD325" s="1">
        <v>12</v>
      </c>
      <c r="CG325" s="3"/>
    </row>
    <row r="326" s="1" customFormat="1" spans="1:85">
      <c r="A326" s="3"/>
      <c r="O326" s="1">
        <v>21</v>
      </c>
      <c r="P326" s="1">
        <v>0.75</v>
      </c>
      <c r="S326" s="1">
        <v>5</v>
      </c>
      <c r="T326" s="1">
        <v>0.16</v>
      </c>
      <c r="W326" s="1">
        <v>19</v>
      </c>
      <c r="X326" s="1">
        <v>23</v>
      </c>
      <c r="AA326" s="1">
        <v>6</v>
      </c>
      <c r="AB326" s="1">
        <v>7</v>
      </c>
      <c r="AE326" s="3"/>
      <c r="BC326" s="3"/>
      <c r="BQ326" s="1">
        <v>28</v>
      </c>
      <c r="BR326" s="1">
        <v>1.23</v>
      </c>
      <c r="BU326" s="1">
        <v>11</v>
      </c>
      <c r="BV326" s="1">
        <v>0.41</v>
      </c>
      <c r="BY326" s="1">
        <v>24</v>
      </c>
      <c r="BZ326" s="1">
        <v>22</v>
      </c>
      <c r="CC326" s="1">
        <v>12</v>
      </c>
      <c r="CD326" s="1">
        <v>14</v>
      </c>
      <c r="CG326" s="3"/>
    </row>
    <row r="327" s="1" customFormat="1" spans="1:106">
      <c r="A327" s="3"/>
      <c r="O327" s="1">
        <v>23</v>
      </c>
      <c r="P327" s="1">
        <v>0.91</v>
      </c>
      <c r="S327" s="1">
        <v>6</v>
      </c>
      <c r="T327" s="1">
        <v>0.22</v>
      </c>
      <c r="W327" s="1">
        <v>28</v>
      </c>
      <c r="X327" s="1">
        <v>27</v>
      </c>
      <c r="AA327" s="1">
        <v>17</v>
      </c>
      <c r="AB327" s="1">
        <v>10</v>
      </c>
      <c r="AD327" s="1">
        <f>Y329*Z329+AC329*AD329</f>
        <v>1.551956</v>
      </c>
      <c r="AE327" s="3"/>
      <c r="AZ327" s="1">
        <f>AV329*AW329+AY329*AZ329</f>
        <v>1.5115</v>
      </c>
      <c r="BC327" s="3"/>
      <c r="BQ327" s="1">
        <v>26</v>
      </c>
      <c r="BR327" s="1">
        <v>1.21</v>
      </c>
      <c r="BU327" s="1">
        <v>7</v>
      </c>
      <c r="BV327" s="1">
        <v>0.24</v>
      </c>
      <c r="BY327" s="1">
        <v>29</v>
      </c>
      <c r="BZ327" s="1">
        <v>25</v>
      </c>
      <c r="CC327" s="1">
        <v>12</v>
      </c>
      <c r="CD327" s="1">
        <v>13</v>
      </c>
      <c r="CF327" s="1">
        <f>CA329*CB329+CE329*CF329</f>
        <v>1.877956</v>
      </c>
      <c r="CG327" s="3"/>
      <c r="DB327" s="1">
        <f>CX329*CY329+DA329*DB329</f>
        <v>1.806</v>
      </c>
    </row>
    <row r="328" s="1" customFormat="1" spans="1:85">
      <c r="A328" s="3"/>
      <c r="O328" s="1">
        <v>24</v>
      </c>
      <c r="P328" s="1">
        <v>0.93</v>
      </c>
      <c r="S328" s="1">
        <v>16</v>
      </c>
      <c r="T328" s="1">
        <v>0.57</v>
      </c>
      <c r="W328" s="1">
        <v>24</v>
      </c>
      <c r="X328" s="1">
        <v>29</v>
      </c>
      <c r="AA328" s="1">
        <v>10</v>
      </c>
      <c r="AB328" s="1">
        <v>14</v>
      </c>
      <c r="AE328" s="3"/>
      <c r="BC328" s="3"/>
      <c r="BQ328" s="1">
        <v>19</v>
      </c>
      <c r="BR328" s="1">
        <v>0.84</v>
      </c>
      <c r="BU328" s="1">
        <v>6</v>
      </c>
      <c r="BV328" s="1">
        <v>0.22</v>
      </c>
      <c r="BY328" s="1">
        <v>24</v>
      </c>
      <c r="BZ328" s="1">
        <v>27</v>
      </c>
      <c r="CC328" s="1">
        <v>13</v>
      </c>
      <c r="CD328" s="1">
        <v>14</v>
      </c>
      <c r="CG328" s="3"/>
    </row>
    <row r="329" s="1" customFormat="1" spans="1:106">
      <c r="A329" s="3"/>
      <c r="C329" s="1">
        <f t="shared" ref="C329:G329" si="889">C322</f>
        <v>220</v>
      </c>
      <c r="D329" s="1">
        <f t="shared" ref="D329:H329" si="890">D324/C322</f>
        <v>0.00795254545454546</v>
      </c>
      <c r="E329" s="1">
        <f t="shared" si="889"/>
        <v>117</v>
      </c>
      <c r="F329" s="1">
        <f t="shared" si="890"/>
        <v>0.00495350427350427</v>
      </c>
      <c r="G329" s="1">
        <f t="shared" si="889"/>
        <v>233</v>
      </c>
      <c r="H329" s="1">
        <f t="shared" si="890"/>
        <v>0.0172532188841202</v>
      </c>
      <c r="I329" s="1">
        <f t="shared" ref="I329:M329" si="891">I322</f>
        <v>111</v>
      </c>
      <c r="J329" s="1">
        <f t="shared" ref="J329:N329" si="892">J324/I322</f>
        <v>0.0134234234234234</v>
      </c>
      <c r="K329" s="1">
        <f t="shared" si="891"/>
        <v>202</v>
      </c>
      <c r="L329" s="1">
        <f t="shared" si="892"/>
        <v>0.028760198019802</v>
      </c>
      <c r="M329" s="1">
        <f t="shared" si="891"/>
        <v>70</v>
      </c>
      <c r="N329" s="1">
        <f t="shared" si="892"/>
        <v>0.0248508571428571</v>
      </c>
      <c r="O329" s="1">
        <v>21</v>
      </c>
      <c r="P329" s="1">
        <v>0.77</v>
      </c>
      <c r="Q329" s="1">
        <f>O332</f>
        <v>238</v>
      </c>
      <c r="R329" s="1">
        <f>R324/R323</f>
        <v>0.0384033613445378</v>
      </c>
      <c r="S329" s="1">
        <v>6</v>
      </c>
      <c r="T329" s="1">
        <v>0.17</v>
      </c>
      <c r="U329" s="1">
        <f>S332</f>
        <v>85</v>
      </c>
      <c r="V329" s="1">
        <f>V324/V323</f>
        <v>0.0325882352941176</v>
      </c>
      <c r="W329" s="1">
        <v>25</v>
      </c>
      <c r="X329" s="1">
        <v>30</v>
      </c>
      <c r="Y329" s="1">
        <f>X332/20</f>
        <v>24.1</v>
      </c>
      <c r="Z329" s="1">
        <f>Y324/X332</f>
        <v>0.0473227385892116</v>
      </c>
      <c r="AA329" s="1">
        <v>14</v>
      </c>
      <c r="AB329" s="1">
        <v>8</v>
      </c>
      <c r="AC329" s="1">
        <f>AB332/20</f>
        <v>10.15</v>
      </c>
      <c r="AD329" s="1">
        <f>AC324/AB332</f>
        <v>0.0405397044334975</v>
      </c>
      <c r="AE329" s="3"/>
      <c r="AF329" s="1">
        <f t="shared" ref="AF329:AJ329" si="893">AF322</f>
        <v>195</v>
      </c>
      <c r="AG329" s="1">
        <f t="shared" ref="AG329:AK329" si="894">AG324/AF322</f>
        <v>0.00769005128205128</v>
      </c>
      <c r="AH329" s="1">
        <f t="shared" si="893"/>
        <v>116</v>
      </c>
      <c r="AI329" s="1">
        <f t="shared" si="894"/>
        <v>0.00482379310344827</v>
      </c>
      <c r="AJ329" s="1">
        <f t="shared" si="893"/>
        <v>241</v>
      </c>
      <c r="AK329" s="1">
        <f t="shared" si="894"/>
        <v>0.0171351037344398</v>
      </c>
      <c r="AL329" s="1">
        <f t="shared" ref="AL329:AP329" si="895">AL322</f>
        <v>99</v>
      </c>
      <c r="AM329" s="1">
        <f t="shared" ref="AM329:AQ329" si="896">AM324/AL322</f>
        <v>0.0133288888888889</v>
      </c>
      <c r="AN329" s="1">
        <f t="shared" si="895"/>
        <v>212</v>
      </c>
      <c r="AO329" s="1">
        <f t="shared" si="896"/>
        <v>0.02863</v>
      </c>
      <c r="AP329" s="1">
        <f t="shared" si="895"/>
        <v>89</v>
      </c>
      <c r="AQ329" s="1">
        <f t="shared" si="896"/>
        <v>0.0248265168539326</v>
      </c>
      <c r="AR329" s="1">
        <f>AR322</f>
        <v>256</v>
      </c>
      <c r="AS329" s="1">
        <f t="shared" ref="AS329:AW329" si="897">AS322/AR322</f>
        <v>0.03828125</v>
      </c>
      <c r="AT329" s="1">
        <f>AT322</f>
        <v>80</v>
      </c>
      <c r="AU329" s="1">
        <f t="shared" si="897"/>
        <v>0.032625</v>
      </c>
      <c r="AV329" s="1">
        <f>AV322/20</f>
        <v>23.85</v>
      </c>
      <c r="AW329" s="1">
        <f t="shared" si="897"/>
        <v>0.0471907756813417</v>
      </c>
      <c r="AY329" s="1">
        <f>AY322/20</f>
        <v>9.55</v>
      </c>
      <c r="AZ329" s="1">
        <f>AZ322/AY322</f>
        <v>0.0404188481675393</v>
      </c>
      <c r="BC329" s="3"/>
      <c r="BE329" s="1">
        <f t="shared" ref="BE329:BI329" si="898">BE322</f>
        <v>187</v>
      </c>
      <c r="BF329" s="1">
        <f t="shared" ref="BF329:BJ329" si="899">BF324/BE322</f>
        <v>0.0072703743315508</v>
      </c>
      <c r="BG329" s="1">
        <f t="shared" si="898"/>
        <v>119</v>
      </c>
      <c r="BH329" s="1">
        <f t="shared" si="899"/>
        <v>0.00445008403361344</v>
      </c>
      <c r="BI329" s="1">
        <f t="shared" si="898"/>
        <v>214</v>
      </c>
      <c r="BJ329" s="1">
        <f t="shared" si="899"/>
        <v>0.0179439252336449</v>
      </c>
      <c r="BK329" s="1">
        <f t="shared" ref="BK329:BO329" si="900">BK322</f>
        <v>123</v>
      </c>
      <c r="BL329" s="1">
        <f t="shared" ref="BL329:BP329" si="901">BL324/BK322</f>
        <v>0.0138211382113821</v>
      </c>
      <c r="BM329" s="1">
        <f t="shared" si="900"/>
        <v>243</v>
      </c>
      <c r="BN329" s="1">
        <f t="shared" si="901"/>
        <v>0.0304920164609053</v>
      </c>
      <c r="BO329" s="1">
        <f t="shared" si="900"/>
        <v>121</v>
      </c>
      <c r="BP329" s="1">
        <f t="shared" si="901"/>
        <v>0.0253682644628099</v>
      </c>
      <c r="BQ329" s="1">
        <v>30</v>
      </c>
      <c r="BR329" s="1">
        <v>1.24</v>
      </c>
      <c r="BS329" s="1">
        <f>BQ332</f>
        <v>263</v>
      </c>
      <c r="BT329" s="1">
        <f>BT324/BT323</f>
        <v>0.0421673003802281</v>
      </c>
      <c r="BU329" s="1">
        <v>13</v>
      </c>
      <c r="BV329" s="1">
        <v>0.49</v>
      </c>
      <c r="BW329" s="1">
        <f>BU332</f>
        <v>114</v>
      </c>
      <c r="BX329" s="1">
        <f>BX324/BX323</f>
        <v>0.0344736842105263</v>
      </c>
      <c r="BY329" s="1">
        <v>27</v>
      </c>
      <c r="BZ329" s="1">
        <v>24</v>
      </c>
      <c r="CA329" s="1">
        <f>BZ332/20</f>
        <v>25.95</v>
      </c>
      <c r="CB329" s="1">
        <f>CA324/BZ332</f>
        <v>0.0504423121387283</v>
      </c>
      <c r="CC329" s="1">
        <v>11</v>
      </c>
      <c r="CD329" s="1">
        <v>13</v>
      </c>
      <c r="CE329" s="1">
        <f>CD332/20</f>
        <v>13.35</v>
      </c>
      <c r="CF329" s="1">
        <f>CE324/CD332</f>
        <v>0.042620074906367</v>
      </c>
      <c r="CG329" s="3"/>
      <c r="CH329" s="1">
        <f t="shared" ref="CH329:CL329" si="902">CH322</f>
        <v>168</v>
      </c>
      <c r="CI329" s="1">
        <f t="shared" ref="CI329:CM329" si="903">CI324/CH322</f>
        <v>0.0071997619047619</v>
      </c>
      <c r="CJ329" s="1">
        <f t="shared" si="902"/>
        <v>108</v>
      </c>
      <c r="CK329" s="1">
        <f t="shared" si="903"/>
        <v>0.00434777777777778</v>
      </c>
      <c r="CL329" s="1">
        <f t="shared" si="902"/>
        <v>209</v>
      </c>
      <c r="CM329" s="1">
        <f t="shared" si="903"/>
        <v>0.0178447846889952</v>
      </c>
      <c r="CN329" s="1">
        <f t="shared" ref="CN329:CR329" si="904">CN322</f>
        <v>118</v>
      </c>
      <c r="CO329" s="1">
        <f t="shared" ref="CO329:CS329" si="905">CO324/CN322</f>
        <v>0.0137250847457627</v>
      </c>
      <c r="CP329" s="1">
        <f t="shared" si="904"/>
        <v>241</v>
      </c>
      <c r="CQ329" s="1">
        <f t="shared" si="905"/>
        <v>0.0305790871369295</v>
      </c>
      <c r="CR329" s="1">
        <f t="shared" si="904"/>
        <v>118</v>
      </c>
      <c r="CS329" s="1">
        <f t="shared" si="905"/>
        <v>0.0252505084745763</v>
      </c>
      <c r="CT329" s="1">
        <f>CT322</f>
        <v>253</v>
      </c>
      <c r="CU329" s="1">
        <f t="shared" ref="CU329:CY329" si="906">CU322/CT322</f>
        <v>0.0420553359683795</v>
      </c>
      <c r="CV329" s="1">
        <f>CV322</f>
        <v>109</v>
      </c>
      <c r="CW329" s="1">
        <f t="shared" si="906"/>
        <v>0.0344036697247706</v>
      </c>
      <c r="CX329" s="1">
        <f>CX322/20</f>
        <v>25.25</v>
      </c>
      <c r="CY329" s="1">
        <f t="shared" si="906"/>
        <v>0.0503168316831683</v>
      </c>
      <c r="DA329" s="1">
        <f>DA322/20</f>
        <v>12.6</v>
      </c>
      <c r="DB329" s="1">
        <f>DB322/DA322</f>
        <v>0.0425</v>
      </c>
    </row>
    <row r="330" s="1" customFormat="1" spans="1:106">
      <c r="A330" s="3"/>
      <c r="O330" s="1">
        <v>27</v>
      </c>
      <c r="P330" s="1">
        <v>1.09</v>
      </c>
      <c r="S330" s="1">
        <v>5</v>
      </c>
      <c r="T330" s="1">
        <v>0.17</v>
      </c>
      <c r="W330" s="1">
        <v>25</v>
      </c>
      <c r="X330" s="1">
        <v>23</v>
      </c>
      <c r="AA330" s="1">
        <v>14</v>
      </c>
      <c r="AB330" s="1">
        <v>9</v>
      </c>
      <c r="AE330" s="3"/>
      <c r="BC330" s="3"/>
      <c r="BF330" s="1">
        <f>BF329-0</f>
        <v>0.0072703743315508</v>
      </c>
      <c r="BH330" s="1">
        <f>BH329-0</f>
        <v>0.00445008403361344</v>
      </c>
      <c r="BJ330" s="1">
        <f t="shared" ref="BJ330:BN330" si="907">BJ329-BF329</f>
        <v>0.0106735509020941</v>
      </c>
      <c r="BL330" s="1">
        <f t="shared" si="907"/>
        <v>0.00937105417776867</v>
      </c>
      <c r="BN330" s="1">
        <f t="shared" si="907"/>
        <v>0.0125480912272605</v>
      </c>
      <c r="BP330" s="1">
        <f>BP329-BL329</f>
        <v>0.0115471262514278</v>
      </c>
      <c r="BQ330" s="1">
        <v>19</v>
      </c>
      <c r="BR330" s="1">
        <v>0.76</v>
      </c>
      <c r="BT330" s="1">
        <f>BT329-BN329</f>
        <v>0.0116752839193228</v>
      </c>
      <c r="BU330" s="1">
        <v>4</v>
      </c>
      <c r="BV330" s="1">
        <v>0.13</v>
      </c>
      <c r="BX330" s="1">
        <f>BX329-BP329</f>
        <v>0.0091054197477164</v>
      </c>
      <c r="BY330" s="1">
        <v>27</v>
      </c>
      <c r="BZ330" s="1">
        <v>22</v>
      </c>
      <c r="CB330" s="1">
        <f>CB329-BT329</f>
        <v>0.00827501175850019</v>
      </c>
      <c r="CC330" s="1">
        <v>14</v>
      </c>
      <c r="CD330" s="1">
        <v>12</v>
      </c>
      <c r="CF330" s="1">
        <f>CF329-BX329</f>
        <v>0.00814639069584072</v>
      </c>
      <c r="CG330" s="3"/>
      <c r="CI330" s="1">
        <f>CI329-0</f>
        <v>0.0071997619047619</v>
      </c>
      <c r="CK330" s="1">
        <f>CK329-0</f>
        <v>0.00434777777777778</v>
      </c>
      <c r="CM330" s="1">
        <f t="shared" ref="CM330:CQ330" si="908">CM329-CI329</f>
        <v>0.0106450227842333</v>
      </c>
      <c r="CO330" s="1">
        <f t="shared" si="908"/>
        <v>0.00937730696798493</v>
      </c>
      <c r="CQ330" s="1">
        <f t="shared" si="908"/>
        <v>0.0127343024479342</v>
      </c>
      <c r="CS330" s="1">
        <f t="shared" ref="CS330:CW330" si="909">CS329-CO329</f>
        <v>0.0115254237288136</v>
      </c>
      <c r="CU330" s="1">
        <f t="shared" si="909"/>
        <v>0.01147624883145</v>
      </c>
      <c r="CW330" s="1">
        <f t="shared" si="909"/>
        <v>0.00915316125019437</v>
      </c>
      <c r="CY330" s="1">
        <f>CY329-CU329</f>
        <v>0.00826149571478887</v>
      </c>
      <c r="DB330" s="1">
        <f>DB329-CW329</f>
        <v>0.00809633027522936</v>
      </c>
    </row>
    <row r="331" s="1" customFormat="1" spans="1:85">
      <c r="A331" s="3"/>
      <c r="O331" s="1">
        <v>26</v>
      </c>
      <c r="P331" s="1">
        <v>1.02</v>
      </c>
      <c r="S331" s="1">
        <v>8</v>
      </c>
      <c r="T331" s="1">
        <v>0.27</v>
      </c>
      <c r="W331" s="1">
        <v>17</v>
      </c>
      <c r="X331" s="1">
        <v>24</v>
      </c>
      <c r="AA331" s="1">
        <v>16</v>
      </c>
      <c r="AB331" s="1">
        <v>6</v>
      </c>
      <c r="AE331" s="3"/>
      <c r="BC331" s="3"/>
      <c r="BQ331" s="1">
        <v>29</v>
      </c>
      <c r="BR331" s="1">
        <v>1.15</v>
      </c>
      <c r="BU331" s="1">
        <v>11</v>
      </c>
      <c r="BV331" s="1">
        <v>0.38</v>
      </c>
      <c r="BY331" s="1">
        <v>23</v>
      </c>
      <c r="BZ331" s="1">
        <v>27</v>
      </c>
      <c r="CC331" s="1">
        <v>15</v>
      </c>
      <c r="CD331" s="1">
        <v>14</v>
      </c>
      <c r="CG331" s="3"/>
    </row>
    <row r="332" s="1" customFormat="1" spans="1:106">
      <c r="A332" s="4" t="s">
        <v>11</v>
      </c>
      <c r="D332" s="4">
        <f t="shared" ref="D332:H332" si="910">AVERAGE(D307,D318,D329)</f>
        <v>0.00800354155511301</v>
      </c>
      <c r="E332" s="4"/>
      <c r="F332" s="4">
        <f t="shared" si="910"/>
        <v>0.00502388321230426</v>
      </c>
      <c r="G332" s="4"/>
      <c r="H332" s="4">
        <f t="shared" si="910"/>
        <v>0.0172383094939744</v>
      </c>
      <c r="I332" s="4"/>
      <c r="J332" s="4">
        <f t="shared" ref="J332:N332" si="911">AVERAGE(J307,J318,J329)</f>
        <v>0.0136225273964307</v>
      </c>
      <c r="K332" s="4"/>
      <c r="L332" s="4">
        <f t="shared" si="911"/>
        <v>0.0288069983182226</v>
      </c>
      <c r="M332" s="4"/>
      <c r="N332" s="4">
        <f t="shared" si="911"/>
        <v>0.0248862978600347</v>
      </c>
      <c r="O332" s="4">
        <f t="shared" ref="O332:T332" si="912">SUM(O322:O331)</f>
        <v>238</v>
      </c>
      <c r="P332" s="4">
        <f t="shared" si="912"/>
        <v>9.14</v>
      </c>
      <c r="Q332" s="4"/>
      <c r="R332" s="4">
        <f>AVERAGE(R307,R318,R329)</f>
        <v>0.0385873205170498</v>
      </c>
      <c r="S332" s="4">
        <f t="shared" si="912"/>
        <v>85</v>
      </c>
      <c r="T332" s="4">
        <f t="shared" si="912"/>
        <v>2.77</v>
      </c>
      <c r="U332" s="4"/>
      <c r="V332" s="4">
        <f t="shared" ref="V332:Z332" si="913">AVERAGE(V307,V318,V329)</f>
        <v>0.0325434774352464</v>
      </c>
      <c r="W332" s="4"/>
      <c r="X332" s="4">
        <f>SUM(W322:X331)</f>
        <v>482</v>
      </c>
      <c r="Y332" s="4">
        <f t="shared" si="913"/>
        <v>24.1</v>
      </c>
      <c r="Z332" s="4">
        <f t="shared" si="913"/>
        <v>0.0472073357921404</v>
      </c>
      <c r="AA332" s="4"/>
      <c r="AB332" s="4">
        <f>SUM(AA322:AB331)</f>
        <v>203</v>
      </c>
      <c r="AC332" s="4">
        <f t="shared" ref="AC332:AG332" si="914">AVERAGE(AC307,AC318,AC329)</f>
        <v>10.3166666666667</v>
      </c>
      <c r="AD332" s="4">
        <f t="shared" si="914"/>
        <v>0.0400716054041609</v>
      </c>
      <c r="AE332" s="4"/>
      <c r="AG332" s="4">
        <f t="shared" si="914"/>
        <v>0.00778049743988205</v>
      </c>
      <c r="AH332" s="4"/>
      <c r="AI332" s="4">
        <f t="shared" ref="AI332:AM332" si="915">AVERAGE(AI307,AI318,AI329)</f>
        <v>0.00492537405335068</v>
      </c>
      <c r="AJ332" s="4"/>
      <c r="AK332" s="4">
        <f t="shared" si="915"/>
        <v>0.0171079137333038</v>
      </c>
      <c r="AL332" s="4"/>
      <c r="AM332" s="4">
        <f t="shared" si="915"/>
        <v>0.0135187308990728</v>
      </c>
      <c r="AN332" s="4"/>
      <c r="AO332" s="4">
        <f t="shared" ref="AO332:AS332" si="916">AVERAGE(AO307,AO318,AO329)</f>
        <v>0.0286823896592858</v>
      </c>
      <c r="AP332" s="4"/>
      <c r="AQ332" s="4">
        <f t="shared" si="916"/>
        <v>0.0248200678397286</v>
      </c>
      <c r="AR332" s="4"/>
      <c r="AS332" s="4">
        <f t="shared" si="916"/>
        <v>0.0384641805652297</v>
      </c>
      <c r="AT332" s="4"/>
      <c r="AU332" s="4">
        <f t="shared" ref="AU332:AW332" si="917">AVERAGE(AU307,AU318,AU329)</f>
        <v>0.0325022256028848</v>
      </c>
      <c r="AV332" s="4">
        <f t="shared" si="917"/>
        <v>23.85</v>
      </c>
      <c r="AW332" s="4">
        <f t="shared" si="917"/>
        <v>0.0470850693870963</v>
      </c>
      <c r="AX332" s="4"/>
      <c r="AY332" s="4">
        <f>AVERAGE(AY307,AY318,AY329)</f>
        <v>9.73333333333333</v>
      </c>
      <c r="AZ332" s="4">
        <f>AVERAGE(AZ307,AZ318,AZ329)</f>
        <v>0.0399426385083507</v>
      </c>
      <c r="BC332" s="4" t="s">
        <v>11</v>
      </c>
      <c r="BF332" s="4">
        <f t="shared" ref="BF332:BJ332" si="918">AVERAGE(BF307,BF318,BF329)</f>
        <v>0.00733887363563109</v>
      </c>
      <c r="BG332" s="4"/>
      <c r="BH332" s="4">
        <f t="shared" si="918"/>
        <v>0.00438053368715907</v>
      </c>
      <c r="BI332" s="4"/>
      <c r="BJ332" s="4">
        <f t="shared" si="918"/>
        <v>0.0179154289428965</v>
      </c>
      <c r="BK332" s="4"/>
      <c r="BL332" s="4">
        <f t="shared" ref="BL332:BP332" si="919">AVERAGE(BL307,BL318,BL329)</f>
        <v>0.0138289573920276</v>
      </c>
      <c r="BM332" s="4"/>
      <c r="BN332" s="4">
        <f t="shared" si="919"/>
        <v>0.0303111023870181</v>
      </c>
      <c r="BO332" s="4"/>
      <c r="BP332" s="4">
        <f t="shared" si="919"/>
        <v>0.0254003228085046</v>
      </c>
      <c r="BQ332" s="4">
        <f t="shared" ref="BQ332:BV332" si="920">SUM(BQ322:BQ331)</f>
        <v>263</v>
      </c>
      <c r="BR332" s="4">
        <f t="shared" si="920"/>
        <v>11.09</v>
      </c>
      <c r="BS332" s="4"/>
      <c r="BT332" s="4">
        <f>AVERAGE(BT307,BT318,BT329)</f>
        <v>0.0420014502343075</v>
      </c>
      <c r="BU332" s="4">
        <f t="shared" si="920"/>
        <v>114</v>
      </c>
      <c r="BV332" s="4">
        <f t="shared" si="920"/>
        <v>3.93</v>
      </c>
      <c r="BW332" s="4"/>
      <c r="BX332" s="4">
        <f t="shared" ref="BX332:CB332" si="921">AVERAGE(BX307,BX318,BX329)</f>
        <v>0.0345787970221061</v>
      </c>
      <c r="BY332" s="4"/>
      <c r="BZ332" s="4">
        <f>SUM(BY322:BZ331)</f>
        <v>519</v>
      </c>
      <c r="CA332" s="4">
        <f t="shared" si="921"/>
        <v>25.85</v>
      </c>
      <c r="CB332" s="4">
        <f t="shared" si="921"/>
        <v>0.0503280005553144</v>
      </c>
      <c r="CC332" s="4"/>
      <c r="CD332" s="4">
        <f>SUM(CC322:CD331)</f>
        <v>267</v>
      </c>
      <c r="CE332" s="4">
        <f t="shared" ref="CE332:CI332" si="922">AVERAGE(CE307,CE318,CE329)</f>
        <v>13.0166666666667</v>
      </c>
      <c r="CF332" s="4">
        <f t="shared" si="922"/>
        <v>0.0427656883247322</v>
      </c>
      <c r="CG332" s="4"/>
      <c r="CH332" s="4"/>
      <c r="CI332" s="4">
        <f t="shared" si="922"/>
        <v>0.00722898642855092</v>
      </c>
      <c r="CJ332" s="4"/>
      <c r="CK332" s="4">
        <f t="shared" ref="CK332:CO332" si="923">AVERAGE(CK307,CK318,CK329)</f>
        <v>0.00423692299601833</v>
      </c>
      <c r="CL332" s="4"/>
      <c r="CM332" s="4">
        <f t="shared" si="923"/>
        <v>0.0178093429815798</v>
      </c>
      <c r="CN332" s="4"/>
      <c r="CO332" s="4">
        <f t="shared" si="923"/>
        <v>0.0136941605237198</v>
      </c>
      <c r="CP332" s="4"/>
      <c r="CQ332" s="4">
        <f t="shared" ref="CQ332:CU332" si="924">AVERAGE(CQ307,CQ318,CQ329)</f>
        <v>0.0301494526847787</v>
      </c>
      <c r="CR332" s="4"/>
      <c r="CS332" s="4">
        <f t="shared" si="924"/>
        <v>0.0252719049511877</v>
      </c>
      <c r="CT332" s="4"/>
      <c r="CU332" s="4">
        <f t="shared" si="924"/>
        <v>0.0418794033196312</v>
      </c>
      <c r="CV332" s="4"/>
      <c r="CW332" s="4">
        <f t="shared" ref="CW332:CY332" si="925">AVERAGE(CW307,CW318,CW329)</f>
        <v>0.0344709244554091</v>
      </c>
      <c r="CX332" s="4">
        <f t="shared" si="925"/>
        <v>25.2166666666667</v>
      </c>
      <c r="CY332" s="4">
        <f t="shared" si="925"/>
        <v>0.0502052956004262</v>
      </c>
      <c r="CZ332" s="4"/>
      <c r="DA332" s="4">
        <f>AVERAGE(DA307,DA318,DA329)</f>
        <v>12.3333333333333</v>
      </c>
      <c r="DB332" s="4">
        <f>AVERAGE(DB307,DB318,DB329)</f>
        <v>0.0426364183533496</v>
      </c>
    </row>
    <row r="333" s="1" customFormat="1" spans="1:106">
      <c r="A333" s="3" t="s">
        <v>64</v>
      </c>
      <c r="B333" s="1">
        <v>65</v>
      </c>
      <c r="C333" s="1">
        <v>227</v>
      </c>
      <c r="D333" s="1">
        <v>2.91</v>
      </c>
      <c r="E333" s="1">
        <v>93</v>
      </c>
      <c r="F333" s="1">
        <v>1.57</v>
      </c>
      <c r="G333" s="1">
        <v>264</v>
      </c>
      <c r="H333" s="1">
        <v>4.49</v>
      </c>
      <c r="I333" s="1">
        <v>128</v>
      </c>
      <c r="J333" s="1">
        <v>1.77</v>
      </c>
      <c r="K333" s="1">
        <v>227</v>
      </c>
      <c r="L333" s="1">
        <v>7.68</v>
      </c>
      <c r="M333" s="1">
        <v>53</v>
      </c>
      <c r="N333" s="1">
        <v>2.42</v>
      </c>
      <c r="O333" s="1">
        <v>24</v>
      </c>
      <c r="P333" s="1">
        <v>0.93</v>
      </c>
      <c r="S333" s="1">
        <v>7</v>
      </c>
      <c r="T333" s="1">
        <v>0.21</v>
      </c>
      <c r="W333" s="1">
        <v>26</v>
      </c>
      <c r="X333" s="1">
        <v>25</v>
      </c>
      <c r="Y333" s="1">
        <v>23.99</v>
      </c>
      <c r="AA333" s="1">
        <v>7</v>
      </c>
      <c r="AB333" s="1">
        <v>12</v>
      </c>
      <c r="AC333" s="1">
        <v>9.12</v>
      </c>
      <c r="AE333" s="3"/>
      <c r="AF333" s="1">
        <v>211</v>
      </c>
      <c r="AG333" s="1">
        <v>2.73</v>
      </c>
      <c r="AH333" s="1">
        <v>106</v>
      </c>
      <c r="AI333" s="1">
        <v>1.62</v>
      </c>
      <c r="AJ333" s="1">
        <v>239</v>
      </c>
      <c r="AK333" s="1">
        <v>5.14</v>
      </c>
      <c r="AL333" s="1">
        <v>96</v>
      </c>
      <c r="AM333" s="1">
        <v>2.42</v>
      </c>
      <c r="AN333" s="1">
        <v>263</v>
      </c>
      <c r="AO333" s="1">
        <v>8.69</v>
      </c>
      <c r="AP333" s="1">
        <v>94</v>
      </c>
      <c r="AQ333" s="1">
        <v>3.43</v>
      </c>
      <c r="AR333" s="1">
        <v>219</v>
      </c>
      <c r="AS333" s="1">
        <v>8.34</v>
      </c>
      <c r="AT333" s="1">
        <v>89</v>
      </c>
      <c r="AU333" s="1">
        <v>2.86</v>
      </c>
      <c r="AV333" s="1">
        <v>466</v>
      </c>
      <c r="AW333" s="1">
        <v>21.98</v>
      </c>
      <c r="AY333" s="1">
        <v>194</v>
      </c>
      <c r="AZ333" s="1">
        <v>7.83</v>
      </c>
      <c r="BC333" s="3" t="s">
        <v>64</v>
      </c>
      <c r="BD333" s="1">
        <v>134</v>
      </c>
      <c r="BE333" s="1">
        <v>208</v>
      </c>
      <c r="BF333" s="1">
        <v>2.62</v>
      </c>
      <c r="BG333" s="1">
        <v>146</v>
      </c>
      <c r="BH333" s="1">
        <v>1.73</v>
      </c>
      <c r="BI333" s="1">
        <v>237</v>
      </c>
      <c r="BJ333" s="1">
        <v>4.25</v>
      </c>
      <c r="BK333" s="1">
        <v>152</v>
      </c>
      <c r="BL333" s="1">
        <v>2.1</v>
      </c>
      <c r="BM333" s="1">
        <v>242</v>
      </c>
      <c r="BN333" s="1">
        <v>8.42</v>
      </c>
      <c r="BO333" s="1">
        <v>78</v>
      </c>
      <c r="BP333" s="1">
        <v>3.07</v>
      </c>
      <c r="BQ333" s="1">
        <v>25</v>
      </c>
      <c r="BR333" s="1">
        <v>1.01</v>
      </c>
      <c r="BU333" s="1">
        <v>13</v>
      </c>
      <c r="BV333" s="1">
        <v>0.45</v>
      </c>
      <c r="BY333" s="1">
        <v>28</v>
      </c>
      <c r="BZ333" s="1">
        <v>23</v>
      </c>
      <c r="CA333" s="1">
        <v>27.29</v>
      </c>
      <c r="CC333" s="1">
        <v>10</v>
      </c>
      <c r="CD333" s="1">
        <v>11</v>
      </c>
      <c r="CE333" s="1">
        <v>11.99</v>
      </c>
      <c r="CG333" s="3"/>
      <c r="CH333" s="1">
        <v>184</v>
      </c>
      <c r="CI333" s="1">
        <v>2.42</v>
      </c>
      <c r="CJ333" s="1">
        <v>116</v>
      </c>
      <c r="CK333" s="1">
        <v>1.59</v>
      </c>
      <c r="CL333" s="1">
        <v>208</v>
      </c>
      <c r="CM333" s="1">
        <v>4.8</v>
      </c>
      <c r="CN333" s="1">
        <v>138</v>
      </c>
      <c r="CO333" s="1">
        <v>2.99</v>
      </c>
      <c r="CP333" s="1">
        <v>240</v>
      </c>
      <c r="CQ333" s="1">
        <v>8.33</v>
      </c>
      <c r="CR333" s="1">
        <v>99</v>
      </c>
      <c r="CS333" s="1">
        <v>3.59</v>
      </c>
      <c r="CT333" s="1">
        <v>257</v>
      </c>
      <c r="CU333" s="1">
        <v>10.78</v>
      </c>
      <c r="CV333" s="1">
        <v>118</v>
      </c>
      <c r="CW333" s="1">
        <v>4.06</v>
      </c>
      <c r="CX333" s="1">
        <v>506</v>
      </c>
      <c r="CY333" s="1">
        <v>25.41</v>
      </c>
      <c r="DA333" s="1">
        <v>243</v>
      </c>
      <c r="DB333" s="1">
        <v>10.35</v>
      </c>
    </row>
    <row r="334" s="1" customFormat="1" spans="1:97">
      <c r="A334" s="3"/>
      <c r="D334" s="1">
        <v>1.10044</v>
      </c>
      <c r="F334" s="1">
        <v>1.10044</v>
      </c>
      <c r="L334" s="1">
        <v>1.10044</v>
      </c>
      <c r="N334" s="1">
        <v>1.10044</v>
      </c>
      <c r="O334" s="1">
        <v>29</v>
      </c>
      <c r="P334" s="1">
        <v>1.16</v>
      </c>
      <c r="R334" s="1">
        <f>O343</f>
        <v>224</v>
      </c>
      <c r="S334" s="1">
        <v>14</v>
      </c>
      <c r="T334" s="1">
        <v>0.51</v>
      </c>
      <c r="V334" s="1">
        <f>S343</f>
        <v>84</v>
      </c>
      <c r="W334" s="1">
        <v>27</v>
      </c>
      <c r="X334" s="1">
        <v>27</v>
      </c>
      <c r="Y334" s="1">
        <v>1.10044</v>
      </c>
      <c r="AA334" s="1">
        <v>8</v>
      </c>
      <c r="AB334" s="1">
        <v>6</v>
      </c>
      <c r="AC334" s="1">
        <v>1.10044</v>
      </c>
      <c r="AE334" s="3"/>
      <c r="AG334" s="1">
        <v>1.10044</v>
      </c>
      <c r="AI334" s="1">
        <v>1.10044</v>
      </c>
      <c r="AK334" s="1">
        <v>1.10044</v>
      </c>
      <c r="AM334" s="1">
        <v>1.10044</v>
      </c>
      <c r="AO334" s="1">
        <v>1.10044</v>
      </c>
      <c r="AQ334" s="1">
        <v>1.10044</v>
      </c>
      <c r="BC334" s="3"/>
      <c r="BF334" s="1">
        <v>1.10044</v>
      </c>
      <c r="BH334" s="1">
        <v>1.10044</v>
      </c>
      <c r="BN334" s="1">
        <v>1.10044</v>
      </c>
      <c r="BP334" s="1">
        <v>1.10044</v>
      </c>
      <c r="BQ334" s="1">
        <v>26</v>
      </c>
      <c r="BR334" s="1">
        <v>1.16</v>
      </c>
      <c r="BT334" s="1">
        <f>BQ343</f>
        <v>267</v>
      </c>
      <c r="BU334" s="1">
        <v>12</v>
      </c>
      <c r="BV334" s="1">
        <v>0.41</v>
      </c>
      <c r="BX334" s="1">
        <f>BU343</f>
        <v>145</v>
      </c>
      <c r="BY334" s="1">
        <v>25</v>
      </c>
      <c r="BZ334" s="1">
        <v>21</v>
      </c>
      <c r="CA334" s="1">
        <v>1.10044</v>
      </c>
      <c r="CC334" s="1">
        <v>15</v>
      </c>
      <c r="CD334" s="1">
        <v>14</v>
      </c>
      <c r="CE334" s="1">
        <v>1.10044</v>
      </c>
      <c r="CG334" s="3"/>
      <c r="CI334" s="1">
        <v>1.10044</v>
      </c>
      <c r="CK334" s="1">
        <v>1.10044</v>
      </c>
      <c r="CM334" s="1">
        <v>1.10044</v>
      </c>
      <c r="CO334" s="1">
        <v>1.10044</v>
      </c>
      <c r="CQ334" s="1">
        <v>1.10044</v>
      </c>
      <c r="CS334" s="1">
        <v>1.10044</v>
      </c>
    </row>
    <row r="335" s="1" customFormat="1" spans="1:97">
      <c r="A335" s="3"/>
      <c r="D335" s="1">
        <f>D333-D334</f>
        <v>1.80956</v>
      </c>
      <c r="F335" s="1">
        <f>F333-F334</f>
        <v>0.46956</v>
      </c>
      <c r="H335" s="1">
        <f>H333</f>
        <v>4.49</v>
      </c>
      <c r="J335" s="1">
        <f>J333</f>
        <v>1.77</v>
      </c>
      <c r="L335" s="1">
        <f>L333-L334</f>
        <v>6.57956</v>
      </c>
      <c r="N335" s="1">
        <f>N333-N334</f>
        <v>1.31956</v>
      </c>
      <c r="O335" s="1">
        <v>18</v>
      </c>
      <c r="P335" s="1">
        <v>0.71</v>
      </c>
      <c r="R335" s="1">
        <f>P343</f>
        <v>8.56</v>
      </c>
      <c r="S335" s="1">
        <v>8</v>
      </c>
      <c r="T335" s="1">
        <v>0.23</v>
      </c>
      <c r="V335" s="1">
        <f>T343</f>
        <v>2.71</v>
      </c>
      <c r="W335" s="1">
        <v>22</v>
      </c>
      <c r="X335" s="1">
        <v>21</v>
      </c>
      <c r="Y335" s="1">
        <f>Y333-Y334</f>
        <v>22.88956</v>
      </c>
      <c r="AA335" s="1">
        <v>6</v>
      </c>
      <c r="AB335" s="1">
        <v>13</v>
      </c>
      <c r="AC335" s="1">
        <f>AC333-AC334</f>
        <v>8.01956</v>
      </c>
      <c r="AE335" s="3"/>
      <c r="AG335" s="1">
        <f t="shared" ref="AG335:AK335" si="926">AG333-AG334</f>
        <v>1.62956</v>
      </c>
      <c r="AI335" s="1">
        <f t="shared" si="926"/>
        <v>0.51956</v>
      </c>
      <c r="AK335" s="1">
        <f t="shared" si="926"/>
        <v>4.03956</v>
      </c>
      <c r="AM335" s="1">
        <f t="shared" ref="AM335:AQ335" si="927">AM333-AM334</f>
        <v>1.31956</v>
      </c>
      <c r="AO335" s="1">
        <f t="shared" si="927"/>
        <v>7.58956</v>
      </c>
      <c r="AQ335" s="1">
        <f t="shared" si="927"/>
        <v>2.32956</v>
      </c>
      <c r="BC335" s="3"/>
      <c r="BF335" s="1">
        <f>BF333-BF334</f>
        <v>1.51956</v>
      </c>
      <c r="BH335" s="1">
        <f>BH333-BH334</f>
        <v>0.62956</v>
      </c>
      <c r="BJ335" s="1">
        <f>BJ333</f>
        <v>4.25</v>
      </c>
      <c r="BL335" s="1">
        <f>BL333</f>
        <v>2.1</v>
      </c>
      <c r="BN335" s="1">
        <f>BN333-BN334</f>
        <v>7.31956</v>
      </c>
      <c r="BP335" s="1">
        <f>BP333-BP334</f>
        <v>1.96956</v>
      </c>
      <c r="BQ335" s="1">
        <v>26</v>
      </c>
      <c r="BR335" s="1">
        <v>1.13</v>
      </c>
      <c r="BT335" s="1">
        <f>BR343</f>
        <v>11.23</v>
      </c>
      <c r="BU335" s="1">
        <v>14</v>
      </c>
      <c r="BV335" s="1">
        <v>0.51</v>
      </c>
      <c r="BX335" s="1">
        <f>BV343</f>
        <v>5</v>
      </c>
      <c r="BY335" s="1">
        <v>25</v>
      </c>
      <c r="BZ335" s="1">
        <v>27</v>
      </c>
      <c r="CA335" s="1">
        <f>CA333-CA334</f>
        <v>26.18956</v>
      </c>
      <c r="CC335" s="1">
        <v>10</v>
      </c>
      <c r="CD335" s="1">
        <v>11</v>
      </c>
      <c r="CE335" s="1">
        <f>CE333-CE334</f>
        <v>10.88956</v>
      </c>
      <c r="CG335" s="3"/>
      <c r="CI335" s="1">
        <f t="shared" ref="CI335:CM335" si="928">CI333-CI334</f>
        <v>1.31956</v>
      </c>
      <c r="CK335" s="1">
        <f t="shared" si="928"/>
        <v>0.48956</v>
      </c>
      <c r="CM335" s="1">
        <f t="shared" si="928"/>
        <v>3.69956</v>
      </c>
      <c r="CO335" s="1">
        <f t="shared" ref="CO335:CS335" si="929">CO333-CO334</f>
        <v>1.88956</v>
      </c>
      <c r="CQ335" s="1">
        <f t="shared" si="929"/>
        <v>7.22956</v>
      </c>
      <c r="CS335" s="1">
        <f t="shared" si="929"/>
        <v>2.48956</v>
      </c>
    </row>
    <row r="336" s="1" customFormat="1" spans="1:85">
      <c r="A336" s="3"/>
      <c r="O336" s="1">
        <v>23</v>
      </c>
      <c r="P336" s="1">
        <v>0.91</v>
      </c>
      <c r="S336" s="1">
        <v>6</v>
      </c>
      <c r="T336" s="1">
        <v>0.14</v>
      </c>
      <c r="W336" s="1">
        <v>22</v>
      </c>
      <c r="X336" s="1">
        <v>28</v>
      </c>
      <c r="AA336" s="1">
        <v>9</v>
      </c>
      <c r="AB336" s="1">
        <v>15</v>
      </c>
      <c r="AE336" s="3"/>
      <c r="BC336" s="3"/>
      <c r="BQ336" s="1">
        <v>19</v>
      </c>
      <c r="BR336" s="1">
        <v>0.81</v>
      </c>
      <c r="BU336" s="1">
        <v>6</v>
      </c>
      <c r="BV336" s="1">
        <v>0.21</v>
      </c>
      <c r="BY336" s="1">
        <v>25</v>
      </c>
      <c r="BZ336" s="1">
        <v>21</v>
      </c>
      <c r="CC336" s="1">
        <v>16</v>
      </c>
      <c r="CD336" s="1">
        <v>8</v>
      </c>
      <c r="CG336" s="3"/>
    </row>
    <row r="337" s="1" customFormat="1" spans="1:85">
      <c r="A337" s="3"/>
      <c r="O337" s="1">
        <v>18</v>
      </c>
      <c r="P337" s="1">
        <v>0.65</v>
      </c>
      <c r="S337" s="1">
        <v>6</v>
      </c>
      <c r="T337" s="1">
        <v>0.21</v>
      </c>
      <c r="W337" s="1">
        <v>27</v>
      </c>
      <c r="X337" s="1">
        <v>23</v>
      </c>
      <c r="AA337" s="1">
        <v>11</v>
      </c>
      <c r="AB337" s="1">
        <v>13</v>
      </c>
      <c r="AE337" s="3"/>
      <c r="BC337" s="3"/>
      <c r="BQ337" s="1">
        <v>29</v>
      </c>
      <c r="BR337" s="1">
        <v>1.27</v>
      </c>
      <c r="BU337" s="1">
        <v>14</v>
      </c>
      <c r="BV337" s="1">
        <v>0.53</v>
      </c>
      <c r="BY337" s="1">
        <v>23</v>
      </c>
      <c r="BZ337" s="1">
        <v>29</v>
      </c>
      <c r="CC337" s="1">
        <v>13</v>
      </c>
      <c r="CD337" s="1">
        <v>8</v>
      </c>
      <c r="CG337" s="3"/>
    </row>
    <row r="338" s="1" customFormat="1" spans="1:106">
      <c r="A338" s="3"/>
      <c r="O338" s="1">
        <v>19</v>
      </c>
      <c r="P338" s="1">
        <v>0.68</v>
      </c>
      <c r="S338" s="1">
        <v>11</v>
      </c>
      <c r="T338" s="1">
        <v>0.39</v>
      </c>
      <c r="W338" s="1">
        <v>24</v>
      </c>
      <c r="X338" s="1">
        <v>28</v>
      </c>
      <c r="AA338" s="1">
        <v>7</v>
      </c>
      <c r="AB338" s="1">
        <v>12</v>
      </c>
      <c r="AD338" s="1">
        <f>Y340*Z340+AC340*AD340</f>
        <v>1.545456</v>
      </c>
      <c r="AE338" s="3"/>
      <c r="AZ338" s="1">
        <f>AV340*AW340+AY340*AZ340</f>
        <v>1.4905</v>
      </c>
      <c r="BC338" s="3"/>
      <c r="BQ338" s="1">
        <v>32</v>
      </c>
      <c r="BR338" s="1">
        <v>1.29</v>
      </c>
      <c r="BU338" s="1">
        <v>18</v>
      </c>
      <c r="BV338" s="1">
        <v>0.63</v>
      </c>
      <c r="BY338" s="1">
        <v>26</v>
      </c>
      <c r="BZ338" s="1">
        <v>28</v>
      </c>
      <c r="CC338" s="1">
        <v>14</v>
      </c>
      <c r="CD338" s="1">
        <v>10</v>
      </c>
      <c r="CF338" s="1">
        <f>CA340*CB340+CE340*CF340</f>
        <v>1.853956</v>
      </c>
      <c r="CG338" s="3"/>
      <c r="DB338" s="1">
        <f>CX340*CY340+DA340*DB340</f>
        <v>1.788</v>
      </c>
    </row>
    <row r="339" s="1" customFormat="1" spans="1:85">
      <c r="A339" s="3"/>
      <c r="O339" s="1">
        <v>29</v>
      </c>
      <c r="P339" s="1">
        <v>1.18</v>
      </c>
      <c r="S339" s="1">
        <v>13</v>
      </c>
      <c r="T339" s="1">
        <v>0.45</v>
      </c>
      <c r="W339" s="1">
        <v>23</v>
      </c>
      <c r="X339" s="1">
        <v>28</v>
      </c>
      <c r="AA339" s="1">
        <v>7</v>
      </c>
      <c r="AB339" s="1">
        <v>13</v>
      </c>
      <c r="AE339" s="3"/>
      <c r="BC339" s="3"/>
      <c r="BQ339" s="1">
        <v>30</v>
      </c>
      <c r="BR339" s="1">
        <v>1.22</v>
      </c>
      <c r="BU339" s="1">
        <v>18</v>
      </c>
      <c r="BV339" s="1">
        <v>0.65</v>
      </c>
      <c r="BY339" s="1">
        <v>27</v>
      </c>
      <c r="BZ339" s="1">
        <v>22</v>
      </c>
      <c r="CC339" s="1">
        <v>12</v>
      </c>
      <c r="CD339" s="1">
        <v>17</v>
      </c>
      <c r="CG339" s="3"/>
    </row>
    <row r="340" s="1" customFormat="1" spans="1:106">
      <c r="A340" s="3"/>
      <c r="C340" s="1">
        <f t="shared" ref="C340:G340" si="930">C333</f>
        <v>227</v>
      </c>
      <c r="D340" s="1">
        <f t="shared" ref="D340:H340" si="931">D335/C333</f>
        <v>0.00797162995594714</v>
      </c>
      <c r="E340" s="1">
        <f t="shared" si="930"/>
        <v>93</v>
      </c>
      <c r="F340" s="1">
        <f t="shared" si="931"/>
        <v>0.00504903225806452</v>
      </c>
      <c r="G340" s="1">
        <f t="shared" si="930"/>
        <v>264</v>
      </c>
      <c r="H340" s="1">
        <f t="shared" si="931"/>
        <v>0.0170075757575758</v>
      </c>
      <c r="I340" s="1">
        <f t="shared" ref="I340:M340" si="932">I333</f>
        <v>128</v>
      </c>
      <c r="J340" s="1">
        <f t="shared" ref="J340:N340" si="933">J335/I333</f>
        <v>0.013828125</v>
      </c>
      <c r="K340" s="1">
        <f t="shared" si="932"/>
        <v>227</v>
      </c>
      <c r="L340" s="1">
        <f t="shared" si="933"/>
        <v>0.028984845814978</v>
      </c>
      <c r="M340" s="1">
        <f t="shared" si="932"/>
        <v>53</v>
      </c>
      <c r="N340" s="1">
        <f t="shared" si="933"/>
        <v>0.024897358490566</v>
      </c>
      <c r="O340" s="1">
        <v>22</v>
      </c>
      <c r="P340" s="1">
        <v>0.82</v>
      </c>
      <c r="Q340" s="1">
        <f>O343</f>
        <v>224</v>
      </c>
      <c r="R340" s="1">
        <f>R335/R334</f>
        <v>0.0382142857142857</v>
      </c>
      <c r="S340" s="1">
        <v>7</v>
      </c>
      <c r="T340" s="1">
        <v>0.24</v>
      </c>
      <c r="U340" s="1">
        <f>S343</f>
        <v>84</v>
      </c>
      <c r="V340" s="1">
        <f>V335/V334</f>
        <v>0.0322619047619048</v>
      </c>
      <c r="W340" s="1">
        <v>19</v>
      </c>
      <c r="X340" s="1">
        <v>22</v>
      </c>
      <c r="Y340" s="1">
        <f>X343/20</f>
        <v>24.2</v>
      </c>
      <c r="Z340" s="1">
        <f>Y335/X343</f>
        <v>0.047292479338843</v>
      </c>
      <c r="AA340" s="1">
        <v>7</v>
      </c>
      <c r="AB340" s="1">
        <v>13</v>
      </c>
      <c r="AC340" s="1">
        <f>AB343/20</f>
        <v>9.9</v>
      </c>
      <c r="AD340" s="1">
        <f>AC335/AB343</f>
        <v>0.0405028282828283</v>
      </c>
      <c r="AE340" s="3"/>
      <c r="AF340" s="1">
        <f t="shared" ref="AF340:AJ340" si="934">AF333</f>
        <v>211</v>
      </c>
      <c r="AG340" s="1">
        <f t="shared" ref="AG340:AK340" si="935">AG335/AF333</f>
        <v>0.00772303317535545</v>
      </c>
      <c r="AH340" s="1">
        <f t="shared" si="934"/>
        <v>106</v>
      </c>
      <c r="AI340" s="1">
        <f t="shared" si="935"/>
        <v>0.00490150943396226</v>
      </c>
      <c r="AJ340" s="1">
        <f t="shared" si="934"/>
        <v>239</v>
      </c>
      <c r="AK340" s="1">
        <f t="shared" si="935"/>
        <v>0.0169019246861925</v>
      </c>
      <c r="AL340" s="1">
        <f t="shared" ref="AL340:AP340" si="936">AL333</f>
        <v>96</v>
      </c>
      <c r="AM340" s="1">
        <f t="shared" ref="AM340:AQ340" si="937">AM335/AL333</f>
        <v>0.0137454166666667</v>
      </c>
      <c r="AN340" s="1">
        <f t="shared" si="936"/>
        <v>263</v>
      </c>
      <c r="AO340" s="1">
        <f t="shared" si="937"/>
        <v>0.0288576425855513</v>
      </c>
      <c r="AP340" s="1">
        <f t="shared" si="936"/>
        <v>94</v>
      </c>
      <c r="AQ340" s="1">
        <f t="shared" si="937"/>
        <v>0.0247825531914894</v>
      </c>
      <c r="AR340" s="1">
        <f>AR333</f>
        <v>219</v>
      </c>
      <c r="AS340" s="1">
        <f t="shared" ref="AS340:AW340" si="938">AS333/AR333</f>
        <v>0.0380821917808219</v>
      </c>
      <c r="AT340" s="1">
        <f>AT333</f>
        <v>89</v>
      </c>
      <c r="AU340" s="1">
        <f t="shared" si="938"/>
        <v>0.0321348314606742</v>
      </c>
      <c r="AV340" s="1">
        <f>AV333/20</f>
        <v>23.3</v>
      </c>
      <c r="AW340" s="1">
        <f t="shared" si="938"/>
        <v>0.0471673819742489</v>
      </c>
      <c r="AY340" s="1">
        <f>AY333/20</f>
        <v>9.7</v>
      </c>
      <c r="AZ340" s="1">
        <f>AZ333/AY333</f>
        <v>0.040360824742268</v>
      </c>
      <c r="BC340" s="3"/>
      <c r="BE340" s="1">
        <f t="shared" ref="BE340:BI340" si="939">BE333</f>
        <v>208</v>
      </c>
      <c r="BF340" s="1">
        <f t="shared" ref="BF340:BJ340" si="940">BF335/BE333</f>
        <v>0.00730557692307692</v>
      </c>
      <c r="BG340" s="1">
        <f t="shared" si="939"/>
        <v>146</v>
      </c>
      <c r="BH340" s="1">
        <f t="shared" si="940"/>
        <v>0.00431205479452055</v>
      </c>
      <c r="BI340" s="1">
        <f t="shared" si="939"/>
        <v>237</v>
      </c>
      <c r="BJ340" s="1">
        <f t="shared" si="940"/>
        <v>0.0179324894514768</v>
      </c>
      <c r="BK340" s="1">
        <f t="shared" ref="BK340:BO340" si="941">BK333</f>
        <v>152</v>
      </c>
      <c r="BL340" s="1">
        <f t="shared" ref="BL340:BP340" si="942">BL335/BK333</f>
        <v>0.0138157894736842</v>
      </c>
      <c r="BM340" s="1">
        <f t="shared" si="941"/>
        <v>242</v>
      </c>
      <c r="BN340" s="1">
        <f t="shared" si="942"/>
        <v>0.0302461157024793</v>
      </c>
      <c r="BO340" s="1">
        <f t="shared" si="941"/>
        <v>78</v>
      </c>
      <c r="BP340" s="1">
        <f t="shared" si="942"/>
        <v>0.0252507692307692</v>
      </c>
      <c r="BQ340" s="1">
        <v>28</v>
      </c>
      <c r="BR340" s="1">
        <v>1.21</v>
      </c>
      <c r="BS340" s="1">
        <f>BQ343</f>
        <v>267</v>
      </c>
      <c r="BT340" s="1">
        <f>BT335/BT334</f>
        <v>0.0420599250936329</v>
      </c>
      <c r="BU340" s="1">
        <v>22</v>
      </c>
      <c r="BV340" s="1">
        <v>0.68</v>
      </c>
      <c r="BW340" s="1">
        <f>BU343</f>
        <v>145</v>
      </c>
      <c r="BX340" s="1">
        <f>BX335/BX334</f>
        <v>0.0344827586206897</v>
      </c>
      <c r="BY340" s="1">
        <v>24</v>
      </c>
      <c r="BZ340" s="1">
        <v>31</v>
      </c>
      <c r="CA340" s="1">
        <f>BZ343/20</f>
        <v>26</v>
      </c>
      <c r="CB340" s="1">
        <f>CA335/BZ343</f>
        <v>0.0503645384615385</v>
      </c>
      <c r="CC340" s="1">
        <v>15</v>
      </c>
      <c r="CD340" s="1">
        <v>10</v>
      </c>
      <c r="CE340" s="1">
        <f>CD343/20</f>
        <v>12.75</v>
      </c>
      <c r="CF340" s="1">
        <f>CE335/CD343</f>
        <v>0.0427041568627451</v>
      </c>
      <c r="CG340" s="3"/>
      <c r="CH340" s="1">
        <f t="shared" ref="CH340:CL340" si="943">CH333</f>
        <v>184</v>
      </c>
      <c r="CI340" s="1">
        <f t="shared" ref="CI340:CM340" si="944">CI335/CH333</f>
        <v>0.00717152173913043</v>
      </c>
      <c r="CJ340" s="1">
        <f t="shared" si="943"/>
        <v>116</v>
      </c>
      <c r="CK340" s="1">
        <f t="shared" si="944"/>
        <v>0.00422034482758621</v>
      </c>
      <c r="CL340" s="1">
        <f t="shared" si="943"/>
        <v>208</v>
      </c>
      <c r="CM340" s="1">
        <f t="shared" si="944"/>
        <v>0.0177863461538462</v>
      </c>
      <c r="CN340" s="1">
        <f t="shared" ref="CN340:CR340" si="945">CN333</f>
        <v>138</v>
      </c>
      <c r="CO340" s="1">
        <f t="shared" ref="CO340:CS340" si="946">CO335/CN333</f>
        <v>0.0136924637681159</v>
      </c>
      <c r="CP340" s="1">
        <f t="shared" si="945"/>
        <v>240</v>
      </c>
      <c r="CQ340" s="1">
        <f t="shared" si="946"/>
        <v>0.0301231666666667</v>
      </c>
      <c r="CR340" s="1">
        <f t="shared" si="945"/>
        <v>99</v>
      </c>
      <c r="CS340" s="1">
        <f t="shared" si="946"/>
        <v>0.0251470707070707</v>
      </c>
      <c r="CT340" s="1">
        <f>CT333</f>
        <v>257</v>
      </c>
      <c r="CU340" s="1">
        <f t="shared" ref="CU340:CY340" si="947">CU333/CT333</f>
        <v>0.0419455252918288</v>
      </c>
      <c r="CV340" s="1">
        <f>CV333</f>
        <v>118</v>
      </c>
      <c r="CW340" s="1">
        <f t="shared" si="947"/>
        <v>0.0344067796610169</v>
      </c>
      <c r="CX340" s="1">
        <f>CX333/20</f>
        <v>25.3</v>
      </c>
      <c r="CY340" s="1">
        <f t="shared" si="947"/>
        <v>0.0502173913043478</v>
      </c>
      <c r="DA340" s="1">
        <f>DA333/20</f>
        <v>12.15</v>
      </c>
      <c r="DB340" s="1">
        <f>DB333/DA333</f>
        <v>0.0425925925925926</v>
      </c>
    </row>
    <row r="341" s="1" customFormat="1" spans="1:106">
      <c r="A341" s="3"/>
      <c r="O341" s="1">
        <v>17</v>
      </c>
      <c r="P341" s="1">
        <v>0.53</v>
      </c>
      <c r="S341" s="1">
        <v>4</v>
      </c>
      <c r="T341" s="1">
        <v>0.1</v>
      </c>
      <c r="W341" s="1">
        <v>26</v>
      </c>
      <c r="X341" s="1">
        <v>22</v>
      </c>
      <c r="AA341" s="1">
        <v>5</v>
      </c>
      <c r="AB341" s="1">
        <v>16</v>
      </c>
      <c r="AE341" s="3"/>
      <c r="BC341" s="3"/>
      <c r="BN341" s="1">
        <f>BN340-BJ340</f>
        <v>0.0123136262510025</v>
      </c>
      <c r="BP341" s="1">
        <f>BP340-BL340</f>
        <v>0.011434979757085</v>
      </c>
      <c r="BQ341" s="1">
        <v>21</v>
      </c>
      <c r="BR341" s="1">
        <v>0.86</v>
      </c>
      <c r="BT341" s="1">
        <f>BT340-BN340</f>
        <v>0.0118138093911536</v>
      </c>
      <c r="BU341" s="1">
        <v>8</v>
      </c>
      <c r="BV341" s="1">
        <v>0.28</v>
      </c>
      <c r="BX341" s="1">
        <f>BX340-BP340</f>
        <v>0.00923198938992044</v>
      </c>
      <c r="BY341" s="1">
        <v>29</v>
      </c>
      <c r="BZ341" s="1">
        <v>24</v>
      </c>
      <c r="CB341" s="1">
        <f>CB340-BT340</f>
        <v>0.00830461336790551</v>
      </c>
      <c r="CC341" s="1">
        <v>17</v>
      </c>
      <c r="CD341" s="1">
        <v>14</v>
      </c>
      <c r="CF341" s="1">
        <f>CF340-BX340</f>
        <v>0.00822139824205544</v>
      </c>
      <c r="CG341" s="3"/>
      <c r="CI341" s="1">
        <f>CI340-0</f>
        <v>0.00717152173913043</v>
      </c>
      <c r="CK341" s="1">
        <f>CK340-0</f>
        <v>0.00422034482758621</v>
      </c>
      <c r="CM341" s="1">
        <f t="shared" ref="CM341:CQ341" si="948">CM340-CI340</f>
        <v>0.0106148244147157</v>
      </c>
      <c r="CO341" s="1">
        <f t="shared" si="948"/>
        <v>0.00947211894052974</v>
      </c>
      <c r="CQ341" s="1">
        <f t="shared" si="948"/>
        <v>0.0123368205128205</v>
      </c>
      <c r="CS341" s="1">
        <f t="shared" ref="CS341:CW341" si="949">CS340-CO340</f>
        <v>0.0114546069389548</v>
      </c>
      <c r="CU341" s="1">
        <f t="shared" si="949"/>
        <v>0.0118223586251621</v>
      </c>
      <c r="CW341" s="1">
        <f t="shared" si="949"/>
        <v>0.00925970895394624</v>
      </c>
      <c r="CY341" s="1">
        <f>CY340-CU340</f>
        <v>0.00827186601251903</v>
      </c>
      <c r="DB341" s="1">
        <f>DB340-CW340</f>
        <v>0.00818581293157564</v>
      </c>
    </row>
    <row r="342" s="1" customFormat="1" spans="1:85">
      <c r="A342" s="3"/>
      <c r="O342" s="1">
        <v>25</v>
      </c>
      <c r="P342" s="1">
        <v>0.99</v>
      </c>
      <c r="S342" s="1">
        <v>8</v>
      </c>
      <c r="T342" s="1">
        <v>0.23</v>
      </c>
      <c r="W342" s="1">
        <v>24</v>
      </c>
      <c r="X342" s="1">
        <v>20</v>
      </c>
      <c r="AA342" s="1">
        <v>5</v>
      </c>
      <c r="AB342" s="1">
        <v>13</v>
      </c>
      <c r="AE342" s="3"/>
      <c r="BC342" s="3"/>
      <c r="BQ342" s="1">
        <v>31</v>
      </c>
      <c r="BR342" s="1">
        <v>1.27</v>
      </c>
      <c r="BU342" s="1">
        <v>20</v>
      </c>
      <c r="BV342" s="1">
        <v>0.65</v>
      </c>
      <c r="BY342" s="1">
        <v>28</v>
      </c>
      <c r="BZ342" s="1">
        <v>34</v>
      </c>
      <c r="CC342" s="1">
        <v>16</v>
      </c>
      <c r="CD342" s="1">
        <v>14</v>
      </c>
      <c r="CG342" s="3"/>
    </row>
    <row r="343" s="1" customFormat="1" spans="1:82">
      <c r="A343" s="4" t="s">
        <v>11</v>
      </c>
      <c r="O343" s="1">
        <f t="shared" ref="O343:T343" si="950">SUM(O333:O342)</f>
        <v>224</v>
      </c>
      <c r="P343" s="1">
        <f t="shared" si="950"/>
        <v>8.56</v>
      </c>
      <c r="S343" s="1">
        <f t="shared" si="950"/>
        <v>84</v>
      </c>
      <c r="T343" s="1">
        <f t="shared" si="950"/>
        <v>2.71</v>
      </c>
      <c r="X343" s="1">
        <f>SUM(W333:X342)</f>
        <v>484</v>
      </c>
      <c r="AB343" s="1">
        <f>SUM(AA333:AB342)</f>
        <v>198</v>
      </c>
      <c r="BC343" s="4" t="s">
        <v>11</v>
      </c>
      <c r="BQ343" s="1">
        <f t="shared" ref="BQ343:BV343" si="951">SUM(BQ333:BQ342)</f>
        <v>267</v>
      </c>
      <c r="BR343" s="1">
        <f t="shared" si="951"/>
        <v>11.23</v>
      </c>
      <c r="BU343" s="1">
        <f t="shared" si="951"/>
        <v>145</v>
      </c>
      <c r="BV343" s="1">
        <f t="shared" si="951"/>
        <v>5</v>
      </c>
      <c r="BZ343" s="1">
        <f>SUM(BY333:BZ342)</f>
        <v>520</v>
      </c>
      <c r="CD343" s="1">
        <f>SUM(CC333:CD342)</f>
        <v>255</v>
      </c>
    </row>
    <row r="344" s="1" customFormat="1" spans="1:106">
      <c r="A344" s="3" t="s">
        <v>65</v>
      </c>
      <c r="B344" s="1">
        <v>67</v>
      </c>
      <c r="C344" s="1">
        <v>158</v>
      </c>
      <c r="D344" s="1">
        <v>2.38</v>
      </c>
      <c r="E344" s="1">
        <v>87</v>
      </c>
      <c r="F344" s="1">
        <v>1.55</v>
      </c>
      <c r="G344" s="1">
        <v>274</v>
      </c>
      <c r="H344" s="1">
        <v>4.71</v>
      </c>
      <c r="I344" s="1">
        <v>116</v>
      </c>
      <c r="J344" s="1">
        <v>1.56</v>
      </c>
      <c r="K344" s="1">
        <v>308</v>
      </c>
      <c r="L344" s="1">
        <v>9.97</v>
      </c>
      <c r="M344" s="1">
        <v>133</v>
      </c>
      <c r="N344" s="1">
        <v>4.39</v>
      </c>
      <c r="O344" s="1">
        <v>33</v>
      </c>
      <c r="P344" s="1">
        <v>1.29</v>
      </c>
      <c r="S344" s="1">
        <v>16</v>
      </c>
      <c r="T344" s="1">
        <v>0.58</v>
      </c>
      <c r="W344" s="1">
        <v>28</v>
      </c>
      <c r="X344" s="1">
        <v>24</v>
      </c>
      <c r="Y344" s="1">
        <v>23.59</v>
      </c>
      <c r="AA344" s="1">
        <v>7</v>
      </c>
      <c r="AB344" s="1">
        <v>7</v>
      </c>
      <c r="AC344" s="1">
        <v>9.58</v>
      </c>
      <c r="AE344" s="3"/>
      <c r="AF344" s="1">
        <v>161</v>
      </c>
      <c r="AG344" s="1">
        <v>2.36</v>
      </c>
      <c r="AH344" s="1">
        <v>96</v>
      </c>
      <c r="AI344" s="1">
        <v>1.58</v>
      </c>
      <c r="AJ344" s="1">
        <v>254</v>
      </c>
      <c r="AK344" s="1">
        <v>5.44</v>
      </c>
      <c r="AL344" s="1">
        <v>104</v>
      </c>
      <c r="AM344" s="1">
        <v>2.49</v>
      </c>
      <c r="AN344" s="1">
        <v>248</v>
      </c>
      <c r="AO344" s="1">
        <v>8.21</v>
      </c>
      <c r="AP344" s="1">
        <v>92</v>
      </c>
      <c r="AQ344" s="1">
        <v>3.37</v>
      </c>
      <c r="AR344" s="1">
        <v>286</v>
      </c>
      <c r="AS344" s="1">
        <v>10.9</v>
      </c>
      <c r="AT344" s="1">
        <v>83</v>
      </c>
      <c r="AU344" s="1">
        <v>2.69</v>
      </c>
      <c r="AV344" s="1">
        <v>476</v>
      </c>
      <c r="AW344" s="1">
        <v>22.43</v>
      </c>
      <c r="AY344" s="1">
        <v>189</v>
      </c>
      <c r="AZ344" s="1">
        <v>7.68</v>
      </c>
      <c r="BC344" s="3" t="s">
        <v>65</v>
      </c>
      <c r="BD344" s="1">
        <v>136</v>
      </c>
      <c r="BE344" s="1">
        <v>180</v>
      </c>
      <c r="BF344" s="1">
        <v>2.42</v>
      </c>
      <c r="BG344" s="1">
        <v>80</v>
      </c>
      <c r="BH344" s="1">
        <v>1.45</v>
      </c>
      <c r="BI344" s="1">
        <v>250</v>
      </c>
      <c r="BJ344" s="1">
        <v>4.48</v>
      </c>
      <c r="BK344" s="1">
        <v>102</v>
      </c>
      <c r="BL344" s="1">
        <v>1.41</v>
      </c>
      <c r="BM344" s="1">
        <v>260</v>
      </c>
      <c r="BN344" s="1">
        <v>9.05</v>
      </c>
      <c r="BO344" s="1">
        <v>153</v>
      </c>
      <c r="BP344" s="1">
        <v>4.97</v>
      </c>
      <c r="BQ344" s="1">
        <v>26</v>
      </c>
      <c r="BR344" s="1">
        <v>1.13</v>
      </c>
      <c r="BU344" s="1">
        <v>12</v>
      </c>
      <c r="BV344" s="1">
        <v>0.41</v>
      </c>
      <c r="BY344" s="1">
        <v>21</v>
      </c>
      <c r="BZ344" s="1">
        <v>26</v>
      </c>
      <c r="CA344" s="1">
        <v>27.06</v>
      </c>
      <c r="CC344" s="1">
        <v>11</v>
      </c>
      <c r="CD344" s="1">
        <v>14</v>
      </c>
      <c r="CE344" s="1">
        <v>12.45</v>
      </c>
      <c r="CG344" s="3"/>
      <c r="CH344" s="1">
        <v>165</v>
      </c>
      <c r="CI344" s="1">
        <v>2.29</v>
      </c>
      <c r="CJ344" s="1">
        <v>97</v>
      </c>
      <c r="CK344" s="1">
        <v>1.51</v>
      </c>
      <c r="CL344" s="1">
        <v>212</v>
      </c>
      <c r="CM344" s="1">
        <v>4.87</v>
      </c>
      <c r="CN344" s="1">
        <v>123</v>
      </c>
      <c r="CO344" s="1">
        <v>2.79</v>
      </c>
      <c r="CP344" s="1">
        <v>267</v>
      </c>
      <c r="CQ344" s="1">
        <v>9.23</v>
      </c>
      <c r="CR344" s="1">
        <v>95</v>
      </c>
      <c r="CS344" s="1">
        <v>3.49</v>
      </c>
      <c r="CT344" s="1">
        <v>242</v>
      </c>
      <c r="CU344" s="1">
        <v>10.19</v>
      </c>
      <c r="CV344" s="1">
        <v>126</v>
      </c>
      <c r="CW344" s="1">
        <v>4.31</v>
      </c>
      <c r="CX344" s="1">
        <v>502</v>
      </c>
      <c r="CY344" s="1">
        <v>25.29</v>
      </c>
      <c r="DA344" s="1">
        <v>251</v>
      </c>
      <c r="DB344" s="1">
        <v>10.64</v>
      </c>
    </row>
    <row r="345" s="1" customFormat="1" spans="1:97">
      <c r="A345" s="3"/>
      <c r="D345" s="1">
        <v>1.10044</v>
      </c>
      <c r="F345" s="1">
        <v>1.10044</v>
      </c>
      <c r="L345" s="1">
        <v>1.10044</v>
      </c>
      <c r="N345" s="1">
        <v>1.10044</v>
      </c>
      <c r="O345" s="1">
        <v>34</v>
      </c>
      <c r="P345" s="1">
        <v>1.31</v>
      </c>
      <c r="R345" s="1">
        <f>O354</f>
        <v>320</v>
      </c>
      <c r="S345" s="1">
        <v>12</v>
      </c>
      <c r="T345" s="1">
        <v>0.41</v>
      </c>
      <c r="V345" s="1">
        <f>S354</f>
        <v>123</v>
      </c>
      <c r="W345" s="1">
        <v>27</v>
      </c>
      <c r="X345" s="1">
        <v>19</v>
      </c>
      <c r="Y345" s="1">
        <v>1.10044</v>
      </c>
      <c r="AA345" s="1">
        <v>12</v>
      </c>
      <c r="AB345" s="1">
        <v>12</v>
      </c>
      <c r="AC345" s="1">
        <v>1.10044</v>
      </c>
      <c r="AE345" s="3"/>
      <c r="AG345" s="1">
        <v>1.10044</v>
      </c>
      <c r="AI345" s="1">
        <v>1.10044</v>
      </c>
      <c r="AK345" s="1">
        <v>1.10044</v>
      </c>
      <c r="AM345" s="1">
        <v>1.10044</v>
      </c>
      <c r="AO345" s="1">
        <v>1.10044</v>
      </c>
      <c r="AQ345" s="1">
        <v>1.10044</v>
      </c>
      <c r="BC345" s="3"/>
      <c r="BF345" s="1">
        <v>1.10044</v>
      </c>
      <c r="BH345" s="1">
        <v>1.10044</v>
      </c>
      <c r="BN345" s="1">
        <v>1.10044</v>
      </c>
      <c r="BP345" s="1">
        <v>1.10044</v>
      </c>
      <c r="BQ345" s="1">
        <v>25</v>
      </c>
      <c r="BR345" s="1">
        <v>1.02</v>
      </c>
      <c r="BT345" s="1">
        <f>BQ354</f>
        <v>286</v>
      </c>
      <c r="BU345" s="1">
        <v>13</v>
      </c>
      <c r="BV345" s="1">
        <v>0.43</v>
      </c>
      <c r="BX345" s="1">
        <f>BU354</f>
        <v>161</v>
      </c>
      <c r="BY345" s="1">
        <v>25</v>
      </c>
      <c r="BZ345" s="1">
        <v>29</v>
      </c>
      <c r="CA345" s="1">
        <v>1.10044</v>
      </c>
      <c r="CC345" s="1">
        <v>20</v>
      </c>
      <c r="CD345" s="1">
        <v>12</v>
      </c>
      <c r="CE345" s="1">
        <v>1.10044</v>
      </c>
      <c r="CG345" s="3"/>
      <c r="CI345" s="1">
        <v>1.10044</v>
      </c>
      <c r="CK345" s="1">
        <v>1.10044</v>
      </c>
      <c r="CM345" s="1">
        <v>1.10044</v>
      </c>
      <c r="CO345" s="1">
        <v>1.10044</v>
      </c>
      <c r="CQ345" s="1">
        <v>1.10044</v>
      </c>
      <c r="CS345" s="1">
        <v>1.10044</v>
      </c>
    </row>
    <row r="346" s="1" customFormat="1" spans="1:97">
      <c r="A346" s="3"/>
      <c r="D346" s="1">
        <f>D344-D345</f>
        <v>1.27956</v>
      </c>
      <c r="F346" s="1">
        <f>F344-F345</f>
        <v>0.44956</v>
      </c>
      <c r="H346" s="1">
        <f>H344</f>
        <v>4.71</v>
      </c>
      <c r="J346" s="1">
        <f>J344</f>
        <v>1.56</v>
      </c>
      <c r="L346" s="1">
        <f>L344-L345</f>
        <v>8.86956</v>
      </c>
      <c r="N346" s="1">
        <f>N344-N345</f>
        <v>3.28956</v>
      </c>
      <c r="O346" s="1">
        <v>33</v>
      </c>
      <c r="P346" s="1">
        <v>1.26</v>
      </c>
      <c r="R346" s="1">
        <f>P354</f>
        <v>12.24</v>
      </c>
      <c r="S346" s="1">
        <v>9</v>
      </c>
      <c r="T346" s="1">
        <v>0.31</v>
      </c>
      <c r="V346" s="1">
        <f>T354</f>
        <v>3.99</v>
      </c>
      <c r="W346" s="1">
        <v>22</v>
      </c>
      <c r="X346" s="1">
        <v>20</v>
      </c>
      <c r="Y346" s="1">
        <f>Y344-Y345</f>
        <v>22.48956</v>
      </c>
      <c r="AA346" s="1">
        <v>7</v>
      </c>
      <c r="AB346" s="1">
        <v>18</v>
      </c>
      <c r="AC346" s="1">
        <f>AC344-AC345</f>
        <v>8.47956</v>
      </c>
      <c r="AE346" s="3"/>
      <c r="AG346" s="1">
        <f t="shared" ref="AG346:AK346" si="952">AG344-AG345</f>
        <v>1.25956</v>
      </c>
      <c r="AI346" s="1">
        <f t="shared" si="952"/>
        <v>0.47956</v>
      </c>
      <c r="AK346" s="1">
        <f t="shared" si="952"/>
        <v>4.33956</v>
      </c>
      <c r="AM346" s="1">
        <f t="shared" ref="AM346:AQ346" si="953">AM344-AM345</f>
        <v>1.38956</v>
      </c>
      <c r="AO346" s="1">
        <f t="shared" si="953"/>
        <v>7.10956</v>
      </c>
      <c r="AQ346" s="1">
        <f t="shared" si="953"/>
        <v>2.26956</v>
      </c>
      <c r="BC346" s="3"/>
      <c r="BF346" s="1">
        <f>BF344-BF345</f>
        <v>1.31956</v>
      </c>
      <c r="BH346" s="1">
        <f>BH344-BH345</f>
        <v>0.34956</v>
      </c>
      <c r="BJ346" s="1">
        <f>BJ344</f>
        <v>4.48</v>
      </c>
      <c r="BL346" s="1">
        <f>BL344</f>
        <v>1.41</v>
      </c>
      <c r="BN346" s="1">
        <f>BN344-BN345</f>
        <v>7.94956</v>
      </c>
      <c r="BP346" s="1">
        <f>BP344-BP345</f>
        <v>3.86956</v>
      </c>
      <c r="BQ346" s="1">
        <v>27</v>
      </c>
      <c r="BR346" s="1">
        <v>1.18</v>
      </c>
      <c r="BT346" s="1">
        <f>BR354</f>
        <v>12.08</v>
      </c>
      <c r="BU346" s="1">
        <v>12</v>
      </c>
      <c r="BV346" s="1">
        <v>0.41</v>
      </c>
      <c r="BX346" s="1">
        <f>BV354</f>
        <v>5.53</v>
      </c>
      <c r="BY346" s="1">
        <v>24</v>
      </c>
      <c r="BZ346" s="1">
        <v>24</v>
      </c>
      <c r="CA346" s="1">
        <f>CA344-CA345</f>
        <v>25.95956</v>
      </c>
      <c r="CC346" s="1">
        <v>11</v>
      </c>
      <c r="CD346" s="1">
        <v>10</v>
      </c>
      <c r="CE346" s="1">
        <f>CE344-CE345</f>
        <v>11.34956</v>
      </c>
      <c r="CG346" s="3"/>
      <c r="CI346" s="1">
        <f t="shared" ref="CI346:CM346" si="954">CI344-CI345</f>
        <v>1.18956</v>
      </c>
      <c r="CK346" s="1">
        <f t="shared" si="954"/>
        <v>0.40956</v>
      </c>
      <c r="CM346" s="1">
        <f t="shared" si="954"/>
        <v>3.76956</v>
      </c>
      <c r="CO346" s="1">
        <f t="shared" ref="CO346:CS346" si="955">CO344-CO345</f>
        <v>1.68956</v>
      </c>
      <c r="CQ346" s="1">
        <f t="shared" si="955"/>
        <v>8.12956</v>
      </c>
      <c r="CS346" s="1">
        <f t="shared" si="955"/>
        <v>2.38956</v>
      </c>
    </row>
    <row r="347" s="1" customFormat="1" spans="1:85">
      <c r="A347" s="3"/>
      <c r="O347" s="1">
        <v>36</v>
      </c>
      <c r="P347" s="1">
        <v>1.38</v>
      </c>
      <c r="S347" s="1">
        <v>16</v>
      </c>
      <c r="T347" s="1">
        <v>0.56</v>
      </c>
      <c r="W347" s="1">
        <v>23</v>
      </c>
      <c r="X347" s="1">
        <v>26</v>
      </c>
      <c r="AA347" s="1">
        <v>9</v>
      </c>
      <c r="AB347" s="1">
        <v>7</v>
      </c>
      <c r="AE347" s="3"/>
      <c r="BC347" s="3"/>
      <c r="BQ347" s="1">
        <v>28</v>
      </c>
      <c r="BR347" s="1">
        <v>1.21</v>
      </c>
      <c r="BU347" s="1">
        <v>20</v>
      </c>
      <c r="BV347" s="1">
        <v>0.71</v>
      </c>
      <c r="BY347" s="1">
        <v>28</v>
      </c>
      <c r="BZ347" s="1">
        <v>28</v>
      </c>
      <c r="CC347" s="1">
        <v>14</v>
      </c>
      <c r="CD347" s="1">
        <v>11</v>
      </c>
      <c r="CG347" s="3"/>
    </row>
    <row r="348" s="1" customFormat="1" spans="1:85">
      <c r="A348" s="3"/>
      <c r="O348" s="1">
        <v>23</v>
      </c>
      <c r="P348" s="1">
        <v>0.85</v>
      </c>
      <c r="S348" s="1">
        <v>8</v>
      </c>
      <c r="T348" s="1">
        <v>0.29</v>
      </c>
      <c r="W348" s="1">
        <v>23</v>
      </c>
      <c r="X348" s="1">
        <v>23</v>
      </c>
      <c r="AA348" s="1">
        <v>6</v>
      </c>
      <c r="AB348" s="1">
        <v>17</v>
      </c>
      <c r="AE348" s="3"/>
      <c r="BC348" s="3"/>
      <c r="BQ348" s="1">
        <v>35</v>
      </c>
      <c r="BR348" s="1">
        <v>1.34</v>
      </c>
      <c r="BU348" s="1">
        <v>15</v>
      </c>
      <c r="BV348" s="1">
        <v>0.57</v>
      </c>
      <c r="BY348" s="1">
        <v>29</v>
      </c>
      <c r="BZ348" s="1">
        <v>29</v>
      </c>
      <c r="CC348" s="1">
        <v>17</v>
      </c>
      <c r="CD348" s="1">
        <v>14</v>
      </c>
      <c r="CG348" s="3"/>
    </row>
    <row r="349" s="1" customFormat="1" spans="1:106">
      <c r="A349" s="3"/>
      <c r="O349" s="1">
        <v>28</v>
      </c>
      <c r="P349" s="1">
        <v>1.13</v>
      </c>
      <c r="S349" s="1">
        <v>6</v>
      </c>
      <c r="T349" s="1">
        <v>0.21</v>
      </c>
      <c r="W349" s="1">
        <v>26</v>
      </c>
      <c r="X349" s="1">
        <v>28</v>
      </c>
      <c r="AA349" s="1">
        <v>9</v>
      </c>
      <c r="AB349" s="1">
        <v>10</v>
      </c>
      <c r="AD349" s="1">
        <f>Y351*Z351+AC351*AD351</f>
        <v>1.548456</v>
      </c>
      <c r="AE349" s="3"/>
      <c r="AZ349" s="1">
        <f>AV351*AW351+AY351*AZ351</f>
        <v>1.5055</v>
      </c>
      <c r="BC349" s="3"/>
      <c r="BQ349" s="1">
        <v>25</v>
      </c>
      <c r="BR349" s="1">
        <v>1.11</v>
      </c>
      <c r="BU349" s="1">
        <v>19</v>
      </c>
      <c r="BV349" s="1">
        <v>0.61</v>
      </c>
      <c r="BY349" s="1">
        <v>26</v>
      </c>
      <c r="BZ349" s="1">
        <v>28</v>
      </c>
      <c r="CC349" s="1">
        <v>12</v>
      </c>
      <c r="CD349" s="1">
        <v>14</v>
      </c>
      <c r="CF349" s="1">
        <f>CA351*CB351+CE351*CF351</f>
        <v>1.865456</v>
      </c>
      <c r="CG349" s="3"/>
      <c r="DB349" s="1">
        <f>CX351*CY351+DA351*DB351</f>
        <v>1.7965</v>
      </c>
    </row>
    <row r="350" s="1" customFormat="1" spans="1:85">
      <c r="A350" s="3"/>
      <c r="O350" s="1">
        <v>30</v>
      </c>
      <c r="P350" s="1">
        <v>1.07</v>
      </c>
      <c r="S350" s="1">
        <v>10</v>
      </c>
      <c r="T350" s="1">
        <v>0.32</v>
      </c>
      <c r="W350" s="1">
        <v>26</v>
      </c>
      <c r="X350" s="1">
        <v>27</v>
      </c>
      <c r="AA350" s="1">
        <v>8</v>
      </c>
      <c r="AB350" s="1">
        <v>12</v>
      </c>
      <c r="AE350" s="3"/>
      <c r="BC350" s="3"/>
      <c r="BQ350" s="1">
        <v>24</v>
      </c>
      <c r="BR350" s="1">
        <v>1.07</v>
      </c>
      <c r="BU350" s="1">
        <v>17</v>
      </c>
      <c r="BV350" s="1">
        <v>0.58</v>
      </c>
      <c r="BY350" s="1">
        <v>22</v>
      </c>
      <c r="BZ350" s="1">
        <v>23</v>
      </c>
      <c r="CC350" s="1">
        <v>15</v>
      </c>
      <c r="CD350" s="1">
        <v>14</v>
      </c>
      <c r="CG350" s="3"/>
    </row>
    <row r="351" s="1" customFormat="1" spans="1:106">
      <c r="A351" s="3"/>
      <c r="C351" s="1">
        <f t="shared" ref="C351:G351" si="956">C344</f>
        <v>158</v>
      </c>
      <c r="D351" s="1">
        <f t="shared" ref="D351:H351" si="957">D346/C344</f>
        <v>0.00809848101265823</v>
      </c>
      <c r="E351" s="1">
        <f t="shared" si="956"/>
        <v>87</v>
      </c>
      <c r="F351" s="1">
        <f t="shared" si="957"/>
        <v>0.00516735632183908</v>
      </c>
      <c r="G351" s="1">
        <f t="shared" si="956"/>
        <v>274</v>
      </c>
      <c r="H351" s="1">
        <f t="shared" si="957"/>
        <v>0.0171897810218978</v>
      </c>
      <c r="I351" s="1">
        <f t="shared" ref="I351:M351" si="958">I344</f>
        <v>116</v>
      </c>
      <c r="J351" s="1">
        <f t="shared" ref="J351:N351" si="959">J346/I344</f>
        <v>0.013448275862069</v>
      </c>
      <c r="K351" s="1">
        <f t="shared" si="958"/>
        <v>308</v>
      </c>
      <c r="L351" s="1">
        <f t="shared" si="959"/>
        <v>0.0287972727272727</v>
      </c>
      <c r="M351" s="1">
        <f t="shared" si="958"/>
        <v>133</v>
      </c>
      <c r="N351" s="1">
        <f t="shared" si="959"/>
        <v>0.0247335338345865</v>
      </c>
      <c r="O351" s="1">
        <v>32</v>
      </c>
      <c r="P351" s="1">
        <v>1.26</v>
      </c>
      <c r="Q351" s="1">
        <f>O354</f>
        <v>320</v>
      </c>
      <c r="R351" s="1">
        <f>R346/R345</f>
        <v>0.03825</v>
      </c>
      <c r="S351" s="1">
        <v>16</v>
      </c>
      <c r="T351" s="1">
        <v>0.38</v>
      </c>
      <c r="U351" s="1">
        <f>S354</f>
        <v>123</v>
      </c>
      <c r="V351" s="1">
        <f>V346/V345</f>
        <v>0.0324390243902439</v>
      </c>
      <c r="W351" s="1">
        <v>20</v>
      </c>
      <c r="X351" s="1">
        <v>22</v>
      </c>
      <c r="Y351" s="1">
        <f>X354/20</f>
        <v>23.8</v>
      </c>
      <c r="Z351" s="1">
        <f>Y346/X354</f>
        <v>0.047246974789916</v>
      </c>
      <c r="AA351" s="1">
        <v>5</v>
      </c>
      <c r="AB351" s="1">
        <v>11</v>
      </c>
      <c r="AC351" s="1">
        <f>AB354/20</f>
        <v>10.4</v>
      </c>
      <c r="AD351" s="1">
        <f>AC346/AB354</f>
        <v>0.0407671153846154</v>
      </c>
      <c r="AE351" s="3"/>
      <c r="AF351" s="1">
        <f t="shared" ref="AF351:AJ351" si="960">AF344</f>
        <v>161</v>
      </c>
      <c r="AG351" s="1">
        <f t="shared" ref="AG351:AK351" si="961">AG346/AF344</f>
        <v>0.00782335403726708</v>
      </c>
      <c r="AH351" s="1">
        <f t="shared" si="960"/>
        <v>96</v>
      </c>
      <c r="AI351" s="1">
        <f t="shared" si="961"/>
        <v>0.00499541666666667</v>
      </c>
      <c r="AJ351" s="1">
        <f t="shared" si="960"/>
        <v>254</v>
      </c>
      <c r="AK351" s="1">
        <f t="shared" si="961"/>
        <v>0.0170848818897638</v>
      </c>
      <c r="AL351" s="1">
        <f t="shared" ref="AL351:AP351" si="962">AL344</f>
        <v>104</v>
      </c>
      <c r="AM351" s="1">
        <f t="shared" ref="AM351:AQ351" si="963">AM346/AL344</f>
        <v>0.0133611538461538</v>
      </c>
      <c r="AN351" s="1">
        <f t="shared" si="962"/>
        <v>248</v>
      </c>
      <c r="AO351" s="1">
        <f t="shared" si="963"/>
        <v>0.0286675806451613</v>
      </c>
      <c r="AP351" s="1">
        <f t="shared" si="962"/>
        <v>92</v>
      </c>
      <c r="AQ351" s="1">
        <f t="shared" si="963"/>
        <v>0.0246691304347826</v>
      </c>
      <c r="AR351" s="1">
        <f>AR344</f>
        <v>286</v>
      </c>
      <c r="AS351" s="1">
        <f t="shared" ref="AS351:AW351" si="964">AS344/AR344</f>
        <v>0.0381118881118881</v>
      </c>
      <c r="AT351" s="1">
        <f>AT344</f>
        <v>83</v>
      </c>
      <c r="AU351" s="1">
        <f t="shared" si="964"/>
        <v>0.0324096385542169</v>
      </c>
      <c r="AV351" s="1">
        <f>AV344/20</f>
        <v>23.8</v>
      </c>
      <c r="AW351" s="1">
        <f t="shared" si="964"/>
        <v>0.0471218487394958</v>
      </c>
      <c r="AY351" s="1">
        <f>AY344/20</f>
        <v>9.45</v>
      </c>
      <c r="AZ351" s="1">
        <f>AZ344/AY344</f>
        <v>0.0406349206349206</v>
      </c>
      <c r="BC351" s="3"/>
      <c r="BE351" s="1">
        <f t="shared" ref="BE351:BI351" si="965">BE344</f>
        <v>180</v>
      </c>
      <c r="BF351" s="1">
        <f t="shared" ref="BF351:BJ351" si="966">BF346/BE344</f>
        <v>0.00733088888888889</v>
      </c>
      <c r="BG351" s="1">
        <f t="shared" si="965"/>
        <v>80</v>
      </c>
      <c r="BH351" s="1">
        <f t="shared" si="966"/>
        <v>0.0043695</v>
      </c>
      <c r="BI351" s="1">
        <f t="shared" si="965"/>
        <v>250</v>
      </c>
      <c r="BJ351" s="1">
        <f t="shared" si="966"/>
        <v>0.01792</v>
      </c>
      <c r="BK351" s="1">
        <f t="shared" ref="BK351:BO351" si="967">BK344</f>
        <v>102</v>
      </c>
      <c r="BL351" s="1">
        <f t="shared" ref="BL351:BP351" si="968">BL346/BK344</f>
        <v>0.0138235294117647</v>
      </c>
      <c r="BM351" s="1">
        <f t="shared" si="967"/>
        <v>260</v>
      </c>
      <c r="BN351" s="1">
        <f t="shared" si="968"/>
        <v>0.0305752307692308</v>
      </c>
      <c r="BO351" s="1">
        <f t="shared" si="967"/>
        <v>153</v>
      </c>
      <c r="BP351" s="1">
        <f t="shared" si="968"/>
        <v>0.0252912418300654</v>
      </c>
      <c r="BQ351" s="1">
        <v>31</v>
      </c>
      <c r="BR351" s="1">
        <v>1.32</v>
      </c>
      <c r="BS351" s="1">
        <f>BQ354</f>
        <v>286</v>
      </c>
      <c r="BT351" s="1">
        <f>BT346/BT345</f>
        <v>0.0422377622377622</v>
      </c>
      <c r="BU351" s="1">
        <v>18</v>
      </c>
      <c r="BV351" s="1">
        <v>0.61</v>
      </c>
      <c r="BW351" s="1">
        <f>BU354</f>
        <v>161</v>
      </c>
      <c r="BX351" s="1">
        <f>BX346/BX345</f>
        <v>0.0343478260869565</v>
      </c>
      <c r="BY351" s="1">
        <v>22</v>
      </c>
      <c r="BZ351" s="1">
        <v>23</v>
      </c>
      <c r="CA351" s="1">
        <f>BZ354/20</f>
        <v>25.7</v>
      </c>
      <c r="CB351" s="1">
        <f>CA346/BZ354</f>
        <v>0.0505049805447471</v>
      </c>
      <c r="CC351" s="1">
        <v>9</v>
      </c>
      <c r="CD351" s="1">
        <v>14</v>
      </c>
      <c r="CE351" s="1">
        <f>CD354/20</f>
        <v>13.35</v>
      </c>
      <c r="CF351" s="1">
        <f>CE346/CD354</f>
        <v>0.0425077153558052</v>
      </c>
      <c r="CG351" s="3"/>
      <c r="CH351" s="1">
        <f t="shared" ref="CH351:CL351" si="969">CH344</f>
        <v>165</v>
      </c>
      <c r="CI351" s="1">
        <f t="shared" ref="CI351:CM351" si="970">CI346/CH344</f>
        <v>0.00720945454545454</v>
      </c>
      <c r="CJ351" s="1">
        <f t="shared" si="969"/>
        <v>97</v>
      </c>
      <c r="CK351" s="1">
        <f t="shared" si="970"/>
        <v>0.00422226804123711</v>
      </c>
      <c r="CL351" s="1">
        <f t="shared" si="969"/>
        <v>212</v>
      </c>
      <c r="CM351" s="1">
        <f t="shared" si="970"/>
        <v>0.0177809433962264</v>
      </c>
      <c r="CN351" s="1">
        <f t="shared" ref="CN351:CR351" si="971">CN344</f>
        <v>123</v>
      </c>
      <c r="CO351" s="1">
        <f t="shared" ref="CO351:CS351" si="972">CO346/CN344</f>
        <v>0.0137362601626016</v>
      </c>
      <c r="CP351" s="1">
        <f t="shared" si="971"/>
        <v>267</v>
      </c>
      <c r="CQ351" s="1">
        <f t="shared" si="972"/>
        <v>0.0304477902621723</v>
      </c>
      <c r="CR351" s="1">
        <f t="shared" si="971"/>
        <v>95</v>
      </c>
      <c r="CS351" s="1">
        <f t="shared" si="972"/>
        <v>0.0251532631578947</v>
      </c>
      <c r="CT351" s="1">
        <f>CT344</f>
        <v>242</v>
      </c>
      <c r="CU351" s="1">
        <f t="shared" ref="CU351:CY351" si="973">CU344/CT344</f>
        <v>0.0421074380165289</v>
      </c>
      <c r="CV351" s="1">
        <f>CV344</f>
        <v>126</v>
      </c>
      <c r="CW351" s="1">
        <f t="shared" si="973"/>
        <v>0.0342063492063492</v>
      </c>
      <c r="CX351" s="1">
        <f>CX344/20</f>
        <v>25.1</v>
      </c>
      <c r="CY351" s="1">
        <f t="shared" si="973"/>
        <v>0.0503784860557769</v>
      </c>
      <c r="DA351" s="1">
        <f>DA344/20</f>
        <v>12.55</v>
      </c>
      <c r="DB351" s="1">
        <f>DB344/DA344</f>
        <v>0.042390438247012</v>
      </c>
    </row>
    <row r="352" s="1" customFormat="1" spans="1:106">
      <c r="A352" s="3"/>
      <c r="O352" s="1">
        <v>34</v>
      </c>
      <c r="P352" s="1">
        <v>1.32</v>
      </c>
      <c r="S352" s="1">
        <v>11</v>
      </c>
      <c r="T352" s="1">
        <v>0.37</v>
      </c>
      <c r="W352" s="1">
        <v>27</v>
      </c>
      <c r="X352" s="1">
        <v>22</v>
      </c>
      <c r="AA352" s="1">
        <v>9</v>
      </c>
      <c r="AB352" s="1">
        <v>13</v>
      </c>
      <c r="AE352" s="3"/>
      <c r="BC352" s="3"/>
      <c r="BN352" s="1">
        <f>BN351-BJ351</f>
        <v>0.0126552307692308</v>
      </c>
      <c r="BP352" s="1">
        <f>BP351-BL351</f>
        <v>0.0114677124183007</v>
      </c>
      <c r="BQ352" s="1">
        <v>31</v>
      </c>
      <c r="BR352" s="1">
        <v>1.32</v>
      </c>
      <c r="BT352" s="1">
        <f>BT351-BN351</f>
        <v>0.0116625314685315</v>
      </c>
      <c r="BU352" s="1">
        <v>15</v>
      </c>
      <c r="BV352" s="1">
        <v>0.51</v>
      </c>
      <c r="BX352" s="1">
        <f>BX351-BP351</f>
        <v>0.00905658425689116</v>
      </c>
      <c r="BY352" s="1">
        <v>24</v>
      </c>
      <c r="BZ352" s="1">
        <v>29</v>
      </c>
      <c r="CB352" s="1">
        <f>CB351-BT351</f>
        <v>0.00826721830698483</v>
      </c>
      <c r="CC352" s="1">
        <v>12</v>
      </c>
      <c r="CD352" s="1">
        <v>11</v>
      </c>
      <c r="CF352" s="1">
        <f>CF351-BX351</f>
        <v>0.00815988926884872</v>
      </c>
      <c r="CG352" s="3"/>
      <c r="CI352" s="1">
        <f>CI351-0</f>
        <v>0.00720945454545454</v>
      </c>
      <c r="CK352" s="1">
        <f>CK351-0</f>
        <v>0.00422226804123711</v>
      </c>
      <c r="CM352" s="1">
        <f t="shared" ref="CM352:CQ352" si="974">CM351-CI351</f>
        <v>0.0105714888507719</v>
      </c>
      <c r="CO352" s="1">
        <f t="shared" si="974"/>
        <v>0.00951399212136451</v>
      </c>
      <c r="CQ352" s="1">
        <f t="shared" si="974"/>
        <v>0.0126668468659459</v>
      </c>
      <c r="CS352" s="1">
        <f t="shared" ref="CS352:CW352" si="975">CS351-CO351</f>
        <v>0.0114170029952931</v>
      </c>
      <c r="CU352" s="1">
        <f t="shared" si="975"/>
        <v>0.0116596477543566</v>
      </c>
      <c r="CW352" s="1">
        <f t="shared" si="975"/>
        <v>0.00905308604845446</v>
      </c>
      <c r="CY352" s="1">
        <f>CY351-CU351</f>
        <v>0.00827104803924797</v>
      </c>
      <c r="DB352" s="1">
        <f>DB351-CW351</f>
        <v>0.00818408904066275</v>
      </c>
    </row>
    <row r="353" s="1" customFormat="1" spans="1:85">
      <c r="A353" s="3"/>
      <c r="O353" s="1">
        <v>37</v>
      </c>
      <c r="P353" s="1">
        <v>1.37</v>
      </c>
      <c r="S353" s="1">
        <v>19</v>
      </c>
      <c r="T353" s="1">
        <v>0.56</v>
      </c>
      <c r="W353" s="1">
        <v>21</v>
      </c>
      <c r="X353" s="1">
        <v>22</v>
      </c>
      <c r="AA353" s="1">
        <v>14</v>
      </c>
      <c r="AB353" s="1">
        <v>15</v>
      </c>
      <c r="AE353" s="3"/>
      <c r="BC353" s="3"/>
      <c r="BQ353" s="1">
        <v>34</v>
      </c>
      <c r="BR353" s="1">
        <v>1.38</v>
      </c>
      <c r="BU353" s="1">
        <v>20</v>
      </c>
      <c r="BV353" s="1">
        <v>0.69</v>
      </c>
      <c r="BY353" s="1">
        <v>29</v>
      </c>
      <c r="BZ353" s="1">
        <v>25</v>
      </c>
      <c r="CC353" s="1">
        <v>11</v>
      </c>
      <c r="CD353" s="1">
        <v>21</v>
      </c>
      <c r="CG353" s="3"/>
    </row>
    <row r="354" s="1" customFormat="1" spans="1:82">
      <c r="A354" s="4" t="s">
        <v>11</v>
      </c>
      <c r="O354" s="1">
        <f t="shared" ref="O354:T354" si="976">SUM(O344:O353)</f>
        <v>320</v>
      </c>
      <c r="P354" s="1">
        <f t="shared" si="976"/>
        <v>12.24</v>
      </c>
      <c r="S354" s="1">
        <f t="shared" si="976"/>
        <v>123</v>
      </c>
      <c r="T354" s="1">
        <f t="shared" si="976"/>
        <v>3.99</v>
      </c>
      <c r="X354" s="1">
        <f>SUM(W344:X353)</f>
        <v>476</v>
      </c>
      <c r="AB354" s="1">
        <f>SUM(AA344:AB353)</f>
        <v>208</v>
      </c>
      <c r="BC354" s="4" t="s">
        <v>11</v>
      </c>
      <c r="BQ354" s="1">
        <f t="shared" ref="BQ354:BV354" si="977">SUM(BQ344:BQ353)</f>
        <v>286</v>
      </c>
      <c r="BR354" s="1">
        <f t="shared" si="977"/>
        <v>12.08</v>
      </c>
      <c r="BU354" s="1">
        <f t="shared" si="977"/>
        <v>161</v>
      </c>
      <c r="BV354" s="1">
        <f t="shared" si="977"/>
        <v>5.53</v>
      </c>
      <c r="BZ354" s="1">
        <f>SUM(BY344:BZ353)</f>
        <v>514</v>
      </c>
      <c r="CD354" s="1">
        <f>SUM(CC344:CD353)</f>
        <v>267</v>
      </c>
    </row>
    <row r="355" s="1" customFormat="1" spans="1:106">
      <c r="A355" s="3" t="s">
        <v>66</v>
      </c>
      <c r="B355" s="1">
        <v>69</v>
      </c>
      <c r="C355" s="1">
        <v>199</v>
      </c>
      <c r="D355" s="1">
        <v>2.68</v>
      </c>
      <c r="E355" s="1">
        <v>70</v>
      </c>
      <c r="F355" s="1">
        <v>1.45</v>
      </c>
      <c r="G355" s="1">
        <v>251</v>
      </c>
      <c r="H355" s="1">
        <v>4.33</v>
      </c>
      <c r="I355" s="1">
        <v>155</v>
      </c>
      <c r="J355" s="1">
        <v>2.03</v>
      </c>
      <c r="K355" s="1">
        <v>215</v>
      </c>
      <c r="L355" s="1">
        <v>7.31</v>
      </c>
      <c r="M355" s="1">
        <v>73</v>
      </c>
      <c r="N355" s="1">
        <v>2.92</v>
      </c>
      <c r="O355" s="1">
        <v>25</v>
      </c>
      <c r="P355" s="1">
        <v>0.96</v>
      </c>
      <c r="S355" s="1">
        <v>14</v>
      </c>
      <c r="T355" s="1">
        <v>0.46</v>
      </c>
      <c r="W355" s="1">
        <v>29</v>
      </c>
      <c r="X355" s="1">
        <v>28</v>
      </c>
      <c r="Y355" s="1">
        <v>24.01</v>
      </c>
      <c r="AA355" s="1">
        <v>10</v>
      </c>
      <c r="AB355" s="1">
        <v>10</v>
      </c>
      <c r="AC355" s="1">
        <v>9.32</v>
      </c>
      <c r="AE355" s="3"/>
      <c r="AF355" s="1">
        <v>197</v>
      </c>
      <c r="AG355" s="1">
        <v>2.63</v>
      </c>
      <c r="AH355" s="1">
        <v>98</v>
      </c>
      <c r="AI355" s="1">
        <v>1.58</v>
      </c>
      <c r="AJ355" s="1">
        <v>236</v>
      </c>
      <c r="AK355" s="1">
        <v>5.15</v>
      </c>
      <c r="AL355" s="1">
        <v>129</v>
      </c>
      <c r="AM355" s="1">
        <v>2.77</v>
      </c>
      <c r="AN355" s="1">
        <v>228</v>
      </c>
      <c r="AO355" s="1">
        <v>7.66</v>
      </c>
      <c r="AP355" s="1">
        <v>86</v>
      </c>
      <c r="AQ355" s="1">
        <v>3.23</v>
      </c>
      <c r="AR355" s="1">
        <v>234</v>
      </c>
      <c r="AS355" s="1">
        <v>8.95</v>
      </c>
      <c r="AT355" s="1">
        <v>92</v>
      </c>
      <c r="AU355" s="1">
        <v>2.97</v>
      </c>
      <c r="AV355" s="1">
        <v>477</v>
      </c>
      <c r="AW355" s="1">
        <v>22.8</v>
      </c>
      <c r="AY355" s="1">
        <v>195</v>
      </c>
      <c r="AZ355" s="1">
        <v>7.8</v>
      </c>
      <c r="BC355" s="3" t="s">
        <v>66</v>
      </c>
      <c r="BD355" s="1">
        <v>138</v>
      </c>
      <c r="BE355" s="1">
        <v>173</v>
      </c>
      <c r="BF355" s="1">
        <v>2.39</v>
      </c>
      <c r="BG355" s="1">
        <v>91</v>
      </c>
      <c r="BH355" s="1">
        <v>1.49</v>
      </c>
      <c r="BI355" s="1">
        <v>178</v>
      </c>
      <c r="BJ355" s="1">
        <v>3.18</v>
      </c>
      <c r="BK355" s="1">
        <v>73</v>
      </c>
      <c r="BL355" s="1">
        <v>1.01</v>
      </c>
      <c r="BM355" s="1">
        <v>243</v>
      </c>
      <c r="BN355" s="1">
        <v>8.47</v>
      </c>
      <c r="BO355" s="1">
        <v>79</v>
      </c>
      <c r="BP355" s="1">
        <v>3.11</v>
      </c>
      <c r="BQ355" s="1">
        <v>23</v>
      </c>
      <c r="BR355" s="1">
        <v>1.01</v>
      </c>
      <c r="BU355" s="1">
        <v>13</v>
      </c>
      <c r="BV355" s="1">
        <v>0.43</v>
      </c>
      <c r="BY355" s="1">
        <v>23</v>
      </c>
      <c r="BZ355" s="1">
        <v>24</v>
      </c>
      <c r="CA355" s="1">
        <v>26.79</v>
      </c>
      <c r="CC355" s="1">
        <v>11</v>
      </c>
      <c r="CD355" s="1">
        <v>20</v>
      </c>
      <c r="CE355" s="1">
        <v>12.44</v>
      </c>
      <c r="CG355" s="3"/>
      <c r="CH355" s="1">
        <v>167</v>
      </c>
      <c r="CI355" s="1">
        <v>2.34</v>
      </c>
      <c r="CJ355" s="1">
        <v>85</v>
      </c>
      <c r="CK355" s="1">
        <v>1.45</v>
      </c>
      <c r="CL355" s="1">
        <v>189</v>
      </c>
      <c r="CM355" s="1">
        <v>4.45</v>
      </c>
      <c r="CN355" s="1">
        <v>107</v>
      </c>
      <c r="CO355" s="1">
        <v>2.57</v>
      </c>
      <c r="CP355" s="1">
        <v>228</v>
      </c>
      <c r="CQ355" s="1">
        <v>7.99</v>
      </c>
      <c r="CR355" s="1">
        <v>106</v>
      </c>
      <c r="CS355" s="1">
        <v>3.78</v>
      </c>
      <c r="CT355" s="1">
        <v>253</v>
      </c>
      <c r="CU355" s="1">
        <v>10.55</v>
      </c>
      <c r="CV355" s="1">
        <v>124</v>
      </c>
      <c r="CW355" s="1">
        <v>4.27</v>
      </c>
      <c r="CX355" s="1">
        <v>498</v>
      </c>
      <c r="CY355" s="1">
        <v>24.88</v>
      </c>
      <c r="DA355" s="1">
        <v>254</v>
      </c>
      <c r="DB355" s="1">
        <v>10.84</v>
      </c>
    </row>
    <row r="356" s="1" customFormat="1" spans="1:97">
      <c r="A356" s="3"/>
      <c r="D356" s="1">
        <v>1.10044</v>
      </c>
      <c r="F356" s="1">
        <v>1.10044</v>
      </c>
      <c r="L356" s="1">
        <v>1.10044</v>
      </c>
      <c r="N356" s="1">
        <v>1.10044</v>
      </c>
      <c r="O356" s="1">
        <v>25</v>
      </c>
      <c r="P356" s="1">
        <v>0.94</v>
      </c>
      <c r="R356" s="1">
        <f>O365</f>
        <v>250</v>
      </c>
      <c r="S356" s="1">
        <v>8</v>
      </c>
      <c r="T356" s="1">
        <v>0.27</v>
      </c>
      <c r="V356" s="1">
        <f>S365</f>
        <v>89</v>
      </c>
      <c r="W356" s="1">
        <v>20</v>
      </c>
      <c r="X356" s="1">
        <v>21</v>
      </c>
      <c r="Y356" s="1">
        <v>1.10044</v>
      </c>
      <c r="AA356" s="1">
        <v>14</v>
      </c>
      <c r="AB356" s="1">
        <v>6</v>
      </c>
      <c r="AC356" s="1">
        <v>1.10044</v>
      </c>
      <c r="AE356" s="3"/>
      <c r="AG356" s="1">
        <v>1.10044</v>
      </c>
      <c r="AI356" s="1">
        <v>1.10044</v>
      </c>
      <c r="AK356" s="1">
        <v>1.10044</v>
      </c>
      <c r="AM356" s="1">
        <v>1.10044</v>
      </c>
      <c r="AO356" s="1">
        <v>1.10044</v>
      </c>
      <c r="AQ356" s="1">
        <v>1.10044</v>
      </c>
      <c r="BC356" s="3"/>
      <c r="BF356" s="1">
        <v>1.10044</v>
      </c>
      <c r="BH356" s="1">
        <v>1.10044</v>
      </c>
      <c r="BN356" s="1">
        <v>1.10044</v>
      </c>
      <c r="BP356" s="1">
        <v>1.10044</v>
      </c>
      <c r="BQ356" s="1">
        <v>26</v>
      </c>
      <c r="BR356" s="1">
        <v>1.11</v>
      </c>
      <c r="BT356" s="1">
        <f>BQ365</f>
        <v>292</v>
      </c>
      <c r="BU356" s="1">
        <v>12</v>
      </c>
      <c r="BV356" s="1">
        <v>0.41</v>
      </c>
      <c r="BX356" s="1">
        <f>BU365</f>
        <v>155</v>
      </c>
      <c r="BY356" s="1">
        <v>21</v>
      </c>
      <c r="BZ356" s="1">
        <v>29</v>
      </c>
      <c r="CA356" s="1">
        <v>1.10044</v>
      </c>
      <c r="CC356" s="1">
        <v>14</v>
      </c>
      <c r="CD356" s="1">
        <v>14</v>
      </c>
      <c r="CE356" s="1">
        <v>1.10044</v>
      </c>
      <c r="CG356" s="3"/>
      <c r="CI356" s="1">
        <v>1.10044</v>
      </c>
      <c r="CK356" s="1">
        <v>1.10044</v>
      </c>
      <c r="CM356" s="1">
        <v>1.10044</v>
      </c>
      <c r="CO356" s="1">
        <v>1.10044</v>
      </c>
      <c r="CQ356" s="1">
        <v>1.10044</v>
      </c>
      <c r="CS356" s="1">
        <v>1.10044</v>
      </c>
    </row>
    <row r="357" s="1" customFormat="1" spans="1:97">
      <c r="A357" s="3"/>
      <c r="D357" s="1">
        <f>D355-D356</f>
        <v>1.57956</v>
      </c>
      <c r="F357" s="1">
        <f>F355-F356</f>
        <v>0.34956</v>
      </c>
      <c r="H357" s="1">
        <f>H355</f>
        <v>4.33</v>
      </c>
      <c r="J357" s="1">
        <f>J355</f>
        <v>2.03</v>
      </c>
      <c r="L357" s="1">
        <f>L355-L356</f>
        <v>6.20956</v>
      </c>
      <c r="N357" s="1">
        <f>N355-N356</f>
        <v>1.81956</v>
      </c>
      <c r="O357" s="1">
        <v>24</v>
      </c>
      <c r="P357" s="1">
        <v>0.81</v>
      </c>
      <c r="R357" s="1">
        <f>P365</f>
        <v>9.59</v>
      </c>
      <c r="S357" s="1">
        <v>7</v>
      </c>
      <c r="T357" s="1">
        <v>0.24</v>
      </c>
      <c r="V357" s="1">
        <f>T365</f>
        <v>2.88</v>
      </c>
      <c r="W357" s="1">
        <v>24</v>
      </c>
      <c r="X357" s="1">
        <v>26</v>
      </c>
      <c r="Y357" s="1">
        <f>Y355-Y356</f>
        <v>22.90956</v>
      </c>
      <c r="AA357" s="1">
        <v>10</v>
      </c>
      <c r="AB357" s="1">
        <v>16</v>
      </c>
      <c r="AC357" s="1">
        <f>AC355-AC356</f>
        <v>8.21956</v>
      </c>
      <c r="AE357" s="3"/>
      <c r="AG357" s="1">
        <f t="shared" ref="AG357:AK357" si="978">AG355-AG356</f>
        <v>1.52956</v>
      </c>
      <c r="AI357" s="1">
        <f t="shared" si="978"/>
        <v>0.47956</v>
      </c>
      <c r="AK357" s="1">
        <f t="shared" si="978"/>
        <v>4.04956</v>
      </c>
      <c r="AM357" s="1">
        <f t="shared" ref="AM357:AQ357" si="979">AM355-AM356</f>
        <v>1.66956</v>
      </c>
      <c r="AO357" s="1">
        <f t="shared" si="979"/>
        <v>6.55956</v>
      </c>
      <c r="AQ357" s="1">
        <f t="shared" si="979"/>
        <v>2.12956</v>
      </c>
      <c r="BC357" s="3"/>
      <c r="BF357" s="1">
        <f>BF355-BF356</f>
        <v>1.28956</v>
      </c>
      <c r="BH357" s="1">
        <f>BH355-BH356</f>
        <v>0.38956</v>
      </c>
      <c r="BJ357" s="1">
        <f>BJ355</f>
        <v>3.18</v>
      </c>
      <c r="BL357" s="1">
        <f>BL355</f>
        <v>1.01</v>
      </c>
      <c r="BN357" s="1">
        <f>BN355-BN356</f>
        <v>7.36956</v>
      </c>
      <c r="BP357" s="1">
        <f>BP355-BP356</f>
        <v>2.00956</v>
      </c>
      <c r="BQ357" s="1">
        <v>28</v>
      </c>
      <c r="BR357" s="1">
        <v>1.28</v>
      </c>
      <c r="BT357" s="1">
        <f>BR365</f>
        <v>12.21</v>
      </c>
      <c r="BU357" s="1">
        <v>24</v>
      </c>
      <c r="BV357" s="1">
        <v>0.81</v>
      </c>
      <c r="BX357" s="1">
        <f>BV365</f>
        <v>5.36</v>
      </c>
      <c r="BY357" s="1">
        <v>32</v>
      </c>
      <c r="BZ357" s="1">
        <v>23</v>
      </c>
      <c r="CA357" s="1">
        <f>CA355-CA356</f>
        <v>25.68956</v>
      </c>
      <c r="CC357" s="1">
        <v>14</v>
      </c>
      <c r="CD357" s="1">
        <v>14</v>
      </c>
      <c r="CE357" s="1">
        <f>CE355-CE356</f>
        <v>11.33956</v>
      </c>
      <c r="CG357" s="3"/>
      <c r="CI357" s="1">
        <f t="shared" ref="CI357:CM357" si="980">CI355-CI356</f>
        <v>1.23956</v>
      </c>
      <c r="CK357" s="1">
        <f t="shared" si="980"/>
        <v>0.34956</v>
      </c>
      <c r="CM357" s="1">
        <f t="shared" si="980"/>
        <v>3.34956</v>
      </c>
      <c r="CO357" s="1">
        <f t="shared" ref="CO357:CS357" si="981">CO355-CO356</f>
        <v>1.46956</v>
      </c>
      <c r="CQ357" s="1">
        <f t="shared" si="981"/>
        <v>6.88956</v>
      </c>
      <c r="CS357" s="1">
        <f t="shared" si="981"/>
        <v>2.67956</v>
      </c>
    </row>
    <row r="358" s="1" customFormat="1" spans="1:85">
      <c r="A358" s="3"/>
      <c r="O358" s="1">
        <v>24</v>
      </c>
      <c r="P358" s="1">
        <v>0.91</v>
      </c>
      <c r="S358" s="1">
        <v>9</v>
      </c>
      <c r="T358" s="1">
        <v>0.29</v>
      </c>
      <c r="W358" s="1">
        <v>29</v>
      </c>
      <c r="X358" s="1">
        <v>18</v>
      </c>
      <c r="AA358" s="1">
        <v>7</v>
      </c>
      <c r="AB358" s="1">
        <v>8</v>
      </c>
      <c r="AE358" s="3"/>
      <c r="BC358" s="3"/>
      <c r="BQ358" s="1">
        <v>31</v>
      </c>
      <c r="BR358" s="1">
        <v>1.17</v>
      </c>
      <c r="BU358" s="1">
        <v>18</v>
      </c>
      <c r="BV358" s="1">
        <v>0.59</v>
      </c>
      <c r="BY358" s="1">
        <v>23</v>
      </c>
      <c r="BZ358" s="1">
        <v>25</v>
      </c>
      <c r="CC358" s="1">
        <v>14</v>
      </c>
      <c r="CD358" s="1">
        <v>10</v>
      </c>
      <c r="CG358" s="3"/>
    </row>
    <row r="359" s="1" customFormat="1" spans="1:85">
      <c r="A359" s="3"/>
      <c r="O359" s="1">
        <v>27</v>
      </c>
      <c r="P359" s="1">
        <v>1.11</v>
      </c>
      <c r="S359" s="1">
        <v>14</v>
      </c>
      <c r="T359" s="1">
        <v>0.44</v>
      </c>
      <c r="W359" s="1">
        <v>30</v>
      </c>
      <c r="X359" s="1">
        <v>20</v>
      </c>
      <c r="AA359" s="1">
        <v>12</v>
      </c>
      <c r="AB359" s="1">
        <v>7</v>
      </c>
      <c r="AE359" s="3"/>
      <c r="BC359" s="3"/>
      <c r="BQ359" s="1">
        <v>25</v>
      </c>
      <c r="BR359" s="1">
        <v>1.06</v>
      </c>
      <c r="BU359" s="1">
        <v>8</v>
      </c>
      <c r="BV359" s="1">
        <v>0.29</v>
      </c>
      <c r="BY359" s="1">
        <v>27</v>
      </c>
      <c r="BZ359" s="1">
        <v>23</v>
      </c>
      <c r="CC359" s="1">
        <v>14</v>
      </c>
      <c r="CD359" s="1">
        <v>14</v>
      </c>
      <c r="CG359" s="3"/>
    </row>
    <row r="360" s="1" customFormat="1" spans="1:106">
      <c r="A360" s="3"/>
      <c r="O360" s="1">
        <v>21</v>
      </c>
      <c r="P360" s="1">
        <v>0.86</v>
      </c>
      <c r="S360" s="1">
        <v>4</v>
      </c>
      <c r="T360" s="1">
        <v>0.16</v>
      </c>
      <c r="W360" s="1">
        <v>25</v>
      </c>
      <c r="X360" s="1">
        <v>25</v>
      </c>
      <c r="AA360" s="1">
        <v>9</v>
      </c>
      <c r="AB360" s="1">
        <v>13</v>
      </c>
      <c r="AD360" s="1">
        <f>Y362*Z362+AC362*AD362</f>
        <v>1.556456</v>
      </c>
      <c r="AE360" s="3"/>
      <c r="AZ360" s="1">
        <f>AV362*AW362+AY362*AZ362</f>
        <v>1.53</v>
      </c>
      <c r="BC360" s="3"/>
      <c r="BQ360" s="1">
        <v>28</v>
      </c>
      <c r="BR360" s="1">
        <v>1.27</v>
      </c>
      <c r="BU360" s="1">
        <v>13</v>
      </c>
      <c r="BV360" s="1">
        <v>0.41</v>
      </c>
      <c r="BY360" s="1">
        <v>29</v>
      </c>
      <c r="BZ360" s="1">
        <v>28</v>
      </c>
      <c r="CC360" s="1">
        <v>19</v>
      </c>
      <c r="CD360" s="1">
        <v>13</v>
      </c>
      <c r="CF360" s="1">
        <f>CA362*CB362+CE362*CF362</f>
        <v>1.851456</v>
      </c>
      <c r="CG360" s="3"/>
      <c r="DB360" s="1">
        <f>CX362*CY362+DA362*DB362</f>
        <v>1.786</v>
      </c>
    </row>
    <row r="361" s="1" customFormat="1" spans="1:85">
      <c r="A361" s="3"/>
      <c r="O361" s="1">
        <v>27</v>
      </c>
      <c r="P361" s="1">
        <v>1.07</v>
      </c>
      <c r="S361" s="1">
        <v>10</v>
      </c>
      <c r="T361" s="1">
        <v>0.32</v>
      </c>
      <c r="W361" s="1">
        <v>22</v>
      </c>
      <c r="X361" s="1">
        <v>20</v>
      </c>
      <c r="AA361" s="1">
        <v>13</v>
      </c>
      <c r="AB361" s="1">
        <v>7</v>
      </c>
      <c r="AE361" s="3"/>
      <c r="BC361" s="3"/>
      <c r="BQ361" s="1">
        <v>33</v>
      </c>
      <c r="BR361" s="1">
        <v>1.36</v>
      </c>
      <c r="BU361" s="1">
        <v>28</v>
      </c>
      <c r="BV361" s="1">
        <v>0.91</v>
      </c>
      <c r="BY361" s="1">
        <v>24</v>
      </c>
      <c r="BZ361" s="1">
        <v>28</v>
      </c>
      <c r="CC361" s="1">
        <v>14</v>
      </c>
      <c r="CD361" s="1">
        <v>9</v>
      </c>
      <c r="CG361" s="3"/>
    </row>
    <row r="362" s="1" customFormat="1" spans="1:106">
      <c r="A362" s="3"/>
      <c r="C362" s="1">
        <f t="shared" ref="C362:G362" si="982">C355</f>
        <v>199</v>
      </c>
      <c r="D362" s="1">
        <f t="shared" ref="D362:H362" si="983">D357/C355</f>
        <v>0.00793748743718593</v>
      </c>
      <c r="E362" s="1">
        <f t="shared" si="982"/>
        <v>70</v>
      </c>
      <c r="F362" s="1">
        <f t="shared" si="983"/>
        <v>0.00499371428571428</v>
      </c>
      <c r="G362" s="1">
        <f t="shared" si="982"/>
        <v>251</v>
      </c>
      <c r="H362" s="1">
        <f t="shared" si="983"/>
        <v>0.0172509960159363</v>
      </c>
      <c r="I362" s="1">
        <f t="shared" ref="I362:M362" si="984">I355</f>
        <v>155</v>
      </c>
      <c r="J362" s="1">
        <f t="shared" ref="J362:N362" si="985">J357/I355</f>
        <v>0.0130967741935484</v>
      </c>
      <c r="K362" s="1">
        <f t="shared" si="984"/>
        <v>215</v>
      </c>
      <c r="L362" s="1">
        <f t="shared" si="985"/>
        <v>0.0288816744186047</v>
      </c>
      <c r="M362" s="1">
        <f t="shared" si="984"/>
        <v>73</v>
      </c>
      <c r="N362" s="1">
        <f t="shared" si="985"/>
        <v>0.0249254794520548</v>
      </c>
      <c r="O362" s="1">
        <v>27</v>
      </c>
      <c r="P362" s="1">
        <v>1.08</v>
      </c>
      <c r="Q362" s="1">
        <f>O365</f>
        <v>250</v>
      </c>
      <c r="R362" s="1">
        <f>R357/R356</f>
        <v>0.03836</v>
      </c>
      <c r="S362" s="1">
        <v>8</v>
      </c>
      <c r="T362" s="1">
        <v>0.25</v>
      </c>
      <c r="U362" s="1">
        <f>S365</f>
        <v>89</v>
      </c>
      <c r="V362" s="1">
        <f>V357/V356</f>
        <v>0.0323595505617978</v>
      </c>
      <c r="W362" s="1">
        <v>22</v>
      </c>
      <c r="X362" s="1">
        <v>25</v>
      </c>
      <c r="Y362" s="1">
        <f>X365/20</f>
        <v>23.9</v>
      </c>
      <c r="Z362" s="1">
        <f>Y357/X365</f>
        <v>0.047927949790795</v>
      </c>
      <c r="AA362" s="1">
        <v>9</v>
      </c>
      <c r="AB362" s="1">
        <v>6</v>
      </c>
      <c r="AC362" s="1">
        <f>AB365/20</f>
        <v>10.25</v>
      </c>
      <c r="AD362" s="1">
        <f>AC357/AB365</f>
        <v>0.0400954146341463</v>
      </c>
      <c r="AE362" s="3"/>
      <c r="AF362" s="1">
        <f t="shared" ref="AF362:AJ362" si="986">AF355</f>
        <v>197</v>
      </c>
      <c r="AG362" s="1">
        <f t="shared" ref="AG362:AK362" si="987">AG357/AF355</f>
        <v>0.00776426395939086</v>
      </c>
      <c r="AH362" s="1">
        <f t="shared" si="986"/>
        <v>98</v>
      </c>
      <c r="AI362" s="1">
        <f t="shared" si="987"/>
        <v>0.0048934693877551</v>
      </c>
      <c r="AJ362" s="1">
        <f t="shared" si="986"/>
        <v>236</v>
      </c>
      <c r="AK362" s="1">
        <f t="shared" si="987"/>
        <v>0.0171591525423729</v>
      </c>
      <c r="AL362" s="1">
        <f t="shared" ref="AL362:AP362" si="988">AL355</f>
        <v>129</v>
      </c>
      <c r="AM362" s="1">
        <f t="shared" ref="AM362:AQ362" si="989">AM357/AL355</f>
        <v>0.0129423255813953</v>
      </c>
      <c r="AN362" s="1">
        <f t="shared" si="988"/>
        <v>228</v>
      </c>
      <c r="AO362" s="1">
        <f t="shared" si="989"/>
        <v>0.02877</v>
      </c>
      <c r="AP362" s="1">
        <f t="shared" si="988"/>
        <v>86</v>
      </c>
      <c r="AQ362" s="1">
        <f t="shared" si="989"/>
        <v>0.0247623255813953</v>
      </c>
      <c r="AR362" s="1">
        <f>AR355</f>
        <v>234</v>
      </c>
      <c r="AS362" s="1">
        <f t="shared" ref="AS362:AW362" si="990">AS355/AR355</f>
        <v>0.0382478632478632</v>
      </c>
      <c r="AT362" s="1">
        <f>AT355</f>
        <v>92</v>
      </c>
      <c r="AU362" s="1">
        <f t="shared" si="990"/>
        <v>0.0322826086956522</v>
      </c>
      <c r="AV362" s="1">
        <f>AV355/20</f>
        <v>23.85</v>
      </c>
      <c r="AW362" s="1">
        <f t="shared" si="990"/>
        <v>0.0477987421383648</v>
      </c>
      <c r="AY362" s="1">
        <f>AY355/20</f>
        <v>9.75</v>
      </c>
      <c r="AZ362" s="1">
        <f>AZ355/AY355</f>
        <v>0.04</v>
      </c>
      <c r="BC362" s="3"/>
      <c r="BE362" s="1">
        <f t="shared" ref="BE362:BI362" si="991">BE355</f>
        <v>173</v>
      </c>
      <c r="BF362" s="1">
        <f t="shared" ref="BF362:BJ362" si="992">BF357/BE355</f>
        <v>0.00745410404624277</v>
      </c>
      <c r="BG362" s="1">
        <f t="shared" si="991"/>
        <v>91</v>
      </c>
      <c r="BH362" s="1">
        <f t="shared" si="992"/>
        <v>0.00428087912087912</v>
      </c>
      <c r="BI362" s="1">
        <f t="shared" si="991"/>
        <v>178</v>
      </c>
      <c r="BJ362" s="1">
        <f t="shared" si="992"/>
        <v>0.0178651685393258</v>
      </c>
      <c r="BK362" s="1">
        <f t="shared" ref="BK362:BO362" si="993">BK355</f>
        <v>73</v>
      </c>
      <c r="BL362" s="1">
        <f t="shared" ref="BL362:BP362" si="994">BL357/BK355</f>
        <v>0.0138356164383562</v>
      </c>
      <c r="BM362" s="1">
        <f t="shared" si="993"/>
        <v>243</v>
      </c>
      <c r="BN362" s="1">
        <f t="shared" si="994"/>
        <v>0.0303274074074074</v>
      </c>
      <c r="BO362" s="1">
        <f t="shared" si="993"/>
        <v>79</v>
      </c>
      <c r="BP362" s="1">
        <f t="shared" si="994"/>
        <v>0.0254374683544304</v>
      </c>
      <c r="BQ362" s="1">
        <v>32</v>
      </c>
      <c r="BR362" s="1">
        <v>1.27</v>
      </c>
      <c r="BS362" s="1">
        <f>BQ365</f>
        <v>292</v>
      </c>
      <c r="BT362" s="1">
        <f>BT357/BT356</f>
        <v>0.0418150684931507</v>
      </c>
      <c r="BU362" s="1">
        <v>10</v>
      </c>
      <c r="BV362" s="1">
        <v>0.45</v>
      </c>
      <c r="BW362" s="1">
        <f>BU365</f>
        <v>155</v>
      </c>
      <c r="BX362" s="1">
        <f>BX357/BX356</f>
        <v>0.0345806451612903</v>
      </c>
      <c r="BY362" s="1">
        <v>23</v>
      </c>
      <c r="BZ362" s="1">
        <v>24</v>
      </c>
      <c r="CA362" s="1">
        <f>BZ365/20</f>
        <v>25.65</v>
      </c>
      <c r="CB362" s="1">
        <f>CA357/BZ365</f>
        <v>0.0500771150097466</v>
      </c>
      <c r="CC362" s="1">
        <v>7</v>
      </c>
      <c r="CD362" s="1">
        <v>11</v>
      </c>
      <c r="CE362" s="1">
        <f>CD365/20</f>
        <v>13.25</v>
      </c>
      <c r="CF362" s="1">
        <f>CE357/CD365</f>
        <v>0.0427907924528302</v>
      </c>
      <c r="CG362" s="3"/>
      <c r="CH362" s="1">
        <f t="shared" ref="CH362:CL362" si="995">CH355</f>
        <v>167</v>
      </c>
      <c r="CI362" s="1">
        <f t="shared" ref="CI362:CM362" si="996">CI357/CH355</f>
        <v>0.00742251497005988</v>
      </c>
      <c r="CJ362" s="1">
        <f t="shared" si="995"/>
        <v>85</v>
      </c>
      <c r="CK362" s="1">
        <f t="shared" si="996"/>
        <v>0.00411247058823529</v>
      </c>
      <c r="CL362" s="1">
        <f t="shared" si="995"/>
        <v>189</v>
      </c>
      <c r="CM362" s="1">
        <f t="shared" si="996"/>
        <v>0.0177225396825397</v>
      </c>
      <c r="CN362" s="1">
        <f t="shared" ref="CN362:CR362" si="997">CN355</f>
        <v>107</v>
      </c>
      <c r="CO362" s="1">
        <f t="shared" ref="CO362:CS362" si="998">CO357/CN355</f>
        <v>0.0137342056074766</v>
      </c>
      <c r="CP362" s="1">
        <f t="shared" si="997"/>
        <v>228</v>
      </c>
      <c r="CQ362" s="1">
        <f t="shared" si="998"/>
        <v>0.0302173684210526</v>
      </c>
      <c r="CR362" s="1">
        <f t="shared" si="997"/>
        <v>106</v>
      </c>
      <c r="CS362" s="1">
        <f t="shared" si="998"/>
        <v>0.0252788679245283</v>
      </c>
      <c r="CT362" s="1">
        <f>CT355</f>
        <v>253</v>
      </c>
      <c r="CU362" s="1">
        <f t="shared" ref="CU362:CY362" si="999">CU355/CT355</f>
        <v>0.041699604743083</v>
      </c>
      <c r="CV362" s="1">
        <f>CV355</f>
        <v>124</v>
      </c>
      <c r="CW362" s="1">
        <f t="shared" si="999"/>
        <v>0.0344354838709677</v>
      </c>
      <c r="CX362" s="1">
        <f>CX355/20</f>
        <v>24.9</v>
      </c>
      <c r="CY362" s="1">
        <f t="shared" si="999"/>
        <v>0.0499598393574297</v>
      </c>
      <c r="DA362" s="1">
        <f>DA355/20</f>
        <v>12.7</v>
      </c>
      <c r="DB362" s="1">
        <f>DB355/DA355</f>
        <v>0.0426771653543307</v>
      </c>
    </row>
    <row r="363" s="1" customFormat="1" spans="1:106">
      <c r="A363" s="3"/>
      <c r="O363" s="1">
        <v>26</v>
      </c>
      <c r="P363" s="1">
        <v>0.99</v>
      </c>
      <c r="S363" s="1">
        <v>7</v>
      </c>
      <c r="T363" s="1">
        <v>0.19</v>
      </c>
      <c r="W363" s="1">
        <v>26</v>
      </c>
      <c r="X363" s="1">
        <v>18</v>
      </c>
      <c r="AA363" s="1">
        <v>8</v>
      </c>
      <c r="AB363" s="1">
        <v>9</v>
      </c>
      <c r="AE363" s="3"/>
      <c r="BC363" s="3"/>
      <c r="BN363" s="1">
        <f>BN362-BJ362</f>
        <v>0.0124622388680816</v>
      </c>
      <c r="BP363" s="1">
        <f>BP362-BL362</f>
        <v>0.0116018519160742</v>
      </c>
      <c r="BQ363" s="1">
        <v>34</v>
      </c>
      <c r="BR363" s="1">
        <v>1.41</v>
      </c>
      <c r="BT363" s="1">
        <f>BT362-BN362</f>
        <v>0.0114876610857433</v>
      </c>
      <c r="BU363" s="1">
        <v>18</v>
      </c>
      <c r="BV363" s="1">
        <v>0.62</v>
      </c>
      <c r="BX363" s="1">
        <f>BX362-BP362</f>
        <v>0.00914317680685995</v>
      </c>
      <c r="BY363" s="1">
        <v>24</v>
      </c>
      <c r="BZ363" s="1">
        <v>26</v>
      </c>
      <c r="CB363" s="1">
        <f>CB362-BT362</f>
        <v>0.00826204651659591</v>
      </c>
      <c r="CC363" s="1">
        <v>14</v>
      </c>
      <c r="CD363" s="1">
        <v>13</v>
      </c>
      <c r="CF363" s="1">
        <f>CF362-BX362</f>
        <v>0.00821014729153986</v>
      </c>
      <c r="CG363" s="3"/>
      <c r="CI363" s="1">
        <f>CI362-0</f>
        <v>0.00742251497005988</v>
      </c>
      <c r="CK363" s="1">
        <f>CK362-0</f>
        <v>0.00411247058823529</v>
      </c>
      <c r="CM363" s="1">
        <f t="shared" ref="CM363:CQ363" si="1000">CM362-CI362</f>
        <v>0.0103000247124798</v>
      </c>
      <c r="CO363" s="1">
        <f t="shared" si="1000"/>
        <v>0.00962173501924134</v>
      </c>
      <c r="CQ363" s="1">
        <f t="shared" si="1000"/>
        <v>0.0124948287385129</v>
      </c>
      <c r="CS363" s="1">
        <f t="shared" ref="CS363:CW363" si="1001">CS362-CO362</f>
        <v>0.0115446623170517</v>
      </c>
      <c r="CU363" s="1">
        <f t="shared" si="1001"/>
        <v>0.0114822363220304</v>
      </c>
      <c r="CW363" s="1">
        <f t="shared" si="1001"/>
        <v>0.00915661594643944</v>
      </c>
      <c r="CY363" s="1">
        <f>CY362-CU362</f>
        <v>0.00826023461434671</v>
      </c>
      <c r="DB363" s="1">
        <f>DB362-CW362</f>
        <v>0.00824168148336297</v>
      </c>
    </row>
    <row r="364" s="1" customFormat="1" spans="1:85">
      <c r="A364" s="3"/>
      <c r="O364" s="1">
        <v>24</v>
      </c>
      <c r="P364" s="1">
        <v>0.86</v>
      </c>
      <c r="S364" s="1">
        <v>8</v>
      </c>
      <c r="T364" s="1">
        <v>0.26</v>
      </c>
      <c r="W364" s="1">
        <v>26</v>
      </c>
      <c r="X364" s="1">
        <v>24</v>
      </c>
      <c r="AA364" s="1">
        <v>12</v>
      </c>
      <c r="AB364" s="1">
        <v>19</v>
      </c>
      <c r="AE364" s="3"/>
      <c r="BC364" s="3"/>
      <c r="BQ364" s="1">
        <v>32</v>
      </c>
      <c r="BR364" s="1">
        <v>1.27</v>
      </c>
      <c r="BU364" s="1">
        <v>11</v>
      </c>
      <c r="BV364" s="1">
        <v>0.44</v>
      </c>
      <c r="BY364" s="1">
        <v>29</v>
      </c>
      <c r="BZ364" s="1">
        <v>28</v>
      </c>
      <c r="CC364" s="1">
        <v>10</v>
      </c>
      <c r="CD364" s="1">
        <v>16</v>
      </c>
      <c r="CG364" s="3"/>
    </row>
    <row r="365" s="1" customFormat="1" spans="1:106">
      <c r="A365" s="4" t="s">
        <v>11</v>
      </c>
      <c r="D365" s="4">
        <f t="shared" ref="D365:H365" si="1002">AVERAGE(D340,D351,D362)</f>
        <v>0.00800253280193043</v>
      </c>
      <c r="E365" s="4"/>
      <c r="F365" s="4">
        <f t="shared" si="1002"/>
        <v>0.00507003428853929</v>
      </c>
      <c r="G365" s="4"/>
      <c r="H365" s="4">
        <f t="shared" si="1002"/>
        <v>0.0171494509318033</v>
      </c>
      <c r="I365" s="4"/>
      <c r="J365" s="4">
        <f t="shared" ref="J365:N365" si="1003">AVERAGE(J340,J351,J362)</f>
        <v>0.0134577250185391</v>
      </c>
      <c r="K365" s="4"/>
      <c r="L365" s="4">
        <f t="shared" si="1003"/>
        <v>0.0288879309869518</v>
      </c>
      <c r="M365" s="4"/>
      <c r="N365" s="4">
        <f t="shared" si="1003"/>
        <v>0.0248521239257358</v>
      </c>
      <c r="O365" s="4">
        <f t="shared" ref="O365:T365" si="1004">SUM(O355:O364)</f>
        <v>250</v>
      </c>
      <c r="P365" s="4">
        <f t="shared" si="1004"/>
        <v>9.59</v>
      </c>
      <c r="Q365" s="4"/>
      <c r="R365" s="4">
        <f>AVERAGE(R340,R351,R362)</f>
        <v>0.0382747619047619</v>
      </c>
      <c r="S365" s="4">
        <f t="shared" si="1004"/>
        <v>89</v>
      </c>
      <c r="T365" s="4">
        <f t="shared" si="1004"/>
        <v>2.88</v>
      </c>
      <c r="U365" s="4"/>
      <c r="V365" s="4">
        <f t="shared" ref="V365:Z365" si="1005">AVERAGE(V340,V351,V362)</f>
        <v>0.0323534932379821</v>
      </c>
      <c r="W365" s="4"/>
      <c r="X365" s="4">
        <f>SUM(W355:X364)</f>
        <v>478</v>
      </c>
      <c r="Y365" s="4">
        <f t="shared" si="1005"/>
        <v>23.9666666666667</v>
      </c>
      <c r="Z365" s="4">
        <f t="shared" si="1005"/>
        <v>0.0474891346398513</v>
      </c>
      <c r="AA365" s="4"/>
      <c r="AB365" s="4">
        <f>SUM(AA355:AB364)</f>
        <v>205</v>
      </c>
      <c r="AC365" s="4">
        <f t="shared" ref="AC365:AG365" si="1006">AVERAGE(AC340,AC351,AC362)</f>
        <v>10.1833333333333</v>
      </c>
      <c r="AD365" s="4">
        <f t="shared" si="1006"/>
        <v>0.0404551194338633</v>
      </c>
      <c r="AE365" s="4"/>
      <c r="AG365" s="4">
        <f t="shared" si="1006"/>
        <v>0.0077702170573378</v>
      </c>
      <c r="AH365" s="4"/>
      <c r="AI365" s="4">
        <f t="shared" ref="AI365:AM365" si="1007">AVERAGE(AI340,AI351,AI362)</f>
        <v>0.00493013182946134</v>
      </c>
      <c r="AJ365" s="4"/>
      <c r="AK365" s="4">
        <f t="shared" si="1007"/>
        <v>0.017048653039443</v>
      </c>
      <c r="AL365" s="4"/>
      <c r="AM365" s="4">
        <f t="shared" si="1007"/>
        <v>0.0133496320314053</v>
      </c>
      <c r="AN365" s="4"/>
      <c r="AO365" s="4">
        <f t="shared" ref="AO365:AS365" si="1008">AVERAGE(AO340,AO351,AO362)</f>
        <v>0.0287650744102375</v>
      </c>
      <c r="AP365" s="4"/>
      <c r="AQ365" s="4">
        <f t="shared" si="1008"/>
        <v>0.0247380030692224</v>
      </c>
      <c r="AR365" s="4"/>
      <c r="AS365" s="4">
        <f t="shared" si="1008"/>
        <v>0.0381473143801911</v>
      </c>
      <c r="AT365" s="4"/>
      <c r="AU365" s="4">
        <f t="shared" ref="AU365:AW365" si="1009">AVERAGE(AU340,AU351,AU362)</f>
        <v>0.0322756929035144</v>
      </c>
      <c r="AV365" s="4">
        <f t="shared" si="1009"/>
        <v>23.65</v>
      </c>
      <c r="AW365" s="4">
        <f t="shared" si="1009"/>
        <v>0.0473626576173698</v>
      </c>
      <c r="AX365" s="4"/>
      <c r="AY365" s="4">
        <f>AVERAGE(AY340,AY351,AY362)</f>
        <v>9.63333333333333</v>
      </c>
      <c r="AZ365" s="4">
        <f>AVERAGE(AZ340,AZ351,AZ362)</f>
        <v>0.0403319151257296</v>
      </c>
      <c r="BC365" s="4" t="s">
        <v>11</v>
      </c>
      <c r="BF365" s="4">
        <f t="shared" ref="BF365:BJ365" si="1010">AVERAGE(BF340,BF351,BF362)</f>
        <v>0.00736352328606953</v>
      </c>
      <c r="BG365" s="4"/>
      <c r="BH365" s="4">
        <f t="shared" si="1010"/>
        <v>0.00432081130513322</v>
      </c>
      <c r="BI365" s="4"/>
      <c r="BJ365" s="4">
        <f t="shared" si="1010"/>
        <v>0.0179058859969342</v>
      </c>
      <c r="BK365" s="4"/>
      <c r="BL365" s="4">
        <f t="shared" ref="BL365:BP365" si="1011">AVERAGE(BL340,BL351,BL362)</f>
        <v>0.0138249784412684</v>
      </c>
      <c r="BM365" s="4"/>
      <c r="BN365" s="4">
        <f t="shared" si="1011"/>
        <v>0.0303829179597058</v>
      </c>
      <c r="BO365" s="4"/>
      <c r="BP365" s="4">
        <f t="shared" si="1011"/>
        <v>0.0253264931384217</v>
      </c>
      <c r="BQ365" s="4">
        <f t="shared" ref="BQ365:BV365" si="1012">SUM(BQ355:BQ364)</f>
        <v>292</v>
      </c>
      <c r="BR365" s="4">
        <f t="shared" si="1012"/>
        <v>12.21</v>
      </c>
      <c r="BS365" s="4"/>
      <c r="BT365" s="4">
        <f>AVERAGE(BT340,BT351,BT362)</f>
        <v>0.0420375852748486</v>
      </c>
      <c r="BU365" s="4">
        <f t="shared" si="1012"/>
        <v>155</v>
      </c>
      <c r="BV365" s="4">
        <f t="shared" si="1012"/>
        <v>5.36</v>
      </c>
      <c r="BW365" s="4"/>
      <c r="BX365" s="4">
        <f t="shared" ref="BX365:CB365" si="1013">AVERAGE(BX340,BX351,BX362)</f>
        <v>0.0344704099563122</v>
      </c>
      <c r="BY365" s="4"/>
      <c r="BZ365" s="4">
        <f>SUM(BY355:BZ364)</f>
        <v>513</v>
      </c>
      <c r="CA365" s="4">
        <f t="shared" si="1013"/>
        <v>25.7833333333333</v>
      </c>
      <c r="CB365" s="4">
        <f t="shared" si="1013"/>
        <v>0.0503155446720107</v>
      </c>
      <c r="CC365" s="4"/>
      <c r="CD365" s="4">
        <f>SUM(CC355:CD364)</f>
        <v>265</v>
      </c>
      <c r="CE365" s="4">
        <f t="shared" ref="CE365:CI365" si="1014">AVERAGE(CE340,CE351,CE362)</f>
        <v>13.1166666666667</v>
      </c>
      <c r="CF365" s="4">
        <f t="shared" si="1014"/>
        <v>0.0426675548904602</v>
      </c>
      <c r="CG365" s="4"/>
      <c r="CH365" s="4"/>
      <c r="CI365" s="4">
        <f t="shared" si="1014"/>
        <v>0.00726783041821495</v>
      </c>
      <c r="CJ365" s="4"/>
      <c r="CK365" s="4">
        <f t="shared" ref="CK365:CO365" si="1015">AVERAGE(CK340,CK351,CK362)</f>
        <v>0.00418502781901954</v>
      </c>
      <c r="CL365" s="4"/>
      <c r="CM365" s="4">
        <f t="shared" si="1015"/>
        <v>0.0177632764108708</v>
      </c>
      <c r="CN365" s="4"/>
      <c r="CO365" s="4">
        <f t="shared" si="1015"/>
        <v>0.0137209765127314</v>
      </c>
      <c r="CP365" s="4"/>
      <c r="CQ365" s="4">
        <f t="shared" ref="CQ365:CU365" si="1016">AVERAGE(CQ340,CQ351,CQ362)</f>
        <v>0.0302627751166305</v>
      </c>
      <c r="CR365" s="4"/>
      <c r="CS365" s="4">
        <f t="shared" si="1016"/>
        <v>0.0251930672631646</v>
      </c>
      <c r="CT365" s="4"/>
      <c r="CU365" s="4">
        <f t="shared" si="1016"/>
        <v>0.0419175226838136</v>
      </c>
      <c r="CV365" s="4"/>
      <c r="CW365" s="4">
        <f t="shared" ref="CW365:CY365" si="1017">AVERAGE(CW340,CW351,CW362)</f>
        <v>0.0343495375794446</v>
      </c>
      <c r="CX365" s="4">
        <f t="shared" si="1017"/>
        <v>25.1</v>
      </c>
      <c r="CY365" s="4">
        <f t="shared" si="1017"/>
        <v>0.0501852389058515</v>
      </c>
      <c r="CZ365" s="4"/>
      <c r="DA365" s="4">
        <f>AVERAGE(DA340,DA351,DA362)</f>
        <v>12.4666666666667</v>
      </c>
      <c r="DB365" s="4">
        <f>AVERAGE(DB340,DB351,DB362)</f>
        <v>0.0425533987313118</v>
      </c>
    </row>
    <row r="367" s="1" customFormat="1" spans="2:106">
      <c r="B367" s="1" t="s">
        <v>67</v>
      </c>
      <c r="D367" s="1">
        <f t="shared" ref="D367:H367" si="1018">D307</f>
        <v>0.00813967213114754</v>
      </c>
      <c r="F367" s="1">
        <f t="shared" si="1018"/>
        <v>0.00508385964912281</v>
      </c>
      <c r="H367" s="1">
        <f t="shared" si="1018"/>
        <v>0.0171748878923767</v>
      </c>
      <c r="J367" s="1">
        <f t="shared" ref="J367:N367" si="1019">J307</f>
        <v>0.0139795918367347</v>
      </c>
      <c r="L367" s="1">
        <f t="shared" si="1019"/>
        <v>0.0288105747126437</v>
      </c>
      <c r="N367" s="1">
        <f t="shared" si="1019"/>
        <v>0.0248996153846154</v>
      </c>
      <c r="R367" s="1">
        <f>R307</f>
        <v>0.038515625</v>
      </c>
      <c r="V367" s="1">
        <f>V307</f>
        <v>0.0324460431654676</v>
      </c>
      <c r="Z367" s="1">
        <f>Z307</f>
        <v>0.0468368788501027</v>
      </c>
      <c r="AD367" s="1">
        <f t="shared" ref="AD367:AI367" si="1020">AD307</f>
        <v>0.0392870142180095</v>
      </c>
      <c r="AG367" s="1">
        <f t="shared" si="1020"/>
        <v>0.00792639053254438</v>
      </c>
      <c r="AI367" s="1">
        <f t="shared" si="1020"/>
        <v>0.00499584905660377</v>
      </c>
      <c r="AK367" s="1">
        <f t="shared" ref="AK367:AO367" si="1021">AK307</f>
        <v>0.0170299543378995</v>
      </c>
      <c r="AM367" s="1">
        <f t="shared" si="1021"/>
        <v>0.0138491743119266</v>
      </c>
      <c r="AO367" s="1">
        <f t="shared" si="1021"/>
        <v>0.0287055513307985</v>
      </c>
      <c r="AQ367" s="1">
        <f t="shared" ref="AQ367:AU367" si="1022">AQ307</f>
        <v>0.0248265168539326</v>
      </c>
      <c r="AS367" s="1">
        <f t="shared" si="1022"/>
        <v>0.0383898305084746</v>
      </c>
      <c r="AU367" s="1">
        <f t="shared" si="1022"/>
        <v>0.0323529411764706</v>
      </c>
      <c r="AW367" s="1">
        <f>AW307</f>
        <v>0.0467157894736842</v>
      </c>
      <c r="AZ367" s="1">
        <f>AZ307</f>
        <v>0.03915</v>
      </c>
      <c r="BF367" s="1">
        <f t="shared" ref="BF367:BJ367" si="1023">BF307</f>
        <v>0.00739424657534247</v>
      </c>
      <c r="BH367" s="1">
        <f t="shared" si="1023"/>
        <v>0.00438210526315789</v>
      </c>
      <c r="BJ367" s="1">
        <f t="shared" si="1023"/>
        <v>0.0179365079365079</v>
      </c>
      <c r="BL367" s="1">
        <f t="shared" ref="BL367:BP367" si="1024">BL307</f>
        <v>0.0138613861386139</v>
      </c>
      <c r="BN367" s="1">
        <f t="shared" si="1024"/>
        <v>0.0302738582677165</v>
      </c>
      <c r="BP367" s="1">
        <f t="shared" si="1024"/>
        <v>0.0254509090909091</v>
      </c>
      <c r="BT367" s="1">
        <f>BT307</f>
        <v>0.0418450184501845</v>
      </c>
      <c r="BX367" s="1">
        <f>BX307</f>
        <v>0.0346099290780142</v>
      </c>
      <c r="CB367" s="1">
        <f>CB307</f>
        <v>0.0501728957528958</v>
      </c>
      <c r="CF367" s="1">
        <f t="shared" ref="CF367:CK367" si="1025">CF307</f>
        <v>0.04277171875</v>
      </c>
      <c r="CI367" s="1">
        <f t="shared" si="1025"/>
        <v>0.0072572602739726</v>
      </c>
      <c r="CK367" s="1">
        <f t="shared" si="1025"/>
        <v>0.00423011764705882</v>
      </c>
      <c r="CM367" s="1">
        <f t="shared" ref="CM367:CQ367" si="1026">CM307</f>
        <v>0.0178384090909091</v>
      </c>
      <c r="CO367" s="1">
        <f t="shared" si="1026"/>
        <v>0.0137100952380952</v>
      </c>
      <c r="CQ367" s="1">
        <f t="shared" si="1026"/>
        <v>0.029998253968254</v>
      </c>
      <c r="CS367" s="1">
        <f t="shared" ref="CS367:CW367" si="1027">CS307</f>
        <v>0.0252842307692308</v>
      </c>
      <c r="CU367" s="1">
        <f t="shared" si="1027"/>
        <v>0.0417241379310345</v>
      </c>
      <c r="CW367" s="1">
        <f t="shared" si="1027"/>
        <v>0.0344852941176471</v>
      </c>
      <c r="CY367" s="1">
        <f>CY307</f>
        <v>0.0500590551181102</v>
      </c>
      <c r="DB367" s="1">
        <f>DB307</f>
        <v>0.0426337448559671</v>
      </c>
    </row>
    <row r="368" s="1" customFormat="1" spans="2:106">
      <c r="B368" s="1" t="s">
        <v>67</v>
      </c>
      <c r="D368" s="1">
        <f t="shared" ref="D368:H368" si="1028">D318</f>
        <v>0.00791840707964602</v>
      </c>
      <c r="F368" s="1">
        <f t="shared" si="1028"/>
        <v>0.00503428571428571</v>
      </c>
      <c r="H368" s="1">
        <f t="shared" si="1028"/>
        <v>0.0172868217054264</v>
      </c>
      <c r="J368" s="1">
        <f t="shared" ref="J368:N368" si="1029">J318</f>
        <v>0.0134645669291339</v>
      </c>
      <c r="L368" s="1">
        <f t="shared" si="1029"/>
        <v>0.0288502222222222</v>
      </c>
      <c r="N368" s="1">
        <f t="shared" si="1029"/>
        <v>0.0249084210526316</v>
      </c>
      <c r="R368" s="1">
        <f>R318</f>
        <v>0.0388429752066116</v>
      </c>
      <c r="V368" s="1">
        <f>V318</f>
        <v>0.0325961538461538</v>
      </c>
      <c r="Z368" s="1">
        <f>Z318</f>
        <v>0.0474623899371069</v>
      </c>
      <c r="AD368" s="1">
        <f t="shared" ref="AD368:AI368" si="1030">AD318</f>
        <v>0.0403880975609756</v>
      </c>
      <c r="AG368" s="1">
        <f t="shared" si="1030"/>
        <v>0.0077250505050505</v>
      </c>
      <c r="AI368" s="1">
        <f t="shared" si="1030"/>
        <v>0.00495648</v>
      </c>
      <c r="AK368" s="1">
        <f t="shared" ref="AK368:AO368" si="1031">AK318</f>
        <v>0.017158683127572</v>
      </c>
      <c r="AM368" s="1">
        <f t="shared" si="1031"/>
        <v>0.0133781294964029</v>
      </c>
      <c r="AO368" s="1">
        <f t="shared" si="1031"/>
        <v>0.0287116176470588</v>
      </c>
      <c r="AQ368" s="1">
        <f t="shared" ref="AQ368:AU368" si="1032">AQ318</f>
        <v>0.0248071698113208</v>
      </c>
      <c r="AS368" s="1">
        <f t="shared" si="1032"/>
        <v>0.0387214611872146</v>
      </c>
      <c r="AU368" s="1">
        <f t="shared" si="1032"/>
        <v>0.0325287356321839</v>
      </c>
      <c r="AW368" s="1">
        <f>AW318</f>
        <v>0.047348643006263</v>
      </c>
      <c r="AZ368" s="1">
        <f>AZ318</f>
        <v>0.040259067357513</v>
      </c>
      <c r="BF368" s="1">
        <f t="shared" ref="BF368:BJ368" si="1033">BF318</f>
        <v>0.007352</v>
      </c>
      <c r="BH368" s="1">
        <f t="shared" si="1033"/>
        <v>0.00430941176470588</v>
      </c>
      <c r="BJ368" s="1">
        <f t="shared" si="1033"/>
        <v>0.0178658536585366</v>
      </c>
      <c r="BL368" s="1">
        <f t="shared" ref="BL368:BP368" si="1034">BL318</f>
        <v>0.013804347826087</v>
      </c>
      <c r="BN368" s="1">
        <f t="shared" si="1034"/>
        <v>0.0301674324324324</v>
      </c>
      <c r="BP368" s="1">
        <f t="shared" si="1034"/>
        <v>0.0253817948717949</v>
      </c>
      <c r="BT368" s="1">
        <f>BT318</f>
        <v>0.04199203187251</v>
      </c>
      <c r="BX368" s="1">
        <f>BX318</f>
        <v>0.0346527777777778</v>
      </c>
      <c r="CB368" s="1">
        <f>CB318</f>
        <v>0.0503687937743191</v>
      </c>
      <c r="CF368" s="1">
        <f t="shared" ref="CF368:CK368" si="1035">CF318</f>
        <v>0.0429052713178295</v>
      </c>
      <c r="CI368" s="1">
        <f t="shared" si="1035"/>
        <v>0.00722993710691824</v>
      </c>
      <c r="CK368" s="1">
        <f t="shared" si="1035"/>
        <v>0.00413287356321839</v>
      </c>
      <c r="CM368" s="1">
        <f t="shared" ref="CM368:CQ368" si="1036">CM318</f>
        <v>0.0177448351648352</v>
      </c>
      <c r="CO368" s="1">
        <f t="shared" si="1036"/>
        <v>0.0136473015873016</v>
      </c>
      <c r="CQ368" s="1">
        <f t="shared" si="1036"/>
        <v>0.0298710169491525</v>
      </c>
      <c r="CS368" s="1">
        <f t="shared" ref="CS368:CW368" si="1037">CS318</f>
        <v>0.0252809756097561</v>
      </c>
      <c r="CU368" s="1">
        <f t="shared" si="1037"/>
        <v>0.0418587360594796</v>
      </c>
      <c r="CW368" s="1">
        <f t="shared" si="1037"/>
        <v>0.0345238095238095</v>
      </c>
      <c r="CY368" s="1">
        <f>CY318</f>
        <v>0.05024</v>
      </c>
      <c r="DB368" s="1">
        <f>DB318</f>
        <v>0.0427755102040816</v>
      </c>
    </row>
    <row r="369" s="1" customFormat="1" spans="2:106">
      <c r="B369" s="1" t="s">
        <v>67</v>
      </c>
      <c r="D369" s="1">
        <f t="shared" ref="D369:H369" si="1038">D329</f>
        <v>0.00795254545454546</v>
      </c>
      <c r="F369" s="1">
        <f t="shared" si="1038"/>
        <v>0.00495350427350427</v>
      </c>
      <c r="H369" s="1">
        <f t="shared" si="1038"/>
        <v>0.0172532188841202</v>
      </c>
      <c r="J369" s="1">
        <f t="shared" ref="J369:N369" si="1039">J329</f>
        <v>0.0134234234234234</v>
      </c>
      <c r="L369" s="1">
        <f t="shared" si="1039"/>
        <v>0.028760198019802</v>
      </c>
      <c r="N369" s="1">
        <f t="shared" si="1039"/>
        <v>0.0248508571428571</v>
      </c>
      <c r="R369" s="1">
        <f>R329</f>
        <v>0.0384033613445378</v>
      </c>
      <c r="V369" s="1">
        <f>V329</f>
        <v>0.0325882352941176</v>
      </c>
      <c r="Z369" s="1">
        <f>Z329</f>
        <v>0.0473227385892116</v>
      </c>
      <c r="AD369" s="1">
        <f t="shared" ref="AD369:AI369" si="1040">AD329</f>
        <v>0.0405397044334975</v>
      </c>
      <c r="AG369" s="1">
        <f t="shared" si="1040"/>
        <v>0.00769005128205128</v>
      </c>
      <c r="AI369" s="1">
        <f t="shared" si="1040"/>
        <v>0.00482379310344827</v>
      </c>
      <c r="AK369" s="1">
        <f t="shared" ref="AK369:AO369" si="1041">AK329</f>
        <v>0.0171351037344398</v>
      </c>
      <c r="AM369" s="1">
        <f t="shared" si="1041"/>
        <v>0.0133288888888889</v>
      </c>
      <c r="AO369" s="1">
        <f t="shared" si="1041"/>
        <v>0.02863</v>
      </c>
      <c r="AQ369" s="1">
        <f t="shared" ref="AQ369:AU369" si="1042">AQ329</f>
        <v>0.0248265168539326</v>
      </c>
      <c r="AS369" s="1">
        <f t="shared" si="1042"/>
        <v>0.03828125</v>
      </c>
      <c r="AU369" s="1">
        <f t="shared" si="1042"/>
        <v>0.032625</v>
      </c>
      <c r="AW369" s="1">
        <f>AW329</f>
        <v>0.0471907756813417</v>
      </c>
      <c r="AZ369" s="1">
        <f>AZ329</f>
        <v>0.0404188481675393</v>
      </c>
      <c r="BF369" s="1">
        <f t="shared" ref="BF369:BJ369" si="1043">BF329</f>
        <v>0.0072703743315508</v>
      </c>
      <c r="BH369" s="1">
        <f t="shared" si="1043"/>
        <v>0.00445008403361344</v>
      </c>
      <c r="BJ369" s="1">
        <f t="shared" si="1043"/>
        <v>0.0179439252336449</v>
      </c>
      <c r="BL369" s="1">
        <f t="shared" ref="BL369:BP369" si="1044">BL329</f>
        <v>0.0138211382113821</v>
      </c>
      <c r="BN369" s="1">
        <f t="shared" si="1044"/>
        <v>0.0304920164609053</v>
      </c>
      <c r="BP369" s="1">
        <f t="shared" si="1044"/>
        <v>0.0253682644628099</v>
      </c>
      <c r="BT369" s="1">
        <f>BT329</f>
        <v>0.0421673003802281</v>
      </c>
      <c r="BX369" s="1">
        <f>BX329</f>
        <v>0.0344736842105263</v>
      </c>
      <c r="CB369" s="1">
        <f>CB329</f>
        <v>0.0504423121387283</v>
      </c>
      <c r="CF369" s="1">
        <f t="shared" ref="CF369:CK369" si="1045">CF329</f>
        <v>0.042620074906367</v>
      </c>
      <c r="CI369" s="1">
        <f t="shared" si="1045"/>
        <v>0.0071997619047619</v>
      </c>
      <c r="CK369" s="1">
        <f t="shared" si="1045"/>
        <v>0.00434777777777778</v>
      </c>
      <c r="CM369" s="1">
        <f t="shared" ref="CM369:CQ369" si="1046">CM329</f>
        <v>0.0178447846889952</v>
      </c>
      <c r="CO369" s="1">
        <f t="shared" si="1046"/>
        <v>0.0137250847457627</v>
      </c>
      <c r="CQ369" s="1">
        <f t="shared" si="1046"/>
        <v>0.0305790871369295</v>
      </c>
      <c r="CS369" s="1">
        <f t="shared" ref="CS369:CW369" si="1047">CS329</f>
        <v>0.0252505084745763</v>
      </c>
      <c r="CU369" s="1">
        <f t="shared" si="1047"/>
        <v>0.0420553359683795</v>
      </c>
      <c r="CW369" s="1">
        <f t="shared" si="1047"/>
        <v>0.0344036697247706</v>
      </c>
      <c r="CY369" s="1">
        <f>CY329</f>
        <v>0.0503168316831683</v>
      </c>
      <c r="DB369" s="1">
        <f>DB329</f>
        <v>0.0425</v>
      </c>
    </row>
    <row r="370" s="1" customFormat="1" spans="2:106">
      <c r="B370" s="1" t="s">
        <v>68</v>
      </c>
      <c r="D370" s="1">
        <f t="shared" ref="D370:H370" si="1048">D340</f>
        <v>0.00797162995594714</v>
      </c>
      <c r="F370" s="1">
        <f t="shared" si="1048"/>
        <v>0.00504903225806452</v>
      </c>
      <c r="H370" s="1">
        <f t="shared" si="1048"/>
        <v>0.0170075757575758</v>
      </c>
      <c r="J370" s="1">
        <f t="shared" ref="J370:N370" si="1049">J340</f>
        <v>0.013828125</v>
      </c>
      <c r="L370" s="1">
        <f t="shared" si="1049"/>
        <v>0.028984845814978</v>
      </c>
      <c r="N370" s="1">
        <f t="shared" si="1049"/>
        <v>0.024897358490566</v>
      </c>
      <c r="R370" s="1">
        <f>R340</f>
        <v>0.0382142857142857</v>
      </c>
      <c r="V370" s="1">
        <f>V340</f>
        <v>0.0322619047619048</v>
      </c>
      <c r="Z370" s="1">
        <f>Z340</f>
        <v>0.047292479338843</v>
      </c>
      <c r="AD370" s="1">
        <f t="shared" ref="AD370:AI370" si="1050">AD340</f>
        <v>0.0405028282828283</v>
      </c>
      <c r="AG370" s="1">
        <f t="shared" si="1050"/>
        <v>0.00772303317535545</v>
      </c>
      <c r="AI370" s="1">
        <f t="shared" si="1050"/>
        <v>0.00490150943396226</v>
      </c>
      <c r="AK370" s="1">
        <f t="shared" ref="AK370:AO370" si="1051">AK340</f>
        <v>0.0169019246861925</v>
      </c>
      <c r="AM370" s="1">
        <f t="shared" si="1051"/>
        <v>0.0137454166666667</v>
      </c>
      <c r="AO370" s="1">
        <f t="shared" si="1051"/>
        <v>0.0288576425855513</v>
      </c>
      <c r="AQ370" s="1">
        <f t="shared" ref="AQ370:AU370" si="1052">AQ340</f>
        <v>0.0247825531914894</v>
      </c>
      <c r="AS370" s="1">
        <f t="shared" si="1052"/>
        <v>0.0380821917808219</v>
      </c>
      <c r="AU370" s="1">
        <f t="shared" si="1052"/>
        <v>0.0321348314606742</v>
      </c>
      <c r="AW370" s="1">
        <f>AW340</f>
        <v>0.0471673819742489</v>
      </c>
      <c r="AZ370" s="1">
        <f>AZ340</f>
        <v>0.040360824742268</v>
      </c>
      <c r="BF370" s="1">
        <f t="shared" ref="BF370:BJ370" si="1053">BF340</f>
        <v>0.00730557692307692</v>
      </c>
      <c r="BH370" s="1">
        <f t="shared" si="1053"/>
        <v>0.00431205479452055</v>
      </c>
      <c r="BJ370" s="1">
        <f t="shared" si="1053"/>
        <v>0.0179324894514768</v>
      </c>
      <c r="BL370" s="1">
        <f t="shared" ref="BL370:BP370" si="1054">BL340</f>
        <v>0.0138157894736842</v>
      </c>
      <c r="BN370" s="1">
        <f t="shared" si="1054"/>
        <v>0.0302461157024793</v>
      </c>
      <c r="BP370" s="1">
        <f t="shared" si="1054"/>
        <v>0.0252507692307692</v>
      </c>
      <c r="BT370" s="1">
        <f>BT340</f>
        <v>0.0420599250936329</v>
      </c>
      <c r="BX370" s="1">
        <f>BX340</f>
        <v>0.0344827586206897</v>
      </c>
      <c r="CB370" s="1">
        <f>CB340</f>
        <v>0.0503645384615385</v>
      </c>
      <c r="CF370" s="1">
        <f t="shared" ref="CF370:CK370" si="1055">CF340</f>
        <v>0.0427041568627451</v>
      </c>
      <c r="CI370" s="1">
        <f t="shared" si="1055"/>
        <v>0.00717152173913043</v>
      </c>
      <c r="CK370" s="1">
        <f t="shared" si="1055"/>
        <v>0.00422034482758621</v>
      </c>
      <c r="CM370" s="1">
        <f t="shared" ref="CM370:CQ370" si="1056">CM340</f>
        <v>0.0177863461538462</v>
      </c>
      <c r="CO370" s="1">
        <f t="shared" si="1056"/>
        <v>0.0136924637681159</v>
      </c>
      <c r="CQ370" s="1">
        <f t="shared" si="1056"/>
        <v>0.0301231666666667</v>
      </c>
      <c r="CS370" s="1">
        <f t="shared" ref="CS370:CW370" si="1057">CS340</f>
        <v>0.0251470707070707</v>
      </c>
      <c r="CU370" s="1">
        <f t="shared" si="1057"/>
        <v>0.0419455252918288</v>
      </c>
      <c r="CW370" s="1">
        <f t="shared" si="1057"/>
        <v>0.0344067796610169</v>
      </c>
      <c r="CY370" s="1">
        <f>CY340</f>
        <v>0.0502173913043478</v>
      </c>
      <c r="DB370" s="1">
        <f>DB340</f>
        <v>0.0425925925925926</v>
      </c>
    </row>
    <row r="371" s="1" customFormat="1" spans="2:106">
      <c r="B371" s="1" t="s">
        <v>68</v>
      </c>
      <c r="D371" s="1">
        <f t="shared" ref="D371:H371" si="1058">D351</f>
        <v>0.00809848101265823</v>
      </c>
      <c r="F371" s="1">
        <f t="shared" si="1058"/>
        <v>0.00516735632183908</v>
      </c>
      <c r="H371" s="1">
        <f t="shared" si="1058"/>
        <v>0.0171897810218978</v>
      </c>
      <c r="J371" s="1">
        <f t="shared" ref="J371:N371" si="1059">J351</f>
        <v>0.013448275862069</v>
      </c>
      <c r="L371" s="1">
        <f t="shared" si="1059"/>
        <v>0.0287972727272727</v>
      </c>
      <c r="N371" s="1">
        <f t="shared" si="1059"/>
        <v>0.0247335338345865</v>
      </c>
      <c r="R371" s="1">
        <f>R351</f>
        <v>0.03825</v>
      </c>
      <c r="V371" s="1">
        <f>V351</f>
        <v>0.0324390243902439</v>
      </c>
      <c r="Z371" s="1">
        <f>Z351</f>
        <v>0.047246974789916</v>
      </c>
      <c r="AD371" s="1">
        <f t="shared" ref="AD371:AI371" si="1060">AD351</f>
        <v>0.0407671153846154</v>
      </c>
      <c r="AG371" s="1">
        <f t="shared" si="1060"/>
        <v>0.00782335403726708</v>
      </c>
      <c r="AI371" s="1">
        <f t="shared" si="1060"/>
        <v>0.00499541666666667</v>
      </c>
      <c r="AK371" s="1">
        <f t="shared" ref="AK371:AO371" si="1061">AK351</f>
        <v>0.0170848818897638</v>
      </c>
      <c r="AM371" s="1">
        <f t="shared" si="1061"/>
        <v>0.0133611538461538</v>
      </c>
      <c r="AO371" s="1">
        <f t="shared" si="1061"/>
        <v>0.0286675806451613</v>
      </c>
      <c r="AQ371" s="1">
        <f t="shared" ref="AQ371:AU371" si="1062">AQ351</f>
        <v>0.0246691304347826</v>
      </c>
      <c r="AS371" s="1">
        <f t="shared" si="1062"/>
        <v>0.0381118881118881</v>
      </c>
      <c r="AU371" s="1">
        <f t="shared" si="1062"/>
        <v>0.0324096385542169</v>
      </c>
      <c r="AW371" s="1">
        <f>AW351</f>
        <v>0.0471218487394958</v>
      </c>
      <c r="AZ371" s="1">
        <f>AZ351</f>
        <v>0.0406349206349206</v>
      </c>
      <c r="BF371" s="1">
        <f t="shared" ref="BF371:BJ371" si="1063">BF351</f>
        <v>0.00733088888888889</v>
      </c>
      <c r="BH371" s="1">
        <f t="shared" si="1063"/>
        <v>0.0043695</v>
      </c>
      <c r="BJ371" s="1">
        <f t="shared" si="1063"/>
        <v>0.01792</v>
      </c>
      <c r="BL371" s="1">
        <f t="shared" ref="BL371:BP371" si="1064">BL351</f>
        <v>0.0138235294117647</v>
      </c>
      <c r="BN371" s="1">
        <f t="shared" si="1064"/>
        <v>0.0305752307692308</v>
      </c>
      <c r="BP371" s="1">
        <f t="shared" si="1064"/>
        <v>0.0252912418300654</v>
      </c>
      <c r="BT371" s="1">
        <f>BT351</f>
        <v>0.0422377622377622</v>
      </c>
      <c r="BX371" s="1">
        <f>BX351</f>
        <v>0.0343478260869565</v>
      </c>
      <c r="CB371" s="1">
        <f>CB351</f>
        <v>0.0505049805447471</v>
      </c>
      <c r="CF371" s="1">
        <f t="shared" ref="CF371:CK371" si="1065">CF351</f>
        <v>0.0425077153558052</v>
      </c>
      <c r="CI371" s="1">
        <f t="shared" si="1065"/>
        <v>0.00720945454545454</v>
      </c>
      <c r="CK371" s="1">
        <f t="shared" si="1065"/>
        <v>0.00422226804123711</v>
      </c>
      <c r="CM371" s="1">
        <f t="shared" ref="CM371:CQ371" si="1066">CM351</f>
        <v>0.0177809433962264</v>
      </c>
      <c r="CO371" s="1">
        <f t="shared" si="1066"/>
        <v>0.0137362601626016</v>
      </c>
      <c r="CQ371" s="1">
        <f t="shared" si="1066"/>
        <v>0.0304477902621723</v>
      </c>
      <c r="CS371" s="1">
        <f t="shared" ref="CS371:CW371" si="1067">CS351</f>
        <v>0.0251532631578947</v>
      </c>
      <c r="CU371" s="1">
        <f t="shared" si="1067"/>
        <v>0.0421074380165289</v>
      </c>
      <c r="CW371" s="1">
        <f t="shared" si="1067"/>
        <v>0.0342063492063492</v>
      </c>
      <c r="CY371" s="1">
        <f>CY351</f>
        <v>0.0503784860557769</v>
      </c>
      <c r="DB371" s="1">
        <f>DB351</f>
        <v>0.042390438247012</v>
      </c>
    </row>
    <row r="372" s="1" customFormat="1" spans="2:106">
      <c r="B372" s="1" t="s">
        <v>68</v>
      </c>
      <c r="D372" s="1">
        <f t="shared" ref="D372:H372" si="1068">D362</f>
        <v>0.00793748743718593</v>
      </c>
      <c r="F372" s="1">
        <f t="shared" si="1068"/>
        <v>0.00499371428571428</v>
      </c>
      <c r="H372" s="1">
        <f t="shared" si="1068"/>
        <v>0.0172509960159363</v>
      </c>
      <c r="J372" s="1">
        <f t="shared" ref="J372:N372" si="1069">J362</f>
        <v>0.0130967741935484</v>
      </c>
      <c r="L372" s="1">
        <f t="shared" si="1069"/>
        <v>0.0288816744186047</v>
      </c>
      <c r="N372" s="1">
        <f t="shared" si="1069"/>
        <v>0.0249254794520548</v>
      </c>
      <c r="R372" s="1">
        <f>R362</f>
        <v>0.03836</v>
      </c>
      <c r="V372" s="1">
        <f>V362</f>
        <v>0.0323595505617978</v>
      </c>
      <c r="Z372" s="1">
        <f>Z362</f>
        <v>0.047927949790795</v>
      </c>
      <c r="AD372" s="1">
        <f t="shared" ref="AD372:AI372" si="1070">AD362</f>
        <v>0.0400954146341463</v>
      </c>
      <c r="AG372" s="1">
        <f t="shared" si="1070"/>
        <v>0.00776426395939086</v>
      </c>
      <c r="AI372" s="1">
        <f t="shared" si="1070"/>
        <v>0.0048934693877551</v>
      </c>
      <c r="AK372" s="1">
        <f t="shared" ref="AK372:AO372" si="1071">AK362</f>
        <v>0.0171591525423729</v>
      </c>
      <c r="AM372" s="1">
        <f t="shared" si="1071"/>
        <v>0.0129423255813953</v>
      </c>
      <c r="AO372" s="1">
        <f t="shared" si="1071"/>
        <v>0.02877</v>
      </c>
      <c r="AQ372" s="1">
        <f t="shared" ref="AQ372:AU372" si="1072">AQ362</f>
        <v>0.0247623255813953</v>
      </c>
      <c r="AS372" s="1">
        <f t="shared" si="1072"/>
        <v>0.0382478632478632</v>
      </c>
      <c r="AU372" s="1">
        <f t="shared" si="1072"/>
        <v>0.0322826086956522</v>
      </c>
      <c r="AW372" s="1">
        <f>AW362</f>
        <v>0.0477987421383648</v>
      </c>
      <c r="AZ372" s="1">
        <f>AZ362</f>
        <v>0.04</v>
      </c>
      <c r="BF372" s="1">
        <f t="shared" ref="BF372:BJ372" si="1073">BF362</f>
        <v>0.00745410404624277</v>
      </c>
      <c r="BH372" s="1">
        <f t="shared" si="1073"/>
        <v>0.00428087912087912</v>
      </c>
      <c r="BJ372" s="1">
        <f t="shared" si="1073"/>
        <v>0.0178651685393258</v>
      </c>
      <c r="BL372" s="1">
        <f t="shared" ref="BL372:BP372" si="1074">BL362</f>
        <v>0.0138356164383562</v>
      </c>
      <c r="BN372" s="1">
        <f t="shared" si="1074"/>
        <v>0.0303274074074074</v>
      </c>
      <c r="BP372" s="1">
        <f t="shared" si="1074"/>
        <v>0.0254374683544304</v>
      </c>
      <c r="BT372" s="1">
        <f>BT362</f>
        <v>0.0418150684931507</v>
      </c>
      <c r="BX372" s="1">
        <f>BX362</f>
        <v>0.0345806451612903</v>
      </c>
      <c r="CB372" s="1">
        <f>CB362</f>
        <v>0.0500771150097466</v>
      </c>
      <c r="CF372" s="1">
        <f t="shared" ref="CF372:CK372" si="1075">CF362</f>
        <v>0.0427907924528302</v>
      </c>
      <c r="CI372" s="1">
        <f t="shared" si="1075"/>
        <v>0.00742251497005988</v>
      </c>
      <c r="CK372" s="1">
        <f t="shared" si="1075"/>
        <v>0.00411247058823529</v>
      </c>
      <c r="CM372" s="1">
        <f t="shared" ref="CM372:CQ372" si="1076">CM362</f>
        <v>0.0177225396825397</v>
      </c>
      <c r="CO372" s="1">
        <f t="shared" si="1076"/>
        <v>0.0137342056074766</v>
      </c>
      <c r="CQ372" s="1">
        <f t="shared" si="1076"/>
        <v>0.0302173684210526</v>
      </c>
      <c r="CS372" s="1">
        <f t="shared" ref="CS372:CW372" si="1077">CS362</f>
        <v>0.0252788679245283</v>
      </c>
      <c r="CU372" s="1">
        <f t="shared" si="1077"/>
        <v>0.041699604743083</v>
      </c>
      <c r="CW372" s="1">
        <f t="shared" si="1077"/>
        <v>0.0344354838709677</v>
      </c>
      <c r="CY372" s="1">
        <f>CY362</f>
        <v>0.0499598393574297</v>
      </c>
      <c r="DB372" s="1">
        <f>DB362</f>
        <v>0.0426771653543307</v>
      </c>
    </row>
    <row r="373" s="1" customFormat="1" spans="2:106">
      <c r="B373" s="1" t="s">
        <v>69</v>
      </c>
      <c r="D373" s="1">
        <f t="shared" ref="D373:H373" si="1078">D10</f>
        <v>0.00787976470588235</v>
      </c>
      <c r="F373" s="1">
        <f t="shared" si="1078"/>
        <v>0.00487571428571428</v>
      </c>
      <c r="H373" s="1">
        <f t="shared" si="1078"/>
        <v>0.0172558139534884</v>
      </c>
      <c r="J373" s="1">
        <f t="shared" ref="J373:N373" si="1079">J10</f>
        <v>0.0137755102040816</v>
      </c>
      <c r="L373" s="1">
        <f t="shared" si="1079"/>
        <v>0.0288066382978723</v>
      </c>
      <c r="N373" s="1">
        <f t="shared" si="1079"/>
        <v>0.0241274666666667</v>
      </c>
      <c r="R373" s="1">
        <f>R10</f>
        <v>0.0380769230769231</v>
      </c>
      <c r="V373" s="1">
        <f>V10</f>
        <v>0.0324358974358974</v>
      </c>
      <c r="Z373" s="1">
        <f>Z10</f>
        <v>0.0466442150537634</v>
      </c>
      <c r="AD373" s="1">
        <f t="shared" ref="AD373:AI373" si="1080">AD10</f>
        <v>0.0391348223350254</v>
      </c>
      <c r="AG373" s="1">
        <f t="shared" si="1080"/>
        <v>0.00763204301075269</v>
      </c>
      <c r="AI373" s="1">
        <f t="shared" si="1080"/>
        <v>0.0047445</v>
      </c>
      <c r="AK373" s="1">
        <f t="shared" ref="AK373:AO373" si="1081">AK10</f>
        <v>0.017140612244898</v>
      </c>
      <c r="AM373" s="1">
        <f t="shared" si="1081"/>
        <v>0.0136215384615385</v>
      </c>
      <c r="AO373" s="1">
        <f t="shared" si="1081"/>
        <v>0.0286993939393939</v>
      </c>
      <c r="AQ373" s="1">
        <f t="shared" ref="AQ373:AU373" si="1082">AQ10</f>
        <v>0.0240579166666667</v>
      </c>
      <c r="AS373" s="1">
        <f t="shared" si="1082"/>
        <v>0.0379674796747967</v>
      </c>
      <c r="AU373" s="1">
        <f t="shared" si="1082"/>
        <v>0.0323170731707317</v>
      </c>
      <c r="AW373" s="1">
        <f>AW10</f>
        <v>0.0465106382978723</v>
      </c>
      <c r="AZ373" s="1">
        <f>AZ10</f>
        <v>0.0390104166666667</v>
      </c>
      <c r="BF373" s="1">
        <f t="shared" ref="BF373:BJ373" si="1083">BF10</f>
        <v>0.00734897297297297</v>
      </c>
      <c r="BH373" s="1">
        <f t="shared" si="1083"/>
        <v>0.00428240601503759</v>
      </c>
      <c r="BJ373" s="1">
        <f t="shared" si="1083"/>
        <v>0.0178661087866109</v>
      </c>
      <c r="BL373" s="1">
        <f t="shared" ref="BL373:BP373" si="1084">BL10</f>
        <v>0.0138571428571429</v>
      </c>
      <c r="BN373" s="1">
        <f t="shared" si="1084"/>
        <v>0.0299172469635628</v>
      </c>
      <c r="BP373" s="1">
        <f t="shared" si="1084"/>
        <v>0.0252737037037037</v>
      </c>
      <c r="BT373" s="1">
        <f>BT10</f>
        <v>0.0414225941422594</v>
      </c>
      <c r="BX373" s="1">
        <f>BX10</f>
        <v>0.0346296296296296</v>
      </c>
      <c r="CB373" s="1">
        <f>CB10</f>
        <v>0.049653</v>
      </c>
      <c r="CF373" s="1">
        <f t="shared" ref="CF373:CK373" si="1085">CF10</f>
        <v>0.0427804838709677</v>
      </c>
      <c r="CI373" s="1">
        <f t="shared" si="1085"/>
        <v>0.0072447191011236</v>
      </c>
      <c r="CK373" s="1">
        <f t="shared" si="1085"/>
        <v>0.00418628571428571</v>
      </c>
      <c r="CM373" s="1">
        <f t="shared" ref="CM373:CQ373" si="1086">CM10</f>
        <v>0.0177513656387665</v>
      </c>
      <c r="CO373" s="1">
        <f t="shared" si="1086"/>
        <v>0.0137211764705882</v>
      </c>
      <c r="CQ373" s="1">
        <f t="shared" si="1086"/>
        <v>0.0298153424657534</v>
      </c>
      <c r="CS373" s="1">
        <f t="shared" ref="CS373:CW373" si="1087">CS10</f>
        <v>0.025208085106383</v>
      </c>
      <c r="CU373" s="1">
        <f t="shared" si="1087"/>
        <v>0.0413080168776371</v>
      </c>
      <c r="CW373" s="1">
        <f t="shared" si="1087"/>
        <v>0.034537037037037</v>
      </c>
      <c r="CY373" s="1">
        <f>CY10</f>
        <v>0.0495256916996047</v>
      </c>
      <c r="DB373" s="1">
        <f>DB10</f>
        <v>0.0426694915254237</v>
      </c>
    </row>
    <row r="374" s="1" customFormat="1" spans="2:106">
      <c r="B374" s="1" t="s">
        <v>69</v>
      </c>
      <c r="D374" s="1">
        <f t="shared" ref="D374:H374" si="1088">D21</f>
        <v>0.00785850746268657</v>
      </c>
      <c r="F374" s="1">
        <f t="shared" si="1088"/>
        <v>0.00505922077922078</v>
      </c>
      <c r="H374" s="1">
        <f t="shared" si="1088"/>
        <v>0.0171071428571429</v>
      </c>
      <c r="J374" s="1">
        <f t="shared" ref="J374:N374" si="1089">J21</f>
        <v>0.0132758620689655</v>
      </c>
      <c r="L374" s="1">
        <f t="shared" si="1089"/>
        <v>0.0287241698841699</v>
      </c>
      <c r="N374" s="1">
        <f t="shared" si="1089"/>
        <v>0.0244654117647059</v>
      </c>
      <c r="R374" s="1">
        <f>R21</f>
        <v>0.0379856115107914</v>
      </c>
      <c r="V374" s="1">
        <f>V21</f>
        <v>0.0325961538461538</v>
      </c>
      <c r="Z374" s="1">
        <f>Z21</f>
        <v>0.0468727194860814</v>
      </c>
      <c r="AD374" s="1">
        <f t="shared" ref="AD374:AI374" si="1090">AD21</f>
        <v>0.0396292631578947</v>
      </c>
      <c r="AG374" s="1">
        <f t="shared" si="1090"/>
        <v>0.00755690476190476</v>
      </c>
      <c r="AI374" s="1">
        <f t="shared" si="1090"/>
        <v>0.0049344578313253</v>
      </c>
      <c r="AK374" s="1">
        <f t="shared" ref="AK374:AO374" si="1091">AK21</f>
        <v>0.016982380952381</v>
      </c>
      <c r="AM374" s="1">
        <f t="shared" si="1091"/>
        <v>0.0131215625</v>
      </c>
      <c r="AO374" s="1">
        <f t="shared" si="1091"/>
        <v>0.028599012345679</v>
      </c>
      <c r="AQ374" s="1">
        <f t="shared" ref="AQ374:AU374" si="1092">AQ21</f>
        <v>0.0243155555555556</v>
      </c>
      <c r="AS374" s="1">
        <f t="shared" si="1092"/>
        <v>0.0379148936170213</v>
      </c>
      <c r="AU374" s="1">
        <f t="shared" si="1092"/>
        <v>0.0324242424242424</v>
      </c>
      <c r="AW374" s="1">
        <f>AW21</f>
        <v>0.0467532467532468</v>
      </c>
      <c r="AZ374" s="1">
        <f>AZ21</f>
        <v>0.0394818652849741</v>
      </c>
      <c r="BF374" s="1">
        <f t="shared" ref="BF374:BJ374" si="1093">BF21</f>
        <v>0.00726614634146341</v>
      </c>
      <c r="BH374" s="1">
        <f t="shared" si="1093"/>
        <v>0.00435207920792079</v>
      </c>
      <c r="BJ374" s="1">
        <f t="shared" si="1093"/>
        <v>0.0179508196721311</v>
      </c>
      <c r="BL374" s="1">
        <f t="shared" ref="BL374:BP374" si="1094">BL21</f>
        <v>0.0137414965986395</v>
      </c>
      <c r="BN374" s="1">
        <f t="shared" si="1094"/>
        <v>0.0301221487603306</v>
      </c>
      <c r="BP374" s="1">
        <f t="shared" si="1094"/>
        <v>0.0250512359550562</v>
      </c>
      <c r="BT374" s="1">
        <f>BT21</f>
        <v>0.0415079365079365</v>
      </c>
      <c r="BX374" s="1">
        <f>BX21</f>
        <v>0.0348630136986301</v>
      </c>
      <c r="CB374" s="1">
        <f>CB21</f>
        <v>0.0496690485436893</v>
      </c>
      <c r="CF374" s="1">
        <f t="shared" ref="CF374:CK374" si="1095">CF21</f>
        <v>0.0426754330708661</v>
      </c>
      <c r="CI374" s="1">
        <f t="shared" si="1095"/>
        <v>0.00715715976331361</v>
      </c>
      <c r="CK374" s="1">
        <f t="shared" si="1095"/>
        <v>0.0042014953271028</v>
      </c>
      <c r="CM374" s="1">
        <f t="shared" ref="CM374:CQ374" si="1096">CM21</f>
        <v>0.0178260633484163</v>
      </c>
      <c r="CO374" s="1">
        <f t="shared" si="1096"/>
        <v>0.0136689795918367</v>
      </c>
      <c r="CQ374" s="1">
        <f t="shared" si="1096"/>
        <v>0.0299981666666667</v>
      </c>
      <c r="CS374" s="1">
        <f t="shared" ref="CS374:CW374" si="1097">CS21</f>
        <v>0.0249948837209302</v>
      </c>
      <c r="CU374" s="1">
        <f t="shared" si="1097"/>
        <v>0.0413793103448276</v>
      </c>
      <c r="CW374" s="1">
        <f t="shared" si="1097"/>
        <v>0.0347747747747748</v>
      </c>
      <c r="CY374" s="1">
        <f>CY21</f>
        <v>0.0495409181636727</v>
      </c>
      <c r="DB374" s="1">
        <f>DB21</f>
        <v>0.0425523012552301</v>
      </c>
    </row>
    <row r="375" s="1" customFormat="1" spans="2:106">
      <c r="B375" s="1" t="s">
        <v>69</v>
      </c>
      <c r="D375" s="1">
        <f t="shared" ref="D375:H375" si="1098">D32</f>
        <v>0.0079304</v>
      </c>
      <c r="F375" s="1">
        <f t="shared" si="1098"/>
        <v>0.00506246575342466</v>
      </c>
      <c r="H375" s="1">
        <f t="shared" si="1098"/>
        <v>0.0170491803278689</v>
      </c>
      <c r="J375" s="1">
        <f t="shared" ref="J375:N375" si="1099">J32</f>
        <v>0.013489932885906</v>
      </c>
      <c r="L375" s="1">
        <f t="shared" si="1099"/>
        <v>0.0286871844660194</v>
      </c>
      <c r="N375" s="1">
        <f t="shared" si="1099"/>
        <v>0.0241274666666667</v>
      </c>
      <c r="R375" s="1">
        <f>R32</f>
        <v>0.0382828282828283</v>
      </c>
      <c r="V375" s="1">
        <f>V32</f>
        <v>0.0325742574257426</v>
      </c>
      <c r="Z375" s="1">
        <f>Z32</f>
        <v>0.0466585867237687</v>
      </c>
      <c r="AD375" s="1">
        <f t="shared" ref="AD375:AI375" si="1100">AD32</f>
        <v>0.0382806060606061</v>
      </c>
      <c r="AG375" s="1">
        <f t="shared" si="1100"/>
        <v>0.00774133333333333</v>
      </c>
      <c r="AI375" s="1">
        <f t="shared" si="1100"/>
        <v>0.00488136363636364</v>
      </c>
      <c r="AK375" s="1">
        <f t="shared" ref="AK375:AO375" si="1101">AK32</f>
        <v>0.0169169696969697</v>
      </c>
      <c r="AM375" s="1">
        <f t="shared" si="1101"/>
        <v>0.0133781294964029</v>
      </c>
      <c r="AO375" s="1">
        <f t="shared" si="1101"/>
        <v>0.028550701754386</v>
      </c>
      <c r="AQ375" s="1">
        <f t="shared" ref="AQ375:AU375" si="1102">AQ32</f>
        <v>0.0239706024096386</v>
      </c>
      <c r="AS375" s="1">
        <f t="shared" si="1102"/>
        <v>0.0381454545454545</v>
      </c>
      <c r="AU375" s="1">
        <f t="shared" si="1102"/>
        <v>0.0324096385542169</v>
      </c>
      <c r="AW375" s="1">
        <f>AW32</f>
        <v>0.0465376344086022</v>
      </c>
      <c r="AZ375" s="1">
        <f>AZ32</f>
        <v>0.0381818181818182</v>
      </c>
      <c r="BF375" s="1">
        <f t="shared" ref="BF375:BJ375" si="1103">BF32</f>
        <v>0.00733898734177215</v>
      </c>
      <c r="BH375" s="1">
        <f t="shared" si="1103"/>
        <v>0.00430275862068966</v>
      </c>
      <c r="BJ375" s="1">
        <f t="shared" si="1103"/>
        <v>0.0179565217391304</v>
      </c>
      <c r="BL375" s="1">
        <f t="shared" ref="BL375:BP375" si="1104">BL32</f>
        <v>0.0138333333333333</v>
      </c>
      <c r="BN375" s="1">
        <f t="shared" si="1104"/>
        <v>0.0299634965034965</v>
      </c>
      <c r="BP375" s="1">
        <f t="shared" si="1104"/>
        <v>0.0251192682926829</v>
      </c>
      <c r="BT375" s="1">
        <f>BT32</f>
        <v>0.0412121212121212</v>
      </c>
      <c r="BX375" s="1">
        <f>BX32</f>
        <v>0.0347619047619048</v>
      </c>
      <c r="CB375" s="1">
        <f>CB32</f>
        <v>0.0494972200772201</v>
      </c>
      <c r="CF375" s="1">
        <f t="shared" ref="CF375:CK375" si="1105">CF32</f>
        <v>0.042488560311284</v>
      </c>
      <c r="CI375" s="1">
        <f t="shared" si="1105"/>
        <v>0.00719464968152866</v>
      </c>
      <c r="CK375" s="1">
        <f t="shared" si="1105"/>
        <v>0.00422226804123711</v>
      </c>
      <c r="CM375" s="1">
        <f t="shared" ref="CM375:CQ375" si="1106">CM32</f>
        <v>0.017823961352657</v>
      </c>
      <c r="CO375" s="1">
        <f t="shared" si="1106"/>
        <v>0.0137100952380952</v>
      </c>
      <c r="CQ375" s="1">
        <f t="shared" si="1106"/>
        <v>0.0298388844621514</v>
      </c>
      <c r="CS375" s="1">
        <f t="shared" ref="CS375:CW375" si="1107">CS32</f>
        <v>0.0250442718446602</v>
      </c>
      <c r="CU375" s="1">
        <f t="shared" si="1107"/>
        <v>0.0411023622047244</v>
      </c>
      <c r="CW375" s="1">
        <f t="shared" si="1107"/>
        <v>0.0346825396825397</v>
      </c>
      <c r="CY375" s="1">
        <f>CY32</f>
        <v>0.0493700787401575</v>
      </c>
      <c r="DB375" s="1">
        <f>DB32</f>
        <v>0.0423770491803279</v>
      </c>
    </row>
    <row r="376" s="1" customFormat="1" spans="2:106">
      <c r="B376" s="1" t="s">
        <v>70</v>
      </c>
      <c r="D376" s="1">
        <f t="shared" ref="D376:H376" si="1108">D43</f>
        <v>0.00790266666666667</v>
      </c>
      <c r="F376" s="1">
        <f t="shared" si="1108"/>
        <v>0.00522227272727273</v>
      </c>
      <c r="H376" s="1">
        <f t="shared" si="1108"/>
        <v>0.0170285714285714</v>
      </c>
      <c r="J376" s="1">
        <f t="shared" ref="J376:N376" si="1109">J43</f>
        <v>0.0132307692307692</v>
      </c>
      <c r="L376" s="1">
        <f t="shared" si="1109"/>
        <v>0.0285618461538462</v>
      </c>
      <c r="N376" s="1">
        <f t="shared" si="1109"/>
        <v>0.0240371428571429</v>
      </c>
      <c r="R376" s="1">
        <f>R43</f>
        <v>0.0371244635193133</v>
      </c>
      <c r="V376" s="1">
        <f>V43</f>
        <v>0.0318461538461538</v>
      </c>
      <c r="Z376" s="1">
        <f>Z43</f>
        <v>0.0452540133037694</v>
      </c>
      <c r="AD376" s="1">
        <f t="shared" ref="AD376:AI376" si="1110">AD43</f>
        <v>0.0379750561797753</v>
      </c>
      <c r="AG376" s="1">
        <f t="shared" si="1110"/>
        <v>0.00769645283018868</v>
      </c>
      <c r="AI376" s="1">
        <f t="shared" si="1110"/>
        <v>0.00505241379310345</v>
      </c>
      <c r="AK376" s="1">
        <f t="shared" ref="AK376:AO376" si="1111">AK43</f>
        <v>0.0169104147465438</v>
      </c>
      <c r="AM376" s="1">
        <f t="shared" si="1111"/>
        <v>0.0131416129032258</v>
      </c>
      <c r="AO376" s="1">
        <f t="shared" si="1111"/>
        <v>0.0284433160621762</v>
      </c>
      <c r="AQ376" s="1">
        <f t="shared" ref="AQ376:AU376" si="1112">AQ43</f>
        <v>0.0239415789473684</v>
      </c>
      <c r="AS376" s="1">
        <f t="shared" si="1112"/>
        <v>0.0369902912621359</v>
      </c>
      <c r="AU376" s="1">
        <f t="shared" si="1112"/>
        <v>0.0316867469879518</v>
      </c>
      <c r="AW376" s="1">
        <f>AW43</f>
        <v>0.0451208791208791</v>
      </c>
      <c r="AZ376" s="1">
        <f>AZ43</f>
        <v>0.0378571428571429</v>
      </c>
      <c r="BF376" s="1">
        <f t="shared" ref="BF376:BJ376" si="1113">BF43</f>
        <v>0.00739706666666667</v>
      </c>
      <c r="BH376" s="1">
        <f t="shared" si="1113"/>
        <v>0.00437753424657534</v>
      </c>
      <c r="BJ376" s="1">
        <f t="shared" si="1113"/>
        <v>0.0178651685393258</v>
      </c>
      <c r="BL376" s="1">
        <f t="shared" ref="BL376:BP376" si="1114">BL43</f>
        <v>0.013757225433526</v>
      </c>
      <c r="BN376" s="1">
        <f t="shared" si="1114"/>
        <v>0.0297471129707113</v>
      </c>
      <c r="BP376" s="1">
        <f t="shared" si="1114"/>
        <v>0.0249461386138614</v>
      </c>
      <c r="BT376" s="1">
        <f>BT43</f>
        <v>0.0408955223880597</v>
      </c>
      <c r="BX376" s="1">
        <f>BX43</f>
        <v>0.0341228070175439</v>
      </c>
      <c r="CB376" s="1">
        <f>CB43</f>
        <v>0.0491851937984496</v>
      </c>
      <c r="CF376" s="1">
        <f t="shared" ref="CF376:CK376" si="1115">CF43</f>
        <v>0.0420473770491803</v>
      </c>
      <c r="CI376" s="1">
        <f t="shared" si="1115"/>
        <v>0.00730275449101796</v>
      </c>
      <c r="CK376" s="1">
        <f t="shared" si="1115"/>
        <v>0.00429720930232558</v>
      </c>
      <c r="CM376" s="1">
        <f t="shared" ref="CM376:CQ376" si="1116">CM43</f>
        <v>0.0177294444444444</v>
      </c>
      <c r="CO376" s="1">
        <f t="shared" si="1116"/>
        <v>0.0136496153846154</v>
      </c>
      <c r="CQ376" s="1">
        <f t="shared" si="1116"/>
        <v>0.0296424888888889</v>
      </c>
      <c r="CS376" s="1">
        <f t="shared" ref="CS376:CW376" si="1117">CS43</f>
        <v>0.0247914285714286</v>
      </c>
      <c r="CU376" s="1">
        <f t="shared" si="1117"/>
        <v>0.0407894736842105</v>
      </c>
      <c r="CW376" s="1">
        <f t="shared" si="1117"/>
        <v>0.0340366972477064</v>
      </c>
      <c r="CY376" s="1">
        <f>CY43</f>
        <v>0.0490637450199203</v>
      </c>
      <c r="DB376" s="1">
        <f>DB43</f>
        <v>0.0419213973799127</v>
      </c>
    </row>
    <row r="377" s="1" customFormat="1" spans="2:106">
      <c r="B377" s="1" t="s">
        <v>70</v>
      </c>
      <c r="D377" s="1">
        <f t="shared" ref="D377:H377" si="1118">D54</f>
        <v>0.0077978</v>
      </c>
      <c r="F377" s="1">
        <f t="shared" si="1118"/>
        <v>0.00499405405405405</v>
      </c>
      <c r="H377" s="1">
        <f t="shared" si="1118"/>
        <v>0.0171320754716981</v>
      </c>
      <c r="J377" s="1">
        <f t="shared" ref="J377:N377" si="1119">J54</f>
        <v>0.0134210526315789</v>
      </c>
      <c r="L377" s="1">
        <f t="shared" si="1119"/>
        <v>0.0287533609958506</v>
      </c>
      <c r="N377" s="1">
        <f t="shared" si="1119"/>
        <v>0.0239233333333333</v>
      </c>
      <c r="R377" s="1">
        <f>R54</f>
        <v>0.0370992366412214</v>
      </c>
      <c r="V377" s="1">
        <f>V54</f>
        <v>0.0319827586206897</v>
      </c>
      <c r="Z377" s="1">
        <f>Z54</f>
        <v>0.0450098915401302</v>
      </c>
      <c r="AD377" s="1">
        <f t="shared" ref="AD377:AI377" si="1120">AD54</f>
        <v>0.0374974418604651</v>
      </c>
      <c r="AG377" s="1">
        <f t="shared" si="1120"/>
        <v>0.00757650224215247</v>
      </c>
      <c r="AI377" s="1">
        <f t="shared" si="1120"/>
        <v>0.00486263157894737</v>
      </c>
      <c r="AK377" s="1">
        <f t="shared" ref="AK377:AO377" si="1121">AK54</f>
        <v>0.0169945247148289</v>
      </c>
      <c r="AM377" s="1">
        <f t="shared" si="1121"/>
        <v>0.0133005217391304</v>
      </c>
      <c r="AO377" s="1">
        <f t="shared" si="1121"/>
        <v>0.0286263716814159</v>
      </c>
      <c r="AQ377" s="1">
        <f t="shared" ref="AQ377:AU377" si="1122">AQ54</f>
        <v>0.0238295890410959</v>
      </c>
      <c r="AS377" s="1">
        <f t="shared" si="1122"/>
        <v>0.0369685039370079</v>
      </c>
      <c r="AU377" s="1">
        <f t="shared" si="1122"/>
        <v>0.0319047619047619</v>
      </c>
      <c r="AW377" s="1">
        <f>AW54</f>
        <v>0.0448780487804878</v>
      </c>
      <c r="AZ377" s="1">
        <f>AZ54</f>
        <v>0.0374137931034483</v>
      </c>
      <c r="BF377" s="1">
        <f t="shared" ref="BF377:BJ377" si="1123">BF54</f>
        <v>0.00734469387755102</v>
      </c>
      <c r="BH377" s="1">
        <f t="shared" si="1123"/>
        <v>0.00438487804878049</v>
      </c>
      <c r="BJ377" s="1">
        <f t="shared" si="1123"/>
        <v>0.0179234972677596</v>
      </c>
      <c r="BL377" s="1">
        <f t="shared" ref="BL377:BP377" si="1124">BL54</f>
        <v>0.0138461538461538</v>
      </c>
      <c r="BN377" s="1">
        <f t="shared" si="1124"/>
        <v>0.0298726359832636</v>
      </c>
      <c r="BP377" s="1">
        <f t="shared" si="1124"/>
        <v>0.024996</v>
      </c>
      <c r="BT377" s="1">
        <f>BT54</f>
        <v>0.0409019607843137</v>
      </c>
      <c r="BX377" s="1">
        <f>BX54</f>
        <v>0.0345054945054945</v>
      </c>
      <c r="CB377" s="1">
        <f>CB54</f>
        <v>0.049001095890411</v>
      </c>
      <c r="CF377" s="1">
        <f t="shared" ref="CF377:CK377" si="1125">CF54</f>
        <v>0.0422654251012146</v>
      </c>
      <c r="CI377" s="1">
        <f t="shared" si="1125"/>
        <v>0.00725032967032967</v>
      </c>
      <c r="CK377" s="1">
        <f t="shared" si="1125"/>
        <v>0.00424781609195402</v>
      </c>
      <c r="CM377" s="1">
        <f t="shared" ref="CM377:CQ377" si="1126">CM54</f>
        <v>0.0178105357142857</v>
      </c>
      <c r="CO377" s="1">
        <f t="shared" si="1126"/>
        <v>0.0137329292929293</v>
      </c>
      <c r="CQ377" s="1">
        <f t="shared" si="1126"/>
        <v>0.0297449789029536</v>
      </c>
      <c r="CS377" s="1">
        <f t="shared" ref="CS377:CW377" si="1127">CS54</f>
        <v>0.0248786046511628</v>
      </c>
      <c r="CU377" s="1">
        <f t="shared" si="1127"/>
        <v>0.0407792207792208</v>
      </c>
      <c r="CW377" s="1">
        <f t="shared" si="1127"/>
        <v>0.0343434343434343</v>
      </c>
      <c r="CY377" s="1">
        <f>CY54</f>
        <v>0.0488732394366197</v>
      </c>
      <c r="DB377" s="1">
        <f>DB54</f>
        <v>0.0421551724137931</v>
      </c>
    </row>
    <row r="378" s="1" customFormat="1" spans="2:106">
      <c r="B378" s="1" t="s">
        <v>70</v>
      </c>
      <c r="D378" s="1">
        <f t="shared" ref="D378:H378" si="1128">D65</f>
        <v>0.00800861878453039</v>
      </c>
      <c r="F378" s="1">
        <f t="shared" si="1128"/>
        <v>0.00504183486238532</v>
      </c>
      <c r="H378" s="1">
        <f t="shared" si="1128"/>
        <v>0.016974358974359</v>
      </c>
      <c r="J378" s="1">
        <f t="shared" ref="J378:N378" si="1129">J65</f>
        <v>0.01375</v>
      </c>
      <c r="L378" s="1">
        <f t="shared" si="1129"/>
        <v>0.0287284126984127</v>
      </c>
      <c r="N378" s="1">
        <f t="shared" si="1129"/>
        <v>0.0241791836734694</v>
      </c>
      <c r="R378" s="1">
        <f>R65</f>
        <v>0.0373913043478261</v>
      </c>
      <c r="V378" s="1">
        <f>V65</f>
        <v>0.0312857142857143</v>
      </c>
      <c r="Z378" s="1">
        <f>Z65</f>
        <v>0.0454495824175824</v>
      </c>
      <c r="AD378" s="1">
        <f t="shared" ref="AD378:AI378" si="1130">AD65</f>
        <v>0.0377273619631902</v>
      </c>
      <c r="AG378" s="1">
        <f t="shared" si="1130"/>
        <v>0.00780513368983957</v>
      </c>
      <c r="AI378" s="1">
        <f t="shared" si="1130"/>
        <v>0.00493887640449438</v>
      </c>
      <c r="AK378" s="1">
        <f t="shared" ref="AK378:AO378" si="1131">AK65</f>
        <v>0.0168671028037383</v>
      </c>
      <c r="AM378" s="1">
        <f t="shared" si="1131"/>
        <v>0.01364125</v>
      </c>
      <c r="AO378" s="1">
        <f t="shared" si="1131"/>
        <v>0.0286263716814159</v>
      </c>
      <c r="AQ378" s="1">
        <f t="shared" ref="AQ378:AU378" si="1132">AQ65</f>
        <v>0.0240179310344828</v>
      </c>
      <c r="AS378" s="1">
        <f t="shared" si="1132"/>
        <v>0.0372727272727273</v>
      </c>
      <c r="AU378" s="1">
        <f t="shared" si="1132"/>
        <v>0.031123595505618</v>
      </c>
      <c r="AW378" s="1">
        <f>AW65</f>
        <v>0.0453258426966292</v>
      </c>
      <c r="AZ378" s="1">
        <f>AZ65</f>
        <v>0.0376047904191617</v>
      </c>
      <c r="BF378" s="1">
        <f t="shared" ref="BF378:BJ378" si="1133">BF65</f>
        <v>0.00728564971751412</v>
      </c>
      <c r="BH378" s="1">
        <f t="shared" si="1133"/>
        <v>0.0043615873015873</v>
      </c>
      <c r="BJ378" s="1">
        <f t="shared" si="1133"/>
        <v>0.0179282868525896</v>
      </c>
      <c r="BL378" s="1">
        <f t="shared" ref="BL378:BP378" si="1134">BL65</f>
        <v>0.0138260869565217</v>
      </c>
      <c r="BN378" s="1">
        <f t="shared" si="1134"/>
        <v>0.0299172469635628</v>
      </c>
      <c r="BP378" s="1">
        <f t="shared" si="1134"/>
        <v>0.0249571653543307</v>
      </c>
      <c r="BT378" s="1">
        <f>BT65</f>
        <v>0.0408888888888889</v>
      </c>
      <c r="BX378" s="1">
        <f>BX65</f>
        <v>0.0345255474452555</v>
      </c>
      <c r="CB378" s="1">
        <f>CB65</f>
        <v>0.0489546615087041</v>
      </c>
      <c r="CF378" s="1">
        <f t="shared" ref="CF378:CK378" si="1135">CF65</f>
        <v>0.04203824</v>
      </c>
      <c r="CI378" s="1">
        <f t="shared" si="1135"/>
        <v>0.00718137931034483</v>
      </c>
      <c r="CK378" s="1">
        <f t="shared" si="1135"/>
        <v>0.00422226804123711</v>
      </c>
      <c r="CM378" s="1">
        <f t="shared" ref="CM378:CQ378" si="1136">CM65</f>
        <v>0.0178050877192982</v>
      </c>
      <c r="CO378" s="1">
        <f t="shared" si="1136"/>
        <v>0.0137068041237113</v>
      </c>
      <c r="CQ378" s="1">
        <f t="shared" si="1136"/>
        <v>0.0297941224489796</v>
      </c>
      <c r="CS378" s="1">
        <f t="shared" ref="CS378:CW378" si="1137">CS65</f>
        <v>0.0248303296703297</v>
      </c>
      <c r="CU378" s="1">
        <f t="shared" si="1137"/>
        <v>0.0407661290322581</v>
      </c>
      <c r="CW378" s="1">
        <f t="shared" si="1137"/>
        <v>0.0344094488188976</v>
      </c>
      <c r="CY378" s="1">
        <f>CY65</f>
        <v>0.0488339920948617</v>
      </c>
      <c r="DB378" s="1">
        <f>DB65</f>
        <v>0.0418987341772152</v>
      </c>
    </row>
    <row r="379" s="1" customFormat="1" spans="2:106">
      <c r="B379" s="1" t="s">
        <v>71</v>
      </c>
      <c r="D379" s="1">
        <f t="shared" ref="D379:H379" si="1138">D76</f>
        <v>0.00823051162790698</v>
      </c>
      <c r="F379" s="1">
        <f t="shared" si="1138"/>
        <v>0.00572746666666667</v>
      </c>
      <c r="H379" s="1">
        <f t="shared" si="1138"/>
        <v>0.017219730941704</v>
      </c>
      <c r="J379" s="1">
        <f t="shared" ref="J379:N379" si="1139">J76</f>
        <v>0.0136220472440945</v>
      </c>
      <c r="L379" s="1">
        <f t="shared" si="1139"/>
        <v>0.0277070391061453</v>
      </c>
      <c r="N379" s="1">
        <f t="shared" si="1139"/>
        <v>0.0225588571428571</v>
      </c>
      <c r="R379" s="1">
        <f>R76</f>
        <v>0.0360642570281125</v>
      </c>
      <c r="V379" s="1">
        <f>V76</f>
        <v>0.0292307692307692</v>
      </c>
      <c r="Z379" s="1">
        <f>Z76</f>
        <v>0.0429524651162791</v>
      </c>
      <c r="AD379" s="1">
        <f t="shared" ref="AD379:AI379" si="1140">AD76</f>
        <v>0.0334611764705882</v>
      </c>
      <c r="AG379" s="1">
        <f t="shared" si="1140"/>
        <v>0.00800661016949153</v>
      </c>
      <c r="AI379" s="1">
        <f t="shared" si="1140"/>
        <v>0.00563920792079208</v>
      </c>
      <c r="AK379" s="1">
        <f t="shared" ref="AK379:AO379" si="1141">AK76</f>
        <v>0.0170867510548523</v>
      </c>
      <c r="AM379" s="1">
        <f t="shared" si="1141"/>
        <v>0.0135144444444444</v>
      </c>
      <c r="AO379" s="1">
        <f t="shared" si="1141"/>
        <v>0.0275782795698925</v>
      </c>
      <c r="AQ379" s="1">
        <f t="shared" ref="AQ379:AU379" si="1142">AQ76</f>
        <v>0.0224336585365854</v>
      </c>
      <c r="AS379" s="1">
        <f t="shared" si="1142"/>
        <v>0.0359514170040486</v>
      </c>
      <c r="AU379" s="1">
        <f t="shared" si="1142"/>
        <v>0.0291860465116279</v>
      </c>
      <c r="AW379" s="1">
        <f>AW76</f>
        <v>0.0428271028037383</v>
      </c>
      <c r="AZ379" s="1">
        <f>AZ76</f>
        <v>0.0333103448275862</v>
      </c>
      <c r="BF379" s="1">
        <f t="shared" ref="BF379:BJ379" si="1143">BF76</f>
        <v>0.00761934426229508</v>
      </c>
      <c r="BH379" s="1">
        <f t="shared" si="1143"/>
        <v>0.00458734693877551</v>
      </c>
      <c r="BJ379" s="1">
        <f t="shared" si="1143"/>
        <v>0.0178326996197719</v>
      </c>
      <c r="BL379" s="1">
        <f t="shared" ref="BL379:BP379" si="1144">BL76</f>
        <v>0.0137062937062937</v>
      </c>
      <c r="BN379" s="1">
        <f t="shared" si="1144"/>
        <v>0.0293478048780488</v>
      </c>
      <c r="BP379" s="1">
        <f t="shared" si="1144"/>
        <v>0.0245045901639344</v>
      </c>
      <c r="BT379" s="1">
        <f>BT76</f>
        <v>0.0402857142857143</v>
      </c>
      <c r="BX379" s="1">
        <f>BX76</f>
        <v>0.0331884057971015</v>
      </c>
      <c r="CB379" s="1">
        <f>CB76</f>
        <v>0.0473877732793522</v>
      </c>
      <c r="CF379" s="1">
        <f t="shared" ref="CF379:CK379" si="1145">CF76</f>
        <v>0.0401221487603306</v>
      </c>
      <c r="CI379" s="1">
        <f t="shared" si="1145"/>
        <v>0.00756971098265896</v>
      </c>
      <c r="CK379" s="1">
        <f t="shared" si="1145"/>
        <v>0.00441642105263158</v>
      </c>
      <c r="CM379" s="1">
        <f t="shared" ref="CM379:CQ379" si="1146">CM76</f>
        <v>0.0177051707317073</v>
      </c>
      <c r="CO379" s="1">
        <f t="shared" si="1146"/>
        <v>0.0135436559139785</v>
      </c>
      <c r="CQ379" s="1">
        <f t="shared" si="1146"/>
        <v>0.029228778280543</v>
      </c>
      <c r="CS379" s="1">
        <f t="shared" ref="CS379:CW379" si="1147">CS76</f>
        <v>0.0243884112149533</v>
      </c>
      <c r="CU379" s="1">
        <f t="shared" si="1147"/>
        <v>0.04015</v>
      </c>
      <c r="CW379" s="1">
        <f t="shared" si="1147"/>
        <v>0.0331304347826087</v>
      </c>
      <c r="CY379" s="1">
        <f>CY76</f>
        <v>0.0472614107883817</v>
      </c>
      <c r="DB379" s="1">
        <f>DB76</f>
        <v>0.04</v>
      </c>
    </row>
    <row r="380" s="1" customFormat="1" spans="2:106">
      <c r="B380" s="1" t="s">
        <v>71</v>
      </c>
      <c r="D380" s="1">
        <f t="shared" ref="D380:H380" si="1148">D87</f>
        <v>0.00828787564766839</v>
      </c>
      <c r="F380" s="1">
        <f t="shared" si="1148"/>
        <v>0.00559</v>
      </c>
      <c r="H380" s="1">
        <f t="shared" si="1148"/>
        <v>0.0173404255319149</v>
      </c>
      <c r="J380" s="1">
        <f t="shared" ref="J380:N380" si="1149">J87</f>
        <v>0.013921568627451</v>
      </c>
      <c r="L380" s="1">
        <f t="shared" si="1149"/>
        <v>0.0277167251461988</v>
      </c>
      <c r="N380" s="1">
        <f t="shared" si="1149"/>
        <v>0.0223153488372093</v>
      </c>
      <c r="R380" s="1">
        <f>R87</f>
        <v>0.036198347107438</v>
      </c>
      <c r="V380" s="1">
        <f>V87</f>
        <v>0.029493670886076</v>
      </c>
      <c r="Z380" s="1">
        <f>Z87</f>
        <v>0.0425560730593607</v>
      </c>
      <c r="AD380" s="1">
        <f t="shared" ref="AD380:AI380" si="1150">AD87</f>
        <v>0.0337385034013605</v>
      </c>
      <c r="AG380" s="1">
        <f t="shared" si="1150"/>
        <v>0.00811287958115183</v>
      </c>
      <c r="AI380" s="1">
        <f t="shared" si="1150"/>
        <v>0.00546</v>
      </c>
      <c r="AK380" s="1">
        <f t="shared" ref="AK380:AO380" si="1151">AK87</f>
        <v>0.01722</v>
      </c>
      <c r="AM380" s="1">
        <f t="shared" si="1151"/>
        <v>0.0138320930232558</v>
      </c>
      <c r="AO380" s="1">
        <f t="shared" si="1151"/>
        <v>0.0275997959183673</v>
      </c>
      <c r="AQ380" s="1">
        <f t="shared" ref="AQ380:AU380" si="1152">AQ87</f>
        <v>0.022137619047619</v>
      </c>
      <c r="AS380" s="1">
        <f t="shared" si="1152"/>
        <v>0.036079295154185</v>
      </c>
      <c r="AU380" s="1">
        <f t="shared" si="1152"/>
        <v>0.0294565217391304</v>
      </c>
      <c r="AW380" s="1">
        <f>AW87</f>
        <v>0.0424256292906178</v>
      </c>
      <c r="AZ380" s="1">
        <f>AZ87</f>
        <v>0.0335915492957746</v>
      </c>
      <c r="BF380" s="1">
        <f t="shared" ref="BF380:BJ380" si="1153">BF87</f>
        <v>0.00755975</v>
      </c>
      <c r="BH380" s="1">
        <f t="shared" si="1153"/>
        <v>0.00465933333333333</v>
      </c>
      <c r="BJ380" s="1">
        <f t="shared" si="1153"/>
        <v>0.0178468899521531</v>
      </c>
      <c r="BL380" s="1">
        <f t="shared" ref="BL380:BP380" si="1154">BL87</f>
        <v>0.0137837837837838</v>
      </c>
      <c r="BN380" s="1">
        <f t="shared" si="1154"/>
        <v>0.0292834693877551</v>
      </c>
      <c r="BP380" s="1">
        <f t="shared" si="1154"/>
        <v>0.0245113978494624</v>
      </c>
      <c r="BT380" s="1">
        <f>BT87</f>
        <v>0.040091743119266</v>
      </c>
      <c r="BX380" s="1">
        <f>BX87</f>
        <v>0.0332432432432433</v>
      </c>
      <c r="CB380" s="1">
        <f>CB87</f>
        <v>0.0472644081632653</v>
      </c>
      <c r="CF380" s="1">
        <f t="shared" ref="CF380:CK380" si="1155">CF87</f>
        <v>0.0402886307053942</v>
      </c>
      <c r="CI380" s="1">
        <f t="shared" si="1155"/>
        <v>0.00745301775147929</v>
      </c>
      <c r="CK380" s="1">
        <f t="shared" si="1155"/>
        <v>0.00459264367816092</v>
      </c>
      <c r="CM380" s="1">
        <f t="shared" ref="CM380:CQ380" si="1156">CM87</f>
        <v>0.0177082242990654</v>
      </c>
      <c r="CO380" s="1">
        <f t="shared" si="1156"/>
        <v>0.0137158139534884</v>
      </c>
      <c r="CQ380" s="1">
        <f t="shared" si="1156"/>
        <v>0.0291729896907216</v>
      </c>
      <c r="CS380" s="1">
        <f t="shared" ref="CS380:CW380" si="1157">CS87</f>
        <v>0.0243646601941748</v>
      </c>
      <c r="CU380" s="1">
        <f t="shared" si="1157"/>
        <v>0.0399555555555556</v>
      </c>
      <c r="CW380" s="1">
        <f t="shared" si="1157"/>
        <v>0.0331034482758621</v>
      </c>
      <c r="CY380" s="1">
        <f>CY87</f>
        <v>0.0471428571428571</v>
      </c>
      <c r="DB380" s="1">
        <f>DB87</f>
        <v>0.0401769911504425</v>
      </c>
    </row>
    <row r="381" s="1" customFormat="1" spans="2:106">
      <c r="B381" s="1" t="s">
        <v>71</v>
      </c>
      <c r="D381" s="1">
        <f t="shared" ref="D381:H381" si="1158">D98</f>
        <v>0.00841559322033898</v>
      </c>
      <c r="F381" s="1">
        <f t="shared" si="1158"/>
        <v>0.00569255813953488</v>
      </c>
      <c r="H381" s="1">
        <f t="shared" si="1158"/>
        <v>0.0172522522522523</v>
      </c>
      <c r="J381" s="1">
        <f t="shared" ref="J381:N381" si="1159">J98</f>
        <v>0.0131428571428571</v>
      </c>
      <c r="L381" s="1">
        <f t="shared" si="1159"/>
        <v>0.027647868852459</v>
      </c>
      <c r="N381" s="1">
        <f t="shared" si="1159"/>
        <v>0.022326</v>
      </c>
      <c r="R381" s="1">
        <f>R98</f>
        <v>0.0364851485148515</v>
      </c>
      <c r="V381" s="1">
        <f>V98</f>
        <v>0.0291836734693878</v>
      </c>
      <c r="Z381" s="1">
        <f>Z98</f>
        <v>0.042996704805492</v>
      </c>
      <c r="AD381" s="1">
        <f t="shared" ref="AD381:AI381" si="1160">AD98</f>
        <v>0.0334934265734266</v>
      </c>
      <c r="AG381" s="1">
        <f t="shared" si="1160"/>
        <v>0.00821204081632653</v>
      </c>
      <c r="AI381" s="1">
        <f t="shared" si="1160"/>
        <v>0.00551625</v>
      </c>
      <c r="AK381" s="1">
        <f t="shared" ref="AK381:AO381" si="1161">AK98</f>
        <v>0.0171285217391304</v>
      </c>
      <c r="AM381" s="1">
        <f t="shared" si="1161"/>
        <v>0.0130386956521739</v>
      </c>
      <c r="AO381" s="1">
        <f t="shared" si="1161"/>
        <v>0.027546862745098</v>
      </c>
      <c r="AQ381" s="1">
        <f t="shared" ref="AQ381:AU381" si="1162">AQ98</f>
        <v>0.0221675362318841</v>
      </c>
      <c r="AS381" s="1">
        <f t="shared" si="1162"/>
        <v>0.0363819095477387</v>
      </c>
      <c r="AU381" s="1">
        <f t="shared" si="1162"/>
        <v>0.0290804597701149</v>
      </c>
      <c r="AW381" s="1">
        <f>AW98</f>
        <v>0.0428639618138425</v>
      </c>
      <c r="AZ381" s="1">
        <f>AZ98</f>
        <v>0.0333783783783784</v>
      </c>
      <c r="BF381" s="1">
        <f t="shared" ref="BF381:BJ381" si="1163">BF98</f>
        <v>0.00777544973544973</v>
      </c>
      <c r="BH381" s="1">
        <f t="shared" si="1163"/>
        <v>0.00466913043478261</v>
      </c>
      <c r="BJ381" s="1">
        <f t="shared" si="1163"/>
        <v>0.0178343949044586</v>
      </c>
      <c r="BL381" s="1">
        <f t="shared" ref="BL381:BP381" si="1164">BL98</f>
        <v>0.0136111111111111</v>
      </c>
      <c r="BN381" s="1">
        <f t="shared" si="1164"/>
        <v>0.029482380952381</v>
      </c>
      <c r="BP381" s="1">
        <f t="shared" si="1164"/>
        <v>0.0246497222222222</v>
      </c>
      <c r="BT381" s="1">
        <f>BT98</f>
        <v>0.0401485148514852</v>
      </c>
      <c r="BX381" s="1">
        <f>BX98</f>
        <v>0.0331034482758621</v>
      </c>
      <c r="CB381" s="1">
        <f>CB98</f>
        <v>0.0472941803278689</v>
      </c>
      <c r="CF381" s="1">
        <f t="shared" ref="CF381:CK381" si="1165">CF98</f>
        <v>0.0400396680497925</v>
      </c>
      <c r="CI381" s="1">
        <f t="shared" si="1165"/>
        <v>0.00766065217391304</v>
      </c>
      <c r="CK381" s="1">
        <f t="shared" si="1165"/>
        <v>0.00461054945054945</v>
      </c>
      <c r="CM381" s="1">
        <f t="shared" ref="CM381:CQ381" si="1166">CM98</f>
        <v>0.0176894871794872</v>
      </c>
      <c r="CO381" s="1">
        <f t="shared" si="1166"/>
        <v>0.0134471428571429</v>
      </c>
      <c r="CQ381" s="1">
        <f t="shared" si="1166"/>
        <v>0.0293467906976744</v>
      </c>
      <c r="CS381" s="1">
        <f t="shared" ref="CS381:CW381" si="1167">CS98</f>
        <v>0.0245575438596491</v>
      </c>
      <c r="CU381" s="1">
        <f t="shared" si="1167"/>
        <v>0.040046511627907</v>
      </c>
      <c r="CW381" s="1">
        <f t="shared" si="1167"/>
        <v>0.032962962962963</v>
      </c>
      <c r="CY381" s="1">
        <f>CY98</f>
        <v>0.0471670190274841</v>
      </c>
      <c r="DB381" s="1">
        <f>DB98</f>
        <v>0.0399103139013453</v>
      </c>
    </row>
    <row r="382" s="1" customFormat="1" spans="2:106">
      <c r="B382" s="1" t="s">
        <v>72</v>
      </c>
      <c r="D382" s="1">
        <f t="shared" ref="D382:H382" si="1168">D109</f>
        <v>0.00796962264150943</v>
      </c>
      <c r="F382" s="1">
        <f t="shared" si="1168"/>
        <v>0.00513117117117117</v>
      </c>
      <c r="H382" s="1">
        <f t="shared" si="1168"/>
        <v>0.0165765765765766</v>
      </c>
      <c r="J382" s="1">
        <f t="shared" ref="J382:N382" si="1169">J109</f>
        <v>0.0120652173913043</v>
      </c>
      <c r="L382" s="1">
        <f t="shared" si="1169"/>
        <v>0.0281422727272727</v>
      </c>
      <c r="N382" s="1">
        <f t="shared" si="1169"/>
        <v>0.0232504761904762</v>
      </c>
      <c r="R382" s="1">
        <f>R109</f>
        <v>0.0370967741935484</v>
      </c>
      <c r="V382" s="1">
        <f>V109</f>
        <v>0.0313978494623656</v>
      </c>
      <c r="Z382" s="1">
        <f>Z109</f>
        <v>0.0460869450549451</v>
      </c>
      <c r="AD382" s="1">
        <f t="shared" ref="AD382:AI382" si="1170">AD109</f>
        <v>0.0376086666666667</v>
      </c>
      <c r="AG382" s="1">
        <f t="shared" si="1170"/>
        <v>0.00775165775401069</v>
      </c>
      <c r="AI382" s="1">
        <f t="shared" si="1170"/>
        <v>0.0050562962962963</v>
      </c>
      <c r="AK382" s="1">
        <f t="shared" ref="AK382:AO382" si="1171">AK109</f>
        <v>0.0164495852534562</v>
      </c>
      <c r="AM382" s="1">
        <f t="shared" si="1171"/>
        <v>0.011930752688172</v>
      </c>
      <c r="AO382" s="1">
        <f t="shared" si="1171"/>
        <v>0.0279907575757576</v>
      </c>
      <c r="AQ382" s="1">
        <f t="shared" ref="AQ382:AU382" si="1172">AQ109</f>
        <v>0.0231532631578947</v>
      </c>
      <c r="AS382" s="1">
        <f t="shared" si="1172"/>
        <v>0.0369767441860465</v>
      </c>
      <c r="AU382" s="1">
        <f t="shared" si="1172"/>
        <v>0.031304347826087</v>
      </c>
      <c r="AW382" s="1">
        <f>AW109</f>
        <v>0.0459734513274336</v>
      </c>
      <c r="AZ382" s="1">
        <f>AZ109</f>
        <v>0.0374857142857143</v>
      </c>
      <c r="BF382" s="1">
        <f t="shared" ref="BF382:BJ382" si="1173">BF109</f>
        <v>0.00737732620320856</v>
      </c>
      <c r="BH382" s="1">
        <f t="shared" si="1173"/>
        <v>0.00437107142857143</v>
      </c>
      <c r="BJ382" s="1">
        <f t="shared" si="1173"/>
        <v>0.0179268292682927</v>
      </c>
      <c r="BL382" s="1">
        <f t="shared" ref="BL382:BP382" si="1174">BL109</f>
        <v>0.0138541666666667</v>
      </c>
      <c r="BN382" s="1">
        <f t="shared" si="1174"/>
        <v>0.0299151867219917</v>
      </c>
      <c r="BP382" s="1">
        <f t="shared" si="1174"/>
        <v>0.025360487804878</v>
      </c>
      <c r="BT382" s="1">
        <f>BT109</f>
        <v>0.0409958506224066</v>
      </c>
      <c r="BX382" s="1">
        <f>BX109</f>
        <v>0.0343298969072165</v>
      </c>
      <c r="CB382" s="1">
        <f>CB109</f>
        <v>0.0492554990215264</v>
      </c>
      <c r="CF382" s="1">
        <f t="shared" ref="CF382:CK382" si="1175">CF109</f>
        <v>0.04219824</v>
      </c>
      <c r="CI382" s="1">
        <f t="shared" si="1175"/>
        <v>0.00725928571428571</v>
      </c>
      <c r="CK382" s="1">
        <f t="shared" si="1175"/>
        <v>0.00429720930232558</v>
      </c>
      <c r="CM382" s="1">
        <f t="shared" ref="CM382:CQ382" si="1176">CM109</f>
        <v>0.0177926153846154</v>
      </c>
      <c r="CO382" s="1">
        <f t="shared" si="1176"/>
        <v>0.0136908695652174</v>
      </c>
      <c r="CQ382" s="1">
        <f t="shared" si="1176"/>
        <v>0.0298007881773399</v>
      </c>
      <c r="CS382" s="1">
        <f t="shared" ref="CS382:CW382" si="1177">CS109</f>
        <v>0.0252274418604651</v>
      </c>
      <c r="CU382" s="1">
        <f t="shared" si="1177"/>
        <v>0.0408658008658009</v>
      </c>
      <c r="CW382" s="1">
        <f t="shared" si="1177"/>
        <v>0.0342307692307692</v>
      </c>
      <c r="CY382" s="1">
        <f>CY109</f>
        <v>0.0491348088531187</v>
      </c>
      <c r="DB382" s="1">
        <f>DB109</f>
        <v>0.0420851063829787</v>
      </c>
    </row>
    <row r="383" s="1" customFormat="1" spans="2:106">
      <c r="B383" s="1" t="s">
        <v>72</v>
      </c>
      <c r="D383" s="1">
        <f t="shared" ref="D383:H383" si="1178">D120</f>
        <v>0.00800757281553398</v>
      </c>
      <c r="F383" s="1">
        <f t="shared" si="1178"/>
        <v>0.00506805970149253</v>
      </c>
      <c r="H383" s="1">
        <f t="shared" si="1178"/>
        <v>0.0167403314917127</v>
      </c>
      <c r="J383" s="1">
        <f t="shared" ref="J383:N383" si="1179">J120</f>
        <v>0.0123684210526316</v>
      </c>
      <c r="L383" s="1">
        <f t="shared" si="1179"/>
        <v>0.028252641509434</v>
      </c>
      <c r="N383" s="1">
        <f t="shared" si="1179"/>
        <v>0.0232044444444444</v>
      </c>
      <c r="R383" s="1">
        <f>R120</f>
        <v>0.0370075757575758</v>
      </c>
      <c r="V383" s="1">
        <f>V120</f>
        <v>0.0315929203539823</v>
      </c>
      <c r="Z383" s="1">
        <f>Z120</f>
        <v>0.0464722321428572</v>
      </c>
      <c r="AD383" s="1">
        <f t="shared" ref="AD383:AI383" si="1180">AD120</f>
        <v>0.0387974857142857</v>
      </c>
      <c r="AG383" s="1">
        <f t="shared" si="1180"/>
        <v>0.00774483516483516</v>
      </c>
      <c r="AI383" s="1">
        <f t="shared" si="1180"/>
        <v>0.00492115942028985</v>
      </c>
      <c r="AK383" s="1">
        <f t="shared" ref="AK383:AO383" si="1181">AK120</f>
        <v>0.0166298445595855</v>
      </c>
      <c r="AM383" s="1">
        <f t="shared" si="1181"/>
        <v>0.0122635051546392</v>
      </c>
      <c r="AO383" s="1">
        <f t="shared" si="1181"/>
        <v>0.0281177777777778</v>
      </c>
      <c r="AQ383" s="1">
        <f t="shared" ref="AQ383:AU383" si="1182">AQ120</f>
        <v>0.0230712820512821</v>
      </c>
      <c r="AS383" s="1">
        <f t="shared" si="1182"/>
        <v>0.0368776371308017</v>
      </c>
      <c r="AU383" s="1">
        <f t="shared" si="1182"/>
        <v>0.031505376344086</v>
      </c>
      <c r="AW383" s="1">
        <f>AW120</f>
        <v>0.0463492063492064</v>
      </c>
      <c r="AZ383" s="1">
        <f>AZ120</f>
        <v>0.038659217877095</v>
      </c>
      <c r="BF383" s="1">
        <f t="shared" ref="BF383:BJ383" si="1183">BF120</f>
        <v>0.00723885057471264</v>
      </c>
      <c r="BH383" s="1">
        <f t="shared" si="1183"/>
        <v>0.00434144927536232</v>
      </c>
      <c r="BJ383" s="1">
        <f t="shared" si="1183"/>
        <v>0.017942238267148</v>
      </c>
      <c r="BL383" s="1">
        <f t="shared" ref="BL383:BP383" si="1184">BL120</f>
        <v>0.0138216560509554</v>
      </c>
      <c r="BN383" s="1">
        <f t="shared" si="1184"/>
        <v>0.0300398333333333</v>
      </c>
      <c r="BP383" s="1">
        <f t="shared" si="1184"/>
        <v>0.025208085106383</v>
      </c>
      <c r="BT383" s="1">
        <f>BT120</f>
        <v>0.041244635193133</v>
      </c>
      <c r="BX383" s="1">
        <f>BX120</f>
        <v>0.034297520661157</v>
      </c>
      <c r="CB383" s="1">
        <f>CB120</f>
        <v>0.0494873228346457</v>
      </c>
      <c r="CF383" s="1">
        <f t="shared" ref="CF383:CK383" si="1185">CF120</f>
        <v>0.0423535537190083</v>
      </c>
      <c r="CI383" s="1">
        <f t="shared" si="1185"/>
        <v>0.00714043956043956</v>
      </c>
      <c r="CK383" s="1">
        <f t="shared" si="1185"/>
        <v>0.00421156626506024</v>
      </c>
      <c r="CM383" s="1">
        <f t="shared" ref="CM383:CQ383" si="1186">CM120</f>
        <v>0.0178281132075472</v>
      </c>
      <c r="CO383" s="1">
        <f t="shared" si="1186"/>
        <v>0.0137329292929293</v>
      </c>
      <c r="CQ383" s="1">
        <f t="shared" si="1186"/>
        <v>0.0299141176470588</v>
      </c>
      <c r="CS383" s="1">
        <f t="shared" ref="CS383:CW383" si="1187">CS120</f>
        <v>0.0250501098901099</v>
      </c>
      <c r="CU383" s="1">
        <f t="shared" si="1187"/>
        <v>0.0411392405063291</v>
      </c>
      <c r="CW383" s="1">
        <f t="shared" si="1187"/>
        <v>0.0341379310344828</v>
      </c>
      <c r="CY383" s="1">
        <f>CY120</f>
        <v>0.0493724696356275</v>
      </c>
      <c r="DB383" s="1">
        <f>DB120</f>
        <v>0.0422270742358079</v>
      </c>
    </row>
    <row r="384" s="1" customFormat="1" spans="2:106">
      <c r="B384" s="1" t="s">
        <v>72</v>
      </c>
      <c r="D384" s="1">
        <f t="shared" ref="D384:H384" si="1188">D131</f>
        <v>0.00783088888888889</v>
      </c>
      <c r="F384" s="1">
        <f t="shared" si="1188"/>
        <v>0.00499153846153846</v>
      </c>
      <c r="H384" s="1">
        <f t="shared" si="1188"/>
        <v>0.0168783068783069</v>
      </c>
      <c r="J384" s="1">
        <f t="shared" ref="J384:N384" si="1189">J131</f>
        <v>0.0121428571428571</v>
      </c>
      <c r="L384" s="1">
        <f t="shared" si="1189"/>
        <v>0.0284303389830508</v>
      </c>
      <c r="N384" s="1">
        <f t="shared" si="1189"/>
        <v>0.0231712941176471</v>
      </c>
      <c r="R384" s="1">
        <f>R131</f>
        <v>0.0370742358078603</v>
      </c>
      <c r="V384" s="1">
        <f>V131</f>
        <v>0.0316494845360825</v>
      </c>
      <c r="Z384" s="1">
        <f>Z131</f>
        <v>0.046060306345733</v>
      </c>
      <c r="AD384" s="1">
        <f t="shared" ref="AD384:AI384" si="1190">AD131</f>
        <v>0.0382733333333333</v>
      </c>
      <c r="AG384" s="1">
        <f t="shared" si="1190"/>
        <v>0.00761924324324324</v>
      </c>
      <c r="AI384" s="1">
        <f t="shared" si="1190"/>
        <v>0.00486615384615384</v>
      </c>
      <c r="AK384" s="1">
        <f t="shared" ref="AK384:AO384" si="1191">AK131</f>
        <v>0.0167817085427136</v>
      </c>
      <c r="AM384" s="1">
        <f t="shared" si="1191"/>
        <v>0.0120136842105263</v>
      </c>
      <c r="AO384" s="1">
        <f t="shared" si="1191"/>
        <v>0.0282969294605809</v>
      </c>
      <c r="AQ384" s="1">
        <f t="shared" ref="AQ384:AU384" si="1192">AQ131</f>
        <v>0.0230536470588235</v>
      </c>
      <c r="AS384" s="1">
        <f t="shared" si="1192"/>
        <v>0.0369333333333333</v>
      </c>
      <c r="AU384" s="1">
        <f t="shared" si="1192"/>
        <v>0.0314893617021277</v>
      </c>
      <c r="AW384" s="1">
        <f>AW131</f>
        <v>0.0459465478841871</v>
      </c>
      <c r="AZ384" s="1">
        <f>AZ131</f>
        <v>0.0381547619047619</v>
      </c>
      <c r="BF384" s="1">
        <f t="shared" ref="BF384:BJ384" si="1193">BF131</f>
        <v>0.0074478</v>
      </c>
      <c r="BH384" s="1">
        <f t="shared" si="1193"/>
        <v>0.00423027027027027</v>
      </c>
      <c r="BJ384" s="1">
        <f t="shared" si="1193"/>
        <v>0.0179679144385027</v>
      </c>
      <c r="BL384" s="1">
        <f t="shared" ref="BL384:BP384" si="1194">BL131</f>
        <v>0.013801652892562</v>
      </c>
      <c r="BN384" s="1">
        <f t="shared" si="1194"/>
        <v>0.0298806274509804</v>
      </c>
      <c r="BP384" s="1">
        <f t="shared" si="1194"/>
        <v>0.0251504615384615</v>
      </c>
      <c r="BT384" s="1">
        <f>BT131</f>
        <v>0.0410280373831776</v>
      </c>
      <c r="BX384" s="1">
        <f>BX131</f>
        <v>0.0343396226415094</v>
      </c>
      <c r="CB384" s="1">
        <f>CB131</f>
        <v>0.0494003193612775</v>
      </c>
      <c r="CF384" s="1">
        <f t="shared" ref="CF384:CK384" si="1195">CF131</f>
        <v>0.0424778861788618</v>
      </c>
      <c r="CI384" s="1">
        <f t="shared" si="1195"/>
        <v>0.00729632183908046</v>
      </c>
      <c r="CK384" s="1">
        <f t="shared" si="1195"/>
        <v>0.00417918367346939</v>
      </c>
      <c r="CM384" s="1">
        <f t="shared" ref="CM384:CQ384" si="1196">CM131</f>
        <v>0.0178236956521739</v>
      </c>
      <c r="CO384" s="1">
        <f t="shared" si="1196"/>
        <v>0.0136407476635514</v>
      </c>
      <c r="CQ384" s="1">
        <f t="shared" si="1196"/>
        <v>0.0297758222222222</v>
      </c>
      <c r="CS384" s="1">
        <f t="shared" ref="CS384:CW384" si="1197">CS131</f>
        <v>0.0250434285714286</v>
      </c>
      <c r="CU384" s="1">
        <f t="shared" si="1197"/>
        <v>0.0408823529411765</v>
      </c>
      <c r="CW384" s="1">
        <f t="shared" si="1197"/>
        <v>0.0342574257425743</v>
      </c>
      <c r="CY384" s="1">
        <f>CY131</f>
        <v>0.0493047034764826</v>
      </c>
      <c r="DB384" s="1">
        <f>DB131</f>
        <v>0.0423376623376623</v>
      </c>
    </row>
    <row r="385" s="1" customFormat="1" spans="2:106">
      <c r="B385" s="1" t="s">
        <v>73</v>
      </c>
      <c r="D385" s="1">
        <f t="shared" ref="D385:H385" si="1198">D142</f>
        <v>0.00818379746835443</v>
      </c>
      <c r="F385" s="1">
        <f t="shared" si="1198"/>
        <v>0.00495099099099099</v>
      </c>
      <c r="H385" s="1">
        <f t="shared" si="1198"/>
        <v>0.0173557692307692</v>
      </c>
      <c r="J385" s="1">
        <f t="shared" ref="J385:N385" si="1199">J142</f>
        <v>0.0146153846153846</v>
      </c>
      <c r="L385" s="1">
        <f t="shared" si="1199"/>
        <v>0.028675867768595</v>
      </c>
      <c r="N385" s="1">
        <f t="shared" si="1199"/>
        <v>0.024884</v>
      </c>
      <c r="R385" s="1">
        <f>R142</f>
        <v>0.0382142857142857</v>
      </c>
      <c r="V385" s="1">
        <f>V142</f>
        <v>0.032621359223301</v>
      </c>
      <c r="Z385" s="1">
        <f>Z142</f>
        <v>0.0474990178571429</v>
      </c>
      <c r="AD385" s="1">
        <f t="shared" ref="AD385:AI385" si="1200">AD142</f>
        <v>0.0404165269461078</v>
      </c>
      <c r="AG385" s="1">
        <f t="shared" si="1200"/>
        <v>0.00800661016949153</v>
      </c>
      <c r="AI385" s="1">
        <f t="shared" si="1200"/>
        <v>0.00499463414634146</v>
      </c>
      <c r="AK385" s="1">
        <f t="shared" ref="AK385:AO385" si="1201">AK142</f>
        <v>0.0172301785714286</v>
      </c>
      <c r="AM385" s="1">
        <f t="shared" si="1201"/>
        <v>0.0145003973509934</v>
      </c>
      <c r="AO385" s="1">
        <f t="shared" si="1201"/>
        <v>0.0285574576271186</v>
      </c>
      <c r="AQ385" s="1">
        <f t="shared" ref="AQ385:AU385" si="1202">AQ142</f>
        <v>0.0247566666666667</v>
      </c>
      <c r="AS385" s="1">
        <f t="shared" si="1202"/>
        <v>0.0380888888888889</v>
      </c>
      <c r="AU385" s="1">
        <f t="shared" si="1202"/>
        <v>0.0324742268041237</v>
      </c>
      <c r="AW385" s="1">
        <f>AW142</f>
        <v>0.0473696145124717</v>
      </c>
      <c r="AZ385" s="1">
        <f>AZ142</f>
        <v>0.0403030303030303</v>
      </c>
      <c r="BF385" s="1">
        <f t="shared" ref="BF385:BJ385" si="1203">BF142</f>
        <v>0.00750967136150235</v>
      </c>
      <c r="BH385" s="1">
        <f t="shared" si="1203"/>
        <v>0.0044956</v>
      </c>
      <c r="BJ385" s="1">
        <f t="shared" si="1203"/>
        <v>0.0179292929292929</v>
      </c>
      <c r="BL385" s="1">
        <f t="shared" ref="BL385:BP385" si="1204">BL142</f>
        <v>0.0137878787878788</v>
      </c>
      <c r="BN385" s="1">
        <f t="shared" si="1204"/>
        <v>0.0296798181818182</v>
      </c>
      <c r="BP385" s="1">
        <f t="shared" si="1204"/>
        <v>0.0250549397590361</v>
      </c>
      <c r="BT385" s="1">
        <f>BT142</f>
        <v>0.040952380952381</v>
      </c>
      <c r="BX385" s="1">
        <f>BX142</f>
        <v>0.0340579710144928</v>
      </c>
      <c r="CB385" s="1">
        <f>CB142</f>
        <v>0.0493324444444444</v>
      </c>
      <c r="CF385" s="1">
        <f t="shared" ref="CF385:CK385" si="1205">CF142</f>
        <v>0.0426702834008097</v>
      </c>
      <c r="CI385" s="1">
        <f t="shared" si="1205"/>
        <v>0.00736891428571429</v>
      </c>
      <c r="CK385" s="1">
        <f t="shared" si="1205"/>
        <v>0.00441348837209302</v>
      </c>
      <c r="CM385" s="1">
        <f t="shared" ref="CM385:CQ385" si="1206">CM142</f>
        <v>0.0177961467889908</v>
      </c>
      <c r="CO385" s="1">
        <f t="shared" si="1206"/>
        <v>0.0136731034482759</v>
      </c>
      <c r="CQ385" s="1">
        <f t="shared" si="1206"/>
        <v>0.0295392660550459</v>
      </c>
      <c r="CS385" s="1">
        <f t="shared" ref="CS385:CW385" si="1207">CS142</f>
        <v>0.0249439175257732</v>
      </c>
      <c r="CU385" s="1">
        <f t="shared" si="1207"/>
        <v>0.040814479638009</v>
      </c>
      <c r="CW385" s="1">
        <f t="shared" si="1207"/>
        <v>0.0339393939393939</v>
      </c>
      <c r="CY385" s="1">
        <f>CY142</f>
        <v>0.0492181069958848</v>
      </c>
      <c r="DB385" s="1">
        <f>DB142</f>
        <v>0.0425321888412017</v>
      </c>
    </row>
    <row r="386" s="1" customFormat="1" spans="2:106">
      <c r="B386" s="1" t="s">
        <v>73</v>
      </c>
      <c r="D386" s="1">
        <f t="shared" ref="D386:H386" si="1208">D153</f>
        <v>0.00808260536398468</v>
      </c>
      <c r="F386" s="1">
        <f t="shared" si="1208"/>
        <v>0.0052309375</v>
      </c>
      <c r="H386" s="1">
        <f t="shared" si="1208"/>
        <v>0.0174146341463415</v>
      </c>
      <c r="J386" s="1">
        <f t="shared" ref="J386:N386" si="1209">J153</f>
        <v>0.0140140845070423</v>
      </c>
      <c r="L386" s="1">
        <f t="shared" si="1209"/>
        <v>0.0288070758122744</v>
      </c>
      <c r="N386" s="1">
        <f t="shared" si="1209"/>
        <v>0.0247463333333333</v>
      </c>
      <c r="R386" s="1">
        <f>R153</f>
        <v>0.0382608695652174</v>
      </c>
      <c r="V386" s="1">
        <f>V153</f>
        <v>0.0327586206896552</v>
      </c>
      <c r="Z386" s="1">
        <f>Z153</f>
        <v>0.047555067264574</v>
      </c>
      <c r="AD386" s="1">
        <f t="shared" ref="AD386:AI386" si="1210">AD153</f>
        <v>0.040406783625731</v>
      </c>
      <c r="AG386" s="1">
        <f t="shared" si="1210"/>
        <v>0.00790591836734694</v>
      </c>
      <c r="AI386" s="1">
        <f t="shared" si="1210"/>
        <v>0.00516359550561798</v>
      </c>
      <c r="AK386" s="1">
        <f t="shared" ref="AK386:AO386" si="1211">AK153</f>
        <v>0.0173017228464419</v>
      </c>
      <c r="AM386" s="1">
        <f t="shared" si="1211"/>
        <v>0.0138637735849057</v>
      </c>
      <c r="AO386" s="1">
        <f t="shared" si="1211"/>
        <v>0.0286855598455598</v>
      </c>
      <c r="AQ386" s="1">
        <f t="shared" ref="AQ386:AU386" si="1212">AQ153</f>
        <v>0.0246035294117647</v>
      </c>
      <c r="AS386" s="1">
        <f t="shared" si="1212"/>
        <v>0.0381481481481481</v>
      </c>
      <c r="AU386" s="1">
        <f t="shared" si="1212"/>
        <v>0.0326829268292683</v>
      </c>
      <c r="AW386" s="1">
        <f>AW153</f>
        <v>0.0474279379157428</v>
      </c>
      <c r="AZ386" s="1">
        <f>AZ153</f>
        <v>0.0402958579881657</v>
      </c>
      <c r="BF386" s="1">
        <f t="shared" ref="BF386:BJ386" si="1213">BF153</f>
        <v>0.0074627397260274</v>
      </c>
      <c r="BH386" s="1">
        <f t="shared" si="1213"/>
        <v>0.00442681818181818</v>
      </c>
      <c r="BJ386" s="1">
        <f t="shared" si="1213"/>
        <v>0.0179342723004695</v>
      </c>
      <c r="BL386" s="1">
        <f t="shared" ref="BL386:BP386" si="1214">BL153</f>
        <v>0.0138129496402878</v>
      </c>
      <c r="BN386" s="1">
        <f t="shared" si="1214"/>
        <v>0.029738354978355</v>
      </c>
      <c r="BP386" s="1">
        <f t="shared" si="1214"/>
        <v>0.0252573684210526</v>
      </c>
      <c r="BT386" s="1">
        <f>BT153</f>
        <v>0.0409913793103448</v>
      </c>
      <c r="BX386" s="1">
        <f>BX153</f>
        <v>0.0340449438202247</v>
      </c>
      <c r="CB386" s="1">
        <f>CB153</f>
        <v>0.0490210778443114</v>
      </c>
      <c r="CF386" s="1">
        <f t="shared" ref="CF386:CK386" si="1215">CF153</f>
        <v>0.042114356846473</v>
      </c>
      <c r="CI386" s="1">
        <f t="shared" si="1215"/>
        <v>0.00736263473053892</v>
      </c>
      <c r="CK386" s="1">
        <f t="shared" si="1215"/>
        <v>0.0042963440860215</v>
      </c>
      <c r="CM386" s="1">
        <f t="shared" ref="CM386:CQ386" si="1216">CM153</f>
        <v>0.0178224267782427</v>
      </c>
      <c r="CO386" s="1">
        <f t="shared" si="1216"/>
        <v>0.0136531707317073</v>
      </c>
      <c r="CQ386" s="1">
        <f t="shared" si="1216"/>
        <v>0.0296293087557604</v>
      </c>
      <c r="CS386" s="1">
        <f t="shared" ref="CS386:CW386" si="1217">CS153</f>
        <v>0.0251111627906977</v>
      </c>
      <c r="CU386" s="1">
        <f t="shared" si="1217"/>
        <v>0.0408810572687225</v>
      </c>
      <c r="CW386" s="1">
        <f t="shared" si="1217"/>
        <v>0.0339423076923077</v>
      </c>
      <c r="CY386" s="1">
        <f>CY153</f>
        <v>0.0489026915113872</v>
      </c>
      <c r="DB386" s="1">
        <f>DB153</f>
        <v>0.0419911504424779</v>
      </c>
    </row>
    <row r="387" s="1" customFormat="1" spans="2:106">
      <c r="B387" s="1" t="s">
        <v>73</v>
      </c>
      <c r="D387" s="1">
        <f t="shared" ref="D387:H387" si="1218">D164</f>
        <v>0.00778634615384615</v>
      </c>
      <c r="F387" s="1">
        <f t="shared" si="1218"/>
        <v>0.00505241379310345</v>
      </c>
      <c r="H387" s="1">
        <f t="shared" si="1218"/>
        <v>0.0175</v>
      </c>
      <c r="J387" s="1">
        <f t="shared" ref="J387:N387" si="1219">J164</f>
        <v>0.013963963963964</v>
      </c>
      <c r="L387" s="1">
        <f t="shared" si="1219"/>
        <v>0.0286136923076923</v>
      </c>
      <c r="N387" s="1">
        <f t="shared" si="1219"/>
        <v>0.0247941333333333</v>
      </c>
      <c r="R387" s="1">
        <f>R164</f>
        <v>0.0383783783783784</v>
      </c>
      <c r="V387" s="1">
        <f>V164</f>
        <v>0.0321917808219178</v>
      </c>
      <c r="Z387" s="1">
        <f>Z164</f>
        <v>0.0469238053097345</v>
      </c>
      <c r="AD387" s="1">
        <f t="shared" ref="AD387:AI387" si="1220">AD164</f>
        <v>0.0398811627906977</v>
      </c>
      <c r="AG387" s="1">
        <f t="shared" si="1220"/>
        <v>0.00761671957671958</v>
      </c>
      <c r="AI387" s="1">
        <f t="shared" si="1220"/>
        <v>0.00494021978021978</v>
      </c>
      <c r="AK387" s="1">
        <f t="shared" ref="AK387:AO387" si="1221">AK164</f>
        <v>0.0173821097046413</v>
      </c>
      <c r="AM387" s="1">
        <f t="shared" si="1221"/>
        <v>0.0138276635514019</v>
      </c>
      <c r="AO387" s="1">
        <f t="shared" si="1221"/>
        <v>0.0284866666666667</v>
      </c>
      <c r="AQ387" s="1">
        <f t="shared" ref="AQ387:AU387" si="1222">AQ164</f>
        <v>0.0246460465116279</v>
      </c>
      <c r="AS387" s="1">
        <f t="shared" si="1222"/>
        <v>0.0382683982683983</v>
      </c>
      <c r="AU387" s="1">
        <f t="shared" si="1222"/>
        <v>0.0320253164556962</v>
      </c>
      <c r="AW387" s="1">
        <f>AW164</f>
        <v>0.0468008948545861</v>
      </c>
      <c r="AZ387" s="1">
        <f>AZ164</f>
        <v>0.0397674418604651</v>
      </c>
      <c r="BF387" s="1">
        <f t="shared" ref="BF387:BJ387" si="1223">BF164</f>
        <v>0.00745969543147208</v>
      </c>
      <c r="BH387" s="1">
        <f t="shared" si="1223"/>
        <v>0.00437041666666667</v>
      </c>
      <c r="BJ387" s="1">
        <f t="shared" si="1223"/>
        <v>0.0178853046594982</v>
      </c>
      <c r="BL387" s="1">
        <f t="shared" ref="BL387:BP387" si="1224">BL164</f>
        <v>0.0138167938931298</v>
      </c>
      <c r="BN387" s="1">
        <f t="shared" si="1224"/>
        <v>0.0298307949790795</v>
      </c>
      <c r="BP387" s="1">
        <f t="shared" si="1224"/>
        <v>0.0253662962962963</v>
      </c>
      <c r="BT387" s="1">
        <f>BT164</f>
        <v>0.0411111111111111</v>
      </c>
      <c r="BX387" s="1">
        <f>BX164</f>
        <v>0.0340566037735849</v>
      </c>
      <c r="CB387" s="1">
        <f>CB164</f>
        <v>0.049144254473161</v>
      </c>
      <c r="CF387" s="1">
        <f t="shared" ref="CF387:CK387" si="1225">CF164</f>
        <v>0.0424261728395062</v>
      </c>
      <c r="CI387" s="1">
        <f t="shared" si="1225"/>
        <v>0.00735572327044025</v>
      </c>
      <c r="CK387" s="1">
        <f t="shared" si="1225"/>
        <v>0.00426292682926829</v>
      </c>
      <c r="CM387" s="1">
        <f t="shared" ref="CM387:CQ387" si="1226">CM164</f>
        <v>0.017757510373444</v>
      </c>
      <c r="CO387" s="1">
        <f t="shared" si="1226"/>
        <v>0.013680350877193</v>
      </c>
      <c r="CQ387" s="1">
        <f t="shared" si="1226"/>
        <v>0.0297027848101266</v>
      </c>
      <c r="CS387" s="1">
        <f t="shared" ref="CS387:CW387" si="1227">CS164</f>
        <v>0.0252431683168317</v>
      </c>
      <c r="CU387" s="1">
        <f t="shared" si="1227"/>
        <v>0.040995670995671</v>
      </c>
      <c r="CW387" s="1">
        <f t="shared" si="1227"/>
        <v>0.033960396039604</v>
      </c>
      <c r="CY387" s="1">
        <f>CY164</f>
        <v>0.0490224032586558</v>
      </c>
      <c r="DB387" s="1">
        <f>DB164</f>
        <v>0.0422943722943723</v>
      </c>
    </row>
    <row r="388" s="1" customFormat="1" spans="2:106">
      <c r="B388" s="1" t="s">
        <v>74</v>
      </c>
      <c r="D388" s="1">
        <f t="shared" ref="D388:H388" si="1228">D175</f>
        <v>0.00872224489795918</v>
      </c>
      <c r="F388" s="1">
        <f t="shared" si="1228"/>
        <v>0.00572327272727273</v>
      </c>
      <c r="H388" s="1">
        <f t="shared" si="1228"/>
        <v>0.0176126126126126</v>
      </c>
      <c r="J388" s="1">
        <f t="shared" ref="J388:N388" si="1229">J175</f>
        <v>0.0145588235294118</v>
      </c>
      <c r="L388" s="1">
        <f t="shared" si="1229"/>
        <v>0.0295502068965517</v>
      </c>
      <c r="N388" s="1">
        <f t="shared" si="1229"/>
        <v>0.0249571653543307</v>
      </c>
      <c r="R388" s="1">
        <f>R175</f>
        <v>0.0393562231759657</v>
      </c>
      <c r="V388" s="1">
        <f>V175</f>
        <v>0.0338983050847458</v>
      </c>
      <c r="Z388" s="1">
        <f>Z175</f>
        <v>0.0460368134171908</v>
      </c>
      <c r="AD388" s="1">
        <f t="shared" ref="AD388:AI388" si="1230">AD175</f>
        <v>0.0389425125628141</v>
      </c>
      <c r="AG388" s="1">
        <f t="shared" si="1230"/>
        <v>0.00846754098360656</v>
      </c>
      <c r="AI388" s="1">
        <f t="shared" si="1230"/>
        <v>0.00560775510204081</v>
      </c>
      <c r="AK388" s="1">
        <f t="shared" ref="AK388:AO388" si="1231">AK175</f>
        <v>0.0174872727272727</v>
      </c>
      <c r="AM388" s="1">
        <f t="shared" si="1231"/>
        <v>0.014485306122449</v>
      </c>
      <c r="AO388" s="1">
        <f t="shared" si="1231"/>
        <v>0.0294353246753247</v>
      </c>
      <c r="AQ388" s="1">
        <f t="shared" ref="AQ388:AU388" si="1232">AQ175</f>
        <v>0.024840824742268</v>
      </c>
      <c r="AS388" s="1">
        <f t="shared" si="1232"/>
        <v>0.0392460317460318</v>
      </c>
      <c r="AU388" s="1">
        <f t="shared" si="1232"/>
        <v>0.0338372093023256</v>
      </c>
      <c r="AW388" s="1">
        <f>AW175</f>
        <v>0.0459061833688699</v>
      </c>
      <c r="AZ388" s="1">
        <f>AZ175</f>
        <v>0.0388205128205128</v>
      </c>
      <c r="BF388" s="1">
        <f t="shared" ref="BF388:BJ388" si="1233">BF175</f>
        <v>0.00783034482758621</v>
      </c>
      <c r="BH388" s="1">
        <f t="shared" si="1233"/>
        <v>0.00468592592592592</v>
      </c>
      <c r="BJ388" s="1">
        <f t="shared" si="1233"/>
        <v>0.0179910714285714</v>
      </c>
      <c r="BL388" s="1">
        <f t="shared" ref="BL388:BP388" si="1234">BL175</f>
        <v>0.0138947368421053</v>
      </c>
      <c r="BN388" s="1">
        <f t="shared" si="1234"/>
        <v>0.0302047933884298</v>
      </c>
      <c r="BP388" s="1">
        <f t="shared" si="1234"/>
        <v>0.0255317857142857</v>
      </c>
      <c r="BT388" s="1">
        <f>BT175</f>
        <v>0.041953488372093</v>
      </c>
      <c r="BX388" s="1">
        <f>BX175</f>
        <v>0.03453125</v>
      </c>
      <c r="CB388" s="1">
        <f>CB175</f>
        <v>0.0496914615384615</v>
      </c>
      <c r="CF388" s="1">
        <f t="shared" ref="CF388:CK388" si="1235">CF175</f>
        <v>0.0420140711462451</v>
      </c>
      <c r="CI388" s="1">
        <f t="shared" si="1235"/>
        <v>0.00773308176100629</v>
      </c>
      <c r="CK388" s="1">
        <f t="shared" si="1235"/>
        <v>0.00451857142857143</v>
      </c>
      <c r="CM388" s="1">
        <f t="shared" ref="CM388:CQ388" si="1236">CM175</f>
        <v>0.0178781566820277</v>
      </c>
      <c r="CO388" s="1">
        <f t="shared" si="1236"/>
        <v>0.0138192156862745</v>
      </c>
      <c r="CQ388" s="1">
        <f t="shared" si="1236"/>
        <v>0.0300861674008811</v>
      </c>
      <c r="CS388" s="1">
        <f t="shared" ref="CS388:CW388" si="1237">CS175</f>
        <v>0.0253716129032258</v>
      </c>
      <c r="CU388" s="1">
        <f t="shared" si="1237"/>
        <v>0.0418357487922705</v>
      </c>
      <c r="CW388" s="1">
        <f t="shared" si="1237"/>
        <v>0.034375</v>
      </c>
      <c r="CY388" s="1">
        <f>CY175</f>
        <v>0.0495669291338583</v>
      </c>
      <c r="DB388" s="1">
        <f>DB175</f>
        <v>0.041906779661017</v>
      </c>
    </row>
    <row r="389" s="1" customFormat="1" spans="2:106">
      <c r="B389" s="1" t="s">
        <v>74</v>
      </c>
      <c r="D389" s="1">
        <f t="shared" ref="D389:H389" si="1238">D186</f>
        <v>0.00860866666666667</v>
      </c>
      <c r="F389" s="1">
        <f t="shared" si="1238"/>
        <v>0.00582809523809524</v>
      </c>
      <c r="H389" s="1">
        <f t="shared" si="1238"/>
        <v>0.0175980392156863</v>
      </c>
      <c r="J389" s="1">
        <f t="shared" ref="J389:N389" si="1239">J186</f>
        <v>0.0143373493975904</v>
      </c>
      <c r="L389" s="1">
        <f t="shared" si="1239"/>
        <v>0.0294839252336449</v>
      </c>
      <c r="N389" s="1">
        <f t="shared" si="1239"/>
        <v>0.0249908333333333</v>
      </c>
      <c r="R389" s="1">
        <f>R186</f>
        <v>0.0392576419213974</v>
      </c>
      <c r="V389" s="1">
        <f>V186</f>
        <v>0.0335555555555556</v>
      </c>
      <c r="Z389" s="1">
        <f>Z186</f>
        <v>0.0466939830508475</v>
      </c>
      <c r="AD389" s="1">
        <f t="shared" ref="AD389:AI389" si="1240">AD186</f>
        <v>0.0381570149253731</v>
      </c>
      <c r="AG389" s="1">
        <f t="shared" si="1240"/>
        <v>0.00840915887850467</v>
      </c>
      <c r="AI389" s="1">
        <f t="shared" si="1240"/>
        <v>0.00585701149425287</v>
      </c>
      <c r="AK389" s="1">
        <f t="shared" ref="AK389:AO389" si="1241">AK186</f>
        <v>0.017462009569378</v>
      </c>
      <c r="AM389" s="1">
        <f t="shared" si="1241"/>
        <v>0.014234347826087</v>
      </c>
      <c r="AO389" s="1">
        <f t="shared" si="1241"/>
        <v>0.0293847169811321</v>
      </c>
      <c r="AQ389" s="1">
        <f t="shared" ref="AQ389:AU389" si="1242">AQ186</f>
        <v>0.0248139759036145</v>
      </c>
      <c r="AS389" s="1">
        <f t="shared" si="1242"/>
        <v>0.0391324200913242</v>
      </c>
      <c r="AU389" s="1">
        <f t="shared" si="1242"/>
        <v>0.0334567901234568</v>
      </c>
      <c r="AW389" s="1">
        <f>AW186</f>
        <v>0.046573275862069</v>
      </c>
      <c r="AZ389" s="1">
        <f>AZ186</f>
        <v>0.0380327868852459</v>
      </c>
      <c r="BF389" s="1">
        <f t="shared" ref="BF389:BJ389" si="1243">BF186</f>
        <v>0.00764795180722892</v>
      </c>
      <c r="BH389" s="1">
        <f t="shared" si="1243"/>
        <v>0.00470730769230769</v>
      </c>
      <c r="BJ389" s="1">
        <f t="shared" si="1243"/>
        <v>0.0179227053140097</v>
      </c>
      <c r="BL389" s="1">
        <f t="shared" ref="BL389:BP389" si="1244">BL186</f>
        <v>0.0138679245283019</v>
      </c>
      <c r="BN389" s="1">
        <f t="shared" si="1244"/>
        <v>0.0301331531531532</v>
      </c>
      <c r="BP389" s="1">
        <f t="shared" si="1244"/>
        <v>0.025618125</v>
      </c>
      <c r="BT389" s="1">
        <f>BT186</f>
        <v>0.0419502074688797</v>
      </c>
      <c r="BX389" s="1">
        <f>BX186</f>
        <v>0.0345098039215686</v>
      </c>
      <c r="CB389" s="1">
        <f>CB186</f>
        <v>0.04976522417154</v>
      </c>
      <c r="CF389" s="1">
        <f t="shared" ref="CF389:CK389" si="1245">CF186</f>
        <v>0.0420994552529183</v>
      </c>
      <c r="CI389" s="1">
        <f t="shared" si="1245"/>
        <v>0.00752505494505495</v>
      </c>
      <c r="CK389" s="1">
        <f t="shared" si="1245"/>
        <v>0.00461892473118279</v>
      </c>
      <c r="CM389" s="1">
        <f t="shared" ref="CM389:CQ389" si="1246">CM186</f>
        <v>0.017822037037037</v>
      </c>
      <c r="CO389" s="1">
        <f t="shared" si="1246"/>
        <v>0.0137821359223301</v>
      </c>
      <c r="CQ389" s="1">
        <f t="shared" si="1246"/>
        <v>0.029998</v>
      </c>
      <c r="CS389" s="1">
        <f t="shared" ref="CS389:CW389" si="1247">CS186</f>
        <v>0.02546</v>
      </c>
      <c r="CU389" s="1">
        <f t="shared" si="1247"/>
        <v>0.0418181818181818</v>
      </c>
      <c r="CW389" s="1">
        <f t="shared" si="1247"/>
        <v>0.0344329896907217</v>
      </c>
      <c r="CY389" s="1">
        <f>CY186</f>
        <v>0.0496414342629482</v>
      </c>
      <c r="DB389" s="1">
        <f>DB186</f>
        <v>0.0419665271966527</v>
      </c>
    </row>
    <row r="390" s="1" customFormat="1" spans="2:106">
      <c r="B390" s="1" t="s">
        <v>74</v>
      </c>
      <c r="D390" s="1">
        <f t="shared" ref="D390:H390" si="1248">D197</f>
        <v>0.00854589211618257</v>
      </c>
      <c r="F390" s="1">
        <f t="shared" si="1248"/>
        <v>0.00571058823529412</v>
      </c>
      <c r="H390" s="1">
        <f t="shared" si="1248"/>
        <v>0.0174479166666667</v>
      </c>
      <c r="J390" s="1">
        <f t="shared" ref="J390:N390" si="1249">J197</f>
        <v>0.0143609022556391</v>
      </c>
      <c r="L390" s="1">
        <f t="shared" si="1249"/>
        <v>0.029768623853211</v>
      </c>
      <c r="N390" s="1">
        <f t="shared" si="1249"/>
        <v>0.0249108196721311</v>
      </c>
      <c r="R390" s="1">
        <f>R197</f>
        <v>0.0393798449612403</v>
      </c>
      <c r="V390" s="1">
        <f>V197</f>
        <v>0.0332727272727273</v>
      </c>
      <c r="Z390" s="1">
        <f>Z197</f>
        <v>0.0463420661157025</v>
      </c>
      <c r="AD390" s="1">
        <f t="shared" ref="AD390:AI390" si="1250">AD197</f>
        <v>0.0377413333333333</v>
      </c>
      <c r="AG390" s="1">
        <f t="shared" si="1250"/>
        <v>0.00836326923076923</v>
      </c>
      <c r="AI390" s="1">
        <f t="shared" si="1250"/>
        <v>0.00560336448598131</v>
      </c>
      <c r="AK390" s="1">
        <f t="shared" ref="AK390:AO390" si="1251">AK197</f>
        <v>0.0173312380952381</v>
      </c>
      <c r="AM390" s="1">
        <f t="shared" si="1251"/>
        <v>0.0142014953271028</v>
      </c>
      <c r="AO390" s="1">
        <f t="shared" si="1251"/>
        <v>0.02966622406639</v>
      </c>
      <c r="AQ390" s="1">
        <f t="shared" ref="AQ390:AU390" si="1252">AQ197</f>
        <v>0.0248093827160494</v>
      </c>
      <c r="AS390" s="1">
        <f t="shared" si="1252"/>
        <v>0.0392468619246862</v>
      </c>
      <c r="AU390" s="1">
        <f t="shared" si="1252"/>
        <v>0.0331645569620253</v>
      </c>
      <c r="AW390" s="1">
        <f>AW197</f>
        <v>0.0462240663900415</v>
      </c>
      <c r="AZ390" s="1">
        <f>AZ197</f>
        <v>0.0376020408163265</v>
      </c>
      <c r="BF390" s="1">
        <f t="shared" ref="BF390:BJ390" si="1253">BF197</f>
        <v>0.00765117318435754</v>
      </c>
      <c r="BH390" s="1">
        <f t="shared" si="1253"/>
        <v>0.00472645161290323</v>
      </c>
      <c r="BJ390" s="1">
        <f t="shared" si="1253"/>
        <v>0.0179508196721311</v>
      </c>
      <c r="BL390" s="1">
        <f t="shared" ref="BL390:BP390" si="1254">BL197</f>
        <v>0.0138953488372093</v>
      </c>
      <c r="BN390" s="1">
        <f t="shared" si="1254"/>
        <v>0.030166218487395</v>
      </c>
      <c r="BP390" s="1">
        <f t="shared" si="1254"/>
        <v>0.0256043902439024</v>
      </c>
      <c r="BT390" s="1">
        <f>BT197</f>
        <v>0.0417826086956522</v>
      </c>
      <c r="BX390" s="1">
        <f>BX197</f>
        <v>0.0345882352941176</v>
      </c>
      <c r="CB390" s="1">
        <f>CB197</f>
        <v>0.0497073151750973</v>
      </c>
      <c r="CF390" s="1">
        <f t="shared" ref="CF390:CK390" si="1255">CF197</f>
        <v>0.0423698023715415</v>
      </c>
      <c r="CI390" s="1">
        <f t="shared" si="1255"/>
        <v>0.00754034285714286</v>
      </c>
      <c r="CK390" s="1">
        <f t="shared" si="1255"/>
        <v>0.00463761904761905</v>
      </c>
      <c r="CM390" s="1">
        <f t="shared" ref="CM390:CQ390" si="1256">CM197</f>
        <v>0.0178394713656388</v>
      </c>
      <c r="CO390" s="1">
        <f t="shared" si="1256"/>
        <v>0.01375648</v>
      </c>
      <c r="CQ390" s="1">
        <f t="shared" si="1256"/>
        <v>0.0300405084745763</v>
      </c>
      <c r="CS390" s="1">
        <f t="shared" ref="CS390:CW390" si="1257">CS197</f>
        <v>0.0254824390243902</v>
      </c>
      <c r="CU390" s="1">
        <f t="shared" si="1257"/>
        <v>0.0416363636363636</v>
      </c>
      <c r="CW390" s="1">
        <f t="shared" si="1257"/>
        <v>0.0344578313253012</v>
      </c>
      <c r="CY390" s="1">
        <f>CY197</f>
        <v>0.0495791583166333</v>
      </c>
      <c r="DB390" s="1">
        <f>DB197</f>
        <v>0.0422727272727273</v>
      </c>
    </row>
    <row r="391" s="1" customFormat="1" spans="2:106">
      <c r="B391" s="1" t="s">
        <v>75</v>
      </c>
      <c r="D391" s="1">
        <f t="shared" ref="D391:H391" si="1258">D208</f>
        <v>0.00785062146892655</v>
      </c>
      <c r="F391" s="1">
        <f t="shared" si="1258"/>
        <v>0.004995</v>
      </c>
      <c r="H391" s="1">
        <f t="shared" si="1258"/>
        <v>0.016780487804878</v>
      </c>
      <c r="J391" s="1">
        <f t="shared" ref="J391:N391" si="1259">J208</f>
        <v>0.0120689655172414</v>
      </c>
      <c r="L391" s="1">
        <f t="shared" si="1259"/>
        <v>0.0282459829059829</v>
      </c>
      <c r="N391" s="1">
        <f t="shared" si="1259"/>
        <v>0.0230649504950495</v>
      </c>
      <c r="R391" s="1">
        <f>R208</f>
        <v>0.0371359223300971</v>
      </c>
      <c r="V391" s="1">
        <f>V208</f>
        <v>0.0313793103448276</v>
      </c>
      <c r="Z391" s="1">
        <f>Z208</f>
        <v>0.046486711409396</v>
      </c>
      <c r="AD391" s="1">
        <f t="shared" ref="AD391:AI391" si="1260">AD208</f>
        <v>0.037963615819209</v>
      </c>
      <c r="AG391" s="1">
        <f t="shared" si="1260"/>
        <v>0.00754979166666667</v>
      </c>
      <c r="AI391" s="1">
        <f t="shared" si="1260"/>
        <v>0.0048440404040404</v>
      </c>
      <c r="AK391" s="1">
        <f t="shared" ref="AK391:AO391" si="1261">AK208</f>
        <v>0.0166649612403101</v>
      </c>
      <c r="AM391" s="1">
        <f t="shared" si="1261"/>
        <v>0.0119147474747475</v>
      </c>
      <c r="AO391" s="1">
        <f t="shared" si="1261"/>
        <v>0.0281121052631579</v>
      </c>
      <c r="AQ391" s="1">
        <f t="shared" ref="AQ391:AU391" si="1262">AQ208</f>
        <v>0.022954693877551</v>
      </c>
      <c r="AS391" s="1">
        <f t="shared" si="1262"/>
        <v>0.0370334928229665</v>
      </c>
      <c r="AU391" s="1">
        <f t="shared" si="1262"/>
        <v>0.031219512195122</v>
      </c>
      <c r="AW391" s="1">
        <f>AW208</f>
        <v>0.0463718820861678</v>
      </c>
      <c r="AZ391" s="1">
        <f>AZ208</f>
        <v>0.0378612716763006</v>
      </c>
      <c r="BF391" s="1">
        <f t="shared" ref="BF391:BJ391" si="1263">BF208</f>
        <v>0.00732455445544554</v>
      </c>
      <c r="BH391" s="1">
        <f t="shared" si="1263"/>
        <v>0.00436275862068965</v>
      </c>
      <c r="BJ391" s="1">
        <f t="shared" si="1263"/>
        <v>0.0179185520361991</v>
      </c>
      <c r="BL391" s="1">
        <f t="shared" ref="BL391:BP391" si="1264">BL208</f>
        <v>0.0138235294117647</v>
      </c>
      <c r="BN391" s="1">
        <f t="shared" si="1264"/>
        <v>0.0299245756457565</v>
      </c>
      <c r="BP391" s="1">
        <f t="shared" si="1264"/>
        <v>0.0251933858267717</v>
      </c>
      <c r="BT391" s="1">
        <f>BT208</f>
        <v>0.041030534351145</v>
      </c>
      <c r="BX391" s="1">
        <f>BX208</f>
        <v>0.0342962962962963</v>
      </c>
      <c r="CB391" s="1">
        <f>CB208</f>
        <v>0.0492977154308617</v>
      </c>
      <c r="CF391" s="1">
        <f t="shared" ref="CF391:CK391" si="1265">CF208</f>
        <v>0.0421558506224066</v>
      </c>
      <c r="CI391" s="1">
        <f t="shared" si="1265"/>
        <v>0.00721340909090909</v>
      </c>
      <c r="CK391" s="1">
        <f t="shared" si="1265"/>
        <v>0.00428087912087912</v>
      </c>
      <c r="CM391" s="1">
        <f t="shared" ref="CM391:CQ391" si="1266">CM208</f>
        <v>0.0177961467889908</v>
      </c>
      <c r="CO391" s="1">
        <f t="shared" si="1266"/>
        <v>0.013671452991453</v>
      </c>
      <c r="CQ391" s="1">
        <f t="shared" si="1266"/>
        <v>0.029781645021645</v>
      </c>
      <c r="CS391" s="1">
        <f t="shared" ref="CS391:CW391" si="1267">CS208</f>
        <v>0.0250770967741935</v>
      </c>
      <c r="CU391" s="1">
        <f t="shared" si="1267"/>
        <v>0.0409243697478992</v>
      </c>
      <c r="CW391" s="1">
        <f t="shared" si="1267"/>
        <v>0.0341747572815534</v>
      </c>
      <c r="CY391" s="1">
        <f>CY208</f>
        <v>0.0491752577319588</v>
      </c>
      <c r="DB391" s="1">
        <f>DB208</f>
        <v>0.0420444444444444</v>
      </c>
    </row>
    <row r="392" s="1" customFormat="1" spans="2:106">
      <c r="B392" s="1" t="s">
        <v>75</v>
      </c>
      <c r="D392" s="1">
        <f t="shared" ref="D392:H392" si="1268">D219</f>
        <v>0.00812608187134503</v>
      </c>
      <c r="F392" s="1">
        <f t="shared" si="1268"/>
        <v>0.004936</v>
      </c>
      <c r="H392" s="1">
        <f t="shared" si="1268"/>
        <v>0.0167727272727273</v>
      </c>
      <c r="J392" s="1">
        <f t="shared" ref="J392:N392" si="1269">J219</f>
        <v>0.012520325203252</v>
      </c>
      <c r="L392" s="1">
        <f t="shared" si="1269"/>
        <v>0.0280674482758621</v>
      </c>
      <c r="N392" s="1">
        <f t="shared" si="1269"/>
        <v>0.0232084671532847</v>
      </c>
      <c r="R392" s="1">
        <f>R219</f>
        <v>0.0374452554744526</v>
      </c>
      <c r="V392" s="1">
        <f>V219</f>
        <v>0.0317197452229299</v>
      </c>
      <c r="Z392" s="1">
        <f>Z219</f>
        <v>0.0461664317180617</v>
      </c>
      <c r="AD392" s="1">
        <f t="shared" ref="AD392:AI392" si="1270">AD219</f>
        <v>0.037442</v>
      </c>
      <c r="AG392" s="1">
        <f t="shared" si="1270"/>
        <v>0.00798708994708995</v>
      </c>
      <c r="AI392" s="1">
        <f t="shared" si="1270"/>
        <v>0.00480455696202532</v>
      </c>
      <c r="AK392" s="1">
        <f t="shared" ref="AK392:AO392" si="1271">AK219</f>
        <v>0.0166498214285714</v>
      </c>
      <c r="AM392" s="1">
        <f t="shared" si="1271"/>
        <v>0.0123996153846154</v>
      </c>
      <c r="AO392" s="1">
        <f t="shared" si="1271"/>
        <v>0.0279444642857143</v>
      </c>
      <c r="AQ392" s="1">
        <f t="shared" ref="AQ392:AU392" si="1272">AQ219</f>
        <v>0.0230564179104478</v>
      </c>
      <c r="AS392" s="1">
        <f t="shared" si="1272"/>
        <v>0.0373106060606061</v>
      </c>
      <c r="AU392" s="1">
        <f t="shared" si="1272"/>
        <v>0.0316037735849057</v>
      </c>
      <c r="AW392" s="1">
        <f>AW219</f>
        <v>0.0460393873085339</v>
      </c>
      <c r="AZ392" s="1">
        <f>AZ219</f>
        <v>0.0373053892215569</v>
      </c>
      <c r="BF392" s="1">
        <f t="shared" ref="BF392:BJ392" si="1273">BF219</f>
        <v>0.00727022727272727</v>
      </c>
      <c r="BH392" s="1">
        <f t="shared" si="1273"/>
        <v>0.00439963302752294</v>
      </c>
      <c r="BJ392" s="1">
        <f t="shared" si="1273"/>
        <v>0.0179310344827586</v>
      </c>
      <c r="BL392" s="1">
        <f t="shared" ref="BL392:BP392" si="1274">BL219</f>
        <v>0.0138135593220339</v>
      </c>
      <c r="BN392" s="1">
        <f t="shared" si="1274"/>
        <v>0.029882471042471</v>
      </c>
      <c r="BP392" s="1">
        <f t="shared" si="1274"/>
        <v>0.0252463333333333</v>
      </c>
      <c r="BT392" s="1">
        <f>BT219</f>
        <v>0.04092</v>
      </c>
      <c r="BX392" s="1">
        <f>BX219</f>
        <v>0.0343307086614173</v>
      </c>
      <c r="CB392" s="1">
        <f>CB219</f>
        <v>0.0492718383838384</v>
      </c>
      <c r="CF392" s="1">
        <f t="shared" ref="CF392:CK392" si="1275">CF219</f>
        <v>0.0424148333333333</v>
      </c>
      <c r="CI392" s="1">
        <f t="shared" si="1275"/>
        <v>0.00714043956043956</v>
      </c>
      <c r="CK392" s="1">
        <f t="shared" si="1275"/>
        <v>0.00424781609195402</v>
      </c>
      <c r="CM392" s="1">
        <f t="shared" ref="CM392:CQ392" si="1276">CM219</f>
        <v>0.0178344230769231</v>
      </c>
      <c r="CO392" s="1">
        <f t="shared" si="1276"/>
        <v>0.0136850485436893</v>
      </c>
      <c r="CQ392" s="1">
        <f t="shared" si="1276"/>
        <v>0.0297512757201646</v>
      </c>
      <c r="CS392" s="1">
        <f t="shared" ref="CS392:CW392" si="1277">CS219</f>
        <v>0.0250919230769231</v>
      </c>
      <c r="CU392" s="1">
        <f t="shared" si="1277"/>
        <v>0.0407916666666667</v>
      </c>
      <c r="CW392" s="1">
        <f t="shared" si="1277"/>
        <v>0.0341964285714286</v>
      </c>
      <c r="CY392" s="1">
        <f>CY219</f>
        <v>0.049149377593361</v>
      </c>
      <c r="DB392" s="1">
        <f>DB219</f>
        <v>0.0422707423580786</v>
      </c>
    </row>
    <row r="393" s="1" customFormat="1" spans="2:106">
      <c r="B393" s="1" t="s">
        <v>75</v>
      </c>
      <c r="D393" s="1">
        <f t="shared" ref="D393:H393" si="1278">D230</f>
        <v>0.00798465408805031</v>
      </c>
      <c r="F393" s="1">
        <f t="shared" si="1278"/>
        <v>0.005149375</v>
      </c>
      <c r="H393" s="1">
        <f t="shared" si="1278"/>
        <v>0.01672</v>
      </c>
      <c r="J393" s="1">
        <f t="shared" ref="J393:N393" si="1279">J230</f>
        <v>0.0119387755102041</v>
      </c>
      <c r="L393" s="1">
        <f t="shared" si="1279"/>
        <v>0.0281285217391304</v>
      </c>
      <c r="N393" s="1">
        <f t="shared" si="1279"/>
        <v>0.0230054368932039</v>
      </c>
      <c r="R393" s="1">
        <f>R230</f>
        <v>0.0371314741035857</v>
      </c>
      <c r="V393" s="1">
        <f>V230</f>
        <v>0.0316666666666667</v>
      </c>
      <c r="Z393" s="1">
        <f>Z230</f>
        <v>0.0457349783549784</v>
      </c>
      <c r="AD393" s="1">
        <f t="shared" ref="AD393:AI393" si="1280">AD230</f>
        <v>0.0372963218390805</v>
      </c>
      <c r="AG393" s="1">
        <f t="shared" si="1280"/>
        <v>0.0077478</v>
      </c>
      <c r="AI393" s="1">
        <f t="shared" si="1280"/>
        <v>0.00499488372093023</v>
      </c>
      <c r="AK393" s="1">
        <f t="shared" ref="AK393:AO393" si="1281">AK230</f>
        <v>0.0165793162393162</v>
      </c>
      <c r="AM393" s="1">
        <f t="shared" si="1281"/>
        <v>0.0120382795698925</v>
      </c>
      <c r="AO393" s="1">
        <f t="shared" si="1281"/>
        <v>0.0280064730290456</v>
      </c>
      <c r="AQ393" s="1">
        <f t="shared" ref="AQ393:AU393" si="1282">AQ230</f>
        <v>0.02301625</v>
      </c>
      <c r="AS393" s="1">
        <f t="shared" si="1282"/>
        <v>0.0370119521912351</v>
      </c>
      <c r="AU393" s="1">
        <f t="shared" si="1282"/>
        <v>0.031566265060241</v>
      </c>
      <c r="AW393" s="1">
        <f>AW230</f>
        <v>0.0456108597285068</v>
      </c>
      <c r="AZ393" s="1">
        <f>AZ230</f>
        <v>0.0371751412429379</v>
      </c>
      <c r="BF393" s="1">
        <f t="shared" ref="BF393:BJ393" si="1283">BF230</f>
        <v>0.00735035294117647</v>
      </c>
      <c r="BH393" s="1">
        <f t="shared" si="1283"/>
        <v>0.00420666666666667</v>
      </c>
      <c r="BJ393" s="1">
        <f t="shared" si="1283"/>
        <v>0.0179289940828402</v>
      </c>
      <c r="BL393" s="1">
        <f t="shared" ref="BL393:BP393" si="1284">BL230</f>
        <v>0.0138095238095238</v>
      </c>
      <c r="BN393" s="1">
        <f t="shared" si="1284"/>
        <v>0.0299151867219917</v>
      </c>
      <c r="BP393" s="1">
        <f t="shared" si="1284"/>
        <v>0.0251845283018868</v>
      </c>
      <c r="BT393" s="1">
        <f>BT230</f>
        <v>0.0409019607843137</v>
      </c>
      <c r="BX393" s="1">
        <f>BX230</f>
        <v>0.0341566265060241</v>
      </c>
      <c r="CB393" s="1">
        <f>CB230</f>
        <v>0.0491623673469388</v>
      </c>
      <c r="CF393" s="1">
        <f t="shared" ref="CF393:CK393" si="1285">CF230</f>
        <v>0.0421353225806452</v>
      </c>
      <c r="CI393" s="1">
        <f t="shared" si="1285"/>
        <v>0.00724888888888889</v>
      </c>
      <c r="CK393" s="1">
        <f t="shared" si="1285"/>
        <v>0.00412565217391304</v>
      </c>
      <c r="CM393" s="1">
        <f t="shared" ref="CM393:CQ393" si="1286">CM230</f>
        <v>0.0177867336683417</v>
      </c>
      <c r="CO393" s="1">
        <f t="shared" si="1286"/>
        <v>0.0137250847457627</v>
      </c>
      <c r="CQ393" s="1">
        <f t="shared" si="1286"/>
        <v>0.0297889539748954</v>
      </c>
      <c r="CS393" s="1">
        <f t="shared" ref="CS393:CW393" si="1287">CS230</f>
        <v>0.025039652173913</v>
      </c>
      <c r="CU393" s="1">
        <f t="shared" si="1287"/>
        <v>0.0407755102040816</v>
      </c>
      <c r="CW393" s="1">
        <f t="shared" si="1287"/>
        <v>0.0340372670807453</v>
      </c>
      <c r="CY393" s="1">
        <f>CY230</f>
        <v>0.0490376569037657</v>
      </c>
      <c r="DB393" s="1">
        <f>DB230</f>
        <v>0.0419915254237288</v>
      </c>
    </row>
    <row r="394" s="1" customFormat="1" spans="2:106">
      <c r="B394" s="1" t="s">
        <v>76</v>
      </c>
      <c r="D394" s="1">
        <f t="shared" ref="D394:H394" si="1288">D241</f>
        <v>0.00796962264150943</v>
      </c>
      <c r="F394" s="1">
        <f t="shared" si="1288"/>
        <v>0.00499435897435897</v>
      </c>
      <c r="H394" s="1">
        <f t="shared" si="1288"/>
        <v>0.0174568965517241</v>
      </c>
      <c r="J394" s="1">
        <f t="shared" ref="J394:N394" si="1289">J241</f>
        <v>0.0141803278688525</v>
      </c>
      <c r="L394" s="1">
        <f t="shared" si="1289"/>
        <v>0.0287303286384977</v>
      </c>
      <c r="N394" s="1">
        <f t="shared" si="1289"/>
        <v>0.024550099009901</v>
      </c>
      <c r="R394" s="1">
        <f>R241</f>
        <v>0.0384873949579832</v>
      </c>
      <c r="V394" s="1">
        <f>V241</f>
        <v>0.0328</v>
      </c>
      <c r="Z394" s="1">
        <f>Z241</f>
        <v>0.0464195973154362</v>
      </c>
      <c r="AD394" s="1">
        <f t="shared" ref="AD394:AI394" si="1290">AD241</f>
        <v>0.0397101149425287</v>
      </c>
      <c r="AG394" s="1">
        <f t="shared" si="1290"/>
        <v>0.00772253968253968</v>
      </c>
      <c r="AI394" s="1">
        <f t="shared" si="1290"/>
        <v>0.00487860465116279</v>
      </c>
      <c r="AK394" s="1">
        <f t="shared" ref="AK394:AO394" si="1291">AK241</f>
        <v>0.0173548898678414</v>
      </c>
      <c r="AM394" s="1">
        <f t="shared" si="1291"/>
        <v>0.0140733980582524</v>
      </c>
      <c r="AO394" s="1">
        <f t="shared" si="1291"/>
        <v>0.0286235071090047</v>
      </c>
      <c r="AQ394" s="1">
        <f t="shared" ref="AQ394:AU394" si="1292">AQ241</f>
        <v>0.0243832653061225</v>
      </c>
      <c r="AS394" s="1">
        <f t="shared" si="1292"/>
        <v>0.0383771929824561</v>
      </c>
      <c r="AU394" s="1">
        <f t="shared" si="1292"/>
        <v>0.0326744186046512</v>
      </c>
      <c r="AW394" s="1">
        <f>AW241</f>
        <v>0.0463028953229399</v>
      </c>
      <c r="AZ394" s="1">
        <f>AZ241</f>
        <v>0.0395906432748538</v>
      </c>
      <c r="BF394" s="1">
        <f t="shared" ref="BF394:BJ394" si="1293">BF241</f>
        <v>0.00749738095238095</v>
      </c>
      <c r="BH394" s="1">
        <f t="shared" si="1293"/>
        <v>0.00442981132075472</v>
      </c>
      <c r="BJ394" s="1">
        <f t="shared" si="1293"/>
        <v>0.017910447761194</v>
      </c>
      <c r="BL394" s="1">
        <f t="shared" ref="BL394:BP394" si="1294">BL241</f>
        <v>0.0138129496402878</v>
      </c>
      <c r="BN394" s="1">
        <f t="shared" si="1294"/>
        <v>0.0298829230769231</v>
      </c>
      <c r="BP394" s="1">
        <f t="shared" si="1294"/>
        <v>0.0251603278688525</v>
      </c>
      <c r="BT394" s="1">
        <f>BT241</f>
        <v>0.0408741258741259</v>
      </c>
      <c r="BX394" s="1">
        <f>BX241</f>
        <v>0.0342142857142857</v>
      </c>
      <c r="CB394" s="1">
        <f>CB241</f>
        <v>0.0492531451612903</v>
      </c>
      <c r="CF394" s="1">
        <f t="shared" ref="CF394:CK394" si="1295">CF241</f>
        <v>0.0422157322175732</v>
      </c>
      <c r="CI394" s="1">
        <f t="shared" si="1295"/>
        <v>0.00739384615384615</v>
      </c>
      <c r="CK394" s="1">
        <f t="shared" si="1295"/>
        <v>0.00426625</v>
      </c>
      <c r="CM394" s="1">
        <f t="shared" ref="CM394:CQ394" si="1296">CM241</f>
        <v>0.0177947457627119</v>
      </c>
      <c r="CO394" s="1">
        <f t="shared" si="1296"/>
        <v>0.0137266666666667</v>
      </c>
      <c r="CQ394" s="1">
        <f t="shared" si="1296"/>
        <v>0.0297748214285714</v>
      </c>
      <c r="CS394" s="1">
        <f t="shared" ref="CS394:CW394" si="1297">CS241</f>
        <v>0.0250470103092783</v>
      </c>
      <c r="CU394" s="1">
        <f t="shared" si="1297"/>
        <v>0.040746887966805</v>
      </c>
      <c r="CW394" s="1">
        <f t="shared" si="1297"/>
        <v>0.0340944881889764</v>
      </c>
      <c r="CY394" s="1">
        <f>CY241</f>
        <v>0.0491340206185567</v>
      </c>
      <c r="DB394" s="1">
        <f>DB241</f>
        <v>0.0420796460176991</v>
      </c>
    </row>
    <row r="395" s="1" customFormat="1" spans="2:106">
      <c r="B395" s="1" t="s">
        <v>76</v>
      </c>
      <c r="D395" s="1">
        <f t="shared" ref="D395:H395" si="1298">D252</f>
        <v>0.00804609756097561</v>
      </c>
      <c r="F395" s="1">
        <f t="shared" si="1298"/>
        <v>0.0049947619047619</v>
      </c>
      <c r="H395" s="1">
        <f t="shared" si="1298"/>
        <v>0.0174898785425101</v>
      </c>
      <c r="J395" s="1">
        <f t="shared" ref="J395:N395" si="1299">J252</f>
        <v>0.014140127388535</v>
      </c>
      <c r="L395" s="1">
        <f t="shared" si="1299"/>
        <v>0.0283124904214559</v>
      </c>
      <c r="N395" s="1">
        <f t="shared" si="1299"/>
        <v>0.0244248101265823</v>
      </c>
      <c r="R395" s="1">
        <f>R252</f>
        <v>0.0382173913043478</v>
      </c>
      <c r="V395" s="1">
        <f>V252</f>
        <v>0.0322826086956522</v>
      </c>
      <c r="Z395" s="1">
        <f>Z252</f>
        <v>0.0458414879649891</v>
      </c>
      <c r="AD395" s="1">
        <f t="shared" ref="AD395:AI395" si="1300">AD252</f>
        <v>0.0390478212290503</v>
      </c>
      <c r="AG395" s="1">
        <f t="shared" si="1300"/>
        <v>0.00785452380952381</v>
      </c>
      <c r="AI395" s="1">
        <f t="shared" si="1300"/>
        <v>0.00482252873563218</v>
      </c>
      <c r="AK395" s="1">
        <f t="shared" ref="AK395:AO395" si="1301">AK252</f>
        <v>0.017348547008547</v>
      </c>
      <c r="AM395" s="1">
        <f t="shared" si="1301"/>
        <v>0.0141080373831776</v>
      </c>
      <c r="AO395" s="1">
        <f t="shared" si="1301"/>
        <v>0.0281676785714286</v>
      </c>
      <c r="AQ395" s="1">
        <f t="shared" ref="AQ395:AU395" si="1302">AQ252</f>
        <v>0.0242804761904762</v>
      </c>
      <c r="AS395" s="1">
        <f t="shared" si="1302"/>
        <v>0.0381385281385281</v>
      </c>
      <c r="AU395" s="1">
        <f t="shared" si="1302"/>
        <v>0.0322222222222222</v>
      </c>
      <c r="AW395" s="1">
        <f>AW252</f>
        <v>0.045726872246696</v>
      </c>
      <c r="AZ395" s="1">
        <f>AZ252</f>
        <v>0.0389017341040462</v>
      </c>
      <c r="BF395" s="1">
        <f t="shared" ref="BF395:BJ395" si="1303">BF252</f>
        <v>0.00740698795180723</v>
      </c>
      <c r="BH395" s="1">
        <f t="shared" si="1303"/>
        <v>0.00450682926829268</v>
      </c>
      <c r="BJ395" s="1">
        <f t="shared" si="1303"/>
        <v>0.0179220779220779</v>
      </c>
      <c r="BL395" s="1">
        <f t="shared" ref="BL395:BP395" si="1304">BL252</f>
        <v>0.0138095238095238</v>
      </c>
      <c r="BN395" s="1">
        <f t="shared" si="1304"/>
        <v>0.0299122746781116</v>
      </c>
      <c r="BP395" s="1">
        <f t="shared" si="1304"/>
        <v>0.0250490322580645</v>
      </c>
      <c r="BT395" s="1">
        <f>BT252</f>
        <v>0.0409716599190283</v>
      </c>
      <c r="BX395" s="1">
        <f>BX252</f>
        <v>0.0340909090909091</v>
      </c>
      <c r="CB395" s="1">
        <f>CB252</f>
        <v>0.0492235918367347</v>
      </c>
      <c r="CF395" s="1">
        <f t="shared" ref="CF395:CK395" si="1305">CF252</f>
        <v>0.0420713821138211</v>
      </c>
      <c r="CI395" s="1">
        <f t="shared" si="1305"/>
        <v>0.00731177142857143</v>
      </c>
      <c r="CK395" s="1">
        <f t="shared" si="1305"/>
        <v>0.00441348837209302</v>
      </c>
      <c r="CM395" s="1">
        <f t="shared" ref="CM395:CQ395" si="1306">CM252</f>
        <v>0.0178119069767442</v>
      </c>
      <c r="CO395" s="1">
        <f t="shared" si="1306"/>
        <v>0.0137250847457627</v>
      </c>
      <c r="CQ395" s="1">
        <f t="shared" si="1306"/>
        <v>0.029781645021645</v>
      </c>
      <c r="CS395" s="1">
        <f t="shared" ref="CS395:CW395" si="1307">CS252</f>
        <v>0.024884</v>
      </c>
      <c r="CU395" s="1">
        <f t="shared" si="1307"/>
        <v>0.0408438818565401</v>
      </c>
      <c r="CW395" s="1">
        <f t="shared" si="1307"/>
        <v>0.034</v>
      </c>
      <c r="CY395" s="1">
        <f>CY252</f>
        <v>0.0490966386554622</v>
      </c>
      <c r="DB395" s="1">
        <f>DB252</f>
        <v>0.041931330472103</v>
      </c>
    </row>
    <row r="396" s="1" customFormat="1" spans="2:106">
      <c r="B396" s="1" t="s">
        <v>76</v>
      </c>
      <c r="D396" s="1">
        <f t="shared" ref="D396:H396" si="1308">D263</f>
        <v>0.00785006134969325</v>
      </c>
      <c r="F396" s="1">
        <f t="shared" si="1308"/>
        <v>0.00507238095238095</v>
      </c>
      <c r="H396" s="1">
        <f t="shared" si="1308"/>
        <v>0.0174042553191489</v>
      </c>
      <c r="J396" s="1">
        <f t="shared" ref="J396:N396" si="1309">J263</f>
        <v>0.0142682926829268</v>
      </c>
      <c r="L396" s="1">
        <f t="shared" si="1309"/>
        <v>0.0281837974683544</v>
      </c>
      <c r="N396" s="1">
        <f t="shared" si="1309"/>
        <v>0.0243217910447761</v>
      </c>
      <c r="R396" s="1">
        <f>R263</f>
        <v>0.0384</v>
      </c>
      <c r="V396" s="1">
        <f>V263</f>
        <v>0.0321875</v>
      </c>
      <c r="Z396" s="1">
        <f>Z263</f>
        <v>0.0462928947368421</v>
      </c>
      <c r="AD396" s="1">
        <f t="shared" ref="AD396:AI396" si="1310">AD263</f>
        <v>0.0386260571428571</v>
      </c>
      <c r="AG396" s="1">
        <f t="shared" si="1310"/>
        <v>0.00764114942528736</v>
      </c>
      <c r="AI396" s="1">
        <f t="shared" si="1310"/>
        <v>0.0050562962962963</v>
      </c>
      <c r="AK396" s="1">
        <f t="shared" ref="AK396:AO396" si="1311">AK263</f>
        <v>0.0172746341463415</v>
      </c>
      <c r="AM396" s="1">
        <f t="shared" si="1311"/>
        <v>0.0141523595505618</v>
      </c>
      <c r="AO396" s="1">
        <f t="shared" si="1311"/>
        <v>0.0280406808510638</v>
      </c>
      <c r="AQ396" s="1">
        <f t="shared" ref="AQ396:AU396" si="1312">AQ263</f>
        <v>0.0241809302325581</v>
      </c>
      <c r="AS396" s="1">
        <f t="shared" si="1312"/>
        <v>0.0382868525896414</v>
      </c>
      <c r="AU396" s="1">
        <f t="shared" si="1312"/>
        <v>0.0320833333333333</v>
      </c>
      <c r="AW396" s="1">
        <f>AW263</f>
        <v>0.0461659192825112</v>
      </c>
      <c r="AZ396" s="1">
        <f>AZ263</f>
        <v>0.0385142857142857</v>
      </c>
      <c r="BF396" s="1">
        <f t="shared" ref="BF396:BJ396" si="1313">BF263</f>
        <v>0.00740917647058823</v>
      </c>
      <c r="BH396" s="1">
        <f t="shared" si="1313"/>
        <v>0.00443095652173913</v>
      </c>
      <c r="BJ396" s="1">
        <f t="shared" si="1313"/>
        <v>0.017921146953405</v>
      </c>
      <c r="BL396" s="1">
        <f t="shared" ref="BL396:BP396" si="1314">BL263</f>
        <v>0.0138095238095238</v>
      </c>
      <c r="BN396" s="1">
        <f t="shared" si="1314"/>
        <v>0.0298747325102881</v>
      </c>
      <c r="BP396" s="1">
        <f t="shared" si="1314"/>
        <v>0.0251441584158416</v>
      </c>
      <c r="BT396" s="1">
        <f>BT263</f>
        <v>0.0409016393442623</v>
      </c>
      <c r="BX396" s="1">
        <f>BX263</f>
        <v>0.0341059602649007</v>
      </c>
      <c r="CB396" s="1">
        <f>CB263</f>
        <v>0.0491657723577236</v>
      </c>
      <c r="CF396" s="1">
        <f t="shared" ref="CF396:CK396" si="1315">CF263</f>
        <v>0.0421792592592593</v>
      </c>
      <c r="CI396" s="1">
        <f t="shared" si="1315"/>
        <v>0.00729973684210526</v>
      </c>
      <c r="CK396" s="1">
        <f t="shared" si="1315"/>
        <v>0.00435207920792079</v>
      </c>
      <c r="CM396" s="1">
        <f t="shared" ref="CM396:CQ396" si="1316">CM263</f>
        <v>0.01781078125</v>
      </c>
      <c r="CO396" s="1">
        <f t="shared" si="1316"/>
        <v>0.0136684375</v>
      </c>
      <c r="CQ396" s="1">
        <f t="shared" si="1316"/>
        <v>0.029768623853211</v>
      </c>
      <c r="CS396" s="1">
        <f t="shared" ref="CS396:CW396" si="1317">CS263</f>
        <v>0.0249958490566038</v>
      </c>
      <c r="CU396" s="1">
        <f t="shared" si="1317"/>
        <v>0.0407692307692308</v>
      </c>
      <c r="CW396" s="1">
        <f t="shared" si="1317"/>
        <v>0.0339705882352941</v>
      </c>
      <c r="CY396" s="1">
        <f>CY263</f>
        <v>0.0490376569037657</v>
      </c>
      <c r="DB396" s="1">
        <f>DB263</f>
        <v>0.0420960698689956</v>
      </c>
    </row>
    <row r="397" s="1" customFormat="1" spans="2:106">
      <c r="B397" s="1" t="s">
        <v>77</v>
      </c>
      <c r="D397" s="1">
        <f t="shared" ref="D397:H397" si="1318">D274</f>
        <v>0.00822755980861244</v>
      </c>
      <c r="F397" s="1">
        <f t="shared" si="1318"/>
        <v>0.00529590361445783</v>
      </c>
      <c r="H397" s="1">
        <f t="shared" si="1318"/>
        <v>0.0174371859296482</v>
      </c>
      <c r="J397" s="1">
        <f t="shared" ref="J397:N397" si="1319">J274</f>
        <v>0.0143055555555556</v>
      </c>
      <c r="L397" s="1">
        <f t="shared" si="1319"/>
        <v>0.0293014754098361</v>
      </c>
      <c r="N397" s="1">
        <f t="shared" si="1319"/>
        <v>0.024855</v>
      </c>
      <c r="R397" s="1">
        <f>R274</f>
        <v>0.0395555555555556</v>
      </c>
      <c r="V397" s="1">
        <f>V274</f>
        <v>0.0326666666666667</v>
      </c>
      <c r="Z397" s="1">
        <f>Z274</f>
        <v>0.0470231072210066</v>
      </c>
      <c r="AD397" s="1">
        <f t="shared" ref="AD397:AI397" si="1320">AD274</f>
        <v>0.0393195480225989</v>
      </c>
      <c r="AG397" s="1">
        <f t="shared" si="1320"/>
        <v>0.00798773869346734</v>
      </c>
      <c r="AI397" s="1">
        <f t="shared" si="1320"/>
        <v>0.00523853658536585</v>
      </c>
      <c r="AK397" s="1">
        <f t="shared" ref="AK397:AO397" si="1321">AK274</f>
        <v>0.0173184688995215</v>
      </c>
      <c r="AM397" s="1">
        <f t="shared" si="1321"/>
        <v>0.0141809302325581</v>
      </c>
      <c r="AO397" s="1">
        <f t="shared" si="1321"/>
        <v>0.0291743820224719</v>
      </c>
      <c r="AQ397" s="1">
        <f t="shared" ref="AQ397:AU397" si="1322">AQ274</f>
        <v>0.0247623255813953</v>
      </c>
      <c r="AS397" s="1">
        <f t="shared" si="1322"/>
        <v>0.0394954128440367</v>
      </c>
      <c r="AU397" s="1">
        <f t="shared" si="1322"/>
        <v>0.0325581395348837</v>
      </c>
      <c r="AW397" s="1">
        <f>AW274</f>
        <v>0.0469010989010989</v>
      </c>
      <c r="AZ397" s="1">
        <f>AZ274</f>
        <v>0.0391573033707865</v>
      </c>
      <c r="BF397" s="1">
        <f t="shared" ref="BF397:BJ397" si="1323">BF274</f>
        <v>0.00759322404371585</v>
      </c>
      <c r="BH397" s="1">
        <f t="shared" si="1323"/>
        <v>0.00460179775280899</v>
      </c>
      <c r="BJ397" s="1">
        <f t="shared" si="1323"/>
        <v>0.0179674796747967</v>
      </c>
      <c r="BL397" s="1">
        <f t="shared" ref="BL397:BP397" si="1324">BL274</f>
        <v>0.0138853503184713</v>
      </c>
      <c r="BN397" s="1">
        <f t="shared" si="1324"/>
        <v>0.0301173015873016</v>
      </c>
      <c r="BP397" s="1">
        <f t="shared" si="1324"/>
        <v>0.0255047457627119</v>
      </c>
      <c r="BT397" s="1">
        <f>BT274</f>
        <v>0.0418502202643172</v>
      </c>
      <c r="BX397" s="1">
        <f>BX274</f>
        <v>0.0342105263157895</v>
      </c>
      <c r="CB397" s="1">
        <f>CB274</f>
        <v>0.0496644881889764</v>
      </c>
      <c r="CF397" s="1">
        <f t="shared" ref="CF397:CK397" si="1325">CF274</f>
        <v>0.0417103501945525</v>
      </c>
      <c r="CI397" s="1">
        <f t="shared" si="1325"/>
        <v>0.00747884892086331</v>
      </c>
      <c r="CK397" s="1">
        <f t="shared" si="1325"/>
        <v>0.00447770114942529</v>
      </c>
      <c r="CM397" s="1">
        <f t="shared" ref="CM397:CQ397" si="1326">CM274</f>
        <v>0.0178489473684211</v>
      </c>
      <c r="CO397" s="1">
        <f t="shared" si="1326"/>
        <v>0.0137465625</v>
      </c>
      <c r="CQ397" s="1">
        <f t="shared" si="1326"/>
        <v>0.0299981434599156</v>
      </c>
      <c r="CS397" s="1">
        <f t="shared" ref="CS397:CW397" si="1327">CS274</f>
        <v>0.0253874782608696</v>
      </c>
      <c r="CU397" s="1">
        <f t="shared" si="1327"/>
        <v>0.0417180616740088</v>
      </c>
      <c r="CW397" s="1">
        <f t="shared" si="1327"/>
        <v>0.034040404040404</v>
      </c>
      <c r="CY397" s="1">
        <f>CY274</f>
        <v>0.0495344129554656</v>
      </c>
      <c r="DB397" s="1">
        <f>DB274</f>
        <v>0.0415983606557377</v>
      </c>
    </row>
    <row r="398" s="1" customFormat="1" spans="2:106">
      <c r="B398" s="1" t="s">
        <v>77</v>
      </c>
      <c r="D398" s="1">
        <f t="shared" ref="D398:H398" si="1328">D285</f>
        <v>0.00831213483146067</v>
      </c>
      <c r="F398" s="1">
        <f t="shared" si="1328"/>
        <v>0.00530978723404255</v>
      </c>
      <c r="H398" s="1">
        <f t="shared" si="1328"/>
        <v>0.017511961722488</v>
      </c>
      <c r="J398" s="1">
        <f t="shared" ref="J398:N398" si="1329">J285</f>
        <v>0.0143243243243243</v>
      </c>
      <c r="L398" s="1">
        <f t="shared" si="1329"/>
        <v>0.0290194042553191</v>
      </c>
      <c r="N398" s="1">
        <f t="shared" si="1329"/>
        <v>0.0249918518518519</v>
      </c>
      <c r="R398" s="1">
        <f>R285</f>
        <v>0.0391627906976744</v>
      </c>
      <c r="V398" s="1">
        <f>V285</f>
        <v>0.0328947368421053</v>
      </c>
      <c r="Z398" s="1">
        <f>Z285</f>
        <v>0.0471387139689579</v>
      </c>
      <c r="AD398" s="1">
        <f t="shared" ref="AD398:AI398" si="1330">AD285</f>
        <v>0.0388084324324324</v>
      </c>
      <c r="AG398" s="1">
        <f t="shared" si="1330"/>
        <v>0.0081843956043956</v>
      </c>
      <c r="AI398" s="1">
        <f t="shared" si="1330"/>
        <v>0.00518430379746835</v>
      </c>
      <c r="AK398" s="1">
        <f t="shared" ref="AK398:AO398" si="1331">AK285</f>
        <v>0.0174035849056604</v>
      </c>
      <c r="AM398" s="1">
        <f t="shared" si="1331"/>
        <v>0.0142647191011236</v>
      </c>
      <c r="AO398" s="1">
        <f t="shared" si="1331"/>
        <v>0.0288822317596567</v>
      </c>
      <c r="AQ398" s="1">
        <f t="shared" ref="AQ398:AU398" si="1332">AQ285</f>
        <v>0.0248626315789474</v>
      </c>
      <c r="AS398" s="1">
        <f t="shared" si="1332"/>
        <v>0.0390338164251208</v>
      </c>
      <c r="AU398" s="1">
        <f t="shared" si="1332"/>
        <v>0.0328395061728395</v>
      </c>
      <c r="AW398" s="1">
        <f>AW285</f>
        <v>0.0470288248337029</v>
      </c>
      <c r="AZ398" s="1">
        <f>AZ285</f>
        <v>0.0387005649717514</v>
      </c>
      <c r="BF398" s="1">
        <f t="shared" ref="BF398:BJ398" si="1333">BF285</f>
        <v>0.00758748717948718</v>
      </c>
      <c r="BH398" s="1">
        <f t="shared" si="1333"/>
        <v>0.00455066666666667</v>
      </c>
      <c r="BJ398" s="1">
        <f t="shared" si="1333"/>
        <v>0.017970297029703</v>
      </c>
      <c r="BL398" s="1">
        <f t="shared" ref="BL398:BP398" si="1334">BL285</f>
        <v>0.0138888888888889</v>
      </c>
      <c r="BN398" s="1">
        <f t="shared" si="1334"/>
        <v>0.030120162601626</v>
      </c>
      <c r="BP398" s="1">
        <f t="shared" si="1334"/>
        <v>0.025459381443299</v>
      </c>
      <c r="BT398" s="1">
        <f>BT285</f>
        <v>0.0418461538461538</v>
      </c>
      <c r="BX398" s="1">
        <f>BX285</f>
        <v>0.0342857142857143</v>
      </c>
      <c r="CB398" s="1">
        <f>CB285</f>
        <v>0.0496062082514735</v>
      </c>
      <c r="CF398" s="1">
        <f t="shared" ref="CF398:CK398" si="1335">CF285</f>
        <v>0.041816442687747</v>
      </c>
      <c r="CI398" s="1">
        <f t="shared" si="1335"/>
        <v>0.0074627397260274</v>
      </c>
      <c r="CK398" s="1">
        <f t="shared" si="1335"/>
        <v>0.00445173913043478</v>
      </c>
      <c r="CM398" s="1">
        <f t="shared" ref="CM398:CQ398" si="1336">CM285</f>
        <v>0.0178344230769231</v>
      </c>
      <c r="CO398" s="1">
        <f t="shared" si="1336"/>
        <v>0.0137569230769231</v>
      </c>
      <c r="CQ398" s="1">
        <f t="shared" si="1336"/>
        <v>0.0299981967213115</v>
      </c>
      <c r="CS398" s="1">
        <f t="shared" ref="CS398:CW398" si="1337">CS285</f>
        <v>0.0253878431372549</v>
      </c>
      <c r="CU398" s="1">
        <f t="shared" si="1337"/>
        <v>0.04172</v>
      </c>
      <c r="CW398" s="1">
        <f t="shared" si="1337"/>
        <v>0.0342105263157895</v>
      </c>
      <c r="CY398" s="1">
        <f>CY285</f>
        <v>0.0494747474747475</v>
      </c>
      <c r="DB398" s="1">
        <f>DB285</f>
        <v>0.041673640167364</v>
      </c>
    </row>
    <row r="399" s="1" customFormat="1" spans="2:106">
      <c r="B399" s="1" t="s">
        <v>77</v>
      </c>
      <c r="D399" s="1">
        <f t="shared" ref="D399:H399" si="1338">D296</f>
        <v>0.00838236024844721</v>
      </c>
      <c r="F399" s="1">
        <f t="shared" si="1338"/>
        <v>0.0053695</v>
      </c>
      <c r="H399" s="1">
        <f t="shared" si="1338"/>
        <v>0.0174742268041237</v>
      </c>
      <c r="J399" s="1">
        <f t="shared" ref="J399:N399" si="1339">J296</f>
        <v>0.0144285714285714</v>
      </c>
      <c r="L399" s="1">
        <f t="shared" si="1339"/>
        <v>0.0291214432989691</v>
      </c>
      <c r="N399" s="1">
        <f t="shared" si="1339"/>
        <v>0.0248933333333333</v>
      </c>
      <c r="R399" s="1">
        <f>R296</f>
        <v>0.0391219512195122</v>
      </c>
      <c r="V399" s="1">
        <f>V296</f>
        <v>0.0328205128205128</v>
      </c>
      <c r="Z399" s="1">
        <f>Z296</f>
        <v>0.0470769696969697</v>
      </c>
      <c r="AD399" s="1">
        <f t="shared" ref="AD399:AI399" si="1340">AD296</f>
        <v>0.0388611363636364</v>
      </c>
      <c r="AG399" s="1">
        <f t="shared" si="1340"/>
        <v>0.00821383783783784</v>
      </c>
      <c r="AI399" s="1">
        <f t="shared" si="1340"/>
        <v>0.00521101449275362</v>
      </c>
      <c r="AK399" s="1">
        <f t="shared" ref="AK399:AO399" si="1341">AK296</f>
        <v>0.0173411188811189</v>
      </c>
      <c r="AM399" s="1">
        <f t="shared" si="1341"/>
        <v>0.0143253608247423</v>
      </c>
      <c r="AO399" s="1">
        <f t="shared" si="1341"/>
        <v>0.0290605357142857</v>
      </c>
      <c r="AQ399" s="1">
        <f t="shared" ref="AQ399:AU399" si="1342">AQ296</f>
        <v>0.0248045569620253</v>
      </c>
      <c r="AS399" s="1">
        <f t="shared" si="1342"/>
        <v>0.0389873417721519</v>
      </c>
      <c r="AU399" s="1">
        <f t="shared" si="1342"/>
        <v>0.0326506024096386</v>
      </c>
      <c r="AW399" s="1">
        <f>AW296</f>
        <v>0.0469584245076586</v>
      </c>
      <c r="AZ399" s="1">
        <f>AZ296</f>
        <v>0.038735632183908</v>
      </c>
      <c r="BF399" s="1">
        <f t="shared" ref="BF399:BJ399" si="1343">BF296</f>
        <v>0.00763494505494506</v>
      </c>
      <c r="BH399" s="1">
        <f t="shared" si="1343"/>
        <v>0.00461849056603774</v>
      </c>
      <c r="BJ399" s="1">
        <f t="shared" si="1343"/>
        <v>0.0179847908745247</v>
      </c>
      <c r="BL399" s="1">
        <f t="shared" ref="BL399:BP399" si="1344">BL296</f>
        <v>0.0138953488372093</v>
      </c>
      <c r="BN399" s="1">
        <f t="shared" si="1344"/>
        <v>0.0301814678899083</v>
      </c>
      <c r="BP399" s="1">
        <f t="shared" si="1344"/>
        <v>0.0255345945945946</v>
      </c>
      <c r="BT399" s="1">
        <f>BT296</f>
        <v>0.0418803418803419</v>
      </c>
      <c r="BX399" s="1">
        <f>BX296</f>
        <v>0.0343478260869565</v>
      </c>
      <c r="CB399" s="1">
        <f>CB296</f>
        <v>0.0497867953667954</v>
      </c>
      <c r="CF399" s="1">
        <f t="shared" ref="CF399:CK399" si="1345">CF296</f>
        <v>0.0419087804878049</v>
      </c>
      <c r="CI399" s="1">
        <f t="shared" si="1345"/>
        <v>0.00751218934911243</v>
      </c>
      <c r="CK399" s="1">
        <f t="shared" si="1345"/>
        <v>0.00446174757281553</v>
      </c>
      <c r="CM399" s="1">
        <f t="shared" ref="CM399:CQ399" si="1346">CM296</f>
        <v>0.0179059183673469</v>
      </c>
      <c r="CO399" s="1">
        <f t="shared" si="1346"/>
        <v>0.0138026865671642</v>
      </c>
      <c r="CQ399" s="1">
        <f t="shared" si="1346"/>
        <v>0.0300457416267943</v>
      </c>
      <c r="CS399" s="1">
        <f t="shared" ref="CS399:CW399" si="1347">CS296</f>
        <v>0.0253883146067416</v>
      </c>
      <c r="CU399" s="1">
        <f t="shared" si="1347"/>
        <v>0.0417372881355932</v>
      </c>
      <c r="CW399" s="1">
        <f t="shared" si="1347"/>
        <v>0.0341818181818182</v>
      </c>
      <c r="CY399" s="1">
        <f>CY296</f>
        <v>0.0496640316205534</v>
      </c>
      <c r="DB399" s="1">
        <f>DB296</f>
        <v>0.0417748917748918</v>
      </c>
    </row>
    <row r="404" s="1" customFormat="1" spans="2:106">
      <c r="B404" s="1" t="s">
        <v>78</v>
      </c>
      <c r="D404" s="1">
        <f t="shared" ref="D404:D436" si="1348">(D367*1000-0)/5</f>
        <v>1.62793442622951</v>
      </c>
      <c r="F404" s="1">
        <f t="shared" ref="F404:F436" si="1349">(F367*1000-0)/5</f>
        <v>1.01677192982456</v>
      </c>
      <c r="H404" s="1">
        <f t="shared" ref="H404:H436" si="1350">(H367*1000-D367*1000)/5</f>
        <v>1.80704315224583</v>
      </c>
      <c r="J404" s="1">
        <f t="shared" ref="J404:J436" si="1351">(J367*1000-F367*1000)/5</f>
        <v>1.77914643752238</v>
      </c>
      <c r="L404" s="1">
        <f t="shared" ref="L404:L436" si="1352">(L367*1000-H367*1000)/5</f>
        <v>2.3271373640534</v>
      </c>
      <c r="N404" s="1">
        <f t="shared" ref="N404:N436" si="1353">(N367*1000-J367*1000)/5</f>
        <v>2.18400470957614</v>
      </c>
      <c r="R404" s="1">
        <f t="shared" ref="R404:R436" si="1354">(R367*1000-L367*1000)/5</f>
        <v>1.94101005747126</v>
      </c>
      <c r="V404" s="1">
        <f>(V367*1000-N367*1000)/5</f>
        <v>1.50928555617045</v>
      </c>
      <c r="Z404" s="1">
        <f t="shared" ref="Z404:Z436" si="1355">(Z367*1000-R367*1000)/5</f>
        <v>1.66425077002053</v>
      </c>
      <c r="AD404" s="1">
        <f t="shared" ref="AD404:AD436" si="1356">(AD367*1000-V367*1000)/5</f>
        <v>1.36819421050837</v>
      </c>
      <c r="AG404" s="1">
        <f t="shared" ref="AG404:AG436" si="1357">(AG367*1000-0)/5</f>
        <v>1.58527810650888</v>
      </c>
      <c r="AI404" s="1">
        <f t="shared" ref="AI404:AI436" si="1358">(AI367*1000-0)/5</f>
        <v>0.999169811320754</v>
      </c>
      <c r="AK404" s="1">
        <f>(AK367*1000-AG367*1000)/5</f>
        <v>1.82071276107103</v>
      </c>
      <c r="AM404" s="1">
        <f>(AM367*1000-AI367*1000)/5</f>
        <v>1.77066505106457</v>
      </c>
      <c r="AO404" s="1">
        <f t="shared" ref="AO404:AS404" si="1359">(AO367*1000-AK367*1000)/5</f>
        <v>2.33511939857979</v>
      </c>
      <c r="AQ404" s="1">
        <f t="shared" si="1359"/>
        <v>2.1954685084012</v>
      </c>
      <c r="AS404" s="1">
        <f t="shared" ref="AS404:AW404" si="1360">(AS367*1000-AO367*1000)/5</f>
        <v>1.93685583553522</v>
      </c>
      <c r="AU404" s="1">
        <f t="shared" si="1360"/>
        <v>1.5052848645076</v>
      </c>
      <c r="AW404" s="1">
        <f>(AW367*1000-AS367*1000)/5</f>
        <v>1.66519179304193</v>
      </c>
      <c r="AZ404" s="1">
        <f t="shared" ref="AZ404:AZ436" si="1361">(AZ367*1000-AU367*1000)/5</f>
        <v>1.35941176470588</v>
      </c>
      <c r="BF404" s="1">
        <f t="shared" ref="BF404:BF436" si="1362">(BF367*1000-0)/5</f>
        <v>1.47884931506849</v>
      </c>
      <c r="BH404" s="1">
        <f t="shared" ref="BH404:BH436" si="1363">(BH367*1000-0)/5</f>
        <v>0.876421052631579</v>
      </c>
      <c r="BJ404" s="1">
        <f t="shared" ref="BJ404:BN404" si="1364">(BJ367*1000-BF367*1000)/5</f>
        <v>2.10845227223309</v>
      </c>
      <c r="BL404" s="1">
        <f t="shared" si="1364"/>
        <v>1.89585617509119</v>
      </c>
      <c r="BN404" s="1">
        <f t="shared" si="1364"/>
        <v>2.46747006624172</v>
      </c>
      <c r="BP404" s="1">
        <f t="shared" ref="BP404:BP436" si="1365">(BP367*1000-BL367*1000)/5</f>
        <v>2.31790459045905</v>
      </c>
      <c r="BT404" s="1">
        <f t="shared" ref="BT404:BT436" si="1366">(BT367*1000-BN367*1000)/5</f>
        <v>2.31423203649359</v>
      </c>
      <c r="BX404" s="1">
        <f t="shared" ref="BX404:BX436" si="1367">(BX367*1000-BP367*1000)/5</f>
        <v>1.83180399742102</v>
      </c>
      <c r="CB404" s="1">
        <f t="shared" ref="CB404:CB436" si="1368">(CB367*1000-BT367*1000)/5</f>
        <v>1.66557546054225</v>
      </c>
      <c r="CF404" s="1">
        <f t="shared" ref="CF404:CF436" si="1369">(CF367*1000-BX367*1000)/5</f>
        <v>1.63235793439716</v>
      </c>
      <c r="CI404" s="1">
        <f t="shared" ref="CI404:CI436" si="1370">(CI367*1000-0)/5</f>
        <v>1.45145205479452</v>
      </c>
      <c r="CK404" s="1">
        <f t="shared" ref="CK404:CK436" si="1371">(CK367*1000-0)/5</f>
        <v>0.846023529411764</v>
      </c>
      <c r="CM404" s="1">
        <f t="shared" ref="CM404:CQ404" si="1372">(CM367*1000-CI367*1000)/5</f>
        <v>2.1162297633873</v>
      </c>
      <c r="CO404" s="1">
        <f t="shared" si="1372"/>
        <v>1.89599551820728</v>
      </c>
      <c r="CQ404" s="1">
        <f t="shared" si="1372"/>
        <v>2.43196897546898</v>
      </c>
      <c r="CS404" s="1">
        <f t="shared" ref="CS404:CW404" si="1373">(CS367*1000-CO367*1000)/5</f>
        <v>2.31482710622711</v>
      </c>
      <c r="CU404" s="1">
        <f t="shared" si="1373"/>
        <v>2.3451767925561</v>
      </c>
      <c r="CW404" s="1">
        <f t="shared" si="1373"/>
        <v>1.84021266968326</v>
      </c>
      <c r="CY404" s="1">
        <f t="shared" ref="CY404:CY436" si="1374">(CY367*1000-CU367*1000)/5</f>
        <v>1.66698343741515</v>
      </c>
      <c r="DB404" s="1">
        <f>(DB367*1000-CW367*1000)/5</f>
        <v>1.629690147664</v>
      </c>
    </row>
    <row r="405" s="1" customFormat="1" spans="2:106">
      <c r="B405" s="1" t="s">
        <v>78</v>
      </c>
      <c r="D405" s="1">
        <f t="shared" si="1348"/>
        <v>1.5836814159292</v>
      </c>
      <c r="F405" s="1">
        <f t="shared" si="1349"/>
        <v>1.00685714285714</v>
      </c>
      <c r="H405" s="1">
        <f t="shared" si="1350"/>
        <v>1.87368292515607</v>
      </c>
      <c r="J405" s="1">
        <f t="shared" si="1351"/>
        <v>1.68605624296963</v>
      </c>
      <c r="L405" s="1">
        <f t="shared" si="1352"/>
        <v>2.31268010335917</v>
      </c>
      <c r="N405" s="1">
        <f t="shared" si="1353"/>
        <v>2.28877082469954</v>
      </c>
      <c r="R405" s="1">
        <f t="shared" si="1354"/>
        <v>1.99855059687787</v>
      </c>
      <c r="V405" s="1">
        <f t="shared" ref="V404:V436" si="1375">(V368*1000-N368*1000)/5</f>
        <v>1.53754655870445</v>
      </c>
      <c r="Z405" s="1">
        <f t="shared" si="1355"/>
        <v>1.72388294609907</v>
      </c>
      <c r="AD405" s="1">
        <f t="shared" si="1356"/>
        <v>1.55838874296435</v>
      </c>
      <c r="AG405" s="1">
        <f t="shared" si="1357"/>
        <v>1.5450101010101</v>
      </c>
      <c r="AI405" s="1">
        <f t="shared" si="1358"/>
        <v>0.991296</v>
      </c>
      <c r="AK405" s="1">
        <f t="shared" ref="AK405:AO405" si="1376">(AK368*1000-AG368*1000)/5</f>
        <v>1.8867265245043</v>
      </c>
      <c r="AM405" s="1">
        <f t="shared" si="1376"/>
        <v>1.68432989928058</v>
      </c>
      <c r="AO405" s="1">
        <f t="shared" si="1376"/>
        <v>2.31058690389736</v>
      </c>
      <c r="AQ405" s="1">
        <f t="shared" ref="AQ404:AQ436" si="1377">(AQ368*1000-AM368*1000)/5</f>
        <v>2.28580806298357</v>
      </c>
      <c r="AS405" s="1">
        <f t="shared" ref="AS405:AS436" si="1378">(AS368*1000-AO368*1000)/5</f>
        <v>2.00196870803116</v>
      </c>
      <c r="AU405" s="1">
        <f t="shared" ref="AU404:AU436" si="1379">(AU368*1000-AQ368*1000)/5</f>
        <v>1.54431316417263</v>
      </c>
      <c r="AW405" s="1">
        <f t="shared" ref="AW405:AW436" si="1380">(AW368*1000-AS368*1000)/5</f>
        <v>1.72543636380969</v>
      </c>
      <c r="AZ405" s="1">
        <f t="shared" si="1361"/>
        <v>1.54606634506581</v>
      </c>
      <c r="BF405" s="1">
        <f t="shared" si="1362"/>
        <v>1.4704</v>
      </c>
      <c r="BH405" s="1">
        <f t="shared" si="1363"/>
        <v>0.861882352941176</v>
      </c>
      <c r="BJ405" s="1">
        <f t="shared" ref="BJ405:BN405" si="1381">(BJ368*1000-BF368*1000)/5</f>
        <v>2.10277073170732</v>
      </c>
      <c r="BL405" s="1">
        <f t="shared" si="1381"/>
        <v>1.89898721227622</v>
      </c>
      <c r="BN405" s="1">
        <f t="shared" si="1381"/>
        <v>2.46031575477917</v>
      </c>
      <c r="BP405" s="1">
        <f t="shared" si="1365"/>
        <v>2.31548940914158</v>
      </c>
      <c r="BT405" s="1">
        <f t="shared" si="1366"/>
        <v>2.36491988801551</v>
      </c>
      <c r="BX405" s="1">
        <f t="shared" si="1367"/>
        <v>1.85419658119658</v>
      </c>
      <c r="CB405" s="1">
        <f t="shared" si="1368"/>
        <v>1.67535238036182</v>
      </c>
      <c r="CF405" s="1">
        <f t="shared" si="1369"/>
        <v>1.65049870801033</v>
      </c>
      <c r="CI405" s="1">
        <f t="shared" si="1370"/>
        <v>1.44598742138365</v>
      </c>
      <c r="CK405" s="1">
        <f t="shared" si="1371"/>
        <v>0.826574712643678</v>
      </c>
      <c r="CM405" s="1">
        <f t="shared" ref="CM405:CQ405" si="1382">(CM368*1000-CI368*1000)/5</f>
        <v>2.10297961158339</v>
      </c>
      <c r="CO405" s="1">
        <f t="shared" si="1382"/>
        <v>1.90288560481664</v>
      </c>
      <c r="CQ405" s="1">
        <f t="shared" si="1382"/>
        <v>2.42523635686348</v>
      </c>
      <c r="CS405" s="1">
        <f t="shared" ref="CS405:CW405" si="1383">(CS368*1000-CO368*1000)/5</f>
        <v>2.3267348044909</v>
      </c>
      <c r="CU405" s="1">
        <f t="shared" si="1383"/>
        <v>2.3975438220654</v>
      </c>
      <c r="CW405" s="1">
        <f t="shared" si="1383"/>
        <v>1.84856678281068</v>
      </c>
      <c r="CY405" s="1">
        <f t="shared" si="1374"/>
        <v>1.67625278810409</v>
      </c>
      <c r="DB405" s="1">
        <f t="shared" ref="DB404:DB436" si="1384">(DB368*1000-CW368*1000)/5</f>
        <v>1.65034013605442</v>
      </c>
    </row>
    <row r="406" s="1" customFormat="1" spans="2:106">
      <c r="B406" s="1" t="s">
        <v>78</v>
      </c>
      <c r="D406" s="1">
        <f t="shared" si="1348"/>
        <v>1.59050909090909</v>
      </c>
      <c r="F406" s="1">
        <f t="shared" si="1349"/>
        <v>0.990700854700854</v>
      </c>
      <c r="H406" s="1">
        <f t="shared" si="1350"/>
        <v>1.86013468591494</v>
      </c>
      <c r="J406" s="1">
        <f t="shared" si="1351"/>
        <v>1.69398382998383</v>
      </c>
      <c r="L406" s="1">
        <f t="shared" si="1352"/>
        <v>2.30139582713636</v>
      </c>
      <c r="N406" s="1">
        <f t="shared" si="1353"/>
        <v>2.28548674388674</v>
      </c>
      <c r="R406" s="1">
        <f t="shared" si="1354"/>
        <v>1.92863266494717</v>
      </c>
      <c r="V406" s="1">
        <f t="shared" si="1375"/>
        <v>1.5474756302521</v>
      </c>
      <c r="Z406" s="1">
        <f t="shared" si="1355"/>
        <v>1.78387544893476</v>
      </c>
      <c r="AD406" s="1">
        <f t="shared" si="1356"/>
        <v>1.59029382787598</v>
      </c>
      <c r="AG406" s="1">
        <f t="shared" si="1357"/>
        <v>1.53801025641026</v>
      </c>
      <c r="AI406" s="1">
        <f t="shared" si="1358"/>
        <v>0.964758620689655</v>
      </c>
      <c r="AK406" s="1">
        <f t="shared" ref="AK406:AO406" si="1385">(AK369*1000-AG369*1000)/5</f>
        <v>1.88901049047771</v>
      </c>
      <c r="AM406" s="1">
        <f t="shared" si="1385"/>
        <v>1.70101915708812</v>
      </c>
      <c r="AO406" s="1">
        <f t="shared" si="1385"/>
        <v>2.29897925311203</v>
      </c>
      <c r="AQ406" s="1">
        <f t="shared" si="1377"/>
        <v>2.29952559300874</v>
      </c>
      <c r="AS406" s="1">
        <f t="shared" si="1378"/>
        <v>1.93025</v>
      </c>
      <c r="AU406" s="1">
        <f t="shared" si="1379"/>
        <v>1.55969662921348</v>
      </c>
      <c r="AW406" s="1">
        <f t="shared" si="1380"/>
        <v>1.78190513626835</v>
      </c>
      <c r="AZ406" s="1">
        <f t="shared" si="1361"/>
        <v>1.55876963350785</v>
      </c>
      <c r="BF406" s="1">
        <f t="shared" si="1362"/>
        <v>1.45407486631016</v>
      </c>
      <c r="BH406" s="1">
        <f t="shared" si="1363"/>
        <v>0.890016806722689</v>
      </c>
      <c r="BJ406" s="1">
        <f t="shared" ref="BJ406:BN406" si="1386">(BJ369*1000-BF369*1000)/5</f>
        <v>2.13471018041881</v>
      </c>
      <c r="BL406" s="1">
        <f t="shared" si="1386"/>
        <v>1.87421083555373</v>
      </c>
      <c r="BN406" s="1">
        <f t="shared" si="1386"/>
        <v>2.5096182454521</v>
      </c>
      <c r="BP406" s="1">
        <f t="shared" si="1365"/>
        <v>2.30942525028556</v>
      </c>
      <c r="BT406" s="1">
        <f t="shared" si="1366"/>
        <v>2.33505678386456</v>
      </c>
      <c r="BX406" s="1">
        <f t="shared" si="1367"/>
        <v>1.82108394954328</v>
      </c>
      <c r="CB406" s="1">
        <f t="shared" si="1368"/>
        <v>1.65500235170004</v>
      </c>
      <c r="CF406" s="1">
        <f t="shared" si="1369"/>
        <v>1.62927813916814</v>
      </c>
      <c r="CI406" s="1">
        <f t="shared" si="1370"/>
        <v>1.43995238095238</v>
      </c>
      <c r="CK406" s="1">
        <f t="shared" si="1371"/>
        <v>0.869555555555556</v>
      </c>
      <c r="CM406" s="1">
        <f t="shared" ref="CM406:CQ406" si="1387">(CM369*1000-CI369*1000)/5</f>
        <v>2.12900455684666</v>
      </c>
      <c r="CO406" s="1">
        <f t="shared" si="1387"/>
        <v>1.87546139359699</v>
      </c>
      <c r="CQ406" s="1">
        <f t="shared" si="1387"/>
        <v>2.54686048958685</v>
      </c>
      <c r="CS406" s="1">
        <f t="shared" ref="CS406:CW406" si="1388">(CS369*1000-CO369*1000)/5</f>
        <v>2.30508474576271</v>
      </c>
      <c r="CU406" s="1">
        <f t="shared" si="1388"/>
        <v>2.29524976629</v>
      </c>
      <c r="CW406" s="1">
        <f t="shared" si="1388"/>
        <v>1.83063225003887</v>
      </c>
      <c r="CY406" s="1">
        <f t="shared" si="1374"/>
        <v>1.65229914295777</v>
      </c>
      <c r="DB406" s="1">
        <f t="shared" si="1384"/>
        <v>1.61926605504587</v>
      </c>
    </row>
    <row r="407" s="1" customFormat="1" spans="2:106">
      <c r="B407" s="1" t="s">
        <v>79</v>
      </c>
      <c r="D407" s="1">
        <f t="shared" si="1348"/>
        <v>1.59432599118943</v>
      </c>
      <c r="F407" s="1">
        <f t="shared" si="1349"/>
        <v>1.0098064516129</v>
      </c>
      <c r="H407" s="1">
        <f t="shared" si="1350"/>
        <v>1.80718916032572</v>
      </c>
      <c r="J407" s="1">
        <f t="shared" si="1351"/>
        <v>1.7558185483871</v>
      </c>
      <c r="L407" s="1">
        <f t="shared" si="1352"/>
        <v>2.39545401148044</v>
      </c>
      <c r="N407" s="1">
        <f t="shared" si="1353"/>
        <v>2.21384669811321</v>
      </c>
      <c r="R407" s="1">
        <f t="shared" si="1354"/>
        <v>1.84588797986155</v>
      </c>
      <c r="V407" s="1">
        <f t="shared" si="1375"/>
        <v>1.47290925426774</v>
      </c>
      <c r="Z407" s="1">
        <f t="shared" si="1355"/>
        <v>1.81563872491145</v>
      </c>
      <c r="AD407" s="1">
        <f t="shared" si="1356"/>
        <v>1.6481847041847</v>
      </c>
      <c r="AG407" s="1">
        <f t="shared" si="1357"/>
        <v>1.54460663507109</v>
      </c>
      <c r="AI407" s="1">
        <f t="shared" si="1358"/>
        <v>0.980301886792453</v>
      </c>
      <c r="AK407" s="1">
        <f t="shared" ref="AK407:AO407" si="1389">(AK370*1000-AG370*1000)/5</f>
        <v>1.8357783021674</v>
      </c>
      <c r="AM407" s="1">
        <f t="shared" si="1389"/>
        <v>1.76878144654088</v>
      </c>
      <c r="AO407" s="1">
        <f t="shared" si="1389"/>
        <v>2.39114357987177</v>
      </c>
      <c r="AQ407" s="1">
        <f t="shared" si="1377"/>
        <v>2.20742730496454</v>
      </c>
      <c r="AS407" s="1">
        <f t="shared" si="1378"/>
        <v>1.84490983905412</v>
      </c>
      <c r="AU407" s="1">
        <f t="shared" si="1379"/>
        <v>1.47045565383696</v>
      </c>
      <c r="AW407" s="1">
        <f t="shared" si="1380"/>
        <v>1.8170380386854</v>
      </c>
      <c r="AZ407" s="1">
        <f t="shared" si="1361"/>
        <v>1.64519865631878</v>
      </c>
      <c r="BF407" s="1">
        <f t="shared" si="1362"/>
        <v>1.46111538461538</v>
      </c>
      <c r="BH407" s="1">
        <f t="shared" si="1363"/>
        <v>0.86241095890411</v>
      </c>
      <c r="BJ407" s="1">
        <f t="shared" ref="BJ407:BN407" si="1390">(BJ370*1000-BF370*1000)/5</f>
        <v>2.12538250567997</v>
      </c>
      <c r="BL407" s="1">
        <f t="shared" si="1390"/>
        <v>1.90074693583273</v>
      </c>
      <c r="BN407" s="1">
        <f t="shared" si="1390"/>
        <v>2.46272525020051</v>
      </c>
      <c r="BP407" s="1">
        <f t="shared" si="1365"/>
        <v>2.286995951417</v>
      </c>
      <c r="BT407" s="1">
        <f t="shared" si="1366"/>
        <v>2.36276187823072</v>
      </c>
      <c r="BX407" s="1">
        <f t="shared" si="1367"/>
        <v>1.84639787798409</v>
      </c>
      <c r="CB407" s="1">
        <f t="shared" si="1368"/>
        <v>1.6609226735811</v>
      </c>
      <c r="CF407" s="1">
        <f t="shared" si="1369"/>
        <v>1.64427964841109</v>
      </c>
      <c r="CI407" s="1">
        <f t="shared" si="1370"/>
        <v>1.43430434782609</v>
      </c>
      <c r="CK407" s="1">
        <f t="shared" si="1371"/>
        <v>0.844068965517242</v>
      </c>
      <c r="CM407" s="1">
        <f t="shared" ref="CM407:CQ407" si="1391">(CM370*1000-CI370*1000)/5</f>
        <v>2.12296488294314</v>
      </c>
      <c r="CO407" s="1">
        <f t="shared" si="1391"/>
        <v>1.89442378810595</v>
      </c>
      <c r="CQ407" s="1">
        <f t="shared" si="1391"/>
        <v>2.4673641025641</v>
      </c>
      <c r="CS407" s="1">
        <f t="shared" ref="CS407:CW407" si="1392">(CS370*1000-CO370*1000)/5</f>
        <v>2.29092138779095</v>
      </c>
      <c r="CU407" s="1">
        <f t="shared" si="1392"/>
        <v>2.36447172503243</v>
      </c>
      <c r="CW407" s="1">
        <f t="shared" si="1392"/>
        <v>1.85194179078925</v>
      </c>
      <c r="CY407" s="1">
        <f t="shared" si="1374"/>
        <v>1.65437320250381</v>
      </c>
      <c r="DB407" s="1">
        <f t="shared" si="1384"/>
        <v>1.63716258631513</v>
      </c>
    </row>
    <row r="408" s="1" customFormat="1" spans="2:106">
      <c r="B408" s="1" t="s">
        <v>79</v>
      </c>
      <c r="D408" s="1">
        <f t="shared" si="1348"/>
        <v>1.61969620253165</v>
      </c>
      <c r="F408" s="1">
        <f t="shared" si="1349"/>
        <v>1.03347126436782</v>
      </c>
      <c r="H408" s="1">
        <f t="shared" si="1350"/>
        <v>1.81826000184792</v>
      </c>
      <c r="J408" s="1">
        <f t="shared" si="1351"/>
        <v>1.65618390804598</v>
      </c>
      <c r="L408" s="1">
        <f t="shared" si="1352"/>
        <v>2.32149834107498</v>
      </c>
      <c r="N408" s="1">
        <f t="shared" si="1353"/>
        <v>2.2570515945035</v>
      </c>
      <c r="R408" s="1">
        <f t="shared" si="1354"/>
        <v>1.89054545454545</v>
      </c>
      <c r="V408" s="1">
        <f t="shared" si="1375"/>
        <v>1.54109811113149</v>
      </c>
      <c r="Z408" s="1">
        <f t="shared" si="1355"/>
        <v>1.79939495798319</v>
      </c>
      <c r="AD408" s="1">
        <f t="shared" si="1356"/>
        <v>1.6656181988743</v>
      </c>
      <c r="AG408" s="1">
        <f t="shared" si="1357"/>
        <v>1.56467080745342</v>
      </c>
      <c r="AI408" s="1">
        <f t="shared" si="1358"/>
        <v>0.999083333333333</v>
      </c>
      <c r="AK408" s="1">
        <f t="shared" ref="AK408:AO408" si="1393">(AK371*1000-AG371*1000)/5</f>
        <v>1.85230557049934</v>
      </c>
      <c r="AM408" s="1">
        <f t="shared" si="1393"/>
        <v>1.67314743589744</v>
      </c>
      <c r="AO408" s="1">
        <f t="shared" si="1393"/>
        <v>2.3165397510795</v>
      </c>
      <c r="AQ408" s="1">
        <f t="shared" si="1377"/>
        <v>2.26159531772575</v>
      </c>
      <c r="AS408" s="1">
        <f t="shared" si="1378"/>
        <v>1.88886149334536</v>
      </c>
      <c r="AU408" s="1">
        <f t="shared" si="1379"/>
        <v>1.54810162388685</v>
      </c>
      <c r="AW408" s="1">
        <f t="shared" si="1380"/>
        <v>1.80199212552154</v>
      </c>
      <c r="AZ408" s="1">
        <f t="shared" si="1361"/>
        <v>1.64505641614075</v>
      </c>
      <c r="BF408" s="1">
        <f t="shared" si="1362"/>
        <v>1.46617777777778</v>
      </c>
      <c r="BH408" s="1">
        <f t="shared" si="1363"/>
        <v>0.8739</v>
      </c>
      <c r="BJ408" s="1">
        <f t="shared" ref="BJ408:BN408" si="1394">(BJ371*1000-BF371*1000)/5</f>
        <v>2.11782222222222</v>
      </c>
      <c r="BL408" s="1">
        <f t="shared" si="1394"/>
        <v>1.89080588235294</v>
      </c>
      <c r="BN408" s="1">
        <f t="shared" si="1394"/>
        <v>2.53104615384615</v>
      </c>
      <c r="BP408" s="1">
        <f t="shared" si="1365"/>
        <v>2.29354248366013</v>
      </c>
      <c r="BT408" s="1">
        <f t="shared" si="1366"/>
        <v>2.3325062937063</v>
      </c>
      <c r="BX408" s="1">
        <f t="shared" si="1367"/>
        <v>1.81131685137823</v>
      </c>
      <c r="CB408" s="1">
        <f t="shared" si="1368"/>
        <v>1.65344366139697</v>
      </c>
      <c r="CF408" s="1">
        <f t="shared" si="1369"/>
        <v>1.63197785376974</v>
      </c>
      <c r="CI408" s="1">
        <f t="shared" si="1370"/>
        <v>1.44189090909091</v>
      </c>
      <c r="CK408" s="1">
        <f t="shared" si="1371"/>
        <v>0.844453608247422</v>
      </c>
      <c r="CM408" s="1">
        <f t="shared" ref="CM408:CQ408" si="1395">(CM371*1000-CI371*1000)/5</f>
        <v>2.11429777015437</v>
      </c>
      <c r="CO408" s="1">
        <f t="shared" si="1395"/>
        <v>1.9027984242729</v>
      </c>
      <c r="CQ408" s="1">
        <f t="shared" si="1395"/>
        <v>2.53336937318917</v>
      </c>
      <c r="CS408" s="1">
        <f t="shared" ref="CS408:CW408" si="1396">(CS371*1000-CO371*1000)/5</f>
        <v>2.28340059905862</v>
      </c>
      <c r="CU408" s="1">
        <f t="shared" si="1396"/>
        <v>2.33192955087133</v>
      </c>
      <c r="CW408" s="1">
        <f t="shared" si="1396"/>
        <v>1.81061720969089</v>
      </c>
      <c r="CY408" s="1">
        <f t="shared" si="1374"/>
        <v>1.65420960784959</v>
      </c>
      <c r="DB408" s="1">
        <f t="shared" si="1384"/>
        <v>1.63681780813255</v>
      </c>
    </row>
    <row r="409" s="1" customFormat="1" spans="2:106">
      <c r="B409" s="1" t="s">
        <v>79</v>
      </c>
      <c r="D409" s="1">
        <f t="shared" si="1348"/>
        <v>1.58749748743719</v>
      </c>
      <c r="F409" s="1">
        <f t="shared" si="1349"/>
        <v>0.998742857142857</v>
      </c>
      <c r="H409" s="1">
        <f t="shared" si="1350"/>
        <v>1.86270171575007</v>
      </c>
      <c r="J409" s="1">
        <f t="shared" si="1351"/>
        <v>1.62061198156682</v>
      </c>
      <c r="L409" s="1">
        <f t="shared" si="1352"/>
        <v>2.32613568053368</v>
      </c>
      <c r="N409" s="1">
        <f t="shared" si="1353"/>
        <v>2.36574105170128</v>
      </c>
      <c r="R409" s="1">
        <f t="shared" si="1354"/>
        <v>1.89566511627907</v>
      </c>
      <c r="V409" s="1">
        <f t="shared" si="1375"/>
        <v>1.48681422194859</v>
      </c>
      <c r="Z409" s="1">
        <f t="shared" si="1355"/>
        <v>1.913589958159</v>
      </c>
      <c r="AD409" s="1">
        <f t="shared" si="1356"/>
        <v>1.54717281446972</v>
      </c>
      <c r="AG409" s="1">
        <f t="shared" si="1357"/>
        <v>1.55285279187817</v>
      </c>
      <c r="AI409" s="1">
        <f t="shared" si="1358"/>
        <v>0.97869387755102</v>
      </c>
      <c r="AK409" s="1">
        <f t="shared" ref="AK409:AO409" si="1397">(AK372*1000-AG372*1000)/5</f>
        <v>1.8789777165964</v>
      </c>
      <c r="AM409" s="1">
        <f t="shared" si="1397"/>
        <v>1.60977123872805</v>
      </c>
      <c r="AO409" s="1">
        <f t="shared" si="1397"/>
        <v>2.32216949152542</v>
      </c>
      <c r="AQ409" s="1">
        <f t="shared" si="1377"/>
        <v>2.364</v>
      </c>
      <c r="AS409" s="1">
        <f t="shared" si="1378"/>
        <v>1.89557264957265</v>
      </c>
      <c r="AU409" s="1">
        <f t="shared" si="1379"/>
        <v>1.50405662285137</v>
      </c>
      <c r="AW409" s="1">
        <f t="shared" si="1380"/>
        <v>1.91017577810031</v>
      </c>
      <c r="AZ409" s="1">
        <f t="shared" si="1361"/>
        <v>1.54347826086956</v>
      </c>
      <c r="BF409" s="1">
        <f t="shared" si="1362"/>
        <v>1.49082080924856</v>
      </c>
      <c r="BH409" s="1">
        <f t="shared" si="1363"/>
        <v>0.856175824175824</v>
      </c>
      <c r="BJ409" s="1">
        <f t="shared" ref="BJ409:BN409" si="1398">(BJ372*1000-BF372*1000)/5</f>
        <v>2.08221289861661</v>
      </c>
      <c r="BL409" s="1">
        <f t="shared" si="1398"/>
        <v>1.91094746349541</v>
      </c>
      <c r="BN409" s="1">
        <f t="shared" si="1398"/>
        <v>2.49244777361631</v>
      </c>
      <c r="BP409" s="1">
        <f t="shared" si="1365"/>
        <v>2.32037038321484</v>
      </c>
      <c r="BT409" s="1">
        <f t="shared" si="1366"/>
        <v>2.29753221714865</v>
      </c>
      <c r="BX409" s="1">
        <f t="shared" si="1367"/>
        <v>1.82863536137199</v>
      </c>
      <c r="CB409" s="1">
        <f t="shared" si="1368"/>
        <v>1.65240930331918</v>
      </c>
      <c r="CF409" s="1">
        <f t="shared" si="1369"/>
        <v>1.64202945830797</v>
      </c>
      <c r="CI409" s="1">
        <f t="shared" si="1370"/>
        <v>1.48450299401198</v>
      </c>
      <c r="CK409" s="1">
        <f t="shared" si="1371"/>
        <v>0.822494117647058</v>
      </c>
      <c r="CM409" s="1">
        <f t="shared" ref="CM409:CQ409" si="1399">(CM372*1000-CI372*1000)/5</f>
        <v>2.06000494249596</v>
      </c>
      <c r="CO409" s="1">
        <f t="shared" si="1399"/>
        <v>1.92434700384827</v>
      </c>
      <c r="CQ409" s="1">
        <f t="shared" si="1399"/>
        <v>2.49896574770259</v>
      </c>
      <c r="CS409" s="1">
        <f t="shared" ref="CS409:CW409" si="1400">(CS372*1000-CO372*1000)/5</f>
        <v>2.30893246341033</v>
      </c>
      <c r="CU409" s="1">
        <f t="shared" si="1400"/>
        <v>2.29644726440607</v>
      </c>
      <c r="CW409" s="1">
        <f t="shared" si="1400"/>
        <v>1.83132318928789</v>
      </c>
      <c r="CY409" s="1">
        <f t="shared" si="1374"/>
        <v>1.65204692286934</v>
      </c>
      <c r="DB409" s="1">
        <f t="shared" si="1384"/>
        <v>1.64833629667259</v>
      </c>
    </row>
    <row r="410" s="1" customFormat="1" spans="2:106">
      <c r="B410" s="1" t="s">
        <v>80</v>
      </c>
      <c r="D410" s="1">
        <f t="shared" si="1348"/>
        <v>1.57595294117647</v>
      </c>
      <c r="F410" s="1">
        <f t="shared" si="1349"/>
        <v>0.975142857142857</v>
      </c>
      <c r="H410" s="1">
        <f t="shared" si="1350"/>
        <v>1.8752098495212</v>
      </c>
      <c r="J410" s="1">
        <f t="shared" si="1351"/>
        <v>1.77995918367347</v>
      </c>
      <c r="L410" s="1">
        <f t="shared" si="1352"/>
        <v>2.31016486887679</v>
      </c>
      <c r="N410" s="1">
        <f t="shared" si="1353"/>
        <v>2.07039129251701</v>
      </c>
      <c r="R410" s="1">
        <f t="shared" si="1354"/>
        <v>1.85405695581015</v>
      </c>
      <c r="V410" s="1">
        <f t="shared" si="1375"/>
        <v>1.66168615384615</v>
      </c>
      <c r="Z410" s="1">
        <f t="shared" si="1355"/>
        <v>1.71345839536807</v>
      </c>
      <c r="AD410" s="1">
        <f t="shared" si="1356"/>
        <v>1.33978497982559</v>
      </c>
      <c r="AG410" s="1">
        <f t="shared" si="1357"/>
        <v>1.52640860215054</v>
      </c>
      <c r="AI410" s="1">
        <f t="shared" si="1358"/>
        <v>0.9489</v>
      </c>
      <c r="AK410" s="1">
        <f t="shared" ref="AK410:AO410" si="1401">(AK373*1000-AG373*1000)/5</f>
        <v>1.90171384682905</v>
      </c>
      <c r="AM410" s="1">
        <f t="shared" si="1401"/>
        <v>1.77540769230769</v>
      </c>
      <c r="AO410" s="1">
        <f t="shared" si="1401"/>
        <v>2.3117563388992</v>
      </c>
      <c r="AQ410" s="1">
        <f t="shared" si="1377"/>
        <v>2.08727564102564</v>
      </c>
      <c r="AS410" s="1">
        <f t="shared" si="1378"/>
        <v>1.85361714708056</v>
      </c>
      <c r="AU410" s="1">
        <f t="shared" si="1379"/>
        <v>1.65183130081301</v>
      </c>
      <c r="AW410" s="1">
        <f t="shared" si="1380"/>
        <v>1.70863172461512</v>
      </c>
      <c r="AZ410" s="1">
        <f t="shared" si="1361"/>
        <v>1.33866869918699</v>
      </c>
      <c r="BF410" s="1">
        <f t="shared" si="1362"/>
        <v>1.46979459459459</v>
      </c>
      <c r="BH410" s="1">
        <f t="shared" si="1363"/>
        <v>0.856481203007519</v>
      </c>
      <c r="BJ410" s="1">
        <f t="shared" ref="BJ410:BN410" si="1402">(BJ373*1000-BF373*1000)/5</f>
        <v>2.10342716272758</v>
      </c>
      <c r="BL410" s="1">
        <f t="shared" si="1402"/>
        <v>1.91494736842105</v>
      </c>
      <c r="BN410" s="1">
        <f t="shared" si="1402"/>
        <v>2.41022763539038</v>
      </c>
      <c r="BP410" s="1">
        <f t="shared" si="1365"/>
        <v>2.28331216931217</v>
      </c>
      <c r="BT410" s="1">
        <f t="shared" si="1366"/>
        <v>2.30106943573933</v>
      </c>
      <c r="BX410" s="1">
        <f t="shared" si="1367"/>
        <v>1.87118518518518</v>
      </c>
      <c r="CB410" s="1">
        <f t="shared" si="1368"/>
        <v>1.64608117154812</v>
      </c>
      <c r="CF410" s="1">
        <f t="shared" si="1369"/>
        <v>1.63017084826762</v>
      </c>
      <c r="CI410" s="1">
        <f t="shared" si="1370"/>
        <v>1.44894382022472</v>
      </c>
      <c r="CK410" s="1">
        <f t="shared" si="1371"/>
        <v>0.837257142857143</v>
      </c>
      <c r="CM410" s="1">
        <f t="shared" ref="CM410:CQ410" si="1403">(CM373*1000-CI373*1000)/5</f>
        <v>2.10132930752858</v>
      </c>
      <c r="CO410" s="1">
        <f t="shared" si="1403"/>
        <v>1.9069781512605</v>
      </c>
      <c r="CQ410" s="1">
        <f t="shared" si="1403"/>
        <v>2.41279536539738</v>
      </c>
      <c r="CS410" s="1">
        <f t="shared" ref="CS410:CW410" si="1404">(CS373*1000-CO373*1000)/5</f>
        <v>2.29738172715895</v>
      </c>
      <c r="CU410" s="1">
        <f t="shared" si="1404"/>
        <v>2.29853488237674</v>
      </c>
      <c r="CW410" s="1">
        <f t="shared" si="1404"/>
        <v>1.86579038613081</v>
      </c>
      <c r="CY410" s="1">
        <f t="shared" si="1374"/>
        <v>1.64353496439352</v>
      </c>
      <c r="DB410" s="1">
        <f t="shared" si="1384"/>
        <v>1.62649089767734</v>
      </c>
    </row>
    <row r="411" s="1" customFormat="1" spans="2:106">
      <c r="B411" s="1" t="s">
        <v>80</v>
      </c>
      <c r="D411" s="1">
        <f t="shared" si="1348"/>
        <v>1.57170149253731</v>
      </c>
      <c r="F411" s="1">
        <f t="shared" si="1349"/>
        <v>1.01184415584416</v>
      </c>
      <c r="H411" s="1">
        <f t="shared" si="1350"/>
        <v>1.84972707889126</v>
      </c>
      <c r="J411" s="1">
        <f t="shared" si="1351"/>
        <v>1.64332825794895</v>
      </c>
      <c r="L411" s="1">
        <f t="shared" si="1352"/>
        <v>2.3234054054054</v>
      </c>
      <c r="N411" s="1">
        <f t="shared" si="1353"/>
        <v>2.23790993914807</v>
      </c>
      <c r="R411" s="1">
        <f t="shared" si="1354"/>
        <v>1.8522883253243</v>
      </c>
      <c r="V411" s="1">
        <f t="shared" si="1375"/>
        <v>1.62614841628959</v>
      </c>
      <c r="Z411" s="1">
        <f t="shared" si="1355"/>
        <v>1.777421595058</v>
      </c>
      <c r="AD411" s="1">
        <f t="shared" si="1356"/>
        <v>1.40662186234818</v>
      </c>
      <c r="AG411" s="1">
        <f t="shared" si="1357"/>
        <v>1.51138095238095</v>
      </c>
      <c r="AI411" s="1">
        <f t="shared" si="1358"/>
        <v>0.98689156626506</v>
      </c>
      <c r="AK411" s="1">
        <f t="shared" ref="AK411:AO411" si="1405">(AK374*1000-AG374*1000)/5</f>
        <v>1.88509523809524</v>
      </c>
      <c r="AM411" s="1">
        <f t="shared" si="1405"/>
        <v>1.63742093373494</v>
      </c>
      <c r="AO411" s="1">
        <f t="shared" si="1405"/>
        <v>2.32332627865961</v>
      </c>
      <c r="AQ411" s="1">
        <f t="shared" si="1377"/>
        <v>2.23879861111111</v>
      </c>
      <c r="AS411" s="1">
        <f t="shared" si="1378"/>
        <v>1.86317625426845</v>
      </c>
      <c r="AU411" s="1">
        <f t="shared" si="1379"/>
        <v>1.62173737373737</v>
      </c>
      <c r="AW411" s="1">
        <f t="shared" si="1380"/>
        <v>1.7676706272451</v>
      </c>
      <c r="AZ411" s="1">
        <f t="shared" si="1361"/>
        <v>1.41152457214633</v>
      </c>
      <c r="BF411" s="1">
        <f t="shared" si="1362"/>
        <v>1.45322926829268</v>
      </c>
      <c r="BH411" s="1">
        <f t="shared" si="1363"/>
        <v>0.870415841584158</v>
      </c>
      <c r="BJ411" s="1">
        <f t="shared" ref="BJ411:BN411" si="1406">(BJ374*1000-BF374*1000)/5</f>
        <v>2.13693466613355</v>
      </c>
      <c r="BL411" s="1">
        <f t="shared" si="1406"/>
        <v>1.87788347814373</v>
      </c>
      <c r="BN411" s="1">
        <f t="shared" si="1406"/>
        <v>2.43426581763989</v>
      </c>
      <c r="BP411" s="1">
        <f t="shared" si="1365"/>
        <v>2.26194787128335</v>
      </c>
      <c r="BT411" s="1">
        <f t="shared" si="1366"/>
        <v>2.27715754952119</v>
      </c>
      <c r="BX411" s="1">
        <f t="shared" si="1367"/>
        <v>1.96235554871479</v>
      </c>
      <c r="CB411" s="1">
        <f t="shared" si="1368"/>
        <v>1.63222240715056</v>
      </c>
      <c r="CF411" s="1">
        <f t="shared" si="1369"/>
        <v>1.5624838744472</v>
      </c>
      <c r="CI411" s="1">
        <f t="shared" si="1370"/>
        <v>1.43143195266272</v>
      </c>
      <c r="CK411" s="1">
        <f t="shared" si="1371"/>
        <v>0.840299065420561</v>
      </c>
      <c r="CM411" s="1">
        <f t="shared" ref="CM411:CQ411" si="1407">(CM374*1000-CI374*1000)/5</f>
        <v>2.13378071702054</v>
      </c>
      <c r="CO411" s="1">
        <f t="shared" si="1407"/>
        <v>1.89349685294679</v>
      </c>
      <c r="CQ411" s="1">
        <f t="shared" si="1407"/>
        <v>2.43442066365008</v>
      </c>
      <c r="CS411" s="1">
        <f t="shared" ref="CS411:CW411" si="1408">(CS374*1000-CO374*1000)/5</f>
        <v>2.2651808258187</v>
      </c>
      <c r="CU411" s="1">
        <f t="shared" si="1408"/>
        <v>2.27622873563218</v>
      </c>
      <c r="CW411" s="1">
        <f t="shared" si="1408"/>
        <v>1.95597821076891</v>
      </c>
      <c r="CY411" s="1">
        <f t="shared" si="1374"/>
        <v>1.63232156376901</v>
      </c>
      <c r="DB411" s="1">
        <f t="shared" si="1384"/>
        <v>1.55550529609107</v>
      </c>
    </row>
    <row r="412" s="1" customFormat="1" spans="2:106">
      <c r="B412" s="1" t="s">
        <v>80</v>
      </c>
      <c r="D412" s="1">
        <f t="shared" si="1348"/>
        <v>1.58608</v>
      </c>
      <c r="F412" s="1">
        <f t="shared" si="1349"/>
        <v>1.01249315068493</v>
      </c>
      <c r="H412" s="1">
        <f t="shared" si="1350"/>
        <v>1.82375606557377</v>
      </c>
      <c r="J412" s="1">
        <f t="shared" si="1351"/>
        <v>1.68549342649628</v>
      </c>
      <c r="L412" s="1">
        <f t="shared" si="1352"/>
        <v>2.32760082763011</v>
      </c>
      <c r="N412" s="1">
        <f t="shared" si="1353"/>
        <v>2.12750675615213</v>
      </c>
      <c r="R412" s="1">
        <f t="shared" si="1354"/>
        <v>1.91912876336177</v>
      </c>
      <c r="V412" s="1">
        <f t="shared" si="1375"/>
        <v>1.68935815181518</v>
      </c>
      <c r="Z412" s="1">
        <f t="shared" si="1355"/>
        <v>1.67515168818809</v>
      </c>
      <c r="AD412" s="1">
        <f t="shared" si="1356"/>
        <v>1.1412697269727</v>
      </c>
      <c r="AG412" s="1">
        <f t="shared" si="1357"/>
        <v>1.54826666666667</v>
      </c>
      <c r="AI412" s="1">
        <f t="shared" si="1358"/>
        <v>0.976272727272727</v>
      </c>
      <c r="AK412" s="1">
        <f t="shared" ref="AK412:AO412" si="1409">(AK375*1000-AG375*1000)/5</f>
        <v>1.83512727272727</v>
      </c>
      <c r="AM412" s="1">
        <f t="shared" si="1409"/>
        <v>1.69935317200785</v>
      </c>
      <c r="AO412" s="1">
        <f t="shared" si="1409"/>
        <v>2.32674641148325</v>
      </c>
      <c r="AQ412" s="1">
        <f t="shared" si="1377"/>
        <v>2.11849458264713</v>
      </c>
      <c r="AS412" s="1">
        <f t="shared" si="1378"/>
        <v>1.91895055821372</v>
      </c>
      <c r="AU412" s="1">
        <f t="shared" si="1379"/>
        <v>1.68780722891566</v>
      </c>
      <c r="AW412" s="1">
        <f t="shared" si="1380"/>
        <v>1.67843597262952</v>
      </c>
      <c r="AZ412" s="1">
        <f t="shared" si="1361"/>
        <v>1.15443592552026</v>
      </c>
      <c r="BF412" s="1">
        <f t="shared" si="1362"/>
        <v>1.46779746835443</v>
      </c>
      <c r="BH412" s="1">
        <f t="shared" si="1363"/>
        <v>0.860551724137931</v>
      </c>
      <c r="BJ412" s="1">
        <f t="shared" ref="BJ412:BN412" si="1410">(BJ375*1000-BF375*1000)/5</f>
        <v>2.12350687947166</v>
      </c>
      <c r="BL412" s="1">
        <f t="shared" si="1410"/>
        <v>1.90611494252874</v>
      </c>
      <c r="BN412" s="1">
        <f t="shared" si="1410"/>
        <v>2.40139495287321</v>
      </c>
      <c r="BP412" s="1">
        <f t="shared" si="1365"/>
        <v>2.25718699186992</v>
      </c>
      <c r="BT412" s="1">
        <f t="shared" si="1366"/>
        <v>2.24972494172494</v>
      </c>
      <c r="BX412" s="1">
        <f t="shared" si="1367"/>
        <v>1.92852729384437</v>
      </c>
      <c r="CB412" s="1">
        <f t="shared" si="1368"/>
        <v>1.65701977301977</v>
      </c>
      <c r="CF412" s="1">
        <f t="shared" si="1369"/>
        <v>1.54533110987586</v>
      </c>
      <c r="CI412" s="1">
        <f t="shared" si="1370"/>
        <v>1.43892993630573</v>
      </c>
      <c r="CK412" s="1">
        <f t="shared" si="1371"/>
        <v>0.844453608247422</v>
      </c>
      <c r="CM412" s="1">
        <f t="shared" ref="CM412:CQ412" si="1411">(CM375*1000-CI375*1000)/5</f>
        <v>2.12586233422567</v>
      </c>
      <c r="CO412" s="1">
        <f t="shared" si="1411"/>
        <v>1.89756543937163</v>
      </c>
      <c r="CQ412" s="1">
        <f t="shared" si="1411"/>
        <v>2.40298462189888</v>
      </c>
      <c r="CS412" s="1">
        <f t="shared" ref="CS412:CW412" si="1412">(CS375*1000-CO375*1000)/5</f>
        <v>2.26683532131299</v>
      </c>
      <c r="CU412" s="1">
        <f t="shared" si="1412"/>
        <v>2.2526955485146</v>
      </c>
      <c r="CW412" s="1">
        <f t="shared" si="1412"/>
        <v>1.9276535675759</v>
      </c>
      <c r="CY412" s="1">
        <f t="shared" si="1374"/>
        <v>1.65354330708661</v>
      </c>
      <c r="DB412" s="1">
        <f t="shared" si="1384"/>
        <v>1.53890189955764</v>
      </c>
    </row>
    <row r="413" s="1" customFormat="1" spans="2:106">
      <c r="B413" s="1" t="s">
        <v>81</v>
      </c>
      <c r="D413" s="1">
        <f t="shared" si="1348"/>
        <v>1.58053333333333</v>
      </c>
      <c r="F413" s="1">
        <f t="shared" si="1349"/>
        <v>1.04445454545455</v>
      </c>
      <c r="H413" s="1">
        <f t="shared" si="1350"/>
        <v>1.82518095238095</v>
      </c>
      <c r="J413" s="1">
        <f t="shared" si="1351"/>
        <v>1.6016993006993</v>
      </c>
      <c r="L413" s="1">
        <f t="shared" si="1352"/>
        <v>2.30665494505495</v>
      </c>
      <c r="N413" s="1">
        <f t="shared" si="1353"/>
        <v>2.16127472527472</v>
      </c>
      <c r="R413" s="1">
        <f t="shared" si="1354"/>
        <v>1.71252347309343</v>
      </c>
      <c r="V413" s="1">
        <f t="shared" si="1375"/>
        <v>1.5618021978022</v>
      </c>
      <c r="Z413" s="1">
        <f t="shared" si="1355"/>
        <v>1.62590995689122</v>
      </c>
      <c r="AD413" s="1">
        <f t="shared" si="1356"/>
        <v>1.22578046672429</v>
      </c>
      <c r="AG413" s="1">
        <f t="shared" si="1357"/>
        <v>1.53929056603774</v>
      </c>
      <c r="AI413" s="1">
        <f t="shared" si="1358"/>
        <v>1.01048275862069</v>
      </c>
      <c r="AK413" s="1">
        <f t="shared" ref="AK413:AO413" si="1413">(AK376*1000-AG376*1000)/5</f>
        <v>1.84279238327102</v>
      </c>
      <c r="AM413" s="1">
        <f t="shared" si="1413"/>
        <v>1.61783982202447</v>
      </c>
      <c r="AO413" s="1">
        <f t="shared" si="1413"/>
        <v>2.30658026312648</v>
      </c>
      <c r="AQ413" s="1">
        <f t="shared" si="1377"/>
        <v>2.15999320882852</v>
      </c>
      <c r="AS413" s="1">
        <f t="shared" si="1378"/>
        <v>1.70939503999195</v>
      </c>
      <c r="AU413" s="1">
        <f t="shared" si="1379"/>
        <v>1.54903360811668</v>
      </c>
      <c r="AW413" s="1">
        <f t="shared" si="1380"/>
        <v>1.62611757174864</v>
      </c>
      <c r="AZ413" s="1">
        <f t="shared" si="1361"/>
        <v>1.23407917383821</v>
      </c>
      <c r="BF413" s="1">
        <f t="shared" si="1362"/>
        <v>1.47941333333333</v>
      </c>
      <c r="BH413" s="1">
        <f t="shared" si="1363"/>
        <v>0.875506849315068</v>
      </c>
      <c r="BJ413" s="1">
        <f t="shared" ref="BJ413:BN413" si="1414">(BJ376*1000-BF376*1000)/5</f>
        <v>2.09362037453184</v>
      </c>
      <c r="BL413" s="1">
        <f t="shared" si="1414"/>
        <v>1.87593823739013</v>
      </c>
      <c r="BN413" s="1">
        <f t="shared" si="1414"/>
        <v>2.37638888627709</v>
      </c>
      <c r="BP413" s="1">
        <f t="shared" si="1365"/>
        <v>2.23778263606708</v>
      </c>
      <c r="BT413" s="1">
        <f t="shared" si="1366"/>
        <v>2.22968188346968</v>
      </c>
      <c r="BX413" s="1">
        <f t="shared" si="1367"/>
        <v>1.83533368073649</v>
      </c>
      <c r="CB413" s="1">
        <f t="shared" si="1368"/>
        <v>1.65793428207798</v>
      </c>
      <c r="CF413" s="1">
        <f t="shared" si="1369"/>
        <v>1.58491400632729</v>
      </c>
      <c r="CI413" s="1">
        <f t="shared" si="1370"/>
        <v>1.46055089820359</v>
      </c>
      <c r="CK413" s="1">
        <f t="shared" si="1371"/>
        <v>0.859441860465116</v>
      </c>
      <c r="CM413" s="1">
        <f t="shared" ref="CM413:CQ413" si="1415">(CM376*1000-CI376*1000)/5</f>
        <v>2.0853379906853</v>
      </c>
      <c r="CO413" s="1">
        <f t="shared" si="1415"/>
        <v>1.87048121645796</v>
      </c>
      <c r="CQ413" s="1">
        <f t="shared" si="1415"/>
        <v>2.38260888888889</v>
      </c>
      <c r="CS413" s="1">
        <f t="shared" ref="CS413:CW413" si="1416">(CS376*1000-CO376*1000)/5</f>
        <v>2.22836263736264</v>
      </c>
      <c r="CU413" s="1">
        <f t="shared" si="1416"/>
        <v>2.22939695906433</v>
      </c>
      <c r="CW413" s="1">
        <f t="shared" si="1416"/>
        <v>1.84905373525557</v>
      </c>
      <c r="CY413" s="1">
        <f t="shared" si="1374"/>
        <v>1.65485426714196</v>
      </c>
      <c r="DB413" s="1">
        <f t="shared" si="1384"/>
        <v>1.57694002644125</v>
      </c>
    </row>
    <row r="414" s="1" customFormat="1" spans="2:106">
      <c r="B414" s="1" t="s">
        <v>81</v>
      </c>
      <c r="D414" s="1">
        <f t="shared" si="1348"/>
        <v>1.55956</v>
      </c>
      <c r="F414" s="1">
        <f t="shared" si="1349"/>
        <v>0.99881081081081</v>
      </c>
      <c r="H414" s="1">
        <f t="shared" si="1350"/>
        <v>1.86685509433962</v>
      </c>
      <c r="J414" s="1">
        <f t="shared" si="1351"/>
        <v>1.68539971550498</v>
      </c>
      <c r="L414" s="1">
        <f t="shared" si="1352"/>
        <v>2.3242571048305</v>
      </c>
      <c r="N414" s="1">
        <f t="shared" si="1353"/>
        <v>2.10045614035088</v>
      </c>
      <c r="R414" s="1">
        <f t="shared" si="1354"/>
        <v>1.66917512907415</v>
      </c>
      <c r="V414" s="1">
        <f t="shared" si="1375"/>
        <v>1.61188505747126</v>
      </c>
      <c r="Z414" s="1">
        <f t="shared" si="1355"/>
        <v>1.58213097978176</v>
      </c>
      <c r="AD414" s="1">
        <f t="shared" si="1356"/>
        <v>1.10293664795509</v>
      </c>
      <c r="AG414" s="1">
        <f t="shared" si="1357"/>
        <v>1.51530044843049</v>
      </c>
      <c r="AI414" s="1">
        <f t="shared" si="1358"/>
        <v>0.972526315789473</v>
      </c>
      <c r="AK414" s="1">
        <f t="shared" ref="AK414:AO414" si="1417">(AK377*1000-AG377*1000)/5</f>
        <v>1.88360449453529</v>
      </c>
      <c r="AM414" s="1">
        <f t="shared" si="1417"/>
        <v>1.68757803203661</v>
      </c>
      <c r="AO414" s="1">
        <f t="shared" si="1417"/>
        <v>2.32636939331741</v>
      </c>
      <c r="AQ414" s="1">
        <f t="shared" si="1377"/>
        <v>2.10581346039309</v>
      </c>
      <c r="AS414" s="1">
        <f t="shared" si="1378"/>
        <v>1.66842645111839</v>
      </c>
      <c r="AU414" s="1">
        <f t="shared" si="1379"/>
        <v>1.6150345727332</v>
      </c>
      <c r="AW414" s="1">
        <f t="shared" si="1380"/>
        <v>1.58190896869599</v>
      </c>
      <c r="AZ414" s="1">
        <f t="shared" si="1361"/>
        <v>1.10180623973727</v>
      </c>
      <c r="BF414" s="1">
        <f t="shared" si="1362"/>
        <v>1.4689387755102</v>
      </c>
      <c r="BH414" s="1">
        <f t="shared" si="1363"/>
        <v>0.876975609756097</v>
      </c>
      <c r="BJ414" s="1">
        <f t="shared" ref="BJ414:BN414" si="1418">(BJ377*1000-BF377*1000)/5</f>
        <v>2.11576067804171</v>
      </c>
      <c r="BL414" s="1">
        <f t="shared" si="1418"/>
        <v>1.89225515947467</v>
      </c>
      <c r="BN414" s="1">
        <f t="shared" si="1418"/>
        <v>2.38982774310081</v>
      </c>
      <c r="BP414" s="1">
        <f t="shared" si="1365"/>
        <v>2.22996923076923</v>
      </c>
      <c r="BT414" s="1">
        <f t="shared" si="1366"/>
        <v>2.20586496021003</v>
      </c>
      <c r="BX414" s="1">
        <f t="shared" si="1367"/>
        <v>1.9018989010989</v>
      </c>
      <c r="CB414" s="1">
        <f t="shared" si="1368"/>
        <v>1.61982702121944</v>
      </c>
      <c r="CF414" s="1">
        <f t="shared" si="1369"/>
        <v>1.55198611914401</v>
      </c>
      <c r="CI414" s="1">
        <f t="shared" si="1370"/>
        <v>1.45006593406593</v>
      </c>
      <c r="CK414" s="1">
        <f t="shared" si="1371"/>
        <v>0.849563218390804</v>
      </c>
      <c r="CM414" s="1">
        <f t="shared" ref="CM414:CQ414" si="1419">(CM377*1000-CI377*1000)/5</f>
        <v>2.11204120879121</v>
      </c>
      <c r="CO414" s="1">
        <f t="shared" si="1419"/>
        <v>1.89702264019505</v>
      </c>
      <c r="CQ414" s="1">
        <f t="shared" si="1419"/>
        <v>2.38688863773357</v>
      </c>
      <c r="CS414" s="1">
        <f t="shared" ref="CS414:CW414" si="1420">(CS377*1000-CO377*1000)/5</f>
        <v>2.2291350716467</v>
      </c>
      <c r="CU414" s="1">
        <f t="shared" si="1420"/>
        <v>2.20684837525344</v>
      </c>
      <c r="CW414" s="1">
        <f t="shared" si="1420"/>
        <v>1.89296593845431</v>
      </c>
      <c r="CY414" s="1">
        <f t="shared" si="1374"/>
        <v>1.61880373147979</v>
      </c>
      <c r="DB414" s="1">
        <f t="shared" si="1384"/>
        <v>1.56234761407175</v>
      </c>
    </row>
    <row r="415" s="1" customFormat="1" spans="2:106">
      <c r="B415" s="1" t="s">
        <v>81</v>
      </c>
      <c r="D415" s="1">
        <f t="shared" si="1348"/>
        <v>1.60172375690608</v>
      </c>
      <c r="F415" s="1">
        <f t="shared" si="1349"/>
        <v>1.00836697247706</v>
      </c>
      <c r="H415" s="1">
        <f t="shared" si="1350"/>
        <v>1.79314803796572</v>
      </c>
      <c r="J415" s="1">
        <f t="shared" si="1351"/>
        <v>1.74163302752294</v>
      </c>
      <c r="L415" s="1">
        <f t="shared" si="1352"/>
        <v>2.35081074481074</v>
      </c>
      <c r="N415" s="1">
        <f t="shared" si="1353"/>
        <v>2.08583673469388</v>
      </c>
      <c r="R415" s="1">
        <f t="shared" si="1354"/>
        <v>1.73257832988268</v>
      </c>
      <c r="V415" s="1">
        <f t="shared" si="1375"/>
        <v>1.42130612244898</v>
      </c>
      <c r="Z415" s="1">
        <f t="shared" si="1355"/>
        <v>1.61165561395127</v>
      </c>
      <c r="AD415" s="1">
        <f t="shared" si="1356"/>
        <v>1.28832953549518</v>
      </c>
      <c r="AG415" s="1">
        <f t="shared" si="1357"/>
        <v>1.56102673796791</v>
      </c>
      <c r="AI415" s="1">
        <f t="shared" si="1358"/>
        <v>0.987775280898876</v>
      </c>
      <c r="AK415" s="1">
        <f t="shared" ref="AK415:AO415" si="1421">(AK378*1000-AG378*1000)/5</f>
        <v>1.81239382277975</v>
      </c>
      <c r="AM415" s="1">
        <f t="shared" si="1421"/>
        <v>1.74047471910112</v>
      </c>
      <c r="AO415" s="1">
        <f t="shared" si="1421"/>
        <v>2.35185377553552</v>
      </c>
      <c r="AQ415" s="1">
        <f t="shared" si="1377"/>
        <v>2.07533620689655</v>
      </c>
      <c r="AS415" s="1">
        <f t="shared" si="1378"/>
        <v>1.72927111826227</v>
      </c>
      <c r="AU415" s="1">
        <f t="shared" si="1379"/>
        <v>1.42113289422704</v>
      </c>
      <c r="AW415" s="1">
        <f t="shared" si="1380"/>
        <v>1.61062308478039</v>
      </c>
      <c r="AZ415" s="1">
        <f t="shared" si="1361"/>
        <v>1.29623898270874</v>
      </c>
      <c r="BF415" s="1">
        <f t="shared" si="1362"/>
        <v>1.45712994350282</v>
      </c>
      <c r="BH415" s="1">
        <f t="shared" si="1363"/>
        <v>0.87231746031746</v>
      </c>
      <c r="BJ415" s="1">
        <f t="shared" ref="BJ415:BN415" si="1422">(BJ378*1000-BF378*1000)/5</f>
        <v>2.1285274270151</v>
      </c>
      <c r="BL415" s="1">
        <f t="shared" si="1422"/>
        <v>1.89289993098689</v>
      </c>
      <c r="BN415" s="1">
        <f t="shared" si="1422"/>
        <v>2.39779202219462</v>
      </c>
      <c r="BP415" s="1">
        <f t="shared" si="1365"/>
        <v>2.22621567956179</v>
      </c>
      <c r="BT415" s="1">
        <f t="shared" si="1366"/>
        <v>2.19432838506523</v>
      </c>
      <c r="BX415" s="1">
        <f t="shared" si="1367"/>
        <v>1.91367641818495</v>
      </c>
      <c r="CB415" s="1">
        <f t="shared" si="1368"/>
        <v>1.61315452396304</v>
      </c>
      <c r="CF415" s="1">
        <f t="shared" si="1369"/>
        <v>1.50253851094891</v>
      </c>
      <c r="CI415" s="1">
        <f t="shared" si="1370"/>
        <v>1.43627586206897</v>
      </c>
      <c r="CK415" s="1">
        <f t="shared" si="1371"/>
        <v>0.844453608247422</v>
      </c>
      <c r="CM415" s="1">
        <f t="shared" ref="CM415:CQ415" si="1423">(CM378*1000-CI378*1000)/5</f>
        <v>2.12474168179068</v>
      </c>
      <c r="CO415" s="1">
        <f t="shared" si="1423"/>
        <v>1.89690721649485</v>
      </c>
      <c r="CQ415" s="1">
        <f t="shared" si="1423"/>
        <v>2.39780694593627</v>
      </c>
      <c r="CS415" s="1">
        <f t="shared" ref="CS415:CW415" si="1424">(CS378*1000-CO378*1000)/5</f>
        <v>2.22470510932366</v>
      </c>
      <c r="CU415" s="1">
        <f t="shared" si="1424"/>
        <v>2.19440131665569</v>
      </c>
      <c r="CW415" s="1">
        <f t="shared" si="1424"/>
        <v>1.91582382971359</v>
      </c>
      <c r="CY415" s="1">
        <f t="shared" si="1374"/>
        <v>1.61357261252072</v>
      </c>
      <c r="DB415" s="1">
        <f t="shared" si="1384"/>
        <v>1.49785707166351</v>
      </c>
    </row>
    <row r="416" s="1" customFormat="1" spans="2:106">
      <c r="B416" s="1" t="s">
        <v>82</v>
      </c>
      <c r="D416" s="1">
        <f t="shared" si="1348"/>
        <v>1.6461023255814</v>
      </c>
      <c r="F416" s="1">
        <f t="shared" si="1349"/>
        <v>1.14549333333333</v>
      </c>
      <c r="H416" s="1">
        <f t="shared" si="1350"/>
        <v>1.79784386275941</v>
      </c>
      <c r="J416" s="1">
        <f t="shared" si="1351"/>
        <v>1.57891611548556</v>
      </c>
      <c r="L416" s="1">
        <f t="shared" si="1352"/>
        <v>2.09746163288824</v>
      </c>
      <c r="N416" s="1">
        <f t="shared" si="1353"/>
        <v>1.78736197975253</v>
      </c>
      <c r="R416" s="1">
        <f t="shared" si="1354"/>
        <v>1.67144358439344</v>
      </c>
      <c r="V416" s="1">
        <f t="shared" si="1375"/>
        <v>1.33438241758242</v>
      </c>
      <c r="Z416" s="1">
        <f t="shared" si="1355"/>
        <v>1.37764161763332</v>
      </c>
      <c r="AD416" s="1">
        <f t="shared" si="1356"/>
        <v>0.8460814479638</v>
      </c>
      <c r="AG416" s="1">
        <f t="shared" si="1357"/>
        <v>1.6013220338983</v>
      </c>
      <c r="AI416" s="1">
        <f t="shared" si="1358"/>
        <v>1.12784158415842</v>
      </c>
      <c r="AK416" s="1">
        <f t="shared" ref="AK416:AO416" si="1425">(AK379*1000-AG379*1000)/5</f>
        <v>1.81602817707216</v>
      </c>
      <c r="AM416" s="1">
        <f t="shared" si="1425"/>
        <v>1.57504730473047</v>
      </c>
      <c r="AO416" s="1">
        <f t="shared" si="1425"/>
        <v>2.09830570300803</v>
      </c>
      <c r="AQ416" s="1">
        <f t="shared" si="1377"/>
        <v>1.78384281842818</v>
      </c>
      <c r="AS416" s="1">
        <f t="shared" si="1378"/>
        <v>1.67462748683122</v>
      </c>
      <c r="AU416" s="1">
        <f t="shared" si="1379"/>
        <v>1.35047759500851</v>
      </c>
      <c r="AW416" s="1">
        <f t="shared" si="1380"/>
        <v>1.37513715993795</v>
      </c>
      <c r="AZ416" s="1">
        <f t="shared" si="1361"/>
        <v>0.82485966319166</v>
      </c>
      <c r="BF416" s="1">
        <f t="shared" si="1362"/>
        <v>1.52386885245902</v>
      </c>
      <c r="BH416" s="1">
        <f t="shared" si="1363"/>
        <v>0.917469387755102</v>
      </c>
      <c r="BJ416" s="1">
        <f t="shared" ref="BJ416:BN416" si="1426">(BJ379*1000-BF379*1000)/5</f>
        <v>2.04267107149536</v>
      </c>
      <c r="BL416" s="1">
        <f t="shared" si="1426"/>
        <v>1.82378935350364</v>
      </c>
      <c r="BN416" s="1">
        <f t="shared" si="1426"/>
        <v>2.30302105165538</v>
      </c>
      <c r="BP416" s="1">
        <f t="shared" si="1365"/>
        <v>2.15965929152814</v>
      </c>
      <c r="BT416" s="1">
        <f t="shared" si="1366"/>
        <v>2.1875818815331</v>
      </c>
      <c r="BX416" s="1">
        <f t="shared" si="1367"/>
        <v>1.73676312663341</v>
      </c>
      <c r="CB416" s="1">
        <f t="shared" si="1368"/>
        <v>1.42041179872759</v>
      </c>
      <c r="CF416" s="1">
        <f t="shared" si="1369"/>
        <v>1.38674859264583</v>
      </c>
      <c r="CI416" s="1">
        <f t="shared" si="1370"/>
        <v>1.51394219653179</v>
      </c>
      <c r="CK416" s="1">
        <f t="shared" si="1371"/>
        <v>0.883284210526316</v>
      </c>
      <c r="CM416" s="1">
        <f t="shared" ref="CM416:CQ416" si="1427">(CM379*1000-CI379*1000)/5</f>
        <v>2.02709194980967</v>
      </c>
      <c r="CO416" s="1">
        <f t="shared" si="1427"/>
        <v>1.82544697226938</v>
      </c>
      <c r="CQ416" s="1">
        <f t="shared" si="1427"/>
        <v>2.30472150976713</v>
      </c>
      <c r="CS416" s="1">
        <f t="shared" ref="CS416:CW416" si="1428">(CS379*1000-CO379*1000)/5</f>
        <v>2.16895106019496</v>
      </c>
      <c r="CU416" s="1">
        <f t="shared" si="1428"/>
        <v>2.1842443438914</v>
      </c>
      <c r="CW416" s="1">
        <f t="shared" si="1428"/>
        <v>1.74840471353108</v>
      </c>
      <c r="CY416" s="1">
        <f t="shared" si="1374"/>
        <v>1.42228215767635</v>
      </c>
      <c r="DB416" s="1">
        <f t="shared" si="1384"/>
        <v>1.37391304347826</v>
      </c>
    </row>
    <row r="417" s="1" customFormat="1" spans="2:106">
      <c r="B417" s="1" t="s">
        <v>82</v>
      </c>
      <c r="D417" s="1">
        <f t="shared" si="1348"/>
        <v>1.65757512953368</v>
      </c>
      <c r="F417" s="1">
        <f t="shared" si="1349"/>
        <v>1.118</v>
      </c>
      <c r="H417" s="1">
        <f t="shared" si="1350"/>
        <v>1.8105099768493</v>
      </c>
      <c r="J417" s="1">
        <f t="shared" si="1351"/>
        <v>1.6663137254902</v>
      </c>
      <c r="L417" s="1">
        <f t="shared" si="1352"/>
        <v>2.07525992285679</v>
      </c>
      <c r="N417" s="1">
        <f t="shared" si="1353"/>
        <v>1.67875604195166</v>
      </c>
      <c r="R417" s="1">
        <f t="shared" si="1354"/>
        <v>1.69632439224784</v>
      </c>
      <c r="V417" s="1">
        <f t="shared" si="1375"/>
        <v>1.43566440977333</v>
      </c>
      <c r="Z417" s="1">
        <f t="shared" si="1355"/>
        <v>1.27154519038454</v>
      </c>
      <c r="AD417" s="1">
        <f t="shared" si="1356"/>
        <v>0.848966503056919</v>
      </c>
      <c r="AG417" s="1">
        <f t="shared" si="1357"/>
        <v>1.62257591623037</v>
      </c>
      <c r="AI417" s="1">
        <f t="shared" si="1358"/>
        <v>1.092</v>
      </c>
      <c r="AK417" s="1">
        <f t="shared" ref="AK417:AO417" si="1429">(AK380*1000-AG380*1000)/5</f>
        <v>1.82142408376963</v>
      </c>
      <c r="AM417" s="1">
        <f t="shared" si="1429"/>
        <v>1.67441860465116</v>
      </c>
      <c r="AO417" s="1">
        <f t="shared" si="1429"/>
        <v>2.07595918367347</v>
      </c>
      <c r="AQ417" s="1">
        <f t="shared" si="1377"/>
        <v>1.66110520487265</v>
      </c>
      <c r="AS417" s="1">
        <f t="shared" si="1378"/>
        <v>1.69589984716354</v>
      </c>
      <c r="AU417" s="1">
        <f t="shared" si="1379"/>
        <v>1.46378053830228</v>
      </c>
      <c r="AW417" s="1">
        <f t="shared" si="1380"/>
        <v>1.26926682728656</v>
      </c>
      <c r="AZ417" s="1">
        <f t="shared" si="1361"/>
        <v>0.827005511328843</v>
      </c>
      <c r="BF417" s="1">
        <f t="shared" si="1362"/>
        <v>1.51195</v>
      </c>
      <c r="BH417" s="1">
        <f t="shared" si="1363"/>
        <v>0.931866666666666</v>
      </c>
      <c r="BJ417" s="1">
        <f t="shared" ref="BJ417:BN417" si="1430">(BJ380*1000-BF380*1000)/5</f>
        <v>2.05742799043062</v>
      </c>
      <c r="BL417" s="1">
        <f t="shared" si="1430"/>
        <v>1.82489009009009</v>
      </c>
      <c r="BN417" s="1">
        <f t="shared" si="1430"/>
        <v>2.2873158871204</v>
      </c>
      <c r="BP417" s="1">
        <f t="shared" si="1365"/>
        <v>2.14552281313572</v>
      </c>
      <c r="BT417" s="1">
        <f t="shared" si="1366"/>
        <v>2.16165474630219</v>
      </c>
      <c r="BX417" s="1">
        <f t="shared" si="1367"/>
        <v>1.74636907875618</v>
      </c>
      <c r="CB417" s="1">
        <f t="shared" si="1368"/>
        <v>1.43453300879985</v>
      </c>
      <c r="CF417" s="1">
        <f t="shared" si="1369"/>
        <v>1.40907749243019</v>
      </c>
      <c r="CI417" s="1">
        <f t="shared" si="1370"/>
        <v>1.49060355029586</v>
      </c>
      <c r="CK417" s="1">
        <f t="shared" si="1371"/>
        <v>0.918528735632184</v>
      </c>
      <c r="CM417" s="1">
        <f t="shared" ref="CM417:CQ417" si="1431">(CM380*1000-CI380*1000)/5</f>
        <v>2.05104130951723</v>
      </c>
      <c r="CO417" s="1">
        <f t="shared" si="1431"/>
        <v>1.82463405506549</v>
      </c>
      <c r="CQ417" s="1">
        <f t="shared" si="1431"/>
        <v>2.29295307833125</v>
      </c>
      <c r="CS417" s="1">
        <f t="shared" ref="CS417:CW417" si="1432">(CS380*1000-CO380*1000)/5</f>
        <v>2.12976924813728</v>
      </c>
      <c r="CU417" s="1">
        <f t="shared" si="1432"/>
        <v>2.15651317296678</v>
      </c>
      <c r="CW417" s="1">
        <f t="shared" si="1432"/>
        <v>1.74775761633746</v>
      </c>
      <c r="CY417" s="1">
        <f t="shared" si="1374"/>
        <v>1.43746031746032</v>
      </c>
      <c r="DB417" s="1">
        <f t="shared" si="1384"/>
        <v>1.41470857491608</v>
      </c>
    </row>
    <row r="418" s="1" customFormat="1" spans="2:106">
      <c r="B418" s="1" t="s">
        <v>82</v>
      </c>
      <c r="D418" s="1">
        <f t="shared" si="1348"/>
        <v>1.6831186440678</v>
      </c>
      <c r="F418" s="1">
        <f t="shared" si="1349"/>
        <v>1.13851162790698</v>
      </c>
      <c r="H418" s="1">
        <f t="shared" si="1350"/>
        <v>1.76733180638265</v>
      </c>
      <c r="J418" s="1">
        <f t="shared" si="1351"/>
        <v>1.49005980066445</v>
      </c>
      <c r="L418" s="1">
        <f t="shared" si="1352"/>
        <v>2.07912332004135</v>
      </c>
      <c r="N418" s="1">
        <f t="shared" si="1353"/>
        <v>1.83662857142857</v>
      </c>
      <c r="R418" s="1">
        <f t="shared" si="1354"/>
        <v>1.76745593247849</v>
      </c>
      <c r="V418" s="1">
        <f t="shared" si="1375"/>
        <v>1.37153469387755</v>
      </c>
      <c r="Z418" s="1">
        <f t="shared" si="1355"/>
        <v>1.3023112581281</v>
      </c>
      <c r="AD418" s="1">
        <f t="shared" si="1356"/>
        <v>0.861950620807762</v>
      </c>
      <c r="AG418" s="1">
        <f t="shared" si="1357"/>
        <v>1.64240816326531</v>
      </c>
      <c r="AI418" s="1">
        <f t="shared" si="1358"/>
        <v>1.10325</v>
      </c>
      <c r="AK418" s="1">
        <f t="shared" ref="AK418:AO418" si="1433">(AK381*1000-AG381*1000)/5</f>
        <v>1.78329618456078</v>
      </c>
      <c r="AM418" s="1">
        <f t="shared" si="1433"/>
        <v>1.50448913043478</v>
      </c>
      <c r="AO418" s="1">
        <f t="shared" si="1433"/>
        <v>2.08366820119352</v>
      </c>
      <c r="AQ418" s="1">
        <f t="shared" si="1377"/>
        <v>1.82576811594203</v>
      </c>
      <c r="AS418" s="1">
        <f t="shared" si="1378"/>
        <v>1.76700936052813</v>
      </c>
      <c r="AU418" s="1">
        <f t="shared" si="1379"/>
        <v>1.38258470764618</v>
      </c>
      <c r="AW418" s="1">
        <f t="shared" si="1380"/>
        <v>1.29641045322076</v>
      </c>
      <c r="AZ418" s="1">
        <f t="shared" si="1361"/>
        <v>0.85958372165269</v>
      </c>
      <c r="BF418" s="1">
        <f t="shared" si="1362"/>
        <v>1.55508994708995</v>
      </c>
      <c r="BH418" s="1">
        <f t="shared" si="1363"/>
        <v>0.933826086956522</v>
      </c>
      <c r="BJ418" s="1">
        <f t="shared" ref="BJ418:BN418" si="1434">(BJ381*1000-BF381*1000)/5</f>
        <v>2.01178903380177</v>
      </c>
      <c r="BL418" s="1">
        <f t="shared" si="1434"/>
        <v>1.7883961352657</v>
      </c>
      <c r="BN418" s="1">
        <f t="shared" si="1434"/>
        <v>2.32959720958447</v>
      </c>
      <c r="BP418" s="1">
        <f t="shared" si="1365"/>
        <v>2.20772222222222</v>
      </c>
      <c r="BT418" s="1">
        <f t="shared" si="1366"/>
        <v>2.13322677982084</v>
      </c>
      <c r="BX418" s="1">
        <f t="shared" si="1367"/>
        <v>1.69074521072797</v>
      </c>
      <c r="CB418" s="1">
        <f t="shared" si="1368"/>
        <v>1.42913309527674</v>
      </c>
      <c r="CF418" s="1">
        <f t="shared" si="1369"/>
        <v>1.38724395478609</v>
      </c>
      <c r="CI418" s="1">
        <f t="shared" si="1370"/>
        <v>1.53213043478261</v>
      </c>
      <c r="CK418" s="1">
        <f t="shared" si="1371"/>
        <v>0.92210989010989</v>
      </c>
      <c r="CM418" s="1">
        <f t="shared" ref="CM418:CQ418" si="1435">(CM381*1000-CI381*1000)/5</f>
        <v>2.00576700111483</v>
      </c>
      <c r="CO418" s="1">
        <f t="shared" si="1435"/>
        <v>1.76731868131868</v>
      </c>
      <c r="CQ418" s="1">
        <f t="shared" si="1435"/>
        <v>2.33146070363745</v>
      </c>
      <c r="CS418" s="1">
        <f t="shared" ref="CS418:CW418" si="1436">(CS381*1000-CO381*1000)/5</f>
        <v>2.22208020050125</v>
      </c>
      <c r="CU418" s="1">
        <f t="shared" si="1436"/>
        <v>2.13994418604651</v>
      </c>
      <c r="CW418" s="1">
        <f t="shared" si="1436"/>
        <v>1.68108382066277</v>
      </c>
      <c r="CY418" s="1">
        <f t="shared" si="1374"/>
        <v>1.42410147991543</v>
      </c>
      <c r="DB418" s="1">
        <f t="shared" si="1384"/>
        <v>1.38947018767647</v>
      </c>
    </row>
    <row r="419" s="1" customFormat="1" spans="2:106">
      <c r="B419" s="1" t="s">
        <v>83</v>
      </c>
      <c r="D419" s="1">
        <f t="shared" si="1348"/>
        <v>1.59392452830189</v>
      </c>
      <c r="F419" s="1">
        <f t="shared" si="1349"/>
        <v>1.02623423423423</v>
      </c>
      <c r="H419" s="1">
        <f t="shared" si="1350"/>
        <v>1.72139078701343</v>
      </c>
      <c r="J419" s="1">
        <f t="shared" si="1351"/>
        <v>1.38680924402664</v>
      </c>
      <c r="L419" s="1">
        <f t="shared" si="1352"/>
        <v>2.31313923013923</v>
      </c>
      <c r="N419" s="1">
        <f t="shared" si="1353"/>
        <v>2.23705175983437</v>
      </c>
      <c r="R419" s="1">
        <f t="shared" si="1354"/>
        <v>1.79090029325513</v>
      </c>
      <c r="V419" s="1">
        <f t="shared" si="1375"/>
        <v>1.62947465437788</v>
      </c>
      <c r="Z419" s="1">
        <f t="shared" si="1355"/>
        <v>1.79803417227933</v>
      </c>
      <c r="AD419" s="1">
        <f t="shared" si="1356"/>
        <v>1.24216344086022</v>
      </c>
      <c r="AG419" s="1">
        <f t="shared" si="1357"/>
        <v>1.55033155080214</v>
      </c>
      <c r="AI419" s="1">
        <f t="shared" si="1358"/>
        <v>1.01125925925926</v>
      </c>
      <c r="AK419" s="1">
        <f t="shared" ref="AK419:AO419" si="1437">(AK382*1000-AG382*1000)/5</f>
        <v>1.73958549988911</v>
      </c>
      <c r="AM419" s="1">
        <f t="shared" si="1437"/>
        <v>1.37489127837515</v>
      </c>
      <c r="AO419" s="1">
        <f t="shared" si="1437"/>
        <v>2.30823446446027</v>
      </c>
      <c r="AQ419" s="1">
        <f t="shared" si="1377"/>
        <v>2.24450209394454</v>
      </c>
      <c r="AS419" s="1">
        <f t="shared" si="1378"/>
        <v>1.79719732205779</v>
      </c>
      <c r="AU419" s="1">
        <f t="shared" si="1379"/>
        <v>1.63021693363844</v>
      </c>
      <c r="AW419" s="1">
        <f t="shared" si="1380"/>
        <v>1.79934142827743</v>
      </c>
      <c r="AZ419" s="1">
        <f t="shared" si="1361"/>
        <v>1.23627329192547</v>
      </c>
      <c r="BF419" s="1">
        <f t="shared" si="1362"/>
        <v>1.47546524064171</v>
      </c>
      <c r="BH419" s="1">
        <f t="shared" si="1363"/>
        <v>0.874214285714286</v>
      </c>
      <c r="BJ419" s="1">
        <f t="shared" ref="BJ419:BN419" si="1438">(BJ382*1000-BF382*1000)/5</f>
        <v>2.10990061301683</v>
      </c>
      <c r="BL419" s="1">
        <f t="shared" si="1438"/>
        <v>1.89661904761905</v>
      </c>
      <c r="BN419" s="1">
        <f t="shared" si="1438"/>
        <v>2.3976714907398</v>
      </c>
      <c r="BP419" s="1">
        <f t="shared" si="1365"/>
        <v>2.30126422764228</v>
      </c>
      <c r="BT419" s="1">
        <f t="shared" si="1366"/>
        <v>2.21613278008299</v>
      </c>
      <c r="BX419" s="1">
        <f t="shared" si="1367"/>
        <v>1.79388182046769</v>
      </c>
      <c r="CB419" s="1">
        <f t="shared" si="1368"/>
        <v>1.65192967982396</v>
      </c>
      <c r="CF419" s="1">
        <f t="shared" si="1369"/>
        <v>1.5736686185567</v>
      </c>
      <c r="CI419" s="1">
        <f t="shared" si="1370"/>
        <v>1.45185714285714</v>
      </c>
      <c r="CK419" s="1">
        <f t="shared" si="1371"/>
        <v>0.859441860465116</v>
      </c>
      <c r="CM419" s="1">
        <f t="shared" ref="CM419:CQ419" si="1439">(CM382*1000-CI382*1000)/5</f>
        <v>2.10666593406593</v>
      </c>
      <c r="CO419" s="1">
        <f t="shared" si="1439"/>
        <v>1.87873205257836</v>
      </c>
      <c r="CQ419" s="1">
        <f t="shared" si="1439"/>
        <v>2.4016345585449</v>
      </c>
      <c r="CS419" s="1">
        <f t="shared" ref="CS419:CW419" si="1440">(CS382*1000-CO382*1000)/5</f>
        <v>2.30731445904954</v>
      </c>
      <c r="CU419" s="1">
        <f t="shared" si="1440"/>
        <v>2.21300253769219</v>
      </c>
      <c r="CW419" s="1">
        <f t="shared" si="1440"/>
        <v>1.80066547406082</v>
      </c>
      <c r="CY419" s="1">
        <f t="shared" si="1374"/>
        <v>1.65380159746357</v>
      </c>
      <c r="DB419" s="1">
        <f t="shared" si="1384"/>
        <v>1.5708674304419</v>
      </c>
    </row>
    <row r="420" s="1" customFormat="1" spans="2:106">
      <c r="B420" s="1" t="s">
        <v>83</v>
      </c>
      <c r="D420" s="1">
        <f t="shared" si="1348"/>
        <v>1.6015145631068</v>
      </c>
      <c r="F420" s="1">
        <f t="shared" si="1349"/>
        <v>1.01361194029851</v>
      </c>
      <c r="H420" s="1">
        <f t="shared" si="1350"/>
        <v>1.74655173523575</v>
      </c>
      <c r="J420" s="1">
        <f t="shared" si="1351"/>
        <v>1.46007227022781</v>
      </c>
      <c r="L420" s="1">
        <f t="shared" si="1352"/>
        <v>2.30246200354425</v>
      </c>
      <c r="N420" s="1">
        <f t="shared" si="1353"/>
        <v>2.16720467836257</v>
      </c>
      <c r="R420" s="1">
        <f t="shared" si="1354"/>
        <v>1.75098684962836</v>
      </c>
      <c r="V420" s="1">
        <f t="shared" si="1375"/>
        <v>1.67769518190757</v>
      </c>
      <c r="Z420" s="1">
        <f t="shared" si="1355"/>
        <v>1.89293127705628</v>
      </c>
      <c r="AD420" s="1">
        <f t="shared" si="1356"/>
        <v>1.44091307206068</v>
      </c>
      <c r="AG420" s="1">
        <f t="shared" si="1357"/>
        <v>1.54896703296703</v>
      </c>
      <c r="AI420" s="1">
        <f t="shared" si="1358"/>
        <v>0.984231884057971</v>
      </c>
      <c r="AK420" s="1">
        <f t="shared" ref="AK420:AO420" si="1441">(AK383*1000-AG383*1000)/5</f>
        <v>1.77700187895007</v>
      </c>
      <c r="AM420" s="1">
        <f t="shared" si="1441"/>
        <v>1.46846914686986</v>
      </c>
      <c r="AO420" s="1">
        <f t="shared" si="1441"/>
        <v>2.29758664363846</v>
      </c>
      <c r="AQ420" s="1">
        <f t="shared" si="1377"/>
        <v>2.16155537932857</v>
      </c>
      <c r="AS420" s="1">
        <f t="shared" si="1378"/>
        <v>1.75197187060478</v>
      </c>
      <c r="AU420" s="1">
        <f t="shared" si="1379"/>
        <v>1.68681885856079</v>
      </c>
      <c r="AW420" s="1">
        <f t="shared" si="1380"/>
        <v>1.89431384368093</v>
      </c>
      <c r="AZ420" s="1">
        <f t="shared" si="1361"/>
        <v>1.43076830660179</v>
      </c>
      <c r="BF420" s="1">
        <f t="shared" si="1362"/>
        <v>1.44777011494253</v>
      </c>
      <c r="BH420" s="1">
        <f t="shared" si="1363"/>
        <v>0.868289855072463</v>
      </c>
      <c r="BJ420" s="1">
        <f t="shared" ref="BJ420:BN420" si="1442">(BJ383*1000-BF383*1000)/5</f>
        <v>2.14067753848707</v>
      </c>
      <c r="BL420" s="1">
        <f t="shared" si="1442"/>
        <v>1.89604135511862</v>
      </c>
      <c r="BN420" s="1">
        <f t="shared" si="1442"/>
        <v>2.41951901323706</v>
      </c>
      <c r="BP420" s="1">
        <f t="shared" si="1365"/>
        <v>2.27728581108551</v>
      </c>
      <c r="BT420" s="1">
        <f t="shared" si="1366"/>
        <v>2.24096037195994</v>
      </c>
      <c r="BX420" s="1">
        <f t="shared" si="1367"/>
        <v>1.81788711095481</v>
      </c>
      <c r="CB420" s="1">
        <f t="shared" si="1368"/>
        <v>1.64853752830252</v>
      </c>
      <c r="CF420" s="1">
        <f t="shared" si="1369"/>
        <v>1.61120661157025</v>
      </c>
      <c r="CI420" s="1">
        <f t="shared" si="1370"/>
        <v>1.42808791208791</v>
      </c>
      <c r="CK420" s="1">
        <f t="shared" si="1371"/>
        <v>0.842313253012048</v>
      </c>
      <c r="CM420" s="1">
        <f t="shared" ref="CM420:CQ420" si="1443">(CM383*1000-CI383*1000)/5</f>
        <v>2.13753472942152</v>
      </c>
      <c r="CO420" s="1">
        <f t="shared" si="1443"/>
        <v>1.90427260557381</v>
      </c>
      <c r="CQ420" s="1">
        <f t="shared" si="1443"/>
        <v>2.41720088790233</v>
      </c>
      <c r="CS420" s="1">
        <f t="shared" ref="CS420:CW420" si="1444">(CS383*1000-CO383*1000)/5</f>
        <v>2.26343611943612</v>
      </c>
      <c r="CU420" s="1">
        <f t="shared" si="1444"/>
        <v>2.24502457185406</v>
      </c>
      <c r="CW420" s="1">
        <f t="shared" si="1444"/>
        <v>1.81756422887457</v>
      </c>
      <c r="CY420" s="1">
        <f t="shared" si="1374"/>
        <v>1.64664582585968</v>
      </c>
      <c r="DB420" s="1">
        <f t="shared" si="1384"/>
        <v>1.61782864026502</v>
      </c>
    </row>
    <row r="421" s="1" customFormat="1" spans="2:106">
      <c r="B421" s="1" t="s">
        <v>83</v>
      </c>
      <c r="D421" s="1">
        <f t="shared" si="1348"/>
        <v>1.56617777777778</v>
      </c>
      <c r="F421" s="1">
        <f t="shared" si="1349"/>
        <v>0.998307692307692</v>
      </c>
      <c r="H421" s="1">
        <f t="shared" si="1350"/>
        <v>1.8094835978836</v>
      </c>
      <c r="J421" s="1">
        <f t="shared" si="1351"/>
        <v>1.43026373626374</v>
      </c>
      <c r="L421" s="1">
        <f t="shared" si="1352"/>
        <v>2.31040642094879</v>
      </c>
      <c r="N421" s="1">
        <f t="shared" si="1353"/>
        <v>2.20568739495798</v>
      </c>
      <c r="R421" s="1">
        <f t="shared" si="1354"/>
        <v>1.72877936496188</v>
      </c>
      <c r="V421" s="1">
        <f t="shared" si="1375"/>
        <v>1.69563808368708</v>
      </c>
      <c r="Z421" s="1">
        <f t="shared" si="1355"/>
        <v>1.79721410757456</v>
      </c>
      <c r="AD421" s="1">
        <f t="shared" si="1356"/>
        <v>1.32476975945017</v>
      </c>
      <c r="AG421" s="1">
        <f t="shared" si="1357"/>
        <v>1.52384864864865</v>
      </c>
      <c r="AI421" s="1">
        <f t="shared" si="1358"/>
        <v>0.973230769230769</v>
      </c>
      <c r="AK421" s="1">
        <f t="shared" ref="AK421:AO421" si="1445">(AK384*1000-AG384*1000)/5</f>
        <v>1.83249305989407</v>
      </c>
      <c r="AM421" s="1">
        <f t="shared" si="1445"/>
        <v>1.42950607287449</v>
      </c>
      <c r="AO421" s="1">
        <f t="shared" si="1445"/>
        <v>2.30304418357347</v>
      </c>
      <c r="AQ421" s="1">
        <f t="shared" si="1377"/>
        <v>2.20799256965944</v>
      </c>
      <c r="AS421" s="1">
        <f t="shared" si="1378"/>
        <v>1.72728077455049</v>
      </c>
      <c r="AU421" s="1">
        <f t="shared" si="1379"/>
        <v>1.68714292866083</v>
      </c>
      <c r="AW421" s="1">
        <f t="shared" si="1380"/>
        <v>1.80264291017075</v>
      </c>
      <c r="AZ421" s="1">
        <f t="shared" si="1361"/>
        <v>1.33308004052685</v>
      </c>
      <c r="BF421" s="1">
        <f t="shared" si="1362"/>
        <v>1.48956</v>
      </c>
      <c r="BH421" s="1">
        <f t="shared" si="1363"/>
        <v>0.846054054054054</v>
      </c>
      <c r="BJ421" s="1">
        <f t="shared" ref="BJ421:BN421" si="1446">(BJ384*1000-BF384*1000)/5</f>
        <v>2.10402288770053</v>
      </c>
      <c r="BL421" s="1">
        <f t="shared" si="1446"/>
        <v>1.91427652445834</v>
      </c>
      <c r="BN421" s="1">
        <f t="shared" si="1446"/>
        <v>2.38254260249554</v>
      </c>
      <c r="BP421" s="1">
        <f t="shared" si="1365"/>
        <v>2.26976172917991</v>
      </c>
      <c r="BT421" s="1">
        <f t="shared" si="1366"/>
        <v>2.22948198643943</v>
      </c>
      <c r="BX421" s="1">
        <f t="shared" si="1367"/>
        <v>1.83783222060958</v>
      </c>
      <c r="CB421" s="1">
        <f t="shared" si="1368"/>
        <v>1.67445639561998</v>
      </c>
      <c r="CF421" s="1">
        <f t="shared" si="1369"/>
        <v>1.62765270747047</v>
      </c>
      <c r="CI421" s="1">
        <f t="shared" si="1370"/>
        <v>1.45926436781609</v>
      </c>
      <c r="CK421" s="1">
        <f t="shared" si="1371"/>
        <v>0.835836734693877</v>
      </c>
      <c r="CM421" s="1">
        <f t="shared" ref="CM421:CQ421" si="1447">(CM384*1000-CI384*1000)/5</f>
        <v>2.10547476261869</v>
      </c>
      <c r="CO421" s="1">
        <f t="shared" si="1447"/>
        <v>1.8923127980164</v>
      </c>
      <c r="CQ421" s="1">
        <f t="shared" si="1447"/>
        <v>2.39042531400966</v>
      </c>
      <c r="CS421" s="1">
        <f t="shared" ref="CS421:CW421" si="1448">(CS384*1000-CO384*1000)/5</f>
        <v>2.28053618157543</v>
      </c>
      <c r="CU421" s="1">
        <f t="shared" si="1448"/>
        <v>2.22130614379085</v>
      </c>
      <c r="CW421" s="1">
        <f t="shared" si="1448"/>
        <v>1.84279943422914</v>
      </c>
      <c r="CY421" s="1">
        <f t="shared" si="1374"/>
        <v>1.68447010706123</v>
      </c>
      <c r="DB421" s="1">
        <f t="shared" si="1384"/>
        <v>1.61604731901761</v>
      </c>
    </row>
    <row r="422" s="1" customFormat="1" spans="2:106">
      <c r="B422" s="1" t="s">
        <v>84</v>
      </c>
      <c r="D422" s="1">
        <f t="shared" si="1348"/>
        <v>1.63675949367089</v>
      </c>
      <c r="F422" s="1">
        <f t="shared" si="1349"/>
        <v>0.990198198198198</v>
      </c>
      <c r="H422" s="1">
        <f t="shared" si="1350"/>
        <v>1.83439435248296</v>
      </c>
      <c r="J422" s="1">
        <f t="shared" si="1351"/>
        <v>1.93287872487873</v>
      </c>
      <c r="L422" s="1">
        <f t="shared" si="1352"/>
        <v>2.26401970756516</v>
      </c>
      <c r="N422" s="1">
        <f t="shared" si="1353"/>
        <v>2.05372307692308</v>
      </c>
      <c r="R422" s="1">
        <f t="shared" si="1354"/>
        <v>1.90768358913813</v>
      </c>
      <c r="V422" s="1">
        <f t="shared" si="1375"/>
        <v>1.54747184466019</v>
      </c>
      <c r="Z422" s="1">
        <f t="shared" si="1355"/>
        <v>1.85694642857143</v>
      </c>
      <c r="AD422" s="1">
        <f t="shared" si="1356"/>
        <v>1.55903354456136</v>
      </c>
      <c r="AG422" s="1">
        <f t="shared" si="1357"/>
        <v>1.6013220338983</v>
      </c>
      <c r="AI422" s="1">
        <f t="shared" si="1358"/>
        <v>0.998926829268293</v>
      </c>
      <c r="AK422" s="1">
        <f t="shared" ref="AK422:AO422" si="1449">(AK385*1000-AG385*1000)/5</f>
        <v>1.84471368038741</v>
      </c>
      <c r="AM422" s="1">
        <f t="shared" si="1449"/>
        <v>1.90115264093038</v>
      </c>
      <c r="AO422" s="1">
        <f t="shared" si="1449"/>
        <v>2.26545581113801</v>
      </c>
      <c r="AQ422" s="1">
        <f t="shared" si="1377"/>
        <v>2.05125386313466</v>
      </c>
      <c r="AS422" s="1">
        <f t="shared" si="1378"/>
        <v>1.90628625235405</v>
      </c>
      <c r="AU422" s="1">
        <f t="shared" si="1379"/>
        <v>1.54351202749141</v>
      </c>
      <c r="AW422" s="1">
        <f t="shared" si="1380"/>
        <v>1.85614512471655</v>
      </c>
      <c r="AZ422" s="1">
        <f t="shared" si="1361"/>
        <v>1.56576069978132</v>
      </c>
      <c r="BF422" s="1">
        <f t="shared" si="1362"/>
        <v>1.50193427230047</v>
      </c>
      <c r="BH422" s="1">
        <f t="shared" si="1363"/>
        <v>0.89912</v>
      </c>
      <c r="BJ422" s="1">
        <f t="shared" ref="BJ422:BN422" si="1450">(BJ385*1000-BF385*1000)/5</f>
        <v>2.08392431355812</v>
      </c>
      <c r="BL422" s="1">
        <f t="shared" si="1450"/>
        <v>1.85845575757576</v>
      </c>
      <c r="BN422" s="1">
        <f t="shared" si="1450"/>
        <v>2.35010505050505</v>
      </c>
      <c r="BP422" s="1">
        <f t="shared" si="1365"/>
        <v>2.25341219423147</v>
      </c>
      <c r="BT422" s="1">
        <f t="shared" si="1366"/>
        <v>2.25451255411255</v>
      </c>
      <c r="BX422" s="1">
        <f t="shared" si="1367"/>
        <v>1.80060625109132</v>
      </c>
      <c r="CB422" s="1">
        <f t="shared" si="1368"/>
        <v>1.6760126984127</v>
      </c>
      <c r="CF422" s="1">
        <f t="shared" si="1369"/>
        <v>1.72246247726339</v>
      </c>
      <c r="CI422" s="1">
        <f t="shared" si="1370"/>
        <v>1.47378285714286</v>
      </c>
      <c r="CK422" s="1">
        <f t="shared" si="1371"/>
        <v>0.882697674418604</v>
      </c>
      <c r="CM422" s="1">
        <f t="shared" ref="CM422:CQ422" si="1451">(CM385*1000-CI385*1000)/5</f>
        <v>2.08544650065531</v>
      </c>
      <c r="CO422" s="1">
        <f t="shared" si="1451"/>
        <v>1.85192301523657</v>
      </c>
      <c r="CQ422" s="1">
        <f t="shared" si="1451"/>
        <v>2.34862385321101</v>
      </c>
      <c r="CS422" s="1">
        <f t="shared" ref="CS422:CW422" si="1452">(CS385*1000-CO385*1000)/5</f>
        <v>2.25416281549947</v>
      </c>
      <c r="CU422" s="1">
        <f t="shared" si="1452"/>
        <v>2.25504271659263</v>
      </c>
      <c r="CW422" s="1">
        <f t="shared" si="1452"/>
        <v>1.79909528272415</v>
      </c>
      <c r="CY422" s="1">
        <f t="shared" si="1374"/>
        <v>1.68072547157515</v>
      </c>
      <c r="DB422" s="1">
        <f t="shared" si="1384"/>
        <v>1.71855898036156</v>
      </c>
    </row>
    <row r="423" s="1" customFormat="1" spans="2:106">
      <c r="B423" s="1" t="s">
        <v>84</v>
      </c>
      <c r="D423" s="1">
        <f t="shared" si="1348"/>
        <v>1.61652107279694</v>
      </c>
      <c r="F423" s="1">
        <f t="shared" si="1349"/>
        <v>1.0461875</v>
      </c>
      <c r="H423" s="1">
        <f t="shared" si="1350"/>
        <v>1.86640575647136</v>
      </c>
      <c r="J423" s="1">
        <f t="shared" si="1351"/>
        <v>1.75662940140845</v>
      </c>
      <c r="L423" s="1">
        <f t="shared" si="1352"/>
        <v>2.27848833318658</v>
      </c>
      <c r="N423" s="1">
        <f t="shared" si="1353"/>
        <v>2.14644976525822</v>
      </c>
      <c r="R423" s="1">
        <f t="shared" si="1354"/>
        <v>1.8907587505886</v>
      </c>
      <c r="V423" s="1">
        <f t="shared" si="1375"/>
        <v>1.60245747126437</v>
      </c>
      <c r="Z423" s="1">
        <f t="shared" si="1355"/>
        <v>1.85883953987132</v>
      </c>
      <c r="AD423" s="1">
        <f t="shared" si="1356"/>
        <v>1.52963258721517</v>
      </c>
      <c r="AG423" s="1">
        <f t="shared" si="1357"/>
        <v>1.58118367346939</v>
      </c>
      <c r="AI423" s="1">
        <f t="shared" si="1358"/>
        <v>1.0327191011236</v>
      </c>
      <c r="AK423" s="1">
        <f t="shared" ref="AK423:AO423" si="1453">(AK386*1000-AG386*1000)/5</f>
        <v>1.879160895819</v>
      </c>
      <c r="AM423" s="1">
        <f t="shared" si="1453"/>
        <v>1.74003561585754</v>
      </c>
      <c r="AO423" s="1">
        <f t="shared" si="1453"/>
        <v>2.27676739982358</v>
      </c>
      <c r="AQ423" s="1">
        <f t="shared" si="1377"/>
        <v>2.14795116537181</v>
      </c>
      <c r="AS423" s="1">
        <f t="shared" si="1378"/>
        <v>1.89251766051766</v>
      </c>
      <c r="AU423" s="1">
        <f t="shared" si="1379"/>
        <v>1.61587948350072</v>
      </c>
      <c r="AW423" s="1">
        <f t="shared" si="1380"/>
        <v>1.85595795351893</v>
      </c>
      <c r="AZ423" s="1">
        <f t="shared" si="1361"/>
        <v>1.52258623177948</v>
      </c>
      <c r="BF423" s="1">
        <f t="shared" si="1362"/>
        <v>1.49254794520548</v>
      </c>
      <c r="BH423" s="1">
        <f t="shared" si="1363"/>
        <v>0.885363636363636</v>
      </c>
      <c r="BJ423" s="1">
        <f t="shared" ref="BJ423:BN423" si="1454">(BJ386*1000-BF386*1000)/5</f>
        <v>2.09430651488842</v>
      </c>
      <c r="BL423" s="1">
        <f t="shared" si="1454"/>
        <v>1.87722629169392</v>
      </c>
      <c r="BN423" s="1">
        <f t="shared" si="1454"/>
        <v>2.3608165355771</v>
      </c>
      <c r="BP423" s="1">
        <f t="shared" si="1365"/>
        <v>2.28888375615297</v>
      </c>
      <c r="BT423" s="1">
        <f t="shared" si="1366"/>
        <v>2.25060486639797</v>
      </c>
      <c r="BX423" s="1">
        <f t="shared" si="1367"/>
        <v>1.75751507983442</v>
      </c>
      <c r="CB423" s="1">
        <f t="shared" si="1368"/>
        <v>1.60593970679331</v>
      </c>
      <c r="CF423" s="1">
        <f t="shared" si="1369"/>
        <v>1.61388260524966</v>
      </c>
      <c r="CI423" s="1">
        <f t="shared" si="1370"/>
        <v>1.47252694610778</v>
      </c>
      <c r="CK423" s="1">
        <f t="shared" si="1371"/>
        <v>0.859268817204301</v>
      </c>
      <c r="CM423" s="1">
        <f t="shared" ref="CM423:CQ423" si="1455">(CM386*1000-CI386*1000)/5</f>
        <v>2.09195840954075</v>
      </c>
      <c r="CO423" s="1">
        <f t="shared" si="1455"/>
        <v>1.87136532913716</v>
      </c>
      <c r="CQ423" s="1">
        <f t="shared" si="1455"/>
        <v>2.36137639550354</v>
      </c>
      <c r="CS423" s="1">
        <f t="shared" ref="CS423:CW423" si="1456">(CS386*1000-CO386*1000)/5</f>
        <v>2.29159841179807</v>
      </c>
      <c r="CU423" s="1">
        <f t="shared" si="1456"/>
        <v>2.25034970259242</v>
      </c>
      <c r="CW423" s="1">
        <f t="shared" si="1456"/>
        <v>1.766228980322</v>
      </c>
      <c r="CY423" s="1">
        <f t="shared" si="1374"/>
        <v>1.60432684853294</v>
      </c>
      <c r="DB423" s="1">
        <f t="shared" si="1384"/>
        <v>1.60976855003404</v>
      </c>
    </row>
    <row r="424" s="1" customFormat="1" spans="2:106">
      <c r="B424" s="1" t="s">
        <v>84</v>
      </c>
      <c r="D424" s="1">
        <f t="shared" si="1348"/>
        <v>1.55726923076923</v>
      </c>
      <c r="F424" s="1">
        <f t="shared" si="1349"/>
        <v>1.01048275862069</v>
      </c>
      <c r="H424" s="1">
        <f t="shared" si="1350"/>
        <v>1.94273076923077</v>
      </c>
      <c r="J424" s="1">
        <f t="shared" si="1351"/>
        <v>1.7823100341721</v>
      </c>
      <c r="L424" s="1">
        <f t="shared" si="1352"/>
        <v>2.22273846153846</v>
      </c>
      <c r="N424" s="1">
        <f t="shared" si="1353"/>
        <v>2.16603387387387</v>
      </c>
      <c r="R424" s="1">
        <f t="shared" si="1354"/>
        <v>1.95293721413721</v>
      </c>
      <c r="V424" s="1">
        <f t="shared" si="1375"/>
        <v>1.4795294977169</v>
      </c>
      <c r="Z424" s="1">
        <f t="shared" si="1355"/>
        <v>1.70908538627123</v>
      </c>
      <c r="AD424" s="1">
        <f t="shared" si="1356"/>
        <v>1.53787639375597</v>
      </c>
      <c r="AG424" s="1">
        <f t="shared" si="1357"/>
        <v>1.52334391534392</v>
      </c>
      <c r="AI424" s="1">
        <f t="shared" si="1358"/>
        <v>0.988043956043956</v>
      </c>
      <c r="AK424" s="1">
        <f t="shared" ref="AK424:AO424" si="1457">(AK387*1000-AG387*1000)/5</f>
        <v>1.95307802558435</v>
      </c>
      <c r="AM424" s="1">
        <f t="shared" si="1457"/>
        <v>1.77748875423642</v>
      </c>
      <c r="AO424" s="1">
        <f t="shared" si="1457"/>
        <v>2.22091139240506</v>
      </c>
      <c r="AQ424" s="1">
        <f t="shared" si="1377"/>
        <v>2.16367659204521</v>
      </c>
      <c r="AS424" s="1">
        <f t="shared" si="1378"/>
        <v>1.95634632034632</v>
      </c>
      <c r="AU424" s="1">
        <f t="shared" si="1379"/>
        <v>1.47585398881366</v>
      </c>
      <c r="AW424" s="1">
        <f t="shared" si="1380"/>
        <v>1.70649931723757</v>
      </c>
      <c r="AZ424" s="1">
        <f t="shared" si="1361"/>
        <v>1.54842508095378</v>
      </c>
      <c r="BF424" s="1">
        <f t="shared" si="1362"/>
        <v>1.49193908629442</v>
      </c>
      <c r="BH424" s="1">
        <f t="shared" si="1363"/>
        <v>0.874083333333333</v>
      </c>
      <c r="BJ424" s="1">
        <f t="shared" ref="BJ424:BN424" si="1458">(BJ387*1000-BF387*1000)/5</f>
        <v>2.08512184560522</v>
      </c>
      <c r="BL424" s="1">
        <f t="shared" si="1458"/>
        <v>1.88927544529262</v>
      </c>
      <c r="BN424" s="1">
        <f t="shared" si="1458"/>
        <v>2.38909806391626</v>
      </c>
      <c r="BP424" s="1">
        <f t="shared" si="1365"/>
        <v>2.30990048063331</v>
      </c>
      <c r="BT424" s="1">
        <f t="shared" si="1366"/>
        <v>2.25606322640632</v>
      </c>
      <c r="BX424" s="1">
        <f t="shared" si="1367"/>
        <v>1.73806149545772</v>
      </c>
      <c r="CB424" s="1">
        <f t="shared" si="1368"/>
        <v>1.60662867240998</v>
      </c>
      <c r="CF424" s="1">
        <f t="shared" si="1369"/>
        <v>1.67391381318425</v>
      </c>
      <c r="CI424" s="1">
        <f t="shared" si="1370"/>
        <v>1.47114465408805</v>
      </c>
      <c r="CK424" s="1">
        <f t="shared" si="1371"/>
        <v>0.852585365853658</v>
      </c>
      <c r="CM424" s="1">
        <f t="shared" ref="CM424:CQ424" si="1459">(CM387*1000-CI387*1000)/5</f>
        <v>2.08035742060075</v>
      </c>
      <c r="CO424" s="1">
        <f t="shared" si="1459"/>
        <v>1.88348480958494</v>
      </c>
      <c r="CQ424" s="1">
        <f t="shared" si="1459"/>
        <v>2.38905488733652</v>
      </c>
      <c r="CS424" s="1">
        <f t="shared" ref="CS424:CW424" si="1460">(CS387*1000-CO387*1000)/5</f>
        <v>2.31256348792774</v>
      </c>
      <c r="CU424" s="1">
        <f t="shared" si="1460"/>
        <v>2.25857723710888</v>
      </c>
      <c r="CW424" s="1">
        <f t="shared" si="1460"/>
        <v>1.74344554455446</v>
      </c>
      <c r="CY424" s="1">
        <f t="shared" si="1374"/>
        <v>1.60534645259696</v>
      </c>
      <c r="DB424" s="1">
        <f t="shared" si="1384"/>
        <v>1.66679525095367</v>
      </c>
    </row>
    <row r="425" s="1" customFormat="1" spans="2:106">
      <c r="B425" s="1" t="s">
        <v>85</v>
      </c>
      <c r="D425" s="1">
        <f t="shared" si="1348"/>
        <v>1.74444897959184</v>
      </c>
      <c r="F425" s="1">
        <f t="shared" si="1349"/>
        <v>1.14465454545455</v>
      </c>
      <c r="H425" s="1">
        <f t="shared" si="1350"/>
        <v>1.77807354293069</v>
      </c>
      <c r="J425" s="1">
        <f t="shared" si="1351"/>
        <v>1.76711016042781</v>
      </c>
      <c r="L425" s="1">
        <f t="shared" si="1352"/>
        <v>2.38751885678782</v>
      </c>
      <c r="N425" s="1">
        <f t="shared" si="1353"/>
        <v>2.07966836498379</v>
      </c>
      <c r="R425" s="1">
        <f t="shared" si="1354"/>
        <v>1.96120325588279</v>
      </c>
      <c r="V425" s="1">
        <f t="shared" si="1375"/>
        <v>1.78822794608301</v>
      </c>
      <c r="Z425" s="1">
        <f t="shared" si="1355"/>
        <v>1.33611804824502</v>
      </c>
      <c r="AD425" s="1">
        <f t="shared" si="1356"/>
        <v>1.00884149561366</v>
      </c>
      <c r="AG425" s="1">
        <f t="shared" si="1357"/>
        <v>1.69350819672131</v>
      </c>
      <c r="AI425" s="1">
        <f t="shared" si="1358"/>
        <v>1.12155102040816</v>
      </c>
      <c r="AK425" s="1">
        <f t="shared" ref="AK425:AO425" si="1461">(AK388*1000-AG388*1000)/5</f>
        <v>1.80394634873323</v>
      </c>
      <c r="AM425" s="1">
        <f t="shared" si="1461"/>
        <v>1.77551020408163</v>
      </c>
      <c r="AO425" s="1">
        <f t="shared" si="1461"/>
        <v>2.38961038961039</v>
      </c>
      <c r="AQ425" s="1">
        <f t="shared" si="1377"/>
        <v>2.07110372396381</v>
      </c>
      <c r="AS425" s="1">
        <f t="shared" si="1378"/>
        <v>1.96214141414142</v>
      </c>
      <c r="AU425" s="1">
        <f t="shared" si="1379"/>
        <v>1.79927691201151</v>
      </c>
      <c r="AW425" s="1">
        <f t="shared" si="1380"/>
        <v>1.33203032456764</v>
      </c>
      <c r="AZ425" s="1">
        <f t="shared" si="1361"/>
        <v>0.996660703637447</v>
      </c>
      <c r="BF425" s="1">
        <f t="shared" si="1362"/>
        <v>1.56606896551724</v>
      </c>
      <c r="BH425" s="1">
        <f t="shared" si="1363"/>
        <v>0.937185185185185</v>
      </c>
      <c r="BJ425" s="1">
        <f t="shared" ref="BJ425:BN425" si="1462">(BJ388*1000-BF388*1000)/5</f>
        <v>2.03214532019704</v>
      </c>
      <c r="BL425" s="1">
        <f t="shared" si="1462"/>
        <v>1.84176218323587</v>
      </c>
      <c r="BN425" s="1">
        <f t="shared" si="1462"/>
        <v>2.44274439197166</v>
      </c>
      <c r="BP425" s="1">
        <f t="shared" si="1365"/>
        <v>2.32740977443609</v>
      </c>
      <c r="BT425" s="1">
        <f t="shared" si="1366"/>
        <v>2.34973899673265</v>
      </c>
      <c r="BX425" s="1">
        <f t="shared" si="1367"/>
        <v>1.79989285714286</v>
      </c>
      <c r="CB425" s="1">
        <f t="shared" si="1368"/>
        <v>1.54759463327371</v>
      </c>
      <c r="CF425" s="1">
        <f t="shared" si="1369"/>
        <v>1.49656422924901</v>
      </c>
      <c r="CI425" s="1">
        <f t="shared" si="1370"/>
        <v>1.54661635220126</v>
      </c>
      <c r="CK425" s="1">
        <f t="shared" si="1371"/>
        <v>0.903714285714285</v>
      </c>
      <c r="CM425" s="1">
        <f t="shared" ref="CM425:CQ425" si="1463">(CM388*1000-CI388*1000)/5</f>
        <v>2.02901498420427</v>
      </c>
      <c r="CO425" s="1">
        <f t="shared" si="1463"/>
        <v>1.86012885154062</v>
      </c>
      <c r="CQ425" s="1">
        <f t="shared" si="1463"/>
        <v>2.44160214377068</v>
      </c>
      <c r="CS425" s="1">
        <f t="shared" ref="CS425:CW425" si="1464">(CS388*1000-CO388*1000)/5</f>
        <v>2.31047944339026</v>
      </c>
      <c r="CU425" s="1">
        <f t="shared" si="1464"/>
        <v>2.3499162782779</v>
      </c>
      <c r="CW425" s="1">
        <f t="shared" si="1464"/>
        <v>1.80067741935484</v>
      </c>
      <c r="CY425" s="1">
        <f t="shared" si="1374"/>
        <v>1.54623606831755</v>
      </c>
      <c r="DB425" s="1">
        <f t="shared" si="1384"/>
        <v>1.50635593220339</v>
      </c>
    </row>
    <row r="426" s="1" customFormat="1" spans="2:106">
      <c r="B426" s="1" t="s">
        <v>85</v>
      </c>
      <c r="D426" s="1">
        <f t="shared" si="1348"/>
        <v>1.72173333333333</v>
      </c>
      <c r="F426" s="1">
        <f t="shared" si="1349"/>
        <v>1.16561904761905</v>
      </c>
      <c r="H426" s="1">
        <f t="shared" si="1350"/>
        <v>1.79787450980392</v>
      </c>
      <c r="J426" s="1">
        <f t="shared" si="1351"/>
        <v>1.70185083189902</v>
      </c>
      <c r="L426" s="1">
        <f t="shared" si="1352"/>
        <v>2.37717720359172</v>
      </c>
      <c r="N426" s="1">
        <f t="shared" si="1353"/>
        <v>2.13069678714859</v>
      </c>
      <c r="R426" s="1">
        <f t="shared" si="1354"/>
        <v>1.9547433375505</v>
      </c>
      <c r="V426" s="1">
        <f t="shared" si="1375"/>
        <v>1.71294444444445</v>
      </c>
      <c r="Z426" s="1">
        <f t="shared" si="1355"/>
        <v>1.48726822589002</v>
      </c>
      <c r="AD426" s="1">
        <f t="shared" si="1356"/>
        <v>0.920291873963515</v>
      </c>
      <c r="AG426" s="1">
        <f t="shared" si="1357"/>
        <v>1.68183177570093</v>
      </c>
      <c r="AI426" s="1">
        <f t="shared" si="1358"/>
        <v>1.17140229885057</v>
      </c>
      <c r="AK426" s="1">
        <f t="shared" ref="AK426:AO426" si="1465">(AK389*1000-AG389*1000)/5</f>
        <v>1.81057013817466</v>
      </c>
      <c r="AM426" s="1">
        <f t="shared" si="1465"/>
        <v>1.67546726636682</v>
      </c>
      <c r="AO426" s="1">
        <f t="shared" si="1465"/>
        <v>2.38454148235082</v>
      </c>
      <c r="AQ426" s="1">
        <f t="shared" si="1377"/>
        <v>2.1159256155055</v>
      </c>
      <c r="AS426" s="1">
        <f t="shared" si="1378"/>
        <v>1.94954062203842</v>
      </c>
      <c r="AU426" s="1">
        <f t="shared" si="1379"/>
        <v>1.72856284396847</v>
      </c>
      <c r="AW426" s="1">
        <f t="shared" si="1380"/>
        <v>1.48817115414895</v>
      </c>
      <c r="AZ426" s="1">
        <f t="shared" si="1361"/>
        <v>0.915199352357824</v>
      </c>
      <c r="BF426" s="1">
        <f t="shared" si="1362"/>
        <v>1.52959036144578</v>
      </c>
      <c r="BH426" s="1">
        <f t="shared" si="1363"/>
        <v>0.941461538461538</v>
      </c>
      <c r="BJ426" s="1">
        <f t="shared" ref="BJ426:BN426" si="1466">(BJ389*1000-BF389*1000)/5</f>
        <v>2.05495070135615</v>
      </c>
      <c r="BL426" s="1">
        <f t="shared" si="1466"/>
        <v>1.83212336719884</v>
      </c>
      <c r="BN426" s="1">
        <f t="shared" si="1466"/>
        <v>2.4420895678287</v>
      </c>
      <c r="BP426" s="1">
        <f t="shared" si="1365"/>
        <v>2.35004009433962</v>
      </c>
      <c r="BT426" s="1">
        <f t="shared" si="1366"/>
        <v>2.3634108631453</v>
      </c>
      <c r="BX426" s="1">
        <f t="shared" si="1367"/>
        <v>1.77833578431372</v>
      </c>
      <c r="CB426" s="1">
        <f t="shared" si="1368"/>
        <v>1.56300334053206</v>
      </c>
      <c r="CF426" s="1">
        <f t="shared" si="1369"/>
        <v>1.51793026626993</v>
      </c>
      <c r="CI426" s="1">
        <f t="shared" si="1370"/>
        <v>1.50501098901099</v>
      </c>
      <c r="CK426" s="1">
        <f t="shared" si="1371"/>
        <v>0.923784946236559</v>
      </c>
      <c r="CM426" s="1">
        <f t="shared" ref="CM426:CQ426" si="1467">(CM389*1000-CI389*1000)/5</f>
        <v>2.05939641839642</v>
      </c>
      <c r="CO426" s="1">
        <f t="shared" si="1467"/>
        <v>1.83264223822946</v>
      </c>
      <c r="CQ426" s="1">
        <f t="shared" si="1467"/>
        <v>2.43519259259259</v>
      </c>
      <c r="CS426" s="1">
        <f t="shared" ref="CS426:CW426" si="1468">(CS389*1000-CO389*1000)/5</f>
        <v>2.33557281553398</v>
      </c>
      <c r="CU426" s="1">
        <f t="shared" si="1468"/>
        <v>2.36403636363636</v>
      </c>
      <c r="CW426" s="1">
        <f t="shared" si="1468"/>
        <v>1.79459793814433</v>
      </c>
      <c r="CY426" s="1">
        <f t="shared" si="1374"/>
        <v>1.56465048895328</v>
      </c>
      <c r="DB426" s="1">
        <f t="shared" si="1384"/>
        <v>1.50670750118621</v>
      </c>
    </row>
    <row r="427" s="1" customFormat="1" spans="2:106">
      <c r="B427" s="1" t="s">
        <v>85</v>
      </c>
      <c r="D427" s="1">
        <f t="shared" si="1348"/>
        <v>1.70917842323651</v>
      </c>
      <c r="F427" s="1">
        <f t="shared" si="1349"/>
        <v>1.14211764705882</v>
      </c>
      <c r="H427" s="1">
        <f t="shared" si="1350"/>
        <v>1.78040491009682</v>
      </c>
      <c r="J427" s="1">
        <f t="shared" si="1351"/>
        <v>1.730062804069</v>
      </c>
      <c r="L427" s="1">
        <f t="shared" si="1352"/>
        <v>2.46414143730887</v>
      </c>
      <c r="N427" s="1">
        <f t="shared" si="1353"/>
        <v>2.10998348329841</v>
      </c>
      <c r="R427" s="1">
        <f t="shared" si="1354"/>
        <v>1.92224422160586</v>
      </c>
      <c r="V427" s="1">
        <f t="shared" si="1375"/>
        <v>1.67238152011923</v>
      </c>
      <c r="Z427" s="1">
        <f t="shared" si="1355"/>
        <v>1.39244423089243</v>
      </c>
      <c r="AD427" s="1">
        <f t="shared" si="1356"/>
        <v>0.893721212121213</v>
      </c>
      <c r="AG427" s="1">
        <f t="shared" si="1357"/>
        <v>1.67265384615385</v>
      </c>
      <c r="AI427" s="1">
        <f t="shared" si="1358"/>
        <v>1.12067289719626</v>
      </c>
      <c r="AK427" s="1">
        <f t="shared" ref="AK427:AO427" si="1469">(AK390*1000-AG390*1000)/5</f>
        <v>1.79359377289377</v>
      </c>
      <c r="AM427" s="1">
        <f t="shared" si="1469"/>
        <v>1.7196261682243</v>
      </c>
      <c r="AO427" s="1">
        <f t="shared" si="1469"/>
        <v>2.46699719423039</v>
      </c>
      <c r="AQ427" s="1">
        <f t="shared" si="1377"/>
        <v>2.12157747778931</v>
      </c>
      <c r="AS427" s="1">
        <f t="shared" si="1378"/>
        <v>1.91612757165923</v>
      </c>
      <c r="AU427" s="1">
        <f t="shared" si="1379"/>
        <v>1.67103484919519</v>
      </c>
      <c r="AW427" s="1">
        <f t="shared" si="1380"/>
        <v>1.39544089307106</v>
      </c>
      <c r="AZ427" s="1">
        <f t="shared" si="1361"/>
        <v>0.887496770860243</v>
      </c>
      <c r="BF427" s="1">
        <f t="shared" si="1362"/>
        <v>1.53023463687151</v>
      </c>
      <c r="BH427" s="1">
        <f t="shared" si="1363"/>
        <v>0.945290322580645</v>
      </c>
      <c r="BJ427" s="1">
        <f t="shared" ref="BJ427:BN427" si="1470">(BJ390*1000-BF390*1000)/5</f>
        <v>2.05992929755472</v>
      </c>
      <c r="BL427" s="1">
        <f t="shared" si="1470"/>
        <v>1.83377944486122</v>
      </c>
      <c r="BN427" s="1">
        <f t="shared" si="1470"/>
        <v>2.44307976305276</v>
      </c>
      <c r="BP427" s="1">
        <f t="shared" si="1365"/>
        <v>2.34180828133863</v>
      </c>
      <c r="BT427" s="1">
        <f t="shared" si="1366"/>
        <v>2.32327804165144</v>
      </c>
      <c r="BX427" s="1">
        <f t="shared" si="1367"/>
        <v>1.79676901004304</v>
      </c>
      <c r="CB427" s="1">
        <f t="shared" si="1368"/>
        <v>1.58494129588902</v>
      </c>
      <c r="CF427" s="1">
        <f t="shared" si="1369"/>
        <v>1.55631341548477</v>
      </c>
      <c r="CI427" s="1">
        <f t="shared" si="1370"/>
        <v>1.50806857142857</v>
      </c>
      <c r="CK427" s="1">
        <f t="shared" si="1371"/>
        <v>0.927523809523809</v>
      </c>
      <c r="CM427" s="1">
        <f t="shared" ref="CM427:CQ427" si="1471">(CM390*1000-CI390*1000)/5</f>
        <v>2.05982570169918</v>
      </c>
      <c r="CO427" s="1">
        <f t="shared" si="1471"/>
        <v>1.82377219047619</v>
      </c>
      <c r="CQ427" s="1">
        <f t="shared" si="1471"/>
        <v>2.4402074217875</v>
      </c>
      <c r="CS427" s="1">
        <f t="shared" ref="CS427:CW427" si="1472">(CS390*1000-CO390*1000)/5</f>
        <v>2.34519180487805</v>
      </c>
      <c r="CU427" s="1">
        <f t="shared" si="1472"/>
        <v>2.31917103235747</v>
      </c>
      <c r="CW427" s="1">
        <f t="shared" si="1472"/>
        <v>1.79507846018219</v>
      </c>
      <c r="CY427" s="1">
        <f t="shared" si="1374"/>
        <v>1.58855893605393</v>
      </c>
      <c r="DB427" s="1">
        <f t="shared" si="1384"/>
        <v>1.56297918948521</v>
      </c>
    </row>
    <row r="428" s="1" customFormat="1" spans="2:106">
      <c r="B428" s="1" t="s">
        <v>86</v>
      </c>
      <c r="D428" s="1">
        <f t="shared" si="1348"/>
        <v>1.57012429378531</v>
      </c>
      <c r="F428" s="1">
        <f t="shared" si="1349"/>
        <v>0.999</v>
      </c>
      <c r="H428" s="1">
        <f t="shared" si="1350"/>
        <v>1.7859732671903</v>
      </c>
      <c r="J428" s="1">
        <f t="shared" si="1351"/>
        <v>1.41479310344828</v>
      </c>
      <c r="L428" s="1">
        <f t="shared" si="1352"/>
        <v>2.29309902022097</v>
      </c>
      <c r="N428" s="1">
        <f t="shared" si="1353"/>
        <v>2.19919699556162</v>
      </c>
      <c r="R428" s="1">
        <f t="shared" si="1354"/>
        <v>1.77798788482283</v>
      </c>
      <c r="V428" s="1">
        <f t="shared" si="1375"/>
        <v>1.66287196995562</v>
      </c>
      <c r="Z428" s="1">
        <f t="shared" si="1355"/>
        <v>1.87015781585978</v>
      </c>
      <c r="AD428" s="1">
        <f t="shared" si="1356"/>
        <v>1.31686109487629</v>
      </c>
      <c r="AG428" s="1">
        <f t="shared" si="1357"/>
        <v>1.50995833333333</v>
      </c>
      <c r="AI428" s="1">
        <f t="shared" si="1358"/>
        <v>0.968808080808081</v>
      </c>
      <c r="AK428" s="1">
        <f t="shared" ref="AK428:AO428" si="1473">(AK391*1000-AG391*1000)/5</f>
        <v>1.82303391472868</v>
      </c>
      <c r="AM428" s="1">
        <f t="shared" si="1473"/>
        <v>1.41414141414141</v>
      </c>
      <c r="AO428" s="1">
        <f t="shared" si="1473"/>
        <v>2.28942880456956</v>
      </c>
      <c r="AQ428" s="1">
        <f t="shared" si="1377"/>
        <v>2.20798928056071</v>
      </c>
      <c r="AS428" s="1">
        <f t="shared" si="1378"/>
        <v>1.78427751196172</v>
      </c>
      <c r="AU428" s="1">
        <f t="shared" si="1379"/>
        <v>1.65296366351419</v>
      </c>
      <c r="AW428" s="1">
        <f t="shared" si="1380"/>
        <v>1.86767785264026</v>
      </c>
      <c r="AZ428" s="1">
        <f t="shared" si="1361"/>
        <v>1.32835189623573</v>
      </c>
      <c r="BF428" s="1">
        <f t="shared" si="1362"/>
        <v>1.46491089108911</v>
      </c>
      <c r="BH428" s="1">
        <f t="shared" si="1363"/>
        <v>0.872551724137931</v>
      </c>
      <c r="BJ428" s="1">
        <f t="shared" ref="BJ428:BN428" si="1474">(BJ391*1000-BF391*1000)/5</f>
        <v>2.11879951615071</v>
      </c>
      <c r="BL428" s="1">
        <f t="shared" si="1474"/>
        <v>1.89215415821501</v>
      </c>
      <c r="BN428" s="1">
        <f t="shared" si="1474"/>
        <v>2.40120472191147</v>
      </c>
      <c r="BP428" s="1">
        <f t="shared" si="1365"/>
        <v>2.27397128300139</v>
      </c>
      <c r="BT428" s="1">
        <f t="shared" si="1366"/>
        <v>2.22119174107772</v>
      </c>
      <c r="BX428" s="1">
        <f t="shared" si="1367"/>
        <v>1.82058209390493</v>
      </c>
      <c r="CB428" s="1">
        <f t="shared" si="1368"/>
        <v>1.65343621594334</v>
      </c>
      <c r="CF428" s="1">
        <f t="shared" si="1369"/>
        <v>1.57191086522207</v>
      </c>
      <c r="CI428" s="1">
        <f t="shared" si="1370"/>
        <v>1.44268181818182</v>
      </c>
      <c r="CK428" s="1">
        <f t="shared" si="1371"/>
        <v>0.856175824175824</v>
      </c>
      <c r="CM428" s="1">
        <f t="shared" ref="CM428:CQ428" si="1475">(CM391*1000-CI391*1000)/5</f>
        <v>2.11654753961635</v>
      </c>
      <c r="CO428" s="1">
        <f t="shared" si="1475"/>
        <v>1.87811477411477</v>
      </c>
      <c r="CQ428" s="1">
        <f t="shared" si="1475"/>
        <v>2.39709964653084</v>
      </c>
      <c r="CS428" s="1">
        <f t="shared" ref="CS428:CW428" si="1476">(CS391*1000-CO391*1000)/5</f>
        <v>2.28112875654811</v>
      </c>
      <c r="CU428" s="1">
        <f t="shared" si="1476"/>
        <v>2.22854494525083</v>
      </c>
      <c r="CW428" s="1">
        <f t="shared" si="1476"/>
        <v>1.81953210147197</v>
      </c>
      <c r="CY428" s="1">
        <f t="shared" si="1374"/>
        <v>1.65017759681192</v>
      </c>
      <c r="DB428" s="1">
        <f t="shared" si="1384"/>
        <v>1.57393743257821</v>
      </c>
    </row>
    <row r="429" s="1" customFormat="1" spans="2:106">
      <c r="B429" s="1" t="s">
        <v>86</v>
      </c>
      <c r="D429" s="1">
        <f t="shared" si="1348"/>
        <v>1.62521637426901</v>
      </c>
      <c r="F429" s="1">
        <f t="shared" si="1349"/>
        <v>0.9872</v>
      </c>
      <c r="H429" s="1">
        <f t="shared" si="1350"/>
        <v>1.72932908027645</v>
      </c>
      <c r="J429" s="1">
        <f t="shared" si="1351"/>
        <v>1.51686504065041</v>
      </c>
      <c r="L429" s="1">
        <f t="shared" si="1352"/>
        <v>2.25894420062696</v>
      </c>
      <c r="N429" s="1">
        <f t="shared" si="1353"/>
        <v>2.13762839000653</v>
      </c>
      <c r="R429" s="1">
        <f t="shared" si="1354"/>
        <v>1.8755614397181</v>
      </c>
      <c r="V429" s="1">
        <f t="shared" si="1375"/>
        <v>1.70225561392905</v>
      </c>
      <c r="Z429" s="1">
        <f t="shared" si="1355"/>
        <v>1.74423524872182</v>
      </c>
      <c r="AD429" s="1">
        <f t="shared" si="1356"/>
        <v>1.14445095541401</v>
      </c>
      <c r="AG429" s="1">
        <f t="shared" si="1357"/>
        <v>1.59741798941799</v>
      </c>
      <c r="AI429" s="1">
        <f t="shared" si="1358"/>
        <v>0.960911392405063</v>
      </c>
      <c r="AK429" s="1">
        <f t="shared" ref="AK429:AO429" si="1477">(AK392*1000-AG392*1000)/5</f>
        <v>1.7325462962963</v>
      </c>
      <c r="AM429" s="1">
        <f t="shared" si="1477"/>
        <v>1.51901168451801</v>
      </c>
      <c r="AO429" s="1">
        <f t="shared" si="1477"/>
        <v>2.25892857142857</v>
      </c>
      <c r="AQ429" s="1">
        <f t="shared" si="1377"/>
        <v>2.13136050516648</v>
      </c>
      <c r="AS429" s="1">
        <f t="shared" si="1378"/>
        <v>1.87322835497835</v>
      </c>
      <c r="AU429" s="1">
        <f t="shared" si="1379"/>
        <v>1.70947113489158</v>
      </c>
      <c r="AW429" s="1">
        <f t="shared" si="1380"/>
        <v>1.74575624958557</v>
      </c>
      <c r="AZ429" s="1">
        <f t="shared" si="1361"/>
        <v>1.14032312733025</v>
      </c>
      <c r="BF429" s="1">
        <f t="shared" si="1362"/>
        <v>1.45404545454545</v>
      </c>
      <c r="BH429" s="1">
        <f t="shared" si="1363"/>
        <v>0.879926605504587</v>
      </c>
      <c r="BJ429" s="1">
        <f t="shared" ref="BJ429:BN429" si="1478">(BJ392*1000-BF392*1000)/5</f>
        <v>2.13216144200627</v>
      </c>
      <c r="BL429" s="1">
        <f t="shared" si="1478"/>
        <v>1.88278525890219</v>
      </c>
      <c r="BN429" s="1">
        <f t="shared" si="1478"/>
        <v>2.39028731194248</v>
      </c>
      <c r="BP429" s="1">
        <f t="shared" si="1365"/>
        <v>2.28655480225989</v>
      </c>
      <c r="BT429" s="1">
        <f t="shared" si="1366"/>
        <v>2.20750579150579</v>
      </c>
      <c r="BX429" s="1">
        <f t="shared" si="1367"/>
        <v>1.8168750656168</v>
      </c>
      <c r="CB429" s="1">
        <f t="shared" si="1368"/>
        <v>1.67036767676768</v>
      </c>
      <c r="CF429" s="1">
        <f t="shared" si="1369"/>
        <v>1.6168249343832</v>
      </c>
      <c r="CI429" s="1">
        <f t="shared" si="1370"/>
        <v>1.42808791208791</v>
      </c>
      <c r="CK429" s="1">
        <f t="shared" si="1371"/>
        <v>0.849563218390804</v>
      </c>
      <c r="CM429" s="1">
        <f t="shared" ref="CM429:CQ429" si="1479">(CM392*1000-CI392*1000)/5</f>
        <v>2.1387967032967</v>
      </c>
      <c r="CO429" s="1">
        <f t="shared" si="1479"/>
        <v>1.88744649034706</v>
      </c>
      <c r="CQ429" s="1">
        <f t="shared" si="1479"/>
        <v>2.38337052864831</v>
      </c>
      <c r="CS429" s="1">
        <f t="shared" ref="CS429:CW429" si="1480">(CS392*1000-CO392*1000)/5</f>
        <v>2.28137490664675</v>
      </c>
      <c r="CU429" s="1">
        <f t="shared" si="1480"/>
        <v>2.20807818930041</v>
      </c>
      <c r="CW429" s="1">
        <f t="shared" si="1480"/>
        <v>1.8209010989011</v>
      </c>
      <c r="CY429" s="1">
        <f t="shared" si="1374"/>
        <v>1.67154218533887</v>
      </c>
      <c r="DB429" s="1">
        <f t="shared" si="1384"/>
        <v>1.61486275733001</v>
      </c>
    </row>
    <row r="430" s="1" customFormat="1" spans="2:106">
      <c r="B430" s="1" t="s">
        <v>86</v>
      </c>
      <c r="D430" s="1">
        <f t="shared" si="1348"/>
        <v>1.59693081761006</v>
      </c>
      <c r="F430" s="1">
        <f t="shared" si="1349"/>
        <v>1.029875</v>
      </c>
      <c r="H430" s="1">
        <f t="shared" si="1350"/>
        <v>1.74706918238994</v>
      </c>
      <c r="J430" s="1">
        <f t="shared" si="1351"/>
        <v>1.35788010204082</v>
      </c>
      <c r="L430" s="1">
        <f t="shared" si="1352"/>
        <v>2.28170434782609</v>
      </c>
      <c r="N430" s="1">
        <f t="shared" si="1353"/>
        <v>2.21333227659996</v>
      </c>
      <c r="R430" s="1">
        <f t="shared" si="1354"/>
        <v>1.80059047289104</v>
      </c>
      <c r="V430" s="1">
        <f t="shared" si="1375"/>
        <v>1.73224595469256</v>
      </c>
      <c r="Z430" s="1">
        <f t="shared" si="1355"/>
        <v>1.72070085027854</v>
      </c>
      <c r="AD430" s="1">
        <f t="shared" si="1356"/>
        <v>1.12593103448276</v>
      </c>
      <c r="AG430" s="1">
        <f t="shared" si="1357"/>
        <v>1.54956</v>
      </c>
      <c r="AI430" s="1">
        <f t="shared" si="1358"/>
        <v>0.998976744186046</v>
      </c>
      <c r="AK430" s="1">
        <f t="shared" ref="AK430:AO430" si="1481">(AK393*1000-AG393*1000)/5</f>
        <v>1.76630324786325</v>
      </c>
      <c r="AM430" s="1">
        <f t="shared" si="1481"/>
        <v>1.40867916979245</v>
      </c>
      <c r="AO430" s="1">
        <f t="shared" si="1481"/>
        <v>2.28543135794588</v>
      </c>
      <c r="AQ430" s="1">
        <f t="shared" si="1377"/>
        <v>2.19559408602151</v>
      </c>
      <c r="AS430" s="1">
        <f t="shared" si="1378"/>
        <v>1.80109583243788</v>
      </c>
      <c r="AU430" s="1">
        <f t="shared" si="1379"/>
        <v>1.71000301204819</v>
      </c>
      <c r="AW430" s="1">
        <f t="shared" si="1380"/>
        <v>1.71978150745435</v>
      </c>
      <c r="AZ430" s="1">
        <f t="shared" si="1361"/>
        <v>1.12177523653938</v>
      </c>
      <c r="BF430" s="1">
        <f t="shared" si="1362"/>
        <v>1.47007058823529</v>
      </c>
      <c r="BH430" s="1">
        <f t="shared" si="1363"/>
        <v>0.841333333333333</v>
      </c>
      <c r="BJ430" s="1">
        <f t="shared" ref="BJ430:BN430" si="1482">(BJ393*1000-BF393*1000)/5</f>
        <v>2.11572822833275</v>
      </c>
      <c r="BL430" s="1">
        <f t="shared" si="1482"/>
        <v>1.92057142857143</v>
      </c>
      <c r="BN430" s="1">
        <f t="shared" si="1482"/>
        <v>2.39723852783029</v>
      </c>
      <c r="BP430" s="1">
        <f t="shared" si="1365"/>
        <v>2.2750008984726</v>
      </c>
      <c r="BT430" s="1">
        <f t="shared" si="1366"/>
        <v>2.19735481246441</v>
      </c>
      <c r="BX430" s="1">
        <f t="shared" si="1367"/>
        <v>1.79441964082746</v>
      </c>
      <c r="CB430" s="1">
        <f t="shared" si="1368"/>
        <v>1.65208131252501</v>
      </c>
      <c r="CF430" s="1">
        <f t="shared" si="1369"/>
        <v>1.59573921492421</v>
      </c>
      <c r="CI430" s="1">
        <f t="shared" si="1370"/>
        <v>1.44977777777778</v>
      </c>
      <c r="CK430" s="1">
        <f t="shared" si="1371"/>
        <v>0.825130434782609</v>
      </c>
      <c r="CM430" s="1">
        <f t="shared" ref="CM430:CQ430" si="1483">(CM393*1000-CI393*1000)/5</f>
        <v>2.10756895589056</v>
      </c>
      <c r="CO430" s="1">
        <f t="shared" si="1483"/>
        <v>1.91988651436993</v>
      </c>
      <c r="CQ430" s="1">
        <f t="shared" si="1483"/>
        <v>2.40044406131074</v>
      </c>
      <c r="CS430" s="1">
        <f t="shared" ref="CS430:CW430" si="1484">(CS393*1000-CO393*1000)/5</f>
        <v>2.26291348563007</v>
      </c>
      <c r="CU430" s="1">
        <f t="shared" si="1484"/>
        <v>2.19731124583725</v>
      </c>
      <c r="CW430" s="1">
        <f t="shared" si="1484"/>
        <v>1.79952298136646</v>
      </c>
      <c r="CY430" s="1">
        <f t="shared" si="1374"/>
        <v>1.65242933993681</v>
      </c>
      <c r="DB430" s="1">
        <f t="shared" si="1384"/>
        <v>1.59085166859669</v>
      </c>
    </row>
    <row r="431" s="1" customFormat="1" spans="2:106">
      <c r="B431" s="1" t="s">
        <v>87</v>
      </c>
      <c r="D431" s="1">
        <f t="shared" si="1348"/>
        <v>1.59392452830189</v>
      </c>
      <c r="F431" s="1">
        <f t="shared" si="1349"/>
        <v>0.998871794871795</v>
      </c>
      <c r="H431" s="1">
        <f t="shared" si="1350"/>
        <v>1.89745478204294</v>
      </c>
      <c r="J431" s="1">
        <f t="shared" si="1351"/>
        <v>1.8371937788987</v>
      </c>
      <c r="L431" s="1">
        <f t="shared" si="1352"/>
        <v>2.2546864173547</v>
      </c>
      <c r="N431" s="1">
        <f t="shared" si="1353"/>
        <v>2.07395422820971</v>
      </c>
      <c r="R431" s="1">
        <f t="shared" si="1354"/>
        <v>1.95141326389711</v>
      </c>
      <c r="V431" s="1">
        <f t="shared" si="1375"/>
        <v>1.6499801980198</v>
      </c>
      <c r="Z431" s="1">
        <f t="shared" si="1355"/>
        <v>1.58644047149061</v>
      </c>
      <c r="AD431" s="1">
        <f t="shared" si="1356"/>
        <v>1.38202298850575</v>
      </c>
      <c r="AG431" s="1">
        <f t="shared" si="1357"/>
        <v>1.54450793650794</v>
      </c>
      <c r="AI431" s="1">
        <f t="shared" si="1358"/>
        <v>0.975720930232558</v>
      </c>
      <c r="AK431" s="1">
        <f t="shared" ref="AK431:AO431" si="1485">(AK394*1000-AG394*1000)/5</f>
        <v>1.92647003706035</v>
      </c>
      <c r="AM431" s="1">
        <f t="shared" si="1485"/>
        <v>1.83895868141793</v>
      </c>
      <c r="AO431" s="1">
        <f t="shared" si="1485"/>
        <v>2.25372344823266</v>
      </c>
      <c r="AQ431" s="1">
        <f t="shared" si="1377"/>
        <v>2.06197344957401</v>
      </c>
      <c r="AS431" s="1">
        <f t="shared" si="1378"/>
        <v>1.95073717469028</v>
      </c>
      <c r="AU431" s="1">
        <f t="shared" si="1379"/>
        <v>1.65823065970574</v>
      </c>
      <c r="AW431" s="1">
        <f t="shared" si="1380"/>
        <v>1.58514046809674</v>
      </c>
      <c r="AZ431" s="1">
        <f t="shared" si="1361"/>
        <v>1.38324493404053</v>
      </c>
      <c r="BF431" s="1">
        <f t="shared" si="1362"/>
        <v>1.49947619047619</v>
      </c>
      <c r="BH431" s="1">
        <f t="shared" si="1363"/>
        <v>0.885962264150943</v>
      </c>
      <c r="BJ431" s="1">
        <f t="shared" ref="BJ431:BN431" si="1486">(BJ394*1000-BF394*1000)/5</f>
        <v>2.08261336176262</v>
      </c>
      <c r="BL431" s="1">
        <f t="shared" si="1486"/>
        <v>1.87662766390661</v>
      </c>
      <c r="BN431" s="1">
        <f t="shared" si="1486"/>
        <v>2.39449506314581</v>
      </c>
      <c r="BP431" s="1">
        <f t="shared" si="1365"/>
        <v>2.26947564571294</v>
      </c>
      <c r="BT431" s="1">
        <f t="shared" si="1366"/>
        <v>2.19824055944056</v>
      </c>
      <c r="BX431" s="1">
        <f t="shared" si="1367"/>
        <v>1.81079156908665</v>
      </c>
      <c r="CB431" s="1">
        <f t="shared" si="1368"/>
        <v>1.67580385743289</v>
      </c>
      <c r="CF431" s="1">
        <f t="shared" si="1369"/>
        <v>1.6002893006575</v>
      </c>
      <c r="CI431" s="1">
        <f t="shared" si="1370"/>
        <v>1.47876923076923</v>
      </c>
      <c r="CK431" s="1">
        <f t="shared" si="1371"/>
        <v>0.85325</v>
      </c>
      <c r="CM431" s="1">
        <f t="shared" ref="CM431:CQ431" si="1487">(CM394*1000-CI394*1000)/5</f>
        <v>2.08017992177314</v>
      </c>
      <c r="CO431" s="1">
        <f t="shared" si="1487"/>
        <v>1.89208333333333</v>
      </c>
      <c r="CQ431" s="1">
        <f t="shared" si="1487"/>
        <v>2.39601513317191</v>
      </c>
      <c r="CS431" s="1">
        <f t="shared" ref="CS431:CW431" si="1488">(CS394*1000-CO394*1000)/5</f>
        <v>2.26406872852234</v>
      </c>
      <c r="CU431" s="1">
        <f t="shared" si="1488"/>
        <v>2.19441330764671</v>
      </c>
      <c r="CW431" s="1">
        <f t="shared" si="1488"/>
        <v>1.80949557593961</v>
      </c>
      <c r="CY431" s="1">
        <f t="shared" si="1374"/>
        <v>1.67742653035034</v>
      </c>
      <c r="DB431" s="1">
        <f t="shared" si="1384"/>
        <v>1.59703156574455</v>
      </c>
    </row>
    <row r="432" s="1" customFormat="1" spans="2:106">
      <c r="B432" s="1" t="s">
        <v>87</v>
      </c>
      <c r="D432" s="1">
        <f t="shared" si="1348"/>
        <v>1.60921951219512</v>
      </c>
      <c r="F432" s="1">
        <f t="shared" si="1349"/>
        <v>0.998952380952381</v>
      </c>
      <c r="H432" s="1">
        <f t="shared" si="1350"/>
        <v>1.8887561963069</v>
      </c>
      <c r="J432" s="1">
        <f t="shared" si="1351"/>
        <v>1.82907309675463</v>
      </c>
      <c r="L432" s="1">
        <f t="shared" si="1352"/>
        <v>2.16452237578916</v>
      </c>
      <c r="N432" s="1">
        <f t="shared" si="1353"/>
        <v>2.05693654760945</v>
      </c>
      <c r="R432" s="1">
        <f t="shared" si="1354"/>
        <v>1.98098017657838</v>
      </c>
      <c r="V432" s="1">
        <f t="shared" si="1375"/>
        <v>1.57155971381398</v>
      </c>
      <c r="Z432" s="1">
        <f t="shared" si="1355"/>
        <v>1.52481933212825</v>
      </c>
      <c r="AD432" s="1">
        <f t="shared" si="1356"/>
        <v>1.35304250667962</v>
      </c>
      <c r="AG432" s="1">
        <f t="shared" si="1357"/>
        <v>1.57090476190476</v>
      </c>
      <c r="AI432" s="1">
        <f t="shared" si="1358"/>
        <v>0.964505747126437</v>
      </c>
      <c r="AK432" s="1">
        <f t="shared" ref="AK432:AO432" si="1489">(AK395*1000-AG395*1000)/5</f>
        <v>1.89880463980464</v>
      </c>
      <c r="AM432" s="1">
        <f t="shared" si="1489"/>
        <v>1.85710172950908</v>
      </c>
      <c r="AO432" s="1">
        <f t="shared" si="1489"/>
        <v>2.16382631257631</v>
      </c>
      <c r="AQ432" s="1">
        <f t="shared" si="1377"/>
        <v>2.03448776145972</v>
      </c>
      <c r="AS432" s="1">
        <f t="shared" si="1378"/>
        <v>1.99416991341991</v>
      </c>
      <c r="AU432" s="1">
        <f t="shared" si="1379"/>
        <v>1.58834920634921</v>
      </c>
      <c r="AW432" s="1">
        <f t="shared" si="1380"/>
        <v>1.51766882163358</v>
      </c>
      <c r="AZ432" s="1">
        <f t="shared" si="1361"/>
        <v>1.3359023763648</v>
      </c>
      <c r="BF432" s="1">
        <f t="shared" si="1362"/>
        <v>1.48139759036145</v>
      </c>
      <c r="BH432" s="1">
        <f t="shared" si="1363"/>
        <v>0.901365853658536</v>
      </c>
      <c r="BJ432" s="1">
        <f t="shared" ref="BJ432:BN432" si="1490">(BJ395*1000-BF395*1000)/5</f>
        <v>2.10301799405414</v>
      </c>
      <c r="BL432" s="1">
        <f t="shared" si="1490"/>
        <v>1.86053890824623</v>
      </c>
      <c r="BN432" s="1">
        <f t="shared" si="1490"/>
        <v>2.39803935120673</v>
      </c>
      <c r="BP432" s="1">
        <f t="shared" si="1365"/>
        <v>2.24790168970814</v>
      </c>
      <c r="BT432" s="1">
        <f t="shared" si="1366"/>
        <v>2.21187704818335</v>
      </c>
      <c r="BX432" s="1">
        <f t="shared" si="1367"/>
        <v>1.80837536656891</v>
      </c>
      <c r="CB432" s="1">
        <f t="shared" si="1368"/>
        <v>1.65038638354127</v>
      </c>
      <c r="CF432" s="1">
        <f t="shared" si="1369"/>
        <v>1.59609460458241</v>
      </c>
      <c r="CI432" s="1">
        <f t="shared" si="1370"/>
        <v>1.46235428571429</v>
      </c>
      <c r="CK432" s="1">
        <f t="shared" si="1371"/>
        <v>0.882697674418604</v>
      </c>
      <c r="CM432" s="1">
        <f t="shared" ref="CM432:CQ432" si="1491">(CM395*1000-CI395*1000)/5</f>
        <v>2.10002710963455</v>
      </c>
      <c r="CO432" s="1">
        <f t="shared" si="1491"/>
        <v>1.86231927473394</v>
      </c>
      <c r="CQ432" s="1">
        <f t="shared" si="1491"/>
        <v>2.39394760898017</v>
      </c>
      <c r="CS432" s="1">
        <f t="shared" ref="CS432:CW432" si="1492">(CS395*1000-CO395*1000)/5</f>
        <v>2.23178305084746</v>
      </c>
      <c r="CU432" s="1">
        <f t="shared" si="1492"/>
        <v>2.21244736697901</v>
      </c>
      <c r="CW432" s="1">
        <f t="shared" si="1492"/>
        <v>1.8232</v>
      </c>
      <c r="CY432" s="1">
        <f t="shared" si="1374"/>
        <v>1.65055135978442</v>
      </c>
      <c r="DB432" s="1">
        <f t="shared" si="1384"/>
        <v>1.5862660944206</v>
      </c>
    </row>
    <row r="433" s="1" customFormat="1" spans="2:106">
      <c r="B433" s="1" t="s">
        <v>87</v>
      </c>
      <c r="D433" s="1">
        <f t="shared" si="1348"/>
        <v>1.57001226993865</v>
      </c>
      <c r="F433" s="1">
        <f t="shared" si="1349"/>
        <v>1.01447619047619</v>
      </c>
      <c r="H433" s="1">
        <f t="shared" si="1350"/>
        <v>1.91083879389114</v>
      </c>
      <c r="J433" s="1">
        <f t="shared" si="1351"/>
        <v>1.83918234610918</v>
      </c>
      <c r="L433" s="1">
        <f t="shared" si="1352"/>
        <v>2.1559084298411</v>
      </c>
      <c r="N433" s="1">
        <f t="shared" si="1353"/>
        <v>2.01069967236986</v>
      </c>
      <c r="R433" s="1">
        <f t="shared" si="1354"/>
        <v>2.04324050632911</v>
      </c>
      <c r="V433" s="1">
        <f t="shared" si="1375"/>
        <v>1.57314179104478</v>
      </c>
      <c r="Z433" s="1">
        <f t="shared" si="1355"/>
        <v>1.57857894736842</v>
      </c>
      <c r="AD433" s="1">
        <f t="shared" si="1356"/>
        <v>1.28771142857143</v>
      </c>
      <c r="AG433" s="1">
        <f t="shared" si="1357"/>
        <v>1.52822988505747</v>
      </c>
      <c r="AI433" s="1">
        <f t="shared" si="1358"/>
        <v>1.01125925925926</v>
      </c>
      <c r="AK433" s="1">
        <f t="shared" ref="AK433:AO433" si="1493">(AK396*1000-AG396*1000)/5</f>
        <v>1.92669694421082</v>
      </c>
      <c r="AM433" s="1">
        <f t="shared" si="1493"/>
        <v>1.8192126508531</v>
      </c>
      <c r="AO433" s="1">
        <f t="shared" si="1493"/>
        <v>2.15320934094447</v>
      </c>
      <c r="AQ433" s="1">
        <f t="shared" si="1377"/>
        <v>2.00571413639927</v>
      </c>
      <c r="AS433" s="1">
        <f t="shared" si="1378"/>
        <v>2.04923434771552</v>
      </c>
      <c r="AU433" s="1">
        <f t="shared" si="1379"/>
        <v>1.58048062015504</v>
      </c>
      <c r="AW433" s="1">
        <f t="shared" si="1380"/>
        <v>1.57581333857396</v>
      </c>
      <c r="AZ433" s="1">
        <f t="shared" si="1361"/>
        <v>1.28619047619048</v>
      </c>
      <c r="BF433" s="1">
        <f t="shared" si="1362"/>
        <v>1.48183529411765</v>
      </c>
      <c r="BH433" s="1">
        <f t="shared" si="1363"/>
        <v>0.886191304347826</v>
      </c>
      <c r="BJ433" s="1">
        <f t="shared" ref="BJ433:BN433" si="1494">(BJ396*1000-BF396*1000)/5</f>
        <v>2.10239409656336</v>
      </c>
      <c r="BL433" s="1">
        <f t="shared" si="1494"/>
        <v>1.87571345755694</v>
      </c>
      <c r="BN433" s="1">
        <f t="shared" si="1494"/>
        <v>2.39071711137661</v>
      </c>
      <c r="BP433" s="1">
        <f t="shared" si="1365"/>
        <v>2.26692692126355</v>
      </c>
      <c r="BT433" s="1">
        <f t="shared" si="1366"/>
        <v>2.20538136679485</v>
      </c>
      <c r="BX433" s="1">
        <f t="shared" si="1367"/>
        <v>1.79236036981181</v>
      </c>
      <c r="CB433" s="1">
        <f t="shared" si="1368"/>
        <v>1.65282660269226</v>
      </c>
      <c r="CF433" s="1">
        <f t="shared" si="1369"/>
        <v>1.61465979887172</v>
      </c>
      <c r="CI433" s="1">
        <f t="shared" si="1370"/>
        <v>1.45994736842105</v>
      </c>
      <c r="CK433" s="1">
        <f t="shared" si="1371"/>
        <v>0.870415841584158</v>
      </c>
      <c r="CM433" s="1">
        <f t="shared" ref="CM433:CQ433" si="1495">(CM396*1000-CI396*1000)/5</f>
        <v>2.10220888157895</v>
      </c>
      <c r="CO433" s="1">
        <f t="shared" si="1495"/>
        <v>1.86327165841584</v>
      </c>
      <c r="CQ433" s="1">
        <f t="shared" si="1495"/>
        <v>2.3915685206422</v>
      </c>
      <c r="CS433" s="1">
        <f t="shared" ref="CS433:CW433" si="1496">(CS396*1000-CO396*1000)/5</f>
        <v>2.26548231132075</v>
      </c>
      <c r="CU433" s="1">
        <f t="shared" si="1496"/>
        <v>2.20012138320395</v>
      </c>
      <c r="CW433" s="1">
        <f t="shared" si="1496"/>
        <v>1.79494783573807</v>
      </c>
      <c r="CY433" s="1">
        <f t="shared" si="1374"/>
        <v>1.65368522690699</v>
      </c>
      <c r="DB433" s="1">
        <f t="shared" si="1384"/>
        <v>1.6250963267403</v>
      </c>
    </row>
    <row r="434" s="1" customFormat="1" spans="2:106">
      <c r="B434" s="1" t="s">
        <v>88</v>
      </c>
      <c r="D434" s="1">
        <f t="shared" si="1348"/>
        <v>1.64551196172249</v>
      </c>
      <c r="F434" s="1">
        <f t="shared" si="1349"/>
        <v>1.05918072289157</v>
      </c>
      <c r="H434" s="1">
        <f t="shared" si="1350"/>
        <v>1.84192522420716</v>
      </c>
      <c r="J434" s="1">
        <f t="shared" si="1351"/>
        <v>1.80193038821955</v>
      </c>
      <c r="L434" s="1">
        <f t="shared" si="1352"/>
        <v>2.37285789603756</v>
      </c>
      <c r="N434" s="1">
        <f t="shared" si="1353"/>
        <v>2.10988888888889</v>
      </c>
      <c r="R434" s="1">
        <f t="shared" si="1354"/>
        <v>2.0508160291439</v>
      </c>
      <c r="V434" s="1">
        <f t="shared" si="1375"/>
        <v>1.56233333333333</v>
      </c>
      <c r="Z434" s="1">
        <f t="shared" si="1355"/>
        <v>1.4935103330902</v>
      </c>
      <c r="AD434" s="1">
        <f t="shared" si="1356"/>
        <v>1.33057627118644</v>
      </c>
      <c r="AG434" s="1">
        <f t="shared" si="1357"/>
        <v>1.59754773869347</v>
      </c>
      <c r="AI434" s="1">
        <f t="shared" si="1358"/>
        <v>1.04770731707317</v>
      </c>
      <c r="AK434" s="1">
        <f t="shared" ref="AK434:AO434" si="1497">(AK397*1000-AG397*1000)/5</f>
        <v>1.86614604121084</v>
      </c>
      <c r="AM434" s="1">
        <f t="shared" si="1497"/>
        <v>1.78847872943846</v>
      </c>
      <c r="AO434" s="1">
        <f t="shared" si="1497"/>
        <v>2.37118262459008</v>
      </c>
      <c r="AQ434" s="1">
        <f t="shared" si="1377"/>
        <v>2.11627906976744</v>
      </c>
      <c r="AS434" s="1">
        <f t="shared" si="1378"/>
        <v>2.06420616431296</v>
      </c>
      <c r="AU434" s="1">
        <f t="shared" si="1379"/>
        <v>1.55916279069767</v>
      </c>
      <c r="AW434" s="1">
        <f t="shared" si="1380"/>
        <v>1.48113721141244</v>
      </c>
      <c r="AZ434" s="1">
        <f t="shared" si="1361"/>
        <v>1.31983276718056</v>
      </c>
      <c r="BF434" s="1">
        <f t="shared" si="1362"/>
        <v>1.51864480874317</v>
      </c>
      <c r="BH434" s="1">
        <f t="shared" si="1363"/>
        <v>0.920359550561798</v>
      </c>
      <c r="BJ434" s="1">
        <f t="shared" ref="BJ434:BN434" si="1498">(BJ397*1000-BF397*1000)/5</f>
        <v>2.07485112621618</v>
      </c>
      <c r="BL434" s="1">
        <f t="shared" si="1498"/>
        <v>1.85671051313247</v>
      </c>
      <c r="BN434" s="1">
        <f t="shared" si="1498"/>
        <v>2.42996438250097</v>
      </c>
      <c r="BP434" s="1">
        <f t="shared" si="1365"/>
        <v>2.32387908884811</v>
      </c>
      <c r="BT434" s="1">
        <f t="shared" si="1366"/>
        <v>2.34658373540312</v>
      </c>
      <c r="BX434" s="1">
        <f t="shared" si="1367"/>
        <v>1.74115611061552</v>
      </c>
      <c r="CB434" s="1">
        <f t="shared" si="1368"/>
        <v>1.56285358493184</v>
      </c>
      <c r="CF434" s="1">
        <f t="shared" si="1369"/>
        <v>1.49996477575261</v>
      </c>
      <c r="CI434" s="1">
        <f t="shared" si="1370"/>
        <v>1.49576978417266</v>
      </c>
      <c r="CK434" s="1">
        <f t="shared" si="1371"/>
        <v>0.895540229885057</v>
      </c>
      <c r="CM434" s="1">
        <f t="shared" ref="CM434:CQ434" si="1499">(CM397*1000-CI397*1000)/5</f>
        <v>2.07401968951155</v>
      </c>
      <c r="CO434" s="1">
        <f t="shared" si="1499"/>
        <v>1.85377227011494</v>
      </c>
      <c r="CQ434" s="1">
        <f t="shared" si="1499"/>
        <v>2.42983921829891</v>
      </c>
      <c r="CS434" s="1">
        <f t="shared" ref="CS434:CW434" si="1500">(CS397*1000-CO397*1000)/5</f>
        <v>2.32818315217391</v>
      </c>
      <c r="CU434" s="1">
        <f t="shared" si="1500"/>
        <v>2.34398364281864</v>
      </c>
      <c r="CW434" s="1">
        <f t="shared" si="1500"/>
        <v>1.7305851559069</v>
      </c>
      <c r="CY434" s="1">
        <f t="shared" si="1374"/>
        <v>1.56327025629135</v>
      </c>
      <c r="DB434" s="1">
        <f t="shared" si="1384"/>
        <v>1.51159132306673</v>
      </c>
    </row>
    <row r="435" s="1" customFormat="1" spans="2:106">
      <c r="B435" s="1" t="s">
        <v>88</v>
      </c>
      <c r="D435" s="1">
        <f t="shared" si="1348"/>
        <v>1.66242696629213</v>
      </c>
      <c r="F435" s="1">
        <f t="shared" si="1349"/>
        <v>1.06195744680851</v>
      </c>
      <c r="H435" s="1">
        <f t="shared" si="1350"/>
        <v>1.83996537820547</v>
      </c>
      <c r="J435" s="1">
        <f t="shared" si="1351"/>
        <v>1.80290741805635</v>
      </c>
      <c r="L435" s="1">
        <f t="shared" si="1352"/>
        <v>2.30148850656622</v>
      </c>
      <c r="N435" s="1">
        <f t="shared" si="1353"/>
        <v>2.1335055055055</v>
      </c>
      <c r="R435" s="1">
        <f t="shared" si="1354"/>
        <v>2.02867728847106</v>
      </c>
      <c r="V435" s="1">
        <f t="shared" si="1375"/>
        <v>1.58057699805068</v>
      </c>
      <c r="Z435" s="1">
        <f t="shared" si="1355"/>
        <v>1.59518465425669</v>
      </c>
      <c r="AD435" s="1">
        <f t="shared" si="1356"/>
        <v>1.18273911806543</v>
      </c>
      <c r="AG435" s="1">
        <f t="shared" si="1357"/>
        <v>1.63687912087912</v>
      </c>
      <c r="AI435" s="1">
        <f t="shared" si="1358"/>
        <v>1.03686075949367</v>
      </c>
      <c r="AK435" s="1">
        <f t="shared" ref="AK435:AO435" si="1501">(AK398*1000-AG398*1000)/5</f>
        <v>1.84383786025296</v>
      </c>
      <c r="AM435" s="1">
        <f t="shared" si="1501"/>
        <v>1.81608306073105</v>
      </c>
      <c r="AO435" s="1">
        <f t="shared" si="1501"/>
        <v>2.29572937079925</v>
      </c>
      <c r="AQ435" s="1">
        <f t="shared" si="1377"/>
        <v>2.11958249556475</v>
      </c>
      <c r="AS435" s="1">
        <f t="shared" si="1378"/>
        <v>2.03031693309282</v>
      </c>
      <c r="AU435" s="1">
        <f t="shared" si="1379"/>
        <v>1.59537491877843</v>
      </c>
      <c r="AW435" s="1">
        <f t="shared" si="1380"/>
        <v>1.59900168171642</v>
      </c>
      <c r="AZ435" s="1">
        <f t="shared" si="1361"/>
        <v>1.17221175978238</v>
      </c>
      <c r="BF435" s="1">
        <f t="shared" si="1362"/>
        <v>1.51749743589744</v>
      </c>
      <c r="BH435" s="1">
        <f t="shared" si="1363"/>
        <v>0.910133333333333</v>
      </c>
      <c r="BJ435" s="1">
        <f t="shared" ref="BJ435:BN435" si="1502">(BJ398*1000-BF398*1000)/5</f>
        <v>2.07656197004316</v>
      </c>
      <c r="BL435" s="1">
        <f t="shared" si="1502"/>
        <v>1.86764444444444</v>
      </c>
      <c r="BN435" s="1">
        <f t="shared" si="1502"/>
        <v>2.42997311438461</v>
      </c>
      <c r="BP435" s="1">
        <f t="shared" si="1365"/>
        <v>2.31409851088201</v>
      </c>
      <c r="BT435" s="1">
        <f t="shared" si="1366"/>
        <v>2.34519824890557</v>
      </c>
      <c r="BX435" s="1">
        <f t="shared" si="1367"/>
        <v>1.76526656848306</v>
      </c>
      <c r="CB435" s="1">
        <f t="shared" si="1368"/>
        <v>1.55201088106393</v>
      </c>
      <c r="CF435" s="1">
        <f t="shared" si="1369"/>
        <v>1.50614568040655</v>
      </c>
      <c r="CI435" s="1">
        <f t="shared" si="1370"/>
        <v>1.49254794520548</v>
      </c>
      <c r="CK435" s="1">
        <f t="shared" si="1371"/>
        <v>0.890347826086956</v>
      </c>
      <c r="CM435" s="1">
        <f t="shared" ref="CM435:CQ435" si="1503">(CM398*1000-CI398*1000)/5</f>
        <v>2.07433667017913</v>
      </c>
      <c r="CO435" s="1">
        <f t="shared" si="1503"/>
        <v>1.86103678929766</v>
      </c>
      <c r="CQ435" s="1">
        <f t="shared" si="1503"/>
        <v>2.43275472887768</v>
      </c>
      <c r="CS435" s="1">
        <f t="shared" ref="CS435:CW435" si="1504">(CS398*1000-CO398*1000)/5</f>
        <v>2.32618401206636</v>
      </c>
      <c r="CU435" s="1">
        <f t="shared" si="1504"/>
        <v>2.3443606557377</v>
      </c>
      <c r="CW435" s="1">
        <f t="shared" si="1504"/>
        <v>1.76453663570691</v>
      </c>
      <c r="CY435" s="1">
        <f t="shared" si="1374"/>
        <v>1.55094949494949</v>
      </c>
      <c r="DB435" s="1">
        <f t="shared" si="1384"/>
        <v>1.49262277031491</v>
      </c>
    </row>
    <row r="436" s="1" customFormat="1" spans="2:106">
      <c r="B436" s="1" t="s">
        <v>88</v>
      </c>
      <c r="D436" s="1">
        <f t="shared" si="1348"/>
        <v>1.67647204968944</v>
      </c>
      <c r="F436" s="1">
        <f t="shared" si="1349"/>
        <v>1.0739</v>
      </c>
      <c r="H436" s="1">
        <f t="shared" si="1350"/>
        <v>1.8183733111353</v>
      </c>
      <c r="J436" s="1">
        <f t="shared" si="1351"/>
        <v>1.81181428571429</v>
      </c>
      <c r="L436" s="1">
        <f t="shared" si="1352"/>
        <v>2.32944329896907</v>
      </c>
      <c r="N436" s="1">
        <f t="shared" si="1353"/>
        <v>2.09295238095238</v>
      </c>
      <c r="R436" s="1">
        <f t="shared" si="1354"/>
        <v>2.00010158410863</v>
      </c>
      <c r="V436" s="1">
        <f t="shared" si="1375"/>
        <v>1.5854358974359</v>
      </c>
      <c r="Z436" s="1">
        <f t="shared" si="1355"/>
        <v>1.5910036954915</v>
      </c>
      <c r="AD436" s="1">
        <f t="shared" si="1356"/>
        <v>1.20812470862471</v>
      </c>
      <c r="AG436" s="1">
        <f t="shared" si="1357"/>
        <v>1.64276756756757</v>
      </c>
      <c r="AI436" s="1">
        <f t="shared" si="1358"/>
        <v>1.04220289855072</v>
      </c>
      <c r="AK436" s="1">
        <f t="shared" ref="AK436:AO436" si="1505">(AK399*1000-AG399*1000)/5</f>
        <v>1.82545620865621</v>
      </c>
      <c r="AM436" s="1">
        <f t="shared" si="1505"/>
        <v>1.82286926639773</v>
      </c>
      <c r="AO436" s="1">
        <f t="shared" si="1505"/>
        <v>2.34388336663337</v>
      </c>
      <c r="AQ436" s="1">
        <f t="shared" si="1377"/>
        <v>2.09583922745661</v>
      </c>
      <c r="AS436" s="1">
        <f t="shared" si="1378"/>
        <v>1.98536121157324</v>
      </c>
      <c r="AU436" s="1">
        <f t="shared" si="1379"/>
        <v>1.56920908952265</v>
      </c>
      <c r="AW436" s="1">
        <f t="shared" si="1380"/>
        <v>1.59421654710135</v>
      </c>
      <c r="AZ436" s="1">
        <f t="shared" si="1361"/>
        <v>1.2170059548539</v>
      </c>
      <c r="BF436" s="1">
        <f t="shared" si="1362"/>
        <v>1.52698901098901</v>
      </c>
      <c r="BH436" s="1">
        <f t="shared" si="1363"/>
        <v>0.923698113207547</v>
      </c>
      <c r="BJ436" s="1">
        <f t="shared" ref="BJ436:BN436" si="1506">(BJ399*1000-BF399*1000)/5</f>
        <v>2.06996916391593</v>
      </c>
      <c r="BL436" s="1">
        <f t="shared" si="1506"/>
        <v>1.85537165423431</v>
      </c>
      <c r="BN436" s="1">
        <f t="shared" si="1506"/>
        <v>2.43933540307671</v>
      </c>
      <c r="BP436" s="1">
        <f t="shared" si="1365"/>
        <v>2.32784915147706</v>
      </c>
      <c r="BT436" s="1">
        <f t="shared" si="1366"/>
        <v>2.33977479808672</v>
      </c>
      <c r="BX436" s="1">
        <f t="shared" si="1367"/>
        <v>1.76264629847239</v>
      </c>
      <c r="CB436" s="1">
        <f t="shared" si="1368"/>
        <v>1.5812906972907</v>
      </c>
      <c r="CF436" s="1">
        <f t="shared" si="1369"/>
        <v>1.51219088016967</v>
      </c>
      <c r="CI436" s="1">
        <f t="shared" si="1370"/>
        <v>1.50243786982249</v>
      </c>
      <c r="CK436" s="1">
        <f t="shared" si="1371"/>
        <v>0.892349514563107</v>
      </c>
      <c r="CM436" s="1">
        <f t="shared" ref="CM436:CQ436" si="1507">(CM399*1000-CI399*1000)/5</f>
        <v>2.0787458036469</v>
      </c>
      <c r="CO436" s="1">
        <f t="shared" si="1507"/>
        <v>1.86818779886973</v>
      </c>
      <c r="CQ436" s="1">
        <f t="shared" si="1507"/>
        <v>2.42796465188946</v>
      </c>
      <c r="CS436" s="1">
        <f t="shared" ref="CS436:CW436" si="1508">(CS399*1000-CO399*1000)/5</f>
        <v>2.31712560791548</v>
      </c>
      <c r="CU436" s="1">
        <f t="shared" si="1508"/>
        <v>2.33830930175979</v>
      </c>
      <c r="CW436" s="1">
        <f t="shared" si="1508"/>
        <v>1.75870071501532</v>
      </c>
      <c r="CY436" s="1">
        <f t="shared" si="1374"/>
        <v>1.58534869699203</v>
      </c>
      <c r="DB436" s="1">
        <f t="shared" si="1384"/>
        <v>1.51861471861472</v>
      </c>
    </row>
    <row r="440" s="1" customFormat="1" spans="2:105">
      <c r="B440" s="1" t="s">
        <v>78</v>
      </c>
      <c r="D440" s="1">
        <f>AVERAGE(D404:D406)</f>
        <v>1.6007083110226</v>
      </c>
      <c r="E440" s="1">
        <f>STDEVA(D404:D406)</f>
        <v>0.0238243635455929</v>
      </c>
      <c r="F440" s="1" t="str">
        <f>F457</f>
        <v>c</v>
      </c>
      <c r="H440" s="1">
        <f>AVERAGE(H404:H406)</f>
        <v>1.84695358777228</v>
      </c>
      <c r="I440" s="1">
        <f>STDEVA(H404:H406)</f>
        <v>0.0352210284427778</v>
      </c>
      <c r="J440" s="1" t="str">
        <f>J457</f>
        <v>abc</v>
      </c>
      <c r="L440" s="1">
        <f>AVERAGE(L404:L406)</f>
        <v>2.31373776484964</v>
      </c>
      <c r="M440" s="1">
        <f>STDEVA(L404:L406)</f>
        <v>0.0129033199830163</v>
      </c>
      <c r="N440" s="1" t="str">
        <f>N457</f>
        <v>bc</v>
      </c>
      <c r="R440" s="1">
        <f>AVERAGE(R404:R406)</f>
        <v>1.95606443976543</v>
      </c>
      <c r="S440" s="1">
        <f>STDEVA(R404:R406)</f>
        <v>0.0373109249558465</v>
      </c>
      <c r="T440" s="1" t="str">
        <f>T457</f>
        <v>bc</v>
      </c>
      <c r="Z440" s="1">
        <f>AVERAGE(Z404:Z406)</f>
        <v>1.72400305501812</v>
      </c>
      <c r="AA440" s="1">
        <f>STDEVA(Z404:Z406)</f>
        <v>0.0598124299033844</v>
      </c>
      <c r="AB440" s="1" t="str">
        <f>AB457</f>
        <v>b</v>
      </c>
      <c r="AG440" s="1">
        <f>AVERAGE(AG404:AG406)</f>
        <v>1.55609948797641</v>
      </c>
      <c r="AH440" s="1">
        <f>STDEVA(AG404:AG406)</f>
        <v>0.0255106505346848</v>
      </c>
      <c r="AI440" s="1" t="str">
        <f>AI457</f>
        <v>c</v>
      </c>
      <c r="AK440" s="1">
        <f>AVERAGE(AK404:AK406)</f>
        <v>1.86548325868435</v>
      </c>
      <c r="AL440" s="1">
        <f>STDEVA(AK404:AK406)</f>
        <v>0.0387892023319613</v>
      </c>
      <c r="AM440" s="1" t="str">
        <f>AM457</f>
        <v>abc</v>
      </c>
      <c r="AO440" s="1">
        <f>AVERAGE(AO404:AO406)</f>
        <v>2.31489518519639</v>
      </c>
      <c r="AP440" s="1">
        <f>STDEVA(AO404:AO406)</f>
        <v>0.0184512464191802</v>
      </c>
      <c r="AQ440" s="1" t="str">
        <f>AQ457</f>
        <v>bc</v>
      </c>
      <c r="AS440" s="1">
        <f>AVERAGE(AS404:AS406)</f>
        <v>1.95635818118879</v>
      </c>
      <c r="AT440" s="1">
        <f>STDEVA(AS404:AS406)</f>
        <v>0.0396377267878482</v>
      </c>
      <c r="AU440" s="1" t="str">
        <f>AU457</f>
        <v>bc</v>
      </c>
      <c r="AW440" s="1">
        <f>AVERAGE(AW404:AW406)</f>
        <v>1.72417776437332</v>
      </c>
      <c r="AX440" s="1">
        <f>STDEVA(AW404:AW406)</f>
        <v>0.0583668499764885</v>
      </c>
      <c r="AY440" s="1" t="str">
        <f>AY457</f>
        <v>b</v>
      </c>
      <c r="BF440" s="1">
        <f>AVERAGE(BF404:BF406)</f>
        <v>1.46777472712622</v>
      </c>
      <c r="BG440" s="1">
        <f>STDEVA(BF404:BF406)</f>
        <v>0.012594140346454</v>
      </c>
      <c r="BH440" s="1" t="str">
        <f>BH457</f>
        <v>c</v>
      </c>
      <c r="BJ440" s="1">
        <f>AVERAGE(BJ404:BJ406)</f>
        <v>2.11531106145307</v>
      </c>
      <c r="BK440" s="1">
        <f>STDEVA(BJ404:BJ406)</f>
        <v>0.0170386131528253</v>
      </c>
      <c r="BL440" s="1" t="str">
        <f>BL457</f>
        <v>ab</v>
      </c>
      <c r="BN440" s="1">
        <f>AVERAGE(BN404:BN406)</f>
        <v>2.47913468882433</v>
      </c>
      <c r="BO440" s="1">
        <f>STDEVA(BN404:BN406)</f>
        <v>0.0266407856797546</v>
      </c>
      <c r="BP440" s="1" t="str">
        <f>BP457</f>
        <v>a</v>
      </c>
      <c r="BT440" s="1">
        <f>AVERAGE(BT404:BT406)</f>
        <v>2.33806956945789</v>
      </c>
      <c r="BU440" s="1">
        <f>STDEVA(BT404:BT406)</f>
        <v>0.0254778772810929</v>
      </c>
      <c r="BV440" s="1" t="str">
        <f>BV457</f>
        <v>a</v>
      </c>
      <c r="CB440" s="1">
        <f>AVERAGE(CB404:CB406)</f>
        <v>1.66531006420137</v>
      </c>
      <c r="CC440" s="1">
        <f>STDEVA(CB404:CB406)</f>
        <v>0.0101776098887277</v>
      </c>
      <c r="CD440" s="1" t="str">
        <f>CD457</f>
        <v>a</v>
      </c>
      <c r="CI440" s="1">
        <f>AVERAGE(CI404:CI406)</f>
        <v>1.44579728571018</v>
      </c>
      <c r="CJ440" s="1">
        <f>STDEVA(CI404:CI406)</f>
        <v>0.00575219421609181</v>
      </c>
      <c r="CK440" s="1" t="str">
        <f>CK457</f>
        <v>c</v>
      </c>
      <c r="CM440" s="1">
        <f>AVERAGE(CM404:CM406)</f>
        <v>2.11607131060578</v>
      </c>
      <c r="CN440" s="1">
        <f>STDEVA(CM404:CM406)</f>
        <v>0.0130131961658973</v>
      </c>
      <c r="CO440" s="1" t="str">
        <f>CO457</f>
        <v>a</v>
      </c>
      <c r="CQ440" s="1">
        <f>AVERAGE(CQ404:CQ406)</f>
        <v>2.46802194063977</v>
      </c>
      <c r="CR440" s="1">
        <f>STDEVA(CQ404:CQ406)</f>
        <v>0.0683591225688489</v>
      </c>
      <c r="CS440" s="1" t="str">
        <f>CS457</f>
        <v>ab</v>
      </c>
      <c r="CU440" s="1">
        <f>AVERAGE(CU404:CU406)</f>
        <v>2.3459901269705</v>
      </c>
      <c r="CV440" s="1">
        <f>STDEVA(CU404:CU406)</f>
        <v>0.0511518777406814</v>
      </c>
      <c r="CW440" s="1" t="str">
        <f>CW457</f>
        <v>a</v>
      </c>
      <c r="CY440" s="1">
        <f>AVERAGE(CY404:CY406)</f>
        <v>1.665178456159</v>
      </c>
      <c r="CZ440" s="1">
        <f>STDEVA(CY404:CY406)</f>
        <v>0.0120784000161526</v>
      </c>
      <c r="DA440" s="1" t="str">
        <f>DA457</f>
        <v>a</v>
      </c>
    </row>
    <row r="441" s="1" customFormat="1" spans="2:105">
      <c r="B441" s="1" t="s">
        <v>81</v>
      </c>
      <c r="D441" s="1">
        <f>AVERAGE(D407:D409)</f>
        <v>1.60050656038609</v>
      </c>
      <c r="E441" s="1">
        <f>STDEVA(D407:D409)</f>
        <v>0.0169658153393686</v>
      </c>
      <c r="F441" s="1" t="str">
        <f>F458</f>
        <v>c</v>
      </c>
      <c r="H441" s="1">
        <f>AVERAGE(H407:H409)</f>
        <v>1.82938362597457</v>
      </c>
      <c r="I441" s="1">
        <f>STDEVA(H407:H409)</f>
        <v>0.0293804733235939</v>
      </c>
      <c r="J441" s="1" t="str">
        <f>J458</f>
        <v>bcd</v>
      </c>
      <c r="L441" s="1">
        <f>AVERAGE(L407:L409)</f>
        <v>2.3476960110297</v>
      </c>
      <c r="M441" s="1">
        <f>STDEVA(L407:L409)</f>
        <v>0.0414245843021214</v>
      </c>
      <c r="N441" s="1" t="str">
        <f>N458</f>
        <v>b</v>
      </c>
      <c r="R441" s="1">
        <f>AVERAGE(R407:R409)</f>
        <v>1.87736618356202</v>
      </c>
      <c r="S441" s="1">
        <f>STDEVA(R407:R409)</f>
        <v>0.0273808457726041</v>
      </c>
      <c r="T441" s="1" t="str">
        <f>T458</f>
        <v>de</v>
      </c>
      <c r="Z441" s="1">
        <f>AVERAGE(Z407:Z409)</f>
        <v>1.84287454701788</v>
      </c>
      <c r="AA441" s="1">
        <f>STDEVA(Z407:Z409)</f>
        <v>0.0617775608182101</v>
      </c>
      <c r="AB441" s="1" t="str">
        <f>AB458</f>
        <v>a</v>
      </c>
      <c r="AG441" s="1">
        <f>AVERAGE(AG407:AG409)</f>
        <v>1.55404341146756</v>
      </c>
      <c r="AH441" s="1">
        <f>STDEVA(AG407:AG409)</f>
        <v>0.0100849360236889</v>
      </c>
      <c r="AI441" s="1" t="str">
        <f>AI458</f>
        <v>c</v>
      </c>
      <c r="AK441" s="1">
        <f>AVERAGE(AK407:AK409)</f>
        <v>1.85568719642105</v>
      </c>
      <c r="AL441" s="1">
        <f>STDEVA(AK407:AK409)</f>
        <v>0.0217973369281186</v>
      </c>
      <c r="AM441" s="1" t="str">
        <f>AM458</f>
        <v>abc</v>
      </c>
      <c r="AO441" s="1">
        <f>AVERAGE(AO407:AO409)</f>
        <v>2.3432842741589</v>
      </c>
      <c r="AP441" s="1">
        <f>STDEVA(AO407:AO409)</f>
        <v>0.0415428495876342</v>
      </c>
      <c r="AQ441" s="1" t="str">
        <f>AQ458</f>
        <v>b</v>
      </c>
      <c r="AS441" s="1">
        <f>AVERAGE(AS407:AS409)</f>
        <v>1.87644799399071</v>
      </c>
      <c r="AT441" s="1">
        <f>STDEVA(AS407:AS409)</f>
        <v>0.0275181997427184</v>
      </c>
      <c r="AU441" s="1" t="str">
        <f>AU458</f>
        <v>de</v>
      </c>
      <c r="AW441" s="1">
        <f>AVERAGE(AW407:AW409)</f>
        <v>1.84306864743575</v>
      </c>
      <c r="AX441" s="1">
        <f>STDEVA(AW407:AW409)</f>
        <v>0.0586013661552037</v>
      </c>
      <c r="AY441" s="1" t="str">
        <f>AY458</f>
        <v>a</v>
      </c>
      <c r="BF441" s="1">
        <f>AVERAGE(BF407:BF409)</f>
        <v>1.47270465721391</v>
      </c>
      <c r="BG441" s="1">
        <f>STDEVA(BF407:BF409)</f>
        <v>0.0158919218327915</v>
      </c>
      <c r="BH441" s="1" t="str">
        <f>BH458</f>
        <v>bc</v>
      </c>
      <c r="BJ441" s="1">
        <f>AVERAGE(BJ407:BJ409)</f>
        <v>2.10847254217294</v>
      </c>
      <c r="BK441" s="1">
        <f>STDEVA(BJ407:BJ409)</f>
        <v>0.023053549211981</v>
      </c>
      <c r="BL441" s="1" t="str">
        <f>BL458</f>
        <v>ab</v>
      </c>
      <c r="BN441" s="1">
        <f>AVERAGE(BN407:BN409)</f>
        <v>2.49540639255433</v>
      </c>
      <c r="BO441" s="1">
        <f>STDEVA(BN407:BN409)</f>
        <v>0.0342564087179997</v>
      </c>
      <c r="BP441" s="1" t="str">
        <f>BP458</f>
        <v>a</v>
      </c>
      <c r="BT441" s="1">
        <f>AVERAGE(BT407:BT409)</f>
        <v>2.33093346302856</v>
      </c>
      <c r="BU441" s="1">
        <f>STDEVA(BT407:BT409)</f>
        <v>0.0326432614558651</v>
      </c>
      <c r="BV441" s="1" t="str">
        <f>BV458</f>
        <v>a</v>
      </c>
      <c r="CB441" s="1">
        <f>AVERAGE(CB407:CB409)</f>
        <v>1.65559187943242</v>
      </c>
      <c r="CC441" s="1">
        <f>STDEVA(CB407:CB409)</f>
        <v>0.0046454815520044</v>
      </c>
      <c r="CD441" s="1" t="str">
        <f>CD458</f>
        <v>ab</v>
      </c>
      <c r="CI441" s="1">
        <f>AVERAGE(CI407:CI409)</f>
        <v>1.45356608364299</v>
      </c>
      <c r="CJ441" s="1">
        <f>STDEVA(CI407:CI409)</f>
        <v>0.0270593476517855</v>
      </c>
      <c r="CK441" s="1" t="str">
        <f>CK458</f>
        <v>b</v>
      </c>
      <c r="CM441" s="1">
        <f>AVERAGE(CM407:CM409)</f>
        <v>2.09908919853116</v>
      </c>
      <c r="CN441" s="1">
        <f>STDEVA(CM407:CM409)</f>
        <v>0.0341242437775851</v>
      </c>
      <c r="CO441" s="1" t="str">
        <f>CO458</f>
        <v>ab</v>
      </c>
      <c r="CQ441" s="1">
        <f>AVERAGE(CQ407:CQ409)</f>
        <v>2.49989974115195</v>
      </c>
      <c r="CR441" s="1">
        <f>STDEVA(CQ407:CQ409)</f>
        <v>0.0330125460301808</v>
      </c>
      <c r="CS441" s="1" t="str">
        <f>CS458</f>
        <v>a</v>
      </c>
      <c r="CU441" s="1">
        <f>AVERAGE(CU407:CU409)</f>
        <v>2.33094951343661</v>
      </c>
      <c r="CV441" s="1">
        <f>STDEVA(CU407:CU409)</f>
        <v>0.0340228183122235</v>
      </c>
      <c r="CW441" s="1" t="str">
        <f>CW458</f>
        <v>a</v>
      </c>
      <c r="CY441" s="1">
        <f>AVERAGE(CY407:CY409)</f>
        <v>1.65354324440758</v>
      </c>
      <c r="CZ441" s="1">
        <f>STDEVA(CY407:CY409)</f>
        <v>0.00129843151997713</v>
      </c>
      <c r="DA441" s="1" t="str">
        <f>DA458</f>
        <v>a</v>
      </c>
    </row>
    <row r="442" s="1" customFormat="1" spans="2:103">
      <c r="B442" s="1" t="s">
        <v>101</v>
      </c>
      <c r="D442" s="1">
        <f>AVERAGE(D404:D409)</f>
        <v>1.60060743570434</v>
      </c>
      <c r="H442" s="1">
        <f>AVERAGE(H404:H409)</f>
        <v>1.83816860687342</v>
      </c>
      <c r="L442" s="1">
        <f>AVERAGE(L404:L409)</f>
        <v>2.33071688793967</v>
      </c>
      <c r="R442" s="1">
        <f>AVERAGE(R404:R409)</f>
        <v>1.91671531166373</v>
      </c>
      <c r="Z442" s="1">
        <f>AVERAGE(Z404:Z409)</f>
        <v>1.783438801018</v>
      </c>
      <c r="AG442" s="1">
        <f>AVERAGE(AG404:AG409)</f>
        <v>1.55507144972199</v>
      </c>
      <c r="AK442" s="1">
        <f>AVERAGE(AK404:AK409)</f>
        <v>1.8605852275527</v>
      </c>
      <c r="AO442" s="1">
        <f>AVERAGE(AO404:AO409)</f>
        <v>2.32908972967765</v>
      </c>
      <c r="AS442" s="1">
        <f>AVERAGE(AS404:AS409)</f>
        <v>1.91640308758975</v>
      </c>
      <c r="AW442" s="1">
        <f>AVERAGE(AW404:AW409)</f>
        <v>1.78362320590453</v>
      </c>
      <c r="BF442" s="1">
        <f>AVERAGE(BF404:BF409)</f>
        <v>1.47023969217006</v>
      </c>
      <c r="BJ442" s="1">
        <f>AVERAGE(BJ404:BJ409)</f>
        <v>2.11189180181301</v>
      </c>
      <c r="BN442" s="1">
        <f>AVERAGE(BN404:BN409)</f>
        <v>2.48727054068933</v>
      </c>
      <c r="BT442" s="1">
        <f>AVERAGE(BT404:BT409)</f>
        <v>2.33450151624322</v>
      </c>
      <c r="CB442" s="1">
        <f>AVERAGE(CB404:CB409)</f>
        <v>1.66045097181689</v>
      </c>
      <c r="CI442" s="1">
        <f>AVERAGE(CI404:CI409)</f>
        <v>1.44968168467659</v>
      </c>
      <c r="CM442" s="1">
        <f>AVERAGE(CM404:CM409)</f>
        <v>2.10758025456847</v>
      </c>
      <c r="CQ442" s="1">
        <f>AVERAGE(CQ404:CQ409)</f>
        <v>2.48396084089586</v>
      </c>
      <c r="CU442" s="1">
        <f>AVERAGE(CU404:CU409)</f>
        <v>2.33846982020356</v>
      </c>
      <c r="CY442" s="1">
        <f>AVERAGE(CY404:CY409)</f>
        <v>1.65936085028329</v>
      </c>
    </row>
    <row r="443" s="1" customFormat="1" spans="2:105">
      <c r="B443" s="1" t="s">
        <v>80</v>
      </c>
      <c r="D443" s="1">
        <f>AVERAGE(D410:D412)</f>
        <v>1.57791147790459</v>
      </c>
      <c r="E443" s="1">
        <f>STDEVA(D410:D412)</f>
        <v>0.00738662770147447</v>
      </c>
      <c r="F443" s="1" t="str">
        <f t="shared" ref="F443:F445" si="1509">F459</f>
        <v>c</v>
      </c>
      <c r="H443" s="1">
        <f>AVERAGE(H410:H412)</f>
        <v>1.84956433132874</v>
      </c>
      <c r="I443" s="1">
        <f>STDEVA(H410:H412)</f>
        <v>0.0257272780469315</v>
      </c>
      <c r="J443" s="1" t="str">
        <f t="shared" ref="J443:J445" si="1510">J459</f>
        <v>abc</v>
      </c>
      <c r="L443" s="1">
        <f>AVERAGE(L410:L412)</f>
        <v>2.3203903673041</v>
      </c>
      <c r="M443" s="1">
        <f>STDEVA(L410:L412)</f>
        <v>0.00910060467639875</v>
      </c>
      <c r="N443" s="1" t="str">
        <f t="shared" ref="N443:N445" si="1511">N459</f>
        <v>bc</v>
      </c>
      <c r="R443" s="1">
        <f>AVERAGE(R410:R412)</f>
        <v>1.87515801483207</v>
      </c>
      <c r="S443" s="1">
        <f>STDEVA(R410:R412)</f>
        <v>0.0380900519577676</v>
      </c>
      <c r="T443" s="1" t="str">
        <f t="shared" ref="T443:T445" si="1512">T459</f>
        <v>de</v>
      </c>
      <c r="Z443" s="1">
        <f>AVERAGE(Z410:Z412)</f>
        <v>1.72201055953805</v>
      </c>
      <c r="AA443" s="1">
        <f>STDEVA(Z410:Z412)</f>
        <v>0.0516685406876147</v>
      </c>
      <c r="AB443" s="1" t="str">
        <f t="shared" ref="AB443:AB445" si="1513">AB459</f>
        <v>b</v>
      </c>
      <c r="AG443" s="1">
        <f>AVERAGE(AG410:AG412)</f>
        <v>1.52868540706605</v>
      </c>
      <c r="AH443" s="1">
        <f>STDEVA(AG410:AG412)</f>
        <v>0.0185479610755283</v>
      </c>
      <c r="AI443" s="1" t="str">
        <f t="shared" ref="AI443:AI445" si="1514">AI459</f>
        <v>c</v>
      </c>
      <c r="AK443" s="1">
        <f>AVERAGE(AK410:AK412)</f>
        <v>1.87397878588386</v>
      </c>
      <c r="AL443" s="1">
        <f>STDEVA(AK410:AK412)</f>
        <v>0.0346572444804685</v>
      </c>
      <c r="AM443" s="1" t="str">
        <f t="shared" ref="AM443:AM445" si="1515">AM459</f>
        <v>ab</v>
      </c>
      <c r="AO443" s="1">
        <f>AVERAGE(AO410:AO412)</f>
        <v>2.32060967634735</v>
      </c>
      <c r="AP443" s="1">
        <f>STDEVA(AO410:AO412)</f>
        <v>0.00785560405768097</v>
      </c>
      <c r="AQ443" s="1" t="str">
        <f t="shared" ref="AQ443:AQ445" si="1516">AQ459</f>
        <v>bc</v>
      </c>
      <c r="AS443" s="1">
        <f>AVERAGE(AS410:AS412)</f>
        <v>1.87858131985424</v>
      </c>
      <c r="AT443" s="1">
        <f>STDEVA(AS410:AS412)</f>
        <v>0.0352859842834288</v>
      </c>
      <c r="AU443" s="1" t="str">
        <f t="shared" ref="AU443:AU445" si="1517">AU459</f>
        <v>de</v>
      </c>
      <c r="AW443" s="1">
        <f>AVERAGE(AW410:AW412)</f>
        <v>1.71824610816325</v>
      </c>
      <c r="AX443" s="1">
        <f>STDEVA(AW410:AW412)</f>
        <v>0.0453875883292788</v>
      </c>
      <c r="AY443" s="1" t="str">
        <f t="shared" ref="AY443:AY445" si="1518">AY459</f>
        <v>b</v>
      </c>
      <c r="BF443" s="1">
        <f>AVERAGE(BF410:BF412)</f>
        <v>1.4636071104139</v>
      </c>
      <c r="BG443" s="1">
        <f>STDEVA(BF410:BF412)</f>
        <v>0.00904277798160003</v>
      </c>
      <c r="BH443" s="1" t="str">
        <f t="shared" ref="BH443:BH445" si="1519">BH459</f>
        <v>c</v>
      </c>
      <c r="BJ443" s="1">
        <f>AVERAGE(BJ410:BJ412)</f>
        <v>2.12128956944426</v>
      </c>
      <c r="BK443" s="1">
        <f>STDEVA(BJ410:BJ412)</f>
        <v>0.0168634380819392</v>
      </c>
      <c r="BL443" s="1" t="str">
        <f t="shared" ref="BL443:BL445" si="1520">BL459</f>
        <v>a</v>
      </c>
      <c r="BN443" s="1">
        <f>AVERAGE(BN410:BN412)</f>
        <v>2.41529613530116</v>
      </c>
      <c r="BO443" s="1">
        <f>STDEVA(BN410:BN412)</f>
        <v>0.017011487475716</v>
      </c>
      <c r="BP443" s="1" t="str">
        <f t="shared" ref="BP443:BP445" si="1521">BP459</f>
        <v>bc</v>
      </c>
      <c r="BT443" s="1">
        <f>AVERAGE(BT410:BT412)</f>
        <v>2.27598397566182</v>
      </c>
      <c r="BU443" s="1">
        <f>STDEVA(BT410:BT412)</f>
        <v>0.0256923572896861</v>
      </c>
      <c r="BV443" s="1" t="str">
        <f t="shared" ref="BV443:BV445" si="1522">BV459</f>
        <v>b</v>
      </c>
      <c r="CB443" s="1">
        <f>AVERAGE(CB410:CB412)</f>
        <v>1.64510778390615</v>
      </c>
      <c r="CC443" s="1">
        <f>STDEVA(CB410:CB412)</f>
        <v>0.012427306672768</v>
      </c>
      <c r="CD443" s="1" t="str">
        <f t="shared" ref="CD443:CD445" si="1523">CD459</f>
        <v>ab</v>
      </c>
      <c r="CI443" s="1">
        <f>AVERAGE(CI410:CI412)</f>
        <v>1.43976856973106</v>
      </c>
      <c r="CJ443" s="1">
        <f>STDEVA(CI410:CI412)</f>
        <v>0.00878600340847811</v>
      </c>
      <c r="CK443" s="1" t="str">
        <f t="shared" ref="CK443:CK445" si="1524">CK459</f>
        <v>d</v>
      </c>
      <c r="CM443" s="1">
        <f>AVERAGE(CM410:CM412)</f>
        <v>2.1203241195916</v>
      </c>
      <c r="CN443" s="1">
        <f>STDEVA(CM410:CM412)</f>
        <v>0.0169197328732864</v>
      </c>
      <c r="CO443" s="1" t="str">
        <f t="shared" ref="CO443:CO445" si="1525">CO459</f>
        <v>a</v>
      </c>
      <c r="CQ443" s="1">
        <f>AVERAGE(CQ410:CQ412)</f>
        <v>2.41673355031544</v>
      </c>
      <c r="CR443" s="1">
        <f>STDEVA(CQ410:CQ412)</f>
        <v>0.0160837854867074</v>
      </c>
      <c r="CS443" s="1" t="str">
        <f t="shared" ref="CS443:CS445" si="1526">CS459</f>
        <v>cd</v>
      </c>
      <c r="CU443" s="1">
        <f>AVERAGE(CU410:CU412)</f>
        <v>2.27581972217451</v>
      </c>
      <c r="CV443" s="1">
        <f>STDEVA(CU410:CU412)</f>
        <v>0.0229224039148937</v>
      </c>
      <c r="CW443" s="1" t="str">
        <f t="shared" ref="CW443:CW445" si="1527">CW459</f>
        <v>b</v>
      </c>
      <c r="CY443" s="1">
        <f>AVERAGE(CY410:CY412)</f>
        <v>1.64313327841638</v>
      </c>
      <c r="CZ443" s="1">
        <f>STDEVA(CY410:CY412)</f>
        <v>0.0106165724731522</v>
      </c>
      <c r="DA443" s="1" t="str">
        <f t="shared" ref="DA443:DA445" si="1528">DA459</f>
        <v>a</v>
      </c>
    </row>
    <row r="444" s="1" customFormat="1" spans="2:105">
      <c r="B444" s="1" t="s">
        <v>81</v>
      </c>
      <c r="D444" s="1">
        <f>AVERAGE(D413:D415)</f>
        <v>1.58060569674647</v>
      </c>
      <c r="E444" s="1">
        <f>STDEVA(D413:D415)</f>
        <v>0.0210819715979403</v>
      </c>
      <c r="F444" s="1" t="str">
        <f t="shared" si="1509"/>
        <v>c</v>
      </c>
      <c r="H444" s="1">
        <f>AVERAGE(H413:H415)</f>
        <v>1.82839469489543</v>
      </c>
      <c r="I444" s="1">
        <f>STDEVA(H413:H415)</f>
        <v>0.0369584719048087</v>
      </c>
      <c r="J444" s="1" t="str">
        <f t="shared" si="1510"/>
        <v>bcd</v>
      </c>
      <c r="L444" s="1">
        <f>AVERAGE(L413:L415)</f>
        <v>2.3272409315654</v>
      </c>
      <c r="M444" s="1">
        <f>STDEVA(L413:L415)</f>
        <v>0.0222286094820722</v>
      </c>
      <c r="N444" s="1" t="str">
        <f t="shared" si="1511"/>
        <v>bc</v>
      </c>
      <c r="R444" s="1">
        <f>AVERAGE(R413:R415)</f>
        <v>1.70475897735009</v>
      </c>
      <c r="S444" s="1">
        <f>STDEVA(R413:R415)</f>
        <v>0.0324068976269386</v>
      </c>
      <c r="T444" s="1" t="str">
        <f t="shared" si="1512"/>
        <v>g</v>
      </c>
      <c r="Z444" s="1">
        <f>AVERAGE(Z413:Z415)</f>
        <v>1.60656551687475</v>
      </c>
      <c r="AA444" s="1">
        <f>STDEVA(Z413:Z415)</f>
        <v>0.0223289391905226</v>
      </c>
      <c r="AB444" s="1" t="str">
        <f t="shared" si="1513"/>
        <v>c</v>
      </c>
      <c r="AG444" s="1">
        <f>AVERAGE(AG413:AG415)</f>
        <v>1.53853925081205</v>
      </c>
      <c r="AH444" s="1">
        <f>STDEVA(AG413:AG415)</f>
        <v>0.0228724013746105</v>
      </c>
      <c r="AI444" s="1" t="str">
        <f t="shared" si="1514"/>
        <v>c</v>
      </c>
      <c r="AK444" s="1">
        <f>AVERAGE(AK413:AK415)</f>
        <v>1.84626356686202</v>
      </c>
      <c r="AL444" s="1">
        <f>STDEVA(AK413:AK415)</f>
        <v>0.0357320133719126</v>
      </c>
      <c r="AM444" s="1" t="str">
        <f t="shared" si="1515"/>
        <v>bcd</v>
      </c>
      <c r="AO444" s="1">
        <f>AVERAGE(AO413:AO415)</f>
        <v>2.3282678106598</v>
      </c>
      <c r="AP444" s="1">
        <f>STDEVA(AO413:AO415)</f>
        <v>0.0226963812703131</v>
      </c>
      <c r="AQ444" s="1" t="str">
        <f t="shared" si="1516"/>
        <v>bc</v>
      </c>
      <c r="AS444" s="1">
        <f>AVERAGE(AS413:AS415)</f>
        <v>1.7023642031242</v>
      </c>
      <c r="AT444" s="1">
        <f>STDEVA(AS413:AS415)</f>
        <v>0.0310256809797635</v>
      </c>
      <c r="AU444" s="1" t="str">
        <f t="shared" si="1517"/>
        <v>g</v>
      </c>
      <c r="AW444" s="1">
        <f>AVERAGE(AW413:AW415)</f>
        <v>1.60621654174167</v>
      </c>
      <c r="AX444" s="1">
        <f>STDEVA(AW413:AW415)</f>
        <v>0.0224313031750461</v>
      </c>
      <c r="AY444" s="1" t="str">
        <f t="shared" si="1518"/>
        <v>c</v>
      </c>
      <c r="BF444" s="1">
        <f>AVERAGE(BF413:BF415)</f>
        <v>1.46849401744879</v>
      </c>
      <c r="BG444" s="1">
        <f>STDEVA(BF413:BF415)</f>
        <v>0.0111483506800108</v>
      </c>
      <c r="BH444" s="1" t="str">
        <f t="shared" si="1519"/>
        <v>c</v>
      </c>
      <c r="BJ444" s="1">
        <f>AVERAGE(BJ413:BJ415)</f>
        <v>2.11263615986288</v>
      </c>
      <c r="BK444" s="1">
        <f>STDEVA(BJ413:BJ415)</f>
        <v>0.017662036650816</v>
      </c>
      <c r="BL444" s="1" t="str">
        <f t="shared" si="1520"/>
        <v>ab</v>
      </c>
      <c r="BN444" s="1">
        <f>AVERAGE(BN413:BN415)</f>
        <v>2.38800288385751</v>
      </c>
      <c r="BO444" s="1">
        <f>STDEVA(BN413:BN415)</f>
        <v>0.0108176309892447</v>
      </c>
      <c r="BP444" s="1" t="str">
        <f t="shared" si="1521"/>
        <v>cd</v>
      </c>
      <c r="BT444" s="1">
        <f>AVERAGE(BT413:BT415)</f>
        <v>2.20995840958164</v>
      </c>
      <c r="BU444" s="1">
        <f>STDEVA(BT413:BT415)</f>
        <v>0.0180287189832474</v>
      </c>
      <c r="BV444" s="1" t="str">
        <f t="shared" si="1522"/>
        <v>d</v>
      </c>
      <c r="CB444" s="1">
        <f>AVERAGE(CB413:CB415)</f>
        <v>1.63030527575349</v>
      </c>
      <c r="CC444" s="1">
        <f>STDEVA(CB413:CB415)</f>
        <v>0.0241588916916419</v>
      </c>
      <c r="CD444" s="1" t="str">
        <f t="shared" si="1523"/>
        <v>b</v>
      </c>
      <c r="CI444" s="1">
        <f>AVERAGE(CI413:CI415)</f>
        <v>1.44896423144616</v>
      </c>
      <c r="CJ444" s="1">
        <f>STDEVA(CI413:CI415)</f>
        <v>0.0121749602188741</v>
      </c>
      <c r="CK444" s="1" t="str">
        <f t="shared" si="1524"/>
        <v>c</v>
      </c>
      <c r="CM444" s="1">
        <f>AVERAGE(CM413:CM415)</f>
        <v>2.10737362708906</v>
      </c>
      <c r="CN444" s="1">
        <f>STDEVA(CM413:CM415)</f>
        <v>0.0201122464531404</v>
      </c>
      <c r="CO444" s="1" t="str">
        <f t="shared" si="1525"/>
        <v>ab</v>
      </c>
      <c r="CQ444" s="1">
        <f>AVERAGE(CQ413:CQ415)</f>
        <v>2.38910149085291</v>
      </c>
      <c r="CR444" s="1">
        <f>STDEVA(CQ413:CQ415)</f>
        <v>0.00783694925973588</v>
      </c>
      <c r="CS444" s="1" t="str">
        <f t="shared" si="1526"/>
        <v>de</v>
      </c>
      <c r="CU444" s="1">
        <f>AVERAGE(CU413:CU415)</f>
        <v>2.21021555032449</v>
      </c>
      <c r="CV444" s="1">
        <f>STDEVA(CU413:CU415)</f>
        <v>0.0177391416891449</v>
      </c>
      <c r="CW444" s="1" t="str">
        <f t="shared" si="1527"/>
        <v>d</v>
      </c>
      <c r="CY444" s="1">
        <f>AVERAGE(CY413:CY415)</f>
        <v>1.62907687038082</v>
      </c>
      <c r="CZ444" s="1">
        <f>STDEVA(CY413:CY415)</f>
        <v>0.0224765831305993</v>
      </c>
      <c r="DA444" s="1" t="str">
        <f t="shared" si="1528"/>
        <v>a</v>
      </c>
    </row>
    <row r="445" s="1" customFormat="1" spans="2:105">
      <c r="B445" s="1" t="s">
        <v>82</v>
      </c>
      <c r="D445" s="1">
        <f>AVERAGE(D416:D418)</f>
        <v>1.66226536639429</v>
      </c>
      <c r="E445" s="1">
        <f>STDEVA(D416:D418)</f>
        <v>0.0189486331941948</v>
      </c>
      <c r="F445" s="1" t="str">
        <f t="shared" si="1509"/>
        <v>b</v>
      </c>
      <c r="H445" s="1">
        <f>AVERAGE(H416:H418)</f>
        <v>1.79189521533045</v>
      </c>
      <c r="I445" s="1">
        <f>STDEVA(H416:H418)</f>
        <v>0.0221952338552041</v>
      </c>
      <c r="J445" s="1" t="str">
        <f t="shared" si="1510"/>
        <v>cde</v>
      </c>
      <c r="L445" s="1">
        <f>AVERAGE(L416:L418)</f>
        <v>2.08394829192879</v>
      </c>
      <c r="M445" s="1">
        <f>STDEVA(L416:L418)</f>
        <v>0.0118612498231068</v>
      </c>
      <c r="N445" s="1" t="str">
        <f t="shared" si="1511"/>
        <v>f</v>
      </c>
      <c r="R445" s="1">
        <f>AVERAGE(R416:R418)</f>
        <v>1.71174130303992</v>
      </c>
      <c r="S445" s="1">
        <f>STDEVA(R416:R418)</f>
        <v>0.0498282409882152</v>
      </c>
      <c r="T445" s="1" t="str">
        <f t="shared" si="1512"/>
        <v>g</v>
      </c>
      <c r="Z445" s="1">
        <f>AVERAGE(Z416:Z418)</f>
        <v>1.31716602204866</v>
      </c>
      <c r="AA445" s="1">
        <f>STDEVA(Z416:Z418)</f>
        <v>0.0545858129653719</v>
      </c>
      <c r="AB445" s="1" t="str">
        <f t="shared" si="1513"/>
        <v>d</v>
      </c>
      <c r="AG445" s="1">
        <f>AVERAGE(AG416:AG418)</f>
        <v>1.62210203779799</v>
      </c>
      <c r="AH445" s="1">
        <f>STDEVA(AG416:AG418)</f>
        <v>0.0205471634822666</v>
      </c>
      <c r="AI445" s="1" t="str">
        <f t="shared" si="1514"/>
        <v>b</v>
      </c>
      <c r="AK445" s="1">
        <f>AVERAGE(AK416:AK418)</f>
        <v>1.80691614846752</v>
      </c>
      <c r="AL445" s="1">
        <f>STDEVA(AK416:AK418)</f>
        <v>0.0206326433955726</v>
      </c>
      <c r="AM445" s="1" t="str">
        <f t="shared" si="1515"/>
        <v>cde</v>
      </c>
      <c r="AO445" s="1">
        <f>AVERAGE(AO416:AO418)</f>
        <v>2.08597769595834</v>
      </c>
      <c r="AP445" s="1">
        <f>STDEVA(AO416:AO418)</f>
        <v>0.0113508614714492</v>
      </c>
      <c r="AQ445" s="1" t="str">
        <f t="shared" si="1516"/>
        <v>f</v>
      </c>
      <c r="AS445" s="1">
        <f>AVERAGE(AS416:AS418)</f>
        <v>1.71251223150763</v>
      </c>
      <c r="AT445" s="1">
        <f>STDEVA(AS416:AS418)</f>
        <v>0.048379552831076</v>
      </c>
      <c r="AU445" s="1" t="str">
        <f t="shared" si="1517"/>
        <v>g</v>
      </c>
      <c r="AW445" s="1">
        <f>AVERAGE(AW416:AW418)</f>
        <v>1.31360481348176</v>
      </c>
      <c r="AX445" s="1">
        <f>STDEVA(AW416:AW418)</f>
        <v>0.0549896931480549</v>
      </c>
      <c r="AY445" s="1" t="str">
        <f t="shared" si="1518"/>
        <v>d</v>
      </c>
      <c r="BF445" s="1">
        <f>AVERAGE(BF416:BF418)</f>
        <v>1.53030293318299</v>
      </c>
      <c r="BG445" s="1">
        <f>STDEVA(BF416:BF418)</f>
        <v>0.0222780565759851</v>
      </c>
      <c r="BH445" s="1" t="str">
        <f t="shared" si="1519"/>
        <v>a</v>
      </c>
      <c r="BJ445" s="1">
        <f>AVERAGE(BJ416:BJ418)</f>
        <v>2.03729603190925</v>
      </c>
      <c r="BK445" s="1">
        <f>STDEVA(BJ416:BJ418)</f>
        <v>0.0232894155885598</v>
      </c>
      <c r="BL445" s="1" t="str">
        <f t="shared" si="1520"/>
        <v>e</v>
      </c>
      <c r="BN445" s="1">
        <f>AVERAGE(BN416:BN418)</f>
        <v>2.30664471612008</v>
      </c>
      <c r="BO445" s="1">
        <f>STDEVA(BN416:BN418)</f>
        <v>0.0213723130578391</v>
      </c>
      <c r="BP445" s="1" t="str">
        <f t="shared" si="1521"/>
        <v>e</v>
      </c>
      <c r="BT445" s="1">
        <f>AVERAGE(BT416:BT418)</f>
        <v>2.16082113588538</v>
      </c>
      <c r="BU445" s="1">
        <f>STDEVA(BT416:BT418)</f>
        <v>0.0271871375889932</v>
      </c>
      <c r="BV445" s="1" t="str">
        <f t="shared" si="1522"/>
        <v>e</v>
      </c>
      <c r="CB445" s="1">
        <f>AVERAGE(CB416:CB418)</f>
        <v>1.42802596760139</v>
      </c>
      <c r="CC445" s="1">
        <f>STDEVA(CB416:CB418)</f>
        <v>0.00712540821591248</v>
      </c>
      <c r="CD445" s="1" t="str">
        <f t="shared" si="1523"/>
        <v>d</v>
      </c>
      <c r="CI445" s="1">
        <f>AVERAGE(CI416:CI418)</f>
        <v>1.51222539387009</v>
      </c>
      <c r="CJ445" s="1">
        <f>STDEVA(CI416:CI418)</f>
        <v>0.0208166061673946</v>
      </c>
      <c r="CK445" s="1" t="str">
        <f t="shared" si="1524"/>
        <v>ab</v>
      </c>
      <c r="CM445" s="1">
        <f>AVERAGE(CM416:CM418)</f>
        <v>2.02796675348058</v>
      </c>
      <c r="CN445" s="1">
        <f>STDEVA(CM416:CM418)</f>
        <v>0.0226498280661436</v>
      </c>
      <c r="CO445" s="1" t="str">
        <f t="shared" si="1525"/>
        <v>d</v>
      </c>
      <c r="CQ445" s="1">
        <f>AVERAGE(CQ416:CQ418)</f>
        <v>2.30971176391194</v>
      </c>
      <c r="CR445" s="1">
        <f>STDEVA(CQ416:CQ418)</f>
        <v>0.0197328730549573</v>
      </c>
      <c r="CS445" s="1" t="str">
        <f t="shared" si="1526"/>
        <v>f</v>
      </c>
      <c r="CU445" s="1">
        <f>AVERAGE(CU416:CU418)</f>
        <v>2.16023390096823</v>
      </c>
      <c r="CV445" s="1">
        <f>STDEVA(CU416:CU418)</f>
        <v>0.0223832271783173</v>
      </c>
      <c r="CW445" s="1" t="str">
        <f t="shared" si="1527"/>
        <v>e</v>
      </c>
      <c r="CY445" s="1">
        <f>AVERAGE(CY416:CY418)</f>
        <v>1.42794798501737</v>
      </c>
      <c r="CZ445" s="1">
        <f>STDEVA(CY416:CY418)</f>
        <v>0.00828799340801605</v>
      </c>
      <c r="DA445" s="1" t="str">
        <f t="shared" si="1528"/>
        <v>c</v>
      </c>
    </row>
    <row r="446" s="1" customFormat="1" spans="2:103">
      <c r="B446" s="1" t="s">
        <v>102</v>
      </c>
      <c r="D446" s="1">
        <f>AVERAGE(D410:D418)</f>
        <v>1.60692751368178</v>
      </c>
      <c r="H446" s="1">
        <f>AVERAGE(H410:H418)</f>
        <v>1.82328474718488</v>
      </c>
      <c r="L446" s="1">
        <f>AVERAGE(L410:L418)</f>
        <v>2.24385986359943</v>
      </c>
      <c r="R446" s="1">
        <f>AVERAGE(R410:R418)</f>
        <v>1.76388609840736</v>
      </c>
      <c r="Z446" s="1">
        <f>AVERAGE(Z410:Z418)</f>
        <v>1.54858069948715</v>
      </c>
      <c r="AG446" s="1">
        <f>AVERAGE(AG410:AG418)</f>
        <v>1.5631088985587</v>
      </c>
      <c r="AK446" s="1">
        <f>AVERAGE(AK410:AK418)</f>
        <v>1.84238616707113</v>
      </c>
      <c r="AO446" s="1">
        <f>AVERAGE(AO410:AO418)</f>
        <v>2.24495172765517</v>
      </c>
      <c r="AS446" s="1">
        <f>AVERAGE(AS410:AS418)</f>
        <v>1.76448591816202</v>
      </c>
      <c r="AW446" s="1">
        <f>AVERAGE(AW410:AW418)</f>
        <v>1.54602248779556</v>
      </c>
      <c r="BF446" s="1">
        <f>AVERAGE(BF410:BF418)</f>
        <v>1.48746802034856</v>
      </c>
      <c r="BJ446" s="1">
        <f>AVERAGE(BJ410:BJ418)</f>
        <v>2.0904072537388</v>
      </c>
      <c r="BN446" s="1">
        <f>AVERAGE(BN410:BN418)</f>
        <v>2.36998124509292</v>
      </c>
      <c r="BT446" s="1">
        <f>AVERAGE(BT410:BT418)</f>
        <v>2.21558784037628</v>
      </c>
      <c r="CB446" s="1">
        <f>AVERAGE(CB410:CB418)</f>
        <v>1.56781300908701</v>
      </c>
      <c r="CI446" s="1">
        <f>AVERAGE(CI410:CI418)</f>
        <v>1.46698606501577</v>
      </c>
      <c r="CM446" s="1">
        <f>AVERAGE(CM410:CM418)</f>
        <v>2.08522150005374</v>
      </c>
      <c r="CQ446" s="1">
        <f>AVERAGE(CQ410:CQ418)</f>
        <v>2.37184893502677</v>
      </c>
      <c r="CU446" s="1">
        <f>AVERAGE(CU410:CU418)</f>
        <v>2.21542305782241</v>
      </c>
      <c r="CY446" s="1">
        <f>AVERAGE(CY410:CY418)</f>
        <v>1.56671937793819</v>
      </c>
    </row>
    <row r="447" s="1" customFormat="1" spans="2:105">
      <c r="B447" s="1" t="s">
        <v>83</v>
      </c>
      <c r="D447" s="1">
        <f>AVERAGE(D419:D421)</f>
        <v>1.58720562306215</v>
      </c>
      <c r="E447" s="1">
        <f>STDEVA(D419:D421)</f>
        <v>0.018601877998274</v>
      </c>
      <c r="F447" s="1" t="str">
        <f t="shared" ref="F447:F449" si="1529">F462</f>
        <v>c</v>
      </c>
      <c r="H447" s="1">
        <f>AVERAGE(H419:H421)</f>
        <v>1.75914204004426</v>
      </c>
      <c r="I447" s="1">
        <f>STDEVA(H419:H421)</f>
        <v>0.0453759039924305</v>
      </c>
      <c r="J447" s="1" t="str">
        <f t="shared" ref="J447:J449" si="1530">J462</f>
        <v>e</v>
      </c>
      <c r="L447" s="1">
        <f>AVERAGE(L419:L421)</f>
        <v>2.30866921821076</v>
      </c>
      <c r="M447" s="1">
        <f>STDEVA(L419:L421)</f>
        <v>0.00554654820180108</v>
      </c>
      <c r="N447" s="1" t="str">
        <f t="shared" ref="N447:N449" si="1531">N462</f>
        <v>bcd</v>
      </c>
      <c r="R447" s="1">
        <f>AVERAGE(R419:R421)</f>
        <v>1.75688883594846</v>
      </c>
      <c r="S447" s="1">
        <f>STDEVA(R419:R421)</f>
        <v>0.0314782069834951</v>
      </c>
      <c r="T447" s="1" t="str">
        <f t="shared" ref="T447:T449" si="1532">T462</f>
        <v>fg</v>
      </c>
      <c r="Z447" s="1">
        <f>AVERAGE(Z419:Z421)</f>
        <v>1.82939318563672</v>
      </c>
      <c r="AA447" s="1">
        <f>STDEVA(Z419:Z421)</f>
        <v>0.0550271289679918</v>
      </c>
      <c r="AB447" s="1" t="str">
        <f t="shared" ref="AB447:AB449" si="1533">AB462</f>
        <v>ab</v>
      </c>
      <c r="AG447" s="1">
        <f>AVERAGE(AG419:AG421)</f>
        <v>1.54104907747261</v>
      </c>
      <c r="AH447" s="1">
        <f>STDEVA(AG419:AG421)</f>
        <v>0.0149116243590905</v>
      </c>
      <c r="AI447" s="1" t="str">
        <f t="shared" ref="AI447:AI449" si="1534">AI462</f>
        <v>c</v>
      </c>
      <c r="AK447" s="1">
        <f>AVERAGE(AK419:AK421)</f>
        <v>1.78302681291108</v>
      </c>
      <c r="AL447" s="1">
        <f>STDEVA(AK419:AK421)</f>
        <v>0.0467458933858874</v>
      </c>
      <c r="AM447" s="1" t="str">
        <f t="shared" ref="AM447:AM449" si="1535">AM462</f>
        <v>de</v>
      </c>
      <c r="AO447" s="1">
        <f>AVERAGE(AO419:AO421)</f>
        <v>2.30295509722407</v>
      </c>
      <c r="AP447" s="1">
        <f>STDEVA(AO419:AO421)</f>
        <v>0.00532446939578041</v>
      </c>
      <c r="AQ447" s="1" t="str">
        <f t="shared" ref="AQ447:AQ449" si="1536">AQ462</f>
        <v>bcd</v>
      </c>
      <c r="AS447" s="1">
        <f>AVERAGE(AS419:AS421)</f>
        <v>1.75881665573768</v>
      </c>
      <c r="AT447" s="1">
        <f>STDEVA(AS419:AS421)</f>
        <v>0.0354572872125306</v>
      </c>
      <c r="AU447" s="1" t="str">
        <f t="shared" ref="AU447:AU449" si="1537">AU462</f>
        <v>fg</v>
      </c>
      <c r="AW447" s="1">
        <f>AVERAGE(AW419:AW421)</f>
        <v>1.83209939404304</v>
      </c>
      <c r="AX447" s="1">
        <f>STDEVA(AW419:AW421)</f>
        <v>0.0539045754410778</v>
      </c>
      <c r="AY447" s="1" t="str">
        <f t="shared" ref="AY447:AY449" si="1538">AY462</f>
        <v>ab</v>
      </c>
      <c r="BF447" s="1">
        <f>AVERAGE(BF419:BF421)</f>
        <v>1.47093178519475</v>
      </c>
      <c r="BG447" s="1">
        <f>STDEVA(BF419:BF421)</f>
        <v>0.0212605923482008</v>
      </c>
      <c r="BH447" s="1" t="str">
        <f t="shared" ref="BH447:BH449" si="1539">BH462</f>
        <v>bc</v>
      </c>
      <c r="BJ447" s="1">
        <f>AVERAGE(BJ419:BJ421)</f>
        <v>2.11820034640148</v>
      </c>
      <c r="BK447" s="1">
        <f>STDEVA(BJ419:BJ421)</f>
        <v>0.0196864175705745</v>
      </c>
      <c r="BL447" s="1" t="str">
        <f t="shared" ref="BL447:BL449" si="1540">BL462</f>
        <v>a</v>
      </c>
      <c r="BN447" s="1">
        <f>AVERAGE(BN419:BN421)</f>
        <v>2.3999110354908</v>
      </c>
      <c r="BO447" s="1">
        <f>STDEVA(BN419:BN421)</f>
        <v>0.0185896586399589</v>
      </c>
      <c r="BP447" s="1" t="str">
        <f t="shared" ref="BP447:BP449" si="1541">BP462</f>
        <v>cd</v>
      </c>
      <c r="BT447" s="1">
        <f>AVERAGE(BT419:BT421)</f>
        <v>2.22885837949412</v>
      </c>
      <c r="BU447" s="1">
        <f>STDEVA(BT419:BT421)</f>
        <v>0.0124255379689913</v>
      </c>
      <c r="BV447" s="1" t="str">
        <f t="shared" ref="BV447:BV449" si="1542">BV462</f>
        <v>cd</v>
      </c>
      <c r="CB447" s="1">
        <f>AVERAGE(CB419:CB421)</f>
        <v>1.65830786791549</v>
      </c>
      <c r="CC447" s="1">
        <f>STDEVA(CB419:CB421)</f>
        <v>0.0140875080568963</v>
      </c>
      <c r="CD447" s="1" t="str">
        <f t="shared" ref="CD447:CD449" si="1543">CD462</f>
        <v>ab</v>
      </c>
      <c r="CI447" s="1">
        <f>AVERAGE(CI419:CI421)</f>
        <v>1.44640314092038</v>
      </c>
      <c r="CJ447" s="1">
        <f>STDEVA(CI419:CI421)</f>
        <v>0.016288107649062</v>
      </c>
      <c r="CK447" s="1" t="str">
        <f t="shared" ref="CK447:CK449" si="1544">CK462</f>
        <v>c</v>
      </c>
      <c r="CM447" s="1">
        <f>AVERAGE(CM419:CM421)</f>
        <v>2.11655847536872</v>
      </c>
      <c r="CN447" s="1">
        <f>STDEVA(CM419:CM421)</f>
        <v>0.0181757296392767</v>
      </c>
      <c r="CO447" s="1" t="str">
        <f t="shared" ref="CO447:CO449" si="1545">CO462</f>
        <v>a</v>
      </c>
      <c r="CQ447" s="1">
        <f>AVERAGE(CQ419:CQ421)</f>
        <v>2.4030869201523</v>
      </c>
      <c r="CR447" s="1">
        <f>STDEVA(CQ419:CQ421)</f>
        <v>0.0134467414268076</v>
      </c>
      <c r="CS447" s="1" t="str">
        <f t="shared" ref="CS447:CS449" si="1546">CS462</f>
        <v>cde</v>
      </c>
      <c r="CU447" s="1">
        <f>AVERAGE(CU419:CU421)</f>
        <v>2.22644441777903</v>
      </c>
      <c r="CV447" s="1">
        <f>STDEVA(CU419:CU421)</f>
        <v>0.0166178838198232</v>
      </c>
      <c r="CW447" s="1" t="str">
        <f t="shared" ref="CW447:CW449" si="1547">CW462</f>
        <v>cd</v>
      </c>
      <c r="CY447" s="1">
        <f>AVERAGE(CY419:CY421)</f>
        <v>1.66163917679483</v>
      </c>
      <c r="CZ447" s="1">
        <f>STDEVA(CY419:CY421)</f>
        <v>0.0200932774686891</v>
      </c>
      <c r="DA447" s="1" t="str">
        <f t="shared" ref="DA447:DA449" si="1548">DA462</f>
        <v>a</v>
      </c>
    </row>
    <row r="448" s="1" customFormat="1" spans="2:105">
      <c r="B448" s="1" t="s">
        <v>84</v>
      </c>
      <c r="D448" s="1">
        <f>AVERAGE(D422:D424)</f>
        <v>1.60351659907902</v>
      </c>
      <c r="E448" s="1">
        <f>STDEVA(D422:D424)</f>
        <v>0.0413099591691104</v>
      </c>
      <c r="F448" s="1" t="str">
        <f t="shared" si="1529"/>
        <v>c</v>
      </c>
      <c r="H448" s="1">
        <f>AVERAGE(H422:H424)</f>
        <v>1.88117695939503</v>
      </c>
      <c r="I448" s="1">
        <f>STDEVA(H422:H424)</f>
        <v>0.0556582080676148</v>
      </c>
      <c r="J448" s="1" t="str">
        <f t="shared" si="1530"/>
        <v>ab</v>
      </c>
      <c r="L448" s="1">
        <f>AVERAGE(L422:L424)</f>
        <v>2.25508216743007</v>
      </c>
      <c r="M448" s="1">
        <f>STDEVA(L422:L424)</f>
        <v>0.0289296001518387</v>
      </c>
      <c r="N448" s="1" t="str">
        <f t="shared" si="1531"/>
        <v>d</v>
      </c>
      <c r="R448" s="1">
        <f>AVERAGE(R422:R424)</f>
        <v>1.91712651795465</v>
      </c>
      <c r="S448" s="1">
        <f>STDEVA(R422:R424)</f>
        <v>0.03214680405253</v>
      </c>
      <c r="T448" s="1" t="str">
        <f t="shared" si="1532"/>
        <v>cd</v>
      </c>
      <c r="Z448" s="1">
        <f>AVERAGE(Z422:Z424)</f>
        <v>1.80829045157132</v>
      </c>
      <c r="AA448" s="1">
        <f>STDEVA(Z422:Z424)</f>
        <v>0.0859193208975479</v>
      </c>
      <c r="AB448" s="1" t="str">
        <f t="shared" si="1533"/>
        <v>ab</v>
      </c>
      <c r="AG448" s="1">
        <f>AVERAGE(AG422:AG424)</f>
        <v>1.56861654090387</v>
      </c>
      <c r="AH448" s="1">
        <f>STDEVA(AG422:AG424)</f>
        <v>0.0404795795310437</v>
      </c>
      <c r="AI448" s="1" t="str">
        <f t="shared" si="1534"/>
        <v>c</v>
      </c>
      <c r="AK448" s="1">
        <f>AVERAGE(AK422:AK424)</f>
        <v>1.89231753393026</v>
      </c>
      <c r="AL448" s="1">
        <f>STDEVA(AK422:AK424)</f>
        <v>0.0553672346454426</v>
      </c>
      <c r="AM448" s="1" t="str">
        <f t="shared" si="1535"/>
        <v>ab</v>
      </c>
      <c r="AO448" s="1">
        <f>AVERAGE(AO422:AO424)</f>
        <v>2.25437820112222</v>
      </c>
      <c r="AP448" s="1">
        <f>STDEVA(AO422:AO424)</f>
        <v>0.0295297896018726</v>
      </c>
      <c r="AQ448" s="1" t="str">
        <f t="shared" si="1536"/>
        <v>d</v>
      </c>
      <c r="AS448" s="1">
        <f>AVERAGE(AS422:AS424)</f>
        <v>1.91838341107268</v>
      </c>
      <c r="AT448" s="1">
        <f>STDEVA(AS422:AS424)</f>
        <v>0.0335898852436041</v>
      </c>
      <c r="AU448" s="1" t="str">
        <f t="shared" si="1537"/>
        <v>cd</v>
      </c>
      <c r="AW448" s="1">
        <f>AVERAGE(AW422:AW424)</f>
        <v>1.80620079849102</v>
      </c>
      <c r="AX448" s="1">
        <f>STDEVA(AW422:AW424)</f>
        <v>0.0863440662776708</v>
      </c>
      <c r="AY448" s="1" t="str">
        <f t="shared" si="1538"/>
        <v>ab</v>
      </c>
      <c r="BF448" s="1">
        <f>AVERAGE(BF422:BF424)</f>
        <v>1.49547376793345</v>
      </c>
      <c r="BG448" s="1">
        <f>STDEVA(BF422:BF424)</f>
        <v>0.00560323699307435</v>
      </c>
      <c r="BH448" s="1" t="str">
        <f t="shared" si="1539"/>
        <v>b</v>
      </c>
      <c r="BJ448" s="1">
        <f>AVERAGE(BJ422:BJ424)</f>
        <v>2.08778422468392</v>
      </c>
      <c r="BK448" s="1">
        <f>STDEVA(BJ422:BJ424)</f>
        <v>0.00568011644992699</v>
      </c>
      <c r="BL448" s="1" t="str">
        <f t="shared" si="1540"/>
        <v>bc</v>
      </c>
      <c r="BN448" s="1">
        <f>AVERAGE(BN422:BN424)</f>
        <v>2.36667321666614</v>
      </c>
      <c r="BO448" s="1">
        <f>STDEVA(BN422:BN424)</f>
        <v>0.0201454537987029</v>
      </c>
      <c r="BP448" s="1" t="str">
        <f t="shared" si="1541"/>
        <v>d</v>
      </c>
      <c r="BT448" s="1">
        <f>AVERAGE(BT422:BT424)</f>
        <v>2.25372688230562</v>
      </c>
      <c r="BU448" s="1">
        <f>STDEVA(BT422:BT424)</f>
        <v>0.00281271819355615</v>
      </c>
      <c r="BV448" s="1" t="str">
        <f t="shared" si="1542"/>
        <v>bc</v>
      </c>
      <c r="CB448" s="1">
        <f>AVERAGE(CB422:CB424)</f>
        <v>1.629527025872</v>
      </c>
      <c r="CC448" s="1">
        <f>STDEVA(CB422:CB424)</f>
        <v>0.040259247162312</v>
      </c>
      <c r="CD448" s="1" t="str">
        <f t="shared" si="1543"/>
        <v>b</v>
      </c>
      <c r="CI448" s="1">
        <f>AVERAGE(CI422:CI424)</f>
        <v>1.4724848191129</v>
      </c>
      <c r="CJ448" s="1">
        <f>STDEVA(CI422:CI424)</f>
        <v>0.0013196059458686</v>
      </c>
      <c r="CK448" s="1" t="str">
        <f t="shared" si="1544"/>
        <v>ab</v>
      </c>
      <c r="CM448" s="1">
        <f>AVERAGE(CM422:CM424)</f>
        <v>2.08592077693227</v>
      </c>
      <c r="CN448" s="1">
        <f>STDEVA(CM422:CM424)</f>
        <v>0.00581501845110512</v>
      </c>
      <c r="CO448" s="1" t="str">
        <f t="shared" si="1545"/>
        <v>ab</v>
      </c>
      <c r="CQ448" s="1">
        <f>AVERAGE(CQ422:CQ424)</f>
        <v>2.36635171201702</v>
      </c>
      <c r="CR448" s="1">
        <f>STDEVA(CQ422:CQ424)</f>
        <v>0.0206696023406739</v>
      </c>
      <c r="CS448" s="1" t="str">
        <f t="shared" si="1546"/>
        <v>e</v>
      </c>
      <c r="CU448" s="1">
        <f>AVERAGE(CU422:CU424)</f>
        <v>2.25465655209798</v>
      </c>
      <c r="CV448" s="1">
        <f>STDEVA(CU422:CU424)</f>
        <v>0.00412733852713748</v>
      </c>
      <c r="CW448" s="1" t="str">
        <f t="shared" si="1547"/>
        <v>bc</v>
      </c>
      <c r="CY448" s="1">
        <f>AVERAGE(CY422:CY424)</f>
        <v>1.63013292423502</v>
      </c>
      <c r="CZ448" s="1">
        <f>STDEVA(CY422:CY424)</f>
        <v>0.0438173970345597</v>
      </c>
      <c r="DA448" s="1" t="str">
        <f t="shared" si="1548"/>
        <v>a</v>
      </c>
    </row>
    <row r="449" s="1" customFormat="1" spans="2:105">
      <c r="B449" s="1" t="s">
        <v>85</v>
      </c>
      <c r="D449" s="1">
        <f>AVERAGE(D425:D427)</f>
        <v>1.72512024538723</v>
      </c>
      <c r="E449" s="1">
        <f>STDEVA(D425:D427)</f>
        <v>0.0178775394377722</v>
      </c>
      <c r="F449" s="1" t="str">
        <f t="shared" si="1529"/>
        <v>a</v>
      </c>
      <c r="H449" s="1">
        <f>AVERAGE(H425:H427)</f>
        <v>1.78545098761048</v>
      </c>
      <c r="I449" s="1">
        <f>STDEVA(H425:H427)</f>
        <v>0.0108220490658709</v>
      </c>
      <c r="J449" s="1" t="str">
        <f t="shared" si="1530"/>
        <v>de</v>
      </c>
      <c r="L449" s="1">
        <f>AVERAGE(L425:L427)</f>
        <v>2.40961249922947</v>
      </c>
      <c r="M449" s="1">
        <f>STDEVA(L425:L427)</f>
        <v>0.0475056971715747</v>
      </c>
      <c r="N449" s="1" t="str">
        <f t="shared" si="1531"/>
        <v>a</v>
      </c>
      <c r="R449" s="1">
        <f>AVERAGE(R425:R427)</f>
        <v>1.94606360501305</v>
      </c>
      <c r="S449" s="1">
        <f>STDEVA(R425:R427)</f>
        <v>0.020879533175792</v>
      </c>
      <c r="T449" s="1" t="str">
        <f t="shared" si="1532"/>
        <v>bc</v>
      </c>
      <c r="Z449" s="1">
        <f>AVERAGE(Z425:Z427)</f>
        <v>1.40527683500916</v>
      </c>
      <c r="AA449" s="1">
        <f>STDEVA(Z425:Z427)</f>
        <v>0.0763878317982692</v>
      </c>
      <c r="AB449" s="1" t="str">
        <f t="shared" si="1533"/>
        <v>d</v>
      </c>
      <c r="AG449" s="1">
        <f>AVERAGE(AG425:AG427)</f>
        <v>1.68266460619203</v>
      </c>
      <c r="AH449" s="1">
        <f>STDEVA(AG425:AG427)</f>
        <v>0.0104520901913378</v>
      </c>
      <c r="AI449" s="1" t="str">
        <f t="shared" si="1534"/>
        <v>a</v>
      </c>
      <c r="AK449" s="1">
        <f>AVERAGE(AK425:AK427)</f>
        <v>1.80270341993389</v>
      </c>
      <c r="AL449" s="1">
        <f>STDEVA(AK425:AK427)</f>
        <v>0.00855616143710065</v>
      </c>
      <c r="AM449" s="1" t="str">
        <f t="shared" si="1535"/>
        <v>cde</v>
      </c>
      <c r="AO449" s="1">
        <f>AVERAGE(AO425:AO427)</f>
        <v>2.4137163553972</v>
      </c>
      <c r="AP449" s="1">
        <f>STDEVA(AO425:AO427)</f>
        <v>0.0462121119975899</v>
      </c>
      <c r="AQ449" s="1" t="str">
        <f t="shared" si="1536"/>
        <v>a</v>
      </c>
      <c r="AS449" s="1">
        <f>AVERAGE(AS425:AS427)</f>
        <v>1.94260320261302</v>
      </c>
      <c r="AT449" s="1">
        <f>STDEVA(AS425:AS427)</f>
        <v>0.0237784412064117</v>
      </c>
      <c r="AU449" s="1" t="str">
        <f t="shared" si="1537"/>
        <v>bcd</v>
      </c>
      <c r="AW449" s="1">
        <f>AVERAGE(AW425:AW427)</f>
        <v>1.40521412392922</v>
      </c>
      <c r="AX449" s="1">
        <f>STDEVA(AW425:AW427)</f>
        <v>0.0785278721005506</v>
      </c>
      <c r="AY449" s="1" t="str">
        <f t="shared" si="1538"/>
        <v>d</v>
      </c>
      <c r="BF449" s="1">
        <f>AVERAGE(BF425:BF427)</f>
        <v>1.54196465461151</v>
      </c>
      <c r="BG449" s="1">
        <f>STDEVA(BF425:BF427)</f>
        <v>0.0208774310173961</v>
      </c>
      <c r="BH449" s="1" t="str">
        <f t="shared" si="1539"/>
        <v>a</v>
      </c>
      <c r="BJ449" s="1">
        <f>AVERAGE(BJ425:BJ427)</f>
        <v>2.04900843970264</v>
      </c>
      <c r="BK449" s="1">
        <f>STDEVA(BJ425:BJ427)</f>
        <v>0.0148145268106022</v>
      </c>
      <c r="BL449" s="1" t="str">
        <f t="shared" si="1540"/>
        <v>de</v>
      </c>
      <c r="BN449" s="1">
        <f>AVERAGE(BN425:BN427)</f>
        <v>2.44263790761771</v>
      </c>
      <c r="BO449" s="1">
        <f>STDEVA(BN425:BN427)</f>
        <v>0.000503612781478007</v>
      </c>
      <c r="BP449" s="1" t="str">
        <f t="shared" si="1541"/>
        <v>b</v>
      </c>
      <c r="BT449" s="1">
        <f>AVERAGE(BT425:BT427)</f>
        <v>2.34547596717647</v>
      </c>
      <c r="BU449" s="1">
        <f>STDEVA(BT425:BT427)</f>
        <v>0.0204032082284184</v>
      </c>
      <c r="BV449" s="1" t="str">
        <f t="shared" si="1542"/>
        <v>a</v>
      </c>
      <c r="CB449" s="1">
        <f>AVERAGE(CB425:CB427)</f>
        <v>1.56517975656493</v>
      </c>
      <c r="CC449" s="1">
        <f>STDEVA(CB425:CB427)</f>
        <v>0.0187682149440653</v>
      </c>
      <c r="CD449" s="1" t="str">
        <f t="shared" si="1543"/>
        <v>c</v>
      </c>
      <c r="CI449" s="1">
        <f>AVERAGE(CI425:CI427)</f>
        <v>1.51989863754694</v>
      </c>
      <c r="CJ449" s="1">
        <f>STDEVA(CI425:CI427)</f>
        <v>0.0231886698588398</v>
      </c>
      <c r="CK449" s="1" t="str">
        <f t="shared" si="1544"/>
        <v>a</v>
      </c>
      <c r="CM449" s="1">
        <f>AVERAGE(CM425:CM427)</f>
        <v>2.04941236809996</v>
      </c>
      <c r="CN449" s="1">
        <f>STDEVA(CM425:CM427)</f>
        <v>0.0176659566222574</v>
      </c>
      <c r="CO449" s="1" t="str">
        <f t="shared" si="1545"/>
        <v>cd</v>
      </c>
      <c r="CQ449" s="1">
        <f>AVERAGE(CQ425:CQ427)</f>
        <v>2.43900071938359</v>
      </c>
      <c r="CR449" s="1">
        <f>STDEVA(CQ425:CQ427)</f>
        <v>0.0033708581392333</v>
      </c>
      <c r="CS449" s="1" t="str">
        <f t="shared" si="1546"/>
        <v>bc</v>
      </c>
      <c r="CU449" s="1">
        <f>AVERAGE(CU425:CU427)</f>
        <v>2.34437455809058</v>
      </c>
      <c r="CV449" s="1">
        <f>STDEVA(CU425:CU427)</f>
        <v>0.0229403026280611</v>
      </c>
      <c r="CW449" s="1" t="str">
        <f t="shared" si="1547"/>
        <v>a</v>
      </c>
      <c r="CY449" s="1">
        <f>AVERAGE(CY425:CY427)</f>
        <v>1.56648183110825</v>
      </c>
      <c r="CZ449" s="1">
        <f>STDEVA(CY425:CY427)</f>
        <v>0.0212207833013817</v>
      </c>
      <c r="DA449" s="1" t="str">
        <f t="shared" si="1548"/>
        <v>b</v>
      </c>
    </row>
    <row r="450" s="1" customFormat="1" spans="2:103">
      <c r="B450" s="1" t="s">
        <v>103</v>
      </c>
      <c r="D450" s="1">
        <f>AVERAGE(D419:D427)</f>
        <v>1.6386141558428</v>
      </c>
      <c r="H450" s="1">
        <f>AVERAGE(H419:H427)</f>
        <v>1.80858999568325</v>
      </c>
      <c r="L450" s="1">
        <f>AVERAGE(L419:L427)</f>
        <v>2.3244546282901</v>
      </c>
      <c r="R450" s="1">
        <f>AVERAGE(R419:R427)</f>
        <v>1.87335965297205</v>
      </c>
      <c r="Z450" s="1">
        <f>AVERAGE(Z419:Z427)</f>
        <v>1.6809868240724</v>
      </c>
      <c r="AG450" s="1">
        <f>AVERAGE(AG419:AG427)</f>
        <v>1.5974434081895</v>
      </c>
      <c r="AK450" s="1">
        <f>AVERAGE(AK419:AK427)</f>
        <v>1.82601592225841</v>
      </c>
      <c r="AO450" s="1">
        <f>AVERAGE(AO419:AO427)</f>
        <v>2.32368321791449</v>
      </c>
      <c r="AS450" s="1">
        <f>AVERAGE(AS419:AS427)</f>
        <v>1.87326775647446</v>
      </c>
      <c r="AW450" s="1">
        <f>AVERAGE(AW419:AW427)</f>
        <v>1.68117143882109</v>
      </c>
      <c r="BF450" s="1">
        <f>AVERAGE(BF419:BF427)</f>
        <v>1.50279006924657</v>
      </c>
      <c r="BJ450" s="1">
        <f>AVERAGE(BJ419:BJ427)</f>
        <v>2.08499767026268</v>
      </c>
      <c r="BN450" s="1">
        <f>AVERAGE(BN419:BN427)</f>
        <v>2.40307405325822</v>
      </c>
      <c r="BT450" s="1">
        <f>AVERAGE(BT419:BT427)</f>
        <v>2.27602040965873</v>
      </c>
      <c r="CB450" s="1">
        <f>AVERAGE(CB419:CB427)</f>
        <v>1.61767155011747</v>
      </c>
      <c r="CI450" s="1">
        <f>AVERAGE(CI419:CI427)</f>
        <v>1.47959553252674</v>
      </c>
      <c r="CM450" s="1">
        <f>AVERAGE(CM419:CM427)</f>
        <v>2.08396387346698</v>
      </c>
      <c r="CQ450" s="1">
        <f>AVERAGE(CQ419:CQ427)</f>
        <v>2.4028131171843</v>
      </c>
      <c r="CU450" s="1">
        <f>AVERAGE(CU419:CU427)</f>
        <v>2.27515850932253</v>
      </c>
      <c r="CY450" s="1">
        <f>AVERAGE(CY419:CY427)</f>
        <v>1.61941797737936</v>
      </c>
    </row>
    <row r="451" s="1" customFormat="1" spans="2:105">
      <c r="B451" s="1" t="s">
        <v>86</v>
      </c>
      <c r="D451" s="1">
        <f>AVERAGE(D428:D430)</f>
        <v>1.59742382855479</v>
      </c>
      <c r="E451" s="1">
        <f>STDEVA(D428:D430)</f>
        <v>0.0275493489550878</v>
      </c>
      <c r="F451" s="1" t="str">
        <f t="shared" ref="F451:F453" si="1549">F465</f>
        <v>c</v>
      </c>
      <c r="H451" s="1">
        <f>AVERAGE(H428:H430)</f>
        <v>1.75412384328556</v>
      </c>
      <c r="I451" s="1">
        <f>STDEVA(H428:H430)</f>
        <v>0.0289735596371414</v>
      </c>
      <c r="J451" s="1" t="str">
        <f t="shared" ref="J451:J453" si="1550">J465</f>
        <v>e</v>
      </c>
      <c r="L451" s="1">
        <f>AVERAGE(L428:L430)</f>
        <v>2.27791585622467</v>
      </c>
      <c r="M451" s="1">
        <f>STDEVA(L428:L430)</f>
        <v>0.0173897218734338</v>
      </c>
      <c r="N451" s="1" t="str">
        <f t="shared" ref="N451:N453" si="1551">N465</f>
        <v>cd</v>
      </c>
      <c r="R451" s="1">
        <f>AVERAGE(R428:R430)</f>
        <v>1.81804659914399</v>
      </c>
      <c r="S451" s="1">
        <f>STDEVA(R428:R430)</f>
        <v>0.0510753062794918</v>
      </c>
      <c r="T451" s="1" t="str">
        <f t="shared" ref="T451:T453" si="1552">T465</f>
        <v>ef</v>
      </c>
      <c r="Z451" s="1">
        <f>AVERAGE(Z428:Z430)</f>
        <v>1.77836463828671</v>
      </c>
      <c r="AA451" s="1">
        <f>STDEVA(Z428:Z430)</f>
        <v>0.0803614183812232</v>
      </c>
      <c r="AB451" s="1" t="str">
        <f t="shared" ref="AB451:AB453" si="1553">AB465</f>
        <v>ab</v>
      </c>
      <c r="AG451" s="1">
        <f>AVERAGE(AG428:AG430)</f>
        <v>1.55231210758377</v>
      </c>
      <c r="AH451" s="1">
        <f>STDEVA(AG428:AG430)</f>
        <v>0.0437947306502287</v>
      </c>
      <c r="AI451" s="1" t="str">
        <f t="shared" ref="AI451:AI453" si="1554">AI465</f>
        <v>c</v>
      </c>
      <c r="AK451" s="1">
        <f>AVERAGE(AK428:AK430)</f>
        <v>1.77396115296274</v>
      </c>
      <c r="AL451" s="1">
        <f>STDEVA(AK428:AK430)</f>
        <v>0.0457272884093941</v>
      </c>
      <c r="AM451" s="1" t="str">
        <f t="shared" ref="AM451:AM453" si="1555">AM465</f>
        <v>e</v>
      </c>
      <c r="AO451" s="1">
        <f>AVERAGE(AO428:AO430)</f>
        <v>2.27792957798134</v>
      </c>
      <c r="AP451" s="1">
        <f>STDEVA(AO428:AO430)</f>
        <v>0.0165762957982476</v>
      </c>
      <c r="AQ451" s="1" t="str">
        <f t="shared" ref="AQ451:AQ453" si="1556">AQ465</f>
        <v>cd</v>
      </c>
      <c r="AS451" s="1">
        <f>AVERAGE(AS428:AS430)</f>
        <v>1.81953389979265</v>
      </c>
      <c r="AT451" s="1">
        <f>STDEVA(AS428:AS430)</f>
        <v>0.0472549982983449</v>
      </c>
      <c r="AU451" s="1" t="str">
        <f t="shared" ref="AU451:AU453" si="1557">AU465</f>
        <v>ef</v>
      </c>
      <c r="AW451" s="1">
        <f>AVERAGE(AW428:AW430)</f>
        <v>1.77773853656006</v>
      </c>
      <c r="AX451" s="1">
        <f>STDEVA(AW428:AW430)</f>
        <v>0.0789650697455933</v>
      </c>
      <c r="AY451" s="1" t="str">
        <f t="shared" ref="AY451:AY453" si="1558">AY465</f>
        <v>ab</v>
      </c>
      <c r="BF451" s="1">
        <f>AVERAGE(BF428:BF430)</f>
        <v>1.46300897795662</v>
      </c>
      <c r="BG451" s="1">
        <f>STDEVA(BF428:BF430)</f>
        <v>0.00818010896119122</v>
      </c>
      <c r="BH451" s="1" t="str">
        <f t="shared" ref="BH451:BH453" si="1559">BH465</f>
        <v>c</v>
      </c>
      <c r="BJ451" s="1">
        <f>AVERAGE(BJ428:BJ430)</f>
        <v>2.12222972882991</v>
      </c>
      <c r="BK451" s="1">
        <f>STDEVA(BJ428:BJ430)</f>
        <v>0.00873712751299164</v>
      </c>
      <c r="BL451" s="1" t="str">
        <f t="shared" ref="BL451:BL453" si="1560">BL465</f>
        <v>a</v>
      </c>
      <c r="BN451" s="1">
        <f>AVERAGE(BN428:BN430)</f>
        <v>2.39624352056142</v>
      </c>
      <c r="BO451" s="1">
        <f>STDEVA(BN428:BN430)</f>
        <v>0.00552629982054669</v>
      </c>
      <c r="BP451" s="1" t="str">
        <f t="shared" ref="BP451:BP453" si="1561">BP465</f>
        <v>cd</v>
      </c>
      <c r="BT451" s="1">
        <f>AVERAGE(BT428:BT430)</f>
        <v>2.20868411501597</v>
      </c>
      <c r="BU451" s="1">
        <f>STDEVA(BT428:BT430)</f>
        <v>0.0119620703120315</v>
      </c>
      <c r="BV451" s="1" t="str">
        <f t="shared" ref="BV451:BV453" si="1562">BV465</f>
        <v>d</v>
      </c>
      <c r="CB451" s="1">
        <f>AVERAGE(CB428:CB430)</f>
        <v>1.65862840174534</v>
      </c>
      <c r="CC451" s="1">
        <f>STDEVA(CB428:CB430)</f>
        <v>0.0101890565979276</v>
      </c>
      <c r="CD451" s="1" t="str">
        <f t="shared" ref="CD451:CD453" si="1563">CD465</f>
        <v>ab</v>
      </c>
      <c r="CI451" s="1">
        <f>AVERAGE(CI428:CI430)</f>
        <v>1.4401825026825</v>
      </c>
      <c r="CJ451" s="1">
        <f>STDEVA(CI428:CI430)</f>
        <v>0.0110588200946095</v>
      </c>
      <c r="CK451" s="1" t="str">
        <f t="shared" ref="CK451:CK453" si="1564">CK465</f>
        <v>d</v>
      </c>
      <c r="CM451" s="1">
        <f>AVERAGE(CM428:CM430)</f>
        <v>2.12097106626787</v>
      </c>
      <c r="CN451" s="1">
        <f>STDEVA(CM428:CM430)</f>
        <v>0.0160769631163026</v>
      </c>
      <c r="CO451" s="1" t="str">
        <f t="shared" ref="CO451:CO453" si="1565">CO465</f>
        <v>a</v>
      </c>
      <c r="CQ451" s="1">
        <f>AVERAGE(CQ428:CQ430)</f>
        <v>2.39363807882996</v>
      </c>
      <c r="CR451" s="1">
        <f>STDEVA(CQ428:CQ430)</f>
        <v>0.0090478294416171</v>
      </c>
      <c r="CS451" s="1" t="str">
        <f t="shared" ref="CS451:CS453" si="1566">CS465</f>
        <v>cde</v>
      </c>
      <c r="CU451" s="1">
        <f>AVERAGE(CU428:CU430)</f>
        <v>2.2113114601295</v>
      </c>
      <c r="CV451" s="1">
        <f>STDEVA(CU428:CU430)</f>
        <v>0.0158658918739265</v>
      </c>
      <c r="CW451" s="1" t="str">
        <f t="shared" ref="CW451:CW453" si="1567">CW465</f>
        <v>d</v>
      </c>
      <c r="CY451" s="1">
        <f>AVERAGE(CY428:CY430)</f>
        <v>1.65804970736253</v>
      </c>
      <c r="CZ451" s="1">
        <f>STDEVA(CY428:CY430)</f>
        <v>0.0117389440850326</v>
      </c>
      <c r="DA451" s="1" t="str">
        <f t="shared" ref="DA451:DA453" si="1568">DA465</f>
        <v>a</v>
      </c>
    </row>
    <row r="452" s="1" customFormat="1" spans="2:105">
      <c r="B452" s="1" t="s">
        <v>87</v>
      </c>
      <c r="D452" s="1">
        <f>AVERAGE(D431:D433)</f>
        <v>1.59105210347855</v>
      </c>
      <c r="E452" s="1">
        <f>STDEVA(D431:D433)</f>
        <v>0.0197608218354828</v>
      </c>
      <c r="F452" s="1" t="str">
        <f t="shared" si="1549"/>
        <v>c</v>
      </c>
      <c r="H452" s="1">
        <f>AVERAGE(H431:H433)</f>
        <v>1.89901659074699</v>
      </c>
      <c r="I452" s="1">
        <f>STDEVA(H431:H433)</f>
        <v>0.0111238353924288</v>
      </c>
      <c r="J452" s="1" t="str">
        <f t="shared" si="1550"/>
        <v>a</v>
      </c>
      <c r="L452" s="1">
        <f>AVERAGE(L431:L433)</f>
        <v>2.19170574099499</v>
      </c>
      <c r="M452" s="1">
        <f>STDEVA(L431:L433)</f>
        <v>0.0547126512997166</v>
      </c>
      <c r="N452" s="1" t="str">
        <f t="shared" si="1551"/>
        <v>e</v>
      </c>
      <c r="R452" s="1">
        <f>AVERAGE(R431:R433)</f>
        <v>1.9918779822682</v>
      </c>
      <c r="S452" s="1">
        <f>STDEVA(R431:R433)</f>
        <v>0.0468735772030097</v>
      </c>
      <c r="T452" s="1" t="str">
        <f t="shared" si="1552"/>
        <v>ab</v>
      </c>
      <c r="Z452" s="1">
        <f>AVERAGE(Z431:Z433)</f>
        <v>1.56327958366243</v>
      </c>
      <c r="AA452" s="1">
        <f>STDEVA(Z431:Z433)</f>
        <v>0.0335386955833876</v>
      </c>
      <c r="AB452" s="1" t="str">
        <f t="shared" si="1553"/>
        <v>c</v>
      </c>
      <c r="AG452" s="1">
        <f>AVERAGE(AG431:AG433)</f>
        <v>1.54788086115672</v>
      </c>
      <c r="AH452" s="1">
        <f>STDEVA(AG431:AG433)</f>
        <v>0.0215364515182433</v>
      </c>
      <c r="AI452" s="1" t="str">
        <f t="shared" si="1554"/>
        <v>c</v>
      </c>
      <c r="AK452" s="1">
        <f>AVERAGE(AK431:AK433)</f>
        <v>1.91732387369194</v>
      </c>
      <c r="AL452" s="1">
        <f>STDEVA(AK431:AK433)</f>
        <v>0.0160385282848209</v>
      </c>
      <c r="AM452" s="1" t="str">
        <f t="shared" si="1555"/>
        <v>a</v>
      </c>
      <c r="AO452" s="1">
        <f>AVERAGE(AO431:AO433)</f>
        <v>2.19025303391782</v>
      </c>
      <c r="AP452" s="1">
        <f>STDEVA(AO431:AO433)</f>
        <v>0.055222732109446</v>
      </c>
      <c r="AQ452" s="1" t="str">
        <f t="shared" si="1556"/>
        <v>e</v>
      </c>
      <c r="AS452" s="1">
        <f>AVERAGE(AS431:AS433)</f>
        <v>1.99804714527524</v>
      </c>
      <c r="AT452" s="1">
        <f>STDEVA(AS431:AS433)</f>
        <v>0.049362920989705</v>
      </c>
      <c r="AU452" s="1" t="str">
        <f t="shared" si="1557"/>
        <v>ab</v>
      </c>
      <c r="AW452" s="1">
        <f>AVERAGE(AW431:AW433)</f>
        <v>1.55954087610143</v>
      </c>
      <c r="AX452" s="1">
        <f>STDEVA(AW431:AW433)</f>
        <v>0.0365609155424542</v>
      </c>
      <c r="AY452" s="1" t="str">
        <f t="shared" si="1558"/>
        <v>c</v>
      </c>
      <c r="BF452" s="1">
        <f>AVERAGE(BF431:BF433)</f>
        <v>1.48756969165176</v>
      </c>
      <c r="BG452" s="1">
        <f>STDEVA(BF431:BF433)</f>
        <v>0.0103136526912948</v>
      </c>
      <c r="BH452" s="1" t="str">
        <f t="shared" si="1559"/>
        <v>bc</v>
      </c>
      <c r="BJ452" s="1">
        <f>AVERAGE(BJ431:BJ433)</f>
        <v>2.0960084841267</v>
      </c>
      <c r="BK452" s="1">
        <f>STDEVA(BJ431:BJ433)</f>
        <v>0.0116047097930715</v>
      </c>
      <c r="BL452" s="1" t="str">
        <f t="shared" si="1560"/>
        <v>abc</v>
      </c>
      <c r="BN452" s="1">
        <f>AVERAGE(BN431:BN433)</f>
        <v>2.39441717524305</v>
      </c>
      <c r="BO452" s="1">
        <f>STDEVA(BN431:BN433)</f>
        <v>0.00366174124243061</v>
      </c>
      <c r="BP452" s="1" t="str">
        <f t="shared" si="1561"/>
        <v>cd</v>
      </c>
      <c r="BT452" s="1">
        <f>AVERAGE(BT431:BT433)</f>
        <v>2.20516632480625</v>
      </c>
      <c r="BU452" s="1">
        <f>STDEVA(BT431:BT433)</f>
        <v>0.00682078724200615</v>
      </c>
      <c r="BV452" s="1" t="str">
        <f t="shared" si="1562"/>
        <v>d</v>
      </c>
      <c r="CB452" s="1">
        <f>AVERAGE(CB431:CB433)</f>
        <v>1.65967228122214</v>
      </c>
      <c r="CC452" s="1">
        <f>STDEVA(CB431:CB433)</f>
        <v>0.0140235331018501</v>
      </c>
      <c r="CD452" s="1" t="str">
        <f t="shared" si="1563"/>
        <v>ab</v>
      </c>
      <c r="CI452" s="1">
        <f>AVERAGE(CI431:CI433)</f>
        <v>1.46702362830152</v>
      </c>
      <c r="CJ452" s="1">
        <f>STDEVA(CI431:CI433)</f>
        <v>0.0102429339405848</v>
      </c>
      <c r="CK452" s="1" t="str">
        <f t="shared" si="1564"/>
        <v>b</v>
      </c>
      <c r="CM452" s="1">
        <f>AVERAGE(CM431:CM433)</f>
        <v>2.09413863766221</v>
      </c>
      <c r="CN452" s="1">
        <f>STDEVA(CM431:CM433)</f>
        <v>0.0121377240106296</v>
      </c>
      <c r="CO452" s="1" t="str">
        <f t="shared" si="1565"/>
        <v>ab</v>
      </c>
      <c r="CQ452" s="1">
        <f>AVERAGE(CQ431:CQ433)</f>
        <v>2.39384375426476</v>
      </c>
      <c r="CR452" s="1">
        <f>STDEVA(CQ431:CQ433)</f>
        <v>0.00222512473780264</v>
      </c>
      <c r="CS452" s="1" t="str">
        <f t="shared" si="1566"/>
        <v>cde</v>
      </c>
      <c r="CU452" s="1">
        <f>AVERAGE(CU431:CU433)</f>
        <v>2.20232735260989</v>
      </c>
      <c r="CV452" s="1">
        <f>STDEVA(CU431:CU433)</f>
        <v>0.00921718773624546</v>
      </c>
      <c r="CW452" s="1" t="str">
        <f t="shared" si="1567"/>
        <v>d</v>
      </c>
      <c r="CY452" s="1">
        <f>AVERAGE(CY431:CY433)</f>
        <v>1.66055437234725</v>
      </c>
      <c r="CZ452" s="1">
        <f>STDEVA(CY431:CY433)</f>
        <v>0.0146954948044118</v>
      </c>
      <c r="DA452" s="1" t="str">
        <f t="shared" si="1568"/>
        <v>a</v>
      </c>
    </row>
    <row r="453" s="1" customFormat="1" spans="2:105">
      <c r="B453" s="1" t="s">
        <v>88</v>
      </c>
      <c r="D453" s="1">
        <f>AVERAGE(D434:D436)</f>
        <v>1.66147032590135</v>
      </c>
      <c r="E453" s="1">
        <f>STDEVA(D434:D436)</f>
        <v>0.015502197662213</v>
      </c>
      <c r="F453" s="1" t="str">
        <f t="shared" si="1549"/>
        <v>b</v>
      </c>
      <c r="H453" s="1">
        <f>AVERAGE(H434:H436)</f>
        <v>1.83342130451598</v>
      </c>
      <c r="I453" s="1">
        <f>STDEVA(H434:H436)</f>
        <v>0.0130687347389203</v>
      </c>
      <c r="J453" s="1" t="str">
        <f t="shared" si="1550"/>
        <v>bcd</v>
      </c>
      <c r="L453" s="1">
        <f>AVERAGE(L434:L436)</f>
        <v>2.33459656719095</v>
      </c>
      <c r="M453" s="1">
        <f>STDEVA(L434:L436)</f>
        <v>0.0359626829978388</v>
      </c>
      <c r="N453" s="1" t="str">
        <f t="shared" si="1551"/>
        <v>bc</v>
      </c>
      <c r="R453" s="1">
        <f>AVERAGE(R434:R436)</f>
        <v>2.02653163390786</v>
      </c>
      <c r="S453" s="1">
        <f>STDEVA(R434:R436)</f>
        <v>0.0254252160057156</v>
      </c>
      <c r="T453" s="1" t="str">
        <f t="shared" si="1552"/>
        <v>a</v>
      </c>
      <c r="Z453" s="1">
        <f>AVERAGE(Z434:Z436)</f>
        <v>1.55989956094613</v>
      </c>
      <c r="AA453" s="1">
        <f>STDEVA(Z434:Z436)</f>
        <v>0.0575327496781498</v>
      </c>
      <c r="AB453" s="1" t="str">
        <f t="shared" si="1553"/>
        <v>c</v>
      </c>
      <c r="AG453" s="1">
        <f>AVERAGE(AG434:AG436)</f>
        <v>1.62573147571339</v>
      </c>
      <c r="AH453" s="1">
        <f>STDEVA(AG434:AG436)</f>
        <v>0.024584766124708</v>
      </c>
      <c r="AI453" s="1" t="str">
        <f t="shared" si="1554"/>
        <v>b</v>
      </c>
      <c r="AK453" s="1">
        <f>AVERAGE(AK434:AK436)</f>
        <v>1.84514670337333</v>
      </c>
      <c r="AL453" s="1">
        <f>STDEVA(AK434:AK436)</f>
        <v>0.0203764673352935</v>
      </c>
      <c r="AM453" s="1" t="str">
        <f t="shared" si="1555"/>
        <v>bcd</v>
      </c>
      <c r="AO453" s="1">
        <f>AVERAGE(AO434:AO436)</f>
        <v>2.3369317873409</v>
      </c>
      <c r="AP453" s="1">
        <f>STDEVA(AO434:AO436)</f>
        <v>0.0382039489830581</v>
      </c>
      <c r="AQ453" s="1" t="str">
        <f t="shared" si="1556"/>
        <v>b</v>
      </c>
      <c r="AS453" s="1">
        <f>AVERAGE(AS434:AS436)</f>
        <v>2.02662810299301</v>
      </c>
      <c r="AT453" s="1">
        <f>STDEVA(AS434:AS436)</f>
        <v>0.0395517034242667</v>
      </c>
      <c r="AU453" s="1" t="str">
        <f t="shared" si="1557"/>
        <v>a</v>
      </c>
      <c r="AW453" s="1">
        <f>AVERAGE(AW434:AW436)</f>
        <v>1.55811848007674</v>
      </c>
      <c r="AX453" s="1">
        <f>STDEVA(AW434:AW436)</f>
        <v>0.0667106526140656</v>
      </c>
      <c r="AY453" s="1" t="str">
        <f t="shared" si="1558"/>
        <v>c</v>
      </c>
      <c r="BF453" s="1">
        <f>AVERAGE(BF434:BF436)</f>
        <v>1.52104375187654</v>
      </c>
      <c r="BG453" s="1">
        <f>STDEVA(BF434:BF436)</f>
        <v>0.00518060764270062</v>
      </c>
      <c r="BH453" s="1" t="str">
        <f t="shared" si="1559"/>
        <v>a</v>
      </c>
      <c r="BJ453" s="1">
        <f>AVERAGE(BJ434:BJ436)</f>
        <v>2.07379408672509</v>
      </c>
      <c r="BK453" s="1">
        <f>STDEVA(BJ434:BJ436)</f>
        <v>0.00342115075991836</v>
      </c>
      <c r="BL453" s="1" t="str">
        <f t="shared" si="1560"/>
        <v>cd</v>
      </c>
      <c r="BN453" s="1">
        <f>AVERAGE(BN434:BN436)</f>
        <v>2.43309096665409</v>
      </c>
      <c r="BO453" s="1">
        <f>STDEVA(BN434:BN436)</f>
        <v>0.00540784233668949</v>
      </c>
      <c r="BP453" s="1" t="str">
        <f t="shared" si="1561"/>
        <v>b</v>
      </c>
      <c r="BT453" s="1">
        <f>AVERAGE(BT434:BT436)</f>
        <v>2.34385226079847</v>
      </c>
      <c r="BU453" s="1">
        <f>STDEVA(BT434:BT436)</f>
        <v>0.00359849549575638</v>
      </c>
      <c r="BV453" s="1" t="str">
        <f t="shared" si="1562"/>
        <v>a</v>
      </c>
      <c r="CB453" s="1">
        <f>AVERAGE(CB434:CB436)</f>
        <v>1.56538505442882</v>
      </c>
      <c r="CC453" s="1">
        <f>STDEVA(CB434:CB436)</f>
        <v>0.0148031470616544</v>
      </c>
      <c r="CD453" s="1" t="str">
        <f t="shared" si="1563"/>
        <v>c</v>
      </c>
      <c r="CI453" s="1">
        <f>AVERAGE(CI434:CI436)</f>
        <v>1.49691853306688</v>
      </c>
      <c r="CJ453" s="1">
        <f>STDEVA(CI434:CI436)</f>
        <v>0.00504404304590893</v>
      </c>
      <c r="CK453" s="1" t="str">
        <f t="shared" si="1564"/>
        <v>ab</v>
      </c>
      <c r="CM453" s="1">
        <f>AVERAGE(CM434:CM436)</f>
        <v>2.07570072111253</v>
      </c>
      <c r="CN453" s="1">
        <f>STDEVA(CM434:CM436)</f>
        <v>0.00264187715777416</v>
      </c>
      <c r="CO453" s="1" t="str">
        <f t="shared" si="1565"/>
        <v>bc</v>
      </c>
      <c r="CQ453" s="1">
        <f>AVERAGE(CQ434:CQ436)</f>
        <v>2.43018619968869</v>
      </c>
      <c r="CR453" s="1">
        <f>STDEVA(CQ434:CQ436)</f>
        <v>0.0024138157452254</v>
      </c>
      <c r="CS453" s="1" t="str">
        <f t="shared" si="1566"/>
        <v>bcd</v>
      </c>
      <c r="CU453" s="1">
        <f>AVERAGE(CU434:CU436)</f>
        <v>2.34221786677205</v>
      </c>
      <c r="CV453" s="1">
        <f>STDEVA(CU434:CU436)</f>
        <v>0.0033901615044922</v>
      </c>
      <c r="CW453" s="1" t="str">
        <f t="shared" si="1567"/>
        <v>a</v>
      </c>
      <c r="CY453" s="1">
        <f>AVERAGE(CY434:CY436)</f>
        <v>1.56652281607762</v>
      </c>
      <c r="CZ453" s="1">
        <f>STDEVA(CY434:CY436)</f>
        <v>0.0174287301362781</v>
      </c>
      <c r="DA453" s="1" t="str">
        <f t="shared" si="1568"/>
        <v>b</v>
      </c>
    </row>
    <row r="454" s="1" customFormat="1" spans="2:103">
      <c r="B454" s="1" t="s">
        <v>104</v>
      </c>
      <c r="D454" s="1">
        <f>AVERAGE(D428:D436)</f>
        <v>1.6166487526449</v>
      </c>
      <c r="H454" s="1">
        <f>AVERAGE(H428:H436)</f>
        <v>1.82885391284951</v>
      </c>
      <c r="L454" s="1">
        <f>AVERAGE(L428:L436)</f>
        <v>2.2680727214702</v>
      </c>
      <c r="R454" s="1">
        <f>AVERAGE(R428:R436)</f>
        <v>1.94548540510668</v>
      </c>
      <c r="Z454" s="1">
        <f>AVERAGE(Z428:Z436)</f>
        <v>1.63384792763176</v>
      </c>
      <c r="AG454" s="1">
        <f>AVERAGE(AG428:AG436)</f>
        <v>1.57530814815129</v>
      </c>
      <c r="AK454" s="1">
        <f>AVERAGE(AK428:AK436)</f>
        <v>1.84547724334267</v>
      </c>
      <c r="AO454" s="1">
        <f>AVERAGE(AO428:AO436)</f>
        <v>2.26837146641335</v>
      </c>
      <c r="AS454" s="1">
        <f>AVERAGE(AS428:AS436)</f>
        <v>1.9480697160203</v>
      </c>
      <c r="AW454" s="1">
        <f>AVERAGE(AW428:AW436)</f>
        <v>1.63179929757941</v>
      </c>
      <c r="BF454" s="1">
        <f>AVERAGE(BF428:BF436)</f>
        <v>1.49054080716164</v>
      </c>
      <c r="BJ454" s="1">
        <f>AVERAGE(BJ428:BJ436)</f>
        <v>2.0973440998939</v>
      </c>
      <c r="BN454" s="1">
        <f>AVERAGE(BN428:BN436)</f>
        <v>2.40791722081952</v>
      </c>
      <c r="BT454" s="1">
        <f>AVERAGE(BT428:BT436)</f>
        <v>2.25256756687356</v>
      </c>
      <c r="CB454" s="1">
        <f>AVERAGE(CB428:CB436)</f>
        <v>1.62789524579877</v>
      </c>
      <c r="CI454" s="1">
        <f>AVERAGE(CI428:CI436)</f>
        <v>1.46804155468363</v>
      </c>
      <c r="CM454" s="1">
        <f>AVERAGE(CM428:CM436)</f>
        <v>2.09693680834754</v>
      </c>
      <c r="CQ454" s="1">
        <f>AVERAGE(CQ428:CQ436)</f>
        <v>2.40588934426114</v>
      </c>
      <c r="CU454" s="1">
        <f>AVERAGE(CU428:CU436)</f>
        <v>2.25195222650381</v>
      </c>
      <c r="CY454" s="1">
        <f>AVERAGE(CY428:CY436)</f>
        <v>1.62837563192914</v>
      </c>
    </row>
    <row r="457" s="1" customFormat="1" spans="1:105">
      <c r="A457" s="1" t="s">
        <v>78</v>
      </c>
      <c r="F457" s="6" t="s">
        <v>114</v>
      </c>
      <c r="J457" s="6" t="s">
        <v>118</v>
      </c>
      <c r="N457" s="6" t="s">
        <v>108</v>
      </c>
      <c r="T457" s="6" t="s">
        <v>108</v>
      </c>
      <c r="AB457" s="6" t="s">
        <v>111</v>
      </c>
      <c r="AI457" s="6" t="s">
        <v>114</v>
      </c>
      <c r="AM457" s="6" t="s">
        <v>118</v>
      </c>
      <c r="AQ457" s="6" t="s">
        <v>108</v>
      </c>
      <c r="AU457" s="6" t="s">
        <v>108</v>
      </c>
      <c r="AY457" s="6" t="s">
        <v>111</v>
      </c>
      <c r="BH457" s="6" t="s">
        <v>114</v>
      </c>
      <c r="BL457" s="6" t="s">
        <v>113</v>
      </c>
      <c r="BP457" s="6" t="s">
        <v>106</v>
      </c>
      <c r="BV457" s="6" t="s">
        <v>106</v>
      </c>
      <c r="CD457" s="6" t="s">
        <v>106</v>
      </c>
      <c r="CK457" s="6" t="s">
        <v>114</v>
      </c>
      <c r="CO457" s="6" t="s">
        <v>106</v>
      </c>
      <c r="CS457" s="6" t="s">
        <v>113</v>
      </c>
      <c r="CW457" s="6" t="s">
        <v>106</v>
      </c>
      <c r="DA457" s="6" t="s">
        <v>106</v>
      </c>
    </row>
    <row r="458" s="1" customFormat="1" spans="1:105">
      <c r="A458" s="1" t="s">
        <v>78</v>
      </c>
      <c r="F458" s="6" t="s">
        <v>114</v>
      </c>
      <c r="J458" s="6" t="s">
        <v>119</v>
      </c>
      <c r="N458" s="6" t="s">
        <v>111</v>
      </c>
      <c r="T458" s="6" t="s">
        <v>115</v>
      </c>
      <c r="AB458" s="6" t="s">
        <v>106</v>
      </c>
      <c r="AI458" s="6" t="s">
        <v>114</v>
      </c>
      <c r="AM458" s="6" t="s">
        <v>118</v>
      </c>
      <c r="AQ458" s="6" t="s">
        <v>111</v>
      </c>
      <c r="AU458" s="6" t="s">
        <v>115</v>
      </c>
      <c r="AY458" s="6" t="s">
        <v>106</v>
      </c>
      <c r="BH458" s="6" t="s">
        <v>108</v>
      </c>
      <c r="BL458" s="6" t="s">
        <v>113</v>
      </c>
      <c r="BP458" s="6" t="s">
        <v>106</v>
      </c>
      <c r="BV458" s="6" t="s">
        <v>106</v>
      </c>
      <c r="CD458" s="6" t="s">
        <v>113</v>
      </c>
      <c r="CK458" s="6" t="s">
        <v>111</v>
      </c>
      <c r="CO458" s="6" t="s">
        <v>113</v>
      </c>
      <c r="CS458" s="6" t="s">
        <v>106</v>
      </c>
      <c r="CW458" s="6" t="s">
        <v>106</v>
      </c>
      <c r="DA458" s="6" t="s">
        <v>106</v>
      </c>
    </row>
    <row r="459" s="1" customFormat="1" spans="1:105">
      <c r="A459" s="1" t="s">
        <v>78</v>
      </c>
      <c r="F459" s="6" t="s">
        <v>114</v>
      </c>
      <c r="J459" s="6" t="s">
        <v>118</v>
      </c>
      <c r="N459" s="6" t="s">
        <v>108</v>
      </c>
      <c r="T459" s="6" t="s">
        <v>115</v>
      </c>
      <c r="AB459" s="6" t="s">
        <v>111</v>
      </c>
      <c r="AI459" s="6" t="s">
        <v>114</v>
      </c>
      <c r="AM459" s="6" t="s">
        <v>113</v>
      </c>
      <c r="AQ459" s="6" t="s">
        <v>108</v>
      </c>
      <c r="AU459" s="6" t="s">
        <v>115</v>
      </c>
      <c r="AY459" s="6" t="s">
        <v>111</v>
      </c>
      <c r="BH459" s="6" t="s">
        <v>114</v>
      </c>
      <c r="BL459" s="6" t="s">
        <v>106</v>
      </c>
      <c r="BP459" s="6" t="s">
        <v>108</v>
      </c>
      <c r="BV459" s="6" t="s">
        <v>111</v>
      </c>
      <c r="CD459" s="6" t="s">
        <v>113</v>
      </c>
      <c r="CK459" s="6" t="s">
        <v>120</v>
      </c>
      <c r="CO459" s="6" t="s">
        <v>106</v>
      </c>
      <c r="CS459" s="6" t="s">
        <v>116</v>
      </c>
      <c r="CW459" s="6" t="s">
        <v>111</v>
      </c>
      <c r="DA459" s="6" t="s">
        <v>106</v>
      </c>
    </row>
    <row r="460" s="1" customFormat="1" spans="1:105">
      <c r="A460" s="1" t="s">
        <v>79</v>
      </c>
      <c r="F460" s="6" t="s">
        <v>114</v>
      </c>
      <c r="J460" s="6" t="s">
        <v>119</v>
      </c>
      <c r="N460" s="6" t="s">
        <v>108</v>
      </c>
      <c r="T460" s="6" t="s">
        <v>117</v>
      </c>
      <c r="AB460" s="6" t="s">
        <v>114</v>
      </c>
      <c r="AI460" s="6" t="s">
        <v>114</v>
      </c>
      <c r="AM460" s="6" t="s">
        <v>119</v>
      </c>
      <c r="AQ460" s="6" t="s">
        <v>108</v>
      </c>
      <c r="AU460" s="6" t="s">
        <v>117</v>
      </c>
      <c r="AY460" s="6" t="s">
        <v>114</v>
      </c>
      <c r="BH460" s="6" t="s">
        <v>114</v>
      </c>
      <c r="BL460" s="6" t="s">
        <v>113</v>
      </c>
      <c r="BP460" s="6" t="s">
        <v>116</v>
      </c>
      <c r="BV460" s="6" t="s">
        <v>120</v>
      </c>
      <c r="CD460" s="6" t="s">
        <v>111</v>
      </c>
      <c r="CK460" s="6" t="s">
        <v>114</v>
      </c>
      <c r="CO460" s="6" t="s">
        <v>113</v>
      </c>
      <c r="CS460" s="6" t="s">
        <v>115</v>
      </c>
      <c r="CW460" s="6" t="s">
        <v>120</v>
      </c>
      <c r="DA460" s="6" t="s">
        <v>106</v>
      </c>
    </row>
    <row r="461" s="1" customFormat="1" spans="1:105">
      <c r="A461" s="1" t="s">
        <v>79</v>
      </c>
      <c r="F461" s="6" t="s">
        <v>111</v>
      </c>
      <c r="J461" s="6" t="s">
        <v>109</v>
      </c>
      <c r="N461" s="6" t="s">
        <v>107</v>
      </c>
      <c r="T461" s="6" t="s">
        <v>117</v>
      </c>
      <c r="AB461" s="6" t="s">
        <v>120</v>
      </c>
      <c r="AI461" s="6" t="s">
        <v>111</v>
      </c>
      <c r="AM461" s="6" t="s">
        <v>109</v>
      </c>
      <c r="AQ461" s="6" t="s">
        <v>107</v>
      </c>
      <c r="AU461" s="6" t="s">
        <v>117</v>
      </c>
      <c r="AY461" s="6" t="s">
        <v>120</v>
      </c>
      <c r="BH461" s="6" t="s">
        <v>106</v>
      </c>
      <c r="BL461" s="6" t="s">
        <v>112</v>
      </c>
      <c r="BP461" s="6" t="s">
        <v>112</v>
      </c>
      <c r="BV461" s="6" t="s">
        <v>112</v>
      </c>
      <c r="CD461" s="6" t="s">
        <v>120</v>
      </c>
      <c r="CK461" s="6" t="s">
        <v>113</v>
      </c>
      <c r="CO461" s="6" t="s">
        <v>120</v>
      </c>
      <c r="CS461" s="6" t="s">
        <v>107</v>
      </c>
      <c r="CW461" s="6" t="s">
        <v>112</v>
      </c>
      <c r="DA461" s="6" t="s">
        <v>114</v>
      </c>
    </row>
    <row r="462" s="1" customFormat="1" spans="1:105">
      <c r="A462" s="1" t="s">
        <v>79</v>
      </c>
      <c r="F462" s="6" t="s">
        <v>114</v>
      </c>
      <c r="J462" s="6" t="s">
        <v>112</v>
      </c>
      <c r="N462" s="6" t="s">
        <v>119</v>
      </c>
      <c r="T462" s="6" t="s">
        <v>124</v>
      </c>
      <c r="AB462" s="6" t="s">
        <v>113</v>
      </c>
      <c r="AI462" s="6" t="s">
        <v>114</v>
      </c>
      <c r="AM462" s="6" t="s">
        <v>115</v>
      </c>
      <c r="AQ462" s="6" t="s">
        <v>119</v>
      </c>
      <c r="AU462" s="6" t="s">
        <v>124</v>
      </c>
      <c r="AY462" s="6" t="s">
        <v>113</v>
      </c>
      <c r="BH462" s="6" t="s">
        <v>108</v>
      </c>
      <c r="BL462" s="6" t="s">
        <v>106</v>
      </c>
      <c r="BP462" s="6" t="s">
        <v>116</v>
      </c>
      <c r="BV462" s="6" t="s">
        <v>116</v>
      </c>
      <c r="CD462" s="6" t="s">
        <v>113</v>
      </c>
      <c r="CK462" s="6" t="s">
        <v>114</v>
      </c>
      <c r="CO462" s="6" t="s">
        <v>106</v>
      </c>
      <c r="CS462" s="6" t="s">
        <v>109</v>
      </c>
      <c r="CW462" s="6" t="s">
        <v>116</v>
      </c>
      <c r="DA462" s="6" t="s">
        <v>106</v>
      </c>
    </row>
    <row r="463" s="1" customFormat="1" spans="1:105">
      <c r="A463" s="1" t="s">
        <v>80</v>
      </c>
      <c r="F463" s="6" t="s">
        <v>114</v>
      </c>
      <c r="J463" s="6" t="s">
        <v>113</v>
      </c>
      <c r="N463" s="6" t="s">
        <v>120</v>
      </c>
      <c r="T463" s="6" t="s">
        <v>116</v>
      </c>
      <c r="AB463" s="6" t="s">
        <v>113</v>
      </c>
      <c r="AI463" s="6" t="s">
        <v>114</v>
      </c>
      <c r="AM463" s="6" t="s">
        <v>113</v>
      </c>
      <c r="AQ463" s="6" t="s">
        <v>120</v>
      </c>
      <c r="AU463" s="6" t="s">
        <v>116</v>
      </c>
      <c r="AY463" s="6" t="s">
        <v>113</v>
      </c>
      <c r="BH463" s="6" t="s">
        <v>111</v>
      </c>
      <c r="BL463" s="6" t="s">
        <v>108</v>
      </c>
      <c r="BP463" s="6" t="s">
        <v>120</v>
      </c>
      <c r="BV463" s="6" t="s">
        <v>108</v>
      </c>
      <c r="CD463" s="6" t="s">
        <v>111</v>
      </c>
      <c r="CK463" s="6" t="s">
        <v>113</v>
      </c>
      <c r="CO463" s="6" t="s">
        <v>113</v>
      </c>
      <c r="CS463" s="6" t="s">
        <v>112</v>
      </c>
      <c r="CW463" s="6" t="s">
        <v>108</v>
      </c>
      <c r="DA463" s="6" t="s">
        <v>106</v>
      </c>
    </row>
    <row r="464" s="1" customFormat="1" spans="1:105">
      <c r="A464" s="1" t="s">
        <v>80</v>
      </c>
      <c r="F464" s="6" t="s">
        <v>106</v>
      </c>
      <c r="J464" s="6" t="s">
        <v>115</v>
      </c>
      <c r="N464" s="6" t="s">
        <v>106</v>
      </c>
      <c r="T464" s="6" t="s">
        <v>108</v>
      </c>
      <c r="AB464" s="6" t="s">
        <v>120</v>
      </c>
      <c r="AI464" s="6" t="s">
        <v>106</v>
      </c>
      <c r="AM464" s="6" t="s">
        <v>109</v>
      </c>
      <c r="AQ464" s="6" t="s">
        <v>106</v>
      </c>
      <c r="AU464" s="6" t="s">
        <v>119</v>
      </c>
      <c r="AY464" s="6" t="s">
        <v>120</v>
      </c>
      <c r="BH464" s="6" t="s">
        <v>106</v>
      </c>
      <c r="BL464" s="6" t="s">
        <v>115</v>
      </c>
      <c r="BP464" s="6" t="s">
        <v>111</v>
      </c>
      <c r="BV464" s="6" t="s">
        <v>106</v>
      </c>
      <c r="CD464" s="6" t="s">
        <v>114</v>
      </c>
      <c r="CK464" s="6" t="s">
        <v>106</v>
      </c>
      <c r="CO464" s="6" t="s">
        <v>116</v>
      </c>
      <c r="CS464" s="6" t="s">
        <v>108</v>
      </c>
      <c r="CW464" s="6" t="s">
        <v>106</v>
      </c>
      <c r="DA464" s="6" t="s">
        <v>111</v>
      </c>
    </row>
    <row r="465" s="1" customFormat="1" spans="1:105">
      <c r="A465" s="1" t="s">
        <v>80</v>
      </c>
      <c r="F465" s="6" t="s">
        <v>114</v>
      </c>
      <c r="J465" s="6" t="s">
        <v>112</v>
      </c>
      <c r="N465" s="6" t="s">
        <v>116</v>
      </c>
      <c r="T465" s="6" t="s">
        <v>122</v>
      </c>
      <c r="AB465" s="6" t="s">
        <v>113</v>
      </c>
      <c r="AI465" s="6" t="s">
        <v>114</v>
      </c>
      <c r="AM465" s="6" t="s">
        <v>112</v>
      </c>
      <c r="AQ465" s="6" t="s">
        <v>116</v>
      </c>
      <c r="AU465" s="6" t="s">
        <v>122</v>
      </c>
      <c r="AY465" s="6" t="s">
        <v>113</v>
      </c>
      <c r="BH465" s="6" t="s">
        <v>114</v>
      </c>
      <c r="BL465" s="6" t="s">
        <v>106</v>
      </c>
      <c r="BP465" s="6" t="s">
        <v>116</v>
      </c>
      <c r="BV465" s="6" t="s">
        <v>120</v>
      </c>
      <c r="CD465" s="6" t="s">
        <v>113</v>
      </c>
      <c r="CK465" s="6" t="s">
        <v>120</v>
      </c>
      <c r="CO465" s="6" t="s">
        <v>106</v>
      </c>
      <c r="CS465" s="6" t="s">
        <v>109</v>
      </c>
      <c r="CW465" s="6" t="s">
        <v>120</v>
      </c>
      <c r="DA465" s="6" t="s">
        <v>106</v>
      </c>
    </row>
    <row r="466" s="1" customFormat="1" spans="1:105">
      <c r="A466" s="1" t="s">
        <v>81</v>
      </c>
      <c r="F466" s="6" t="s">
        <v>114</v>
      </c>
      <c r="J466" s="6" t="s">
        <v>106</v>
      </c>
      <c r="N466" s="6" t="s">
        <v>112</v>
      </c>
      <c r="T466" s="6" t="s">
        <v>113</v>
      </c>
      <c r="AB466" s="6" t="s">
        <v>114</v>
      </c>
      <c r="AI466" s="6" t="s">
        <v>114</v>
      </c>
      <c r="AM466" s="6" t="s">
        <v>106</v>
      </c>
      <c r="AQ466" s="6" t="s">
        <v>112</v>
      </c>
      <c r="AU466" s="6" t="s">
        <v>113</v>
      </c>
      <c r="AY466" s="6" t="s">
        <v>114</v>
      </c>
      <c r="BH466" s="6" t="s">
        <v>108</v>
      </c>
      <c r="BL466" s="6" t="s">
        <v>118</v>
      </c>
      <c r="BP466" s="6" t="s">
        <v>116</v>
      </c>
      <c r="BV466" s="6" t="s">
        <v>120</v>
      </c>
      <c r="CD466" s="6" t="s">
        <v>113</v>
      </c>
      <c r="CK466" s="6" t="s">
        <v>111</v>
      </c>
      <c r="CO466" s="6" t="s">
        <v>113</v>
      </c>
      <c r="CS466" s="6" t="s">
        <v>109</v>
      </c>
      <c r="CW466" s="6" t="s">
        <v>120</v>
      </c>
      <c r="DA466" s="6" t="s">
        <v>106</v>
      </c>
    </row>
    <row r="467" s="1" customFormat="1" spans="1:105">
      <c r="A467" s="1" t="s">
        <v>81</v>
      </c>
      <c r="F467" s="6" t="s">
        <v>111</v>
      </c>
      <c r="J467" s="6" t="s">
        <v>119</v>
      </c>
      <c r="N467" s="6" t="s">
        <v>108</v>
      </c>
      <c r="T467" s="6" t="s">
        <v>106</v>
      </c>
      <c r="AB467" s="6" t="s">
        <v>114</v>
      </c>
      <c r="AI467" s="6" t="s">
        <v>111</v>
      </c>
      <c r="AM467" s="6" t="s">
        <v>119</v>
      </c>
      <c r="AQ467" s="6" t="s">
        <v>111</v>
      </c>
      <c r="AU467" s="6" t="s">
        <v>106</v>
      </c>
      <c r="AY467" s="6" t="s">
        <v>114</v>
      </c>
      <c r="BH467" s="6" t="s">
        <v>106</v>
      </c>
      <c r="BL467" s="6" t="s">
        <v>116</v>
      </c>
      <c r="BP467" s="6" t="s">
        <v>111</v>
      </c>
      <c r="BV467" s="6" t="s">
        <v>106</v>
      </c>
      <c r="CD467" s="6" t="s">
        <v>114</v>
      </c>
      <c r="CK467" s="6" t="s">
        <v>113</v>
      </c>
      <c r="CO467" s="6" t="s">
        <v>108</v>
      </c>
      <c r="CS467" s="6" t="s">
        <v>119</v>
      </c>
      <c r="CW467" s="6" t="s">
        <v>106</v>
      </c>
      <c r="DA467" s="6" t="s">
        <v>111</v>
      </c>
    </row>
    <row r="468" s="1" customFormat="1" spans="1:1">
      <c r="A468" s="1" t="s">
        <v>81</v>
      </c>
    </row>
    <row r="469" s="1" customFormat="1" spans="1:1">
      <c r="A469" s="1" t="s">
        <v>82</v>
      </c>
    </row>
    <row r="471" s="1" customFormat="1" spans="1:108">
      <c r="A471" s="1" t="s">
        <v>82</v>
      </c>
      <c r="B471" s="1" t="s">
        <v>78</v>
      </c>
      <c r="F471" s="1">
        <f>AVERAGE(F404:F406)</f>
        <v>1.00477664246085</v>
      </c>
      <c r="G471" s="1">
        <f>STDEVA(F404:F406)</f>
        <v>0.0131594681104789</v>
      </c>
      <c r="H471" s="1" t="str">
        <f>H488</f>
        <v>c</v>
      </c>
      <c r="J471" s="1">
        <f>AVERAGE(J404:J406)</f>
        <v>1.71972883682528</v>
      </c>
      <c r="K471" s="1">
        <f>STDEVA(J404:J406)</f>
        <v>0.051609593230492</v>
      </c>
      <c r="L471" s="1" t="str">
        <f>L488</f>
        <v>abc</v>
      </c>
      <c r="N471" s="1">
        <f>AVERAGE(N404:N406)</f>
        <v>2.25275409272081</v>
      </c>
      <c r="O471" s="1">
        <f>STDEVA(N404:N406)</f>
        <v>0.0595613512168406</v>
      </c>
      <c r="P471" s="1" t="str">
        <f>P488</f>
        <v>a</v>
      </c>
      <c r="U471" s="1">
        <f>AVERAGE(V404:V406)</f>
        <v>1.53143591504233</v>
      </c>
      <c r="V471" s="1">
        <f>STDEVA(V404:V406)</f>
        <v>0.0198147776688138</v>
      </c>
      <c r="W471" s="1" t="str">
        <f>W488</f>
        <v>de</v>
      </c>
      <c r="AC471" s="1">
        <f>AVERAGE(AD404:AD406)</f>
        <v>1.5056255937829</v>
      </c>
      <c r="AD471" s="1">
        <f>STDEVA(AD404:AD406)</f>
        <v>0.120083397863183</v>
      </c>
      <c r="AE471" s="1" t="str">
        <f>AE488</f>
        <v>a</v>
      </c>
      <c r="AI471" s="1">
        <f>AVERAGE(AI404:AI406)</f>
        <v>0.985074810670136</v>
      </c>
      <c r="AJ471" s="1">
        <f>STDEVA(AI404:AI406)</f>
        <v>0.0180294178406008</v>
      </c>
      <c r="AK471" s="1" t="str">
        <f>AK488</f>
        <v>c</v>
      </c>
      <c r="AM471" s="1">
        <f>AVERAGE(AM404:AM406)</f>
        <v>1.71867136914442</v>
      </c>
      <c r="AN471" s="1">
        <f>STDEVA(AM404:AM406)</f>
        <v>0.0457945417189821</v>
      </c>
      <c r="AO471" s="1" t="str">
        <f>AO488</f>
        <v>bc</v>
      </c>
      <c r="AQ471" s="1">
        <f>AVERAGE(AQ404:AQ406)</f>
        <v>2.26026738813117</v>
      </c>
      <c r="AR471" s="1">
        <f>STDEVA(AQ404:AQ406)</f>
        <v>0.0565350667125507</v>
      </c>
      <c r="AS471" s="1" t="str">
        <f>AS488</f>
        <v>a</v>
      </c>
      <c r="AU471" s="1">
        <f>AVERAGE(AU404:AU406)</f>
        <v>1.53643155263124</v>
      </c>
      <c r="AV471" s="1">
        <f>STDEVA(AU404:AU406)</f>
        <v>0.028049062104982</v>
      </c>
      <c r="AW471" s="1" t="str">
        <f>AW488</f>
        <v>de</v>
      </c>
      <c r="AZ471" s="1">
        <f>AVERAGE(AZ404:AZ406)</f>
        <v>1.48808258109318</v>
      </c>
      <c r="BA471" s="1">
        <f>STDEVA(AZ404:AZ406)</f>
        <v>0.111613071038481</v>
      </c>
      <c r="BB471" s="1" t="str">
        <f>BB488</f>
        <v>a</v>
      </c>
      <c r="BH471" s="1">
        <f>AVERAGE(BH404:BH406)</f>
        <v>0.876106737431815</v>
      </c>
      <c r="BI471" s="1">
        <f>STDEVA(BH404:BH406)</f>
        <v>0.0140698602668832</v>
      </c>
      <c r="BJ471" s="1" t="str">
        <f>BJ488</f>
        <v>cd</v>
      </c>
      <c r="BL471" s="1">
        <f>AVERAGE(BL404:BL406)</f>
        <v>1.88968474097371</v>
      </c>
      <c r="BM471" s="1">
        <f>STDEVA(BL404:BL406)</f>
        <v>0.0134919294459081</v>
      </c>
      <c r="BN471" s="1" t="str">
        <f>BN488</f>
        <v>abc</v>
      </c>
      <c r="BP471" s="1">
        <f>AVERAGE(BP404:BP406)</f>
        <v>2.3142730832954</v>
      </c>
      <c r="BQ471" s="1">
        <f>STDEVA(BP404:BP406)</f>
        <v>0.00436856828577666</v>
      </c>
      <c r="BR471" s="1" t="str">
        <f>BR488</f>
        <v>ab</v>
      </c>
      <c r="BX471" s="1">
        <f>AVERAGE(BX404:BX406)</f>
        <v>1.83569484272029</v>
      </c>
      <c r="BY471" s="1">
        <f>STDEVA(BX404:BX406)</f>
        <v>0.0168957273181415</v>
      </c>
      <c r="BZ471" s="1" t="str">
        <f>BZ488</f>
        <v>b</v>
      </c>
      <c r="CF471" s="1">
        <f>AVERAGE(CF404:CF406)</f>
        <v>1.63737826052521</v>
      </c>
      <c r="CG471" s="1">
        <f>STDEVA(CF404:CF406)</f>
        <v>0.0114665117328909</v>
      </c>
      <c r="CH471" s="1" t="str">
        <f>CH488</f>
        <v>ab</v>
      </c>
      <c r="CK471" s="1">
        <f>AVERAGE(CK404:CK406)</f>
        <v>0.847384599203666</v>
      </c>
      <c r="CL471" s="1">
        <f>STDEVA(CK404:CK406)</f>
        <v>0.0215227228200267</v>
      </c>
      <c r="CM471" s="1" t="str">
        <f>CM488</f>
        <v>def</v>
      </c>
      <c r="CO471" s="1">
        <f>AVERAGE(CO404:CO406)</f>
        <v>1.8914475055403</v>
      </c>
      <c r="CP471" s="1">
        <f>STDEVA(CO404:CO406)</f>
        <v>0.0142665747349978</v>
      </c>
      <c r="CQ471" s="1" t="str">
        <f>CQ488</f>
        <v>abc</v>
      </c>
      <c r="CS471" s="1">
        <f>AVERAGE(CS404:CS406)</f>
        <v>2.31554888549357</v>
      </c>
      <c r="CT471" s="1">
        <f>STDEVA(CS404:CS406)</f>
        <v>0.0108430615932797</v>
      </c>
      <c r="CU471" s="1" t="str">
        <f>CU488</f>
        <v>abc</v>
      </c>
      <c r="CW471" s="1">
        <f>AVERAGE(CW404:CW406)</f>
        <v>1.83980390084427</v>
      </c>
      <c r="CX471" s="1">
        <f>STDEVA(CW404:CW406)</f>
        <v>0.00897425124501054</v>
      </c>
      <c r="CY471" s="1" t="str">
        <f>CY488</f>
        <v>b</v>
      </c>
      <c r="DB471" s="1">
        <f>AVERAGE(DB404:DB406)</f>
        <v>1.6330987795881</v>
      </c>
      <c r="DC471" s="1">
        <f>STDEVA(DB404:DB406)</f>
        <v>0.0158149836018565</v>
      </c>
      <c r="DD471" s="1" t="str">
        <f>DD488</f>
        <v>ab</v>
      </c>
    </row>
    <row r="472" s="1" customFormat="1" spans="1:108">
      <c r="A472" s="1" t="s">
        <v>83</v>
      </c>
      <c r="B472" s="1" t="s">
        <v>81</v>
      </c>
      <c r="F472" s="1">
        <f>AVERAGE(F407:F409)</f>
        <v>1.01400685770786</v>
      </c>
      <c r="G472" s="1">
        <f>STDEVA(F407:F409)</f>
        <v>0.0177411421734215</v>
      </c>
      <c r="H472" s="1" t="str">
        <f>H489</f>
        <v>c</v>
      </c>
      <c r="J472" s="1">
        <f>AVERAGE(J407:J409)</f>
        <v>1.67753814599996</v>
      </c>
      <c r="K472" s="1">
        <f>STDEVA(J407:J409)</f>
        <v>0.0700871353158204</v>
      </c>
      <c r="L472" s="1" t="str">
        <f>L489</f>
        <v>cd</v>
      </c>
      <c r="N472" s="1">
        <f>AVERAGE(N407:N409)</f>
        <v>2.27887978143933</v>
      </c>
      <c r="O472" s="1">
        <f>STDEVA(N407:N409)</f>
        <v>0.0782644617413544</v>
      </c>
      <c r="P472" s="1" t="str">
        <f>P489</f>
        <v>a</v>
      </c>
      <c r="U472" s="1">
        <f>AVERAGE(V407:V409)</f>
        <v>1.50027386244927</v>
      </c>
      <c r="V472" s="1">
        <f>STDEVA(V407:V409)</f>
        <v>0.0360319509866134</v>
      </c>
      <c r="W472" s="1" t="str">
        <f>W489</f>
        <v>e</v>
      </c>
      <c r="AC472" s="1">
        <f>AVERAGE(AD407:AD409)</f>
        <v>1.62032523917624</v>
      </c>
      <c r="AD472" s="1">
        <f>STDEVA(AD407:AD409)</f>
        <v>0.0639487264502228</v>
      </c>
      <c r="AE472" s="1" t="str">
        <f>AE489</f>
        <v>a</v>
      </c>
      <c r="AI472" s="1">
        <f>AVERAGE(AI407:AI409)</f>
        <v>0.986026365892269</v>
      </c>
      <c r="AJ472" s="1">
        <f>STDEVA(AI407:AI409)</f>
        <v>0.0113362128816416</v>
      </c>
      <c r="AK472" s="1" t="str">
        <f>AK489</f>
        <v>c</v>
      </c>
      <c r="AM472" s="1">
        <f>AVERAGE(AM407:AM409)</f>
        <v>1.68390004038879</v>
      </c>
      <c r="AN472" s="1">
        <f>STDEVA(AM407:AM409)</f>
        <v>0.0800485816531465</v>
      </c>
      <c r="AO472" s="1" t="str">
        <f>AO489</f>
        <v>cd</v>
      </c>
      <c r="AQ472" s="1">
        <f>AVERAGE(AQ407:AQ409)</f>
        <v>2.27767420756343</v>
      </c>
      <c r="AR472" s="1">
        <f>STDEVA(AQ407:AQ409)</f>
        <v>0.0795150943624916</v>
      </c>
      <c r="AS472" s="1" t="str">
        <f>AS489</f>
        <v>a</v>
      </c>
      <c r="AU472" s="1">
        <f>AVERAGE(AU407:AU409)</f>
        <v>1.50753796685839</v>
      </c>
      <c r="AV472" s="1">
        <f>STDEVA(AU407:AU409)</f>
        <v>0.0389398765190469</v>
      </c>
      <c r="AW472" s="1" t="str">
        <f>AW489</f>
        <v>e</v>
      </c>
      <c r="AZ472" s="1">
        <f>AVERAGE(AZ407:AZ409)</f>
        <v>1.61124444444303</v>
      </c>
      <c r="BA472" s="1">
        <f>STDEVA(AZ407:AZ409)</f>
        <v>0.0586872795855436</v>
      </c>
      <c r="BB472" s="1" t="str">
        <f>BB489</f>
        <v>a</v>
      </c>
      <c r="BH472" s="1">
        <f>AVERAGE(BH407:BH409)</f>
        <v>0.864162261026645</v>
      </c>
      <c r="BI472" s="1">
        <f>STDEVA(BH407:BH409)</f>
        <v>0.00899093412860255</v>
      </c>
      <c r="BJ472" s="1" t="str">
        <f>BJ489</f>
        <v>d</v>
      </c>
      <c r="BL472" s="1">
        <f>AVERAGE(BL407:BL409)</f>
        <v>1.90083342722703</v>
      </c>
      <c r="BM472" s="1">
        <f>STDEVA(BL407:BL409)</f>
        <v>0.0100710691240115</v>
      </c>
      <c r="BN472" s="1" t="str">
        <f>BN489</f>
        <v>ab</v>
      </c>
      <c r="BP472" s="1">
        <f>AVERAGE(BP407:BP409)</f>
        <v>2.30030293943066</v>
      </c>
      <c r="BQ472" s="1">
        <f>STDEVA(BP407:BP409)</f>
        <v>0.01768448461579</v>
      </c>
      <c r="BR472" s="1" t="str">
        <f>BR489</f>
        <v>bc</v>
      </c>
      <c r="BX472" s="1">
        <f>AVERAGE(BX407:BX409)</f>
        <v>1.8287833635781</v>
      </c>
      <c r="BY472" s="1">
        <f>STDEVA(BX407:BX409)</f>
        <v>0.0175409815979591</v>
      </c>
      <c r="BZ472" s="1" t="str">
        <f>BZ489</f>
        <v>b</v>
      </c>
      <c r="CF472" s="1">
        <f>AVERAGE(CF407:CF409)</f>
        <v>1.6394289868296</v>
      </c>
      <c r="CG472" s="1">
        <f>STDEVA(CF407:CF409)</f>
        <v>0.00655021959798354</v>
      </c>
      <c r="CH472" s="1" t="str">
        <f>CH489</f>
        <v>ab</v>
      </c>
      <c r="CK472" s="1">
        <f>AVERAGE(CK407:CK409)</f>
        <v>0.837005563803908</v>
      </c>
      <c r="CL472" s="1">
        <f>STDEVA(CK407:CK409)</f>
        <v>0.0125687525108825</v>
      </c>
      <c r="CM472" s="1" t="str">
        <f>CM489</f>
        <v>f</v>
      </c>
      <c r="CO472" s="1">
        <f>AVERAGE(CO407:CO409)</f>
        <v>1.90718973874237</v>
      </c>
      <c r="CP472" s="1">
        <f>STDEVA(CO407:CO409)</f>
        <v>0.0154373716081365</v>
      </c>
      <c r="CQ472" s="1" t="str">
        <f>CQ489</f>
        <v>a</v>
      </c>
      <c r="CS472" s="1">
        <f>AVERAGE(CS407:CS409)</f>
        <v>2.29441815008664</v>
      </c>
      <c r="CT472" s="1">
        <f>STDEVA(CS407:CS409)</f>
        <v>0.0131201956629053</v>
      </c>
      <c r="CU472" s="1" t="str">
        <f>CU489</f>
        <v>abcd</v>
      </c>
      <c r="CW472" s="1">
        <f>AVERAGE(CW407:CW409)</f>
        <v>1.83129406325601</v>
      </c>
      <c r="CX472" s="1">
        <f>STDEVA(CW407:CW409)</f>
        <v>0.0206623059454396</v>
      </c>
      <c r="CY472" s="1" t="str">
        <f>CY489</f>
        <v>b</v>
      </c>
      <c r="DB472" s="1">
        <f>AVERAGE(DB407:DB409)</f>
        <v>1.64077223037342</v>
      </c>
      <c r="DC472" s="1">
        <f>STDEVA(DB407:DB409)</f>
        <v>0.00655294149466224</v>
      </c>
      <c r="DD472" s="1" t="str">
        <f>DD489</f>
        <v>ab</v>
      </c>
    </row>
    <row r="473" s="1" customFormat="1" spans="1:106">
      <c r="A473" s="1" t="s">
        <v>83</v>
      </c>
      <c r="B473" s="1" t="s">
        <v>101</v>
      </c>
      <c r="F473" s="1">
        <f>AVERAGE(F404:F409)</f>
        <v>1.00939175008436</v>
      </c>
      <c r="J473" s="1">
        <f>AVERAGE(J404:J409)</f>
        <v>1.69863349141262</v>
      </c>
      <c r="N473" s="1">
        <f>AVERAGE(N404:N409)</f>
        <v>2.26581693708007</v>
      </c>
      <c r="U473" s="1">
        <f>AVERAGE(V404:V409)</f>
        <v>1.5158548887458</v>
      </c>
      <c r="AC473" s="1">
        <f>AVERAGE(AD404:AD409)</f>
        <v>1.56297541647957</v>
      </c>
      <c r="AI473" s="1">
        <f>AVERAGE(AI404:AI409)</f>
        <v>0.985550588281202</v>
      </c>
      <c r="AM473" s="1">
        <f>AVERAGE(AM404:AM409)</f>
        <v>1.7012857047666</v>
      </c>
      <c r="AQ473" s="1">
        <f>AVERAGE(AQ404:AQ409)</f>
        <v>2.2689707978473</v>
      </c>
      <c r="AU473" s="1">
        <f>AVERAGE(AU404:AU409)</f>
        <v>1.52198475974482</v>
      </c>
      <c r="AZ473" s="1">
        <f>AVERAGE(AZ404:AZ409)</f>
        <v>1.54966351276811</v>
      </c>
      <c r="BH473" s="1">
        <f>AVERAGE(BH404:BH409)</f>
        <v>0.87013449922923</v>
      </c>
      <c r="BL473" s="1">
        <f>AVERAGE(BL404:BL409)</f>
        <v>1.89525908410037</v>
      </c>
      <c r="BP473" s="1">
        <f>AVERAGE(BP404:BP409)</f>
        <v>2.30728801136303</v>
      </c>
      <c r="BX473" s="1">
        <f>AVERAGE(BX404:BX409)</f>
        <v>1.8322391031492</v>
      </c>
      <c r="CF473" s="1">
        <f>AVERAGE(CF404:CF409)</f>
        <v>1.63840362367741</v>
      </c>
      <c r="CK473" s="1">
        <f>AVERAGE(CK404:CK409)</f>
        <v>0.842195081503787</v>
      </c>
      <c r="CO473" s="1">
        <f>AVERAGE(CO404:CO409)</f>
        <v>1.89931862214134</v>
      </c>
      <c r="CS473" s="1">
        <f>AVERAGE(CS404:CS409)</f>
        <v>2.30498351779011</v>
      </c>
      <c r="CW473" s="1">
        <f>AVERAGE(CW404:CW409)</f>
        <v>1.83554898205014</v>
      </c>
      <c r="DB473" s="1">
        <f>AVERAGE(DB404:DB409)</f>
        <v>1.63693550498076</v>
      </c>
    </row>
    <row r="474" s="1" customFormat="1" spans="1:108">
      <c r="A474" s="1" t="s">
        <v>83</v>
      </c>
      <c r="B474" s="1" t="s">
        <v>80</v>
      </c>
      <c r="F474" s="1">
        <f>AVERAGE(F410:F412)</f>
        <v>0.999826721223981</v>
      </c>
      <c r="G474" s="1">
        <f>STDEVA(F410:F412)</f>
        <v>0.0213793161269813</v>
      </c>
      <c r="H474" s="1" t="str">
        <f t="shared" ref="H474:H476" si="1569">H490</f>
        <v>c</v>
      </c>
      <c r="J474" s="1">
        <f>AVERAGE(J410:J412)</f>
        <v>1.70292695603956</v>
      </c>
      <c r="K474" s="1">
        <f>STDEVA(J410:J412)</f>
        <v>0.0699639080550642</v>
      </c>
      <c r="L474" s="1" t="str">
        <f t="shared" ref="L474:L476" si="1570">L490</f>
        <v>bc</v>
      </c>
      <c r="N474" s="1">
        <f>AVERAGE(N410:N412)</f>
        <v>2.1452693292724</v>
      </c>
      <c r="O474" s="1">
        <f>STDEVA(N410:N412)</f>
        <v>0.0851601784589831</v>
      </c>
      <c r="P474" s="1" t="str">
        <f t="shared" ref="P474:P476" si="1571">P490</f>
        <v>bc</v>
      </c>
      <c r="U474" s="1">
        <f>AVERAGE(V410:V412)</f>
        <v>1.65906424065031</v>
      </c>
      <c r="V474" s="1">
        <f>STDEVA(V410:V412)</f>
        <v>0.0316863296692534</v>
      </c>
      <c r="W474" s="1" t="str">
        <f t="shared" ref="W474:W476" si="1572">W490</f>
        <v>abc</v>
      </c>
      <c r="AC474" s="1">
        <f>AVERAGE(AD410:AD412)</f>
        <v>1.29589218971549</v>
      </c>
      <c r="AD474" s="1">
        <f>STDEVA(AD410:AD412)</f>
        <v>0.138014027203104</v>
      </c>
      <c r="AE474" s="1" t="str">
        <f t="shared" ref="AE474:AE476" si="1573">AE490</f>
        <v>b</v>
      </c>
      <c r="AI474" s="1">
        <f>AVERAGE(AI410:AI412)</f>
        <v>0.970688097845929</v>
      </c>
      <c r="AJ474" s="1">
        <f>STDEVA(AI410:AI412)</f>
        <v>0.0196018070900137</v>
      </c>
      <c r="AK474" s="1" t="str">
        <f t="shared" ref="AK474:AK476" si="1574">AK490</f>
        <v>c</v>
      </c>
      <c r="AM474" s="1">
        <f>AVERAGE(AM410:AM412)</f>
        <v>1.70406059935016</v>
      </c>
      <c r="AN474" s="1">
        <f>STDEVA(AM410:AM412)</f>
        <v>0.0691137199801252</v>
      </c>
      <c r="AO474" s="1" t="str">
        <f t="shared" ref="AO474:AO476" si="1575">AO490</f>
        <v>bc</v>
      </c>
      <c r="AQ474" s="1">
        <f>AVERAGE(AQ410:AQ412)</f>
        <v>2.14818961159463</v>
      </c>
      <c r="AR474" s="1">
        <f>STDEVA(AQ410:AQ412)</f>
        <v>0.0800071788905526</v>
      </c>
      <c r="AS474" s="1" t="str">
        <f t="shared" ref="AS474:AS476" si="1576">AS490</f>
        <v>b</v>
      </c>
      <c r="AU474" s="1">
        <f>AVERAGE(AU410:AU412)</f>
        <v>1.65379196782201</v>
      </c>
      <c r="AV474" s="1">
        <f>STDEVA(AU410:AU412)</f>
        <v>0.0330785368805837</v>
      </c>
      <c r="AW474" s="1" t="str">
        <f t="shared" ref="AW474:AW476" si="1577">AW490</f>
        <v>abc</v>
      </c>
      <c r="AZ474" s="1">
        <f>AVERAGE(AZ410:AZ412)</f>
        <v>1.30154306561786</v>
      </c>
      <c r="BA474" s="1">
        <f>STDEVA(AZ410:AZ412)</f>
        <v>0.132504254863525</v>
      </c>
      <c r="BB474" s="1" t="str">
        <f t="shared" ref="BB474:BB476" si="1578">BB490</f>
        <v>b</v>
      </c>
      <c r="BH474" s="1">
        <f>AVERAGE(BH410:BH412)</f>
        <v>0.862482922909869</v>
      </c>
      <c r="BI474" s="1">
        <f>STDEVA(BH410:BH412)</f>
        <v>0.00716524141867853</v>
      </c>
      <c r="BJ474" s="1" t="str">
        <f t="shared" ref="BJ474:BJ476" si="1579">BJ490</f>
        <v>d</v>
      </c>
      <c r="BL474" s="1">
        <f>AVERAGE(BL410:BL412)</f>
        <v>1.89964859636451</v>
      </c>
      <c r="BM474" s="1">
        <f>STDEVA(BL410:BL412)</f>
        <v>0.01935957683316</v>
      </c>
      <c r="BN474" s="1" t="str">
        <f t="shared" ref="BN474:BN476" si="1580">BN490</f>
        <v>ab</v>
      </c>
      <c r="BP474" s="1">
        <f>AVERAGE(BP410:BP412)</f>
        <v>2.26748234415514</v>
      </c>
      <c r="BQ474" s="1">
        <f>STDEVA(BP410:BP412)</f>
        <v>0.0139141660394648</v>
      </c>
      <c r="BR474" s="1" t="str">
        <f t="shared" ref="BR474:BR476" si="1581">BR490</f>
        <v>d</v>
      </c>
      <c r="BX474" s="1">
        <f>AVERAGE(BX410:BX412)</f>
        <v>1.92068934258145</v>
      </c>
      <c r="BY474" s="1">
        <f>STDEVA(BX410:BX412)</f>
        <v>0.0460877847865369</v>
      </c>
      <c r="BZ474" s="1" t="str">
        <f t="shared" ref="BZ474:BZ476" si="1582">BZ490</f>
        <v>a</v>
      </c>
      <c r="CF474" s="1">
        <f>AVERAGE(CF410:CF412)</f>
        <v>1.57932861086356</v>
      </c>
      <c r="CG474" s="1">
        <f>STDEVA(CF410:CF412)</f>
        <v>0.044858156017589</v>
      </c>
      <c r="CH474" s="1" t="str">
        <f t="shared" ref="CH474:CH476" si="1583">CH490</f>
        <v>cd</v>
      </c>
      <c r="CK474" s="1">
        <f>AVERAGE(CK410:CK412)</f>
        <v>0.840669938841709</v>
      </c>
      <c r="CL474" s="1">
        <f>STDEVA(CK410:CK412)</f>
        <v>0.00361253911387248</v>
      </c>
      <c r="CM474" s="1" t="str">
        <f t="shared" ref="CM474:CM476" si="1584">CM490</f>
        <v>ef</v>
      </c>
      <c r="CO474" s="1">
        <f>AVERAGE(CO410:CO412)</f>
        <v>1.89934681452631</v>
      </c>
      <c r="CP474" s="1">
        <f>STDEVA(CO410:CO412)</f>
        <v>0.00691493486138131</v>
      </c>
      <c r="CQ474" s="1" t="str">
        <f t="shared" ref="CQ474:CQ476" si="1585">CQ490</f>
        <v>ab</v>
      </c>
      <c r="CS474" s="1">
        <f>AVERAGE(CS410:CS412)</f>
        <v>2.27646595809688</v>
      </c>
      <c r="CT474" s="1">
        <f>STDEVA(CS410:CS412)</f>
        <v>0.0181324677148066</v>
      </c>
      <c r="CU474" s="1" t="str">
        <f t="shared" ref="CU474:CU476" si="1586">CU490</f>
        <v>cde</v>
      </c>
      <c r="CW474" s="1">
        <f>AVERAGE(CW410:CW412)</f>
        <v>1.91647405482521</v>
      </c>
      <c r="CX474" s="1">
        <f>STDEVA(CW410:CW412)</f>
        <v>0.0461215465617228</v>
      </c>
      <c r="CY474" s="1" t="str">
        <f t="shared" ref="CY474:CY476" si="1587">CY490</f>
        <v>a</v>
      </c>
      <c r="DB474" s="1">
        <f>AVERAGE(DB410:DB412)</f>
        <v>1.57363269777535</v>
      </c>
      <c r="DC474" s="1">
        <f>STDEVA(DB410:DB412)</f>
        <v>0.0465232218012752</v>
      </c>
      <c r="DD474" s="1" t="str">
        <f t="shared" ref="DD474:DD476" si="1588">DD490</f>
        <v>cd</v>
      </c>
    </row>
    <row r="475" s="1" customFormat="1" spans="1:108">
      <c r="A475" s="1" t="s">
        <v>84</v>
      </c>
      <c r="B475" s="1" t="s">
        <v>81</v>
      </c>
      <c r="F475" s="1">
        <f>AVERAGE(F413:F415)</f>
        <v>1.01721077624747</v>
      </c>
      <c r="G475" s="1">
        <f>STDEVA(F413:F415)</f>
        <v>0.0240727496747683</v>
      </c>
      <c r="H475" s="1" t="str">
        <f t="shared" si="1569"/>
        <v>c</v>
      </c>
      <c r="J475" s="1">
        <f>AVERAGE(J413:J415)</f>
        <v>1.67624401457574</v>
      </c>
      <c r="K475" s="1">
        <f>STDEVA(J413:J415)</f>
        <v>0.0704147152257059</v>
      </c>
      <c r="L475" s="1" t="str">
        <f t="shared" si="1570"/>
        <v>cd</v>
      </c>
      <c r="N475" s="1">
        <f>AVERAGE(N413:N415)</f>
        <v>2.11585586677316</v>
      </c>
      <c r="O475" s="1">
        <f>STDEVA(N413:N415)</f>
        <v>0.0400073279053955</v>
      </c>
      <c r="P475" s="1" t="str">
        <f t="shared" si="1571"/>
        <v>bc</v>
      </c>
      <c r="U475" s="1">
        <f>AVERAGE(V413:V415)</f>
        <v>1.53166445924081</v>
      </c>
      <c r="V475" s="1">
        <f>STDEVA(V413:V415)</f>
        <v>0.0987992666104</v>
      </c>
      <c r="W475" s="1" t="str">
        <f t="shared" si="1572"/>
        <v>de</v>
      </c>
      <c r="AC475" s="1">
        <f>AVERAGE(AD413:AD415)</f>
        <v>1.20568221672485</v>
      </c>
      <c r="AD475" s="1">
        <f>STDEVA(AD413:AD415)</f>
        <v>0.0943164112304575</v>
      </c>
      <c r="AE475" s="1" t="str">
        <f t="shared" si="1573"/>
        <v>b</v>
      </c>
      <c r="AI475" s="1">
        <f>AVERAGE(AI413:AI415)</f>
        <v>0.99026145176968</v>
      </c>
      <c r="AJ475" s="1">
        <f>STDEVA(AI413:AI415)</f>
        <v>0.019099965243397</v>
      </c>
      <c r="AK475" s="1" t="str">
        <f t="shared" si="1574"/>
        <v>c</v>
      </c>
      <c r="AM475" s="1">
        <f>AVERAGE(AM413:AM415)</f>
        <v>1.68196419105407</v>
      </c>
      <c r="AN475" s="1">
        <f>STDEVA(AM413:AM415)</f>
        <v>0.0615098845973819</v>
      </c>
      <c r="AO475" s="1" t="str">
        <f t="shared" si="1575"/>
        <v>cd</v>
      </c>
      <c r="AQ475" s="1">
        <f>AVERAGE(AQ413:AQ415)</f>
        <v>2.11371429203939</v>
      </c>
      <c r="AR475" s="1">
        <f>STDEVA(AQ413:AQ415)</f>
        <v>0.0428779587848442</v>
      </c>
      <c r="AS475" s="1" t="str">
        <f t="shared" si="1576"/>
        <v>bc</v>
      </c>
      <c r="AU475" s="1">
        <f>AVERAGE(AU413:AU415)</f>
        <v>1.52840035835898</v>
      </c>
      <c r="AV475" s="1">
        <f>STDEVA(AU413:AU415)</f>
        <v>0.0985837891265559</v>
      </c>
      <c r="AW475" s="1" t="str">
        <f t="shared" si="1577"/>
        <v>de</v>
      </c>
      <c r="AZ475" s="1">
        <f>AVERAGE(AZ413:AZ415)</f>
        <v>1.21070813209474</v>
      </c>
      <c r="BA475" s="1">
        <f>STDEVA(AZ413:AZ415)</f>
        <v>0.0993009419843709</v>
      </c>
      <c r="BB475" s="1" t="str">
        <f t="shared" si="1578"/>
        <v>b</v>
      </c>
      <c r="BH475" s="1">
        <f>AVERAGE(BH413:BH415)</f>
        <v>0.874933306462875</v>
      </c>
      <c r="BI475" s="1">
        <f>STDEVA(BH413:BH415)</f>
        <v>0.00238144968467642</v>
      </c>
      <c r="BJ475" s="1" t="str">
        <f t="shared" si="1579"/>
        <v>cd</v>
      </c>
      <c r="BL475" s="1">
        <f>AVERAGE(BL413:BL415)</f>
        <v>1.8870311092839</v>
      </c>
      <c r="BM475" s="1">
        <f>STDEVA(BL413:BL415)</f>
        <v>0.0096121167135201</v>
      </c>
      <c r="BN475" s="1" t="str">
        <f t="shared" si="1580"/>
        <v>abc</v>
      </c>
      <c r="BP475" s="1">
        <f>AVERAGE(BP413:BP415)</f>
        <v>2.23132251546603</v>
      </c>
      <c r="BQ475" s="1">
        <f>STDEVA(BP413:BP415)</f>
        <v>0.00590103002040499</v>
      </c>
      <c r="BR475" s="1" t="str">
        <f t="shared" si="1581"/>
        <v>e</v>
      </c>
      <c r="BX475" s="1">
        <f>AVERAGE(BX413:BX415)</f>
        <v>1.88363633334012</v>
      </c>
      <c r="BY475" s="1">
        <f>STDEVA(BX413:BX415)</f>
        <v>0.0422437825435608</v>
      </c>
      <c r="BZ475" s="1" t="str">
        <f t="shared" si="1582"/>
        <v>a</v>
      </c>
      <c r="CF475" s="1">
        <f>AVERAGE(CF413:CF415)</f>
        <v>1.5464795454734</v>
      </c>
      <c r="CG475" s="1">
        <f>STDEVA(CF413:CF415)</f>
        <v>0.0414629029965471</v>
      </c>
      <c r="CH475" s="1" t="str">
        <f t="shared" si="1583"/>
        <v>de</v>
      </c>
      <c r="CK475" s="1">
        <f>AVERAGE(CK413:CK415)</f>
        <v>0.851152895701114</v>
      </c>
      <c r="CL475" s="1">
        <f>STDEVA(CK413:CK415)</f>
        <v>0.00761952961792821</v>
      </c>
      <c r="CM475" s="1" t="str">
        <f t="shared" si="1584"/>
        <v>def</v>
      </c>
      <c r="CO475" s="1">
        <f>AVERAGE(CO413:CO415)</f>
        <v>1.88813702438262</v>
      </c>
      <c r="CP475" s="1">
        <f>STDEVA(CO413:CO415)</f>
        <v>0.01529048710022</v>
      </c>
      <c r="CQ475" s="1" t="str">
        <f t="shared" si="1585"/>
        <v>abc</v>
      </c>
      <c r="CS475" s="1">
        <f>AVERAGE(CS413:CS415)</f>
        <v>2.22740093944433</v>
      </c>
      <c r="CT475" s="1">
        <f>STDEVA(CS413:CS415)</f>
        <v>0.00236638726974913</v>
      </c>
      <c r="CU475" s="1" t="str">
        <f t="shared" si="1586"/>
        <v>f</v>
      </c>
      <c r="CW475" s="1">
        <f>AVERAGE(CW413:CW415)</f>
        <v>1.88594783447449</v>
      </c>
      <c r="CX475" s="1">
        <f>STDEVA(CW413:CW415)</f>
        <v>0.0339337842877417</v>
      </c>
      <c r="CY475" s="1" t="str">
        <f t="shared" si="1587"/>
        <v>a</v>
      </c>
      <c r="DB475" s="1">
        <f>AVERAGE(DB413:DB415)</f>
        <v>1.54571490405884</v>
      </c>
      <c r="DC475" s="1">
        <f>STDEVA(DB413:DB415)</f>
        <v>0.0420834137858936</v>
      </c>
      <c r="DD475" s="1" t="str">
        <f t="shared" si="1588"/>
        <v>cde</v>
      </c>
    </row>
    <row r="476" s="1" customFormat="1" spans="1:108">
      <c r="A476" s="1" t="s">
        <v>84</v>
      </c>
      <c r="B476" s="1" t="s">
        <v>82</v>
      </c>
      <c r="F476" s="1">
        <f>AVERAGE(F416:F418)</f>
        <v>1.13400165374677</v>
      </c>
      <c r="G476" s="1">
        <f>STDEVA(F416:F418)</f>
        <v>0.0142907573150881</v>
      </c>
      <c r="H476" s="1" t="str">
        <f t="shared" si="1569"/>
        <v>a</v>
      </c>
      <c r="J476" s="1">
        <f>AVERAGE(J416:J418)</f>
        <v>1.57842988054674</v>
      </c>
      <c r="K476" s="1">
        <f>STDEVA(J416:J418)</f>
        <v>0.0881279684460703</v>
      </c>
      <c r="L476" s="1" t="str">
        <f t="shared" si="1570"/>
        <v>d</v>
      </c>
      <c r="N476" s="1">
        <f>AVERAGE(N416:N418)</f>
        <v>1.76758219771092</v>
      </c>
      <c r="O476" s="1">
        <f>STDEVA(N416:N418)</f>
        <v>0.0807735335618627</v>
      </c>
      <c r="P476" s="1" t="str">
        <f t="shared" si="1571"/>
        <v>d</v>
      </c>
      <c r="U476" s="1">
        <f>AVERAGE(V416:V418)</f>
        <v>1.38052717374443</v>
      </c>
      <c r="V476" s="1">
        <f>STDEVA(V416:V418)</f>
        <v>0.0512363055475038</v>
      </c>
      <c r="W476" s="1" t="str">
        <f t="shared" si="1572"/>
        <v>f</v>
      </c>
      <c r="AC476" s="1">
        <f>AVERAGE(AD416:AD418)</f>
        <v>0.852332857276161</v>
      </c>
      <c r="AD476" s="1">
        <f>STDEVA(AD416:AD418)</f>
        <v>0.00845321934146625</v>
      </c>
      <c r="AE476" s="1" t="str">
        <f t="shared" si="1573"/>
        <v>c</v>
      </c>
      <c r="AI476" s="1">
        <f>AVERAGE(AI416:AI418)</f>
        <v>1.10769719471947</v>
      </c>
      <c r="AJ476" s="1">
        <f>STDEVA(AI416:AI418)</f>
        <v>0.0183299739334476</v>
      </c>
      <c r="AK476" s="1" t="str">
        <f t="shared" si="1574"/>
        <v>a</v>
      </c>
      <c r="AM476" s="1">
        <f>AVERAGE(AM416:AM418)</f>
        <v>1.58465167993881</v>
      </c>
      <c r="AN476" s="1">
        <f>STDEVA(AM416:AM418)</f>
        <v>0.0853708941573222</v>
      </c>
      <c r="AO476" s="1" t="str">
        <f t="shared" si="1575"/>
        <v>d</v>
      </c>
      <c r="AQ476" s="1">
        <f>AVERAGE(AQ416:AQ418)</f>
        <v>1.75690537974762</v>
      </c>
      <c r="AR476" s="1">
        <f>STDEVA(AQ416:AQ418)</f>
        <v>0.0855727045994387</v>
      </c>
      <c r="AS476" s="1" t="str">
        <f t="shared" si="1576"/>
        <v>d</v>
      </c>
      <c r="AU476" s="1">
        <f>AVERAGE(AU416:AU418)</f>
        <v>1.39894761365232</v>
      </c>
      <c r="AV476" s="1">
        <f>STDEVA(AU416:AU418)</f>
        <v>0.0583968985433497</v>
      </c>
      <c r="AW476" s="1" t="str">
        <f t="shared" si="1577"/>
        <v>f</v>
      </c>
      <c r="AZ476" s="1">
        <f>AVERAGE(AZ416:AZ418)</f>
        <v>0.837149632057731</v>
      </c>
      <c r="BA476" s="1">
        <f>STDEVA(AZ416:AZ418)</f>
        <v>0.0194580946657923</v>
      </c>
      <c r="BB476" s="1" t="str">
        <f t="shared" si="1578"/>
        <v>c</v>
      </c>
      <c r="BH476" s="1">
        <f>AVERAGE(BH416:BH418)</f>
        <v>0.927720713792763</v>
      </c>
      <c r="BI476" s="1">
        <f>STDEVA(BH416:BH418)</f>
        <v>0.00893180251214149</v>
      </c>
      <c r="BJ476" s="1" t="str">
        <f t="shared" si="1579"/>
        <v>ab</v>
      </c>
      <c r="BL476" s="1">
        <f>AVERAGE(BL416:BL418)</f>
        <v>1.81235852628648</v>
      </c>
      <c r="BM476" s="1">
        <f>STDEVA(BL416:BL418)</f>
        <v>0.02075933628112</v>
      </c>
      <c r="BN476" s="1" t="str">
        <f t="shared" si="1580"/>
        <v>f</v>
      </c>
      <c r="BP476" s="1">
        <f>AVERAGE(BP416:BP418)</f>
        <v>2.17096810896203</v>
      </c>
      <c r="BQ476" s="1">
        <f>STDEVA(BP416:BP418)</f>
        <v>0.0326053467470038</v>
      </c>
      <c r="BR476" s="1" t="str">
        <f t="shared" si="1581"/>
        <v>f</v>
      </c>
      <c r="BX476" s="1">
        <f>AVERAGE(BX416:BX418)</f>
        <v>1.72462580537252</v>
      </c>
      <c r="BY476" s="1">
        <f>STDEVA(BX416:BX418)</f>
        <v>0.0297319625848586</v>
      </c>
      <c r="BZ476" s="1" t="str">
        <f t="shared" si="1582"/>
        <v>e</v>
      </c>
      <c r="CF476" s="1">
        <f>AVERAGE(CF416:CF418)</f>
        <v>1.39435667995404</v>
      </c>
      <c r="CG476" s="1">
        <f>STDEVA(CF416:CF418)</f>
        <v>0.0127510033284061</v>
      </c>
      <c r="CH476" s="1" t="str">
        <f t="shared" si="1583"/>
        <v>f</v>
      </c>
      <c r="CK476" s="1">
        <f>AVERAGE(CK416:CK418)</f>
        <v>0.90797427875613</v>
      </c>
      <c r="CL476" s="1">
        <f>STDEVA(CK416:CK418)</f>
        <v>0.0214570680369653</v>
      </c>
      <c r="CM476" s="1" t="str">
        <f t="shared" si="1584"/>
        <v>ab</v>
      </c>
      <c r="CO476" s="1">
        <f>AVERAGE(CO416:CO418)</f>
        <v>1.80579990288452</v>
      </c>
      <c r="CP476" s="1">
        <f>STDEVA(CO416:CO418)</f>
        <v>0.0333281940478984</v>
      </c>
      <c r="CQ476" s="1" t="str">
        <f t="shared" si="1585"/>
        <v>e</v>
      </c>
      <c r="CS476" s="1">
        <f>AVERAGE(CS416:CS418)</f>
        <v>2.17360016961116</v>
      </c>
      <c r="CT476" s="1">
        <f>STDEVA(CS416:CS418)</f>
        <v>0.0463307526957952</v>
      </c>
      <c r="CU476" s="1" t="str">
        <f t="shared" si="1586"/>
        <v>g</v>
      </c>
      <c r="CW476" s="1">
        <f>AVERAGE(CW416:CW418)</f>
        <v>1.72574871684377</v>
      </c>
      <c r="CX476" s="1">
        <f>STDEVA(CW416:CW418)</f>
        <v>0.0386822878956167</v>
      </c>
      <c r="CY476" s="1" t="str">
        <f t="shared" si="1587"/>
        <v>d</v>
      </c>
      <c r="DB476" s="1">
        <f>AVERAGE(DB416:DB418)</f>
        <v>1.39269726869027</v>
      </c>
      <c r="DC476" s="1">
        <f>STDEVA(DB416:DB418)</f>
        <v>0.0205883312880333</v>
      </c>
      <c r="DD476" s="1" t="str">
        <f t="shared" si="1588"/>
        <v>f</v>
      </c>
    </row>
    <row r="477" s="1" customFormat="1" spans="1:106">
      <c r="A477" s="1" t="s">
        <v>84</v>
      </c>
      <c r="B477" s="1" t="s">
        <v>102</v>
      </c>
      <c r="F477" s="1">
        <f>AVERAGE(F410:F418)</f>
        <v>1.05034638373941</v>
      </c>
      <c r="J477" s="1">
        <f>AVERAGE(J410:J418)</f>
        <v>1.65253361705401</v>
      </c>
      <c r="N477" s="1">
        <f>AVERAGE(N410:N418)</f>
        <v>2.00956913125216</v>
      </c>
      <c r="U477" s="1">
        <f>AVERAGE(V410:V418)</f>
        <v>1.52375195787852</v>
      </c>
      <c r="AC477" s="1">
        <f>AVERAGE(AD410:AD418)</f>
        <v>1.1179690879055</v>
      </c>
      <c r="AI477" s="1">
        <f>AVERAGE(AI410:AI418)</f>
        <v>1.02288224811169</v>
      </c>
      <c r="AM477" s="1">
        <f>AVERAGE(AM410:AM418)</f>
        <v>1.65689215678101</v>
      </c>
      <c r="AQ477" s="1">
        <f>AVERAGE(AQ410:AQ418)</f>
        <v>2.00626976112721</v>
      </c>
      <c r="AU477" s="1">
        <f>AVERAGE(AU410:AU418)</f>
        <v>1.5270466466111</v>
      </c>
      <c r="AZ477" s="1">
        <f>AVERAGE(AZ410:AZ418)</f>
        <v>1.11646694325678</v>
      </c>
      <c r="BH477" s="1">
        <f>AVERAGE(BH410:BH418)</f>
        <v>0.888378981055169</v>
      </c>
      <c r="BL477" s="1">
        <f>AVERAGE(BL410:BL418)</f>
        <v>1.86634607731163</v>
      </c>
      <c r="BP477" s="1">
        <f>AVERAGE(BP410:BP418)</f>
        <v>2.2232576561944</v>
      </c>
      <c r="BX477" s="1">
        <f>AVERAGE(BX410:BX418)</f>
        <v>1.84298382709803</v>
      </c>
      <c r="CF477" s="1">
        <f>AVERAGE(CF410:CF418)</f>
        <v>1.506721612097</v>
      </c>
      <c r="CK477" s="1">
        <f>AVERAGE(CK410:CK418)</f>
        <v>0.866599037766318</v>
      </c>
      <c r="CO477" s="1">
        <f>AVERAGE(CO410:CO418)</f>
        <v>1.86442791393115</v>
      </c>
      <c r="CS477" s="1">
        <f>AVERAGE(CS410:CS418)</f>
        <v>2.22582235571746</v>
      </c>
      <c r="CW477" s="1">
        <f>AVERAGE(CW410:CW418)</f>
        <v>1.84272353538116</v>
      </c>
      <c r="DB477" s="1">
        <f>AVERAGE(DB410:DB418)</f>
        <v>1.50401495684148</v>
      </c>
    </row>
    <row r="478" s="1" customFormat="1" spans="1:108">
      <c r="A478" s="1" t="s">
        <v>85</v>
      </c>
      <c r="B478" s="1" t="s">
        <v>83</v>
      </c>
      <c r="F478" s="1">
        <f>AVERAGE(F419:F421)</f>
        <v>1.01271795561348</v>
      </c>
      <c r="G478" s="1">
        <f>STDEVA(F419:F421)</f>
        <v>0.0139847181757989</v>
      </c>
      <c r="H478" s="1" t="str">
        <f t="shared" ref="H478:H480" si="1589">H493</f>
        <v>c</v>
      </c>
      <c r="J478" s="1">
        <f>AVERAGE(J419:J421)</f>
        <v>1.42571508350606</v>
      </c>
      <c r="K478" s="1">
        <f>STDEVA(J419:J421)</f>
        <v>0.0368427120808291</v>
      </c>
      <c r="L478" s="1" t="str">
        <f t="shared" ref="L478:L480" si="1590">L493</f>
        <v>e</v>
      </c>
      <c r="N478" s="1">
        <f>AVERAGE(N419:N421)</f>
        <v>2.20331461105164</v>
      </c>
      <c r="O478" s="1">
        <f>STDEVA(N419:N421)</f>
        <v>0.034983943104395</v>
      </c>
      <c r="P478" s="1" t="str">
        <f t="shared" ref="P478:P480" si="1591">P493</f>
        <v>ab</v>
      </c>
      <c r="U478" s="1">
        <f>AVERAGE(V419:V421)</f>
        <v>1.66760263999084</v>
      </c>
      <c r="V478" s="1">
        <f>STDEVA(V419:V421)</f>
        <v>0.0342168729758307</v>
      </c>
      <c r="W478" s="1" t="str">
        <f t="shared" ref="W478:W480" si="1592">W493</f>
        <v>ab</v>
      </c>
      <c r="AC478" s="1">
        <f>AVERAGE(AD419:AD421)</f>
        <v>1.33594875745702</v>
      </c>
      <c r="AD478" s="1">
        <f>STDEVA(AD419:AD421)</f>
        <v>0.09984528768504</v>
      </c>
      <c r="AE478" s="1" t="str">
        <f t="shared" ref="AE478:AE480" si="1593">AE493</f>
        <v>b</v>
      </c>
      <c r="AI478" s="1">
        <f>AVERAGE(AI419:AI421)</f>
        <v>0.989573970849333</v>
      </c>
      <c r="AJ478" s="1">
        <f>STDEVA(AI419:AI421)</f>
        <v>0.0195689788166521</v>
      </c>
      <c r="AK478" s="1" t="str">
        <f t="shared" ref="AK478:AK480" si="1594">AK493</f>
        <v>c</v>
      </c>
      <c r="AM478" s="1">
        <f>AVERAGE(AM419:AM421)</f>
        <v>1.4242888327065</v>
      </c>
      <c r="AN478" s="1">
        <f>STDEVA(AM419:AM421)</f>
        <v>0.0470065853283498</v>
      </c>
      <c r="AO478" s="1" t="str">
        <f t="shared" ref="AO478:AO480" si="1595">AO493</f>
        <v>e</v>
      </c>
      <c r="AQ478" s="1">
        <f>AVERAGE(AQ419:AQ421)</f>
        <v>2.20468334764419</v>
      </c>
      <c r="AR478" s="1">
        <f>STDEVA(AQ419:AQ421)</f>
        <v>0.041572257325712</v>
      </c>
      <c r="AS478" s="1" t="str">
        <f t="shared" ref="AS478:AS480" si="1596">AS493</f>
        <v>ab</v>
      </c>
      <c r="AU478" s="1">
        <f>AVERAGE(AU419:AU421)</f>
        <v>1.66805957362002</v>
      </c>
      <c r="AV478" s="1">
        <f>STDEVA(AU419:AU421)</f>
        <v>0.0327730881355256</v>
      </c>
      <c r="AW478" s="1" t="str">
        <f t="shared" ref="AW478:AW480" si="1597">AW493</f>
        <v>abc</v>
      </c>
      <c r="AZ478" s="1">
        <f>AVERAGE(AZ419:AZ421)</f>
        <v>1.3333738796847</v>
      </c>
      <c r="BA478" s="1">
        <f>STDEVA(AZ419:AZ421)</f>
        <v>0.0972478402823108</v>
      </c>
      <c r="BB478" s="1" t="str">
        <f t="shared" ref="BB478:BB480" si="1598">BB493</f>
        <v>b</v>
      </c>
      <c r="BH478" s="1">
        <f>AVERAGE(BH419:BH421)</f>
        <v>0.862852731613601</v>
      </c>
      <c r="BI478" s="1">
        <f>STDEVA(BH419:BH421)</f>
        <v>0.0148465954150997</v>
      </c>
      <c r="BJ478" s="1" t="str">
        <f t="shared" ref="BJ478:BJ480" si="1599">BJ493</f>
        <v>d</v>
      </c>
      <c r="BL478" s="1">
        <f>AVERAGE(BL419:BL421)</f>
        <v>1.90231230906534</v>
      </c>
      <c r="BM478" s="1">
        <f>STDEVA(BL419:BL421)</f>
        <v>0.0103653398224057</v>
      </c>
      <c r="BN478" s="1" t="str">
        <f t="shared" ref="BN478:BN480" si="1600">BN493</f>
        <v>a</v>
      </c>
      <c r="BP478" s="1">
        <f>AVERAGE(BP419:BP421)</f>
        <v>2.28277058930257</v>
      </c>
      <c r="BQ478" s="1">
        <f>STDEVA(BP419:BP421)</f>
        <v>0.01645186756604</v>
      </c>
      <c r="BR478" s="1" t="str">
        <f t="shared" ref="BR478:BR480" si="1601">BR493</f>
        <v>cd</v>
      </c>
      <c r="BX478" s="1">
        <f>AVERAGE(BX419:BX421)</f>
        <v>1.81653371734403</v>
      </c>
      <c r="BY478" s="1">
        <f>STDEVA(BX419:BX421)</f>
        <v>0.0220064348284163</v>
      </c>
      <c r="BZ478" s="1" t="str">
        <f t="shared" ref="BZ478:BZ480" si="1602">BZ493</f>
        <v>b</v>
      </c>
      <c r="CF478" s="1">
        <f>AVERAGE(CF419:CF421)</f>
        <v>1.60417597919914</v>
      </c>
      <c r="CG478" s="1">
        <f>STDEVA(CF419:CF421)</f>
        <v>0.0276702513110324</v>
      </c>
      <c r="CH478" s="1" t="str">
        <f t="shared" ref="CH478:CH480" si="1603">CH493</f>
        <v>bc</v>
      </c>
      <c r="CK478" s="1">
        <f>AVERAGE(CK419:CK421)</f>
        <v>0.845863949390347</v>
      </c>
      <c r="CL478" s="1">
        <f>STDEVA(CK419:CK421)</f>
        <v>0.0121965599349632</v>
      </c>
      <c r="CM478" s="1" t="str">
        <f t="shared" ref="CM478:CM480" si="1604">CM493</f>
        <v>def</v>
      </c>
      <c r="CO478" s="1">
        <f>AVERAGE(CO419:CO421)</f>
        <v>1.89177248538953</v>
      </c>
      <c r="CP478" s="1">
        <f>STDEVA(CO419:CO421)</f>
        <v>0.0127788463927463</v>
      </c>
      <c r="CQ478" s="1" t="str">
        <f t="shared" ref="CQ478:CQ480" si="1605">CQ493</f>
        <v>abc</v>
      </c>
      <c r="CS478" s="1">
        <f>AVERAGE(CS419:CS421)</f>
        <v>2.2837622533537</v>
      </c>
      <c r="CT478" s="1">
        <f>STDEVA(CS419:CS421)</f>
        <v>0.0221163474865687</v>
      </c>
      <c r="CU478" s="1" t="str">
        <f t="shared" ref="CU478:CU480" si="1606">CU493</f>
        <v>cde</v>
      </c>
      <c r="CW478" s="1">
        <f>AVERAGE(CW419:CW421)</f>
        <v>1.82034304572151</v>
      </c>
      <c r="CX478" s="1">
        <f>STDEVA(CW419:CW421)</f>
        <v>0.0212039858792613</v>
      </c>
      <c r="CY478" s="1" t="str">
        <f t="shared" ref="CY478:CY480" si="1607">CY493</f>
        <v>b</v>
      </c>
      <c r="DB478" s="1">
        <f>AVERAGE(DB419:DB421)</f>
        <v>1.60158112990818</v>
      </c>
      <c r="DC478" s="1">
        <f>STDEVA(DB419:DB421)</f>
        <v>0.0266137516619752</v>
      </c>
      <c r="DD478" s="1" t="str">
        <f t="shared" ref="DD478:DD480" si="1608">DD493</f>
        <v>bc</v>
      </c>
    </row>
    <row r="479" s="1" customFormat="1" spans="1:108">
      <c r="A479" s="1" t="s">
        <v>85</v>
      </c>
      <c r="B479" s="1" t="s">
        <v>84</v>
      </c>
      <c r="F479" s="1">
        <f>AVERAGE(F422:F424)</f>
        <v>1.01562281893963</v>
      </c>
      <c r="G479" s="1">
        <f>STDEVA(F422:F424)</f>
        <v>0.0283463515134676</v>
      </c>
      <c r="H479" s="1" t="str">
        <f t="shared" si="1589"/>
        <v>c</v>
      </c>
      <c r="J479" s="1">
        <f>AVERAGE(J422:J424)</f>
        <v>1.82393938681976</v>
      </c>
      <c r="K479" s="1">
        <f>STDEVA(J422:J424)</f>
        <v>0.0952140129252494</v>
      </c>
      <c r="L479" s="1" t="str">
        <f t="shared" si="1590"/>
        <v>a</v>
      </c>
      <c r="N479" s="1">
        <f>AVERAGE(N422:N424)</f>
        <v>2.12206890535172</v>
      </c>
      <c r="O479" s="1">
        <f>STDEVA(N422:N424)</f>
        <v>0.0599937373837122</v>
      </c>
      <c r="P479" s="1" t="str">
        <f t="shared" si="1591"/>
        <v>bc</v>
      </c>
      <c r="U479" s="1">
        <f>AVERAGE(V422:V424)</f>
        <v>1.54315293788049</v>
      </c>
      <c r="V479" s="1">
        <f>STDEVA(V422:V424)</f>
        <v>0.0615776857875542</v>
      </c>
      <c r="W479" s="1" t="str">
        <f t="shared" si="1592"/>
        <v>de</v>
      </c>
      <c r="AC479" s="1">
        <f>AVERAGE(AD422:AD424)</f>
        <v>1.54218084184417</v>
      </c>
      <c r="AD479" s="1">
        <f>STDEVA(AD422:AD424)</f>
        <v>0.0151657600609467</v>
      </c>
      <c r="AE479" s="1" t="str">
        <f t="shared" si="1593"/>
        <v>a</v>
      </c>
      <c r="AI479" s="1">
        <f>AVERAGE(AI422:AI424)</f>
        <v>1.00656329547861</v>
      </c>
      <c r="AJ479" s="1">
        <f>STDEVA(AI422:AI424)</f>
        <v>0.0232960052177998</v>
      </c>
      <c r="AK479" s="1" t="str">
        <f t="shared" si="1594"/>
        <v>c</v>
      </c>
      <c r="AM479" s="1">
        <f>AVERAGE(AM422:AM424)</f>
        <v>1.80622567034145</v>
      </c>
      <c r="AN479" s="1">
        <f>STDEVA(AM422:AM424)</f>
        <v>0.0843150739933354</v>
      </c>
      <c r="AO479" s="1" t="str">
        <f t="shared" si="1595"/>
        <v>ab</v>
      </c>
      <c r="AQ479" s="1">
        <f>AVERAGE(AQ422:AQ424)</f>
        <v>2.12096054018389</v>
      </c>
      <c r="AR479" s="1">
        <f>STDEVA(AQ422:AQ424)</f>
        <v>0.0608776468003625</v>
      </c>
      <c r="AS479" s="1" t="str">
        <f t="shared" si="1596"/>
        <v>bc</v>
      </c>
      <c r="AU479" s="1">
        <f>AVERAGE(AU422:AU424)</f>
        <v>1.5450818332686</v>
      </c>
      <c r="AV479" s="1">
        <f>STDEVA(AU422:AU424)</f>
        <v>0.0700259452504753</v>
      </c>
      <c r="AW479" s="1" t="str">
        <f t="shared" si="1597"/>
        <v>de</v>
      </c>
      <c r="AZ479" s="1">
        <f>AVERAGE(AZ422:AZ424)</f>
        <v>1.54559067083819</v>
      </c>
      <c r="BA479" s="1">
        <f>STDEVA(AZ422:AZ424)</f>
        <v>0.0217263453516244</v>
      </c>
      <c r="BB479" s="1" t="str">
        <f t="shared" si="1598"/>
        <v>a</v>
      </c>
      <c r="BH479" s="1">
        <f>AVERAGE(BH422:BH424)</f>
        <v>0.88618898989899</v>
      </c>
      <c r="BI479" s="1">
        <f>STDEVA(BH422:BH424)</f>
        <v>0.0125387230525356</v>
      </c>
      <c r="BJ479" s="1" t="str">
        <f t="shared" si="1599"/>
        <v>c</v>
      </c>
      <c r="BL479" s="1">
        <f>AVERAGE(BL422:BL424)</f>
        <v>1.87498583152077</v>
      </c>
      <c r="BM479" s="1">
        <f>STDEVA(BL422:BL424)</f>
        <v>0.0155315174429883</v>
      </c>
      <c r="BN479" s="1" t="str">
        <f t="shared" si="1600"/>
        <v>bcd</v>
      </c>
      <c r="BP479" s="1">
        <f>AVERAGE(BP422:BP424)</f>
        <v>2.28406547700592</v>
      </c>
      <c r="BQ479" s="1">
        <f>STDEVA(BP422:BP424)</f>
        <v>0.0285507177774597</v>
      </c>
      <c r="BR479" s="1" t="str">
        <f t="shared" si="1601"/>
        <v>cd</v>
      </c>
      <c r="BX479" s="1">
        <f>AVERAGE(BX422:BX424)</f>
        <v>1.76539427546115</v>
      </c>
      <c r="BY479" s="1">
        <f>STDEVA(BX422:BX424)</f>
        <v>0.0320081693807988</v>
      </c>
      <c r="BZ479" s="1" t="str">
        <f t="shared" si="1602"/>
        <v>cde</v>
      </c>
      <c r="CF479" s="1">
        <f>AVERAGE(CF422:CF424)</f>
        <v>1.67008629856577</v>
      </c>
      <c r="CG479" s="1">
        <f>STDEVA(CF422:CF424)</f>
        <v>0.0543910337532349</v>
      </c>
      <c r="CH479" s="1" t="str">
        <f t="shared" si="1603"/>
        <v>a</v>
      </c>
      <c r="CK479" s="1">
        <f>AVERAGE(CK422:CK424)</f>
        <v>0.864850619158855</v>
      </c>
      <c r="CL479" s="1">
        <f>STDEVA(CK422:CK424)</f>
        <v>0.0158131327248122</v>
      </c>
      <c r="CM479" s="1" t="str">
        <f t="shared" si="1604"/>
        <v>de</v>
      </c>
      <c r="CO479" s="1">
        <f>AVERAGE(CO422:CO424)</f>
        <v>1.86892438465289</v>
      </c>
      <c r="CP479" s="1">
        <f>STDEVA(CO422:CO424)</f>
        <v>0.0159218520626113</v>
      </c>
      <c r="CQ479" s="1" t="str">
        <f t="shared" si="1605"/>
        <v>bcd</v>
      </c>
      <c r="CS479" s="1">
        <f>AVERAGE(CS422:CS424)</f>
        <v>2.28610823840842</v>
      </c>
      <c r="CT479" s="1">
        <f>STDEVA(CS422:CS424)</f>
        <v>0.0295848971251363</v>
      </c>
      <c r="CU479" s="1" t="str">
        <f t="shared" si="1606"/>
        <v>bcde</v>
      </c>
      <c r="CW479" s="1">
        <f>AVERAGE(CW422:CW424)</f>
        <v>1.76958993586687</v>
      </c>
      <c r="CX479" s="1">
        <f>STDEVA(CW422:CW424)</f>
        <v>0.0279766930894227</v>
      </c>
      <c r="CY479" s="1" t="str">
        <f t="shared" si="1607"/>
        <v>cd</v>
      </c>
      <c r="DB479" s="1">
        <f>AVERAGE(DB422:DB424)</f>
        <v>1.66504092711642</v>
      </c>
      <c r="DC479" s="1">
        <f>STDEVA(DB422:DB424)</f>
        <v>0.0544164283264348</v>
      </c>
      <c r="DD479" s="1" t="str">
        <f t="shared" si="1608"/>
        <v>a</v>
      </c>
    </row>
    <row r="480" s="1" customFormat="1" spans="1:108">
      <c r="A480" s="1" t="s">
        <v>85</v>
      </c>
      <c r="B480" s="1" t="s">
        <v>85</v>
      </c>
      <c r="F480" s="1">
        <f>AVERAGE(F425:F427)</f>
        <v>1.15079708004414</v>
      </c>
      <c r="G480" s="1">
        <f>STDEVA(F425:F427)</f>
        <v>0.0128987210785136</v>
      </c>
      <c r="H480" s="1" t="str">
        <f t="shared" si="1589"/>
        <v>a</v>
      </c>
      <c r="J480" s="1">
        <f>AVERAGE(J425:J427)</f>
        <v>1.73300793213194</v>
      </c>
      <c r="K480" s="1">
        <f>STDEVA(J425:J427)</f>
        <v>0.0327291968200764</v>
      </c>
      <c r="L480" s="1" t="str">
        <f t="shared" si="1590"/>
        <v>abc</v>
      </c>
      <c r="N480" s="1">
        <f>AVERAGE(N425:N427)</f>
        <v>2.10678287847693</v>
      </c>
      <c r="O480" s="1">
        <f>STDEVA(N425:N427)</f>
        <v>0.0256643307057643</v>
      </c>
      <c r="P480" s="1" t="str">
        <f t="shared" si="1591"/>
        <v>bc</v>
      </c>
      <c r="U480" s="1">
        <f>AVERAGE(V425:V427)</f>
        <v>1.72451797021556</v>
      </c>
      <c r="V480" s="1">
        <f>STDEVA(V425:V427)</f>
        <v>0.0587839984708997</v>
      </c>
      <c r="W480" s="1" t="str">
        <f t="shared" si="1592"/>
        <v>a</v>
      </c>
      <c r="AC480" s="1">
        <f>AVERAGE(AD425:AD427)</f>
        <v>0.940951527232797</v>
      </c>
      <c r="AD480" s="1">
        <f>STDEVA(AD425:AD427)</f>
        <v>0.0602767440456986</v>
      </c>
      <c r="AE480" s="1" t="str">
        <f t="shared" si="1593"/>
        <v>c</v>
      </c>
      <c r="AI480" s="1">
        <f>AVERAGE(AI425:AI427)</f>
        <v>1.137875405485</v>
      </c>
      <c r="AJ480" s="1">
        <f>STDEVA(AI425:AI427)</f>
        <v>0.0290384608606206</v>
      </c>
      <c r="AK480" s="1" t="str">
        <f t="shared" si="1594"/>
        <v>a</v>
      </c>
      <c r="AM480" s="1">
        <f>AVERAGE(AM425:AM427)</f>
        <v>1.72353454622425</v>
      </c>
      <c r="AN480" s="1">
        <f>STDEVA(AM425:AM427)</f>
        <v>0.0501358545413913</v>
      </c>
      <c r="AO480" s="1" t="str">
        <f t="shared" si="1595"/>
        <v>bc</v>
      </c>
      <c r="AQ480" s="1">
        <f>AVERAGE(AQ425:AQ427)</f>
        <v>2.10286893908621</v>
      </c>
      <c r="AR480" s="1">
        <f>STDEVA(AQ425:AQ427)</f>
        <v>0.0276542502275496</v>
      </c>
      <c r="AS480" s="1" t="str">
        <f t="shared" si="1596"/>
        <v>bc</v>
      </c>
      <c r="AU480" s="1">
        <f>AVERAGE(AU425:AU427)</f>
        <v>1.73295820172505</v>
      </c>
      <c r="AV480" s="1">
        <f>STDEVA(AU425:AU427)</f>
        <v>0.0642339166344587</v>
      </c>
      <c r="AW480" s="1" t="str">
        <f t="shared" si="1597"/>
        <v>a</v>
      </c>
      <c r="AZ480" s="1">
        <f>AVERAGE(AZ425:AZ427)</f>
        <v>0.933118942285171</v>
      </c>
      <c r="BA480" s="1">
        <f>STDEVA(AZ425:AZ427)</f>
        <v>0.0567452626412083</v>
      </c>
      <c r="BB480" s="1" t="str">
        <f t="shared" si="1598"/>
        <v>c</v>
      </c>
      <c r="BH480" s="1">
        <f>AVERAGE(BH425:BH427)</f>
        <v>0.941312348742456</v>
      </c>
      <c r="BI480" s="1">
        <f>STDEVA(BH425:BH427)</f>
        <v>0.00405462775468114</v>
      </c>
      <c r="BJ480" s="1" t="str">
        <f t="shared" si="1599"/>
        <v>a</v>
      </c>
      <c r="BL480" s="1">
        <f>AVERAGE(BL425:BL427)</f>
        <v>1.83588833176531</v>
      </c>
      <c r="BM480" s="1">
        <f>STDEVA(BL425:BL427)</f>
        <v>0.00515385745142495</v>
      </c>
      <c r="BN480" s="1" t="str">
        <f t="shared" si="1600"/>
        <v>e</v>
      </c>
      <c r="BP480" s="1">
        <f>AVERAGE(BP425:BP427)</f>
        <v>2.33975271670478</v>
      </c>
      <c r="BQ480" s="1">
        <f>STDEVA(BP425:BP427)</f>
        <v>0.0114543377899817</v>
      </c>
      <c r="BR480" s="1" t="str">
        <f t="shared" si="1601"/>
        <v>a</v>
      </c>
      <c r="BX480" s="1">
        <f>AVERAGE(BX425:BX427)</f>
        <v>1.79166588383321</v>
      </c>
      <c r="BY480" s="1">
        <f>STDEVA(BX425:BX427)</f>
        <v>0.0116493892576071</v>
      </c>
      <c r="BZ480" s="1" t="str">
        <f t="shared" si="1602"/>
        <v>bcd</v>
      </c>
      <c r="CF480" s="1">
        <f>AVERAGE(CF425:CF427)</f>
        <v>1.52360263700124</v>
      </c>
      <c r="CG480" s="1">
        <f>STDEVA(CF425:CF427)</f>
        <v>0.0302757849814639</v>
      </c>
      <c r="CH480" s="1" t="str">
        <f t="shared" si="1603"/>
        <v>e</v>
      </c>
      <c r="CK480" s="1">
        <f>AVERAGE(CK425:CK427)</f>
        <v>0.918341013824885</v>
      </c>
      <c r="CL480" s="1">
        <f>STDEVA(CK425:CK427)</f>
        <v>0.0128043217737697</v>
      </c>
      <c r="CM480" s="1" t="str">
        <f t="shared" si="1604"/>
        <v>a</v>
      </c>
      <c r="CO480" s="1">
        <f>AVERAGE(CO425:CO427)</f>
        <v>1.83884776008209</v>
      </c>
      <c r="CP480" s="1">
        <f>STDEVA(CO425:CO427)</f>
        <v>0.018956082850525</v>
      </c>
      <c r="CQ480" s="1" t="str">
        <f t="shared" si="1605"/>
        <v>d</v>
      </c>
      <c r="CS480" s="1">
        <f>AVERAGE(CS425:CS427)</f>
        <v>2.3304146879341</v>
      </c>
      <c r="CT480" s="1">
        <f>STDEVA(CS425:CS427)</f>
        <v>0.0179218224594272</v>
      </c>
      <c r="CU480" s="1" t="str">
        <f t="shared" si="1606"/>
        <v>a</v>
      </c>
      <c r="CW480" s="1">
        <f>AVERAGE(CW425:CW427)</f>
        <v>1.79678460589379</v>
      </c>
      <c r="CX480" s="1">
        <f>STDEVA(CW425:CW427)</f>
        <v>0.00337982585928917</v>
      </c>
      <c r="CY480" s="1" t="str">
        <f t="shared" si="1607"/>
        <v>bc</v>
      </c>
      <c r="DB480" s="1">
        <f>AVERAGE(DB425:DB427)</f>
        <v>1.52534754095827</v>
      </c>
      <c r="DC480" s="1">
        <f>STDEVA(DB425:DB427)</f>
        <v>0.0325904376823751</v>
      </c>
      <c r="DD480" s="1" t="str">
        <f t="shared" si="1608"/>
        <v>de</v>
      </c>
    </row>
    <row r="481" s="1" customFormat="1" spans="1:106">
      <c r="A481" s="1" t="s">
        <v>86</v>
      </c>
      <c r="B481" s="1" t="s">
        <v>103</v>
      </c>
      <c r="F481" s="1">
        <f>AVERAGE(F419:F427)</f>
        <v>1.05971261819908</v>
      </c>
      <c r="J481" s="1">
        <f>AVERAGE(J419:J427)</f>
        <v>1.66088746748592</v>
      </c>
      <c r="N481" s="1">
        <f>AVERAGE(N419:N427)</f>
        <v>2.1440554649601</v>
      </c>
      <c r="U481" s="1">
        <f>AVERAGE(V419:V427)</f>
        <v>1.64509118269563</v>
      </c>
      <c r="AC481" s="1">
        <f>AVERAGE(AD419:AD427)</f>
        <v>1.273027042178</v>
      </c>
      <c r="AI481" s="1">
        <f>AVERAGE(AI419:AI427)</f>
        <v>1.04467089060432</v>
      </c>
      <c r="AM481" s="1">
        <f>AVERAGE(AM419:AM427)</f>
        <v>1.65134968309073</v>
      </c>
      <c r="AQ481" s="1">
        <f>AVERAGE(AQ419:AQ427)</f>
        <v>2.14283760897143</v>
      </c>
      <c r="AU481" s="1">
        <f>AVERAGE(AU419:AU427)</f>
        <v>1.64869986953789</v>
      </c>
      <c r="AZ481" s="1">
        <f>AVERAGE(AZ419:AZ427)</f>
        <v>1.27069449760269</v>
      </c>
      <c r="BH481" s="1">
        <f>AVERAGE(BH419:BH427)</f>
        <v>0.896784690085016</v>
      </c>
      <c r="BL481" s="1">
        <f>AVERAGE(BL419:BL427)</f>
        <v>1.87106215745047</v>
      </c>
      <c r="BP481" s="1">
        <f>AVERAGE(BP419:BP427)</f>
        <v>2.30219626100442</v>
      </c>
      <c r="BX481" s="1">
        <f>AVERAGE(BX419:BX427)</f>
        <v>1.79119795887946</v>
      </c>
      <c r="CF481" s="1">
        <f>AVERAGE(CF419:CF427)</f>
        <v>1.59928830492205</v>
      </c>
      <c r="CK481" s="1">
        <f>AVERAGE(CK419:CK427)</f>
        <v>0.876351860791362</v>
      </c>
      <c r="CO481" s="1">
        <f>AVERAGE(CO419:CO427)</f>
        <v>1.86651487670817</v>
      </c>
      <c r="CS481" s="1">
        <f>AVERAGE(CS419:CS427)</f>
        <v>2.30009505989874</v>
      </c>
      <c r="CW481" s="1">
        <f>AVERAGE(CW419:CW427)</f>
        <v>1.79557252916072</v>
      </c>
      <c r="DB481" s="1">
        <f>AVERAGE(DB419:DB427)</f>
        <v>1.59732319932762</v>
      </c>
    </row>
    <row r="482" s="1" customFormat="1" spans="1:108">
      <c r="A482" s="1" t="s">
        <v>86</v>
      </c>
      <c r="B482" s="1" t="s">
        <v>86</v>
      </c>
      <c r="F482" s="1">
        <f>AVERAGE(F428:F430)</f>
        <v>1.00535833333333</v>
      </c>
      <c r="G482" s="1">
        <f>STDEVA(F428:F430)</f>
        <v>0.0220365652571657</v>
      </c>
      <c r="H482" s="1" t="str">
        <f t="shared" ref="H482:H484" si="1609">H496</f>
        <v>c</v>
      </c>
      <c r="J482" s="1">
        <f>AVERAGE(J428:J430)</f>
        <v>1.4298460820465</v>
      </c>
      <c r="K482" s="1">
        <f>STDEVA(J428:J430)</f>
        <v>0.080554309628242</v>
      </c>
      <c r="L482" s="1" t="str">
        <f t="shared" ref="L482:L484" si="1610">L496</f>
        <v>e</v>
      </c>
      <c r="N482" s="1">
        <f>AVERAGE(N428:N430)</f>
        <v>2.18338588738937</v>
      </c>
      <c r="O482" s="1">
        <f>STDEVA(N428:N430)</f>
        <v>0.0402524902032635</v>
      </c>
      <c r="P482" s="1" t="str">
        <f t="shared" ref="P482:P484" si="1611">P496</f>
        <v>ab</v>
      </c>
      <c r="U482" s="1">
        <f>AVERAGE(V428:V430)</f>
        <v>1.69912451285908</v>
      </c>
      <c r="V482" s="1">
        <f>STDEVA(V428:V430)</f>
        <v>0.0347928194460169</v>
      </c>
      <c r="W482" s="1" t="str">
        <f t="shared" ref="W482:W484" si="1612">W496</f>
        <v>a</v>
      </c>
      <c r="AC482" s="1">
        <f>AVERAGE(AD428:AD430)</f>
        <v>1.19574769492435</v>
      </c>
      <c r="AD482" s="1">
        <f>STDEVA(AD428:AD430)</f>
        <v>0.105295244924752</v>
      </c>
      <c r="AE482" s="1" t="str">
        <f t="shared" ref="AE482:AE484" si="1613">AE496</f>
        <v>b</v>
      </c>
      <c r="AI482" s="1">
        <f>AVERAGE(AI428:AI430)</f>
        <v>0.976232072466397</v>
      </c>
      <c r="AJ482" s="1">
        <f>STDEVA(AI428:AI430)</f>
        <v>0.0200892879580029</v>
      </c>
      <c r="AK482" s="1" t="str">
        <f t="shared" ref="AK482:AK484" si="1614">AK496</f>
        <v>c</v>
      </c>
      <c r="AM482" s="1">
        <f>AVERAGE(AM428:AM430)</f>
        <v>1.44727742281729</v>
      </c>
      <c r="AN482" s="1">
        <f>STDEVA(AM428:AM430)</f>
        <v>0.0621836976597783</v>
      </c>
      <c r="AO482" s="1" t="str">
        <f t="shared" ref="AO482:AO484" si="1615">AO496</f>
        <v>e</v>
      </c>
      <c r="AQ482" s="1">
        <f>AVERAGE(AQ428:AQ430)</f>
        <v>2.17831462391623</v>
      </c>
      <c r="AR482" s="1">
        <f>STDEVA(AQ428:AQ430)</f>
        <v>0.0411330422238702</v>
      </c>
      <c r="AS482" s="1" t="str">
        <f t="shared" ref="AS482:AS484" si="1616">AS496</f>
        <v>ab</v>
      </c>
      <c r="AU482" s="1">
        <f>AVERAGE(AU428:AU430)</f>
        <v>1.69081260348465</v>
      </c>
      <c r="AV482" s="1">
        <f>STDEVA(AU428:AU430)</f>
        <v>0.0327792223213643</v>
      </c>
      <c r="AW482" s="1" t="str">
        <f t="shared" ref="AW482:AW484" si="1617">AW496</f>
        <v>ab</v>
      </c>
      <c r="AZ482" s="1">
        <f>AVERAGE(AZ428:AZ430)</f>
        <v>1.19681675336845</v>
      </c>
      <c r="BA482" s="1">
        <f>STDEVA(AZ428:AZ430)</f>
        <v>0.114289660162386</v>
      </c>
      <c r="BB482" s="1" t="str">
        <f t="shared" ref="BB482:BB484" si="1618">BB496</f>
        <v>b</v>
      </c>
      <c r="BH482" s="1">
        <f>AVERAGE(BH428:BH430)</f>
        <v>0.864603887658617</v>
      </c>
      <c r="BI482" s="1">
        <f>STDEVA(BH428:BH430)</f>
        <v>0.0204874655032669</v>
      </c>
      <c r="BJ482" s="1" t="str">
        <f t="shared" ref="BJ482:BJ484" si="1619">BJ496</f>
        <v>d</v>
      </c>
      <c r="BL482" s="1">
        <f>AVERAGE(BL428:BL430)</f>
        <v>1.89850361522954</v>
      </c>
      <c r="BM482" s="1">
        <f>STDEVA(BL428:BL430)</f>
        <v>0.0196770261435166</v>
      </c>
      <c r="BN482" s="1" t="str">
        <f t="shared" ref="BN482:BN484" si="1620">BN496</f>
        <v>ab</v>
      </c>
      <c r="BP482" s="1">
        <f>AVERAGE(BP428:BP430)</f>
        <v>2.27850899457796</v>
      </c>
      <c r="BQ482" s="1">
        <f>STDEVA(BP428:BP430)</f>
        <v>0.00698686574549567</v>
      </c>
      <c r="BR482" s="1" t="str">
        <f t="shared" ref="BR482:BR484" si="1621">BR496</f>
        <v>cd</v>
      </c>
      <c r="BX482" s="1">
        <f>AVERAGE(BX428:BX430)</f>
        <v>1.8106256001164</v>
      </c>
      <c r="BY482" s="1">
        <f>STDEVA(BX428:BX430)</f>
        <v>0.0141566363249966</v>
      </c>
      <c r="BZ482" s="1" t="str">
        <f t="shared" ref="BZ482:BZ484" si="1622">BZ496</f>
        <v>bc</v>
      </c>
      <c r="CF482" s="1">
        <f>AVERAGE(CF428:CF430)</f>
        <v>1.59482500484316</v>
      </c>
      <c r="CG482" s="1">
        <f>STDEVA(CF428:CF430)</f>
        <v>0.0224709865650574</v>
      </c>
      <c r="CH482" s="1" t="str">
        <f t="shared" ref="CH482:CH484" si="1623">CH496</f>
        <v>bcd</v>
      </c>
      <c r="CK482" s="1">
        <f>AVERAGE(CK428:CK430)</f>
        <v>0.843623159116412</v>
      </c>
      <c r="CL482" s="1">
        <f>STDEVA(CK428:CK430)</f>
        <v>0.0163528981768236</v>
      </c>
      <c r="CM482" s="1" t="str">
        <f t="shared" ref="CM482:CM484" si="1624">CM496</f>
        <v>def</v>
      </c>
      <c r="CO482" s="1">
        <f>AVERAGE(CO428:CO430)</f>
        <v>1.89514925961059</v>
      </c>
      <c r="CP482" s="1">
        <f>STDEVA(CO428:CO430)</f>
        <v>0.0219253064227509</v>
      </c>
      <c r="CQ482" s="1" t="str">
        <f t="shared" ref="CQ482:CQ484" si="1625">CQ496</f>
        <v>ab</v>
      </c>
      <c r="CS482" s="1">
        <f>AVERAGE(CS428:CS430)</f>
        <v>2.27513904960831</v>
      </c>
      <c r="CT482" s="1">
        <f>STDEVA(CS428:CS430)</f>
        <v>0.0105883642932876</v>
      </c>
      <c r="CU482" s="1" t="str">
        <f t="shared" ref="CU482:CU484" si="1626">CU496</f>
        <v>de</v>
      </c>
      <c r="CW482" s="1">
        <f>AVERAGE(CW428:CW430)</f>
        <v>1.81331872724651</v>
      </c>
      <c r="CX482" s="1">
        <f>STDEVA(CW428:CW430)</f>
        <v>0.0119670586102185</v>
      </c>
      <c r="CY482" s="1" t="str">
        <f t="shared" ref="CY482:CY484" si="1627">CY496</f>
        <v>bc</v>
      </c>
      <c r="DB482" s="1">
        <f>AVERAGE(DB428:DB430)</f>
        <v>1.5932172861683</v>
      </c>
      <c r="DC482" s="1">
        <f>STDEVA(DB428:DB430)</f>
        <v>0.0205649619834644</v>
      </c>
      <c r="DD482" s="1" t="str">
        <f t="shared" ref="DD482:DD484" si="1628">DD496</f>
        <v>bc</v>
      </c>
    </row>
    <row r="483" s="1" customFormat="1" spans="1:108">
      <c r="A483" s="1" t="s">
        <v>86</v>
      </c>
      <c r="B483" s="1" t="s">
        <v>87</v>
      </c>
      <c r="F483" s="1">
        <f>AVERAGE(F431:F433)</f>
        <v>1.00410012210012</v>
      </c>
      <c r="G483" s="1">
        <f>STDEVA(F431:F433)</f>
        <v>0.00898602914182502</v>
      </c>
      <c r="H483" s="1" t="str">
        <f t="shared" si="1609"/>
        <v>c</v>
      </c>
      <c r="J483" s="1">
        <f>AVERAGE(J431:J433)</f>
        <v>1.8351497405875</v>
      </c>
      <c r="K483" s="1">
        <f>STDEVA(J431:J433)</f>
        <v>0.00535563255753673</v>
      </c>
      <c r="L483" s="1" t="str">
        <f t="shared" si="1610"/>
        <v>a</v>
      </c>
      <c r="N483" s="1">
        <f>AVERAGE(N431:N433)</f>
        <v>2.047196816063</v>
      </c>
      <c r="O483" s="1">
        <f>STDEVA(N431:N433)</f>
        <v>0.0327327280649157</v>
      </c>
      <c r="P483" s="1" t="str">
        <f t="shared" si="1611"/>
        <v>c</v>
      </c>
      <c r="U483" s="1">
        <f>AVERAGE(V431:V433)</f>
        <v>1.59822723429285</v>
      </c>
      <c r="V483" s="1">
        <f>STDEVA(V431:V433)</f>
        <v>0.0448263614738383</v>
      </c>
      <c r="W483" s="1" t="str">
        <f t="shared" si="1612"/>
        <v>bcd</v>
      </c>
      <c r="AC483" s="1">
        <f>AVERAGE(AD431:AD433)</f>
        <v>1.34092564125227</v>
      </c>
      <c r="AD483" s="1">
        <f>STDEVA(AD431:AD433)</f>
        <v>0.0483092269152539</v>
      </c>
      <c r="AE483" s="1" t="str">
        <f t="shared" si="1613"/>
        <v>b</v>
      </c>
      <c r="AI483" s="1">
        <f>AVERAGE(AI431:AI433)</f>
        <v>0.983828645539418</v>
      </c>
      <c r="AJ483" s="1">
        <f>STDEVA(AI431:AI433)</f>
        <v>0.0244084823332241</v>
      </c>
      <c r="AK483" s="1" t="str">
        <f t="shared" si="1614"/>
        <v>c</v>
      </c>
      <c r="AM483" s="1">
        <f>AVERAGE(AM431:AM433)</f>
        <v>1.8384243539267</v>
      </c>
      <c r="AN483" s="1">
        <f>STDEVA(AM431:AM433)</f>
        <v>0.0189501899660823</v>
      </c>
      <c r="AO483" s="1" t="str">
        <f t="shared" si="1615"/>
        <v>a</v>
      </c>
      <c r="AQ483" s="1">
        <f>AVERAGE(AQ431:AQ433)</f>
        <v>2.03405844914433</v>
      </c>
      <c r="AR483" s="1">
        <f>STDEVA(AQ431:AQ433)</f>
        <v>0.0281321135274506</v>
      </c>
      <c r="AS483" s="1" t="str">
        <f t="shared" si="1616"/>
        <v>c</v>
      </c>
      <c r="AU483" s="1">
        <f>AVERAGE(AU431:AU433)</f>
        <v>1.60902016207</v>
      </c>
      <c r="AV483" s="1">
        <f>STDEVA(AU431:AU433)</f>
        <v>0.0427987554765579</v>
      </c>
      <c r="AW483" s="1" t="str">
        <f t="shared" si="1617"/>
        <v>bcd</v>
      </c>
      <c r="AZ483" s="1">
        <f>AVERAGE(AZ431:AZ433)</f>
        <v>1.33511259553194</v>
      </c>
      <c r="BA483" s="1">
        <f>STDEVA(AZ431:AZ433)</f>
        <v>0.0485320488179175</v>
      </c>
      <c r="BB483" s="1" t="str">
        <f t="shared" si="1618"/>
        <v>b</v>
      </c>
      <c r="BH483" s="1">
        <f>AVERAGE(BH431:BH433)</f>
        <v>0.891173140719102</v>
      </c>
      <c r="BI483" s="1">
        <f>STDEVA(BH431:BH433)</f>
        <v>0.00882789117809186</v>
      </c>
      <c r="BJ483" s="1" t="str">
        <f t="shared" si="1619"/>
        <v>c</v>
      </c>
      <c r="BL483" s="1">
        <f>AVERAGE(BL431:BL433)</f>
        <v>1.87096000990326</v>
      </c>
      <c r="BM483" s="1">
        <f>STDEVA(BL431:BL433)</f>
        <v>0.00903650724130103</v>
      </c>
      <c r="BN483" s="1" t="str">
        <f t="shared" si="1620"/>
        <v>cd</v>
      </c>
      <c r="BP483" s="1">
        <f>AVERAGE(BP431:BP433)</f>
        <v>2.26143475222821</v>
      </c>
      <c r="BQ483" s="1">
        <f>STDEVA(BP431:BP433)</f>
        <v>0.0117890557280395</v>
      </c>
      <c r="BR483" s="1" t="str">
        <f t="shared" si="1621"/>
        <v>d</v>
      </c>
      <c r="BX483" s="1">
        <f>AVERAGE(BX431:BX433)</f>
        <v>1.80384243515579</v>
      </c>
      <c r="BY483" s="1">
        <f>STDEVA(BX431:BX433)</f>
        <v>0.0100168796076535</v>
      </c>
      <c r="BZ483" s="1" t="str">
        <f t="shared" si="1622"/>
        <v>bcd</v>
      </c>
      <c r="CF483" s="1">
        <f>AVERAGE(CF431:CF433)</f>
        <v>1.60368123470388</v>
      </c>
      <c r="CG483" s="1">
        <f>STDEVA(CF431:CF433)</f>
        <v>0.00973629920355705</v>
      </c>
      <c r="CH483" s="1" t="str">
        <f t="shared" si="1623"/>
        <v>bc</v>
      </c>
      <c r="CK483" s="1">
        <f>AVERAGE(CK431:CK433)</f>
        <v>0.868787838667588</v>
      </c>
      <c r="CL483" s="1">
        <f>STDEVA(CK431:CK433)</f>
        <v>0.0147911857972344</v>
      </c>
      <c r="CM483" s="1" t="str">
        <f t="shared" si="1624"/>
        <v>cd</v>
      </c>
      <c r="CO483" s="1">
        <f>AVERAGE(CO431:CO433)</f>
        <v>1.8725580888277</v>
      </c>
      <c r="CP483" s="1">
        <f>STDEVA(CO431:CO433)</f>
        <v>0.0169160615517571</v>
      </c>
      <c r="CQ483" s="1" t="str">
        <f t="shared" si="1625"/>
        <v>bc</v>
      </c>
      <c r="CS483" s="1">
        <f>AVERAGE(CS431:CS433)</f>
        <v>2.25377803023018</v>
      </c>
      <c r="CT483" s="1">
        <f>STDEVA(CS431:CS433)</f>
        <v>0.0190613192779744</v>
      </c>
      <c r="CU483" s="1" t="str">
        <f t="shared" si="1626"/>
        <v>ef</v>
      </c>
      <c r="CW483" s="1">
        <f>AVERAGE(CW431:CW433)</f>
        <v>1.80921447055923</v>
      </c>
      <c r="CX483" s="1">
        <f>STDEVA(CW431:CW433)</f>
        <v>0.014128179696865</v>
      </c>
      <c r="CY483" s="1" t="str">
        <f t="shared" si="1627"/>
        <v>bc</v>
      </c>
      <c r="DB483" s="1">
        <f>AVERAGE(DB431:DB433)</f>
        <v>1.60279799563515</v>
      </c>
      <c r="DC483" s="1">
        <f>STDEVA(DB431:DB433)</f>
        <v>0.0200470825997924</v>
      </c>
      <c r="DD483" s="1" t="str">
        <f t="shared" si="1628"/>
        <v>bc</v>
      </c>
    </row>
    <row r="484" s="1" customFormat="1" spans="1:108">
      <c r="A484" s="1" t="s">
        <v>87</v>
      </c>
      <c r="B484" s="1" t="s">
        <v>88</v>
      </c>
      <c r="F484" s="1">
        <f>AVERAGE(F434:F436)</f>
        <v>1.06501272323336</v>
      </c>
      <c r="G484" s="1">
        <f>STDEVA(F434:F436)</f>
        <v>0.007820825734722</v>
      </c>
      <c r="H484" s="1" t="str">
        <f t="shared" si="1609"/>
        <v>b</v>
      </c>
      <c r="J484" s="1">
        <f>AVERAGE(J434:J436)</f>
        <v>1.80555069733006</v>
      </c>
      <c r="K484" s="1">
        <f>STDEVA(J434:J436)</f>
        <v>0.00544637966090698</v>
      </c>
      <c r="L484" s="1" t="str">
        <f t="shared" si="1610"/>
        <v>ab</v>
      </c>
      <c r="N484" s="1">
        <f>AVERAGE(N434:N436)</f>
        <v>2.11211559178226</v>
      </c>
      <c r="O484" s="1">
        <f>STDEVA(N434:N436)</f>
        <v>0.0203680542047295</v>
      </c>
      <c r="P484" s="1" t="str">
        <f t="shared" si="1611"/>
        <v>bc</v>
      </c>
      <c r="U484" s="1">
        <f>AVERAGE(V434:V436)</f>
        <v>1.57611540960664</v>
      </c>
      <c r="V484" s="1">
        <f>STDEVA(V434:V436)</f>
        <v>0.0121803713248532</v>
      </c>
      <c r="W484" s="1" t="str">
        <f t="shared" si="1612"/>
        <v>cde</v>
      </c>
      <c r="AC484" s="1">
        <f>AVERAGE(AD434:AD436)</f>
        <v>1.24048003262553</v>
      </c>
      <c r="AD484" s="1">
        <f>STDEVA(AD434:AD436)</f>
        <v>0.0790512884406684</v>
      </c>
      <c r="AE484" s="1" t="str">
        <f t="shared" si="1613"/>
        <v>b</v>
      </c>
      <c r="AI484" s="1">
        <f>AVERAGE(AI434:AI436)</f>
        <v>1.04225699170586</v>
      </c>
      <c r="AJ484" s="1">
        <f>STDEVA(AI434:AI436)</f>
        <v>0.00542348111303307</v>
      </c>
      <c r="AK484" s="1" t="str">
        <f t="shared" si="1614"/>
        <v>b</v>
      </c>
      <c r="AM484" s="1">
        <f>AVERAGE(AM434:AM436)</f>
        <v>1.80914368552241</v>
      </c>
      <c r="AN484" s="1">
        <f>STDEVA(AM434:AM436)</f>
        <v>0.0182151984425495</v>
      </c>
      <c r="AO484" s="1" t="str">
        <f t="shared" si="1615"/>
        <v>ab</v>
      </c>
      <c r="AQ484" s="1">
        <f>AVERAGE(AQ434:AQ436)</f>
        <v>2.1105669309296</v>
      </c>
      <c r="AR484" s="1">
        <f>STDEVA(AQ434:AQ436)</f>
        <v>0.012861068878242</v>
      </c>
      <c r="AS484" s="1" t="str">
        <f t="shared" si="1616"/>
        <v>bc</v>
      </c>
      <c r="AU484" s="1">
        <f>AVERAGE(AU434:AU436)</f>
        <v>1.57458226633292</v>
      </c>
      <c r="AV484" s="1">
        <f>STDEVA(AU434:AU436)</f>
        <v>0.0186944597892011</v>
      </c>
      <c r="AW484" s="1" t="str">
        <f t="shared" si="1617"/>
        <v>cde</v>
      </c>
      <c r="AZ484" s="1">
        <f>AVERAGE(AZ434:AZ436)</f>
        <v>1.23635016060561</v>
      </c>
      <c r="BA484" s="1">
        <f>STDEVA(AZ434:AZ436)</f>
        <v>0.0756877742996633</v>
      </c>
      <c r="BB484" s="1" t="str">
        <f t="shared" si="1618"/>
        <v>b</v>
      </c>
      <c r="BH484" s="1">
        <f>AVERAGE(BH434:BH436)</f>
        <v>0.918063665700893</v>
      </c>
      <c r="BI484" s="1">
        <f>STDEVA(BH434:BH436)</f>
        <v>0.00706782347896936</v>
      </c>
      <c r="BJ484" s="1" t="str">
        <f t="shared" si="1619"/>
        <v>b</v>
      </c>
      <c r="BL484" s="1">
        <f>AVERAGE(BL434:BL436)</f>
        <v>1.85990887060374</v>
      </c>
      <c r="BM484" s="1">
        <f>STDEVA(BL434:BL436)</f>
        <v>0.00673256732391177</v>
      </c>
      <c r="BN484" s="1" t="str">
        <f t="shared" si="1620"/>
        <v>d</v>
      </c>
      <c r="BP484" s="1">
        <f>AVERAGE(BP434:BP436)</f>
        <v>2.32194225040239</v>
      </c>
      <c r="BQ484" s="1">
        <f>STDEVA(BP434:BP436)</f>
        <v>0.00707697227401031</v>
      </c>
      <c r="BR484" s="1" t="str">
        <f t="shared" si="1621"/>
        <v>ab</v>
      </c>
      <c r="BX484" s="1">
        <f>AVERAGE(BX434:BX436)</f>
        <v>1.75635632585699</v>
      </c>
      <c r="BY484" s="1">
        <f>STDEVA(BX434:BX436)</f>
        <v>0.0132288080064856</v>
      </c>
      <c r="BZ484" s="1" t="str">
        <f t="shared" si="1622"/>
        <v>de</v>
      </c>
      <c r="CF484" s="1">
        <f>AVERAGE(CF434:CF436)</f>
        <v>1.50610044544294</v>
      </c>
      <c r="CG484" s="1">
        <f>STDEVA(CF434:CF436)</f>
        <v>0.00611317772976236</v>
      </c>
      <c r="CH484" s="1" t="str">
        <f t="shared" si="1623"/>
        <v>e</v>
      </c>
      <c r="CK484" s="1">
        <f>AVERAGE(CK434:CK436)</f>
        <v>0.89274585684504</v>
      </c>
      <c r="CL484" s="1">
        <f>STDEVA(CK434:CK436)</f>
        <v>0.0026187935588681</v>
      </c>
      <c r="CM484" s="1" t="str">
        <f t="shared" si="1624"/>
        <v>bc</v>
      </c>
      <c r="CO484" s="1">
        <f>AVERAGE(CO434:CO436)</f>
        <v>1.86099895276078</v>
      </c>
      <c r="CP484" s="1">
        <f>STDEVA(CO434:CO436)</f>
        <v>0.00720783885937152</v>
      </c>
      <c r="CQ484" s="1" t="str">
        <f t="shared" si="1625"/>
        <v>cd</v>
      </c>
      <c r="CS484" s="1">
        <f>AVERAGE(CS434:CS436)</f>
        <v>2.32383092405192</v>
      </c>
      <c r="CT484" s="1">
        <f>STDEVA(CS434:CS436)</f>
        <v>0.00589237546831587</v>
      </c>
      <c r="CU484" s="1" t="str">
        <f t="shared" si="1626"/>
        <v>ab</v>
      </c>
      <c r="CW484" s="1">
        <f>AVERAGE(CW434:CW436)</f>
        <v>1.75127416887638</v>
      </c>
      <c r="CX484" s="1">
        <f>STDEVA(CW434:CW436)</f>
        <v>0.0181532624015131</v>
      </c>
      <c r="CY484" s="1" t="str">
        <f t="shared" si="1627"/>
        <v>d</v>
      </c>
      <c r="DB484" s="1">
        <f>AVERAGE(DB434:DB436)</f>
        <v>1.50760960399879</v>
      </c>
      <c r="DC484" s="1">
        <f>STDEVA(DB434:DB436)</f>
        <v>0.013445665069346</v>
      </c>
      <c r="DD484" s="1" t="str">
        <f t="shared" si="1628"/>
        <v>e</v>
      </c>
    </row>
    <row r="485" s="1" customFormat="1" spans="1:106">
      <c r="A485" s="1" t="s">
        <v>87</v>
      </c>
      <c r="B485" s="1" t="s">
        <v>104</v>
      </c>
      <c r="F485" s="1">
        <f>AVERAGE(F428:F436)</f>
        <v>1.02482372622227</v>
      </c>
      <c r="J485" s="1">
        <f>AVERAGE(J428:J436)</f>
        <v>1.69018217332135</v>
      </c>
      <c r="N485" s="1">
        <f>AVERAGE(N428:N436)</f>
        <v>2.11423276507821</v>
      </c>
      <c r="U485" s="1">
        <f>AVERAGE(V428:V436)</f>
        <v>1.62448905225286</v>
      </c>
      <c r="AC485" s="1">
        <f>AVERAGE(AD428:AD436)</f>
        <v>1.25905112293405</v>
      </c>
      <c r="AI485" s="1">
        <f>AVERAGE(AI428:AI436)</f>
        <v>1.00077256990389</v>
      </c>
      <c r="AM485" s="1">
        <f>AVERAGE(AM428:AM436)</f>
        <v>1.69828182075547</v>
      </c>
      <c r="AQ485" s="1">
        <f>AVERAGE(AQ428:AQ436)</f>
        <v>2.10764666799672</v>
      </c>
      <c r="AU485" s="1">
        <f>AVERAGE(AU428:AU436)</f>
        <v>1.62480501062919</v>
      </c>
      <c r="AZ485" s="1">
        <f>AVERAGE(AZ428:AZ436)</f>
        <v>1.25609316983533</v>
      </c>
      <c r="BH485" s="1">
        <f>AVERAGE(BH428:BH436)</f>
        <v>0.891280231359537</v>
      </c>
      <c r="BL485" s="1">
        <f>AVERAGE(BL428:BL436)</f>
        <v>1.87645749857885</v>
      </c>
      <c r="BP485" s="1">
        <f>AVERAGE(BP428:BP436)</f>
        <v>2.28729533240285</v>
      </c>
      <c r="BX485" s="1">
        <f>AVERAGE(BX428:BX436)</f>
        <v>1.79027478704306</v>
      </c>
      <c r="CF485" s="1">
        <f>AVERAGE(CF428:CF436)</f>
        <v>1.56820222832999</v>
      </c>
      <c r="CK485" s="1">
        <f>AVERAGE(CK428:CK436)</f>
        <v>0.86838561820968</v>
      </c>
      <c r="CO485" s="1">
        <f>AVERAGE(CO428:CO436)</f>
        <v>1.87623543373302</v>
      </c>
      <c r="CS485" s="1">
        <f>AVERAGE(CS428:CS436)</f>
        <v>2.28424933463014</v>
      </c>
      <c r="CW485" s="1">
        <f>AVERAGE(CW428:CW436)</f>
        <v>1.79126912222737</v>
      </c>
      <c r="DB485" s="1">
        <f>AVERAGE(DB428:DB436)</f>
        <v>1.56787496193408</v>
      </c>
    </row>
    <row r="486" s="1" customFormat="1" spans="1:1">
      <c r="A486" s="1" t="s">
        <v>87</v>
      </c>
    </row>
    <row r="487" s="1" customFormat="1" spans="1:1">
      <c r="A487" s="1" t="s">
        <v>88</v>
      </c>
    </row>
    <row r="488" s="1" customFormat="1" spans="1:108">
      <c r="A488" s="1" t="s">
        <v>88</v>
      </c>
      <c r="H488" s="6" t="s">
        <v>114</v>
      </c>
      <c r="L488" s="6" t="s">
        <v>118</v>
      </c>
      <c r="P488" s="6" t="s">
        <v>106</v>
      </c>
      <c r="W488" s="6" t="s">
        <v>115</v>
      </c>
      <c r="AE488" s="6" t="s">
        <v>106</v>
      </c>
      <c r="AK488" s="6" t="s">
        <v>114</v>
      </c>
      <c r="AO488" s="6" t="s">
        <v>108</v>
      </c>
      <c r="AS488" s="6" t="s">
        <v>106</v>
      </c>
      <c r="AW488" s="6" t="s">
        <v>115</v>
      </c>
      <c r="BB488" s="6" t="s">
        <v>106</v>
      </c>
      <c r="BJ488" s="6" t="s">
        <v>116</v>
      </c>
      <c r="BN488" s="6" t="s">
        <v>118</v>
      </c>
      <c r="BR488" s="6" t="s">
        <v>113</v>
      </c>
      <c r="BZ488" s="6" t="s">
        <v>111</v>
      </c>
      <c r="CH488" s="6" t="s">
        <v>113</v>
      </c>
      <c r="CM488" s="6" t="s">
        <v>125</v>
      </c>
      <c r="CQ488" s="6" t="s">
        <v>118</v>
      </c>
      <c r="CU488" s="6" t="s">
        <v>118</v>
      </c>
      <c r="CY488" s="6" t="s">
        <v>111</v>
      </c>
      <c r="DD488" s="6" t="s">
        <v>113</v>
      </c>
    </row>
    <row r="489" s="1" customFormat="1" spans="1:108">
      <c r="A489" s="1" t="s">
        <v>88</v>
      </c>
      <c r="H489" s="6" t="s">
        <v>114</v>
      </c>
      <c r="L489" s="6" t="s">
        <v>116</v>
      </c>
      <c r="P489" s="6" t="s">
        <v>106</v>
      </c>
      <c r="W489" s="6" t="s">
        <v>112</v>
      </c>
      <c r="AE489" s="6" t="s">
        <v>106</v>
      </c>
      <c r="AK489" s="6" t="s">
        <v>114</v>
      </c>
      <c r="AO489" s="6" t="s">
        <v>116</v>
      </c>
      <c r="AS489" s="6" t="s">
        <v>106</v>
      </c>
      <c r="AW489" s="6" t="s">
        <v>112</v>
      </c>
      <c r="BB489" s="6" t="s">
        <v>106</v>
      </c>
      <c r="BJ489" s="6" t="s">
        <v>120</v>
      </c>
      <c r="BN489" s="6" t="s">
        <v>113</v>
      </c>
      <c r="BR489" s="6" t="s">
        <v>108</v>
      </c>
      <c r="BZ489" s="6" t="s">
        <v>111</v>
      </c>
      <c r="CH489" s="6" t="s">
        <v>113</v>
      </c>
      <c r="CM489" s="6" t="s">
        <v>107</v>
      </c>
      <c r="CQ489" s="6" t="s">
        <v>106</v>
      </c>
      <c r="CU489" s="6" t="s">
        <v>643</v>
      </c>
      <c r="CY489" s="6" t="s">
        <v>111</v>
      </c>
      <c r="DD489" s="6" t="s">
        <v>113</v>
      </c>
    </row>
    <row r="490" s="1" customFormat="1" spans="8:108">
      <c r="H490" s="6" t="s">
        <v>114</v>
      </c>
      <c r="L490" s="6" t="s">
        <v>108</v>
      </c>
      <c r="P490" s="6" t="s">
        <v>108</v>
      </c>
      <c r="W490" s="6" t="s">
        <v>118</v>
      </c>
      <c r="AE490" s="6" t="s">
        <v>111</v>
      </c>
      <c r="AK490" s="6" t="s">
        <v>114</v>
      </c>
      <c r="AO490" s="6" t="s">
        <v>108</v>
      </c>
      <c r="AS490" s="6" t="s">
        <v>111</v>
      </c>
      <c r="AW490" s="6" t="s">
        <v>118</v>
      </c>
      <c r="BB490" s="6" t="s">
        <v>111</v>
      </c>
      <c r="BJ490" s="6" t="s">
        <v>120</v>
      </c>
      <c r="BN490" s="6" t="s">
        <v>113</v>
      </c>
      <c r="BR490" s="6" t="s">
        <v>120</v>
      </c>
      <c r="BZ490" s="6" t="s">
        <v>106</v>
      </c>
      <c r="CH490" s="6" t="s">
        <v>116</v>
      </c>
      <c r="CM490" s="6" t="s">
        <v>122</v>
      </c>
      <c r="CQ490" s="6" t="s">
        <v>113</v>
      </c>
      <c r="CU490" s="6" t="s">
        <v>109</v>
      </c>
      <c r="CY490" s="6" t="s">
        <v>106</v>
      </c>
      <c r="DD490" s="6" t="s">
        <v>116</v>
      </c>
    </row>
    <row r="491" s="1" customFormat="1" spans="8:108">
      <c r="H491" s="6" t="s">
        <v>114</v>
      </c>
      <c r="L491" s="6" t="s">
        <v>116</v>
      </c>
      <c r="P491" s="6" t="s">
        <v>108</v>
      </c>
      <c r="W491" s="6" t="s">
        <v>115</v>
      </c>
      <c r="AE491" s="6" t="s">
        <v>111</v>
      </c>
      <c r="AK491" s="6" t="s">
        <v>114</v>
      </c>
      <c r="AO491" s="6" t="s">
        <v>116</v>
      </c>
      <c r="AS491" s="6" t="s">
        <v>108</v>
      </c>
      <c r="AW491" s="6" t="s">
        <v>115</v>
      </c>
      <c r="BB491" s="6" t="s">
        <v>111</v>
      </c>
      <c r="BJ491" s="6" t="s">
        <v>116</v>
      </c>
      <c r="BN491" s="6" t="s">
        <v>118</v>
      </c>
      <c r="BR491" s="6" t="s">
        <v>112</v>
      </c>
      <c r="BZ491" s="6" t="s">
        <v>106</v>
      </c>
      <c r="CH491" s="6" t="s">
        <v>115</v>
      </c>
      <c r="CM491" s="6" t="s">
        <v>125</v>
      </c>
      <c r="CQ491" s="6" t="s">
        <v>118</v>
      </c>
      <c r="CU491" s="6" t="s">
        <v>107</v>
      </c>
      <c r="CY491" s="6" t="s">
        <v>106</v>
      </c>
      <c r="DD491" s="6" t="s">
        <v>109</v>
      </c>
    </row>
    <row r="492" s="1" customFormat="1" spans="8:108">
      <c r="H492" s="6" t="s">
        <v>106</v>
      </c>
      <c r="L492" s="6" t="s">
        <v>120</v>
      </c>
      <c r="P492" s="6" t="s">
        <v>120</v>
      </c>
      <c r="W492" s="6" t="s">
        <v>107</v>
      </c>
      <c r="AE492" s="6" t="s">
        <v>114</v>
      </c>
      <c r="AK492" s="6" t="s">
        <v>106</v>
      </c>
      <c r="AO492" s="6" t="s">
        <v>120</v>
      </c>
      <c r="AS492" s="6" t="s">
        <v>120</v>
      </c>
      <c r="AW492" s="6" t="s">
        <v>107</v>
      </c>
      <c r="BB492" s="6" t="s">
        <v>114</v>
      </c>
      <c r="BJ492" s="6" t="s">
        <v>113</v>
      </c>
      <c r="BN492" s="6" t="s">
        <v>107</v>
      </c>
      <c r="BR492" s="6" t="s">
        <v>107</v>
      </c>
      <c r="BZ492" s="6" t="s">
        <v>112</v>
      </c>
      <c r="CH492" s="6" t="s">
        <v>107</v>
      </c>
      <c r="CM492" s="6" t="s">
        <v>113</v>
      </c>
      <c r="CQ492" s="6" t="s">
        <v>112</v>
      </c>
      <c r="CU492" s="6" t="s">
        <v>117</v>
      </c>
      <c r="CY492" s="6" t="s">
        <v>120</v>
      </c>
      <c r="DD492" s="6" t="s">
        <v>107</v>
      </c>
    </row>
    <row r="493" s="1" customFormat="1" spans="8:108">
      <c r="H493" s="6" t="s">
        <v>114</v>
      </c>
      <c r="L493" s="6" t="s">
        <v>112</v>
      </c>
      <c r="P493" s="6" t="s">
        <v>113</v>
      </c>
      <c r="W493" s="6" t="s">
        <v>113</v>
      </c>
      <c r="AE493" s="6" t="s">
        <v>111</v>
      </c>
      <c r="AK493" s="6" t="s">
        <v>114</v>
      </c>
      <c r="AO493" s="6" t="s">
        <v>112</v>
      </c>
      <c r="AS493" s="6" t="s">
        <v>113</v>
      </c>
      <c r="AW493" s="6" t="s">
        <v>118</v>
      </c>
      <c r="BB493" s="6" t="s">
        <v>111</v>
      </c>
      <c r="BJ493" s="6" t="s">
        <v>120</v>
      </c>
      <c r="BN493" s="6" t="s">
        <v>106</v>
      </c>
      <c r="BR493" s="6" t="s">
        <v>116</v>
      </c>
      <c r="BZ493" s="6" t="s">
        <v>111</v>
      </c>
      <c r="CH493" s="6" t="s">
        <v>108</v>
      </c>
      <c r="CM493" s="6" t="s">
        <v>125</v>
      </c>
      <c r="CQ493" s="6" t="s">
        <v>118</v>
      </c>
      <c r="CU493" s="6" t="s">
        <v>109</v>
      </c>
      <c r="CY493" s="6" t="s">
        <v>111</v>
      </c>
      <c r="DD493" s="6" t="s">
        <v>108</v>
      </c>
    </row>
    <row r="494" s="1" customFormat="1" spans="8:108">
      <c r="H494" s="6" t="s">
        <v>114</v>
      </c>
      <c r="L494" s="6" t="s">
        <v>106</v>
      </c>
      <c r="P494" s="6" t="s">
        <v>108</v>
      </c>
      <c r="W494" s="6" t="s">
        <v>115</v>
      </c>
      <c r="AE494" s="6" t="s">
        <v>106</v>
      </c>
      <c r="AK494" s="6" t="s">
        <v>114</v>
      </c>
      <c r="AO494" s="6" t="s">
        <v>113</v>
      </c>
      <c r="AS494" s="6" t="s">
        <v>108</v>
      </c>
      <c r="AW494" s="6" t="s">
        <v>115</v>
      </c>
      <c r="BB494" s="6" t="s">
        <v>106</v>
      </c>
      <c r="BJ494" s="6" t="s">
        <v>114</v>
      </c>
      <c r="BN494" s="6" t="s">
        <v>119</v>
      </c>
      <c r="BR494" s="6" t="s">
        <v>116</v>
      </c>
      <c r="BZ494" s="6" t="s">
        <v>109</v>
      </c>
      <c r="CH494" s="6" t="s">
        <v>106</v>
      </c>
      <c r="CM494" s="6" t="s">
        <v>115</v>
      </c>
      <c r="CQ494" s="6" t="s">
        <v>119</v>
      </c>
      <c r="CU494" s="6" t="s">
        <v>110</v>
      </c>
      <c r="CY494" s="6" t="s">
        <v>116</v>
      </c>
      <c r="DD494" s="6" t="s">
        <v>106</v>
      </c>
    </row>
    <row r="495" s="1" customFormat="1" spans="8:108">
      <c r="H495" s="6" t="s">
        <v>106</v>
      </c>
      <c r="L495" s="6" t="s">
        <v>118</v>
      </c>
      <c r="P495" s="6" t="s">
        <v>108</v>
      </c>
      <c r="W495" s="6" t="s">
        <v>106</v>
      </c>
      <c r="AE495" s="6" t="s">
        <v>114</v>
      </c>
      <c r="AK495" s="6" t="s">
        <v>106</v>
      </c>
      <c r="AO495" s="6" t="s">
        <v>108</v>
      </c>
      <c r="AS495" s="6" t="s">
        <v>108</v>
      </c>
      <c r="AW495" s="6" t="s">
        <v>106</v>
      </c>
      <c r="BB495" s="6" t="s">
        <v>114</v>
      </c>
      <c r="BJ495" s="6" t="s">
        <v>106</v>
      </c>
      <c r="BN495" s="6" t="s">
        <v>112</v>
      </c>
      <c r="BR495" s="6" t="s">
        <v>106</v>
      </c>
      <c r="BZ495" s="6" t="s">
        <v>119</v>
      </c>
      <c r="CH495" s="6" t="s">
        <v>112</v>
      </c>
      <c r="CM495" s="6" t="s">
        <v>106</v>
      </c>
      <c r="CQ495" s="6" t="s">
        <v>120</v>
      </c>
      <c r="CU495" s="6" t="s">
        <v>106</v>
      </c>
      <c r="CY495" s="6" t="s">
        <v>108</v>
      </c>
      <c r="DD495" s="6" t="s">
        <v>115</v>
      </c>
    </row>
    <row r="496" s="1" customFormat="1" spans="8:108">
      <c r="H496" s="6" t="s">
        <v>114</v>
      </c>
      <c r="L496" s="6" t="s">
        <v>112</v>
      </c>
      <c r="P496" s="6" t="s">
        <v>113</v>
      </c>
      <c r="W496" s="6" t="s">
        <v>106</v>
      </c>
      <c r="AE496" s="6" t="s">
        <v>111</v>
      </c>
      <c r="AK496" s="6" t="s">
        <v>114</v>
      </c>
      <c r="AO496" s="6" t="s">
        <v>112</v>
      </c>
      <c r="AS496" s="6" t="s">
        <v>113</v>
      </c>
      <c r="AW496" s="6" t="s">
        <v>113</v>
      </c>
      <c r="BB496" s="6" t="s">
        <v>111</v>
      </c>
      <c r="BJ496" s="6" t="s">
        <v>120</v>
      </c>
      <c r="BN496" s="6" t="s">
        <v>113</v>
      </c>
      <c r="BR496" s="6" t="s">
        <v>116</v>
      </c>
      <c r="BZ496" s="6" t="s">
        <v>108</v>
      </c>
      <c r="CH496" s="6" t="s">
        <v>119</v>
      </c>
      <c r="CM496" s="6" t="s">
        <v>125</v>
      </c>
      <c r="CQ496" s="6" t="s">
        <v>113</v>
      </c>
      <c r="CU496" s="6" t="s">
        <v>115</v>
      </c>
      <c r="CY496" s="6" t="s">
        <v>108</v>
      </c>
      <c r="DD496" s="6" t="s">
        <v>108</v>
      </c>
    </row>
    <row r="497" s="1" customFormat="1" spans="8:108">
      <c r="H497" s="6" t="s">
        <v>114</v>
      </c>
      <c r="L497" s="6" t="s">
        <v>106</v>
      </c>
      <c r="P497" s="6" t="s">
        <v>114</v>
      </c>
      <c r="W497" s="6" t="s">
        <v>119</v>
      </c>
      <c r="AE497" s="6" t="s">
        <v>111</v>
      </c>
      <c r="AK497" s="6" t="s">
        <v>114</v>
      </c>
      <c r="AO497" s="6" t="s">
        <v>106</v>
      </c>
      <c r="AS497" s="6" t="s">
        <v>114</v>
      </c>
      <c r="AW497" s="6" t="s">
        <v>119</v>
      </c>
      <c r="BB497" s="6" t="s">
        <v>111</v>
      </c>
      <c r="BJ497" s="6" t="s">
        <v>114</v>
      </c>
      <c r="BN497" s="6" t="s">
        <v>116</v>
      </c>
      <c r="BR497" s="6" t="s">
        <v>120</v>
      </c>
      <c r="BZ497" s="6" t="s">
        <v>119</v>
      </c>
      <c r="CH497" s="6" t="s">
        <v>108</v>
      </c>
      <c r="CM497" s="6" t="s">
        <v>116</v>
      </c>
      <c r="CQ497" s="6" t="s">
        <v>108</v>
      </c>
      <c r="CU497" s="6" t="s">
        <v>122</v>
      </c>
      <c r="CY497" s="6" t="s">
        <v>108</v>
      </c>
      <c r="DD497" s="6" t="s">
        <v>108</v>
      </c>
    </row>
    <row r="498" s="1" customFormat="1" spans="8:108">
      <c r="H498" s="6" t="s">
        <v>111</v>
      </c>
      <c r="L498" s="6" t="s">
        <v>113</v>
      </c>
      <c r="P498" s="6" t="s">
        <v>108</v>
      </c>
      <c r="W498" s="6" t="s">
        <v>109</v>
      </c>
      <c r="AE498" s="6" t="s">
        <v>111</v>
      </c>
      <c r="AK498" s="6" t="s">
        <v>111</v>
      </c>
      <c r="AO498" s="6" t="s">
        <v>113</v>
      </c>
      <c r="AS498" s="6" t="s">
        <v>108</v>
      </c>
      <c r="AW498" s="6" t="s">
        <v>109</v>
      </c>
      <c r="BB498" s="6" t="s">
        <v>111</v>
      </c>
      <c r="BJ498" s="6" t="s">
        <v>111</v>
      </c>
      <c r="BN498" s="6" t="s">
        <v>120</v>
      </c>
      <c r="BR498" s="6" t="s">
        <v>113</v>
      </c>
      <c r="BZ498" s="6" t="s">
        <v>115</v>
      </c>
      <c r="CH498" s="6" t="s">
        <v>112</v>
      </c>
      <c r="CM498" s="6" t="s">
        <v>108</v>
      </c>
      <c r="CQ498" s="6" t="s">
        <v>116</v>
      </c>
      <c r="CU498" s="6" t="s">
        <v>113</v>
      </c>
      <c r="CY498" s="6" t="s">
        <v>120</v>
      </c>
      <c r="DD498" s="6" t="s">
        <v>112</v>
      </c>
    </row>
    <row r="502" s="1" customFormat="1" spans="3:102">
      <c r="C502" s="1" t="str">
        <f t="shared" ref="C502:G502" si="1629">B440</f>
        <v>T1R1</v>
      </c>
      <c r="E502" s="1">
        <f t="shared" si="1629"/>
        <v>1.6007083110226</v>
      </c>
      <c r="F502" s="1">
        <f t="shared" si="1629"/>
        <v>0.0238243635455929</v>
      </c>
      <c r="G502" s="1" t="str">
        <f t="shared" si="1629"/>
        <v>c</v>
      </c>
      <c r="H502" s="1">
        <f t="shared" ref="H502:J502" si="1630">H440</f>
        <v>1.84695358777228</v>
      </c>
      <c r="I502" s="1">
        <f t="shared" si="1630"/>
        <v>0.0352210284427778</v>
      </c>
      <c r="J502" s="1" t="str">
        <f t="shared" si="1630"/>
        <v>abc</v>
      </c>
      <c r="K502" s="1">
        <f t="shared" ref="K502:M502" si="1631">L440</f>
        <v>2.31373776484964</v>
      </c>
      <c r="L502" s="1">
        <f t="shared" si="1631"/>
        <v>0.0129033199830163</v>
      </c>
      <c r="M502" s="1" t="str">
        <f t="shared" si="1631"/>
        <v>bc</v>
      </c>
      <c r="N502" s="1">
        <f t="shared" ref="N502:P502" si="1632">R440</f>
        <v>1.95606443976543</v>
      </c>
      <c r="O502" s="1">
        <f t="shared" si="1632"/>
        <v>0.0373109249558465</v>
      </c>
      <c r="P502" s="1" t="str">
        <f t="shared" si="1632"/>
        <v>bc</v>
      </c>
      <c r="Q502" s="1">
        <f t="shared" ref="Q502:S502" si="1633">Z440</f>
        <v>1.72400305501812</v>
      </c>
      <c r="R502" s="1">
        <f t="shared" si="1633"/>
        <v>0.0598124299033844</v>
      </c>
      <c r="S502" s="1" t="str">
        <f t="shared" si="1633"/>
        <v>b</v>
      </c>
      <c r="AH502" s="1">
        <f t="shared" ref="AH502:AJ502" si="1634">AG440</f>
        <v>1.55609948797641</v>
      </c>
      <c r="AI502" s="1">
        <f t="shared" si="1634"/>
        <v>0.0255106505346848</v>
      </c>
      <c r="AJ502" s="1" t="str">
        <f t="shared" si="1634"/>
        <v>c</v>
      </c>
      <c r="AK502" s="1">
        <f t="shared" ref="AK502:AM502" si="1635">AK440</f>
        <v>1.86548325868435</v>
      </c>
      <c r="AL502" s="1">
        <f t="shared" si="1635"/>
        <v>0.0387892023319613</v>
      </c>
      <c r="AM502" s="1" t="str">
        <f t="shared" si="1635"/>
        <v>abc</v>
      </c>
      <c r="AN502" s="1">
        <f t="shared" ref="AN502:AP502" si="1636">AO440</f>
        <v>2.31489518519639</v>
      </c>
      <c r="AO502" s="1">
        <f t="shared" si="1636"/>
        <v>0.0184512464191802</v>
      </c>
      <c r="AP502" s="1" t="str">
        <f t="shared" si="1636"/>
        <v>bc</v>
      </c>
      <c r="AQ502" s="1">
        <f t="shared" ref="AQ502:AS502" si="1637">AS440</f>
        <v>1.95635818118879</v>
      </c>
      <c r="AR502" s="1">
        <f t="shared" si="1637"/>
        <v>0.0396377267878482</v>
      </c>
      <c r="AS502" s="1" t="str">
        <f t="shared" si="1637"/>
        <v>bc</v>
      </c>
      <c r="AT502" s="1">
        <f t="shared" ref="AT502:AV502" si="1638">AW440</f>
        <v>1.72417776437332</v>
      </c>
      <c r="AU502" s="1">
        <f t="shared" si="1638"/>
        <v>0.0583668499764885</v>
      </c>
      <c r="AV502" s="1" t="str">
        <f t="shared" si="1638"/>
        <v>b</v>
      </c>
      <c r="BG502" s="1">
        <f t="shared" ref="BG502:BI502" si="1639">BF440</f>
        <v>1.46777472712622</v>
      </c>
      <c r="BH502" s="1">
        <f t="shared" si="1639"/>
        <v>0.012594140346454</v>
      </c>
      <c r="BI502" s="1" t="str">
        <f t="shared" si="1639"/>
        <v>c</v>
      </c>
      <c r="BJ502" s="1">
        <f t="shared" ref="BJ502:BL502" si="1640">BJ440</f>
        <v>2.11531106145307</v>
      </c>
      <c r="BK502" s="1">
        <f t="shared" si="1640"/>
        <v>0.0170386131528253</v>
      </c>
      <c r="BL502" s="1" t="str">
        <f t="shared" si="1640"/>
        <v>ab</v>
      </c>
      <c r="BM502" s="1">
        <f t="shared" ref="BM502:BO502" si="1641">BN440</f>
        <v>2.47913468882433</v>
      </c>
      <c r="BN502" s="1">
        <f t="shared" si="1641"/>
        <v>0.0266407856797546</v>
      </c>
      <c r="BO502" s="1" t="str">
        <f t="shared" si="1641"/>
        <v>a</v>
      </c>
      <c r="BP502" s="1">
        <f t="shared" ref="BP502:BR502" si="1642">BT440</f>
        <v>2.33806956945789</v>
      </c>
      <c r="BQ502" s="1">
        <f t="shared" si="1642"/>
        <v>0.0254778772810929</v>
      </c>
      <c r="BR502" s="1" t="str">
        <f t="shared" si="1642"/>
        <v>a</v>
      </c>
      <c r="BS502" s="1">
        <f t="shared" ref="BS502:BU502" si="1643">CB440</f>
        <v>1.66531006420137</v>
      </c>
      <c r="BT502" s="1">
        <f t="shared" si="1643"/>
        <v>0.0101776098887277</v>
      </c>
      <c r="BU502" s="1" t="str">
        <f t="shared" si="1643"/>
        <v>a</v>
      </c>
      <c r="CJ502" s="1">
        <f t="shared" ref="CJ502:CL502" si="1644">CI440</f>
        <v>1.44579728571018</v>
      </c>
      <c r="CK502" s="1">
        <f t="shared" si="1644"/>
        <v>0.00575219421609181</v>
      </c>
      <c r="CL502" s="1" t="str">
        <f t="shared" si="1644"/>
        <v>c</v>
      </c>
      <c r="CM502" s="1">
        <f t="shared" ref="CM502:CO502" si="1645">CM440</f>
        <v>2.11607131060578</v>
      </c>
      <c r="CN502" s="1">
        <f t="shared" si="1645"/>
        <v>0.0130131961658973</v>
      </c>
      <c r="CO502" s="1" t="str">
        <f t="shared" si="1645"/>
        <v>a</v>
      </c>
      <c r="CP502" s="1">
        <f t="shared" ref="CP502:CR502" si="1646">CQ440</f>
        <v>2.46802194063977</v>
      </c>
      <c r="CQ502" s="1">
        <f t="shared" si="1646"/>
        <v>0.0683591225688489</v>
      </c>
      <c r="CR502" s="1" t="str">
        <f t="shared" si="1646"/>
        <v>ab</v>
      </c>
      <c r="CS502" s="1">
        <f t="shared" ref="CS502:CU502" si="1647">CU440</f>
        <v>2.3459901269705</v>
      </c>
      <c r="CT502" s="1">
        <f t="shared" si="1647"/>
        <v>0.0511518777406814</v>
      </c>
      <c r="CU502" s="1" t="str">
        <f t="shared" si="1647"/>
        <v>a</v>
      </c>
      <c r="CV502" s="1">
        <f t="shared" ref="CV502:CX502" si="1648">CY440</f>
        <v>1.665178456159</v>
      </c>
      <c r="CW502" s="1">
        <f t="shared" si="1648"/>
        <v>0.0120784000161526</v>
      </c>
      <c r="CX502" s="1" t="str">
        <f t="shared" si="1648"/>
        <v>a</v>
      </c>
    </row>
    <row r="503" s="1" customFormat="1" spans="3:102">
      <c r="C503" s="1" t="str">
        <f t="shared" ref="C503:G503" si="1649">B441</f>
        <v>T2R2</v>
      </c>
      <c r="E503" s="1">
        <f t="shared" si="1649"/>
        <v>1.60050656038609</v>
      </c>
      <c r="F503" s="1">
        <f t="shared" si="1649"/>
        <v>0.0169658153393686</v>
      </c>
      <c r="G503" s="1" t="str">
        <f t="shared" si="1649"/>
        <v>c</v>
      </c>
      <c r="H503" s="1">
        <f t="shared" ref="H503:J503" si="1650">H441</f>
        <v>1.82938362597457</v>
      </c>
      <c r="I503" s="1">
        <f t="shared" si="1650"/>
        <v>0.0293804733235939</v>
      </c>
      <c r="J503" s="1" t="str">
        <f t="shared" si="1650"/>
        <v>bcd</v>
      </c>
      <c r="K503" s="1">
        <f t="shared" ref="K503:M503" si="1651">L441</f>
        <v>2.3476960110297</v>
      </c>
      <c r="L503" s="1">
        <f t="shared" si="1651"/>
        <v>0.0414245843021214</v>
      </c>
      <c r="M503" s="1" t="str">
        <f t="shared" si="1651"/>
        <v>b</v>
      </c>
      <c r="N503" s="1">
        <f t="shared" ref="N503:P503" si="1652">R441</f>
        <v>1.87736618356202</v>
      </c>
      <c r="O503" s="1">
        <f t="shared" si="1652"/>
        <v>0.0273808457726041</v>
      </c>
      <c r="P503" s="1" t="str">
        <f t="shared" si="1652"/>
        <v>de</v>
      </c>
      <c r="Q503" s="1">
        <f t="shared" ref="Q503:S503" si="1653">Z441</f>
        <v>1.84287454701788</v>
      </c>
      <c r="R503" s="1">
        <f t="shared" si="1653"/>
        <v>0.0617775608182101</v>
      </c>
      <c r="S503" s="1" t="str">
        <f t="shared" si="1653"/>
        <v>a</v>
      </c>
      <c r="AH503" s="1">
        <f t="shared" ref="AH503:AJ503" si="1654">AG441</f>
        <v>1.55404341146756</v>
      </c>
      <c r="AI503" s="1">
        <f t="shared" si="1654"/>
        <v>0.0100849360236889</v>
      </c>
      <c r="AJ503" s="1" t="str">
        <f t="shared" si="1654"/>
        <v>c</v>
      </c>
      <c r="AK503" s="1">
        <f t="shared" ref="AK503:AM503" si="1655">AK441</f>
        <v>1.85568719642105</v>
      </c>
      <c r="AL503" s="1">
        <f t="shared" si="1655"/>
        <v>0.0217973369281186</v>
      </c>
      <c r="AM503" s="1" t="str">
        <f t="shared" si="1655"/>
        <v>abc</v>
      </c>
      <c r="AN503" s="1">
        <f t="shared" ref="AN503:AP503" si="1656">AO441</f>
        <v>2.3432842741589</v>
      </c>
      <c r="AO503" s="1">
        <f t="shared" si="1656"/>
        <v>0.0415428495876342</v>
      </c>
      <c r="AP503" s="1" t="str">
        <f t="shared" si="1656"/>
        <v>b</v>
      </c>
      <c r="AQ503" s="1">
        <f t="shared" ref="AQ503:AS503" si="1657">AS441</f>
        <v>1.87644799399071</v>
      </c>
      <c r="AR503" s="1">
        <f t="shared" si="1657"/>
        <v>0.0275181997427184</v>
      </c>
      <c r="AS503" s="1" t="str">
        <f t="shared" si="1657"/>
        <v>de</v>
      </c>
      <c r="AT503" s="1">
        <f t="shared" ref="AT503:AV503" si="1658">AW441</f>
        <v>1.84306864743575</v>
      </c>
      <c r="AU503" s="1">
        <f t="shared" si="1658"/>
        <v>0.0586013661552037</v>
      </c>
      <c r="AV503" s="1" t="str">
        <f t="shared" si="1658"/>
        <v>a</v>
      </c>
      <c r="BG503" s="1">
        <f t="shared" ref="BG503:BI503" si="1659">BF441</f>
        <v>1.47270465721391</v>
      </c>
      <c r="BH503" s="1">
        <f t="shared" si="1659"/>
        <v>0.0158919218327915</v>
      </c>
      <c r="BI503" s="1" t="str">
        <f t="shared" si="1659"/>
        <v>bc</v>
      </c>
      <c r="BJ503" s="1">
        <f t="shared" ref="BJ503:BL503" si="1660">BJ441</f>
        <v>2.10847254217294</v>
      </c>
      <c r="BK503" s="1">
        <f t="shared" si="1660"/>
        <v>0.023053549211981</v>
      </c>
      <c r="BL503" s="1" t="str">
        <f t="shared" si="1660"/>
        <v>ab</v>
      </c>
      <c r="BM503" s="1">
        <f t="shared" ref="BM503:BO503" si="1661">BN441</f>
        <v>2.49540639255433</v>
      </c>
      <c r="BN503" s="1">
        <f t="shared" si="1661"/>
        <v>0.0342564087179997</v>
      </c>
      <c r="BO503" s="1" t="str">
        <f t="shared" si="1661"/>
        <v>a</v>
      </c>
      <c r="BP503" s="1">
        <f t="shared" ref="BP503:BR503" si="1662">BT441</f>
        <v>2.33093346302856</v>
      </c>
      <c r="BQ503" s="1">
        <f t="shared" si="1662"/>
        <v>0.0326432614558651</v>
      </c>
      <c r="BR503" s="1" t="str">
        <f t="shared" si="1662"/>
        <v>a</v>
      </c>
      <c r="BS503" s="1">
        <f t="shared" ref="BS503:BU503" si="1663">CB441</f>
        <v>1.65559187943242</v>
      </c>
      <c r="BT503" s="1">
        <f t="shared" si="1663"/>
        <v>0.0046454815520044</v>
      </c>
      <c r="BU503" s="1" t="str">
        <f t="shared" si="1663"/>
        <v>ab</v>
      </c>
      <c r="CJ503" s="1">
        <f t="shared" ref="CJ503:CL503" si="1664">CI441</f>
        <v>1.45356608364299</v>
      </c>
      <c r="CK503" s="1">
        <f t="shared" si="1664"/>
        <v>0.0270593476517855</v>
      </c>
      <c r="CL503" s="1" t="str">
        <f t="shared" si="1664"/>
        <v>b</v>
      </c>
      <c r="CM503" s="1">
        <f t="shared" ref="CM503:CO503" si="1665">CM441</f>
        <v>2.09908919853116</v>
      </c>
      <c r="CN503" s="1">
        <f t="shared" si="1665"/>
        <v>0.0341242437775851</v>
      </c>
      <c r="CO503" s="1" t="str">
        <f t="shared" si="1665"/>
        <v>ab</v>
      </c>
      <c r="CP503" s="1">
        <f t="shared" ref="CP503:CR503" si="1666">CQ441</f>
        <v>2.49989974115195</v>
      </c>
      <c r="CQ503" s="1">
        <f t="shared" si="1666"/>
        <v>0.0330125460301808</v>
      </c>
      <c r="CR503" s="1" t="str">
        <f t="shared" si="1666"/>
        <v>a</v>
      </c>
      <c r="CS503" s="1">
        <f t="shared" ref="CS503:CU503" si="1667">CU441</f>
        <v>2.33094951343661</v>
      </c>
      <c r="CT503" s="1">
        <f t="shared" si="1667"/>
        <v>0.0340228183122235</v>
      </c>
      <c r="CU503" s="1" t="str">
        <f t="shared" si="1667"/>
        <v>a</v>
      </c>
      <c r="CV503" s="1">
        <f t="shared" ref="CV503:CX503" si="1668">CY441</f>
        <v>1.65354324440758</v>
      </c>
      <c r="CW503" s="1">
        <f t="shared" si="1668"/>
        <v>0.00129843151997713</v>
      </c>
      <c r="CX503" s="1" t="str">
        <f t="shared" si="1668"/>
        <v>a</v>
      </c>
    </row>
    <row r="504" s="1" customFormat="1" spans="3:100">
      <c r="C504" s="1" t="str">
        <f t="shared" ref="C504:C516" si="1669">B442</f>
        <v>AverageT1</v>
      </c>
      <c r="E504" s="1">
        <f t="shared" ref="E501:E516" si="1670">D442</f>
        <v>1.60060743570434</v>
      </c>
      <c r="H504" s="1">
        <f t="shared" ref="H501:H516" si="1671">H442</f>
        <v>1.83816860687342</v>
      </c>
      <c r="K504" s="1">
        <f t="shared" ref="K501:K516" si="1672">L442</f>
        <v>2.33071688793967</v>
      </c>
      <c r="N504" s="1">
        <f t="shared" ref="N501:N516" si="1673">R442</f>
        <v>1.91671531166373</v>
      </c>
      <c r="Q504" s="1">
        <f t="shared" ref="Q501:Q516" si="1674">Z442</f>
        <v>1.783438801018</v>
      </c>
      <c r="AH504" s="1">
        <f t="shared" ref="AH501:AH516" si="1675">AG442</f>
        <v>1.55507144972199</v>
      </c>
      <c r="AK504" s="1">
        <f t="shared" ref="AK501:AK516" si="1676">AK442</f>
        <v>1.8605852275527</v>
      </c>
      <c r="AN504" s="1">
        <f t="shared" ref="AN501:AN516" si="1677">AO442</f>
        <v>2.32908972967765</v>
      </c>
      <c r="AQ504" s="1">
        <f t="shared" ref="AQ501:AQ516" si="1678">AS442</f>
        <v>1.91640308758975</v>
      </c>
      <c r="AT504" s="1">
        <f t="shared" ref="AT501:AT516" si="1679">AW442</f>
        <v>1.78362320590453</v>
      </c>
      <c r="BG504" s="1">
        <f t="shared" ref="BG501:BG516" si="1680">BF442</f>
        <v>1.47023969217006</v>
      </c>
      <c r="BJ504" s="1">
        <f t="shared" ref="BJ501:BJ516" si="1681">BJ442</f>
        <v>2.11189180181301</v>
      </c>
      <c r="BM504" s="1">
        <f t="shared" ref="BM501:BM516" si="1682">BN442</f>
        <v>2.48727054068933</v>
      </c>
      <c r="BP504" s="1">
        <f t="shared" ref="BP501:BP516" si="1683">BT442</f>
        <v>2.33450151624322</v>
      </c>
      <c r="BS504" s="1">
        <f t="shared" ref="BS501:BS516" si="1684">CB442</f>
        <v>1.66045097181689</v>
      </c>
      <c r="CJ504" s="1">
        <f t="shared" ref="CJ501:CJ516" si="1685">CI442</f>
        <v>1.44968168467659</v>
      </c>
      <c r="CM504" s="1">
        <f t="shared" ref="CM501:CM516" si="1686">CM442</f>
        <v>2.10758025456847</v>
      </c>
      <c r="CP504" s="1">
        <f t="shared" ref="CP501:CP516" si="1687">CQ442</f>
        <v>2.48396084089586</v>
      </c>
      <c r="CS504" s="1">
        <f t="shared" ref="CS501:CS516" si="1688">CU442</f>
        <v>2.33846982020356</v>
      </c>
      <c r="CV504" s="1">
        <f t="shared" ref="CV501:CV516" si="1689">CY442</f>
        <v>1.65936085028329</v>
      </c>
    </row>
    <row r="505" s="1" customFormat="1" spans="3:102">
      <c r="C505" s="1" t="str">
        <f t="shared" ref="C505:G505" si="1690">B443</f>
        <v>T2R1</v>
      </c>
      <c r="E505" s="1">
        <f t="shared" si="1670"/>
        <v>1.57791147790459</v>
      </c>
      <c r="F505" s="1">
        <f t="shared" si="1690"/>
        <v>0.00738662770147447</v>
      </c>
      <c r="G505" s="1" t="str">
        <f t="shared" si="1690"/>
        <v>c</v>
      </c>
      <c r="H505" s="1">
        <f t="shared" si="1671"/>
        <v>1.84956433132874</v>
      </c>
      <c r="I505" s="1">
        <f t="shared" ref="I505:I507" si="1691">I443</f>
        <v>0.0257272780469315</v>
      </c>
      <c r="J505" s="1" t="str">
        <f t="shared" ref="J505:J507" si="1692">J443</f>
        <v>abc</v>
      </c>
      <c r="K505" s="1">
        <f t="shared" si="1672"/>
        <v>2.3203903673041</v>
      </c>
      <c r="L505" s="1">
        <f t="shared" ref="L505:L507" si="1693">M443</f>
        <v>0.00910060467639875</v>
      </c>
      <c r="M505" s="1" t="str">
        <f t="shared" ref="M505:M507" si="1694">N443</f>
        <v>bc</v>
      </c>
      <c r="N505" s="1">
        <f t="shared" si="1673"/>
        <v>1.87515801483207</v>
      </c>
      <c r="O505" s="1">
        <f t="shared" ref="O505:O507" si="1695">S443</f>
        <v>0.0380900519577676</v>
      </c>
      <c r="P505" s="1" t="str">
        <f t="shared" ref="P505:P507" si="1696">T443</f>
        <v>de</v>
      </c>
      <c r="Q505" s="1">
        <f t="shared" si="1674"/>
        <v>1.72201055953805</v>
      </c>
      <c r="R505" s="1">
        <f t="shared" ref="R505:R507" si="1697">AA443</f>
        <v>0.0516685406876147</v>
      </c>
      <c r="S505" s="1" t="str">
        <f t="shared" ref="S505:S507" si="1698">AB443</f>
        <v>b</v>
      </c>
      <c r="AH505" s="1">
        <f t="shared" si="1675"/>
        <v>1.52868540706605</v>
      </c>
      <c r="AI505" s="1">
        <f t="shared" ref="AI505:AI507" si="1699">AH443</f>
        <v>0.0185479610755283</v>
      </c>
      <c r="AJ505" s="1" t="str">
        <f t="shared" ref="AJ505:AJ507" si="1700">AI443</f>
        <v>c</v>
      </c>
      <c r="AK505" s="1">
        <f t="shared" si="1676"/>
        <v>1.87397878588386</v>
      </c>
      <c r="AL505" s="1">
        <f t="shared" ref="AL505:AL507" si="1701">AL443</f>
        <v>0.0346572444804685</v>
      </c>
      <c r="AM505" s="1" t="str">
        <f t="shared" ref="AM505:AM507" si="1702">AM443</f>
        <v>ab</v>
      </c>
      <c r="AN505" s="1">
        <f t="shared" si="1677"/>
        <v>2.32060967634735</v>
      </c>
      <c r="AO505" s="1">
        <f t="shared" ref="AO505:AO507" si="1703">AP443</f>
        <v>0.00785560405768097</v>
      </c>
      <c r="AP505" s="1" t="str">
        <f t="shared" ref="AP505:AP507" si="1704">AQ443</f>
        <v>bc</v>
      </c>
      <c r="AQ505" s="1">
        <f t="shared" si="1678"/>
        <v>1.87858131985424</v>
      </c>
      <c r="AR505" s="1">
        <f t="shared" ref="AR505:AR507" si="1705">AT443</f>
        <v>0.0352859842834288</v>
      </c>
      <c r="AS505" s="1" t="str">
        <f t="shared" ref="AS505:AS507" si="1706">AU443</f>
        <v>de</v>
      </c>
      <c r="AT505" s="1">
        <f t="shared" si="1679"/>
        <v>1.71824610816325</v>
      </c>
      <c r="AU505" s="1">
        <f t="shared" ref="AU505:AU507" si="1707">AX443</f>
        <v>0.0453875883292788</v>
      </c>
      <c r="AV505" s="1" t="str">
        <f t="shared" ref="AV505:AV507" si="1708">AY443</f>
        <v>b</v>
      </c>
      <c r="BG505" s="1">
        <f t="shared" si="1680"/>
        <v>1.4636071104139</v>
      </c>
      <c r="BH505" s="1">
        <f t="shared" ref="BH505:BH507" si="1709">BG443</f>
        <v>0.00904277798160003</v>
      </c>
      <c r="BI505" s="1" t="str">
        <f t="shared" ref="BI505:BI507" si="1710">BH443</f>
        <v>c</v>
      </c>
      <c r="BJ505" s="1">
        <f t="shared" si="1681"/>
        <v>2.12128956944426</v>
      </c>
      <c r="BK505" s="1">
        <f t="shared" ref="BK505:BK507" si="1711">BK443</f>
        <v>0.0168634380819392</v>
      </c>
      <c r="BL505" s="1" t="str">
        <f t="shared" ref="BL505:BL507" si="1712">BL443</f>
        <v>a</v>
      </c>
      <c r="BM505" s="1">
        <f t="shared" si="1682"/>
        <v>2.41529613530116</v>
      </c>
      <c r="BN505" s="1">
        <f t="shared" ref="BN505:BN507" si="1713">BO443</f>
        <v>0.017011487475716</v>
      </c>
      <c r="BO505" s="1" t="str">
        <f t="shared" ref="BO505:BO507" si="1714">BP443</f>
        <v>bc</v>
      </c>
      <c r="BP505" s="1">
        <f t="shared" si="1683"/>
        <v>2.27598397566182</v>
      </c>
      <c r="BQ505" s="1">
        <f t="shared" ref="BQ505:BQ507" si="1715">BU443</f>
        <v>0.0256923572896861</v>
      </c>
      <c r="BR505" s="1" t="str">
        <f t="shared" ref="BR505:BR507" si="1716">BV443</f>
        <v>b</v>
      </c>
      <c r="BS505" s="1">
        <f t="shared" si="1684"/>
        <v>1.64510778390615</v>
      </c>
      <c r="BT505" s="1">
        <f t="shared" ref="BT505:BT507" si="1717">CC443</f>
        <v>0.012427306672768</v>
      </c>
      <c r="BU505" s="1" t="str">
        <f t="shared" ref="BU505:BU507" si="1718">CD443</f>
        <v>ab</v>
      </c>
      <c r="CJ505" s="1">
        <f t="shared" si="1685"/>
        <v>1.43976856973106</v>
      </c>
      <c r="CK505" s="1">
        <f t="shared" ref="CK505:CK507" si="1719">CJ443</f>
        <v>0.00878600340847811</v>
      </c>
      <c r="CL505" s="1" t="str">
        <f t="shared" ref="CL505:CL507" si="1720">CK443</f>
        <v>d</v>
      </c>
      <c r="CM505" s="1">
        <f t="shared" si="1686"/>
        <v>2.1203241195916</v>
      </c>
      <c r="CN505" s="1">
        <f t="shared" ref="CN505:CN507" si="1721">CN443</f>
        <v>0.0169197328732864</v>
      </c>
      <c r="CO505" s="1" t="str">
        <f t="shared" ref="CO505:CO507" si="1722">CO443</f>
        <v>a</v>
      </c>
      <c r="CP505" s="1">
        <f t="shared" si="1687"/>
        <v>2.41673355031544</v>
      </c>
      <c r="CQ505" s="1">
        <f t="shared" ref="CQ505:CQ507" si="1723">CR443</f>
        <v>0.0160837854867074</v>
      </c>
      <c r="CR505" s="1" t="str">
        <f t="shared" ref="CR505:CR507" si="1724">CS443</f>
        <v>cd</v>
      </c>
      <c r="CS505" s="1">
        <f t="shared" si="1688"/>
        <v>2.27581972217451</v>
      </c>
      <c r="CT505" s="1">
        <f t="shared" ref="CT505:CT507" si="1725">CV443</f>
        <v>0.0229224039148937</v>
      </c>
      <c r="CU505" s="1" t="str">
        <f t="shared" ref="CU505:CU507" si="1726">CW443</f>
        <v>b</v>
      </c>
      <c r="CV505" s="1">
        <f t="shared" si="1689"/>
        <v>1.64313327841638</v>
      </c>
      <c r="CW505" s="1">
        <f t="shared" ref="CW505:CW507" si="1727">CZ443</f>
        <v>0.0106165724731522</v>
      </c>
      <c r="CX505" s="1" t="str">
        <f t="shared" ref="CX505:CX507" si="1728">DA443</f>
        <v>a</v>
      </c>
    </row>
    <row r="506" s="1" customFormat="1" spans="3:102">
      <c r="C506" s="1" t="str">
        <f t="shared" ref="C506:G506" si="1729">B444</f>
        <v>T2R2</v>
      </c>
      <c r="E506" s="1">
        <f t="shared" si="1670"/>
        <v>1.58060569674647</v>
      </c>
      <c r="F506" s="1">
        <f t="shared" si="1729"/>
        <v>0.0210819715979403</v>
      </c>
      <c r="G506" s="1" t="str">
        <f t="shared" si="1729"/>
        <v>c</v>
      </c>
      <c r="H506" s="1">
        <f t="shared" si="1671"/>
        <v>1.82839469489543</v>
      </c>
      <c r="I506" s="1">
        <f t="shared" si="1691"/>
        <v>0.0369584719048087</v>
      </c>
      <c r="J506" s="1" t="str">
        <f t="shared" si="1692"/>
        <v>bcd</v>
      </c>
      <c r="K506" s="1">
        <f t="shared" si="1672"/>
        <v>2.3272409315654</v>
      </c>
      <c r="L506" s="1">
        <f t="shared" si="1693"/>
        <v>0.0222286094820722</v>
      </c>
      <c r="M506" s="1" t="str">
        <f t="shared" si="1694"/>
        <v>bc</v>
      </c>
      <c r="N506" s="1">
        <f t="shared" si="1673"/>
        <v>1.70475897735009</v>
      </c>
      <c r="O506" s="1">
        <f t="shared" si="1695"/>
        <v>0.0324068976269386</v>
      </c>
      <c r="P506" s="1" t="str">
        <f t="shared" si="1696"/>
        <v>g</v>
      </c>
      <c r="Q506" s="1">
        <f t="shared" si="1674"/>
        <v>1.60656551687475</v>
      </c>
      <c r="R506" s="1">
        <f t="shared" si="1697"/>
        <v>0.0223289391905226</v>
      </c>
      <c r="S506" s="1" t="str">
        <f t="shared" si="1698"/>
        <v>c</v>
      </c>
      <c r="AH506" s="1">
        <f t="shared" si="1675"/>
        <v>1.53853925081205</v>
      </c>
      <c r="AI506" s="1">
        <f t="shared" si="1699"/>
        <v>0.0228724013746105</v>
      </c>
      <c r="AJ506" s="1" t="str">
        <f t="shared" si="1700"/>
        <v>c</v>
      </c>
      <c r="AK506" s="1">
        <f t="shared" si="1676"/>
        <v>1.84626356686202</v>
      </c>
      <c r="AL506" s="1">
        <f t="shared" si="1701"/>
        <v>0.0357320133719126</v>
      </c>
      <c r="AM506" s="1" t="str">
        <f t="shared" si="1702"/>
        <v>bcd</v>
      </c>
      <c r="AN506" s="1">
        <f t="shared" si="1677"/>
        <v>2.3282678106598</v>
      </c>
      <c r="AO506" s="1">
        <f t="shared" si="1703"/>
        <v>0.0226963812703131</v>
      </c>
      <c r="AP506" s="1" t="str">
        <f t="shared" si="1704"/>
        <v>bc</v>
      </c>
      <c r="AQ506" s="1">
        <f t="shared" si="1678"/>
        <v>1.7023642031242</v>
      </c>
      <c r="AR506" s="1">
        <f t="shared" si="1705"/>
        <v>0.0310256809797635</v>
      </c>
      <c r="AS506" s="1" t="str">
        <f t="shared" si="1706"/>
        <v>g</v>
      </c>
      <c r="AT506" s="1">
        <f t="shared" si="1679"/>
        <v>1.60621654174167</v>
      </c>
      <c r="AU506" s="1">
        <f t="shared" si="1707"/>
        <v>0.0224313031750461</v>
      </c>
      <c r="AV506" s="1" t="str">
        <f t="shared" si="1708"/>
        <v>c</v>
      </c>
      <c r="BG506" s="1">
        <f t="shared" si="1680"/>
        <v>1.46849401744879</v>
      </c>
      <c r="BH506" s="1">
        <f t="shared" si="1709"/>
        <v>0.0111483506800108</v>
      </c>
      <c r="BI506" s="1" t="str">
        <f t="shared" si="1710"/>
        <v>c</v>
      </c>
      <c r="BJ506" s="1">
        <f t="shared" si="1681"/>
        <v>2.11263615986288</v>
      </c>
      <c r="BK506" s="1">
        <f t="shared" si="1711"/>
        <v>0.017662036650816</v>
      </c>
      <c r="BL506" s="1" t="str">
        <f t="shared" si="1712"/>
        <v>ab</v>
      </c>
      <c r="BM506" s="1">
        <f t="shared" si="1682"/>
        <v>2.38800288385751</v>
      </c>
      <c r="BN506" s="1">
        <f t="shared" si="1713"/>
        <v>0.0108176309892447</v>
      </c>
      <c r="BO506" s="1" t="str">
        <f t="shared" si="1714"/>
        <v>cd</v>
      </c>
      <c r="BP506" s="1">
        <f t="shared" si="1683"/>
        <v>2.20995840958164</v>
      </c>
      <c r="BQ506" s="1">
        <f t="shared" si="1715"/>
        <v>0.0180287189832474</v>
      </c>
      <c r="BR506" s="1" t="str">
        <f t="shared" si="1716"/>
        <v>d</v>
      </c>
      <c r="BS506" s="1">
        <f t="shared" si="1684"/>
        <v>1.63030527575349</v>
      </c>
      <c r="BT506" s="1">
        <f t="shared" si="1717"/>
        <v>0.0241588916916419</v>
      </c>
      <c r="BU506" s="1" t="str">
        <f t="shared" si="1718"/>
        <v>b</v>
      </c>
      <c r="CJ506" s="1">
        <f t="shared" si="1685"/>
        <v>1.44896423144616</v>
      </c>
      <c r="CK506" s="1">
        <f t="shared" si="1719"/>
        <v>0.0121749602188741</v>
      </c>
      <c r="CL506" s="1" t="str">
        <f t="shared" si="1720"/>
        <v>c</v>
      </c>
      <c r="CM506" s="1">
        <f t="shared" si="1686"/>
        <v>2.10737362708906</v>
      </c>
      <c r="CN506" s="1">
        <f t="shared" si="1721"/>
        <v>0.0201122464531404</v>
      </c>
      <c r="CO506" s="1" t="str">
        <f t="shared" si="1722"/>
        <v>ab</v>
      </c>
      <c r="CP506" s="1">
        <f t="shared" si="1687"/>
        <v>2.38910149085291</v>
      </c>
      <c r="CQ506" s="1">
        <f t="shared" si="1723"/>
        <v>0.00783694925973588</v>
      </c>
      <c r="CR506" s="1" t="str">
        <f t="shared" si="1724"/>
        <v>de</v>
      </c>
      <c r="CS506" s="1">
        <f t="shared" si="1688"/>
        <v>2.21021555032449</v>
      </c>
      <c r="CT506" s="1">
        <f t="shared" si="1725"/>
        <v>0.0177391416891449</v>
      </c>
      <c r="CU506" s="1" t="str">
        <f t="shared" si="1726"/>
        <v>d</v>
      </c>
      <c r="CV506" s="1">
        <f t="shared" si="1689"/>
        <v>1.62907687038082</v>
      </c>
      <c r="CW506" s="1">
        <f t="shared" si="1727"/>
        <v>0.0224765831305993</v>
      </c>
      <c r="CX506" s="1" t="str">
        <f t="shared" si="1728"/>
        <v>a</v>
      </c>
    </row>
    <row r="507" s="1" customFormat="1" spans="3:102">
      <c r="C507" s="1" t="str">
        <f t="shared" ref="C507:G507" si="1730">B445</f>
        <v>T2R3</v>
      </c>
      <c r="E507" s="1">
        <f t="shared" si="1670"/>
        <v>1.66226536639429</v>
      </c>
      <c r="F507" s="1">
        <f t="shared" si="1730"/>
        <v>0.0189486331941948</v>
      </c>
      <c r="G507" s="1" t="str">
        <f t="shared" si="1730"/>
        <v>b</v>
      </c>
      <c r="H507" s="1">
        <f t="shared" si="1671"/>
        <v>1.79189521533045</v>
      </c>
      <c r="I507" s="1">
        <f t="shared" si="1691"/>
        <v>0.0221952338552041</v>
      </c>
      <c r="J507" s="1" t="str">
        <f t="shared" si="1692"/>
        <v>cde</v>
      </c>
      <c r="K507" s="1">
        <f t="shared" si="1672"/>
        <v>2.08394829192879</v>
      </c>
      <c r="L507" s="1">
        <f t="shared" si="1693"/>
        <v>0.0118612498231068</v>
      </c>
      <c r="M507" s="1" t="str">
        <f t="shared" si="1694"/>
        <v>f</v>
      </c>
      <c r="N507" s="1">
        <f t="shared" si="1673"/>
        <v>1.71174130303992</v>
      </c>
      <c r="O507" s="1">
        <f t="shared" si="1695"/>
        <v>0.0498282409882152</v>
      </c>
      <c r="P507" s="1" t="str">
        <f t="shared" si="1696"/>
        <v>g</v>
      </c>
      <c r="Q507" s="1">
        <f t="shared" si="1674"/>
        <v>1.31716602204866</v>
      </c>
      <c r="R507" s="1">
        <f t="shared" si="1697"/>
        <v>0.0545858129653719</v>
      </c>
      <c r="S507" s="1" t="str">
        <f t="shared" si="1698"/>
        <v>d</v>
      </c>
      <c r="AH507" s="1">
        <f t="shared" si="1675"/>
        <v>1.62210203779799</v>
      </c>
      <c r="AI507" s="1">
        <f t="shared" si="1699"/>
        <v>0.0205471634822666</v>
      </c>
      <c r="AJ507" s="1" t="str">
        <f t="shared" si="1700"/>
        <v>b</v>
      </c>
      <c r="AK507" s="1">
        <f t="shared" si="1676"/>
        <v>1.80691614846752</v>
      </c>
      <c r="AL507" s="1">
        <f t="shared" si="1701"/>
        <v>0.0206326433955726</v>
      </c>
      <c r="AM507" s="1" t="str">
        <f t="shared" si="1702"/>
        <v>cde</v>
      </c>
      <c r="AN507" s="1">
        <f t="shared" si="1677"/>
        <v>2.08597769595834</v>
      </c>
      <c r="AO507" s="1">
        <f t="shared" si="1703"/>
        <v>0.0113508614714492</v>
      </c>
      <c r="AP507" s="1" t="str">
        <f t="shared" si="1704"/>
        <v>f</v>
      </c>
      <c r="AQ507" s="1">
        <f t="shared" si="1678"/>
        <v>1.71251223150763</v>
      </c>
      <c r="AR507" s="1">
        <f t="shared" si="1705"/>
        <v>0.048379552831076</v>
      </c>
      <c r="AS507" s="1" t="str">
        <f t="shared" si="1706"/>
        <v>g</v>
      </c>
      <c r="AT507" s="1">
        <f t="shared" si="1679"/>
        <v>1.31360481348176</v>
      </c>
      <c r="AU507" s="1">
        <f t="shared" si="1707"/>
        <v>0.0549896931480549</v>
      </c>
      <c r="AV507" s="1" t="str">
        <f t="shared" si="1708"/>
        <v>d</v>
      </c>
      <c r="BG507" s="1">
        <f t="shared" si="1680"/>
        <v>1.53030293318299</v>
      </c>
      <c r="BH507" s="1">
        <f t="shared" si="1709"/>
        <v>0.0222780565759851</v>
      </c>
      <c r="BI507" s="1" t="str">
        <f t="shared" si="1710"/>
        <v>a</v>
      </c>
      <c r="BJ507" s="1">
        <f t="shared" si="1681"/>
        <v>2.03729603190925</v>
      </c>
      <c r="BK507" s="1">
        <f t="shared" si="1711"/>
        <v>0.0232894155885598</v>
      </c>
      <c r="BL507" s="1" t="str">
        <f t="shared" si="1712"/>
        <v>e</v>
      </c>
      <c r="BM507" s="1">
        <f t="shared" si="1682"/>
        <v>2.30664471612008</v>
      </c>
      <c r="BN507" s="1">
        <f t="shared" si="1713"/>
        <v>0.0213723130578391</v>
      </c>
      <c r="BO507" s="1" t="str">
        <f t="shared" si="1714"/>
        <v>e</v>
      </c>
      <c r="BP507" s="1">
        <f t="shared" si="1683"/>
        <v>2.16082113588538</v>
      </c>
      <c r="BQ507" s="1">
        <f t="shared" si="1715"/>
        <v>0.0271871375889932</v>
      </c>
      <c r="BR507" s="1" t="str">
        <f t="shared" si="1716"/>
        <v>e</v>
      </c>
      <c r="BS507" s="1">
        <f t="shared" si="1684"/>
        <v>1.42802596760139</v>
      </c>
      <c r="BT507" s="1">
        <f t="shared" si="1717"/>
        <v>0.00712540821591248</v>
      </c>
      <c r="BU507" s="1" t="str">
        <f t="shared" si="1718"/>
        <v>d</v>
      </c>
      <c r="CJ507" s="1">
        <f t="shared" si="1685"/>
        <v>1.51222539387009</v>
      </c>
      <c r="CK507" s="1">
        <f t="shared" si="1719"/>
        <v>0.0208166061673946</v>
      </c>
      <c r="CL507" s="1" t="str">
        <f t="shared" si="1720"/>
        <v>ab</v>
      </c>
      <c r="CM507" s="1">
        <f t="shared" si="1686"/>
        <v>2.02796675348058</v>
      </c>
      <c r="CN507" s="1">
        <f t="shared" si="1721"/>
        <v>0.0226498280661436</v>
      </c>
      <c r="CO507" s="1" t="str">
        <f t="shared" si="1722"/>
        <v>d</v>
      </c>
      <c r="CP507" s="1">
        <f t="shared" si="1687"/>
        <v>2.30971176391194</v>
      </c>
      <c r="CQ507" s="1">
        <f t="shared" si="1723"/>
        <v>0.0197328730549573</v>
      </c>
      <c r="CR507" s="1" t="str">
        <f t="shared" si="1724"/>
        <v>f</v>
      </c>
      <c r="CS507" s="1">
        <f t="shared" si="1688"/>
        <v>2.16023390096823</v>
      </c>
      <c r="CT507" s="1">
        <f t="shared" si="1725"/>
        <v>0.0223832271783173</v>
      </c>
      <c r="CU507" s="1" t="str">
        <f t="shared" si="1726"/>
        <v>e</v>
      </c>
      <c r="CV507" s="1">
        <f t="shared" si="1689"/>
        <v>1.42794798501737</v>
      </c>
      <c r="CW507" s="1">
        <f t="shared" si="1727"/>
        <v>0.00828799340801605</v>
      </c>
      <c r="CX507" s="1" t="str">
        <f t="shared" si="1728"/>
        <v>c</v>
      </c>
    </row>
    <row r="508" s="1" customFormat="1" spans="3:100">
      <c r="C508" s="1" t="str">
        <f t="shared" si="1669"/>
        <v>AverageT2</v>
      </c>
      <c r="E508" s="1">
        <f t="shared" si="1670"/>
        <v>1.60692751368178</v>
      </c>
      <c r="F508" s="1">
        <f t="shared" ref="F508:F511" si="1731">E446</f>
        <v>0</v>
      </c>
      <c r="H508" s="1">
        <f t="shared" si="1671"/>
        <v>1.82328474718488</v>
      </c>
      <c r="K508" s="1">
        <f t="shared" si="1672"/>
        <v>2.24385986359943</v>
      </c>
      <c r="N508" s="1">
        <f t="shared" si="1673"/>
        <v>1.76388609840736</v>
      </c>
      <c r="Q508" s="1">
        <f t="shared" si="1674"/>
        <v>1.54858069948715</v>
      </c>
      <c r="AH508" s="1">
        <f t="shared" si="1675"/>
        <v>1.5631088985587</v>
      </c>
      <c r="AK508" s="1">
        <f t="shared" si="1676"/>
        <v>1.84238616707113</v>
      </c>
      <c r="AN508" s="1">
        <f t="shared" si="1677"/>
        <v>2.24495172765517</v>
      </c>
      <c r="AQ508" s="1">
        <f t="shared" si="1678"/>
        <v>1.76448591816202</v>
      </c>
      <c r="AT508" s="1">
        <f t="shared" si="1679"/>
        <v>1.54602248779556</v>
      </c>
      <c r="BG508" s="1">
        <f t="shared" si="1680"/>
        <v>1.48746802034856</v>
      </c>
      <c r="BJ508" s="1">
        <f t="shared" si="1681"/>
        <v>2.0904072537388</v>
      </c>
      <c r="BM508" s="1">
        <f t="shared" si="1682"/>
        <v>2.36998124509292</v>
      </c>
      <c r="BP508" s="1">
        <f t="shared" si="1683"/>
        <v>2.21558784037628</v>
      </c>
      <c r="BS508" s="1">
        <f t="shared" si="1684"/>
        <v>1.56781300908701</v>
      </c>
      <c r="CJ508" s="1">
        <f t="shared" si="1685"/>
        <v>1.46698606501577</v>
      </c>
      <c r="CM508" s="1">
        <f t="shared" si="1686"/>
        <v>2.08522150005374</v>
      </c>
      <c r="CP508" s="1">
        <f t="shared" si="1687"/>
        <v>2.37184893502677</v>
      </c>
      <c r="CS508" s="1">
        <f t="shared" si="1688"/>
        <v>2.21542305782241</v>
      </c>
      <c r="CV508" s="1">
        <f t="shared" si="1689"/>
        <v>1.56671937793819</v>
      </c>
    </row>
    <row r="509" s="1" customFormat="1" spans="3:102">
      <c r="C509" s="1" t="str">
        <f t="shared" si="1669"/>
        <v>T3R1</v>
      </c>
      <c r="E509" s="1">
        <f t="shared" si="1670"/>
        <v>1.58720562306215</v>
      </c>
      <c r="F509" s="1">
        <f t="shared" si="1731"/>
        <v>0.018601877998274</v>
      </c>
      <c r="G509" s="1" t="str">
        <f t="shared" ref="G509:G511" si="1732">F447</f>
        <v>c</v>
      </c>
      <c r="H509" s="1">
        <f t="shared" si="1671"/>
        <v>1.75914204004426</v>
      </c>
      <c r="I509" s="1">
        <f t="shared" ref="I509:I511" si="1733">I447</f>
        <v>0.0453759039924305</v>
      </c>
      <c r="J509" s="1" t="str">
        <f t="shared" ref="J509:J511" si="1734">J447</f>
        <v>e</v>
      </c>
      <c r="K509" s="1">
        <f t="shared" si="1672"/>
        <v>2.30866921821076</v>
      </c>
      <c r="L509" s="1">
        <f t="shared" ref="L509:L511" si="1735">M447</f>
        <v>0.00554654820180108</v>
      </c>
      <c r="M509" s="1" t="str">
        <f t="shared" ref="M509:M511" si="1736">N447</f>
        <v>bcd</v>
      </c>
      <c r="N509" s="1">
        <f t="shared" si="1673"/>
        <v>1.75688883594846</v>
      </c>
      <c r="O509" s="1">
        <f t="shared" ref="O509:O511" si="1737">S447</f>
        <v>0.0314782069834951</v>
      </c>
      <c r="P509" s="1" t="str">
        <f t="shared" ref="P509:P511" si="1738">T447</f>
        <v>fg</v>
      </c>
      <c r="Q509" s="1">
        <f t="shared" si="1674"/>
        <v>1.82939318563672</v>
      </c>
      <c r="R509" s="1">
        <f t="shared" ref="R509:R511" si="1739">AA447</f>
        <v>0.0550271289679918</v>
      </c>
      <c r="S509" s="1" t="str">
        <f t="shared" ref="S509:S511" si="1740">AB447</f>
        <v>ab</v>
      </c>
      <c r="AH509" s="1">
        <f t="shared" si="1675"/>
        <v>1.54104907747261</v>
      </c>
      <c r="AI509" s="1">
        <f t="shared" ref="AI509:AI511" si="1741">AH447</f>
        <v>0.0149116243590905</v>
      </c>
      <c r="AJ509" s="1" t="str">
        <f t="shared" ref="AJ509:AJ511" si="1742">AI447</f>
        <v>c</v>
      </c>
      <c r="AK509" s="1">
        <f t="shared" si="1676"/>
        <v>1.78302681291108</v>
      </c>
      <c r="AL509" s="1">
        <f t="shared" ref="AL509:AL511" si="1743">AL447</f>
        <v>0.0467458933858874</v>
      </c>
      <c r="AM509" s="1" t="str">
        <f t="shared" ref="AM509:AM511" si="1744">AM447</f>
        <v>de</v>
      </c>
      <c r="AN509" s="1">
        <f t="shared" si="1677"/>
        <v>2.30295509722407</v>
      </c>
      <c r="AO509" s="1">
        <f t="shared" ref="AO509:AO511" si="1745">AP447</f>
        <v>0.00532446939578041</v>
      </c>
      <c r="AP509" s="1" t="str">
        <f t="shared" ref="AP509:AP511" si="1746">AQ447</f>
        <v>bcd</v>
      </c>
      <c r="AQ509" s="1">
        <f t="shared" si="1678"/>
        <v>1.75881665573768</v>
      </c>
      <c r="AR509" s="1">
        <f t="shared" ref="AR509:AR511" si="1747">AT447</f>
        <v>0.0354572872125306</v>
      </c>
      <c r="AS509" s="1" t="str">
        <f t="shared" ref="AS509:AS511" si="1748">AU447</f>
        <v>fg</v>
      </c>
      <c r="AT509" s="1">
        <f t="shared" si="1679"/>
        <v>1.83209939404304</v>
      </c>
      <c r="AU509" s="1">
        <f t="shared" ref="AU509:AU511" si="1749">AX447</f>
        <v>0.0539045754410778</v>
      </c>
      <c r="AV509" s="1" t="str">
        <f t="shared" ref="AV509:AV511" si="1750">AY447</f>
        <v>ab</v>
      </c>
      <c r="BG509" s="1">
        <f t="shared" si="1680"/>
        <v>1.47093178519475</v>
      </c>
      <c r="BH509" s="1">
        <f t="shared" ref="BH509:BH511" si="1751">BG447</f>
        <v>0.0212605923482008</v>
      </c>
      <c r="BI509" s="1" t="str">
        <f t="shared" ref="BI509:BI511" si="1752">BH447</f>
        <v>bc</v>
      </c>
      <c r="BJ509" s="1">
        <f t="shared" si="1681"/>
        <v>2.11820034640148</v>
      </c>
      <c r="BK509" s="1">
        <f t="shared" ref="BK509:BK511" si="1753">BK447</f>
        <v>0.0196864175705745</v>
      </c>
      <c r="BL509" s="1" t="str">
        <f t="shared" ref="BL509:BL511" si="1754">BL447</f>
        <v>a</v>
      </c>
      <c r="BM509" s="1">
        <f t="shared" si="1682"/>
        <v>2.3999110354908</v>
      </c>
      <c r="BN509" s="1">
        <f t="shared" ref="BN509:BN511" si="1755">BO447</f>
        <v>0.0185896586399589</v>
      </c>
      <c r="BO509" s="1" t="str">
        <f t="shared" ref="BO509:BO511" si="1756">BP447</f>
        <v>cd</v>
      </c>
      <c r="BP509" s="1">
        <f t="shared" si="1683"/>
        <v>2.22885837949412</v>
      </c>
      <c r="BQ509" s="1">
        <f t="shared" ref="BQ509:BQ511" si="1757">BU447</f>
        <v>0.0124255379689913</v>
      </c>
      <c r="BR509" s="1" t="str">
        <f t="shared" ref="BR509:BR511" si="1758">BV447</f>
        <v>cd</v>
      </c>
      <c r="BS509" s="1">
        <f t="shared" si="1684"/>
        <v>1.65830786791549</v>
      </c>
      <c r="BT509" s="1">
        <f t="shared" ref="BT509:BT511" si="1759">CC447</f>
        <v>0.0140875080568963</v>
      </c>
      <c r="BU509" s="1" t="str">
        <f t="shared" ref="BU509:BU511" si="1760">CD447</f>
        <v>ab</v>
      </c>
      <c r="CJ509" s="1">
        <f t="shared" si="1685"/>
        <v>1.44640314092038</v>
      </c>
      <c r="CK509" s="1">
        <f t="shared" ref="CK509:CK511" si="1761">CJ447</f>
        <v>0.016288107649062</v>
      </c>
      <c r="CL509" s="1" t="str">
        <f t="shared" ref="CL509:CL511" si="1762">CK447</f>
        <v>c</v>
      </c>
      <c r="CM509" s="1">
        <f t="shared" si="1686"/>
        <v>2.11655847536872</v>
      </c>
      <c r="CN509" s="1">
        <f t="shared" ref="CN509:CN511" si="1763">CN447</f>
        <v>0.0181757296392767</v>
      </c>
      <c r="CO509" s="1" t="str">
        <f t="shared" ref="CO509:CO511" si="1764">CO447</f>
        <v>a</v>
      </c>
      <c r="CP509" s="1">
        <f t="shared" si="1687"/>
        <v>2.4030869201523</v>
      </c>
      <c r="CQ509" s="1">
        <f t="shared" ref="CQ509:CQ511" si="1765">CR447</f>
        <v>0.0134467414268076</v>
      </c>
      <c r="CR509" s="1" t="str">
        <f t="shared" ref="CR509:CR511" si="1766">CS447</f>
        <v>cde</v>
      </c>
      <c r="CS509" s="1">
        <f t="shared" si="1688"/>
        <v>2.22644441777903</v>
      </c>
      <c r="CT509" s="1">
        <f t="shared" ref="CT509:CT511" si="1767">CV447</f>
        <v>0.0166178838198232</v>
      </c>
      <c r="CU509" s="1" t="str">
        <f t="shared" ref="CU509:CU511" si="1768">CW447</f>
        <v>cd</v>
      </c>
      <c r="CV509" s="1">
        <f t="shared" si="1689"/>
        <v>1.66163917679483</v>
      </c>
      <c r="CW509" s="1">
        <f t="shared" ref="CW509:CW511" si="1769">CZ447</f>
        <v>0.0200932774686891</v>
      </c>
      <c r="CX509" s="1" t="str">
        <f t="shared" ref="CX509:CX511" si="1770">DA447</f>
        <v>a</v>
      </c>
    </row>
    <row r="510" s="1" customFormat="1" spans="3:102">
      <c r="C510" s="1" t="str">
        <f t="shared" si="1669"/>
        <v>T3R2</v>
      </c>
      <c r="E510" s="1">
        <f t="shared" si="1670"/>
        <v>1.60351659907902</v>
      </c>
      <c r="F510" s="1">
        <f t="shared" si="1731"/>
        <v>0.0413099591691104</v>
      </c>
      <c r="G510" s="1" t="str">
        <f t="shared" si="1732"/>
        <v>c</v>
      </c>
      <c r="H510" s="1">
        <f t="shared" si="1671"/>
        <v>1.88117695939503</v>
      </c>
      <c r="I510" s="1">
        <f t="shared" si="1733"/>
        <v>0.0556582080676148</v>
      </c>
      <c r="J510" s="1" t="str">
        <f t="shared" si="1734"/>
        <v>ab</v>
      </c>
      <c r="K510" s="1">
        <f t="shared" si="1672"/>
        <v>2.25508216743007</v>
      </c>
      <c r="L510" s="1">
        <f t="shared" si="1735"/>
        <v>0.0289296001518387</v>
      </c>
      <c r="M510" s="1" t="str">
        <f t="shared" si="1736"/>
        <v>d</v>
      </c>
      <c r="N510" s="1">
        <f t="shared" si="1673"/>
        <v>1.91712651795465</v>
      </c>
      <c r="O510" s="1">
        <f t="shared" si="1737"/>
        <v>0.03214680405253</v>
      </c>
      <c r="P510" s="1" t="str">
        <f t="shared" si="1738"/>
        <v>cd</v>
      </c>
      <c r="Q510" s="1">
        <f t="shared" si="1674"/>
        <v>1.80829045157132</v>
      </c>
      <c r="R510" s="1">
        <f t="shared" si="1739"/>
        <v>0.0859193208975479</v>
      </c>
      <c r="S510" s="1" t="str">
        <f t="shared" si="1740"/>
        <v>ab</v>
      </c>
      <c r="AH510" s="1">
        <f t="shared" si="1675"/>
        <v>1.56861654090387</v>
      </c>
      <c r="AI510" s="1">
        <f t="shared" si="1741"/>
        <v>0.0404795795310437</v>
      </c>
      <c r="AJ510" s="1" t="str">
        <f t="shared" si="1742"/>
        <v>c</v>
      </c>
      <c r="AK510" s="1">
        <f t="shared" si="1676"/>
        <v>1.89231753393026</v>
      </c>
      <c r="AL510" s="1">
        <f t="shared" si="1743"/>
        <v>0.0553672346454426</v>
      </c>
      <c r="AM510" s="1" t="str">
        <f t="shared" si="1744"/>
        <v>ab</v>
      </c>
      <c r="AN510" s="1">
        <f t="shared" si="1677"/>
        <v>2.25437820112222</v>
      </c>
      <c r="AO510" s="1">
        <f t="shared" si="1745"/>
        <v>0.0295297896018726</v>
      </c>
      <c r="AP510" s="1" t="str">
        <f t="shared" si="1746"/>
        <v>d</v>
      </c>
      <c r="AQ510" s="1">
        <f t="shared" si="1678"/>
        <v>1.91838341107268</v>
      </c>
      <c r="AR510" s="1">
        <f t="shared" si="1747"/>
        <v>0.0335898852436041</v>
      </c>
      <c r="AS510" s="1" t="str">
        <f t="shared" si="1748"/>
        <v>cd</v>
      </c>
      <c r="AT510" s="1">
        <f t="shared" si="1679"/>
        <v>1.80620079849102</v>
      </c>
      <c r="AU510" s="1">
        <f t="shared" si="1749"/>
        <v>0.0863440662776708</v>
      </c>
      <c r="AV510" s="1" t="str">
        <f t="shared" si="1750"/>
        <v>ab</v>
      </c>
      <c r="BG510" s="1">
        <f t="shared" si="1680"/>
        <v>1.49547376793345</v>
      </c>
      <c r="BH510" s="1">
        <f t="shared" si="1751"/>
        <v>0.00560323699307435</v>
      </c>
      <c r="BI510" s="1" t="str">
        <f t="shared" si="1752"/>
        <v>b</v>
      </c>
      <c r="BJ510" s="1">
        <f t="shared" si="1681"/>
        <v>2.08778422468392</v>
      </c>
      <c r="BK510" s="1">
        <f t="shared" si="1753"/>
        <v>0.00568011644992699</v>
      </c>
      <c r="BL510" s="1" t="str">
        <f t="shared" si="1754"/>
        <v>bc</v>
      </c>
      <c r="BM510" s="1">
        <f t="shared" si="1682"/>
        <v>2.36667321666614</v>
      </c>
      <c r="BN510" s="1">
        <f t="shared" si="1755"/>
        <v>0.0201454537987029</v>
      </c>
      <c r="BO510" s="1" t="str">
        <f t="shared" si="1756"/>
        <v>d</v>
      </c>
      <c r="BP510" s="1">
        <f t="shared" si="1683"/>
        <v>2.25372688230562</v>
      </c>
      <c r="BQ510" s="1">
        <f t="shared" si="1757"/>
        <v>0.00281271819355615</v>
      </c>
      <c r="BR510" s="1" t="str">
        <f t="shared" si="1758"/>
        <v>bc</v>
      </c>
      <c r="BS510" s="1">
        <f t="shared" si="1684"/>
        <v>1.629527025872</v>
      </c>
      <c r="BT510" s="1">
        <f t="shared" si="1759"/>
        <v>0.040259247162312</v>
      </c>
      <c r="BU510" s="1" t="str">
        <f t="shared" si="1760"/>
        <v>b</v>
      </c>
      <c r="CJ510" s="1">
        <f t="shared" si="1685"/>
        <v>1.4724848191129</v>
      </c>
      <c r="CK510" s="1">
        <f t="shared" si="1761"/>
        <v>0.0013196059458686</v>
      </c>
      <c r="CL510" s="1" t="str">
        <f t="shared" si="1762"/>
        <v>ab</v>
      </c>
      <c r="CM510" s="1">
        <f t="shared" si="1686"/>
        <v>2.08592077693227</v>
      </c>
      <c r="CN510" s="1">
        <f t="shared" si="1763"/>
        <v>0.00581501845110512</v>
      </c>
      <c r="CO510" s="1" t="str">
        <f t="shared" si="1764"/>
        <v>ab</v>
      </c>
      <c r="CP510" s="1">
        <f t="shared" si="1687"/>
        <v>2.36635171201702</v>
      </c>
      <c r="CQ510" s="1">
        <f t="shared" si="1765"/>
        <v>0.0206696023406739</v>
      </c>
      <c r="CR510" s="1" t="str">
        <f t="shared" si="1766"/>
        <v>e</v>
      </c>
      <c r="CS510" s="1">
        <f t="shared" si="1688"/>
        <v>2.25465655209798</v>
      </c>
      <c r="CT510" s="1">
        <f t="shared" si="1767"/>
        <v>0.00412733852713748</v>
      </c>
      <c r="CU510" s="1" t="str">
        <f t="shared" si="1768"/>
        <v>bc</v>
      </c>
      <c r="CV510" s="1">
        <f t="shared" si="1689"/>
        <v>1.63013292423502</v>
      </c>
      <c r="CW510" s="1">
        <f t="shared" si="1769"/>
        <v>0.0438173970345597</v>
      </c>
      <c r="CX510" s="1" t="str">
        <f t="shared" si="1770"/>
        <v>a</v>
      </c>
    </row>
    <row r="511" s="1" customFormat="1" spans="3:102">
      <c r="C511" s="1" t="str">
        <f t="shared" si="1669"/>
        <v>T3R3</v>
      </c>
      <c r="E511" s="1">
        <f t="shared" si="1670"/>
        <v>1.72512024538723</v>
      </c>
      <c r="F511" s="1">
        <f t="shared" si="1731"/>
        <v>0.0178775394377722</v>
      </c>
      <c r="G511" s="1" t="str">
        <f t="shared" si="1732"/>
        <v>a</v>
      </c>
      <c r="H511" s="1">
        <f t="shared" si="1671"/>
        <v>1.78545098761048</v>
      </c>
      <c r="I511" s="1">
        <f t="shared" si="1733"/>
        <v>0.0108220490658709</v>
      </c>
      <c r="J511" s="1" t="str">
        <f t="shared" si="1734"/>
        <v>de</v>
      </c>
      <c r="K511" s="1">
        <f t="shared" si="1672"/>
        <v>2.40961249922947</v>
      </c>
      <c r="L511" s="1">
        <f t="shared" si="1735"/>
        <v>0.0475056971715747</v>
      </c>
      <c r="M511" s="1" t="str">
        <f t="shared" si="1736"/>
        <v>a</v>
      </c>
      <c r="N511" s="1">
        <f t="shared" si="1673"/>
        <v>1.94606360501305</v>
      </c>
      <c r="O511" s="1">
        <f t="shared" si="1737"/>
        <v>0.020879533175792</v>
      </c>
      <c r="P511" s="1" t="str">
        <f t="shared" si="1738"/>
        <v>bc</v>
      </c>
      <c r="Q511" s="1">
        <f t="shared" si="1674"/>
        <v>1.40527683500916</v>
      </c>
      <c r="R511" s="1">
        <f t="shared" si="1739"/>
        <v>0.0763878317982692</v>
      </c>
      <c r="S511" s="1" t="str">
        <f t="shared" si="1740"/>
        <v>d</v>
      </c>
      <c r="AH511" s="1">
        <f t="shared" si="1675"/>
        <v>1.68266460619203</v>
      </c>
      <c r="AI511" s="1">
        <f t="shared" si="1741"/>
        <v>0.0104520901913378</v>
      </c>
      <c r="AJ511" s="1" t="str">
        <f t="shared" si="1742"/>
        <v>a</v>
      </c>
      <c r="AK511" s="1">
        <f t="shared" si="1676"/>
        <v>1.80270341993389</v>
      </c>
      <c r="AL511" s="1">
        <f t="shared" si="1743"/>
        <v>0.00855616143710065</v>
      </c>
      <c r="AM511" s="1" t="str">
        <f t="shared" si="1744"/>
        <v>cde</v>
      </c>
      <c r="AN511" s="1">
        <f t="shared" si="1677"/>
        <v>2.4137163553972</v>
      </c>
      <c r="AO511" s="1">
        <f t="shared" si="1745"/>
        <v>0.0462121119975899</v>
      </c>
      <c r="AP511" s="1" t="str">
        <f t="shared" si="1746"/>
        <v>a</v>
      </c>
      <c r="AQ511" s="1">
        <f t="shared" si="1678"/>
        <v>1.94260320261302</v>
      </c>
      <c r="AR511" s="1">
        <f t="shared" si="1747"/>
        <v>0.0237784412064117</v>
      </c>
      <c r="AS511" s="1" t="str">
        <f t="shared" si="1748"/>
        <v>bcd</v>
      </c>
      <c r="AT511" s="1">
        <f t="shared" si="1679"/>
        <v>1.40521412392922</v>
      </c>
      <c r="AU511" s="1">
        <f t="shared" si="1749"/>
        <v>0.0785278721005506</v>
      </c>
      <c r="AV511" s="1" t="str">
        <f t="shared" si="1750"/>
        <v>d</v>
      </c>
      <c r="BG511" s="1">
        <f t="shared" si="1680"/>
        <v>1.54196465461151</v>
      </c>
      <c r="BH511" s="1">
        <f t="shared" si="1751"/>
        <v>0.0208774310173961</v>
      </c>
      <c r="BI511" s="1" t="str">
        <f t="shared" si="1752"/>
        <v>a</v>
      </c>
      <c r="BJ511" s="1">
        <f t="shared" si="1681"/>
        <v>2.04900843970264</v>
      </c>
      <c r="BK511" s="1">
        <f t="shared" si="1753"/>
        <v>0.0148145268106022</v>
      </c>
      <c r="BL511" s="1" t="str">
        <f t="shared" si="1754"/>
        <v>de</v>
      </c>
      <c r="BM511" s="1">
        <f t="shared" si="1682"/>
        <v>2.44263790761771</v>
      </c>
      <c r="BN511" s="1">
        <f t="shared" si="1755"/>
        <v>0.000503612781478007</v>
      </c>
      <c r="BO511" s="1" t="str">
        <f t="shared" si="1756"/>
        <v>b</v>
      </c>
      <c r="BP511" s="1">
        <f t="shared" si="1683"/>
        <v>2.34547596717647</v>
      </c>
      <c r="BQ511" s="1">
        <f t="shared" si="1757"/>
        <v>0.0204032082284184</v>
      </c>
      <c r="BR511" s="1" t="str">
        <f t="shared" si="1758"/>
        <v>a</v>
      </c>
      <c r="BS511" s="1">
        <f t="shared" si="1684"/>
        <v>1.56517975656493</v>
      </c>
      <c r="BT511" s="1">
        <f t="shared" si="1759"/>
        <v>0.0187682149440653</v>
      </c>
      <c r="BU511" s="1" t="str">
        <f t="shared" si="1760"/>
        <v>c</v>
      </c>
      <c r="CJ511" s="1">
        <f t="shared" si="1685"/>
        <v>1.51989863754694</v>
      </c>
      <c r="CK511" s="1">
        <f t="shared" si="1761"/>
        <v>0.0231886698588398</v>
      </c>
      <c r="CL511" s="1" t="str">
        <f t="shared" si="1762"/>
        <v>a</v>
      </c>
      <c r="CM511" s="1">
        <f t="shared" si="1686"/>
        <v>2.04941236809996</v>
      </c>
      <c r="CN511" s="1">
        <f t="shared" si="1763"/>
        <v>0.0176659566222574</v>
      </c>
      <c r="CO511" s="1" t="str">
        <f t="shared" si="1764"/>
        <v>cd</v>
      </c>
      <c r="CP511" s="1">
        <f t="shared" si="1687"/>
        <v>2.43900071938359</v>
      </c>
      <c r="CQ511" s="1">
        <f t="shared" si="1765"/>
        <v>0.0033708581392333</v>
      </c>
      <c r="CR511" s="1" t="str">
        <f t="shared" si="1766"/>
        <v>bc</v>
      </c>
      <c r="CS511" s="1">
        <f t="shared" si="1688"/>
        <v>2.34437455809058</v>
      </c>
      <c r="CT511" s="1">
        <f t="shared" si="1767"/>
        <v>0.0229403026280611</v>
      </c>
      <c r="CU511" s="1" t="str">
        <f t="shared" si="1768"/>
        <v>a</v>
      </c>
      <c r="CV511" s="1">
        <f t="shared" si="1689"/>
        <v>1.56648183110825</v>
      </c>
      <c r="CW511" s="1">
        <f t="shared" si="1769"/>
        <v>0.0212207833013817</v>
      </c>
      <c r="CX511" s="1" t="str">
        <f t="shared" si="1770"/>
        <v>b</v>
      </c>
    </row>
    <row r="512" s="1" customFormat="1" spans="3:100">
      <c r="C512" s="1" t="str">
        <f t="shared" si="1669"/>
        <v>AverageT3</v>
      </c>
      <c r="E512" s="1">
        <f t="shared" si="1670"/>
        <v>1.6386141558428</v>
      </c>
      <c r="H512" s="1">
        <f t="shared" si="1671"/>
        <v>1.80858999568325</v>
      </c>
      <c r="K512" s="1">
        <f t="shared" si="1672"/>
        <v>2.3244546282901</v>
      </c>
      <c r="N512" s="1">
        <f t="shared" si="1673"/>
        <v>1.87335965297205</v>
      </c>
      <c r="Q512" s="1">
        <f t="shared" si="1674"/>
        <v>1.6809868240724</v>
      </c>
      <c r="AH512" s="1">
        <f t="shared" si="1675"/>
        <v>1.5974434081895</v>
      </c>
      <c r="AK512" s="1">
        <f t="shared" si="1676"/>
        <v>1.82601592225841</v>
      </c>
      <c r="AN512" s="1">
        <f t="shared" si="1677"/>
        <v>2.32368321791449</v>
      </c>
      <c r="AQ512" s="1">
        <f t="shared" si="1678"/>
        <v>1.87326775647446</v>
      </c>
      <c r="AT512" s="1">
        <f t="shared" si="1679"/>
        <v>1.68117143882109</v>
      </c>
      <c r="BG512" s="1">
        <f t="shared" si="1680"/>
        <v>1.50279006924657</v>
      </c>
      <c r="BJ512" s="1">
        <f t="shared" si="1681"/>
        <v>2.08499767026268</v>
      </c>
      <c r="BM512" s="1">
        <f t="shared" si="1682"/>
        <v>2.40307405325822</v>
      </c>
      <c r="BP512" s="1">
        <f t="shared" si="1683"/>
        <v>2.27602040965873</v>
      </c>
      <c r="BS512" s="1">
        <f t="shared" si="1684"/>
        <v>1.61767155011747</v>
      </c>
      <c r="CJ512" s="1">
        <f t="shared" si="1685"/>
        <v>1.47959553252674</v>
      </c>
      <c r="CM512" s="1">
        <f t="shared" si="1686"/>
        <v>2.08396387346698</v>
      </c>
      <c r="CP512" s="1">
        <f t="shared" si="1687"/>
        <v>2.4028131171843</v>
      </c>
      <c r="CS512" s="1">
        <f t="shared" si="1688"/>
        <v>2.27515850932253</v>
      </c>
      <c r="CV512" s="1">
        <f t="shared" si="1689"/>
        <v>1.61941797737936</v>
      </c>
    </row>
    <row r="513" s="1" customFormat="1" spans="3:102">
      <c r="C513" s="1" t="str">
        <f t="shared" si="1669"/>
        <v>T4R1</v>
      </c>
      <c r="E513" s="1">
        <f t="shared" si="1670"/>
        <v>1.59742382855479</v>
      </c>
      <c r="F513" s="1">
        <f t="shared" ref="F513:F516" si="1771">E451</f>
        <v>0.0275493489550878</v>
      </c>
      <c r="G513" s="1" t="str">
        <f t="shared" ref="G513:G515" si="1772">F451</f>
        <v>c</v>
      </c>
      <c r="H513" s="1">
        <f t="shared" si="1671"/>
        <v>1.75412384328556</v>
      </c>
      <c r="I513" s="1">
        <f t="shared" ref="I513:I515" si="1773">I451</f>
        <v>0.0289735596371414</v>
      </c>
      <c r="J513" s="1" t="str">
        <f t="shared" ref="J513:J515" si="1774">J451</f>
        <v>e</v>
      </c>
      <c r="K513" s="1">
        <f t="shared" si="1672"/>
        <v>2.27791585622467</v>
      </c>
      <c r="L513" s="1">
        <f t="shared" ref="L513:L515" si="1775">M451</f>
        <v>0.0173897218734338</v>
      </c>
      <c r="M513" s="1" t="str">
        <f t="shared" ref="M513:M515" si="1776">N451</f>
        <v>cd</v>
      </c>
      <c r="N513" s="1">
        <f t="shared" si="1673"/>
        <v>1.81804659914399</v>
      </c>
      <c r="O513" s="1">
        <f t="shared" ref="O513:O515" si="1777">S451</f>
        <v>0.0510753062794918</v>
      </c>
      <c r="P513" s="1" t="str">
        <f t="shared" ref="P513:P515" si="1778">T451</f>
        <v>ef</v>
      </c>
      <c r="Q513" s="1">
        <f t="shared" si="1674"/>
        <v>1.77836463828671</v>
      </c>
      <c r="R513" s="1">
        <f t="shared" ref="R513:R515" si="1779">AA451</f>
        <v>0.0803614183812232</v>
      </c>
      <c r="S513" s="1" t="str">
        <f t="shared" ref="S513:S515" si="1780">AB451</f>
        <v>ab</v>
      </c>
      <c r="AH513" s="1">
        <f t="shared" si="1675"/>
        <v>1.55231210758377</v>
      </c>
      <c r="AI513" s="1">
        <f t="shared" ref="AI513:AI515" si="1781">AH451</f>
        <v>0.0437947306502287</v>
      </c>
      <c r="AJ513" s="1" t="str">
        <f t="shared" ref="AJ513:AJ515" si="1782">AI451</f>
        <v>c</v>
      </c>
      <c r="AK513" s="1">
        <f t="shared" si="1676"/>
        <v>1.77396115296274</v>
      </c>
      <c r="AL513" s="1">
        <f t="shared" ref="AL513:AL515" si="1783">AL451</f>
        <v>0.0457272884093941</v>
      </c>
      <c r="AM513" s="1" t="str">
        <f t="shared" ref="AM513:AM515" si="1784">AM451</f>
        <v>e</v>
      </c>
      <c r="AN513" s="1">
        <f t="shared" si="1677"/>
        <v>2.27792957798134</v>
      </c>
      <c r="AO513" s="1">
        <f t="shared" ref="AO513:AO515" si="1785">AP451</f>
        <v>0.0165762957982476</v>
      </c>
      <c r="AP513" s="1" t="str">
        <f t="shared" ref="AP513:AP515" si="1786">AQ451</f>
        <v>cd</v>
      </c>
      <c r="AQ513" s="1">
        <f t="shared" si="1678"/>
        <v>1.81953389979265</v>
      </c>
      <c r="AR513" s="1">
        <f t="shared" ref="AR513:AR515" si="1787">AT451</f>
        <v>0.0472549982983449</v>
      </c>
      <c r="AS513" s="1" t="str">
        <f t="shared" ref="AS513:AS515" si="1788">AU451</f>
        <v>ef</v>
      </c>
      <c r="AT513" s="1">
        <f t="shared" si="1679"/>
        <v>1.77773853656006</v>
      </c>
      <c r="AU513" s="1">
        <f t="shared" ref="AU513:AU515" si="1789">AX451</f>
        <v>0.0789650697455933</v>
      </c>
      <c r="AV513" s="1" t="str">
        <f t="shared" ref="AV513:AV515" si="1790">AY451</f>
        <v>ab</v>
      </c>
      <c r="BG513" s="1">
        <f t="shared" si="1680"/>
        <v>1.46300897795662</v>
      </c>
      <c r="BH513" s="1">
        <f t="shared" ref="BH513:BH515" si="1791">BG451</f>
        <v>0.00818010896119122</v>
      </c>
      <c r="BI513" s="1" t="str">
        <f t="shared" ref="BI513:BI515" si="1792">BH451</f>
        <v>c</v>
      </c>
      <c r="BJ513" s="1">
        <f t="shared" si="1681"/>
        <v>2.12222972882991</v>
      </c>
      <c r="BK513" s="1">
        <f t="shared" ref="BK513:BK515" si="1793">BK451</f>
        <v>0.00873712751299164</v>
      </c>
      <c r="BL513" s="1" t="str">
        <f t="shared" ref="BL513:BL515" si="1794">BL451</f>
        <v>a</v>
      </c>
      <c r="BM513" s="1">
        <f t="shared" si="1682"/>
        <v>2.39624352056142</v>
      </c>
      <c r="BN513" s="1">
        <f t="shared" ref="BN513:BN515" si="1795">BO451</f>
        <v>0.00552629982054669</v>
      </c>
      <c r="BO513" s="1" t="str">
        <f t="shared" ref="BO513:BO515" si="1796">BP451</f>
        <v>cd</v>
      </c>
      <c r="BP513" s="1">
        <f t="shared" si="1683"/>
        <v>2.20868411501597</v>
      </c>
      <c r="BQ513" s="1">
        <f t="shared" ref="BQ513:BQ515" si="1797">BU451</f>
        <v>0.0119620703120315</v>
      </c>
      <c r="BR513" s="1" t="str">
        <f t="shared" ref="BR513:BR515" si="1798">BV451</f>
        <v>d</v>
      </c>
      <c r="BS513" s="1">
        <f t="shared" si="1684"/>
        <v>1.65862840174534</v>
      </c>
      <c r="BT513" s="1">
        <f t="shared" ref="BT513:BT515" si="1799">CC451</f>
        <v>0.0101890565979276</v>
      </c>
      <c r="BU513" s="1" t="str">
        <f t="shared" ref="BU513:BU515" si="1800">CD451</f>
        <v>ab</v>
      </c>
      <c r="CJ513" s="1">
        <f t="shared" si="1685"/>
        <v>1.4401825026825</v>
      </c>
      <c r="CK513" s="1">
        <f t="shared" ref="CK513:CK515" si="1801">CJ451</f>
        <v>0.0110588200946095</v>
      </c>
      <c r="CL513" s="1" t="str">
        <f t="shared" ref="CL513:CL515" si="1802">CK451</f>
        <v>d</v>
      </c>
      <c r="CM513" s="1">
        <f t="shared" si="1686"/>
        <v>2.12097106626787</v>
      </c>
      <c r="CN513" s="1">
        <f t="shared" ref="CN513:CN515" si="1803">CN451</f>
        <v>0.0160769631163026</v>
      </c>
      <c r="CO513" s="1" t="str">
        <f t="shared" ref="CO513:CO515" si="1804">CO451</f>
        <v>a</v>
      </c>
      <c r="CP513" s="1">
        <f t="shared" si="1687"/>
        <v>2.39363807882996</v>
      </c>
      <c r="CQ513" s="1">
        <f t="shared" ref="CQ513:CQ515" si="1805">CR451</f>
        <v>0.0090478294416171</v>
      </c>
      <c r="CR513" s="1" t="str">
        <f t="shared" ref="CR513:CR515" si="1806">CS451</f>
        <v>cde</v>
      </c>
      <c r="CS513" s="1">
        <f t="shared" si="1688"/>
        <v>2.2113114601295</v>
      </c>
      <c r="CT513" s="1">
        <f t="shared" ref="CT513:CT515" si="1807">CV451</f>
        <v>0.0158658918739265</v>
      </c>
      <c r="CU513" s="1" t="str">
        <f t="shared" ref="CU513:CU515" si="1808">CW451</f>
        <v>d</v>
      </c>
      <c r="CV513" s="1">
        <f t="shared" si="1689"/>
        <v>1.65804970736253</v>
      </c>
      <c r="CW513" s="1">
        <f t="shared" ref="CW513:CW515" si="1809">CZ451</f>
        <v>0.0117389440850326</v>
      </c>
      <c r="CX513" s="1" t="str">
        <f t="shared" ref="CX513:CX515" si="1810">DA451</f>
        <v>a</v>
      </c>
    </row>
    <row r="514" s="1" customFormat="1" spans="3:102">
      <c r="C514" s="1" t="str">
        <f t="shared" si="1669"/>
        <v>T4R2</v>
      </c>
      <c r="E514" s="1">
        <f t="shared" si="1670"/>
        <v>1.59105210347855</v>
      </c>
      <c r="F514" s="1">
        <f t="shared" si="1771"/>
        <v>0.0197608218354828</v>
      </c>
      <c r="G514" s="1" t="str">
        <f t="shared" si="1772"/>
        <v>c</v>
      </c>
      <c r="H514" s="1">
        <f t="shared" si="1671"/>
        <v>1.89901659074699</v>
      </c>
      <c r="I514" s="1">
        <f t="shared" si="1773"/>
        <v>0.0111238353924288</v>
      </c>
      <c r="J514" s="1" t="str">
        <f t="shared" si="1774"/>
        <v>a</v>
      </c>
      <c r="K514" s="1">
        <f t="shared" si="1672"/>
        <v>2.19170574099499</v>
      </c>
      <c r="L514" s="1">
        <f t="shared" si="1775"/>
        <v>0.0547126512997166</v>
      </c>
      <c r="M514" s="1" t="str">
        <f t="shared" si="1776"/>
        <v>e</v>
      </c>
      <c r="N514" s="1">
        <f t="shared" si="1673"/>
        <v>1.9918779822682</v>
      </c>
      <c r="O514" s="1">
        <f t="shared" si="1777"/>
        <v>0.0468735772030097</v>
      </c>
      <c r="P514" s="1" t="str">
        <f t="shared" si="1778"/>
        <v>ab</v>
      </c>
      <c r="Q514" s="1">
        <f t="shared" si="1674"/>
        <v>1.56327958366243</v>
      </c>
      <c r="R514" s="1">
        <f t="shared" si="1779"/>
        <v>0.0335386955833876</v>
      </c>
      <c r="S514" s="1" t="str">
        <f t="shared" si="1780"/>
        <v>c</v>
      </c>
      <c r="AH514" s="1">
        <f t="shared" si="1675"/>
        <v>1.54788086115672</v>
      </c>
      <c r="AI514" s="1">
        <f t="shared" si="1781"/>
        <v>0.0215364515182433</v>
      </c>
      <c r="AJ514" s="1" t="str">
        <f t="shared" si="1782"/>
        <v>c</v>
      </c>
      <c r="AK514" s="1">
        <f t="shared" si="1676"/>
        <v>1.91732387369194</v>
      </c>
      <c r="AL514" s="1">
        <f t="shared" si="1783"/>
        <v>0.0160385282848209</v>
      </c>
      <c r="AM514" s="1" t="str">
        <f t="shared" si="1784"/>
        <v>a</v>
      </c>
      <c r="AN514" s="1">
        <f t="shared" si="1677"/>
        <v>2.19025303391782</v>
      </c>
      <c r="AO514" s="1">
        <f t="shared" si="1785"/>
        <v>0.055222732109446</v>
      </c>
      <c r="AP514" s="1" t="str">
        <f t="shared" si="1786"/>
        <v>e</v>
      </c>
      <c r="AQ514" s="1">
        <f t="shared" si="1678"/>
        <v>1.99804714527524</v>
      </c>
      <c r="AR514" s="1">
        <f t="shared" si="1787"/>
        <v>0.049362920989705</v>
      </c>
      <c r="AS514" s="1" t="str">
        <f t="shared" si="1788"/>
        <v>ab</v>
      </c>
      <c r="AT514" s="1">
        <f t="shared" si="1679"/>
        <v>1.55954087610143</v>
      </c>
      <c r="AU514" s="1">
        <f t="shared" si="1789"/>
        <v>0.0365609155424542</v>
      </c>
      <c r="AV514" s="1" t="str">
        <f t="shared" si="1790"/>
        <v>c</v>
      </c>
      <c r="BG514" s="1">
        <f t="shared" si="1680"/>
        <v>1.48756969165176</v>
      </c>
      <c r="BH514" s="1">
        <f t="shared" si="1791"/>
        <v>0.0103136526912948</v>
      </c>
      <c r="BI514" s="1" t="str">
        <f t="shared" si="1792"/>
        <v>bc</v>
      </c>
      <c r="BJ514" s="1">
        <f t="shared" si="1681"/>
        <v>2.0960084841267</v>
      </c>
      <c r="BK514" s="1">
        <f t="shared" si="1793"/>
        <v>0.0116047097930715</v>
      </c>
      <c r="BL514" s="1" t="str">
        <f t="shared" si="1794"/>
        <v>abc</v>
      </c>
      <c r="BM514" s="1">
        <f t="shared" si="1682"/>
        <v>2.39441717524305</v>
      </c>
      <c r="BN514" s="1">
        <f t="shared" si="1795"/>
        <v>0.00366174124243061</v>
      </c>
      <c r="BO514" s="1" t="str">
        <f t="shared" si="1796"/>
        <v>cd</v>
      </c>
      <c r="BP514" s="1">
        <f t="shared" si="1683"/>
        <v>2.20516632480625</v>
      </c>
      <c r="BQ514" s="1">
        <f t="shared" si="1797"/>
        <v>0.00682078724200615</v>
      </c>
      <c r="BR514" s="1" t="str">
        <f t="shared" si="1798"/>
        <v>d</v>
      </c>
      <c r="BS514" s="1">
        <f t="shared" si="1684"/>
        <v>1.65967228122214</v>
      </c>
      <c r="BT514" s="1">
        <f t="shared" si="1799"/>
        <v>0.0140235331018501</v>
      </c>
      <c r="BU514" s="1" t="str">
        <f t="shared" si="1800"/>
        <v>ab</v>
      </c>
      <c r="CJ514" s="1">
        <f t="shared" si="1685"/>
        <v>1.46702362830152</v>
      </c>
      <c r="CK514" s="1">
        <f t="shared" si="1801"/>
        <v>0.0102429339405848</v>
      </c>
      <c r="CL514" s="1" t="str">
        <f t="shared" si="1802"/>
        <v>b</v>
      </c>
      <c r="CM514" s="1">
        <f t="shared" si="1686"/>
        <v>2.09413863766221</v>
      </c>
      <c r="CN514" s="1">
        <f t="shared" si="1803"/>
        <v>0.0121377240106296</v>
      </c>
      <c r="CO514" s="1" t="str">
        <f t="shared" si="1804"/>
        <v>ab</v>
      </c>
      <c r="CP514" s="1">
        <f t="shared" si="1687"/>
        <v>2.39384375426476</v>
      </c>
      <c r="CQ514" s="1">
        <f t="shared" si="1805"/>
        <v>0.00222512473780264</v>
      </c>
      <c r="CR514" s="1" t="str">
        <f t="shared" si="1806"/>
        <v>cde</v>
      </c>
      <c r="CS514" s="1">
        <f t="shared" si="1688"/>
        <v>2.20232735260989</v>
      </c>
      <c r="CT514" s="1">
        <f t="shared" si="1807"/>
        <v>0.00921718773624546</v>
      </c>
      <c r="CU514" s="1" t="str">
        <f t="shared" si="1808"/>
        <v>d</v>
      </c>
      <c r="CV514" s="1">
        <f t="shared" si="1689"/>
        <v>1.66055437234725</v>
      </c>
      <c r="CW514" s="1">
        <f t="shared" si="1809"/>
        <v>0.0146954948044118</v>
      </c>
      <c r="CX514" s="1" t="str">
        <f t="shared" si="1810"/>
        <v>a</v>
      </c>
    </row>
    <row r="515" s="1" customFormat="1" spans="3:102">
      <c r="C515" s="1" t="str">
        <f t="shared" si="1669"/>
        <v>T4R3</v>
      </c>
      <c r="E515" s="1">
        <f t="shared" si="1670"/>
        <v>1.66147032590135</v>
      </c>
      <c r="F515" s="1">
        <f t="shared" si="1771"/>
        <v>0.015502197662213</v>
      </c>
      <c r="G515" s="1" t="str">
        <f t="shared" si="1772"/>
        <v>b</v>
      </c>
      <c r="H515" s="1">
        <f t="shared" si="1671"/>
        <v>1.83342130451598</v>
      </c>
      <c r="I515" s="1">
        <f t="shared" si="1773"/>
        <v>0.0130687347389203</v>
      </c>
      <c r="J515" s="1" t="str">
        <f t="shared" si="1774"/>
        <v>bcd</v>
      </c>
      <c r="K515" s="1">
        <f t="shared" si="1672"/>
        <v>2.33459656719095</v>
      </c>
      <c r="L515" s="1">
        <f t="shared" si="1775"/>
        <v>0.0359626829978388</v>
      </c>
      <c r="M515" s="1" t="str">
        <f t="shared" si="1776"/>
        <v>bc</v>
      </c>
      <c r="N515" s="1">
        <f t="shared" si="1673"/>
        <v>2.02653163390786</v>
      </c>
      <c r="O515" s="1">
        <f t="shared" si="1777"/>
        <v>0.0254252160057156</v>
      </c>
      <c r="P515" s="1" t="str">
        <f t="shared" si="1778"/>
        <v>a</v>
      </c>
      <c r="Q515" s="1">
        <f t="shared" si="1674"/>
        <v>1.55989956094613</v>
      </c>
      <c r="R515" s="1">
        <f t="shared" si="1779"/>
        <v>0.0575327496781498</v>
      </c>
      <c r="S515" s="1" t="str">
        <f t="shared" si="1780"/>
        <v>c</v>
      </c>
      <c r="AH515" s="1">
        <f t="shared" si="1675"/>
        <v>1.62573147571339</v>
      </c>
      <c r="AI515" s="1">
        <f t="shared" si="1781"/>
        <v>0.024584766124708</v>
      </c>
      <c r="AJ515" s="1" t="str">
        <f t="shared" si="1782"/>
        <v>b</v>
      </c>
      <c r="AK515" s="1">
        <f t="shared" si="1676"/>
        <v>1.84514670337333</v>
      </c>
      <c r="AL515" s="1">
        <f t="shared" si="1783"/>
        <v>0.0203764673352935</v>
      </c>
      <c r="AM515" s="1" t="str">
        <f t="shared" si="1784"/>
        <v>bcd</v>
      </c>
      <c r="AN515" s="1">
        <f t="shared" si="1677"/>
        <v>2.3369317873409</v>
      </c>
      <c r="AO515" s="1">
        <f t="shared" si="1785"/>
        <v>0.0382039489830581</v>
      </c>
      <c r="AP515" s="1" t="str">
        <f t="shared" si="1786"/>
        <v>b</v>
      </c>
      <c r="AQ515" s="1">
        <f t="shared" si="1678"/>
        <v>2.02662810299301</v>
      </c>
      <c r="AR515" s="1">
        <f t="shared" si="1787"/>
        <v>0.0395517034242667</v>
      </c>
      <c r="AS515" s="1" t="str">
        <f t="shared" si="1788"/>
        <v>a</v>
      </c>
      <c r="AT515" s="1">
        <f t="shared" si="1679"/>
        <v>1.55811848007674</v>
      </c>
      <c r="AU515" s="1">
        <f t="shared" si="1789"/>
        <v>0.0667106526140656</v>
      </c>
      <c r="AV515" s="1" t="str">
        <f t="shared" si="1790"/>
        <v>c</v>
      </c>
      <c r="BG515" s="1">
        <f t="shared" si="1680"/>
        <v>1.52104375187654</v>
      </c>
      <c r="BH515" s="1">
        <f t="shared" si="1791"/>
        <v>0.00518060764270062</v>
      </c>
      <c r="BI515" s="1" t="str">
        <f t="shared" si="1792"/>
        <v>a</v>
      </c>
      <c r="BJ515" s="1">
        <f t="shared" si="1681"/>
        <v>2.07379408672509</v>
      </c>
      <c r="BK515" s="1">
        <f t="shared" si="1793"/>
        <v>0.00342115075991836</v>
      </c>
      <c r="BL515" s="1" t="str">
        <f t="shared" si="1794"/>
        <v>cd</v>
      </c>
      <c r="BM515" s="1">
        <f t="shared" si="1682"/>
        <v>2.43309096665409</v>
      </c>
      <c r="BN515" s="1">
        <f t="shared" si="1795"/>
        <v>0.00540784233668949</v>
      </c>
      <c r="BO515" s="1" t="str">
        <f t="shared" si="1796"/>
        <v>b</v>
      </c>
      <c r="BP515" s="1">
        <f t="shared" si="1683"/>
        <v>2.34385226079847</v>
      </c>
      <c r="BQ515" s="1">
        <f t="shared" si="1797"/>
        <v>0.00359849549575638</v>
      </c>
      <c r="BR515" s="1" t="str">
        <f t="shared" si="1798"/>
        <v>a</v>
      </c>
      <c r="BS515" s="1">
        <f t="shared" si="1684"/>
        <v>1.56538505442882</v>
      </c>
      <c r="BT515" s="1">
        <f t="shared" si="1799"/>
        <v>0.0148031470616544</v>
      </c>
      <c r="BU515" s="1" t="str">
        <f t="shared" si="1800"/>
        <v>c</v>
      </c>
      <c r="CJ515" s="1">
        <f t="shared" si="1685"/>
        <v>1.49691853306688</v>
      </c>
      <c r="CK515" s="1">
        <f t="shared" si="1801"/>
        <v>0.00504404304590893</v>
      </c>
      <c r="CL515" s="1" t="str">
        <f t="shared" si="1802"/>
        <v>ab</v>
      </c>
      <c r="CM515" s="1">
        <f t="shared" si="1686"/>
        <v>2.07570072111253</v>
      </c>
      <c r="CN515" s="1">
        <f t="shared" si="1803"/>
        <v>0.00264187715777416</v>
      </c>
      <c r="CO515" s="1" t="str">
        <f t="shared" si="1804"/>
        <v>bc</v>
      </c>
      <c r="CP515" s="1">
        <f t="shared" si="1687"/>
        <v>2.43018619968869</v>
      </c>
      <c r="CQ515" s="1">
        <f t="shared" si="1805"/>
        <v>0.0024138157452254</v>
      </c>
      <c r="CR515" s="1" t="str">
        <f t="shared" si="1806"/>
        <v>bcd</v>
      </c>
      <c r="CS515" s="1">
        <f t="shared" si="1688"/>
        <v>2.34221786677205</v>
      </c>
      <c r="CT515" s="1">
        <f t="shared" si="1807"/>
        <v>0.0033901615044922</v>
      </c>
      <c r="CU515" s="1" t="str">
        <f t="shared" si="1808"/>
        <v>a</v>
      </c>
      <c r="CV515" s="1">
        <f t="shared" si="1689"/>
        <v>1.56652281607762</v>
      </c>
      <c r="CW515" s="1">
        <f t="shared" si="1809"/>
        <v>0.0174287301362781</v>
      </c>
      <c r="CX515" s="1" t="str">
        <f t="shared" si="1810"/>
        <v>b</v>
      </c>
    </row>
    <row r="516" s="1" customFormat="1" spans="3:100">
      <c r="C516" s="1" t="str">
        <f t="shared" si="1669"/>
        <v>AverageT4</v>
      </c>
      <c r="E516" s="1">
        <f t="shared" si="1670"/>
        <v>1.6166487526449</v>
      </c>
      <c r="F516" s="1">
        <f t="shared" si="1771"/>
        <v>0</v>
      </c>
      <c r="H516" s="1">
        <f t="shared" si="1671"/>
        <v>1.82885391284951</v>
      </c>
      <c r="K516" s="1">
        <f t="shared" si="1672"/>
        <v>2.2680727214702</v>
      </c>
      <c r="N516" s="1">
        <f t="shared" si="1673"/>
        <v>1.94548540510668</v>
      </c>
      <c r="Q516" s="1">
        <f t="shared" si="1674"/>
        <v>1.63384792763176</v>
      </c>
      <c r="AH516" s="1">
        <f t="shared" si="1675"/>
        <v>1.57530814815129</v>
      </c>
      <c r="AK516" s="1">
        <f t="shared" si="1676"/>
        <v>1.84547724334267</v>
      </c>
      <c r="AN516" s="1">
        <f t="shared" si="1677"/>
        <v>2.26837146641335</v>
      </c>
      <c r="AQ516" s="1">
        <f t="shared" si="1678"/>
        <v>1.9480697160203</v>
      </c>
      <c r="AT516" s="1">
        <f t="shared" si="1679"/>
        <v>1.63179929757941</v>
      </c>
      <c r="BG516" s="1">
        <f t="shared" si="1680"/>
        <v>1.49054080716164</v>
      </c>
      <c r="BJ516" s="1">
        <f t="shared" si="1681"/>
        <v>2.0973440998939</v>
      </c>
      <c r="BM516" s="1">
        <f t="shared" si="1682"/>
        <v>2.40791722081952</v>
      </c>
      <c r="BP516" s="1">
        <f t="shared" si="1683"/>
        <v>2.25256756687356</v>
      </c>
      <c r="BS516" s="1">
        <f t="shared" si="1684"/>
        <v>1.62789524579877</v>
      </c>
      <c r="CJ516" s="1">
        <f t="shared" si="1685"/>
        <v>1.46804155468363</v>
      </c>
      <c r="CM516" s="1">
        <f t="shared" si="1686"/>
        <v>2.09693680834754</v>
      </c>
      <c r="CP516" s="1">
        <f t="shared" si="1687"/>
        <v>2.40588934426114</v>
      </c>
      <c r="CS516" s="1">
        <f t="shared" si="1688"/>
        <v>2.25195222650381</v>
      </c>
      <c r="CV516" s="1">
        <f t="shared" si="1689"/>
        <v>1.62837563192914</v>
      </c>
    </row>
    <row r="533" s="1" customFormat="1" spans="3:102">
      <c r="C533" s="1" t="str">
        <f t="shared" ref="C533:C547" si="1811">B471</f>
        <v>T1R1</v>
      </c>
      <c r="E533" s="1">
        <f t="shared" ref="E533:G533" si="1812">F471</f>
        <v>1.00477664246085</v>
      </c>
      <c r="F533" s="1">
        <f t="shared" si="1812"/>
        <v>0.0131594681104789</v>
      </c>
      <c r="G533" s="1" t="str">
        <f t="shared" si="1812"/>
        <v>c</v>
      </c>
      <c r="H533" s="1">
        <f t="shared" ref="H533:J533" si="1813">J471</f>
        <v>1.71972883682528</v>
      </c>
      <c r="I533" s="1">
        <f t="shared" si="1813"/>
        <v>0.051609593230492</v>
      </c>
      <c r="J533" s="1" t="str">
        <f t="shared" si="1813"/>
        <v>abc</v>
      </c>
      <c r="K533" s="1">
        <f t="shared" ref="K533:M533" si="1814">N471</f>
        <v>2.25275409272081</v>
      </c>
      <c r="L533" s="1">
        <f t="shared" si="1814"/>
        <v>0.0595613512168406</v>
      </c>
      <c r="M533" s="1" t="str">
        <f t="shared" si="1814"/>
        <v>a</v>
      </c>
      <c r="N533" s="1">
        <f t="shared" ref="N533:P533" si="1815">U471</f>
        <v>1.53143591504233</v>
      </c>
      <c r="O533" s="1">
        <f t="shared" si="1815"/>
        <v>0.0198147776688138</v>
      </c>
      <c r="P533" s="1" t="str">
        <f t="shared" si="1815"/>
        <v>de</v>
      </c>
      <c r="Q533" s="1">
        <f t="shared" ref="Q533:S533" si="1816">AC471</f>
        <v>1.5056255937829</v>
      </c>
      <c r="R533" s="1">
        <f t="shared" si="1816"/>
        <v>0.120083397863183</v>
      </c>
      <c r="S533" s="1" t="str">
        <f t="shared" si="1816"/>
        <v>a</v>
      </c>
      <c r="AH533" s="1">
        <f t="shared" ref="AH533:AJ533" si="1817">AI471</f>
        <v>0.985074810670136</v>
      </c>
      <c r="AI533" s="1">
        <f t="shared" si="1817"/>
        <v>0.0180294178406008</v>
      </c>
      <c r="AJ533" s="1" t="str">
        <f t="shared" si="1817"/>
        <v>c</v>
      </c>
      <c r="AK533" s="1">
        <f t="shared" ref="AK533:AM533" si="1818">AM471</f>
        <v>1.71867136914442</v>
      </c>
      <c r="AL533" s="1">
        <f t="shared" si="1818"/>
        <v>0.0457945417189821</v>
      </c>
      <c r="AM533" s="1" t="str">
        <f t="shared" si="1818"/>
        <v>bc</v>
      </c>
      <c r="AN533" s="1">
        <f t="shared" ref="AN533:AP533" si="1819">AQ471</f>
        <v>2.26026738813117</v>
      </c>
      <c r="AO533" s="1">
        <f t="shared" si="1819"/>
        <v>0.0565350667125507</v>
      </c>
      <c r="AP533" s="1" t="str">
        <f t="shared" si="1819"/>
        <v>a</v>
      </c>
      <c r="AQ533" s="1">
        <f t="shared" ref="AQ533:AS533" si="1820">AU471</f>
        <v>1.53643155263124</v>
      </c>
      <c r="AR533" s="1">
        <f t="shared" si="1820"/>
        <v>0.028049062104982</v>
      </c>
      <c r="AS533" s="1" t="str">
        <f t="shared" si="1820"/>
        <v>de</v>
      </c>
      <c r="AT533" s="1">
        <f t="shared" ref="AT533:AV533" si="1821">AZ471</f>
        <v>1.48808258109318</v>
      </c>
      <c r="AU533" s="1">
        <f t="shared" si="1821"/>
        <v>0.111613071038481</v>
      </c>
      <c r="AV533" s="1" t="str">
        <f t="shared" si="1821"/>
        <v>a</v>
      </c>
      <c r="BG533" s="1">
        <f t="shared" ref="BG533:BI533" si="1822">BH471</f>
        <v>0.876106737431815</v>
      </c>
      <c r="BH533" s="1">
        <f t="shared" si="1822"/>
        <v>0.0140698602668832</v>
      </c>
      <c r="BI533" s="1" t="str">
        <f t="shared" si="1822"/>
        <v>cd</v>
      </c>
      <c r="BJ533" s="1">
        <f t="shared" ref="BJ533:BL533" si="1823">BL471</f>
        <v>1.88968474097371</v>
      </c>
      <c r="BK533" s="1">
        <f t="shared" si="1823"/>
        <v>0.0134919294459081</v>
      </c>
      <c r="BL533" s="1" t="str">
        <f t="shared" si="1823"/>
        <v>abc</v>
      </c>
      <c r="BM533" s="1">
        <f t="shared" ref="BM533:BO533" si="1824">BP471</f>
        <v>2.3142730832954</v>
      </c>
      <c r="BN533" s="1">
        <f t="shared" si="1824"/>
        <v>0.00436856828577666</v>
      </c>
      <c r="BO533" s="1" t="str">
        <f t="shared" si="1824"/>
        <v>ab</v>
      </c>
      <c r="BP533" s="1">
        <f t="shared" ref="BP533:BR533" si="1825">BX471</f>
        <v>1.83569484272029</v>
      </c>
      <c r="BQ533" s="1">
        <f t="shared" si="1825"/>
        <v>0.0168957273181415</v>
      </c>
      <c r="BR533" s="1" t="str">
        <f t="shared" si="1825"/>
        <v>b</v>
      </c>
      <c r="BS533" s="1">
        <f t="shared" ref="BS533:BU533" si="1826">CF471</f>
        <v>1.63737826052521</v>
      </c>
      <c r="BT533" s="1">
        <f t="shared" si="1826"/>
        <v>0.0114665117328909</v>
      </c>
      <c r="BU533" s="1" t="str">
        <f t="shared" si="1826"/>
        <v>ab</v>
      </c>
      <c r="CJ533" s="1">
        <f t="shared" ref="CJ533:CL533" si="1827">CK471</f>
        <v>0.847384599203666</v>
      </c>
      <c r="CK533" s="1">
        <f t="shared" si="1827"/>
        <v>0.0215227228200267</v>
      </c>
      <c r="CL533" s="1" t="str">
        <f t="shared" si="1827"/>
        <v>def</v>
      </c>
      <c r="CM533" s="1">
        <f t="shared" ref="CM533:CO533" si="1828">CO471</f>
        <v>1.8914475055403</v>
      </c>
      <c r="CN533" s="1">
        <f t="shared" si="1828"/>
        <v>0.0142665747349978</v>
      </c>
      <c r="CO533" s="1" t="str">
        <f t="shared" si="1828"/>
        <v>abc</v>
      </c>
      <c r="CP533" s="1">
        <f t="shared" ref="CP533:CR533" si="1829">CS471</f>
        <v>2.31554888549357</v>
      </c>
      <c r="CQ533" s="1">
        <f t="shared" si="1829"/>
        <v>0.0108430615932797</v>
      </c>
      <c r="CR533" s="1" t="str">
        <f t="shared" si="1829"/>
        <v>abc</v>
      </c>
      <c r="CS533" s="1">
        <f t="shared" ref="CS533:CU533" si="1830">CW471</f>
        <v>1.83980390084427</v>
      </c>
      <c r="CT533" s="1">
        <f t="shared" si="1830"/>
        <v>0.00897425124501054</v>
      </c>
      <c r="CU533" s="1" t="str">
        <f t="shared" si="1830"/>
        <v>b</v>
      </c>
      <c r="CV533" s="1">
        <f t="shared" ref="CV533:CX533" si="1831">DB471</f>
        <v>1.6330987795881</v>
      </c>
      <c r="CW533" s="1">
        <f t="shared" si="1831"/>
        <v>0.0158149836018565</v>
      </c>
      <c r="CX533" s="1" t="str">
        <f t="shared" si="1831"/>
        <v>ab</v>
      </c>
    </row>
    <row r="534" s="1" customFormat="1" spans="3:102">
      <c r="C534" s="1" t="str">
        <f t="shared" si="1811"/>
        <v>T2R2</v>
      </c>
      <c r="E534" s="1">
        <f t="shared" ref="E534:G534" si="1832">F472</f>
        <v>1.01400685770786</v>
      </c>
      <c r="F534" s="1">
        <f t="shared" si="1832"/>
        <v>0.0177411421734215</v>
      </c>
      <c r="G534" s="1" t="str">
        <f t="shared" si="1832"/>
        <v>c</v>
      </c>
      <c r="H534" s="1">
        <f t="shared" ref="H534:J534" si="1833">J472</f>
        <v>1.67753814599996</v>
      </c>
      <c r="I534" s="1">
        <f t="shared" si="1833"/>
        <v>0.0700871353158204</v>
      </c>
      <c r="J534" s="1" t="str">
        <f t="shared" si="1833"/>
        <v>cd</v>
      </c>
      <c r="K534" s="1">
        <f t="shared" ref="K534:M534" si="1834">N472</f>
        <v>2.27887978143933</v>
      </c>
      <c r="L534" s="1">
        <f t="shared" si="1834"/>
        <v>0.0782644617413544</v>
      </c>
      <c r="M534" s="1" t="str">
        <f t="shared" si="1834"/>
        <v>a</v>
      </c>
      <c r="N534" s="1">
        <f t="shared" ref="N534:P534" si="1835">U472</f>
        <v>1.50027386244927</v>
      </c>
      <c r="O534" s="1">
        <f t="shared" si="1835"/>
        <v>0.0360319509866134</v>
      </c>
      <c r="P534" s="1" t="str">
        <f t="shared" si="1835"/>
        <v>e</v>
      </c>
      <c r="Q534" s="1">
        <f t="shared" ref="Q534:S534" si="1836">AC472</f>
        <v>1.62032523917624</v>
      </c>
      <c r="R534" s="1">
        <f t="shared" si="1836"/>
        <v>0.0639487264502228</v>
      </c>
      <c r="S534" s="1" t="str">
        <f t="shared" si="1836"/>
        <v>a</v>
      </c>
      <c r="AH534" s="1">
        <f t="shared" ref="AH534:AJ534" si="1837">AI472</f>
        <v>0.986026365892269</v>
      </c>
      <c r="AI534" s="1">
        <f t="shared" si="1837"/>
        <v>0.0113362128816416</v>
      </c>
      <c r="AJ534" s="1" t="str">
        <f t="shared" si="1837"/>
        <v>c</v>
      </c>
      <c r="AK534" s="1">
        <f t="shared" ref="AK534:AM534" si="1838">AM472</f>
        <v>1.68390004038879</v>
      </c>
      <c r="AL534" s="1">
        <f t="shared" si="1838"/>
        <v>0.0800485816531465</v>
      </c>
      <c r="AM534" s="1" t="str">
        <f t="shared" si="1838"/>
        <v>cd</v>
      </c>
      <c r="AN534" s="1">
        <f t="shared" ref="AN534:AP534" si="1839">AQ472</f>
        <v>2.27767420756343</v>
      </c>
      <c r="AO534" s="1">
        <f t="shared" si="1839"/>
        <v>0.0795150943624916</v>
      </c>
      <c r="AP534" s="1" t="str">
        <f t="shared" si="1839"/>
        <v>a</v>
      </c>
      <c r="AQ534" s="1">
        <f t="shared" ref="AQ534:AS534" si="1840">AU472</f>
        <v>1.50753796685839</v>
      </c>
      <c r="AR534" s="1">
        <f t="shared" si="1840"/>
        <v>0.0389398765190469</v>
      </c>
      <c r="AS534" s="1" t="str">
        <f t="shared" si="1840"/>
        <v>e</v>
      </c>
      <c r="AT534" s="1">
        <f t="shared" ref="AT534:AV534" si="1841">AZ472</f>
        <v>1.61124444444303</v>
      </c>
      <c r="AU534" s="1">
        <f t="shared" si="1841"/>
        <v>0.0586872795855436</v>
      </c>
      <c r="AV534" s="1" t="str">
        <f t="shared" si="1841"/>
        <v>a</v>
      </c>
      <c r="BG534" s="1">
        <f t="shared" ref="BG534:BI534" si="1842">BH472</f>
        <v>0.864162261026645</v>
      </c>
      <c r="BH534" s="1">
        <f t="shared" si="1842"/>
        <v>0.00899093412860255</v>
      </c>
      <c r="BI534" s="1" t="str">
        <f t="shared" si="1842"/>
        <v>d</v>
      </c>
      <c r="BJ534" s="1">
        <f t="shared" ref="BJ534:BL534" si="1843">BL472</f>
        <v>1.90083342722703</v>
      </c>
      <c r="BK534" s="1">
        <f t="shared" si="1843"/>
        <v>0.0100710691240115</v>
      </c>
      <c r="BL534" s="1" t="str">
        <f t="shared" si="1843"/>
        <v>ab</v>
      </c>
      <c r="BM534" s="1">
        <f t="shared" ref="BM534:BO534" si="1844">BP472</f>
        <v>2.30030293943066</v>
      </c>
      <c r="BN534" s="1">
        <f t="shared" si="1844"/>
        <v>0.01768448461579</v>
      </c>
      <c r="BO534" s="1" t="str">
        <f t="shared" si="1844"/>
        <v>bc</v>
      </c>
      <c r="BP534" s="1">
        <f t="shared" ref="BP534:BR534" si="1845">BX472</f>
        <v>1.8287833635781</v>
      </c>
      <c r="BQ534" s="1">
        <f t="shared" si="1845"/>
        <v>0.0175409815979591</v>
      </c>
      <c r="BR534" s="1" t="str">
        <f t="shared" si="1845"/>
        <v>b</v>
      </c>
      <c r="BS534" s="1">
        <f t="shared" ref="BS534:BU534" si="1846">CF472</f>
        <v>1.6394289868296</v>
      </c>
      <c r="BT534" s="1">
        <f t="shared" si="1846"/>
        <v>0.00655021959798354</v>
      </c>
      <c r="BU534" s="1" t="str">
        <f t="shared" si="1846"/>
        <v>ab</v>
      </c>
      <c r="CJ534" s="1">
        <f t="shared" ref="CJ534:CL534" si="1847">CK472</f>
        <v>0.837005563803908</v>
      </c>
      <c r="CK534" s="1">
        <f t="shared" si="1847"/>
        <v>0.0125687525108825</v>
      </c>
      <c r="CL534" s="1" t="str">
        <f t="shared" si="1847"/>
        <v>f</v>
      </c>
      <c r="CM534" s="1">
        <f t="shared" ref="CM534:CO534" si="1848">CO472</f>
        <v>1.90718973874237</v>
      </c>
      <c r="CN534" s="1">
        <f t="shared" si="1848"/>
        <v>0.0154373716081365</v>
      </c>
      <c r="CO534" s="1" t="str">
        <f t="shared" si="1848"/>
        <v>a</v>
      </c>
      <c r="CP534" s="1">
        <f t="shared" ref="CP534:CR534" si="1849">CS472</f>
        <v>2.29441815008664</v>
      </c>
      <c r="CQ534" s="1">
        <f t="shared" si="1849"/>
        <v>0.0131201956629053</v>
      </c>
      <c r="CR534" s="1" t="str">
        <f t="shared" si="1849"/>
        <v>abcd</v>
      </c>
      <c r="CS534" s="1">
        <f t="shared" ref="CS534:CU534" si="1850">CW472</f>
        <v>1.83129406325601</v>
      </c>
      <c r="CT534" s="1">
        <f t="shared" si="1850"/>
        <v>0.0206623059454396</v>
      </c>
      <c r="CU534" s="1" t="str">
        <f t="shared" si="1850"/>
        <v>b</v>
      </c>
      <c r="CV534" s="1">
        <f t="shared" ref="CV534:CX534" si="1851">DB472</f>
        <v>1.64077223037342</v>
      </c>
      <c r="CW534" s="1">
        <f t="shared" si="1851"/>
        <v>0.00655294149466224</v>
      </c>
      <c r="CX534" s="1" t="str">
        <f t="shared" si="1851"/>
        <v>ab</v>
      </c>
    </row>
    <row r="535" s="1" customFormat="1" spans="3:100">
      <c r="C535" s="1" t="str">
        <f t="shared" si="1811"/>
        <v>AverageT1</v>
      </c>
      <c r="E535" s="1">
        <f t="shared" ref="E532:E547" si="1852">F473</f>
        <v>1.00939175008436</v>
      </c>
      <c r="H535" s="1">
        <f t="shared" ref="H532:H547" si="1853">J473</f>
        <v>1.69863349141262</v>
      </c>
      <c r="K535" s="1">
        <f t="shared" ref="K532:K547" si="1854">N473</f>
        <v>2.26581693708007</v>
      </c>
      <c r="N535" s="1">
        <f t="shared" ref="N532:N547" si="1855">U473</f>
        <v>1.5158548887458</v>
      </c>
      <c r="Q535" s="1">
        <f t="shared" ref="Q532:Q547" si="1856">AC473</f>
        <v>1.56297541647957</v>
      </c>
      <c r="AH535" s="1">
        <f t="shared" ref="AH532:AH547" si="1857">AI473</f>
        <v>0.985550588281202</v>
      </c>
      <c r="AK535" s="1">
        <f t="shared" ref="AK532:AK547" si="1858">AM473</f>
        <v>1.7012857047666</v>
      </c>
      <c r="AN535" s="1">
        <f t="shared" ref="AN532:AN547" si="1859">AQ473</f>
        <v>2.2689707978473</v>
      </c>
      <c r="AQ535" s="1">
        <f t="shared" ref="AQ532:AQ547" si="1860">AU473</f>
        <v>1.52198475974482</v>
      </c>
      <c r="AT535" s="1">
        <f t="shared" ref="AT532:AT547" si="1861">AZ473</f>
        <v>1.54966351276811</v>
      </c>
      <c r="BG535" s="1">
        <f t="shared" ref="BG532:BG547" si="1862">BH473</f>
        <v>0.87013449922923</v>
      </c>
      <c r="BJ535" s="1">
        <f t="shared" ref="BJ532:BJ547" si="1863">BL473</f>
        <v>1.89525908410037</v>
      </c>
      <c r="BM535" s="1">
        <f t="shared" ref="BM532:BM547" si="1864">BP473</f>
        <v>2.30728801136303</v>
      </c>
      <c r="BP535" s="1">
        <f t="shared" ref="BP532:BP547" si="1865">BX473</f>
        <v>1.8322391031492</v>
      </c>
      <c r="BS535" s="1">
        <f t="shared" ref="BS532:BS547" si="1866">CF473</f>
        <v>1.63840362367741</v>
      </c>
      <c r="CJ535" s="1">
        <f t="shared" ref="CJ532:CJ547" si="1867">CK473</f>
        <v>0.842195081503787</v>
      </c>
      <c r="CM535" s="1">
        <f t="shared" ref="CM532:CM547" si="1868">CO473</f>
        <v>1.89931862214134</v>
      </c>
      <c r="CP535" s="1">
        <f t="shared" ref="CP532:CP547" si="1869">CS473</f>
        <v>2.30498351779011</v>
      </c>
      <c r="CS535" s="1">
        <f t="shared" ref="CS532:CS547" si="1870">CW473</f>
        <v>1.83554898205014</v>
      </c>
      <c r="CV535" s="1">
        <f t="shared" ref="CV532:CV547" si="1871">DB473</f>
        <v>1.63693550498076</v>
      </c>
    </row>
    <row r="536" s="1" customFormat="1" spans="3:102">
      <c r="C536" s="1" t="str">
        <f t="shared" si="1811"/>
        <v>T2R1</v>
      </c>
      <c r="E536" s="1">
        <f t="shared" si="1852"/>
        <v>0.999826721223981</v>
      </c>
      <c r="F536" s="1">
        <f t="shared" ref="F536:F538" si="1872">G474</f>
        <v>0.0213793161269813</v>
      </c>
      <c r="G536" s="1" t="str">
        <f t="shared" ref="G536:G538" si="1873">H474</f>
        <v>c</v>
      </c>
      <c r="H536" s="1">
        <f t="shared" si="1853"/>
        <v>1.70292695603956</v>
      </c>
      <c r="I536" s="1">
        <f t="shared" ref="I536:I538" si="1874">K474</f>
        <v>0.0699639080550642</v>
      </c>
      <c r="J536" s="1" t="str">
        <f t="shared" ref="J536:J538" si="1875">L474</f>
        <v>bc</v>
      </c>
      <c r="K536" s="1">
        <f t="shared" si="1854"/>
        <v>2.1452693292724</v>
      </c>
      <c r="L536" s="1">
        <f t="shared" ref="L536:L538" si="1876">O474</f>
        <v>0.0851601784589831</v>
      </c>
      <c r="M536" s="1" t="str">
        <f t="shared" ref="M536:M538" si="1877">P474</f>
        <v>bc</v>
      </c>
      <c r="N536" s="1">
        <f t="shared" si="1855"/>
        <v>1.65906424065031</v>
      </c>
      <c r="O536" s="1">
        <f t="shared" ref="O536:O538" si="1878">V474</f>
        <v>0.0316863296692534</v>
      </c>
      <c r="P536" s="1" t="str">
        <f t="shared" ref="P536:P538" si="1879">W474</f>
        <v>abc</v>
      </c>
      <c r="Q536" s="1">
        <f t="shared" si="1856"/>
        <v>1.29589218971549</v>
      </c>
      <c r="R536" s="1">
        <f t="shared" ref="R536:R538" si="1880">AD474</f>
        <v>0.138014027203104</v>
      </c>
      <c r="S536" s="1" t="str">
        <f t="shared" ref="S536:S538" si="1881">AE474</f>
        <v>b</v>
      </c>
      <c r="AH536" s="1">
        <f t="shared" si="1857"/>
        <v>0.970688097845929</v>
      </c>
      <c r="AI536" s="1">
        <f t="shared" ref="AI536:AI538" si="1882">AJ474</f>
        <v>0.0196018070900137</v>
      </c>
      <c r="AJ536" s="1" t="str">
        <f t="shared" ref="AJ536:AJ538" si="1883">AK474</f>
        <v>c</v>
      </c>
      <c r="AK536" s="1">
        <f t="shared" si="1858"/>
        <v>1.70406059935016</v>
      </c>
      <c r="AL536" s="1">
        <f t="shared" ref="AL536:AL538" si="1884">AN474</f>
        <v>0.0691137199801252</v>
      </c>
      <c r="AM536" s="1" t="str">
        <f t="shared" ref="AM536:AM538" si="1885">AO474</f>
        <v>bc</v>
      </c>
      <c r="AN536" s="1">
        <f t="shared" si="1859"/>
        <v>2.14818961159463</v>
      </c>
      <c r="AO536" s="1">
        <f t="shared" ref="AO536:AO538" si="1886">AR474</f>
        <v>0.0800071788905526</v>
      </c>
      <c r="AP536" s="1" t="str">
        <f t="shared" ref="AP536:AP538" si="1887">AS474</f>
        <v>b</v>
      </c>
      <c r="AQ536" s="1">
        <f t="shared" si="1860"/>
        <v>1.65379196782201</v>
      </c>
      <c r="AR536" s="1">
        <f t="shared" ref="AR536:AR538" si="1888">AV474</f>
        <v>0.0330785368805837</v>
      </c>
      <c r="AS536" s="1" t="str">
        <f t="shared" ref="AS536:AS538" si="1889">AW474</f>
        <v>abc</v>
      </c>
      <c r="AT536" s="1">
        <f t="shared" si="1861"/>
        <v>1.30154306561786</v>
      </c>
      <c r="AU536" s="1">
        <f t="shared" ref="AU536:AU538" si="1890">BA474</f>
        <v>0.132504254863525</v>
      </c>
      <c r="AV536" s="1" t="str">
        <f t="shared" ref="AV536:AV538" si="1891">BB474</f>
        <v>b</v>
      </c>
      <c r="BG536" s="1">
        <f t="shared" si="1862"/>
        <v>0.862482922909869</v>
      </c>
      <c r="BH536" s="1">
        <f t="shared" ref="BH536:BH538" si="1892">BI474</f>
        <v>0.00716524141867853</v>
      </c>
      <c r="BI536" s="1" t="str">
        <f t="shared" ref="BI536:BI538" si="1893">BJ474</f>
        <v>d</v>
      </c>
      <c r="BJ536" s="1">
        <f t="shared" si="1863"/>
        <v>1.89964859636451</v>
      </c>
      <c r="BK536" s="1">
        <f t="shared" ref="BK536:BK538" si="1894">BM474</f>
        <v>0.01935957683316</v>
      </c>
      <c r="BL536" s="1" t="str">
        <f t="shared" ref="BL536:BL538" si="1895">BN474</f>
        <v>ab</v>
      </c>
      <c r="BM536" s="1">
        <f t="shared" si="1864"/>
        <v>2.26748234415514</v>
      </c>
      <c r="BN536" s="1">
        <f t="shared" ref="BN536:BN538" si="1896">BQ474</f>
        <v>0.0139141660394648</v>
      </c>
      <c r="BO536" s="1" t="str">
        <f t="shared" ref="BO536:BO538" si="1897">BR474</f>
        <v>d</v>
      </c>
      <c r="BP536" s="1">
        <f t="shared" si="1865"/>
        <v>1.92068934258145</v>
      </c>
      <c r="BQ536" s="1">
        <f t="shared" ref="BQ536:BQ538" si="1898">BY474</f>
        <v>0.0460877847865369</v>
      </c>
      <c r="BR536" s="1" t="str">
        <f t="shared" ref="BR536:BR538" si="1899">BZ474</f>
        <v>a</v>
      </c>
      <c r="BS536" s="1">
        <f t="shared" si="1866"/>
        <v>1.57932861086356</v>
      </c>
      <c r="BT536" s="1">
        <f t="shared" ref="BT536:BT538" si="1900">CG474</f>
        <v>0.044858156017589</v>
      </c>
      <c r="BU536" s="1" t="str">
        <f t="shared" ref="BU536:BU538" si="1901">CH474</f>
        <v>cd</v>
      </c>
      <c r="CJ536" s="1">
        <f t="shared" si="1867"/>
        <v>0.840669938841709</v>
      </c>
      <c r="CK536" s="1">
        <f t="shared" ref="CK536:CK538" si="1902">CL474</f>
        <v>0.00361253911387248</v>
      </c>
      <c r="CL536" s="1" t="str">
        <f t="shared" ref="CL536:CL538" si="1903">CM474</f>
        <v>ef</v>
      </c>
      <c r="CM536" s="1">
        <f t="shared" si="1868"/>
        <v>1.89934681452631</v>
      </c>
      <c r="CN536" s="1">
        <f t="shared" ref="CN536:CN538" si="1904">CP474</f>
        <v>0.00691493486138131</v>
      </c>
      <c r="CO536" s="1" t="str">
        <f t="shared" ref="CO536:CO538" si="1905">CQ474</f>
        <v>ab</v>
      </c>
      <c r="CP536" s="1">
        <f t="shared" si="1869"/>
        <v>2.27646595809688</v>
      </c>
      <c r="CQ536" s="1">
        <f t="shared" ref="CQ536:CQ538" si="1906">CT474</f>
        <v>0.0181324677148066</v>
      </c>
      <c r="CR536" s="1" t="str">
        <f t="shared" ref="CR536:CR538" si="1907">CU474</f>
        <v>cde</v>
      </c>
      <c r="CS536" s="1">
        <f t="shared" si="1870"/>
        <v>1.91647405482521</v>
      </c>
      <c r="CT536" s="1">
        <f t="shared" ref="CT536:CT538" si="1908">CX474</f>
        <v>0.0461215465617228</v>
      </c>
      <c r="CU536" s="1" t="str">
        <f t="shared" ref="CU536:CU538" si="1909">CY474</f>
        <v>a</v>
      </c>
      <c r="CV536" s="1">
        <f t="shared" si="1871"/>
        <v>1.57363269777535</v>
      </c>
      <c r="CW536" s="1">
        <f t="shared" ref="CW536:CW538" si="1910">DC474</f>
        <v>0.0465232218012752</v>
      </c>
      <c r="CX536" s="1" t="str">
        <f t="shared" ref="CX536:CX538" si="1911">DD474</f>
        <v>cd</v>
      </c>
    </row>
    <row r="537" s="1" customFormat="1" spans="3:102">
      <c r="C537" s="1" t="str">
        <f t="shared" si="1811"/>
        <v>T2R2</v>
      </c>
      <c r="E537" s="1">
        <f t="shared" si="1852"/>
        <v>1.01721077624747</v>
      </c>
      <c r="F537" s="1">
        <f t="shared" si="1872"/>
        <v>0.0240727496747683</v>
      </c>
      <c r="G537" s="1" t="str">
        <f t="shared" si="1873"/>
        <v>c</v>
      </c>
      <c r="H537" s="1">
        <f t="shared" si="1853"/>
        <v>1.67624401457574</v>
      </c>
      <c r="I537" s="1">
        <f t="shared" si="1874"/>
        <v>0.0704147152257059</v>
      </c>
      <c r="J537" s="1" t="str">
        <f t="shared" si="1875"/>
        <v>cd</v>
      </c>
      <c r="K537" s="1">
        <f t="shared" si="1854"/>
        <v>2.11585586677316</v>
      </c>
      <c r="L537" s="1">
        <f t="shared" si="1876"/>
        <v>0.0400073279053955</v>
      </c>
      <c r="M537" s="1" t="str">
        <f t="shared" si="1877"/>
        <v>bc</v>
      </c>
      <c r="N537" s="1">
        <f t="shared" si="1855"/>
        <v>1.53166445924081</v>
      </c>
      <c r="O537" s="1">
        <f t="shared" si="1878"/>
        <v>0.0987992666104</v>
      </c>
      <c r="P537" s="1" t="str">
        <f t="shared" si="1879"/>
        <v>de</v>
      </c>
      <c r="Q537" s="1">
        <f t="shared" si="1856"/>
        <v>1.20568221672485</v>
      </c>
      <c r="R537" s="1">
        <f t="shared" si="1880"/>
        <v>0.0943164112304575</v>
      </c>
      <c r="S537" s="1" t="str">
        <f t="shared" si="1881"/>
        <v>b</v>
      </c>
      <c r="AH537" s="1">
        <f t="shared" si="1857"/>
        <v>0.99026145176968</v>
      </c>
      <c r="AI537" s="1">
        <f t="shared" si="1882"/>
        <v>0.019099965243397</v>
      </c>
      <c r="AJ537" s="1" t="str">
        <f t="shared" si="1883"/>
        <v>c</v>
      </c>
      <c r="AK537" s="1">
        <f t="shared" si="1858"/>
        <v>1.68196419105407</v>
      </c>
      <c r="AL537" s="1">
        <f t="shared" si="1884"/>
        <v>0.0615098845973819</v>
      </c>
      <c r="AM537" s="1" t="str">
        <f t="shared" si="1885"/>
        <v>cd</v>
      </c>
      <c r="AN537" s="1">
        <f t="shared" si="1859"/>
        <v>2.11371429203939</v>
      </c>
      <c r="AO537" s="1">
        <f t="shared" si="1886"/>
        <v>0.0428779587848442</v>
      </c>
      <c r="AP537" s="1" t="str">
        <f t="shared" si="1887"/>
        <v>bc</v>
      </c>
      <c r="AQ537" s="1">
        <f t="shared" si="1860"/>
        <v>1.52840035835898</v>
      </c>
      <c r="AR537" s="1">
        <f t="shared" si="1888"/>
        <v>0.0985837891265559</v>
      </c>
      <c r="AS537" s="1" t="str">
        <f t="shared" si="1889"/>
        <v>de</v>
      </c>
      <c r="AT537" s="1">
        <f t="shared" si="1861"/>
        <v>1.21070813209474</v>
      </c>
      <c r="AU537" s="1">
        <f t="shared" si="1890"/>
        <v>0.0993009419843709</v>
      </c>
      <c r="AV537" s="1" t="str">
        <f t="shared" si="1891"/>
        <v>b</v>
      </c>
      <c r="BG537" s="1">
        <f t="shared" si="1862"/>
        <v>0.874933306462875</v>
      </c>
      <c r="BH537" s="1">
        <f t="shared" si="1892"/>
        <v>0.00238144968467642</v>
      </c>
      <c r="BI537" s="1" t="str">
        <f t="shared" si="1893"/>
        <v>cd</v>
      </c>
      <c r="BJ537" s="1">
        <f t="shared" si="1863"/>
        <v>1.8870311092839</v>
      </c>
      <c r="BK537" s="1">
        <f t="shared" si="1894"/>
        <v>0.0096121167135201</v>
      </c>
      <c r="BL537" s="1" t="str">
        <f t="shared" si="1895"/>
        <v>abc</v>
      </c>
      <c r="BM537" s="1">
        <f t="shared" si="1864"/>
        <v>2.23132251546603</v>
      </c>
      <c r="BN537" s="1">
        <f t="shared" si="1896"/>
        <v>0.00590103002040499</v>
      </c>
      <c r="BO537" s="1" t="str">
        <f t="shared" si="1897"/>
        <v>e</v>
      </c>
      <c r="BP537" s="1">
        <f t="shared" si="1865"/>
        <v>1.88363633334012</v>
      </c>
      <c r="BQ537" s="1">
        <f t="shared" si="1898"/>
        <v>0.0422437825435608</v>
      </c>
      <c r="BR537" s="1" t="str">
        <f t="shared" si="1899"/>
        <v>a</v>
      </c>
      <c r="BS537" s="1">
        <f t="shared" si="1866"/>
        <v>1.5464795454734</v>
      </c>
      <c r="BT537" s="1">
        <f t="shared" si="1900"/>
        <v>0.0414629029965471</v>
      </c>
      <c r="BU537" s="1" t="str">
        <f t="shared" si="1901"/>
        <v>de</v>
      </c>
      <c r="CJ537" s="1">
        <f t="shared" si="1867"/>
        <v>0.851152895701114</v>
      </c>
      <c r="CK537" s="1">
        <f t="shared" si="1902"/>
        <v>0.00761952961792821</v>
      </c>
      <c r="CL537" s="1" t="str">
        <f t="shared" si="1903"/>
        <v>def</v>
      </c>
      <c r="CM537" s="1">
        <f t="shared" si="1868"/>
        <v>1.88813702438262</v>
      </c>
      <c r="CN537" s="1">
        <f t="shared" si="1904"/>
        <v>0.01529048710022</v>
      </c>
      <c r="CO537" s="1" t="str">
        <f t="shared" si="1905"/>
        <v>abc</v>
      </c>
      <c r="CP537" s="1">
        <f t="shared" si="1869"/>
        <v>2.22740093944433</v>
      </c>
      <c r="CQ537" s="1">
        <f t="shared" si="1906"/>
        <v>0.00236638726974913</v>
      </c>
      <c r="CR537" s="1" t="str">
        <f t="shared" si="1907"/>
        <v>f</v>
      </c>
      <c r="CS537" s="1">
        <f t="shared" si="1870"/>
        <v>1.88594783447449</v>
      </c>
      <c r="CT537" s="1">
        <f t="shared" si="1908"/>
        <v>0.0339337842877417</v>
      </c>
      <c r="CU537" s="1" t="str">
        <f t="shared" si="1909"/>
        <v>a</v>
      </c>
      <c r="CV537" s="1">
        <f t="shared" si="1871"/>
        <v>1.54571490405884</v>
      </c>
      <c r="CW537" s="1">
        <f t="shared" si="1910"/>
        <v>0.0420834137858936</v>
      </c>
      <c r="CX537" s="1" t="str">
        <f t="shared" si="1911"/>
        <v>cde</v>
      </c>
    </row>
    <row r="538" s="1" customFormat="1" spans="3:102">
      <c r="C538" s="1" t="str">
        <f t="shared" si="1811"/>
        <v>T2R3</v>
      </c>
      <c r="E538" s="1">
        <f t="shared" si="1852"/>
        <v>1.13400165374677</v>
      </c>
      <c r="F538" s="1">
        <f t="shared" si="1872"/>
        <v>0.0142907573150881</v>
      </c>
      <c r="G538" s="1" t="str">
        <f t="shared" si="1873"/>
        <v>a</v>
      </c>
      <c r="H538" s="1">
        <f t="shared" si="1853"/>
        <v>1.57842988054674</v>
      </c>
      <c r="I538" s="1">
        <f t="shared" si="1874"/>
        <v>0.0881279684460703</v>
      </c>
      <c r="J538" s="1" t="str">
        <f t="shared" si="1875"/>
        <v>d</v>
      </c>
      <c r="K538" s="1">
        <f t="shared" si="1854"/>
        <v>1.76758219771092</v>
      </c>
      <c r="L538" s="1">
        <f t="shared" si="1876"/>
        <v>0.0807735335618627</v>
      </c>
      <c r="M538" s="1" t="str">
        <f t="shared" si="1877"/>
        <v>d</v>
      </c>
      <c r="N538" s="1">
        <f t="shared" si="1855"/>
        <v>1.38052717374443</v>
      </c>
      <c r="O538" s="1">
        <f t="shared" si="1878"/>
        <v>0.0512363055475038</v>
      </c>
      <c r="P538" s="1" t="str">
        <f t="shared" si="1879"/>
        <v>f</v>
      </c>
      <c r="Q538" s="1">
        <f t="shared" si="1856"/>
        <v>0.852332857276161</v>
      </c>
      <c r="R538" s="1">
        <f t="shared" si="1880"/>
        <v>0.00845321934146625</v>
      </c>
      <c r="S538" s="1" t="str">
        <f t="shared" si="1881"/>
        <v>c</v>
      </c>
      <c r="AH538" s="1">
        <f t="shared" si="1857"/>
        <v>1.10769719471947</v>
      </c>
      <c r="AI538" s="1">
        <f t="shared" si="1882"/>
        <v>0.0183299739334476</v>
      </c>
      <c r="AJ538" s="1" t="str">
        <f t="shared" si="1883"/>
        <v>a</v>
      </c>
      <c r="AK538" s="1">
        <f t="shared" si="1858"/>
        <v>1.58465167993881</v>
      </c>
      <c r="AL538" s="1">
        <f t="shared" si="1884"/>
        <v>0.0853708941573222</v>
      </c>
      <c r="AM538" s="1" t="str">
        <f t="shared" si="1885"/>
        <v>d</v>
      </c>
      <c r="AN538" s="1">
        <f t="shared" si="1859"/>
        <v>1.75690537974762</v>
      </c>
      <c r="AO538" s="1">
        <f t="shared" si="1886"/>
        <v>0.0855727045994387</v>
      </c>
      <c r="AP538" s="1" t="str">
        <f t="shared" si="1887"/>
        <v>d</v>
      </c>
      <c r="AQ538" s="1">
        <f t="shared" si="1860"/>
        <v>1.39894761365232</v>
      </c>
      <c r="AR538" s="1">
        <f t="shared" si="1888"/>
        <v>0.0583968985433497</v>
      </c>
      <c r="AS538" s="1" t="str">
        <f t="shared" si="1889"/>
        <v>f</v>
      </c>
      <c r="AT538" s="1">
        <f t="shared" si="1861"/>
        <v>0.837149632057731</v>
      </c>
      <c r="AU538" s="1">
        <f t="shared" si="1890"/>
        <v>0.0194580946657923</v>
      </c>
      <c r="AV538" s="1" t="str">
        <f t="shared" si="1891"/>
        <v>c</v>
      </c>
      <c r="BG538" s="1">
        <f t="shared" si="1862"/>
        <v>0.927720713792763</v>
      </c>
      <c r="BH538" s="1">
        <f t="shared" si="1892"/>
        <v>0.00893180251214149</v>
      </c>
      <c r="BI538" s="1" t="str">
        <f t="shared" si="1893"/>
        <v>ab</v>
      </c>
      <c r="BJ538" s="1">
        <f t="shared" si="1863"/>
        <v>1.81235852628648</v>
      </c>
      <c r="BK538" s="1">
        <f t="shared" si="1894"/>
        <v>0.02075933628112</v>
      </c>
      <c r="BL538" s="1" t="str">
        <f t="shared" si="1895"/>
        <v>f</v>
      </c>
      <c r="BM538" s="1">
        <f t="shared" si="1864"/>
        <v>2.17096810896203</v>
      </c>
      <c r="BN538" s="1">
        <f t="shared" si="1896"/>
        <v>0.0326053467470038</v>
      </c>
      <c r="BO538" s="1" t="str">
        <f t="shared" si="1897"/>
        <v>f</v>
      </c>
      <c r="BP538" s="1">
        <f t="shared" si="1865"/>
        <v>1.72462580537252</v>
      </c>
      <c r="BQ538" s="1">
        <f t="shared" si="1898"/>
        <v>0.0297319625848586</v>
      </c>
      <c r="BR538" s="1" t="str">
        <f t="shared" si="1899"/>
        <v>e</v>
      </c>
      <c r="BS538" s="1">
        <f t="shared" si="1866"/>
        <v>1.39435667995404</v>
      </c>
      <c r="BT538" s="1">
        <f t="shared" si="1900"/>
        <v>0.0127510033284061</v>
      </c>
      <c r="BU538" s="1" t="str">
        <f t="shared" si="1901"/>
        <v>f</v>
      </c>
      <c r="CJ538" s="1">
        <f t="shared" si="1867"/>
        <v>0.90797427875613</v>
      </c>
      <c r="CK538" s="1">
        <f t="shared" si="1902"/>
        <v>0.0214570680369653</v>
      </c>
      <c r="CL538" s="1" t="str">
        <f t="shared" si="1903"/>
        <v>ab</v>
      </c>
      <c r="CM538" s="1">
        <f t="shared" si="1868"/>
        <v>1.80579990288452</v>
      </c>
      <c r="CN538" s="1">
        <f t="shared" si="1904"/>
        <v>0.0333281940478984</v>
      </c>
      <c r="CO538" s="1" t="str">
        <f t="shared" si="1905"/>
        <v>e</v>
      </c>
      <c r="CP538" s="1">
        <f t="shared" si="1869"/>
        <v>2.17360016961116</v>
      </c>
      <c r="CQ538" s="1">
        <f t="shared" si="1906"/>
        <v>0.0463307526957952</v>
      </c>
      <c r="CR538" s="1" t="str">
        <f t="shared" si="1907"/>
        <v>g</v>
      </c>
      <c r="CS538" s="1">
        <f t="shared" si="1870"/>
        <v>1.72574871684377</v>
      </c>
      <c r="CT538" s="1">
        <f t="shared" si="1908"/>
        <v>0.0386822878956167</v>
      </c>
      <c r="CU538" s="1" t="str">
        <f t="shared" si="1909"/>
        <v>d</v>
      </c>
      <c r="CV538" s="1">
        <f t="shared" si="1871"/>
        <v>1.39269726869027</v>
      </c>
      <c r="CW538" s="1">
        <f t="shared" si="1910"/>
        <v>0.0205883312880333</v>
      </c>
      <c r="CX538" s="1" t="str">
        <f t="shared" si="1911"/>
        <v>f</v>
      </c>
    </row>
    <row r="539" s="1" customFormat="1" spans="3:100">
      <c r="C539" s="1" t="str">
        <f t="shared" si="1811"/>
        <v>AverageT2</v>
      </c>
      <c r="E539" s="1">
        <f t="shared" si="1852"/>
        <v>1.05034638373941</v>
      </c>
      <c r="H539" s="1">
        <f t="shared" si="1853"/>
        <v>1.65253361705401</v>
      </c>
      <c r="K539" s="1">
        <f t="shared" si="1854"/>
        <v>2.00956913125216</v>
      </c>
      <c r="N539" s="1">
        <f t="shared" si="1855"/>
        <v>1.52375195787852</v>
      </c>
      <c r="Q539" s="1">
        <f t="shared" si="1856"/>
        <v>1.1179690879055</v>
      </c>
      <c r="AH539" s="1">
        <f t="shared" si="1857"/>
        <v>1.02288224811169</v>
      </c>
      <c r="AK539" s="1">
        <f t="shared" si="1858"/>
        <v>1.65689215678101</v>
      </c>
      <c r="AN539" s="1">
        <f t="shared" si="1859"/>
        <v>2.00626976112721</v>
      </c>
      <c r="AQ539" s="1">
        <f t="shared" si="1860"/>
        <v>1.5270466466111</v>
      </c>
      <c r="AT539" s="1">
        <f t="shared" si="1861"/>
        <v>1.11646694325678</v>
      </c>
      <c r="BG539" s="1">
        <f t="shared" si="1862"/>
        <v>0.888378981055169</v>
      </c>
      <c r="BJ539" s="1">
        <f t="shared" si="1863"/>
        <v>1.86634607731163</v>
      </c>
      <c r="BM539" s="1">
        <f t="shared" si="1864"/>
        <v>2.2232576561944</v>
      </c>
      <c r="BP539" s="1">
        <f t="shared" si="1865"/>
        <v>1.84298382709803</v>
      </c>
      <c r="BS539" s="1">
        <f t="shared" si="1866"/>
        <v>1.506721612097</v>
      </c>
      <c r="CJ539" s="1">
        <f t="shared" si="1867"/>
        <v>0.866599037766318</v>
      </c>
      <c r="CM539" s="1">
        <f t="shared" si="1868"/>
        <v>1.86442791393115</v>
      </c>
      <c r="CP539" s="1">
        <f t="shared" si="1869"/>
        <v>2.22582235571746</v>
      </c>
      <c r="CS539" s="1">
        <f t="shared" si="1870"/>
        <v>1.84272353538116</v>
      </c>
      <c r="CV539" s="1">
        <f t="shared" si="1871"/>
        <v>1.50401495684148</v>
      </c>
    </row>
    <row r="540" s="1" customFormat="1" spans="3:102">
      <c r="C540" s="1" t="str">
        <f t="shared" si="1811"/>
        <v>T3R1</v>
      </c>
      <c r="E540" s="1">
        <f t="shared" si="1852"/>
        <v>1.01271795561348</v>
      </c>
      <c r="F540" s="1">
        <f t="shared" ref="F540:F542" si="1912">G478</f>
        <v>0.0139847181757989</v>
      </c>
      <c r="G540" s="1" t="str">
        <f t="shared" ref="G540:G542" si="1913">H478</f>
        <v>c</v>
      </c>
      <c r="H540" s="1">
        <f t="shared" si="1853"/>
        <v>1.42571508350606</v>
      </c>
      <c r="I540" s="1">
        <f t="shared" ref="I540:I542" si="1914">K478</f>
        <v>0.0368427120808291</v>
      </c>
      <c r="J540" s="1" t="str">
        <f t="shared" ref="J540:J542" si="1915">L478</f>
        <v>e</v>
      </c>
      <c r="K540" s="1">
        <f t="shared" si="1854"/>
        <v>2.20331461105164</v>
      </c>
      <c r="L540" s="1">
        <f t="shared" ref="L540:L542" si="1916">O478</f>
        <v>0.034983943104395</v>
      </c>
      <c r="M540" s="1" t="str">
        <f t="shared" ref="M540:M542" si="1917">P478</f>
        <v>ab</v>
      </c>
      <c r="N540" s="1">
        <f t="shared" si="1855"/>
        <v>1.66760263999084</v>
      </c>
      <c r="O540" s="1">
        <f t="shared" ref="O540:O542" si="1918">V478</f>
        <v>0.0342168729758307</v>
      </c>
      <c r="P540" s="1" t="str">
        <f t="shared" ref="P540:P542" si="1919">W478</f>
        <v>ab</v>
      </c>
      <c r="Q540" s="1">
        <f t="shared" si="1856"/>
        <v>1.33594875745702</v>
      </c>
      <c r="R540" s="1">
        <f t="shared" ref="R540:R542" si="1920">AD478</f>
        <v>0.09984528768504</v>
      </c>
      <c r="S540" s="1" t="str">
        <f t="shared" ref="S540:S542" si="1921">AE478</f>
        <v>b</v>
      </c>
      <c r="AH540" s="1">
        <f t="shared" si="1857"/>
        <v>0.989573970849333</v>
      </c>
      <c r="AI540" s="1">
        <f t="shared" ref="AI540:AI542" si="1922">AJ478</f>
        <v>0.0195689788166521</v>
      </c>
      <c r="AJ540" s="1" t="str">
        <f t="shared" ref="AJ540:AJ542" si="1923">AK478</f>
        <v>c</v>
      </c>
      <c r="AK540" s="1">
        <f t="shared" si="1858"/>
        <v>1.4242888327065</v>
      </c>
      <c r="AL540" s="1">
        <f t="shared" ref="AL540:AL542" si="1924">AN478</f>
        <v>0.0470065853283498</v>
      </c>
      <c r="AM540" s="1" t="str">
        <f t="shared" ref="AM540:AM542" si="1925">AO478</f>
        <v>e</v>
      </c>
      <c r="AN540" s="1">
        <f t="shared" si="1859"/>
        <v>2.20468334764419</v>
      </c>
      <c r="AO540" s="1">
        <f t="shared" ref="AO540:AO542" si="1926">AR478</f>
        <v>0.041572257325712</v>
      </c>
      <c r="AP540" s="1" t="str">
        <f t="shared" ref="AP540:AP542" si="1927">AS478</f>
        <v>ab</v>
      </c>
      <c r="AQ540" s="1">
        <f t="shared" si="1860"/>
        <v>1.66805957362002</v>
      </c>
      <c r="AR540" s="1">
        <f t="shared" ref="AR540:AR542" si="1928">AV478</f>
        <v>0.0327730881355256</v>
      </c>
      <c r="AS540" s="1" t="str">
        <f t="shared" ref="AS540:AS542" si="1929">AW478</f>
        <v>abc</v>
      </c>
      <c r="AT540" s="1">
        <f t="shared" si="1861"/>
        <v>1.3333738796847</v>
      </c>
      <c r="AU540" s="1">
        <f t="shared" ref="AU540:AU542" si="1930">BA478</f>
        <v>0.0972478402823108</v>
      </c>
      <c r="AV540" s="1" t="str">
        <f t="shared" ref="AV540:AV542" si="1931">BB478</f>
        <v>b</v>
      </c>
      <c r="BG540" s="1">
        <f t="shared" si="1862"/>
        <v>0.862852731613601</v>
      </c>
      <c r="BH540" s="1">
        <f t="shared" ref="BH540:BH542" si="1932">BI478</f>
        <v>0.0148465954150997</v>
      </c>
      <c r="BI540" s="1" t="str">
        <f t="shared" ref="BI540:BI542" si="1933">BJ478</f>
        <v>d</v>
      </c>
      <c r="BJ540" s="1">
        <f t="shared" si="1863"/>
        <v>1.90231230906534</v>
      </c>
      <c r="BK540" s="1">
        <f t="shared" ref="BK540:BK542" si="1934">BM478</f>
        <v>0.0103653398224057</v>
      </c>
      <c r="BL540" s="1" t="str">
        <f t="shared" ref="BL540:BL542" si="1935">BN478</f>
        <v>a</v>
      </c>
      <c r="BM540" s="1">
        <f t="shared" si="1864"/>
        <v>2.28277058930257</v>
      </c>
      <c r="BN540" s="1">
        <f t="shared" ref="BN540:BN542" si="1936">BQ478</f>
        <v>0.01645186756604</v>
      </c>
      <c r="BO540" s="1" t="str">
        <f t="shared" ref="BO540:BO542" si="1937">BR478</f>
        <v>cd</v>
      </c>
      <c r="BP540" s="1">
        <f t="shared" si="1865"/>
        <v>1.81653371734403</v>
      </c>
      <c r="BQ540" s="1">
        <f t="shared" ref="BQ540:BQ542" si="1938">BY478</f>
        <v>0.0220064348284163</v>
      </c>
      <c r="BR540" s="1" t="str">
        <f t="shared" ref="BR540:BR542" si="1939">BZ478</f>
        <v>b</v>
      </c>
      <c r="BS540" s="1">
        <f t="shared" si="1866"/>
        <v>1.60417597919914</v>
      </c>
      <c r="BT540" s="1">
        <f t="shared" ref="BT540:BT542" si="1940">CG478</f>
        <v>0.0276702513110324</v>
      </c>
      <c r="BU540" s="1" t="str">
        <f t="shared" ref="BU540:BU542" si="1941">CH478</f>
        <v>bc</v>
      </c>
      <c r="CJ540" s="1">
        <f t="shared" si="1867"/>
        <v>0.845863949390347</v>
      </c>
      <c r="CK540" s="1">
        <f t="shared" ref="CK540:CK542" si="1942">CL478</f>
        <v>0.0121965599349632</v>
      </c>
      <c r="CL540" s="1" t="str">
        <f t="shared" ref="CL540:CL542" si="1943">CM478</f>
        <v>def</v>
      </c>
      <c r="CM540" s="1">
        <f t="shared" si="1868"/>
        <v>1.89177248538953</v>
      </c>
      <c r="CN540" s="1">
        <f t="shared" ref="CN540:CN542" si="1944">CP478</f>
        <v>0.0127788463927463</v>
      </c>
      <c r="CO540" s="1" t="str">
        <f t="shared" ref="CO540:CO542" si="1945">CQ478</f>
        <v>abc</v>
      </c>
      <c r="CP540" s="1">
        <f t="shared" si="1869"/>
        <v>2.2837622533537</v>
      </c>
      <c r="CQ540" s="1">
        <f t="shared" ref="CQ540:CQ542" si="1946">CT478</f>
        <v>0.0221163474865687</v>
      </c>
      <c r="CR540" s="1" t="str">
        <f t="shared" ref="CR540:CR542" si="1947">CU478</f>
        <v>cde</v>
      </c>
      <c r="CS540" s="1">
        <f t="shared" si="1870"/>
        <v>1.82034304572151</v>
      </c>
      <c r="CT540" s="1">
        <f t="shared" ref="CT540:CT542" si="1948">CX478</f>
        <v>0.0212039858792613</v>
      </c>
      <c r="CU540" s="1" t="str">
        <f t="shared" ref="CU540:CU542" si="1949">CY478</f>
        <v>b</v>
      </c>
      <c r="CV540" s="1">
        <f t="shared" si="1871"/>
        <v>1.60158112990818</v>
      </c>
      <c r="CW540" s="1">
        <f t="shared" ref="CW540:CW542" si="1950">DC478</f>
        <v>0.0266137516619752</v>
      </c>
      <c r="CX540" s="1" t="str">
        <f t="shared" ref="CX540:CX542" si="1951">DD478</f>
        <v>bc</v>
      </c>
    </row>
    <row r="541" s="1" customFormat="1" spans="3:102">
      <c r="C541" s="1" t="str">
        <f t="shared" si="1811"/>
        <v>T3R2</v>
      </c>
      <c r="E541" s="1">
        <f t="shared" si="1852"/>
        <v>1.01562281893963</v>
      </c>
      <c r="F541" s="1">
        <f t="shared" si="1912"/>
        <v>0.0283463515134676</v>
      </c>
      <c r="G541" s="1" t="str">
        <f t="shared" si="1913"/>
        <v>c</v>
      </c>
      <c r="H541" s="1">
        <f t="shared" si="1853"/>
        <v>1.82393938681976</v>
      </c>
      <c r="I541" s="1">
        <f t="shared" si="1914"/>
        <v>0.0952140129252494</v>
      </c>
      <c r="J541" s="1" t="str">
        <f t="shared" si="1915"/>
        <v>a</v>
      </c>
      <c r="K541" s="1">
        <f t="shared" si="1854"/>
        <v>2.12206890535172</v>
      </c>
      <c r="L541" s="1">
        <f t="shared" si="1916"/>
        <v>0.0599937373837122</v>
      </c>
      <c r="M541" s="1" t="str">
        <f t="shared" si="1917"/>
        <v>bc</v>
      </c>
      <c r="N541" s="1">
        <f t="shared" si="1855"/>
        <v>1.54315293788049</v>
      </c>
      <c r="O541" s="1">
        <f t="shared" si="1918"/>
        <v>0.0615776857875542</v>
      </c>
      <c r="P541" s="1" t="str">
        <f t="shared" si="1919"/>
        <v>de</v>
      </c>
      <c r="Q541" s="1">
        <f t="shared" si="1856"/>
        <v>1.54218084184417</v>
      </c>
      <c r="R541" s="1">
        <f t="shared" si="1920"/>
        <v>0.0151657600609467</v>
      </c>
      <c r="S541" s="1" t="str">
        <f t="shared" si="1921"/>
        <v>a</v>
      </c>
      <c r="AH541" s="1">
        <f t="shared" si="1857"/>
        <v>1.00656329547861</v>
      </c>
      <c r="AI541" s="1">
        <f t="shared" si="1922"/>
        <v>0.0232960052177998</v>
      </c>
      <c r="AJ541" s="1" t="str">
        <f t="shared" si="1923"/>
        <v>c</v>
      </c>
      <c r="AK541" s="1">
        <f t="shared" si="1858"/>
        <v>1.80622567034145</v>
      </c>
      <c r="AL541" s="1">
        <f t="shared" si="1924"/>
        <v>0.0843150739933354</v>
      </c>
      <c r="AM541" s="1" t="str">
        <f t="shared" si="1925"/>
        <v>ab</v>
      </c>
      <c r="AN541" s="1">
        <f t="shared" si="1859"/>
        <v>2.12096054018389</v>
      </c>
      <c r="AO541" s="1">
        <f t="shared" si="1926"/>
        <v>0.0608776468003625</v>
      </c>
      <c r="AP541" s="1" t="str">
        <f t="shared" si="1927"/>
        <v>bc</v>
      </c>
      <c r="AQ541" s="1">
        <f t="shared" si="1860"/>
        <v>1.5450818332686</v>
      </c>
      <c r="AR541" s="1">
        <f t="shared" si="1928"/>
        <v>0.0700259452504753</v>
      </c>
      <c r="AS541" s="1" t="str">
        <f t="shared" si="1929"/>
        <v>de</v>
      </c>
      <c r="AT541" s="1">
        <f t="shared" si="1861"/>
        <v>1.54559067083819</v>
      </c>
      <c r="AU541" s="1">
        <f t="shared" si="1930"/>
        <v>0.0217263453516244</v>
      </c>
      <c r="AV541" s="1" t="str">
        <f t="shared" si="1931"/>
        <v>a</v>
      </c>
      <c r="BG541" s="1">
        <f t="shared" si="1862"/>
        <v>0.88618898989899</v>
      </c>
      <c r="BH541" s="1">
        <f t="shared" si="1932"/>
        <v>0.0125387230525356</v>
      </c>
      <c r="BI541" s="1" t="str">
        <f t="shared" si="1933"/>
        <v>c</v>
      </c>
      <c r="BJ541" s="1">
        <f t="shared" si="1863"/>
        <v>1.87498583152077</v>
      </c>
      <c r="BK541" s="1">
        <f t="shared" si="1934"/>
        <v>0.0155315174429883</v>
      </c>
      <c r="BL541" s="1" t="str">
        <f t="shared" si="1935"/>
        <v>bcd</v>
      </c>
      <c r="BM541" s="1">
        <f t="shared" si="1864"/>
        <v>2.28406547700592</v>
      </c>
      <c r="BN541" s="1">
        <f t="shared" si="1936"/>
        <v>0.0285507177774597</v>
      </c>
      <c r="BO541" s="1" t="str">
        <f t="shared" si="1937"/>
        <v>cd</v>
      </c>
      <c r="BP541" s="1">
        <f t="shared" si="1865"/>
        <v>1.76539427546115</v>
      </c>
      <c r="BQ541" s="1">
        <f t="shared" si="1938"/>
        <v>0.0320081693807988</v>
      </c>
      <c r="BR541" s="1" t="str">
        <f t="shared" si="1939"/>
        <v>cde</v>
      </c>
      <c r="BS541" s="1">
        <f t="shared" si="1866"/>
        <v>1.67008629856577</v>
      </c>
      <c r="BT541" s="1">
        <f t="shared" si="1940"/>
        <v>0.0543910337532349</v>
      </c>
      <c r="BU541" s="1" t="str">
        <f t="shared" si="1941"/>
        <v>a</v>
      </c>
      <c r="CJ541" s="1">
        <f t="shared" si="1867"/>
        <v>0.864850619158855</v>
      </c>
      <c r="CK541" s="1">
        <f t="shared" si="1942"/>
        <v>0.0158131327248122</v>
      </c>
      <c r="CL541" s="1" t="str">
        <f t="shared" si="1943"/>
        <v>de</v>
      </c>
      <c r="CM541" s="1">
        <f t="shared" si="1868"/>
        <v>1.86892438465289</v>
      </c>
      <c r="CN541" s="1">
        <f t="shared" si="1944"/>
        <v>0.0159218520626113</v>
      </c>
      <c r="CO541" s="1" t="str">
        <f t="shared" si="1945"/>
        <v>bcd</v>
      </c>
      <c r="CP541" s="1">
        <f t="shared" si="1869"/>
        <v>2.28610823840842</v>
      </c>
      <c r="CQ541" s="1">
        <f t="shared" si="1946"/>
        <v>0.0295848971251363</v>
      </c>
      <c r="CR541" s="1" t="str">
        <f t="shared" si="1947"/>
        <v>bcde</v>
      </c>
      <c r="CS541" s="1">
        <f t="shared" si="1870"/>
        <v>1.76958993586687</v>
      </c>
      <c r="CT541" s="1">
        <f t="shared" si="1948"/>
        <v>0.0279766930894227</v>
      </c>
      <c r="CU541" s="1" t="str">
        <f t="shared" si="1949"/>
        <v>cd</v>
      </c>
      <c r="CV541" s="1">
        <f t="shared" si="1871"/>
        <v>1.66504092711642</v>
      </c>
      <c r="CW541" s="1">
        <f t="shared" si="1950"/>
        <v>0.0544164283264348</v>
      </c>
      <c r="CX541" s="1" t="str">
        <f t="shared" si="1951"/>
        <v>a</v>
      </c>
    </row>
    <row r="542" s="1" customFormat="1" spans="3:102">
      <c r="C542" s="1" t="str">
        <f t="shared" si="1811"/>
        <v>T3R3</v>
      </c>
      <c r="E542" s="1">
        <f t="shared" si="1852"/>
        <v>1.15079708004414</v>
      </c>
      <c r="F542" s="1">
        <f t="shared" si="1912"/>
        <v>0.0128987210785136</v>
      </c>
      <c r="G542" s="1" t="str">
        <f t="shared" si="1913"/>
        <v>a</v>
      </c>
      <c r="H542" s="1">
        <f t="shared" si="1853"/>
        <v>1.73300793213194</v>
      </c>
      <c r="I542" s="1">
        <f t="shared" si="1914"/>
        <v>0.0327291968200764</v>
      </c>
      <c r="J542" s="1" t="str">
        <f t="shared" si="1915"/>
        <v>abc</v>
      </c>
      <c r="K542" s="1">
        <f t="shared" si="1854"/>
        <v>2.10678287847693</v>
      </c>
      <c r="L542" s="1">
        <f t="shared" si="1916"/>
        <v>0.0256643307057643</v>
      </c>
      <c r="M542" s="1" t="str">
        <f t="shared" si="1917"/>
        <v>bc</v>
      </c>
      <c r="N542" s="1">
        <f t="shared" si="1855"/>
        <v>1.72451797021556</v>
      </c>
      <c r="O542" s="1">
        <f t="shared" si="1918"/>
        <v>0.0587839984708997</v>
      </c>
      <c r="P542" s="1" t="str">
        <f t="shared" si="1919"/>
        <v>a</v>
      </c>
      <c r="Q542" s="1">
        <f t="shared" si="1856"/>
        <v>0.940951527232797</v>
      </c>
      <c r="R542" s="1">
        <f t="shared" si="1920"/>
        <v>0.0602767440456986</v>
      </c>
      <c r="S542" s="1" t="str">
        <f t="shared" si="1921"/>
        <v>c</v>
      </c>
      <c r="AH542" s="1">
        <f t="shared" si="1857"/>
        <v>1.137875405485</v>
      </c>
      <c r="AI542" s="1">
        <f t="shared" si="1922"/>
        <v>0.0290384608606206</v>
      </c>
      <c r="AJ542" s="1" t="str">
        <f t="shared" si="1923"/>
        <v>a</v>
      </c>
      <c r="AK542" s="1">
        <f t="shared" si="1858"/>
        <v>1.72353454622425</v>
      </c>
      <c r="AL542" s="1">
        <f t="shared" si="1924"/>
        <v>0.0501358545413913</v>
      </c>
      <c r="AM542" s="1" t="str">
        <f t="shared" si="1925"/>
        <v>bc</v>
      </c>
      <c r="AN542" s="1">
        <f t="shared" si="1859"/>
        <v>2.10286893908621</v>
      </c>
      <c r="AO542" s="1">
        <f t="shared" si="1926"/>
        <v>0.0276542502275496</v>
      </c>
      <c r="AP542" s="1" t="str">
        <f t="shared" si="1927"/>
        <v>bc</v>
      </c>
      <c r="AQ542" s="1">
        <f t="shared" si="1860"/>
        <v>1.73295820172505</v>
      </c>
      <c r="AR542" s="1">
        <f t="shared" si="1928"/>
        <v>0.0642339166344587</v>
      </c>
      <c r="AS542" s="1" t="str">
        <f t="shared" si="1929"/>
        <v>a</v>
      </c>
      <c r="AT542" s="1">
        <f t="shared" si="1861"/>
        <v>0.933118942285171</v>
      </c>
      <c r="AU542" s="1">
        <f t="shared" si="1930"/>
        <v>0.0567452626412083</v>
      </c>
      <c r="AV542" s="1" t="str">
        <f t="shared" si="1931"/>
        <v>c</v>
      </c>
      <c r="BG542" s="1">
        <f t="shared" si="1862"/>
        <v>0.941312348742456</v>
      </c>
      <c r="BH542" s="1">
        <f t="shared" si="1932"/>
        <v>0.00405462775468114</v>
      </c>
      <c r="BI542" s="1" t="str">
        <f t="shared" si="1933"/>
        <v>a</v>
      </c>
      <c r="BJ542" s="1">
        <f t="shared" si="1863"/>
        <v>1.83588833176531</v>
      </c>
      <c r="BK542" s="1">
        <f t="shared" si="1934"/>
        <v>0.00515385745142495</v>
      </c>
      <c r="BL542" s="1" t="str">
        <f t="shared" si="1935"/>
        <v>e</v>
      </c>
      <c r="BM542" s="1">
        <f t="shared" si="1864"/>
        <v>2.33975271670478</v>
      </c>
      <c r="BN542" s="1">
        <f t="shared" si="1936"/>
        <v>0.0114543377899817</v>
      </c>
      <c r="BO542" s="1" t="str">
        <f t="shared" si="1937"/>
        <v>a</v>
      </c>
      <c r="BP542" s="1">
        <f t="shared" si="1865"/>
        <v>1.79166588383321</v>
      </c>
      <c r="BQ542" s="1">
        <f t="shared" si="1938"/>
        <v>0.0116493892576071</v>
      </c>
      <c r="BR542" s="1" t="str">
        <f t="shared" si="1939"/>
        <v>bcd</v>
      </c>
      <c r="BS542" s="1">
        <f t="shared" si="1866"/>
        <v>1.52360263700124</v>
      </c>
      <c r="BT542" s="1">
        <f t="shared" si="1940"/>
        <v>0.0302757849814639</v>
      </c>
      <c r="BU542" s="1" t="str">
        <f t="shared" si="1941"/>
        <v>e</v>
      </c>
      <c r="CJ542" s="1">
        <f t="shared" si="1867"/>
        <v>0.918341013824885</v>
      </c>
      <c r="CK542" s="1">
        <f t="shared" si="1942"/>
        <v>0.0128043217737697</v>
      </c>
      <c r="CL542" s="1" t="str">
        <f t="shared" si="1943"/>
        <v>a</v>
      </c>
      <c r="CM542" s="1">
        <f t="shared" si="1868"/>
        <v>1.83884776008209</v>
      </c>
      <c r="CN542" s="1">
        <f t="shared" si="1944"/>
        <v>0.018956082850525</v>
      </c>
      <c r="CO542" s="1" t="str">
        <f t="shared" si="1945"/>
        <v>d</v>
      </c>
      <c r="CP542" s="1">
        <f t="shared" si="1869"/>
        <v>2.3304146879341</v>
      </c>
      <c r="CQ542" s="1">
        <f t="shared" si="1946"/>
        <v>0.0179218224594272</v>
      </c>
      <c r="CR542" s="1" t="str">
        <f t="shared" si="1947"/>
        <v>a</v>
      </c>
      <c r="CS542" s="1">
        <f t="shared" si="1870"/>
        <v>1.79678460589379</v>
      </c>
      <c r="CT542" s="1">
        <f t="shared" si="1948"/>
        <v>0.00337982585928917</v>
      </c>
      <c r="CU542" s="1" t="str">
        <f t="shared" si="1949"/>
        <v>bc</v>
      </c>
      <c r="CV542" s="1">
        <f t="shared" si="1871"/>
        <v>1.52534754095827</v>
      </c>
      <c r="CW542" s="1">
        <f t="shared" si="1950"/>
        <v>0.0325904376823751</v>
      </c>
      <c r="CX542" s="1" t="str">
        <f t="shared" si="1951"/>
        <v>de</v>
      </c>
    </row>
    <row r="543" s="1" customFormat="1" spans="3:100">
      <c r="C543" s="1" t="str">
        <f t="shared" si="1811"/>
        <v>AverageT3</v>
      </c>
      <c r="E543" s="1">
        <f t="shared" si="1852"/>
        <v>1.05971261819908</v>
      </c>
      <c r="H543" s="1">
        <f t="shared" si="1853"/>
        <v>1.66088746748592</v>
      </c>
      <c r="K543" s="1">
        <f t="shared" si="1854"/>
        <v>2.1440554649601</v>
      </c>
      <c r="N543" s="1">
        <f t="shared" si="1855"/>
        <v>1.64509118269563</v>
      </c>
      <c r="Q543" s="1">
        <f t="shared" si="1856"/>
        <v>1.273027042178</v>
      </c>
      <c r="AH543" s="1">
        <f t="shared" si="1857"/>
        <v>1.04467089060432</v>
      </c>
      <c r="AK543" s="1">
        <f t="shared" si="1858"/>
        <v>1.65134968309073</v>
      </c>
      <c r="AN543" s="1">
        <f t="shared" si="1859"/>
        <v>2.14283760897143</v>
      </c>
      <c r="AQ543" s="1">
        <f t="shared" si="1860"/>
        <v>1.64869986953789</v>
      </c>
      <c r="AT543" s="1">
        <f t="shared" si="1861"/>
        <v>1.27069449760269</v>
      </c>
      <c r="BG543" s="1">
        <f t="shared" si="1862"/>
        <v>0.896784690085016</v>
      </c>
      <c r="BJ543" s="1">
        <f t="shared" si="1863"/>
        <v>1.87106215745047</v>
      </c>
      <c r="BM543" s="1">
        <f t="shared" si="1864"/>
        <v>2.30219626100442</v>
      </c>
      <c r="BP543" s="1">
        <f t="shared" si="1865"/>
        <v>1.79119795887946</v>
      </c>
      <c r="BS543" s="1">
        <f t="shared" si="1866"/>
        <v>1.59928830492205</v>
      </c>
      <c r="CJ543" s="1">
        <f t="shared" si="1867"/>
        <v>0.876351860791362</v>
      </c>
      <c r="CM543" s="1">
        <f t="shared" si="1868"/>
        <v>1.86651487670817</v>
      </c>
      <c r="CP543" s="1">
        <f t="shared" si="1869"/>
        <v>2.30009505989874</v>
      </c>
      <c r="CS543" s="1">
        <f t="shared" si="1870"/>
        <v>1.79557252916072</v>
      </c>
      <c r="CV543" s="1">
        <f t="shared" si="1871"/>
        <v>1.59732319932762</v>
      </c>
    </row>
    <row r="544" s="1" customFormat="1" spans="3:102">
      <c r="C544" s="1" t="str">
        <f t="shared" si="1811"/>
        <v>T4R1</v>
      </c>
      <c r="E544" s="1">
        <f t="shared" si="1852"/>
        <v>1.00535833333333</v>
      </c>
      <c r="F544" s="1">
        <f t="shared" ref="F544:F546" si="1952">G482</f>
        <v>0.0220365652571657</v>
      </c>
      <c r="G544" s="1" t="str">
        <f t="shared" ref="G544:G546" si="1953">H482</f>
        <v>c</v>
      </c>
      <c r="H544" s="1">
        <f t="shared" si="1853"/>
        <v>1.4298460820465</v>
      </c>
      <c r="I544" s="1">
        <f t="shared" ref="I544:I546" si="1954">K482</f>
        <v>0.080554309628242</v>
      </c>
      <c r="J544" s="1" t="str">
        <f t="shared" ref="J544:J546" si="1955">L482</f>
        <v>e</v>
      </c>
      <c r="K544" s="1">
        <f t="shared" si="1854"/>
        <v>2.18338588738937</v>
      </c>
      <c r="L544" s="1">
        <f t="shared" ref="L544:L546" si="1956">O482</f>
        <v>0.0402524902032635</v>
      </c>
      <c r="M544" s="1" t="str">
        <f t="shared" ref="M544:M546" si="1957">P482</f>
        <v>ab</v>
      </c>
      <c r="N544" s="1">
        <f t="shared" si="1855"/>
        <v>1.69912451285908</v>
      </c>
      <c r="O544" s="1">
        <f t="shared" ref="O544:O546" si="1958">V482</f>
        <v>0.0347928194460169</v>
      </c>
      <c r="P544" s="1" t="str">
        <f t="shared" ref="P544:P546" si="1959">W482</f>
        <v>a</v>
      </c>
      <c r="Q544" s="1">
        <f t="shared" si="1856"/>
        <v>1.19574769492435</v>
      </c>
      <c r="R544" s="1">
        <f t="shared" ref="R544:R546" si="1960">AD482</f>
        <v>0.105295244924752</v>
      </c>
      <c r="S544" s="1" t="str">
        <f t="shared" ref="S544:S546" si="1961">AE482</f>
        <v>b</v>
      </c>
      <c r="AH544" s="1">
        <f t="shared" si="1857"/>
        <v>0.976232072466397</v>
      </c>
      <c r="AI544" s="1">
        <f t="shared" ref="AI544:AI546" si="1962">AJ482</f>
        <v>0.0200892879580029</v>
      </c>
      <c r="AJ544" s="1" t="str">
        <f t="shared" ref="AJ544:AJ546" si="1963">AK482</f>
        <v>c</v>
      </c>
      <c r="AK544" s="1">
        <f t="shared" si="1858"/>
        <v>1.44727742281729</v>
      </c>
      <c r="AL544" s="1">
        <f t="shared" ref="AL544:AL546" si="1964">AN482</f>
        <v>0.0621836976597783</v>
      </c>
      <c r="AM544" s="1" t="str">
        <f t="shared" ref="AM544:AM546" si="1965">AO482</f>
        <v>e</v>
      </c>
      <c r="AN544" s="1">
        <f t="shared" si="1859"/>
        <v>2.17831462391623</v>
      </c>
      <c r="AO544" s="1">
        <f t="shared" ref="AO544:AO546" si="1966">AR482</f>
        <v>0.0411330422238702</v>
      </c>
      <c r="AP544" s="1" t="str">
        <f t="shared" ref="AP544:AP546" si="1967">AS482</f>
        <v>ab</v>
      </c>
      <c r="AQ544" s="1">
        <f t="shared" si="1860"/>
        <v>1.69081260348465</v>
      </c>
      <c r="AR544" s="1">
        <f t="shared" ref="AR544:AR546" si="1968">AV482</f>
        <v>0.0327792223213643</v>
      </c>
      <c r="AS544" s="1" t="str">
        <f t="shared" ref="AS544:AS546" si="1969">AW482</f>
        <v>ab</v>
      </c>
      <c r="AT544" s="1">
        <f t="shared" si="1861"/>
        <v>1.19681675336845</v>
      </c>
      <c r="AU544" s="1">
        <f t="shared" ref="AU544:AU546" si="1970">BA482</f>
        <v>0.114289660162386</v>
      </c>
      <c r="AV544" s="1" t="str">
        <f t="shared" ref="AV544:AV546" si="1971">BB482</f>
        <v>b</v>
      </c>
      <c r="BG544" s="1">
        <f t="shared" si="1862"/>
        <v>0.864603887658617</v>
      </c>
      <c r="BH544" s="1">
        <f t="shared" ref="BH544:BH546" si="1972">BI482</f>
        <v>0.0204874655032669</v>
      </c>
      <c r="BI544" s="1" t="str">
        <f t="shared" ref="BI544:BI546" si="1973">BJ482</f>
        <v>d</v>
      </c>
      <c r="BJ544" s="1">
        <f t="shared" si="1863"/>
        <v>1.89850361522954</v>
      </c>
      <c r="BK544" s="1">
        <f t="shared" ref="BK544:BK546" si="1974">BM482</f>
        <v>0.0196770261435166</v>
      </c>
      <c r="BL544" s="1" t="str">
        <f t="shared" ref="BL544:BL546" si="1975">BN482</f>
        <v>ab</v>
      </c>
      <c r="BM544" s="1">
        <f t="shared" si="1864"/>
        <v>2.27850899457796</v>
      </c>
      <c r="BN544" s="1">
        <f t="shared" ref="BN544:BN546" si="1976">BQ482</f>
        <v>0.00698686574549567</v>
      </c>
      <c r="BO544" s="1" t="str">
        <f t="shared" ref="BO544:BO546" si="1977">BR482</f>
        <v>cd</v>
      </c>
      <c r="BP544" s="1">
        <f t="shared" si="1865"/>
        <v>1.8106256001164</v>
      </c>
      <c r="BQ544" s="1">
        <f t="shared" ref="BQ544:BQ546" si="1978">BY482</f>
        <v>0.0141566363249966</v>
      </c>
      <c r="BR544" s="1" t="str">
        <f t="shared" ref="BR544:BR546" si="1979">BZ482</f>
        <v>bc</v>
      </c>
      <c r="BS544" s="1">
        <f t="shared" si="1866"/>
        <v>1.59482500484316</v>
      </c>
      <c r="BT544" s="1">
        <f t="shared" ref="BT544:BT546" si="1980">CG482</f>
        <v>0.0224709865650574</v>
      </c>
      <c r="BU544" s="1" t="str">
        <f t="shared" ref="BU544:BU546" si="1981">CH482</f>
        <v>bcd</v>
      </c>
      <c r="CJ544" s="1">
        <f t="shared" si="1867"/>
        <v>0.843623159116412</v>
      </c>
      <c r="CK544" s="1">
        <f t="shared" ref="CK544:CK546" si="1982">CL482</f>
        <v>0.0163528981768236</v>
      </c>
      <c r="CL544" s="1" t="str">
        <f t="shared" ref="CL544:CL546" si="1983">CM482</f>
        <v>def</v>
      </c>
      <c r="CM544" s="1">
        <f t="shared" si="1868"/>
        <v>1.89514925961059</v>
      </c>
      <c r="CN544" s="1">
        <f t="shared" ref="CN544:CN546" si="1984">CP482</f>
        <v>0.0219253064227509</v>
      </c>
      <c r="CO544" s="1" t="str">
        <f t="shared" ref="CO544:CO546" si="1985">CQ482</f>
        <v>ab</v>
      </c>
      <c r="CP544" s="1">
        <f t="shared" si="1869"/>
        <v>2.27513904960831</v>
      </c>
      <c r="CQ544" s="1">
        <f t="shared" ref="CQ544:CQ546" si="1986">CT482</f>
        <v>0.0105883642932876</v>
      </c>
      <c r="CR544" s="1" t="str">
        <f t="shared" ref="CR544:CR546" si="1987">CU482</f>
        <v>de</v>
      </c>
      <c r="CS544" s="1">
        <f t="shared" si="1870"/>
        <v>1.81331872724651</v>
      </c>
      <c r="CT544" s="1">
        <f t="shared" ref="CT544:CT546" si="1988">CX482</f>
        <v>0.0119670586102185</v>
      </c>
      <c r="CU544" s="1" t="str">
        <f t="shared" ref="CU544:CU546" si="1989">CY482</f>
        <v>bc</v>
      </c>
      <c r="CV544" s="1">
        <f t="shared" si="1871"/>
        <v>1.5932172861683</v>
      </c>
      <c r="CW544" s="1">
        <f t="shared" ref="CW544:CW546" si="1990">DC482</f>
        <v>0.0205649619834644</v>
      </c>
      <c r="CX544" s="1" t="str">
        <f t="shared" ref="CX544:CX546" si="1991">DD482</f>
        <v>bc</v>
      </c>
    </row>
    <row r="545" s="1" customFormat="1" spans="3:102">
      <c r="C545" s="1" t="str">
        <f t="shared" si="1811"/>
        <v>T4R2</v>
      </c>
      <c r="E545" s="1">
        <f t="shared" si="1852"/>
        <v>1.00410012210012</v>
      </c>
      <c r="F545" s="1">
        <f t="shared" si="1952"/>
        <v>0.00898602914182502</v>
      </c>
      <c r="G545" s="1" t="str">
        <f t="shared" si="1953"/>
        <v>c</v>
      </c>
      <c r="H545" s="1">
        <f t="shared" si="1853"/>
        <v>1.8351497405875</v>
      </c>
      <c r="I545" s="1">
        <f t="shared" si="1954"/>
        <v>0.00535563255753673</v>
      </c>
      <c r="J545" s="1" t="str">
        <f t="shared" si="1955"/>
        <v>a</v>
      </c>
      <c r="K545" s="1">
        <f t="shared" si="1854"/>
        <v>2.047196816063</v>
      </c>
      <c r="L545" s="1">
        <f t="shared" si="1956"/>
        <v>0.0327327280649157</v>
      </c>
      <c r="M545" s="1" t="str">
        <f t="shared" si="1957"/>
        <v>c</v>
      </c>
      <c r="N545" s="1">
        <f t="shared" si="1855"/>
        <v>1.59822723429285</v>
      </c>
      <c r="O545" s="1">
        <f t="shared" si="1958"/>
        <v>0.0448263614738383</v>
      </c>
      <c r="P545" s="1" t="str">
        <f t="shared" si="1959"/>
        <v>bcd</v>
      </c>
      <c r="Q545" s="1">
        <f t="shared" si="1856"/>
        <v>1.34092564125227</v>
      </c>
      <c r="R545" s="1">
        <f t="shared" si="1960"/>
        <v>0.0483092269152539</v>
      </c>
      <c r="S545" s="1" t="str">
        <f t="shared" si="1961"/>
        <v>b</v>
      </c>
      <c r="AH545" s="1">
        <f t="shared" si="1857"/>
        <v>0.983828645539418</v>
      </c>
      <c r="AI545" s="1">
        <f t="shared" si="1962"/>
        <v>0.0244084823332241</v>
      </c>
      <c r="AJ545" s="1" t="str">
        <f t="shared" si="1963"/>
        <v>c</v>
      </c>
      <c r="AK545" s="1">
        <f t="shared" si="1858"/>
        <v>1.8384243539267</v>
      </c>
      <c r="AL545" s="1">
        <f t="shared" si="1964"/>
        <v>0.0189501899660823</v>
      </c>
      <c r="AM545" s="1" t="str">
        <f t="shared" si="1965"/>
        <v>a</v>
      </c>
      <c r="AN545" s="1">
        <f t="shared" si="1859"/>
        <v>2.03405844914433</v>
      </c>
      <c r="AO545" s="1">
        <f t="shared" si="1966"/>
        <v>0.0281321135274506</v>
      </c>
      <c r="AP545" s="1" t="str">
        <f t="shared" si="1967"/>
        <v>c</v>
      </c>
      <c r="AQ545" s="1">
        <f t="shared" si="1860"/>
        <v>1.60902016207</v>
      </c>
      <c r="AR545" s="1">
        <f t="shared" si="1968"/>
        <v>0.0427987554765579</v>
      </c>
      <c r="AS545" s="1" t="str">
        <f t="shared" si="1969"/>
        <v>bcd</v>
      </c>
      <c r="AT545" s="1">
        <f t="shared" si="1861"/>
        <v>1.33511259553194</v>
      </c>
      <c r="AU545" s="1">
        <f t="shared" si="1970"/>
        <v>0.0485320488179175</v>
      </c>
      <c r="AV545" s="1" t="str">
        <f t="shared" si="1971"/>
        <v>b</v>
      </c>
      <c r="BG545" s="1">
        <f t="shared" si="1862"/>
        <v>0.891173140719102</v>
      </c>
      <c r="BH545" s="1">
        <f t="shared" si="1972"/>
        <v>0.00882789117809186</v>
      </c>
      <c r="BI545" s="1" t="str">
        <f t="shared" si="1973"/>
        <v>c</v>
      </c>
      <c r="BJ545" s="1">
        <f t="shared" si="1863"/>
        <v>1.87096000990326</v>
      </c>
      <c r="BK545" s="1">
        <f t="shared" si="1974"/>
        <v>0.00903650724130103</v>
      </c>
      <c r="BL545" s="1" t="str">
        <f t="shared" si="1975"/>
        <v>cd</v>
      </c>
      <c r="BM545" s="1">
        <f t="shared" si="1864"/>
        <v>2.26143475222821</v>
      </c>
      <c r="BN545" s="1">
        <f t="shared" si="1976"/>
        <v>0.0117890557280395</v>
      </c>
      <c r="BO545" s="1" t="str">
        <f t="shared" si="1977"/>
        <v>d</v>
      </c>
      <c r="BP545" s="1">
        <f t="shared" si="1865"/>
        <v>1.80384243515579</v>
      </c>
      <c r="BQ545" s="1">
        <f t="shared" si="1978"/>
        <v>0.0100168796076535</v>
      </c>
      <c r="BR545" s="1" t="str">
        <f t="shared" si="1979"/>
        <v>bcd</v>
      </c>
      <c r="BS545" s="1">
        <f t="shared" si="1866"/>
        <v>1.60368123470388</v>
      </c>
      <c r="BT545" s="1">
        <f t="shared" si="1980"/>
        <v>0.00973629920355705</v>
      </c>
      <c r="BU545" s="1" t="str">
        <f t="shared" si="1981"/>
        <v>bc</v>
      </c>
      <c r="CJ545" s="1">
        <f t="shared" si="1867"/>
        <v>0.868787838667588</v>
      </c>
      <c r="CK545" s="1">
        <f t="shared" si="1982"/>
        <v>0.0147911857972344</v>
      </c>
      <c r="CL545" s="1" t="str">
        <f t="shared" si="1983"/>
        <v>cd</v>
      </c>
      <c r="CM545" s="1">
        <f t="shared" si="1868"/>
        <v>1.8725580888277</v>
      </c>
      <c r="CN545" s="1">
        <f t="shared" si="1984"/>
        <v>0.0169160615517571</v>
      </c>
      <c r="CO545" s="1" t="str">
        <f t="shared" si="1985"/>
        <v>bc</v>
      </c>
      <c r="CP545" s="1">
        <f t="shared" si="1869"/>
        <v>2.25377803023018</v>
      </c>
      <c r="CQ545" s="1">
        <f t="shared" si="1986"/>
        <v>0.0190613192779744</v>
      </c>
      <c r="CR545" s="1" t="str">
        <f t="shared" si="1987"/>
        <v>ef</v>
      </c>
      <c r="CS545" s="1">
        <f t="shared" si="1870"/>
        <v>1.80921447055923</v>
      </c>
      <c r="CT545" s="1">
        <f t="shared" si="1988"/>
        <v>0.014128179696865</v>
      </c>
      <c r="CU545" s="1" t="str">
        <f t="shared" si="1989"/>
        <v>bc</v>
      </c>
      <c r="CV545" s="1">
        <f t="shared" si="1871"/>
        <v>1.60279799563515</v>
      </c>
      <c r="CW545" s="1">
        <f t="shared" si="1990"/>
        <v>0.0200470825997924</v>
      </c>
      <c r="CX545" s="1" t="str">
        <f t="shared" si="1991"/>
        <v>bc</v>
      </c>
    </row>
    <row r="546" s="1" customFormat="1" spans="3:102">
      <c r="C546" s="1" t="str">
        <f t="shared" si="1811"/>
        <v>T4R3</v>
      </c>
      <c r="E546" s="1">
        <f t="shared" si="1852"/>
        <v>1.06501272323336</v>
      </c>
      <c r="F546" s="1">
        <f t="shared" si="1952"/>
        <v>0.007820825734722</v>
      </c>
      <c r="G546" s="1" t="str">
        <f t="shared" si="1953"/>
        <v>b</v>
      </c>
      <c r="H546" s="1">
        <f t="shared" si="1853"/>
        <v>1.80555069733006</v>
      </c>
      <c r="I546" s="1">
        <f t="shared" si="1954"/>
        <v>0.00544637966090698</v>
      </c>
      <c r="J546" s="1" t="str">
        <f t="shared" si="1955"/>
        <v>ab</v>
      </c>
      <c r="K546" s="1">
        <f t="shared" si="1854"/>
        <v>2.11211559178226</v>
      </c>
      <c r="L546" s="1">
        <f t="shared" si="1956"/>
        <v>0.0203680542047295</v>
      </c>
      <c r="M546" s="1" t="str">
        <f t="shared" si="1957"/>
        <v>bc</v>
      </c>
      <c r="N546" s="1">
        <f t="shared" si="1855"/>
        <v>1.57611540960664</v>
      </c>
      <c r="O546" s="1">
        <f t="shared" si="1958"/>
        <v>0.0121803713248532</v>
      </c>
      <c r="P546" s="1" t="str">
        <f t="shared" si="1959"/>
        <v>cde</v>
      </c>
      <c r="Q546" s="1">
        <f t="shared" si="1856"/>
        <v>1.24048003262553</v>
      </c>
      <c r="R546" s="1">
        <f t="shared" si="1960"/>
        <v>0.0790512884406684</v>
      </c>
      <c r="S546" s="1" t="str">
        <f t="shared" si="1961"/>
        <v>b</v>
      </c>
      <c r="AH546" s="1">
        <f t="shared" si="1857"/>
        <v>1.04225699170586</v>
      </c>
      <c r="AI546" s="1">
        <f t="shared" si="1962"/>
        <v>0.00542348111303307</v>
      </c>
      <c r="AJ546" s="1" t="str">
        <f t="shared" si="1963"/>
        <v>b</v>
      </c>
      <c r="AK546" s="1">
        <f t="shared" si="1858"/>
        <v>1.80914368552241</v>
      </c>
      <c r="AL546" s="1">
        <f t="shared" si="1964"/>
        <v>0.0182151984425495</v>
      </c>
      <c r="AM546" s="1" t="str">
        <f t="shared" si="1965"/>
        <v>ab</v>
      </c>
      <c r="AN546" s="1">
        <f t="shared" si="1859"/>
        <v>2.1105669309296</v>
      </c>
      <c r="AO546" s="1">
        <f t="shared" si="1966"/>
        <v>0.012861068878242</v>
      </c>
      <c r="AP546" s="1" t="str">
        <f t="shared" si="1967"/>
        <v>bc</v>
      </c>
      <c r="AQ546" s="1">
        <f t="shared" si="1860"/>
        <v>1.57458226633292</v>
      </c>
      <c r="AR546" s="1">
        <f t="shared" si="1968"/>
        <v>0.0186944597892011</v>
      </c>
      <c r="AS546" s="1" t="str">
        <f t="shared" si="1969"/>
        <v>cde</v>
      </c>
      <c r="AT546" s="1">
        <f t="shared" si="1861"/>
        <v>1.23635016060561</v>
      </c>
      <c r="AU546" s="1">
        <f t="shared" si="1970"/>
        <v>0.0756877742996633</v>
      </c>
      <c r="AV546" s="1" t="str">
        <f t="shared" si="1971"/>
        <v>b</v>
      </c>
      <c r="BG546" s="1">
        <f t="shared" si="1862"/>
        <v>0.918063665700893</v>
      </c>
      <c r="BH546" s="1">
        <f t="shared" si="1972"/>
        <v>0.00706782347896936</v>
      </c>
      <c r="BI546" s="1" t="str">
        <f t="shared" si="1973"/>
        <v>b</v>
      </c>
      <c r="BJ546" s="1">
        <f t="shared" si="1863"/>
        <v>1.85990887060374</v>
      </c>
      <c r="BK546" s="1">
        <f t="shared" si="1974"/>
        <v>0.00673256732391177</v>
      </c>
      <c r="BL546" s="1" t="str">
        <f t="shared" si="1975"/>
        <v>d</v>
      </c>
      <c r="BM546" s="1">
        <f t="shared" si="1864"/>
        <v>2.32194225040239</v>
      </c>
      <c r="BN546" s="1">
        <f t="shared" si="1976"/>
        <v>0.00707697227401031</v>
      </c>
      <c r="BO546" s="1" t="str">
        <f t="shared" si="1977"/>
        <v>ab</v>
      </c>
      <c r="BP546" s="1">
        <f t="shared" si="1865"/>
        <v>1.75635632585699</v>
      </c>
      <c r="BQ546" s="1">
        <f t="shared" si="1978"/>
        <v>0.0132288080064856</v>
      </c>
      <c r="BR546" s="1" t="str">
        <f t="shared" si="1979"/>
        <v>de</v>
      </c>
      <c r="BS546" s="1">
        <f t="shared" si="1866"/>
        <v>1.50610044544294</v>
      </c>
      <c r="BT546" s="1">
        <f t="shared" si="1980"/>
        <v>0.00611317772976236</v>
      </c>
      <c r="BU546" s="1" t="str">
        <f t="shared" si="1981"/>
        <v>e</v>
      </c>
      <c r="CJ546" s="1">
        <f t="shared" si="1867"/>
        <v>0.89274585684504</v>
      </c>
      <c r="CK546" s="1">
        <f t="shared" si="1982"/>
        <v>0.0026187935588681</v>
      </c>
      <c r="CL546" s="1" t="str">
        <f t="shared" si="1983"/>
        <v>bc</v>
      </c>
      <c r="CM546" s="1">
        <f t="shared" si="1868"/>
        <v>1.86099895276078</v>
      </c>
      <c r="CN546" s="1">
        <f t="shared" si="1984"/>
        <v>0.00720783885937152</v>
      </c>
      <c r="CO546" s="1" t="str">
        <f t="shared" si="1985"/>
        <v>cd</v>
      </c>
      <c r="CP546" s="1">
        <f t="shared" si="1869"/>
        <v>2.32383092405192</v>
      </c>
      <c r="CQ546" s="1">
        <f t="shared" si="1986"/>
        <v>0.00589237546831587</v>
      </c>
      <c r="CR546" s="1" t="str">
        <f t="shared" si="1987"/>
        <v>ab</v>
      </c>
      <c r="CS546" s="1">
        <f t="shared" si="1870"/>
        <v>1.75127416887638</v>
      </c>
      <c r="CT546" s="1">
        <f t="shared" si="1988"/>
        <v>0.0181532624015131</v>
      </c>
      <c r="CU546" s="1" t="str">
        <f t="shared" si="1989"/>
        <v>d</v>
      </c>
      <c r="CV546" s="1">
        <f t="shared" si="1871"/>
        <v>1.50760960399879</v>
      </c>
      <c r="CW546" s="1">
        <f t="shared" si="1990"/>
        <v>0.013445665069346</v>
      </c>
      <c r="CX546" s="1" t="str">
        <f t="shared" si="1991"/>
        <v>e</v>
      </c>
    </row>
    <row r="547" s="1" customFormat="1" spans="3:100">
      <c r="C547" s="1" t="str">
        <f t="shared" si="1811"/>
        <v>AverageT4</v>
      </c>
      <c r="E547" s="1">
        <f t="shared" si="1852"/>
        <v>1.02482372622227</v>
      </c>
      <c r="H547" s="1">
        <f t="shared" si="1853"/>
        <v>1.69018217332135</v>
      </c>
      <c r="K547" s="1">
        <f t="shared" si="1854"/>
        <v>2.11423276507821</v>
      </c>
      <c r="N547" s="1">
        <f t="shared" si="1855"/>
        <v>1.62448905225286</v>
      </c>
      <c r="Q547" s="1">
        <f t="shared" si="1856"/>
        <v>1.25905112293405</v>
      </c>
      <c r="AH547" s="1">
        <f t="shared" si="1857"/>
        <v>1.00077256990389</v>
      </c>
      <c r="AK547" s="1">
        <f t="shared" si="1858"/>
        <v>1.69828182075547</v>
      </c>
      <c r="AN547" s="1">
        <f t="shared" si="1859"/>
        <v>2.10764666799672</v>
      </c>
      <c r="AQ547" s="1">
        <f t="shared" si="1860"/>
        <v>1.62480501062919</v>
      </c>
      <c r="AT547" s="1">
        <f t="shared" si="1861"/>
        <v>1.25609316983533</v>
      </c>
      <c r="BG547" s="1">
        <f t="shared" si="1862"/>
        <v>0.891280231359537</v>
      </c>
      <c r="BJ547" s="1">
        <f t="shared" si="1863"/>
        <v>1.87645749857885</v>
      </c>
      <c r="BM547" s="1">
        <f t="shared" si="1864"/>
        <v>2.28729533240285</v>
      </c>
      <c r="BP547" s="1">
        <f t="shared" si="1865"/>
        <v>1.79027478704306</v>
      </c>
      <c r="BS547" s="1">
        <f t="shared" si="1866"/>
        <v>1.56820222832999</v>
      </c>
      <c r="CJ547" s="1">
        <f t="shared" si="1867"/>
        <v>0.86838561820968</v>
      </c>
      <c r="CM547" s="1">
        <f t="shared" si="1868"/>
        <v>1.87623543373302</v>
      </c>
      <c r="CP547" s="1">
        <f t="shared" si="1869"/>
        <v>2.28424933463014</v>
      </c>
      <c r="CS547" s="1">
        <f t="shared" si="1870"/>
        <v>1.79126912222737</v>
      </c>
      <c r="CV547" s="1">
        <f t="shared" si="1871"/>
        <v>1.56787496193408</v>
      </c>
    </row>
    <row r="550" s="1" customFormat="1" spans="2:2">
      <c r="B550" s="1" t="s">
        <v>129</v>
      </c>
    </row>
    <row r="551" s="1" customFormat="1" spans="2:2">
      <c r="B551" s="1" t="s">
        <v>129</v>
      </c>
    </row>
    <row r="552" s="1" customFormat="1" spans="2:2">
      <c r="B552" s="1" t="s">
        <v>129</v>
      </c>
    </row>
    <row r="553" s="1" customFormat="1" spans="2:2">
      <c r="B553" s="1" t="s">
        <v>130</v>
      </c>
    </row>
    <row r="554" s="1" customFormat="1" spans="2:2">
      <c r="B554" s="1" t="s">
        <v>130</v>
      </c>
    </row>
    <row r="555" s="1" customFormat="1" spans="2:2">
      <c r="B555" s="1" t="s">
        <v>130</v>
      </c>
    </row>
    <row r="556" s="1" customFormat="1" spans="2:2">
      <c r="B556" s="1" t="s">
        <v>131</v>
      </c>
    </row>
    <row r="557" s="1" customFormat="1" spans="2:2">
      <c r="B557" s="1" t="s">
        <v>131</v>
      </c>
    </row>
    <row r="558" s="1" customFormat="1" spans="2:2">
      <c r="B558" s="1" t="s">
        <v>131</v>
      </c>
    </row>
    <row r="559" s="1" customFormat="1" spans="2:2">
      <c r="B559" s="1" t="s">
        <v>132</v>
      </c>
    </row>
    <row r="560" s="1" customFormat="1" spans="2:2">
      <c r="B560" s="1" t="s">
        <v>132</v>
      </c>
    </row>
    <row r="561" s="1" customFormat="1" spans="2:2">
      <c r="B561" s="1" t="s">
        <v>132</v>
      </c>
    </row>
    <row r="562" s="1" customFormat="1" spans="2:2">
      <c r="B562" s="1" t="s">
        <v>133</v>
      </c>
    </row>
    <row r="563" s="1" customFormat="1" spans="2:2">
      <c r="B563" s="1" t="s">
        <v>133</v>
      </c>
    </row>
    <row r="564" s="1" customFormat="1" spans="2:2">
      <c r="B564" s="1" t="s">
        <v>133</v>
      </c>
    </row>
    <row r="565" s="1" customFormat="1" spans="2:2">
      <c r="B565" s="1" t="s">
        <v>134</v>
      </c>
    </row>
    <row r="566" s="1" customFormat="1" spans="2:2">
      <c r="B566" s="1" t="s">
        <v>134</v>
      </c>
    </row>
    <row r="567" s="1" customFormat="1" spans="2:2">
      <c r="B567" s="1" t="s">
        <v>134</v>
      </c>
    </row>
    <row r="568" s="1" customFormat="1" spans="2:2">
      <c r="B568" s="1" t="s">
        <v>135</v>
      </c>
    </row>
    <row r="569" s="1" customFormat="1" spans="2:2">
      <c r="B569" s="1" t="s">
        <v>135</v>
      </c>
    </row>
    <row r="570" s="1" customFormat="1" spans="2:2">
      <c r="B570" s="1" t="s">
        <v>135</v>
      </c>
    </row>
    <row r="571" s="1" customFormat="1" spans="2:2">
      <c r="B571" s="1" t="s">
        <v>136</v>
      </c>
    </row>
    <row r="572" s="1" customFormat="1" spans="2:2">
      <c r="B572" s="1" t="s">
        <v>136</v>
      </c>
    </row>
    <row r="573" s="1" customFormat="1" spans="2:2">
      <c r="B573" s="1" t="s">
        <v>136</v>
      </c>
    </row>
    <row r="574" s="1" customFormat="1" spans="2:2">
      <c r="B574" s="1" t="s">
        <v>137</v>
      </c>
    </row>
    <row r="575" s="1" customFormat="1" spans="2:2">
      <c r="B575" s="1" t="s">
        <v>137</v>
      </c>
    </row>
    <row r="576" s="1" customFormat="1" spans="2:2">
      <c r="B576" s="1" t="s">
        <v>137</v>
      </c>
    </row>
    <row r="577" s="1" customFormat="1" spans="2:2">
      <c r="B577" s="1" t="s">
        <v>138</v>
      </c>
    </row>
    <row r="578" s="1" customFormat="1" spans="2:2">
      <c r="B578" s="1" t="s">
        <v>138</v>
      </c>
    </row>
    <row r="579" s="1" customFormat="1" spans="2:2">
      <c r="B579" s="1" t="s">
        <v>138</v>
      </c>
    </row>
    <row r="580" s="1" customFormat="1" spans="2:2">
      <c r="B580" s="1" t="s">
        <v>139</v>
      </c>
    </row>
    <row r="581" s="1" customFormat="1" spans="2:2">
      <c r="B581" s="1" t="s">
        <v>139</v>
      </c>
    </row>
    <row r="582" s="1" customFormat="1" spans="2:2">
      <c r="B582" s="1" t="s">
        <v>139</v>
      </c>
    </row>
    <row r="583" s="1" customFormat="1" spans="2:2">
      <c r="B583" s="1" t="s">
        <v>140</v>
      </c>
    </row>
    <row r="584" s="1" customFormat="1" spans="2:2">
      <c r="B584" s="1" t="s">
        <v>140</v>
      </c>
    </row>
    <row r="585" s="1" customFormat="1" spans="2:2">
      <c r="B585" s="1" t="s">
        <v>140</v>
      </c>
    </row>
    <row r="586" s="1" customFormat="1" spans="2:2">
      <c r="B586" s="1" t="s">
        <v>141</v>
      </c>
    </row>
    <row r="587" s="1" customFormat="1" spans="2:2">
      <c r="B587" s="1" t="s">
        <v>141</v>
      </c>
    </row>
    <row r="588" s="1" customFormat="1" spans="2:2">
      <c r="B588" s="1" t="s">
        <v>141</v>
      </c>
    </row>
    <row r="589" s="1" customFormat="1" spans="2:2">
      <c r="B589" s="1" t="s">
        <v>142</v>
      </c>
    </row>
    <row r="590" s="1" customFormat="1" spans="2:2">
      <c r="B590" s="1" t="s">
        <v>142</v>
      </c>
    </row>
    <row r="591" s="1" customFormat="1" spans="2:2">
      <c r="B591" s="1" t="s">
        <v>142</v>
      </c>
    </row>
    <row r="592" s="1" customFormat="1" spans="2:2">
      <c r="B592" s="1" t="s">
        <v>143</v>
      </c>
    </row>
    <row r="593" s="1" customFormat="1" spans="2:2">
      <c r="B593" s="1" t="s">
        <v>143</v>
      </c>
    </row>
    <row r="594" s="1" customFormat="1" spans="2:2">
      <c r="B594" s="1" t="s">
        <v>143</v>
      </c>
    </row>
    <row r="595" s="1" customFormat="1" spans="2:2">
      <c r="B595" s="1" t="s">
        <v>144</v>
      </c>
    </row>
    <row r="596" s="1" customFormat="1" spans="2:2">
      <c r="B596" s="1" t="s">
        <v>144</v>
      </c>
    </row>
    <row r="597" s="1" customFormat="1" spans="2:2">
      <c r="B597" s="1" t="s">
        <v>144</v>
      </c>
    </row>
    <row r="598" s="1" customFormat="1" spans="2:2">
      <c r="B598" s="1" t="s">
        <v>145</v>
      </c>
    </row>
    <row r="599" s="1" customFormat="1" spans="2:2">
      <c r="B599" s="1" t="s">
        <v>145</v>
      </c>
    </row>
    <row r="600" s="1" customFormat="1" spans="2:2">
      <c r="B600" s="1" t="s">
        <v>145</v>
      </c>
    </row>
    <row r="601" s="1" customFormat="1" spans="2:2">
      <c r="B601" s="1" t="s">
        <v>146</v>
      </c>
    </row>
    <row r="602" s="1" customFormat="1" spans="2:2">
      <c r="B602" s="1" t="s">
        <v>146</v>
      </c>
    </row>
    <row r="603" s="1" customFormat="1" spans="2:2">
      <c r="B603" s="1" t="s">
        <v>146</v>
      </c>
    </row>
    <row r="604" s="1" customFormat="1" spans="2:2">
      <c r="B604" s="1" t="s">
        <v>147</v>
      </c>
    </row>
    <row r="605" s="1" customFormat="1" spans="2:2">
      <c r="B605" s="1" t="s">
        <v>147</v>
      </c>
    </row>
    <row r="606" s="1" customFormat="1" spans="2:2">
      <c r="B606" s="1" t="s">
        <v>147</v>
      </c>
    </row>
    <row r="607" s="1" customFormat="1" spans="2:2">
      <c r="B607" s="1" t="s">
        <v>148</v>
      </c>
    </row>
    <row r="608" s="1" customFormat="1" spans="2:2">
      <c r="B608" s="1" t="s">
        <v>148</v>
      </c>
    </row>
    <row r="609" s="1" customFormat="1" spans="2:2">
      <c r="B609" s="1" t="s">
        <v>148</v>
      </c>
    </row>
    <row r="610" s="1" customFormat="1" spans="2:2">
      <c r="B610" s="1" t="s">
        <v>149</v>
      </c>
    </row>
    <row r="611" s="1" customFormat="1" spans="2:2">
      <c r="B611" s="1" t="s">
        <v>149</v>
      </c>
    </row>
    <row r="612" s="1" customFormat="1" spans="2:2">
      <c r="B612" s="1" t="s">
        <v>149</v>
      </c>
    </row>
    <row r="613" s="1" customFormat="1" spans="2:2">
      <c r="B613" s="1" t="s">
        <v>150</v>
      </c>
    </row>
    <row r="614" s="1" customFormat="1" spans="2:2">
      <c r="B614" s="1" t="s">
        <v>150</v>
      </c>
    </row>
    <row r="615" s="1" customFormat="1" spans="2:2">
      <c r="B615" s="1" t="s">
        <v>150</v>
      </c>
    </row>
    <row r="619" s="1" customFormat="1" spans="3:50">
      <c r="C619" s="1" t="s">
        <v>129</v>
      </c>
      <c r="E619" s="1">
        <f t="shared" ref="E618:E651" si="1992">D404</f>
        <v>1.62793442622951</v>
      </c>
      <c r="I619" s="1">
        <f t="shared" ref="I618:I651" si="1993">H404</f>
        <v>1.80704315224583</v>
      </c>
      <c r="M619" s="1">
        <f t="shared" ref="M618:M651" si="1994">L404</f>
        <v>2.3271373640534</v>
      </c>
      <c r="S619" s="1">
        <f t="shared" ref="S618:S651" si="1995">R404</f>
        <v>1.94101005747126</v>
      </c>
      <c r="AA619" s="1">
        <f t="shared" ref="AA618:AA651" si="1996">Z404</f>
        <v>1.66425077002053</v>
      </c>
      <c r="AH619" s="1">
        <f t="shared" ref="AH619:AH651" si="1997">AG404</f>
        <v>1.58527810650888</v>
      </c>
      <c r="AL619" s="1">
        <f t="shared" ref="AL619:AL651" si="1998">AK404</f>
        <v>1.82071276107103</v>
      </c>
      <c r="AP619" s="1">
        <f t="shared" ref="AP618:AP651" si="1999">AO404</f>
        <v>2.33511939857979</v>
      </c>
      <c r="AT619" s="1">
        <f t="shared" ref="AT618:AT651" si="2000">AS404</f>
        <v>1.93685583553522</v>
      </c>
      <c r="AX619" s="1">
        <f t="shared" ref="AX618:AX651" si="2001">AW404</f>
        <v>1.66519179304193</v>
      </c>
    </row>
    <row r="620" s="1" customFormat="1" spans="3:50">
      <c r="C620" s="1" t="s">
        <v>129</v>
      </c>
      <c r="E620" s="1">
        <f t="shared" si="1992"/>
        <v>1.5836814159292</v>
      </c>
      <c r="I620" s="1">
        <f t="shared" si="1993"/>
        <v>1.87368292515607</v>
      </c>
      <c r="M620" s="1">
        <f t="shared" si="1994"/>
        <v>2.31268010335917</v>
      </c>
      <c r="S620" s="1">
        <f t="shared" si="1995"/>
        <v>1.99855059687787</v>
      </c>
      <c r="AA620" s="1">
        <f t="shared" si="1996"/>
        <v>1.72388294609907</v>
      </c>
      <c r="AH620" s="1">
        <f t="shared" si="1997"/>
        <v>1.5450101010101</v>
      </c>
      <c r="AL620" s="1">
        <f t="shared" si="1998"/>
        <v>1.8867265245043</v>
      </c>
      <c r="AP620" s="1">
        <f t="shared" si="1999"/>
        <v>2.31058690389736</v>
      </c>
      <c r="AT620" s="1">
        <f t="shared" si="2000"/>
        <v>2.00196870803116</v>
      </c>
      <c r="AX620" s="1">
        <f t="shared" si="2001"/>
        <v>1.72543636380969</v>
      </c>
    </row>
    <row r="621" s="1" customFormat="1" spans="3:50">
      <c r="C621" s="1" t="s">
        <v>129</v>
      </c>
      <c r="E621" s="1">
        <f t="shared" si="1992"/>
        <v>1.59050909090909</v>
      </c>
      <c r="I621" s="1">
        <f t="shared" si="1993"/>
        <v>1.86013468591494</v>
      </c>
      <c r="M621" s="1">
        <f t="shared" si="1994"/>
        <v>2.30139582713636</v>
      </c>
      <c r="S621" s="1">
        <f t="shared" si="1995"/>
        <v>1.92863266494717</v>
      </c>
      <c r="AA621" s="1">
        <f t="shared" si="1996"/>
        <v>1.78387544893476</v>
      </c>
      <c r="AH621" s="1">
        <f t="shared" si="1997"/>
        <v>1.53801025641026</v>
      </c>
      <c r="AL621" s="1">
        <f t="shared" si="1998"/>
        <v>1.88901049047771</v>
      </c>
      <c r="AP621" s="1">
        <f t="shared" si="1999"/>
        <v>2.29897925311203</v>
      </c>
      <c r="AT621" s="1">
        <f t="shared" si="2000"/>
        <v>1.93025</v>
      </c>
      <c r="AX621" s="1">
        <f t="shared" si="2001"/>
        <v>1.78190513626835</v>
      </c>
    </row>
    <row r="622" s="1" customFormat="1" spans="3:50">
      <c r="C622" s="1" t="s">
        <v>130</v>
      </c>
      <c r="E622" s="1">
        <f t="shared" si="1992"/>
        <v>1.59432599118943</v>
      </c>
      <c r="I622" s="1">
        <f t="shared" si="1993"/>
        <v>1.80718916032572</v>
      </c>
      <c r="M622" s="1">
        <f t="shared" si="1994"/>
        <v>2.39545401148044</v>
      </c>
      <c r="S622" s="1">
        <f t="shared" si="1995"/>
        <v>1.84588797986155</v>
      </c>
      <c r="AA622" s="1">
        <f t="shared" si="1996"/>
        <v>1.81563872491145</v>
      </c>
      <c r="AH622" s="1">
        <f t="shared" si="1997"/>
        <v>1.54460663507109</v>
      </c>
      <c r="AL622" s="1">
        <f t="shared" si="1998"/>
        <v>1.8357783021674</v>
      </c>
      <c r="AP622" s="1">
        <f t="shared" si="1999"/>
        <v>2.39114357987177</v>
      </c>
      <c r="AT622" s="1">
        <f t="shared" si="2000"/>
        <v>1.84490983905412</v>
      </c>
      <c r="AX622" s="1">
        <f t="shared" si="2001"/>
        <v>1.8170380386854</v>
      </c>
    </row>
    <row r="623" s="1" customFormat="1" spans="3:50">
      <c r="C623" s="1" t="s">
        <v>130</v>
      </c>
      <c r="E623" s="1">
        <f t="shared" si="1992"/>
        <v>1.61969620253165</v>
      </c>
      <c r="I623" s="1">
        <f t="shared" si="1993"/>
        <v>1.81826000184792</v>
      </c>
      <c r="M623" s="1">
        <f t="shared" si="1994"/>
        <v>2.32149834107498</v>
      </c>
      <c r="S623" s="1">
        <f t="shared" si="1995"/>
        <v>1.89054545454545</v>
      </c>
      <c r="AA623" s="1">
        <f t="shared" si="1996"/>
        <v>1.79939495798319</v>
      </c>
      <c r="AH623" s="1">
        <f t="shared" si="1997"/>
        <v>1.56467080745342</v>
      </c>
      <c r="AL623" s="1">
        <f t="shared" si="1998"/>
        <v>1.85230557049934</v>
      </c>
      <c r="AP623" s="1">
        <f t="shared" si="1999"/>
        <v>2.3165397510795</v>
      </c>
      <c r="AT623" s="1">
        <f t="shared" si="2000"/>
        <v>1.88886149334536</v>
      </c>
      <c r="AX623" s="1">
        <f t="shared" si="2001"/>
        <v>1.80199212552154</v>
      </c>
    </row>
    <row r="624" s="1" customFormat="1" spans="3:50">
      <c r="C624" s="1" t="s">
        <v>130</v>
      </c>
      <c r="E624" s="1">
        <f t="shared" si="1992"/>
        <v>1.58749748743719</v>
      </c>
      <c r="I624" s="1">
        <f t="shared" si="1993"/>
        <v>1.86270171575007</v>
      </c>
      <c r="M624" s="1">
        <f t="shared" si="1994"/>
        <v>2.32613568053368</v>
      </c>
      <c r="S624" s="1">
        <f t="shared" si="1995"/>
        <v>1.89566511627907</v>
      </c>
      <c r="AA624" s="1">
        <f t="shared" si="1996"/>
        <v>1.913589958159</v>
      </c>
      <c r="AH624" s="1">
        <f t="shared" si="1997"/>
        <v>1.55285279187817</v>
      </c>
      <c r="AL624" s="1">
        <f t="shared" si="1998"/>
        <v>1.8789777165964</v>
      </c>
      <c r="AP624" s="1">
        <f t="shared" si="1999"/>
        <v>2.32216949152542</v>
      </c>
      <c r="AT624" s="1">
        <f t="shared" si="2000"/>
        <v>1.89557264957265</v>
      </c>
      <c r="AX624" s="1">
        <f t="shared" si="2001"/>
        <v>1.91017577810031</v>
      </c>
    </row>
    <row r="625" s="1" customFormat="1" spans="3:50">
      <c r="C625" s="1" t="s">
        <v>131</v>
      </c>
      <c r="E625" s="1">
        <f t="shared" si="1992"/>
        <v>1.57595294117647</v>
      </c>
      <c r="I625" s="1">
        <f t="shared" si="1993"/>
        <v>1.8752098495212</v>
      </c>
      <c r="M625" s="1">
        <f t="shared" si="1994"/>
        <v>2.31016486887679</v>
      </c>
      <c r="S625" s="1">
        <f t="shared" si="1995"/>
        <v>1.85405695581015</v>
      </c>
      <c r="AA625" s="1">
        <f t="shared" si="1996"/>
        <v>1.71345839536807</v>
      </c>
      <c r="AH625" s="1">
        <f t="shared" si="1997"/>
        <v>1.52640860215054</v>
      </c>
      <c r="AL625" s="1">
        <f t="shared" si="1998"/>
        <v>1.90171384682905</v>
      </c>
      <c r="AP625" s="1">
        <f t="shared" si="1999"/>
        <v>2.3117563388992</v>
      </c>
      <c r="AT625" s="1">
        <f t="shared" si="2000"/>
        <v>1.85361714708056</v>
      </c>
      <c r="AX625" s="1">
        <f t="shared" si="2001"/>
        <v>1.70863172461512</v>
      </c>
    </row>
    <row r="626" s="1" customFormat="1" spans="3:50">
      <c r="C626" s="1" t="s">
        <v>131</v>
      </c>
      <c r="E626" s="1">
        <f t="shared" si="1992"/>
        <v>1.57170149253731</v>
      </c>
      <c r="I626" s="1">
        <f t="shared" si="1993"/>
        <v>1.84972707889126</v>
      </c>
      <c r="M626" s="1">
        <f t="shared" si="1994"/>
        <v>2.3234054054054</v>
      </c>
      <c r="S626" s="1">
        <f t="shared" si="1995"/>
        <v>1.8522883253243</v>
      </c>
      <c r="AA626" s="1">
        <f t="shared" si="1996"/>
        <v>1.777421595058</v>
      </c>
      <c r="AH626" s="1">
        <f t="shared" si="1997"/>
        <v>1.51138095238095</v>
      </c>
      <c r="AL626" s="1">
        <f t="shared" si="1998"/>
        <v>1.88509523809524</v>
      </c>
      <c r="AP626" s="1">
        <f t="shared" si="1999"/>
        <v>2.32332627865961</v>
      </c>
      <c r="AT626" s="1">
        <f t="shared" si="2000"/>
        <v>1.86317625426845</v>
      </c>
      <c r="AX626" s="1">
        <f t="shared" si="2001"/>
        <v>1.7676706272451</v>
      </c>
    </row>
    <row r="627" s="1" customFormat="1" spans="3:50">
      <c r="C627" s="1" t="s">
        <v>131</v>
      </c>
      <c r="E627" s="1">
        <f t="shared" si="1992"/>
        <v>1.58608</v>
      </c>
      <c r="I627" s="1">
        <f t="shared" si="1993"/>
        <v>1.82375606557377</v>
      </c>
      <c r="M627" s="1">
        <f t="shared" si="1994"/>
        <v>2.32760082763011</v>
      </c>
      <c r="S627" s="1">
        <f t="shared" si="1995"/>
        <v>1.91912876336177</v>
      </c>
      <c r="AA627" s="1">
        <f t="shared" si="1996"/>
        <v>1.67515168818809</v>
      </c>
      <c r="AH627" s="1">
        <f t="shared" si="1997"/>
        <v>1.54826666666667</v>
      </c>
      <c r="AL627" s="1">
        <f t="shared" si="1998"/>
        <v>1.83512727272727</v>
      </c>
      <c r="AP627" s="1">
        <f t="shared" si="1999"/>
        <v>2.32674641148325</v>
      </c>
      <c r="AT627" s="1">
        <f t="shared" si="2000"/>
        <v>1.91895055821372</v>
      </c>
      <c r="AX627" s="1">
        <f t="shared" si="2001"/>
        <v>1.67843597262952</v>
      </c>
    </row>
    <row r="628" s="1" customFormat="1" spans="3:50">
      <c r="C628" s="1" t="s">
        <v>132</v>
      </c>
      <c r="E628" s="1">
        <f t="shared" si="1992"/>
        <v>1.58053333333333</v>
      </c>
      <c r="I628" s="1">
        <f t="shared" si="1993"/>
        <v>1.82518095238095</v>
      </c>
      <c r="M628" s="1">
        <f t="shared" si="1994"/>
        <v>2.30665494505495</v>
      </c>
      <c r="S628" s="1">
        <f t="shared" si="1995"/>
        <v>1.71252347309343</v>
      </c>
      <c r="AA628" s="1">
        <f t="shared" si="1996"/>
        <v>1.62590995689122</v>
      </c>
      <c r="AH628" s="1">
        <f t="shared" si="1997"/>
        <v>1.53929056603774</v>
      </c>
      <c r="AL628" s="1">
        <f t="shared" si="1998"/>
        <v>1.84279238327102</v>
      </c>
      <c r="AP628" s="1">
        <f t="shared" si="1999"/>
        <v>2.30658026312648</v>
      </c>
      <c r="AT628" s="1">
        <f t="shared" si="2000"/>
        <v>1.70939503999195</v>
      </c>
      <c r="AX628" s="1">
        <f t="shared" si="2001"/>
        <v>1.62611757174864</v>
      </c>
    </row>
    <row r="629" s="1" customFormat="1" spans="3:50">
      <c r="C629" s="1" t="s">
        <v>132</v>
      </c>
      <c r="E629" s="1">
        <f t="shared" si="1992"/>
        <v>1.55956</v>
      </c>
      <c r="I629" s="1">
        <f t="shared" si="1993"/>
        <v>1.86685509433962</v>
      </c>
      <c r="M629" s="1">
        <f t="shared" si="1994"/>
        <v>2.3242571048305</v>
      </c>
      <c r="S629" s="1">
        <f t="shared" si="1995"/>
        <v>1.66917512907415</v>
      </c>
      <c r="AA629" s="1">
        <f t="shared" si="1996"/>
        <v>1.58213097978176</v>
      </c>
      <c r="AH629" s="1">
        <f t="shared" si="1997"/>
        <v>1.51530044843049</v>
      </c>
      <c r="AL629" s="1">
        <f t="shared" si="1998"/>
        <v>1.88360449453529</v>
      </c>
      <c r="AP629" s="1">
        <f t="shared" si="1999"/>
        <v>2.32636939331741</v>
      </c>
      <c r="AT629" s="1">
        <f t="shared" si="2000"/>
        <v>1.66842645111839</v>
      </c>
      <c r="AX629" s="1">
        <f t="shared" si="2001"/>
        <v>1.58190896869599</v>
      </c>
    </row>
    <row r="630" s="1" customFormat="1" spans="3:50">
      <c r="C630" s="1" t="s">
        <v>132</v>
      </c>
      <c r="E630" s="1">
        <f t="shared" si="1992"/>
        <v>1.60172375690608</v>
      </c>
      <c r="I630" s="1">
        <f t="shared" si="1993"/>
        <v>1.79314803796572</v>
      </c>
      <c r="M630" s="1">
        <f t="shared" si="1994"/>
        <v>2.35081074481074</v>
      </c>
      <c r="S630" s="1">
        <f t="shared" si="1995"/>
        <v>1.73257832988268</v>
      </c>
      <c r="AA630" s="1">
        <f t="shared" si="1996"/>
        <v>1.61165561395127</v>
      </c>
      <c r="AH630" s="1">
        <f t="shared" si="1997"/>
        <v>1.56102673796791</v>
      </c>
      <c r="AL630" s="1">
        <f t="shared" si="1998"/>
        <v>1.81239382277975</v>
      </c>
      <c r="AP630" s="1">
        <f t="shared" si="1999"/>
        <v>2.35185377553552</v>
      </c>
      <c r="AT630" s="1">
        <f t="shared" si="2000"/>
        <v>1.72927111826227</v>
      </c>
      <c r="AX630" s="1">
        <f t="shared" si="2001"/>
        <v>1.61062308478039</v>
      </c>
    </row>
    <row r="631" s="1" customFormat="1" spans="3:50">
      <c r="C631" s="1" t="s">
        <v>133</v>
      </c>
      <c r="E631" s="1">
        <f t="shared" si="1992"/>
        <v>1.6461023255814</v>
      </c>
      <c r="I631" s="1">
        <f t="shared" si="1993"/>
        <v>1.79784386275941</v>
      </c>
      <c r="M631" s="1">
        <f t="shared" si="1994"/>
        <v>2.09746163288824</v>
      </c>
      <c r="S631" s="1">
        <f t="shared" si="1995"/>
        <v>1.67144358439344</v>
      </c>
      <c r="AA631" s="1">
        <f t="shared" si="1996"/>
        <v>1.37764161763332</v>
      </c>
      <c r="AH631" s="1">
        <f t="shared" si="1997"/>
        <v>1.6013220338983</v>
      </c>
      <c r="AL631" s="1">
        <f t="shared" si="1998"/>
        <v>1.81602817707216</v>
      </c>
      <c r="AP631" s="1">
        <f t="shared" si="1999"/>
        <v>2.09830570300803</v>
      </c>
      <c r="AT631" s="1">
        <f t="shared" si="2000"/>
        <v>1.67462748683122</v>
      </c>
      <c r="AX631" s="1">
        <f t="shared" si="2001"/>
        <v>1.37513715993795</v>
      </c>
    </row>
    <row r="632" s="1" customFormat="1" spans="3:50">
      <c r="C632" s="1" t="s">
        <v>133</v>
      </c>
      <c r="E632" s="1">
        <f t="shared" si="1992"/>
        <v>1.65757512953368</v>
      </c>
      <c r="I632" s="1">
        <f t="shared" si="1993"/>
        <v>1.8105099768493</v>
      </c>
      <c r="M632" s="1">
        <f t="shared" si="1994"/>
        <v>2.07525992285679</v>
      </c>
      <c r="S632" s="1">
        <f t="shared" si="1995"/>
        <v>1.69632439224784</v>
      </c>
      <c r="AA632" s="1">
        <f t="shared" si="1996"/>
        <v>1.27154519038454</v>
      </c>
      <c r="AH632" s="1">
        <f t="shared" si="1997"/>
        <v>1.62257591623037</v>
      </c>
      <c r="AL632" s="1">
        <f t="shared" si="1998"/>
        <v>1.82142408376963</v>
      </c>
      <c r="AP632" s="1">
        <f t="shared" si="1999"/>
        <v>2.07595918367347</v>
      </c>
      <c r="AT632" s="1">
        <f t="shared" si="2000"/>
        <v>1.69589984716354</v>
      </c>
      <c r="AX632" s="1">
        <f t="shared" si="2001"/>
        <v>1.26926682728656</v>
      </c>
    </row>
    <row r="633" s="1" customFormat="1" spans="3:50">
      <c r="C633" s="1" t="s">
        <v>133</v>
      </c>
      <c r="E633" s="1">
        <f t="shared" si="1992"/>
        <v>1.6831186440678</v>
      </c>
      <c r="I633" s="1">
        <f t="shared" si="1993"/>
        <v>1.76733180638265</v>
      </c>
      <c r="M633" s="1">
        <f t="shared" si="1994"/>
        <v>2.07912332004135</v>
      </c>
      <c r="S633" s="1">
        <f t="shared" si="1995"/>
        <v>1.76745593247849</v>
      </c>
      <c r="AA633" s="1">
        <f t="shared" si="1996"/>
        <v>1.3023112581281</v>
      </c>
      <c r="AH633" s="1">
        <f t="shared" si="1997"/>
        <v>1.64240816326531</v>
      </c>
      <c r="AL633" s="1">
        <f t="shared" si="1998"/>
        <v>1.78329618456078</v>
      </c>
      <c r="AP633" s="1">
        <f t="shared" si="1999"/>
        <v>2.08366820119352</v>
      </c>
      <c r="AT633" s="1">
        <f t="shared" si="2000"/>
        <v>1.76700936052813</v>
      </c>
      <c r="AX633" s="1">
        <f t="shared" si="2001"/>
        <v>1.29641045322076</v>
      </c>
    </row>
    <row r="634" s="1" customFormat="1" spans="3:50">
      <c r="C634" s="1" t="s">
        <v>134</v>
      </c>
      <c r="E634" s="1">
        <f t="shared" si="1992"/>
        <v>1.59392452830189</v>
      </c>
      <c r="I634" s="1">
        <f t="shared" si="1993"/>
        <v>1.72139078701343</v>
      </c>
      <c r="M634" s="1">
        <f t="shared" si="1994"/>
        <v>2.31313923013923</v>
      </c>
      <c r="S634" s="1">
        <f t="shared" si="1995"/>
        <v>1.79090029325513</v>
      </c>
      <c r="AA634" s="1">
        <f t="shared" si="1996"/>
        <v>1.79803417227933</v>
      </c>
      <c r="AH634" s="1">
        <f t="shared" si="1997"/>
        <v>1.55033155080214</v>
      </c>
      <c r="AL634" s="1">
        <f t="shared" si="1998"/>
        <v>1.73958549988911</v>
      </c>
      <c r="AP634" s="1">
        <f t="shared" si="1999"/>
        <v>2.30823446446027</v>
      </c>
      <c r="AT634" s="1">
        <f t="shared" si="2000"/>
        <v>1.79719732205779</v>
      </c>
      <c r="AX634" s="1">
        <f t="shared" si="2001"/>
        <v>1.79934142827743</v>
      </c>
    </row>
    <row r="635" s="1" customFormat="1" spans="3:50">
      <c r="C635" s="1" t="s">
        <v>134</v>
      </c>
      <c r="E635" s="1">
        <f t="shared" si="1992"/>
        <v>1.6015145631068</v>
      </c>
      <c r="I635" s="1">
        <f t="shared" si="1993"/>
        <v>1.74655173523575</v>
      </c>
      <c r="M635" s="1">
        <f t="shared" si="1994"/>
        <v>2.30246200354425</v>
      </c>
      <c r="S635" s="1">
        <f t="shared" si="1995"/>
        <v>1.75098684962836</v>
      </c>
      <c r="AA635" s="1">
        <f t="shared" si="1996"/>
        <v>1.89293127705628</v>
      </c>
      <c r="AH635" s="1">
        <f t="shared" si="1997"/>
        <v>1.54896703296703</v>
      </c>
      <c r="AL635" s="1">
        <f t="shared" si="1998"/>
        <v>1.77700187895007</v>
      </c>
      <c r="AP635" s="1">
        <f t="shared" si="1999"/>
        <v>2.29758664363846</v>
      </c>
      <c r="AT635" s="1">
        <f t="shared" si="2000"/>
        <v>1.75197187060478</v>
      </c>
      <c r="AX635" s="1">
        <f t="shared" si="2001"/>
        <v>1.89431384368093</v>
      </c>
    </row>
    <row r="636" s="1" customFormat="1" spans="3:50">
      <c r="C636" s="1" t="s">
        <v>134</v>
      </c>
      <c r="E636" s="1">
        <f t="shared" si="1992"/>
        <v>1.56617777777778</v>
      </c>
      <c r="I636" s="1">
        <f t="shared" si="1993"/>
        <v>1.8094835978836</v>
      </c>
      <c r="M636" s="1">
        <f t="shared" si="1994"/>
        <v>2.31040642094879</v>
      </c>
      <c r="S636" s="1">
        <f t="shared" si="1995"/>
        <v>1.72877936496188</v>
      </c>
      <c r="AA636" s="1">
        <f t="shared" si="1996"/>
        <v>1.79721410757456</v>
      </c>
      <c r="AH636" s="1">
        <f t="shared" si="1997"/>
        <v>1.52384864864865</v>
      </c>
      <c r="AL636" s="1">
        <f t="shared" si="1998"/>
        <v>1.83249305989407</v>
      </c>
      <c r="AP636" s="1">
        <f t="shared" si="1999"/>
        <v>2.30304418357347</v>
      </c>
      <c r="AT636" s="1">
        <f t="shared" si="2000"/>
        <v>1.72728077455049</v>
      </c>
      <c r="AX636" s="1">
        <f t="shared" si="2001"/>
        <v>1.80264291017075</v>
      </c>
    </row>
    <row r="637" s="1" customFormat="1" spans="3:50">
      <c r="C637" s="1" t="s">
        <v>135</v>
      </c>
      <c r="E637" s="1">
        <f t="shared" si="1992"/>
        <v>1.63675949367089</v>
      </c>
      <c r="I637" s="1">
        <f t="shared" si="1993"/>
        <v>1.83439435248296</v>
      </c>
      <c r="M637" s="1">
        <f t="shared" si="1994"/>
        <v>2.26401970756516</v>
      </c>
      <c r="S637" s="1">
        <f t="shared" si="1995"/>
        <v>1.90768358913813</v>
      </c>
      <c r="AA637" s="1">
        <f t="shared" si="1996"/>
        <v>1.85694642857143</v>
      </c>
      <c r="AH637" s="1">
        <f t="shared" si="1997"/>
        <v>1.6013220338983</v>
      </c>
      <c r="AL637" s="1">
        <f t="shared" si="1998"/>
        <v>1.84471368038741</v>
      </c>
      <c r="AP637" s="1">
        <f t="shared" si="1999"/>
        <v>2.26545581113801</v>
      </c>
      <c r="AT637" s="1">
        <f t="shared" si="2000"/>
        <v>1.90628625235405</v>
      </c>
      <c r="AX637" s="1">
        <f t="shared" si="2001"/>
        <v>1.85614512471655</v>
      </c>
    </row>
    <row r="638" s="1" customFormat="1" spans="3:50">
      <c r="C638" s="1" t="s">
        <v>135</v>
      </c>
      <c r="E638" s="1">
        <f t="shared" si="1992"/>
        <v>1.61652107279694</v>
      </c>
      <c r="I638" s="1">
        <f t="shared" si="1993"/>
        <v>1.86640575647136</v>
      </c>
      <c r="M638" s="1">
        <f t="shared" si="1994"/>
        <v>2.27848833318658</v>
      </c>
      <c r="S638" s="1">
        <f t="shared" si="1995"/>
        <v>1.8907587505886</v>
      </c>
      <c r="AA638" s="1">
        <f t="shared" si="1996"/>
        <v>1.85883953987132</v>
      </c>
      <c r="AH638" s="1">
        <f t="shared" si="1997"/>
        <v>1.58118367346939</v>
      </c>
      <c r="AL638" s="1">
        <f t="shared" si="1998"/>
        <v>1.879160895819</v>
      </c>
      <c r="AP638" s="1">
        <f t="shared" si="1999"/>
        <v>2.27676739982358</v>
      </c>
      <c r="AT638" s="1">
        <f t="shared" si="2000"/>
        <v>1.89251766051766</v>
      </c>
      <c r="AX638" s="1">
        <f t="shared" si="2001"/>
        <v>1.85595795351893</v>
      </c>
    </row>
    <row r="639" s="1" customFormat="1" spans="3:50">
      <c r="C639" s="1" t="s">
        <v>135</v>
      </c>
      <c r="E639" s="1">
        <f t="shared" si="1992"/>
        <v>1.55726923076923</v>
      </c>
      <c r="I639" s="1">
        <f t="shared" si="1993"/>
        <v>1.94273076923077</v>
      </c>
      <c r="M639" s="1">
        <f t="shared" si="1994"/>
        <v>2.22273846153846</v>
      </c>
      <c r="S639" s="1">
        <f t="shared" si="1995"/>
        <v>1.95293721413721</v>
      </c>
      <c r="AA639" s="1">
        <f t="shared" si="1996"/>
        <v>1.70908538627123</v>
      </c>
      <c r="AH639" s="1">
        <f t="shared" si="1997"/>
        <v>1.52334391534392</v>
      </c>
      <c r="AL639" s="1">
        <f t="shared" si="1998"/>
        <v>1.95307802558435</v>
      </c>
      <c r="AP639" s="1">
        <f t="shared" si="1999"/>
        <v>2.22091139240506</v>
      </c>
      <c r="AT639" s="1">
        <f t="shared" si="2000"/>
        <v>1.95634632034632</v>
      </c>
      <c r="AX639" s="1">
        <f t="shared" si="2001"/>
        <v>1.70649931723757</v>
      </c>
    </row>
    <row r="640" s="1" customFormat="1" spans="3:50">
      <c r="C640" s="1" t="s">
        <v>136</v>
      </c>
      <c r="E640" s="1">
        <f t="shared" si="1992"/>
        <v>1.74444897959184</v>
      </c>
      <c r="I640" s="1">
        <f t="shared" si="1993"/>
        <v>1.77807354293069</v>
      </c>
      <c r="M640" s="1">
        <f t="shared" si="1994"/>
        <v>2.38751885678782</v>
      </c>
      <c r="S640" s="1">
        <f t="shared" si="1995"/>
        <v>1.96120325588279</v>
      </c>
      <c r="AA640" s="1">
        <f t="shared" si="1996"/>
        <v>1.33611804824502</v>
      </c>
      <c r="AH640" s="1">
        <f t="shared" si="1997"/>
        <v>1.69350819672131</v>
      </c>
      <c r="AL640" s="1">
        <f t="shared" si="1998"/>
        <v>1.80394634873323</v>
      </c>
      <c r="AP640" s="1">
        <f t="shared" si="1999"/>
        <v>2.38961038961039</v>
      </c>
      <c r="AT640" s="1">
        <f t="shared" si="2000"/>
        <v>1.96214141414142</v>
      </c>
      <c r="AX640" s="1">
        <f t="shared" si="2001"/>
        <v>1.33203032456764</v>
      </c>
    </row>
    <row r="641" s="1" customFormat="1" spans="3:50">
      <c r="C641" s="1" t="s">
        <v>136</v>
      </c>
      <c r="E641" s="1">
        <f t="shared" si="1992"/>
        <v>1.72173333333333</v>
      </c>
      <c r="I641" s="1">
        <f t="shared" si="1993"/>
        <v>1.79787450980392</v>
      </c>
      <c r="M641" s="1">
        <f t="shared" si="1994"/>
        <v>2.37717720359172</v>
      </c>
      <c r="S641" s="1">
        <f t="shared" si="1995"/>
        <v>1.9547433375505</v>
      </c>
      <c r="AA641" s="1">
        <f t="shared" si="1996"/>
        <v>1.48726822589002</v>
      </c>
      <c r="AH641" s="1">
        <f t="shared" si="1997"/>
        <v>1.68183177570093</v>
      </c>
      <c r="AL641" s="1">
        <f t="shared" si="1998"/>
        <v>1.81057013817466</v>
      </c>
      <c r="AP641" s="1">
        <f t="shared" si="1999"/>
        <v>2.38454148235082</v>
      </c>
      <c r="AT641" s="1">
        <f t="shared" si="2000"/>
        <v>1.94954062203842</v>
      </c>
      <c r="AX641" s="1">
        <f t="shared" si="2001"/>
        <v>1.48817115414895</v>
      </c>
    </row>
    <row r="642" s="1" customFormat="1" spans="3:50">
      <c r="C642" s="1" t="s">
        <v>136</v>
      </c>
      <c r="E642" s="1">
        <f t="shared" si="1992"/>
        <v>1.70917842323651</v>
      </c>
      <c r="I642" s="1">
        <f t="shared" si="1993"/>
        <v>1.78040491009682</v>
      </c>
      <c r="M642" s="1">
        <f t="shared" si="1994"/>
        <v>2.46414143730887</v>
      </c>
      <c r="S642" s="1">
        <f t="shared" si="1995"/>
        <v>1.92224422160586</v>
      </c>
      <c r="AA642" s="1">
        <f t="shared" si="1996"/>
        <v>1.39244423089243</v>
      </c>
      <c r="AH642" s="1">
        <f t="shared" si="1997"/>
        <v>1.67265384615385</v>
      </c>
      <c r="AL642" s="1">
        <f t="shared" si="1998"/>
        <v>1.79359377289377</v>
      </c>
      <c r="AP642" s="1">
        <f t="shared" si="1999"/>
        <v>2.46699719423039</v>
      </c>
      <c r="AT642" s="1">
        <f t="shared" si="2000"/>
        <v>1.91612757165923</v>
      </c>
      <c r="AX642" s="1">
        <f t="shared" si="2001"/>
        <v>1.39544089307106</v>
      </c>
    </row>
    <row r="643" s="1" customFormat="1" spans="3:50">
      <c r="C643" s="1" t="s">
        <v>137</v>
      </c>
      <c r="E643" s="1">
        <f t="shared" si="1992"/>
        <v>1.57012429378531</v>
      </c>
      <c r="I643" s="1">
        <f t="shared" si="1993"/>
        <v>1.7859732671903</v>
      </c>
      <c r="M643" s="1">
        <f t="shared" si="1994"/>
        <v>2.29309902022097</v>
      </c>
      <c r="S643" s="1">
        <f t="shared" si="1995"/>
        <v>1.77798788482283</v>
      </c>
      <c r="AA643" s="1">
        <f t="shared" si="1996"/>
        <v>1.87015781585978</v>
      </c>
      <c r="AH643" s="1">
        <f t="shared" si="1997"/>
        <v>1.50995833333333</v>
      </c>
      <c r="AL643" s="1">
        <f t="shared" si="1998"/>
        <v>1.82303391472868</v>
      </c>
      <c r="AP643" s="1">
        <f t="shared" si="1999"/>
        <v>2.28942880456956</v>
      </c>
      <c r="AT643" s="1">
        <f t="shared" si="2000"/>
        <v>1.78427751196172</v>
      </c>
      <c r="AX643" s="1">
        <f t="shared" si="2001"/>
        <v>1.86767785264026</v>
      </c>
    </row>
    <row r="644" s="1" customFormat="1" spans="3:50">
      <c r="C644" s="1" t="s">
        <v>137</v>
      </c>
      <c r="E644" s="1">
        <f t="shared" si="1992"/>
        <v>1.62521637426901</v>
      </c>
      <c r="I644" s="1">
        <f t="shared" si="1993"/>
        <v>1.72932908027645</v>
      </c>
      <c r="M644" s="1">
        <f t="shared" si="1994"/>
        <v>2.25894420062696</v>
      </c>
      <c r="S644" s="1">
        <f t="shared" si="1995"/>
        <v>1.8755614397181</v>
      </c>
      <c r="AA644" s="1">
        <f t="shared" si="1996"/>
        <v>1.74423524872182</v>
      </c>
      <c r="AH644" s="1">
        <f t="shared" si="1997"/>
        <v>1.59741798941799</v>
      </c>
      <c r="AL644" s="1">
        <f t="shared" si="1998"/>
        <v>1.7325462962963</v>
      </c>
      <c r="AP644" s="1">
        <f t="shared" si="1999"/>
        <v>2.25892857142857</v>
      </c>
      <c r="AT644" s="1">
        <f t="shared" si="2000"/>
        <v>1.87322835497835</v>
      </c>
      <c r="AX644" s="1">
        <f t="shared" si="2001"/>
        <v>1.74575624958557</v>
      </c>
    </row>
    <row r="645" s="1" customFormat="1" spans="3:50">
      <c r="C645" s="1" t="s">
        <v>137</v>
      </c>
      <c r="E645" s="1">
        <f t="shared" si="1992"/>
        <v>1.59693081761006</v>
      </c>
      <c r="I645" s="1">
        <f t="shared" si="1993"/>
        <v>1.74706918238994</v>
      </c>
      <c r="M645" s="1">
        <f t="shared" si="1994"/>
        <v>2.28170434782609</v>
      </c>
      <c r="S645" s="1">
        <f t="shared" si="1995"/>
        <v>1.80059047289104</v>
      </c>
      <c r="AA645" s="1">
        <f t="shared" si="1996"/>
        <v>1.72070085027854</v>
      </c>
      <c r="AH645" s="1">
        <f t="shared" si="1997"/>
        <v>1.54956</v>
      </c>
      <c r="AL645" s="1">
        <f t="shared" si="1998"/>
        <v>1.76630324786325</v>
      </c>
      <c r="AP645" s="1">
        <f t="shared" si="1999"/>
        <v>2.28543135794588</v>
      </c>
      <c r="AT645" s="1">
        <f t="shared" si="2000"/>
        <v>1.80109583243788</v>
      </c>
      <c r="AX645" s="1">
        <f t="shared" si="2001"/>
        <v>1.71978150745435</v>
      </c>
    </row>
    <row r="646" s="1" customFormat="1" spans="3:50">
      <c r="C646" s="1" t="s">
        <v>138</v>
      </c>
      <c r="E646" s="1">
        <f t="shared" si="1992"/>
        <v>1.59392452830189</v>
      </c>
      <c r="I646" s="1">
        <f t="shared" si="1993"/>
        <v>1.89745478204294</v>
      </c>
      <c r="M646" s="1">
        <f t="shared" si="1994"/>
        <v>2.2546864173547</v>
      </c>
      <c r="S646" s="1">
        <f t="shared" si="1995"/>
        <v>1.95141326389711</v>
      </c>
      <c r="AA646" s="1">
        <f t="shared" si="1996"/>
        <v>1.58644047149061</v>
      </c>
      <c r="AH646" s="1">
        <f t="shared" si="1997"/>
        <v>1.54450793650794</v>
      </c>
      <c r="AL646" s="1">
        <f t="shared" si="1998"/>
        <v>1.92647003706035</v>
      </c>
      <c r="AP646" s="1">
        <f t="shared" si="1999"/>
        <v>2.25372344823266</v>
      </c>
      <c r="AT646" s="1">
        <f t="shared" si="2000"/>
        <v>1.95073717469028</v>
      </c>
      <c r="AX646" s="1">
        <f t="shared" si="2001"/>
        <v>1.58514046809674</v>
      </c>
    </row>
    <row r="647" s="1" customFormat="1" spans="3:50">
      <c r="C647" s="1" t="s">
        <v>138</v>
      </c>
      <c r="E647" s="1">
        <f t="shared" si="1992"/>
        <v>1.60921951219512</v>
      </c>
      <c r="I647" s="1">
        <f t="shared" si="1993"/>
        <v>1.8887561963069</v>
      </c>
      <c r="M647" s="1">
        <f t="shared" si="1994"/>
        <v>2.16452237578916</v>
      </c>
      <c r="S647" s="1">
        <f t="shared" si="1995"/>
        <v>1.98098017657838</v>
      </c>
      <c r="AA647" s="1">
        <f t="shared" si="1996"/>
        <v>1.52481933212825</v>
      </c>
      <c r="AH647" s="1">
        <f t="shared" si="1997"/>
        <v>1.57090476190476</v>
      </c>
      <c r="AL647" s="1">
        <f t="shared" si="1998"/>
        <v>1.89880463980464</v>
      </c>
      <c r="AP647" s="1">
        <f t="shared" si="1999"/>
        <v>2.16382631257631</v>
      </c>
      <c r="AT647" s="1">
        <f t="shared" si="2000"/>
        <v>1.99416991341991</v>
      </c>
      <c r="AX647" s="1">
        <f t="shared" si="2001"/>
        <v>1.51766882163358</v>
      </c>
    </row>
    <row r="648" s="1" customFormat="1" spans="3:50">
      <c r="C648" s="1" t="s">
        <v>138</v>
      </c>
      <c r="E648" s="1">
        <f t="shared" si="1992"/>
        <v>1.57001226993865</v>
      </c>
      <c r="I648" s="1">
        <f t="shared" si="1993"/>
        <v>1.91083879389114</v>
      </c>
      <c r="M648" s="1">
        <f t="shared" si="1994"/>
        <v>2.1559084298411</v>
      </c>
      <c r="S648" s="1">
        <f t="shared" si="1995"/>
        <v>2.04324050632911</v>
      </c>
      <c r="AA648" s="1">
        <f t="shared" si="1996"/>
        <v>1.57857894736842</v>
      </c>
      <c r="AH648" s="1">
        <f t="shared" si="1997"/>
        <v>1.52822988505747</v>
      </c>
      <c r="AL648" s="1">
        <f t="shared" si="1998"/>
        <v>1.92669694421082</v>
      </c>
      <c r="AP648" s="1">
        <f t="shared" si="1999"/>
        <v>2.15320934094447</v>
      </c>
      <c r="AT648" s="1">
        <f t="shared" si="2000"/>
        <v>2.04923434771552</v>
      </c>
      <c r="AX648" s="1">
        <f t="shared" si="2001"/>
        <v>1.57581333857396</v>
      </c>
    </row>
    <row r="649" s="1" customFormat="1" spans="3:50">
      <c r="C649" s="1" t="s">
        <v>139</v>
      </c>
      <c r="E649" s="1">
        <f t="shared" si="1992"/>
        <v>1.64551196172249</v>
      </c>
      <c r="I649" s="1">
        <f t="shared" si="1993"/>
        <v>1.84192522420716</v>
      </c>
      <c r="M649" s="1">
        <f t="shared" si="1994"/>
        <v>2.37285789603756</v>
      </c>
      <c r="S649" s="1">
        <f t="shared" si="1995"/>
        <v>2.0508160291439</v>
      </c>
      <c r="AA649" s="1">
        <f t="shared" si="1996"/>
        <v>1.4935103330902</v>
      </c>
      <c r="AH649" s="1">
        <f t="shared" si="1997"/>
        <v>1.59754773869347</v>
      </c>
      <c r="AL649" s="1">
        <f t="shared" si="1998"/>
        <v>1.86614604121084</v>
      </c>
      <c r="AP649" s="1">
        <f t="shared" si="1999"/>
        <v>2.37118262459008</v>
      </c>
      <c r="AT649" s="1">
        <f t="shared" si="2000"/>
        <v>2.06420616431296</v>
      </c>
      <c r="AX649" s="1">
        <f t="shared" si="2001"/>
        <v>1.48113721141244</v>
      </c>
    </row>
    <row r="650" s="1" customFormat="1" spans="3:50">
      <c r="C650" s="1" t="s">
        <v>139</v>
      </c>
      <c r="E650" s="1">
        <f t="shared" si="1992"/>
        <v>1.66242696629213</v>
      </c>
      <c r="I650" s="1">
        <f t="shared" si="1993"/>
        <v>1.83996537820547</v>
      </c>
      <c r="M650" s="1">
        <f t="shared" si="1994"/>
        <v>2.30148850656622</v>
      </c>
      <c r="S650" s="1">
        <f t="shared" si="1995"/>
        <v>2.02867728847106</v>
      </c>
      <c r="AA650" s="1">
        <f t="shared" si="1996"/>
        <v>1.59518465425669</v>
      </c>
      <c r="AH650" s="1">
        <f t="shared" si="1997"/>
        <v>1.63687912087912</v>
      </c>
      <c r="AL650" s="1">
        <f t="shared" si="1998"/>
        <v>1.84383786025296</v>
      </c>
      <c r="AP650" s="1">
        <f t="shared" si="1999"/>
        <v>2.29572937079925</v>
      </c>
      <c r="AT650" s="1">
        <f t="shared" si="2000"/>
        <v>2.03031693309282</v>
      </c>
      <c r="AX650" s="1">
        <f t="shared" si="2001"/>
        <v>1.59900168171642</v>
      </c>
    </row>
    <row r="651" s="1" customFormat="1" spans="3:50">
      <c r="C651" s="1" t="s">
        <v>139</v>
      </c>
      <c r="E651" s="1">
        <f t="shared" si="1992"/>
        <v>1.67647204968944</v>
      </c>
      <c r="I651" s="1">
        <f t="shared" si="1993"/>
        <v>1.8183733111353</v>
      </c>
      <c r="M651" s="1">
        <f t="shared" si="1994"/>
        <v>2.32944329896907</v>
      </c>
      <c r="S651" s="1">
        <f t="shared" si="1995"/>
        <v>2.00010158410863</v>
      </c>
      <c r="AA651" s="1">
        <f t="shared" si="1996"/>
        <v>1.5910036954915</v>
      </c>
      <c r="AH651" s="1">
        <f t="shared" si="1997"/>
        <v>1.64276756756757</v>
      </c>
      <c r="AL651" s="1">
        <f t="shared" si="1998"/>
        <v>1.82545620865621</v>
      </c>
      <c r="AP651" s="1">
        <f t="shared" si="1999"/>
        <v>2.34388336663337</v>
      </c>
      <c r="AT651" s="1">
        <f t="shared" si="2000"/>
        <v>1.98536121157324</v>
      </c>
      <c r="AX651" s="1">
        <f t="shared" si="2001"/>
        <v>1.59421654710135</v>
      </c>
    </row>
    <row r="652" s="1" customFormat="1" spans="3:50">
      <c r="C652" s="1" t="s">
        <v>140</v>
      </c>
      <c r="E652" s="1">
        <f t="shared" ref="E652:E684" si="2002">BF404</f>
        <v>1.47884931506849</v>
      </c>
      <c r="I652" s="1">
        <f t="shared" ref="I652:I684" si="2003">BJ404</f>
        <v>2.10845227223309</v>
      </c>
      <c r="M652" s="1">
        <f t="shared" ref="M652:M684" si="2004">BN404</f>
        <v>2.46747006624172</v>
      </c>
      <c r="S652" s="1">
        <f t="shared" ref="S652:S684" si="2005">BT404</f>
        <v>2.31423203649359</v>
      </c>
      <c r="AA652" s="1">
        <f t="shared" ref="AA652:AA684" si="2006">CB404</f>
        <v>1.66557546054225</v>
      </c>
      <c r="AH652" s="1">
        <f t="shared" ref="AH652:AH684" si="2007">CI404</f>
        <v>1.45145205479452</v>
      </c>
      <c r="AL652" s="1">
        <f t="shared" ref="AL652:AL684" si="2008">CM404</f>
        <v>2.1162297633873</v>
      </c>
      <c r="AP652" s="1">
        <f t="shared" ref="AP652:AP684" si="2009">CQ404</f>
        <v>2.43196897546898</v>
      </c>
      <c r="AT652" s="1">
        <f t="shared" ref="AT652:AT684" si="2010">CU404</f>
        <v>2.3451767925561</v>
      </c>
      <c r="AX652" s="1">
        <f t="shared" ref="AX652:AX684" si="2011">CY404</f>
        <v>1.66698343741515</v>
      </c>
    </row>
    <row r="653" s="1" customFormat="1" spans="3:50">
      <c r="C653" s="1" t="s">
        <v>140</v>
      </c>
      <c r="E653" s="1">
        <f t="shared" si="2002"/>
        <v>1.4704</v>
      </c>
      <c r="I653" s="1">
        <f t="shared" si="2003"/>
        <v>2.10277073170732</v>
      </c>
      <c r="M653" s="1">
        <f t="shared" si="2004"/>
        <v>2.46031575477917</v>
      </c>
      <c r="S653" s="1">
        <f t="shared" si="2005"/>
        <v>2.36491988801551</v>
      </c>
      <c r="AA653" s="1">
        <f t="shared" si="2006"/>
        <v>1.67535238036182</v>
      </c>
      <c r="AH653" s="1">
        <f t="shared" si="2007"/>
        <v>1.44598742138365</v>
      </c>
      <c r="AL653" s="1">
        <f t="shared" si="2008"/>
        <v>2.10297961158339</v>
      </c>
      <c r="AP653" s="1">
        <f t="shared" si="2009"/>
        <v>2.42523635686348</v>
      </c>
      <c r="AT653" s="1">
        <f t="shared" si="2010"/>
        <v>2.3975438220654</v>
      </c>
      <c r="AX653" s="1">
        <f t="shared" si="2011"/>
        <v>1.67625278810409</v>
      </c>
    </row>
    <row r="654" s="1" customFormat="1" spans="3:50">
      <c r="C654" s="1" t="s">
        <v>140</v>
      </c>
      <c r="E654" s="1">
        <f t="shared" si="2002"/>
        <v>1.45407486631016</v>
      </c>
      <c r="I654" s="1">
        <f t="shared" si="2003"/>
        <v>2.13471018041881</v>
      </c>
      <c r="M654" s="1">
        <f t="shared" si="2004"/>
        <v>2.5096182454521</v>
      </c>
      <c r="S654" s="1">
        <f t="shared" si="2005"/>
        <v>2.33505678386456</v>
      </c>
      <c r="AA654" s="1">
        <f t="shared" si="2006"/>
        <v>1.65500235170004</v>
      </c>
      <c r="AH654" s="1">
        <f t="shared" si="2007"/>
        <v>1.43995238095238</v>
      </c>
      <c r="AL654" s="1">
        <f t="shared" si="2008"/>
        <v>2.12900455684666</v>
      </c>
      <c r="AP654" s="1">
        <f t="shared" si="2009"/>
        <v>2.54686048958685</v>
      </c>
      <c r="AT654" s="1">
        <f t="shared" si="2010"/>
        <v>2.29524976629</v>
      </c>
      <c r="AX654" s="1">
        <f t="shared" si="2011"/>
        <v>1.65229914295777</v>
      </c>
    </row>
    <row r="655" s="1" customFormat="1" spans="3:50">
      <c r="C655" s="1" t="s">
        <v>141</v>
      </c>
      <c r="E655" s="1">
        <f t="shared" si="2002"/>
        <v>1.46111538461538</v>
      </c>
      <c r="I655" s="1">
        <f t="shared" si="2003"/>
        <v>2.12538250567997</v>
      </c>
      <c r="M655" s="1">
        <f t="shared" si="2004"/>
        <v>2.46272525020051</v>
      </c>
      <c r="S655" s="1">
        <f t="shared" si="2005"/>
        <v>2.36276187823072</v>
      </c>
      <c r="AA655" s="1">
        <f t="shared" si="2006"/>
        <v>1.6609226735811</v>
      </c>
      <c r="AH655" s="1">
        <f t="shared" si="2007"/>
        <v>1.43430434782609</v>
      </c>
      <c r="AL655" s="1">
        <f t="shared" si="2008"/>
        <v>2.12296488294314</v>
      </c>
      <c r="AP655" s="1">
        <f t="shared" si="2009"/>
        <v>2.4673641025641</v>
      </c>
      <c r="AT655" s="1">
        <f t="shared" si="2010"/>
        <v>2.36447172503243</v>
      </c>
      <c r="AX655" s="1">
        <f t="shared" si="2011"/>
        <v>1.65437320250381</v>
      </c>
    </row>
    <row r="656" s="1" customFormat="1" spans="3:50">
      <c r="C656" s="1" t="s">
        <v>141</v>
      </c>
      <c r="E656" s="1">
        <f t="shared" si="2002"/>
        <v>1.46617777777778</v>
      </c>
      <c r="I656" s="1">
        <f t="shared" si="2003"/>
        <v>2.11782222222222</v>
      </c>
      <c r="M656" s="1">
        <f t="shared" si="2004"/>
        <v>2.53104615384615</v>
      </c>
      <c r="S656" s="1">
        <f t="shared" si="2005"/>
        <v>2.3325062937063</v>
      </c>
      <c r="AA656" s="1">
        <f t="shared" si="2006"/>
        <v>1.65344366139697</v>
      </c>
      <c r="AH656" s="1">
        <f t="shared" si="2007"/>
        <v>1.44189090909091</v>
      </c>
      <c r="AL656" s="1">
        <f t="shared" si="2008"/>
        <v>2.11429777015437</v>
      </c>
      <c r="AP656" s="1">
        <f t="shared" si="2009"/>
        <v>2.53336937318917</v>
      </c>
      <c r="AT656" s="1">
        <f t="shared" si="2010"/>
        <v>2.33192955087133</v>
      </c>
      <c r="AX656" s="1">
        <f t="shared" si="2011"/>
        <v>1.65420960784959</v>
      </c>
    </row>
    <row r="657" s="1" customFormat="1" spans="3:50">
      <c r="C657" s="1" t="s">
        <v>141</v>
      </c>
      <c r="E657" s="1">
        <f t="shared" si="2002"/>
        <v>1.49082080924856</v>
      </c>
      <c r="I657" s="1">
        <f t="shared" si="2003"/>
        <v>2.08221289861661</v>
      </c>
      <c r="M657" s="1">
        <f t="shared" si="2004"/>
        <v>2.49244777361631</v>
      </c>
      <c r="S657" s="1">
        <f t="shared" si="2005"/>
        <v>2.29753221714865</v>
      </c>
      <c r="AA657" s="1">
        <f t="shared" si="2006"/>
        <v>1.65240930331918</v>
      </c>
      <c r="AH657" s="1">
        <f t="shared" si="2007"/>
        <v>1.48450299401198</v>
      </c>
      <c r="AL657" s="1">
        <f t="shared" si="2008"/>
        <v>2.06000494249596</v>
      </c>
      <c r="AP657" s="1">
        <f t="shared" si="2009"/>
        <v>2.49896574770259</v>
      </c>
      <c r="AT657" s="1">
        <f t="shared" si="2010"/>
        <v>2.29644726440607</v>
      </c>
      <c r="AX657" s="1">
        <f t="shared" si="2011"/>
        <v>1.65204692286934</v>
      </c>
    </row>
    <row r="658" s="1" customFormat="1" spans="3:50">
      <c r="C658" s="1" t="s">
        <v>142</v>
      </c>
      <c r="E658" s="1">
        <f t="shared" si="2002"/>
        <v>1.46979459459459</v>
      </c>
      <c r="I658" s="1">
        <f t="shared" si="2003"/>
        <v>2.10342716272758</v>
      </c>
      <c r="M658" s="1">
        <f t="shared" si="2004"/>
        <v>2.41022763539038</v>
      </c>
      <c r="S658" s="1">
        <f t="shared" si="2005"/>
        <v>2.30106943573933</v>
      </c>
      <c r="AA658" s="1">
        <f t="shared" si="2006"/>
        <v>1.64608117154812</v>
      </c>
      <c r="AH658" s="1">
        <f t="shared" si="2007"/>
        <v>1.44894382022472</v>
      </c>
      <c r="AL658" s="1">
        <f t="shared" si="2008"/>
        <v>2.10132930752858</v>
      </c>
      <c r="AP658" s="1">
        <f t="shared" si="2009"/>
        <v>2.41279536539738</v>
      </c>
      <c r="AT658" s="1">
        <f t="shared" si="2010"/>
        <v>2.29853488237674</v>
      </c>
      <c r="AX658" s="1">
        <f t="shared" si="2011"/>
        <v>1.64353496439352</v>
      </c>
    </row>
    <row r="659" s="1" customFormat="1" spans="3:50">
      <c r="C659" s="1" t="s">
        <v>142</v>
      </c>
      <c r="E659" s="1">
        <f t="shared" si="2002"/>
        <v>1.45322926829268</v>
      </c>
      <c r="I659" s="1">
        <f t="shared" si="2003"/>
        <v>2.13693466613355</v>
      </c>
      <c r="M659" s="1">
        <f t="shared" si="2004"/>
        <v>2.43426581763989</v>
      </c>
      <c r="S659" s="1">
        <f t="shared" si="2005"/>
        <v>2.27715754952119</v>
      </c>
      <c r="AA659" s="1">
        <f t="shared" si="2006"/>
        <v>1.63222240715056</v>
      </c>
      <c r="AH659" s="1">
        <f t="shared" si="2007"/>
        <v>1.43143195266272</v>
      </c>
      <c r="AL659" s="1">
        <f t="shared" si="2008"/>
        <v>2.13378071702054</v>
      </c>
      <c r="AP659" s="1">
        <f t="shared" si="2009"/>
        <v>2.43442066365008</v>
      </c>
      <c r="AT659" s="1">
        <f t="shared" si="2010"/>
        <v>2.27622873563218</v>
      </c>
      <c r="AX659" s="1">
        <f t="shared" si="2011"/>
        <v>1.63232156376901</v>
      </c>
    </row>
    <row r="660" s="1" customFormat="1" spans="3:50">
      <c r="C660" s="1" t="s">
        <v>142</v>
      </c>
      <c r="E660" s="1">
        <f t="shared" si="2002"/>
        <v>1.46779746835443</v>
      </c>
      <c r="I660" s="1">
        <f t="shared" si="2003"/>
        <v>2.12350687947166</v>
      </c>
      <c r="M660" s="1">
        <f t="shared" si="2004"/>
        <v>2.40139495287321</v>
      </c>
      <c r="S660" s="1">
        <f t="shared" si="2005"/>
        <v>2.24972494172494</v>
      </c>
      <c r="AA660" s="1">
        <f t="shared" si="2006"/>
        <v>1.65701977301977</v>
      </c>
      <c r="AH660" s="1">
        <f t="shared" si="2007"/>
        <v>1.43892993630573</v>
      </c>
      <c r="AL660" s="1">
        <f t="shared" si="2008"/>
        <v>2.12586233422567</v>
      </c>
      <c r="AP660" s="1">
        <f t="shared" si="2009"/>
        <v>2.40298462189888</v>
      </c>
      <c r="AT660" s="1">
        <f t="shared" si="2010"/>
        <v>2.2526955485146</v>
      </c>
      <c r="AX660" s="1">
        <f t="shared" si="2011"/>
        <v>1.65354330708661</v>
      </c>
    </row>
    <row r="661" s="1" customFormat="1" spans="3:50">
      <c r="C661" s="1" t="s">
        <v>143</v>
      </c>
      <c r="E661" s="1">
        <f t="shared" si="2002"/>
        <v>1.47941333333333</v>
      </c>
      <c r="I661" s="1">
        <f t="shared" si="2003"/>
        <v>2.09362037453184</v>
      </c>
      <c r="M661" s="1">
        <f t="shared" si="2004"/>
        <v>2.37638888627709</v>
      </c>
      <c r="S661" s="1">
        <f t="shared" si="2005"/>
        <v>2.22968188346968</v>
      </c>
      <c r="AA661" s="1">
        <f t="shared" si="2006"/>
        <v>1.65793428207798</v>
      </c>
      <c r="AH661" s="1">
        <f t="shared" si="2007"/>
        <v>1.46055089820359</v>
      </c>
      <c r="AL661" s="1">
        <f t="shared" si="2008"/>
        <v>2.0853379906853</v>
      </c>
      <c r="AP661" s="1">
        <f t="shared" si="2009"/>
        <v>2.38260888888889</v>
      </c>
      <c r="AT661" s="1">
        <f t="shared" si="2010"/>
        <v>2.22939695906433</v>
      </c>
      <c r="AX661" s="1">
        <f t="shared" si="2011"/>
        <v>1.65485426714196</v>
      </c>
    </row>
    <row r="662" s="1" customFormat="1" spans="3:50">
      <c r="C662" s="1" t="s">
        <v>143</v>
      </c>
      <c r="E662" s="1">
        <f t="shared" si="2002"/>
        <v>1.4689387755102</v>
      </c>
      <c r="I662" s="1">
        <f t="shared" si="2003"/>
        <v>2.11576067804171</v>
      </c>
      <c r="M662" s="1">
        <f t="shared" si="2004"/>
        <v>2.38982774310081</v>
      </c>
      <c r="S662" s="1">
        <f t="shared" si="2005"/>
        <v>2.20586496021003</v>
      </c>
      <c r="AA662" s="1">
        <f t="shared" si="2006"/>
        <v>1.61982702121944</v>
      </c>
      <c r="AH662" s="1">
        <f t="shared" si="2007"/>
        <v>1.45006593406593</v>
      </c>
      <c r="AL662" s="1">
        <f t="shared" si="2008"/>
        <v>2.11204120879121</v>
      </c>
      <c r="AP662" s="1">
        <f t="shared" si="2009"/>
        <v>2.38688863773357</v>
      </c>
      <c r="AT662" s="1">
        <f t="shared" si="2010"/>
        <v>2.20684837525344</v>
      </c>
      <c r="AX662" s="1">
        <f t="shared" si="2011"/>
        <v>1.61880373147979</v>
      </c>
    </row>
    <row r="663" s="1" customFormat="1" spans="3:50">
      <c r="C663" s="1" t="s">
        <v>143</v>
      </c>
      <c r="E663" s="1">
        <f t="shared" si="2002"/>
        <v>1.45712994350282</v>
      </c>
      <c r="I663" s="1">
        <f t="shared" si="2003"/>
        <v>2.1285274270151</v>
      </c>
      <c r="M663" s="1">
        <f t="shared" si="2004"/>
        <v>2.39779202219462</v>
      </c>
      <c r="S663" s="1">
        <f t="shared" si="2005"/>
        <v>2.19432838506523</v>
      </c>
      <c r="AA663" s="1">
        <f t="shared" si="2006"/>
        <v>1.61315452396304</v>
      </c>
      <c r="AH663" s="1">
        <f t="shared" si="2007"/>
        <v>1.43627586206897</v>
      </c>
      <c r="AL663" s="1">
        <f t="shared" si="2008"/>
        <v>2.12474168179068</v>
      </c>
      <c r="AP663" s="1">
        <f t="shared" si="2009"/>
        <v>2.39780694593627</v>
      </c>
      <c r="AT663" s="1">
        <f t="shared" si="2010"/>
        <v>2.19440131665569</v>
      </c>
      <c r="AX663" s="1">
        <f t="shared" si="2011"/>
        <v>1.61357261252072</v>
      </c>
    </row>
    <row r="664" s="1" customFormat="1" spans="3:50">
      <c r="C664" s="1" t="s">
        <v>144</v>
      </c>
      <c r="E664" s="1">
        <f t="shared" si="2002"/>
        <v>1.52386885245902</v>
      </c>
      <c r="I664" s="1">
        <f t="shared" si="2003"/>
        <v>2.04267107149536</v>
      </c>
      <c r="M664" s="1">
        <f t="shared" si="2004"/>
        <v>2.30302105165538</v>
      </c>
      <c r="S664" s="1">
        <f t="shared" si="2005"/>
        <v>2.1875818815331</v>
      </c>
      <c r="AA664" s="1">
        <f t="shared" si="2006"/>
        <v>1.42041179872759</v>
      </c>
      <c r="AH664" s="1">
        <f t="shared" si="2007"/>
        <v>1.51394219653179</v>
      </c>
      <c r="AL664" s="1">
        <f t="shared" si="2008"/>
        <v>2.02709194980967</v>
      </c>
      <c r="AP664" s="1">
        <f t="shared" si="2009"/>
        <v>2.30472150976713</v>
      </c>
      <c r="AT664" s="1">
        <f t="shared" si="2010"/>
        <v>2.1842443438914</v>
      </c>
      <c r="AX664" s="1">
        <f t="shared" si="2011"/>
        <v>1.42228215767635</v>
      </c>
    </row>
    <row r="665" s="1" customFormat="1" spans="3:50">
      <c r="C665" s="1" t="s">
        <v>144</v>
      </c>
      <c r="E665" s="1">
        <f t="shared" si="2002"/>
        <v>1.51195</v>
      </c>
      <c r="I665" s="1">
        <f t="shared" si="2003"/>
        <v>2.05742799043062</v>
      </c>
      <c r="M665" s="1">
        <f t="shared" si="2004"/>
        <v>2.2873158871204</v>
      </c>
      <c r="S665" s="1">
        <f t="shared" si="2005"/>
        <v>2.16165474630219</v>
      </c>
      <c r="AA665" s="1">
        <f t="shared" si="2006"/>
        <v>1.43453300879985</v>
      </c>
      <c r="AH665" s="1">
        <f t="shared" si="2007"/>
        <v>1.49060355029586</v>
      </c>
      <c r="AL665" s="1">
        <f t="shared" si="2008"/>
        <v>2.05104130951723</v>
      </c>
      <c r="AP665" s="1">
        <f t="shared" si="2009"/>
        <v>2.29295307833125</v>
      </c>
      <c r="AT665" s="1">
        <f t="shared" si="2010"/>
        <v>2.15651317296678</v>
      </c>
      <c r="AX665" s="1">
        <f t="shared" si="2011"/>
        <v>1.43746031746032</v>
      </c>
    </row>
    <row r="666" s="1" customFormat="1" spans="3:50">
      <c r="C666" s="1" t="s">
        <v>144</v>
      </c>
      <c r="E666" s="1">
        <f t="shared" si="2002"/>
        <v>1.55508994708995</v>
      </c>
      <c r="I666" s="1">
        <f t="shared" si="2003"/>
        <v>2.01178903380177</v>
      </c>
      <c r="M666" s="1">
        <f t="shared" si="2004"/>
        <v>2.32959720958447</v>
      </c>
      <c r="S666" s="1">
        <f t="shared" si="2005"/>
        <v>2.13322677982084</v>
      </c>
      <c r="AA666" s="1">
        <f t="shared" si="2006"/>
        <v>1.42913309527674</v>
      </c>
      <c r="AH666" s="1">
        <f t="shared" si="2007"/>
        <v>1.53213043478261</v>
      </c>
      <c r="AL666" s="1">
        <f t="shared" si="2008"/>
        <v>2.00576700111483</v>
      </c>
      <c r="AP666" s="1">
        <f t="shared" si="2009"/>
        <v>2.33146070363745</v>
      </c>
      <c r="AT666" s="1">
        <f t="shared" si="2010"/>
        <v>2.13994418604651</v>
      </c>
      <c r="AX666" s="1">
        <f t="shared" si="2011"/>
        <v>1.42410147991543</v>
      </c>
    </row>
    <row r="667" s="1" customFormat="1" spans="3:50">
      <c r="C667" s="1" t="s">
        <v>145</v>
      </c>
      <c r="E667" s="1">
        <f t="shared" si="2002"/>
        <v>1.47546524064171</v>
      </c>
      <c r="I667" s="1">
        <f t="shared" si="2003"/>
        <v>2.10990061301683</v>
      </c>
      <c r="M667" s="1">
        <f t="shared" si="2004"/>
        <v>2.3976714907398</v>
      </c>
      <c r="S667" s="1">
        <f t="shared" si="2005"/>
        <v>2.21613278008299</v>
      </c>
      <c r="AA667" s="1">
        <f t="shared" si="2006"/>
        <v>1.65192967982396</v>
      </c>
      <c r="AH667" s="1">
        <f t="shared" si="2007"/>
        <v>1.45185714285714</v>
      </c>
      <c r="AL667" s="1">
        <f t="shared" si="2008"/>
        <v>2.10666593406593</v>
      </c>
      <c r="AP667" s="1">
        <f t="shared" si="2009"/>
        <v>2.4016345585449</v>
      </c>
      <c r="AT667" s="1">
        <f t="shared" si="2010"/>
        <v>2.21300253769219</v>
      </c>
      <c r="AX667" s="1">
        <f t="shared" si="2011"/>
        <v>1.65380159746357</v>
      </c>
    </row>
    <row r="668" s="1" customFormat="1" spans="3:50">
      <c r="C668" s="1" t="s">
        <v>145</v>
      </c>
      <c r="E668" s="1">
        <f t="shared" si="2002"/>
        <v>1.44777011494253</v>
      </c>
      <c r="I668" s="1">
        <f t="shared" si="2003"/>
        <v>2.14067753848707</v>
      </c>
      <c r="M668" s="1">
        <f t="shared" si="2004"/>
        <v>2.41951901323706</v>
      </c>
      <c r="S668" s="1">
        <f t="shared" si="2005"/>
        <v>2.24096037195994</v>
      </c>
      <c r="AA668" s="1">
        <f t="shared" si="2006"/>
        <v>1.64853752830252</v>
      </c>
      <c r="AH668" s="1">
        <f t="shared" si="2007"/>
        <v>1.42808791208791</v>
      </c>
      <c r="AL668" s="1">
        <f t="shared" si="2008"/>
        <v>2.13753472942152</v>
      </c>
      <c r="AP668" s="1">
        <f t="shared" si="2009"/>
        <v>2.41720088790233</v>
      </c>
      <c r="AT668" s="1">
        <f t="shared" si="2010"/>
        <v>2.24502457185406</v>
      </c>
      <c r="AX668" s="1">
        <f t="shared" si="2011"/>
        <v>1.64664582585968</v>
      </c>
    </row>
    <row r="669" s="1" customFormat="1" spans="3:50">
      <c r="C669" s="1" t="s">
        <v>145</v>
      </c>
      <c r="E669" s="1">
        <f t="shared" si="2002"/>
        <v>1.48956</v>
      </c>
      <c r="I669" s="1">
        <f t="shared" si="2003"/>
        <v>2.10402288770053</v>
      </c>
      <c r="M669" s="1">
        <f t="shared" si="2004"/>
        <v>2.38254260249554</v>
      </c>
      <c r="S669" s="1">
        <f t="shared" si="2005"/>
        <v>2.22948198643943</v>
      </c>
      <c r="AA669" s="1">
        <f t="shared" si="2006"/>
        <v>1.67445639561998</v>
      </c>
      <c r="AH669" s="1">
        <f t="shared" si="2007"/>
        <v>1.45926436781609</v>
      </c>
      <c r="AL669" s="1">
        <f t="shared" si="2008"/>
        <v>2.10547476261869</v>
      </c>
      <c r="AP669" s="1">
        <f t="shared" si="2009"/>
        <v>2.39042531400966</v>
      </c>
      <c r="AT669" s="1">
        <f t="shared" si="2010"/>
        <v>2.22130614379085</v>
      </c>
      <c r="AX669" s="1">
        <f t="shared" si="2011"/>
        <v>1.68447010706123</v>
      </c>
    </row>
    <row r="670" s="1" customFormat="1" spans="3:50">
      <c r="C670" s="1" t="s">
        <v>146</v>
      </c>
      <c r="E670" s="1">
        <f t="shared" si="2002"/>
        <v>1.50193427230047</v>
      </c>
      <c r="I670" s="1">
        <f t="shared" si="2003"/>
        <v>2.08392431355812</v>
      </c>
      <c r="M670" s="1">
        <f t="shared" si="2004"/>
        <v>2.35010505050505</v>
      </c>
      <c r="S670" s="1">
        <f t="shared" si="2005"/>
        <v>2.25451255411255</v>
      </c>
      <c r="AA670" s="1">
        <f t="shared" si="2006"/>
        <v>1.6760126984127</v>
      </c>
      <c r="AH670" s="1">
        <f t="shared" si="2007"/>
        <v>1.47378285714286</v>
      </c>
      <c r="AL670" s="1">
        <f t="shared" si="2008"/>
        <v>2.08544650065531</v>
      </c>
      <c r="AP670" s="1">
        <f t="shared" si="2009"/>
        <v>2.34862385321101</v>
      </c>
      <c r="AT670" s="1">
        <f t="shared" si="2010"/>
        <v>2.25504271659263</v>
      </c>
      <c r="AX670" s="1">
        <f t="shared" si="2011"/>
        <v>1.68072547157515</v>
      </c>
    </row>
    <row r="671" s="1" customFormat="1" spans="3:50">
      <c r="C671" s="1" t="s">
        <v>146</v>
      </c>
      <c r="E671" s="1">
        <f t="shared" si="2002"/>
        <v>1.49254794520548</v>
      </c>
      <c r="I671" s="1">
        <f t="shared" si="2003"/>
        <v>2.09430651488842</v>
      </c>
      <c r="M671" s="1">
        <f t="shared" si="2004"/>
        <v>2.3608165355771</v>
      </c>
      <c r="S671" s="1">
        <f t="shared" si="2005"/>
        <v>2.25060486639797</v>
      </c>
      <c r="AA671" s="1">
        <f t="shared" si="2006"/>
        <v>1.60593970679331</v>
      </c>
      <c r="AH671" s="1">
        <f t="shared" si="2007"/>
        <v>1.47252694610778</v>
      </c>
      <c r="AL671" s="1">
        <f t="shared" si="2008"/>
        <v>2.09195840954075</v>
      </c>
      <c r="AP671" s="1">
        <f t="shared" si="2009"/>
        <v>2.36137639550354</v>
      </c>
      <c r="AT671" s="1">
        <f t="shared" si="2010"/>
        <v>2.25034970259242</v>
      </c>
      <c r="AX671" s="1">
        <f t="shared" si="2011"/>
        <v>1.60432684853294</v>
      </c>
    </row>
    <row r="672" s="1" customFormat="1" spans="3:50">
      <c r="C672" s="1" t="s">
        <v>146</v>
      </c>
      <c r="E672" s="1">
        <f t="shared" si="2002"/>
        <v>1.49193908629442</v>
      </c>
      <c r="I672" s="1">
        <f t="shared" si="2003"/>
        <v>2.08512184560522</v>
      </c>
      <c r="M672" s="1">
        <f t="shared" si="2004"/>
        <v>2.38909806391626</v>
      </c>
      <c r="S672" s="1">
        <f t="shared" si="2005"/>
        <v>2.25606322640632</v>
      </c>
      <c r="AA672" s="1">
        <f t="shared" si="2006"/>
        <v>1.60662867240998</v>
      </c>
      <c r="AH672" s="1">
        <f t="shared" si="2007"/>
        <v>1.47114465408805</v>
      </c>
      <c r="AL672" s="1">
        <f t="shared" si="2008"/>
        <v>2.08035742060075</v>
      </c>
      <c r="AP672" s="1">
        <f t="shared" si="2009"/>
        <v>2.38905488733652</v>
      </c>
      <c r="AT672" s="1">
        <f t="shared" si="2010"/>
        <v>2.25857723710888</v>
      </c>
      <c r="AX672" s="1">
        <f t="shared" si="2011"/>
        <v>1.60534645259696</v>
      </c>
    </row>
    <row r="673" s="1" customFormat="1" spans="3:50">
      <c r="C673" s="1" t="s">
        <v>147</v>
      </c>
      <c r="E673" s="1">
        <f t="shared" si="2002"/>
        <v>1.56606896551724</v>
      </c>
      <c r="I673" s="1">
        <f t="shared" si="2003"/>
        <v>2.03214532019704</v>
      </c>
      <c r="M673" s="1">
        <f t="shared" si="2004"/>
        <v>2.44274439197166</v>
      </c>
      <c r="S673" s="1">
        <f t="shared" si="2005"/>
        <v>2.34973899673265</v>
      </c>
      <c r="AA673" s="1">
        <f t="shared" si="2006"/>
        <v>1.54759463327371</v>
      </c>
      <c r="AH673" s="1">
        <f t="shared" si="2007"/>
        <v>1.54661635220126</v>
      </c>
      <c r="AL673" s="1">
        <f t="shared" si="2008"/>
        <v>2.02901498420427</v>
      </c>
      <c r="AP673" s="1">
        <f t="shared" si="2009"/>
        <v>2.44160214377068</v>
      </c>
      <c r="AT673" s="1">
        <f t="shared" si="2010"/>
        <v>2.3499162782779</v>
      </c>
      <c r="AX673" s="1">
        <f t="shared" si="2011"/>
        <v>1.54623606831755</v>
      </c>
    </row>
    <row r="674" s="1" customFormat="1" spans="3:50">
      <c r="C674" s="1" t="s">
        <v>147</v>
      </c>
      <c r="E674" s="1">
        <f t="shared" si="2002"/>
        <v>1.52959036144578</v>
      </c>
      <c r="I674" s="1">
        <f t="shared" si="2003"/>
        <v>2.05495070135615</v>
      </c>
      <c r="M674" s="1">
        <f t="shared" si="2004"/>
        <v>2.4420895678287</v>
      </c>
      <c r="S674" s="1">
        <f t="shared" si="2005"/>
        <v>2.3634108631453</v>
      </c>
      <c r="AA674" s="1">
        <f t="shared" si="2006"/>
        <v>1.56300334053206</v>
      </c>
      <c r="AH674" s="1">
        <f t="shared" si="2007"/>
        <v>1.50501098901099</v>
      </c>
      <c r="AL674" s="1">
        <f t="shared" si="2008"/>
        <v>2.05939641839642</v>
      </c>
      <c r="AP674" s="1">
        <f t="shared" si="2009"/>
        <v>2.43519259259259</v>
      </c>
      <c r="AT674" s="1">
        <f t="shared" si="2010"/>
        <v>2.36403636363636</v>
      </c>
      <c r="AX674" s="1">
        <f t="shared" si="2011"/>
        <v>1.56465048895328</v>
      </c>
    </row>
    <row r="675" s="1" customFormat="1" spans="3:50">
      <c r="C675" s="1" t="s">
        <v>147</v>
      </c>
      <c r="E675" s="1">
        <f t="shared" si="2002"/>
        <v>1.53023463687151</v>
      </c>
      <c r="I675" s="1">
        <f t="shared" si="2003"/>
        <v>2.05992929755472</v>
      </c>
      <c r="M675" s="1">
        <f t="shared" si="2004"/>
        <v>2.44307976305276</v>
      </c>
      <c r="S675" s="1">
        <f t="shared" si="2005"/>
        <v>2.32327804165144</v>
      </c>
      <c r="AA675" s="1">
        <f t="shared" si="2006"/>
        <v>1.58494129588902</v>
      </c>
      <c r="AH675" s="1">
        <f t="shared" si="2007"/>
        <v>1.50806857142857</v>
      </c>
      <c r="AL675" s="1">
        <f t="shared" si="2008"/>
        <v>2.05982570169918</v>
      </c>
      <c r="AP675" s="1">
        <f t="shared" si="2009"/>
        <v>2.4402074217875</v>
      </c>
      <c r="AT675" s="1">
        <f t="shared" si="2010"/>
        <v>2.31917103235747</v>
      </c>
      <c r="AX675" s="1">
        <f t="shared" si="2011"/>
        <v>1.58855893605393</v>
      </c>
    </row>
    <row r="676" s="1" customFormat="1" spans="3:50">
      <c r="C676" s="1" t="s">
        <v>148</v>
      </c>
      <c r="E676" s="1">
        <f t="shared" si="2002"/>
        <v>1.46491089108911</v>
      </c>
      <c r="I676" s="1">
        <f t="shared" si="2003"/>
        <v>2.11879951615071</v>
      </c>
      <c r="M676" s="1">
        <f t="shared" si="2004"/>
        <v>2.40120472191147</v>
      </c>
      <c r="S676" s="1">
        <f t="shared" si="2005"/>
        <v>2.22119174107772</v>
      </c>
      <c r="AA676" s="1">
        <f t="shared" si="2006"/>
        <v>1.65343621594334</v>
      </c>
      <c r="AH676" s="1">
        <f t="shared" si="2007"/>
        <v>1.44268181818182</v>
      </c>
      <c r="AL676" s="1">
        <f t="shared" si="2008"/>
        <v>2.11654753961635</v>
      </c>
      <c r="AP676" s="1">
        <f t="shared" si="2009"/>
        <v>2.39709964653084</v>
      </c>
      <c r="AT676" s="1">
        <f t="shared" si="2010"/>
        <v>2.22854494525083</v>
      </c>
      <c r="AX676" s="1">
        <f t="shared" si="2011"/>
        <v>1.65017759681192</v>
      </c>
    </row>
    <row r="677" s="1" customFormat="1" spans="3:50">
      <c r="C677" s="1" t="s">
        <v>148</v>
      </c>
      <c r="E677" s="1">
        <f t="shared" si="2002"/>
        <v>1.45404545454545</v>
      </c>
      <c r="I677" s="1">
        <f t="shared" si="2003"/>
        <v>2.13216144200627</v>
      </c>
      <c r="M677" s="1">
        <f t="shared" si="2004"/>
        <v>2.39028731194248</v>
      </c>
      <c r="S677" s="1">
        <f t="shared" si="2005"/>
        <v>2.20750579150579</v>
      </c>
      <c r="AA677" s="1">
        <f t="shared" si="2006"/>
        <v>1.67036767676768</v>
      </c>
      <c r="AH677" s="1">
        <f t="shared" si="2007"/>
        <v>1.42808791208791</v>
      </c>
      <c r="AL677" s="1">
        <f t="shared" si="2008"/>
        <v>2.1387967032967</v>
      </c>
      <c r="AP677" s="1">
        <f t="shared" si="2009"/>
        <v>2.38337052864831</v>
      </c>
      <c r="AT677" s="1">
        <f t="shared" si="2010"/>
        <v>2.20807818930041</v>
      </c>
      <c r="AX677" s="1">
        <f t="shared" si="2011"/>
        <v>1.67154218533887</v>
      </c>
    </row>
    <row r="678" s="1" customFormat="1" spans="3:50">
      <c r="C678" s="1" t="s">
        <v>148</v>
      </c>
      <c r="E678" s="1">
        <f t="shared" si="2002"/>
        <v>1.47007058823529</v>
      </c>
      <c r="I678" s="1">
        <f t="shared" si="2003"/>
        <v>2.11572822833275</v>
      </c>
      <c r="M678" s="1">
        <f t="shared" si="2004"/>
        <v>2.39723852783029</v>
      </c>
      <c r="S678" s="1">
        <f t="shared" si="2005"/>
        <v>2.19735481246441</v>
      </c>
      <c r="AA678" s="1">
        <f t="shared" si="2006"/>
        <v>1.65208131252501</v>
      </c>
      <c r="AH678" s="1">
        <f t="shared" si="2007"/>
        <v>1.44977777777778</v>
      </c>
      <c r="AL678" s="1">
        <f t="shared" si="2008"/>
        <v>2.10756895589056</v>
      </c>
      <c r="AP678" s="1">
        <f t="shared" si="2009"/>
        <v>2.40044406131074</v>
      </c>
      <c r="AT678" s="1">
        <f t="shared" si="2010"/>
        <v>2.19731124583725</v>
      </c>
      <c r="AX678" s="1">
        <f t="shared" si="2011"/>
        <v>1.65242933993681</v>
      </c>
    </row>
    <row r="679" s="1" customFormat="1" spans="3:50">
      <c r="C679" s="1" t="s">
        <v>149</v>
      </c>
      <c r="E679" s="1">
        <f t="shared" si="2002"/>
        <v>1.49947619047619</v>
      </c>
      <c r="I679" s="1">
        <f t="shared" si="2003"/>
        <v>2.08261336176262</v>
      </c>
      <c r="M679" s="1">
        <f t="shared" si="2004"/>
        <v>2.39449506314581</v>
      </c>
      <c r="S679" s="1">
        <f t="shared" si="2005"/>
        <v>2.19824055944056</v>
      </c>
      <c r="AA679" s="1">
        <f t="shared" si="2006"/>
        <v>1.67580385743289</v>
      </c>
      <c r="AH679" s="1">
        <f t="shared" si="2007"/>
        <v>1.47876923076923</v>
      </c>
      <c r="AL679" s="1">
        <f t="shared" si="2008"/>
        <v>2.08017992177314</v>
      </c>
      <c r="AP679" s="1">
        <f t="shared" si="2009"/>
        <v>2.39601513317191</v>
      </c>
      <c r="AT679" s="1">
        <f t="shared" si="2010"/>
        <v>2.19441330764671</v>
      </c>
      <c r="AX679" s="1">
        <f t="shared" si="2011"/>
        <v>1.67742653035034</v>
      </c>
    </row>
    <row r="680" s="1" customFormat="1" spans="3:50">
      <c r="C680" s="1" t="s">
        <v>149</v>
      </c>
      <c r="E680" s="1">
        <f t="shared" si="2002"/>
        <v>1.48139759036145</v>
      </c>
      <c r="I680" s="1">
        <f t="shared" si="2003"/>
        <v>2.10301799405414</v>
      </c>
      <c r="M680" s="1">
        <f t="shared" si="2004"/>
        <v>2.39803935120673</v>
      </c>
      <c r="S680" s="1">
        <f t="shared" si="2005"/>
        <v>2.21187704818335</v>
      </c>
      <c r="AA680" s="1">
        <f t="shared" si="2006"/>
        <v>1.65038638354127</v>
      </c>
      <c r="AH680" s="1">
        <f t="shared" si="2007"/>
        <v>1.46235428571429</v>
      </c>
      <c r="AL680" s="1">
        <f t="shared" si="2008"/>
        <v>2.10002710963455</v>
      </c>
      <c r="AP680" s="1">
        <f t="shared" si="2009"/>
        <v>2.39394760898017</v>
      </c>
      <c r="AT680" s="1">
        <f t="shared" si="2010"/>
        <v>2.21244736697901</v>
      </c>
      <c r="AX680" s="1">
        <f t="shared" si="2011"/>
        <v>1.65055135978442</v>
      </c>
    </row>
    <row r="681" s="1" customFormat="1" spans="3:50">
      <c r="C681" s="1" t="s">
        <v>149</v>
      </c>
      <c r="E681" s="1">
        <f t="shared" si="2002"/>
        <v>1.48183529411765</v>
      </c>
      <c r="I681" s="1">
        <f t="shared" si="2003"/>
        <v>2.10239409656336</v>
      </c>
      <c r="M681" s="1">
        <f t="shared" si="2004"/>
        <v>2.39071711137661</v>
      </c>
      <c r="S681" s="1">
        <f t="shared" si="2005"/>
        <v>2.20538136679485</v>
      </c>
      <c r="AA681" s="1">
        <f t="shared" si="2006"/>
        <v>1.65282660269226</v>
      </c>
      <c r="AH681" s="1">
        <f t="shared" si="2007"/>
        <v>1.45994736842105</v>
      </c>
      <c r="AL681" s="1">
        <f t="shared" si="2008"/>
        <v>2.10220888157895</v>
      </c>
      <c r="AP681" s="1">
        <f t="shared" si="2009"/>
        <v>2.3915685206422</v>
      </c>
      <c r="AT681" s="1">
        <f t="shared" si="2010"/>
        <v>2.20012138320395</v>
      </c>
      <c r="AX681" s="1">
        <f t="shared" si="2011"/>
        <v>1.65368522690699</v>
      </c>
    </row>
    <row r="682" s="1" customFormat="1" spans="3:50">
      <c r="C682" s="1" t="s">
        <v>150</v>
      </c>
      <c r="E682" s="1">
        <f t="shared" si="2002"/>
        <v>1.51864480874317</v>
      </c>
      <c r="I682" s="1">
        <f t="shared" si="2003"/>
        <v>2.07485112621618</v>
      </c>
      <c r="M682" s="1">
        <f t="shared" si="2004"/>
        <v>2.42996438250097</v>
      </c>
      <c r="S682" s="1">
        <f t="shared" si="2005"/>
        <v>2.34658373540312</v>
      </c>
      <c r="AA682" s="1">
        <f t="shared" si="2006"/>
        <v>1.56285358493184</v>
      </c>
      <c r="AH682" s="1">
        <f t="shared" si="2007"/>
        <v>1.49576978417266</v>
      </c>
      <c r="AL682" s="1">
        <f t="shared" si="2008"/>
        <v>2.07401968951155</v>
      </c>
      <c r="AP682" s="1">
        <f t="shared" si="2009"/>
        <v>2.42983921829891</v>
      </c>
      <c r="AT682" s="1">
        <f t="shared" si="2010"/>
        <v>2.34398364281864</v>
      </c>
      <c r="AX682" s="1">
        <f t="shared" si="2011"/>
        <v>1.56327025629135</v>
      </c>
    </row>
    <row r="683" s="1" customFormat="1" spans="3:50">
      <c r="C683" s="1" t="s">
        <v>150</v>
      </c>
      <c r="E683" s="1">
        <f t="shared" si="2002"/>
        <v>1.51749743589744</v>
      </c>
      <c r="I683" s="1">
        <f t="shared" si="2003"/>
        <v>2.07656197004316</v>
      </c>
      <c r="M683" s="1">
        <f t="shared" si="2004"/>
        <v>2.42997311438461</v>
      </c>
      <c r="S683" s="1">
        <f t="shared" si="2005"/>
        <v>2.34519824890557</v>
      </c>
      <c r="AA683" s="1">
        <f t="shared" si="2006"/>
        <v>1.55201088106393</v>
      </c>
      <c r="AH683" s="1">
        <f t="shared" si="2007"/>
        <v>1.49254794520548</v>
      </c>
      <c r="AL683" s="1">
        <f t="shared" si="2008"/>
        <v>2.07433667017913</v>
      </c>
      <c r="AP683" s="1">
        <f t="shared" si="2009"/>
        <v>2.43275472887768</v>
      </c>
      <c r="AT683" s="1">
        <f t="shared" si="2010"/>
        <v>2.3443606557377</v>
      </c>
      <c r="AX683" s="1">
        <f t="shared" si="2011"/>
        <v>1.55094949494949</v>
      </c>
    </row>
    <row r="684" s="1" customFormat="1" spans="3:50">
      <c r="C684" s="1" t="s">
        <v>150</v>
      </c>
      <c r="E684" s="1">
        <f t="shared" si="2002"/>
        <v>1.52698901098901</v>
      </c>
      <c r="I684" s="1">
        <f t="shared" si="2003"/>
        <v>2.06996916391593</v>
      </c>
      <c r="M684" s="1">
        <f t="shared" si="2004"/>
        <v>2.43933540307671</v>
      </c>
      <c r="S684" s="1">
        <f t="shared" si="2005"/>
        <v>2.33977479808672</v>
      </c>
      <c r="AA684" s="1">
        <f t="shared" si="2006"/>
        <v>1.5812906972907</v>
      </c>
      <c r="AH684" s="1">
        <f t="shared" si="2007"/>
        <v>1.50243786982249</v>
      </c>
      <c r="AL684" s="1">
        <f t="shared" si="2008"/>
        <v>2.0787458036469</v>
      </c>
      <c r="AP684" s="1">
        <f t="shared" si="2009"/>
        <v>2.42796465188946</v>
      </c>
      <c r="AT684" s="1">
        <f t="shared" si="2010"/>
        <v>2.33830930175979</v>
      </c>
      <c r="AX684" s="1">
        <f t="shared" si="2011"/>
        <v>1.58534869699203</v>
      </c>
    </row>
    <row r="688" s="1" customFormat="1" spans="4:52">
      <c r="D688" s="1" t="s">
        <v>78</v>
      </c>
      <c r="E688" s="1">
        <f>AVERAGE(E619:E621)</f>
        <v>1.6007083110226</v>
      </c>
      <c r="F688" s="1">
        <f>STDEVA(E619:E621)</f>
        <v>0.0238243635455929</v>
      </c>
      <c r="G688" s="1" t="str">
        <f>G720</f>
        <v>c</v>
      </c>
      <c r="I688" s="1">
        <f>AVERAGE(I619:I621)</f>
        <v>1.84695358777228</v>
      </c>
      <c r="J688" s="1">
        <f>STDEVA(I619:I621)</f>
        <v>0.0352210284427778</v>
      </c>
      <c r="K688" s="1" t="str">
        <f>K720</f>
        <v>fg</v>
      </c>
      <c r="M688" s="1">
        <f>AVERAGE(M619:M621)</f>
        <v>2.31373776484964</v>
      </c>
      <c r="N688" s="1">
        <f>STDEVA(M619:M621)</f>
        <v>0.0129033199830163</v>
      </c>
      <c r="O688" s="1" t="str">
        <f>O720</f>
        <v>hi</v>
      </c>
      <c r="S688" s="1">
        <f>AVERAGE(S619:S621)</f>
        <v>1.95606443976543</v>
      </c>
      <c r="T688" s="1">
        <f>STDEVA(S619:S621)</f>
        <v>0.0373109249558465</v>
      </c>
      <c r="U688" s="1" t="str">
        <f>U720</f>
        <v>fg</v>
      </c>
      <c r="AA688" s="1">
        <f>AVERAGE(AA619:AA621)</f>
        <v>1.72400305501812</v>
      </c>
      <c r="AB688" s="1">
        <f>STDEVA(AA619:AA621)</f>
        <v>0.0598124299033844</v>
      </c>
      <c r="AC688" s="1" t="str">
        <f>AC720</f>
        <v>bc</v>
      </c>
      <c r="AH688" s="1">
        <f>AVERAGE(AH619:AH621)</f>
        <v>1.55609948797641</v>
      </c>
      <c r="AI688" s="1">
        <f>STDEVA(AH619:AH621)</f>
        <v>0.0255106505346848</v>
      </c>
      <c r="AJ688" s="1" t="str">
        <f>AJ720</f>
        <v>cd</v>
      </c>
      <c r="AL688" s="1">
        <f>AVERAGE(AL619:AL621)</f>
        <v>1.86548325868435</v>
      </c>
      <c r="AM688" s="1">
        <f>STDEVA(AL619:AL621)</f>
        <v>0.0387892023319613</v>
      </c>
      <c r="AN688" s="1" t="str">
        <f>AN720</f>
        <v>e</v>
      </c>
      <c r="AP688" s="1">
        <f>AVERAGE(AP619:AP621)</f>
        <v>2.31489518519639</v>
      </c>
      <c r="AQ688" s="1">
        <f>STDEVA(AP619:AP621)</f>
        <v>0.0184512464191802</v>
      </c>
      <c r="AR688" s="1" t="str">
        <f>AR720</f>
        <v>fgh</v>
      </c>
      <c r="AT688" s="1">
        <f>AVERAGE(AT619:AT621)</f>
        <v>1.95635818118879</v>
      </c>
      <c r="AU688" s="1">
        <f>STDEVA(AT619:AT621)</f>
        <v>0.0396377267878482</v>
      </c>
      <c r="AV688" s="1" t="str">
        <f>AV720</f>
        <v>fg</v>
      </c>
      <c r="AX688" s="1">
        <f>AVERAGE(AX619:AX621)</f>
        <v>1.72417776437332</v>
      </c>
      <c r="AY688" s="1">
        <f>STDEVA(AX619:AX621)</f>
        <v>0.0583668499764885</v>
      </c>
      <c r="AZ688" s="1" t="str">
        <f>AZ720</f>
        <v>bc</v>
      </c>
    </row>
    <row r="689" s="1" customFormat="1" spans="4:52">
      <c r="D689" s="1" t="s">
        <v>81</v>
      </c>
      <c r="E689" s="1">
        <f>AVERAGE(E622:E624)</f>
        <v>1.60050656038609</v>
      </c>
      <c r="F689" s="1">
        <f>STDEVA(E622:E624)</f>
        <v>0.0169658153393686</v>
      </c>
      <c r="G689" s="1" t="str">
        <f>G721</f>
        <v>c</v>
      </c>
      <c r="I689" s="1">
        <f>AVERAGE(I622:I624)</f>
        <v>1.82938362597457</v>
      </c>
      <c r="J689" s="1">
        <f>STDEVA(I622:I624)</f>
        <v>0.0293804733235939</v>
      </c>
      <c r="K689" s="1" t="str">
        <f>K721</f>
        <v>ghi</v>
      </c>
      <c r="M689" s="1">
        <f>AVERAGE(M622:M624)</f>
        <v>2.3476960110297</v>
      </c>
      <c r="N689" s="1">
        <f>STDEVA(M622:M624)</f>
        <v>0.0414245843021214</v>
      </c>
      <c r="O689" s="1" t="str">
        <f>O721</f>
        <v>fgh</v>
      </c>
      <c r="S689" s="1">
        <f>AVERAGE(S622:S624)</f>
        <v>1.87736618356202</v>
      </c>
      <c r="T689" s="1">
        <f>STDEVA(S622:S624)</f>
        <v>0.0273808457726041</v>
      </c>
      <c r="U689" s="1" t="str">
        <f>U721</f>
        <v>h</v>
      </c>
      <c r="AA689" s="1">
        <f>AVERAGE(AA622:AA624)</f>
        <v>1.84287454701788</v>
      </c>
      <c r="AB689" s="1">
        <f>STDEVA(AA622:AA624)</f>
        <v>0.0617775608182101</v>
      </c>
      <c r="AC689" s="1" t="str">
        <f>AC721</f>
        <v>a</v>
      </c>
      <c r="AH689" s="1">
        <f>AVERAGE(AH622:AH624)</f>
        <v>1.55404341146756</v>
      </c>
      <c r="AI689" s="1">
        <f>STDEVA(AH622:AH624)</f>
        <v>0.0100849360236889</v>
      </c>
      <c r="AJ689" s="1" t="str">
        <f>AJ721</f>
        <v>cd</v>
      </c>
      <c r="AL689" s="1">
        <f>AVERAGE(AL622:AL624)</f>
        <v>1.85568719642105</v>
      </c>
      <c r="AM689" s="1">
        <f>STDEVA(AL622:AL624)</f>
        <v>0.0217973369281186</v>
      </c>
      <c r="AN689" s="1" t="str">
        <f>AN721</f>
        <v>ef</v>
      </c>
      <c r="AP689" s="1">
        <f>AVERAGE(AP622:AP624)</f>
        <v>2.3432842741589</v>
      </c>
      <c r="AQ689" s="1">
        <f>STDEVA(AP622:AP624)</f>
        <v>0.0415428495876342</v>
      </c>
      <c r="AR689" s="1" t="str">
        <f>AR721</f>
        <v>efg</v>
      </c>
      <c r="AT689" s="1">
        <f>AVERAGE(AT622:AT624)</f>
        <v>1.87644799399071</v>
      </c>
      <c r="AU689" s="1">
        <f>STDEVA(AT622:AT624)</f>
        <v>0.0275181997427184</v>
      </c>
      <c r="AV689" s="1" t="str">
        <f>AV721</f>
        <v>h</v>
      </c>
      <c r="AX689" s="1">
        <f>AVERAGE(AX622:AX624)</f>
        <v>1.84306864743575</v>
      </c>
      <c r="AY689" s="1">
        <f>STDEVA(AX622:AX624)</f>
        <v>0.0586013661552037</v>
      </c>
      <c r="AZ689" s="1" t="str">
        <f>AZ721</f>
        <v>a</v>
      </c>
    </row>
    <row r="690" s="1" customFormat="1" spans="4:50">
      <c r="D690" s="1" t="s">
        <v>101</v>
      </c>
      <c r="E690" s="1">
        <f>AVERAGE(E619:E624)</f>
        <v>1.60060743570434</v>
      </c>
      <c r="I690" s="1">
        <f>AVERAGE(I619:I624)</f>
        <v>1.83816860687342</v>
      </c>
      <c r="M690" s="1">
        <f>AVERAGE(M619:M624)</f>
        <v>2.33071688793967</v>
      </c>
      <c r="S690" s="1">
        <f>AVERAGE(S619:S624)</f>
        <v>1.91671531166373</v>
      </c>
      <c r="AA690" s="1">
        <f>AVERAGE(AA619:AA624)</f>
        <v>1.783438801018</v>
      </c>
      <c r="AH690" s="1">
        <f>AVERAGE(AH619:AH624)</f>
        <v>1.55507144972199</v>
      </c>
      <c r="AL690" s="1">
        <f>AVERAGE(AL619:AL624)</f>
        <v>1.8605852275527</v>
      </c>
      <c r="AP690" s="1">
        <f>AVERAGE(AP619:AP624)</f>
        <v>2.32908972967765</v>
      </c>
      <c r="AT690" s="1">
        <f>AVERAGE(AT619:AT624)</f>
        <v>1.91640308758975</v>
      </c>
      <c r="AX690" s="1">
        <f>AVERAGE(AX619:AX624)</f>
        <v>1.78362320590453</v>
      </c>
    </row>
    <row r="691" s="1" customFormat="1" spans="4:52">
      <c r="D691" s="1" t="s">
        <v>80</v>
      </c>
      <c r="E691" s="1">
        <f>AVERAGE(E625:E627)</f>
        <v>1.57791147790459</v>
      </c>
      <c r="F691" s="1">
        <f>STDEVA(E625:E627)</f>
        <v>0.00738662770147447</v>
      </c>
      <c r="G691" s="1" t="str">
        <f t="shared" ref="G691:G693" si="2012">G722</f>
        <v>c</v>
      </c>
      <c r="I691" s="1">
        <f>AVERAGE(I625:I627)</f>
        <v>1.84956433132874</v>
      </c>
      <c r="J691" s="1">
        <f>STDEVA(I625:I627)</f>
        <v>0.0257272780469315</v>
      </c>
      <c r="K691" s="1" t="str">
        <f t="shared" ref="K691:K693" si="2013">K722</f>
        <v>fg</v>
      </c>
      <c r="M691" s="1">
        <f>AVERAGE(M625:M627)</f>
        <v>2.3203903673041</v>
      </c>
      <c r="N691" s="1">
        <f>STDEVA(M625:M627)</f>
        <v>0.00910060467639875</v>
      </c>
      <c r="O691" s="1" t="str">
        <f t="shared" ref="O691:O693" si="2014">O722</f>
        <v>hi</v>
      </c>
      <c r="S691" s="1">
        <f>AVERAGE(S625:S627)</f>
        <v>1.87515801483207</v>
      </c>
      <c r="T691" s="1">
        <f>STDEVA(S625:S627)</f>
        <v>0.0380900519577676</v>
      </c>
      <c r="U691" s="1" t="str">
        <f t="shared" ref="U691:U693" si="2015">U722</f>
        <v>h</v>
      </c>
      <c r="AA691" s="1">
        <f>AVERAGE(AA625:AA627)</f>
        <v>1.72201055953805</v>
      </c>
      <c r="AB691" s="1">
        <f>STDEVA(AA625:AA627)</f>
        <v>0.0516685406876147</v>
      </c>
      <c r="AC691" s="1" t="str">
        <f t="shared" ref="AC691:AC693" si="2016">AC722</f>
        <v>bc</v>
      </c>
      <c r="AH691" s="1">
        <f>AVERAGE(AH625:AH627)</f>
        <v>1.52868540706605</v>
      </c>
      <c r="AI691" s="1">
        <f>STDEVA(AH625:AH627)</f>
        <v>0.0185479610755283</v>
      </c>
      <c r="AJ691" s="1" t="str">
        <f t="shared" ref="AJ691:AJ693" si="2017">AJ722</f>
        <v>def</v>
      </c>
      <c r="AL691" s="1">
        <f>AVERAGE(AL625:AL627)</f>
        <v>1.87397878588386</v>
      </c>
      <c r="AM691" s="1">
        <f>STDEVA(AL625:AL627)</f>
        <v>0.0346572444804685</v>
      </c>
      <c r="AN691" s="1" t="str">
        <f t="shared" ref="AN691:AN693" si="2018">AN722</f>
        <v>de</v>
      </c>
      <c r="AP691" s="1">
        <f>AVERAGE(AP625:AP627)</f>
        <v>2.32060967634735</v>
      </c>
      <c r="AQ691" s="1">
        <f>STDEVA(AP625:AP627)</f>
        <v>0.00785560405768097</v>
      </c>
      <c r="AR691" s="1" t="str">
        <f t="shared" ref="AR691:AR693" si="2019">AR722</f>
        <v>fgh</v>
      </c>
      <c r="AT691" s="1">
        <f>AVERAGE(AT625:AT627)</f>
        <v>1.87858131985424</v>
      </c>
      <c r="AU691" s="1">
        <f>STDEVA(AT625:AT627)</f>
        <v>0.0352859842834288</v>
      </c>
      <c r="AV691" s="1" t="str">
        <f t="shared" ref="AV691:AV693" si="2020">AV722</f>
        <v>h</v>
      </c>
      <c r="AX691" s="1">
        <f>AVERAGE(AX625:AX627)</f>
        <v>1.71824610816325</v>
      </c>
      <c r="AY691" s="1">
        <f>STDEVA(AX625:AX627)</f>
        <v>0.0453875883292788</v>
      </c>
      <c r="AZ691" s="1" t="str">
        <f t="shared" ref="AZ691:AZ693" si="2021">AZ722</f>
        <v>bc</v>
      </c>
    </row>
    <row r="692" s="1" customFormat="1" spans="4:52">
      <c r="D692" s="1" t="s">
        <v>81</v>
      </c>
      <c r="E692" s="1">
        <f>AVERAGE(E628:E630)</f>
        <v>1.58060569674647</v>
      </c>
      <c r="F692" s="1">
        <f>STDEVA(E628:E630)</f>
        <v>0.0210819715979403</v>
      </c>
      <c r="G692" s="1" t="str">
        <f t="shared" si="2012"/>
        <v>c</v>
      </c>
      <c r="I692" s="1">
        <f>AVERAGE(I628:I630)</f>
        <v>1.82839469489543</v>
      </c>
      <c r="J692" s="1">
        <f>STDEVA(I628:I630)</f>
        <v>0.0369584719048087</v>
      </c>
      <c r="K692" s="1" t="str">
        <f t="shared" si="2013"/>
        <v>ghi</v>
      </c>
      <c r="M692" s="1">
        <f>AVERAGE(M628:M630)</f>
        <v>2.3272409315654</v>
      </c>
      <c r="N692" s="1">
        <f>STDEVA(M628:M630)</f>
        <v>0.0222286094820722</v>
      </c>
      <c r="O692" s="1" t="str">
        <f t="shared" si="2014"/>
        <v>gh</v>
      </c>
      <c r="S692" s="1">
        <f>AVERAGE(S628:S630)</f>
        <v>1.70475897735009</v>
      </c>
      <c r="T692" s="1">
        <f>STDEVA(S628:S630)</f>
        <v>0.0324068976269386</v>
      </c>
      <c r="U692" s="1" t="str">
        <f t="shared" si="2015"/>
        <v>k</v>
      </c>
      <c r="AA692" s="1">
        <f>AVERAGE(AA628:AA630)</f>
        <v>1.60656551687475</v>
      </c>
      <c r="AB692" s="1">
        <f>STDEVA(AA628:AA630)</f>
        <v>0.0223289391905226</v>
      </c>
      <c r="AC692" s="1" t="str">
        <f t="shared" si="2016"/>
        <v>de</v>
      </c>
      <c r="AH692" s="1">
        <f>AVERAGE(AH628:AH630)</f>
        <v>1.53853925081205</v>
      </c>
      <c r="AI692" s="1">
        <f>STDEVA(AH628:AH630)</f>
        <v>0.0228724013746105</v>
      </c>
      <c r="AJ692" s="1" t="str">
        <f t="shared" si="2017"/>
        <v>cde</v>
      </c>
      <c r="AL692" s="1">
        <f>AVERAGE(AL628:AL630)</f>
        <v>1.84626356686202</v>
      </c>
      <c r="AM692" s="1">
        <f>STDEVA(AL628:AL630)</f>
        <v>0.0357320133719126</v>
      </c>
      <c r="AN692" s="1" t="str">
        <f t="shared" si="2018"/>
        <v>efg</v>
      </c>
      <c r="AP692" s="1">
        <f>AVERAGE(AP628:AP630)</f>
        <v>2.3282678106598</v>
      </c>
      <c r="AQ692" s="1">
        <f>STDEVA(AP628:AP630)</f>
        <v>0.0226963812703131</v>
      </c>
      <c r="AR692" s="1" t="str">
        <f t="shared" si="2019"/>
        <v>fgh</v>
      </c>
      <c r="AT692" s="1">
        <f>AVERAGE(AT628:AT630)</f>
        <v>1.7023642031242</v>
      </c>
      <c r="AU692" s="1">
        <f>STDEVA(AT628:AT630)</f>
        <v>0.0310256809797635</v>
      </c>
      <c r="AV692" s="1" t="str">
        <f t="shared" si="2020"/>
        <v>k</v>
      </c>
      <c r="AX692" s="1">
        <f>AVERAGE(AX628:AX630)</f>
        <v>1.60621654174167</v>
      </c>
      <c r="AY692" s="1">
        <f>STDEVA(AX628:AX630)</f>
        <v>0.0224313031750461</v>
      </c>
      <c r="AZ692" s="1" t="str">
        <f t="shared" si="2021"/>
        <v>de</v>
      </c>
    </row>
    <row r="693" s="1" customFormat="1" spans="4:52">
      <c r="D693" s="1" t="s">
        <v>82</v>
      </c>
      <c r="E693" s="1">
        <f>AVERAGE(E631:E633)</f>
        <v>1.66226536639429</v>
      </c>
      <c r="F693" s="1">
        <f>STDEVA(E631:E633)</f>
        <v>0.0189486331941948</v>
      </c>
      <c r="G693" s="1" t="str">
        <f t="shared" si="2012"/>
        <v>b</v>
      </c>
      <c r="I693" s="1">
        <f>AVERAGE(I631:I633)</f>
        <v>1.79189521533045</v>
      </c>
      <c r="J693" s="1">
        <f>STDEVA(I631:I633)</f>
        <v>0.0221952338552041</v>
      </c>
      <c r="K693" s="1" t="str">
        <f t="shared" si="2013"/>
        <v>hij</v>
      </c>
      <c r="M693" s="1">
        <f>AVERAGE(M631:M633)</f>
        <v>2.08394829192879</v>
      </c>
      <c r="N693" s="1">
        <f>STDEVA(M631:M633)</f>
        <v>0.0118612498231068</v>
      </c>
      <c r="O693" s="1" t="str">
        <f t="shared" si="2014"/>
        <v>l</v>
      </c>
      <c r="S693" s="1">
        <f>AVERAGE(S631:S633)</f>
        <v>1.71174130303992</v>
      </c>
      <c r="T693" s="1">
        <f>STDEVA(S631:S633)</f>
        <v>0.0498282409882152</v>
      </c>
      <c r="U693" s="1" t="str">
        <f t="shared" si="2015"/>
        <v>jk</v>
      </c>
      <c r="AA693" s="1">
        <f>AVERAGE(AA631:AA633)</f>
        <v>1.31716602204866</v>
      </c>
      <c r="AB693" s="1">
        <f>STDEVA(AA631:AA633)</f>
        <v>0.0545858129653719</v>
      </c>
      <c r="AC693" s="1" t="str">
        <f t="shared" si="2016"/>
        <v>g</v>
      </c>
      <c r="AH693" s="1">
        <f>AVERAGE(AH631:AH633)</f>
        <v>1.62210203779799</v>
      </c>
      <c r="AI693" s="1">
        <f>STDEVA(AH631:AH633)</f>
        <v>0.0205471634822666</v>
      </c>
      <c r="AJ693" s="1" t="str">
        <f t="shared" si="2017"/>
        <v>b</v>
      </c>
      <c r="AL693" s="1">
        <f>AVERAGE(AL631:AL633)</f>
        <v>1.80691614846752</v>
      </c>
      <c r="AM693" s="1">
        <f>STDEVA(AL631:AL633)</f>
        <v>0.0206326433955726</v>
      </c>
      <c r="AN693" s="1" t="str">
        <f t="shared" si="2018"/>
        <v>fgh</v>
      </c>
      <c r="AP693" s="1">
        <f>AVERAGE(AP631:AP633)</f>
        <v>2.08597769595834</v>
      </c>
      <c r="AQ693" s="1">
        <f>STDEVA(AP631:AP633)</f>
        <v>0.0113508614714492</v>
      </c>
      <c r="AR693" s="1" t="str">
        <f t="shared" si="2019"/>
        <v>k</v>
      </c>
      <c r="AT693" s="1">
        <f>AVERAGE(AT631:AT633)</f>
        <v>1.71251223150763</v>
      </c>
      <c r="AU693" s="1">
        <f>STDEVA(AT631:AT633)</f>
        <v>0.048379552831076</v>
      </c>
      <c r="AV693" s="1" t="str">
        <f t="shared" si="2020"/>
        <v>jk</v>
      </c>
      <c r="AX693" s="1">
        <f>AVERAGE(AX631:AX633)</f>
        <v>1.31360481348176</v>
      </c>
      <c r="AY693" s="1">
        <f>STDEVA(AX631:AX633)</f>
        <v>0.0549896931480549</v>
      </c>
      <c r="AZ693" s="1" t="str">
        <f t="shared" si="2021"/>
        <v>g</v>
      </c>
    </row>
    <row r="694" s="1" customFormat="1" spans="4:50">
      <c r="D694" s="1" t="s">
        <v>102</v>
      </c>
      <c r="E694" s="1">
        <f>AVERAGE(E625:E633)</f>
        <v>1.60692751368178</v>
      </c>
      <c r="I694" s="1">
        <f>AVERAGE(I625:I633)</f>
        <v>1.82328474718488</v>
      </c>
      <c r="M694" s="1">
        <f>AVERAGE(M625:M633)</f>
        <v>2.24385986359943</v>
      </c>
      <c r="S694" s="1">
        <f>AVERAGE(S625:S633)</f>
        <v>1.76388609840736</v>
      </c>
      <c r="AA694" s="1">
        <f>AVERAGE(AA625:AA633)</f>
        <v>1.54858069948715</v>
      </c>
      <c r="AH694" s="1">
        <f>AVERAGE(AH625:AH633)</f>
        <v>1.5631088985587</v>
      </c>
      <c r="AL694" s="1">
        <f>AVERAGE(AL625:AL633)</f>
        <v>1.84238616707113</v>
      </c>
      <c r="AP694" s="1">
        <f>AVERAGE(AP625:AP633)</f>
        <v>2.24495172765517</v>
      </c>
      <c r="AT694" s="1">
        <f>AVERAGE(AT625:AT633)</f>
        <v>1.76448591816202</v>
      </c>
      <c r="AX694" s="1">
        <f>AVERAGE(AX625:AX633)</f>
        <v>1.54602248779556</v>
      </c>
    </row>
    <row r="695" s="1" customFormat="1" spans="4:52">
      <c r="D695" s="1" t="s">
        <v>83</v>
      </c>
      <c r="E695" s="1">
        <f>AVERAGE(E634:E636)</f>
        <v>1.58720562306215</v>
      </c>
      <c r="F695" s="1">
        <f>STDEVA(E634:E636)</f>
        <v>0.018601877998274</v>
      </c>
      <c r="G695" s="1" t="str">
        <f t="shared" ref="G695:G697" si="2022">G725</f>
        <v>c</v>
      </c>
      <c r="I695" s="1">
        <f>AVERAGE(I634:I636)</f>
        <v>1.75914204004426</v>
      </c>
      <c r="J695" s="1">
        <f>STDEVA(I634:I636)</f>
        <v>0.0453759039924305</v>
      </c>
      <c r="K695" s="1" t="str">
        <f t="shared" ref="K695:K697" si="2023">K725</f>
        <v>j</v>
      </c>
      <c r="M695" s="1">
        <f>AVERAGE(M634:M636)</f>
        <v>2.30866921821076</v>
      </c>
      <c r="N695" s="1">
        <f>STDEVA(M634:M636)</f>
        <v>0.00554654820180108</v>
      </c>
      <c r="O695" s="1" t="str">
        <f t="shared" ref="O695:O697" si="2024">O725</f>
        <v>hi</v>
      </c>
      <c r="S695" s="1">
        <f>AVERAGE(S634:S636)</f>
        <v>1.75688883594846</v>
      </c>
      <c r="T695" s="1">
        <f>STDEVA(S634:S636)</f>
        <v>0.0314782069834951</v>
      </c>
      <c r="U695" s="1" t="str">
        <f t="shared" ref="U695:U697" si="2025">U725</f>
        <v>j</v>
      </c>
      <c r="AA695" s="1">
        <f>AVERAGE(AA634:AA636)</f>
        <v>1.82939318563672</v>
      </c>
      <c r="AB695" s="1">
        <f>STDEVA(AA634:AA636)</f>
        <v>0.0550271289679918</v>
      </c>
      <c r="AC695" s="1" t="str">
        <f t="shared" ref="AC695:AC697" si="2026">AC725</f>
        <v>a</v>
      </c>
      <c r="AH695" s="1">
        <f>AVERAGE(AH634:AH636)</f>
        <v>1.54104907747261</v>
      </c>
      <c r="AI695" s="1">
        <f>STDEVA(AH634:AH636)</f>
        <v>0.0149116243590905</v>
      </c>
      <c r="AJ695" s="1" t="str">
        <f t="shared" ref="AJ695:AJ697" si="2027">AJ725</f>
        <v>cde</v>
      </c>
      <c r="AL695" s="1">
        <f>AVERAGE(AL634:AL636)</f>
        <v>1.78302681291108</v>
      </c>
      <c r="AM695" s="1">
        <f>STDEVA(AL634:AL636)</f>
        <v>0.0467458933858874</v>
      </c>
      <c r="AN695" s="1" t="str">
        <f t="shared" ref="AN695:AN697" si="2028">AN725</f>
        <v>h</v>
      </c>
      <c r="AP695" s="1">
        <f>AVERAGE(AP634:AP636)</f>
        <v>2.30295509722407</v>
      </c>
      <c r="AQ695" s="1">
        <f>STDEVA(AP634:AP636)</f>
        <v>0.00532446939578041</v>
      </c>
      <c r="AR695" s="1" t="str">
        <f t="shared" ref="AR695:AR697" si="2029">AR725</f>
        <v>ghi</v>
      </c>
      <c r="AT695" s="1">
        <f>AVERAGE(AT634:AT636)</f>
        <v>1.75881665573768</v>
      </c>
      <c r="AU695" s="1">
        <f>STDEVA(AT634:AT636)</f>
        <v>0.0354572872125306</v>
      </c>
      <c r="AV695" s="1" t="str">
        <f t="shared" ref="AV695:AV697" si="2030">AV725</f>
        <v>j</v>
      </c>
      <c r="AX695" s="1">
        <f>AVERAGE(AX634:AX636)</f>
        <v>1.83209939404304</v>
      </c>
      <c r="AY695" s="1">
        <f>STDEVA(AX634:AX636)</f>
        <v>0.0539045754410778</v>
      </c>
      <c r="AZ695" s="1" t="str">
        <f t="shared" ref="AZ695:AZ697" si="2031">AZ725</f>
        <v>a</v>
      </c>
    </row>
    <row r="696" s="1" customFormat="1" spans="4:52">
      <c r="D696" s="1" t="s">
        <v>84</v>
      </c>
      <c r="E696" s="1">
        <f>AVERAGE(E637:E639)</f>
        <v>1.60351659907902</v>
      </c>
      <c r="F696" s="1">
        <f>STDEVA(E637:E639)</f>
        <v>0.0413099591691104</v>
      </c>
      <c r="G696" s="1" t="str">
        <f t="shared" si="2022"/>
        <v>c</v>
      </c>
      <c r="I696" s="1">
        <f>AVERAGE(I637:I639)</f>
        <v>1.88117695939503</v>
      </c>
      <c r="J696" s="1">
        <f>STDEVA(I637:I639)</f>
        <v>0.0556582080676148</v>
      </c>
      <c r="K696" s="1" t="str">
        <f t="shared" si="2023"/>
        <v>ef</v>
      </c>
      <c r="M696" s="1">
        <f>AVERAGE(M637:M639)</f>
        <v>2.25508216743007</v>
      </c>
      <c r="N696" s="1">
        <f>STDEVA(M637:M639)</f>
        <v>0.0289296001518387</v>
      </c>
      <c r="O696" s="1" t="str">
        <f t="shared" si="2024"/>
        <v>j</v>
      </c>
      <c r="S696" s="1">
        <f>AVERAGE(S637:S639)</f>
        <v>1.91712651795465</v>
      </c>
      <c r="T696" s="1">
        <f>STDEVA(S637:S639)</f>
        <v>0.03214680405253</v>
      </c>
      <c r="U696" s="1" t="str">
        <f t="shared" si="2025"/>
        <v>gh</v>
      </c>
      <c r="AA696" s="1">
        <f>AVERAGE(AA637:AA639)</f>
        <v>1.80829045157132</v>
      </c>
      <c r="AB696" s="1">
        <f>STDEVA(AA637:AA639)</f>
        <v>0.0859193208975479</v>
      </c>
      <c r="AC696" s="1" t="str">
        <f t="shared" si="2026"/>
        <v>a</v>
      </c>
      <c r="AH696" s="1">
        <f>AVERAGE(AH637:AH639)</f>
        <v>1.56861654090387</v>
      </c>
      <c r="AI696" s="1">
        <f>STDEVA(AH637:AH639)</f>
        <v>0.0404795795310437</v>
      </c>
      <c r="AJ696" s="1" t="str">
        <f t="shared" si="2027"/>
        <v>c</v>
      </c>
      <c r="AL696" s="1">
        <f>AVERAGE(AL637:AL639)</f>
        <v>1.89231753393026</v>
      </c>
      <c r="AM696" s="1">
        <f>STDEVA(AL637:AL639)</f>
        <v>0.0553672346454426</v>
      </c>
      <c r="AN696" s="1" t="str">
        <f t="shared" si="2028"/>
        <v>de</v>
      </c>
      <c r="AP696" s="1">
        <f>AVERAGE(AP637:AP639)</f>
        <v>2.25437820112222</v>
      </c>
      <c r="AQ696" s="1">
        <f>STDEVA(AP637:AP639)</f>
        <v>0.0295297896018726</v>
      </c>
      <c r="AR696" s="1" t="str">
        <f t="shared" si="2029"/>
        <v>i</v>
      </c>
      <c r="AT696" s="1">
        <f>AVERAGE(AT637:AT639)</f>
        <v>1.91838341107268</v>
      </c>
      <c r="AU696" s="1">
        <f>STDEVA(AT637:AT639)</f>
        <v>0.0335898852436041</v>
      </c>
      <c r="AV696" s="1" t="str">
        <f t="shared" si="2030"/>
        <v>gh</v>
      </c>
      <c r="AX696" s="1">
        <f>AVERAGE(AX637:AX639)</f>
        <v>1.80620079849102</v>
      </c>
      <c r="AY696" s="1">
        <f>STDEVA(AX637:AX639)</f>
        <v>0.0863440662776708</v>
      </c>
      <c r="AZ696" s="1" t="str">
        <f t="shared" si="2031"/>
        <v>a</v>
      </c>
    </row>
    <row r="697" s="1" customFormat="1" spans="4:52">
      <c r="D697" s="1" t="s">
        <v>85</v>
      </c>
      <c r="E697" s="1">
        <f>AVERAGE(E640:E642)</f>
        <v>1.72512024538723</v>
      </c>
      <c r="F697" s="1">
        <f>STDEVA(E640:E642)</f>
        <v>0.0178775394377722</v>
      </c>
      <c r="G697" s="1" t="str">
        <f t="shared" si="2022"/>
        <v>a</v>
      </c>
      <c r="I697" s="1">
        <f>AVERAGE(I640:I642)</f>
        <v>1.78545098761048</v>
      </c>
      <c r="J697" s="1">
        <f>STDEVA(I640:I642)</f>
        <v>0.0108220490658709</v>
      </c>
      <c r="K697" s="1" t="str">
        <f t="shared" si="2023"/>
        <v>ij</v>
      </c>
      <c r="M697" s="1">
        <f>AVERAGE(M640:M642)</f>
        <v>2.40961249922947</v>
      </c>
      <c r="N697" s="1">
        <f>STDEVA(M640:M642)</f>
        <v>0.0475056971715747</v>
      </c>
      <c r="O697" s="1" t="str">
        <f t="shared" si="2024"/>
        <v>cde</v>
      </c>
      <c r="S697" s="1">
        <f>AVERAGE(S640:S642)</f>
        <v>1.94606360501305</v>
      </c>
      <c r="T697" s="1">
        <f>STDEVA(S640:S642)</f>
        <v>0.020879533175792</v>
      </c>
      <c r="U697" s="1" t="str">
        <f t="shared" si="2025"/>
        <v>fg</v>
      </c>
      <c r="AA697" s="1">
        <f>AVERAGE(AA640:AA642)</f>
        <v>1.40527683500916</v>
      </c>
      <c r="AB697" s="1">
        <f>STDEVA(AA640:AA642)</f>
        <v>0.0763878317982692</v>
      </c>
      <c r="AC697" s="1" t="str">
        <f t="shared" si="2026"/>
        <v>f</v>
      </c>
      <c r="AH697" s="1">
        <f>AVERAGE(AH640:AH642)</f>
        <v>1.68266460619203</v>
      </c>
      <c r="AI697" s="1">
        <f>STDEVA(AH640:AH642)</f>
        <v>0.0104520901913378</v>
      </c>
      <c r="AJ697" s="1" t="str">
        <f t="shared" si="2027"/>
        <v>a</v>
      </c>
      <c r="AL697" s="1">
        <f>AVERAGE(AL640:AL642)</f>
        <v>1.80270341993389</v>
      </c>
      <c r="AM697" s="1">
        <f>STDEVA(AL640:AL642)</f>
        <v>0.00855616143710065</v>
      </c>
      <c r="AN697" s="1" t="str">
        <f t="shared" si="2028"/>
        <v>gh</v>
      </c>
      <c r="AP697" s="1">
        <f>AVERAGE(AP640:AP642)</f>
        <v>2.4137163553972</v>
      </c>
      <c r="AQ697" s="1">
        <f>STDEVA(AP640:AP642)</f>
        <v>0.0462121119975899</v>
      </c>
      <c r="AR697" s="1" t="str">
        <f t="shared" si="2029"/>
        <v>cd</v>
      </c>
      <c r="AT697" s="1">
        <f>AVERAGE(AT640:AT642)</f>
        <v>1.94260320261302</v>
      </c>
      <c r="AU697" s="1">
        <f>STDEVA(AT640:AT642)</f>
        <v>0.0237784412064117</v>
      </c>
      <c r="AV697" s="1" t="str">
        <f t="shared" si="2030"/>
        <v>g</v>
      </c>
      <c r="AX697" s="1">
        <f>AVERAGE(AX640:AX642)</f>
        <v>1.40521412392922</v>
      </c>
      <c r="AY697" s="1">
        <f>STDEVA(AX640:AX642)</f>
        <v>0.0785278721005506</v>
      </c>
      <c r="AZ697" s="1" t="str">
        <f t="shared" si="2031"/>
        <v>f</v>
      </c>
    </row>
    <row r="698" s="1" customFormat="1" spans="4:50">
      <c r="D698" s="1" t="s">
        <v>103</v>
      </c>
      <c r="E698" s="1">
        <f>AVERAGE(E634:E642)</f>
        <v>1.6386141558428</v>
      </c>
      <c r="I698" s="1">
        <f>AVERAGE(I634:I642)</f>
        <v>1.80858999568325</v>
      </c>
      <c r="M698" s="1">
        <f>AVERAGE(M634:M642)</f>
        <v>2.3244546282901</v>
      </c>
      <c r="S698" s="1">
        <f>AVERAGE(S634:S642)</f>
        <v>1.87335965297205</v>
      </c>
      <c r="AA698" s="1">
        <f>AVERAGE(AA634:AA642)</f>
        <v>1.6809868240724</v>
      </c>
      <c r="AH698" s="1">
        <f>AVERAGE(AH634:AH642)</f>
        <v>1.5974434081895</v>
      </c>
      <c r="AL698" s="1">
        <f>AVERAGE(AL634:AL642)</f>
        <v>1.82601592225841</v>
      </c>
      <c r="AP698" s="1">
        <f>AVERAGE(AP634:AP642)</f>
        <v>2.32368321791449</v>
      </c>
      <c r="AT698" s="1">
        <f>AVERAGE(AT634:AT642)</f>
        <v>1.87326775647446</v>
      </c>
      <c r="AX698" s="1">
        <f>AVERAGE(AX634:AX642)</f>
        <v>1.68117143882109</v>
      </c>
    </row>
    <row r="699" s="1" customFormat="1" spans="4:52">
      <c r="D699" s="1" t="s">
        <v>86</v>
      </c>
      <c r="E699" s="1">
        <f>AVERAGE(E643:E645)</f>
        <v>1.59742382855479</v>
      </c>
      <c r="F699" s="1">
        <f>STDEVA(E643:E645)</f>
        <v>0.0275493489550878</v>
      </c>
      <c r="G699" s="1" t="str">
        <f t="shared" ref="G699:G701" si="2032">G728</f>
        <v>c</v>
      </c>
      <c r="I699" s="1">
        <f>AVERAGE(I643:I645)</f>
        <v>1.75412384328556</v>
      </c>
      <c r="J699" s="1">
        <f>STDEVA(I643:I645)</f>
        <v>0.0289735596371414</v>
      </c>
      <c r="K699" s="1" t="str">
        <f t="shared" ref="K699:K701" si="2033">K728</f>
        <v>j</v>
      </c>
      <c r="M699" s="1">
        <f>AVERAGE(M643:M645)</f>
        <v>2.27791585622467</v>
      </c>
      <c r="N699" s="1">
        <f>STDEVA(M643:M645)</f>
        <v>0.0173897218734338</v>
      </c>
      <c r="O699" s="1" t="str">
        <f t="shared" ref="O699:O701" si="2034">O728</f>
        <v>ij</v>
      </c>
      <c r="S699" s="1">
        <f>AVERAGE(S643:S645)</f>
        <v>1.81804659914399</v>
      </c>
      <c r="T699" s="1">
        <f>STDEVA(S643:S645)</f>
        <v>0.0510753062794918</v>
      </c>
      <c r="U699" s="1" t="str">
        <f t="shared" ref="U699:U701" si="2035">U728</f>
        <v>i</v>
      </c>
      <c r="AA699" s="1">
        <f>AVERAGE(AA643:AA645)</f>
        <v>1.77836463828671</v>
      </c>
      <c r="AB699" s="1">
        <f>STDEVA(AA643:AA645)</f>
        <v>0.0803614183812232</v>
      </c>
      <c r="AC699" s="1" t="str">
        <f t="shared" ref="AC699:AC701" si="2036">AC728</f>
        <v>ab</v>
      </c>
      <c r="AH699" s="1">
        <f>AVERAGE(AH643:AH645)</f>
        <v>1.55231210758377</v>
      </c>
      <c r="AI699" s="1">
        <f>STDEVA(AH643:AH645)</f>
        <v>0.0437947306502287</v>
      </c>
      <c r="AJ699" s="1" t="str">
        <f t="shared" ref="AJ699:AJ701" si="2037">AJ728</f>
        <v>cd</v>
      </c>
      <c r="AL699" s="1">
        <f>AVERAGE(AL643:AL645)</f>
        <v>1.77396115296274</v>
      </c>
      <c r="AM699" s="1">
        <f>STDEVA(AL643:AL645)</f>
        <v>0.0457272884093941</v>
      </c>
      <c r="AN699" s="1" t="str">
        <f t="shared" ref="AN699:AN701" si="2038">AN728</f>
        <v>h</v>
      </c>
      <c r="AP699" s="1">
        <f>AVERAGE(AP643:AP645)</f>
        <v>2.27792957798134</v>
      </c>
      <c r="AQ699" s="1">
        <f>STDEVA(AP643:AP645)</f>
        <v>0.0165762957982476</v>
      </c>
      <c r="AR699" s="1" t="str">
        <f t="shared" ref="AR699:AR701" si="2039">AR728</f>
        <v>hi</v>
      </c>
      <c r="AT699" s="1">
        <f>AVERAGE(AT643:AT645)</f>
        <v>1.81953389979265</v>
      </c>
      <c r="AU699" s="1">
        <f>STDEVA(AT643:AT645)</f>
        <v>0.0472549982983449</v>
      </c>
      <c r="AV699" s="1" t="str">
        <f t="shared" ref="AV699:AV701" si="2040">AV728</f>
        <v>i</v>
      </c>
      <c r="AX699" s="1">
        <f>AVERAGE(AX643:AX645)</f>
        <v>1.77773853656006</v>
      </c>
      <c r="AY699" s="1">
        <f>STDEVA(AX643:AX645)</f>
        <v>0.0789650697455933</v>
      </c>
      <c r="AZ699" s="1" t="str">
        <f t="shared" ref="AZ699:AZ701" si="2041">AZ728</f>
        <v>ab</v>
      </c>
    </row>
    <row r="700" s="1" customFormat="1" spans="4:52">
      <c r="D700" s="1" t="s">
        <v>87</v>
      </c>
      <c r="E700" s="1">
        <f>AVERAGE(E646:E648)</f>
        <v>1.59105210347855</v>
      </c>
      <c r="F700" s="1">
        <f>STDEVA(E646:E648)</f>
        <v>0.0197608218354828</v>
      </c>
      <c r="G700" s="1" t="str">
        <f t="shared" si="2032"/>
        <v>c</v>
      </c>
      <c r="I700" s="1">
        <f>AVERAGE(I646:I648)</f>
        <v>1.89901659074699</v>
      </c>
      <c r="J700" s="1">
        <f>STDEVA(I646:I648)</f>
        <v>0.0111238353924288</v>
      </c>
      <c r="K700" s="1" t="str">
        <f t="shared" si="2033"/>
        <v>e</v>
      </c>
      <c r="M700" s="1">
        <f>AVERAGE(M646:M648)</f>
        <v>2.19170574099499</v>
      </c>
      <c r="N700" s="1">
        <f>STDEVA(M646:M648)</f>
        <v>0.0547126512997166</v>
      </c>
      <c r="O700" s="1" t="str">
        <f t="shared" si="2034"/>
        <v>k</v>
      </c>
      <c r="S700" s="1">
        <f>AVERAGE(S646:S648)</f>
        <v>1.9918779822682</v>
      </c>
      <c r="T700" s="1">
        <f>STDEVA(S646:S648)</f>
        <v>0.0468735772030097</v>
      </c>
      <c r="U700" s="1" t="str">
        <f t="shared" si="2035"/>
        <v>ef</v>
      </c>
      <c r="AA700" s="1">
        <f>AVERAGE(AA646:AA648)</f>
        <v>1.56327958366243</v>
      </c>
      <c r="AB700" s="1">
        <f>STDEVA(AA646:AA648)</f>
        <v>0.0335386955833876</v>
      </c>
      <c r="AC700" s="1" t="str">
        <f t="shared" si="2036"/>
        <v>e</v>
      </c>
      <c r="AH700" s="1">
        <f>AVERAGE(AH646:AH648)</f>
        <v>1.54788086115672</v>
      </c>
      <c r="AI700" s="1">
        <f>STDEVA(AH646:AH648)</f>
        <v>0.0215364515182433</v>
      </c>
      <c r="AJ700" s="1" t="str">
        <f t="shared" si="2037"/>
        <v>cde</v>
      </c>
      <c r="AL700" s="1">
        <f>AVERAGE(AL646:AL648)</f>
        <v>1.91732387369194</v>
      </c>
      <c r="AM700" s="1">
        <f>STDEVA(AL646:AL648)</f>
        <v>0.0160385282848209</v>
      </c>
      <c r="AN700" s="1" t="str">
        <f t="shared" si="2038"/>
        <v>d</v>
      </c>
      <c r="AP700" s="1">
        <f>AVERAGE(AP646:AP648)</f>
        <v>2.19025303391782</v>
      </c>
      <c r="AQ700" s="1">
        <f>STDEVA(AP646:AP648)</f>
        <v>0.055222732109446</v>
      </c>
      <c r="AR700" s="1" t="str">
        <f t="shared" si="2039"/>
        <v>j</v>
      </c>
      <c r="AT700" s="1">
        <f>AVERAGE(AT646:AT648)</f>
        <v>1.99804714527524</v>
      </c>
      <c r="AU700" s="1">
        <f>STDEVA(AT646:AT648)</f>
        <v>0.049362920989705</v>
      </c>
      <c r="AV700" s="1" t="str">
        <f t="shared" si="2040"/>
        <v>ef</v>
      </c>
      <c r="AX700" s="1">
        <f>AVERAGE(AX646:AX648)</f>
        <v>1.55954087610143</v>
      </c>
      <c r="AY700" s="1">
        <f>STDEVA(AX646:AX648)</f>
        <v>0.0365609155424542</v>
      </c>
      <c r="AZ700" s="1" t="str">
        <f t="shared" si="2041"/>
        <v>e</v>
      </c>
    </row>
    <row r="701" s="1" customFormat="1" spans="4:52">
      <c r="D701" s="1" t="s">
        <v>88</v>
      </c>
      <c r="E701" s="1">
        <f>AVERAGE(E649:E651)</f>
        <v>1.66147032590135</v>
      </c>
      <c r="F701" s="1">
        <f>STDEVA(E649:E651)</f>
        <v>0.015502197662213</v>
      </c>
      <c r="G701" s="1" t="str">
        <f t="shared" si="2032"/>
        <v>b</v>
      </c>
      <c r="I701" s="1">
        <f>AVERAGE(I649:I651)</f>
        <v>1.83342130451598</v>
      </c>
      <c r="J701" s="1">
        <f>STDEVA(I649:I651)</f>
        <v>0.0130687347389203</v>
      </c>
      <c r="K701" s="1" t="str">
        <f t="shared" si="2033"/>
        <v>gh</v>
      </c>
      <c r="M701" s="1">
        <f>AVERAGE(M649:M651)</f>
        <v>2.33459656719095</v>
      </c>
      <c r="N701" s="1">
        <f>STDEVA(M649:M651)</f>
        <v>0.0359626829978388</v>
      </c>
      <c r="O701" s="1" t="str">
        <f t="shared" si="2034"/>
        <v>gh</v>
      </c>
      <c r="S701" s="1">
        <f>AVERAGE(S649:S651)</f>
        <v>2.02653163390786</v>
      </c>
      <c r="T701" s="1">
        <f>STDEVA(S649:S651)</f>
        <v>0.0254252160057156</v>
      </c>
      <c r="U701" s="1" t="str">
        <f t="shared" si="2035"/>
        <v>e</v>
      </c>
      <c r="AA701" s="1">
        <f>AVERAGE(AA649:AA651)</f>
        <v>1.55989956094613</v>
      </c>
      <c r="AB701" s="1">
        <f>STDEVA(AA649:AA651)</f>
        <v>0.0575327496781498</v>
      </c>
      <c r="AC701" s="1" t="str">
        <f t="shared" si="2036"/>
        <v>e</v>
      </c>
      <c r="AH701" s="1">
        <f>AVERAGE(AH649:AH651)</f>
        <v>1.62573147571339</v>
      </c>
      <c r="AI701" s="1">
        <f>STDEVA(AH649:AH651)</f>
        <v>0.024584766124708</v>
      </c>
      <c r="AJ701" s="1" t="str">
        <f t="shared" si="2037"/>
        <v>b</v>
      </c>
      <c r="AL701" s="1">
        <f>AVERAGE(AL649:AL651)</f>
        <v>1.84514670337333</v>
      </c>
      <c r="AM701" s="1">
        <f>STDEVA(AL649:AL651)</f>
        <v>0.0203764673352935</v>
      </c>
      <c r="AN701" s="1" t="str">
        <f t="shared" si="2038"/>
        <v>efg</v>
      </c>
      <c r="AP701" s="1">
        <f>AVERAGE(AP649:AP651)</f>
        <v>2.3369317873409</v>
      </c>
      <c r="AQ701" s="1">
        <f>STDEVA(AP649:AP651)</f>
        <v>0.0382039489830581</v>
      </c>
      <c r="AR701" s="1" t="str">
        <f t="shared" si="2039"/>
        <v>fg</v>
      </c>
      <c r="AT701" s="1">
        <f>AVERAGE(AT649:AT651)</f>
        <v>2.02662810299301</v>
      </c>
      <c r="AU701" s="1">
        <f>STDEVA(AT649:AT651)</f>
        <v>0.0395517034242667</v>
      </c>
      <c r="AV701" s="1" t="str">
        <f t="shared" si="2040"/>
        <v>e</v>
      </c>
      <c r="AX701" s="1">
        <f>AVERAGE(AX649:AX651)</f>
        <v>1.55811848007674</v>
      </c>
      <c r="AY701" s="1">
        <f>STDEVA(AX649:AX651)</f>
        <v>0.0667106526140656</v>
      </c>
      <c r="AZ701" s="1" t="str">
        <f t="shared" si="2041"/>
        <v>e</v>
      </c>
    </row>
    <row r="702" s="1" customFormat="1" spans="4:50">
      <c r="D702" s="1" t="s">
        <v>104</v>
      </c>
      <c r="E702" s="1">
        <f>AVERAGE(E643:E651)</f>
        <v>1.6166487526449</v>
      </c>
      <c r="I702" s="1">
        <f>AVERAGE(I643:I651)</f>
        <v>1.82885391284951</v>
      </c>
      <c r="M702" s="1">
        <f>AVERAGE(M643:M651)</f>
        <v>2.2680727214702</v>
      </c>
      <c r="S702" s="1">
        <f>AVERAGE(S643:S651)</f>
        <v>1.94548540510668</v>
      </c>
      <c r="AA702" s="1">
        <f>AVERAGE(AA643:AA651)</f>
        <v>1.63384792763176</v>
      </c>
      <c r="AH702" s="1">
        <f>AVERAGE(AH643:AH651)</f>
        <v>1.57530814815129</v>
      </c>
      <c r="AL702" s="1">
        <f>AVERAGE(AL643:AL651)</f>
        <v>1.84547724334267</v>
      </c>
      <c r="AP702" s="1">
        <f>AVERAGE(AP643:AP651)</f>
        <v>2.26837146641335</v>
      </c>
      <c r="AT702" s="1">
        <f>AVERAGE(AT643:AT651)</f>
        <v>1.9480697160203</v>
      </c>
      <c r="AX702" s="1">
        <f>AVERAGE(AX643:AX651)</f>
        <v>1.63179929757941</v>
      </c>
    </row>
    <row r="703" s="1" customFormat="1" spans="4:52">
      <c r="D703" s="1" t="s">
        <v>78</v>
      </c>
      <c r="E703" s="1">
        <f>AVERAGE(E652:E654)</f>
        <v>1.46777472712622</v>
      </c>
      <c r="F703" s="1">
        <f>STDEVA(E652:E654)</f>
        <v>0.012594140346454</v>
      </c>
      <c r="G703" s="1" t="str">
        <f>G731</f>
        <v>f</v>
      </c>
      <c r="I703" s="1">
        <f>AVERAGE(I652:I654)</f>
        <v>2.11531106145307</v>
      </c>
      <c r="J703" s="1">
        <f>STDEVA(I652:I654)</f>
        <v>0.0170386131528253</v>
      </c>
      <c r="K703" s="1" t="str">
        <f>K731</f>
        <v>ab</v>
      </c>
      <c r="M703" s="1">
        <f>AVERAGE(M652:M654)</f>
        <v>2.47913468882433</v>
      </c>
      <c r="N703" s="1">
        <f>STDEVA(M652:M654)</f>
        <v>0.0266407856797546</v>
      </c>
      <c r="O703" s="1" t="str">
        <f>O731</f>
        <v>ab</v>
      </c>
      <c r="S703" s="1">
        <f>AVERAGE(S652:S654)</f>
        <v>2.33806956945789</v>
      </c>
      <c r="T703" s="1">
        <f>STDEVA(S652:S654)</f>
        <v>0.0254778772810929</v>
      </c>
      <c r="U703" s="1" t="str">
        <f>U731</f>
        <v>a</v>
      </c>
      <c r="AA703" s="1">
        <f>AVERAGE(AA652:AA654)</f>
        <v>1.66531006420137</v>
      </c>
      <c r="AB703" s="1">
        <f>STDEVA(AA652:AA654)</f>
        <v>0.0101776098887277</v>
      </c>
      <c r="AC703" s="1" t="str">
        <f>AC731</f>
        <v>cd</v>
      </c>
      <c r="AH703" s="1">
        <f>AVERAGE(AH652:AH654)</f>
        <v>1.44579728571018</v>
      </c>
      <c r="AI703" s="1">
        <f>STDEVA(AH652:AH654)</f>
        <v>0.00575219421609181</v>
      </c>
      <c r="AJ703" s="1" t="str">
        <f>AJ731</f>
        <v>h</v>
      </c>
      <c r="AL703" s="1">
        <f>AVERAGE(AL652:AL654)</f>
        <v>2.11607131060578</v>
      </c>
      <c r="AM703" s="1">
        <f>STDEVA(AL652:AL654)</f>
        <v>0.0130131961658973</v>
      </c>
      <c r="AN703" s="1" t="str">
        <f>AN731</f>
        <v>a</v>
      </c>
      <c r="AP703" s="1">
        <f>AVERAGE(AP652:AP654)</f>
        <v>2.46802194063977</v>
      </c>
      <c r="AQ703" s="1">
        <f>STDEVA(AP652:AP654)</f>
        <v>0.0683591225688489</v>
      </c>
      <c r="AR703" s="1" t="str">
        <f>AR731</f>
        <v>ab</v>
      </c>
      <c r="AT703" s="1">
        <f>AVERAGE(AT652:AT654)</f>
        <v>2.3459901269705</v>
      </c>
      <c r="AU703" s="1">
        <f>STDEVA(AT652:AT654)</f>
        <v>0.0511518777406814</v>
      </c>
      <c r="AV703" s="1" t="str">
        <f>AV731</f>
        <v>a</v>
      </c>
      <c r="AX703" s="1">
        <f>AVERAGE(AX652:AX654)</f>
        <v>1.665178456159</v>
      </c>
      <c r="AY703" s="1">
        <f>STDEVA(AX652:AX654)</f>
        <v>0.0120784000161526</v>
      </c>
      <c r="AZ703" s="1" t="str">
        <f>AZ731</f>
        <v>cd</v>
      </c>
    </row>
    <row r="704" s="1" customFormat="1" spans="4:52">
      <c r="D704" s="1" t="s">
        <v>81</v>
      </c>
      <c r="E704" s="1">
        <f>AVERAGE(E655:E657)</f>
        <v>1.47270465721391</v>
      </c>
      <c r="F704" s="1">
        <f>STDEVA(E655:E657)</f>
        <v>0.0158919218327915</v>
      </c>
      <c r="G704" s="1" t="str">
        <f>G732</f>
        <v>f</v>
      </c>
      <c r="I704" s="1">
        <f>AVERAGE(I655:I657)</f>
        <v>2.10847254217294</v>
      </c>
      <c r="J704" s="1">
        <f>STDEVA(I655:I657)</f>
        <v>0.023053549211981</v>
      </c>
      <c r="K704" s="1" t="str">
        <f>K732</f>
        <v>ab</v>
      </c>
      <c r="M704" s="1">
        <f>AVERAGE(M655:M657)</f>
        <v>2.49540639255433</v>
      </c>
      <c r="N704" s="1">
        <f>STDEVA(M655:M657)</f>
        <v>0.0342564087179997</v>
      </c>
      <c r="O704" s="1" t="str">
        <f>O732</f>
        <v>a</v>
      </c>
      <c r="S704" s="1">
        <f>AVERAGE(S655:S657)</f>
        <v>2.33093346302856</v>
      </c>
      <c r="T704" s="1">
        <f>STDEVA(S655:S657)</f>
        <v>0.0326432614558651</v>
      </c>
      <c r="U704" s="1" t="str">
        <f>U732</f>
        <v>a</v>
      </c>
      <c r="AA704" s="1">
        <f>AVERAGE(AA655:AA657)</f>
        <v>1.65559187943242</v>
      </c>
      <c r="AB704" s="1">
        <f>STDEVA(AA655:AA657)</f>
        <v>0.0046454815520044</v>
      </c>
      <c r="AC704" s="1" t="str">
        <f>AC732</f>
        <v>cd</v>
      </c>
      <c r="AH704" s="1">
        <f>AVERAGE(AH655:AH657)</f>
        <v>1.45356608364299</v>
      </c>
      <c r="AI704" s="1">
        <f>STDEVA(AH655:AH657)</f>
        <v>0.0270593476517855</v>
      </c>
      <c r="AJ704" s="1" t="str">
        <f>AJ732</f>
        <v>h</v>
      </c>
      <c r="AL704" s="1">
        <f>AVERAGE(AL655:AL657)</f>
        <v>2.09908919853116</v>
      </c>
      <c r="AM704" s="1">
        <f>STDEVA(AL655:AL657)</f>
        <v>0.0341242437775851</v>
      </c>
      <c r="AN704" s="1" t="str">
        <f>AN732</f>
        <v>ab</v>
      </c>
      <c r="AP704" s="1">
        <f>AVERAGE(AP655:AP657)</f>
        <v>2.49989974115195</v>
      </c>
      <c r="AQ704" s="1">
        <f>STDEVA(AP655:AP657)</f>
        <v>0.0330125460301808</v>
      </c>
      <c r="AR704" s="1" t="str">
        <f>AR732</f>
        <v>a</v>
      </c>
      <c r="AT704" s="1">
        <f>AVERAGE(AT655:AT657)</f>
        <v>2.33094951343661</v>
      </c>
      <c r="AU704" s="1">
        <f>STDEVA(AT655:AT657)</f>
        <v>0.0340228183122235</v>
      </c>
      <c r="AV704" s="1" t="str">
        <f>AV732</f>
        <v>a</v>
      </c>
      <c r="AX704" s="1">
        <f>AVERAGE(AX655:AX657)</f>
        <v>1.65354324440758</v>
      </c>
      <c r="AY704" s="1">
        <f>STDEVA(AX655:AX657)</f>
        <v>0.00129843151997713</v>
      </c>
      <c r="AZ704" s="1" t="str">
        <f>AZ732</f>
        <v>cd</v>
      </c>
    </row>
    <row r="705" s="1" customFormat="1" spans="4:50">
      <c r="D705" s="1" t="s">
        <v>101</v>
      </c>
      <c r="E705" s="1">
        <f>AVERAGE(E652:E657)</f>
        <v>1.47023969217006</v>
      </c>
      <c r="I705" s="1">
        <f>AVERAGE(I652:I657)</f>
        <v>2.11189180181301</v>
      </c>
      <c r="M705" s="1">
        <f>AVERAGE(M652:M657)</f>
        <v>2.48727054068933</v>
      </c>
      <c r="S705" s="1">
        <f>AVERAGE(S652:S657)</f>
        <v>2.33450151624322</v>
      </c>
      <c r="AA705" s="1">
        <f>AVERAGE(AA652:AA657)</f>
        <v>1.66045097181689</v>
      </c>
      <c r="AH705" s="1">
        <f>AVERAGE(AH652:AH657)</f>
        <v>1.44968168467659</v>
      </c>
      <c r="AL705" s="1">
        <f>AVERAGE(AL652:AL657)</f>
        <v>2.10758025456847</v>
      </c>
      <c r="AP705" s="1">
        <f>AVERAGE(AP652:AP657)</f>
        <v>2.48396084089586</v>
      </c>
      <c r="AT705" s="1">
        <f>AVERAGE(AT652:AT657)</f>
        <v>2.33846982020356</v>
      </c>
      <c r="AX705" s="1">
        <f>AVERAGE(AX652:AX657)</f>
        <v>1.65936085028329</v>
      </c>
    </row>
    <row r="706" s="1" customFormat="1" spans="4:52">
      <c r="D706" s="1" t="s">
        <v>80</v>
      </c>
      <c r="E706" s="1">
        <f>AVERAGE(E658:E660)</f>
        <v>1.4636071104139</v>
      </c>
      <c r="F706" s="1">
        <f>STDEVA(E658:E660)</f>
        <v>0.00904277798160003</v>
      </c>
      <c r="G706" s="1" t="str">
        <f t="shared" ref="G706:G708" si="2042">G733</f>
        <v>f</v>
      </c>
      <c r="I706" s="1">
        <f>AVERAGE(I658:I660)</f>
        <v>2.12128956944426</v>
      </c>
      <c r="J706" s="1">
        <f>STDEVA(I658:I660)</f>
        <v>0.0168634380819392</v>
      </c>
      <c r="K706" s="1" t="str">
        <f t="shared" ref="K706:K708" si="2043">K733</f>
        <v>ab</v>
      </c>
      <c r="M706" s="1">
        <f>AVERAGE(M658:M660)</f>
        <v>2.41529613530116</v>
      </c>
      <c r="N706" s="1">
        <f>STDEVA(M658:M660)</f>
        <v>0.017011487475716</v>
      </c>
      <c r="O706" s="1" t="str">
        <f t="shared" ref="O706:O708" si="2044">O733</f>
        <v>cd</v>
      </c>
      <c r="S706" s="1">
        <f>AVERAGE(S658:S660)</f>
        <v>2.27598397566182</v>
      </c>
      <c r="T706" s="1">
        <f>STDEVA(S658:S660)</f>
        <v>0.0256923572896861</v>
      </c>
      <c r="U706" s="1" t="str">
        <f t="shared" ref="U706:U708" si="2045">U733</f>
        <v>b</v>
      </c>
      <c r="AA706" s="1">
        <f>AVERAGE(AA658:AA660)</f>
        <v>1.64510778390615</v>
      </c>
      <c r="AB706" s="1">
        <f>STDEVA(AA658:AA660)</f>
        <v>0.012427306672768</v>
      </c>
      <c r="AC706" s="1" t="str">
        <f t="shared" ref="AC706:AC708" si="2046">AC733</f>
        <v>cde</v>
      </c>
      <c r="AH706" s="1">
        <f>AVERAGE(AH658:AH660)</f>
        <v>1.43976856973106</v>
      </c>
      <c r="AI706" s="1">
        <f>STDEVA(AH658:AH660)</f>
        <v>0.00878600340847811</v>
      </c>
      <c r="AJ706" s="1" t="str">
        <f t="shared" ref="AJ706:AJ708" si="2047">AJ733</f>
        <v>h</v>
      </c>
      <c r="AL706" s="1">
        <f>AVERAGE(AL658:AL660)</f>
        <v>2.1203241195916</v>
      </c>
      <c r="AM706" s="1">
        <f>STDEVA(AL658:AL660)</f>
        <v>0.0169197328732864</v>
      </c>
      <c r="AN706" s="1" t="str">
        <f t="shared" ref="AN706:AN708" si="2048">AN733</f>
        <v>a</v>
      </c>
      <c r="AP706" s="1">
        <f>AVERAGE(AP658:AP660)</f>
        <v>2.41673355031544</v>
      </c>
      <c r="AQ706" s="1">
        <f>STDEVA(AP658:AP660)</f>
        <v>0.0160837854867074</v>
      </c>
      <c r="AR706" s="1" t="str">
        <f t="shared" ref="AR706:AR708" si="2049">AR733</f>
        <v>cd</v>
      </c>
      <c r="AT706" s="1">
        <f>AVERAGE(AT658:AT660)</f>
        <v>2.27581972217451</v>
      </c>
      <c r="AU706" s="1">
        <f>STDEVA(AT658:AT660)</f>
        <v>0.0229224039148937</v>
      </c>
      <c r="AV706" s="1" t="str">
        <f t="shared" ref="AV706:AV708" si="2050">AV733</f>
        <v>b</v>
      </c>
      <c r="AX706" s="1">
        <f>AVERAGE(AX658:AX660)</f>
        <v>1.64313327841638</v>
      </c>
      <c r="AY706" s="1">
        <f>STDEVA(AX658:AX660)</f>
        <v>0.0106165724731522</v>
      </c>
      <c r="AZ706" s="1" t="str">
        <f t="shared" ref="AZ706:AZ708" si="2051">AZ733</f>
        <v>cde</v>
      </c>
    </row>
    <row r="707" s="1" customFormat="1" spans="4:52">
      <c r="D707" s="1" t="s">
        <v>81</v>
      </c>
      <c r="E707" s="1">
        <f>AVERAGE(E661:E663)</f>
        <v>1.46849401744879</v>
      </c>
      <c r="F707" s="1">
        <f>STDEVA(E661:E663)</f>
        <v>0.0111483506800108</v>
      </c>
      <c r="G707" s="1" t="str">
        <f t="shared" si="2042"/>
        <v>f</v>
      </c>
      <c r="I707" s="1">
        <f>AVERAGE(I661:I663)</f>
        <v>2.11263615986288</v>
      </c>
      <c r="J707" s="1">
        <f>STDEVA(I661:I663)</f>
        <v>0.017662036650816</v>
      </c>
      <c r="K707" s="1" t="str">
        <f t="shared" si="2043"/>
        <v>ab</v>
      </c>
      <c r="M707" s="1">
        <f>AVERAGE(M661:M663)</f>
        <v>2.38800288385751</v>
      </c>
      <c r="N707" s="1">
        <f>STDEVA(M661:M663)</f>
        <v>0.0108176309892447</v>
      </c>
      <c r="O707" s="1" t="str">
        <f t="shared" si="2044"/>
        <v>def</v>
      </c>
      <c r="S707" s="1">
        <f>AVERAGE(S661:S663)</f>
        <v>2.20995840958164</v>
      </c>
      <c r="T707" s="1">
        <f>STDEVA(S661:S663)</f>
        <v>0.0180287189832474</v>
      </c>
      <c r="U707" s="1" t="str">
        <f t="shared" si="2045"/>
        <v>cd</v>
      </c>
      <c r="AA707" s="1">
        <f>AVERAGE(AA661:AA663)</f>
        <v>1.63030527575349</v>
      </c>
      <c r="AB707" s="1">
        <f>STDEVA(AA661:AA663)</f>
        <v>0.0241588916916419</v>
      </c>
      <c r="AC707" s="1" t="str">
        <f t="shared" si="2046"/>
        <v>de</v>
      </c>
      <c r="AH707" s="1">
        <f>AVERAGE(AH661:AH663)</f>
        <v>1.44896423144616</v>
      </c>
      <c r="AI707" s="1">
        <f>STDEVA(AH661:AH663)</f>
        <v>0.0121749602188741</v>
      </c>
      <c r="AJ707" s="1" t="str">
        <f t="shared" si="2047"/>
        <v>h</v>
      </c>
      <c r="AL707" s="1">
        <f>AVERAGE(AL661:AL663)</f>
        <v>2.10737362708906</v>
      </c>
      <c r="AM707" s="1">
        <f>STDEVA(AL661:AL663)</f>
        <v>0.0201122464531404</v>
      </c>
      <c r="AN707" s="1" t="str">
        <f t="shared" si="2048"/>
        <v>a</v>
      </c>
      <c r="AP707" s="1">
        <f>AVERAGE(AP661:AP663)</f>
        <v>2.38910149085291</v>
      </c>
      <c r="AQ707" s="1">
        <f>STDEVA(AP661:AP663)</f>
        <v>0.00783694925973588</v>
      </c>
      <c r="AR707" s="1" t="str">
        <f t="shared" si="2049"/>
        <v>cde</v>
      </c>
      <c r="AT707" s="1">
        <f>AVERAGE(AT661:AT663)</f>
        <v>2.21021555032449</v>
      </c>
      <c r="AU707" s="1">
        <f>STDEVA(AT661:AT663)</f>
        <v>0.0177391416891449</v>
      </c>
      <c r="AV707" s="1" t="str">
        <f t="shared" si="2050"/>
        <v>cd</v>
      </c>
      <c r="AX707" s="1">
        <f>AVERAGE(AX661:AX663)</f>
        <v>1.62907687038082</v>
      </c>
      <c r="AY707" s="1">
        <f>STDEVA(AX661:AX663)</f>
        <v>0.0224765831305993</v>
      </c>
      <c r="AZ707" s="1" t="str">
        <f t="shared" si="2051"/>
        <v>de</v>
      </c>
    </row>
    <row r="708" s="1" customFormat="1" spans="4:52">
      <c r="D708" s="1" t="s">
        <v>82</v>
      </c>
      <c r="E708" s="1">
        <f>AVERAGE(E664:E666)</f>
        <v>1.53030293318299</v>
      </c>
      <c r="F708" s="1">
        <f>STDEVA(E664:E666)</f>
        <v>0.0222780565759851</v>
      </c>
      <c r="G708" s="1" t="str">
        <f t="shared" si="2042"/>
        <v>d</v>
      </c>
      <c r="I708" s="1">
        <f>AVERAGE(I664:I666)</f>
        <v>2.03729603190925</v>
      </c>
      <c r="J708" s="1">
        <f>STDEVA(I664:I666)</f>
        <v>0.0232894155885598</v>
      </c>
      <c r="K708" s="1" t="str">
        <f t="shared" si="2043"/>
        <v>d</v>
      </c>
      <c r="M708" s="1">
        <f>AVERAGE(M664:M666)</f>
        <v>2.30664471612008</v>
      </c>
      <c r="N708" s="1">
        <f>STDEVA(M664:M666)</f>
        <v>0.0213723130578391</v>
      </c>
      <c r="O708" s="1" t="str">
        <f t="shared" si="2044"/>
        <v>hi</v>
      </c>
      <c r="S708" s="1">
        <f>AVERAGE(S664:S666)</f>
        <v>2.16082113588538</v>
      </c>
      <c r="T708" s="1">
        <f>STDEVA(S664:S666)</f>
        <v>0.0271871375889932</v>
      </c>
      <c r="U708" s="1" t="str">
        <f t="shared" si="2045"/>
        <v>d</v>
      </c>
      <c r="AA708" s="1">
        <f>AVERAGE(AA664:AA666)</f>
        <v>1.42802596760139</v>
      </c>
      <c r="AB708" s="1">
        <f>STDEVA(AA664:AA666)</f>
        <v>0.00712540821591248</v>
      </c>
      <c r="AC708" s="1" t="str">
        <f t="shared" si="2046"/>
        <v>f</v>
      </c>
      <c r="AH708" s="1">
        <f>AVERAGE(AH664:AH666)</f>
        <v>1.51222539387009</v>
      </c>
      <c r="AI708" s="1">
        <f>STDEVA(AH664:AH666)</f>
        <v>0.0208166061673946</v>
      </c>
      <c r="AJ708" s="1" t="str">
        <f t="shared" si="2047"/>
        <v>ef</v>
      </c>
      <c r="AL708" s="1">
        <f>AVERAGE(AL664:AL666)</f>
        <v>2.02796675348058</v>
      </c>
      <c r="AM708" s="1">
        <f>STDEVA(AL664:AL666)</f>
        <v>0.0226498280661436</v>
      </c>
      <c r="AN708" s="1" t="str">
        <f t="shared" si="2048"/>
        <v>c</v>
      </c>
      <c r="AP708" s="1">
        <f>AVERAGE(AP664:AP666)</f>
        <v>2.30971176391194</v>
      </c>
      <c r="AQ708" s="1">
        <f>STDEVA(AP664:AP666)</f>
        <v>0.0197328730549573</v>
      </c>
      <c r="AR708" s="1" t="str">
        <f t="shared" si="2049"/>
        <v>gh</v>
      </c>
      <c r="AT708" s="1">
        <f>AVERAGE(AT664:AT666)</f>
        <v>2.16023390096823</v>
      </c>
      <c r="AU708" s="1">
        <f>STDEVA(AT664:AT666)</f>
        <v>0.0223832271783173</v>
      </c>
      <c r="AV708" s="1" t="str">
        <f t="shared" si="2050"/>
        <v>d</v>
      </c>
      <c r="AX708" s="1">
        <f>AVERAGE(AX664:AX666)</f>
        <v>1.42794798501737</v>
      </c>
      <c r="AY708" s="1">
        <f>STDEVA(AX664:AX666)</f>
        <v>0.00828799340801605</v>
      </c>
      <c r="AZ708" s="1" t="str">
        <f t="shared" si="2051"/>
        <v>f</v>
      </c>
    </row>
    <row r="709" s="1" customFormat="1" spans="4:50">
      <c r="D709" s="1" t="s">
        <v>102</v>
      </c>
      <c r="E709" s="1">
        <f>AVERAGE(E658:E666)</f>
        <v>1.48746802034856</v>
      </c>
      <c r="I709" s="1">
        <f>AVERAGE(I658:I666)</f>
        <v>2.0904072537388</v>
      </c>
      <c r="M709" s="1">
        <f>AVERAGE(M658:M666)</f>
        <v>2.36998124509292</v>
      </c>
      <c r="S709" s="1">
        <f>AVERAGE(S658:S666)</f>
        <v>2.21558784037628</v>
      </c>
      <c r="AA709" s="1">
        <f>AVERAGE(AA658:AA666)</f>
        <v>1.56781300908701</v>
      </c>
      <c r="AH709" s="1">
        <f>AVERAGE(AH658:AH666)</f>
        <v>1.46698606501577</v>
      </c>
      <c r="AL709" s="1">
        <f>AVERAGE(AL658:AL666)</f>
        <v>2.08522150005374</v>
      </c>
      <c r="AP709" s="1">
        <f>AVERAGE(AP658:AP666)</f>
        <v>2.37184893502677</v>
      </c>
      <c r="AT709" s="1">
        <f>AVERAGE(AT658:AT666)</f>
        <v>2.21542305782241</v>
      </c>
      <c r="AX709" s="1">
        <f>AVERAGE(AX658:AX666)</f>
        <v>1.56671937793819</v>
      </c>
    </row>
    <row r="710" s="1" customFormat="1" spans="4:52">
      <c r="D710" s="1" t="s">
        <v>83</v>
      </c>
      <c r="E710" s="1">
        <f>AVERAGE(E667:E669)</f>
        <v>1.47093178519475</v>
      </c>
      <c r="F710" s="1">
        <f>STDEVA(E667:E669)</f>
        <v>0.0212605923482008</v>
      </c>
      <c r="G710" s="1" t="str">
        <f t="shared" ref="G710:G712" si="2052">G736</f>
        <v>f</v>
      </c>
      <c r="I710" s="1">
        <f>AVERAGE(I667:I669)</f>
        <v>2.11820034640148</v>
      </c>
      <c r="J710" s="1">
        <f>STDEVA(I667:I669)</f>
        <v>0.0196864175705745</v>
      </c>
      <c r="K710" s="1" t="str">
        <f t="shared" ref="K710:K712" si="2053">K736</f>
        <v>ab</v>
      </c>
      <c r="M710" s="1">
        <f>AVERAGE(M667:M669)</f>
        <v>2.3999110354908</v>
      </c>
      <c r="N710" s="1">
        <f>STDEVA(M667:M669)</f>
        <v>0.0185896586399589</v>
      </c>
      <c r="O710" s="1" t="str">
        <f t="shared" ref="O710:O712" si="2054">O736</f>
        <v>cde</v>
      </c>
      <c r="S710" s="1">
        <f>AVERAGE(S667:S669)</f>
        <v>2.22885837949412</v>
      </c>
      <c r="T710" s="1">
        <f>STDEVA(S667:S669)</f>
        <v>0.0124255379689913</v>
      </c>
      <c r="U710" s="1" t="str">
        <f t="shared" ref="U710:U712" si="2055">U736</f>
        <v>bc</v>
      </c>
      <c r="AA710" s="1">
        <f>AVERAGE(AA667:AA669)</f>
        <v>1.65830786791549</v>
      </c>
      <c r="AB710" s="1">
        <f>STDEVA(AA667:AA669)</f>
        <v>0.0140875080568963</v>
      </c>
      <c r="AC710" s="1" t="str">
        <f t="shared" ref="AC710:AC712" si="2056">AC736</f>
        <v>cd</v>
      </c>
      <c r="AH710" s="1">
        <f>AVERAGE(AH667:AH669)</f>
        <v>1.44640314092038</v>
      </c>
      <c r="AI710" s="1">
        <f>STDEVA(AH667:AH669)</f>
        <v>0.016288107649062</v>
      </c>
      <c r="AJ710" s="1" t="str">
        <f t="shared" ref="AJ710:AJ712" si="2057">AJ736</f>
        <v>h</v>
      </c>
      <c r="AL710" s="1">
        <f>AVERAGE(AL667:AL669)</f>
        <v>2.11655847536872</v>
      </c>
      <c r="AM710" s="1">
        <f>STDEVA(AL667:AL669)</f>
        <v>0.0181757296392767</v>
      </c>
      <c r="AN710" s="1" t="str">
        <f t="shared" ref="AN710:AN712" si="2058">AN736</f>
        <v>a</v>
      </c>
      <c r="AP710" s="1">
        <f>AVERAGE(AP667:AP669)</f>
        <v>2.4030869201523</v>
      </c>
      <c r="AQ710" s="1">
        <f>STDEVA(AP667:AP669)</f>
        <v>0.0134467414268076</v>
      </c>
      <c r="AR710" s="1" t="str">
        <f t="shared" ref="AR710:AR712" si="2059">AR736</f>
        <v>cd</v>
      </c>
      <c r="AT710" s="1">
        <f>AVERAGE(AT667:AT669)</f>
        <v>2.22644441777903</v>
      </c>
      <c r="AU710" s="1">
        <f>STDEVA(AT667:AT669)</f>
        <v>0.0166178838198232</v>
      </c>
      <c r="AV710" s="1" t="str">
        <f t="shared" ref="AV710:AV712" si="2060">AV736</f>
        <v>bc</v>
      </c>
      <c r="AX710" s="1">
        <f>AVERAGE(AX667:AX669)</f>
        <v>1.66163917679483</v>
      </c>
      <c r="AY710" s="1">
        <f>STDEVA(AX667:AX669)</f>
        <v>0.0200932774686891</v>
      </c>
      <c r="AZ710" s="1" t="str">
        <f t="shared" ref="AZ710:AZ712" si="2061">AZ736</f>
        <v>cd</v>
      </c>
    </row>
    <row r="711" s="1" customFormat="1" spans="4:52">
      <c r="D711" s="1" t="s">
        <v>84</v>
      </c>
      <c r="E711" s="1">
        <f>AVERAGE(E670:E672)</f>
        <v>1.49547376793345</v>
      </c>
      <c r="F711" s="1">
        <f>STDEVA(E670:E672)</f>
        <v>0.00560323699307435</v>
      </c>
      <c r="G711" s="1" t="str">
        <f t="shared" si="2052"/>
        <v>ef</v>
      </c>
      <c r="I711" s="1">
        <f>AVERAGE(I670:I672)</f>
        <v>2.08778422468392</v>
      </c>
      <c r="J711" s="1">
        <f>STDEVA(I670:I672)</f>
        <v>0.00568011644992699</v>
      </c>
      <c r="K711" s="1" t="str">
        <f t="shared" si="2053"/>
        <v>abc</v>
      </c>
      <c r="M711" s="1">
        <f>AVERAGE(M670:M672)</f>
        <v>2.36667321666614</v>
      </c>
      <c r="N711" s="1">
        <f>STDEVA(M670:M672)</f>
        <v>0.0201454537987029</v>
      </c>
      <c r="O711" s="1" t="str">
        <f t="shared" si="2054"/>
        <v>efg</v>
      </c>
      <c r="S711" s="1">
        <f>AVERAGE(S670:S672)</f>
        <v>2.25372688230562</v>
      </c>
      <c r="T711" s="1">
        <f>STDEVA(S670:S672)</f>
        <v>0.00281271819355615</v>
      </c>
      <c r="U711" s="1" t="str">
        <f t="shared" si="2055"/>
        <v>bc</v>
      </c>
      <c r="AA711" s="1">
        <f>AVERAGE(AA670:AA672)</f>
        <v>1.629527025872</v>
      </c>
      <c r="AB711" s="1">
        <f>STDEVA(AA670:AA672)</f>
        <v>0.040259247162312</v>
      </c>
      <c r="AC711" s="1" t="str">
        <f t="shared" si="2056"/>
        <v>de</v>
      </c>
      <c r="AH711" s="1">
        <f>AVERAGE(AH670:AH672)</f>
        <v>1.4724848191129</v>
      </c>
      <c r="AI711" s="1">
        <f>STDEVA(AH670:AH672)</f>
        <v>0.0013196059458686</v>
      </c>
      <c r="AJ711" s="1" t="str">
        <f t="shared" si="2057"/>
        <v>gh</v>
      </c>
      <c r="AL711" s="1">
        <f>AVERAGE(AL670:AL672)</f>
        <v>2.08592077693227</v>
      </c>
      <c r="AM711" s="1">
        <f>STDEVA(AL670:AL672)</f>
        <v>0.00581501845110512</v>
      </c>
      <c r="AN711" s="1" t="str">
        <f t="shared" si="2058"/>
        <v>ab</v>
      </c>
      <c r="AP711" s="1">
        <f>AVERAGE(AP670:AP672)</f>
        <v>2.36635171201702</v>
      </c>
      <c r="AQ711" s="1">
        <f>STDEVA(AP670:AP672)</f>
        <v>0.0206696023406739</v>
      </c>
      <c r="AR711" s="1" t="str">
        <f t="shared" si="2059"/>
        <v>def</v>
      </c>
      <c r="AT711" s="1">
        <f>AVERAGE(AT670:AT672)</f>
        <v>2.25465655209798</v>
      </c>
      <c r="AU711" s="1">
        <f>STDEVA(AT670:AT672)</f>
        <v>0.00412733852713748</v>
      </c>
      <c r="AV711" s="1" t="str">
        <f t="shared" si="2060"/>
        <v>bc</v>
      </c>
      <c r="AX711" s="1">
        <f>AVERAGE(AX670:AX672)</f>
        <v>1.63013292423502</v>
      </c>
      <c r="AY711" s="1">
        <f>STDEVA(AX670:AX672)</f>
        <v>0.0438173970345597</v>
      </c>
      <c r="AZ711" s="1" t="str">
        <f t="shared" si="2061"/>
        <v>de</v>
      </c>
    </row>
    <row r="712" s="1" customFormat="1" spans="4:52">
      <c r="D712" s="1" t="s">
        <v>85</v>
      </c>
      <c r="E712" s="1">
        <f>AVERAGE(E673:E675)</f>
        <v>1.54196465461151</v>
      </c>
      <c r="F712" s="1">
        <f>STDEVA(E673:E675)</f>
        <v>0.0208774310173961</v>
      </c>
      <c r="G712" s="1" t="str">
        <f t="shared" si="2052"/>
        <v>d</v>
      </c>
      <c r="I712" s="1">
        <f>AVERAGE(I673:I675)</f>
        <v>2.04900843970264</v>
      </c>
      <c r="J712" s="1">
        <f>STDEVA(I673:I675)</f>
        <v>0.0148145268106022</v>
      </c>
      <c r="K712" s="1" t="str">
        <f t="shared" si="2053"/>
        <v>cd</v>
      </c>
      <c r="M712" s="1">
        <f>AVERAGE(M673:M675)</f>
        <v>2.44263790761771</v>
      </c>
      <c r="N712" s="1">
        <f>STDEVA(M673:M675)</f>
        <v>0.000503612781478007</v>
      </c>
      <c r="O712" s="1" t="str">
        <f t="shared" si="2054"/>
        <v>bc</v>
      </c>
      <c r="S712" s="1">
        <f>AVERAGE(S673:S675)</f>
        <v>2.34547596717647</v>
      </c>
      <c r="T712" s="1">
        <f>STDEVA(S673:S675)</f>
        <v>0.0204032082284184</v>
      </c>
      <c r="U712" s="1" t="str">
        <f t="shared" si="2055"/>
        <v>a</v>
      </c>
      <c r="AA712" s="1">
        <f>AVERAGE(AA673:AA675)</f>
        <v>1.56517975656493</v>
      </c>
      <c r="AB712" s="1">
        <f>STDEVA(AA673:AA675)</f>
        <v>0.0187682149440653</v>
      </c>
      <c r="AC712" s="1" t="str">
        <f t="shared" si="2056"/>
        <v>e</v>
      </c>
      <c r="AH712" s="1">
        <f>AVERAGE(AH673:AH675)</f>
        <v>1.51989863754694</v>
      </c>
      <c r="AI712" s="1">
        <f>STDEVA(AH673:AH675)</f>
        <v>0.0231886698588398</v>
      </c>
      <c r="AJ712" s="1" t="str">
        <f t="shared" si="2057"/>
        <v>def</v>
      </c>
      <c r="AL712" s="1">
        <f>AVERAGE(AL673:AL675)</f>
        <v>2.04941236809996</v>
      </c>
      <c r="AM712" s="1">
        <f>STDEVA(AL673:AL675)</f>
        <v>0.0176659566222574</v>
      </c>
      <c r="AN712" s="1" t="str">
        <f t="shared" si="2058"/>
        <v>bc</v>
      </c>
      <c r="AP712" s="1">
        <f>AVERAGE(AP673:AP675)</f>
        <v>2.43900071938359</v>
      </c>
      <c r="AQ712" s="1">
        <f>STDEVA(AP673:AP675)</f>
        <v>0.0033708581392333</v>
      </c>
      <c r="AR712" s="1" t="str">
        <f t="shared" si="2059"/>
        <v>bc</v>
      </c>
      <c r="AT712" s="1">
        <f>AVERAGE(AT673:AT675)</f>
        <v>2.34437455809058</v>
      </c>
      <c r="AU712" s="1">
        <f>STDEVA(AT673:AT675)</f>
        <v>0.0229403026280611</v>
      </c>
      <c r="AV712" s="1" t="str">
        <f t="shared" si="2060"/>
        <v>a</v>
      </c>
      <c r="AX712" s="1">
        <f>AVERAGE(AX673:AX675)</f>
        <v>1.56648183110825</v>
      </c>
      <c r="AY712" s="1">
        <f>STDEVA(AX673:AX675)</f>
        <v>0.0212207833013817</v>
      </c>
      <c r="AZ712" s="1" t="str">
        <f t="shared" si="2061"/>
        <v>e</v>
      </c>
    </row>
    <row r="713" s="1" customFormat="1" spans="4:50">
      <c r="D713" s="1" t="s">
        <v>103</v>
      </c>
      <c r="E713" s="1">
        <f>AVERAGE(E667:E675)</f>
        <v>1.50279006924657</v>
      </c>
      <c r="I713" s="1">
        <f>AVERAGE(I667:I675)</f>
        <v>2.08499767026268</v>
      </c>
      <c r="M713" s="1">
        <f>AVERAGE(M667:M675)</f>
        <v>2.40307405325822</v>
      </c>
      <c r="S713" s="1">
        <f>AVERAGE(S667:S675)</f>
        <v>2.27602040965873</v>
      </c>
      <c r="AA713" s="1">
        <f>AVERAGE(AA667:AA675)</f>
        <v>1.61767155011747</v>
      </c>
      <c r="AH713" s="1">
        <f>AVERAGE(AH667:AH675)</f>
        <v>1.47959553252674</v>
      </c>
      <c r="AL713" s="1">
        <f>AVERAGE(AL667:AL675)</f>
        <v>2.08396387346698</v>
      </c>
      <c r="AP713" s="1">
        <f>AVERAGE(AP667:AP675)</f>
        <v>2.4028131171843</v>
      </c>
      <c r="AT713" s="1">
        <f>AVERAGE(AT667:AT675)</f>
        <v>2.27515850932253</v>
      </c>
      <c r="AX713" s="1">
        <f>AVERAGE(AX667:AX675)</f>
        <v>1.61941797737936</v>
      </c>
    </row>
    <row r="714" s="1" customFormat="1" spans="4:52">
      <c r="D714" s="1" t="s">
        <v>86</v>
      </c>
      <c r="E714" s="1">
        <f>AVERAGE(E676:E678)</f>
        <v>1.46300897795662</v>
      </c>
      <c r="F714" s="1">
        <f>STDEVA(E676:E678)</f>
        <v>0.00818010896119122</v>
      </c>
      <c r="G714" s="1" t="str">
        <f t="shared" ref="G714:G716" si="2062">G739</f>
        <v>f</v>
      </c>
      <c r="I714" s="1">
        <f>AVERAGE(I676:I678)</f>
        <v>2.12222972882991</v>
      </c>
      <c r="J714" s="1">
        <f>STDEVA(I676:I678)</f>
        <v>0.00873712751299164</v>
      </c>
      <c r="K714" s="1" t="str">
        <f t="shared" ref="K714:K716" si="2063">K739</f>
        <v>a</v>
      </c>
      <c r="M714" s="1">
        <f>AVERAGE(M676:M678)</f>
        <v>2.39624352056142</v>
      </c>
      <c r="N714" s="1">
        <f>STDEVA(M676:M678)</f>
        <v>0.00552629982054669</v>
      </c>
      <c r="O714" s="1" t="str">
        <f t="shared" ref="O714:O716" si="2064">O739</f>
        <v>cde</v>
      </c>
      <c r="S714" s="1">
        <f>AVERAGE(S676:S678)</f>
        <v>2.20868411501597</v>
      </c>
      <c r="T714" s="1">
        <f>STDEVA(S676:S678)</f>
        <v>0.0119620703120315</v>
      </c>
      <c r="U714" s="1" t="str">
        <f t="shared" ref="U714:U716" si="2065">U739</f>
        <v>cd</v>
      </c>
      <c r="AA714" s="1">
        <f>AVERAGE(AA676:AA678)</f>
        <v>1.65862840174534</v>
      </c>
      <c r="AB714" s="1">
        <f>STDEVA(AA676:AA678)</f>
        <v>0.0101890565979276</v>
      </c>
      <c r="AC714" s="1" t="str">
        <f t="shared" ref="AC714:AC716" si="2066">AC739</f>
        <v>cd</v>
      </c>
      <c r="AH714" s="1">
        <f>AVERAGE(AH676:AH678)</f>
        <v>1.4401825026825</v>
      </c>
      <c r="AI714" s="1">
        <f>STDEVA(AH676:AH678)</f>
        <v>0.0110588200946095</v>
      </c>
      <c r="AJ714" s="1" t="str">
        <f t="shared" ref="AJ714:AJ716" si="2067">AJ739</f>
        <v>h</v>
      </c>
      <c r="AL714" s="1">
        <f>AVERAGE(AL676:AL678)</f>
        <v>2.12097106626787</v>
      </c>
      <c r="AM714" s="1">
        <f>STDEVA(AL676:AL678)</f>
        <v>0.0160769631163026</v>
      </c>
      <c r="AN714" s="1" t="str">
        <f t="shared" ref="AN714:AN716" si="2068">AN739</f>
        <v>a</v>
      </c>
      <c r="AP714" s="1">
        <f>AVERAGE(AP676:AP678)</f>
        <v>2.39363807882996</v>
      </c>
      <c r="AQ714" s="1">
        <f>STDEVA(AP676:AP678)</f>
        <v>0.0090478294416171</v>
      </c>
      <c r="AR714" s="1" t="str">
        <f t="shared" ref="AR714:AR716" si="2069">AR739</f>
        <v>cde</v>
      </c>
      <c r="AT714" s="1">
        <f>AVERAGE(AT676:AT678)</f>
        <v>2.2113114601295</v>
      </c>
      <c r="AU714" s="1">
        <f>STDEVA(AT676:AT678)</f>
        <v>0.0158658918739265</v>
      </c>
      <c r="AV714" s="1" t="str">
        <f t="shared" ref="AV714:AV716" si="2070">AV739</f>
        <v>cd</v>
      </c>
      <c r="AX714" s="1">
        <f>AVERAGE(AX676:AX678)</f>
        <v>1.65804970736253</v>
      </c>
      <c r="AY714" s="1">
        <f>STDEVA(AX676:AX678)</f>
        <v>0.0117389440850326</v>
      </c>
      <c r="AZ714" s="1" t="str">
        <f t="shared" ref="AZ714:AZ716" si="2071">AZ739</f>
        <v>cd</v>
      </c>
    </row>
    <row r="715" s="1" customFormat="1" spans="4:52">
      <c r="D715" s="1" t="s">
        <v>87</v>
      </c>
      <c r="E715" s="1">
        <f>AVERAGE(E679:E681)</f>
        <v>1.48756969165176</v>
      </c>
      <c r="F715" s="1">
        <f>STDEVA(E679:E681)</f>
        <v>0.0103136526912948</v>
      </c>
      <c r="G715" s="1" t="str">
        <f t="shared" si="2062"/>
        <v>f</v>
      </c>
      <c r="I715" s="1">
        <f>AVERAGE(I679:I681)</f>
        <v>2.0960084841267</v>
      </c>
      <c r="J715" s="1">
        <f>STDEVA(I679:I681)</f>
        <v>0.0116047097930715</v>
      </c>
      <c r="K715" s="1" t="str">
        <f t="shared" si="2063"/>
        <v>ab</v>
      </c>
      <c r="M715" s="1">
        <f>AVERAGE(M679:M681)</f>
        <v>2.39441717524305</v>
      </c>
      <c r="N715" s="1">
        <f>STDEVA(M679:M681)</f>
        <v>0.00366174124243061</v>
      </c>
      <c r="O715" s="1" t="str">
        <f t="shared" si="2064"/>
        <v>de</v>
      </c>
      <c r="S715" s="1">
        <f>AVERAGE(S679:S681)</f>
        <v>2.20516632480625</v>
      </c>
      <c r="T715" s="1">
        <f>STDEVA(S679:S681)</f>
        <v>0.00682078724200615</v>
      </c>
      <c r="U715" s="1" t="str">
        <f t="shared" si="2065"/>
        <v>cd</v>
      </c>
      <c r="AA715" s="1">
        <f>AVERAGE(AA679:AA681)</f>
        <v>1.65967228122214</v>
      </c>
      <c r="AB715" s="1">
        <f>STDEVA(AA679:AA681)</f>
        <v>0.0140235331018501</v>
      </c>
      <c r="AC715" s="1" t="str">
        <f t="shared" si="2066"/>
        <v>cd</v>
      </c>
      <c r="AH715" s="1">
        <f>AVERAGE(AH679:AH681)</f>
        <v>1.46702362830152</v>
      </c>
      <c r="AI715" s="1">
        <f>STDEVA(AH679:AH681)</f>
        <v>0.0102429339405848</v>
      </c>
      <c r="AJ715" s="1" t="str">
        <f t="shared" si="2067"/>
        <v>gh</v>
      </c>
      <c r="AL715" s="1">
        <f>AVERAGE(AL679:AL681)</f>
        <v>2.09413863766221</v>
      </c>
      <c r="AM715" s="1">
        <f>STDEVA(AL679:AL681)</f>
        <v>0.0121377240106296</v>
      </c>
      <c r="AN715" s="1" t="str">
        <f t="shared" si="2068"/>
        <v>ab</v>
      </c>
      <c r="AP715" s="1">
        <f>AVERAGE(AP679:AP681)</f>
        <v>2.39384375426476</v>
      </c>
      <c r="AQ715" s="1">
        <f>STDEVA(AP679:AP681)</f>
        <v>0.00222512473780264</v>
      </c>
      <c r="AR715" s="1" t="str">
        <f t="shared" si="2069"/>
        <v>cde</v>
      </c>
      <c r="AT715" s="1">
        <f>AVERAGE(AT679:AT681)</f>
        <v>2.20232735260989</v>
      </c>
      <c r="AU715" s="1">
        <f>STDEVA(AT679:AT681)</f>
        <v>0.00921718773624546</v>
      </c>
      <c r="AV715" s="1" t="str">
        <f t="shared" si="2070"/>
        <v>cd</v>
      </c>
      <c r="AX715" s="1">
        <f>AVERAGE(AX679:AX681)</f>
        <v>1.66055437234725</v>
      </c>
      <c r="AY715" s="1">
        <f>STDEVA(AX679:AX681)</f>
        <v>0.0146954948044118</v>
      </c>
      <c r="AZ715" s="1" t="str">
        <f t="shared" si="2071"/>
        <v>cd</v>
      </c>
    </row>
    <row r="716" s="1" customFormat="1" spans="4:52">
      <c r="D716" s="1" t="s">
        <v>88</v>
      </c>
      <c r="E716" s="1">
        <f>AVERAGE(E682:E684)</f>
        <v>1.52104375187654</v>
      </c>
      <c r="F716" s="1">
        <f>STDEVA(E682:E684)</f>
        <v>0.00518060764270062</v>
      </c>
      <c r="G716" s="1" t="str">
        <f t="shared" si="2062"/>
        <v>de</v>
      </c>
      <c r="I716" s="1">
        <f>AVERAGE(I682:I684)</f>
        <v>2.07379408672509</v>
      </c>
      <c r="J716" s="1">
        <f>STDEVA(I682:I684)</f>
        <v>0.00342115075991836</v>
      </c>
      <c r="K716" s="1" t="str">
        <f t="shared" si="2063"/>
        <v>bcd</v>
      </c>
      <c r="M716" s="1">
        <f>AVERAGE(M682:M684)</f>
        <v>2.43309096665409</v>
      </c>
      <c r="N716" s="1">
        <f>STDEVA(M682:M684)</f>
        <v>0.00540784233668949</v>
      </c>
      <c r="O716" s="1" t="str">
        <f t="shared" si="2064"/>
        <v>cd</v>
      </c>
      <c r="S716" s="1">
        <f>AVERAGE(S682:S684)</f>
        <v>2.34385226079847</v>
      </c>
      <c r="T716" s="1">
        <f>STDEVA(S682:S684)</f>
        <v>0.00359849549575638</v>
      </c>
      <c r="U716" s="1" t="str">
        <f t="shared" si="2065"/>
        <v>a</v>
      </c>
      <c r="AA716" s="1">
        <f>AVERAGE(AA682:AA684)</f>
        <v>1.56538505442882</v>
      </c>
      <c r="AB716" s="1">
        <f>STDEVA(AA682:AA684)</f>
        <v>0.0148031470616544</v>
      </c>
      <c r="AC716" s="1" t="str">
        <f t="shared" si="2066"/>
        <v>e</v>
      </c>
      <c r="AH716" s="1">
        <f>AVERAGE(AH682:AH684)</f>
        <v>1.49691853306688</v>
      </c>
      <c r="AI716" s="1">
        <f>STDEVA(AH682:AH684)</f>
        <v>0.00504404304590893</v>
      </c>
      <c r="AJ716" s="1" t="str">
        <f t="shared" si="2067"/>
        <v>fg</v>
      </c>
      <c r="AL716" s="1">
        <f>AVERAGE(AL682:AL684)</f>
        <v>2.07570072111253</v>
      </c>
      <c r="AM716" s="1">
        <f>STDEVA(AL682:AL684)</f>
        <v>0.00264187715777416</v>
      </c>
      <c r="AN716" s="1" t="str">
        <f t="shared" si="2068"/>
        <v>ab</v>
      </c>
      <c r="AP716" s="1">
        <f>AVERAGE(AP682:AP684)</f>
        <v>2.43018619968869</v>
      </c>
      <c r="AQ716" s="1">
        <f>STDEVA(AP682:AP684)</f>
        <v>0.0024138157452254</v>
      </c>
      <c r="AR716" s="1" t="str">
        <f t="shared" si="2069"/>
        <v>bc</v>
      </c>
      <c r="AT716" s="1">
        <f>AVERAGE(AT682:AT684)</f>
        <v>2.34221786677205</v>
      </c>
      <c r="AU716" s="1">
        <f>STDEVA(AT682:AT684)</f>
        <v>0.0033901615044922</v>
      </c>
      <c r="AV716" s="1" t="str">
        <f t="shared" si="2070"/>
        <v>a</v>
      </c>
      <c r="AX716" s="1">
        <f>AVERAGE(AX682:AX684)</f>
        <v>1.56652281607762</v>
      </c>
      <c r="AY716" s="1">
        <f>STDEVA(AX682:AX684)</f>
        <v>0.0174287301362781</v>
      </c>
      <c r="AZ716" s="1" t="str">
        <f t="shared" si="2071"/>
        <v>e</v>
      </c>
    </row>
    <row r="717" s="1" customFormat="1" spans="4:50">
      <c r="D717" s="1" t="s">
        <v>104</v>
      </c>
      <c r="E717" s="1">
        <f>AVERAGE(E676:E684)</f>
        <v>1.49054080716164</v>
      </c>
      <c r="I717" s="1">
        <f>AVERAGE(I676:I684)</f>
        <v>2.0973440998939</v>
      </c>
      <c r="M717" s="1">
        <f>AVERAGE(M676:M684)</f>
        <v>2.40791722081952</v>
      </c>
      <c r="S717" s="1">
        <f>AVERAGE(S676:S684)</f>
        <v>2.25256756687356</v>
      </c>
      <c r="AA717" s="1">
        <f>AVERAGE(AA676:AA684)</f>
        <v>1.62789524579877</v>
      </c>
      <c r="AH717" s="1">
        <f>AVERAGE(AH676:AH684)</f>
        <v>1.46804155468363</v>
      </c>
      <c r="AL717" s="1">
        <f>AVERAGE(AL676:AL684)</f>
        <v>2.09693680834754</v>
      </c>
      <c r="AP717" s="1">
        <f>AVERAGE(AP676:AP684)</f>
        <v>2.40588934426114</v>
      </c>
      <c r="AT717" s="1">
        <f>AVERAGE(AT676:AT684)</f>
        <v>2.25195222650381</v>
      </c>
      <c r="AX717" s="1">
        <f>AVERAGE(AX676:AX684)</f>
        <v>1.62837563192914</v>
      </c>
    </row>
    <row r="720" s="1" customFormat="1" spans="7:52">
      <c r="G720" s="6" t="s">
        <v>114</v>
      </c>
      <c r="K720" s="6" t="s">
        <v>124</v>
      </c>
      <c r="O720" s="6" t="s">
        <v>151</v>
      </c>
      <c r="U720" s="6" t="s">
        <v>124</v>
      </c>
      <c r="AC720" s="6" t="s">
        <v>108</v>
      </c>
      <c r="AJ720" s="6" t="s">
        <v>116</v>
      </c>
      <c r="AN720" s="6" t="s">
        <v>112</v>
      </c>
      <c r="AR720" s="6" t="s">
        <v>610</v>
      </c>
      <c r="AV720" s="6" t="s">
        <v>124</v>
      </c>
      <c r="AZ720" s="6" t="s">
        <v>108</v>
      </c>
    </row>
    <row r="721" s="1" customFormat="1" spans="7:52">
      <c r="G721" s="6" t="s">
        <v>114</v>
      </c>
      <c r="K721" s="6" t="s">
        <v>160</v>
      </c>
      <c r="O721" s="6" t="s">
        <v>610</v>
      </c>
      <c r="U721" s="6" t="s">
        <v>121</v>
      </c>
      <c r="AC721" s="6" t="s">
        <v>106</v>
      </c>
      <c r="AJ721" s="6" t="s">
        <v>116</v>
      </c>
      <c r="AN721" s="6" t="s">
        <v>122</v>
      </c>
      <c r="AR721" s="6" t="s">
        <v>588</v>
      </c>
      <c r="AV721" s="6" t="s">
        <v>121</v>
      </c>
      <c r="AZ721" s="6" t="s">
        <v>106</v>
      </c>
    </row>
    <row r="722" s="1" customFormat="1" spans="7:52">
      <c r="G722" s="6" t="s">
        <v>114</v>
      </c>
      <c r="K722" s="6" t="s">
        <v>124</v>
      </c>
      <c r="O722" s="6" t="s">
        <v>151</v>
      </c>
      <c r="U722" s="6" t="s">
        <v>121</v>
      </c>
      <c r="AC722" s="6" t="s">
        <v>108</v>
      </c>
      <c r="AJ722" s="6" t="s">
        <v>125</v>
      </c>
      <c r="AN722" s="6" t="s">
        <v>115</v>
      </c>
      <c r="AR722" s="6" t="s">
        <v>610</v>
      </c>
      <c r="AV722" s="6" t="s">
        <v>121</v>
      </c>
      <c r="AZ722" s="6" t="s">
        <v>108</v>
      </c>
    </row>
    <row r="723" s="1" customFormat="1" spans="7:52">
      <c r="G723" s="6" t="s">
        <v>114</v>
      </c>
      <c r="K723" s="6" t="s">
        <v>160</v>
      </c>
      <c r="O723" s="6" t="s">
        <v>152</v>
      </c>
      <c r="U723" s="6" t="s">
        <v>157</v>
      </c>
      <c r="AC723" s="6" t="s">
        <v>115</v>
      </c>
      <c r="AJ723" s="6" t="s">
        <v>109</v>
      </c>
      <c r="AN723" s="6" t="s">
        <v>588</v>
      </c>
      <c r="AR723" s="6" t="s">
        <v>610</v>
      </c>
      <c r="AV723" s="6" t="s">
        <v>157</v>
      </c>
      <c r="AZ723" s="6" t="s">
        <v>115</v>
      </c>
    </row>
    <row r="724" s="1" customFormat="1" spans="7:52">
      <c r="G724" s="6" t="s">
        <v>111</v>
      </c>
      <c r="K724" s="6" t="s">
        <v>162</v>
      </c>
      <c r="O724" s="6" t="s">
        <v>154</v>
      </c>
      <c r="U724" s="6" t="s">
        <v>164</v>
      </c>
      <c r="AC724" s="6" t="s">
        <v>117</v>
      </c>
      <c r="AJ724" s="6" t="s">
        <v>111</v>
      </c>
      <c r="AN724" s="6" t="s">
        <v>610</v>
      </c>
      <c r="AR724" s="6" t="s">
        <v>157</v>
      </c>
      <c r="AV724" s="6" t="s">
        <v>164</v>
      </c>
      <c r="AZ724" s="6" t="s">
        <v>117</v>
      </c>
    </row>
    <row r="725" s="1" customFormat="1" spans="7:52">
      <c r="G725" s="6" t="s">
        <v>114</v>
      </c>
      <c r="K725" s="6" t="s">
        <v>153</v>
      </c>
      <c r="O725" s="6" t="s">
        <v>151</v>
      </c>
      <c r="U725" s="6" t="s">
        <v>153</v>
      </c>
      <c r="AC725" s="6" t="s">
        <v>106</v>
      </c>
      <c r="AJ725" s="6" t="s">
        <v>109</v>
      </c>
      <c r="AN725" s="6" t="s">
        <v>121</v>
      </c>
      <c r="AR725" s="6" t="s">
        <v>160</v>
      </c>
      <c r="AV725" s="6" t="s">
        <v>153</v>
      </c>
      <c r="AZ725" s="6" t="s">
        <v>106</v>
      </c>
    </row>
    <row r="726" s="1" customFormat="1" spans="7:52">
      <c r="G726" s="6" t="s">
        <v>114</v>
      </c>
      <c r="K726" s="6" t="s">
        <v>122</v>
      </c>
      <c r="O726" s="6" t="s">
        <v>153</v>
      </c>
      <c r="U726" s="6" t="s">
        <v>152</v>
      </c>
      <c r="AC726" s="6" t="s">
        <v>106</v>
      </c>
      <c r="AJ726" s="6" t="s">
        <v>114</v>
      </c>
      <c r="AN726" s="6" t="s">
        <v>115</v>
      </c>
      <c r="AR726" s="6" t="s">
        <v>123</v>
      </c>
      <c r="AV726" s="6" t="s">
        <v>152</v>
      </c>
      <c r="AZ726" s="6" t="s">
        <v>106</v>
      </c>
    </row>
    <row r="727" s="1" customFormat="1" spans="7:52">
      <c r="G727" s="6" t="s">
        <v>106</v>
      </c>
      <c r="K727" s="6" t="s">
        <v>161</v>
      </c>
      <c r="O727" s="6" t="s">
        <v>109</v>
      </c>
      <c r="U727" s="6" t="s">
        <v>124</v>
      </c>
      <c r="AC727" s="6" t="s">
        <v>107</v>
      </c>
      <c r="AJ727" s="6" t="s">
        <v>106</v>
      </c>
      <c r="AN727" s="6" t="s">
        <v>152</v>
      </c>
      <c r="AR727" s="6" t="s">
        <v>116</v>
      </c>
      <c r="AV727" s="6" t="s">
        <v>117</v>
      </c>
      <c r="AZ727" s="6" t="s">
        <v>107</v>
      </c>
    </row>
    <row r="728" s="1" customFormat="1" spans="7:52">
      <c r="G728" s="6" t="s">
        <v>114</v>
      </c>
      <c r="K728" s="6" t="s">
        <v>153</v>
      </c>
      <c r="O728" s="6" t="s">
        <v>161</v>
      </c>
      <c r="U728" s="6" t="s">
        <v>123</v>
      </c>
      <c r="AC728" s="6" t="s">
        <v>113</v>
      </c>
      <c r="AJ728" s="6" t="s">
        <v>116</v>
      </c>
      <c r="AN728" s="6" t="s">
        <v>121</v>
      </c>
      <c r="AR728" s="6" t="s">
        <v>151</v>
      </c>
      <c r="AV728" s="6" t="s">
        <v>123</v>
      </c>
      <c r="AZ728" s="6" t="s">
        <v>113</v>
      </c>
    </row>
    <row r="729" s="1" customFormat="1" spans="7:52">
      <c r="G729" s="6" t="s">
        <v>114</v>
      </c>
      <c r="K729" s="6" t="s">
        <v>112</v>
      </c>
      <c r="O729" s="6" t="s">
        <v>157</v>
      </c>
      <c r="U729" s="6" t="s">
        <v>122</v>
      </c>
      <c r="AC729" s="6" t="s">
        <v>112</v>
      </c>
      <c r="AJ729" s="6" t="s">
        <v>109</v>
      </c>
      <c r="AN729" s="6" t="s">
        <v>120</v>
      </c>
      <c r="AR729" s="6" t="s">
        <v>153</v>
      </c>
      <c r="AV729" s="6" t="s">
        <v>122</v>
      </c>
      <c r="AZ729" s="6" t="s">
        <v>112</v>
      </c>
    </row>
    <row r="730" s="1" customFormat="1" spans="7:52">
      <c r="G730" s="6" t="s">
        <v>111</v>
      </c>
      <c r="K730" s="6" t="s">
        <v>152</v>
      </c>
      <c r="O730" s="6" t="s">
        <v>152</v>
      </c>
      <c r="U730" s="6" t="s">
        <v>112</v>
      </c>
      <c r="AC730" s="6" t="s">
        <v>112</v>
      </c>
      <c r="AJ730" s="6" t="s">
        <v>111</v>
      </c>
      <c r="AN730" s="6" t="s">
        <v>588</v>
      </c>
      <c r="AR730" s="6" t="s">
        <v>124</v>
      </c>
      <c r="AV730" s="6" t="s">
        <v>112</v>
      </c>
      <c r="AZ730" s="6" t="s">
        <v>112</v>
      </c>
    </row>
    <row r="731" s="1" customFormat="1" spans="7:52">
      <c r="G731" s="6" t="s">
        <v>107</v>
      </c>
      <c r="K731" s="6" t="s">
        <v>113</v>
      </c>
      <c r="O731" s="6" t="s">
        <v>113</v>
      </c>
      <c r="U731" s="6" t="s">
        <v>106</v>
      </c>
      <c r="AC731" s="6" t="s">
        <v>116</v>
      </c>
      <c r="AJ731" s="6" t="s">
        <v>121</v>
      </c>
      <c r="AN731" s="6" t="s">
        <v>106</v>
      </c>
      <c r="AR731" s="6" t="s">
        <v>113</v>
      </c>
      <c r="AV731" s="6" t="s">
        <v>106</v>
      </c>
      <c r="AZ731" s="6" t="s">
        <v>116</v>
      </c>
    </row>
    <row r="732" s="1" customFormat="1" spans="7:52">
      <c r="G732" s="6" t="s">
        <v>107</v>
      </c>
      <c r="K732" s="6" t="s">
        <v>113</v>
      </c>
      <c r="O732" s="6" t="s">
        <v>106</v>
      </c>
      <c r="U732" s="6" t="s">
        <v>106</v>
      </c>
      <c r="AC732" s="6" t="s">
        <v>116</v>
      </c>
      <c r="AJ732" s="6" t="s">
        <v>121</v>
      </c>
      <c r="AN732" s="6" t="s">
        <v>113</v>
      </c>
      <c r="AR732" s="6" t="s">
        <v>106</v>
      </c>
      <c r="AV732" s="6" t="s">
        <v>106</v>
      </c>
      <c r="AZ732" s="6" t="s">
        <v>116</v>
      </c>
    </row>
    <row r="733" s="1" customFormat="1" spans="7:52">
      <c r="G733" s="6" t="s">
        <v>107</v>
      </c>
      <c r="K733" s="6" t="s">
        <v>113</v>
      </c>
      <c r="O733" s="6" t="s">
        <v>116</v>
      </c>
      <c r="U733" s="6" t="s">
        <v>111</v>
      </c>
      <c r="AC733" s="6" t="s">
        <v>109</v>
      </c>
      <c r="AJ733" s="6" t="s">
        <v>121</v>
      </c>
      <c r="AN733" s="6" t="s">
        <v>106</v>
      </c>
      <c r="AR733" s="6" t="s">
        <v>116</v>
      </c>
      <c r="AV733" s="6" t="s">
        <v>111</v>
      </c>
      <c r="AZ733" s="6" t="s">
        <v>109</v>
      </c>
    </row>
    <row r="734" s="1" customFormat="1" spans="7:52">
      <c r="G734" s="6" t="s">
        <v>107</v>
      </c>
      <c r="K734" s="6" t="s">
        <v>113</v>
      </c>
      <c r="O734" s="6" t="s">
        <v>125</v>
      </c>
      <c r="U734" s="6" t="s">
        <v>116</v>
      </c>
      <c r="AC734" s="6" t="s">
        <v>115</v>
      </c>
      <c r="AJ734" s="6" t="s">
        <v>121</v>
      </c>
      <c r="AN734" s="6" t="s">
        <v>106</v>
      </c>
      <c r="AR734" s="6" t="s">
        <v>109</v>
      </c>
      <c r="AV734" s="6" t="s">
        <v>116</v>
      </c>
      <c r="AZ734" s="6" t="s">
        <v>115</v>
      </c>
    </row>
    <row r="735" s="1" customFormat="1" spans="7:52">
      <c r="G735" s="6" t="s">
        <v>120</v>
      </c>
      <c r="K735" s="6" t="s">
        <v>120</v>
      </c>
      <c r="O735" s="6" t="s">
        <v>151</v>
      </c>
      <c r="U735" s="6" t="s">
        <v>120</v>
      </c>
      <c r="AC735" s="6" t="s">
        <v>107</v>
      </c>
      <c r="AJ735" s="6" t="s">
        <v>122</v>
      </c>
      <c r="AN735" s="6" t="s">
        <v>114</v>
      </c>
      <c r="AR735" s="6" t="s">
        <v>152</v>
      </c>
      <c r="AV735" s="6" t="s">
        <v>120</v>
      </c>
      <c r="AZ735" s="6" t="s">
        <v>107</v>
      </c>
    </row>
    <row r="736" s="1" customFormat="1" spans="7:52">
      <c r="G736" s="6" t="s">
        <v>107</v>
      </c>
      <c r="K736" s="6" t="s">
        <v>113</v>
      </c>
      <c r="O736" s="6" t="s">
        <v>109</v>
      </c>
      <c r="U736" s="6" t="s">
        <v>108</v>
      </c>
      <c r="AC736" s="6" t="s">
        <v>116</v>
      </c>
      <c r="AJ736" s="6" t="s">
        <v>121</v>
      </c>
      <c r="AN736" s="6" t="s">
        <v>106</v>
      </c>
      <c r="AR736" s="6" t="s">
        <v>116</v>
      </c>
      <c r="AV736" s="6" t="s">
        <v>108</v>
      </c>
      <c r="AZ736" s="6" t="s">
        <v>116</v>
      </c>
    </row>
    <row r="737" s="1" customFormat="1" spans="7:52">
      <c r="G737" s="6" t="s">
        <v>122</v>
      </c>
      <c r="K737" s="6" t="s">
        <v>118</v>
      </c>
      <c r="O737" s="6" t="s">
        <v>588</v>
      </c>
      <c r="U737" s="6" t="s">
        <v>108</v>
      </c>
      <c r="AC737" s="6" t="s">
        <v>115</v>
      </c>
      <c r="AJ737" s="6" t="s">
        <v>152</v>
      </c>
      <c r="AN737" s="6" t="s">
        <v>113</v>
      </c>
      <c r="AR737" s="6" t="s">
        <v>125</v>
      </c>
      <c r="AV737" s="6" t="s">
        <v>108</v>
      </c>
      <c r="AZ737" s="6" t="s">
        <v>115</v>
      </c>
    </row>
    <row r="738" s="1" customFormat="1" spans="7:52">
      <c r="G738" s="6" t="s">
        <v>120</v>
      </c>
      <c r="K738" s="6" t="s">
        <v>116</v>
      </c>
      <c r="O738" s="6" t="s">
        <v>108</v>
      </c>
      <c r="U738" s="6" t="s">
        <v>106</v>
      </c>
      <c r="AC738" s="6" t="s">
        <v>112</v>
      </c>
      <c r="AJ738" s="6" t="s">
        <v>125</v>
      </c>
      <c r="AN738" s="6" t="s">
        <v>108</v>
      </c>
      <c r="AR738" s="6" t="s">
        <v>108</v>
      </c>
      <c r="AV738" s="6" t="s">
        <v>106</v>
      </c>
      <c r="AZ738" s="6" t="s">
        <v>112</v>
      </c>
    </row>
    <row r="739" s="1" customFormat="1" spans="7:52">
      <c r="G739" s="6" t="s">
        <v>107</v>
      </c>
      <c r="K739" s="6" t="s">
        <v>106</v>
      </c>
      <c r="O739" s="6" t="s">
        <v>109</v>
      </c>
      <c r="U739" s="6" t="s">
        <v>116</v>
      </c>
      <c r="AC739" s="6" t="s">
        <v>116</v>
      </c>
      <c r="AJ739" s="6" t="s">
        <v>121</v>
      </c>
      <c r="AN739" s="6" t="s">
        <v>106</v>
      </c>
      <c r="AR739" s="6" t="s">
        <v>109</v>
      </c>
      <c r="AV739" s="6" t="s">
        <v>116</v>
      </c>
      <c r="AZ739" s="6" t="s">
        <v>116</v>
      </c>
    </row>
    <row r="740" s="1" customFormat="1" spans="7:52">
      <c r="G740" s="6" t="s">
        <v>107</v>
      </c>
      <c r="K740" s="6" t="s">
        <v>113</v>
      </c>
      <c r="O740" s="6" t="s">
        <v>115</v>
      </c>
      <c r="U740" s="6" t="s">
        <v>116</v>
      </c>
      <c r="AC740" s="6" t="s">
        <v>116</v>
      </c>
      <c r="AJ740" s="6" t="s">
        <v>152</v>
      </c>
      <c r="AN740" s="6" t="s">
        <v>113</v>
      </c>
      <c r="AR740" s="6" t="s">
        <v>109</v>
      </c>
      <c r="AV740" s="6" t="s">
        <v>116</v>
      </c>
      <c r="AZ740" s="6" t="s">
        <v>116</v>
      </c>
    </row>
    <row r="741" s="1" customFormat="1" spans="7:52">
      <c r="G741" s="6" t="s">
        <v>115</v>
      </c>
      <c r="K741" s="6" t="s">
        <v>119</v>
      </c>
      <c r="O741" s="6" t="s">
        <v>116</v>
      </c>
      <c r="U741" s="6" t="s">
        <v>106</v>
      </c>
      <c r="AC741" s="6" t="s">
        <v>112</v>
      </c>
      <c r="AJ741" s="6" t="s">
        <v>124</v>
      </c>
      <c r="AN741" s="6" t="s">
        <v>113</v>
      </c>
      <c r="AR741" s="6" t="s">
        <v>108</v>
      </c>
      <c r="AV741" s="6" t="s">
        <v>106</v>
      </c>
      <c r="AZ741" s="6" t="s">
        <v>112</v>
      </c>
    </row>
    <row r="745" s="1" customFormat="1" spans="7:53">
      <c r="G745" s="1">
        <f t="shared" ref="G744:G777" si="2072">F404</f>
        <v>1.01677192982456</v>
      </c>
      <c r="K745" s="1">
        <f t="shared" ref="K744:K777" si="2073">J404</f>
        <v>1.77914643752238</v>
      </c>
      <c r="O745" s="1">
        <f t="shared" ref="O744:O777" si="2074">N404</f>
        <v>2.18400470957614</v>
      </c>
      <c r="W745" s="1">
        <f t="shared" ref="W744:W777" si="2075">V404</f>
        <v>1.50928555617045</v>
      </c>
      <c r="AE745" s="1">
        <f t="shared" ref="AE744:AE777" si="2076">AD404</f>
        <v>1.36819421050837</v>
      </c>
      <c r="AJ745" s="1">
        <f t="shared" ref="AJ744:AJ777" si="2077">AI404</f>
        <v>0.999169811320754</v>
      </c>
      <c r="AN745" s="1">
        <f t="shared" ref="AN744:AN777" si="2078">AM404</f>
        <v>1.77066505106457</v>
      </c>
      <c r="AR745" s="1">
        <f t="shared" ref="AR744:AR777" si="2079">AQ404</f>
        <v>2.1954685084012</v>
      </c>
      <c r="AV745" s="1">
        <f t="shared" ref="AV744:AV777" si="2080">AU404</f>
        <v>1.5052848645076</v>
      </c>
      <c r="BA745" s="1">
        <f t="shared" ref="BA744:BA777" si="2081">AZ404</f>
        <v>1.35941176470588</v>
      </c>
    </row>
    <row r="746" s="1" customFormat="1" spans="7:53">
      <c r="G746" s="1">
        <f t="shared" si="2072"/>
        <v>1.00685714285714</v>
      </c>
      <c r="K746" s="1">
        <f t="shared" si="2073"/>
        <v>1.68605624296963</v>
      </c>
      <c r="O746" s="1">
        <f t="shared" si="2074"/>
        <v>2.28877082469954</v>
      </c>
      <c r="W746" s="1">
        <f t="shared" si="2075"/>
        <v>1.53754655870445</v>
      </c>
      <c r="AE746" s="1">
        <f t="shared" si="2076"/>
        <v>1.55838874296435</v>
      </c>
      <c r="AJ746" s="1">
        <f t="shared" si="2077"/>
        <v>0.991296</v>
      </c>
      <c r="AN746" s="1">
        <f t="shared" si="2078"/>
        <v>1.68432989928058</v>
      </c>
      <c r="AR746" s="1">
        <f t="shared" si="2079"/>
        <v>2.28580806298357</v>
      </c>
      <c r="AV746" s="1">
        <f t="shared" si="2080"/>
        <v>1.54431316417263</v>
      </c>
      <c r="BA746" s="1">
        <f t="shared" si="2081"/>
        <v>1.54606634506581</v>
      </c>
    </row>
    <row r="747" s="1" customFormat="1" spans="7:53">
      <c r="G747" s="1">
        <f t="shared" si="2072"/>
        <v>0.990700854700854</v>
      </c>
      <c r="K747" s="1">
        <f t="shared" si="2073"/>
        <v>1.69398382998383</v>
      </c>
      <c r="O747" s="1">
        <f t="shared" si="2074"/>
        <v>2.28548674388674</v>
      </c>
      <c r="W747" s="1">
        <f t="shared" si="2075"/>
        <v>1.5474756302521</v>
      </c>
      <c r="AE747" s="1">
        <f t="shared" si="2076"/>
        <v>1.59029382787598</v>
      </c>
      <c r="AJ747" s="1">
        <f t="shared" si="2077"/>
        <v>0.964758620689655</v>
      </c>
      <c r="AN747" s="1">
        <f t="shared" si="2078"/>
        <v>1.70101915708812</v>
      </c>
      <c r="AR747" s="1">
        <f t="shared" si="2079"/>
        <v>2.29952559300874</v>
      </c>
      <c r="AV747" s="1">
        <f t="shared" si="2080"/>
        <v>1.55969662921348</v>
      </c>
      <c r="BA747" s="1">
        <f t="shared" si="2081"/>
        <v>1.55876963350785</v>
      </c>
    </row>
    <row r="748" s="1" customFormat="1" spans="7:53">
      <c r="G748" s="1">
        <f t="shared" si="2072"/>
        <v>1.0098064516129</v>
      </c>
      <c r="K748" s="1">
        <f t="shared" si="2073"/>
        <v>1.7558185483871</v>
      </c>
      <c r="O748" s="1">
        <f t="shared" si="2074"/>
        <v>2.21384669811321</v>
      </c>
      <c r="W748" s="1">
        <f t="shared" si="2075"/>
        <v>1.47290925426774</v>
      </c>
      <c r="AE748" s="1">
        <f t="shared" si="2076"/>
        <v>1.6481847041847</v>
      </c>
      <c r="AJ748" s="1">
        <f t="shared" si="2077"/>
        <v>0.980301886792453</v>
      </c>
      <c r="AN748" s="1">
        <f t="shared" si="2078"/>
        <v>1.76878144654088</v>
      </c>
      <c r="AR748" s="1">
        <f t="shared" si="2079"/>
        <v>2.20742730496454</v>
      </c>
      <c r="AV748" s="1">
        <f t="shared" si="2080"/>
        <v>1.47045565383696</v>
      </c>
      <c r="BA748" s="1">
        <f t="shared" si="2081"/>
        <v>1.64519865631878</v>
      </c>
    </row>
    <row r="749" s="1" customFormat="1" spans="7:53">
      <c r="G749" s="1">
        <f t="shared" si="2072"/>
        <v>1.03347126436782</v>
      </c>
      <c r="K749" s="1">
        <f t="shared" si="2073"/>
        <v>1.65618390804598</v>
      </c>
      <c r="O749" s="1">
        <f t="shared" si="2074"/>
        <v>2.2570515945035</v>
      </c>
      <c r="W749" s="1">
        <f t="shared" si="2075"/>
        <v>1.54109811113149</v>
      </c>
      <c r="AE749" s="1">
        <f t="shared" si="2076"/>
        <v>1.6656181988743</v>
      </c>
      <c r="AJ749" s="1">
        <f t="shared" si="2077"/>
        <v>0.999083333333333</v>
      </c>
      <c r="AN749" s="1">
        <f t="shared" si="2078"/>
        <v>1.67314743589744</v>
      </c>
      <c r="AR749" s="1">
        <f t="shared" si="2079"/>
        <v>2.26159531772575</v>
      </c>
      <c r="AV749" s="1">
        <f t="shared" si="2080"/>
        <v>1.54810162388685</v>
      </c>
      <c r="BA749" s="1">
        <f t="shared" si="2081"/>
        <v>1.64505641614075</v>
      </c>
    </row>
    <row r="750" s="1" customFormat="1" spans="7:53">
      <c r="G750" s="1">
        <f t="shared" si="2072"/>
        <v>0.998742857142857</v>
      </c>
      <c r="K750" s="1">
        <f t="shared" si="2073"/>
        <v>1.62061198156682</v>
      </c>
      <c r="O750" s="1">
        <f t="shared" si="2074"/>
        <v>2.36574105170128</v>
      </c>
      <c r="W750" s="1">
        <f t="shared" si="2075"/>
        <v>1.48681422194859</v>
      </c>
      <c r="AE750" s="1">
        <f t="shared" si="2076"/>
        <v>1.54717281446972</v>
      </c>
      <c r="AJ750" s="1">
        <f t="shared" si="2077"/>
        <v>0.97869387755102</v>
      </c>
      <c r="AN750" s="1">
        <f t="shared" si="2078"/>
        <v>1.60977123872805</v>
      </c>
      <c r="AR750" s="1">
        <f t="shared" si="2079"/>
        <v>2.364</v>
      </c>
      <c r="AV750" s="1">
        <f t="shared" si="2080"/>
        <v>1.50405662285137</v>
      </c>
      <c r="BA750" s="1">
        <f t="shared" si="2081"/>
        <v>1.54347826086956</v>
      </c>
    </row>
    <row r="751" s="1" customFormat="1" spans="7:53">
      <c r="G751" s="1">
        <f t="shared" si="2072"/>
        <v>0.975142857142857</v>
      </c>
      <c r="K751" s="1">
        <f t="shared" si="2073"/>
        <v>1.77995918367347</v>
      </c>
      <c r="O751" s="1">
        <f t="shared" si="2074"/>
        <v>2.07039129251701</v>
      </c>
      <c r="W751" s="1">
        <f t="shared" si="2075"/>
        <v>1.66168615384615</v>
      </c>
      <c r="AE751" s="1">
        <f t="shared" si="2076"/>
        <v>1.33978497982559</v>
      </c>
      <c r="AJ751" s="1">
        <f t="shared" si="2077"/>
        <v>0.9489</v>
      </c>
      <c r="AN751" s="1">
        <f t="shared" si="2078"/>
        <v>1.77540769230769</v>
      </c>
      <c r="AR751" s="1">
        <f t="shared" si="2079"/>
        <v>2.08727564102564</v>
      </c>
      <c r="AV751" s="1">
        <f t="shared" si="2080"/>
        <v>1.65183130081301</v>
      </c>
      <c r="BA751" s="1">
        <f t="shared" si="2081"/>
        <v>1.33866869918699</v>
      </c>
    </row>
    <row r="752" s="1" customFormat="1" spans="7:53">
      <c r="G752" s="1">
        <f t="shared" si="2072"/>
        <v>1.01184415584416</v>
      </c>
      <c r="K752" s="1">
        <f t="shared" si="2073"/>
        <v>1.64332825794895</v>
      </c>
      <c r="O752" s="1">
        <f t="shared" si="2074"/>
        <v>2.23790993914807</v>
      </c>
      <c r="W752" s="1">
        <f t="shared" si="2075"/>
        <v>1.62614841628959</v>
      </c>
      <c r="AE752" s="1">
        <f t="shared" si="2076"/>
        <v>1.40662186234818</v>
      </c>
      <c r="AJ752" s="1">
        <f t="shared" si="2077"/>
        <v>0.98689156626506</v>
      </c>
      <c r="AN752" s="1">
        <f t="shared" si="2078"/>
        <v>1.63742093373494</v>
      </c>
      <c r="AR752" s="1">
        <f t="shared" si="2079"/>
        <v>2.23879861111111</v>
      </c>
      <c r="AV752" s="1">
        <f t="shared" si="2080"/>
        <v>1.62173737373737</v>
      </c>
      <c r="BA752" s="1">
        <f t="shared" si="2081"/>
        <v>1.41152457214633</v>
      </c>
    </row>
    <row r="753" s="1" customFormat="1" spans="7:53">
      <c r="G753" s="1">
        <f t="shared" si="2072"/>
        <v>1.01249315068493</v>
      </c>
      <c r="K753" s="1">
        <f t="shared" si="2073"/>
        <v>1.68549342649628</v>
      </c>
      <c r="O753" s="1">
        <f t="shared" si="2074"/>
        <v>2.12750675615213</v>
      </c>
      <c r="W753" s="1">
        <f t="shared" si="2075"/>
        <v>1.68935815181518</v>
      </c>
      <c r="AE753" s="1">
        <f t="shared" si="2076"/>
        <v>1.1412697269727</v>
      </c>
      <c r="AJ753" s="1">
        <f t="shared" si="2077"/>
        <v>0.976272727272727</v>
      </c>
      <c r="AN753" s="1">
        <f t="shared" si="2078"/>
        <v>1.69935317200785</v>
      </c>
      <c r="AR753" s="1">
        <f t="shared" si="2079"/>
        <v>2.11849458264713</v>
      </c>
      <c r="AV753" s="1">
        <f t="shared" si="2080"/>
        <v>1.68780722891566</v>
      </c>
      <c r="BA753" s="1">
        <f t="shared" si="2081"/>
        <v>1.15443592552026</v>
      </c>
    </row>
    <row r="754" s="1" customFormat="1" spans="7:53">
      <c r="G754" s="1">
        <f t="shared" si="2072"/>
        <v>1.04445454545455</v>
      </c>
      <c r="K754" s="1">
        <f t="shared" si="2073"/>
        <v>1.6016993006993</v>
      </c>
      <c r="O754" s="1">
        <f t="shared" si="2074"/>
        <v>2.16127472527472</v>
      </c>
      <c r="W754" s="1">
        <f t="shared" si="2075"/>
        <v>1.5618021978022</v>
      </c>
      <c r="AE754" s="1">
        <f t="shared" si="2076"/>
        <v>1.22578046672429</v>
      </c>
      <c r="AJ754" s="1">
        <f t="shared" si="2077"/>
        <v>1.01048275862069</v>
      </c>
      <c r="AN754" s="1">
        <f t="shared" si="2078"/>
        <v>1.61783982202447</v>
      </c>
      <c r="AR754" s="1">
        <f t="shared" si="2079"/>
        <v>2.15999320882852</v>
      </c>
      <c r="AV754" s="1">
        <f t="shared" si="2080"/>
        <v>1.54903360811668</v>
      </c>
      <c r="BA754" s="1">
        <f t="shared" si="2081"/>
        <v>1.23407917383821</v>
      </c>
    </row>
    <row r="755" s="1" customFormat="1" spans="7:53">
      <c r="G755" s="1">
        <f t="shared" si="2072"/>
        <v>0.99881081081081</v>
      </c>
      <c r="K755" s="1">
        <f t="shared" si="2073"/>
        <v>1.68539971550498</v>
      </c>
      <c r="O755" s="1">
        <f t="shared" si="2074"/>
        <v>2.10045614035088</v>
      </c>
      <c r="W755" s="1">
        <f t="shared" si="2075"/>
        <v>1.61188505747126</v>
      </c>
      <c r="AE755" s="1">
        <f t="shared" si="2076"/>
        <v>1.10293664795509</v>
      </c>
      <c r="AJ755" s="1">
        <f t="shared" si="2077"/>
        <v>0.972526315789473</v>
      </c>
      <c r="AN755" s="1">
        <f t="shared" si="2078"/>
        <v>1.68757803203661</v>
      </c>
      <c r="AR755" s="1">
        <f t="shared" si="2079"/>
        <v>2.10581346039309</v>
      </c>
      <c r="AV755" s="1">
        <f t="shared" si="2080"/>
        <v>1.6150345727332</v>
      </c>
      <c r="BA755" s="1">
        <f t="shared" si="2081"/>
        <v>1.10180623973727</v>
      </c>
    </row>
    <row r="756" s="1" customFormat="1" spans="7:53">
      <c r="G756" s="1">
        <f t="shared" si="2072"/>
        <v>1.00836697247706</v>
      </c>
      <c r="K756" s="1">
        <f t="shared" si="2073"/>
        <v>1.74163302752294</v>
      </c>
      <c r="O756" s="1">
        <f t="shared" si="2074"/>
        <v>2.08583673469388</v>
      </c>
      <c r="W756" s="1">
        <f t="shared" si="2075"/>
        <v>1.42130612244898</v>
      </c>
      <c r="AE756" s="1">
        <f t="shared" si="2076"/>
        <v>1.28832953549518</v>
      </c>
      <c r="AJ756" s="1">
        <f t="shared" si="2077"/>
        <v>0.987775280898876</v>
      </c>
      <c r="AN756" s="1">
        <f t="shared" si="2078"/>
        <v>1.74047471910112</v>
      </c>
      <c r="AR756" s="1">
        <f t="shared" si="2079"/>
        <v>2.07533620689655</v>
      </c>
      <c r="AV756" s="1">
        <f t="shared" si="2080"/>
        <v>1.42113289422704</v>
      </c>
      <c r="BA756" s="1">
        <f t="shared" si="2081"/>
        <v>1.29623898270874</v>
      </c>
    </row>
    <row r="757" s="1" customFormat="1" spans="7:53">
      <c r="G757" s="1">
        <f t="shared" si="2072"/>
        <v>1.14549333333333</v>
      </c>
      <c r="K757" s="1">
        <f t="shared" si="2073"/>
        <v>1.57891611548556</v>
      </c>
      <c r="O757" s="1">
        <f t="shared" si="2074"/>
        <v>1.78736197975253</v>
      </c>
      <c r="W757" s="1">
        <f t="shared" si="2075"/>
        <v>1.33438241758242</v>
      </c>
      <c r="AE757" s="1">
        <f t="shared" si="2076"/>
        <v>0.8460814479638</v>
      </c>
      <c r="AJ757" s="1">
        <f t="shared" si="2077"/>
        <v>1.12784158415842</v>
      </c>
      <c r="AN757" s="1">
        <f t="shared" si="2078"/>
        <v>1.57504730473047</v>
      </c>
      <c r="AR757" s="1">
        <f t="shared" si="2079"/>
        <v>1.78384281842818</v>
      </c>
      <c r="AV757" s="1">
        <f t="shared" si="2080"/>
        <v>1.35047759500851</v>
      </c>
      <c r="BA757" s="1">
        <f t="shared" si="2081"/>
        <v>0.82485966319166</v>
      </c>
    </row>
    <row r="758" s="1" customFormat="1" spans="7:53">
      <c r="G758" s="1">
        <f t="shared" si="2072"/>
        <v>1.118</v>
      </c>
      <c r="K758" s="1">
        <f t="shared" si="2073"/>
        <v>1.6663137254902</v>
      </c>
      <c r="O758" s="1">
        <f t="shared" si="2074"/>
        <v>1.67875604195166</v>
      </c>
      <c r="W758" s="1">
        <f t="shared" si="2075"/>
        <v>1.43566440977333</v>
      </c>
      <c r="AE758" s="1">
        <f t="shared" si="2076"/>
        <v>0.848966503056919</v>
      </c>
      <c r="AJ758" s="1">
        <f t="shared" si="2077"/>
        <v>1.092</v>
      </c>
      <c r="AN758" s="1">
        <f t="shared" si="2078"/>
        <v>1.67441860465116</v>
      </c>
      <c r="AR758" s="1">
        <f t="shared" si="2079"/>
        <v>1.66110520487265</v>
      </c>
      <c r="AV758" s="1">
        <f t="shared" si="2080"/>
        <v>1.46378053830228</v>
      </c>
      <c r="BA758" s="1">
        <f t="shared" si="2081"/>
        <v>0.827005511328843</v>
      </c>
    </row>
    <row r="759" s="1" customFormat="1" spans="7:53">
      <c r="G759" s="1">
        <f t="shared" si="2072"/>
        <v>1.13851162790698</v>
      </c>
      <c r="K759" s="1">
        <f t="shared" si="2073"/>
        <v>1.49005980066445</v>
      </c>
      <c r="O759" s="1">
        <f t="shared" si="2074"/>
        <v>1.83662857142857</v>
      </c>
      <c r="W759" s="1">
        <f t="shared" si="2075"/>
        <v>1.37153469387755</v>
      </c>
      <c r="AE759" s="1">
        <f t="shared" si="2076"/>
        <v>0.861950620807762</v>
      </c>
      <c r="AJ759" s="1">
        <f t="shared" si="2077"/>
        <v>1.10325</v>
      </c>
      <c r="AN759" s="1">
        <f t="shared" si="2078"/>
        <v>1.50448913043478</v>
      </c>
      <c r="AR759" s="1">
        <f t="shared" si="2079"/>
        <v>1.82576811594203</v>
      </c>
      <c r="AV759" s="1">
        <f t="shared" si="2080"/>
        <v>1.38258470764618</v>
      </c>
      <c r="BA759" s="1">
        <f t="shared" si="2081"/>
        <v>0.85958372165269</v>
      </c>
    </row>
    <row r="760" s="1" customFormat="1" spans="7:53">
      <c r="G760" s="1">
        <f t="shared" si="2072"/>
        <v>1.02623423423423</v>
      </c>
      <c r="K760" s="1">
        <f t="shared" si="2073"/>
        <v>1.38680924402664</v>
      </c>
      <c r="O760" s="1">
        <f t="shared" si="2074"/>
        <v>2.23705175983437</v>
      </c>
      <c r="W760" s="1">
        <f t="shared" si="2075"/>
        <v>1.62947465437788</v>
      </c>
      <c r="AE760" s="1">
        <f t="shared" si="2076"/>
        <v>1.24216344086022</v>
      </c>
      <c r="AJ760" s="1">
        <f t="shared" si="2077"/>
        <v>1.01125925925926</v>
      </c>
      <c r="AN760" s="1">
        <f t="shared" si="2078"/>
        <v>1.37489127837515</v>
      </c>
      <c r="AR760" s="1">
        <f t="shared" si="2079"/>
        <v>2.24450209394454</v>
      </c>
      <c r="AV760" s="1">
        <f t="shared" si="2080"/>
        <v>1.63021693363844</v>
      </c>
      <c r="BA760" s="1">
        <f t="shared" si="2081"/>
        <v>1.23627329192547</v>
      </c>
    </row>
    <row r="761" s="1" customFormat="1" spans="7:53">
      <c r="G761" s="1">
        <f t="shared" si="2072"/>
        <v>1.01361194029851</v>
      </c>
      <c r="K761" s="1">
        <f t="shared" si="2073"/>
        <v>1.46007227022781</v>
      </c>
      <c r="O761" s="1">
        <f t="shared" si="2074"/>
        <v>2.16720467836257</v>
      </c>
      <c r="W761" s="1">
        <f t="shared" si="2075"/>
        <v>1.67769518190757</v>
      </c>
      <c r="AE761" s="1">
        <f t="shared" si="2076"/>
        <v>1.44091307206068</v>
      </c>
      <c r="AJ761" s="1">
        <f t="shared" si="2077"/>
        <v>0.984231884057971</v>
      </c>
      <c r="AN761" s="1">
        <f t="shared" si="2078"/>
        <v>1.46846914686986</v>
      </c>
      <c r="AR761" s="1">
        <f t="shared" si="2079"/>
        <v>2.16155537932857</v>
      </c>
      <c r="AV761" s="1">
        <f t="shared" si="2080"/>
        <v>1.68681885856079</v>
      </c>
      <c r="BA761" s="1">
        <f t="shared" si="2081"/>
        <v>1.43076830660179</v>
      </c>
    </row>
    <row r="762" s="1" customFormat="1" spans="7:53">
      <c r="G762" s="1">
        <f t="shared" si="2072"/>
        <v>0.998307692307692</v>
      </c>
      <c r="K762" s="1">
        <f t="shared" si="2073"/>
        <v>1.43026373626374</v>
      </c>
      <c r="O762" s="1">
        <f t="shared" si="2074"/>
        <v>2.20568739495798</v>
      </c>
      <c r="W762" s="1">
        <f t="shared" si="2075"/>
        <v>1.69563808368708</v>
      </c>
      <c r="AE762" s="1">
        <f t="shared" si="2076"/>
        <v>1.32476975945017</v>
      </c>
      <c r="AJ762" s="1">
        <f t="shared" si="2077"/>
        <v>0.973230769230769</v>
      </c>
      <c r="AN762" s="1">
        <f t="shared" si="2078"/>
        <v>1.42950607287449</v>
      </c>
      <c r="AR762" s="1">
        <f t="shared" si="2079"/>
        <v>2.20799256965944</v>
      </c>
      <c r="AV762" s="1">
        <f t="shared" si="2080"/>
        <v>1.68714292866083</v>
      </c>
      <c r="BA762" s="1">
        <f t="shared" si="2081"/>
        <v>1.33308004052685</v>
      </c>
    </row>
    <row r="763" s="1" customFormat="1" spans="7:53">
      <c r="G763" s="1">
        <f t="shared" si="2072"/>
        <v>0.990198198198198</v>
      </c>
      <c r="K763" s="1">
        <f t="shared" si="2073"/>
        <v>1.93287872487873</v>
      </c>
      <c r="O763" s="1">
        <f t="shared" si="2074"/>
        <v>2.05372307692308</v>
      </c>
      <c r="W763" s="1">
        <f t="shared" si="2075"/>
        <v>1.54747184466019</v>
      </c>
      <c r="AE763" s="1">
        <f t="shared" si="2076"/>
        <v>1.55903354456136</v>
      </c>
      <c r="AJ763" s="1">
        <f t="shared" si="2077"/>
        <v>0.998926829268293</v>
      </c>
      <c r="AN763" s="1">
        <f t="shared" si="2078"/>
        <v>1.90115264093038</v>
      </c>
      <c r="AR763" s="1">
        <f t="shared" si="2079"/>
        <v>2.05125386313466</v>
      </c>
      <c r="AV763" s="1">
        <f t="shared" si="2080"/>
        <v>1.54351202749141</v>
      </c>
      <c r="BA763" s="1">
        <f t="shared" si="2081"/>
        <v>1.56576069978132</v>
      </c>
    </row>
    <row r="764" s="1" customFormat="1" spans="7:53">
      <c r="G764" s="1">
        <f t="shared" si="2072"/>
        <v>1.0461875</v>
      </c>
      <c r="K764" s="1">
        <f t="shared" si="2073"/>
        <v>1.75662940140845</v>
      </c>
      <c r="O764" s="1">
        <f t="shared" si="2074"/>
        <v>2.14644976525822</v>
      </c>
      <c r="W764" s="1">
        <f t="shared" si="2075"/>
        <v>1.60245747126437</v>
      </c>
      <c r="AE764" s="1">
        <f t="shared" si="2076"/>
        <v>1.52963258721517</v>
      </c>
      <c r="AJ764" s="1">
        <f t="shared" si="2077"/>
        <v>1.0327191011236</v>
      </c>
      <c r="AN764" s="1">
        <f t="shared" si="2078"/>
        <v>1.74003561585754</v>
      </c>
      <c r="AR764" s="1">
        <f t="shared" si="2079"/>
        <v>2.14795116537181</v>
      </c>
      <c r="AV764" s="1">
        <f t="shared" si="2080"/>
        <v>1.61587948350072</v>
      </c>
      <c r="BA764" s="1">
        <f t="shared" si="2081"/>
        <v>1.52258623177948</v>
      </c>
    </row>
    <row r="765" s="1" customFormat="1" spans="7:53">
      <c r="G765" s="1">
        <f t="shared" si="2072"/>
        <v>1.01048275862069</v>
      </c>
      <c r="K765" s="1">
        <f t="shared" si="2073"/>
        <v>1.7823100341721</v>
      </c>
      <c r="O765" s="1">
        <f t="shared" si="2074"/>
        <v>2.16603387387387</v>
      </c>
      <c r="W765" s="1">
        <f t="shared" si="2075"/>
        <v>1.4795294977169</v>
      </c>
      <c r="AE765" s="1">
        <f t="shared" si="2076"/>
        <v>1.53787639375597</v>
      </c>
      <c r="AJ765" s="1">
        <f t="shared" si="2077"/>
        <v>0.988043956043956</v>
      </c>
      <c r="AN765" s="1">
        <f t="shared" si="2078"/>
        <v>1.77748875423642</v>
      </c>
      <c r="AR765" s="1">
        <f t="shared" si="2079"/>
        <v>2.16367659204521</v>
      </c>
      <c r="AV765" s="1">
        <f t="shared" si="2080"/>
        <v>1.47585398881366</v>
      </c>
      <c r="BA765" s="1">
        <f t="shared" si="2081"/>
        <v>1.54842508095378</v>
      </c>
    </row>
    <row r="766" s="1" customFormat="1" spans="7:53">
      <c r="G766" s="1">
        <f t="shared" si="2072"/>
        <v>1.14465454545455</v>
      </c>
      <c r="K766" s="1">
        <f t="shared" si="2073"/>
        <v>1.76711016042781</v>
      </c>
      <c r="O766" s="1">
        <f t="shared" si="2074"/>
        <v>2.07966836498379</v>
      </c>
      <c r="W766" s="1">
        <f t="shared" si="2075"/>
        <v>1.78822794608301</v>
      </c>
      <c r="AE766" s="1">
        <f t="shared" si="2076"/>
        <v>1.00884149561366</v>
      </c>
      <c r="AJ766" s="1">
        <f t="shared" si="2077"/>
        <v>1.12155102040816</v>
      </c>
      <c r="AN766" s="1">
        <f t="shared" si="2078"/>
        <v>1.77551020408163</v>
      </c>
      <c r="AR766" s="1">
        <f t="shared" si="2079"/>
        <v>2.07110372396381</v>
      </c>
      <c r="AV766" s="1">
        <f t="shared" si="2080"/>
        <v>1.79927691201151</v>
      </c>
      <c r="BA766" s="1">
        <f t="shared" si="2081"/>
        <v>0.996660703637447</v>
      </c>
    </row>
    <row r="767" s="1" customFormat="1" spans="7:53">
      <c r="G767" s="1">
        <f t="shared" si="2072"/>
        <v>1.16561904761905</v>
      </c>
      <c r="K767" s="1">
        <f t="shared" si="2073"/>
        <v>1.70185083189902</v>
      </c>
      <c r="O767" s="1">
        <f t="shared" si="2074"/>
        <v>2.13069678714859</v>
      </c>
      <c r="W767" s="1">
        <f t="shared" si="2075"/>
        <v>1.71294444444445</v>
      </c>
      <c r="AE767" s="1">
        <f t="shared" si="2076"/>
        <v>0.920291873963515</v>
      </c>
      <c r="AJ767" s="1">
        <f t="shared" si="2077"/>
        <v>1.17140229885057</v>
      </c>
      <c r="AN767" s="1">
        <f t="shared" si="2078"/>
        <v>1.67546726636682</v>
      </c>
      <c r="AR767" s="1">
        <f t="shared" si="2079"/>
        <v>2.1159256155055</v>
      </c>
      <c r="AV767" s="1">
        <f t="shared" si="2080"/>
        <v>1.72856284396847</v>
      </c>
      <c r="BA767" s="1">
        <f t="shared" si="2081"/>
        <v>0.915199352357824</v>
      </c>
    </row>
    <row r="768" s="1" customFormat="1" spans="7:53">
      <c r="G768" s="1">
        <f t="shared" si="2072"/>
        <v>1.14211764705882</v>
      </c>
      <c r="K768" s="1">
        <f t="shared" si="2073"/>
        <v>1.730062804069</v>
      </c>
      <c r="O768" s="1">
        <f t="shared" si="2074"/>
        <v>2.10998348329841</v>
      </c>
      <c r="W768" s="1">
        <f t="shared" si="2075"/>
        <v>1.67238152011923</v>
      </c>
      <c r="AE768" s="1">
        <f t="shared" si="2076"/>
        <v>0.893721212121213</v>
      </c>
      <c r="AJ768" s="1">
        <f t="shared" si="2077"/>
        <v>1.12067289719626</v>
      </c>
      <c r="AN768" s="1">
        <f t="shared" si="2078"/>
        <v>1.7196261682243</v>
      </c>
      <c r="AR768" s="1">
        <f t="shared" si="2079"/>
        <v>2.12157747778931</v>
      </c>
      <c r="AV768" s="1">
        <f t="shared" si="2080"/>
        <v>1.67103484919519</v>
      </c>
      <c r="BA768" s="1">
        <f t="shared" si="2081"/>
        <v>0.887496770860243</v>
      </c>
    </row>
    <row r="769" s="1" customFormat="1" spans="7:53">
      <c r="G769" s="1">
        <f t="shared" si="2072"/>
        <v>0.999</v>
      </c>
      <c r="K769" s="1">
        <f t="shared" si="2073"/>
        <v>1.41479310344828</v>
      </c>
      <c r="O769" s="1">
        <f t="shared" si="2074"/>
        <v>2.19919699556162</v>
      </c>
      <c r="W769" s="1">
        <f t="shared" si="2075"/>
        <v>1.66287196995562</v>
      </c>
      <c r="AE769" s="1">
        <f t="shared" si="2076"/>
        <v>1.31686109487629</v>
      </c>
      <c r="AJ769" s="1">
        <f t="shared" si="2077"/>
        <v>0.968808080808081</v>
      </c>
      <c r="AN769" s="1">
        <f t="shared" si="2078"/>
        <v>1.41414141414141</v>
      </c>
      <c r="AR769" s="1">
        <f t="shared" si="2079"/>
        <v>2.20798928056071</v>
      </c>
      <c r="AV769" s="1">
        <f t="shared" si="2080"/>
        <v>1.65296366351419</v>
      </c>
      <c r="BA769" s="1">
        <f t="shared" si="2081"/>
        <v>1.32835189623573</v>
      </c>
    </row>
    <row r="770" s="1" customFormat="1" spans="7:53">
      <c r="G770" s="1">
        <f t="shared" si="2072"/>
        <v>0.9872</v>
      </c>
      <c r="K770" s="1">
        <f t="shared" si="2073"/>
        <v>1.51686504065041</v>
      </c>
      <c r="O770" s="1">
        <f t="shared" si="2074"/>
        <v>2.13762839000653</v>
      </c>
      <c r="W770" s="1">
        <f t="shared" si="2075"/>
        <v>1.70225561392905</v>
      </c>
      <c r="AE770" s="1">
        <f t="shared" si="2076"/>
        <v>1.14445095541401</v>
      </c>
      <c r="AJ770" s="1">
        <f t="shared" si="2077"/>
        <v>0.960911392405063</v>
      </c>
      <c r="AN770" s="1">
        <f t="shared" si="2078"/>
        <v>1.51901168451801</v>
      </c>
      <c r="AR770" s="1">
        <f t="shared" si="2079"/>
        <v>2.13136050516648</v>
      </c>
      <c r="AV770" s="1">
        <f t="shared" si="2080"/>
        <v>1.70947113489158</v>
      </c>
      <c r="BA770" s="1">
        <f t="shared" si="2081"/>
        <v>1.14032312733025</v>
      </c>
    </row>
    <row r="771" s="1" customFormat="1" spans="7:53">
      <c r="G771" s="1">
        <f t="shared" si="2072"/>
        <v>1.029875</v>
      </c>
      <c r="K771" s="1">
        <f t="shared" si="2073"/>
        <v>1.35788010204082</v>
      </c>
      <c r="O771" s="1">
        <f t="shared" si="2074"/>
        <v>2.21333227659996</v>
      </c>
      <c r="W771" s="1">
        <f t="shared" si="2075"/>
        <v>1.73224595469256</v>
      </c>
      <c r="AE771" s="1">
        <f t="shared" si="2076"/>
        <v>1.12593103448276</v>
      </c>
      <c r="AJ771" s="1">
        <f t="shared" si="2077"/>
        <v>0.998976744186046</v>
      </c>
      <c r="AN771" s="1">
        <f t="shared" si="2078"/>
        <v>1.40867916979245</v>
      </c>
      <c r="AR771" s="1">
        <f t="shared" si="2079"/>
        <v>2.19559408602151</v>
      </c>
      <c r="AV771" s="1">
        <f t="shared" si="2080"/>
        <v>1.71000301204819</v>
      </c>
      <c r="BA771" s="1">
        <f t="shared" si="2081"/>
        <v>1.12177523653938</v>
      </c>
    </row>
    <row r="772" s="1" customFormat="1" spans="7:53">
      <c r="G772" s="1">
        <f t="shared" si="2072"/>
        <v>0.998871794871795</v>
      </c>
      <c r="K772" s="1">
        <f t="shared" si="2073"/>
        <v>1.8371937788987</v>
      </c>
      <c r="O772" s="1">
        <f t="shared" si="2074"/>
        <v>2.07395422820971</v>
      </c>
      <c r="W772" s="1">
        <f t="shared" si="2075"/>
        <v>1.6499801980198</v>
      </c>
      <c r="AE772" s="1">
        <f t="shared" si="2076"/>
        <v>1.38202298850575</v>
      </c>
      <c r="AJ772" s="1">
        <f t="shared" si="2077"/>
        <v>0.975720930232558</v>
      </c>
      <c r="AN772" s="1">
        <f t="shared" si="2078"/>
        <v>1.83895868141793</v>
      </c>
      <c r="AR772" s="1">
        <f t="shared" si="2079"/>
        <v>2.06197344957401</v>
      </c>
      <c r="AV772" s="1">
        <f t="shared" si="2080"/>
        <v>1.65823065970574</v>
      </c>
      <c r="BA772" s="1">
        <f t="shared" si="2081"/>
        <v>1.38324493404053</v>
      </c>
    </row>
    <row r="773" s="1" customFormat="1" spans="7:53">
      <c r="G773" s="1">
        <f t="shared" si="2072"/>
        <v>0.998952380952381</v>
      </c>
      <c r="K773" s="1">
        <f t="shared" si="2073"/>
        <v>1.82907309675463</v>
      </c>
      <c r="O773" s="1">
        <f t="shared" si="2074"/>
        <v>2.05693654760945</v>
      </c>
      <c r="W773" s="1">
        <f t="shared" si="2075"/>
        <v>1.57155971381398</v>
      </c>
      <c r="AE773" s="1">
        <f t="shared" si="2076"/>
        <v>1.35304250667962</v>
      </c>
      <c r="AJ773" s="1">
        <f t="shared" si="2077"/>
        <v>0.964505747126437</v>
      </c>
      <c r="AN773" s="1">
        <f t="shared" si="2078"/>
        <v>1.85710172950908</v>
      </c>
      <c r="AR773" s="1">
        <f t="shared" si="2079"/>
        <v>2.03448776145972</v>
      </c>
      <c r="AV773" s="1">
        <f t="shared" si="2080"/>
        <v>1.58834920634921</v>
      </c>
      <c r="BA773" s="1">
        <f t="shared" si="2081"/>
        <v>1.3359023763648</v>
      </c>
    </row>
    <row r="774" s="1" customFormat="1" spans="7:53">
      <c r="G774" s="1">
        <f t="shared" si="2072"/>
        <v>1.01447619047619</v>
      </c>
      <c r="K774" s="1">
        <f t="shared" si="2073"/>
        <v>1.83918234610918</v>
      </c>
      <c r="O774" s="1">
        <f t="shared" si="2074"/>
        <v>2.01069967236986</v>
      </c>
      <c r="W774" s="1">
        <f t="shared" si="2075"/>
        <v>1.57314179104478</v>
      </c>
      <c r="AE774" s="1">
        <f t="shared" si="2076"/>
        <v>1.28771142857143</v>
      </c>
      <c r="AJ774" s="1">
        <f t="shared" si="2077"/>
        <v>1.01125925925926</v>
      </c>
      <c r="AN774" s="1">
        <f t="shared" si="2078"/>
        <v>1.8192126508531</v>
      </c>
      <c r="AR774" s="1">
        <f t="shared" si="2079"/>
        <v>2.00571413639927</v>
      </c>
      <c r="AV774" s="1">
        <f t="shared" si="2080"/>
        <v>1.58048062015504</v>
      </c>
      <c r="BA774" s="1">
        <f t="shared" si="2081"/>
        <v>1.28619047619048</v>
      </c>
    </row>
    <row r="775" s="1" customFormat="1" spans="7:53">
      <c r="G775" s="1">
        <f t="shared" si="2072"/>
        <v>1.05918072289157</v>
      </c>
      <c r="K775" s="1">
        <f t="shared" si="2073"/>
        <v>1.80193038821955</v>
      </c>
      <c r="O775" s="1">
        <f t="shared" si="2074"/>
        <v>2.10988888888889</v>
      </c>
      <c r="W775" s="1">
        <f t="shared" si="2075"/>
        <v>1.56233333333333</v>
      </c>
      <c r="AE775" s="1">
        <f t="shared" si="2076"/>
        <v>1.33057627118644</v>
      </c>
      <c r="AJ775" s="1">
        <f t="shared" si="2077"/>
        <v>1.04770731707317</v>
      </c>
      <c r="AN775" s="1">
        <f t="shared" si="2078"/>
        <v>1.78847872943846</v>
      </c>
      <c r="AR775" s="1">
        <f t="shared" si="2079"/>
        <v>2.11627906976744</v>
      </c>
      <c r="AV775" s="1">
        <f t="shared" si="2080"/>
        <v>1.55916279069767</v>
      </c>
      <c r="BA775" s="1">
        <f t="shared" si="2081"/>
        <v>1.31983276718056</v>
      </c>
    </row>
    <row r="776" s="1" customFormat="1" spans="7:53">
      <c r="G776" s="1">
        <f t="shared" si="2072"/>
        <v>1.06195744680851</v>
      </c>
      <c r="K776" s="1">
        <f t="shared" si="2073"/>
        <v>1.80290741805635</v>
      </c>
      <c r="O776" s="1">
        <f t="shared" si="2074"/>
        <v>2.1335055055055</v>
      </c>
      <c r="W776" s="1">
        <f t="shared" si="2075"/>
        <v>1.58057699805068</v>
      </c>
      <c r="AE776" s="1">
        <f t="shared" si="2076"/>
        <v>1.18273911806543</v>
      </c>
      <c r="AJ776" s="1">
        <f t="shared" si="2077"/>
        <v>1.03686075949367</v>
      </c>
      <c r="AN776" s="1">
        <f t="shared" si="2078"/>
        <v>1.81608306073105</v>
      </c>
      <c r="AR776" s="1">
        <f t="shared" si="2079"/>
        <v>2.11958249556475</v>
      </c>
      <c r="AV776" s="1">
        <f t="shared" si="2080"/>
        <v>1.59537491877843</v>
      </c>
      <c r="BA776" s="1">
        <f t="shared" si="2081"/>
        <v>1.17221175978238</v>
      </c>
    </row>
    <row r="777" s="1" customFormat="1" spans="7:53">
      <c r="G777" s="1">
        <f t="shared" si="2072"/>
        <v>1.0739</v>
      </c>
      <c r="K777" s="1">
        <f t="shared" si="2073"/>
        <v>1.81181428571429</v>
      </c>
      <c r="O777" s="1">
        <f t="shared" si="2074"/>
        <v>2.09295238095238</v>
      </c>
      <c r="W777" s="1">
        <f t="shared" si="2075"/>
        <v>1.5854358974359</v>
      </c>
      <c r="AE777" s="1">
        <f t="shared" si="2076"/>
        <v>1.20812470862471</v>
      </c>
      <c r="AJ777" s="1">
        <f t="shared" si="2077"/>
        <v>1.04220289855072</v>
      </c>
      <c r="AN777" s="1">
        <f t="shared" si="2078"/>
        <v>1.82286926639773</v>
      </c>
      <c r="AR777" s="1">
        <f t="shared" si="2079"/>
        <v>2.09583922745661</v>
      </c>
      <c r="AV777" s="1">
        <f t="shared" si="2080"/>
        <v>1.56920908952265</v>
      </c>
      <c r="BA777" s="1">
        <f t="shared" si="2081"/>
        <v>1.2170059548539</v>
      </c>
    </row>
    <row r="778" s="1" customFormat="1" spans="7:53">
      <c r="G778" s="1">
        <f t="shared" ref="G778:G810" si="2082">BH404</f>
        <v>0.876421052631579</v>
      </c>
      <c r="K778" s="1">
        <f t="shared" ref="K778:K810" si="2083">BL404</f>
        <v>1.89585617509119</v>
      </c>
      <c r="O778" s="1">
        <f t="shared" ref="O778:O810" si="2084">BP404</f>
        <v>2.31790459045905</v>
      </c>
      <c r="W778" s="1">
        <f t="shared" ref="W778:W810" si="2085">BX404</f>
        <v>1.83180399742102</v>
      </c>
      <c r="AE778" s="1">
        <f t="shared" ref="AE778:AE810" si="2086">CF404</f>
        <v>1.63235793439716</v>
      </c>
      <c r="AJ778" s="1">
        <f t="shared" ref="AJ778:AJ810" si="2087">CK404</f>
        <v>0.846023529411764</v>
      </c>
      <c r="AN778" s="1">
        <f t="shared" ref="AN778:AN810" si="2088">CO404</f>
        <v>1.89599551820728</v>
      </c>
      <c r="AR778" s="1">
        <f t="shared" ref="AR778:AR810" si="2089">CS404</f>
        <v>2.31482710622711</v>
      </c>
      <c r="AV778" s="1">
        <f t="shared" ref="AV778:AV810" si="2090">CW404</f>
        <v>1.84021266968326</v>
      </c>
      <c r="BA778" s="1">
        <f t="shared" ref="BA778:BA810" si="2091">DB404</f>
        <v>1.629690147664</v>
      </c>
    </row>
    <row r="779" s="1" customFormat="1" spans="7:53">
      <c r="G779" s="1">
        <f t="shared" si="2082"/>
        <v>0.861882352941176</v>
      </c>
      <c r="K779" s="1">
        <f t="shared" si="2083"/>
        <v>1.89898721227622</v>
      </c>
      <c r="O779" s="1">
        <f t="shared" si="2084"/>
        <v>2.31548940914158</v>
      </c>
      <c r="W779" s="1">
        <f t="shared" si="2085"/>
        <v>1.85419658119658</v>
      </c>
      <c r="AE779" s="1">
        <f t="shared" si="2086"/>
        <v>1.65049870801033</v>
      </c>
      <c r="AJ779" s="1">
        <f t="shared" si="2087"/>
        <v>0.826574712643678</v>
      </c>
      <c r="AN779" s="1">
        <f t="shared" si="2088"/>
        <v>1.90288560481664</v>
      </c>
      <c r="AR779" s="1">
        <f t="shared" si="2089"/>
        <v>2.3267348044909</v>
      </c>
      <c r="AV779" s="1">
        <f t="shared" si="2090"/>
        <v>1.84856678281068</v>
      </c>
      <c r="BA779" s="1">
        <f t="shared" si="2091"/>
        <v>1.65034013605442</v>
      </c>
    </row>
    <row r="780" s="1" customFormat="1" spans="7:53">
      <c r="G780" s="1">
        <f t="shared" si="2082"/>
        <v>0.890016806722689</v>
      </c>
      <c r="K780" s="1">
        <f t="shared" si="2083"/>
        <v>1.87421083555373</v>
      </c>
      <c r="O780" s="1">
        <f t="shared" si="2084"/>
        <v>2.30942525028556</v>
      </c>
      <c r="W780" s="1">
        <f t="shared" si="2085"/>
        <v>1.82108394954328</v>
      </c>
      <c r="AE780" s="1">
        <f t="shared" si="2086"/>
        <v>1.62927813916814</v>
      </c>
      <c r="AJ780" s="1">
        <f t="shared" si="2087"/>
        <v>0.869555555555556</v>
      </c>
      <c r="AN780" s="1">
        <f t="shared" si="2088"/>
        <v>1.87546139359699</v>
      </c>
      <c r="AR780" s="1">
        <f t="shared" si="2089"/>
        <v>2.30508474576271</v>
      </c>
      <c r="AV780" s="1">
        <f t="shared" si="2090"/>
        <v>1.83063225003887</v>
      </c>
      <c r="BA780" s="1">
        <f t="shared" si="2091"/>
        <v>1.61926605504587</v>
      </c>
    </row>
    <row r="781" s="1" customFormat="1" spans="7:53">
      <c r="G781" s="1">
        <f t="shared" si="2082"/>
        <v>0.86241095890411</v>
      </c>
      <c r="K781" s="1">
        <f t="shared" si="2083"/>
        <v>1.90074693583273</v>
      </c>
      <c r="O781" s="1">
        <f t="shared" si="2084"/>
        <v>2.286995951417</v>
      </c>
      <c r="W781" s="1">
        <f t="shared" si="2085"/>
        <v>1.84639787798409</v>
      </c>
      <c r="AE781" s="1">
        <f t="shared" si="2086"/>
        <v>1.64427964841109</v>
      </c>
      <c r="AJ781" s="1">
        <f t="shared" si="2087"/>
        <v>0.844068965517242</v>
      </c>
      <c r="AN781" s="1">
        <f t="shared" si="2088"/>
        <v>1.89442378810595</v>
      </c>
      <c r="AR781" s="1">
        <f t="shared" si="2089"/>
        <v>2.29092138779095</v>
      </c>
      <c r="AV781" s="1">
        <f t="shared" si="2090"/>
        <v>1.85194179078925</v>
      </c>
      <c r="BA781" s="1">
        <f t="shared" si="2091"/>
        <v>1.63716258631513</v>
      </c>
    </row>
    <row r="782" s="1" customFormat="1" spans="7:53">
      <c r="G782" s="1">
        <f t="shared" si="2082"/>
        <v>0.8739</v>
      </c>
      <c r="K782" s="1">
        <f t="shared" si="2083"/>
        <v>1.89080588235294</v>
      </c>
      <c r="O782" s="1">
        <f t="shared" si="2084"/>
        <v>2.29354248366013</v>
      </c>
      <c r="W782" s="1">
        <f t="shared" si="2085"/>
        <v>1.81131685137823</v>
      </c>
      <c r="AE782" s="1">
        <f t="shared" si="2086"/>
        <v>1.63197785376974</v>
      </c>
      <c r="AJ782" s="1">
        <f t="shared" si="2087"/>
        <v>0.844453608247422</v>
      </c>
      <c r="AN782" s="1">
        <f t="shared" si="2088"/>
        <v>1.9027984242729</v>
      </c>
      <c r="AR782" s="1">
        <f t="shared" si="2089"/>
        <v>2.28340059905862</v>
      </c>
      <c r="AV782" s="1">
        <f t="shared" si="2090"/>
        <v>1.81061720969089</v>
      </c>
      <c r="BA782" s="1">
        <f t="shared" si="2091"/>
        <v>1.63681780813255</v>
      </c>
    </row>
    <row r="783" s="1" customFormat="1" spans="7:53">
      <c r="G783" s="1">
        <f t="shared" si="2082"/>
        <v>0.856175824175824</v>
      </c>
      <c r="K783" s="1">
        <f t="shared" si="2083"/>
        <v>1.91094746349541</v>
      </c>
      <c r="O783" s="1">
        <f t="shared" si="2084"/>
        <v>2.32037038321484</v>
      </c>
      <c r="W783" s="1">
        <f t="shared" si="2085"/>
        <v>1.82863536137199</v>
      </c>
      <c r="AE783" s="1">
        <f t="shared" si="2086"/>
        <v>1.64202945830797</v>
      </c>
      <c r="AJ783" s="1">
        <f t="shared" si="2087"/>
        <v>0.822494117647058</v>
      </c>
      <c r="AN783" s="1">
        <f t="shared" si="2088"/>
        <v>1.92434700384827</v>
      </c>
      <c r="AR783" s="1">
        <f t="shared" si="2089"/>
        <v>2.30893246341033</v>
      </c>
      <c r="AV783" s="1">
        <f t="shared" si="2090"/>
        <v>1.83132318928789</v>
      </c>
      <c r="BA783" s="1">
        <f t="shared" si="2091"/>
        <v>1.64833629667259</v>
      </c>
    </row>
    <row r="784" s="1" customFormat="1" spans="7:53">
      <c r="G784" s="1">
        <f t="shared" si="2082"/>
        <v>0.856481203007519</v>
      </c>
      <c r="K784" s="1">
        <f t="shared" si="2083"/>
        <v>1.91494736842105</v>
      </c>
      <c r="O784" s="1">
        <f t="shared" si="2084"/>
        <v>2.28331216931217</v>
      </c>
      <c r="W784" s="1">
        <f t="shared" si="2085"/>
        <v>1.87118518518518</v>
      </c>
      <c r="AE784" s="1">
        <f t="shared" si="2086"/>
        <v>1.63017084826762</v>
      </c>
      <c r="AJ784" s="1">
        <f t="shared" si="2087"/>
        <v>0.837257142857143</v>
      </c>
      <c r="AN784" s="1">
        <f t="shared" si="2088"/>
        <v>1.9069781512605</v>
      </c>
      <c r="AR784" s="1">
        <f t="shared" si="2089"/>
        <v>2.29738172715895</v>
      </c>
      <c r="AV784" s="1">
        <f t="shared" si="2090"/>
        <v>1.86579038613081</v>
      </c>
      <c r="BA784" s="1">
        <f t="shared" si="2091"/>
        <v>1.62649089767734</v>
      </c>
    </row>
    <row r="785" s="1" customFormat="1" spans="7:53">
      <c r="G785" s="1">
        <f t="shared" si="2082"/>
        <v>0.870415841584158</v>
      </c>
      <c r="K785" s="1">
        <f t="shared" si="2083"/>
        <v>1.87788347814373</v>
      </c>
      <c r="O785" s="1">
        <f t="shared" si="2084"/>
        <v>2.26194787128335</v>
      </c>
      <c r="W785" s="1">
        <f t="shared" si="2085"/>
        <v>1.96235554871479</v>
      </c>
      <c r="AE785" s="1">
        <f t="shared" si="2086"/>
        <v>1.5624838744472</v>
      </c>
      <c r="AJ785" s="1">
        <f t="shared" si="2087"/>
        <v>0.840299065420561</v>
      </c>
      <c r="AN785" s="1">
        <f t="shared" si="2088"/>
        <v>1.89349685294679</v>
      </c>
      <c r="AR785" s="1">
        <f t="shared" si="2089"/>
        <v>2.2651808258187</v>
      </c>
      <c r="AV785" s="1">
        <f t="shared" si="2090"/>
        <v>1.95597821076891</v>
      </c>
      <c r="BA785" s="1">
        <f t="shared" si="2091"/>
        <v>1.55550529609107</v>
      </c>
    </row>
    <row r="786" s="1" customFormat="1" spans="7:53">
      <c r="G786" s="1">
        <f t="shared" si="2082"/>
        <v>0.860551724137931</v>
      </c>
      <c r="K786" s="1">
        <f t="shared" si="2083"/>
        <v>1.90611494252874</v>
      </c>
      <c r="O786" s="1">
        <f t="shared" si="2084"/>
        <v>2.25718699186992</v>
      </c>
      <c r="W786" s="1">
        <f t="shared" si="2085"/>
        <v>1.92852729384437</v>
      </c>
      <c r="AE786" s="1">
        <f t="shared" si="2086"/>
        <v>1.54533110987586</v>
      </c>
      <c r="AJ786" s="1">
        <f t="shared" si="2087"/>
        <v>0.844453608247422</v>
      </c>
      <c r="AN786" s="1">
        <f t="shared" si="2088"/>
        <v>1.89756543937163</v>
      </c>
      <c r="AR786" s="1">
        <f t="shared" si="2089"/>
        <v>2.26683532131299</v>
      </c>
      <c r="AV786" s="1">
        <f t="shared" si="2090"/>
        <v>1.9276535675759</v>
      </c>
      <c r="BA786" s="1">
        <f t="shared" si="2091"/>
        <v>1.53890189955764</v>
      </c>
    </row>
    <row r="787" s="1" customFormat="1" spans="7:53">
      <c r="G787" s="1">
        <f t="shared" si="2082"/>
        <v>0.875506849315068</v>
      </c>
      <c r="K787" s="1">
        <f t="shared" si="2083"/>
        <v>1.87593823739013</v>
      </c>
      <c r="O787" s="1">
        <f t="shared" si="2084"/>
        <v>2.23778263606708</v>
      </c>
      <c r="W787" s="1">
        <f t="shared" si="2085"/>
        <v>1.83533368073649</v>
      </c>
      <c r="AE787" s="1">
        <f t="shared" si="2086"/>
        <v>1.58491400632729</v>
      </c>
      <c r="AJ787" s="1">
        <f t="shared" si="2087"/>
        <v>0.859441860465116</v>
      </c>
      <c r="AN787" s="1">
        <f t="shared" si="2088"/>
        <v>1.87048121645796</v>
      </c>
      <c r="AR787" s="1">
        <f t="shared" si="2089"/>
        <v>2.22836263736264</v>
      </c>
      <c r="AV787" s="1">
        <f t="shared" si="2090"/>
        <v>1.84905373525557</v>
      </c>
      <c r="BA787" s="1">
        <f t="shared" si="2091"/>
        <v>1.57694002644125</v>
      </c>
    </row>
    <row r="788" s="1" customFormat="1" spans="7:53">
      <c r="G788" s="1">
        <f t="shared" si="2082"/>
        <v>0.876975609756097</v>
      </c>
      <c r="K788" s="1">
        <f t="shared" si="2083"/>
        <v>1.89225515947467</v>
      </c>
      <c r="O788" s="1">
        <f t="shared" si="2084"/>
        <v>2.22996923076923</v>
      </c>
      <c r="W788" s="1">
        <f t="shared" si="2085"/>
        <v>1.9018989010989</v>
      </c>
      <c r="AE788" s="1">
        <f t="shared" si="2086"/>
        <v>1.55198611914401</v>
      </c>
      <c r="AJ788" s="1">
        <f t="shared" si="2087"/>
        <v>0.849563218390804</v>
      </c>
      <c r="AN788" s="1">
        <f t="shared" si="2088"/>
        <v>1.89702264019505</v>
      </c>
      <c r="AR788" s="1">
        <f t="shared" si="2089"/>
        <v>2.2291350716467</v>
      </c>
      <c r="AV788" s="1">
        <f t="shared" si="2090"/>
        <v>1.89296593845431</v>
      </c>
      <c r="BA788" s="1">
        <f t="shared" si="2091"/>
        <v>1.56234761407175</v>
      </c>
    </row>
    <row r="789" s="1" customFormat="1" spans="7:53">
      <c r="G789" s="1">
        <f t="shared" si="2082"/>
        <v>0.87231746031746</v>
      </c>
      <c r="K789" s="1">
        <f t="shared" si="2083"/>
        <v>1.89289993098689</v>
      </c>
      <c r="O789" s="1">
        <f t="shared" si="2084"/>
        <v>2.22621567956179</v>
      </c>
      <c r="W789" s="1">
        <f t="shared" si="2085"/>
        <v>1.91367641818495</v>
      </c>
      <c r="AE789" s="1">
        <f t="shared" si="2086"/>
        <v>1.50253851094891</v>
      </c>
      <c r="AJ789" s="1">
        <f t="shared" si="2087"/>
        <v>0.844453608247422</v>
      </c>
      <c r="AN789" s="1">
        <f t="shared" si="2088"/>
        <v>1.89690721649485</v>
      </c>
      <c r="AR789" s="1">
        <f t="shared" si="2089"/>
        <v>2.22470510932366</v>
      </c>
      <c r="AV789" s="1">
        <f t="shared" si="2090"/>
        <v>1.91582382971359</v>
      </c>
      <c r="BA789" s="1">
        <f t="shared" si="2091"/>
        <v>1.49785707166351</v>
      </c>
    </row>
    <row r="790" s="1" customFormat="1" spans="7:53">
      <c r="G790" s="1">
        <f t="shared" si="2082"/>
        <v>0.917469387755102</v>
      </c>
      <c r="K790" s="1">
        <f t="shared" si="2083"/>
        <v>1.82378935350364</v>
      </c>
      <c r="O790" s="1">
        <f t="shared" si="2084"/>
        <v>2.15965929152814</v>
      </c>
      <c r="W790" s="1">
        <f t="shared" si="2085"/>
        <v>1.73676312663341</v>
      </c>
      <c r="AE790" s="1">
        <f t="shared" si="2086"/>
        <v>1.38674859264583</v>
      </c>
      <c r="AJ790" s="1">
        <f t="shared" si="2087"/>
        <v>0.883284210526316</v>
      </c>
      <c r="AN790" s="1">
        <f t="shared" si="2088"/>
        <v>1.82544697226938</v>
      </c>
      <c r="AR790" s="1">
        <f t="shared" si="2089"/>
        <v>2.16895106019496</v>
      </c>
      <c r="AV790" s="1">
        <f t="shared" si="2090"/>
        <v>1.74840471353108</v>
      </c>
      <c r="BA790" s="1">
        <f t="shared" si="2091"/>
        <v>1.37391304347826</v>
      </c>
    </row>
    <row r="791" s="1" customFormat="1" spans="7:53">
      <c r="G791" s="1">
        <f t="shared" si="2082"/>
        <v>0.931866666666666</v>
      </c>
      <c r="K791" s="1">
        <f t="shared" si="2083"/>
        <v>1.82489009009009</v>
      </c>
      <c r="O791" s="1">
        <f t="shared" si="2084"/>
        <v>2.14552281313572</v>
      </c>
      <c r="W791" s="1">
        <f t="shared" si="2085"/>
        <v>1.74636907875618</v>
      </c>
      <c r="AE791" s="1">
        <f t="shared" si="2086"/>
        <v>1.40907749243019</v>
      </c>
      <c r="AJ791" s="1">
        <f t="shared" si="2087"/>
        <v>0.918528735632184</v>
      </c>
      <c r="AN791" s="1">
        <f t="shared" si="2088"/>
        <v>1.82463405506549</v>
      </c>
      <c r="AR791" s="1">
        <f t="shared" si="2089"/>
        <v>2.12976924813728</v>
      </c>
      <c r="AV791" s="1">
        <f t="shared" si="2090"/>
        <v>1.74775761633746</v>
      </c>
      <c r="BA791" s="1">
        <f t="shared" si="2091"/>
        <v>1.41470857491608</v>
      </c>
    </row>
    <row r="792" s="1" customFormat="1" spans="7:53">
      <c r="G792" s="1">
        <f t="shared" si="2082"/>
        <v>0.933826086956522</v>
      </c>
      <c r="K792" s="1">
        <f t="shared" si="2083"/>
        <v>1.7883961352657</v>
      </c>
      <c r="O792" s="1">
        <f t="shared" si="2084"/>
        <v>2.20772222222222</v>
      </c>
      <c r="W792" s="1">
        <f t="shared" si="2085"/>
        <v>1.69074521072797</v>
      </c>
      <c r="AE792" s="1">
        <f t="shared" si="2086"/>
        <v>1.38724395478609</v>
      </c>
      <c r="AJ792" s="1">
        <f t="shared" si="2087"/>
        <v>0.92210989010989</v>
      </c>
      <c r="AN792" s="1">
        <f t="shared" si="2088"/>
        <v>1.76731868131868</v>
      </c>
      <c r="AR792" s="1">
        <f t="shared" si="2089"/>
        <v>2.22208020050125</v>
      </c>
      <c r="AV792" s="1">
        <f t="shared" si="2090"/>
        <v>1.68108382066277</v>
      </c>
      <c r="BA792" s="1">
        <f t="shared" si="2091"/>
        <v>1.38947018767647</v>
      </c>
    </row>
    <row r="793" s="1" customFormat="1" spans="7:53">
      <c r="G793" s="1">
        <f t="shared" si="2082"/>
        <v>0.874214285714286</v>
      </c>
      <c r="K793" s="1">
        <f t="shared" si="2083"/>
        <v>1.89661904761905</v>
      </c>
      <c r="O793" s="1">
        <f t="shared" si="2084"/>
        <v>2.30126422764228</v>
      </c>
      <c r="W793" s="1">
        <f t="shared" si="2085"/>
        <v>1.79388182046769</v>
      </c>
      <c r="AE793" s="1">
        <f t="shared" si="2086"/>
        <v>1.5736686185567</v>
      </c>
      <c r="AJ793" s="1">
        <f t="shared" si="2087"/>
        <v>0.859441860465116</v>
      </c>
      <c r="AN793" s="1">
        <f t="shared" si="2088"/>
        <v>1.87873205257836</v>
      </c>
      <c r="AR793" s="1">
        <f t="shared" si="2089"/>
        <v>2.30731445904954</v>
      </c>
      <c r="AV793" s="1">
        <f t="shared" si="2090"/>
        <v>1.80066547406082</v>
      </c>
      <c r="BA793" s="1">
        <f t="shared" si="2091"/>
        <v>1.5708674304419</v>
      </c>
    </row>
    <row r="794" s="1" customFormat="1" spans="7:53">
      <c r="G794" s="1">
        <f t="shared" si="2082"/>
        <v>0.868289855072463</v>
      </c>
      <c r="K794" s="1">
        <f t="shared" si="2083"/>
        <v>1.89604135511862</v>
      </c>
      <c r="O794" s="1">
        <f t="shared" si="2084"/>
        <v>2.27728581108551</v>
      </c>
      <c r="W794" s="1">
        <f t="shared" si="2085"/>
        <v>1.81788711095481</v>
      </c>
      <c r="AE794" s="1">
        <f t="shared" si="2086"/>
        <v>1.61120661157025</v>
      </c>
      <c r="AJ794" s="1">
        <f t="shared" si="2087"/>
        <v>0.842313253012048</v>
      </c>
      <c r="AN794" s="1">
        <f t="shared" si="2088"/>
        <v>1.90427260557381</v>
      </c>
      <c r="AR794" s="1">
        <f t="shared" si="2089"/>
        <v>2.26343611943612</v>
      </c>
      <c r="AV794" s="1">
        <f t="shared" si="2090"/>
        <v>1.81756422887457</v>
      </c>
      <c r="BA794" s="1">
        <f t="shared" si="2091"/>
        <v>1.61782864026502</v>
      </c>
    </row>
    <row r="795" s="1" customFormat="1" spans="7:53">
      <c r="G795" s="1">
        <f t="shared" si="2082"/>
        <v>0.846054054054054</v>
      </c>
      <c r="K795" s="1">
        <f t="shared" si="2083"/>
        <v>1.91427652445834</v>
      </c>
      <c r="O795" s="1">
        <f t="shared" si="2084"/>
        <v>2.26976172917991</v>
      </c>
      <c r="W795" s="1">
        <f t="shared" si="2085"/>
        <v>1.83783222060958</v>
      </c>
      <c r="AE795" s="1">
        <f t="shared" si="2086"/>
        <v>1.62765270747047</v>
      </c>
      <c r="AJ795" s="1">
        <f t="shared" si="2087"/>
        <v>0.835836734693877</v>
      </c>
      <c r="AN795" s="1">
        <f t="shared" si="2088"/>
        <v>1.8923127980164</v>
      </c>
      <c r="AR795" s="1">
        <f t="shared" si="2089"/>
        <v>2.28053618157543</v>
      </c>
      <c r="AV795" s="1">
        <f t="shared" si="2090"/>
        <v>1.84279943422914</v>
      </c>
      <c r="BA795" s="1">
        <f t="shared" si="2091"/>
        <v>1.61604731901761</v>
      </c>
    </row>
    <row r="796" s="1" customFormat="1" spans="7:53">
      <c r="G796" s="1">
        <f t="shared" si="2082"/>
        <v>0.89912</v>
      </c>
      <c r="K796" s="1">
        <f t="shared" si="2083"/>
        <v>1.85845575757576</v>
      </c>
      <c r="O796" s="1">
        <f t="shared" si="2084"/>
        <v>2.25341219423147</v>
      </c>
      <c r="W796" s="1">
        <f t="shared" si="2085"/>
        <v>1.80060625109132</v>
      </c>
      <c r="AE796" s="1">
        <f t="shared" si="2086"/>
        <v>1.72246247726339</v>
      </c>
      <c r="AJ796" s="1">
        <f t="shared" si="2087"/>
        <v>0.882697674418604</v>
      </c>
      <c r="AN796" s="1">
        <f t="shared" si="2088"/>
        <v>1.85192301523657</v>
      </c>
      <c r="AR796" s="1">
        <f t="shared" si="2089"/>
        <v>2.25416281549947</v>
      </c>
      <c r="AV796" s="1">
        <f t="shared" si="2090"/>
        <v>1.79909528272415</v>
      </c>
      <c r="BA796" s="1">
        <f t="shared" si="2091"/>
        <v>1.71855898036156</v>
      </c>
    </row>
    <row r="797" s="1" customFormat="1" spans="7:53">
      <c r="G797" s="1">
        <f t="shared" si="2082"/>
        <v>0.885363636363636</v>
      </c>
      <c r="K797" s="1">
        <f t="shared" si="2083"/>
        <v>1.87722629169392</v>
      </c>
      <c r="O797" s="1">
        <f t="shared" si="2084"/>
        <v>2.28888375615297</v>
      </c>
      <c r="W797" s="1">
        <f t="shared" si="2085"/>
        <v>1.75751507983442</v>
      </c>
      <c r="AE797" s="1">
        <f t="shared" si="2086"/>
        <v>1.61388260524966</v>
      </c>
      <c r="AJ797" s="1">
        <f t="shared" si="2087"/>
        <v>0.859268817204301</v>
      </c>
      <c r="AN797" s="1">
        <f t="shared" si="2088"/>
        <v>1.87136532913716</v>
      </c>
      <c r="AR797" s="1">
        <f t="shared" si="2089"/>
        <v>2.29159841179807</v>
      </c>
      <c r="AV797" s="1">
        <f t="shared" si="2090"/>
        <v>1.766228980322</v>
      </c>
      <c r="BA797" s="1">
        <f t="shared" si="2091"/>
        <v>1.60976855003404</v>
      </c>
    </row>
    <row r="798" s="1" customFormat="1" spans="7:53">
      <c r="G798" s="1">
        <f t="shared" si="2082"/>
        <v>0.874083333333333</v>
      </c>
      <c r="K798" s="1">
        <f t="shared" si="2083"/>
        <v>1.88927544529262</v>
      </c>
      <c r="O798" s="1">
        <f t="shared" si="2084"/>
        <v>2.30990048063331</v>
      </c>
      <c r="W798" s="1">
        <f t="shared" si="2085"/>
        <v>1.73806149545772</v>
      </c>
      <c r="AE798" s="1">
        <f t="shared" si="2086"/>
        <v>1.67391381318425</v>
      </c>
      <c r="AJ798" s="1">
        <f t="shared" si="2087"/>
        <v>0.852585365853658</v>
      </c>
      <c r="AN798" s="1">
        <f t="shared" si="2088"/>
        <v>1.88348480958494</v>
      </c>
      <c r="AR798" s="1">
        <f t="shared" si="2089"/>
        <v>2.31256348792774</v>
      </c>
      <c r="AV798" s="1">
        <f t="shared" si="2090"/>
        <v>1.74344554455446</v>
      </c>
      <c r="BA798" s="1">
        <f t="shared" si="2091"/>
        <v>1.66679525095367</v>
      </c>
    </row>
    <row r="799" s="1" customFormat="1" spans="7:53">
      <c r="G799" s="1">
        <f t="shared" si="2082"/>
        <v>0.937185185185185</v>
      </c>
      <c r="K799" s="1">
        <f t="shared" si="2083"/>
        <v>1.84176218323587</v>
      </c>
      <c r="O799" s="1">
        <f t="shared" si="2084"/>
        <v>2.32740977443609</v>
      </c>
      <c r="W799" s="1">
        <f t="shared" si="2085"/>
        <v>1.79989285714286</v>
      </c>
      <c r="AE799" s="1">
        <f t="shared" si="2086"/>
        <v>1.49656422924901</v>
      </c>
      <c r="AJ799" s="1">
        <f t="shared" si="2087"/>
        <v>0.903714285714285</v>
      </c>
      <c r="AN799" s="1">
        <f t="shared" si="2088"/>
        <v>1.86012885154062</v>
      </c>
      <c r="AR799" s="1">
        <f t="shared" si="2089"/>
        <v>2.31047944339026</v>
      </c>
      <c r="AV799" s="1">
        <f t="shared" si="2090"/>
        <v>1.80067741935484</v>
      </c>
      <c r="BA799" s="1">
        <f t="shared" si="2091"/>
        <v>1.50635593220339</v>
      </c>
    </row>
    <row r="800" s="1" customFormat="1" spans="7:53">
      <c r="G800" s="1">
        <f t="shared" si="2082"/>
        <v>0.941461538461538</v>
      </c>
      <c r="K800" s="1">
        <f t="shared" si="2083"/>
        <v>1.83212336719884</v>
      </c>
      <c r="O800" s="1">
        <f t="shared" si="2084"/>
        <v>2.35004009433962</v>
      </c>
      <c r="W800" s="1">
        <f t="shared" si="2085"/>
        <v>1.77833578431372</v>
      </c>
      <c r="AE800" s="1">
        <f t="shared" si="2086"/>
        <v>1.51793026626993</v>
      </c>
      <c r="AJ800" s="1">
        <f t="shared" si="2087"/>
        <v>0.923784946236559</v>
      </c>
      <c r="AN800" s="1">
        <f t="shared" si="2088"/>
        <v>1.83264223822946</v>
      </c>
      <c r="AR800" s="1">
        <f t="shared" si="2089"/>
        <v>2.33557281553398</v>
      </c>
      <c r="AV800" s="1">
        <f t="shared" si="2090"/>
        <v>1.79459793814433</v>
      </c>
      <c r="BA800" s="1">
        <f t="shared" si="2091"/>
        <v>1.50670750118621</v>
      </c>
    </row>
    <row r="801" s="1" customFormat="1" spans="7:53">
      <c r="G801" s="1">
        <f t="shared" si="2082"/>
        <v>0.945290322580645</v>
      </c>
      <c r="K801" s="1">
        <f t="shared" si="2083"/>
        <v>1.83377944486122</v>
      </c>
      <c r="O801" s="1">
        <f t="shared" si="2084"/>
        <v>2.34180828133863</v>
      </c>
      <c r="W801" s="1">
        <f t="shared" si="2085"/>
        <v>1.79676901004304</v>
      </c>
      <c r="AE801" s="1">
        <f t="shared" si="2086"/>
        <v>1.55631341548477</v>
      </c>
      <c r="AJ801" s="1">
        <f t="shared" si="2087"/>
        <v>0.927523809523809</v>
      </c>
      <c r="AN801" s="1">
        <f t="shared" si="2088"/>
        <v>1.82377219047619</v>
      </c>
      <c r="AR801" s="1">
        <f t="shared" si="2089"/>
        <v>2.34519180487805</v>
      </c>
      <c r="AV801" s="1">
        <f t="shared" si="2090"/>
        <v>1.79507846018219</v>
      </c>
      <c r="BA801" s="1">
        <f t="shared" si="2091"/>
        <v>1.56297918948521</v>
      </c>
    </row>
    <row r="802" s="1" customFormat="1" spans="7:53">
      <c r="G802" s="1">
        <f t="shared" si="2082"/>
        <v>0.872551724137931</v>
      </c>
      <c r="K802" s="1">
        <f t="shared" si="2083"/>
        <v>1.89215415821501</v>
      </c>
      <c r="O802" s="1">
        <f t="shared" si="2084"/>
        <v>2.27397128300139</v>
      </c>
      <c r="W802" s="1">
        <f t="shared" si="2085"/>
        <v>1.82058209390493</v>
      </c>
      <c r="AE802" s="1">
        <f t="shared" si="2086"/>
        <v>1.57191086522207</v>
      </c>
      <c r="AJ802" s="1">
        <f t="shared" si="2087"/>
        <v>0.856175824175824</v>
      </c>
      <c r="AN802" s="1">
        <f t="shared" si="2088"/>
        <v>1.87811477411477</v>
      </c>
      <c r="AR802" s="1">
        <f t="shared" si="2089"/>
        <v>2.28112875654811</v>
      </c>
      <c r="AV802" s="1">
        <f t="shared" si="2090"/>
        <v>1.81953210147197</v>
      </c>
      <c r="BA802" s="1">
        <f t="shared" si="2091"/>
        <v>1.57393743257821</v>
      </c>
    </row>
    <row r="803" s="1" customFormat="1" spans="7:53">
      <c r="G803" s="1">
        <f t="shared" si="2082"/>
        <v>0.879926605504587</v>
      </c>
      <c r="K803" s="1">
        <f t="shared" si="2083"/>
        <v>1.88278525890219</v>
      </c>
      <c r="O803" s="1">
        <f t="shared" si="2084"/>
        <v>2.28655480225989</v>
      </c>
      <c r="W803" s="1">
        <f t="shared" si="2085"/>
        <v>1.8168750656168</v>
      </c>
      <c r="AE803" s="1">
        <f t="shared" si="2086"/>
        <v>1.6168249343832</v>
      </c>
      <c r="AJ803" s="1">
        <f t="shared" si="2087"/>
        <v>0.849563218390804</v>
      </c>
      <c r="AN803" s="1">
        <f t="shared" si="2088"/>
        <v>1.88744649034706</v>
      </c>
      <c r="AR803" s="1">
        <f t="shared" si="2089"/>
        <v>2.28137490664675</v>
      </c>
      <c r="AV803" s="1">
        <f t="shared" si="2090"/>
        <v>1.8209010989011</v>
      </c>
      <c r="BA803" s="1">
        <f t="shared" si="2091"/>
        <v>1.61486275733001</v>
      </c>
    </row>
    <row r="804" s="1" customFormat="1" spans="7:53">
      <c r="G804" s="1">
        <f t="shared" si="2082"/>
        <v>0.841333333333333</v>
      </c>
      <c r="K804" s="1">
        <f t="shared" si="2083"/>
        <v>1.92057142857143</v>
      </c>
      <c r="O804" s="1">
        <f t="shared" si="2084"/>
        <v>2.2750008984726</v>
      </c>
      <c r="W804" s="1">
        <f t="shared" si="2085"/>
        <v>1.79441964082746</v>
      </c>
      <c r="AE804" s="1">
        <f t="shared" si="2086"/>
        <v>1.59573921492421</v>
      </c>
      <c r="AJ804" s="1">
        <f t="shared" si="2087"/>
        <v>0.825130434782609</v>
      </c>
      <c r="AN804" s="1">
        <f t="shared" si="2088"/>
        <v>1.91988651436993</v>
      </c>
      <c r="AR804" s="1">
        <f t="shared" si="2089"/>
        <v>2.26291348563007</v>
      </c>
      <c r="AV804" s="1">
        <f t="shared" si="2090"/>
        <v>1.79952298136646</v>
      </c>
      <c r="BA804" s="1">
        <f t="shared" si="2091"/>
        <v>1.59085166859669</v>
      </c>
    </row>
    <row r="805" s="1" customFormat="1" spans="7:53">
      <c r="G805" s="1">
        <f t="shared" si="2082"/>
        <v>0.885962264150943</v>
      </c>
      <c r="K805" s="1">
        <f t="shared" si="2083"/>
        <v>1.87662766390661</v>
      </c>
      <c r="O805" s="1">
        <f t="shared" si="2084"/>
        <v>2.26947564571294</v>
      </c>
      <c r="W805" s="1">
        <f t="shared" si="2085"/>
        <v>1.81079156908665</v>
      </c>
      <c r="AE805" s="1">
        <f t="shared" si="2086"/>
        <v>1.6002893006575</v>
      </c>
      <c r="AJ805" s="1">
        <f t="shared" si="2087"/>
        <v>0.85325</v>
      </c>
      <c r="AN805" s="1">
        <f t="shared" si="2088"/>
        <v>1.89208333333333</v>
      </c>
      <c r="AR805" s="1">
        <f t="shared" si="2089"/>
        <v>2.26406872852234</v>
      </c>
      <c r="AV805" s="1">
        <f t="shared" si="2090"/>
        <v>1.80949557593961</v>
      </c>
      <c r="BA805" s="1">
        <f t="shared" si="2091"/>
        <v>1.59703156574455</v>
      </c>
    </row>
    <row r="806" s="1" customFormat="1" spans="7:53">
      <c r="G806" s="1">
        <f t="shared" si="2082"/>
        <v>0.901365853658536</v>
      </c>
      <c r="K806" s="1">
        <f t="shared" si="2083"/>
        <v>1.86053890824623</v>
      </c>
      <c r="O806" s="1">
        <f t="shared" si="2084"/>
        <v>2.24790168970814</v>
      </c>
      <c r="W806" s="1">
        <f t="shared" si="2085"/>
        <v>1.80837536656891</v>
      </c>
      <c r="AE806" s="1">
        <f t="shared" si="2086"/>
        <v>1.59609460458241</v>
      </c>
      <c r="AJ806" s="1">
        <f t="shared" si="2087"/>
        <v>0.882697674418604</v>
      </c>
      <c r="AN806" s="1">
        <f t="shared" si="2088"/>
        <v>1.86231927473394</v>
      </c>
      <c r="AR806" s="1">
        <f t="shared" si="2089"/>
        <v>2.23178305084746</v>
      </c>
      <c r="AV806" s="1">
        <f t="shared" si="2090"/>
        <v>1.8232</v>
      </c>
      <c r="BA806" s="1">
        <f t="shared" si="2091"/>
        <v>1.5862660944206</v>
      </c>
    </row>
    <row r="807" s="1" customFormat="1" spans="7:53">
      <c r="G807" s="1">
        <f t="shared" si="2082"/>
        <v>0.886191304347826</v>
      </c>
      <c r="K807" s="1">
        <f t="shared" si="2083"/>
        <v>1.87571345755694</v>
      </c>
      <c r="O807" s="1">
        <f t="shared" si="2084"/>
        <v>2.26692692126355</v>
      </c>
      <c r="W807" s="1">
        <f t="shared" si="2085"/>
        <v>1.79236036981181</v>
      </c>
      <c r="AE807" s="1">
        <f t="shared" si="2086"/>
        <v>1.61465979887172</v>
      </c>
      <c r="AJ807" s="1">
        <f t="shared" si="2087"/>
        <v>0.870415841584158</v>
      </c>
      <c r="AN807" s="1">
        <f t="shared" si="2088"/>
        <v>1.86327165841584</v>
      </c>
      <c r="AR807" s="1">
        <f t="shared" si="2089"/>
        <v>2.26548231132075</v>
      </c>
      <c r="AV807" s="1">
        <f t="shared" si="2090"/>
        <v>1.79494783573807</v>
      </c>
      <c r="BA807" s="1">
        <f t="shared" si="2091"/>
        <v>1.6250963267403</v>
      </c>
    </row>
    <row r="808" s="1" customFormat="1" spans="7:53">
      <c r="G808" s="1">
        <f t="shared" si="2082"/>
        <v>0.920359550561798</v>
      </c>
      <c r="K808" s="1">
        <f t="shared" si="2083"/>
        <v>1.85671051313247</v>
      </c>
      <c r="O808" s="1">
        <f t="shared" si="2084"/>
        <v>2.32387908884811</v>
      </c>
      <c r="W808" s="1">
        <f t="shared" si="2085"/>
        <v>1.74115611061552</v>
      </c>
      <c r="AE808" s="1">
        <f t="shared" si="2086"/>
        <v>1.49996477575261</v>
      </c>
      <c r="AJ808" s="1">
        <f t="shared" si="2087"/>
        <v>0.895540229885057</v>
      </c>
      <c r="AN808" s="1">
        <f t="shared" si="2088"/>
        <v>1.85377227011494</v>
      </c>
      <c r="AR808" s="1">
        <f t="shared" si="2089"/>
        <v>2.32818315217391</v>
      </c>
      <c r="AV808" s="1">
        <f t="shared" si="2090"/>
        <v>1.7305851559069</v>
      </c>
      <c r="BA808" s="1">
        <f t="shared" si="2091"/>
        <v>1.51159132306673</v>
      </c>
    </row>
    <row r="809" s="1" customFormat="1" spans="7:53">
      <c r="G809" s="1">
        <f t="shared" si="2082"/>
        <v>0.910133333333333</v>
      </c>
      <c r="K809" s="1">
        <f t="shared" si="2083"/>
        <v>1.86764444444444</v>
      </c>
      <c r="O809" s="1">
        <f t="shared" si="2084"/>
        <v>2.31409851088201</v>
      </c>
      <c r="W809" s="1">
        <f t="shared" si="2085"/>
        <v>1.76526656848306</v>
      </c>
      <c r="AE809" s="1">
        <f t="shared" si="2086"/>
        <v>1.50614568040655</v>
      </c>
      <c r="AJ809" s="1">
        <f t="shared" si="2087"/>
        <v>0.890347826086956</v>
      </c>
      <c r="AN809" s="1">
        <f t="shared" si="2088"/>
        <v>1.86103678929766</v>
      </c>
      <c r="AR809" s="1">
        <f t="shared" si="2089"/>
        <v>2.32618401206636</v>
      </c>
      <c r="AV809" s="1">
        <f t="shared" si="2090"/>
        <v>1.76453663570691</v>
      </c>
      <c r="BA809" s="1">
        <f t="shared" si="2091"/>
        <v>1.49262277031491</v>
      </c>
    </row>
    <row r="810" s="1" customFormat="1" spans="7:53">
      <c r="G810" s="1">
        <f t="shared" si="2082"/>
        <v>0.923698113207547</v>
      </c>
      <c r="K810" s="1">
        <f t="shared" si="2083"/>
        <v>1.85537165423431</v>
      </c>
      <c r="O810" s="1">
        <f t="shared" si="2084"/>
        <v>2.32784915147706</v>
      </c>
      <c r="W810" s="1">
        <f t="shared" si="2085"/>
        <v>1.76264629847239</v>
      </c>
      <c r="AE810" s="1">
        <f t="shared" si="2086"/>
        <v>1.51219088016967</v>
      </c>
      <c r="AJ810" s="1">
        <f t="shared" si="2087"/>
        <v>0.892349514563107</v>
      </c>
      <c r="AN810" s="1">
        <f t="shared" si="2088"/>
        <v>1.86818779886973</v>
      </c>
      <c r="AR810" s="1">
        <f t="shared" si="2089"/>
        <v>2.31712560791548</v>
      </c>
      <c r="AV810" s="1">
        <f t="shared" si="2090"/>
        <v>1.75870071501532</v>
      </c>
      <c r="BA810" s="1">
        <f t="shared" si="2091"/>
        <v>1.51861471861472</v>
      </c>
    </row>
    <row r="814" s="1" customFormat="1" spans="6:55">
      <c r="F814" s="1" t="s">
        <v>78</v>
      </c>
      <c r="G814" s="1">
        <f>AVERAGE(G745:G747)</f>
        <v>1.00477664246085</v>
      </c>
      <c r="H814" s="1">
        <f>STDEVA(G745:G747)</f>
        <v>0.0131594681104789</v>
      </c>
      <c r="I814" s="1" t="str">
        <f>I846</f>
        <v>c</v>
      </c>
      <c r="K814" s="1">
        <f>AVERAGE(K745:K747)</f>
        <v>1.71972883682528</v>
      </c>
      <c r="L814" s="1">
        <f>STDEVA(K745:K747)</f>
        <v>0.051609593230492</v>
      </c>
      <c r="M814" s="1" t="str">
        <f>M846</f>
        <v>e</v>
      </c>
      <c r="O814" s="1">
        <f>AVERAGE(O745:O747)</f>
        <v>2.25275409272081</v>
      </c>
      <c r="P814" s="1">
        <f>STDEVA(O745:O747)</f>
        <v>0.0595613512168406</v>
      </c>
      <c r="Q814" s="1" t="str">
        <f>Q846</f>
        <v>bcd</v>
      </c>
      <c r="W814" s="1">
        <f>AVERAGE(W745:W747)</f>
        <v>1.53143591504233</v>
      </c>
      <c r="X814" s="1">
        <f>STDEVA(W745:W747)</f>
        <v>0.0198147776688138</v>
      </c>
      <c r="Y814" s="1" t="str">
        <f>Y846</f>
        <v>ij</v>
      </c>
      <c r="AE814" s="1">
        <f>AVERAGE(AE745:AE747)</f>
        <v>1.5056255937829</v>
      </c>
      <c r="AF814" s="1">
        <f>STDEVA(AE745:AE747)</f>
        <v>0.120083397863183</v>
      </c>
      <c r="AG814" s="1" t="str">
        <f>AG846</f>
        <v>c</v>
      </c>
      <c r="AJ814" s="1">
        <f>AVERAGE(AJ745:AJ747)</f>
        <v>0.985074810670136</v>
      </c>
      <c r="AK814" s="1">
        <f>STDEVA(AJ745:AJ747)</f>
        <v>0.0180294178406008</v>
      </c>
      <c r="AL814" s="1" t="str">
        <f>AL846</f>
        <v>de</v>
      </c>
      <c r="AN814" s="1">
        <f>AVERAGE(AN745:AN747)</f>
        <v>1.71867136914442</v>
      </c>
      <c r="AO814" s="1">
        <f>STDEVA(AN745:AN747)</f>
        <v>0.0457945417189821</v>
      </c>
      <c r="AP814" s="1" t="str">
        <f>AP846</f>
        <v>d</v>
      </c>
      <c r="AR814" s="1">
        <f>AVERAGE(AR745:AR747)</f>
        <v>2.26026738813117</v>
      </c>
      <c r="AS814" s="1">
        <f>STDEVA(AR745:AR747)</f>
        <v>0.0565350667125507</v>
      </c>
      <c r="AT814" s="1" t="str">
        <f>AT846</f>
        <v>abc</v>
      </c>
      <c r="AV814" s="1">
        <f>AVERAGE(AV745:AV747)</f>
        <v>1.53643155263124</v>
      </c>
      <c r="AW814" s="1">
        <f>STDEVA(AV745:AV747)</f>
        <v>0.028049062104982</v>
      </c>
      <c r="AX814" s="1" t="str">
        <f>AX846</f>
        <v>jk</v>
      </c>
      <c r="BA814" s="1">
        <f>AVERAGE(BA745:BA747)</f>
        <v>1.48808258109318</v>
      </c>
      <c r="BB814" s="1">
        <f>STDEVA(BA745:BA747)</f>
        <v>0.111613071038481</v>
      </c>
      <c r="BC814" s="1" t="str">
        <f>BC846</f>
        <v>de</v>
      </c>
    </row>
    <row r="815" s="1" customFormat="1" spans="6:55">
      <c r="F815" s="1" t="s">
        <v>81</v>
      </c>
      <c r="G815" s="1">
        <f>AVERAGE(G748:G750)</f>
        <v>1.01400685770786</v>
      </c>
      <c r="H815" s="1">
        <f>STDEVA(G748:G750)</f>
        <v>0.0177411421734215</v>
      </c>
      <c r="I815" s="1" t="str">
        <f>I847</f>
        <v>c</v>
      </c>
      <c r="K815" s="1">
        <f>AVERAGE(K748:K750)</f>
        <v>1.67753814599996</v>
      </c>
      <c r="L815" s="1">
        <f>STDEVA(K748:K750)</f>
        <v>0.0700871353158204</v>
      </c>
      <c r="M815" s="1" t="str">
        <f>M847</f>
        <v>e</v>
      </c>
      <c r="O815" s="1">
        <f>AVERAGE(O748:O750)</f>
        <v>2.27887978143933</v>
      </c>
      <c r="P815" s="1">
        <f>STDEVA(O748:O750)</f>
        <v>0.0782644617413544</v>
      </c>
      <c r="Q815" s="1" t="str">
        <f>Q847</f>
        <v>abcd</v>
      </c>
      <c r="W815" s="1">
        <f>AVERAGE(W748:W750)</f>
        <v>1.50027386244927</v>
      </c>
      <c r="X815" s="1">
        <f>STDEVA(W748:W750)</f>
        <v>0.0360319509866134</v>
      </c>
      <c r="Y815" s="1" t="str">
        <f>Y847</f>
        <v>j</v>
      </c>
      <c r="AE815" s="1">
        <f>AVERAGE(AE748:AE750)</f>
        <v>1.62032523917624</v>
      </c>
      <c r="AF815" s="1">
        <f>STDEVA(AE748:AE750)</f>
        <v>0.0639487264502228</v>
      </c>
      <c r="AG815" s="1" t="str">
        <f>AG847</f>
        <v>abc</v>
      </c>
      <c r="AJ815" s="1">
        <f>AVERAGE(AJ748:AJ750)</f>
        <v>0.986026365892269</v>
      </c>
      <c r="AK815" s="1">
        <f>STDEVA(AJ748:AJ750)</f>
        <v>0.0113362128816416</v>
      </c>
      <c r="AL815" s="1" t="str">
        <f>AL847</f>
        <v>de</v>
      </c>
      <c r="AN815" s="1">
        <f>AVERAGE(AN748:AN750)</f>
        <v>1.68390004038879</v>
      </c>
      <c r="AO815" s="1">
        <f>STDEVA(AN748:AN750)</f>
        <v>0.0800485816531465</v>
      </c>
      <c r="AP815" s="1" t="str">
        <f>AP847</f>
        <v>d</v>
      </c>
      <c r="AR815" s="1">
        <f>AVERAGE(AR748:AR750)</f>
        <v>2.27767420756343</v>
      </c>
      <c r="AS815" s="1">
        <f>STDEVA(AR748:AR750)</f>
        <v>0.0795150943624916</v>
      </c>
      <c r="AT815" s="1" t="str">
        <f>AT847</f>
        <v>abc</v>
      </c>
      <c r="AV815" s="1">
        <f>AVERAGE(AV748:AV750)</f>
        <v>1.50753796685839</v>
      </c>
      <c r="AW815" s="1">
        <f>STDEVA(AV748:AV750)</f>
        <v>0.0389398765190469</v>
      </c>
      <c r="AX815" s="1" t="str">
        <f>AX847</f>
        <v>k</v>
      </c>
      <c r="BA815" s="1">
        <f>AVERAGE(BA748:BA750)</f>
        <v>1.61124444444303</v>
      </c>
      <c r="BB815" s="1">
        <f>STDEVA(BA748:BA750)</f>
        <v>0.0586872795855436</v>
      </c>
      <c r="BC815" s="1" t="str">
        <f>BC847</f>
        <v>abc</v>
      </c>
    </row>
    <row r="816" s="1" customFormat="1" spans="6:53">
      <c r="F816" s="1" t="s">
        <v>101</v>
      </c>
      <c r="G816" s="1">
        <f>AVERAGE(G745:G750)</f>
        <v>1.00939175008436</v>
      </c>
      <c r="K816" s="1">
        <f>AVERAGE(K745:K750)</f>
        <v>1.69863349141262</v>
      </c>
      <c r="O816" s="1">
        <f>AVERAGE(O745:O750)</f>
        <v>2.26581693708007</v>
      </c>
      <c r="W816" s="1">
        <f>AVERAGE(W745:W750)</f>
        <v>1.5158548887458</v>
      </c>
      <c r="AE816" s="1">
        <f>AVERAGE(AE745:AE750)</f>
        <v>1.56297541647957</v>
      </c>
      <c r="AJ816" s="1">
        <f>AVERAGE(AJ745:AJ750)</f>
        <v>0.985550588281202</v>
      </c>
      <c r="AN816" s="1">
        <f>AVERAGE(AN745:AN750)</f>
        <v>1.7012857047666</v>
      </c>
      <c r="AR816" s="1">
        <f>AVERAGE(AR745:AR750)</f>
        <v>2.2689707978473</v>
      </c>
      <c r="AV816" s="1">
        <f>AVERAGE(AV745:AV750)</f>
        <v>1.52198475974482</v>
      </c>
      <c r="BA816" s="1">
        <f>AVERAGE(BA745:BA750)</f>
        <v>1.54966351276811</v>
      </c>
    </row>
    <row r="817" s="1" customFormat="1" spans="6:55">
      <c r="F817" s="1" t="s">
        <v>80</v>
      </c>
      <c r="G817" s="1">
        <f>AVERAGE(G751:G753)</f>
        <v>0.999826721223981</v>
      </c>
      <c r="H817" s="1">
        <f>STDEVA(G751:G753)</f>
        <v>0.0213793161269813</v>
      </c>
      <c r="I817" s="1" t="str">
        <f t="shared" ref="I817:I819" si="2092">I848</f>
        <v>c</v>
      </c>
      <c r="K817" s="1">
        <f>AVERAGE(K751:K753)</f>
        <v>1.70292695603956</v>
      </c>
      <c r="L817" s="1">
        <f>STDEVA(K751:K753)</f>
        <v>0.0699639080550642</v>
      </c>
      <c r="M817" s="1" t="str">
        <f t="shared" ref="M817:M819" si="2093">M848</f>
        <v>e</v>
      </c>
      <c r="O817" s="1">
        <f>AVERAGE(O751:O753)</f>
        <v>2.1452693292724</v>
      </c>
      <c r="P817" s="1">
        <f>STDEVA(O751:O753)</f>
        <v>0.0851601784589831</v>
      </c>
      <c r="Q817" s="1" t="str">
        <f t="shared" ref="Q817:Q819" si="2094">Q848</f>
        <v>gh</v>
      </c>
      <c r="W817" s="1">
        <f>AVERAGE(W751:W753)</f>
        <v>1.65906424065031</v>
      </c>
      <c r="X817" s="1">
        <f>STDEVA(W751:W753)</f>
        <v>0.0316863296692534</v>
      </c>
      <c r="Y817" s="1" t="str">
        <f t="shared" ref="Y817:Y819" si="2095">Y848</f>
        <v>gh</v>
      </c>
      <c r="AE817" s="1">
        <f>AVERAGE(AE751:AE753)</f>
        <v>1.29589218971549</v>
      </c>
      <c r="AF817" s="1">
        <f>STDEVA(AE751:AE753)</f>
        <v>0.138014027203104</v>
      </c>
      <c r="AG817" s="1" t="str">
        <f t="shared" ref="AG817:AG819" si="2096">AG848</f>
        <v>def</v>
      </c>
      <c r="AJ817" s="1">
        <f>AVERAGE(AJ751:AJ753)</f>
        <v>0.970688097845929</v>
      </c>
      <c r="AK817" s="1">
        <f>STDEVA(AJ751:AJ753)</f>
        <v>0.0196018070900137</v>
      </c>
      <c r="AL817" s="1" t="str">
        <f t="shared" ref="AL817:AL819" si="2097">AL848</f>
        <v>e</v>
      </c>
      <c r="AN817" s="1">
        <f>AVERAGE(AN751:AN753)</f>
        <v>1.70406059935016</v>
      </c>
      <c r="AO817" s="1">
        <f>STDEVA(AN751:AN753)</f>
        <v>0.0691137199801252</v>
      </c>
      <c r="AP817" s="1" t="str">
        <f t="shared" ref="AP817:AP819" si="2098">AP848</f>
        <v>d</v>
      </c>
      <c r="AR817" s="1">
        <f>AVERAGE(AR751:AR753)</f>
        <v>2.14818961159463</v>
      </c>
      <c r="AS817" s="1">
        <f>STDEVA(AR751:AR753)</f>
        <v>0.0800071788905526</v>
      </c>
      <c r="AT817" s="1" t="str">
        <f t="shared" ref="AT817:AT819" si="2099">AT848</f>
        <v>ef</v>
      </c>
      <c r="AV817" s="1">
        <f>AVERAGE(AV751:AV753)</f>
        <v>1.65379196782201</v>
      </c>
      <c r="AW817" s="1">
        <f>STDEVA(AV751:AV753)</f>
        <v>0.0330785368805837</v>
      </c>
      <c r="AX817" s="1" t="str">
        <f t="shared" ref="AX817:AX819" si="2100">AX848</f>
        <v>hi</v>
      </c>
      <c r="BA817" s="1">
        <f>AVERAGE(BA751:BA753)</f>
        <v>1.30154306561786</v>
      </c>
      <c r="BB817" s="1">
        <f>STDEVA(BA751:BA753)</f>
        <v>0.132504254863525</v>
      </c>
      <c r="BC817" s="1" t="str">
        <f t="shared" ref="BC817:BC819" si="2101">BC848</f>
        <v>fgh</v>
      </c>
    </row>
    <row r="818" s="1" customFormat="1" spans="6:55">
      <c r="F818" s="1" t="s">
        <v>81</v>
      </c>
      <c r="G818" s="1">
        <f>AVERAGE(G754:G756)</f>
        <v>1.01721077624747</v>
      </c>
      <c r="H818" s="1">
        <f>STDEVA(G754:G756)</f>
        <v>0.0240727496747683</v>
      </c>
      <c r="I818" s="1" t="str">
        <f t="shared" si="2092"/>
        <v>c</v>
      </c>
      <c r="K818" s="1">
        <f>AVERAGE(K754:K756)</f>
        <v>1.67624401457574</v>
      </c>
      <c r="L818" s="1">
        <f>STDEVA(K754:K756)</f>
        <v>0.0704147152257059</v>
      </c>
      <c r="M818" s="1" t="str">
        <f t="shared" si="2093"/>
        <v>e</v>
      </c>
      <c r="O818" s="1">
        <f>AVERAGE(O754:O756)</f>
        <v>2.11585586677316</v>
      </c>
      <c r="P818" s="1">
        <f>STDEVA(O754:O756)</f>
        <v>0.0400073279053955</v>
      </c>
      <c r="Q818" s="1" t="str">
        <f t="shared" si="2094"/>
        <v>hi</v>
      </c>
      <c r="W818" s="1">
        <f>AVERAGE(W754:W756)</f>
        <v>1.53166445924081</v>
      </c>
      <c r="X818" s="1">
        <f>STDEVA(W754:W756)</f>
        <v>0.0987992666104</v>
      </c>
      <c r="Y818" s="1" t="str">
        <f t="shared" si="2095"/>
        <v>ij</v>
      </c>
      <c r="AE818" s="1">
        <f>AVERAGE(AE754:AE756)</f>
        <v>1.20568221672485</v>
      </c>
      <c r="AF818" s="1">
        <f>STDEVA(AE754:AE756)</f>
        <v>0.0943164112304575</v>
      </c>
      <c r="AG818" s="1" t="str">
        <f t="shared" si="2096"/>
        <v>f</v>
      </c>
      <c r="AJ818" s="1">
        <f>AVERAGE(AJ754:AJ756)</f>
        <v>0.99026145176968</v>
      </c>
      <c r="AK818" s="1">
        <f>STDEVA(AJ754:AJ756)</f>
        <v>0.019099965243397</v>
      </c>
      <c r="AL818" s="1" t="str">
        <f t="shared" si="2097"/>
        <v>de</v>
      </c>
      <c r="AN818" s="1">
        <f>AVERAGE(AN754:AN756)</f>
        <v>1.68196419105407</v>
      </c>
      <c r="AO818" s="1">
        <f>STDEVA(AN754:AN756)</f>
        <v>0.0615098845973819</v>
      </c>
      <c r="AP818" s="1" t="str">
        <f t="shared" si="2098"/>
        <v>d</v>
      </c>
      <c r="AR818" s="1">
        <f>AVERAGE(AR754:AR756)</f>
        <v>2.11371429203939</v>
      </c>
      <c r="AS818" s="1">
        <f>STDEVA(AR754:AR756)</f>
        <v>0.0428779587848442</v>
      </c>
      <c r="AT818" s="1" t="str">
        <f t="shared" si="2099"/>
        <v>f</v>
      </c>
      <c r="AV818" s="1">
        <f>AVERAGE(AV754:AV756)</f>
        <v>1.52840035835898</v>
      </c>
      <c r="AW818" s="1">
        <f>STDEVA(AV754:AV756)</f>
        <v>0.0985837891265559</v>
      </c>
      <c r="AX818" s="1" t="str">
        <f t="shared" si="2100"/>
        <v>k</v>
      </c>
      <c r="BA818" s="1">
        <f>AVERAGE(BA754:BA756)</f>
        <v>1.21070813209474</v>
      </c>
      <c r="BB818" s="1">
        <f>STDEVA(BA754:BA756)</f>
        <v>0.0993009419843709</v>
      </c>
      <c r="BC818" s="1" t="str">
        <f t="shared" si="2101"/>
        <v>h</v>
      </c>
    </row>
    <row r="819" s="1" customFormat="1" spans="6:55">
      <c r="F819" s="1" t="s">
        <v>82</v>
      </c>
      <c r="G819" s="1">
        <f>AVERAGE(G757:G759)</f>
        <v>1.13400165374677</v>
      </c>
      <c r="H819" s="1">
        <f>STDEVA(G757:G759)</f>
        <v>0.0142907573150881</v>
      </c>
      <c r="I819" s="1" t="str">
        <f t="shared" si="2092"/>
        <v>a</v>
      </c>
      <c r="K819" s="1">
        <f>AVERAGE(K757:K759)</f>
        <v>1.57842988054674</v>
      </c>
      <c r="L819" s="1">
        <f>STDEVA(K757:K759)</f>
        <v>0.0881279684460703</v>
      </c>
      <c r="M819" s="1" t="str">
        <f t="shared" si="2093"/>
        <v>f</v>
      </c>
      <c r="O819" s="1">
        <f>AVERAGE(O757:O759)</f>
        <v>1.76758219771092</v>
      </c>
      <c r="P819" s="1">
        <f>STDEVA(O757:O759)</f>
        <v>0.0807735335618627</v>
      </c>
      <c r="Q819" s="1" t="str">
        <f t="shared" si="2094"/>
        <v>j</v>
      </c>
      <c r="W819" s="1">
        <f>AVERAGE(W757:W759)</f>
        <v>1.38052717374443</v>
      </c>
      <c r="X819" s="1">
        <f>STDEVA(W757:W759)</f>
        <v>0.0512363055475038</v>
      </c>
      <c r="Y819" s="1" t="str">
        <f t="shared" si="2095"/>
        <v>k</v>
      </c>
      <c r="AE819" s="1">
        <f>AVERAGE(AE757:AE759)</f>
        <v>0.852332857276161</v>
      </c>
      <c r="AF819" s="1">
        <f>STDEVA(AE757:AE759)</f>
        <v>0.00845321934146625</v>
      </c>
      <c r="AG819" s="1" t="str">
        <f t="shared" si="2096"/>
        <v>g</v>
      </c>
      <c r="AJ819" s="1">
        <f>AVERAGE(AJ757:AJ759)</f>
        <v>1.10769719471947</v>
      </c>
      <c r="AK819" s="1">
        <f>STDEVA(AJ757:AJ759)</f>
        <v>0.0183299739334476</v>
      </c>
      <c r="AL819" s="1" t="str">
        <f t="shared" si="2097"/>
        <v>b</v>
      </c>
      <c r="AN819" s="1">
        <f>AVERAGE(AN757:AN759)</f>
        <v>1.58465167993881</v>
      </c>
      <c r="AO819" s="1">
        <f>STDEVA(AN757:AN759)</f>
        <v>0.0853708941573222</v>
      </c>
      <c r="AP819" s="1" t="str">
        <f t="shared" si="2098"/>
        <v>e</v>
      </c>
      <c r="AR819" s="1">
        <f>AVERAGE(AR757:AR759)</f>
        <v>1.75690537974762</v>
      </c>
      <c r="AS819" s="1">
        <f>STDEVA(AR757:AR759)</f>
        <v>0.0855727045994387</v>
      </c>
      <c r="AT819" s="1" t="str">
        <f t="shared" si="2099"/>
        <v>h</v>
      </c>
      <c r="AV819" s="1">
        <f>AVERAGE(AV757:AV759)</f>
        <v>1.39894761365232</v>
      </c>
      <c r="AW819" s="1">
        <f>STDEVA(AV757:AV759)</f>
        <v>0.0583968985433497</v>
      </c>
      <c r="AX819" s="1" t="str">
        <f t="shared" si="2100"/>
        <v>l</v>
      </c>
      <c r="BA819" s="1">
        <f>AVERAGE(BA757:BA759)</f>
        <v>0.837149632057731</v>
      </c>
      <c r="BB819" s="1">
        <f>STDEVA(BA757:BA759)</f>
        <v>0.0194580946657923</v>
      </c>
      <c r="BC819" s="1" t="str">
        <f t="shared" si="2101"/>
        <v>i</v>
      </c>
    </row>
    <row r="820" s="1" customFormat="1" spans="6:53">
      <c r="F820" s="1" t="s">
        <v>102</v>
      </c>
      <c r="G820" s="1">
        <f>AVERAGE(G751:G759)</f>
        <v>1.05034638373941</v>
      </c>
      <c r="K820" s="1">
        <f>AVERAGE(K751:K759)</f>
        <v>1.65253361705401</v>
      </c>
      <c r="O820" s="1">
        <f>AVERAGE(O751:O759)</f>
        <v>2.00956913125216</v>
      </c>
      <c r="W820" s="1">
        <f>AVERAGE(W751:W759)</f>
        <v>1.52375195787852</v>
      </c>
      <c r="AE820" s="1">
        <f>AVERAGE(AE751:AE759)</f>
        <v>1.1179690879055</v>
      </c>
      <c r="AJ820" s="1">
        <f>AVERAGE(AJ751:AJ759)</f>
        <v>1.02288224811169</v>
      </c>
      <c r="AN820" s="1">
        <f>AVERAGE(AN751:AN759)</f>
        <v>1.65689215678101</v>
      </c>
      <c r="AR820" s="1">
        <f>AVERAGE(AR751:AR759)</f>
        <v>2.00626976112721</v>
      </c>
      <c r="AV820" s="1">
        <f>AVERAGE(AV751:AV759)</f>
        <v>1.5270466466111</v>
      </c>
      <c r="BA820" s="1">
        <f>AVERAGE(BA751:BA759)</f>
        <v>1.11646694325678</v>
      </c>
    </row>
    <row r="821" s="1" customFormat="1" spans="6:55">
      <c r="F821" s="1" t="s">
        <v>83</v>
      </c>
      <c r="G821" s="1">
        <f>AVERAGE(G760:G762)</f>
        <v>1.01271795561348</v>
      </c>
      <c r="H821" s="1">
        <f>STDEVA(G760:G762)</f>
        <v>0.0139847181757989</v>
      </c>
      <c r="I821" s="1" t="str">
        <f t="shared" ref="I821:I823" si="2102">I851</f>
        <v>c</v>
      </c>
      <c r="K821" s="1">
        <f>AVERAGE(K760:K762)</f>
        <v>1.42571508350606</v>
      </c>
      <c r="L821" s="1">
        <f>STDEVA(K760:K762)</f>
        <v>0.0368427120808291</v>
      </c>
      <c r="M821" s="1" t="str">
        <f t="shared" ref="M821:M823" si="2103">M851</f>
        <v>g</v>
      </c>
      <c r="O821" s="1">
        <f>AVERAGE(O760:O762)</f>
        <v>2.20331461105164</v>
      </c>
      <c r="P821" s="1">
        <f>STDEVA(O760:O762)</f>
        <v>0.034983943104395</v>
      </c>
      <c r="Q821" s="1" t="str">
        <f t="shared" ref="Q821:Q823" si="2104">Q851</f>
        <v>defg</v>
      </c>
      <c r="W821" s="1">
        <f>AVERAGE(W760:W762)</f>
        <v>1.66760263999084</v>
      </c>
      <c r="X821" s="1">
        <f>STDEVA(W760:W762)</f>
        <v>0.0342168729758307</v>
      </c>
      <c r="Y821" s="1" t="str">
        <f t="shared" ref="Y821:Y823" si="2105">Y851</f>
        <v>g</v>
      </c>
      <c r="AE821" s="1">
        <f>AVERAGE(AE760:AE762)</f>
        <v>1.33594875745702</v>
      </c>
      <c r="AF821" s="1">
        <f>STDEVA(AE760:AE762)</f>
        <v>0.09984528768504</v>
      </c>
      <c r="AG821" s="1" t="str">
        <f t="shared" ref="AG821:AG823" si="2106">AG851</f>
        <v>de</v>
      </c>
      <c r="AJ821" s="1">
        <f>AVERAGE(AJ760:AJ762)</f>
        <v>0.989573970849333</v>
      </c>
      <c r="AK821" s="1">
        <f>STDEVA(AJ760:AJ762)</f>
        <v>0.0195689788166521</v>
      </c>
      <c r="AL821" s="1" t="str">
        <f t="shared" ref="AL821:AL823" si="2107">AL851</f>
        <v>de</v>
      </c>
      <c r="AN821" s="1">
        <f>AVERAGE(AN760:AN762)</f>
        <v>1.4242888327065</v>
      </c>
      <c r="AO821" s="1">
        <f>STDEVA(AN760:AN762)</f>
        <v>0.0470065853283498</v>
      </c>
      <c r="AP821" s="1" t="str">
        <f t="shared" ref="AP821:AP823" si="2108">AP851</f>
        <v>f</v>
      </c>
      <c r="AR821" s="1">
        <f>AVERAGE(AR760:AR762)</f>
        <v>2.20468334764419</v>
      </c>
      <c r="AS821" s="1">
        <f>STDEVA(AR760:AR762)</f>
        <v>0.041572257325712</v>
      </c>
      <c r="AT821" s="1" t="str">
        <f t="shared" ref="AT821:AT823" si="2109">AT851</f>
        <v>cde</v>
      </c>
      <c r="AV821" s="1">
        <f>AVERAGE(AV760:AV762)</f>
        <v>1.66805957362002</v>
      </c>
      <c r="AW821" s="1">
        <f>STDEVA(AV760:AV762)</f>
        <v>0.0327730881355256</v>
      </c>
      <c r="AX821" s="1" t="str">
        <f t="shared" ref="AX821:AX823" si="2110">AX851</f>
        <v>ghi</v>
      </c>
      <c r="BA821" s="1">
        <f>AVERAGE(BA760:BA762)</f>
        <v>1.3333738796847</v>
      </c>
      <c r="BB821" s="1">
        <f>STDEVA(BA760:BA762)</f>
        <v>0.0972478402823108</v>
      </c>
      <c r="BC821" s="1" t="str">
        <f t="shared" ref="BC821:BC823" si="2111">BC851</f>
        <v>fg</v>
      </c>
    </row>
    <row r="822" s="1" customFormat="1" spans="6:55">
      <c r="F822" s="1" t="s">
        <v>84</v>
      </c>
      <c r="G822" s="1">
        <f>AVERAGE(G763:G765)</f>
        <v>1.01562281893963</v>
      </c>
      <c r="H822" s="1">
        <f>STDEVA(G763:G765)</f>
        <v>0.0283463515134676</v>
      </c>
      <c r="I822" s="1" t="str">
        <f t="shared" si="2102"/>
        <v>c</v>
      </c>
      <c r="K822" s="1">
        <f>AVERAGE(K763:K765)</f>
        <v>1.82393938681976</v>
      </c>
      <c r="L822" s="1">
        <f>STDEVA(K763:K765)</f>
        <v>0.0952140129252494</v>
      </c>
      <c r="M822" s="1" t="str">
        <f t="shared" si="2103"/>
        <v>abc</v>
      </c>
      <c r="O822" s="1">
        <f>AVERAGE(O763:O765)</f>
        <v>2.12206890535172</v>
      </c>
      <c r="P822" s="1">
        <f>STDEVA(O763:O765)</f>
        <v>0.0599937373837122</v>
      </c>
      <c r="Q822" s="1" t="str">
        <f t="shared" si="2104"/>
        <v>h</v>
      </c>
      <c r="W822" s="1">
        <f>AVERAGE(W763:W765)</f>
        <v>1.54315293788049</v>
      </c>
      <c r="X822" s="1">
        <f>STDEVA(W763:W765)</f>
        <v>0.0615776857875542</v>
      </c>
      <c r="Y822" s="1" t="str">
        <f t="shared" si="2105"/>
        <v>ij</v>
      </c>
      <c r="AE822" s="1">
        <f>AVERAGE(AE763:AE765)</f>
        <v>1.54218084184417</v>
      </c>
      <c r="AF822" s="1">
        <f>STDEVA(AE763:AE765)</f>
        <v>0.0151657600609467</v>
      </c>
      <c r="AG822" s="1" t="str">
        <f t="shared" si="2106"/>
        <v>bc</v>
      </c>
      <c r="AJ822" s="1">
        <f>AVERAGE(AJ763:AJ765)</f>
        <v>1.00656329547861</v>
      </c>
      <c r="AK822" s="1">
        <f>STDEVA(AJ763:AJ765)</f>
        <v>0.0232960052177998</v>
      </c>
      <c r="AL822" s="1" t="str">
        <f t="shared" si="2107"/>
        <v>d</v>
      </c>
      <c r="AN822" s="1">
        <f>AVERAGE(AN763:AN765)</f>
        <v>1.80622567034145</v>
      </c>
      <c r="AO822" s="1">
        <f>STDEVA(AN763:AN765)</f>
        <v>0.0843150739933354</v>
      </c>
      <c r="AP822" s="1" t="str">
        <f t="shared" si="2108"/>
        <v>c</v>
      </c>
      <c r="AR822" s="1">
        <f>AVERAGE(AR763:AR765)</f>
        <v>2.12096054018389</v>
      </c>
      <c r="AS822" s="1">
        <f>STDEVA(AR763:AR765)</f>
        <v>0.0608776468003625</v>
      </c>
      <c r="AT822" s="1" t="str">
        <f t="shared" si="2109"/>
        <v>f</v>
      </c>
      <c r="AV822" s="1">
        <f>AVERAGE(AV763:AV765)</f>
        <v>1.5450818332686</v>
      </c>
      <c r="AW822" s="1">
        <f>STDEVA(AV763:AV765)</f>
        <v>0.0700259452504753</v>
      </c>
      <c r="AX822" s="1" t="str">
        <f t="shared" si="2110"/>
        <v>jk</v>
      </c>
      <c r="BA822" s="1">
        <f>AVERAGE(BA763:BA765)</f>
        <v>1.54559067083819</v>
      </c>
      <c r="BB822" s="1">
        <f>STDEVA(BA763:BA765)</f>
        <v>0.0217263453516244</v>
      </c>
      <c r="BC822" s="1" t="str">
        <f t="shared" si="2111"/>
        <v>abcd</v>
      </c>
    </row>
    <row r="823" s="1" customFormat="1" spans="6:55">
      <c r="F823" s="1" t="s">
        <v>85</v>
      </c>
      <c r="G823" s="1">
        <f>AVERAGE(G766:G768)</f>
        <v>1.15079708004414</v>
      </c>
      <c r="H823" s="1">
        <f>STDEVA(G766:G768)</f>
        <v>0.0128987210785136</v>
      </c>
      <c r="I823" s="1" t="str">
        <f t="shared" si="2102"/>
        <v>a</v>
      </c>
      <c r="K823" s="1">
        <f>AVERAGE(K766:K768)</f>
        <v>1.73300793213194</v>
      </c>
      <c r="L823" s="1">
        <f>STDEVA(K766:K768)</f>
        <v>0.0327291968200764</v>
      </c>
      <c r="M823" s="1" t="str">
        <f t="shared" si="2103"/>
        <v>de</v>
      </c>
      <c r="O823" s="1">
        <f>AVERAGE(O766:O768)</f>
        <v>2.10678287847693</v>
      </c>
      <c r="P823" s="1">
        <f>STDEVA(O766:O768)</f>
        <v>0.0256643307057643</v>
      </c>
      <c r="Q823" s="1" t="str">
        <f t="shared" si="2104"/>
        <v>hi</v>
      </c>
      <c r="W823" s="1">
        <f>AVERAGE(W766:W768)</f>
        <v>1.72451797021556</v>
      </c>
      <c r="X823" s="1">
        <f>STDEVA(W766:W768)</f>
        <v>0.0587839984708997</v>
      </c>
      <c r="Y823" s="1" t="str">
        <f t="shared" si="2105"/>
        <v>efg</v>
      </c>
      <c r="AE823" s="1">
        <f>AVERAGE(AE766:AE768)</f>
        <v>0.940951527232797</v>
      </c>
      <c r="AF823" s="1">
        <f>STDEVA(AE766:AE768)</f>
        <v>0.0602767440456986</v>
      </c>
      <c r="AG823" s="1" t="str">
        <f t="shared" si="2106"/>
        <v>g</v>
      </c>
      <c r="AJ823" s="1">
        <f>AVERAGE(AJ766:AJ768)</f>
        <v>1.137875405485</v>
      </c>
      <c r="AK823" s="1">
        <f>STDEVA(AJ766:AJ768)</f>
        <v>0.0290384608606206</v>
      </c>
      <c r="AL823" s="1" t="str">
        <f t="shared" si="2107"/>
        <v>a</v>
      </c>
      <c r="AN823" s="1">
        <f>AVERAGE(AN766:AN768)</f>
        <v>1.72353454622425</v>
      </c>
      <c r="AO823" s="1">
        <f>STDEVA(AN766:AN768)</f>
        <v>0.0501358545413913</v>
      </c>
      <c r="AP823" s="1" t="str">
        <f t="shared" si="2108"/>
        <v>d</v>
      </c>
      <c r="AR823" s="1">
        <f>AVERAGE(AR766:AR768)</f>
        <v>2.10286893908621</v>
      </c>
      <c r="AS823" s="1">
        <f>STDEVA(AR766:AR768)</f>
        <v>0.0276542502275496</v>
      </c>
      <c r="AT823" s="1" t="str">
        <f t="shared" si="2109"/>
        <v>fg</v>
      </c>
      <c r="AV823" s="1">
        <f>AVERAGE(AV766:AV768)</f>
        <v>1.73295820172505</v>
      </c>
      <c r="AW823" s="1">
        <f>STDEVA(AV766:AV768)</f>
        <v>0.0642339166344587</v>
      </c>
      <c r="AX823" s="1" t="str">
        <f t="shared" si="2110"/>
        <v>efg</v>
      </c>
      <c r="BA823" s="1">
        <f>AVERAGE(BA766:BA768)</f>
        <v>0.933118942285171</v>
      </c>
      <c r="BB823" s="1">
        <f>STDEVA(BA766:BA768)</f>
        <v>0.0567452626412083</v>
      </c>
      <c r="BC823" s="1" t="str">
        <f t="shared" si="2111"/>
        <v>i</v>
      </c>
    </row>
    <row r="824" s="1" customFormat="1" spans="6:53">
      <c r="F824" s="1" t="s">
        <v>103</v>
      </c>
      <c r="G824" s="1">
        <f>AVERAGE(G760:G768)</f>
        <v>1.05971261819908</v>
      </c>
      <c r="K824" s="1">
        <f>AVERAGE(K760:K768)</f>
        <v>1.66088746748592</v>
      </c>
      <c r="O824" s="1">
        <f>AVERAGE(O760:O768)</f>
        <v>2.1440554649601</v>
      </c>
      <c r="W824" s="1">
        <f>AVERAGE(W760:W768)</f>
        <v>1.64509118269563</v>
      </c>
      <c r="AE824" s="1">
        <f>AVERAGE(AE760:AE768)</f>
        <v>1.273027042178</v>
      </c>
      <c r="AJ824" s="1">
        <f>AVERAGE(AJ760:AJ768)</f>
        <v>1.04467089060432</v>
      </c>
      <c r="AN824" s="1">
        <f>AVERAGE(AN760:AN768)</f>
        <v>1.65134968309073</v>
      </c>
      <c r="AR824" s="1">
        <f>AVERAGE(AR760:AR768)</f>
        <v>2.14283760897143</v>
      </c>
      <c r="AV824" s="1">
        <f>AVERAGE(AV760:AV768)</f>
        <v>1.64869986953789</v>
      </c>
      <c r="BA824" s="1">
        <f>AVERAGE(BA760:BA768)</f>
        <v>1.27069449760269</v>
      </c>
    </row>
    <row r="825" s="1" customFormat="1" spans="6:55">
      <c r="F825" s="1" t="s">
        <v>86</v>
      </c>
      <c r="G825" s="1">
        <f>AVERAGE(G769:G771)</f>
        <v>1.00535833333333</v>
      </c>
      <c r="H825" s="1">
        <f>STDEVA(G769:G771)</f>
        <v>0.0220365652571657</v>
      </c>
      <c r="I825" s="1" t="str">
        <f t="shared" ref="I825:I827" si="2112">I854</f>
        <v>c</v>
      </c>
      <c r="K825" s="1">
        <f>AVERAGE(K769:K771)</f>
        <v>1.4298460820465</v>
      </c>
      <c r="L825" s="1">
        <f>STDEVA(K769:K771)</f>
        <v>0.080554309628242</v>
      </c>
      <c r="M825" s="1" t="str">
        <f t="shared" ref="M825:M827" si="2113">M854</f>
        <v>g</v>
      </c>
      <c r="O825" s="1">
        <f>AVERAGE(O769:O771)</f>
        <v>2.18338588738937</v>
      </c>
      <c r="P825" s="1">
        <f>STDEVA(O769:O771)</f>
        <v>0.0402524902032635</v>
      </c>
      <c r="Q825" s="1" t="str">
        <f t="shared" ref="Q825:Q827" si="2114">Q854</f>
        <v>efgh</v>
      </c>
      <c r="W825" s="1">
        <f>AVERAGE(W769:W771)</f>
        <v>1.69912451285908</v>
      </c>
      <c r="X825" s="1">
        <f>STDEVA(W769:W771)</f>
        <v>0.0347928194460169</v>
      </c>
      <c r="Y825" s="1" t="str">
        <f t="shared" ref="Y825:Y827" si="2115">Y854</f>
        <v>fg</v>
      </c>
      <c r="AE825" s="1">
        <f>AVERAGE(AE769:AE771)</f>
        <v>1.19574769492435</v>
      </c>
      <c r="AF825" s="1">
        <f>STDEVA(AE769:AE771)</f>
        <v>0.105295244924752</v>
      </c>
      <c r="AG825" s="1" t="str">
        <f t="shared" ref="AG825:AG827" si="2116">AG854</f>
        <v>f</v>
      </c>
      <c r="AJ825" s="1">
        <f>AVERAGE(AJ769:AJ771)</f>
        <v>0.976232072466397</v>
      </c>
      <c r="AK825" s="1">
        <f>STDEVA(AJ769:AJ771)</f>
        <v>0.0200892879580029</v>
      </c>
      <c r="AL825" s="1" t="str">
        <f t="shared" ref="AL825:AL827" si="2117">AL854</f>
        <v>de</v>
      </c>
      <c r="AN825" s="1">
        <f>AVERAGE(AN769:AN771)</f>
        <v>1.44727742281729</v>
      </c>
      <c r="AO825" s="1">
        <f>STDEVA(AN769:AN771)</f>
        <v>0.0621836976597783</v>
      </c>
      <c r="AP825" s="1" t="str">
        <f t="shared" ref="AP825:AP827" si="2118">AP854</f>
        <v>f</v>
      </c>
      <c r="AR825" s="1">
        <f>AVERAGE(AR769:AR771)</f>
        <v>2.17831462391623</v>
      </c>
      <c r="AS825" s="1">
        <f>STDEVA(AR769:AR771)</f>
        <v>0.0411330422238702</v>
      </c>
      <c r="AT825" s="1" t="str">
        <f t="shared" ref="AT825:AT827" si="2119">AT854</f>
        <v>def</v>
      </c>
      <c r="AV825" s="1">
        <f>AVERAGE(AV769:AV771)</f>
        <v>1.69081260348465</v>
      </c>
      <c r="AW825" s="1">
        <f>STDEVA(AV769:AV771)</f>
        <v>0.0327792223213643</v>
      </c>
      <c r="AX825" s="1" t="str">
        <f t="shared" ref="AX825:AX827" si="2120">AX854</f>
        <v>fgh</v>
      </c>
      <c r="BA825" s="1">
        <f>AVERAGE(BA769:BA771)</f>
        <v>1.19681675336845</v>
      </c>
      <c r="BB825" s="1">
        <f>STDEVA(BA769:BA771)</f>
        <v>0.114289660162386</v>
      </c>
      <c r="BC825" s="1" t="str">
        <f t="shared" ref="BC825:BC827" si="2121">BC854</f>
        <v>h</v>
      </c>
    </row>
    <row r="826" s="1" customFormat="1" spans="6:55">
      <c r="F826" s="1" t="s">
        <v>87</v>
      </c>
      <c r="G826" s="1">
        <f>AVERAGE(G772:G774)</f>
        <v>1.00410012210012</v>
      </c>
      <c r="H826" s="1">
        <f>STDEVA(G772:G774)</f>
        <v>0.00898602914182502</v>
      </c>
      <c r="I826" s="1" t="str">
        <f t="shared" si="2112"/>
        <v>c</v>
      </c>
      <c r="K826" s="1">
        <f>AVERAGE(K772:K774)</f>
        <v>1.8351497405875</v>
      </c>
      <c r="L826" s="1">
        <f>STDEVA(K772:K774)</f>
        <v>0.00535563255753673</v>
      </c>
      <c r="M826" s="1" t="str">
        <f t="shared" si="2113"/>
        <v>abc</v>
      </c>
      <c r="O826" s="1">
        <f>AVERAGE(O772:O774)</f>
        <v>2.047196816063</v>
      </c>
      <c r="P826" s="1">
        <f>STDEVA(O772:O774)</f>
        <v>0.0327327280649157</v>
      </c>
      <c r="Q826" s="1" t="str">
        <f t="shared" si="2114"/>
        <v>i</v>
      </c>
      <c r="W826" s="1">
        <f>AVERAGE(W772:W774)</f>
        <v>1.59822723429285</v>
      </c>
      <c r="X826" s="1">
        <f>STDEVA(W772:W774)</f>
        <v>0.0448263614738383</v>
      </c>
      <c r="Y826" s="1" t="str">
        <f t="shared" si="2115"/>
        <v>hi</v>
      </c>
      <c r="AE826" s="1">
        <f>AVERAGE(AE772:AE774)</f>
        <v>1.34092564125227</v>
      </c>
      <c r="AF826" s="1">
        <f>STDEVA(AE772:AE774)</f>
        <v>0.0483092269152539</v>
      </c>
      <c r="AG826" s="1" t="str">
        <f t="shared" si="2116"/>
        <v>de</v>
      </c>
      <c r="AJ826" s="1">
        <f>AVERAGE(AJ772:AJ774)</f>
        <v>0.983828645539418</v>
      </c>
      <c r="AK826" s="1">
        <f>STDEVA(AJ772:AJ774)</f>
        <v>0.0244084823332241</v>
      </c>
      <c r="AL826" s="1" t="str">
        <f t="shared" si="2117"/>
        <v>de</v>
      </c>
      <c r="AN826" s="1">
        <f>AVERAGE(AN772:AN774)</f>
        <v>1.8384243539267</v>
      </c>
      <c r="AO826" s="1">
        <f>STDEVA(AN772:AN774)</f>
        <v>0.0189501899660823</v>
      </c>
      <c r="AP826" s="1" t="str">
        <f t="shared" si="2118"/>
        <v>abc</v>
      </c>
      <c r="AR826" s="1">
        <f>AVERAGE(AR772:AR774)</f>
        <v>2.03405844914433</v>
      </c>
      <c r="AS826" s="1">
        <f>STDEVA(AR772:AR774)</f>
        <v>0.0281321135274506</v>
      </c>
      <c r="AT826" s="1" t="str">
        <f t="shared" si="2119"/>
        <v>g</v>
      </c>
      <c r="AV826" s="1">
        <f>AVERAGE(AV772:AV774)</f>
        <v>1.60902016207</v>
      </c>
      <c r="AW826" s="1">
        <f>STDEVA(AV772:AV774)</f>
        <v>0.0427987554765579</v>
      </c>
      <c r="AX826" s="1" t="str">
        <f t="shared" si="2120"/>
        <v>ij</v>
      </c>
      <c r="BA826" s="1">
        <f>AVERAGE(BA772:BA774)</f>
        <v>1.33511259553194</v>
      </c>
      <c r="BB826" s="1">
        <f>STDEVA(BA772:BA774)</f>
        <v>0.0485320488179175</v>
      </c>
      <c r="BC826" s="1" t="str">
        <f t="shared" si="2121"/>
        <v>fg</v>
      </c>
    </row>
    <row r="827" s="1" customFormat="1" spans="6:55">
      <c r="F827" s="1" t="s">
        <v>88</v>
      </c>
      <c r="G827" s="1">
        <f>AVERAGE(G775:G777)</f>
        <v>1.06501272323336</v>
      </c>
      <c r="H827" s="1">
        <f>STDEVA(G775:G777)</f>
        <v>0.007820825734722</v>
      </c>
      <c r="I827" s="1" t="str">
        <f t="shared" si="2112"/>
        <v>b</v>
      </c>
      <c r="K827" s="1">
        <f>AVERAGE(K775:K777)</f>
        <v>1.80555069733006</v>
      </c>
      <c r="L827" s="1">
        <f>STDEVA(K775:K777)</f>
        <v>0.00544637966090698</v>
      </c>
      <c r="M827" s="1" t="str">
        <f t="shared" si="2113"/>
        <v>cd</v>
      </c>
      <c r="O827" s="1">
        <f>AVERAGE(O775:O777)</f>
        <v>2.11211559178226</v>
      </c>
      <c r="P827" s="1">
        <f>STDEVA(O775:O777)</f>
        <v>0.0203680542047295</v>
      </c>
      <c r="Q827" s="1" t="str">
        <f t="shared" si="2114"/>
        <v>hi</v>
      </c>
      <c r="W827" s="1">
        <f>AVERAGE(W775:W777)</f>
        <v>1.57611540960664</v>
      </c>
      <c r="X827" s="1">
        <f>STDEVA(W775:W777)</f>
        <v>0.0121803713248532</v>
      </c>
      <c r="Y827" s="1" t="str">
        <f t="shared" si="2115"/>
        <v>i</v>
      </c>
      <c r="AE827" s="1">
        <f>AVERAGE(AE775:AE777)</f>
        <v>1.24048003262553</v>
      </c>
      <c r="AF827" s="1">
        <f>STDEVA(AE775:AE777)</f>
        <v>0.0790512884406684</v>
      </c>
      <c r="AG827" s="1" t="str">
        <f t="shared" si="2116"/>
        <v>ef</v>
      </c>
      <c r="AJ827" s="1">
        <f>AVERAGE(AJ775:AJ777)</f>
        <v>1.04225699170586</v>
      </c>
      <c r="AK827" s="1">
        <f>STDEVA(AJ775:AJ777)</f>
        <v>0.00542348111303307</v>
      </c>
      <c r="AL827" s="1" t="str">
        <f t="shared" si="2117"/>
        <v>c</v>
      </c>
      <c r="AN827" s="1">
        <f>AVERAGE(AN775:AN777)</f>
        <v>1.80914368552241</v>
      </c>
      <c r="AO827" s="1">
        <f>STDEVA(AN775:AN777)</f>
        <v>0.0182151984425495</v>
      </c>
      <c r="AP827" s="1" t="str">
        <f t="shared" si="2118"/>
        <v>bc</v>
      </c>
      <c r="AR827" s="1">
        <f>AVERAGE(AR775:AR777)</f>
        <v>2.1105669309296</v>
      </c>
      <c r="AS827" s="1">
        <f>STDEVA(AR775:AR777)</f>
        <v>0.012861068878242</v>
      </c>
      <c r="AT827" s="1" t="str">
        <f t="shared" si="2119"/>
        <v>f</v>
      </c>
      <c r="AV827" s="1">
        <f>AVERAGE(AV775:AV777)</f>
        <v>1.57458226633292</v>
      </c>
      <c r="AW827" s="1">
        <f>STDEVA(AV775:AV777)</f>
        <v>0.0186944597892011</v>
      </c>
      <c r="AX827" s="1" t="str">
        <f t="shared" si="2120"/>
        <v>jk</v>
      </c>
      <c r="BA827" s="1">
        <f>AVERAGE(BA775:BA777)</f>
        <v>1.23635016060561</v>
      </c>
      <c r="BB827" s="1">
        <f>STDEVA(BA775:BA777)</f>
        <v>0.0756877742996633</v>
      </c>
      <c r="BC827" s="1" t="str">
        <f t="shared" si="2121"/>
        <v>gh</v>
      </c>
    </row>
    <row r="828" s="1" customFormat="1" spans="6:53">
      <c r="F828" s="1" t="s">
        <v>104</v>
      </c>
      <c r="G828" s="1">
        <f>AVERAGE(G769:G777)</f>
        <v>1.02482372622227</v>
      </c>
      <c r="K828" s="1">
        <f>AVERAGE(K769:K777)</f>
        <v>1.69018217332135</v>
      </c>
      <c r="O828" s="1">
        <f>AVERAGE(O769:O777)</f>
        <v>2.11423276507821</v>
      </c>
      <c r="W828" s="1">
        <f>AVERAGE(W769:W777)</f>
        <v>1.62448905225286</v>
      </c>
      <c r="AE828" s="1">
        <f>AVERAGE(AE769:AE777)</f>
        <v>1.25905112293405</v>
      </c>
      <c r="AJ828" s="1">
        <f>AVERAGE(AJ769:AJ777)</f>
        <v>1.00077256990389</v>
      </c>
      <c r="AN828" s="1">
        <f>AVERAGE(AN769:AN777)</f>
        <v>1.69828182075547</v>
      </c>
      <c r="AR828" s="1">
        <f>AVERAGE(AR769:AR777)</f>
        <v>2.10764666799672</v>
      </c>
      <c r="AV828" s="1">
        <f>AVERAGE(AV769:AV777)</f>
        <v>1.62480501062919</v>
      </c>
      <c r="BA828" s="1">
        <f>AVERAGE(BA769:BA777)</f>
        <v>1.25609316983533</v>
      </c>
    </row>
    <row r="829" s="1" customFormat="1" spans="6:55">
      <c r="F829" s="1" t="s">
        <v>78</v>
      </c>
      <c r="G829" s="1">
        <f>AVERAGE(G778:G780)</f>
        <v>0.876106737431815</v>
      </c>
      <c r="H829" s="1">
        <f>STDEVA(G778:G780)</f>
        <v>0.0140698602668832</v>
      </c>
      <c r="I829" s="1" t="str">
        <f>I857</f>
        <v>ef</v>
      </c>
      <c r="K829" s="1">
        <f>AVERAGE(K778:K780)</f>
        <v>1.88968474097371</v>
      </c>
      <c r="L829" s="1">
        <f>STDEVA(K778:K780)</f>
        <v>0.0134919294459081</v>
      </c>
      <c r="M829" s="1" t="str">
        <f>M857</f>
        <v>abc</v>
      </c>
      <c r="O829" s="1">
        <f>AVERAGE(O778:O780)</f>
        <v>2.3142730832954</v>
      </c>
      <c r="P829" s="1">
        <f>STDEVA(O778:O780)</f>
        <v>0.00436856828577666</v>
      </c>
      <c r="Q829" s="1" t="str">
        <f>Q857</f>
        <v>ab</v>
      </c>
      <c r="W829" s="1">
        <f>AVERAGE(W778:W780)</f>
        <v>1.83569484272029</v>
      </c>
      <c r="X829" s="1">
        <f>STDEVA(W778:W780)</f>
        <v>0.0168957273181415</v>
      </c>
      <c r="Y829" s="1" t="str">
        <f>Y857</f>
        <v>bc</v>
      </c>
      <c r="AE829" s="1">
        <f>AVERAGE(AE778:AE780)</f>
        <v>1.63737826052521</v>
      </c>
      <c r="AF829" s="1">
        <f>STDEVA(AE778:AE780)</f>
        <v>0.0114665117328909</v>
      </c>
      <c r="AG829" s="1" t="str">
        <f>AG857</f>
        <v>ab</v>
      </c>
      <c r="AJ829" s="1">
        <f>AVERAGE(AJ778:AJ780)</f>
        <v>0.847384599203666</v>
      </c>
      <c r="AK829" s="1">
        <f>STDEVA(AJ778:AJ780)</f>
        <v>0.0215227228200267</v>
      </c>
      <c r="AL829" s="1" t="str">
        <f>AL857</f>
        <v>h</v>
      </c>
      <c r="AN829" s="1">
        <f>AVERAGE(AN778:AN780)</f>
        <v>1.8914475055403</v>
      </c>
      <c r="AO829" s="1">
        <f>STDEVA(AN778:AN780)</f>
        <v>0.0142665747349978</v>
      </c>
      <c r="AP829" s="1" t="str">
        <f>AP857</f>
        <v>abc</v>
      </c>
      <c r="AR829" s="1">
        <f>AVERAGE(AR778:AR780)</f>
        <v>2.31554888549357</v>
      </c>
      <c r="AS829" s="1">
        <f>STDEVA(AR778:AR780)</f>
        <v>0.0108430615932797</v>
      </c>
      <c r="AT829" s="1" t="str">
        <f>AT857</f>
        <v>a</v>
      </c>
      <c r="AV829" s="1">
        <f>AVERAGE(AV778:AV780)</f>
        <v>1.83980390084427</v>
      </c>
      <c r="AW829" s="1">
        <f>STDEVA(AV778:AV780)</f>
        <v>0.00897425124501054</v>
      </c>
      <c r="AX829" s="1" t="str">
        <f>AX857</f>
        <v>bc</v>
      </c>
      <c r="BA829" s="1">
        <f>AVERAGE(BA778:BA780)</f>
        <v>1.6330987795881</v>
      </c>
      <c r="BB829" s="1">
        <f>STDEVA(BA778:BA780)</f>
        <v>0.0158149836018565</v>
      </c>
      <c r="BC829" s="1" t="str">
        <f>BC857</f>
        <v>ab</v>
      </c>
    </row>
    <row r="830" s="1" customFormat="1" spans="6:55">
      <c r="F830" s="1" t="s">
        <v>81</v>
      </c>
      <c r="G830" s="1">
        <f>AVERAGE(G781:G783)</f>
        <v>0.864162261026645</v>
      </c>
      <c r="H830" s="1">
        <f>STDEVA(G781:G783)</f>
        <v>0.00899093412860255</v>
      </c>
      <c r="I830" s="1" t="str">
        <f>I858</f>
        <v>ef</v>
      </c>
      <c r="K830" s="1">
        <f>AVERAGE(K781:K783)</f>
        <v>1.90083342722703</v>
      </c>
      <c r="L830" s="1">
        <f>STDEVA(K781:K783)</f>
        <v>0.0100710691240115</v>
      </c>
      <c r="M830" s="1" t="str">
        <f>M858</f>
        <v>ab</v>
      </c>
      <c r="O830" s="1">
        <f>AVERAGE(O781:O783)</f>
        <v>2.30030293943066</v>
      </c>
      <c r="P830" s="1">
        <f>STDEVA(O781:O783)</f>
        <v>0.01768448461579</v>
      </c>
      <c r="Q830" s="1" t="str">
        <f>Q858</f>
        <v>abc</v>
      </c>
      <c r="W830" s="1">
        <f>AVERAGE(W781:W783)</f>
        <v>1.8287833635781</v>
      </c>
      <c r="X830" s="1">
        <f>STDEVA(W781:W783)</f>
        <v>0.0175409815979591</v>
      </c>
      <c r="Y830" s="1" t="str">
        <f>Y858</f>
        <v>bcd</v>
      </c>
      <c r="AE830" s="1">
        <f>AVERAGE(AE781:AE783)</f>
        <v>1.6394289868296</v>
      </c>
      <c r="AF830" s="1">
        <f>STDEVA(AE781:AE783)</f>
        <v>0.00655021959798354</v>
      </c>
      <c r="AG830" s="1" t="str">
        <f>AG858</f>
        <v>ab</v>
      </c>
      <c r="AJ830" s="1">
        <f>AVERAGE(AJ781:AJ783)</f>
        <v>0.837005563803908</v>
      </c>
      <c r="AK830" s="1">
        <f>STDEVA(AJ781:AJ783)</f>
        <v>0.0125687525108825</v>
      </c>
      <c r="AL830" s="1" t="str">
        <f>AL858</f>
        <v>h</v>
      </c>
      <c r="AN830" s="1">
        <f>AVERAGE(AN781:AN783)</f>
        <v>1.90718973874237</v>
      </c>
      <c r="AO830" s="1">
        <f>STDEVA(AN781:AN783)</f>
        <v>0.0154373716081365</v>
      </c>
      <c r="AP830" s="1" t="str">
        <f>AP858</f>
        <v>a</v>
      </c>
      <c r="AR830" s="1">
        <f>AVERAGE(AR781:AR783)</f>
        <v>2.29441815008664</v>
      </c>
      <c r="AS830" s="1">
        <f>STDEVA(AR781:AR783)</f>
        <v>0.0131201956629053</v>
      </c>
      <c r="AT830" s="1" t="str">
        <f>AT858</f>
        <v>ab</v>
      </c>
      <c r="AV830" s="1">
        <f>AVERAGE(AV781:AV783)</f>
        <v>1.83129406325601</v>
      </c>
      <c r="AW830" s="1">
        <f>STDEVA(AV781:AV783)</f>
        <v>0.0206623059454396</v>
      </c>
      <c r="AX830" s="1" t="str">
        <f>AX858</f>
        <v>bc</v>
      </c>
      <c r="BA830" s="1">
        <f>AVERAGE(BA781:BA783)</f>
        <v>1.64077223037342</v>
      </c>
      <c r="BB830" s="1">
        <f>STDEVA(BA781:BA783)</f>
        <v>0.00655294149466224</v>
      </c>
      <c r="BC830" s="1" t="str">
        <f>BC858</f>
        <v>ab</v>
      </c>
    </row>
    <row r="831" s="1" customFormat="1" spans="6:53">
      <c r="F831" s="1" t="s">
        <v>101</v>
      </c>
      <c r="G831" s="1">
        <f>AVERAGE(G778:G783)</f>
        <v>0.87013449922923</v>
      </c>
      <c r="K831" s="1">
        <f>AVERAGE(K778:K783)</f>
        <v>1.89525908410037</v>
      </c>
      <c r="O831" s="1">
        <f>AVERAGE(O778:O783)</f>
        <v>2.30728801136303</v>
      </c>
      <c r="W831" s="1">
        <f>AVERAGE(W778:W783)</f>
        <v>1.8322391031492</v>
      </c>
      <c r="AE831" s="1">
        <f>AVERAGE(AE778:AE783)</f>
        <v>1.63840362367741</v>
      </c>
      <c r="AJ831" s="1">
        <f>AVERAGE(AJ778:AJ783)</f>
        <v>0.842195081503787</v>
      </c>
      <c r="AN831" s="1">
        <f>AVERAGE(AN778:AN783)</f>
        <v>1.89931862214134</v>
      </c>
      <c r="AR831" s="1">
        <f>AVERAGE(AR778:AR783)</f>
        <v>2.30498351779011</v>
      </c>
      <c r="AV831" s="1">
        <f>AVERAGE(AV778:AV783)</f>
        <v>1.83554898205014</v>
      </c>
      <c r="BA831" s="1">
        <f>AVERAGE(BA778:BA783)</f>
        <v>1.63693550498076</v>
      </c>
    </row>
    <row r="832" s="1" customFormat="1" spans="6:55">
      <c r="F832" s="1" t="s">
        <v>80</v>
      </c>
      <c r="G832" s="1">
        <f>AVERAGE(G784:G786)</f>
        <v>0.862482922909869</v>
      </c>
      <c r="H832" s="1">
        <f>STDEVA(G784:G786)</f>
        <v>0.00716524141867853</v>
      </c>
      <c r="I832" s="1" t="str">
        <f t="shared" ref="I832:I834" si="2122">I859</f>
        <v>f</v>
      </c>
      <c r="K832" s="1">
        <f>AVERAGE(K784:K786)</f>
        <v>1.89964859636451</v>
      </c>
      <c r="L832" s="1">
        <f>STDEVA(K784:K786)</f>
        <v>0.01935957683316</v>
      </c>
      <c r="M832" s="1" t="str">
        <f t="shared" ref="M832:M834" si="2123">M859</f>
        <v>ab</v>
      </c>
      <c r="O832" s="1">
        <f>AVERAGE(O784:O786)</f>
        <v>2.26748234415514</v>
      </c>
      <c r="P832" s="1">
        <f>STDEVA(O784:O786)</f>
        <v>0.0139141660394648</v>
      </c>
      <c r="Q832" s="1" t="str">
        <f t="shared" ref="Q832:Q834" si="2124">Q859</f>
        <v>abcd</v>
      </c>
      <c r="W832" s="1">
        <f>AVERAGE(W784:W786)</f>
        <v>1.92068934258145</v>
      </c>
      <c r="X832" s="1">
        <f>STDEVA(W784:W786)</f>
        <v>0.0460877847865369</v>
      </c>
      <c r="Y832" s="1" t="str">
        <f t="shared" ref="Y832:Y834" si="2125">Y859</f>
        <v>a</v>
      </c>
      <c r="AE832" s="1">
        <f>AVERAGE(AE784:AE786)</f>
        <v>1.57932861086356</v>
      </c>
      <c r="AF832" s="1">
        <f>STDEVA(AE784:AE786)</f>
        <v>0.044858156017589</v>
      </c>
      <c r="AG832" s="1" t="str">
        <f t="shared" ref="AG832:AG834" si="2126">AG859</f>
        <v>abc</v>
      </c>
      <c r="AJ832" s="1">
        <f>AVERAGE(AJ784:AJ786)</f>
        <v>0.840669938841709</v>
      </c>
      <c r="AK832" s="1">
        <f>STDEVA(AJ784:AJ786)</f>
        <v>0.00361253911387248</v>
      </c>
      <c r="AL832" s="1" t="str">
        <f t="shared" ref="AL832:AL834" si="2127">AL859</f>
        <v>h</v>
      </c>
      <c r="AN832" s="1">
        <f>AVERAGE(AN784:AN786)</f>
        <v>1.89934681452631</v>
      </c>
      <c r="AO832" s="1">
        <f>STDEVA(AN784:AN786)</f>
        <v>0.00691493486138131</v>
      </c>
      <c r="AP832" s="1" t="str">
        <f t="shared" ref="AP832:AP834" si="2128">AP859</f>
        <v>a</v>
      </c>
      <c r="AR832" s="1">
        <f>AVERAGE(AR784:AR786)</f>
        <v>2.27646595809688</v>
      </c>
      <c r="AS832" s="1">
        <f>STDEVA(AR784:AR786)</f>
        <v>0.0181324677148066</v>
      </c>
      <c r="AT832" s="1" t="str">
        <f t="shared" ref="AT832:AT834" si="2129">AT859</f>
        <v>abc</v>
      </c>
      <c r="AV832" s="1">
        <f>AVERAGE(AV784:AV786)</f>
        <v>1.91647405482521</v>
      </c>
      <c r="AW832" s="1">
        <f>STDEVA(AV784:AV786)</f>
        <v>0.0461215465617228</v>
      </c>
      <c r="AX832" s="1" t="str">
        <f t="shared" ref="AX832:AX834" si="2130">AX859</f>
        <v>a</v>
      </c>
      <c r="BA832" s="1">
        <f>AVERAGE(BA784:BA786)</f>
        <v>1.57363269777535</v>
      </c>
      <c r="BB832" s="1">
        <f>STDEVA(BA784:BA786)</f>
        <v>0.0465232218012752</v>
      </c>
      <c r="BC832" s="1" t="str">
        <f t="shared" ref="BC832:BC834" si="2131">BC859</f>
        <v>abcd</v>
      </c>
    </row>
    <row r="833" s="1" customFormat="1" spans="6:55">
      <c r="F833" s="1" t="s">
        <v>81</v>
      </c>
      <c r="G833" s="1">
        <f>AVERAGE(G787:G789)</f>
        <v>0.874933306462875</v>
      </c>
      <c r="H833" s="1">
        <f>STDEVA(G787:G789)</f>
        <v>0.00238144968467642</v>
      </c>
      <c r="I833" s="1" t="str">
        <f t="shared" si="2122"/>
        <v>ef</v>
      </c>
      <c r="K833" s="1">
        <f>AVERAGE(K787:K789)</f>
        <v>1.8870311092839</v>
      </c>
      <c r="L833" s="1">
        <f>STDEVA(K787:K789)</f>
        <v>0.0096121167135201</v>
      </c>
      <c r="M833" s="1" t="str">
        <f t="shared" si="2123"/>
        <v>abc</v>
      </c>
      <c r="O833" s="1">
        <f>AVERAGE(O787:O789)</f>
        <v>2.23132251546603</v>
      </c>
      <c r="P833" s="1">
        <f>STDEVA(O787:O789)</f>
        <v>0.00590103002040499</v>
      </c>
      <c r="Q833" s="1" t="str">
        <f t="shared" si="2124"/>
        <v>cdef</v>
      </c>
      <c r="W833" s="1">
        <f>AVERAGE(W787:W789)</f>
        <v>1.88363633334012</v>
      </c>
      <c r="X833" s="1">
        <f>STDEVA(W787:W789)</f>
        <v>0.0422437825435608</v>
      </c>
      <c r="Y833" s="1" t="str">
        <f t="shared" si="2125"/>
        <v>ab</v>
      </c>
      <c r="AE833" s="1">
        <f>AVERAGE(AE787:AE789)</f>
        <v>1.5464795454734</v>
      </c>
      <c r="AF833" s="1">
        <f>STDEVA(AE787:AE789)</f>
        <v>0.0414629029965471</v>
      </c>
      <c r="AG833" s="1" t="str">
        <f t="shared" si="2126"/>
        <v>bc</v>
      </c>
      <c r="AJ833" s="1">
        <f>AVERAGE(AJ787:AJ789)</f>
        <v>0.851152895701114</v>
      </c>
      <c r="AK833" s="1">
        <f>STDEVA(AJ787:AJ789)</f>
        <v>0.00761952961792821</v>
      </c>
      <c r="AL833" s="1" t="str">
        <f t="shared" si="2127"/>
        <v>h</v>
      </c>
      <c r="AN833" s="1">
        <f>AVERAGE(AN787:AN789)</f>
        <v>1.88813702438262</v>
      </c>
      <c r="AO833" s="1">
        <f>STDEVA(AN787:AN789)</f>
        <v>0.01529048710022</v>
      </c>
      <c r="AP833" s="1" t="str">
        <f t="shared" si="2128"/>
        <v>abc</v>
      </c>
      <c r="AR833" s="1">
        <f>AVERAGE(AR787:AR789)</f>
        <v>2.22740093944433</v>
      </c>
      <c r="AS833" s="1">
        <f>STDEVA(AR787:AR789)</f>
        <v>0.00236638726974913</v>
      </c>
      <c r="AT833" s="1" t="str">
        <f t="shared" si="2129"/>
        <v>bcd</v>
      </c>
      <c r="AV833" s="1">
        <f>AVERAGE(AV787:AV789)</f>
        <v>1.88594783447449</v>
      </c>
      <c r="AW833" s="1">
        <f>STDEVA(AV787:AV789)</f>
        <v>0.0339337842877417</v>
      </c>
      <c r="AX833" s="1" t="str">
        <f t="shared" si="2130"/>
        <v>ab</v>
      </c>
      <c r="BA833" s="1">
        <f>AVERAGE(BA787:BA789)</f>
        <v>1.54571490405884</v>
      </c>
      <c r="BB833" s="1">
        <f>STDEVA(BA787:BA789)</f>
        <v>0.0420834137858936</v>
      </c>
      <c r="BC833" s="1" t="str">
        <f t="shared" si="2131"/>
        <v>abcd</v>
      </c>
    </row>
    <row r="834" s="1" customFormat="1" spans="6:55">
      <c r="F834" s="1" t="s">
        <v>82</v>
      </c>
      <c r="G834" s="1">
        <f>AVERAGE(G790:G792)</f>
        <v>0.927720713792763</v>
      </c>
      <c r="H834" s="1">
        <f>STDEVA(G790:G792)</f>
        <v>0.00893180251214149</v>
      </c>
      <c r="I834" s="1" t="str">
        <f t="shared" si="2122"/>
        <v>d</v>
      </c>
      <c r="K834" s="1">
        <f>AVERAGE(K790:K792)</f>
        <v>1.81235852628648</v>
      </c>
      <c r="L834" s="1">
        <f>STDEVA(K790:K792)</f>
        <v>0.02075933628112</v>
      </c>
      <c r="M834" s="1" t="str">
        <f t="shared" si="2123"/>
        <v>bc</v>
      </c>
      <c r="O834" s="1">
        <f>AVERAGE(O790:O792)</f>
        <v>2.17096810896203</v>
      </c>
      <c r="P834" s="1">
        <f>STDEVA(O790:O792)</f>
        <v>0.0326053467470038</v>
      </c>
      <c r="Q834" s="1" t="str">
        <f t="shared" si="2124"/>
        <v>fgh</v>
      </c>
      <c r="W834" s="1">
        <f>AVERAGE(W790:W792)</f>
        <v>1.72462580537252</v>
      </c>
      <c r="X834" s="1">
        <f>STDEVA(W790:W792)</f>
        <v>0.0297319625848586</v>
      </c>
      <c r="Y834" s="1" t="str">
        <f t="shared" si="2125"/>
        <v>efg</v>
      </c>
      <c r="AE834" s="1">
        <f>AVERAGE(AE790:AE792)</f>
        <v>1.39435667995404</v>
      </c>
      <c r="AF834" s="1">
        <f>STDEVA(AE790:AE792)</f>
        <v>0.0127510033284061</v>
      </c>
      <c r="AG834" s="1" t="str">
        <f t="shared" si="2126"/>
        <v>d</v>
      </c>
      <c r="AJ834" s="1">
        <f>AVERAGE(AJ790:AJ792)</f>
        <v>0.90797427875613</v>
      </c>
      <c r="AK834" s="1">
        <f>STDEVA(AJ790:AJ792)</f>
        <v>0.0214570680369653</v>
      </c>
      <c r="AL834" s="1" t="str">
        <f t="shared" si="2127"/>
        <v>f</v>
      </c>
      <c r="AN834" s="1">
        <f>AVERAGE(AN790:AN792)</f>
        <v>1.80579990288452</v>
      </c>
      <c r="AO834" s="1">
        <f>STDEVA(AN790:AN792)</f>
        <v>0.0333281940478984</v>
      </c>
      <c r="AP834" s="1" t="str">
        <f t="shared" si="2128"/>
        <v>c</v>
      </c>
      <c r="AR834" s="1">
        <f>AVERAGE(AR790:AR792)</f>
        <v>2.17360016961116</v>
      </c>
      <c r="AS834" s="1">
        <f>STDEVA(AR790:AR792)</f>
        <v>0.0463307526957952</v>
      </c>
      <c r="AT834" s="1" t="str">
        <f t="shared" si="2129"/>
        <v>def</v>
      </c>
      <c r="AV834" s="1">
        <f>AVERAGE(AV790:AV792)</f>
        <v>1.72574871684377</v>
      </c>
      <c r="AW834" s="1">
        <f>STDEVA(AV790:AV792)</f>
        <v>0.0386822878956167</v>
      </c>
      <c r="AX834" s="1" t="str">
        <f t="shared" si="2130"/>
        <v>efgh</v>
      </c>
      <c r="BA834" s="1">
        <f>AVERAGE(BA790:BA792)</f>
        <v>1.39269726869027</v>
      </c>
      <c r="BB834" s="1">
        <f>STDEVA(BA790:BA792)</f>
        <v>0.0205883312880333</v>
      </c>
      <c r="BC834" s="1" t="str">
        <f t="shared" si="2131"/>
        <v>ef</v>
      </c>
    </row>
    <row r="835" s="1" customFormat="1" spans="6:53">
      <c r="F835" s="1" t="s">
        <v>102</v>
      </c>
      <c r="G835" s="1">
        <f>AVERAGE(G784:G792)</f>
        <v>0.888378981055169</v>
      </c>
      <c r="K835" s="1">
        <f>AVERAGE(K784:K792)</f>
        <v>1.86634607731163</v>
      </c>
      <c r="O835" s="1">
        <f>AVERAGE(O784:O792)</f>
        <v>2.2232576561944</v>
      </c>
      <c r="W835" s="1">
        <f>AVERAGE(W784:W792)</f>
        <v>1.84298382709803</v>
      </c>
      <c r="AE835" s="1">
        <f>AVERAGE(AE784:AE792)</f>
        <v>1.506721612097</v>
      </c>
      <c r="AJ835" s="1">
        <f>AVERAGE(AJ784:AJ792)</f>
        <v>0.866599037766318</v>
      </c>
      <c r="AN835" s="1">
        <f>AVERAGE(AN784:AN792)</f>
        <v>1.86442791393115</v>
      </c>
      <c r="AR835" s="1">
        <f>AVERAGE(AR784:AR792)</f>
        <v>2.22582235571746</v>
      </c>
      <c r="AV835" s="1">
        <f>AVERAGE(AV784:AV792)</f>
        <v>1.84272353538116</v>
      </c>
      <c r="BA835" s="1">
        <f>AVERAGE(BA784:BA792)</f>
        <v>1.50401495684148</v>
      </c>
    </row>
    <row r="836" s="1" customFormat="1" spans="6:55">
      <c r="F836" s="1" t="s">
        <v>83</v>
      </c>
      <c r="G836" s="1">
        <f>AVERAGE(G793:G795)</f>
        <v>0.862852731613601</v>
      </c>
      <c r="H836" s="1">
        <f>STDEVA(G793:G795)</f>
        <v>0.0148465954150997</v>
      </c>
      <c r="I836" s="1" t="str">
        <f t="shared" ref="I836:I838" si="2132">I862</f>
        <v>f</v>
      </c>
      <c r="K836" s="1">
        <f>AVERAGE(K793:K795)</f>
        <v>1.90231230906534</v>
      </c>
      <c r="L836" s="1">
        <f>STDEVA(K793:K795)</f>
        <v>0.0103653398224057</v>
      </c>
      <c r="M836" s="1" t="str">
        <f t="shared" ref="M836:M838" si="2133">M862</f>
        <v>a</v>
      </c>
      <c r="O836" s="1">
        <f>AVERAGE(O793:O795)</f>
        <v>2.28277058930257</v>
      </c>
      <c r="P836" s="1">
        <f>STDEVA(O793:O795)</f>
        <v>0.01645186756604</v>
      </c>
      <c r="Q836" s="1" t="str">
        <f t="shared" ref="Q836:Q838" si="2134">Q862</f>
        <v>abc</v>
      </c>
      <c r="W836" s="1">
        <f>AVERAGE(W793:W795)</f>
        <v>1.81653371734403</v>
      </c>
      <c r="X836" s="1">
        <f>STDEVA(W793:W795)</f>
        <v>0.0220064348284163</v>
      </c>
      <c r="Y836" s="1" t="str">
        <f t="shared" ref="Y836:Y838" si="2135">Y862</f>
        <v>bcd</v>
      </c>
      <c r="AE836" s="1">
        <f>AVERAGE(AE793:AE795)</f>
        <v>1.60417597919914</v>
      </c>
      <c r="AF836" s="1">
        <f>STDEVA(AE793:AE795)</f>
        <v>0.0276702513110324</v>
      </c>
      <c r="AG836" s="1" t="str">
        <f t="shared" ref="AG836:AG838" si="2136">AG862</f>
        <v>abc</v>
      </c>
      <c r="AJ836" s="1">
        <f>AVERAGE(AJ793:AJ795)</f>
        <v>0.845863949390347</v>
      </c>
      <c r="AK836" s="1">
        <f>STDEVA(AJ793:AJ795)</f>
        <v>0.0121965599349632</v>
      </c>
      <c r="AL836" s="1" t="str">
        <f t="shared" ref="AL836:AL838" si="2137">AL862</f>
        <v>h</v>
      </c>
      <c r="AN836" s="1">
        <f>AVERAGE(AN793:AN795)</f>
        <v>1.89177248538953</v>
      </c>
      <c r="AO836" s="1">
        <f>STDEVA(AN793:AN795)</f>
        <v>0.0127788463927463</v>
      </c>
      <c r="AP836" s="1" t="str">
        <f t="shared" ref="AP836:AP838" si="2138">AP862</f>
        <v>abc</v>
      </c>
      <c r="AR836" s="1">
        <f>AVERAGE(AR793:AR795)</f>
        <v>2.2837622533537</v>
      </c>
      <c r="AS836" s="1">
        <f>STDEVA(AR793:AR795)</f>
        <v>0.0221163474865687</v>
      </c>
      <c r="AT836" s="1" t="str">
        <f t="shared" ref="AT836:AT838" si="2139">AT862</f>
        <v>abc</v>
      </c>
      <c r="AV836" s="1">
        <f>AVERAGE(AV793:AV795)</f>
        <v>1.82034304572151</v>
      </c>
      <c r="AW836" s="1">
        <f>STDEVA(AV793:AV795)</f>
        <v>0.0212039858792613</v>
      </c>
      <c r="AX836" s="1" t="str">
        <f t="shared" ref="AX836:AX838" si="2140">AX862</f>
        <v>bcd</v>
      </c>
      <c r="BA836" s="1">
        <f>AVERAGE(BA793:BA795)</f>
        <v>1.60158112990818</v>
      </c>
      <c r="BB836" s="1">
        <f>STDEVA(BA793:BA795)</f>
        <v>0.0266137516619752</v>
      </c>
      <c r="BC836" s="1" t="str">
        <f t="shared" ref="BC836:BC838" si="2141">BC862</f>
        <v>abcd</v>
      </c>
    </row>
    <row r="837" s="1" customFormat="1" spans="6:55">
      <c r="F837" s="1" t="s">
        <v>84</v>
      </c>
      <c r="G837" s="1">
        <f>AVERAGE(G796:G798)</f>
        <v>0.88618898989899</v>
      </c>
      <c r="H837" s="1">
        <f>STDEVA(G796:G798)</f>
        <v>0.0125387230525356</v>
      </c>
      <c r="I837" s="1" t="str">
        <f t="shared" si="2132"/>
        <v>ef</v>
      </c>
      <c r="K837" s="1">
        <f>AVERAGE(K796:K798)</f>
        <v>1.87498583152077</v>
      </c>
      <c r="L837" s="1">
        <f>STDEVA(K796:K798)</f>
        <v>0.0155315174429883</v>
      </c>
      <c r="M837" s="1" t="str">
        <f t="shared" si="2133"/>
        <v>abc</v>
      </c>
      <c r="O837" s="1">
        <f>AVERAGE(O796:O798)</f>
        <v>2.28406547700592</v>
      </c>
      <c r="P837" s="1">
        <f>STDEVA(O796:O798)</f>
        <v>0.0285507177774597</v>
      </c>
      <c r="Q837" s="1" t="str">
        <f t="shared" si="2134"/>
        <v>abc</v>
      </c>
      <c r="W837" s="1">
        <f>AVERAGE(W796:W798)</f>
        <v>1.76539427546115</v>
      </c>
      <c r="X837" s="1">
        <f>STDEVA(W796:W798)</f>
        <v>0.0320081693807988</v>
      </c>
      <c r="Y837" s="1" t="str">
        <f t="shared" si="2135"/>
        <v>cdef</v>
      </c>
      <c r="AE837" s="1">
        <f>AVERAGE(AE796:AE798)</f>
        <v>1.67008629856577</v>
      </c>
      <c r="AF837" s="1">
        <f>STDEVA(AE796:AE798)</f>
        <v>0.0543910337532349</v>
      </c>
      <c r="AG837" s="1" t="str">
        <f t="shared" si="2136"/>
        <v>a</v>
      </c>
      <c r="AJ837" s="1">
        <f>AVERAGE(AJ796:AJ798)</f>
        <v>0.864850619158855</v>
      </c>
      <c r="AK837" s="1">
        <f>STDEVA(AJ796:AJ798)</f>
        <v>0.0158131327248122</v>
      </c>
      <c r="AL837" s="1" t="str">
        <f t="shared" si="2137"/>
        <v>gh</v>
      </c>
      <c r="AN837" s="1">
        <f>AVERAGE(AN796:AN798)</f>
        <v>1.86892438465289</v>
      </c>
      <c r="AO837" s="1">
        <f>STDEVA(AN796:AN798)</f>
        <v>0.0159218520626113</v>
      </c>
      <c r="AP837" s="1" t="str">
        <f t="shared" si="2138"/>
        <v>abc</v>
      </c>
      <c r="AR837" s="1">
        <f>AVERAGE(AR796:AR798)</f>
        <v>2.28610823840842</v>
      </c>
      <c r="AS837" s="1">
        <f>STDEVA(AR796:AR798)</f>
        <v>0.0295848971251363</v>
      </c>
      <c r="AT837" s="1" t="str">
        <f t="shared" si="2139"/>
        <v>ab</v>
      </c>
      <c r="AV837" s="1">
        <f>AVERAGE(AV796:AV798)</f>
        <v>1.76958993586687</v>
      </c>
      <c r="AW837" s="1">
        <f>STDEVA(AV796:AV798)</f>
        <v>0.0279766930894227</v>
      </c>
      <c r="AX837" s="1" t="str">
        <f t="shared" si="2140"/>
        <v>cde</v>
      </c>
      <c r="BA837" s="1">
        <f>AVERAGE(BA796:BA798)</f>
        <v>1.66504092711642</v>
      </c>
      <c r="BB837" s="1">
        <f>STDEVA(BA796:BA798)</f>
        <v>0.0544164283264348</v>
      </c>
      <c r="BC837" s="1" t="str">
        <f t="shared" si="2141"/>
        <v>a</v>
      </c>
    </row>
    <row r="838" s="1" customFormat="1" spans="6:55">
      <c r="F838" s="1" t="s">
        <v>85</v>
      </c>
      <c r="G838" s="1">
        <f>AVERAGE(G799:G801)</f>
        <v>0.941312348742456</v>
      </c>
      <c r="H838" s="1">
        <f>STDEVA(G799:G801)</f>
        <v>0.00405462775468114</v>
      </c>
      <c r="I838" s="1" t="str">
        <f t="shared" si="2132"/>
        <v>d</v>
      </c>
      <c r="K838" s="1">
        <f>AVERAGE(K799:K801)</f>
        <v>1.83588833176531</v>
      </c>
      <c r="L838" s="1">
        <f>STDEVA(K799:K801)</f>
        <v>0.00515385745142495</v>
      </c>
      <c r="M838" s="1" t="str">
        <f t="shared" si="2133"/>
        <v>abc</v>
      </c>
      <c r="O838" s="1">
        <f>AVERAGE(O799:O801)</f>
        <v>2.33975271670478</v>
      </c>
      <c r="P838" s="1">
        <f>STDEVA(O799:O801)</f>
        <v>0.0114543377899817</v>
      </c>
      <c r="Q838" s="1" t="str">
        <f t="shared" si="2134"/>
        <v>a</v>
      </c>
      <c r="W838" s="1">
        <f>AVERAGE(W799:W801)</f>
        <v>1.79166588383321</v>
      </c>
      <c r="X838" s="1">
        <f>STDEVA(W799:W801)</f>
        <v>0.0116493892576071</v>
      </c>
      <c r="Y838" s="1" t="str">
        <f t="shared" si="2135"/>
        <v>cdef</v>
      </c>
      <c r="AE838" s="1">
        <f>AVERAGE(AE799:AE801)</f>
        <v>1.52360263700124</v>
      </c>
      <c r="AF838" s="1">
        <f>STDEVA(AE799:AE801)</f>
        <v>0.0302757849814639</v>
      </c>
      <c r="AG838" s="1" t="str">
        <f t="shared" si="2136"/>
        <v>bc</v>
      </c>
      <c r="AJ838" s="1">
        <f>AVERAGE(AJ799:AJ801)</f>
        <v>0.918341013824885</v>
      </c>
      <c r="AK838" s="1">
        <f>STDEVA(AJ799:AJ801)</f>
        <v>0.0128043217737697</v>
      </c>
      <c r="AL838" s="1" t="str">
        <f t="shared" si="2137"/>
        <v>f</v>
      </c>
      <c r="AN838" s="1">
        <f>AVERAGE(AN799:AN801)</f>
        <v>1.83884776008209</v>
      </c>
      <c r="AO838" s="1">
        <f>STDEVA(AN799:AN801)</f>
        <v>0.018956082850525</v>
      </c>
      <c r="AP838" s="1" t="str">
        <f t="shared" si="2138"/>
        <v>abc</v>
      </c>
      <c r="AR838" s="1">
        <f>AVERAGE(AR799:AR801)</f>
        <v>2.3304146879341</v>
      </c>
      <c r="AS838" s="1">
        <f>STDEVA(AR799:AR801)</f>
        <v>0.0179218224594272</v>
      </c>
      <c r="AT838" s="1" t="str">
        <f t="shared" si="2139"/>
        <v>a</v>
      </c>
      <c r="AV838" s="1">
        <f>AVERAGE(AV799:AV801)</f>
        <v>1.79678460589379</v>
      </c>
      <c r="AW838" s="1">
        <f>STDEVA(AV799:AV801)</f>
        <v>0.00337982585928917</v>
      </c>
      <c r="AX838" s="1" t="str">
        <f t="shared" si="2140"/>
        <v>cde</v>
      </c>
      <c r="BA838" s="1">
        <f>AVERAGE(BA799:BA801)</f>
        <v>1.52534754095827</v>
      </c>
      <c r="BB838" s="1">
        <f>STDEVA(BA799:BA801)</f>
        <v>0.0325904376823751</v>
      </c>
      <c r="BC838" s="1" t="str">
        <f t="shared" si="2141"/>
        <v>bcd</v>
      </c>
    </row>
    <row r="839" s="1" customFormat="1" spans="6:53">
      <c r="F839" s="1" t="s">
        <v>103</v>
      </c>
      <c r="G839" s="1">
        <f>AVERAGE(G793:G801)</f>
        <v>0.896784690085016</v>
      </c>
      <c r="K839" s="1">
        <f>AVERAGE(K793:K801)</f>
        <v>1.87106215745047</v>
      </c>
      <c r="O839" s="1">
        <f>AVERAGE(O793:O801)</f>
        <v>2.30219626100442</v>
      </c>
      <c r="W839" s="1">
        <f>AVERAGE(W793:W801)</f>
        <v>1.79119795887946</v>
      </c>
      <c r="AE839" s="1">
        <f>AVERAGE(AE793:AE801)</f>
        <v>1.59928830492205</v>
      </c>
      <c r="AJ839" s="1">
        <f>AVERAGE(AJ793:AJ801)</f>
        <v>0.876351860791362</v>
      </c>
      <c r="AN839" s="1">
        <f>AVERAGE(AN793:AN801)</f>
        <v>1.86651487670817</v>
      </c>
      <c r="AR839" s="1">
        <f>AVERAGE(AR793:AR801)</f>
        <v>2.30009505989874</v>
      </c>
      <c r="AV839" s="1">
        <f>AVERAGE(AV793:AV801)</f>
        <v>1.79557252916072</v>
      </c>
      <c r="BA839" s="1">
        <f>AVERAGE(BA793:BA801)</f>
        <v>1.59732319932762</v>
      </c>
    </row>
    <row r="840" s="1" customFormat="1" spans="6:55">
      <c r="F840" s="1" t="s">
        <v>86</v>
      </c>
      <c r="G840" s="1">
        <f>AVERAGE(G802:G804)</f>
        <v>0.864603887658617</v>
      </c>
      <c r="H840" s="1">
        <f>STDEVA(G802:G804)</f>
        <v>0.0204874655032669</v>
      </c>
      <c r="I840" s="1" t="str">
        <f t="shared" ref="I840:I842" si="2142">I865</f>
        <v>ef</v>
      </c>
      <c r="K840" s="1">
        <f>AVERAGE(K802:K804)</f>
        <v>1.89850361522954</v>
      </c>
      <c r="L840" s="1">
        <f>STDEVA(K802:K804)</f>
        <v>0.0196770261435166</v>
      </c>
      <c r="M840" s="1" t="str">
        <f t="shared" ref="M840:M842" si="2143">M865</f>
        <v>ab</v>
      </c>
      <c r="O840" s="1">
        <f>AVERAGE(O802:O804)</f>
        <v>2.27850899457796</v>
      </c>
      <c r="P840" s="1">
        <f>STDEVA(O802:O804)</f>
        <v>0.00698686574549567</v>
      </c>
      <c r="Q840" s="1" t="str">
        <f t="shared" ref="Q840:Q842" si="2144">Q865</f>
        <v>abcd</v>
      </c>
      <c r="W840" s="1">
        <f>AVERAGE(W802:W804)</f>
        <v>1.8106256001164</v>
      </c>
      <c r="X840" s="1">
        <f>STDEVA(W802:W804)</f>
        <v>0.0141566363249966</v>
      </c>
      <c r="Y840" s="1" t="str">
        <f t="shared" ref="Y840:Y842" si="2145">Y865</f>
        <v>cd</v>
      </c>
      <c r="AE840" s="1">
        <f>AVERAGE(AE802:AE804)</f>
        <v>1.59482500484316</v>
      </c>
      <c r="AF840" s="1">
        <f>STDEVA(AE802:AE804)</f>
        <v>0.0224709865650574</v>
      </c>
      <c r="AG840" s="1" t="str">
        <f t="shared" ref="AG840:AG842" si="2146">AG865</f>
        <v>abc</v>
      </c>
      <c r="AJ840" s="1">
        <f>AVERAGE(AJ802:AJ804)</f>
        <v>0.843623159116412</v>
      </c>
      <c r="AK840" s="1">
        <f>STDEVA(AJ802:AJ804)</f>
        <v>0.0163528981768236</v>
      </c>
      <c r="AL840" s="1" t="str">
        <f t="shared" ref="AL840:AL842" si="2147">AL865</f>
        <v>h</v>
      </c>
      <c r="AN840" s="1">
        <f>AVERAGE(AN802:AN804)</f>
        <v>1.89514925961059</v>
      </c>
      <c r="AO840" s="1">
        <f>STDEVA(AN802:AN804)</f>
        <v>0.0219253064227509</v>
      </c>
      <c r="AP840" s="1" t="str">
        <f t="shared" ref="AP840:AP842" si="2148">AP865</f>
        <v>ab</v>
      </c>
      <c r="AR840" s="1">
        <f>AVERAGE(AR802:AR804)</f>
        <v>2.27513904960831</v>
      </c>
      <c r="AS840" s="1">
        <f>STDEVA(AR802:AR804)</f>
        <v>0.0105883642932876</v>
      </c>
      <c r="AT840" s="1" t="str">
        <f t="shared" ref="AT840:AT842" si="2149">AT865</f>
        <v>abc</v>
      </c>
      <c r="AV840" s="1">
        <f>AVERAGE(AV802:AV804)</f>
        <v>1.81331872724651</v>
      </c>
      <c r="AW840" s="1">
        <f>STDEVA(AV802:AV804)</f>
        <v>0.0119670586102185</v>
      </c>
      <c r="AX840" s="1" t="str">
        <f t="shared" ref="AX840:AX842" si="2150">AX865</f>
        <v>bcd</v>
      </c>
      <c r="BA840" s="1">
        <f>AVERAGE(BA802:BA804)</f>
        <v>1.5932172861683</v>
      </c>
      <c r="BB840" s="1">
        <f>STDEVA(BA802:BA804)</f>
        <v>0.0205649619834644</v>
      </c>
      <c r="BC840" s="1" t="str">
        <f t="shared" ref="BC840:BC842" si="2151">BC865</f>
        <v>abcd</v>
      </c>
    </row>
    <row r="841" s="1" customFormat="1" spans="6:55">
      <c r="F841" s="1" t="s">
        <v>87</v>
      </c>
      <c r="G841" s="1">
        <f>AVERAGE(G805:G807)</f>
        <v>0.891173140719102</v>
      </c>
      <c r="H841" s="1">
        <f>STDEVA(G805:G807)</f>
        <v>0.00882789117809186</v>
      </c>
      <c r="I841" s="1" t="str">
        <f t="shared" si="2142"/>
        <v>e</v>
      </c>
      <c r="K841" s="1">
        <f>AVERAGE(K805:K807)</f>
        <v>1.87096000990326</v>
      </c>
      <c r="L841" s="1">
        <f>STDEVA(K805:K807)</f>
        <v>0.00903650724130103</v>
      </c>
      <c r="M841" s="1" t="str">
        <f t="shared" si="2143"/>
        <v>abc</v>
      </c>
      <c r="O841" s="1">
        <f>AVERAGE(O805:O807)</f>
        <v>2.26143475222821</v>
      </c>
      <c r="P841" s="1">
        <f>STDEVA(O805:O807)</f>
        <v>0.0117890557280395</v>
      </c>
      <c r="Q841" s="1" t="str">
        <f t="shared" si="2144"/>
        <v>abcd</v>
      </c>
      <c r="W841" s="1">
        <f>AVERAGE(W805:W807)</f>
        <v>1.80384243515579</v>
      </c>
      <c r="X841" s="1">
        <f>STDEVA(W805:W807)</f>
        <v>0.0100168796076535</v>
      </c>
      <c r="Y841" s="1" t="str">
        <f t="shared" si="2145"/>
        <v>cd</v>
      </c>
      <c r="AE841" s="1">
        <f>AVERAGE(AE805:AE807)</f>
        <v>1.60368123470388</v>
      </c>
      <c r="AF841" s="1">
        <f>STDEVA(AE805:AE807)</f>
        <v>0.00973629920355705</v>
      </c>
      <c r="AG841" s="1" t="str">
        <f t="shared" si="2146"/>
        <v>abc</v>
      </c>
      <c r="AJ841" s="1">
        <f>AVERAGE(AJ805:AJ807)</f>
        <v>0.868787838667588</v>
      </c>
      <c r="AK841" s="1">
        <f>STDEVA(AJ805:AJ807)</f>
        <v>0.0147911857972344</v>
      </c>
      <c r="AL841" s="1" t="str">
        <f t="shared" si="2147"/>
        <v>gh</v>
      </c>
      <c r="AN841" s="1">
        <f>AVERAGE(AN805:AN807)</f>
        <v>1.8725580888277</v>
      </c>
      <c r="AO841" s="1">
        <f>STDEVA(AN805:AN807)</f>
        <v>0.0169160615517571</v>
      </c>
      <c r="AP841" s="1" t="str">
        <f t="shared" si="2148"/>
        <v>abc</v>
      </c>
      <c r="AR841" s="1">
        <f>AVERAGE(AR805:AR807)</f>
        <v>2.25377803023018</v>
      </c>
      <c r="AS841" s="1">
        <f>STDEVA(AR805:AR807)</f>
        <v>0.0190613192779744</v>
      </c>
      <c r="AT841" s="1" t="str">
        <f t="shared" si="2149"/>
        <v>abc</v>
      </c>
      <c r="AV841" s="1">
        <f>AVERAGE(AV805:AV807)</f>
        <v>1.80921447055923</v>
      </c>
      <c r="AW841" s="1">
        <f>STDEVA(AV805:AV807)</f>
        <v>0.014128179696865</v>
      </c>
      <c r="AX841" s="1" t="str">
        <f t="shared" si="2150"/>
        <v>cd</v>
      </c>
      <c r="BA841" s="1">
        <f>AVERAGE(BA805:BA807)</f>
        <v>1.60279799563515</v>
      </c>
      <c r="BB841" s="1">
        <f>STDEVA(BA805:BA807)</f>
        <v>0.0200470825997924</v>
      </c>
      <c r="BC841" s="1" t="str">
        <f t="shared" si="2151"/>
        <v>abcd</v>
      </c>
    </row>
    <row r="842" s="1" customFormat="1" spans="6:55">
      <c r="F842" s="1" t="s">
        <v>88</v>
      </c>
      <c r="G842" s="1">
        <f>AVERAGE(G808:G810)</f>
        <v>0.918063665700893</v>
      </c>
      <c r="H842" s="1">
        <f>STDEVA(G808:G810)</f>
        <v>0.00706782347896936</v>
      </c>
      <c r="I842" s="1" t="str">
        <f t="shared" si="2142"/>
        <v>d</v>
      </c>
      <c r="K842" s="1">
        <f>AVERAGE(K808:K810)</f>
        <v>1.85990887060374</v>
      </c>
      <c r="L842" s="1">
        <f>STDEVA(K808:K810)</f>
        <v>0.00673256732391177</v>
      </c>
      <c r="M842" s="1" t="str">
        <f t="shared" si="2143"/>
        <v>abc</v>
      </c>
      <c r="O842" s="1">
        <f>AVERAGE(O808:O810)</f>
        <v>2.32194225040239</v>
      </c>
      <c r="P842" s="1">
        <f>STDEVA(O808:O810)</f>
        <v>0.00707697227401031</v>
      </c>
      <c r="Q842" s="1" t="str">
        <f t="shared" si="2144"/>
        <v>ab</v>
      </c>
      <c r="W842" s="1">
        <f>AVERAGE(W808:W810)</f>
        <v>1.75635632585699</v>
      </c>
      <c r="X842" s="1">
        <f>STDEVA(W808:W810)</f>
        <v>0.0132288080064856</v>
      </c>
      <c r="Y842" s="1" t="str">
        <f t="shared" si="2145"/>
        <v>def</v>
      </c>
      <c r="AE842" s="1">
        <f>AVERAGE(AE808:AE810)</f>
        <v>1.50610044544294</v>
      </c>
      <c r="AF842" s="1">
        <f>STDEVA(AE808:AE810)</f>
        <v>0.00611317772976236</v>
      </c>
      <c r="AG842" s="1" t="str">
        <f t="shared" si="2146"/>
        <v>c</v>
      </c>
      <c r="AJ842" s="1">
        <f>AVERAGE(AJ808:AJ810)</f>
        <v>0.89274585684504</v>
      </c>
      <c r="AK842" s="1">
        <f>STDEVA(AJ808:AJ810)</f>
        <v>0.0026187935588681</v>
      </c>
      <c r="AL842" s="1" t="str">
        <f t="shared" si="2147"/>
        <v>fg</v>
      </c>
      <c r="AN842" s="1">
        <f>AVERAGE(AN808:AN810)</f>
        <v>1.86099895276078</v>
      </c>
      <c r="AO842" s="1">
        <f>STDEVA(AN808:AN810)</f>
        <v>0.00720783885937152</v>
      </c>
      <c r="AP842" s="1" t="str">
        <f t="shared" si="2148"/>
        <v>abc</v>
      </c>
      <c r="AR842" s="1">
        <f>AVERAGE(AR808:AR810)</f>
        <v>2.32383092405192</v>
      </c>
      <c r="AS842" s="1">
        <f>STDEVA(AR808:AR810)</f>
        <v>0.00589237546831587</v>
      </c>
      <c r="AT842" s="1" t="str">
        <f t="shared" si="2149"/>
        <v>a</v>
      </c>
      <c r="AV842" s="1">
        <f>AVERAGE(AV808:AV810)</f>
        <v>1.75127416887638</v>
      </c>
      <c r="AW842" s="1">
        <f>STDEVA(AV808:AV810)</f>
        <v>0.0181532624015131</v>
      </c>
      <c r="AX842" s="1" t="str">
        <f t="shared" si="2150"/>
        <v>def</v>
      </c>
      <c r="BA842" s="1">
        <f>AVERAGE(BA808:BA810)</f>
        <v>1.50760960399879</v>
      </c>
      <c r="BB842" s="1">
        <f>STDEVA(BA808:BA810)</f>
        <v>0.013445665069346</v>
      </c>
      <c r="BC842" s="1" t="str">
        <f t="shared" si="2151"/>
        <v>cd</v>
      </c>
    </row>
    <row r="843" s="1" customFormat="1" spans="6:53">
      <c r="F843" s="1" t="s">
        <v>104</v>
      </c>
      <c r="G843" s="1">
        <f>AVERAGE(G802:G810)</f>
        <v>0.891280231359537</v>
      </c>
      <c r="K843" s="1">
        <f>AVERAGE(K802:K810)</f>
        <v>1.87645749857885</v>
      </c>
      <c r="O843" s="1">
        <f>AVERAGE(O802:O810)</f>
        <v>2.28729533240285</v>
      </c>
      <c r="W843" s="1">
        <f>AVERAGE(W802:W810)</f>
        <v>1.79027478704306</v>
      </c>
      <c r="AE843" s="1">
        <f>AVERAGE(AE802:AE810)</f>
        <v>1.56820222832999</v>
      </c>
      <c r="AJ843" s="1">
        <f>AVERAGE(AJ802:AJ810)</f>
        <v>0.86838561820968</v>
      </c>
      <c r="AN843" s="1">
        <f>AVERAGE(AN802:AN810)</f>
        <v>1.87623543373302</v>
      </c>
      <c r="AR843" s="1">
        <f>AVERAGE(AR802:AR810)</f>
        <v>2.28424933463014</v>
      </c>
      <c r="AV843" s="1">
        <f>AVERAGE(AV802:AV810)</f>
        <v>1.79126912222737</v>
      </c>
      <c r="BA843" s="1">
        <f>AVERAGE(BA802:BA810)</f>
        <v>1.56787496193408</v>
      </c>
    </row>
    <row r="846" s="1" customFormat="1" spans="9:55">
      <c r="I846" s="6" t="s">
        <v>114</v>
      </c>
      <c r="M846" s="6" t="s">
        <v>112</v>
      </c>
      <c r="Q846" s="6" t="s">
        <v>119</v>
      </c>
      <c r="Y846" s="6" t="s">
        <v>161</v>
      </c>
      <c r="AG846" s="6" t="s">
        <v>114</v>
      </c>
      <c r="AL846" s="6" t="s">
        <v>115</v>
      </c>
      <c r="AP846" s="6" t="s">
        <v>120</v>
      </c>
      <c r="AT846" s="6" t="s">
        <v>118</v>
      </c>
      <c r="AX846" s="6" t="s">
        <v>164</v>
      </c>
      <c r="BC846" s="6" t="s">
        <v>115</v>
      </c>
    </row>
    <row r="847" s="1" customFormat="1" spans="9:55">
      <c r="I847" s="6" t="s">
        <v>114</v>
      </c>
      <c r="M847" s="6" t="s">
        <v>112</v>
      </c>
      <c r="Q847" s="6" t="s">
        <v>643</v>
      </c>
      <c r="Y847" s="6" t="s">
        <v>153</v>
      </c>
      <c r="AG847" s="6" t="s">
        <v>118</v>
      </c>
      <c r="AL847" s="6" t="s">
        <v>115</v>
      </c>
      <c r="AP847" s="6" t="s">
        <v>120</v>
      </c>
      <c r="AT847" s="6" t="s">
        <v>118</v>
      </c>
      <c r="AX847" s="6" t="s">
        <v>157</v>
      </c>
      <c r="BC847" s="6" t="s">
        <v>118</v>
      </c>
    </row>
    <row r="848" s="1" customFormat="1" spans="9:55">
      <c r="I848" s="6" t="s">
        <v>114</v>
      </c>
      <c r="M848" s="6" t="s">
        <v>112</v>
      </c>
      <c r="Q848" s="6" t="s">
        <v>152</v>
      </c>
      <c r="Y848" s="6" t="s">
        <v>152</v>
      </c>
      <c r="AG848" s="6" t="s">
        <v>125</v>
      </c>
      <c r="AL848" s="6" t="s">
        <v>112</v>
      </c>
      <c r="AP848" s="6" t="s">
        <v>120</v>
      </c>
      <c r="AT848" s="6" t="s">
        <v>122</v>
      </c>
      <c r="AX848" s="6" t="s">
        <v>151</v>
      </c>
      <c r="BC848" s="6" t="s">
        <v>610</v>
      </c>
    </row>
    <row r="849" s="1" customFormat="1" spans="9:55">
      <c r="I849" s="6" t="s">
        <v>114</v>
      </c>
      <c r="M849" s="6" t="s">
        <v>112</v>
      </c>
      <c r="Q849" s="6" t="s">
        <v>151</v>
      </c>
      <c r="Y849" s="6" t="s">
        <v>161</v>
      </c>
      <c r="AG849" s="6" t="s">
        <v>107</v>
      </c>
      <c r="AL849" s="6" t="s">
        <v>115</v>
      </c>
      <c r="AP849" s="6" t="s">
        <v>120</v>
      </c>
      <c r="AT849" s="6" t="s">
        <v>107</v>
      </c>
      <c r="AX849" s="6" t="s">
        <v>157</v>
      </c>
      <c r="BC849" s="6" t="s">
        <v>121</v>
      </c>
    </row>
    <row r="850" s="1" customFormat="1" spans="9:55">
      <c r="I850" s="6" t="s">
        <v>106</v>
      </c>
      <c r="M850" s="6" t="s">
        <v>107</v>
      </c>
      <c r="Q850" s="6" t="s">
        <v>153</v>
      </c>
      <c r="Y850" s="6" t="s">
        <v>157</v>
      </c>
      <c r="AG850" s="6" t="s">
        <v>117</v>
      </c>
      <c r="AL850" s="6" t="s">
        <v>111</v>
      </c>
      <c r="AP850" s="6" t="s">
        <v>112</v>
      </c>
      <c r="AT850" s="6" t="s">
        <v>121</v>
      </c>
      <c r="AX850" s="6" t="s">
        <v>154</v>
      </c>
      <c r="BC850" s="6" t="s">
        <v>123</v>
      </c>
    </row>
    <row r="851" s="1" customFormat="1" spans="9:55">
      <c r="I851" s="6" t="s">
        <v>114</v>
      </c>
      <c r="M851" s="6" t="s">
        <v>117</v>
      </c>
      <c r="Q851" s="6" t="s">
        <v>644</v>
      </c>
      <c r="Y851" s="6" t="s">
        <v>117</v>
      </c>
      <c r="AG851" s="6" t="s">
        <v>115</v>
      </c>
      <c r="AL851" s="6" t="s">
        <v>115</v>
      </c>
      <c r="AP851" s="6" t="s">
        <v>107</v>
      </c>
      <c r="AT851" s="6" t="s">
        <v>109</v>
      </c>
      <c r="AX851" s="6" t="s">
        <v>160</v>
      </c>
      <c r="BC851" s="6" t="s">
        <v>124</v>
      </c>
    </row>
    <row r="852" s="1" customFormat="1" spans="9:55">
      <c r="I852" s="6" t="s">
        <v>114</v>
      </c>
      <c r="M852" s="6" t="s">
        <v>118</v>
      </c>
      <c r="Q852" s="6" t="s">
        <v>121</v>
      </c>
      <c r="Y852" s="6" t="s">
        <v>161</v>
      </c>
      <c r="AG852" s="6" t="s">
        <v>108</v>
      </c>
      <c r="AL852" s="6" t="s">
        <v>120</v>
      </c>
      <c r="AP852" s="6" t="s">
        <v>114</v>
      </c>
      <c r="AT852" s="6" t="s">
        <v>107</v>
      </c>
      <c r="AX852" s="6" t="s">
        <v>164</v>
      </c>
      <c r="BC852" s="6" t="s">
        <v>643</v>
      </c>
    </row>
    <row r="853" s="1" customFormat="1" spans="9:55">
      <c r="I853" s="6" t="s">
        <v>106</v>
      </c>
      <c r="M853" s="6" t="s">
        <v>115</v>
      </c>
      <c r="Q853" s="6" t="s">
        <v>151</v>
      </c>
      <c r="Y853" s="6" t="s">
        <v>588</v>
      </c>
      <c r="AG853" s="6" t="s">
        <v>117</v>
      </c>
      <c r="AL853" s="6" t="s">
        <v>106</v>
      </c>
      <c r="AP853" s="6" t="s">
        <v>120</v>
      </c>
      <c r="AT853" s="6" t="s">
        <v>124</v>
      </c>
      <c r="AX853" s="6" t="s">
        <v>588</v>
      </c>
      <c r="BC853" s="6" t="s">
        <v>123</v>
      </c>
    </row>
    <row r="854" s="1" customFormat="1" spans="9:55">
      <c r="I854" s="6" t="s">
        <v>114</v>
      </c>
      <c r="M854" s="6" t="s">
        <v>117</v>
      </c>
      <c r="Q854" s="6" t="s">
        <v>645</v>
      </c>
      <c r="Y854" s="6" t="s">
        <v>124</v>
      </c>
      <c r="AG854" s="6" t="s">
        <v>107</v>
      </c>
      <c r="AL854" s="6" t="s">
        <v>115</v>
      </c>
      <c r="AP854" s="6" t="s">
        <v>107</v>
      </c>
      <c r="AT854" s="6" t="s">
        <v>125</v>
      </c>
      <c r="AX854" s="6" t="s">
        <v>610</v>
      </c>
      <c r="BC854" s="6" t="s">
        <v>121</v>
      </c>
    </row>
    <row r="855" s="1" customFormat="1" spans="9:55">
      <c r="I855" s="6" t="s">
        <v>114</v>
      </c>
      <c r="M855" s="6" t="s">
        <v>118</v>
      </c>
      <c r="Q855" s="6" t="s">
        <v>123</v>
      </c>
      <c r="Y855" s="6" t="s">
        <v>151</v>
      </c>
      <c r="AG855" s="6" t="s">
        <v>115</v>
      </c>
      <c r="AL855" s="6" t="s">
        <v>115</v>
      </c>
      <c r="AP855" s="6" t="s">
        <v>118</v>
      </c>
      <c r="AT855" s="6" t="s">
        <v>117</v>
      </c>
      <c r="AX855" s="6" t="s">
        <v>161</v>
      </c>
      <c r="BC855" s="6" t="s">
        <v>124</v>
      </c>
    </row>
    <row r="856" s="1" customFormat="1" spans="9:55">
      <c r="I856" s="6" t="s">
        <v>111</v>
      </c>
      <c r="M856" s="6" t="s">
        <v>116</v>
      </c>
      <c r="Q856" s="6" t="s">
        <v>151</v>
      </c>
      <c r="Y856" s="6" t="s">
        <v>123</v>
      </c>
      <c r="AG856" s="6" t="s">
        <v>122</v>
      </c>
      <c r="AL856" s="6" t="s">
        <v>114</v>
      </c>
      <c r="AP856" s="6" t="s">
        <v>108</v>
      </c>
      <c r="AT856" s="6" t="s">
        <v>107</v>
      </c>
      <c r="AX856" s="6" t="s">
        <v>164</v>
      </c>
      <c r="BC856" s="6" t="s">
        <v>152</v>
      </c>
    </row>
    <row r="857" s="1" customFormat="1" spans="9:55">
      <c r="I857" s="6" t="s">
        <v>122</v>
      </c>
      <c r="M857" s="6" t="s">
        <v>118</v>
      </c>
      <c r="Q857" s="6" t="s">
        <v>113</v>
      </c>
      <c r="Y857" s="6" t="s">
        <v>108</v>
      </c>
      <c r="AG857" s="6" t="s">
        <v>113</v>
      </c>
      <c r="AL857" s="6" t="s">
        <v>121</v>
      </c>
      <c r="AP857" s="6" t="s">
        <v>118</v>
      </c>
      <c r="AT857" s="6" t="s">
        <v>106</v>
      </c>
      <c r="AX857" s="6" t="s">
        <v>108</v>
      </c>
      <c r="BC857" s="6" t="s">
        <v>113</v>
      </c>
    </row>
    <row r="858" s="1" customFormat="1" spans="9:55">
      <c r="I858" s="6" t="s">
        <v>122</v>
      </c>
      <c r="M858" s="6" t="s">
        <v>113</v>
      </c>
      <c r="Q858" s="6" t="s">
        <v>118</v>
      </c>
      <c r="Y858" s="6" t="s">
        <v>119</v>
      </c>
      <c r="AG858" s="6" t="s">
        <v>113</v>
      </c>
      <c r="AL858" s="6" t="s">
        <v>121</v>
      </c>
      <c r="AP858" s="6" t="s">
        <v>106</v>
      </c>
      <c r="AT858" s="6" t="s">
        <v>113</v>
      </c>
      <c r="AX858" s="6" t="s">
        <v>108</v>
      </c>
      <c r="BC858" s="6" t="s">
        <v>113</v>
      </c>
    </row>
    <row r="859" s="1" customFormat="1" spans="9:55">
      <c r="I859" s="6" t="s">
        <v>107</v>
      </c>
      <c r="M859" s="6" t="s">
        <v>113</v>
      </c>
      <c r="Q859" s="6" t="s">
        <v>643</v>
      </c>
      <c r="Y859" s="6" t="s">
        <v>106</v>
      </c>
      <c r="AG859" s="6" t="s">
        <v>118</v>
      </c>
      <c r="AL859" s="6" t="s">
        <v>121</v>
      </c>
      <c r="AP859" s="6" t="s">
        <v>106</v>
      </c>
      <c r="AT859" s="6" t="s">
        <v>118</v>
      </c>
      <c r="AX859" s="6" t="s">
        <v>106</v>
      </c>
      <c r="BC859" s="6" t="s">
        <v>643</v>
      </c>
    </row>
    <row r="860" s="1" customFormat="1" spans="9:55">
      <c r="I860" s="6" t="s">
        <v>122</v>
      </c>
      <c r="M860" s="6" t="s">
        <v>118</v>
      </c>
      <c r="Q860" s="6" t="s">
        <v>642</v>
      </c>
      <c r="Y860" s="6" t="s">
        <v>113</v>
      </c>
      <c r="AG860" s="6" t="s">
        <v>108</v>
      </c>
      <c r="AL860" s="6" t="s">
        <v>121</v>
      </c>
      <c r="AP860" s="6" t="s">
        <v>118</v>
      </c>
      <c r="AT860" s="6" t="s">
        <v>119</v>
      </c>
      <c r="AX860" s="6" t="s">
        <v>113</v>
      </c>
      <c r="BC860" s="6" t="s">
        <v>643</v>
      </c>
    </row>
    <row r="861" s="1" customFormat="1" spans="9:55">
      <c r="I861" s="6" t="s">
        <v>120</v>
      </c>
      <c r="M861" s="6" t="s">
        <v>108</v>
      </c>
      <c r="Q861" s="6" t="s">
        <v>610</v>
      </c>
      <c r="Y861" s="6" t="s">
        <v>588</v>
      </c>
      <c r="AG861" s="6" t="s">
        <v>120</v>
      </c>
      <c r="AL861" s="6" t="s">
        <v>107</v>
      </c>
      <c r="AP861" s="6" t="s">
        <v>114</v>
      </c>
      <c r="AT861" s="6" t="s">
        <v>125</v>
      </c>
      <c r="AX861" s="6" t="s">
        <v>645</v>
      </c>
      <c r="BC861" s="6" t="s">
        <v>122</v>
      </c>
    </row>
    <row r="862" s="1" customFormat="1" spans="9:55">
      <c r="I862" s="6" t="s">
        <v>107</v>
      </c>
      <c r="M862" s="6" t="s">
        <v>106</v>
      </c>
      <c r="Q862" s="6" t="s">
        <v>118</v>
      </c>
      <c r="Y862" s="6" t="s">
        <v>119</v>
      </c>
      <c r="AG862" s="6" t="s">
        <v>118</v>
      </c>
      <c r="AL862" s="6" t="s">
        <v>121</v>
      </c>
      <c r="AP862" s="6" t="s">
        <v>118</v>
      </c>
      <c r="AT862" s="6" t="s">
        <v>118</v>
      </c>
      <c r="AX862" s="6" t="s">
        <v>119</v>
      </c>
      <c r="BC862" s="6" t="s">
        <v>643</v>
      </c>
    </row>
    <row r="863" s="1" customFormat="1" spans="9:55">
      <c r="I863" s="6" t="s">
        <v>122</v>
      </c>
      <c r="M863" s="6" t="s">
        <v>118</v>
      </c>
      <c r="Q863" s="6" t="s">
        <v>118</v>
      </c>
      <c r="Y863" s="6" t="s">
        <v>642</v>
      </c>
      <c r="AG863" s="6" t="s">
        <v>106</v>
      </c>
      <c r="AL863" s="6" t="s">
        <v>152</v>
      </c>
      <c r="AP863" s="6" t="s">
        <v>118</v>
      </c>
      <c r="AT863" s="6" t="s">
        <v>113</v>
      </c>
      <c r="AX863" s="6" t="s">
        <v>109</v>
      </c>
      <c r="BC863" s="6" t="s">
        <v>106</v>
      </c>
    </row>
    <row r="864" s="1" customFormat="1" spans="9:55">
      <c r="I864" s="6" t="s">
        <v>120</v>
      </c>
      <c r="M864" s="6" t="s">
        <v>118</v>
      </c>
      <c r="Q864" s="6" t="s">
        <v>106</v>
      </c>
      <c r="Y864" s="6" t="s">
        <v>642</v>
      </c>
      <c r="AG864" s="6" t="s">
        <v>108</v>
      </c>
      <c r="AL864" s="6" t="s">
        <v>107</v>
      </c>
      <c r="AP864" s="6" t="s">
        <v>118</v>
      </c>
      <c r="AT864" s="6" t="s">
        <v>106</v>
      </c>
      <c r="AX864" s="6" t="s">
        <v>109</v>
      </c>
      <c r="BC864" s="6" t="s">
        <v>119</v>
      </c>
    </row>
    <row r="865" s="1" customFormat="1" spans="9:55">
      <c r="I865" s="6" t="s">
        <v>122</v>
      </c>
      <c r="M865" s="6" t="s">
        <v>113</v>
      </c>
      <c r="Q865" s="6" t="s">
        <v>643</v>
      </c>
      <c r="Y865" s="6" t="s">
        <v>116</v>
      </c>
      <c r="AG865" s="6" t="s">
        <v>118</v>
      </c>
      <c r="AL865" s="6" t="s">
        <v>121</v>
      </c>
      <c r="AP865" s="6" t="s">
        <v>113</v>
      </c>
      <c r="AT865" s="6" t="s">
        <v>118</v>
      </c>
      <c r="AX865" s="6" t="s">
        <v>119</v>
      </c>
      <c r="BC865" s="6" t="s">
        <v>643</v>
      </c>
    </row>
    <row r="866" s="1" customFormat="1" spans="9:55">
      <c r="I866" s="6" t="s">
        <v>112</v>
      </c>
      <c r="M866" s="6" t="s">
        <v>118</v>
      </c>
      <c r="Q866" s="6" t="s">
        <v>643</v>
      </c>
      <c r="Y866" s="6" t="s">
        <v>116</v>
      </c>
      <c r="AG866" s="6" t="s">
        <v>118</v>
      </c>
      <c r="AL866" s="6" t="s">
        <v>152</v>
      </c>
      <c r="AP866" s="6" t="s">
        <v>118</v>
      </c>
      <c r="AT866" s="6" t="s">
        <v>118</v>
      </c>
      <c r="AX866" s="6" t="s">
        <v>116</v>
      </c>
      <c r="BC866" s="6" t="s">
        <v>643</v>
      </c>
    </row>
    <row r="867" s="1" customFormat="1" spans="9:55">
      <c r="I867" s="6" t="s">
        <v>120</v>
      </c>
      <c r="M867" s="6" t="s">
        <v>118</v>
      </c>
      <c r="Q867" s="6" t="s">
        <v>113</v>
      </c>
      <c r="Y867" s="6" t="s">
        <v>125</v>
      </c>
      <c r="AG867" s="6" t="s">
        <v>114</v>
      </c>
      <c r="AL867" s="6" t="s">
        <v>124</v>
      </c>
      <c r="AP867" s="6" t="s">
        <v>118</v>
      </c>
      <c r="AT867" s="6" t="s">
        <v>106</v>
      </c>
      <c r="AX867" s="6" t="s">
        <v>125</v>
      </c>
      <c r="BC867" s="6" t="s">
        <v>116</v>
      </c>
    </row>
    <row r="872" spans="4:19">
      <c r="D872" s="1" t="s">
        <v>78</v>
      </c>
      <c r="E872" s="1">
        <v>1.6007083110226</v>
      </c>
      <c r="F872" s="1">
        <v>0.0238243635455929</v>
      </c>
      <c r="G872" s="1" t="s">
        <v>114</v>
      </c>
      <c r="H872" s="1">
        <v>1.84695358777228</v>
      </c>
      <c r="I872" s="1">
        <v>0.0352210284427778</v>
      </c>
      <c r="J872" s="1" t="s">
        <v>124</v>
      </c>
      <c r="K872" s="1">
        <v>2.31373776484964</v>
      </c>
      <c r="L872" s="1">
        <v>0.0129033199830163</v>
      </c>
      <c r="M872" s="1" t="s">
        <v>151</v>
      </c>
      <c r="N872" s="1">
        <v>1.95606443976543</v>
      </c>
      <c r="O872" s="1">
        <v>0.0373109249558465</v>
      </c>
      <c r="P872" s="1" t="s">
        <v>124</v>
      </c>
      <c r="Q872" s="1">
        <v>1.72400305501812</v>
      </c>
      <c r="R872" s="1">
        <v>0.0598124299033844</v>
      </c>
      <c r="S872" s="1" t="s">
        <v>108</v>
      </c>
    </row>
    <row r="873" spans="4:19">
      <c r="D873" s="1" t="s">
        <v>81</v>
      </c>
      <c r="E873" s="1">
        <v>1.60050656038609</v>
      </c>
      <c r="F873" s="1">
        <v>0.0169658153393686</v>
      </c>
      <c r="G873" s="1" t="s">
        <v>114</v>
      </c>
      <c r="H873" s="1">
        <v>1.82938362597457</v>
      </c>
      <c r="I873" s="1">
        <v>0.0293804733235939</v>
      </c>
      <c r="J873" s="1" t="s">
        <v>160</v>
      </c>
      <c r="K873" s="1">
        <v>2.3476960110297</v>
      </c>
      <c r="L873" s="1">
        <v>0.0414245843021214</v>
      </c>
      <c r="M873" s="1" t="s">
        <v>610</v>
      </c>
      <c r="N873" s="1">
        <v>1.87736618356202</v>
      </c>
      <c r="O873" s="1">
        <v>0.0273808457726041</v>
      </c>
      <c r="P873" s="1" t="s">
        <v>121</v>
      </c>
      <c r="Q873" s="1">
        <v>1.84287454701788</v>
      </c>
      <c r="R873" s="1">
        <v>0.0617775608182101</v>
      </c>
      <c r="S873" s="1" t="s">
        <v>106</v>
      </c>
    </row>
    <row r="874" spans="4:17">
      <c r="D874" s="1" t="s">
        <v>101</v>
      </c>
      <c r="E874" s="1">
        <v>1.60060743570434</v>
      </c>
      <c r="H874" s="1">
        <v>1.83816860687342</v>
      </c>
      <c r="K874" s="1">
        <v>2.33071688793967</v>
      </c>
      <c r="N874" s="1">
        <v>1.91671531166373</v>
      </c>
      <c r="Q874" s="1">
        <v>1.783438801018</v>
      </c>
    </row>
    <row r="875" spans="4:19">
      <c r="D875" s="1" t="s">
        <v>80</v>
      </c>
      <c r="E875" s="1">
        <v>1.57791147790459</v>
      </c>
      <c r="F875" s="1">
        <v>0.00738662770147447</v>
      </c>
      <c r="G875" s="1" t="s">
        <v>114</v>
      </c>
      <c r="H875" s="1">
        <v>1.84956433132874</v>
      </c>
      <c r="I875" s="1">
        <v>0.0257272780469315</v>
      </c>
      <c r="J875" s="1" t="s">
        <v>124</v>
      </c>
      <c r="K875" s="1">
        <v>2.3203903673041</v>
      </c>
      <c r="L875" s="1">
        <v>0.00910060467639875</v>
      </c>
      <c r="M875" s="1" t="s">
        <v>151</v>
      </c>
      <c r="N875" s="1">
        <v>1.87515801483207</v>
      </c>
      <c r="O875" s="1">
        <v>0.0380900519577676</v>
      </c>
      <c r="P875" s="1" t="s">
        <v>121</v>
      </c>
      <c r="Q875" s="1">
        <v>1.72201055953805</v>
      </c>
      <c r="R875" s="1">
        <v>0.0516685406876147</v>
      </c>
      <c r="S875" s="1" t="s">
        <v>108</v>
      </c>
    </row>
    <row r="876" spans="4:19">
      <c r="D876" s="1" t="s">
        <v>81</v>
      </c>
      <c r="E876" s="1">
        <v>1.58060569674647</v>
      </c>
      <c r="F876" s="1">
        <v>0.0210819715979403</v>
      </c>
      <c r="G876" s="1" t="s">
        <v>114</v>
      </c>
      <c r="H876" s="1">
        <v>1.82839469489543</v>
      </c>
      <c r="I876" s="1">
        <v>0.0369584719048087</v>
      </c>
      <c r="J876" s="1" t="s">
        <v>160</v>
      </c>
      <c r="K876" s="1">
        <v>2.3272409315654</v>
      </c>
      <c r="L876" s="1">
        <v>0.0222286094820722</v>
      </c>
      <c r="M876" s="1" t="s">
        <v>152</v>
      </c>
      <c r="N876" s="1">
        <v>1.70475897735009</v>
      </c>
      <c r="O876" s="1">
        <v>0.0324068976269386</v>
      </c>
      <c r="P876" s="1" t="s">
        <v>157</v>
      </c>
      <c r="Q876" s="1">
        <v>1.60656551687475</v>
      </c>
      <c r="R876" s="1">
        <v>0.0223289391905226</v>
      </c>
      <c r="S876" s="1" t="s">
        <v>115</v>
      </c>
    </row>
    <row r="877" spans="4:19">
      <c r="D877" s="1" t="s">
        <v>82</v>
      </c>
      <c r="E877" s="1">
        <v>1.66226536639429</v>
      </c>
      <c r="F877" s="1">
        <v>0.0189486331941948</v>
      </c>
      <c r="G877" s="1" t="s">
        <v>111</v>
      </c>
      <c r="H877" s="1">
        <v>1.79189521533045</v>
      </c>
      <c r="I877" s="1">
        <v>0.0221952338552041</v>
      </c>
      <c r="J877" s="1" t="s">
        <v>162</v>
      </c>
      <c r="K877" s="1">
        <v>2.08394829192879</v>
      </c>
      <c r="L877" s="1">
        <v>0.0118612498231068</v>
      </c>
      <c r="M877" s="1" t="s">
        <v>154</v>
      </c>
      <c r="N877" s="1">
        <v>1.71174130303992</v>
      </c>
      <c r="O877" s="1">
        <v>0.0498282409882152</v>
      </c>
      <c r="P877" s="1" t="s">
        <v>164</v>
      </c>
      <c r="Q877" s="1">
        <v>1.31716602204866</v>
      </c>
      <c r="R877" s="1">
        <v>0.0545858129653719</v>
      </c>
      <c r="S877" s="1" t="s">
        <v>117</v>
      </c>
    </row>
    <row r="878" spans="4:17">
      <c r="D878" s="1" t="s">
        <v>102</v>
      </c>
      <c r="E878" s="1">
        <v>1.60692751368178</v>
      </c>
      <c r="H878" s="1">
        <v>1.82328474718488</v>
      </c>
      <c r="K878" s="1">
        <v>2.24385986359943</v>
      </c>
      <c r="N878" s="1">
        <v>1.76388609840736</v>
      </c>
      <c r="Q878" s="1">
        <v>1.54858069948715</v>
      </c>
    </row>
    <row r="879" spans="4:19">
      <c r="D879" s="1" t="s">
        <v>83</v>
      </c>
      <c r="E879" s="1">
        <v>1.58720562306215</v>
      </c>
      <c r="F879" s="1">
        <v>0.018601877998274</v>
      </c>
      <c r="G879" s="1" t="s">
        <v>114</v>
      </c>
      <c r="H879" s="1">
        <v>1.75914204004426</v>
      </c>
      <c r="I879" s="1">
        <v>0.0453759039924305</v>
      </c>
      <c r="J879" s="1" t="s">
        <v>153</v>
      </c>
      <c r="K879" s="1">
        <v>2.30866921821076</v>
      </c>
      <c r="L879" s="1">
        <v>0.00554654820180108</v>
      </c>
      <c r="M879" s="1" t="s">
        <v>151</v>
      </c>
      <c r="N879" s="1">
        <v>1.75688883594846</v>
      </c>
      <c r="O879" s="1">
        <v>0.0314782069834951</v>
      </c>
      <c r="P879" s="1" t="s">
        <v>153</v>
      </c>
      <c r="Q879" s="1">
        <v>1.82939318563672</v>
      </c>
      <c r="R879" s="1">
        <v>0.0550271289679918</v>
      </c>
      <c r="S879" s="1" t="s">
        <v>106</v>
      </c>
    </row>
    <row r="880" spans="4:19">
      <c r="D880" s="1" t="s">
        <v>84</v>
      </c>
      <c r="E880" s="1">
        <v>1.60351659907902</v>
      </c>
      <c r="F880" s="1">
        <v>0.0413099591691104</v>
      </c>
      <c r="G880" s="1" t="s">
        <v>114</v>
      </c>
      <c r="H880" s="1">
        <v>1.88117695939503</v>
      </c>
      <c r="I880" s="1">
        <v>0.0556582080676148</v>
      </c>
      <c r="J880" s="1" t="s">
        <v>122</v>
      </c>
      <c r="K880" s="1">
        <v>2.25508216743007</v>
      </c>
      <c r="L880" s="1">
        <v>0.0289296001518387</v>
      </c>
      <c r="M880" s="1" t="s">
        <v>153</v>
      </c>
      <c r="N880" s="1">
        <v>1.91712651795465</v>
      </c>
      <c r="O880" s="1">
        <v>0.03214680405253</v>
      </c>
      <c r="P880" s="1" t="s">
        <v>152</v>
      </c>
      <c r="Q880" s="1">
        <v>1.80829045157132</v>
      </c>
      <c r="R880" s="1">
        <v>0.0859193208975479</v>
      </c>
      <c r="S880" s="1" t="s">
        <v>106</v>
      </c>
    </row>
    <row r="881" spans="4:19">
      <c r="D881" s="1" t="s">
        <v>85</v>
      </c>
      <c r="E881" s="1">
        <v>1.72512024538723</v>
      </c>
      <c r="F881" s="1">
        <v>0.0178775394377722</v>
      </c>
      <c r="G881" s="1" t="s">
        <v>106</v>
      </c>
      <c r="H881" s="1">
        <v>1.78545098761048</v>
      </c>
      <c r="I881" s="1">
        <v>0.0108220490658709</v>
      </c>
      <c r="J881" s="1" t="s">
        <v>161</v>
      </c>
      <c r="K881" s="1">
        <v>2.40961249922947</v>
      </c>
      <c r="L881" s="1">
        <v>0.0475056971715747</v>
      </c>
      <c r="M881" s="1" t="s">
        <v>109</v>
      </c>
      <c r="N881" s="1">
        <v>1.94606360501305</v>
      </c>
      <c r="O881" s="1">
        <v>0.020879533175792</v>
      </c>
      <c r="P881" s="1" t="s">
        <v>124</v>
      </c>
      <c r="Q881" s="1">
        <v>1.40527683500916</v>
      </c>
      <c r="R881" s="1">
        <v>0.0763878317982692</v>
      </c>
      <c r="S881" s="1" t="s">
        <v>107</v>
      </c>
    </row>
    <row r="882" spans="4:17">
      <c r="D882" s="1" t="s">
        <v>103</v>
      </c>
      <c r="E882" s="1">
        <v>1.6386141558428</v>
      </c>
      <c r="H882" s="1">
        <v>1.80858999568325</v>
      </c>
      <c r="K882" s="1">
        <v>2.3244546282901</v>
      </c>
      <c r="N882" s="1">
        <v>1.87335965297205</v>
      </c>
      <c r="Q882" s="1">
        <v>1.6809868240724</v>
      </c>
    </row>
    <row r="883" spans="4:19">
      <c r="D883" s="1" t="s">
        <v>86</v>
      </c>
      <c r="E883" s="1">
        <v>1.59742382855479</v>
      </c>
      <c r="F883" s="1">
        <v>0.0275493489550878</v>
      </c>
      <c r="G883" s="1" t="s">
        <v>114</v>
      </c>
      <c r="H883" s="1">
        <v>1.75412384328556</v>
      </c>
      <c r="I883" s="1">
        <v>0.0289735596371414</v>
      </c>
      <c r="J883" s="1" t="s">
        <v>153</v>
      </c>
      <c r="K883" s="1">
        <v>2.27791585622467</v>
      </c>
      <c r="L883" s="1">
        <v>0.0173897218734338</v>
      </c>
      <c r="M883" s="1" t="s">
        <v>161</v>
      </c>
      <c r="N883" s="1">
        <v>1.81804659914399</v>
      </c>
      <c r="O883" s="1">
        <v>0.0510753062794918</v>
      </c>
      <c r="P883" s="1" t="s">
        <v>123</v>
      </c>
      <c r="Q883" s="1">
        <v>1.77836463828671</v>
      </c>
      <c r="R883" s="1">
        <v>0.0803614183812232</v>
      </c>
      <c r="S883" s="1" t="s">
        <v>113</v>
      </c>
    </row>
    <row r="884" spans="4:19">
      <c r="D884" s="1" t="s">
        <v>87</v>
      </c>
      <c r="E884" s="1">
        <v>1.59105210347855</v>
      </c>
      <c r="F884" s="1">
        <v>0.0197608218354828</v>
      </c>
      <c r="G884" s="1" t="s">
        <v>114</v>
      </c>
      <c r="H884" s="1">
        <v>1.89901659074699</v>
      </c>
      <c r="I884" s="1">
        <v>0.0111238353924288</v>
      </c>
      <c r="J884" s="1" t="s">
        <v>112</v>
      </c>
      <c r="K884" s="1">
        <v>2.19170574099499</v>
      </c>
      <c r="L884" s="1">
        <v>0.0547126512997166</v>
      </c>
      <c r="M884" s="1" t="s">
        <v>157</v>
      </c>
      <c r="N884" s="1">
        <v>1.9918779822682</v>
      </c>
      <c r="O884" s="1">
        <v>0.0468735772030097</v>
      </c>
      <c r="P884" s="1" t="s">
        <v>122</v>
      </c>
      <c r="Q884" s="1">
        <v>1.56327958366243</v>
      </c>
      <c r="R884" s="1">
        <v>0.0335386955833876</v>
      </c>
      <c r="S884" s="1" t="s">
        <v>112</v>
      </c>
    </row>
    <row r="885" spans="4:19">
      <c r="D885" s="1" t="s">
        <v>88</v>
      </c>
      <c r="E885" s="1">
        <v>1.66147032590135</v>
      </c>
      <c r="F885" s="1">
        <v>0.015502197662213</v>
      </c>
      <c r="G885" s="1" t="s">
        <v>111</v>
      </c>
      <c r="H885" s="1">
        <v>1.83342130451598</v>
      </c>
      <c r="I885" s="1">
        <v>0.0130687347389203</v>
      </c>
      <c r="J885" s="1" t="s">
        <v>152</v>
      </c>
      <c r="K885" s="1">
        <v>2.33459656719095</v>
      </c>
      <c r="L885" s="1">
        <v>0.0359626829978388</v>
      </c>
      <c r="M885" s="1" t="s">
        <v>152</v>
      </c>
      <c r="N885" s="1">
        <v>2.02653163390786</v>
      </c>
      <c r="O885" s="1">
        <v>0.0254252160057156</v>
      </c>
      <c r="P885" s="1" t="s">
        <v>112</v>
      </c>
      <c r="Q885" s="1">
        <v>1.55989956094613</v>
      </c>
      <c r="R885" s="1">
        <v>0.0575327496781498</v>
      </c>
      <c r="S885" s="1" t="s">
        <v>112</v>
      </c>
    </row>
    <row r="886" spans="4:17">
      <c r="D886" s="1" t="s">
        <v>104</v>
      </c>
      <c r="E886" s="1">
        <v>1.6166487526449</v>
      </c>
      <c r="H886" s="1">
        <v>1.82885391284951</v>
      </c>
      <c r="K886" s="1">
        <v>2.2680727214702</v>
      </c>
      <c r="N886" s="1">
        <v>1.94548540510668</v>
      </c>
      <c r="Q886" s="1">
        <v>1.63384792763176</v>
      </c>
    </row>
    <row r="887" spans="4:19">
      <c r="D887" s="1" t="s">
        <v>78</v>
      </c>
      <c r="E887" s="1">
        <v>1.46777472712622</v>
      </c>
      <c r="F887" s="1">
        <v>0.012594140346454</v>
      </c>
      <c r="G887" s="1" t="s">
        <v>107</v>
      </c>
      <c r="H887" s="1">
        <v>2.11531106145307</v>
      </c>
      <c r="I887" s="1">
        <v>0.0170386131528253</v>
      </c>
      <c r="J887" s="1" t="s">
        <v>113</v>
      </c>
      <c r="K887" s="1">
        <v>2.47913468882433</v>
      </c>
      <c r="L887" s="1">
        <v>0.0266407856797546</v>
      </c>
      <c r="M887" s="1" t="s">
        <v>113</v>
      </c>
      <c r="N887" s="1">
        <v>2.33806956945789</v>
      </c>
      <c r="O887" s="1">
        <v>0.0254778772810929</v>
      </c>
      <c r="P887" s="1" t="s">
        <v>106</v>
      </c>
      <c r="Q887" s="1">
        <v>1.66531006420137</v>
      </c>
      <c r="R887" s="1">
        <v>0.0101776098887277</v>
      </c>
      <c r="S887" s="1" t="s">
        <v>116</v>
      </c>
    </row>
    <row r="888" spans="4:19">
      <c r="D888" s="1" t="s">
        <v>81</v>
      </c>
      <c r="E888" s="1">
        <v>1.47270465721391</v>
      </c>
      <c r="F888" s="1">
        <v>0.0158919218327915</v>
      </c>
      <c r="G888" s="1" t="s">
        <v>107</v>
      </c>
      <c r="H888" s="1">
        <v>2.10847254217294</v>
      </c>
      <c r="I888" s="1">
        <v>0.023053549211981</v>
      </c>
      <c r="J888" s="1" t="s">
        <v>113</v>
      </c>
      <c r="K888" s="1">
        <v>2.49540639255433</v>
      </c>
      <c r="L888" s="1">
        <v>0.0342564087179997</v>
      </c>
      <c r="M888" s="1" t="s">
        <v>106</v>
      </c>
      <c r="N888" s="1">
        <v>2.33093346302856</v>
      </c>
      <c r="O888" s="1">
        <v>0.0326432614558651</v>
      </c>
      <c r="P888" s="1" t="s">
        <v>106</v>
      </c>
      <c r="Q888" s="1">
        <v>1.65559187943242</v>
      </c>
      <c r="R888" s="1">
        <v>0.0046454815520044</v>
      </c>
      <c r="S888" s="1" t="s">
        <v>116</v>
      </c>
    </row>
    <row r="889" spans="4:17">
      <c r="D889" s="1" t="s">
        <v>101</v>
      </c>
      <c r="E889" s="1">
        <v>1.47023969217006</v>
      </c>
      <c r="H889" s="1">
        <v>2.11189180181301</v>
      </c>
      <c r="K889" s="1">
        <v>2.48727054068933</v>
      </c>
      <c r="N889" s="1">
        <v>2.33450151624322</v>
      </c>
      <c r="Q889" s="1">
        <v>1.66045097181689</v>
      </c>
    </row>
    <row r="890" spans="4:19">
      <c r="D890" s="1" t="s">
        <v>80</v>
      </c>
      <c r="E890" s="1">
        <v>1.4636071104139</v>
      </c>
      <c r="F890" s="1">
        <v>0.00904277798160003</v>
      </c>
      <c r="G890" s="1" t="s">
        <v>107</v>
      </c>
      <c r="H890" s="1">
        <v>2.12128956944426</v>
      </c>
      <c r="I890" s="1">
        <v>0.0168634380819392</v>
      </c>
      <c r="J890" s="1" t="s">
        <v>113</v>
      </c>
      <c r="K890" s="1">
        <v>2.41529613530116</v>
      </c>
      <c r="L890" s="1">
        <v>0.017011487475716</v>
      </c>
      <c r="M890" s="1" t="s">
        <v>116</v>
      </c>
      <c r="N890" s="1">
        <v>2.27598397566182</v>
      </c>
      <c r="O890" s="1">
        <v>0.0256923572896861</v>
      </c>
      <c r="P890" s="1" t="s">
        <v>111</v>
      </c>
      <c r="Q890" s="1">
        <v>1.64510778390615</v>
      </c>
      <c r="R890" s="1">
        <v>0.012427306672768</v>
      </c>
      <c r="S890" s="1" t="s">
        <v>109</v>
      </c>
    </row>
    <row r="891" spans="4:19">
      <c r="D891" s="1" t="s">
        <v>81</v>
      </c>
      <c r="E891" s="1">
        <v>1.46849401744879</v>
      </c>
      <c r="F891" s="1">
        <v>0.0111483506800108</v>
      </c>
      <c r="G891" s="1" t="s">
        <v>107</v>
      </c>
      <c r="H891" s="1">
        <v>2.11263615986288</v>
      </c>
      <c r="I891" s="1">
        <v>0.017662036650816</v>
      </c>
      <c r="J891" s="1" t="s">
        <v>113</v>
      </c>
      <c r="K891" s="1">
        <v>2.38800288385751</v>
      </c>
      <c r="L891" s="1">
        <v>0.0108176309892447</v>
      </c>
      <c r="M891" s="1" t="s">
        <v>125</v>
      </c>
      <c r="N891" s="1">
        <v>2.20995840958164</v>
      </c>
      <c r="O891" s="1">
        <v>0.0180287189832474</v>
      </c>
      <c r="P891" s="1" t="s">
        <v>116</v>
      </c>
      <c r="Q891" s="1">
        <v>1.63030527575349</v>
      </c>
      <c r="R891" s="1">
        <v>0.0241588916916419</v>
      </c>
      <c r="S891" s="1" t="s">
        <v>115</v>
      </c>
    </row>
    <row r="892" spans="4:19">
      <c r="D892" s="1" t="s">
        <v>82</v>
      </c>
      <c r="E892" s="1">
        <v>1.53030293318299</v>
      </c>
      <c r="F892" s="1">
        <v>0.0222780565759851</v>
      </c>
      <c r="G892" s="1" t="s">
        <v>120</v>
      </c>
      <c r="H892" s="1">
        <v>2.03729603190925</v>
      </c>
      <c r="I892" s="1">
        <v>0.0232894155885598</v>
      </c>
      <c r="J892" s="1" t="s">
        <v>120</v>
      </c>
      <c r="K892" s="1">
        <v>2.30664471612008</v>
      </c>
      <c r="L892" s="1">
        <v>0.0213723130578391</v>
      </c>
      <c r="M892" s="1" t="s">
        <v>151</v>
      </c>
      <c r="N892" s="1">
        <v>2.16082113588538</v>
      </c>
      <c r="O892" s="1">
        <v>0.0271871375889932</v>
      </c>
      <c r="P892" s="1" t="s">
        <v>120</v>
      </c>
      <c r="Q892" s="1">
        <v>1.42802596760139</v>
      </c>
      <c r="R892" s="1">
        <v>0.00712540821591248</v>
      </c>
      <c r="S892" s="1" t="s">
        <v>107</v>
      </c>
    </row>
    <row r="893" spans="4:17">
      <c r="D893" s="1" t="s">
        <v>102</v>
      </c>
      <c r="E893" s="1">
        <v>1.48746802034856</v>
      </c>
      <c r="H893" s="1">
        <v>2.0904072537388</v>
      </c>
      <c r="K893" s="1">
        <v>2.36998124509292</v>
      </c>
      <c r="N893" s="1">
        <v>2.21558784037628</v>
      </c>
      <c r="Q893" s="1">
        <v>1.56781300908701</v>
      </c>
    </row>
    <row r="894" spans="4:19">
      <c r="D894" s="1" t="s">
        <v>83</v>
      </c>
      <c r="E894" s="1">
        <v>1.47093178519475</v>
      </c>
      <c r="F894" s="1">
        <v>0.0212605923482008</v>
      </c>
      <c r="G894" s="1" t="s">
        <v>107</v>
      </c>
      <c r="H894" s="1">
        <v>2.11820034640148</v>
      </c>
      <c r="I894" s="1">
        <v>0.0196864175705745</v>
      </c>
      <c r="J894" s="1" t="s">
        <v>113</v>
      </c>
      <c r="K894" s="1">
        <v>2.3999110354908</v>
      </c>
      <c r="L894" s="1">
        <v>0.0185896586399589</v>
      </c>
      <c r="M894" s="1" t="s">
        <v>109</v>
      </c>
      <c r="N894" s="1">
        <v>2.22885837949412</v>
      </c>
      <c r="O894" s="1">
        <v>0.0124255379689913</v>
      </c>
      <c r="P894" s="1" t="s">
        <v>108</v>
      </c>
      <c r="Q894" s="1">
        <v>1.65830786791549</v>
      </c>
      <c r="R894" s="1">
        <v>0.0140875080568963</v>
      </c>
      <c r="S894" s="1" t="s">
        <v>116</v>
      </c>
    </row>
    <row r="895" spans="4:19">
      <c r="D895" s="1" t="s">
        <v>84</v>
      </c>
      <c r="E895" s="1">
        <v>1.49547376793345</v>
      </c>
      <c r="F895" s="1">
        <v>0.00560323699307435</v>
      </c>
      <c r="G895" s="1" t="s">
        <v>122</v>
      </c>
      <c r="H895" s="1">
        <v>2.08778422468392</v>
      </c>
      <c r="I895" s="1">
        <v>0.00568011644992699</v>
      </c>
      <c r="J895" s="1" t="s">
        <v>118</v>
      </c>
      <c r="K895" s="1">
        <v>2.36667321666614</v>
      </c>
      <c r="L895" s="1">
        <v>0.0201454537987029</v>
      </c>
      <c r="M895" s="1" t="s">
        <v>588</v>
      </c>
      <c r="N895" s="1">
        <v>2.25372688230562</v>
      </c>
      <c r="O895" s="1">
        <v>0.00281271819355615</v>
      </c>
      <c r="P895" s="1" t="s">
        <v>108</v>
      </c>
      <c r="Q895" s="1">
        <v>1.629527025872</v>
      </c>
      <c r="R895" s="1">
        <v>0.040259247162312</v>
      </c>
      <c r="S895" s="1" t="s">
        <v>115</v>
      </c>
    </row>
    <row r="896" spans="4:19">
      <c r="D896" s="1" t="s">
        <v>85</v>
      </c>
      <c r="E896" s="1">
        <v>1.54196465461151</v>
      </c>
      <c r="F896" s="1">
        <v>0.0208774310173961</v>
      </c>
      <c r="G896" s="1" t="s">
        <v>120</v>
      </c>
      <c r="H896" s="1">
        <v>2.04900843970264</v>
      </c>
      <c r="I896" s="1">
        <v>0.0148145268106022</v>
      </c>
      <c r="J896" s="1" t="s">
        <v>116</v>
      </c>
      <c r="K896" s="1">
        <v>2.44263790761771</v>
      </c>
      <c r="L896" s="1">
        <v>0.000503612781478007</v>
      </c>
      <c r="M896" s="1" t="s">
        <v>108</v>
      </c>
      <c r="N896" s="1">
        <v>2.34547596717647</v>
      </c>
      <c r="O896" s="1">
        <v>0.0204032082284184</v>
      </c>
      <c r="P896" s="1" t="s">
        <v>106</v>
      </c>
      <c r="Q896" s="1">
        <v>1.56517975656493</v>
      </c>
      <c r="R896" s="1">
        <v>0.0187682149440653</v>
      </c>
      <c r="S896" s="1" t="s">
        <v>112</v>
      </c>
    </row>
    <row r="897" spans="4:17">
      <c r="D897" s="1" t="s">
        <v>103</v>
      </c>
      <c r="E897" s="1">
        <v>1.50279006924657</v>
      </c>
      <c r="H897" s="1">
        <v>2.08499767026268</v>
      </c>
      <c r="K897" s="1">
        <v>2.40307405325822</v>
      </c>
      <c r="N897" s="1">
        <v>2.27602040965873</v>
      </c>
      <c r="Q897" s="1">
        <v>1.61767155011747</v>
      </c>
    </row>
    <row r="898" spans="4:19">
      <c r="D898" s="1" t="s">
        <v>86</v>
      </c>
      <c r="E898" s="1">
        <v>1.46300897795662</v>
      </c>
      <c r="F898" s="1">
        <v>0.00818010896119122</v>
      </c>
      <c r="G898" s="1" t="s">
        <v>107</v>
      </c>
      <c r="H898" s="1">
        <v>2.12222972882991</v>
      </c>
      <c r="I898" s="1">
        <v>0.00873712751299164</v>
      </c>
      <c r="J898" s="1" t="s">
        <v>106</v>
      </c>
      <c r="K898" s="1">
        <v>2.39624352056142</v>
      </c>
      <c r="L898" s="1">
        <v>0.00552629982054669</v>
      </c>
      <c r="M898" s="1" t="s">
        <v>109</v>
      </c>
      <c r="N898" s="1">
        <v>2.20868411501597</v>
      </c>
      <c r="O898" s="1">
        <v>0.0119620703120315</v>
      </c>
      <c r="P898" s="1" t="s">
        <v>116</v>
      </c>
      <c r="Q898" s="1">
        <v>1.65862840174534</v>
      </c>
      <c r="R898" s="1">
        <v>0.0101890565979276</v>
      </c>
      <c r="S898" s="1" t="s">
        <v>116</v>
      </c>
    </row>
    <row r="899" spans="4:19">
      <c r="D899" s="1" t="s">
        <v>87</v>
      </c>
      <c r="E899" s="1">
        <v>1.48756969165176</v>
      </c>
      <c r="F899" s="1">
        <v>0.0103136526912948</v>
      </c>
      <c r="G899" s="1" t="s">
        <v>107</v>
      </c>
      <c r="H899" s="1">
        <v>2.0960084841267</v>
      </c>
      <c r="I899" s="1">
        <v>0.0116047097930715</v>
      </c>
      <c r="J899" s="1" t="s">
        <v>113</v>
      </c>
      <c r="K899" s="1">
        <v>2.39441717524305</v>
      </c>
      <c r="L899" s="1">
        <v>0.00366174124243061</v>
      </c>
      <c r="M899" s="1" t="s">
        <v>115</v>
      </c>
      <c r="N899" s="1">
        <v>2.20516632480625</v>
      </c>
      <c r="O899" s="1">
        <v>0.00682078724200615</v>
      </c>
      <c r="P899" s="1" t="s">
        <v>116</v>
      </c>
      <c r="Q899" s="1">
        <v>1.65967228122214</v>
      </c>
      <c r="R899" s="1">
        <v>0.0140235331018501</v>
      </c>
      <c r="S899" s="1" t="s">
        <v>116</v>
      </c>
    </row>
    <row r="900" spans="4:19">
      <c r="D900" s="1" t="s">
        <v>88</v>
      </c>
      <c r="E900" s="1">
        <v>1.52104375187654</v>
      </c>
      <c r="F900" s="1">
        <v>0.00518060764270062</v>
      </c>
      <c r="G900" s="1" t="s">
        <v>115</v>
      </c>
      <c r="H900" s="1">
        <v>2.07379408672509</v>
      </c>
      <c r="I900" s="1">
        <v>0.00342115075991836</v>
      </c>
      <c r="J900" s="1" t="s">
        <v>119</v>
      </c>
      <c r="K900" s="1">
        <v>2.43309096665409</v>
      </c>
      <c r="L900" s="1">
        <v>0.00540784233668949</v>
      </c>
      <c r="M900" s="1" t="s">
        <v>116</v>
      </c>
      <c r="N900" s="1">
        <v>2.34385226079847</v>
      </c>
      <c r="O900" s="1">
        <v>0.00359849549575638</v>
      </c>
      <c r="P900" s="1" t="s">
        <v>106</v>
      </c>
      <c r="Q900" s="1">
        <v>1.56538505442882</v>
      </c>
      <c r="R900" s="1">
        <v>0.0148031470616544</v>
      </c>
      <c r="S900" s="1" t="s">
        <v>112</v>
      </c>
    </row>
    <row r="901" spans="4:17">
      <c r="D901" s="1" t="s">
        <v>104</v>
      </c>
      <c r="E901" s="1">
        <v>1.49054080716164</v>
      </c>
      <c r="H901" s="1">
        <v>2.0973440998939</v>
      </c>
      <c r="K901" s="1">
        <v>2.40791722081952</v>
      </c>
      <c r="N901" s="1">
        <v>2.25256756687356</v>
      </c>
      <c r="Q901" s="1">
        <v>1.62789524579877</v>
      </c>
    </row>
    <row r="902" spans="4:4">
      <c r="D902" s="1">
        <v>2021</v>
      </c>
    </row>
    <row r="903" spans="4:19">
      <c r="D903" s="1" t="s">
        <v>78</v>
      </c>
      <c r="E903" s="1">
        <v>1.55609948797641</v>
      </c>
      <c r="F903" s="1">
        <v>0.0255106505346848</v>
      </c>
      <c r="G903" s="1" t="s">
        <v>116</v>
      </c>
      <c r="H903" s="1">
        <v>1.86548325868435</v>
      </c>
      <c r="I903" s="1">
        <v>0.0387892023319613</v>
      </c>
      <c r="J903" s="1" t="s">
        <v>112</v>
      </c>
      <c r="K903" s="1">
        <v>2.31489518519639</v>
      </c>
      <c r="L903" s="1">
        <v>0.0184512464191802</v>
      </c>
      <c r="M903" s="1" t="s">
        <v>610</v>
      </c>
      <c r="N903" s="1">
        <v>1.95635818118879</v>
      </c>
      <c r="O903" s="1">
        <v>0.0396377267878482</v>
      </c>
      <c r="P903" s="1" t="s">
        <v>124</v>
      </c>
      <c r="Q903" s="1">
        <v>1.72417776437332</v>
      </c>
      <c r="R903" s="1">
        <v>0.0583668499764885</v>
      </c>
      <c r="S903" s="1" t="s">
        <v>108</v>
      </c>
    </row>
    <row r="904" spans="4:19">
      <c r="D904" s="1" t="s">
        <v>81</v>
      </c>
      <c r="E904" s="1">
        <v>1.55404341146756</v>
      </c>
      <c r="F904" s="1">
        <v>0.0100849360236889</v>
      </c>
      <c r="G904" s="1" t="s">
        <v>116</v>
      </c>
      <c r="H904" s="1">
        <v>1.85568719642105</v>
      </c>
      <c r="I904" s="1">
        <v>0.0217973369281186</v>
      </c>
      <c r="J904" s="1" t="s">
        <v>122</v>
      </c>
      <c r="K904" s="1">
        <v>2.3432842741589</v>
      </c>
      <c r="L904" s="1">
        <v>0.0415428495876342</v>
      </c>
      <c r="M904" s="1" t="s">
        <v>588</v>
      </c>
      <c r="N904" s="1">
        <v>1.87644799399071</v>
      </c>
      <c r="O904" s="1">
        <v>0.0275181997427184</v>
      </c>
      <c r="P904" s="1" t="s">
        <v>121</v>
      </c>
      <c r="Q904" s="1">
        <v>1.84306864743575</v>
      </c>
      <c r="R904" s="1">
        <v>0.0586013661552037</v>
      </c>
      <c r="S904" s="1" t="s">
        <v>106</v>
      </c>
    </row>
    <row r="905" spans="4:17">
      <c r="D905" s="1" t="s">
        <v>101</v>
      </c>
      <c r="E905" s="1">
        <v>1.55507144972199</v>
      </c>
      <c r="H905" s="1">
        <v>1.8605852275527</v>
      </c>
      <c r="K905" s="1">
        <v>2.32908972967765</v>
      </c>
      <c r="N905" s="1">
        <v>1.91640308758975</v>
      </c>
      <c r="Q905" s="1">
        <v>1.78362320590453</v>
      </c>
    </row>
    <row r="906" spans="4:19">
      <c r="D906" s="1" t="s">
        <v>80</v>
      </c>
      <c r="E906" s="1">
        <v>1.52868540706605</v>
      </c>
      <c r="F906" s="1">
        <v>0.0185479610755283</v>
      </c>
      <c r="G906" s="1" t="s">
        <v>125</v>
      </c>
      <c r="H906" s="1">
        <v>1.87397878588386</v>
      </c>
      <c r="I906" s="1">
        <v>0.0346572444804685</v>
      </c>
      <c r="J906" s="1" t="s">
        <v>115</v>
      </c>
      <c r="K906" s="1">
        <v>2.32060967634735</v>
      </c>
      <c r="L906" s="1">
        <v>0.00785560405768097</v>
      </c>
      <c r="M906" s="1" t="s">
        <v>610</v>
      </c>
      <c r="N906" s="1">
        <v>1.87858131985424</v>
      </c>
      <c r="O906" s="1">
        <v>0.0352859842834288</v>
      </c>
      <c r="P906" s="1" t="s">
        <v>121</v>
      </c>
      <c r="Q906" s="1">
        <v>1.71824610816325</v>
      </c>
      <c r="R906" s="1">
        <v>0.0453875883292788</v>
      </c>
      <c r="S906" s="1" t="s">
        <v>108</v>
      </c>
    </row>
    <row r="907" spans="4:19">
      <c r="D907" s="1" t="s">
        <v>81</v>
      </c>
      <c r="E907" s="1">
        <v>1.53853925081205</v>
      </c>
      <c r="F907" s="1">
        <v>0.0228724013746105</v>
      </c>
      <c r="G907" s="1" t="s">
        <v>109</v>
      </c>
      <c r="H907" s="1">
        <v>1.84626356686202</v>
      </c>
      <c r="I907" s="1">
        <v>0.0357320133719126</v>
      </c>
      <c r="J907" s="1" t="s">
        <v>588</v>
      </c>
      <c r="K907" s="1">
        <v>2.3282678106598</v>
      </c>
      <c r="L907" s="1">
        <v>0.0226963812703131</v>
      </c>
      <c r="M907" s="1" t="s">
        <v>610</v>
      </c>
      <c r="N907" s="1">
        <v>1.7023642031242</v>
      </c>
      <c r="O907" s="1">
        <v>0.0310256809797635</v>
      </c>
      <c r="P907" s="1" t="s">
        <v>157</v>
      </c>
      <c r="Q907" s="1">
        <v>1.60621654174167</v>
      </c>
      <c r="R907" s="1">
        <v>0.0224313031750461</v>
      </c>
      <c r="S907" s="1" t="s">
        <v>115</v>
      </c>
    </row>
    <row r="908" spans="4:19">
      <c r="D908" s="1" t="s">
        <v>82</v>
      </c>
      <c r="E908" s="1">
        <v>1.62210203779799</v>
      </c>
      <c r="F908" s="1">
        <v>0.0205471634822666</v>
      </c>
      <c r="G908" s="1" t="s">
        <v>111</v>
      </c>
      <c r="H908" s="1">
        <v>1.80691614846752</v>
      </c>
      <c r="I908" s="1">
        <v>0.0206326433955726</v>
      </c>
      <c r="J908" s="1" t="s">
        <v>610</v>
      </c>
      <c r="K908" s="1">
        <v>2.08597769595834</v>
      </c>
      <c r="L908" s="1">
        <v>0.0113508614714492</v>
      </c>
      <c r="M908" s="1" t="s">
        <v>157</v>
      </c>
      <c r="N908" s="1">
        <v>1.71251223150763</v>
      </c>
      <c r="O908" s="1">
        <v>0.048379552831076</v>
      </c>
      <c r="P908" s="1" t="s">
        <v>164</v>
      </c>
      <c r="Q908" s="1">
        <v>1.31360481348176</v>
      </c>
      <c r="R908" s="1">
        <v>0.0549896931480549</v>
      </c>
      <c r="S908" s="1" t="s">
        <v>117</v>
      </c>
    </row>
    <row r="909" spans="4:17">
      <c r="D909" s="1" t="s">
        <v>102</v>
      </c>
      <c r="E909" s="1">
        <v>1.5631088985587</v>
      </c>
      <c r="H909" s="1">
        <v>1.84238616707113</v>
      </c>
      <c r="K909" s="1">
        <v>2.24495172765517</v>
      </c>
      <c r="N909" s="1">
        <v>1.76448591816202</v>
      </c>
      <c r="Q909" s="1">
        <v>1.54602248779556</v>
      </c>
    </row>
    <row r="910" spans="4:19">
      <c r="D910" s="1" t="s">
        <v>83</v>
      </c>
      <c r="E910" s="1">
        <v>1.54104907747261</v>
      </c>
      <c r="F910" s="1">
        <v>0.0149116243590905</v>
      </c>
      <c r="G910" s="1" t="s">
        <v>109</v>
      </c>
      <c r="H910" s="1">
        <v>1.78302681291108</v>
      </c>
      <c r="I910" s="1">
        <v>0.0467458933858874</v>
      </c>
      <c r="J910" s="1" t="s">
        <v>121</v>
      </c>
      <c r="K910" s="1">
        <v>2.30295509722407</v>
      </c>
      <c r="L910" s="1">
        <v>0.00532446939578041</v>
      </c>
      <c r="M910" s="1" t="s">
        <v>160</v>
      </c>
      <c r="N910" s="1">
        <v>1.75881665573768</v>
      </c>
      <c r="O910" s="1">
        <v>0.0354572872125306</v>
      </c>
      <c r="P910" s="1" t="s">
        <v>153</v>
      </c>
      <c r="Q910" s="1">
        <v>1.83209939404304</v>
      </c>
      <c r="R910" s="1">
        <v>0.0539045754410778</v>
      </c>
      <c r="S910" s="1" t="s">
        <v>106</v>
      </c>
    </row>
    <row r="911" spans="4:19">
      <c r="D911" s="1" t="s">
        <v>84</v>
      </c>
      <c r="E911" s="1">
        <v>1.56861654090387</v>
      </c>
      <c r="F911" s="1">
        <v>0.0404795795310437</v>
      </c>
      <c r="G911" s="1" t="s">
        <v>114</v>
      </c>
      <c r="H911" s="1">
        <v>1.89231753393026</v>
      </c>
      <c r="I911" s="1">
        <v>0.0553672346454426</v>
      </c>
      <c r="J911" s="1" t="s">
        <v>115</v>
      </c>
      <c r="K911" s="1">
        <v>2.25437820112222</v>
      </c>
      <c r="L911" s="1">
        <v>0.0295297896018726</v>
      </c>
      <c r="M911" s="1" t="s">
        <v>123</v>
      </c>
      <c r="N911" s="1">
        <v>1.91838341107268</v>
      </c>
      <c r="O911" s="1">
        <v>0.0335898852436041</v>
      </c>
      <c r="P911" s="1" t="s">
        <v>152</v>
      </c>
      <c r="Q911" s="1">
        <v>1.80620079849102</v>
      </c>
      <c r="R911" s="1">
        <v>0.0863440662776708</v>
      </c>
      <c r="S911" s="1" t="s">
        <v>106</v>
      </c>
    </row>
    <row r="912" spans="4:19">
      <c r="D912" s="1" t="s">
        <v>85</v>
      </c>
      <c r="E912" s="1">
        <v>1.68266460619203</v>
      </c>
      <c r="F912" s="1">
        <v>0.0104520901913378</v>
      </c>
      <c r="G912" s="1" t="s">
        <v>106</v>
      </c>
      <c r="H912" s="1">
        <v>1.80270341993389</v>
      </c>
      <c r="I912" s="1">
        <v>0.00855616143710065</v>
      </c>
      <c r="J912" s="1" t="s">
        <v>152</v>
      </c>
      <c r="K912" s="1">
        <v>2.4137163553972</v>
      </c>
      <c r="L912" s="1">
        <v>0.0462121119975899</v>
      </c>
      <c r="M912" s="1" t="s">
        <v>116</v>
      </c>
      <c r="N912" s="1">
        <v>1.94260320261302</v>
      </c>
      <c r="O912" s="1">
        <v>0.0237784412064117</v>
      </c>
      <c r="P912" s="1" t="s">
        <v>117</v>
      </c>
      <c r="Q912" s="1">
        <v>1.40521412392922</v>
      </c>
      <c r="R912" s="1">
        <v>0.0785278721005506</v>
      </c>
      <c r="S912" s="1" t="s">
        <v>107</v>
      </c>
    </row>
    <row r="913" spans="4:17">
      <c r="D913" s="1" t="s">
        <v>103</v>
      </c>
      <c r="E913" s="1">
        <v>1.5974434081895</v>
      </c>
      <c r="H913" s="1">
        <v>1.82601592225841</v>
      </c>
      <c r="K913" s="1">
        <v>2.32368321791449</v>
      </c>
      <c r="N913" s="1">
        <v>1.87326775647446</v>
      </c>
      <c r="Q913" s="1">
        <v>1.68117143882109</v>
      </c>
    </row>
    <row r="914" spans="4:19">
      <c r="D914" s="1" t="s">
        <v>86</v>
      </c>
      <c r="E914" s="1">
        <v>1.55231210758377</v>
      </c>
      <c r="F914" s="1">
        <v>0.0437947306502287</v>
      </c>
      <c r="G914" s="1" t="s">
        <v>116</v>
      </c>
      <c r="H914" s="1">
        <v>1.77396115296274</v>
      </c>
      <c r="I914" s="1">
        <v>0.0457272884093941</v>
      </c>
      <c r="J914" s="1" t="s">
        <v>121</v>
      </c>
      <c r="K914" s="1">
        <v>2.27792957798134</v>
      </c>
      <c r="L914" s="1">
        <v>0.0165762957982476</v>
      </c>
      <c r="M914" s="1" t="s">
        <v>151</v>
      </c>
      <c r="N914" s="1">
        <v>1.81953389979265</v>
      </c>
      <c r="O914" s="1">
        <v>0.0472549982983449</v>
      </c>
      <c r="P914" s="1" t="s">
        <v>123</v>
      </c>
      <c r="Q914" s="1">
        <v>1.77773853656006</v>
      </c>
      <c r="R914" s="1">
        <v>0.0789650697455933</v>
      </c>
      <c r="S914" s="1" t="s">
        <v>113</v>
      </c>
    </row>
    <row r="915" spans="4:19">
      <c r="D915" s="1" t="s">
        <v>87</v>
      </c>
      <c r="E915" s="1">
        <v>1.54788086115672</v>
      </c>
      <c r="F915" s="1">
        <v>0.0215364515182433</v>
      </c>
      <c r="G915" s="1" t="s">
        <v>109</v>
      </c>
      <c r="H915" s="1">
        <v>1.91732387369194</v>
      </c>
      <c r="I915" s="1">
        <v>0.0160385282848209</v>
      </c>
      <c r="J915" s="1" t="s">
        <v>120</v>
      </c>
      <c r="K915" s="1">
        <v>2.19025303391782</v>
      </c>
      <c r="L915" s="1">
        <v>0.055222732109446</v>
      </c>
      <c r="M915" s="1" t="s">
        <v>153</v>
      </c>
      <c r="N915" s="1">
        <v>1.99804714527524</v>
      </c>
      <c r="O915" s="1">
        <v>0.049362920989705</v>
      </c>
      <c r="P915" s="1" t="s">
        <v>122</v>
      </c>
      <c r="Q915" s="1">
        <v>1.55954087610143</v>
      </c>
      <c r="R915" s="1">
        <v>0.0365609155424542</v>
      </c>
      <c r="S915" s="1" t="s">
        <v>112</v>
      </c>
    </row>
    <row r="916" spans="4:19">
      <c r="D916" s="1" t="s">
        <v>88</v>
      </c>
      <c r="E916" s="1">
        <v>1.62573147571339</v>
      </c>
      <c r="F916" s="1">
        <v>0.024584766124708</v>
      </c>
      <c r="G916" s="1" t="s">
        <v>111</v>
      </c>
      <c r="H916" s="1">
        <v>1.84514670337333</v>
      </c>
      <c r="I916" s="1">
        <v>0.0203764673352935</v>
      </c>
      <c r="J916" s="1" t="s">
        <v>588</v>
      </c>
      <c r="K916" s="1">
        <v>2.3369317873409</v>
      </c>
      <c r="L916" s="1">
        <v>0.0382039489830581</v>
      </c>
      <c r="M916" s="1" t="s">
        <v>124</v>
      </c>
      <c r="N916" s="1">
        <v>2.02662810299301</v>
      </c>
      <c r="O916" s="1">
        <v>0.0395517034242667</v>
      </c>
      <c r="P916" s="1" t="s">
        <v>112</v>
      </c>
      <c r="Q916" s="1">
        <v>1.55811848007674</v>
      </c>
      <c r="R916" s="1">
        <v>0.0667106526140656</v>
      </c>
      <c r="S916" s="1" t="s">
        <v>112</v>
      </c>
    </row>
    <row r="917" spans="4:17">
      <c r="D917" s="1" t="s">
        <v>104</v>
      </c>
      <c r="E917" s="1">
        <v>1.57530814815129</v>
      </c>
      <c r="H917" s="1">
        <v>1.84547724334267</v>
      </c>
      <c r="K917" s="1">
        <v>2.26837146641335</v>
      </c>
      <c r="N917" s="1">
        <v>1.9480697160203</v>
      </c>
      <c r="Q917" s="1">
        <v>1.63179929757941</v>
      </c>
    </row>
    <row r="918" spans="4:19">
      <c r="D918" s="1" t="s">
        <v>78</v>
      </c>
      <c r="E918" s="1">
        <v>1.44579728571018</v>
      </c>
      <c r="F918" s="1">
        <v>0.00575219421609181</v>
      </c>
      <c r="G918" s="1" t="s">
        <v>121</v>
      </c>
      <c r="H918" s="1">
        <v>2.11607131060578</v>
      </c>
      <c r="I918" s="1">
        <v>0.0130131961658973</v>
      </c>
      <c r="J918" s="1" t="s">
        <v>106</v>
      </c>
      <c r="K918" s="1">
        <v>2.46802194063977</v>
      </c>
      <c r="L918" s="1">
        <v>0.0683591225688489</v>
      </c>
      <c r="M918" s="1" t="s">
        <v>113</v>
      </c>
      <c r="N918" s="1">
        <v>2.3459901269705</v>
      </c>
      <c r="O918" s="1">
        <v>0.0511518777406814</v>
      </c>
      <c r="P918" s="1" t="s">
        <v>106</v>
      </c>
      <c r="Q918" s="1">
        <v>1.665178456159</v>
      </c>
      <c r="R918" s="1">
        <v>0.0120784000161526</v>
      </c>
      <c r="S918" s="1" t="s">
        <v>116</v>
      </c>
    </row>
    <row r="919" spans="4:19">
      <c r="D919" s="1" t="s">
        <v>81</v>
      </c>
      <c r="E919" s="1">
        <v>1.45356608364299</v>
      </c>
      <c r="F919" s="1">
        <v>0.0270593476517855</v>
      </c>
      <c r="G919" s="1" t="s">
        <v>121</v>
      </c>
      <c r="H919" s="1">
        <v>2.09908919853116</v>
      </c>
      <c r="I919" s="1">
        <v>0.0341242437775851</v>
      </c>
      <c r="J919" s="1" t="s">
        <v>113</v>
      </c>
      <c r="K919" s="1">
        <v>2.49989974115195</v>
      </c>
      <c r="L919" s="1">
        <v>0.0330125460301808</v>
      </c>
      <c r="M919" s="1" t="s">
        <v>106</v>
      </c>
      <c r="N919" s="1">
        <v>2.33094951343661</v>
      </c>
      <c r="O919" s="1">
        <v>0.0340228183122235</v>
      </c>
      <c r="P919" s="1" t="s">
        <v>106</v>
      </c>
      <c r="Q919" s="1">
        <v>1.65354324440758</v>
      </c>
      <c r="R919" s="1">
        <v>0.00129843151997713</v>
      </c>
      <c r="S919" s="1" t="s">
        <v>116</v>
      </c>
    </row>
    <row r="920" spans="4:17">
      <c r="D920" s="1" t="s">
        <v>101</v>
      </c>
      <c r="E920" s="1">
        <v>1.44968168467659</v>
      </c>
      <c r="H920" s="1">
        <v>2.10758025456847</v>
      </c>
      <c r="K920" s="1">
        <v>2.48396084089586</v>
      </c>
      <c r="N920" s="1">
        <v>2.33846982020356</v>
      </c>
      <c r="Q920" s="1">
        <v>1.65936085028329</v>
      </c>
    </row>
    <row r="921" spans="4:19">
      <c r="D921" s="1" t="s">
        <v>80</v>
      </c>
      <c r="E921" s="1">
        <v>1.43976856973106</v>
      </c>
      <c r="F921" s="1">
        <v>0.00878600340847811</v>
      </c>
      <c r="G921" s="1" t="s">
        <v>121</v>
      </c>
      <c r="H921" s="1">
        <v>2.1203241195916</v>
      </c>
      <c r="I921" s="1">
        <v>0.0169197328732864</v>
      </c>
      <c r="J921" s="1" t="s">
        <v>106</v>
      </c>
      <c r="K921" s="1">
        <v>2.41673355031544</v>
      </c>
      <c r="L921" s="1">
        <v>0.0160837854867074</v>
      </c>
      <c r="M921" s="1" t="s">
        <v>116</v>
      </c>
      <c r="N921" s="1">
        <v>2.27581972217451</v>
      </c>
      <c r="O921" s="1">
        <v>0.0229224039148937</v>
      </c>
      <c r="P921" s="1" t="s">
        <v>111</v>
      </c>
      <c r="Q921" s="1">
        <v>1.64313327841638</v>
      </c>
      <c r="R921" s="1">
        <v>0.0106165724731522</v>
      </c>
      <c r="S921" s="1" t="s">
        <v>109</v>
      </c>
    </row>
    <row r="922" spans="4:19">
      <c r="D922" s="1" t="s">
        <v>81</v>
      </c>
      <c r="E922" s="1">
        <v>1.44896423144616</v>
      </c>
      <c r="F922" s="1">
        <v>0.0121749602188741</v>
      </c>
      <c r="G922" s="1" t="s">
        <v>121</v>
      </c>
      <c r="H922" s="1">
        <v>2.10737362708906</v>
      </c>
      <c r="I922" s="1">
        <v>0.0201122464531404</v>
      </c>
      <c r="J922" s="1" t="s">
        <v>106</v>
      </c>
      <c r="K922" s="1">
        <v>2.38910149085291</v>
      </c>
      <c r="L922" s="1">
        <v>0.00783694925973588</v>
      </c>
      <c r="M922" s="1" t="s">
        <v>109</v>
      </c>
      <c r="N922" s="1">
        <v>2.21021555032449</v>
      </c>
      <c r="O922" s="1">
        <v>0.0177391416891449</v>
      </c>
      <c r="P922" s="1" t="s">
        <v>116</v>
      </c>
      <c r="Q922" s="1">
        <v>1.62907687038082</v>
      </c>
      <c r="R922" s="1">
        <v>0.0224765831305993</v>
      </c>
      <c r="S922" s="1" t="s">
        <v>115</v>
      </c>
    </row>
    <row r="923" spans="4:19">
      <c r="D923" s="1" t="s">
        <v>82</v>
      </c>
      <c r="E923" s="1">
        <v>1.51222539387009</v>
      </c>
      <c r="F923" s="1">
        <v>0.0208166061673946</v>
      </c>
      <c r="G923" s="1" t="s">
        <v>122</v>
      </c>
      <c r="H923" s="1">
        <v>2.02796675348058</v>
      </c>
      <c r="I923" s="1">
        <v>0.0226498280661436</v>
      </c>
      <c r="J923" s="1" t="s">
        <v>114</v>
      </c>
      <c r="K923" s="1">
        <v>2.30971176391194</v>
      </c>
      <c r="L923" s="1">
        <v>0.0197328730549573</v>
      </c>
      <c r="M923" s="1" t="s">
        <v>152</v>
      </c>
      <c r="N923" s="1">
        <v>2.16023390096823</v>
      </c>
      <c r="O923" s="1">
        <v>0.0223832271783173</v>
      </c>
      <c r="P923" s="1" t="s">
        <v>120</v>
      </c>
      <c r="Q923" s="1">
        <v>1.42794798501737</v>
      </c>
      <c r="R923" s="1">
        <v>0.00828799340801605</v>
      </c>
      <c r="S923" s="1" t="s">
        <v>107</v>
      </c>
    </row>
    <row r="924" spans="4:17">
      <c r="D924" s="1" t="s">
        <v>102</v>
      </c>
      <c r="E924" s="1">
        <v>1.46698606501577</v>
      </c>
      <c r="H924" s="1">
        <v>2.08522150005374</v>
      </c>
      <c r="K924" s="1">
        <v>2.37184893502677</v>
      </c>
      <c r="N924" s="1">
        <v>2.21542305782241</v>
      </c>
      <c r="Q924" s="1">
        <v>1.56671937793819</v>
      </c>
    </row>
    <row r="925" spans="4:19">
      <c r="D925" s="1" t="s">
        <v>83</v>
      </c>
      <c r="E925" s="1">
        <v>1.44640314092038</v>
      </c>
      <c r="F925" s="1">
        <v>0.016288107649062</v>
      </c>
      <c r="G925" s="1" t="s">
        <v>121</v>
      </c>
      <c r="H925" s="1">
        <v>2.11655847536872</v>
      </c>
      <c r="I925" s="1">
        <v>0.0181757296392767</v>
      </c>
      <c r="J925" s="1" t="s">
        <v>106</v>
      </c>
      <c r="K925" s="1">
        <v>2.4030869201523</v>
      </c>
      <c r="L925" s="1">
        <v>0.0134467414268076</v>
      </c>
      <c r="M925" s="1" t="s">
        <v>116</v>
      </c>
      <c r="N925" s="1">
        <v>2.22644441777903</v>
      </c>
      <c r="O925" s="1">
        <v>0.0166178838198232</v>
      </c>
      <c r="P925" s="1" t="s">
        <v>108</v>
      </c>
      <c r="Q925" s="1">
        <v>1.66163917679483</v>
      </c>
      <c r="R925" s="1">
        <v>0.0200932774686891</v>
      </c>
      <c r="S925" s="1" t="s">
        <v>116</v>
      </c>
    </row>
    <row r="926" spans="4:19">
      <c r="D926" s="1" t="s">
        <v>84</v>
      </c>
      <c r="E926" s="1">
        <v>1.4724848191129</v>
      </c>
      <c r="F926" s="1">
        <v>0.0013196059458686</v>
      </c>
      <c r="G926" s="1" t="s">
        <v>152</v>
      </c>
      <c r="H926" s="1">
        <v>2.08592077693227</v>
      </c>
      <c r="I926" s="1">
        <v>0.00581501845110512</v>
      </c>
      <c r="J926" s="1" t="s">
        <v>113</v>
      </c>
      <c r="K926" s="1">
        <v>2.36635171201702</v>
      </c>
      <c r="L926" s="1">
        <v>0.0206696023406739</v>
      </c>
      <c r="M926" s="1" t="s">
        <v>125</v>
      </c>
      <c r="N926" s="1">
        <v>2.25465655209798</v>
      </c>
      <c r="O926" s="1">
        <v>0.00412733852713748</v>
      </c>
      <c r="P926" s="1" t="s">
        <v>108</v>
      </c>
      <c r="Q926" s="1">
        <v>1.63013292423502</v>
      </c>
      <c r="R926" s="1">
        <v>0.0438173970345597</v>
      </c>
      <c r="S926" s="1" t="s">
        <v>115</v>
      </c>
    </row>
    <row r="927" spans="4:19">
      <c r="D927" s="1" t="s">
        <v>85</v>
      </c>
      <c r="E927" s="1">
        <v>1.51989863754694</v>
      </c>
      <c r="F927" s="1">
        <v>0.0231886698588398</v>
      </c>
      <c r="G927" s="1" t="s">
        <v>125</v>
      </c>
      <c r="H927" s="1">
        <v>2.04941236809996</v>
      </c>
      <c r="I927" s="1">
        <v>0.0176659566222574</v>
      </c>
      <c r="J927" s="1" t="s">
        <v>108</v>
      </c>
      <c r="K927" s="1">
        <v>2.43900071938359</v>
      </c>
      <c r="L927" s="1">
        <v>0.0033708581392333</v>
      </c>
      <c r="M927" s="1" t="s">
        <v>108</v>
      </c>
      <c r="N927" s="1">
        <v>2.34437455809058</v>
      </c>
      <c r="O927" s="1">
        <v>0.0229403026280611</v>
      </c>
      <c r="P927" s="1" t="s">
        <v>106</v>
      </c>
      <c r="Q927" s="1">
        <v>1.56648183110825</v>
      </c>
      <c r="R927" s="1">
        <v>0.0212207833013817</v>
      </c>
      <c r="S927" s="1" t="s">
        <v>112</v>
      </c>
    </row>
    <row r="928" spans="4:17">
      <c r="D928" s="1" t="s">
        <v>103</v>
      </c>
      <c r="E928" s="1">
        <v>1.47959553252674</v>
      </c>
      <c r="H928" s="1">
        <v>2.08396387346698</v>
      </c>
      <c r="K928" s="1">
        <v>2.4028131171843</v>
      </c>
      <c r="N928" s="1">
        <v>2.27515850932253</v>
      </c>
      <c r="Q928" s="1">
        <v>1.61941797737936</v>
      </c>
    </row>
    <row r="929" spans="4:19">
      <c r="D929" s="1" t="s">
        <v>86</v>
      </c>
      <c r="E929" s="1">
        <v>1.4401825026825</v>
      </c>
      <c r="F929" s="1">
        <v>0.0110588200946095</v>
      </c>
      <c r="G929" s="1" t="s">
        <v>121</v>
      </c>
      <c r="H929" s="1">
        <v>2.12097106626787</v>
      </c>
      <c r="I929" s="1">
        <v>0.0160769631163026</v>
      </c>
      <c r="J929" s="1" t="s">
        <v>106</v>
      </c>
      <c r="K929" s="1">
        <v>2.39363807882996</v>
      </c>
      <c r="L929" s="1">
        <v>0.0090478294416171</v>
      </c>
      <c r="M929" s="1" t="s">
        <v>109</v>
      </c>
      <c r="N929" s="1">
        <v>2.2113114601295</v>
      </c>
      <c r="O929" s="1">
        <v>0.0158658918739265</v>
      </c>
      <c r="P929" s="1" t="s">
        <v>116</v>
      </c>
      <c r="Q929" s="1">
        <v>1.65804970736253</v>
      </c>
      <c r="R929" s="1">
        <v>0.0117389440850326</v>
      </c>
      <c r="S929" s="1" t="s">
        <v>116</v>
      </c>
    </row>
    <row r="930" spans="4:19">
      <c r="D930" s="1" t="s">
        <v>87</v>
      </c>
      <c r="E930" s="1">
        <v>1.46702362830152</v>
      </c>
      <c r="F930" s="1">
        <v>0.0102429339405848</v>
      </c>
      <c r="G930" s="1" t="s">
        <v>152</v>
      </c>
      <c r="H930" s="1">
        <v>2.09413863766221</v>
      </c>
      <c r="I930" s="1">
        <v>0.0121377240106296</v>
      </c>
      <c r="J930" s="1" t="s">
        <v>113</v>
      </c>
      <c r="K930" s="1">
        <v>2.39384375426476</v>
      </c>
      <c r="L930" s="1">
        <v>0.00222512473780264</v>
      </c>
      <c r="M930" s="1" t="s">
        <v>109</v>
      </c>
      <c r="N930" s="1">
        <v>2.20232735260989</v>
      </c>
      <c r="O930" s="1">
        <v>0.00921718773624546</v>
      </c>
      <c r="P930" s="1" t="s">
        <v>116</v>
      </c>
      <c r="Q930" s="1">
        <v>1.66055437234725</v>
      </c>
      <c r="R930" s="1">
        <v>0.0146954948044118</v>
      </c>
      <c r="S930" s="1" t="s">
        <v>116</v>
      </c>
    </row>
    <row r="931" spans="4:19">
      <c r="D931" s="1" t="s">
        <v>88</v>
      </c>
      <c r="E931" s="1">
        <v>1.49691853306688</v>
      </c>
      <c r="F931" s="1">
        <v>0.00504404304590893</v>
      </c>
      <c r="G931" s="1" t="s">
        <v>124</v>
      </c>
      <c r="H931" s="1">
        <v>2.07570072111253</v>
      </c>
      <c r="I931" s="1">
        <v>0.00264187715777416</v>
      </c>
      <c r="J931" s="1" t="s">
        <v>113</v>
      </c>
      <c r="K931" s="1">
        <v>2.43018619968869</v>
      </c>
      <c r="L931" s="1">
        <v>0.0024138157452254</v>
      </c>
      <c r="M931" s="1" t="s">
        <v>108</v>
      </c>
      <c r="N931" s="1">
        <v>2.34221786677205</v>
      </c>
      <c r="O931" s="1">
        <v>0.0033901615044922</v>
      </c>
      <c r="P931" s="1" t="s">
        <v>106</v>
      </c>
      <c r="Q931" s="1">
        <v>1.56652281607762</v>
      </c>
      <c r="R931" s="1">
        <v>0.0174287301362781</v>
      </c>
      <c r="S931" s="1" t="s">
        <v>112</v>
      </c>
    </row>
    <row r="932" spans="5:17">
      <c r="E932" s="1">
        <v>1.46804155468363</v>
      </c>
      <c r="H932" s="1">
        <v>2.09693680834754</v>
      </c>
      <c r="K932" s="1">
        <v>2.40588934426114</v>
      </c>
      <c r="N932" s="1">
        <v>2.25195222650381</v>
      </c>
      <c r="Q932" s="1">
        <v>1.62837563192914</v>
      </c>
    </row>
    <row r="938" spans="4:19">
      <c r="D938" s="1" t="s">
        <v>78</v>
      </c>
      <c r="E938" s="1">
        <v>1.00477664246085</v>
      </c>
      <c r="F938" s="1">
        <v>0.0131594681104789</v>
      </c>
      <c r="G938" s="1" t="s">
        <v>114</v>
      </c>
      <c r="H938" s="1">
        <v>1.71972883682528</v>
      </c>
      <c r="I938" s="1">
        <v>0.051609593230492</v>
      </c>
      <c r="J938" s="1" t="s">
        <v>112</v>
      </c>
      <c r="K938" s="1">
        <v>2.25275409272081</v>
      </c>
      <c r="L938" s="1">
        <v>0.0595613512168406</v>
      </c>
      <c r="M938" s="1" t="s">
        <v>119</v>
      </c>
      <c r="N938" s="1">
        <v>1.53143591504233</v>
      </c>
      <c r="O938" s="1">
        <v>0.0198147776688138</v>
      </c>
      <c r="P938" s="1" t="s">
        <v>161</v>
      </c>
      <c r="Q938" s="1">
        <v>1.5056255937829</v>
      </c>
      <c r="R938" s="1">
        <v>0.120083397863183</v>
      </c>
      <c r="S938" s="1" t="s">
        <v>114</v>
      </c>
    </row>
    <row r="939" spans="4:19">
      <c r="D939" s="1" t="s">
        <v>81</v>
      </c>
      <c r="E939" s="1">
        <v>1.01400685770786</v>
      </c>
      <c r="F939" s="1">
        <v>0.0177411421734215</v>
      </c>
      <c r="G939" s="1" t="s">
        <v>114</v>
      </c>
      <c r="H939" s="1">
        <v>1.67753814599996</v>
      </c>
      <c r="I939" s="1">
        <v>0.0700871353158204</v>
      </c>
      <c r="J939" s="1" t="s">
        <v>112</v>
      </c>
      <c r="K939" s="1">
        <v>2.27887978143933</v>
      </c>
      <c r="L939" s="1">
        <v>0.0782644617413544</v>
      </c>
      <c r="M939" s="1" t="s">
        <v>643</v>
      </c>
      <c r="N939" s="1">
        <v>1.50027386244927</v>
      </c>
      <c r="O939" s="1">
        <v>0.0360319509866134</v>
      </c>
      <c r="P939" s="1" t="s">
        <v>153</v>
      </c>
      <c r="Q939" s="1">
        <v>1.62032523917624</v>
      </c>
      <c r="R939" s="1">
        <v>0.0639487264502228</v>
      </c>
      <c r="S939" s="1" t="s">
        <v>118</v>
      </c>
    </row>
    <row r="940" spans="4:17">
      <c r="D940" s="1" t="s">
        <v>101</v>
      </c>
      <c r="E940" s="1">
        <v>1.00939175008436</v>
      </c>
      <c r="H940" s="1">
        <v>1.69863349141262</v>
      </c>
      <c r="K940" s="1">
        <v>2.26581693708007</v>
      </c>
      <c r="N940" s="1">
        <v>1.5158548887458</v>
      </c>
      <c r="Q940" s="1">
        <v>1.56297541647957</v>
      </c>
    </row>
    <row r="941" spans="4:19">
      <c r="D941" s="1" t="s">
        <v>80</v>
      </c>
      <c r="E941" s="1">
        <v>0.999826721223981</v>
      </c>
      <c r="F941" s="1">
        <v>0.0213793161269813</v>
      </c>
      <c r="G941" s="1" t="s">
        <v>114</v>
      </c>
      <c r="H941" s="1">
        <v>1.70292695603956</v>
      </c>
      <c r="I941" s="1">
        <v>0.0699639080550642</v>
      </c>
      <c r="J941" s="1" t="s">
        <v>112</v>
      </c>
      <c r="K941" s="1">
        <v>2.1452693292724</v>
      </c>
      <c r="L941" s="1">
        <v>0.0851601784589831</v>
      </c>
      <c r="M941" s="1" t="s">
        <v>152</v>
      </c>
      <c r="N941" s="1">
        <v>1.65906424065031</v>
      </c>
      <c r="O941" s="1">
        <v>0.0316863296692534</v>
      </c>
      <c r="P941" s="1" t="s">
        <v>152</v>
      </c>
      <c r="Q941" s="1">
        <v>1.29589218971549</v>
      </c>
      <c r="R941" s="1">
        <v>0.138014027203104</v>
      </c>
      <c r="S941" s="1" t="s">
        <v>125</v>
      </c>
    </row>
    <row r="942" spans="4:19">
      <c r="D942" s="1" t="s">
        <v>81</v>
      </c>
      <c r="E942" s="1">
        <v>1.01721077624747</v>
      </c>
      <c r="F942" s="1">
        <v>0.0240727496747683</v>
      </c>
      <c r="G942" s="1" t="s">
        <v>114</v>
      </c>
      <c r="H942" s="1">
        <v>1.67624401457574</v>
      </c>
      <c r="I942" s="1">
        <v>0.0704147152257059</v>
      </c>
      <c r="J942" s="1" t="s">
        <v>112</v>
      </c>
      <c r="K942" s="1">
        <v>2.11585586677316</v>
      </c>
      <c r="L942" s="1">
        <v>0.0400073279053955</v>
      </c>
      <c r="M942" s="1" t="s">
        <v>151</v>
      </c>
      <c r="N942" s="1">
        <v>1.53166445924081</v>
      </c>
      <c r="O942" s="1">
        <v>0.0987992666104</v>
      </c>
      <c r="P942" s="1" t="s">
        <v>161</v>
      </c>
      <c r="Q942" s="1">
        <v>1.20568221672485</v>
      </c>
      <c r="R942" s="1">
        <v>0.0943164112304575</v>
      </c>
      <c r="S942" s="1" t="s">
        <v>107</v>
      </c>
    </row>
    <row r="943" spans="4:19">
      <c r="D943" s="1" t="s">
        <v>82</v>
      </c>
      <c r="E943" s="1">
        <v>1.13400165374677</v>
      </c>
      <c r="F943" s="1">
        <v>0.0142907573150881</v>
      </c>
      <c r="G943" s="1" t="s">
        <v>106</v>
      </c>
      <c r="H943" s="1">
        <v>1.57842988054674</v>
      </c>
      <c r="I943" s="1">
        <v>0.0881279684460703</v>
      </c>
      <c r="J943" s="1" t="s">
        <v>107</v>
      </c>
      <c r="K943" s="1">
        <v>1.76758219771092</v>
      </c>
      <c r="L943" s="1">
        <v>0.0807735335618627</v>
      </c>
      <c r="M943" s="1" t="s">
        <v>153</v>
      </c>
      <c r="N943" s="1">
        <v>1.38052717374443</v>
      </c>
      <c r="O943" s="1">
        <v>0.0512363055475038</v>
      </c>
      <c r="P943" s="1" t="s">
        <v>157</v>
      </c>
      <c r="Q943" s="1">
        <v>0.852332857276161</v>
      </c>
      <c r="R943" s="1">
        <v>0.00845321934146625</v>
      </c>
      <c r="S943" s="1" t="s">
        <v>117</v>
      </c>
    </row>
    <row r="944" spans="4:17">
      <c r="D944" s="1" t="s">
        <v>102</v>
      </c>
      <c r="E944" s="1">
        <v>1.05034638373941</v>
      </c>
      <c r="H944" s="1">
        <v>1.65253361705401</v>
      </c>
      <c r="K944" s="1">
        <v>2.00956913125216</v>
      </c>
      <c r="N944" s="1">
        <v>1.52375195787852</v>
      </c>
      <c r="Q944" s="1">
        <v>1.1179690879055</v>
      </c>
    </row>
    <row r="945" spans="4:19">
      <c r="D945" s="1" t="s">
        <v>83</v>
      </c>
      <c r="E945" s="1">
        <v>1.01271795561348</v>
      </c>
      <c r="F945" s="1">
        <v>0.0139847181757989</v>
      </c>
      <c r="G945" s="1" t="s">
        <v>114</v>
      </c>
      <c r="H945" s="1">
        <v>1.42571508350606</v>
      </c>
      <c r="I945" s="1">
        <v>0.0368427120808291</v>
      </c>
      <c r="J945" s="1" t="s">
        <v>117</v>
      </c>
      <c r="K945" s="1">
        <v>2.20331461105164</v>
      </c>
      <c r="L945" s="1">
        <v>0.034983943104395</v>
      </c>
      <c r="M945" s="1" t="s">
        <v>644</v>
      </c>
      <c r="N945" s="1">
        <v>1.66760263999084</v>
      </c>
      <c r="O945" s="1">
        <v>0.0342168729758307</v>
      </c>
      <c r="P945" s="1" t="s">
        <v>117</v>
      </c>
      <c r="Q945" s="1">
        <v>1.33594875745702</v>
      </c>
      <c r="R945" s="1">
        <v>0.09984528768504</v>
      </c>
      <c r="S945" s="1" t="s">
        <v>115</v>
      </c>
    </row>
    <row r="946" spans="4:19">
      <c r="D946" s="1" t="s">
        <v>84</v>
      </c>
      <c r="E946" s="1">
        <v>1.01562281893963</v>
      </c>
      <c r="F946" s="1">
        <v>0.0283463515134676</v>
      </c>
      <c r="G946" s="1" t="s">
        <v>114</v>
      </c>
      <c r="H946" s="1">
        <v>1.82393938681976</v>
      </c>
      <c r="I946" s="1">
        <v>0.0952140129252494</v>
      </c>
      <c r="J946" s="1" t="s">
        <v>118</v>
      </c>
      <c r="K946" s="1">
        <v>2.12206890535172</v>
      </c>
      <c r="L946" s="1">
        <v>0.0599937373837122</v>
      </c>
      <c r="M946" s="1" t="s">
        <v>121</v>
      </c>
      <c r="N946" s="1">
        <v>1.54315293788049</v>
      </c>
      <c r="O946" s="1">
        <v>0.0615776857875542</v>
      </c>
      <c r="P946" s="1" t="s">
        <v>161</v>
      </c>
      <c r="Q946" s="1">
        <v>1.54218084184417</v>
      </c>
      <c r="R946" s="1">
        <v>0.0151657600609467</v>
      </c>
      <c r="S946" s="1" t="s">
        <v>108</v>
      </c>
    </row>
    <row r="947" spans="4:19">
      <c r="D947" s="1" t="s">
        <v>85</v>
      </c>
      <c r="E947" s="1">
        <v>1.15079708004414</v>
      </c>
      <c r="F947" s="1">
        <v>0.0128987210785136</v>
      </c>
      <c r="G947" s="1" t="s">
        <v>106</v>
      </c>
      <c r="H947" s="1">
        <v>1.73300793213194</v>
      </c>
      <c r="I947" s="1">
        <v>0.0327291968200764</v>
      </c>
      <c r="J947" s="1" t="s">
        <v>115</v>
      </c>
      <c r="K947" s="1">
        <v>2.10678287847693</v>
      </c>
      <c r="L947" s="1">
        <v>0.0256643307057643</v>
      </c>
      <c r="M947" s="1" t="s">
        <v>151</v>
      </c>
      <c r="N947" s="1">
        <v>1.72451797021556</v>
      </c>
      <c r="O947" s="1">
        <v>0.0587839984708997</v>
      </c>
      <c r="P947" s="1" t="s">
        <v>588</v>
      </c>
      <c r="Q947" s="1">
        <v>0.940951527232797</v>
      </c>
      <c r="R947" s="1">
        <v>0.0602767440456986</v>
      </c>
      <c r="S947" s="1" t="s">
        <v>117</v>
      </c>
    </row>
    <row r="948" spans="4:17">
      <c r="D948" s="1" t="s">
        <v>103</v>
      </c>
      <c r="E948" s="1">
        <v>1.05971261819908</v>
      </c>
      <c r="H948" s="1">
        <v>1.66088746748592</v>
      </c>
      <c r="K948" s="1">
        <v>2.1440554649601</v>
      </c>
      <c r="N948" s="1">
        <v>1.64509118269563</v>
      </c>
      <c r="Q948" s="1">
        <v>1.273027042178</v>
      </c>
    </row>
    <row r="949" spans="4:19">
      <c r="D949" s="1" t="s">
        <v>86</v>
      </c>
      <c r="E949" s="1">
        <v>1.00535833333333</v>
      </c>
      <c r="F949" s="1">
        <v>0.0220365652571657</v>
      </c>
      <c r="G949" s="1" t="s">
        <v>114</v>
      </c>
      <c r="H949" s="1">
        <v>1.4298460820465</v>
      </c>
      <c r="I949" s="1">
        <v>0.080554309628242</v>
      </c>
      <c r="J949" s="1" t="s">
        <v>117</v>
      </c>
      <c r="K949" s="1">
        <v>2.18338588738937</v>
      </c>
      <c r="L949" s="1">
        <v>0.0402524902032635</v>
      </c>
      <c r="M949" s="1" t="s">
        <v>645</v>
      </c>
      <c r="N949" s="1">
        <v>1.69912451285908</v>
      </c>
      <c r="O949" s="1">
        <v>0.0347928194460169</v>
      </c>
      <c r="P949" s="1" t="s">
        <v>124</v>
      </c>
      <c r="Q949" s="1">
        <v>1.19574769492435</v>
      </c>
      <c r="R949" s="1">
        <v>0.105295244924752</v>
      </c>
      <c r="S949" s="1" t="s">
        <v>107</v>
      </c>
    </row>
    <row r="950" spans="4:19">
      <c r="D950" s="1" t="s">
        <v>87</v>
      </c>
      <c r="E950" s="1">
        <v>1.00410012210012</v>
      </c>
      <c r="F950" s="1">
        <v>0.00898602914182502</v>
      </c>
      <c r="G950" s="1" t="s">
        <v>114</v>
      </c>
      <c r="H950" s="1">
        <v>1.8351497405875</v>
      </c>
      <c r="I950" s="1">
        <v>0.00535563255753673</v>
      </c>
      <c r="J950" s="1" t="s">
        <v>118</v>
      </c>
      <c r="K950" s="1">
        <v>2.047196816063</v>
      </c>
      <c r="L950" s="1">
        <v>0.0327327280649157</v>
      </c>
      <c r="M950" s="1" t="s">
        <v>123</v>
      </c>
      <c r="N950" s="1">
        <v>1.59822723429285</v>
      </c>
      <c r="O950" s="1">
        <v>0.0448263614738383</v>
      </c>
      <c r="P950" s="1" t="s">
        <v>151</v>
      </c>
      <c r="Q950" s="1">
        <v>1.34092564125227</v>
      </c>
      <c r="R950" s="1">
        <v>0.0483092269152539</v>
      </c>
      <c r="S950" s="1" t="s">
        <v>115</v>
      </c>
    </row>
    <row r="951" spans="4:19">
      <c r="D951" s="1" t="s">
        <v>88</v>
      </c>
      <c r="E951" s="1">
        <v>1.06501272323336</v>
      </c>
      <c r="F951" s="1">
        <v>0.007820825734722</v>
      </c>
      <c r="G951" s="1" t="s">
        <v>111</v>
      </c>
      <c r="H951" s="1">
        <v>1.80555069733006</v>
      </c>
      <c r="I951" s="1">
        <v>0.00544637966090698</v>
      </c>
      <c r="J951" s="1" t="s">
        <v>116</v>
      </c>
      <c r="K951" s="1">
        <v>2.11211559178226</v>
      </c>
      <c r="L951" s="1">
        <v>0.0203680542047295</v>
      </c>
      <c r="M951" s="1" t="s">
        <v>151</v>
      </c>
      <c r="N951" s="1">
        <v>1.57611540960664</v>
      </c>
      <c r="O951" s="1">
        <v>0.0121803713248532</v>
      </c>
      <c r="P951" s="1" t="s">
        <v>123</v>
      </c>
      <c r="Q951" s="1">
        <v>1.24048003262553</v>
      </c>
      <c r="R951" s="1">
        <v>0.0790512884406684</v>
      </c>
      <c r="S951" s="1" t="s">
        <v>122</v>
      </c>
    </row>
    <row r="952" spans="4:17">
      <c r="D952" s="1" t="s">
        <v>104</v>
      </c>
      <c r="E952" s="1">
        <v>1.02482372622227</v>
      </c>
      <c r="H952" s="1">
        <v>1.69018217332135</v>
      </c>
      <c r="K952" s="1">
        <v>2.11423276507821</v>
      </c>
      <c r="N952" s="1">
        <v>1.62448905225286</v>
      </c>
      <c r="Q952" s="1">
        <v>1.25905112293405</v>
      </c>
    </row>
    <row r="953" spans="4:19">
      <c r="D953" s="1" t="s">
        <v>78</v>
      </c>
      <c r="E953" s="1">
        <v>0.876106737431815</v>
      </c>
      <c r="F953" s="1">
        <v>0.0140698602668832</v>
      </c>
      <c r="G953" s="1" t="s">
        <v>122</v>
      </c>
      <c r="H953" s="1">
        <v>1.88968474097371</v>
      </c>
      <c r="I953" s="1">
        <v>0.0134919294459081</v>
      </c>
      <c r="J953" s="1" t="s">
        <v>118</v>
      </c>
      <c r="K953" s="1">
        <v>2.3142730832954</v>
      </c>
      <c r="L953" s="1">
        <v>0.00436856828577666</v>
      </c>
      <c r="M953" s="1" t="s">
        <v>113</v>
      </c>
      <c r="N953" s="1">
        <v>1.83569484272029</v>
      </c>
      <c r="O953" s="1">
        <v>0.0168957273181415</v>
      </c>
      <c r="P953" s="1" t="s">
        <v>108</v>
      </c>
      <c r="Q953" s="1">
        <v>1.63737826052521</v>
      </c>
      <c r="R953" s="1">
        <v>0.0114665117328909</v>
      </c>
      <c r="S953" s="1" t="s">
        <v>113</v>
      </c>
    </row>
    <row r="954" spans="4:19">
      <c r="D954" s="1" t="s">
        <v>81</v>
      </c>
      <c r="E954" s="1">
        <v>0.864162261026645</v>
      </c>
      <c r="F954" s="1">
        <v>0.00899093412860255</v>
      </c>
      <c r="G954" s="1" t="s">
        <v>122</v>
      </c>
      <c r="H954" s="1">
        <v>1.90083342722703</v>
      </c>
      <c r="I954" s="1">
        <v>0.0100710691240115</v>
      </c>
      <c r="J954" s="1" t="s">
        <v>113</v>
      </c>
      <c r="K954" s="1">
        <v>2.30030293943066</v>
      </c>
      <c r="L954" s="1">
        <v>0.01768448461579</v>
      </c>
      <c r="M954" s="1" t="s">
        <v>118</v>
      </c>
      <c r="N954" s="1">
        <v>1.8287833635781</v>
      </c>
      <c r="O954" s="1">
        <v>0.0175409815979591</v>
      </c>
      <c r="P954" s="1" t="s">
        <v>119</v>
      </c>
      <c r="Q954" s="1">
        <v>1.6394289868296</v>
      </c>
      <c r="R954" s="1">
        <v>0.00655021959798354</v>
      </c>
      <c r="S954" s="1" t="s">
        <v>113</v>
      </c>
    </row>
    <row r="955" spans="4:17">
      <c r="D955" s="1" t="s">
        <v>101</v>
      </c>
      <c r="E955" s="1">
        <v>0.87013449922923</v>
      </c>
      <c r="H955" s="1">
        <v>1.89525908410037</v>
      </c>
      <c r="K955" s="1">
        <v>2.30728801136303</v>
      </c>
      <c r="N955" s="1">
        <v>1.8322391031492</v>
      </c>
      <c r="Q955" s="1">
        <v>1.63840362367741</v>
      </c>
    </row>
    <row r="956" spans="4:19">
      <c r="D956" s="1" t="s">
        <v>80</v>
      </c>
      <c r="E956" s="1">
        <v>0.862482922909869</v>
      </c>
      <c r="F956" s="1">
        <v>0.00716524141867853</v>
      </c>
      <c r="G956" s="1" t="s">
        <v>107</v>
      </c>
      <c r="H956" s="1">
        <v>1.89964859636451</v>
      </c>
      <c r="I956" s="1">
        <v>0.01935957683316</v>
      </c>
      <c r="J956" s="1" t="s">
        <v>113</v>
      </c>
      <c r="K956" s="1">
        <v>2.26748234415514</v>
      </c>
      <c r="L956" s="1">
        <v>0.0139141660394648</v>
      </c>
      <c r="M956" s="1" t="s">
        <v>643</v>
      </c>
      <c r="N956" s="1">
        <v>1.92068934258145</v>
      </c>
      <c r="O956" s="1">
        <v>0.0460877847865369</v>
      </c>
      <c r="P956" s="1" t="s">
        <v>106</v>
      </c>
      <c r="Q956" s="1">
        <v>1.57932861086356</v>
      </c>
      <c r="R956" s="1">
        <v>0.044858156017589</v>
      </c>
      <c r="S956" s="1" t="s">
        <v>118</v>
      </c>
    </row>
    <row r="957" spans="4:19">
      <c r="D957" s="1" t="s">
        <v>81</v>
      </c>
      <c r="E957" s="1">
        <v>0.874933306462875</v>
      </c>
      <c r="F957" s="1">
        <v>0.00238144968467642</v>
      </c>
      <c r="G957" s="1" t="s">
        <v>122</v>
      </c>
      <c r="H957" s="1">
        <v>1.8870311092839</v>
      </c>
      <c r="I957" s="1">
        <v>0.0096121167135201</v>
      </c>
      <c r="J957" s="1" t="s">
        <v>118</v>
      </c>
      <c r="K957" s="1">
        <v>2.23132251546603</v>
      </c>
      <c r="L957" s="1">
        <v>0.00590103002040499</v>
      </c>
      <c r="M957" s="1" t="s">
        <v>642</v>
      </c>
      <c r="N957" s="1">
        <v>1.88363633334012</v>
      </c>
      <c r="O957" s="1">
        <v>0.0422437825435608</v>
      </c>
      <c r="P957" s="1" t="s">
        <v>113</v>
      </c>
      <c r="Q957" s="1">
        <v>1.5464795454734</v>
      </c>
      <c r="R957" s="1">
        <v>0.0414629029965471</v>
      </c>
      <c r="S957" s="1" t="s">
        <v>108</v>
      </c>
    </row>
    <row r="958" spans="4:19">
      <c r="D958" s="1" t="s">
        <v>82</v>
      </c>
      <c r="E958" s="1">
        <v>0.927720713792763</v>
      </c>
      <c r="F958" s="1">
        <v>0.00893180251214149</v>
      </c>
      <c r="G958" s="1" t="s">
        <v>120</v>
      </c>
      <c r="H958" s="1">
        <v>1.81235852628648</v>
      </c>
      <c r="I958" s="1">
        <v>0.02075933628112</v>
      </c>
      <c r="J958" s="1" t="s">
        <v>108</v>
      </c>
      <c r="K958" s="1">
        <v>2.17096810896203</v>
      </c>
      <c r="L958" s="1">
        <v>0.0326053467470038</v>
      </c>
      <c r="M958" s="1" t="s">
        <v>610</v>
      </c>
      <c r="N958" s="1">
        <v>1.72462580537252</v>
      </c>
      <c r="O958" s="1">
        <v>0.0297319625848586</v>
      </c>
      <c r="P958" s="1" t="s">
        <v>588</v>
      </c>
      <c r="Q958" s="1">
        <v>1.39435667995404</v>
      </c>
      <c r="R958" s="1">
        <v>0.0127510033284061</v>
      </c>
      <c r="S958" s="1" t="s">
        <v>120</v>
      </c>
    </row>
    <row r="959" spans="4:17">
      <c r="D959" s="1" t="s">
        <v>102</v>
      </c>
      <c r="E959" s="1">
        <v>0.888378981055169</v>
      </c>
      <c r="H959" s="1">
        <v>1.86634607731163</v>
      </c>
      <c r="K959" s="1">
        <v>2.2232576561944</v>
      </c>
      <c r="N959" s="1">
        <v>1.84298382709803</v>
      </c>
      <c r="Q959" s="1">
        <v>1.506721612097</v>
      </c>
    </row>
    <row r="960" spans="4:19">
      <c r="D960" s="1" t="s">
        <v>83</v>
      </c>
      <c r="E960" s="1">
        <v>0.862852731613601</v>
      </c>
      <c r="F960" s="1">
        <v>0.0148465954150997</v>
      </c>
      <c r="G960" s="1" t="s">
        <v>107</v>
      </c>
      <c r="H960" s="1">
        <v>1.90231230906534</v>
      </c>
      <c r="I960" s="1">
        <v>0.0103653398224057</v>
      </c>
      <c r="J960" s="1" t="s">
        <v>106</v>
      </c>
      <c r="K960" s="1">
        <v>2.28277058930257</v>
      </c>
      <c r="L960" s="1">
        <v>0.01645186756604</v>
      </c>
      <c r="M960" s="1" t="s">
        <v>118</v>
      </c>
      <c r="N960" s="1">
        <v>1.81653371734403</v>
      </c>
      <c r="O960" s="1">
        <v>0.0220064348284163</v>
      </c>
      <c r="P960" s="1" t="s">
        <v>119</v>
      </c>
      <c r="Q960" s="1">
        <v>1.60417597919914</v>
      </c>
      <c r="R960" s="1">
        <v>0.0276702513110324</v>
      </c>
      <c r="S960" s="1" t="s">
        <v>118</v>
      </c>
    </row>
    <row r="961" spans="4:19">
      <c r="D961" s="1" t="s">
        <v>84</v>
      </c>
      <c r="E961" s="1">
        <v>0.88618898989899</v>
      </c>
      <c r="F961" s="1">
        <v>0.0125387230525356</v>
      </c>
      <c r="G961" s="1" t="s">
        <v>122</v>
      </c>
      <c r="H961" s="1">
        <v>1.87498583152077</v>
      </c>
      <c r="I961" s="1">
        <v>0.0155315174429883</v>
      </c>
      <c r="J961" s="1" t="s">
        <v>118</v>
      </c>
      <c r="K961" s="1">
        <v>2.28406547700592</v>
      </c>
      <c r="L961" s="1">
        <v>0.0285507177774597</v>
      </c>
      <c r="M961" s="1" t="s">
        <v>118</v>
      </c>
      <c r="N961" s="1">
        <v>1.76539427546115</v>
      </c>
      <c r="O961" s="1">
        <v>0.0320081693807988</v>
      </c>
      <c r="P961" s="1" t="s">
        <v>642</v>
      </c>
      <c r="Q961" s="1">
        <v>1.67008629856577</v>
      </c>
      <c r="R961" s="1">
        <v>0.0543910337532349</v>
      </c>
      <c r="S961" s="1" t="s">
        <v>106</v>
      </c>
    </row>
    <row r="962" spans="4:19">
      <c r="D962" s="1" t="s">
        <v>85</v>
      </c>
      <c r="E962" s="1">
        <v>0.941312348742456</v>
      </c>
      <c r="F962" s="1">
        <v>0.00405462775468114</v>
      </c>
      <c r="G962" s="1" t="s">
        <v>120</v>
      </c>
      <c r="H962" s="1">
        <v>1.83588833176531</v>
      </c>
      <c r="I962" s="1">
        <v>0.00515385745142495</v>
      </c>
      <c r="J962" s="1" t="s">
        <v>118</v>
      </c>
      <c r="K962" s="1">
        <v>2.33975271670478</v>
      </c>
      <c r="L962" s="1">
        <v>0.0114543377899817</v>
      </c>
      <c r="M962" s="1" t="s">
        <v>106</v>
      </c>
      <c r="N962" s="1">
        <v>1.79166588383321</v>
      </c>
      <c r="O962" s="1">
        <v>0.0116493892576071</v>
      </c>
      <c r="P962" s="1" t="s">
        <v>642</v>
      </c>
      <c r="Q962" s="1">
        <v>1.52360263700124</v>
      </c>
      <c r="R962" s="1">
        <v>0.0302757849814639</v>
      </c>
      <c r="S962" s="1" t="s">
        <v>108</v>
      </c>
    </row>
    <row r="963" spans="4:17">
      <c r="D963" s="1" t="s">
        <v>103</v>
      </c>
      <c r="E963" s="1">
        <v>0.896784690085016</v>
      </c>
      <c r="H963" s="1">
        <v>1.87106215745047</v>
      </c>
      <c r="K963" s="1">
        <v>2.30219626100442</v>
      </c>
      <c r="N963" s="1">
        <v>1.79119795887946</v>
      </c>
      <c r="Q963" s="1">
        <v>1.59928830492205</v>
      </c>
    </row>
    <row r="964" spans="4:19">
      <c r="D964" s="1" t="s">
        <v>86</v>
      </c>
      <c r="E964" s="1">
        <v>0.864603887658617</v>
      </c>
      <c r="F964" s="1">
        <v>0.0204874655032669</v>
      </c>
      <c r="G964" s="1" t="s">
        <v>122</v>
      </c>
      <c r="H964" s="1">
        <v>1.89850361522954</v>
      </c>
      <c r="I964" s="1">
        <v>0.0196770261435166</v>
      </c>
      <c r="J964" s="1" t="s">
        <v>113</v>
      </c>
      <c r="K964" s="1">
        <v>2.27850899457796</v>
      </c>
      <c r="L964" s="1">
        <v>0.00698686574549567</v>
      </c>
      <c r="M964" s="1" t="s">
        <v>643</v>
      </c>
      <c r="N964" s="1">
        <v>1.8106256001164</v>
      </c>
      <c r="O964" s="1">
        <v>0.0141566363249966</v>
      </c>
      <c r="P964" s="1" t="s">
        <v>116</v>
      </c>
      <c r="Q964" s="1">
        <v>1.59482500484316</v>
      </c>
      <c r="R964" s="1">
        <v>0.0224709865650574</v>
      </c>
      <c r="S964" s="1" t="s">
        <v>118</v>
      </c>
    </row>
    <row r="965" spans="4:19">
      <c r="D965" s="1" t="s">
        <v>87</v>
      </c>
      <c r="E965" s="1">
        <v>0.891173140719102</v>
      </c>
      <c r="F965" s="1">
        <v>0.00882789117809186</v>
      </c>
      <c r="G965" s="1" t="s">
        <v>112</v>
      </c>
      <c r="H965" s="1">
        <v>1.87096000990326</v>
      </c>
      <c r="I965" s="1">
        <v>0.00903650724130103</v>
      </c>
      <c r="J965" s="1" t="s">
        <v>118</v>
      </c>
      <c r="K965" s="1">
        <v>2.26143475222821</v>
      </c>
      <c r="L965" s="1">
        <v>0.0117890557280395</v>
      </c>
      <c r="M965" s="1" t="s">
        <v>643</v>
      </c>
      <c r="N965" s="1">
        <v>1.80384243515579</v>
      </c>
      <c r="O965" s="1">
        <v>0.0100168796076535</v>
      </c>
      <c r="P965" s="1" t="s">
        <v>116</v>
      </c>
      <c r="Q965" s="1">
        <v>1.60368123470388</v>
      </c>
      <c r="R965" s="1">
        <v>0.00973629920355705</v>
      </c>
      <c r="S965" s="1" t="s">
        <v>118</v>
      </c>
    </row>
    <row r="966" spans="4:19">
      <c r="D966" s="1" t="s">
        <v>88</v>
      </c>
      <c r="E966" s="1">
        <v>0.918063665700893</v>
      </c>
      <c r="F966" s="1">
        <v>0.00706782347896936</v>
      </c>
      <c r="G966" s="1" t="s">
        <v>120</v>
      </c>
      <c r="H966" s="1">
        <v>1.85990887060374</v>
      </c>
      <c r="I966" s="1">
        <v>0.00673256732391177</v>
      </c>
      <c r="J966" s="1" t="s">
        <v>118</v>
      </c>
      <c r="K966" s="1">
        <v>2.32194225040239</v>
      </c>
      <c r="L966" s="1">
        <v>0.00707697227401031</v>
      </c>
      <c r="M966" s="1" t="s">
        <v>113</v>
      </c>
      <c r="N966" s="1">
        <v>1.75635632585699</v>
      </c>
      <c r="O966" s="1">
        <v>0.0132288080064856</v>
      </c>
      <c r="P966" s="1" t="s">
        <v>125</v>
      </c>
      <c r="Q966" s="1">
        <v>1.50610044544294</v>
      </c>
      <c r="R966" s="1">
        <v>0.00611317772976236</v>
      </c>
      <c r="S966" s="1" t="s">
        <v>114</v>
      </c>
    </row>
    <row r="967" spans="4:17">
      <c r="D967" s="1" t="s">
        <v>104</v>
      </c>
      <c r="E967" s="1">
        <v>0.891280231359537</v>
      </c>
      <c r="H967" s="1">
        <v>1.87645749857885</v>
      </c>
      <c r="K967" s="1">
        <v>2.28729533240285</v>
      </c>
      <c r="N967" s="1">
        <v>1.79027478704306</v>
      </c>
      <c r="Q967" s="1">
        <v>1.56820222832999</v>
      </c>
    </row>
    <row r="968" spans="4:4">
      <c r="D968" s="1">
        <v>2021</v>
      </c>
    </row>
    <row r="969" spans="4:19">
      <c r="D969" s="1" t="s">
        <v>78</v>
      </c>
      <c r="E969" s="1">
        <v>0.985074810670136</v>
      </c>
      <c r="F969" s="1">
        <v>0.0180294178406008</v>
      </c>
      <c r="G969" s="1" t="s">
        <v>115</v>
      </c>
      <c r="H969" s="1">
        <v>1.71867136914442</v>
      </c>
      <c r="I969" s="1">
        <v>0.0457945417189821</v>
      </c>
      <c r="J969" s="1" t="s">
        <v>120</v>
      </c>
      <c r="K969" s="1">
        <v>2.26026738813117</v>
      </c>
      <c r="L969" s="1">
        <v>0.0565350667125507</v>
      </c>
      <c r="M969" s="1" t="s">
        <v>118</v>
      </c>
      <c r="N969" s="1">
        <v>1.53643155263124</v>
      </c>
      <c r="O969" s="1">
        <v>0.028049062104982</v>
      </c>
      <c r="P969" s="1" t="s">
        <v>164</v>
      </c>
      <c r="Q969" s="1">
        <v>1.48808258109318</v>
      </c>
      <c r="R969" s="1">
        <v>0.111613071038481</v>
      </c>
      <c r="S969" s="1" t="s">
        <v>115</v>
      </c>
    </row>
    <row r="970" spans="4:19">
      <c r="D970" s="1" t="s">
        <v>81</v>
      </c>
      <c r="E970" s="1">
        <v>0.986026365892269</v>
      </c>
      <c r="F970" s="1">
        <v>0.0113362128816416</v>
      </c>
      <c r="G970" s="1" t="s">
        <v>115</v>
      </c>
      <c r="H970" s="1">
        <v>1.68390004038879</v>
      </c>
      <c r="I970" s="1">
        <v>0.0800485816531465</v>
      </c>
      <c r="J970" s="1" t="s">
        <v>120</v>
      </c>
      <c r="K970" s="1">
        <v>2.27767420756343</v>
      </c>
      <c r="L970" s="1">
        <v>0.0795150943624916</v>
      </c>
      <c r="M970" s="1" t="s">
        <v>118</v>
      </c>
      <c r="N970" s="1">
        <v>1.50753796685839</v>
      </c>
      <c r="O970" s="1">
        <v>0.0389398765190469</v>
      </c>
      <c r="P970" s="1" t="s">
        <v>157</v>
      </c>
      <c r="Q970" s="1">
        <v>1.61124444444303</v>
      </c>
      <c r="R970" s="1">
        <v>0.0586872795855436</v>
      </c>
      <c r="S970" s="1" t="s">
        <v>118</v>
      </c>
    </row>
    <row r="971" spans="4:17">
      <c r="D971" s="1" t="s">
        <v>101</v>
      </c>
      <c r="E971" s="1">
        <v>0.985550588281202</v>
      </c>
      <c r="H971" s="1">
        <v>1.7012857047666</v>
      </c>
      <c r="K971" s="1">
        <v>2.2689707978473</v>
      </c>
      <c r="N971" s="1">
        <v>1.52198475974482</v>
      </c>
      <c r="Q971" s="1">
        <v>1.54966351276811</v>
      </c>
    </row>
    <row r="972" spans="4:19">
      <c r="D972" s="1" t="s">
        <v>80</v>
      </c>
      <c r="E972" s="1">
        <v>0.970688097845929</v>
      </c>
      <c r="F972" s="1">
        <v>0.0196018070900137</v>
      </c>
      <c r="G972" s="1" t="s">
        <v>112</v>
      </c>
      <c r="H972" s="1">
        <v>1.70406059935016</v>
      </c>
      <c r="I972" s="1">
        <v>0.0691137199801252</v>
      </c>
      <c r="J972" s="1" t="s">
        <v>120</v>
      </c>
      <c r="K972" s="1">
        <v>2.14818961159463</v>
      </c>
      <c r="L972" s="1">
        <v>0.0800071788905526</v>
      </c>
      <c r="M972" s="1" t="s">
        <v>122</v>
      </c>
      <c r="N972" s="1">
        <v>1.65379196782201</v>
      </c>
      <c r="O972" s="1">
        <v>0.0330785368805837</v>
      </c>
      <c r="P972" s="1" t="s">
        <v>151</v>
      </c>
      <c r="Q972" s="1">
        <v>1.30154306561786</v>
      </c>
      <c r="R972" s="1">
        <v>0.132504254863525</v>
      </c>
      <c r="S972" s="1" t="s">
        <v>610</v>
      </c>
    </row>
    <row r="973" spans="4:19">
      <c r="D973" s="1" t="s">
        <v>81</v>
      </c>
      <c r="E973" s="1">
        <v>0.99026145176968</v>
      </c>
      <c r="F973" s="1">
        <v>0.019099965243397</v>
      </c>
      <c r="G973" s="1" t="s">
        <v>115</v>
      </c>
      <c r="H973" s="1">
        <v>1.68196419105407</v>
      </c>
      <c r="I973" s="1">
        <v>0.0615098845973819</v>
      </c>
      <c r="J973" s="1" t="s">
        <v>120</v>
      </c>
      <c r="K973" s="1">
        <v>2.11371429203939</v>
      </c>
      <c r="L973" s="1">
        <v>0.0428779587848442</v>
      </c>
      <c r="M973" s="1" t="s">
        <v>107</v>
      </c>
      <c r="N973" s="1">
        <v>1.52840035835898</v>
      </c>
      <c r="O973" s="1">
        <v>0.0985837891265559</v>
      </c>
      <c r="P973" s="1" t="s">
        <v>157</v>
      </c>
      <c r="Q973" s="1">
        <v>1.21070813209474</v>
      </c>
      <c r="R973" s="1">
        <v>0.0993009419843709</v>
      </c>
      <c r="S973" s="1" t="s">
        <v>121</v>
      </c>
    </row>
    <row r="974" spans="4:19">
      <c r="D974" s="1" t="s">
        <v>82</v>
      </c>
      <c r="E974" s="1">
        <v>1.10769719471947</v>
      </c>
      <c r="F974" s="1">
        <v>0.0183299739334476</v>
      </c>
      <c r="G974" s="1" t="s">
        <v>111</v>
      </c>
      <c r="H974" s="1">
        <v>1.58465167993881</v>
      </c>
      <c r="I974" s="1">
        <v>0.0853708941573222</v>
      </c>
      <c r="J974" s="1" t="s">
        <v>112</v>
      </c>
      <c r="K974" s="1">
        <v>1.75690537974762</v>
      </c>
      <c r="L974" s="1">
        <v>0.0855727045994387</v>
      </c>
      <c r="M974" s="1" t="s">
        <v>121</v>
      </c>
      <c r="N974" s="1">
        <v>1.39894761365232</v>
      </c>
      <c r="O974" s="1">
        <v>0.0583968985433497</v>
      </c>
      <c r="P974" s="1" t="s">
        <v>154</v>
      </c>
      <c r="Q974" s="1">
        <v>0.837149632057731</v>
      </c>
      <c r="R974" s="1">
        <v>0.0194580946657923</v>
      </c>
      <c r="S974" s="1" t="s">
        <v>123</v>
      </c>
    </row>
    <row r="975" spans="4:17">
      <c r="D975" s="1" t="s">
        <v>102</v>
      </c>
      <c r="E975" s="1">
        <v>1.02288224811169</v>
      </c>
      <c r="H975" s="1">
        <v>1.65689215678101</v>
      </c>
      <c r="K975" s="1">
        <v>2.00626976112721</v>
      </c>
      <c r="N975" s="1">
        <v>1.5270466466111</v>
      </c>
      <c r="Q975" s="1">
        <v>1.11646694325678</v>
      </c>
    </row>
    <row r="976" spans="4:19">
      <c r="D976" s="1" t="s">
        <v>83</v>
      </c>
      <c r="E976" s="1">
        <v>0.989573970849333</v>
      </c>
      <c r="F976" s="1">
        <v>0.0195689788166521</v>
      </c>
      <c r="G976" s="1" t="s">
        <v>115</v>
      </c>
      <c r="H976" s="1">
        <v>1.4242888327065</v>
      </c>
      <c r="I976" s="1">
        <v>0.0470065853283498</v>
      </c>
      <c r="J976" s="1" t="s">
        <v>107</v>
      </c>
      <c r="K976" s="1">
        <v>2.20468334764419</v>
      </c>
      <c r="L976" s="1">
        <v>0.041572257325712</v>
      </c>
      <c r="M976" s="1" t="s">
        <v>109</v>
      </c>
      <c r="N976" s="1">
        <v>1.66805957362002</v>
      </c>
      <c r="O976" s="1">
        <v>0.0327730881355256</v>
      </c>
      <c r="P976" s="1" t="s">
        <v>160</v>
      </c>
      <c r="Q976" s="1">
        <v>1.3333738796847</v>
      </c>
      <c r="R976" s="1">
        <v>0.0972478402823108</v>
      </c>
      <c r="S976" s="1" t="s">
        <v>124</v>
      </c>
    </row>
    <row r="977" spans="4:19">
      <c r="D977" s="1" t="s">
        <v>84</v>
      </c>
      <c r="E977" s="1">
        <v>1.00656329547861</v>
      </c>
      <c r="F977" s="1">
        <v>0.0232960052177998</v>
      </c>
      <c r="G977" s="1" t="s">
        <v>120</v>
      </c>
      <c r="H977" s="1">
        <v>1.80622567034145</v>
      </c>
      <c r="I977" s="1">
        <v>0.0843150739933354</v>
      </c>
      <c r="J977" s="1" t="s">
        <v>114</v>
      </c>
      <c r="K977" s="1">
        <v>2.12096054018389</v>
      </c>
      <c r="L977" s="1">
        <v>0.0608776468003625</v>
      </c>
      <c r="M977" s="1" t="s">
        <v>107</v>
      </c>
      <c r="N977" s="1">
        <v>1.5450818332686</v>
      </c>
      <c r="O977" s="1">
        <v>0.0700259452504753</v>
      </c>
      <c r="P977" s="1" t="s">
        <v>164</v>
      </c>
      <c r="Q977" s="1">
        <v>1.54559067083819</v>
      </c>
      <c r="R977" s="1">
        <v>0.0217263453516244</v>
      </c>
      <c r="S977" s="1" t="s">
        <v>643</v>
      </c>
    </row>
    <row r="978" spans="4:19">
      <c r="D978" s="1" t="s">
        <v>85</v>
      </c>
      <c r="E978" s="1">
        <v>1.137875405485</v>
      </c>
      <c r="F978" s="1">
        <v>0.0290384608606206</v>
      </c>
      <c r="G978" s="1" t="s">
        <v>106</v>
      </c>
      <c r="H978" s="1">
        <v>1.72353454622425</v>
      </c>
      <c r="I978" s="1">
        <v>0.0501358545413913</v>
      </c>
      <c r="J978" s="1" t="s">
        <v>120</v>
      </c>
      <c r="K978" s="1">
        <v>2.10286893908621</v>
      </c>
      <c r="L978" s="1">
        <v>0.0276542502275496</v>
      </c>
      <c r="M978" s="1" t="s">
        <v>124</v>
      </c>
      <c r="N978" s="1">
        <v>1.73295820172505</v>
      </c>
      <c r="O978" s="1">
        <v>0.0642339166344587</v>
      </c>
      <c r="P978" s="1" t="s">
        <v>588</v>
      </c>
      <c r="Q978" s="1">
        <v>0.933118942285171</v>
      </c>
      <c r="R978" s="1">
        <v>0.0567452626412083</v>
      </c>
      <c r="S978" s="1" t="s">
        <v>123</v>
      </c>
    </row>
    <row r="979" spans="4:17">
      <c r="D979" s="1" t="s">
        <v>103</v>
      </c>
      <c r="E979" s="1">
        <v>1.04467089060432</v>
      </c>
      <c r="H979" s="1">
        <v>1.65134968309073</v>
      </c>
      <c r="K979" s="1">
        <v>2.14283760897143</v>
      </c>
      <c r="N979" s="1">
        <v>1.64869986953789</v>
      </c>
      <c r="Q979" s="1">
        <v>1.27069449760269</v>
      </c>
    </row>
    <row r="980" spans="4:19">
      <c r="D980" s="1" t="s">
        <v>86</v>
      </c>
      <c r="E980" s="1">
        <v>0.976232072466397</v>
      </c>
      <c r="F980" s="1">
        <v>0.0200892879580029</v>
      </c>
      <c r="G980" s="1" t="s">
        <v>115</v>
      </c>
      <c r="H980" s="1">
        <v>1.44727742281729</v>
      </c>
      <c r="I980" s="1">
        <v>0.0621836976597783</v>
      </c>
      <c r="J980" s="1" t="s">
        <v>107</v>
      </c>
      <c r="K980" s="1">
        <v>2.17831462391623</v>
      </c>
      <c r="L980" s="1">
        <v>0.0411330422238702</v>
      </c>
      <c r="M980" s="1" t="s">
        <v>125</v>
      </c>
      <c r="N980" s="1">
        <v>1.69081260348465</v>
      </c>
      <c r="O980" s="1">
        <v>0.0327792223213643</v>
      </c>
      <c r="P980" s="1" t="s">
        <v>610</v>
      </c>
      <c r="Q980" s="1">
        <v>1.19681675336845</v>
      </c>
      <c r="R980" s="1">
        <v>0.114289660162386</v>
      </c>
      <c r="S980" s="1" t="s">
        <v>121</v>
      </c>
    </row>
    <row r="981" spans="4:19">
      <c r="D981" s="1" t="s">
        <v>87</v>
      </c>
      <c r="E981" s="1">
        <v>0.983828645539418</v>
      </c>
      <c r="F981" s="1">
        <v>0.0244084823332241</v>
      </c>
      <c r="G981" s="1" t="s">
        <v>115</v>
      </c>
      <c r="H981" s="1">
        <v>1.8384243539267</v>
      </c>
      <c r="I981" s="1">
        <v>0.0189501899660823</v>
      </c>
      <c r="J981" s="1" t="s">
        <v>118</v>
      </c>
      <c r="K981" s="1">
        <v>2.03405844914433</v>
      </c>
      <c r="L981" s="1">
        <v>0.0281321135274506</v>
      </c>
      <c r="M981" s="1" t="s">
        <v>117</v>
      </c>
      <c r="N981" s="1">
        <v>1.60902016207</v>
      </c>
      <c r="O981" s="1">
        <v>0.0427987554765579</v>
      </c>
      <c r="P981" s="1" t="s">
        <v>161</v>
      </c>
      <c r="Q981" s="1">
        <v>1.33511259553194</v>
      </c>
      <c r="R981" s="1">
        <v>0.0485320488179175</v>
      </c>
      <c r="S981" s="1" t="s">
        <v>124</v>
      </c>
    </row>
    <row r="982" spans="4:19">
      <c r="D982" s="1" t="s">
        <v>88</v>
      </c>
      <c r="E982" s="1">
        <v>1.04225699170586</v>
      </c>
      <c r="F982" s="1">
        <v>0.00542348111303307</v>
      </c>
      <c r="G982" s="1" t="s">
        <v>114</v>
      </c>
      <c r="H982" s="1">
        <v>1.80914368552241</v>
      </c>
      <c r="I982" s="1">
        <v>0.0182151984425495</v>
      </c>
      <c r="J982" s="1" t="s">
        <v>108</v>
      </c>
      <c r="K982" s="1">
        <v>2.1105669309296</v>
      </c>
      <c r="L982" s="1">
        <v>0.012861068878242</v>
      </c>
      <c r="M982" s="1" t="s">
        <v>107</v>
      </c>
      <c r="N982" s="1">
        <v>1.57458226633292</v>
      </c>
      <c r="O982" s="1">
        <v>0.0186944597892011</v>
      </c>
      <c r="P982" s="1" t="s">
        <v>164</v>
      </c>
      <c r="Q982" s="1">
        <v>1.23635016060561</v>
      </c>
      <c r="R982" s="1">
        <v>0.0756877742996633</v>
      </c>
      <c r="S982" s="1" t="s">
        <v>152</v>
      </c>
    </row>
    <row r="983" spans="4:17">
      <c r="D983" s="1" t="s">
        <v>104</v>
      </c>
      <c r="E983" s="1">
        <v>1.00077256990389</v>
      </c>
      <c r="H983" s="1">
        <v>1.69828182075547</v>
      </c>
      <c r="K983" s="1">
        <v>2.10764666799672</v>
      </c>
      <c r="N983" s="1">
        <v>1.62480501062919</v>
      </c>
      <c r="Q983" s="1">
        <v>1.25609316983533</v>
      </c>
    </row>
    <row r="984" spans="4:19">
      <c r="D984" s="1" t="s">
        <v>78</v>
      </c>
      <c r="E984" s="1">
        <v>0.847384599203666</v>
      </c>
      <c r="F984" s="1">
        <v>0.0215227228200267</v>
      </c>
      <c r="G984" s="1" t="s">
        <v>121</v>
      </c>
      <c r="H984" s="1">
        <v>1.8914475055403</v>
      </c>
      <c r="I984" s="1">
        <v>0.0142665747349978</v>
      </c>
      <c r="J984" s="1" t="s">
        <v>118</v>
      </c>
      <c r="K984" s="1">
        <v>2.31554888549357</v>
      </c>
      <c r="L984" s="1">
        <v>0.0108430615932797</v>
      </c>
      <c r="M984" s="1" t="s">
        <v>106</v>
      </c>
      <c r="N984" s="1">
        <v>1.83980390084427</v>
      </c>
      <c r="O984" s="1">
        <v>0.00897425124501054</v>
      </c>
      <c r="P984" s="1" t="s">
        <v>108</v>
      </c>
      <c r="Q984" s="1">
        <v>1.6330987795881</v>
      </c>
      <c r="R984" s="1">
        <v>0.0158149836018565</v>
      </c>
      <c r="S984" s="1" t="s">
        <v>113</v>
      </c>
    </row>
    <row r="985" spans="4:19">
      <c r="D985" s="1" t="s">
        <v>81</v>
      </c>
      <c r="E985" s="1">
        <v>0.837005563803908</v>
      </c>
      <c r="F985" s="1">
        <v>0.0125687525108825</v>
      </c>
      <c r="G985" s="1" t="s">
        <v>121</v>
      </c>
      <c r="H985" s="1">
        <v>1.90718973874237</v>
      </c>
      <c r="I985" s="1">
        <v>0.0154373716081365</v>
      </c>
      <c r="J985" s="1" t="s">
        <v>106</v>
      </c>
      <c r="K985" s="1">
        <v>2.29441815008664</v>
      </c>
      <c r="L985" s="1">
        <v>0.0131201956629053</v>
      </c>
      <c r="M985" s="1" t="s">
        <v>113</v>
      </c>
      <c r="N985" s="1">
        <v>1.83129406325601</v>
      </c>
      <c r="O985" s="1">
        <v>0.0206623059454396</v>
      </c>
      <c r="P985" s="1" t="s">
        <v>108</v>
      </c>
      <c r="Q985" s="1">
        <v>1.64077223037342</v>
      </c>
      <c r="R985" s="1">
        <v>0.00655294149466224</v>
      </c>
      <c r="S985" s="1" t="s">
        <v>113</v>
      </c>
    </row>
    <row r="986" spans="4:17">
      <c r="D986" s="1" t="s">
        <v>101</v>
      </c>
      <c r="E986" s="1">
        <v>0.842195081503787</v>
      </c>
      <c r="H986" s="1">
        <v>1.89931862214134</v>
      </c>
      <c r="K986" s="1">
        <v>2.30498351779011</v>
      </c>
      <c r="N986" s="1">
        <v>1.83554898205014</v>
      </c>
      <c r="Q986" s="1">
        <v>1.63693550498076</v>
      </c>
    </row>
    <row r="987" spans="4:19">
      <c r="D987" s="1" t="s">
        <v>80</v>
      </c>
      <c r="E987" s="1">
        <v>0.840669938841709</v>
      </c>
      <c r="F987" s="1">
        <v>0.00361253911387248</v>
      </c>
      <c r="G987" s="1" t="s">
        <v>121</v>
      </c>
      <c r="H987" s="1">
        <v>1.89934681452631</v>
      </c>
      <c r="I987" s="1">
        <v>0.00691493486138131</v>
      </c>
      <c r="J987" s="1" t="s">
        <v>106</v>
      </c>
      <c r="K987" s="1">
        <v>2.27646595809688</v>
      </c>
      <c r="L987" s="1">
        <v>0.0181324677148066</v>
      </c>
      <c r="M987" s="1" t="s">
        <v>118</v>
      </c>
      <c r="N987" s="1">
        <v>1.91647405482521</v>
      </c>
      <c r="O987" s="1">
        <v>0.0461215465617228</v>
      </c>
      <c r="P987" s="1" t="s">
        <v>106</v>
      </c>
      <c r="Q987" s="1">
        <v>1.57363269777535</v>
      </c>
      <c r="R987" s="1">
        <v>0.0465232218012752</v>
      </c>
      <c r="S987" s="1" t="s">
        <v>643</v>
      </c>
    </row>
    <row r="988" spans="4:19">
      <c r="D988" s="1" t="s">
        <v>81</v>
      </c>
      <c r="E988" s="1">
        <v>0.851152895701114</v>
      </c>
      <c r="F988" s="1">
        <v>0.00761952961792821</v>
      </c>
      <c r="G988" s="1" t="s">
        <v>121</v>
      </c>
      <c r="H988" s="1">
        <v>1.88813702438262</v>
      </c>
      <c r="I988" s="1">
        <v>0.01529048710022</v>
      </c>
      <c r="J988" s="1" t="s">
        <v>118</v>
      </c>
      <c r="K988" s="1">
        <v>2.22740093944433</v>
      </c>
      <c r="L988" s="1">
        <v>0.00236638726974913</v>
      </c>
      <c r="M988" s="1" t="s">
        <v>119</v>
      </c>
      <c r="N988" s="1">
        <v>1.88594783447449</v>
      </c>
      <c r="O988" s="1">
        <v>0.0339337842877417</v>
      </c>
      <c r="P988" s="1" t="s">
        <v>113</v>
      </c>
      <c r="Q988" s="1">
        <v>1.54571490405884</v>
      </c>
      <c r="R988" s="1">
        <v>0.0420834137858936</v>
      </c>
      <c r="S988" s="1" t="s">
        <v>643</v>
      </c>
    </row>
    <row r="989" spans="4:19">
      <c r="D989" s="1" t="s">
        <v>82</v>
      </c>
      <c r="E989" s="1">
        <v>0.90797427875613</v>
      </c>
      <c r="F989" s="1">
        <v>0.0214570680369653</v>
      </c>
      <c r="G989" s="1" t="s">
        <v>107</v>
      </c>
      <c r="H989" s="1">
        <v>1.80579990288452</v>
      </c>
      <c r="I989" s="1">
        <v>0.0333281940478984</v>
      </c>
      <c r="J989" s="1" t="s">
        <v>114</v>
      </c>
      <c r="K989" s="1">
        <v>2.17360016961116</v>
      </c>
      <c r="L989" s="1">
        <v>0.0463307526957952</v>
      </c>
      <c r="M989" s="1" t="s">
        <v>125</v>
      </c>
      <c r="N989" s="1">
        <v>1.72574871684377</v>
      </c>
      <c r="O989" s="1">
        <v>0.0386822878956167</v>
      </c>
      <c r="P989" s="1" t="s">
        <v>645</v>
      </c>
      <c r="Q989" s="1">
        <v>1.39269726869027</v>
      </c>
      <c r="R989" s="1">
        <v>0.0205883312880333</v>
      </c>
      <c r="S989" s="1" t="s">
        <v>122</v>
      </c>
    </row>
    <row r="990" spans="4:17">
      <c r="D990" s="1" t="s">
        <v>102</v>
      </c>
      <c r="E990" s="1">
        <v>0.866599037766318</v>
      </c>
      <c r="H990" s="1">
        <v>1.86442791393115</v>
      </c>
      <c r="K990" s="1">
        <v>2.22582235571746</v>
      </c>
      <c r="N990" s="1">
        <v>1.84272353538116</v>
      </c>
      <c r="Q990" s="1">
        <v>1.50401495684148</v>
      </c>
    </row>
    <row r="991" spans="4:19">
      <c r="D991" s="1" t="s">
        <v>83</v>
      </c>
      <c r="E991" s="1">
        <v>0.845863949390347</v>
      </c>
      <c r="F991" s="1">
        <v>0.0121965599349632</v>
      </c>
      <c r="G991" s="1" t="s">
        <v>121</v>
      </c>
      <c r="H991" s="1">
        <v>1.89177248538953</v>
      </c>
      <c r="I991" s="1">
        <v>0.0127788463927463</v>
      </c>
      <c r="J991" s="1" t="s">
        <v>118</v>
      </c>
      <c r="K991" s="1">
        <v>2.2837622533537</v>
      </c>
      <c r="L991" s="1">
        <v>0.0221163474865687</v>
      </c>
      <c r="M991" s="1" t="s">
        <v>118</v>
      </c>
      <c r="N991" s="1">
        <v>1.82034304572151</v>
      </c>
      <c r="O991" s="1">
        <v>0.0212039858792613</v>
      </c>
      <c r="P991" s="1" t="s">
        <v>119</v>
      </c>
      <c r="Q991" s="1">
        <v>1.60158112990818</v>
      </c>
      <c r="R991" s="1">
        <v>0.0266137516619752</v>
      </c>
      <c r="S991" s="1" t="s">
        <v>643</v>
      </c>
    </row>
    <row r="992" spans="4:19">
      <c r="D992" s="1" t="s">
        <v>84</v>
      </c>
      <c r="E992" s="1">
        <v>0.864850619158855</v>
      </c>
      <c r="F992" s="1">
        <v>0.0158131327248122</v>
      </c>
      <c r="G992" s="1" t="s">
        <v>152</v>
      </c>
      <c r="H992" s="1">
        <v>1.86892438465289</v>
      </c>
      <c r="I992" s="1">
        <v>0.0159218520626113</v>
      </c>
      <c r="J992" s="1" t="s">
        <v>118</v>
      </c>
      <c r="K992" s="1">
        <v>2.28610823840842</v>
      </c>
      <c r="L992" s="1">
        <v>0.0295848971251363</v>
      </c>
      <c r="M992" s="1" t="s">
        <v>113</v>
      </c>
      <c r="N992" s="1">
        <v>1.76958993586687</v>
      </c>
      <c r="O992" s="1">
        <v>0.0279766930894227</v>
      </c>
      <c r="P992" s="1" t="s">
        <v>109</v>
      </c>
      <c r="Q992" s="1">
        <v>1.66504092711642</v>
      </c>
      <c r="R992" s="1">
        <v>0.0544164283264348</v>
      </c>
      <c r="S992" s="1" t="s">
        <v>106</v>
      </c>
    </row>
    <row r="993" spans="4:19">
      <c r="D993" s="1" t="s">
        <v>85</v>
      </c>
      <c r="E993" s="1">
        <v>0.918341013824885</v>
      </c>
      <c r="F993" s="1">
        <v>0.0128043217737697</v>
      </c>
      <c r="G993" s="1" t="s">
        <v>107</v>
      </c>
      <c r="H993" s="1">
        <v>1.83884776008209</v>
      </c>
      <c r="I993" s="1">
        <v>0.018956082850525</v>
      </c>
      <c r="J993" s="1" t="s">
        <v>118</v>
      </c>
      <c r="K993" s="1">
        <v>2.3304146879341</v>
      </c>
      <c r="L993" s="1">
        <v>0.0179218224594272</v>
      </c>
      <c r="M993" s="1" t="s">
        <v>106</v>
      </c>
      <c r="N993" s="1">
        <v>1.79678460589379</v>
      </c>
      <c r="O993" s="1">
        <v>0.00337982585928917</v>
      </c>
      <c r="P993" s="1" t="s">
        <v>109</v>
      </c>
      <c r="Q993" s="1">
        <v>1.52534754095827</v>
      </c>
      <c r="R993" s="1">
        <v>0.0325904376823751</v>
      </c>
      <c r="S993" s="1" t="s">
        <v>119</v>
      </c>
    </row>
    <row r="994" spans="4:17">
      <c r="D994" s="1" t="s">
        <v>103</v>
      </c>
      <c r="E994" s="1">
        <v>0.876351860791362</v>
      </c>
      <c r="H994" s="1">
        <v>1.86651487670817</v>
      </c>
      <c r="K994" s="1">
        <v>2.30009505989874</v>
      </c>
      <c r="N994" s="1">
        <v>1.79557252916072</v>
      </c>
      <c r="Q994" s="1">
        <v>1.59732319932762</v>
      </c>
    </row>
    <row r="995" spans="4:19">
      <c r="D995" s="1" t="s">
        <v>86</v>
      </c>
      <c r="E995" s="1">
        <v>0.843623159116412</v>
      </c>
      <c r="F995" s="1">
        <v>0.0163528981768236</v>
      </c>
      <c r="G995" s="1" t="s">
        <v>121</v>
      </c>
      <c r="H995" s="1">
        <v>1.89514925961059</v>
      </c>
      <c r="I995" s="1">
        <v>0.0219253064227509</v>
      </c>
      <c r="J995" s="1" t="s">
        <v>113</v>
      </c>
      <c r="K995" s="1">
        <v>2.27513904960831</v>
      </c>
      <c r="L995" s="1">
        <v>0.0105883642932876</v>
      </c>
      <c r="M995" s="1" t="s">
        <v>118</v>
      </c>
      <c r="N995" s="1">
        <v>1.81331872724651</v>
      </c>
      <c r="O995" s="1">
        <v>0.0119670586102185</v>
      </c>
      <c r="P995" s="1" t="s">
        <v>119</v>
      </c>
      <c r="Q995" s="1">
        <v>1.5932172861683</v>
      </c>
      <c r="R995" s="1">
        <v>0.0205649619834644</v>
      </c>
      <c r="S995" s="1" t="s">
        <v>643</v>
      </c>
    </row>
    <row r="996" spans="4:19">
      <c r="D996" s="1" t="s">
        <v>87</v>
      </c>
      <c r="E996" s="1">
        <v>0.868787838667588</v>
      </c>
      <c r="F996" s="1">
        <v>0.0147911857972344</v>
      </c>
      <c r="G996" s="1" t="s">
        <v>152</v>
      </c>
      <c r="H996" s="1">
        <v>1.8725580888277</v>
      </c>
      <c r="I996" s="1">
        <v>0.0169160615517571</v>
      </c>
      <c r="J996" s="1" t="s">
        <v>118</v>
      </c>
      <c r="K996" s="1">
        <v>2.25377803023018</v>
      </c>
      <c r="L996" s="1">
        <v>0.0190613192779744</v>
      </c>
      <c r="M996" s="1" t="s">
        <v>118</v>
      </c>
      <c r="N996" s="1">
        <v>1.80921447055923</v>
      </c>
      <c r="O996" s="1">
        <v>0.014128179696865</v>
      </c>
      <c r="P996" s="1" t="s">
        <v>116</v>
      </c>
      <c r="Q996" s="1">
        <v>1.60279799563515</v>
      </c>
      <c r="R996" s="1">
        <v>0.0200470825997924</v>
      </c>
      <c r="S996" s="1" t="s">
        <v>643</v>
      </c>
    </row>
    <row r="997" spans="4:19">
      <c r="D997" s="1" t="s">
        <v>88</v>
      </c>
      <c r="E997" s="1">
        <v>0.89274585684504</v>
      </c>
      <c r="F997" s="1">
        <v>0.0026187935588681</v>
      </c>
      <c r="G997" s="1" t="s">
        <v>124</v>
      </c>
      <c r="H997" s="1">
        <v>1.86099895276078</v>
      </c>
      <c r="I997" s="1">
        <v>0.00720783885937152</v>
      </c>
      <c r="J997" s="1" t="s">
        <v>118</v>
      </c>
      <c r="K997" s="1">
        <v>2.32383092405192</v>
      </c>
      <c r="L997" s="1">
        <v>0.00589237546831587</v>
      </c>
      <c r="M997" s="1" t="s">
        <v>106</v>
      </c>
      <c r="N997" s="1">
        <v>1.75127416887638</v>
      </c>
      <c r="O997" s="1">
        <v>0.0181532624015131</v>
      </c>
      <c r="P997" s="1" t="s">
        <v>125</v>
      </c>
      <c r="Q997" s="1">
        <v>1.50760960399879</v>
      </c>
      <c r="R997" s="1">
        <v>0.013445665069346</v>
      </c>
      <c r="S997" s="1" t="s">
        <v>116</v>
      </c>
    </row>
    <row r="998" spans="5:17">
      <c r="E998" s="1">
        <v>0.86838561820968</v>
      </c>
      <c r="H998" s="1">
        <v>1.87623543373302</v>
      </c>
      <c r="K998" s="1">
        <v>2.28424933463014</v>
      </c>
      <c r="N998" s="1">
        <v>1.79126912222737</v>
      </c>
      <c r="Q998" s="1">
        <v>1.56787496193408</v>
      </c>
    </row>
  </sheetData>
  <mergeCells count="154">
    <mergeCell ref="AF1:BA1"/>
    <mergeCell ref="CH1:DC1"/>
    <mergeCell ref="C2:F2"/>
    <mergeCell ref="G2:J2"/>
    <mergeCell ref="K2:N2"/>
    <mergeCell ref="O2:V2"/>
    <mergeCell ref="W2:AD2"/>
    <mergeCell ref="AF2:AI2"/>
    <mergeCell ref="AJ2:AM2"/>
    <mergeCell ref="AN2:AQ2"/>
    <mergeCell ref="AR2:AU2"/>
    <mergeCell ref="AV2:BA2"/>
    <mergeCell ref="BE2:BH2"/>
    <mergeCell ref="BI2:BL2"/>
    <mergeCell ref="BM2:BP2"/>
    <mergeCell ref="BQ2:BX2"/>
    <mergeCell ref="BY2:CF2"/>
    <mergeCell ref="CH2:CK2"/>
    <mergeCell ref="CL2:CO2"/>
    <mergeCell ref="CP2:CS2"/>
    <mergeCell ref="CT2:CW2"/>
    <mergeCell ref="CX2:DC2"/>
    <mergeCell ref="A3:A12"/>
    <mergeCell ref="A14:A23"/>
    <mergeCell ref="A25:A34"/>
    <mergeCell ref="A36:A45"/>
    <mergeCell ref="A47:A56"/>
    <mergeCell ref="A58:A67"/>
    <mergeCell ref="A69:A78"/>
    <mergeCell ref="A80:A89"/>
    <mergeCell ref="A91:A100"/>
    <mergeCell ref="A102:A111"/>
    <mergeCell ref="A113:A122"/>
    <mergeCell ref="A124:A133"/>
    <mergeCell ref="A135:A144"/>
    <mergeCell ref="A146:A155"/>
    <mergeCell ref="A157:A166"/>
    <mergeCell ref="A168:A177"/>
    <mergeCell ref="A179:A188"/>
    <mergeCell ref="A190:A199"/>
    <mergeCell ref="A201:A210"/>
    <mergeCell ref="A212:A221"/>
    <mergeCell ref="A223:A232"/>
    <mergeCell ref="A234:A243"/>
    <mergeCell ref="A245:A254"/>
    <mergeCell ref="A256:A265"/>
    <mergeCell ref="A267:A276"/>
    <mergeCell ref="A278:A287"/>
    <mergeCell ref="A289:A298"/>
    <mergeCell ref="A300:A309"/>
    <mergeCell ref="A311:A320"/>
    <mergeCell ref="A322:A331"/>
    <mergeCell ref="A333:A342"/>
    <mergeCell ref="A344:A353"/>
    <mergeCell ref="A355:A364"/>
    <mergeCell ref="AE3:AE12"/>
    <mergeCell ref="AE14:AE23"/>
    <mergeCell ref="AE25:AE34"/>
    <mergeCell ref="AE36:AE45"/>
    <mergeCell ref="AE47:AE56"/>
    <mergeCell ref="AE58:AE67"/>
    <mergeCell ref="AE69:AE78"/>
    <mergeCell ref="AE80:AE89"/>
    <mergeCell ref="AE91:AE100"/>
    <mergeCell ref="AE102:AE111"/>
    <mergeCell ref="AE113:AE122"/>
    <mergeCell ref="AE124:AE133"/>
    <mergeCell ref="AE135:AE144"/>
    <mergeCell ref="AE146:AE155"/>
    <mergeCell ref="AE157:AE166"/>
    <mergeCell ref="AE168:AE177"/>
    <mergeCell ref="AE179:AE188"/>
    <mergeCell ref="AE190:AE199"/>
    <mergeCell ref="AE201:AE210"/>
    <mergeCell ref="AE212:AE221"/>
    <mergeCell ref="AE223:AE232"/>
    <mergeCell ref="AE234:AE243"/>
    <mergeCell ref="AE245:AE254"/>
    <mergeCell ref="AE256:AE265"/>
    <mergeCell ref="AE267:AE276"/>
    <mergeCell ref="AE278:AE287"/>
    <mergeCell ref="AE289:AE298"/>
    <mergeCell ref="AE300:AE309"/>
    <mergeCell ref="AE311:AE320"/>
    <mergeCell ref="AE322:AE331"/>
    <mergeCell ref="AE333:AE342"/>
    <mergeCell ref="AE344:AE353"/>
    <mergeCell ref="AE355:AE364"/>
    <mergeCell ref="BC3:BC12"/>
    <mergeCell ref="BC14:BC23"/>
    <mergeCell ref="BC25:BC34"/>
    <mergeCell ref="BC36:BC45"/>
    <mergeCell ref="BC47:BC56"/>
    <mergeCell ref="BC58:BC67"/>
    <mergeCell ref="BC69:BC78"/>
    <mergeCell ref="BC80:BC89"/>
    <mergeCell ref="BC91:BC100"/>
    <mergeCell ref="BC102:BC111"/>
    <mergeCell ref="BC113:BC122"/>
    <mergeCell ref="BC124:BC133"/>
    <mergeCell ref="BC135:BC144"/>
    <mergeCell ref="BC146:BC155"/>
    <mergeCell ref="BC157:BC166"/>
    <mergeCell ref="BC168:BC177"/>
    <mergeCell ref="BC179:BC188"/>
    <mergeCell ref="BC190:BC199"/>
    <mergeCell ref="BC201:BC210"/>
    <mergeCell ref="BC212:BC221"/>
    <mergeCell ref="BC223:BC232"/>
    <mergeCell ref="BC234:BC243"/>
    <mergeCell ref="BC245:BC254"/>
    <mergeCell ref="BC256:BC265"/>
    <mergeCell ref="BC267:BC276"/>
    <mergeCell ref="BC278:BC287"/>
    <mergeCell ref="BC289:BC298"/>
    <mergeCell ref="BC300:BC309"/>
    <mergeCell ref="BC311:BC320"/>
    <mergeCell ref="BC322:BC331"/>
    <mergeCell ref="BC333:BC342"/>
    <mergeCell ref="BC344:BC353"/>
    <mergeCell ref="BC355:BC364"/>
    <mergeCell ref="CG3:CG12"/>
    <mergeCell ref="CG14:CG23"/>
    <mergeCell ref="CG25:CG34"/>
    <mergeCell ref="CG36:CG45"/>
    <mergeCell ref="CG47:CG56"/>
    <mergeCell ref="CG58:CG67"/>
    <mergeCell ref="CG69:CG78"/>
    <mergeCell ref="CG80:CG89"/>
    <mergeCell ref="CG91:CG100"/>
    <mergeCell ref="CG102:CG111"/>
    <mergeCell ref="CG113:CG122"/>
    <mergeCell ref="CG124:CG133"/>
    <mergeCell ref="CG135:CG144"/>
    <mergeCell ref="CG146:CG155"/>
    <mergeCell ref="CG157:CG166"/>
    <mergeCell ref="CG168:CG177"/>
    <mergeCell ref="CG179:CG188"/>
    <mergeCell ref="CG190:CG199"/>
    <mergeCell ref="CG201:CG210"/>
    <mergeCell ref="CG212:CG221"/>
    <mergeCell ref="CG223:CG232"/>
    <mergeCell ref="CG234:CG243"/>
    <mergeCell ref="CG245:CG254"/>
    <mergeCell ref="CG256:CG265"/>
    <mergeCell ref="CG267:CG276"/>
    <mergeCell ref="CG278:CG287"/>
    <mergeCell ref="CG289:CG298"/>
    <mergeCell ref="CG300:CG309"/>
    <mergeCell ref="CG311:CG320"/>
    <mergeCell ref="CG322:CG331"/>
    <mergeCell ref="CG333:CG342"/>
    <mergeCell ref="CG344:CG353"/>
    <mergeCell ref="CG355:CG364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24"/>
  <sheetViews>
    <sheetView zoomScale="70" zoomScaleNormal="70" workbookViewId="0">
      <selection activeCell="A1" sqref="$A1:$XFD1048576"/>
    </sheetView>
  </sheetViews>
  <sheetFormatPr defaultColWidth="9" defaultRowHeight="13.5"/>
  <cols>
    <col min="1" max="1" width="7.3716814159292" style="1" customWidth="1"/>
    <col min="2" max="2" width="8.3716814159292" style="1" customWidth="1"/>
    <col min="3" max="289" width="12.6283185840708" style="1" customWidth="1"/>
    <col min="290" max="16384" width="9" style="1"/>
  </cols>
  <sheetData>
    <row r="1" spans="1:256">
      <c r="A1" s="1" t="s">
        <v>0</v>
      </c>
      <c r="C1" s="1">
        <v>2020</v>
      </c>
      <c r="D1" s="2" t="s">
        <v>646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 t="s">
        <v>647</v>
      </c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 t="s">
        <v>648</v>
      </c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 t="s">
        <v>649</v>
      </c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1">
        <v>2021</v>
      </c>
      <c r="BO1" s="2" t="s">
        <v>646</v>
      </c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 t="s">
        <v>647</v>
      </c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 t="s">
        <v>648</v>
      </c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 t="s">
        <v>649</v>
      </c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Y1" s="1" t="s">
        <v>0</v>
      </c>
      <c r="EA1" s="1">
        <v>2020</v>
      </c>
      <c r="EB1" s="2" t="s">
        <v>646</v>
      </c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 t="s">
        <v>647</v>
      </c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 t="s">
        <v>648</v>
      </c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 t="s">
        <v>649</v>
      </c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1">
        <v>2021</v>
      </c>
      <c r="GM1" s="2" t="s">
        <v>646</v>
      </c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 t="s">
        <v>647</v>
      </c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 t="s">
        <v>648</v>
      </c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 t="s">
        <v>649</v>
      </c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2:254">
      <c r="B2" s="1" t="s">
        <v>1</v>
      </c>
      <c r="D2" s="7">
        <v>7</v>
      </c>
      <c r="E2" s="7"/>
      <c r="F2" s="7"/>
      <c r="G2" s="2">
        <v>13</v>
      </c>
      <c r="H2" s="2"/>
      <c r="I2" s="2"/>
      <c r="J2" s="2">
        <v>19</v>
      </c>
      <c r="K2" s="2"/>
      <c r="L2" s="2"/>
      <c r="M2" s="2">
        <v>25</v>
      </c>
      <c r="N2" s="2"/>
      <c r="O2" s="2"/>
      <c r="P2" s="2">
        <v>31</v>
      </c>
      <c r="Q2" s="2"/>
      <c r="R2" s="2"/>
      <c r="S2" s="2"/>
      <c r="T2" s="2"/>
      <c r="U2" s="4">
        <v>7</v>
      </c>
      <c r="V2" s="4"/>
      <c r="W2" s="4"/>
      <c r="X2" s="1">
        <v>13</v>
      </c>
      <c r="AA2" s="1">
        <v>19</v>
      </c>
      <c r="AD2" s="1">
        <v>25</v>
      </c>
      <c r="AG2" s="1">
        <v>31</v>
      </c>
      <c r="AJ2" s="4">
        <v>7</v>
      </c>
      <c r="AK2" s="4"/>
      <c r="AL2" s="4"/>
      <c r="AM2" s="1">
        <v>13</v>
      </c>
      <c r="AP2" s="1">
        <v>19</v>
      </c>
      <c r="AS2" s="1">
        <v>25</v>
      </c>
      <c r="AV2" s="1">
        <v>31</v>
      </c>
      <c r="AY2" s="4">
        <v>7</v>
      </c>
      <c r="AZ2" s="4"/>
      <c r="BA2" s="4"/>
      <c r="BB2" s="1">
        <v>13</v>
      </c>
      <c r="BE2" s="1">
        <v>19</v>
      </c>
      <c r="BH2" s="1">
        <v>25</v>
      </c>
      <c r="BK2" s="1">
        <v>31</v>
      </c>
      <c r="BO2" s="7">
        <v>7</v>
      </c>
      <c r="BP2" s="7"/>
      <c r="BQ2" s="7"/>
      <c r="BR2" s="2">
        <v>13</v>
      </c>
      <c r="BS2" s="2"/>
      <c r="BT2" s="2"/>
      <c r="BU2" s="2">
        <v>19</v>
      </c>
      <c r="BV2" s="2"/>
      <c r="BW2" s="2"/>
      <c r="BX2" s="2">
        <v>25</v>
      </c>
      <c r="BY2" s="2"/>
      <c r="BZ2" s="2"/>
      <c r="CA2" s="2">
        <v>31</v>
      </c>
      <c r="CB2" s="2"/>
      <c r="CC2" s="2"/>
      <c r="CD2" s="2"/>
      <c r="CE2" s="2"/>
      <c r="CF2" s="4">
        <v>7</v>
      </c>
      <c r="CG2" s="4"/>
      <c r="CH2" s="4"/>
      <c r="CI2" s="1">
        <v>13</v>
      </c>
      <c r="CL2" s="1">
        <v>19</v>
      </c>
      <c r="CO2" s="1">
        <v>25</v>
      </c>
      <c r="CR2" s="1">
        <v>31</v>
      </c>
      <c r="CU2" s="4">
        <v>7</v>
      </c>
      <c r="CV2" s="4"/>
      <c r="CW2" s="4"/>
      <c r="CX2" s="1">
        <v>13</v>
      </c>
      <c r="DA2" s="1">
        <v>19</v>
      </c>
      <c r="DD2" s="1">
        <v>25</v>
      </c>
      <c r="DG2" s="1">
        <v>31</v>
      </c>
      <c r="DJ2" s="4">
        <v>7</v>
      </c>
      <c r="DK2" s="4"/>
      <c r="DL2" s="4"/>
      <c r="DM2" s="1">
        <v>13</v>
      </c>
      <c r="DP2" s="1">
        <v>19</v>
      </c>
      <c r="DS2" s="1">
        <v>25</v>
      </c>
      <c r="DV2" s="1">
        <v>31</v>
      </c>
      <c r="DZ2" s="1" t="s">
        <v>1</v>
      </c>
      <c r="EB2" s="7">
        <v>7</v>
      </c>
      <c r="EC2" s="7"/>
      <c r="ED2" s="7"/>
      <c r="EE2" s="2">
        <v>13</v>
      </c>
      <c r="EF2" s="2"/>
      <c r="EG2" s="2"/>
      <c r="EH2" s="2">
        <v>19</v>
      </c>
      <c r="EI2" s="2"/>
      <c r="EJ2" s="2"/>
      <c r="EK2" s="2">
        <v>25</v>
      </c>
      <c r="EL2" s="2"/>
      <c r="EM2" s="2"/>
      <c r="EN2" s="2">
        <v>31</v>
      </c>
      <c r="EO2" s="2"/>
      <c r="EP2" s="2"/>
      <c r="EQ2" s="2"/>
      <c r="ER2" s="2"/>
      <c r="ES2" s="4">
        <v>7</v>
      </c>
      <c r="ET2" s="4"/>
      <c r="EU2" s="4"/>
      <c r="EV2" s="1">
        <v>13</v>
      </c>
      <c r="EY2" s="1">
        <v>19</v>
      </c>
      <c r="FB2" s="1">
        <v>25</v>
      </c>
      <c r="FE2" s="1">
        <v>31</v>
      </c>
      <c r="FH2" s="4">
        <v>7</v>
      </c>
      <c r="FI2" s="4"/>
      <c r="FJ2" s="4"/>
      <c r="FK2" s="1">
        <v>13</v>
      </c>
      <c r="FN2" s="1">
        <v>19</v>
      </c>
      <c r="FQ2" s="1">
        <v>25</v>
      </c>
      <c r="FT2" s="1">
        <v>31</v>
      </c>
      <c r="FW2" s="4">
        <v>7</v>
      </c>
      <c r="FX2" s="4"/>
      <c r="FY2" s="4"/>
      <c r="FZ2" s="1">
        <v>13</v>
      </c>
      <c r="GC2" s="1">
        <v>19</v>
      </c>
      <c r="GF2" s="1">
        <v>25</v>
      </c>
      <c r="GI2" s="1">
        <v>31</v>
      </c>
      <c r="GM2" s="7">
        <v>7</v>
      </c>
      <c r="GN2" s="7"/>
      <c r="GO2" s="7"/>
      <c r="GP2" s="2">
        <v>13</v>
      </c>
      <c r="GQ2" s="2"/>
      <c r="GR2" s="2"/>
      <c r="GS2" s="2">
        <v>19</v>
      </c>
      <c r="GT2" s="2"/>
      <c r="GU2" s="2"/>
      <c r="GV2" s="2">
        <v>25</v>
      </c>
      <c r="GW2" s="2"/>
      <c r="GX2" s="2"/>
      <c r="GY2" s="2">
        <v>31</v>
      </c>
      <c r="GZ2" s="2"/>
      <c r="HA2" s="2"/>
      <c r="HB2" s="2"/>
      <c r="HC2" s="2"/>
      <c r="HD2" s="4">
        <v>7</v>
      </c>
      <c r="HE2" s="4"/>
      <c r="HF2" s="4"/>
      <c r="HG2" s="1">
        <v>13</v>
      </c>
      <c r="HJ2" s="1">
        <v>19</v>
      </c>
      <c r="HM2" s="1">
        <v>25</v>
      </c>
      <c r="HP2" s="1">
        <v>31</v>
      </c>
      <c r="HS2" s="4">
        <v>7</v>
      </c>
      <c r="HT2" s="4"/>
      <c r="HU2" s="4"/>
      <c r="HV2" s="1">
        <v>13</v>
      </c>
      <c r="HY2" s="1">
        <v>19</v>
      </c>
      <c r="IB2" s="1">
        <v>25</v>
      </c>
      <c r="IE2" s="1">
        <v>31</v>
      </c>
      <c r="IH2" s="4">
        <v>7</v>
      </c>
      <c r="II2" s="4"/>
      <c r="IJ2" s="4"/>
      <c r="IK2" s="1">
        <v>13</v>
      </c>
      <c r="IN2" s="1">
        <v>19</v>
      </c>
      <c r="IQ2" s="1">
        <v>25</v>
      </c>
      <c r="IT2" s="1">
        <v>31</v>
      </c>
    </row>
    <row r="3" spans="1:254">
      <c r="A3" s="3" t="s">
        <v>9</v>
      </c>
      <c r="B3" s="1">
        <v>37</v>
      </c>
      <c r="D3" s="1">
        <v>12.9</v>
      </c>
      <c r="E3" s="1">
        <v>1.26</v>
      </c>
      <c r="F3" s="1">
        <f>D3/(E3*3)*6</f>
        <v>20.4761904761905</v>
      </c>
      <c r="G3" s="1">
        <v>12.6</v>
      </c>
      <c r="H3" s="1">
        <v>1.02</v>
      </c>
      <c r="I3" s="1">
        <f>G3/(H3*3)*6</f>
        <v>24.7058823529412</v>
      </c>
      <c r="J3" s="1">
        <v>9.45</v>
      </c>
      <c r="K3" s="1">
        <v>1.01</v>
      </c>
      <c r="L3" s="1">
        <f>J3/(K3*3)*6</f>
        <v>18.7128712871287</v>
      </c>
      <c r="M3" s="1">
        <v>6.65</v>
      </c>
      <c r="N3" s="1">
        <v>1.01</v>
      </c>
      <c r="O3" s="1">
        <f>M3/(N3*3)*6</f>
        <v>13.1683168316832</v>
      </c>
      <c r="P3" s="1">
        <v>3.83</v>
      </c>
      <c r="Q3" s="1">
        <v>1.05</v>
      </c>
      <c r="R3" s="1">
        <f>P3/(Q3*3)*6</f>
        <v>7.29523809523809</v>
      </c>
      <c r="U3" s="1">
        <v>0.218</v>
      </c>
      <c r="X3" s="1">
        <v>0.278</v>
      </c>
      <c r="AA3" s="1">
        <v>0.218</v>
      </c>
      <c r="AD3" s="1">
        <v>0.374</v>
      </c>
      <c r="AG3" s="1">
        <v>0.196</v>
      </c>
      <c r="AJ3" s="1">
        <v>247</v>
      </c>
      <c r="AM3" s="1">
        <v>292</v>
      </c>
      <c r="AP3" s="1">
        <v>260</v>
      </c>
      <c r="AS3" s="1">
        <v>295</v>
      </c>
      <c r="AV3" s="1">
        <v>319</v>
      </c>
      <c r="AY3" s="1">
        <v>6.04</v>
      </c>
      <c r="BB3" s="1">
        <v>11.1</v>
      </c>
      <c r="BE3" s="1">
        <v>7.02</v>
      </c>
      <c r="BH3" s="1">
        <v>8.49</v>
      </c>
      <c r="BK3" s="1">
        <v>4.47</v>
      </c>
      <c r="BN3" s="3"/>
      <c r="BO3" s="1">
        <v>9.62</v>
      </c>
      <c r="BP3" s="1">
        <v>1.08</v>
      </c>
      <c r="BQ3" s="1">
        <f>BO3/(BP3*3)*6</f>
        <v>17.8148148148148</v>
      </c>
      <c r="BR3" s="1">
        <v>11.4</v>
      </c>
      <c r="BS3" s="1">
        <v>1.09</v>
      </c>
      <c r="BT3" s="1">
        <f>BR3/(BS3*3)*6</f>
        <v>20.9174311926605</v>
      </c>
      <c r="BU3" s="1">
        <v>8.35</v>
      </c>
      <c r="BV3" s="1">
        <v>1.08</v>
      </c>
      <c r="BW3" s="1">
        <f>BU3/(BV3*3)*6</f>
        <v>15.462962962963</v>
      </c>
      <c r="BX3" s="1">
        <v>6.68</v>
      </c>
      <c r="BY3" s="1">
        <v>1.13</v>
      </c>
      <c r="BZ3" s="1">
        <f>BX3/(BY3*3)*6</f>
        <v>11.8230088495575</v>
      </c>
      <c r="CA3" s="1">
        <v>3.71</v>
      </c>
      <c r="CB3" s="1">
        <v>1.11</v>
      </c>
      <c r="CC3" s="1">
        <f>CA3/(CB3*3)*6</f>
        <v>6.68468468468468</v>
      </c>
      <c r="CF3" s="1">
        <v>0.203</v>
      </c>
      <c r="CI3" s="1">
        <v>0.253</v>
      </c>
      <c r="CL3" s="1">
        <v>0.289</v>
      </c>
      <c r="CO3" s="1">
        <v>0.329</v>
      </c>
      <c r="CR3" s="1">
        <v>0.175</v>
      </c>
      <c r="CU3" s="1">
        <v>235</v>
      </c>
      <c r="CX3" s="1">
        <v>292</v>
      </c>
      <c r="DA3" s="1">
        <v>288</v>
      </c>
      <c r="DD3" s="1">
        <v>328</v>
      </c>
      <c r="DG3" s="1">
        <v>317</v>
      </c>
      <c r="DJ3" s="1">
        <v>7.32</v>
      </c>
      <c r="DM3" s="1">
        <v>8.56</v>
      </c>
      <c r="DP3" s="1">
        <v>8.83</v>
      </c>
      <c r="DS3" s="1">
        <v>8.48</v>
      </c>
      <c r="DV3" s="1">
        <v>4.21</v>
      </c>
      <c r="DY3" s="3" t="s">
        <v>10</v>
      </c>
      <c r="DZ3" s="1">
        <v>106</v>
      </c>
      <c r="EB3" s="1">
        <v>12.5</v>
      </c>
      <c r="EC3" s="1">
        <v>1.05</v>
      </c>
      <c r="ED3" s="1">
        <f>EB3/(EC3*3)*6</f>
        <v>23.8095238095238</v>
      </c>
      <c r="EE3" s="1">
        <v>15.9</v>
      </c>
      <c r="EF3" s="1">
        <v>1.18</v>
      </c>
      <c r="EG3" s="1">
        <f>EE3/(EF3*3)*6</f>
        <v>26.9491525423729</v>
      </c>
      <c r="EH3" s="1">
        <v>11.8</v>
      </c>
      <c r="EI3" s="1">
        <v>1.09</v>
      </c>
      <c r="EJ3" s="1">
        <f>EH3/(EI3*3)*6</f>
        <v>21.651376146789</v>
      </c>
      <c r="EK3" s="1">
        <v>6.36</v>
      </c>
      <c r="EL3" s="1">
        <v>1.08</v>
      </c>
      <c r="EM3" s="1">
        <f>EK3/(EL3*3)*6</f>
        <v>11.7777777777778</v>
      </c>
      <c r="EN3" s="1">
        <v>5.49</v>
      </c>
      <c r="EO3" s="1">
        <v>1.11</v>
      </c>
      <c r="EP3" s="1">
        <f>EN3/(EO3*3)*6</f>
        <v>9.89189189189189</v>
      </c>
      <c r="ES3" s="4">
        <v>0.217</v>
      </c>
      <c r="ET3" s="4"/>
      <c r="EU3" s="4"/>
      <c r="EV3" s="1">
        <v>0.237</v>
      </c>
      <c r="EY3" s="1">
        <v>0.265</v>
      </c>
      <c r="FB3" s="4">
        <v>0.257</v>
      </c>
      <c r="FC3" s="4"/>
      <c r="FD3" s="4"/>
      <c r="FE3" s="1">
        <v>0.229</v>
      </c>
      <c r="FH3" s="4">
        <v>296</v>
      </c>
      <c r="FI3" s="4"/>
      <c r="FJ3" s="4"/>
      <c r="FK3" s="1">
        <v>293</v>
      </c>
      <c r="FN3" s="4">
        <v>279</v>
      </c>
      <c r="FO3" s="4"/>
      <c r="FP3" s="4"/>
      <c r="FQ3" s="1">
        <v>332</v>
      </c>
      <c r="FT3" s="1">
        <v>312</v>
      </c>
      <c r="FW3" s="4">
        <v>9.14</v>
      </c>
      <c r="FX3" s="4"/>
      <c r="FY3" s="4"/>
      <c r="FZ3" s="4">
        <v>9.85</v>
      </c>
      <c r="GA3" s="4"/>
      <c r="GB3" s="4"/>
      <c r="GC3" s="1">
        <v>8.76</v>
      </c>
      <c r="GF3" s="1">
        <v>8.53</v>
      </c>
      <c r="GI3" s="1">
        <v>6.15</v>
      </c>
      <c r="GL3" s="3"/>
      <c r="GM3" s="1">
        <v>13.2</v>
      </c>
      <c r="GN3" s="1">
        <v>1.13</v>
      </c>
      <c r="GO3" s="1">
        <f>GM3/(GN3*3)*6</f>
        <v>23.3628318584071</v>
      </c>
      <c r="GP3" s="1">
        <v>15.7</v>
      </c>
      <c r="GQ3" s="1">
        <v>1.22</v>
      </c>
      <c r="GR3" s="1">
        <f>GP3/(GQ3*3)*6</f>
        <v>25.7377049180328</v>
      </c>
      <c r="GS3" s="1">
        <v>13.5</v>
      </c>
      <c r="GT3" s="1">
        <v>1.23</v>
      </c>
      <c r="GU3" s="1">
        <f>GS3/(GT3*3)*6</f>
        <v>21.9512195121951</v>
      </c>
      <c r="GV3" s="1">
        <v>8.34</v>
      </c>
      <c r="GW3" s="1">
        <v>1.25</v>
      </c>
      <c r="GX3" s="1">
        <f>GV3/(GW3*3)*6</f>
        <v>13.344</v>
      </c>
      <c r="GY3" s="1">
        <v>6.01</v>
      </c>
      <c r="GZ3" s="1">
        <v>1.29</v>
      </c>
      <c r="HA3" s="1">
        <f>GY3/(GZ3*3)*6</f>
        <v>9.31782945736434</v>
      </c>
      <c r="HD3" s="1">
        <v>0.223</v>
      </c>
      <c r="HG3" s="1">
        <v>0.236</v>
      </c>
      <c r="HJ3" s="1">
        <v>0.237</v>
      </c>
      <c r="HM3" s="1">
        <v>0.287</v>
      </c>
      <c r="HP3" s="1">
        <v>0.207</v>
      </c>
      <c r="HS3" s="1">
        <v>271</v>
      </c>
      <c r="HV3" s="1">
        <v>277</v>
      </c>
      <c r="HY3" s="1">
        <v>293</v>
      </c>
      <c r="IB3" s="1">
        <v>328</v>
      </c>
      <c r="IE3" s="1">
        <v>312</v>
      </c>
      <c r="IH3" s="1">
        <v>7.99</v>
      </c>
      <c r="IK3" s="1">
        <v>10.11</v>
      </c>
      <c r="IN3" s="1">
        <v>8.11</v>
      </c>
      <c r="IQ3" s="1">
        <v>7.82</v>
      </c>
      <c r="IT3" s="1">
        <v>5.89</v>
      </c>
    </row>
    <row r="4" spans="1:254">
      <c r="A4" s="3"/>
      <c r="D4" s="1">
        <v>8.49</v>
      </c>
      <c r="E4" s="1">
        <v>1.12</v>
      </c>
      <c r="F4" s="1">
        <f>D4/(E4*3)*6</f>
        <v>15.1607142857143</v>
      </c>
      <c r="G4" s="1">
        <v>9.49</v>
      </c>
      <c r="H4" s="1">
        <v>1.13</v>
      </c>
      <c r="I4" s="1">
        <f>G4/(H4*3)*6</f>
        <v>16.7964601769912</v>
      </c>
      <c r="J4" s="1">
        <v>9.73</v>
      </c>
      <c r="K4" s="1">
        <v>1.18</v>
      </c>
      <c r="L4" s="1">
        <f>J4/(K4*3)*6</f>
        <v>16.4915254237288</v>
      </c>
      <c r="M4" s="1">
        <v>5.94</v>
      </c>
      <c r="N4" s="1">
        <v>1.17</v>
      </c>
      <c r="O4" s="1">
        <f>M4/(N4*3)*6</f>
        <v>10.1538461538462</v>
      </c>
      <c r="P4" s="1">
        <v>4.22</v>
      </c>
      <c r="Q4" s="1">
        <v>1.18</v>
      </c>
      <c r="R4" s="1">
        <f>P4/(Q4*3)*6</f>
        <v>7.15254237288136</v>
      </c>
      <c r="U4" s="1">
        <v>0.178</v>
      </c>
      <c r="X4" s="1">
        <v>0.291</v>
      </c>
      <c r="AA4" s="1">
        <v>0.378</v>
      </c>
      <c r="AD4" s="1">
        <v>0.361</v>
      </c>
      <c r="AG4" s="1">
        <v>0.201</v>
      </c>
      <c r="AJ4" s="1">
        <v>275</v>
      </c>
      <c r="AM4" s="1">
        <v>299</v>
      </c>
      <c r="AP4" s="1">
        <v>305</v>
      </c>
      <c r="AS4" s="1">
        <v>370</v>
      </c>
      <c r="AV4" s="1">
        <v>308</v>
      </c>
      <c r="AY4" s="1">
        <v>5.55</v>
      </c>
      <c r="BB4" s="1">
        <v>7.18</v>
      </c>
      <c r="BE4" s="1">
        <v>8.17</v>
      </c>
      <c r="BH4" s="1">
        <v>7.15</v>
      </c>
      <c r="BK4" s="1">
        <v>4.29</v>
      </c>
      <c r="BN4" s="3"/>
      <c r="BO4" s="1">
        <v>9.82</v>
      </c>
      <c r="BP4" s="1">
        <v>1.05</v>
      </c>
      <c r="BQ4" s="1">
        <f>BO4/(BP4*3)*6</f>
        <v>18.7047619047619</v>
      </c>
      <c r="BR4" s="1">
        <v>12.1</v>
      </c>
      <c r="BS4" s="1">
        <v>1.14</v>
      </c>
      <c r="BT4" s="1">
        <f>BR4/(BS4*3)*6</f>
        <v>21.2280701754386</v>
      </c>
      <c r="BU4" s="1">
        <v>10.5</v>
      </c>
      <c r="BV4" s="1">
        <v>1.06</v>
      </c>
      <c r="BW4" s="1">
        <f>BU4/(BV4*3)*6</f>
        <v>19.811320754717</v>
      </c>
      <c r="BX4" s="1">
        <v>7.26</v>
      </c>
      <c r="BY4" s="1">
        <v>1.05</v>
      </c>
      <c r="BZ4" s="1">
        <f>BX4/(BY4*3)*6</f>
        <v>13.8285714285714</v>
      </c>
      <c r="CA4" s="1">
        <v>3.48</v>
      </c>
      <c r="CB4" s="1">
        <v>1.06</v>
      </c>
      <c r="CC4" s="1">
        <f>CA4/(CB4*3)*6</f>
        <v>6.56603773584906</v>
      </c>
      <c r="CF4" s="1">
        <v>0.182</v>
      </c>
      <c r="CI4" s="1">
        <v>0.265</v>
      </c>
      <c r="CL4" s="1">
        <v>0.275</v>
      </c>
      <c r="CO4" s="1">
        <v>0.322</v>
      </c>
      <c r="CR4" s="1">
        <v>0.182</v>
      </c>
      <c r="CU4" s="1">
        <v>269</v>
      </c>
      <c r="CX4" s="1">
        <v>307</v>
      </c>
      <c r="DA4" s="1">
        <v>312</v>
      </c>
      <c r="DD4" s="1">
        <v>326</v>
      </c>
      <c r="DG4" s="1">
        <v>304</v>
      </c>
      <c r="DJ4" s="1">
        <v>5.62</v>
      </c>
      <c r="DM4" s="1">
        <v>8.69</v>
      </c>
      <c r="DP4" s="1">
        <v>6.36</v>
      </c>
      <c r="DS4" s="1">
        <v>7.22</v>
      </c>
      <c r="DV4" s="1">
        <v>4.18</v>
      </c>
      <c r="DY4" s="3"/>
      <c r="EB4" s="1">
        <v>11.8</v>
      </c>
      <c r="EC4" s="1">
        <v>1.42</v>
      </c>
      <c r="ED4" s="1">
        <f>EB4/(EC4*3)*6</f>
        <v>16.6197183098592</v>
      </c>
      <c r="EE4" s="1">
        <v>16.3</v>
      </c>
      <c r="EF4" s="1">
        <v>1.02</v>
      </c>
      <c r="EG4" s="1">
        <f>EE4/(EF4*3)*6</f>
        <v>31.9607843137255</v>
      </c>
      <c r="EH4" s="1">
        <v>11.7</v>
      </c>
      <c r="EI4" s="1">
        <v>1.28</v>
      </c>
      <c r="EJ4" s="1">
        <f>EH4/(EI4*3)*6</f>
        <v>18.28125</v>
      </c>
      <c r="EK4" s="1">
        <v>9.9</v>
      </c>
      <c r="EL4" s="1">
        <v>1.27</v>
      </c>
      <c r="EM4" s="1">
        <f>EK4/(EL4*3)*6</f>
        <v>15.5905511811024</v>
      </c>
      <c r="EN4" s="1">
        <v>5.37</v>
      </c>
      <c r="EO4" s="1">
        <v>1.11</v>
      </c>
      <c r="EP4" s="1">
        <f>EN4/(EO4*3)*6</f>
        <v>9.67567567567568</v>
      </c>
      <c r="ES4" s="1">
        <v>0.229</v>
      </c>
      <c r="EV4" s="1">
        <v>0.286</v>
      </c>
      <c r="EY4" s="1">
        <v>0.295</v>
      </c>
      <c r="FB4" s="1">
        <v>0.323</v>
      </c>
      <c r="FE4" s="1">
        <v>0.235</v>
      </c>
      <c r="FH4" s="1">
        <v>258</v>
      </c>
      <c r="FK4" s="1">
        <v>284</v>
      </c>
      <c r="FN4" s="1">
        <v>289</v>
      </c>
      <c r="FQ4" s="1">
        <v>299</v>
      </c>
      <c r="FT4" s="1">
        <v>307</v>
      </c>
      <c r="FW4" s="1">
        <v>7.51</v>
      </c>
      <c r="FZ4" s="1">
        <v>9.26</v>
      </c>
      <c r="GC4" s="1">
        <v>7.25</v>
      </c>
      <c r="GF4" s="1">
        <v>6.38</v>
      </c>
      <c r="GI4" s="1">
        <v>6.18</v>
      </c>
      <c r="GL4" s="3"/>
      <c r="GM4" s="1">
        <v>11.1</v>
      </c>
      <c r="GN4" s="1">
        <v>1.26</v>
      </c>
      <c r="GO4" s="1">
        <f>GM4/(GN4*3)*6</f>
        <v>17.6190476190476</v>
      </c>
      <c r="GP4" s="1">
        <v>15.4</v>
      </c>
      <c r="GQ4" s="1">
        <v>1.26</v>
      </c>
      <c r="GR4" s="1">
        <f>GP4/(GQ4*3)*6</f>
        <v>24.4444444444444</v>
      </c>
      <c r="GS4" s="1">
        <v>11</v>
      </c>
      <c r="GT4" s="1">
        <v>1.36</v>
      </c>
      <c r="GU4" s="1">
        <f>GS4/(GT4*3)*6</f>
        <v>16.1764705882353</v>
      </c>
      <c r="GV4" s="1">
        <v>9.2</v>
      </c>
      <c r="GW4" s="1">
        <v>1.29</v>
      </c>
      <c r="GX4" s="1">
        <f>GV4/(GW4*3)*6</f>
        <v>14.2635658914729</v>
      </c>
      <c r="GY4" s="1">
        <v>5.78</v>
      </c>
      <c r="GZ4" s="1">
        <v>1.27</v>
      </c>
      <c r="HA4" s="1">
        <f>GY4/(GZ4*3)*6</f>
        <v>9.10236220472441</v>
      </c>
      <c r="HD4" s="1">
        <v>0.225</v>
      </c>
      <c r="HG4" s="1">
        <v>0.262</v>
      </c>
      <c r="HJ4" s="1">
        <v>0.263</v>
      </c>
      <c r="HM4" s="1">
        <v>0.295</v>
      </c>
      <c r="HP4" s="1">
        <v>0.213</v>
      </c>
      <c r="HS4" s="1">
        <v>266</v>
      </c>
      <c r="HV4" s="1">
        <v>292</v>
      </c>
      <c r="HY4" s="1">
        <v>272</v>
      </c>
      <c r="IB4" s="1">
        <v>307</v>
      </c>
      <c r="IE4" s="1">
        <v>302</v>
      </c>
      <c r="IH4" s="1">
        <v>7.58</v>
      </c>
      <c r="IK4" s="1">
        <v>8.69</v>
      </c>
      <c r="IN4" s="1">
        <v>7.26</v>
      </c>
      <c r="IQ4" s="1">
        <v>6.45</v>
      </c>
      <c r="IT4" s="1">
        <v>5.92</v>
      </c>
    </row>
    <row r="5" spans="1:254">
      <c r="A5" s="3"/>
      <c r="D5" s="1">
        <v>13.2</v>
      </c>
      <c r="E5" s="1">
        <v>1.28</v>
      </c>
      <c r="F5" s="1">
        <f>D5/(E5*3)*6</f>
        <v>20.625</v>
      </c>
      <c r="G5" s="1">
        <v>12.6</v>
      </c>
      <c r="H5" s="1">
        <v>1.04</v>
      </c>
      <c r="I5" s="1">
        <f>G5/(H5*3)*6</f>
        <v>24.2307692307692</v>
      </c>
      <c r="J5" s="1">
        <v>7.63</v>
      </c>
      <c r="K5" s="1">
        <v>0.92</v>
      </c>
      <c r="L5" s="1">
        <f>J5/(K5*3)*6</f>
        <v>16.5869565217391</v>
      </c>
      <c r="M5" s="1">
        <v>7.18</v>
      </c>
      <c r="N5" s="1">
        <v>0.91</v>
      </c>
      <c r="O5" s="1">
        <f>M5/(N5*3)*6</f>
        <v>15.7802197802198</v>
      </c>
      <c r="P5" s="1">
        <v>3.59</v>
      </c>
      <c r="Q5" s="1">
        <v>1.01</v>
      </c>
      <c r="R5" s="1">
        <f>P5/(Q5*3)*6</f>
        <v>7.10891089108911</v>
      </c>
      <c r="U5" s="1">
        <v>0.196</v>
      </c>
      <c r="X5" s="1">
        <v>0.283</v>
      </c>
      <c r="AA5" s="1">
        <v>0.325</v>
      </c>
      <c r="AD5" s="1">
        <v>0.351</v>
      </c>
      <c r="AG5" s="1">
        <v>0.207</v>
      </c>
      <c r="AJ5" s="1">
        <v>246</v>
      </c>
      <c r="AM5" s="1">
        <v>295</v>
      </c>
      <c r="AP5" s="1">
        <v>336</v>
      </c>
      <c r="AS5" s="1">
        <v>322</v>
      </c>
      <c r="AV5" s="1">
        <v>317</v>
      </c>
      <c r="AY5" s="1">
        <v>6.58</v>
      </c>
      <c r="BB5" s="1">
        <v>9.94</v>
      </c>
      <c r="BE5" s="1">
        <v>8.02</v>
      </c>
      <c r="BH5" s="1">
        <v>7.46</v>
      </c>
      <c r="BK5" s="1">
        <v>4.42</v>
      </c>
      <c r="BN5" s="3"/>
      <c r="BO5" s="1">
        <v>9.86</v>
      </c>
      <c r="BP5" s="1">
        <v>1.11</v>
      </c>
      <c r="BQ5" s="1">
        <f>BO5/(BP5*3)*6</f>
        <v>17.7657657657658</v>
      </c>
      <c r="BR5" s="1">
        <v>11.5</v>
      </c>
      <c r="BS5" s="1">
        <v>1.07</v>
      </c>
      <c r="BT5" s="1">
        <f>BR5/(BS5*3)*6</f>
        <v>21.4953271028037</v>
      </c>
      <c r="BU5" s="1">
        <v>8.56</v>
      </c>
      <c r="BV5" s="1">
        <v>1.17</v>
      </c>
      <c r="BW5" s="1">
        <f>BU5/(BV5*3)*6</f>
        <v>14.6324786324786</v>
      </c>
      <c r="BX5" s="1">
        <v>6.23</v>
      </c>
      <c r="BY5" s="1">
        <v>1.07</v>
      </c>
      <c r="BZ5" s="1">
        <f>BX5/(BY5*3)*6</f>
        <v>11.6448598130841</v>
      </c>
      <c r="CA5" s="1">
        <v>3.58</v>
      </c>
      <c r="CB5" s="1">
        <v>1.12</v>
      </c>
      <c r="CC5" s="1">
        <f>CA5/(CB5*3)*6</f>
        <v>6.39285714285714</v>
      </c>
      <c r="CF5" s="1">
        <v>0.182</v>
      </c>
      <c r="CI5" s="1">
        <v>0.274</v>
      </c>
      <c r="CL5" s="1">
        <v>0.296</v>
      </c>
      <c r="CO5" s="1">
        <v>0.319</v>
      </c>
      <c r="CR5" s="1">
        <v>0.185</v>
      </c>
      <c r="CU5" s="1">
        <v>254</v>
      </c>
      <c r="CX5" s="1">
        <v>289</v>
      </c>
      <c r="DA5" s="1">
        <v>295</v>
      </c>
      <c r="DD5" s="1">
        <v>325</v>
      </c>
      <c r="DG5" s="1">
        <v>312</v>
      </c>
      <c r="DJ5" s="1">
        <v>6.65</v>
      </c>
      <c r="DM5" s="1">
        <v>9.85</v>
      </c>
      <c r="DP5" s="1">
        <v>7.23</v>
      </c>
      <c r="DS5" s="1">
        <v>6.29</v>
      </c>
      <c r="DV5" s="1">
        <v>4.23</v>
      </c>
      <c r="DY5" s="3"/>
      <c r="EB5" s="1">
        <v>11.9</v>
      </c>
      <c r="EC5" s="1">
        <v>1.19</v>
      </c>
      <c r="ED5" s="1">
        <f>EB5/(EC5*3)*6</f>
        <v>20</v>
      </c>
      <c r="EE5" s="1">
        <v>12.4</v>
      </c>
      <c r="EF5" s="1">
        <v>1.29</v>
      </c>
      <c r="EG5" s="1">
        <f>EE5/(EF5*3)*6</f>
        <v>19.2248062015504</v>
      </c>
      <c r="EH5" s="1">
        <v>9.26</v>
      </c>
      <c r="EI5" s="1">
        <v>1.17</v>
      </c>
      <c r="EJ5" s="1">
        <f>EH5/(EI5*3)*6</f>
        <v>15.8290598290598</v>
      </c>
      <c r="EK5" s="1">
        <v>7.85</v>
      </c>
      <c r="EL5" s="1">
        <v>1.16</v>
      </c>
      <c r="EM5" s="1">
        <f>EK5/(EL5*3)*6</f>
        <v>13.5344827586207</v>
      </c>
      <c r="EN5" s="1">
        <v>6.47</v>
      </c>
      <c r="EO5" s="1">
        <v>1.38</v>
      </c>
      <c r="EP5" s="1">
        <f>EN5/(EO5*3)*6</f>
        <v>9.3768115942029</v>
      </c>
      <c r="ES5" s="1">
        <v>0.256</v>
      </c>
      <c r="EV5" s="1">
        <v>0.289</v>
      </c>
      <c r="EY5" s="1">
        <v>0.289</v>
      </c>
      <c r="FB5" s="1">
        <v>0.312</v>
      </c>
      <c r="FE5" s="1">
        <v>0.237</v>
      </c>
      <c r="FH5" s="1">
        <v>248</v>
      </c>
      <c r="FK5" s="1">
        <v>292</v>
      </c>
      <c r="FN5" s="1">
        <v>289</v>
      </c>
      <c r="FQ5" s="1">
        <v>336</v>
      </c>
      <c r="FT5" s="1">
        <v>311</v>
      </c>
      <c r="FW5" s="1">
        <v>7.13</v>
      </c>
      <c r="FZ5" s="1">
        <v>9.96</v>
      </c>
      <c r="GC5" s="1">
        <v>8.26</v>
      </c>
      <c r="GF5" s="1">
        <v>7.14</v>
      </c>
      <c r="GI5" s="1">
        <v>6.23</v>
      </c>
      <c r="GL5" s="3"/>
      <c r="GM5" s="1">
        <v>11.5</v>
      </c>
      <c r="GN5" s="1">
        <v>1.32</v>
      </c>
      <c r="GO5" s="1">
        <f>GM5/(GN5*3)*6</f>
        <v>17.4242424242424</v>
      </c>
      <c r="GP5" s="1">
        <v>16.2</v>
      </c>
      <c r="GQ5" s="1">
        <v>1.24</v>
      </c>
      <c r="GR5" s="1">
        <f>GP5/(GQ5*3)*6</f>
        <v>26.1290322580645</v>
      </c>
      <c r="GS5" s="1">
        <v>9.27</v>
      </c>
      <c r="GT5" s="1">
        <v>1.17</v>
      </c>
      <c r="GU5" s="1">
        <f>GS5/(GT5*3)*6</f>
        <v>15.8461538461538</v>
      </c>
      <c r="GV5" s="1">
        <v>8.31</v>
      </c>
      <c r="GW5" s="1">
        <v>1.41</v>
      </c>
      <c r="GX5" s="1">
        <f>GV5/(GW5*3)*6</f>
        <v>11.7872340425532</v>
      </c>
      <c r="GY5" s="1">
        <v>5.53</v>
      </c>
      <c r="GZ5" s="1">
        <v>1.21</v>
      </c>
      <c r="HA5" s="1">
        <f>GY5/(GZ5*3)*6</f>
        <v>9.1404958677686</v>
      </c>
      <c r="HD5" s="1">
        <v>0.199</v>
      </c>
      <c r="HG5" s="1">
        <v>0.251</v>
      </c>
      <c r="HJ5" s="1">
        <v>0.271</v>
      </c>
      <c r="HM5" s="1">
        <v>0.276</v>
      </c>
      <c r="HP5" s="1">
        <v>0.219</v>
      </c>
      <c r="HS5" s="1">
        <v>256</v>
      </c>
      <c r="HV5" s="1">
        <v>300</v>
      </c>
      <c r="HY5" s="1">
        <v>289</v>
      </c>
      <c r="IB5" s="1">
        <v>326</v>
      </c>
      <c r="IE5" s="1">
        <v>298</v>
      </c>
      <c r="IH5" s="1">
        <v>7.2</v>
      </c>
      <c r="IK5" s="1">
        <v>9.26</v>
      </c>
      <c r="IN5" s="1">
        <v>8.12</v>
      </c>
      <c r="IQ5" s="1">
        <v>7.21</v>
      </c>
      <c r="IT5" s="1">
        <v>5.97</v>
      </c>
    </row>
    <row r="6" spans="1:194">
      <c r="A6" s="3"/>
      <c r="BN6" s="3"/>
      <c r="DY6" s="3"/>
      <c r="GL6" s="3"/>
    </row>
    <row r="7" spans="1:251">
      <c r="A7" s="3"/>
      <c r="U7" s="1">
        <v>0.218</v>
      </c>
      <c r="AD7" s="1">
        <v>0.374</v>
      </c>
      <c r="AM7" s="1">
        <v>292</v>
      </c>
      <c r="AS7" s="1">
        <v>295</v>
      </c>
      <c r="AY7" s="1">
        <v>6.04</v>
      </c>
      <c r="BH7" s="1">
        <v>8.49</v>
      </c>
      <c r="BN7" s="3"/>
      <c r="CF7" s="1">
        <v>0.20326</v>
      </c>
      <c r="CO7" s="1">
        <v>0.32926</v>
      </c>
      <c r="CU7" s="1">
        <v>232.98</v>
      </c>
      <c r="CX7" s="1">
        <v>291.98</v>
      </c>
      <c r="DJ7" s="1">
        <v>7.3</v>
      </c>
      <c r="DM7" s="1">
        <v>8.56</v>
      </c>
      <c r="DY7" s="3"/>
      <c r="ES7" s="1">
        <v>0.217</v>
      </c>
      <c r="FB7" s="1">
        <v>0.257</v>
      </c>
      <c r="FH7" s="1">
        <v>296</v>
      </c>
      <c r="FN7" s="1">
        <v>279</v>
      </c>
      <c r="FW7" s="1">
        <v>9.14</v>
      </c>
      <c r="FZ7" s="1">
        <v>9.85</v>
      </c>
      <c r="GL7" s="3"/>
      <c r="HD7" s="1">
        <v>0.22232</v>
      </c>
      <c r="HJ7" s="1">
        <v>0.23732</v>
      </c>
      <c r="HV7" s="1">
        <v>276.98</v>
      </c>
      <c r="HY7" s="1">
        <v>292.98</v>
      </c>
      <c r="IK7" s="1">
        <v>10.11</v>
      </c>
      <c r="IQ7" s="1">
        <v>7.82</v>
      </c>
    </row>
    <row r="8" spans="1:194">
      <c r="A8" s="3"/>
      <c r="BN8" s="3"/>
      <c r="DY8" s="3"/>
      <c r="GL8" s="3"/>
    </row>
    <row r="9" spans="1:254">
      <c r="A9" s="3"/>
      <c r="F9" s="1">
        <f>F340-0.55</f>
        <v>18.5952773611865</v>
      </c>
      <c r="I9" s="1">
        <f>I340-0.55</f>
        <v>21.9125338350829</v>
      </c>
      <c r="L9" s="1">
        <f>L340-0.55</f>
        <v>17.2607874274251</v>
      </c>
      <c r="O9" s="1">
        <f>O340-0.55</f>
        <v>13.0350822190325</v>
      </c>
      <c r="R9" s="1">
        <f>R340-0.75</f>
        <v>7.30839416058394</v>
      </c>
      <c r="U9" s="1">
        <f>U340-0.00258</f>
        <v>0.206086666666667</v>
      </c>
      <c r="X9" s="1">
        <f>X340-0.00258</f>
        <v>0.284753333333333</v>
      </c>
      <c r="AA9" s="1">
        <f>AA340-0.00258</f>
        <v>0.307086666666667</v>
      </c>
      <c r="AD9" s="1">
        <f>AD340-0.00258</f>
        <v>0.350086666666667</v>
      </c>
      <c r="AG9" s="1">
        <f>AG340-0.04058</f>
        <v>0.19442</v>
      </c>
      <c r="AJ9" s="1">
        <f>AJ340+2.66</f>
        <v>256.326666666667</v>
      </c>
      <c r="AM9" s="1">
        <f>AM340+2.66</f>
        <v>296.326666666667</v>
      </c>
      <c r="AP9" s="1">
        <f>AP340+2.66</f>
        <v>300.326666666667</v>
      </c>
      <c r="AS9" s="1">
        <f>AS340+2.66</f>
        <v>328.66</v>
      </c>
      <c r="AV9" s="1">
        <f>AV340+2.66</f>
        <v>317.66</v>
      </c>
      <c r="AY9" s="1">
        <f>AY340+0.16</f>
        <v>6.70333333333333</v>
      </c>
      <c r="BB9" s="1">
        <f>BB340+0.16</f>
        <v>9.4</v>
      </c>
      <c r="BE9" s="1">
        <f>BE340+0.16</f>
        <v>7.73333333333333</v>
      </c>
      <c r="BH9" s="1">
        <f>BH340+0.16</f>
        <v>7.59</v>
      </c>
      <c r="BK9" s="1">
        <f>BK340+0.16</f>
        <v>4.37</v>
      </c>
      <c r="BN9" s="3"/>
      <c r="BQ9" s="1">
        <v>18.0552773611865</v>
      </c>
      <c r="BT9" s="1">
        <v>21.3725338350829</v>
      </c>
      <c r="BW9" s="1">
        <v>16.7207874274251</v>
      </c>
      <c r="BZ9" s="1">
        <v>12.4950822190325</v>
      </c>
      <c r="CC9" s="1">
        <v>6.76839416058394</v>
      </c>
      <c r="CF9" s="1">
        <v>0.185086666666667</v>
      </c>
      <c r="CI9" s="1">
        <v>0.263753333333333</v>
      </c>
      <c r="CL9" s="1">
        <v>0.286086666666667</v>
      </c>
      <c r="CO9" s="1">
        <v>0.329086666666667</v>
      </c>
      <c r="CR9" s="1">
        <v>0.17342</v>
      </c>
      <c r="CU9" s="1">
        <v>254.326666666667</v>
      </c>
      <c r="CX9" s="1">
        <v>294.326666666667</v>
      </c>
      <c r="DA9" s="1">
        <v>298.326666666667</v>
      </c>
      <c r="DD9" s="1">
        <v>326.66</v>
      </c>
      <c r="DG9" s="1">
        <v>315.66</v>
      </c>
      <c r="DJ9" s="1">
        <v>6.44333333333333</v>
      </c>
      <c r="DM9" s="1">
        <v>9.14</v>
      </c>
      <c r="DP9" s="1">
        <v>7.47333333333333</v>
      </c>
      <c r="DS9" s="1">
        <v>7.33</v>
      </c>
      <c r="DV9" s="1">
        <v>4.11</v>
      </c>
      <c r="DY9" s="3"/>
      <c r="ED9" s="1">
        <f>ED340-0.25</f>
        <v>20.1697101449275</v>
      </c>
      <c r="EG9" s="1">
        <f>EG340-0.25</f>
        <v>25.9607006115736</v>
      </c>
      <c r="EJ9" s="1">
        <f>EJ340-0.25</f>
        <v>18.4289455508231</v>
      </c>
      <c r="EM9" s="1">
        <f>EM340-0.25</f>
        <v>13.6378779684279</v>
      </c>
      <c r="EP9" s="1">
        <f>EP340-0.25</f>
        <v>9.90942028985507</v>
      </c>
      <c r="ES9" s="1">
        <f>ES340+0.00144</f>
        <v>0.22944</v>
      </c>
      <c r="EV9" s="1">
        <f>EV340+0.00144</f>
        <v>0.270773333333333</v>
      </c>
      <c r="EY9" s="1">
        <f>EY340+0.00144</f>
        <v>0.283106666666667</v>
      </c>
      <c r="FB9" s="1">
        <f>FB340+0.00144</f>
        <v>0.307106666666667</v>
      </c>
      <c r="FE9" s="1">
        <f>FE340+0.00144</f>
        <v>0.23044</v>
      </c>
      <c r="FH9" s="1">
        <f>FH340+2.66</f>
        <v>266.326666666667</v>
      </c>
      <c r="FK9" s="1">
        <f>FK340+2.66</f>
        <v>289.993333333333</v>
      </c>
      <c r="FN9" s="1">
        <f>FN340+2.66</f>
        <v>287.66</v>
      </c>
      <c r="FQ9" s="1">
        <f>FQ340+2.66</f>
        <v>322.66</v>
      </c>
      <c r="FT9" s="1">
        <f>FT340+2.66</f>
        <v>311.66</v>
      </c>
      <c r="FW9" s="1">
        <f>FW340+0.26</f>
        <v>7.85</v>
      </c>
      <c r="FZ9" s="1">
        <f>FZ340+0.26</f>
        <v>9.70333333333333</v>
      </c>
      <c r="GC9" s="1">
        <f>GC340+0.26</f>
        <v>8.09</v>
      </c>
      <c r="GF9" s="1">
        <f>GF340+0.26</f>
        <v>7.35</v>
      </c>
      <c r="GI9" s="1">
        <f>GI340+0.26</f>
        <v>6.17</v>
      </c>
      <c r="GL9" s="3"/>
      <c r="GO9" s="1">
        <v>19.6297101449275</v>
      </c>
      <c r="GR9" s="1">
        <v>25.4207006115736</v>
      </c>
      <c r="GU9" s="1">
        <v>17.8889455508231</v>
      </c>
      <c r="GX9" s="1">
        <v>13.0978779684279</v>
      </c>
      <c r="HA9" s="1">
        <v>9.36942028985507</v>
      </c>
      <c r="HD9" s="1">
        <v>0.20844</v>
      </c>
      <c r="HG9" s="1">
        <v>0.249773333333333</v>
      </c>
      <c r="HJ9" s="1">
        <v>0.262106666666667</v>
      </c>
      <c r="HM9" s="1">
        <v>0.286106666666667</v>
      </c>
      <c r="HP9" s="1">
        <v>0.20944</v>
      </c>
      <c r="HS9" s="1">
        <v>264.326666666667</v>
      </c>
      <c r="HV9" s="1">
        <v>287.993333333333</v>
      </c>
      <c r="HY9" s="1">
        <v>285.66</v>
      </c>
      <c r="IB9" s="1">
        <v>320.66</v>
      </c>
      <c r="IE9" s="1">
        <v>309.66</v>
      </c>
      <c r="IH9" s="1">
        <v>7.59</v>
      </c>
      <c r="IK9" s="1">
        <v>9.44333333333333</v>
      </c>
      <c r="IN9" s="1">
        <v>7.83</v>
      </c>
      <c r="IQ9" s="1">
        <v>7.09</v>
      </c>
      <c r="IT9" s="1">
        <v>5.91</v>
      </c>
    </row>
    <row r="10" spans="1:254">
      <c r="A10" s="3"/>
      <c r="F10" s="1">
        <f>AVERAGE(F3:F5)</f>
        <v>18.7539682539683</v>
      </c>
      <c r="I10" s="1">
        <f>AVERAGE(I3:I5)</f>
        <v>21.9110372535672</v>
      </c>
      <c r="L10" s="1">
        <f>AVERAGE(L3:L5)</f>
        <v>17.2637844108656</v>
      </c>
      <c r="O10" s="1">
        <f>AVERAGE(O3:O5)</f>
        <v>13.034127588583</v>
      </c>
      <c r="R10" s="1">
        <f>R3</f>
        <v>7.29523809523809</v>
      </c>
      <c r="U10" s="1">
        <f>AVERAGE(U3:U5)</f>
        <v>0.197333333333333</v>
      </c>
      <c r="X10" s="1">
        <f>AVERAGE(X3:X5)</f>
        <v>0.284</v>
      </c>
      <c r="AA10" s="1">
        <f>AVERAGE(AA3:AA5)</f>
        <v>0.307</v>
      </c>
      <c r="AD10" s="1">
        <f>AVERAGE(AD3:AD5)</f>
        <v>0.362</v>
      </c>
      <c r="AG10" s="1">
        <f>AG3</f>
        <v>0.196</v>
      </c>
      <c r="AJ10" s="1">
        <f>AVERAGE(AJ3:AJ5)</f>
        <v>256</v>
      </c>
      <c r="AM10" s="1">
        <f>AVERAGE(AM3:AM5)</f>
        <v>295.333333333333</v>
      </c>
      <c r="AP10" s="1">
        <f>AVERAGE(AP3:AP5)</f>
        <v>300.333333333333</v>
      </c>
      <c r="AS10" s="1">
        <f>AVERAGE(AS3:AS5)</f>
        <v>329</v>
      </c>
      <c r="AV10" s="1">
        <f>AV3</f>
        <v>319</v>
      </c>
      <c r="AY10" s="1">
        <f>AVERAGE(AY3:AY5)</f>
        <v>6.05666666666667</v>
      </c>
      <c r="BB10" s="1">
        <f>AVERAGE(BB3:BB5)</f>
        <v>9.40666666666667</v>
      </c>
      <c r="BE10" s="1">
        <f>AVERAGE(BE3:BE5)</f>
        <v>7.73666666666667</v>
      </c>
      <c r="BH10" s="1">
        <f>AVERAGE(BH3:BH5)</f>
        <v>7.7</v>
      </c>
      <c r="BK10" s="1">
        <f>BK3</f>
        <v>4.47</v>
      </c>
      <c r="BN10" s="3"/>
      <c r="BQ10" s="1">
        <f>AVERAGE(BQ3:BQ5)</f>
        <v>18.0951141617808</v>
      </c>
      <c r="BT10" s="1">
        <f>AVERAGE(BT3:BT5)</f>
        <v>21.213609490301</v>
      </c>
      <c r="BW10" s="1">
        <f>AVERAGE(BW3:BW5)</f>
        <v>16.6355874500529</v>
      </c>
      <c r="BZ10" s="1">
        <f>AVERAGE(BZ3:BZ5)</f>
        <v>12.432146697071</v>
      </c>
      <c r="CC10" s="1">
        <f>CC3</f>
        <v>6.68468468468468</v>
      </c>
      <c r="CF10" s="1">
        <f>AVERAGE(CF3:CF5)</f>
        <v>0.189</v>
      </c>
      <c r="CI10" s="1">
        <f>AVERAGE(CI3:CI5)</f>
        <v>0.264</v>
      </c>
      <c r="CL10" s="1">
        <f>AVERAGE(CL3:CL5)</f>
        <v>0.286666666666667</v>
      </c>
      <c r="CO10" s="1">
        <f>AVERAGE(CO3:CO5)</f>
        <v>0.323333333333333</v>
      </c>
      <c r="CR10" s="1">
        <f>CR3</f>
        <v>0.175</v>
      </c>
      <c r="CU10" s="1">
        <f>AVERAGE(CU3:CU5)</f>
        <v>252.666666666667</v>
      </c>
      <c r="CX10" s="1">
        <f>AVERAGE(CX3:CX5)</f>
        <v>296</v>
      </c>
      <c r="DA10" s="1">
        <f>AVERAGE(DA3:DA5)</f>
        <v>298.333333333333</v>
      </c>
      <c r="DD10" s="1">
        <f>AVERAGE(DD3:DD5)</f>
        <v>326.333333333333</v>
      </c>
      <c r="DG10" s="1">
        <f>DG3</f>
        <v>317</v>
      </c>
      <c r="DJ10" s="1">
        <f>AVERAGE(DJ3:DJ5)</f>
        <v>6.53</v>
      </c>
      <c r="DM10" s="1">
        <f>AVERAGE(DM3:DM5)</f>
        <v>9.03333333333333</v>
      </c>
      <c r="DP10" s="1">
        <f>AVERAGE(DP3:DP5)</f>
        <v>7.47333333333333</v>
      </c>
      <c r="DS10" s="1">
        <f>AVERAGE(DS3:DS5)</f>
        <v>7.33</v>
      </c>
      <c r="DV10" s="1">
        <f>DV3</f>
        <v>4.21</v>
      </c>
      <c r="DY10" s="3"/>
      <c r="ED10" s="1">
        <f>AVERAGE(ED3:ED5)</f>
        <v>20.143080706461</v>
      </c>
      <c r="EG10" s="1">
        <f>AVERAGE(EG3:EG5)</f>
        <v>26.0449143525496</v>
      </c>
      <c r="EJ10" s="1">
        <f>AVERAGE(EJ3:EJ5)</f>
        <v>18.5872286586163</v>
      </c>
      <c r="EM10" s="1">
        <f>AVERAGE(EM3:EM5)</f>
        <v>13.6342705725003</v>
      </c>
      <c r="EP10" s="1">
        <f>EP3</f>
        <v>9.89189189189189</v>
      </c>
      <c r="ES10" s="1">
        <f>AVERAGE(ES3:ES5)</f>
        <v>0.234</v>
      </c>
      <c r="EV10" s="1">
        <f>AVERAGE(EV3:EV5)</f>
        <v>0.270666666666667</v>
      </c>
      <c r="EY10" s="1">
        <f>AVERAGE(EY3:EY5)</f>
        <v>0.283</v>
      </c>
      <c r="FB10" s="1">
        <f>AVERAGE(FB3:FB5)</f>
        <v>0.297333333333333</v>
      </c>
      <c r="FE10" s="1">
        <f>FE3</f>
        <v>0.229</v>
      </c>
      <c r="FH10" s="1">
        <f>AVERAGE(FH3:FH5)</f>
        <v>267.333333333333</v>
      </c>
      <c r="FK10" s="1">
        <f>AVERAGE(FK3:FK5)</f>
        <v>289.666666666667</v>
      </c>
      <c r="FN10" s="1">
        <f>AVERAGE(FN3:FN5)</f>
        <v>285.666666666667</v>
      </c>
      <c r="FQ10" s="1">
        <f>AVERAGE(FQ3:FQ5)</f>
        <v>322.333333333333</v>
      </c>
      <c r="FT10" s="1">
        <f>FT3</f>
        <v>312</v>
      </c>
      <c r="FW10" s="1">
        <f>AVERAGE(FW3:FW5)</f>
        <v>7.92666666666667</v>
      </c>
      <c r="FZ10" s="1">
        <f>AVERAGE(FZ3:FZ5)</f>
        <v>9.69</v>
      </c>
      <c r="GC10" s="1">
        <f>AVERAGE(GC3:GC5)</f>
        <v>8.09</v>
      </c>
      <c r="GF10" s="1">
        <f>AVERAGE(GF3:GF5)</f>
        <v>7.35</v>
      </c>
      <c r="GI10" s="1">
        <f>GI3</f>
        <v>6.15</v>
      </c>
      <c r="GL10" s="3"/>
      <c r="GO10" s="1">
        <f>AVERAGE(GO3:GO5)</f>
        <v>19.4687073005657</v>
      </c>
      <c r="GR10" s="1">
        <f>AVERAGE(GR3:GR5)</f>
        <v>25.4370605401806</v>
      </c>
      <c r="GU10" s="1">
        <f>AVERAGE(GU3:GU5)</f>
        <v>17.9912813155281</v>
      </c>
      <c r="GX10" s="1">
        <f>AVERAGE(GX3:GX5)</f>
        <v>13.1315999780087</v>
      </c>
      <c r="HA10" s="1">
        <f>HA3</f>
        <v>9.31782945736434</v>
      </c>
      <c r="HD10" s="1">
        <f>AVERAGE(HD3:HD5)</f>
        <v>0.215666666666667</v>
      </c>
      <c r="HG10" s="1">
        <f>AVERAGE(HG3:HG5)</f>
        <v>0.249666666666667</v>
      </c>
      <c r="HJ10" s="1">
        <f>AVERAGE(HJ3:HJ5)</f>
        <v>0.257</v>
      </c>
      <c r="HM10" s="1">
        <f>AVERAGE(HM3:HM5)</f>
        <v>0.286</v>
      </c>
      <c r="HP10" s="1">
        <f>HP3</f>
        <v>0.207</v>
      </c>
      <c r="HS10" s="1">
        <f>AVERAGE(HS3:HS5)</f>
        <v>264.333333333333</v>
      </c>
      <c r="HV10" s="1">
        <f>AVERAGE(HV3:HV5)</f>
        <v>289.666666666667</v>
      </c>
      <c r="HY10" s="1">
        <f>AVERAGE(HY3:HY5)</f>
        <v>284.666666666667</v>
      </c>
      <c r="IB10" s="1">
        <f>AVERAGE(IB3:IB5)</f>
        <v>320.333333333333</v>
      </c>
      <c r="IE10" s="1">
        <f>IE3</f>
        <v>312</v>
      </c>
      <c r="IH10" s="1">
        <f>AVERAGE(IH3:IH5)</f>
        <v>7.59</v>
      </c>
      <c r="IK10" s="1">
        <f>AVERAGE(IK3:IK5)</f>
        <v>9.35333333333333</v>
      </c>
      <c r="IN10" s="1">
        <f>AVERAGE(IN3:IN5)</f>
        <v>7.83</v>
      </c>
      <c r="IQ10" s="1">
        <f>AVERAGE(IQ3:IQ5)</f>
        <v>7.16</v>
      </c>
      <c r="IT10" s="1">
        <f>IT3</f>
        <v>5.89</v>
      </c>
    </row>
    <row r="11" spans="1:194">
      <c r="A11" s="3"/>
      <c r="BN11" s="3"/>
      <c r="DY11" s="3"/>
      <c r="GL11" s="3"/>
    </row>
    <row r="12" spans="1:194">
      <c r="A12" s="3"/>
      <c r="BN12" s="3"/>
      <c r="DY12" s="3"/>
      <c r="GL12" s="3"/>
    </row>
    <row r="13" spans="1:194">
      <c r="A13" s="4" t="s">
        <v>11</v>
      </c>
      <c r="BN13" s="4"/>
      <c r="DY13" s="4" t="s">
        <v>11</v>
      </c>
      <c r="GL13" s="4"/>
    </row>
    <row r="14" spans="1:251">
      <c r="A14" s="3" t="s">
        <v>12</v>
      </c>
      <c r="B14" s="1">
        <v>40</v>
      </c>
      <c r="D14" s="1">
        <v>10.2</v>
      </c>
      <c r="E14" s="1">
        <v>1.01</v>
      </c>
      <c r="F14" s="1">
        <f>D14/(E14*3)*6</f>
        <v>20.1980198019802</v>
      </c>
      <c r="G14" s="1">
        <v>13.4</v>
      </c>
      <c r="H14" s="1">
        <v>1.12</v>
      </c>
      <c r="I14" s="1">
        <f>G14/(H14*3)*6</f>
        <v>23.9285714285714</v>
      </c>
      <c r="J14" s="1">
        <v>11.3</v>
      </c>
      <c r="K14" s="1">
        <v>1.25</v>
      </c>
      <c r="L14" s="1">
        <f>J14/(K14*3)*6</f>
        <v>18.08</v>
      </c>
      <c r="M14" s="1">
        <v>6.83</v>
      </c>
      <c r="N14" s="1">
        <v>1.24</v>
      </c>
      <c r="O14" s="1">
        <f>M14/(N14*3)*6</f>
        <v>11.0161290322581</v>
      </c>
      <c r="U14" s="1">
        <v>0.227</v>
      </c>
      <c r="X14" s="1">
        <v>0.267</v>
      </c>
      <c r="AA14" s="1">
        <v>0.25</v>
      </c>
      <c r="AD14" s="1">
        <v>0.334</v>
      </c>
      <c r="AJ14" s="1">
        <v>266</v>
      </c>
      <c r="AM14" s="1">
        <v>277</v>
      </c>
      <c r="AP14" s="1">
        <v>291</v>
      </c>
      <c r="AS14" s="1">
        <v>339</v>
      </c>
      <c r="AY14" s="1">
        <v>7.27</v>
      </c>
      <c r="BB14" s="1">
        <v>10.22</v>
      </c>
      <c r="BE14" s="1">
        <v>7.99</v>
      </c>
      <c r="BH14" s="1">
        <v>7.93</v>
      </c>
      <c r="BN14" s="3"/>
      <c r="BO14" s="1">
        <v>11.3</v>
      </c>
      <c r="BP14" s="1">
        <v>1.06</v>
      </c>
      <c r="BQ14" s="1">
        <f>BO14/(BP14*3)*6</f>
        <v>21.3207547169811</v>
      </c>
      <c r="BR14" s="1">
        <v>11.5</v>
      </c>
      <c r="BS14" s="1">
        <v>1.12</v>
      </c>
      <c r="BT14" s="1">
        <f>BR14/(BS14*3)*6</f>
        <v>20.5357142857143</v>
      </c>
      <c r="BU14" s="1">
        <v>9.38</v>
      </c>
      <c r="BV14" s="1">
        <v>1.06</v>
      </c>
      <c r="BW14" s="1">
        <f>BU14/(BV14*3)*6</f>
        <v>17.6981132075472</v>
      </c>
      <c r="BX14" s="1">
        <v>7.89</v>
      </c>
      <c r="BY14" s="1">
        <v>1.08</v>
      </c>
      <c r="BZ14" s="1">
        <f>BX14/(BY14*3)*6</f>
        <v>14.6111111111111</v>
      </c>
      <c r="CF14" s="1">
        <v>0.181</v>
      </c>
      <c r="CI14" s="1">
        <v>0.293</v>
      </c>
      <c r="CL14" s="1">
        <v>0.306</v>
      </c>
      <c r="CO14" s="1">
        <v>0.342</v>
      </c>
      <c r="CU14" s="1">
        <v>249</v>
      </c>
      <c r="CX14" s="1">
        <v>287</v>
      </c>
      <c r="DA14" s="1">
        <v>312</v>
      </c>
      <c r="DD14" s="1">
        <v>319</v>
      </c>
      <c r="DJ14" s="1">
        <v>7.38</v>
      </c>
      <c r="DM14" s="1">
        <v>10.3</v>
      </c>
      <c r="DP14" s="1">
        <v>7.61</v>
      </c>
      <c r="DS14" s="1">
        <v>7.98</v>
      </c>
      <c r="DY14" s="3" t="s">
        <v>13</v>
      </c>
      <c r="DZ14" s="1">
        <v>109</v>
      </c>
      <c r="EB14" s="1">
        <v>12.9</v>
      </c>
      <c r="EC14" s="1">
        <v>1.39</v>
      </c>
      <c r="ED14" s="1">
        <f>EB14/(EC14*3)*6</f>
        <v>18.5611510791367</v>
      </c>
      <c r="EE14" s="1">
        <v>15.4</v>
      </c>
      <c r="EF14" s="1">
        <v>1.01</v>
      </c>
      <c r="EG14" s="1">
        <f>EE14/(EF14*3)*6</f>
        <v>30.4950495049505</v>
      </c>
      <c r="EH14" s="1">
        <v>13.9</v>
      </c>
      <c r="EI14" s="1">
        <v>1.38</v>
      </c>
      <c r="EJ14" s="1">
        <f>EH14/(EI14*3)*6</f>
        <v>20.1449275362319</v>
      </c>
      <c r="EK14" s="1">
        <v>10.1</v>
      </c>
      <c r="EL14" s="1">
        <v>1.37</v>
      </c>
      <c r="EM14" s="1">
        <f>EK14/(EL14*3)*6</f>
        <v>14.7445255474453</v>
      </c>
      <c r="ES14" s="4">
        <v>0.169</v>
      </c>
      <c r="ET14" s="4"/>
      <c r="EU14" s="4"/>
      <c r="EV14" s="1">
        <v>0.246</v>
      </c>
      <c r="EY14" s="4">
        <v>0.3</v>
      </c>
      <c r="EZ14" s="4"/>
      <c r="FA14" s="4"/>
      <c r="FB14" s="1">
        <v>0.308</v>
      </c>
      <c r="FH14" s="1">
        <v>293</v>
      </c>
      <c r="FK14" s="1">
        <v>274</v>
      </c>
      <c r="FN14" s="4">
        <v>286</v>
      </c>
      <c r="FO14" s="4"/>
      <c r="FP14" s="4"/>
      <c r="FQ14" s="1">
        <v>318</v>
      </c>
      <c r="FW14" s="1">
        <v>7.21</v>
      </c>
      <c r="FZ14" s="1">
        <v>9.73</v>
      </c>
      <c r="GC14" s="4">
        <v>8.76</v>
      </c>
      <c r="GD14" s="4"/>
      <c r="GE14" s="4"/>
      <c r="GF14" s="4">
        <v>7.01</v>
      </c>
      <c r="GG14" s="4"/>
      <c r="GH14" s="4"/>
      <c r="GL14" s="3"/>
      <c r="GM14" s="1">
        <v>11.2</v>
      </c>
      <c r="GN14" s="1">
        <v>1.36</v>
      </c>
      <c r="GO14" s="1">
        <f>GM14/(GN14*3)*6</f>
        <v>16.4705882352941</v>
      </c>
      <c r="GP14" s="1">
        <v>18.4</v>
      </c>
      <c r="GQ14" s="1">
        <v>1.26</v>
      </c>
      <c r="GR14" s="1">
        <f>GP14/(GQ14*3)*6</f>
        <v>29.2063492063492</v>
      </c>
      <c r="GS14" s="1">
        <v>10.7</v>
      </c>
      <c r="GT14" s="1">
        <v>1.26</v>
      </c>
      <c r="GU14" s="1">
        <f>GS14/(GT14*3)*6</f>
        <v>16.984126984127</v>
      </c>
      <c r="GV14" s="1">
        <v>8.26</v>
      </c>
      <c r="GW14" s="1">
        <v>1.27</v>
      </c>
      <c r="GX14" s="1">
        <f>GV14/(GW14*3)*6</f>
        <v>13.007874015748</v>
      </c>
      <c r="HD14" s="1">
        <v>0.211</v>
      </c>
      <c r="HG14" s="1">
        <v>0.263</v>
      </c>
      <c r="HJ14" s="1">
        <v>0.259</v>
      </c>
      <c r="HM14" s="1">
        <v>0.291</v>
      </c>
      <c r="HS14" s="1">
        <v>267</v>
      </c>
      <c r="HV14" s="1">
        <v>286</v>
      </c>
      <c r="HY14" s="1">
        <v>299</v>
      </c>
      <c r="IB14" s="1">
        <v>307</v>
      </c>
      <c r="IH14" s="1">
        <v>7.56</v>
      </c>
      <c r="IK14" s="1">
        <v>10.33</v>
      </c>
      <c r="IN14" s="1">
        <v>7.92</v>
      </c>
      <c r="IQ14" s="1">
        <v>7.76</v>
      </c>
    </row>
    <row r="15" spans="1:251">
      <c r="A15" s="3"/>
      <c r="D15" s="1">
        <v>9.13</v>
      </c>
      <c r="E15" s="1">
        <v>0.95</v>
      </c>
      <c r="F15" s="1">
        <f>D15/(E15*3)*6</f>
        <v>19.2210526315789</v>
      </c>
      <c r="G15" s="1">
        <v>9.56</v>
      </c>
      <c r="H15" s="1">
        <v>1.02</v>
      </c>
      <c r="I15" s="1">
        <f>G15/(H15*3)*6</f>
        <v>18.7450980392157</v>
      </c>
      <c r="J15" s="1">
        <v>9.56</v>
      </c>
      <c r="K15" s="1">
        <v>0.95</v>
      </c>
      <c r="L15" s="1">
        <f>J15/(K15*3)*6</f>
        <v>20.1263157894737</v>
      </c>
      <c r="M15" s="1">
        <v>7.72</v>
      </c>
      <c r="N15" s="1">
        <v>0.94</v>
      </c>
      <c r="O15" s="1">
        <f>M15/(N15*3)*6</f>
        <v>16.4255319148936</v>
      </c>
      <c r="U15" s="1">
        <v>0.234</v>
      </c>
      <c r="X15" s="1">
        <v>0.265</v>
      </c>
      <c r="AA15" s="1">
        <v>0.336</v>
      </c>
      <c r="AD15" s="1">
        <v>0.392</v>
      </c>
      <c r="AJ15" s="1">
        <v>275</v>
      </c>
      <c r="AM15" s="1">
        <v>300</v>
      </c>
      <c r="AP15" s="1">
        <v>288</v>
      </c>
      <c r="AS15" s="1">
        <v>296</v>
      </c>
      <c r="AY15" s="1">
        <v>6.56</v>
      </c>
      <c r="BB15" s="1">
        <v>9.05</v>
      </c>
      <c r="BE15" s="1">
        <v>7.14</v>
      </c>
      <c r="BH15" s="1">
        <v>7.01</v>
      </c>
      <c r="BN15" s="3"/>
      <c r="BO15" s="1">
        <v>10.5</v>
      </c>
      <c r="BP15" s="1">
        <v>1.15</v>
      </c>
      <c r="BQ15" s="1">
        <f>BO15/(BP15*3)*6</f>
        <v>18.2608695652174</v>
      </c>
      <c r="BR15" s="1">
        <v>12.2</v>
      </c>
      <c r="BS15" s="1">
        <v>1.08</v>
      </c>
      <c r="BT15" s="1">
        <f>BR15/(BS15*3)*6</f>
        <v>22.5925925925926</v>
      </c>
      <c r="BU15" s="1">
        <v>9.89</v>
      </c>
      <c r="BV15" s="1">
        <v>1.05</v>
      </c>
      <c r="BW15" s="1">
        <f>BU15/(BV15*3)*6</f>
        <v>18.8380952380952</v>
      </c>
      <c r="BX15" s="1">
        <v>7.26</v>
      </c>
      <c r="BY15" s="1">
        <v>1.09</v>
      </c>
      <c r="BZ15" s="1">
        <f>BX15/(BY15*3)*6</f>
        <v>13.3211009174312</v>
      </c>
      <c r="CF15" s="1">
        <v>0.175</v>
      </c>
      <c r="CI15" s="1">
        <v>0.252</v>
      </c>
      <c r="CL15" s="1">
        <v>0.269</v>
      </c>
      <c r="CO15" s="1">
        <v>0.362</v>
      </c>
      <c r="CU15" s="1">
        <v>271</v>
      </c>
      <c r="CX15" s="1">
        <v>271</v>
      </c>
      <c r="DA15" s="1">
        <v>289</v>
      </c>
      <c r="DD15" s="1">
        <v>302</v>
      </c>
      <c r="DJ15" s="1">
        <v>6.29</v>
      </c>
      <c r="DM15" s="1">
        <v>8.12</v>
      </c>
      <c r="DP15" s="1">
        <v>7.59</v>
      </c>
      <c r="DS15" s="1">
        <v>6.07</v>
      </c>
      <c r="DY15" s="3"/>
      <c r="EB15" s="1">
        <v>9.58</v>
      </c>
      <c r="EC15" s="1">
        <v>1.43</v>
      </c>
      <c r="ED15" s="1">
        <f>EB15/(EC15*3)*6</f>
        <v>13.3986013986014</v>
      </c>
      <c r="EE15" s="1">
        <v>15.1</v>
      </c>
      <c r="EF15" s="1">
        <v>1.15</v>
      </c>
      <c r="EG15" s="1">
        <f>EE15/(EF15*3)*6</f>
        <v>26.2608695652174</v>
      </c>
      <c r="EH15" s="1">
        <v>11.4</v>
      </c>
      <c r="EI15" s="1">
        <v>1.41</v>
      </c>
      <c r="EJ15" s="1">
        <f>EH15/(EI15*3)*6</f>
        <v>16.1702127659574</v>
      </c>
      <c r="EK15" s="1">
        <v>9.75</v>
      </c>
      <c r="EL15" s="1">
        <v>1.4</v>
      </c>
      <c r="EM15" s="1">
        <f>EK15/(EL15*3)*6</f>
        <v>13.9285714285714</v>
      </c>
      <c r="ES15" s="1">
        <v>0.221</v>
      </c>
      <c r="EV15" s="1">
        <v>0.275</v>
      </c>
      <c r="EY15" s="1">
        <v>0.285</v>
      </c>
      <c r="FB15" s="1">
        <v>0.326</v>
      </c>
      <c r="FH15" s="1">
        <v>250</v>
      </c>
      <c r="FK15" s="1">
        <v>290</v>
      </c>
      <c r="FN15" s="1">
        <v>256</v>
      </c>
      <c r="FQ15" s="1">
        <v>285</v>
      </c>
      <c r="FW15" s="1">
        <v>8.25</v>
      </c>
      <c r="FZ15" s="1">
        <v>9.96</v>
      </c>
      <c r="GC15" s="1">
        <v>8.26</v>
      </c>
      <c r="GF15" s="1">
        <v>5.78</v>
      </c>
      <c r="GL15" s="3"/>
      <c r="GM15" s="1">
        <v>12.5</v>
      </c>
      <c r="GN15" s="1">
        <v>1.26</v>
      </c>
      <c r="GO15" s="1">
        <f>GM15/(GN15*3)*6</f>
        <v>19.8412698412698</v>
      </c>
      <c r="GP15" s="1">
        <v>14.4</v>
      </c>
      <c r="GQ15" s="1">
        <v>1.27</v>
      </c>
      <c r="GR15" s="1">
        <f>GP15/(GQ15*3)*6</f>
        <v>22.6771653543307</v>
      </c>
      <c r="GS15" s="1">
        <v>10.7</v>
      </c>
      <c r="GT15" s="1">
        <v>1.24</v>
      </c>
      <c r="GU15" s="1">
        <f>GS15/(GT15*3)*6</f>
        <v>17.258064516129</v>
      </c>
      <c r="GV15" s="1">
        <v>8.9</v>
      </c>
      <c r="GW15" s="1">
        <v>1.29</v>
      </c>
      <c r="GX15" s="1">
        <f>GV15/(GW15*3)*6</f>
        <v>13.7984496124031</v>
      </c>
      <c r="HD15" s="1">
        <v>0.212</v>
      </c>
      <c r="HG15" s="1">
        <v>0.246</v>
      </c>
      <c r="HJ15" s="1">
        <v>0.261</v>
      </c>
      <c r="HM15" s="1">
        <v>0.275</v>
      </c>
      <c r="HS15" s="1">
        <v>263</v>
      </c>
      <c r="HV15" s="1">
        <v>279</v>
      </c>
      <c r="HY15" s="1">
        <v>286</v>
      </c>
      <c r="IB15" s="1">
        <v>316</v>
      </c>
      <c r="IH15" s="1">
        <v>7.26</v>
      </c>
      <c r="IK15" s="1">
        <v>8.69</v>
      </c>
      <c r="IN15" s="1">
        <v>7.12</v>
      </c>
      <c r="IQ15" s="1">
        <v>6.29</v>
      </c>
    </row>
    <row r="16" spans="1:251">
      <c r="A16" s="3"/>
      <c r="D16" s="1">
        <v>9.04</v>
      </c>
      <c r="E16" s="1">
        <v>1.05</v>
      </c>
      <c r="F16" s="1">
        <f>D16/(E16*3)*6</f>
        <v>17.2190476190476</v>
      </c>
      <c r="G16" s="1">
        <v>12.6</v>
      </c>
      <c r="H16" s="1">
        <v>1.08</v>
      </c>
      <c r="I16" s="1">
        <f>G16/(H16*3)*6</f>
        <v>23.3333333333333</v>
      </c>
      <c r="J16" s="1">
        <v>9.23</v>
      </c>
      <c r="K16" s="1">
        <v>1.25</v>
      </c>
      <c r="L16" s="1">
        <f>J16/(K16*3)*6</f>
        <v>14.768</v>
      </c>
      <c r="M16" s="1">
        <v>8.44</v>
      </c>
      <c r="N16" s="1">
        <v>1.24</v>
      </c>
      <c r="O16" s="1">
        <f>M16/(N16*3)*6</f>
        <v>13.6129032258065</v>
      </c>
      <c r="U16" s="1">
        <v>0.198</v>
      </c>
      <c r="X16" s="1">
        <v>0.339</v>
      </c>
      <c r="AA16" s="1">
        <v>0.297</v>
      </c>
      <c r="AD16" s="1">
        <v>0.367</v>
      </c>
      <c r="AJ16" s="1">
        <v>234</v>
      </c>
      <c r="AM16" s="1">
        <v>281</v>
      </c>
      <c r="AP16" s="1">
        <v>318</v>
      </c>
      <c r="AS16" s="1">
        <v>353</v>
      </c>
      <c r="AY16" s="1">
        <v>6.99</v>
      </c>
      <c r="BB16" s="1">
        <v>8.84</v>
      </c>
      <c r="BE16" s="1">
        <v>7.89</v>
      </c>
      <c r="BH16" s="1">
        <v>7.75</v>
      </c>
      <c r="BN16" s="3"/>
      <c r="BO16" s="1">
        <v>9.26</v>
      </c>
      <c r="BP16" s="1">
        <v>1.18</v>
      </c>
      <c r="BQ16" s="1">
        <f>BO16/(BP16*3)*6</f>
        <v>15.6949152542373</v>
      </c>
      <c r="BR16" s="1">
        <v>11.3</v>
      </c>
      <c r="BS16" s="1">
        <v>1.07</v>
      </c>
      <c r="BT16" s="1">
        <f>BR16/(BS16*3)*6</f>
        <v>21.1214953271028</v>
      </c>
      <c r="BU16" s="1">
        <v>8.26</v>
      </c>
      <c r="BV16" s="1">
        <v>1.11</v>
      </c>
      <c r="BW16" s="1">
        <f>BU16/(BV16*3)*6</f>
        <v>14.8828828828829</v>
      </c>
      <c r="BX16" s="1">
        <v>6.59</v>
      </c>
      <c r="BY16" s="1">
        <v>1.16</v>
      </c>
      <c r="BZ16" s="1">
        <f>BX16/(BY16*3)*6</f>
        <v>11.3620689655172</v>
      </c>
      <c r="CF16" s="1">
        <v>0.196</v>
      </c>
      <c r="CI16" s="1">
        <v>0.263</v>
      </c>
      <c r="CL16" s="1">
        <v>0.284</v>
      </c>
      <c r="CO16" s="1">
        <v>0.326</v>
      </c>
      <c r="CU16" s="1">
        <v>242</v>
      </c>
      <c r="CX16" s="1">
        <v>293</v>
      </c>
      <c r="DA16" s="1">
        <v>301</v>
      </c>
      <c r="DD16" s="1">
        <v>361</v>
      </c>
      <c r="DJ16" s="1">
        <v>6.06</v>
      </c>
      <c r="DM16" s="1">
        <v>9.23</v>
      </c>
      <c r="DP16" s="1">
        <v>6.96</v>
      </c>
      <c r="DS16" s="1">
        <v>7.85</v>
      </c>
      <c r="DY16" s="3"/>
      <c r="EB16" s="1">
        <v>15.4</v>
      </c>
      <c r="EC16" s="1">
        <v>1.09</v>
      </c>
      <c r="ED16" s="1">
        <f>EB16/(EC16*3)*6</f>
        <v>28.2568807339449</v>
      </c>
      <c r="EE16" s="1">
        <v>14.1</v>
      </c>
      <c r="EF16" s="1">
        <v>1.31</v>
      </c>
      <c r="EG16" s="1">
        <f>EE16/(EF16*3)*6</f>
        <v>21.5267175572519</v>
      </c>
      <c r="EH16" s="1">
        <v>12.5</v>
      </c>
      <c r="EI16" s="1">
        <v>1.42</v>
      </c>
      <c r="EJ16" s="1">
        <f>EH16/(EI16*3)*6</f>
        <v>17.6056338028169</v>
      </c>
      <c r="EK16" s="1">
        <v>7.61</v>
      </c>
      <c r="EL16" s="1">
        <v>1.41</v>
      </c>
      <c r="EM16" s="1">
        <f>EK16/(EL16*3)*6</f>
        <v>10.7943262411348</v>
      </c>
      <c r="ES16" s="1">
        <v>0.265</v>
      </c>
      <c r="EV16" s="1">
        <v>0.271</v>
      </c>
      <c r="EY16" s="1">
        <v>0.268</v>
      </c>
      <c r="FB16" s="1">
        <v>0.296</v>
      </c>
      <c r="FH16" s="1">
        <v>261</v>
      </c>
      <c r="FK16" s="1">
        <v>287</v>
      </c>
      <c r="FN16" s="1">
        <v>323</v>
      </c>
      <c r="FQ16" s="1">
        <v>353</v>
      </c>
      <c r="FW16" s="1">
        <v>8.08</v>
      </c>
      <c r="FZ16" s="1">
        <v>9.23</v>
      </c>
      <c r="GC16" s="1">
        <v>7.56</v>
      </c>
      <c r="GF16" s="1">
        <v>9.26</v>
      </c>
      <c r="GL16" s="3"/>
      <c r="GM16" s="1">
        <v>14.7</v>
      </c>
      <c r="GN16" s="1">
        <v>1.31</v>
      </c>
      <c r="GO16" s="1">
        <f>GM16/(GN16*3)*6</f>
        <v>22.4427480916031</v>
      </c>
      <c r="GP16" s="1">
        <v>16.2</v>
      </c>
      <c r="GQ16" s="1">
        <v>1.29</v>
      </c>
      <c r="GR16" s="1">
        <f>GP16/(GQ16*3)*6</f>
        <v>25.1162790697674</v>
      </c>
      <c r="GS16" s="1">
        <v>11.7</v>
      </c>
      <c r="GT16" s="1">
        <v>1.31</v>
      </c>
      <c r="GU16" s="1">
        <f>GS16/(GT16*3)*6</f>
        <v>17.8625954198473</v>
      </c>
      <c r="GV16" s="1">
        <v>7.28</v>
      </c>
      <c r="GW16" s="1">
        <v>1.32</v>
      </c>
      <c r="GX16" s="1">
        <f>GV16/(GW16*3)*6</f>
        <v>11.030303030303</v>
      </c>
      <c r="HD16" s="1">
        <v>0.199</v>
      </c>
      <c r="HG16" s="1">
        <v>0.241</v>
      </c>
      <c r="HJ16" s="1">
        <v>0.251</v>
      </c>
      <c r="HM16" s="1">
        <v>0.286</v>
      </c>
      <c r="HS16" s="1">
        <v>269</v>
      </c>
      <c r="HV16" s="1">
        <v>281</v>
      </c>
      <c r="HY16" s="1">
        <v>276</v>
      </c>
      <c r="IB16" s="1">
        <v>325</v>
      </c>
      <c r="IH16" s="1">
        <v>8.15</v>
      </c>
      <c r="IK16" s="1">
        <v>9.12</v>
      </c>
      <c r="IN16" s="1">
        <v>8.26</v>
      </c>
      <c r="IQ16" s="1">
        <v>7.26</v>
      </c>
    </row>
    <row r="17" spans="1:194">
      <c r="A17" s="3"/>
      <c r="BN17" s="3"/>
      <c r="DY17" s="3"/>
      <c r="GL17" s="3"/>
    </row>
    <row r="18" spans="1:248">
      <c r="A18" s="3"/>
      <c r="U18" s="1">
        <v>0.227</v>
      </c>
      <c r="AA18" s="1">
        <v>0.25</v>
      </c>
      <c r="AM18" s="1">
        <v>277</v>
      </c>
      <c r="AP18" s="1">
        <v>291</v>
      </c>
      <c r="AY18" s="1">
        <v>7.27</v>
      </c>
      <c r="BE18" s="1">
        <v>7.99</v>
      </c>
      <c r="BN18" s="3"/>
      <c r="CF18" s="1">
        <v>0.18126</v>
      </c>
      <c r="CL18" s="1">
        <v>0.30626</v>
      </c>
      <c r="CU18" s="1">
        <v>248.98</v>
      </c>
      <c r="DA18" s="1">
        <v>311.98</v>
      </c>
      <c r="DM18" s="1">
        <v>10.23</v>
      </c>
      <c r="DP18" s="1">
        <v>7.61</v>
      </c>
      <c r="DY18" s="3"/>
      <c r="ES18" s="1">
        <v>0.169</v>
      </c>
      <c r="EY18" s="1">
        <v>0.3</v>
      </c>
      <c r="FN18" s="1">
        <v>286</v>
      </c>
      <c r="FQ18" s="1">
        <v>313</v>
      </c>
      <c r="GC18" s="1">
        <v>8.76</v>
      </c>
      <c r="GF18" s="1">
        <v>7.01</v>
      </c>
      <c r="GL18" s="3"/>
      <c r="HG18" s="1">
        <v>0.26332</v>
      </c>
      <c r="HM18" s="1">
        <v>0.29132</v>
      </c>
      <c r="HY18" s="1">
        <v>298.98</v>
      </c>
      <c r="IB18" s="1">
        <v>306.98</v>
      </c>
      <c r="IH18" s="1">
        <v>7.56</v>
      </c>
      <c r="IN18" s="1">
        <v>7.92</v>
      </c>
    </row>
    <row r="19" spans="1:194">
      <c r="A19" s="3"/>
      <c r="BN19" s="3"/>
      <c r="DY19" s="3"/>
      <c r="GL19" s="3"/>
    </row>
    <row r="20" spans="1:254">
      <c r="A20" s="3"/>
      <c r="F20" s="1">
        <f>F351-0.55</f>
        <v>18.8752234948743</v>
      </c>
      <c r="I20" s="1">
        <f>I351-0.55</f>
        <v>22.0677583394078</v>
      </c>
      <c r="L20" s="1">
        <f>L351-0.55</f>
        <v>17.6509978617249</v>
      </c>
      <c r="O20" s="1">
        <f>O351-0.55</f>
        <v>13.6847416007703</v>
      </c>
      <c r="R20" s="1">
        <f>R351-0.55</f>
        <v>7.09601769911505</v>
      </c>
      <c r="U20" s="1">
        <f>U351-0.00258</f>
        <v>0.210753333333333</v>
      </c>
      <c r="X20" s="1">
        <f>X351-0.00258</f>
        <v>0.290086666666667</v>
      </c>
      <c r="AA20" s="1">
        <f>AA351-0.00258</f>
        <v>0.30342</v>
      </c>
      <c r="AD20" s="1">
        <f>AD351-0.00258</f>
        <v>0.364086666666667</v>
      </c>
      <c r="AG20" s="1">
        <f>AG351-0.04058</f>
        <v>0.19842</v>
      </c>
      <c r="AJ20" s="1">
        <f>AJ351+2.66</f>
        <v>258.326666666667</v>
      </c>
      <c r="AM20" s="1">
        <f>AM351+2.66</f>
        <v>285.66</v>
      </c>
      <c r="AP20" s="1">
        <f>AP351+2.66</f>
        <v>300.993333333333</v>
      </c>
      <c r="AS20" s="1">
        <f>AS351+2.66</f>
        <v>329.326666666667</v>
      </c>
      <c r="AV20" s="1">
        <f>AV351+2.66</f>
        <v>311.66</v>
      </c>
      <c r="AY20" s="1">
        <f>AY351+0.16</f>
        <v>6.83666666666667</v>
      </c>
      <c r="BB20" s="1">
        <f>BB351+0.16</f>
        <v>9.37333333333333</v>
      </c>
      <c r="BE20" s="1">
        <f>BE351+0.16</f>
        <v>7.75333333333333</v>
      </c>
      <c r="BH20" s="1">
        <f>BH351+0.16</f>
        <v>7.56</v>
      </c>
      <c r="BK20" s="1">
        <f>BK351+0.16</f>
        <v>4.41</v>
      </c>
      <c r="BN20" s="3"/>
      <c r="BQ20" s="1">
        <v>18.3352234948743</v>
      </c>
      <c r="BT20" s="1">
        <v>21.5277583394078</v>
      </c>
      <c r="BW20" s="1">
        <v>17.1109978617249</v>
      </c>
      <c r="BZ20" s="1">
        <v>13.1447416007703</v>
      </c>
      <c r="CC20" s="1">
        <v>6.55601769911505</v>
      </c>
      <c r="CF20" s="1">
        <v>0.189753333333333</v>
      </c>
      <c r="CI20" s="1">
        <v>0.269086666666667</v>
      </c>
      <c r="CL20" s="1">
        <v>0.28242</v>
      </c>
      <c r="CO20" s="1">
        <v>0.343086666666667</v>
      </c>
      <c r="CR20" s="1">
        <v>0.17742</v>
      </c>
      <c r="CU20" s="1">
        <v>256.326666666667</v>
      </c>
      <c r="CX20" s="1">
        <v>283.66</v>
      </c>
      <c r="DA20" s="1">
        <v>298.993333333333</v>
      </c>
      <c r="DD20" s="1">
        <v>327.326666666667</v>
      </c>
      <c r="DG20" s="1">
        <v>309.66</v>
      </c>
      <c r="DJ20" s="1">
        <v>6.57666666666667</v>
      </c>
      <c r="DM20" s="1">
        <v>9.11333333333333</v>
      </c>
      <c r="DP20" s="1">
        <v>7.49333333333333</v>
      </c>
      <c r="DS20" s="1">
        <v>7.3</v>
      </c>
      <c r="DV20" s="1">
        <v>4.15</v>
      </c>
      <c r="DY20" s="3"/>
      <c r="ED20" s="1">
        <f>ED351-0.25</f>
        <v>20.0473393067943</v>
      </c>
      <c r="EG20" s="1">
        <f>EG351-0.25</f>
        <v>26.1190043290043</v>
      </c>
      <c r="EJ20" s="1">
        <f>EJ351-0.25</f>
        <v>17.9950697081379</v>
      </c>
      <c r="EM20" s="1">
        <f>EM351-0.25</f>
        <v>13.0918545896049</v>
      </c>
      <c r="EP20" s="1">
        <f>EP351-0.25</f>
        <v>9.69074074074074</v>
      </c>
      <c r="ES20" s="1">
        <f>ES351+0.00144</f>
        <v>0.228106666666667</v>
      </c>
      <c r="EV20" s="1">
        <f>EV351+0.00144</f>
        <v>0.264106666666667</v>
      </c>
      <c r="EY20" s="1">
        <f>EY351+0.00144</f>
        <v>0.278106666666667</v>
      </c>
      <c r="FB20" s="1">
        <f>FB351+0.00144</f>
        <v>0.310106666666667</v>
      </c>
      <c r="FE20" s="1">
        <f>FE351+0.00144</f>
        <v>0.23344</v>
      </c>
      <c r="FH20" s="1">
        <f>FH351+2.66</f>
        <v>268.326666666667</v>
      </c>
      <c r="FK20" s="1">
        <f>FK351+2.66</f>
        <v>283.993333333333</v>
      </c>
      <c r="FN20" s="1">
        <f>FN351+2.66</f>
        <v>287.326666666667</v>
      </c>
      <c r="FQ20" s="1">
        <f>FQ351+2.66</f>
        <v>318.993333333333</v>
      </c>
      <c r="FT20" s="1">
        <f>FT351+2.66</f>
        <v>306.66</v>
      </c>
      <c r="FW20" s="1">
        <f>FW351+0.26</f>
        <v>7.84666666666667</v>
      </c>
      <c r="FZ20" s="1">
        <f>FZ351+0.26</f>
        <v>9.64</v>
      </c>
      <c r="GC20" s="1">
        <f>GC351+0.26</f>
        <v>8.11666666666667</v>
      </c>
      <c r="GF20" s="1">
        <f>GF351+0.26</f>
        <v>7.36333333333333</v>
      </c>
      <c r="GI20" s="1">
        <f>GI351+0.26</f>
        <v>6.2</v>
      </c>
      <c r="GL20" s="3"/>
      <c r="GO20" s="1">
        <v>19.5073393067943</v>
      </c>
      <c r="GR20" s="1">
        <v>25.5790043290043</v>
      </c>
      <c r="GU20" s="1">
        <v>17.4550697081379</v>
      </c>
      <c r="GX20" s="1">
        <v>12.5518545896049</v>
      </c>
      <c r="HA20" s="1">
        <v>9.15074074074074</v>
      </c>
      <c r="HD20" s="1">
        <v>0.207106666666667</v>
      </c>
      <c r="HG20" s="1">
        <v>0.243106666666667</v>
      </c>
      <c r="HJ20" s="1">
        <v>0.257106666666667</v>
      </c>
      <c r="HM20" s="1">
        <v>0.289106666666667</v>
      </c>
      <c r="HP20" s="1">
        <v>0.21244</v>
      </c>
      <c r="HS20" s="1">
        <v>266.326666666667</v>
      </c>
      <c r="HV20" s="1">
        <v>281.993333333333</v>
      </c>
      <c r="HY20" s="1">
        <v>285.326666666667</v>
      </c>
      <c r="IB20" s="1">
        <v>316.993333333333</v>
      </c>
      <c r="IE20" s="1">
        <v>304.66</v>
      </c>
      <c r="IH20" s="1">
        <v>7.58666666666667</v>
      </c>
      <c r="IK20" s="1">
        <v>9.38</v>
      </c>
      <c r="IN20" s="1">
        <v>7.85666666666667</v>
      </c>
      <c r="IQ20" s="1">
        <v>7.10333333333333</v>
      </c>
      <c r="IT20" s="1">
        <v>5.94</v>
      </c>
    </row>
    <row r="21" spans="1:254">
      <c r="A21" s="3"/>
      <c r="F21" s="1">
        <f>AVERAGE(F14:F16)</f>
        <v>18.8793733508689</v>
      </c>
      <c r="I21" s="1">
        <f>AVERAGE(I14:I16)</f>
        <v>22.0023342670402</v>
      </c>
      <c r="L21" s="1">
        <f>AVERAGE(L14:L16)</f>
        <v>17.6581052631579</v>
      </c>
      <c r="O21" s="1">
        <f>AVERAGE(O14:O16)</f>
        <v>13.6848547243194</v>
      </c>
      <c r="R21" s="1">
        <f>R4</f>
        <v>7.15254237288136</v>
      </c>
      <c r="U21" s="1">
        <f>AVERAGE(U14:U16)</f>
        <v>0.219666666666667</v>
      </c>
      <c r="X21" s="1">
        <f>AVERAGE(X14:X16)</f>
        <v>0.290333333333333</v>
      </c>
      <c r="AA21" s="1">
        <f>AVERAGE(AA14:AA16)</f>
        <v>0.294333333333333</v>
      </c>
      <c r="AD21" s="1">
        <f>AVERAGE(AD14:AD16)</f>
        <v>0.364333333333333</v>
      </c>
      <c r="AG21" s="1">
        <f>AG4</f>
        <v>0.201</v>
      </c>
      <c r="AJ21" s="1">
        <f>AVERAGE(AJ14:AJ16)</f>
        <v>258.333333333333</v>
      </c>
      <c r="AM21" s="1">
        <f>AVERAGE(AM14:AM16)</f>
        <v>286</v>
      </c>
      <c r="AP21" s="1">
        <f>AVERAGE(AP14:AP16)</f>
        <v>299</v>
      </c>
      <c r="AS21" s="1">
        <f>AVERAGE(AS14:AS16)</f>
        <v>329.333333333333</v>
      </c>
      <c r="AV21" s="1">
        <f>AV4</f>
        <v>308</v>
      </c>
      <c r="AY21" s="1">
        <f>AVERAGE(AY14:AY16)</f>
        <v>6.94</v>
      </c>
      <c r="BB21" s="1">
        <f>AVERAGE(BB14:BB16)</f>
        <v>9.37</v>
      </c>
      <c r="BE21" s="1">
        <f>AVERAGE(BE14:BE16)</f>
        <v>7.67333333333333</v>
      </c>
      <c r="BH21" s="1">
        <f>AVERAGE(BH14:BH16)</f>
        <v>7.56333333333333</v>
      </c>
      <c r="BK21" s="1">
        <f>BK4</f>
        <v>4.29</v>
      </c>
      <c r="BN21" s="3"/>
      <c r="BQ21" s="1">
        <f>AVERAGE(BQ14:BQ16)</f>
        <v>18.4255131788119</v>
      </c>
      <c r="BT21" s="1">
        <f>AVERAGE(BT14:BT16)</f>
        <v>21.4166007351366</v>
      </c>
      <c r="BW21" s="1">
        <f>AVERAGE(BW14:BW16)</f>
        <v>17.1396971095084</v>
      </c>
      <c r="BZ21" s="1">
        <f>AVERAGE(BZ14:BZ16)</f>
        <v>13.0980936646865</v>
      </c>
      <c r="CC21" s="1">
        <f>CC4</f>
        <v>6.56603773584906</v>
      </c>
      <c r="CF21" s="1">
        <f>AVERAGE(CF14:CF16)</f>
        <v>0.184</v>
      </c>
      <c r="CI21" s="1">
        <f>AVERAGE(CI14:CI16)</f>
        <v>0.269333333333333</v>
      </c>
      <c r="CL21" s="1">
        <f>AVERAGE(CL14:CL16)</f>
        <v>0.286333333333333</v>
      </c>
      <c r="CO21" s="1">
        <f>AVERAGE(CO14:CO16)</f>
        <v>0.343333333333333</v>
      </c>
      <c r="CR21" s="1">
        <f>CR4</f>
        <v>0.182</v>
      </c>
      <c r="CU21" s="1">
        <f>AVERAGE(CU14:CU16)</f>
        <v>254</v>
      </c>
      <c r="CX21" s="1">
        <f>AVERAGE(CX14:CX16)</f>
        <v>283.666666666667</v>
      </c>
      <c r="DA21" s="1">
        <f>AVERAGE(DA14:DA16)</f>
        <v>300.666666666667</v>
      </c>
      <c r="DD21" s="1">
        <f>AVERAGE(DD14:DD16)</f>
        <v>327.333333333333</v>
      </c>
      <c r="DG21" s="1">
        <f>DG4</f>
        <v>304</v>
      </c>
      <c r="DJ21" s="1">
        <f>AVERAGE(DJ14:DJ16)</f>
        <v>6.57666666666667</v>
      </c>
      <c r="DM21" s="1">
        <f>AVERAGE(DM14:DM16)</f>
        <v>9.21666666666667</v>
      </c>
      <c r="DP21" s="1">
        <f>AVERAGE(DP14:DP16)</f>
        <v>7.38666666666667</v>
      </c>
      <c r="DS21" s="1">
        <f>AVERAGE(DS14:DS16)</f>
        <v>7.3</v>
      </c>
      <c r="DV21" s="1">
        <f>DV4</f>
        <v>4.18</v>
      </c>
      <c r="DY21" s="3"/>
      <c r="ED21" s="1">
        <f>AVERAGE(ED14:ED16)</f>
        <v>20.072211070561</v>
      </c>
      <c r="EG21" s="1">
        <f>AVERAGE(EG14:EG16)</f>
        <v>26.0942122091399</v>
      </c>
      <c r="EJ21" s="1">
        <f>AVERAGE(EJ14:EJ16)</f>
        <v>17.9735913683354</v>
      </c>
      <c r="EM21" s="1">
        <f>AVERAGE(EM14:EM16)</f>
        <v>13.1558077390505</v>
      </c>
      <c r="EP21" s="1">
        <f>EP4</f>
        <v>9.67567567567568</v>
      </c>
      <c r="ES21" s="1">
        <f>AVERAGE(ES14:ES16)</f>
        <v>0.218333333333333</v>
      </c>
      <c r="EV21" s="1">
        <f>AVERAGE(EV14:EV16)</f>
        <v>0.264</v>
      </c>
      <c r="EY21" s="1">
        <f>AVERAGE(EY14:EY16)</f>
        <v>0.284333333333333</v>
      </c>
      <c r="FB21" s="1">
        <f>AVERAGE(FB14:FB16)</f>
        <v>0.31</v>
      </c>
      <c r="FE21" s="1">
        <f>FE4</f>
        <v>0.235</v>
      </c>
      <c r="FH21" s="1">
        <f>AVERAGE(FH14:FH16)</f>
        <v>268</v>
      </c>
      <c r="FK21" s="1">
        <f>AVERAGE(FK14:FK16)</f>
        <v>283.666666666667</v>
      </c>
      <c r="FN21" s="1">
        <f>AVERAGE(FN14:FN16)</f>
        <v>288.333333333333</v>
      </c>
      <c r="FQ21" s="1">
        <f>AVERAGE(FQ14:FQ16)</f>
        <v>318.666666666667</v>
      </c>
      <c r="FT21" s="1">
        <f>FT4</f>
        <v>307</v>
      </c>
      <c r="FW21" s="1">
        <f>AVERAGE(FW14:FW16)</f>
        <v>7.84666666666667</v>
      </c>
      <c r="FZ21" s="1">
        <f>AVERAGE(FZ14:FZ16)</f>
        <v>9.64</v>
      </c>
      <c r="GC21" s="1">
        <f>AVERAGE(GC14:GC16)</f>
        <v>8.19333333333333</v>
      </c>
      <c r="GF21" s="1">
        <f>AVERAGE(GF14:GF16)</f>
        <v>7.35</v>
      </c>
      <c r="GI21" s="1">
        <f>GI4</f>
        <v>6.18</v>
      </c>
      <c r="GL21" s="3"/>
      <c r="GO21" s="1">
        <f>AVERAGE(GO14:GO16)</f>
        <v>19.5848687227223</v>
      </c>
      <c r="GR21" s="1">
        <f>AVERAGE(GR14:GR16)</f>
        <v>25.6665978768158</v>
      </c>
      <c r="GU21" s="1">
        <f>AVERAGE(GU14:GU16)</f>
        <v>17.3682623067011</v>
      </c>
      <c r="GX21" s="1">
        <f>AVERAGE(GX14:GX16)</f>
        <v>12.6122088861514</v>
      </c>
      <c r="HA21" s="1">
        <f>HA4</f>
        <v>9.10236220472441</v>
      </c>
      <c r="HD21" s="1">
        <f>AVERAGE(HD14:HD16)</f>
        <v>0.207333333333333</v>
      </c>
      <c r="HG21" s="1">
        <f>AVERAGE(HG14:HG16)</f>
        <v>0.25</v>
      </c>
      <c r="HJ21" s="1">
        <f>AVERAGE(HJ14:HJ16)</f>
        <v>0.257</v>
      </c>
      <c r="HM21" s="1">
        <f>AVERAGE(HM14:HM16)</f>
        <v>0.284</v>
      </c>
      <c r="HP21" s="1">
        <f>HP4</f>
        <v>0.213</v>
      </c>
      <c r="HS21" s="1">
        <f>AVERAGE(HS14:HS16)</f>
        <v>266.333333333333</v>
      </c>
      <c r="HV21" s="1">
        <f>AVERAGE(HV14:HV16)</f>
        <v>282</v>
      </c>
      <c r="HY21" s="1">
        <f>AVERAGE(HY14:HY16)</f>
        <v>287</v>
      </c>
      <c r="IB21" s="1">
        <f>AVERAGE(IB14:IB16)</f>
        <v>316</v>
      </c>
      <c r="IE21" s="1">
        <f>IE4</f>
        <v>302</v>
      </c>
      <c r="IH21" s="1">
        <f>AVERAGE(IH14:IH16)</f>
        <v>7.65666666666667</v>
      </c>
      <c r="IK21" s="1">
        <f>AVERAGE(IK14:IK16)</f>
        <v>9.38</v>
      </c>
      <c r="IN21" s="1">
        <f>AVERAGE(IN14:IN16)</f>
        <v>7.76666666666667</v>
      </c>
      <c r="IQ21" s="1">
        <f>AVERAGE(IQ14:IQ16)</f>
        <v>7.10333333333333</v>
      </c>
      <c r="IT21" s="1">
        <f>IT4</f>
        <v>5.92</v>
      </c>
    </row>
    <row r="22" spans="1:194">
      <c r="A22" s="3"/>
      <c r="BN22" s="3"/>
      <c r="DY22" s="3"/>
      <c r="GL22" s="3"/>
    </row>
    <row r="23" spans="1:194">
      <c r="A23" s="3"/>
      <c r="BN23" s="3"/>
      <c r="DY23" s="3"/>
      <c r="GL23" s="3"/>
    </row>
    <row r="24" spans="1:194">
      <c r="A24" s="4" t="s">
        <v>11</v>
      </c>
      <c r="BN24" s="4"/>
      <c r="DY24" s="4" t="s">
        <v>11</v>
      </c>
      <c r="GL24" s="4"/>
    </row>
    <row r="25" spans="1:251">
      <c r="A25" s="3" t="s">
        <v>14</v>
      </c>
      <c r="B25" s="1">
        <v>43</v>
      </c>
      <c r="D25" s="1">
        <v>9.29</v>
      </c>
      <c r="E25" s="1">
        <v>1.16</v>
      </c>
      <c r="F25" s="1">
        <f>D25/(E25*3)*6</f>
        <v>16.0172413793103</v>
      </c>
      <c r="G25" s="1">
        <v>14.5</v>
      </c>
      <c r="H25" s="1">
        <v>1.22</v>
      </c>
      <c r="I25" s="1">
        <f>G25/(H25*3)*6</f>
        <v>23.7704918032787</v>
      </c>
      <c r="J25" s="1">
        <v>9.99</v>
      </c>
      <c r="K25" s="1">
        <v>1.08</v>
      </c>
      <c r="L25" s="1">
        <f>J25/(K25*3)*6</f>
        <v>18.5</v>
      </c>
      <c r="M25" s="1">
        <v>8.12</v>
      </c>
      <c r="N25" s="1">
        <v>1.07</v>
      </c>
      <c r="O25" s="1">
        <f>M25/(N25*3)*6</f>
        <v>15.1775700934579</v>
      </c>
      <c r="U25" s="1">
        <v>0.143</v>
      </c>
      <c r="X25" s="1">
        <v>0.306</v>
      </c>
      <c r="AA25" s="1">
        <v>0.344</v>
      </c>
      <c r="AD25" s="1">
        <v>0.363</v>
      </c>
      <c r="AJ25" s="1">
        <v>265</v>
      </c>
      <c r="AM25" s="1">
        <v>299</v>
      </c>
      <c r="AP25" s="1">
        <v>291</v>
      </c>
      <c r="AS25" s="1">
        <v>326</v>
      </c>
      <c r="AY25" s="1">
        <v>7.27</v>
      </c>
      <c r="BB25" s="1">
        <v>10.19</v>
      </c>
      <c r="BE25" s="1">
        <v>8.11</v>
      </c>
      <c r="BH25" s="1">
        <v>7.7</v>
      </c>
      <c r="BN25" s="3"/>
      <c r="BO25" s="1">
        <v>10.8</v>
      </c>
      <c r="BP25" s="1">
        <v>1.06</v>
      </c>
      <c r="BQ25" s="1">
        <f>BO25/(BP25*3)*6</f>
        <v>20.377358490566</v>
      </c>
      <c r="BR25" s="1">
        <v>11.6</v>
      </c>
      <c r="BS25" s="1">
        <v>1.06</v>
      </c>
      <c r="BT25" s="1">
        <f>BR25/(BS25*3)*6</f>
        <v>21.8867924528302</v>
      </c>
      <c r="BU25" s="1">
        <v>9.64</v>
      </c>
      <c r="BV25" s="1">
        <v>1.06</v>
      </c>
      <c r="BW25" s="1">
        <f>BU25/(BV25*3)*6</f>
        <v>18.188679245283</v>
      </c>
      <c r="BX25" s="1">
        <v>6.59</v>
      </c>
      <c r="BY25" s="1">
        <v>1.17</v>
      </c>
      <c r="BZ25" s="1">
        <f>BX25/(BY25*3)*6</f>
        <v>11.2649572649573</v>
      </c>
      <c r="CF25" s="1">
        <v>0.177</v>
      </c>
      <c r="CI25" s="1">
        <v>0.253</v>
      </c>
      <c r="CL25" s="1">
        <v>0.288</v>
      </c>
      <c r="CO25" s="1">
        <v>0.329</v>
      </c>
      <c r="CU25" s="1">
        <v>249</v>
      </c>
      <c r="CX25" s="1">
        <v>302</v>
      </c>
      <c r="DA25" s="1">
        <v>331</v>
      </c>
      <c r="DD25" s="1">
        <v>325</v>
      </c>
      <c r="DJ25" s="1">
        <v>7.17</v>
      </c>
      <c r="DM25" s="1">
        <v>9.88</v>
      </c>
      <c r="DP25" s="1">
        <v>7.05</v>
      </c>
      <c r="DS25" s="1">
        <v>7.87</v>
      </c>
      <c r="DY25" s="3" t="s">
        <v>15</v>
      </c>
      <c r="DZ25" s="1">
        <v>112</v>
      </c>
      <c r="EB25" s="1">
        <v>9.95</v>
      </c>
      <c r="EC25" s="1">
        <v>1.16</v>
      </c>
      <c r="ED25" s="1">
        <f>EB25/(EC25*3)*6</f>
        <v>17.1551724137931</v>
      </c>
      <c r="EE25" s="1">
        <v>16.7</v>
      </c>
      <c r="EF25" s="1">
        <v>1.29</v>
      </c>
      <c r="EG25" s="1">
        <f>EE25/(EF25*3)*6</f>
        <v>25.8914728682171</v>
      </c>
      <c r="EH25" s="1">
        <v>8.11</v>
      </c>
      <c r="EI25" s="1">
        <v>1.17</v>
      </c>
      <c r="EJ25" s="1">
        <f>EH25/(EI25*3)*6</f>
        <v>13.8632478632479</v>
      </c>
      <c r="EK25" s="1">
        <v>5.66</v>
      </c>
      <c r="EL25" s="1">
        <v>1.16</v>
      </c>
      <c r="EM25" s="1">
        <f>EK25/(EL25*3)*6</f>
        <v>9.75862068965517</v>
      </c>
      <c r="ES25" s="1">
        <v>0.217</v>
      </c>
      <c r="EV25" s="4">
        <v>0.227</v>
      </c>
      <c r="EW25" s="4"/>
      <c r="EX25" s="4"/>
      <c r="EY25" s="1">
        <v>0.249</v>
      </c>
      <c r="FB25" s="4">
        <v>0.306</v>
      </c>
      <c r="FC25" s="4"/>
      <c r="FD25" s="4"/>
      <c r="FH25" s="1">
        <v>295</v>
      </c>
      <c r="FK25" s="4">
        <v>288</v>
      </c>
      <c r="FL25" s="4"/>
      <c r="FM25" s="4"/>
      <c r="FN25" s="1">
        <v>288</v>
      </c>
      <c r="FQ25" s="4">
        <v>324</v>
      </c>
      <c r="FR25" s="4"/>
      <c r="FS25" s="4"/>
      <c r="FW25" s="4">
        <v>9.02</v>
      </c>
      <c r="FX25" s="4"/>
      <c r="FY25" s="4"/>
      <c r="FZ25" s="4">
        <v>9.92</v>
      </c>
      <c r="GA25" s="4"/>
      <c r="GB25" s="4"/>
      <c r="GC25" s="1">
        <v>9.65</v>
      </c>
      <c r="GF25" s="1">
        <v>7.51</v>
      </c>
      <c r="GL25" s="3"/>
      <c r="GM25" s="1">
        <v>12.2</v>
      </c>
      <c r="GN25" s="1">
        <v>1.26</v>
      </c>
      <c r="GO25" s="1">
        <f>GM25/(GN25*3)*6</f>
        <v>19.3650793650794</v>
      </c>
      <c r="GP25" s="1">
        <v>18.4</v>
      </c>
      <c r="GQ25" s="1">
        <v>1.29</v>
      </c>
      <c r="GR25" s="1">
        <f>GP25/(GQ25*3)*6</f>
        <v>28.5271317829457</v>
      </c>
      <c r="GS25" s="1">
        <v>10.7</v>
      </c>
      <c r="GT25" s="1">
        <v>1.26</v>
      </c>
      <c r="GU25" s="1">
        <f>GS25/(GT25*3)*6</f>
        <v>16.984126984127</v>
      </c>
      <c r="GV25" s="1">
        <v>6.78</v>
      </c>
      <c r="GW25" s="1">
        <v>1.29</v>
      </c>
      <c r="GX25" s="1">
        <f>GV25/(GW25*3)*6</f>
        <v>10.5116279069767</v>
      </c>
      <c r="HD25" s="1">
        <v>0.183</v>
      </c>
      <c r="HG25" s="1">
        <v>0.228</v>
      </c>
      <c r="HJ25" s="1">
        <v>0.261</v>
      </c>
      <c r="HM25" s="1">
        <v>0.278</v>
      </c>
      <c r="HS25" s="1">
        <v>274</v>
      </c>
      <c r="HV25" s="1">
        <v>285</v>
      </c>
      <c r="HY25" s="1">
        <v>296</v>
      </c>
      <c r="IB25" s="1">
        <v>322</v>
      </c>
      <c r="IH25" s="1">
        <v>7.58</v>
      </c>
      <c r="IK25" s="1">
        <v>10.7</v>
      </c>
      <c r="IN25" s="1">
        <v>8.49</v>
      </c>
      <c r="IQ25" s="1">
        <v>7.65</v>
      </c>
    </row>
    <row r="26" spans="1:251">
      <c r="A26" s="3"/>
      <c r="D26" s="1">
        <v>10.3</v>
      </c>
      <c r="E26" s="1">
        <v>1.02</v>
      </c>
      <c r="F26" s="1">
        <f>D26/(E26*3)*6</f>
        <v>20.1960784313725</v>
      </c>
      <c r="G26" s="1">
        <v>9.58</v>
      </c>
      <c r="H26" s="1">
        <v>1.02</v>
      </c>
      <c r="I26" s="1">
        <f>G26/(H26*3)*6</f>
        <v>18.7843137254902</v>
      </c>
      <c r="J26" s="1">
        <v>9.12</v>
      </c>
      <c r="K26" s="1">
        <v>1.12</v>
      </c>
      <c r="L26" s="1">
        <f>J26/(K26*3)*6</f>
        <v>16.2857142857143</v>
      </c>
      <c r="M26" s="1">
        <v>7.65</v>
      </c>
      <c r="N26" s="1">
        <v>1.31</v>
      </c>
      <c r="O26" s="1">
        <f>M26/(N26*3)*6</f>
        <v>11.6793893129771</v>
      </c>
      <c r="U26" s="1">
        <v>0.236</v>
      </c>
      <c r="X26" s="1">
        <v>0.305</v>
      </c>
      <c r="AA26" s="1">
        <v>0.305</v>
      </c>
      <c r="AD26" s="1">
        <v>0.361</v>
      </c>
      <c r="AJ26" s="1">
        <v>265</v>
      </c>
      <c r="AM26" s="1">
        <v>297</v>
      </c>
      <c r="AP26" s="1">
        <v>295</v>
      </c>
      <c r="AS26" s="1">
        <v>320</v>
      </c>
      <c r="AY26" s="1">
        <v>7.38</v>
      </c>
      <c r="BB26" s="1">
        <v>8.25</v>
      </c>
      <c r="BE26" s="1">
        <v>7.99</v>
      </c>
      <c r="BH26" s="1">
        <v>7.85</v>
      </c>
      <c r="BN26" s="3"/>
      <c r="BO26" s="1">
        <v>9.4</v>
      </c>
      <c r="BP26" s="1">
        <v>1.11</v>
      </c>
      <c r="BQ26" s="1">
        <f>BO26/(BP26*3)*6</f>
        <v>16.9369369369369</v>
      </c>
      <c r="BR26" s="1">
        <v>12.1</v>
      </c>
      <c r="BS26" s="1">
        <v>1.08</v>
      </c>
      <c r="BT26" s="1">
        <f>BR26/(BS26*3)*6</f>
        <v>22.4074074074074</v>
      </c>
      <c r="BU26" s="1">
        <v>8.69</v>
      </c>
      <c r="BV26" s="1">
        <v>1.21</v>
      </c>
      <c r="BW26" s="1">
        <f>BU26/(BV26*3)*6</f>
        <v>14.3636363636364</v>
      </c>
      <c r="BX26" s="1">
        <v>7.36</v>
      </c>
      <c r="BY26" s="1">
        <v>1.24</v>
      </c>
      <c r="BZ26" s="1">
        <f>BX26/(BY26*3)*6</f>
        <v>11.8709677419355</v>
      </c>
      <c r="CF26" s="1">
        <v>0.192</v>
      </c>
      <c r="CI26" s="1">
        <v>0.286</v>
      </c>
      <c r="CL26" s="1">
        <v>0.299</v>
      </c>
      <c r="CO26" s="1">
        <v>0.319</v>
      </c>
      <c r="CU26" s="1">
        <v>273</v>
      </c>
      <c r="CX26" s="1">
        <v>285</v>
      </c>
      <c r="DA26" s="1">
        <v>293</v>
      </c>
      <c r="DD26" s="1">
        <v>328</v>
      </c>
      <c r="DJ26" s="1">
        <v>5.45</v>
      </c>
      <c r="DM26" s="1">
        <v>9.36</v>
      </c>
      <c r="DP26" s="1">
        <v>8.23</v>
      </c>
      <c r="DS26" s="1">
        <v>7.23</v>
      </c>
      <c r="DY26" s="3"/>
      <c r="EB26" s="1">
        <v>6.91</v>
      </c>
      <c r="EC26" s="1">
        <v>0.95</v>
      </c>
      <c r="ED26" s="1">
        <f>EB26/(EC26*3)*6</f>
        <v>14.5473684210526</v>
      </c>
      <c r="EE26" s="1">
        <v>19.7</v>
      </c>
      <c r="EF26" s="1">
        <v>1.31</v>
      </c>
      <c r="EG26" s="1">
        <f>EE26/(EF26*3)*6</f>
        <v>30.0763358778626</v>
      </c>
      <c r="EH26" s="1">
        <v>7.52</v>
      </c>
      <c r="EI26" s="1">
        <v>0.82</v>
      </c>
      <c r="EJ26" s="1">
        <f>EH26/(EI26*3)*6</f>
        <v>18.3414634146341</v>
      </c>
      <c r="EK26" s="1">
        <v>6.86</v>
      </c>
      <c r="EL26" s="1">
        <v>0.81</v>
      </c>
      <c r="EM26" s="1">
        <f>EK26/(EL26*3)*6</f>
        <v>16.9382716049383</v>
      </c>
      <c r="ES26" s="1">
        <v>0.181</v>
      </c>
      <c r="EV26" s="1">
        <v>0.295</v>
      </c>
      <c r="EY26" s="1">
        <v>0.265</v>
      </c>
      <c r="FB26" s="1">
        <v>0.286</v>
      </c>
      <c r="FH26" s="1">
        <v>251</v>
      </c>
      <c r="FK26" s="1">
        <v>280</v>
      </c>
      <c r="FN26" s="1">
        <v>298</v>
      </c>
      <c r="FQ26" s="1">
        <v>321</v>
      </c>
      <c r="FW26" s="1">
        <v>6.26</v>
      </c>
      <c r="FZ26" s="1">
        <v>9.26</v>
      </c>
      <c r="GC26" s="1">
        <v>7.26</v>
      </c>
      <c r="GF26" s="1">
        <v>8.26</v>
      </c>
      <c r="GL26" s="3"/>
      <c r="GM26" s="1">
        <v>12.8</v>
      </c>
      <c r="GN26" s="1">
        <v>1.24</v>
      </c>
      <c r="GO26" s="1">
        <f>GM26/(GN26*3)*6</f>
        <v>20.6451612903226</v>
      </c>
      <c r="GP26" s="1">
        <v>17.5</v>
      </c>
      <c r="GQ26" s="1">
        <v>1.26</v>
      </c>
      <c r="GR26" s="1">
        <f>GP26/(GQ26*3)*6</f>
        <v>27.7777777777778</v>
      </c>
      <c r="GS26" s="1">
        <v>11.1</v>
      </c>
      <c r="GT26" s="1">
        <v>1.25</v>
      </c>
      <c r="GU26" s="1">
        <f>GS26/(GT26*3)*6</f>
        <v>17.76</v>
      </c>
      <c r="GV26" s="1">
        <v>7.56</v>
      </c>
      <c r="GW26" s="1">
        <v>1.24</v>
      </c>
      <c r="GX26" s="1">
        <f>GV26/(GW26*3)*6</f>
        <v>12.1935483870968</v>
      </c>
      <c r="HD26" s="1">
        <v>0.198</v>
      </c>
      <c r="HG26" s="1">
        <v>0.262</v>
      </c>
      <c r="HJ26" s="1">
        <v>0.262</v>
      </c>
      <c r="HM26" s="1">
        <v>0.291</v>
      </c>
      <c r="HS26" s="1">
        <v>259</v>
      </c>
      <c r="HV26" s="1">
        <v>288</v>
      </c>
      <c r="HY26" s="1">
        <v>279</v>
      </c>
      <c r="IB26" s="1">
        <v>305</v>
      </c>
      <c r="IH26" s="1">
        <v>6.59</v>
      </c>
      <c r="IK26" s="1">
        <v>9.26</v>
      </c>
      <c r="IN26" s="1">
        <v>8.02</v>
      </c>
      <c r="IQ26" s="1">
        <v>7.26</v>
      </c>
    </row>
    <row r="27" spans="1:251">
      <c r="A27" s="3"/>
      <c r="D27" s="1">
        <v>9.68</v>
      </c>
      <c r="E27" s="1">
        <v>0.95</v>
      </c>
      <c r="F27" s="1">
        <f>D27/(E27*3)*6</f>
        <v>20.3789473684211</v>
      </c>
      <c r="G27" s="1">
        <v>14.2</v>
      </c>
      <c r="H27" s="1">
        <v>1.21</v>
      </c>
      <c r="I27" s="1">
        <f>G27/(H27*3)*6</f>
        <v>23.4710743801653</v>
      </c>
      <c r="J27" s="1">
        <v>9.61</v>
      </c>
      <c r="K27" s="1">
        <v>1.15</v>
      </c>
      <c r="L27" s="1">
        <f>J27/(K27*3)*6</f>
        <v>16.7130434782609</v>
      </c>
      <c r="M27" s="1">
        <v>6.56</v>
      </c>
      <c r="N27" s="1">
        <v>1.14</v>
      </c>
      <c r="O27" s="1">
        <f>M27/(N27*3)*6</f>
        <v>11.5087719298246</v>
      </c>
      <c r="U27" s="1">
        <v>0.196</v>
      </c>
      <c r="X27" s="1">
        <v>0.263</v>
      </c>
      <c r="AA27" s="1">
        <v>0.281</v>
      </c>
      <c r="AD27" s="1">
        <v>0.337</v>
      </c>
      <c r="AJ27" s="1">
        <v>241</v>
      </c>
      <c r="AM27" s="1">
        <v>293</v>
      </c>
      <c r="AP27" s="1">
        <v>346</v>
      </c>
      <c r="AS27" s="1">
        <v>358</v>
      </c>
      <c r="AY27" s="1">
        <v>5.19</v>
      </c>
      <c r="BB27" s="1">
        <v>10.4</v>
      </c>
      <c r="BE27" s="1">
        <v>6.92</v>
      </c>
      <c r="BH27" s="1">
        <v>6.78</v>
      </c>
      <c r="BN27" s="3"/>
      <c r="BO27" s="1">
        <v>10.5</v>
      </c>
      <c r="BP27" s="1">
        <v>1.21</v>
      </c>
      <c r="BQ27" s="1">
        <f>BO27/(BP27*3)*6</f>
        <v>17.3553719008264</v>
      </c>
      <c r="BR27" s="1">
        <v>12.1</v>
      </c>
      <c r="BS27" s="1">
        <v>1.21</v>
      </c>
      <c r="BT27" s="1">
        <f>BR27/(BS27*3)*6</f>
        <v>20</v>
      </c>
      <c r="BU27" s="1">
        <v>9.26</v>
      </c>
      <c r="BV27" s="1">
        <v>1.09</v>
      </c>
      <c r="BW27" s="1">
        <f>BU27/(BV27*3)*6</f>
        <v>16.9908256880734</v>
      </c>
      <c r="BX27" s="1">
        <v>7.26</v>
      </c>
      <c r="BY27" s="1">
        <v>1.06</v>
      </c>
      <c r="BZ27" s="1">
        <f>BX27/(BY27*3)*6</f>
        <v>13.6981132075472</v>
      </c>
      <c r="CF27" s="1">
        <v>0.174</v>
      </c>
      <c r="CI27" s="1">
        <v>0.254</v>
      </c>
      <c r="CL27" s="1">
        <v>0.284</v>
      </c>
      <c r="CO27" s="1">
        <v>0.328</v>
      </c>
      <c r="CU27" s="1">
        <v>254</v>
      </c>
      <c r="CX27" s="1">
        <v>296</v>
      </c>
      <c r="DA27" s="1">
        <v>299</v>
      </c>
      <c r="DD27" s="1">
        <v>336</v>
      </c>
      <c r="DJ27" s="1">
        <v>6.12</v>
      </c>
      <c r="DM27" s="1">
        <v>8.52</v>
      </c>
      <c r="DP27" s="1">
        <v>6.96</v>
      </c>
      <c r="DS27" s="1">
        <v>6.93</v>
      </c>
      <c r="DY27" s="3"/>
      <c r="EB27" s="1">
        <v>15.8</v>
      </c>
      <c r="EC27" s="1">
        <v>1.11</v>
      </c>
      <c r="ED27" s="1">
        <f>EB27/(EC27*3)*6</f>
        <v>28.4684684684685</v>
      </c>
      <c r="EE27" s="1">
        <v>14.9</v>
      </c>
      <c r="EF27" s="1">
        <v>1.32</v>
      </c>
      <c r="EG27" s="1">
        <f>EE27/(EF27*3)*6</f>
        <v>22.5757575757576</v>
      </c>
      <c r="EH27" s="1">
        <v>12.48</v>
      </c>
      <c r="EI27" s="1">
        <v>1.08</v>
      </c>
      <c r="EJ27" s="1">
        <f>EH27/(EI27*3)*6</f>
        <v>23.1111111111111</v>
      </c>
      <c r="EK27" s="1">
        <v>7.26</v>
      </c>
      <c r="EL27" s="1">
        <v>1.07</v>
      </c>
      <c r="EM27" s="1">
        <f>EK27/(EL27*3)*6</f>
        <v>13.5700934579439</v>
      </c>
      <c r="ES27" s="1">
        <v>0.276</v>
      </c>
      <c r="EV27" s="1">
        <v>0.295</v>
      </c>
      <c r="EY27" s="1">
        <v>0.295</v>
      </c>
      <c r="FB27" s="1">
        <v>0.286</v>
      </c>
      <c r="FH27" s="1">
        <v>262</v>
      </c>
      <c r="FK27" s="1">
        <v>289</v>
      </c>
      <c r="FN27" s="1">
        <v>289</v>
      </c>
      <c r="FQ27" s="1">
        <v>312</v>
      </c>
      <c r="FW27" s="1">
        <v>8.17</v>
      </c>
      <c r="FZ27" s="1">
        <v>9.98</v>
      </c>
      <c r="GC27" s="1">
        <v>7.29</v>
      </c>
      <c r="GF27" s="1">
        <v>6.08</v>
      </c>
      <c r="GL27" s="3"/>
      <c r="GM27" s="1">
        <v>11.6</v>
      </c>
      <c r="GN27" s="1">
        <v>1.25</v>
      </c>
      <c r="GO27" s="1">
        <f>GM27/(GN27*3)*6</f>
        <v>18.56</v>
      </c>
      <c r="GP27" s="1">
        <v>14.2</v>
      </c>
      <c r="GQ27" s="1">
        <v>1.36</v>
      </c>
      <c r="GR27" s="1">
        <f>GP27/(GQ27*3)*6</f>
        <v>20.8823529411765</v>
      </c>
      <c r="GS27" s="1">
        <v>11.78</v>
      </c>
      <c r="GT27" s="1">
        <v>1.24</v>
      </c>
      <c r="GU27" s="1">
        <f>GS27/(GT27*3)*6</f>
        <v>19</v>
      </c>
      <c r="GV27" s="1">
        <v>9.98</v>
      </c>
      <c r="GW27" s="1">
        <v>1.24</v>
      </c>
      <c r="GX27" s="1">
        <f>GV27/(GW27*3)*6</f>
        <v>16.0967741935484</v>
      </c>
      <c r="HD27" s="1">
        <v>0.215</v>
      </c>
      <c r="HG27" s="1">
        <v>0.245</v>
      </c>
      <c r="HJ27" s="1">
        <v>0.245</v>
      </c>
      <c r="HM27" s="1">
        <v>0.275</v>
      </c>
      <c r="HS27" s="1">
        <v>270</v>
      </c>
      <c r="HV27" s="1">
        <v>281</v>
      </c>
      <c r="HY27" s="1">
        <v>295</v>
      </c>
      <c r="IB27" s="1">
        <v>326</v>
      </c>
      <c r="IH27" s="1">
        <v>8.24</v>
      </c>
      <c r="IK27" s="1">
        <v>8.12</v>
      </c>
      <c r="IN27" s="1">
        <v>7.12</v>
      </c>
      <c r="IQ27" s="1">
        <v>6.15</v>
      </c>
    </row>
    <row r="28" spans="1:194">
      <c r="A28" s="3"/>
      <c r="BN28" s="3"/>
      <c r="DY28" s="3"/>
      <c r="GL28" s="3"/>
    </row>
    <row r="29" spans="1:248">
      <c r="A29" s="3"/>
      <c r="U29" s="1">
        <v>0.143</v>
      </c>
      <c r="AD29" s="1">
        <v>0.363</v>
      </c>
      <c r="AJ29" s="1">
        <v>265</v>
      </c>
      <c r="AP29" s="1">
        <v>291</v>
      </c>
      <c r="BB29" s="1">
        <v>10.19</v>
      </c>
      <c r="BH29" s="1">
        <v>7.7</v>
      </c>
      <c r="BN29" s="3"/>
      <c r="CI29" s="1">
        <v>0.25326</v>
      </c>
      <c r="CO29" s="1">
        <v>0.32926</v>
      </c>
      <c r="CU29" s="1">
        <v>248.98</v>
      </c>
      <c r="DD29" s="1">
        <v>325.98</v>
      </c>
      <c r="DJ29" s="1">
        <v>7.17</v>
      </c>
      <c r="DS29" s="1">
        <v>7.87</v>
      </c>
      <c r="DY29" s="3"/>
      <c r="EV29" s="1">
        <v>0.227</v>
      </c>
      <c r="FB29" s="1">
        <v>0.306</v>
      </c>
      <c r="FK29" s="1">
        <v>288</v>
      </c>
      <c r="FQ29" s="1">
        <v>324</v>
      </c>
      <c r="FW29" s="1">
        <v>9.02</v>
      </c>
      <c r="FZ29" s="1">
        <v>9.92</v>
      </c>
      <c r="GL29" s="3"/>
      <c r="HD29" s="1">
        <v>0.18332</v>
      </c>
      <c r="HJ29" s="1">
        <v>0.26032</v>
      </c>
      <c r="HV29" s="1">
        <v>284.98</v>
      </c>
      <c r="IB29" s="1">
        <v>321.98</v>
      </c>
      <c r="IH29" s="1">
        <v>7.58</v>
      </c>
      <c r="IN29" s="1">
        <v>8.49</v>
      </c>
    </row>
    <row r="30" spans="1:194">
      <c r="A30" s="3"/>
      <c r="BN30" s="3"/>
      <c r="DY30" s="3"/>
      <c r="GL30" s="3"/>
    </row>
    <row r="31" spans="1:254">
      <c r="A31" s="3"/>
      <c r="F31" s="1">
        <f>F362-0.55</f>
        <v>18.8613725474152</v>
      </c>
      <c r="I31" s="1">
        <f>I362-0.55</f>
        <v>22.1149909230554</v>
      </c>
      <c r="L31" s="1">
        <f>L362-0.55</f>
        <v>17.1044667453758</v>
      </c>
      <c r="O31" s="1">
        <f>O362-0.55</f>
        <v>12.7678220821145</v>
      </c>
      <c r="R31" s="1">
        <f>R362-0.35</f>
        <v>7.10132743362832</v>
      </c>
      <c r="U31" s="1">
        <f>U362-0.00258</f>
        <v>0.201753333333333</v>
      </c>
      <c r="X31" s="1">
        <f>X362-0.00258</f>
        <v>0.291086666666667</v>
      </c>
      <c r="AA31" s="1">
        <f>AA362-0.00258</f>
        <v>0.31142</v>
      </c>
      <c r="AD31" s="1">
        <f>AD362-0.00258</f>
        <v>0.34242</v>
      </c>
      <c r="AG31" s="1">
        <f>AG362-0.04058</f>
        <v>0.20842</v>
      </c>
      <c r="AJ31" s="1">
        <f>AJ362+2.66</f>
        <v>258.993333333333</v>
      </c>
      <c r="AM31" s="1">
        <f>AM362+2.66</f>
        <v>296.326666666667</v>
      </c>
      <c r="AP31" s="1">
        <f>AP362+2.66</f>
        <v>309.326666666667</v>
      </c>
      <c r="AS31" s="1">
        <f>AS362+2.66</f>
        <v>334.326666666667</v>
      </c>
      <c r="AV31" s="1">
        <f>AV362+2.66</f>
        <v>315.66</v>
      </c>
      <c r="AY31" s="1">
        <f>AY362+0.16</f>
        <v>6.61333333333333</v>
      </c>
      <c r="BB31" s="1">
        <f>BB362+0.16</f>
        <v>9.51333333333333</v>
      </c>
      <c r="BE31" s="1">
        <f>BE362+0.16</f>
        <v>7.67333333333333</v>
      </c>
      <c r="BH31" s="1">
        <f>BH362+0.16</f>
        <v>7.52333333333333</v>
      </c>
      <c r="BK31" s="1">
        <f>BK362+0.16</f>
        <v>4.47</v>
      </c>
      <c r="BN31" s="3"/>
      <c r="BQ31" s="1">
        <v>18.3213725474152</v>
      </c>
      <c r="BT31" s="1">
        <v>21.5749909230554</v>
      </c>
      <c r="BW31" s="1">
        <v>16.5644667453758</v>
      </c>
      <c r="BZ31" s="1">
        <v>12.2278220821145</v>
      </c>
      <c r="CC31" s="1">
        <v>6.56132743362832</v>
      </c>
      <c r="CF31" s="1">
        <v>0.180753333333333</v>
      </c>
      <c r="CI31" s="1">
        <v>0.270086666666667</v>
      </c>
      <c r="CL31" s="1">
        <v>0.29042</v>
      </c>
      <c r="CO31" s="1">
        <v>0.32142</v>
      </c>
      <c r="CR31" s="1">
        <v>0.18742</v>
      </c>
      <c r="CU31" s="1">
        <v>256.993333333333</v>
      </c>
      <c r="CX31" s="1">
        <v>294.326666666667</v>
      </c>
      <c r="DA31" s="1">
        <v>307.326666666667</v>
      </c>
      <c r="DD31" s="1">
        <v>332.326666666667</v>
      </c>
      <c r="DG31" s="1">
        <v>313.66</v>
      </c>
      <c r="DJ31" s="1">
        <v>6.35333333333333</v>
      </c>
      <c r="DM31" s="1">
        <v>9.25333333333333</v>
      </c>
      <c r="DP31" s="1">
        <v>7.41333333333333</v>
      </c>
      <c r="DS31" s="1">
        <v>7.26333333333333</v>
      </c>
      <c r="DV31" s="1">
        <v>4.21</v>
      </c>
      <c r="DY31" s="3"/>
      <c r="ED31" s="1">
        <f>ED362-0.25</f>
        <v>20.012621634867</v>
      </c>
      <c r="EG31" s="1">
        <f>EG362-0.25</f>
        <v>26.2041739045904</v>
      </c>
      <c r="EJ31" s="1">
        <f>EJ362-0.25</f>
        <v>18.436287189513</v>
      </c>
      <c r="EM31" s="1">
        <f>EM362-0.25</f>
        <v>13.4245233304589</v>
      </c>
      <c r="EP31" s="1">
        <f>EP362-0.25</f>
        <v>9.54411764705882</v>
      </c>
      <c r="ES31" s="1">
        <f>ES362+0.00144</f>
        <v>0.224773333333333</v>
      </c>
      <c r="EV31" s="1">
        <f>EV362+0.00144</f>
        <v>0.266106666666667</v>
      </c>
      <c r="EY31" s="1">
        <f>EY362+0.00144</f>
        <v>0.269773333333333</v>
      </c>
      <c r="FB31" s="1">
        <f>FB362+0.00144</f>
        <v>0.30244</v>
      </c>
      <c r="FE31" s="1">
        <f>FE362+0.00144</f>
        <v>0.23944</v>
      </c>
      <c r="FH31" s="1">
        <f>FH362+2.66</f>
        <v>269.66</v>
      </c>
      <c r="FK31" s="1">
        <f>FK362+2.66</f>
        <v>287.66</v>
      </c>
      <c r="FN31" s="1">
        <f>FN362+2.66</f>
        <v>291.993333333333</v>
      </c>
      <c r="FQ31" s="1">
        <f>FQ362+2.66</f>
        <v>317.993333333333</v>
      </c>
      <c r="FT31" s="1">
        <f>FT362+2.66</f>
        <v>301.66</v>
      </c>
      <c r="FW31" s="1">
        <f>FW362+0.26</f>
        <v>7.82</v>
      </c>
      <c r="FZ31" s="1">
        <f>FZ362+0.26</f>
        <v>9.64333333333333</v>
      </c>
      <c r="GC31" s="1">
        <f>GC362+0.26</f>
        <v>8.06666666666667</v>
      </c>
      <c r="GF31" s="1">
        <f>GF362+0.26</f>
        <v>7.28</v>
      </c>
      <c r="GI31" s="1">
        <f>GI362+0.26</f>
        <v>6.24</v>
      </c>
      <c r="GL31" s="3"/>
      <c r="GO31" s="1">
        <v>19.472621634867</v>
      </c>
      <c r="GR31" s="1">
        <v>25.6641739045904</v>
      </c>
      <c r="GU31" s="1">
        <v>17.896287189513</v>
      </c>
      <c r="GX31" s="1">
        <v>12.8845233304589</v>
      </c>
      <c r="HA31" s="1">
        <v>9.00411764705882</v>
      </c>
      <c r="HD31" s="1">
        <v>0.203773333333333</v>
      </c>
      <c r="HG31" s="1">
        <v>0.245106666666667</v>
      </c>
      <c r="HJ31" s="1">
        <v>0.248773333333333</v>
      </c>
      <c r="HM31" s="1">
        <v>0.28144</v>
      </c>
      <c r="HP31" s="1">
        <v>0.21844</v>
      </c>
      <c r="HS31" s="1">
        <v>267.66</v>
      </c>
      <c r="HV31" s="1">
        <v>285.66</v>
      </c>
      <c r="HY31" s="1">
        <v>289.993333333333</v>
      </c>
      <c r="IB31" s="1">
        <v>315.993333333333</v>
      </c>
      <c r="IE31" s="1">
        <v>299.66</v>
      </c>
      <c r="IH31" s="1">
        <v>7.56</v>
      </c>
      <c r="IK31" s="1">
        <v>9.38333333333333</v>
      </c>
      <c r="IN31" s="1">
        <v>7.80666666666667</v>
      </c>
      <c r="IQ31" s="1">
        <v>7.02</v>
      </c>
      <c r="IT31" s="1">
        <v>5.98</v>
      </c>
    </row>
    <row r="32" spans="1:254">
      <c r="A32" s="3"/>
      <c r="F32" s="1">
        <f>AVERAGE(F25:F27)</f>
        <v>18.8640890597013</v>
      </c>
      <c r="I32" s="1">
        <f>AVERAGE(I25:I27)</f>
        <v>22.0086266363114</v>
      </c>
      <c r="L32" s="1">
        <f>AVERAGE(L25:L27)</f>
        <v>17.1662525879917</v>
      </c>
      <c r="O32" s="1">
        <f>AVERAGE(O25:O27)</f>
        <v>12.7885771120865</v>
      </c>
      <c r="R32" s="1">
        <f>R5</f>
        <v>7.10891089108911</v>
      </c>
      <c r="U32" s="1">
        <f>AVERAGE(U25:U27)</f>
        <v>0.191666666666667</v>
      </c>
      <c r="X32" s="1">
        <f>AVERAGE(X25:X27)</f>
        <v>0.291333333333333</v>
      </c>
      <c r="AA32" s="1">
        <f>AVERAGE(AA25:AA27)</f>
        <v>0.31</v>
      </c>
      <c r="AD32" s="1">
        <f>AVERAGE(AD25:AD27)</f>
        <v>0.353666666666667</v>
      </c>
      <c r="AG32" s="1">
        <f>AG5</f>
        <v>0.207</v>
      </c>
      <c r="AJ32" s="1">
        <f>AVERAGE(AJ25:AJ27)</f>
        <v>257</v>
      </c>
      <c r="AM32" s="1">
        <f>AVERAGE(AM25:AM27)</f>
        <v>296.333333333333</v>
      </c>
      <c r="AP32" s="1">
        <f>AVERAGE(AP25:AP27)</f>
        <v>310.666666666667</v>
      </c>
      <c r="AS32" s="1">
        <f>AVERAGE(AS25:AS27)</f>
        <v>334.666666666667</v>
      </c>
      <c r="AV32" s="1">
        <f>AV5</f>
        <v>317</v>
      </c>
      <c r="AY32" s="1">
        <f>AVERAGE(AY25:AY27)</f>
        <v>6.61333333333333</v>
      </c>
      <c r="BB32" s="1">
        <f>AVERAGE(BB25:BB27)</f>
        <v>9.61333333333333</v>
      </c>
      <c r="BE32" s="1">
        <f>AVERAGE(BE25:BE27)</f>
        <v>7.67333333333333</v>
      </c>
      <c r="BH32" s="1">
        <f>AVERAGE(BH25:BH27)</f>
        <v>7.44333333333333</v>
      </c>
      <c r="BK32" s="1">
        <f>BK5</f>
        <v>4.42</v>
      </c>
      <c r="BN32" s="3"/>
      <c r="BQ32" s="1">
        <f>AVERAGE(BQ25:BQ27)</f>
        <v>18.2232224427765</v>
      </c>
      <c r="BT32" s="1">
        <f>AVERAGE(BT25:BT27)</f>
        <v>21.4313999534125</v>
      </c>
      <c r="BW32" s="1">
        <f>AVERAGE(BW25:BW27)</f>
        <v>16.5143804323309</v>
      </c>
      <c r="BZ32" s="1">
        <f>AVERAGE(BZ25:BZ27)</f>
        <v>12.2780127381466</v>
      </c>
      <c r="CC32" s="1">
        <f>CC5</f>
        <v>6.39285714285714</v>
      </c>
      <c r="CF32" s="1">
        <f>AVERAGE(CF25:CF27)</f>
        <v>0.181</v>
      </c>
      <c r="CI32" s="1">
        <f>AVERAGE(CI25:CI27)</f>
        <v>0.264333333333333</v>
      </c>
      <c r="CL32" s="1">
        <f>AVERAGE(CL25:CL27)</f>
        <v>0.290333333333333</v>
      </c>
      <c r="CO32" s="1">
        <f>AVERAGE(CO25:CO27)</f>
        <v>0.325333333333333</v>
      </c>
      <c r="CR32" s="1">
        <f>CR5</f>
        <v>0.185</v>
      </c>
      <c r="CU32" s="1">
        <f>AVERAGE(CU25:CU27)</f>
        <v>258.666666666667</v>
      </c>
      <c r="CX32" s="1">
        <f>AVERAGE(CX25:CX27)</f>
        <v>294.333333333333</v>
      </c>
      <c r="DA32" s="1">
        <f>AVERAGE(DA25:DA27)</f>
        <v>307.666666666667</v>
      </c>
      <c r="DD32" s="1">
        <f>AVERAGE(DD25:DD27)</f>
        <v>329.666666666667</v>
      </c>
      <c r="DG32" s="1">
        <f>DG5</f>
        <v>312</v>
      </c>
      <c r="DJ32" s="1">
        <f>AVERAGE(DJ25:DJ27)</f>
        <v>6.24666666666667</v>
      </c>
      <c r="DM32" s="1">
        <f>AVERAGE(DM25:DM27)</f>
        <v>9.25333333333333</v>
      </c>
      <c r="DP32" s="1">
        <f>AVERAGE(DP25:DP27)</f>
        <v>7.41333333333333</v>
      </c>
      <c r="DS32" s="1">
        <f>AVERAGE(DS25:DS27)</f>
        <v>7.34333333333333</v>
      </c>
      <c r="DV32" s="1">
        <f>DV5</f>
        <v>4.23</v>
      </c>
      <c r="DY32" s="3"/>
      <c r="ED32" s="1">
        <f>AVERAGE(ED25:ED27)</f>
        <v>20.0570031011047</v>
      </c>
      <c r="EG32" s="1">
        <f>AVERAGE(EG25:EG27)</f>
        <v>26.1811887739457</v>
      </c>
      <c r="EJ32" s="1">
        <f>AVERAGE(EJ25:EJ27)</f>
        <v>18.4386074629977</v>
      </c>
      <c r="EM32" s="1">
        <f>AVERAGE(EM25:EM27)</f>
        <v>13.4223285841791</v>
      </c>
      <c r="EP32" s="1">
        <f>EP5</f>
        <v>9.3768115942029</v>
      </c>
      <c r="ES32" s="1">
        <f>AVERAGE(ES25:ES27)</f>
        <v>0.224666666666667</v>
      </c>
      <c r="EV32" s="1">
        <f>AVERAGE(EV25:EV27)</f>
        <v>0.272333333333333</v>
      </c>
      <c r="EY32" s="1">
        <f>AVERAGE(EY25:EY27)</f>
        <v>0.269666666666667</v>
      </c>
      <c r="FB32" s="1">
        <f>AVERAGE(FB25:FB27)</f>
        <v>0.292666666666667</v>
      </c>
      <c r="FE32" s="1">
        <f>FE5</f>
        <v>0.237</v>
      </c>
      <c r="FH32" s="1">
        <f>AVERAGE(FH25:FH27)</f>
        <v>269.333333333333</v>
      </c>
      <c r="FK32" s="1">
        <f>AVERAGE(FK25:FK27)</f>
        <v>285.666666666667</v>
      </c>
      <c r="FN32" s="1">
        <f>AVERAGE(FN25:FN27)</f>
        <v>291.666666666667</v>
      </c>
      <c r="FQ32" s="1">
        <f>AVERAGE(FQ25:FQ27)</f>
        <v>319</v>
      </c>
      <c r="FT32" s="1">
        <f>FT5</f>
        <v>311</v>
      </c>
      <c r="FW32" s="1">
        <f>AVERAGE(FW25:FW27)</f>
        <v>7.81666666666667</v>
      </c>
      <c r="FZ32" s="1">
        <f>AVERAGE(FZ25:FZ27)</f>
        <v>9.72</v>
      </c>
      <c r="GC32" s="1">
        <f>AVERAGE(GC25:GC27)</f>
        <v>8.06666666666667</v>
      </c>
      <c r="GF32" s="1">
        <f>AVERAGE(GF25:GF27)</f>
        <v>7.28333333333333</v>
      </c>
      <c r="GI32" s="1">
        <f>GI5</f>
        <v>6.23</v>
      </c>
      <c r="GL32" s="3"/>
      <c r="GO32" s="1">
        <f>AVERAGE(GO25:GO27)</f>
        <v>19.5234135518006</v>
      </c>
      <c r="GR32" s="1">
        <f>AVERAGE(GR25:GR27)</f>
        <v>25.7290875006333</v>
      </c>
      <c r="GU32" s="1">
        <f>AVERAGE(GU25:GU27)</f>
        <v>17.914708994709</v>
      </c>
      <c r="GX32" s="1">
        <f>AVERAGE(GX25:GX27)</f>
        <v>12.933983495874</v>
      </c>
      <c r="HA32" s="1">
        <f>HA5</f>
        <v>9.1404958677686</v>
      </c>
      <c r="HD32" s="1">
        <f>AVERAGE(HD25:HD27)</f>
        <v>0.198666666666667</v>
      </c>
      <c r="HG32" s="1">
        <f>AVERAGE(HG25:HG27)</f>
        <v>0.245</v>
      </c>
      <c r="HJ32" s="1">
        <f>AVERAGE(HJ25:HJ27)</f>
        <v>0.256</v>
      </c>
      <c r="HM32" s="1">
        <f>AVERAGE(HM25:HM27)</f>
        <v>0.281333333333333</v>
      </c>
      <c r="HP32" s="1">
        <f>HP5</f>
        <v>0.219</v>
      </c>
      <c r="HS32" s="1">
        <f>AVERAGE(HS25:HS27)</f>
        <v>267.666666666667</v>
      </c>
      <c r="HV32" s="1">
        <f>AVERAGE(HV25:HV27)</f>
        <v>284.666666666667</v>
      </c>
      <c r="HY32" s="1">
        <f>AVERAGE(HY25:HY27)</f>
        <v>290</v>
      </c>
      <c r="IB32" s="1">
        <f>AVERAGE(IB25:IB27)</f>
        <v>317.666666666667</v>
      </c>
      <c r="IE32" s="1">
        <f>IE5</f>
        <v>298</v>
      </c>
      <c r="IH32" s="1">
        <f>AVERAGE(IH25:IH27)</f>
        <v>7.47</v>
      </c>
      <c r="IK32" s="1">
        <f>AVERAGE(IK25:IK27)</f>
        <v>9.36</v>
      </c>
      <c r="IN32" s="1">
        <f>AVERAGE(IN25:IN27)</f>
        <v>7.87666666666667</v>
      </c>
      <c r="IQ32" s="1">
        <f>AVERAGE(IQ25:IQ27)</f>
        <v>7.02</v>
      </c>
      <c r="IT32" s="1">
        <f>IT5</f>
        <v>5.97</v>
      </c>
    </row>
    <row r="33" spans="1:194">
      <c r="A33" s="3"/>
      <c r="BN33" s="3"/>
      <c r="DY33" s="3"/>
      <c r="GL33" s="3"/>
    </row>
    <row r="34" spans="1:254">
      <c r="A34" s="3"/>
      <c r="BN34" s="3"/>
      <c r="BQ34" s="1">
        <v>18.237291134492</v>
      </c>
      <c r="BT34" s="1">
        <v>21.4917610325154</v>
      </c>
      <c r="BW34" s="1">
        <v>16.7987506781753</v>
      </c>
      <c r="BZ34" s="1">
        <v>12.6225486339724</v>
      </c>
      <c r="CC34" s="1">
        <v>6.54785985446363</v>
      </c>
      <c r="CF34" s="1">
        <v>0.185197777777778</v>
      </c>
      <c r="CI34" s="1">
        <v>0.267642222222222</v>
      </c>
      <c r="CL34" s="1">
        <v>0.286308888888889</v>
      </c>
      <c r="CO34" s="1">
        <v>0.331197777777778</v>
      </c>
      <c r="CR34" s="1">
        <v>0.17942</v>
      </c>
      <c r="CU34" s="1">
        <v>255.882222222222</v>
      </c>
      <c r="CX34" s="1">
        <v>290.771111111111</v>
      </c>
      <c r="DA34" s="1">
        <v>301.548888888889</v>
      </c>
      <c r="DD34" s="1">
        <v>328.771111111111</v>
      </c>
      <c r="DG34" s="1">
        <v>312.993333333333</v>
      </c>
      <c r="DJ34" s="1">
        <v>6.45777777777778</v>
      </c>
      <c r="DM34" s="1">
        <v>9.16888888888889</v>
      </c>
      <c r="DP34" s="1">
        <v>7.46</v>
      </c>
      <c r="DS34" s="1">
        <v>7.29777777777778</v>
      </c>
      <c r="DV34" s="1">
        <v>4.15666666666667</v>
      </c>
      <c r="DY34" s="3"/>
      <c r="GL34" s="3"/>
      <c r="GO34" s="1">
        <v>19.5365570288629</v>
      </c>
      <c r="GR34" s="1">
        <v>25.5546262817228</v>
      </c>
      <c r="GU34" s="1">
        <v>17.7467674828247</v>
      </c>
      <c r="GX34" s="1">
        <v>12.8447519628306</v>
      </c>
      <c r="HA34" s="1">
        <v>9.17475955921821</v>
      </c>
      <c r="HD34" s="1">
        <v>0.20644</v>
      </c>
      <c r="HG34" s="1">
        <v>0.245995555555556</v>
      </c>
      <c r="HJ34" s="1">
        <v>0.255995555555556</v>
      </c>
      <c r="HM34" s="1">
        <v>0.285551111111111</v>
      </c>
      <c r="HP34" s="1">
        <v>0.21344</v>
      </c>
      <c r="HS34" s="1">
        <v>266.104444444444</v>
      </c>
      <c r="HV34" s="1">
        <v>285.215555555556</v>
      </c>
      <c r="HY34" s="1">
        <v>286.993333333333</v>
      </c>
      <c r="IB34" s="1">
        <v>317.882222222222</v>
      </c>
      <c r="IE34" s="1">
        <v>304.66</v>
      </c>
      <c r="IH34" s="1">
        <v>7.57888888888889</v>
      </c>
      <c r="IK34" s="1">
        <v>9.40222222222222</v>
      </c>
      <c r="IN34" s="1">
        <v>7.83111111111111</v>
      </c>
      <c r="IQ34" s="1">
        <v>7.07111111111111</v>
      </c>
      <c r="IT34" s="1">
        <v>5.94333333333333</v>
      </c>
    </row>
    <row r="35" s="1" customFormat="1" spans="1:254">
      <c r="A35" s="4" t="s">
        <v>11</v>
      </c>
      <c r="F35" s="1">
        <f>AVERAGE(F10,F21,F32)</f>
        <v>18.8324768881795</v>
      </c>
      <c r="I35" s="1">
        <f>AVERAGE(I10,I21,I32)</f>
        <v>21.9739993856396</v>
      </c>
      <c r="L35" s="1">
        <f>AVERAGE(L10,L21,L32)</f>
        <v>17.3627140873384</v>
      </c>
      <c r="O35" s="1">
        <f>AVERAGE(O10,O21,O32)</f>
        <v>13.1691864749963</v>
      </c>
      <c r="R35" s="1">
        <f>AVERAGE(R10,R21,R32)</f>
        <v>7.18556378640285</v>
      </c>
      <c r="U35" s="1">
        <f>AVERAGE(U10,U21,U32)</f>
        <v>0.202888888888889</v>
      </c>
      <c r="X35" s="1">
        <f>AVERAGE(X10,X21,X32)</f>
        <v>0.288555555555556</v>
      </c>
      <c r="AA35" s="1">
        <f>AVERAGE(AA10,AA21,AA32)</f>
        <v>0.303777777777778</v>
      </c>
      <c r="AD35" s="1">
        <f>AVERAGE(AD10,AD21,AD32)</f>
        <v>0.36</v>
      </c>
      <c r="AG35" s="1">
        <f>AVERAGE(AG10,AG21,AG32)</f>
        <v>0.201333333333333</v>
      </c>
      <c r="AJ35" s="1">
        <f>AVERAGE(AJ10,AJ21,AJ32)</f>
        <v>257.111111111111</v>
      </c>
      <c r="AM35" s="1">
        <f>AVERAGE(AM10,AM21,AM32)</f>
        <v>292.555555555555</v>
      </c>
      <c r="AP35" s="1">
        <f>AVERAGE(AP10,AP21,AP32)</f>
        <v>303.333333333333</v>
      </c>
      <c r="AS35" s="1">
        <f>AVERAGE(AS10,AS21,AS32)</f>
        <v>331</v>
      </c>
      <c r="AV35" s="1">
        <f>AVERAGE(AV10,AV21,AV32)</f>
        <v>314.666666666667</v>
      </c>
      <c r="AY35" s="1">
        <f>AVERAGE(AY10,AY21,AY32)</f>
        <v>6.53666666666667</v>
      </c>
      <c r="BB35" s="1">
        <f>AVERAGE(BB10,BB21,BB32)</f>
        <v>9.46333333333333</v>
      </c>
      <c r="BE35" s="1">
        <f>AVERAGE(BE10,BE21,BE32)</f>
        <v>7.69444444444445</v>
      </c>
      <c r="BH35" s="1">
        <f>AVERAGE(BH10,BH21,BH32)</f>
        <v>7.56888888888889</v>
      </c>
      <c r="BK35" s="1">
        <f>AVERAGE(BK10,BK21,BK32)</f>
        <v>4.39333333333333</v>
      </c>
      <c r="BN35" s="4"/>
      <c r="BQ35" s="1">
        <f>AVERAGE(BQ10,BQ21,BQ32)</f>
        <v>18.2479499277897</v>
      </c>
      <c r="BT35" s="1">
        <f>AVERAGE(BT10,BT21,BT32)</f>
        <v>21.3538700596167</v>
      </c>
      <c r="BW35" s="1">
        <f>AVERAGE(BW10,BW21,BW32)</f>
        <v>16.7632216639641</v>
      </c>
      <c r="BZ35" s="1">
        <f>AVERAGE(BZ10,BZ21,BZ32)</f>
        <v>12.6027510333014</v>
      </c>
      <c r="CC35" s="1">
        <f>AVERAGE(CC10,CC21,CC32)</f>
        <v>6.54785985446363</v>
      </c>
      <c r="CF35" s="1">
        <f>AVERAGE(CF10,CF21,CF32)</f>
        <v>0.184666666666667</v>
      </c>
      <c r="CI35" s="1">
        <f>AVERAGE(CI10,CI21,CI32)</f>
        <v>0.265888888888889</v>
      </c>
      <c r="CL35" s="1">
        <f>AVERAGE(CL10,CL21,CL32)</f>
        <v>0.287777777777778</v>
      </c>
      <c r="CO35" s="1">
        <f>AVERAGE(CO10,CO21,CO32)</f>
        <v>0.330666666666667</v>
      </c>
      <c r="CR35" s="1">
        <f>AVERAGE(CR10,CR21,CR32)</f>
        <v>0.180666666666667</v>
      </c>
      <c r="CU35" s="1">
        <f>AVERAGE(CU10,CU21,CU32)</f>
        <v>255.111111111111</v>
      </c>
      <c r="CX35" s="1">
        <f>AVERAGE(CX10,CX21,CX32)</f>
        <v>291.333333333333</v>
      </c>
      <c r="DA35" s="1">
        <f>AVERAGE(DA10,DA21,DA32)</f>
        <v>302.222222222222</v>
      </c>
      <c r="DD35" s="1">
        <f>AVERAGE(DD10,DD21,DD32)</f>
        <v>327.777777777778</v>
      </c>
      <c r="DG35" s="1">
        <f>AVERAGE(DG10,DG21,DG32)</f>
        <v>311</v>
      </c>
      <c r="DJ35" s="1">
        <f>AVERAGE(DJ10,DJ21,DJ32)</f>
        <v>6.45111111111111</v>
      </c>
      <c r="DM35" s="1">
        <f>AVERAGE(DM10,DM21,DM32)</f>
        <v>9.16777777777778</v>
      </c>
      <c r="DP35" s="1">
        <f>AVERAGE(DP10,DP21,DP32)</f>
        <v>7.42444444444444</v>
      </c>
      <c r="DS35" s="1">
        <f>AVERAGE(DS10,DS21,DS32)</f>
        <v>7.32444444444444</v>
      </c>
      <c r="DV35" s="1">
        <f>AVERAGE(DV10,DV21,DV32)</f>
        <v>4.20666666666667</v>
      </c>
      <c r="DY35" s="4" t="s">
        <v>11</v>
      </c>
      <c r="ED35" s="1">
        <f>AVERAGE(ED10,ED21,ED32)</f>
        <v>20.0907649593756</v>
      </c>
      <c r="EG35" s="1">
        <f>AVERAGE(EG10,EG21,EG32)</f>
        <v>26.1067717785451</v>
      </c>
      <c r="EJ35" s="1">
        <f>AVERAGE(EJ10,EJ21,EJ32)</f>
        <v>18.3331424966498</v>
      </c>
      <c r="EM35" s="1">
        <f>AVERAGE(EM10,EM21,EM32)</f>
        <v>13.40413563191</v>
      </c>
      <c r="EP35" s="1">
        <f>AVERAGE(EP10,EP21,EP32)</f>
        <v>9.64812638725682</v>
      </c>
      <c r="ES35" s="1">
        <f>AVERAGE(ES10,ES21,ES32)</f>
        <v>0.225666666666667</v>
      </c>
      <c r="EV35" s="1">
        <f>AVERAGE(EV10,EV21,EV32)</f>
        <v>0.269</v>
      </c>
      <c r="EY35" s="1">
        <f>AVERAGE(EY10,EY21,EY32)</f>
        <v>0.279</v>
      </c>
      <c r="FB35" s="1">
        <f>AVERAGE(FB10,FB21,FB32)</f>
        <v>0.3</v>
      </c>
      <c r="FE35" s="1">
        <f>AVERAGE(FE10,FE21,FE32)</f>
        <v>0.233666666666667</v>
      </c>
      <c r="FH35" s="1">
        <f>AVERAGE(FH10,FH21,FH32)</f>
        <v>268.222222222222</v>
      </c>
      <c r="FK35" s="1">
        <f>AVERAGE(FK10,FK21,FK32)</f>
        <v>286.333333333333</v>
      </c>
      <c r="FN35" s="1">
        <f>AVERAGE(FN10,FN21,FN32)</f>
        <v>288.555555555556</v>
      </c>
      <c r="FQ35" s="1">
        <f>AVERAGE(FQ10,FQ21,FQ32)</f>
        <v>320</v>
      </c>
      <c r="FT35" s="1">
        <f>AVERAGE(FT10,FT21,FT32)</f>
        <v>310</v>
      </c>
      <c r="FW35" s="1">
        <f>AVERAGE(FW10,FW21,FW32)</f>
        <v>7.86333333333333</v>
      </c>
      <c r="FZ35" s="1">
        <f>AVERAGE(FZ10,FZ21,FZ32)</f>
        <v>9.68333333333333</v>
      </c>
      <c r="GC35" s="1">
        <f>AVERAGE(GC10,GC21,GC32)</f>
        <v>8.11666666666667</v>
      </c>
      <c r="GF35" s="1">
        <f>AVERAGE(GF10,GF21,GF32)</f>
        <v>7.32777777777778</v>
      </c>
      <c r="GI35" s="1">
        <f>AVERAGE(GI10,GI21,GI32)</f>
        <v>6.18666666666667</v>
      </c>
      <c r="GL35" s="4"/>
      <c r="GO35" s="1">
        <f>AVERAGE(GO10,GO21,GO32)</f>
        <v>19.5256631916962</v>
      </c>
      <c r="GR35" s="1">
        <f>AVERAGE(GR10,GR21,GR32)</f>
        <v>25.6109153058766</v>
      </c>
      <c r="GU35" s="1">
        <f>AVERAGE(GU10,GU21,GU32)</f>
        <v>17.7580842056461</v>
      </c>
      <c r="GX35" s="1">
        <f>AVERAGE(GX10,GX21,GX32)</f>
        <v>12.8925974533447</v>
      </c>
      <c r="HA35" s="1">
        <f>AVERAGE(HA10,HA21,HA32)</f>
        <v>9.18689584328578</v>
      </c>
      <c r="HD35" s="1">
        <f>AVERAGE(HD10,HD21,HD32)</f>
        <v>0.207222222222222</v>
      </c>
      <c r="HG35" s="1">
        <f>AVERAGE(HG10,HG21,HG32)</f>
        <v>0.248222222222222</v>
      </c>
      <c r="HJ35" s="1">
        <f>AVERAGE(HJ10,HJ21,HJ32)</f>
        <v>0.256666666666667</v>
      </c>
      <c r="HM35" s="1">
        <f>AVERAGE(HM10,HM21,HM32)</f>
        <v>0.283777777777778</v>
      </c>
      <c r="HP35" s="1">
        <f>AVERAGE(HP10,HP21,HP32)</f>
        <v>0.213</v>
      </c>
      <c r="HS35" s="1">
        <f>AVERAGE(HS10,HS21,HS32)</f>
        <v>266.111111111111</v>
      </c>
      <c r="HV35" s="1">
        <f>AVERAGE(HV10,HV21,HV32)</f>
        <v>285.444444444445</v>
      </c>
      <c r="HY35" s="1">
        <f>AVERAGE(HY10,HY21,HY32)</f>
        <v>287.222222222222</v>
      </c>
      <c r="IB35" s="1">
        <f>AVERAGE(IB10,IB21,IB32)</f>
        <v>318</v>
      </c>
      <c r="IE35" s="1">
        <f>AVERAGE(IE10,IE21,IE32)</f>
        <v>304</v>
      </c>
      <c r="IH35" s="1">
        <f>AVERAGE(IH10,IH21,IH32)</f>
        <v>7.57222222222222</v>
      </c>
      <c r="IK35" s="1">
        <f>AVERAGE(IK10,IK21,IK32)</f>
        <v>9.36444444444444</v>
      </c>
      <c r="IN35" s="1">
        <f>AVERAGE(IN10,IN21,IN32)</f>
        <v>7.82444444444444</v>
      </c>
      <c r="IQ35" s="1">
        <f>AVERAGE(IQ10,IQ21,IQ32)</f>
        <v>7.09444444444444</v>
      </c>
      <c r="IT35" s="1">
        <f>AVERAGE(IT10,IT21,IT32)</f>
        <v>5.92666666666667</v>
      </c>
    </row>
    <row r="36" spans="1:254">
      <c r="A36" s="3" t="s">
        <v>16</v>
      </c>
      <c r="B36" s="1">
        <v>38</v>
      </c>
      <c r="D36" s="1">
        <v>7.52</v>
      </c>
      <c r="E36" s="1">
        <v>1.08</v>
      </c>
      <c r="F36" s="1">
        <f>D36/(E36*3)*6</f>
        <v>13.9259259259259</v>
      </c>
      <c r="G36" s="1">
        <v>10.1</v>
      </c>
      <c r="H36" s="1">
        <v>0.93</v>
      </c>
      <c r="I36" s="1">
        <f>G36/(H36*3)*6</f>
        <v>21.7204301075269</v>
      </c>
      <c r="J36" s="1">
        <v>11.3</v>
      </c>
      <c r="K36" s="1">
        <v>1.19</v>
      </c>
      <c r="L36" s="1">
        <f>J36/(K36*3)*6</f>
        <v>18.9915966386555</v>
      </c>
      <c r="M36" s="1">
        <v>5.44</v>
      </c>
      <c r="N36" s="1">
        <v>1.18</v>
      </c>
      <c r="O36" s="1">
        <f>M36/(N36*3)*6</f>
        <v>9.22033898305085</v>
      </c>
      <c r="P36" s="1">
        <v>2.22</v>
      </c>
      <c r="Q36" s="1">
        <v>1.05</v>
      </c>
      <c r="R36" s="1">
        <f>P36/(Q36*3)*6</f>
        <v>4.22857142857143</v>
      </c>
      <c r="U36" s="1">
        <v>0.181</v>
      </c>
      <c r="X36" s="4">
        <v>0.324</v>
      </c>
      <c r="Y36" s="4"/>
      <c r="Z36" s="4"/>
      <c r="AA36" s="1">
        <v>0.325</v>
      </c>
      <c r="AD36" s="4">
        <v>0.324</v>
      </c>
      <c r="AE36" s="4"/>
      <c r="AF36" s="4"/>
      <c r="AG36" s="1">
        <v>0.149</v>
      </c>
      <c r="AJ36" s="4">
        <v>268</v>
      </c>
      <c r="AK36" s="4"/>
      <c r="AL36" s="4"/>
      <c r="AM36" s="1">
        <v>314</v>
      </c>
      <c r="AP36" s="1">
        <v>324</v>
      </c>
      <c r="AS36" s="4">
        <v>354</v>
      </c>
      <c r="AT36" s="4"/>
      <c r="AU36" s="4"/>
      <c r="AV36" s="1">
        <v>331</v>
      </c>
      <c r="AY36" s="1">
        <v>5.86</v>
      </c>
      <c r="BB36" s="4">
        <v>8.64</v>
      </c>
      <c r="BC36" s="4"/>
      <c r="BD36" s="4"/>
      <c r="BE36" s="1">
        <v>7.14</v>
      </c>
      <c r="BH36" s="4">
        <v>7.1</v>
      </c>
      <c r="BI36" s="4"/>
      <c r="BJ36" s="4"/>
      <c r="BK36" s="1">
        <v>2.76</v>
      </c>
      <c r="BN36" s="3"/>
      <c r="BO36" s="1">
        <v>10.4</v>
      </c>
      <c r="BP36" s="1">
        <v>1.05</v>
      </c>
      <c r="BQ36" s="1">
        <f>BO36/(BP36*3)*6</f>
        <v>19.8095238095238</v>
      </c>
      <c r="BR36" s="1">
        <v>11.4</v>
      </c>
      <c r="BS36" s="1">
        <v>1.11</v>
      </c>
      <c r="BT36" s="1">
        <f>BR36/(BS36*3)*6</f>
        <v>20.5405405405405</v>
      </c>
      <c r="BU36" s="1">
        <v>9.42</v>
      </c>
      <c r="BV36" s="1">
        <v>1.12</v>
      </c>
      <c r="BW36" s="1">
        <f>BU36/(BV36*3)*6</f>
        <v>16.8214285714286</v>
      </c>
      <c r="BX36" s="1">
        <v>4.76</v>
      </c>
      <c r="BY36" s="1">
        <v>1.09</v>
      </c>
      <c r="BZ36" s="1">
        <f>BX36/(BY36*3)*6</f>
        <v>8.73394495412844</v>
      </c>
      <c r="CA36" s="1">
        <v>2.01</v>
      </c>
      <c r="CB36" s="1">
        <v>1.08</v>
      </c>
      <c r="CC36" s="1">
        <f>CA36/(CB36*3)*6</f>
        <v>3.72222222222222</v>
      </c>
      <c r="CF36" s="1">
        <v>0.181</v>
      </c>
      <c r="CI36" s="1">
        <v>0.266</v>
      </c>
      <c r="CL36" s="1">
        <v>0.274</v>
      </c>
      <c r="CO36" s="1">
        <v>0.286</v>
      </c>
      <c r="CR36" s="1">
        <v>0.128</v>
      </c>
      <c r="CU36" s="1">
        <v>259</v>
      </c>
      <c r="CX36" s="1">
        <v>308</v>
      </c>
      <c r="DA36" s="1">
        <v>395</v>
      </c>
      <c r="DD36" s="1">
        <v>342</v>
      </c>
      <c r="DG36" s="1">
        <v>335</v>
      </c>
      <c r="DJ36" s="1">
        <v>6.03</v>
      </c>
      <c r="DM36" s="1">
        <v>9.44000000000001</v>
      </c>
      <c r="DP36" s="1">
        <v>6.32</v>
      </c>
      <c r="DS36" s="1">
        <v>5.04</v>
      </c>
      <c r="DV36" s="1">
        <v>2.42</v>
      </c>
      <c r="DY36" s="3" t="s">
        <v>17</v>
      </c>
      <c r="DZ36" s="1">
        <v>107</v>
      </c>
      <c r="EB36" s="1">
        <v>8.35</v>
      </c>
      <c r="EC36" s="1">
        <v>1.11</v>
      </c>
      <c r="ED36" s="1">
        <f>EB36/(EC36*3)*6</f>
        <v>15.045045045045</v>
      </c>
      <c r="EE36" s="1">
        <v>14.6</v>
      </c>
      <c r="EF36" s="1">
        <v>1.45</v>
      </c>
      <c r="EG36" s="1">
        <f>EE36/(EF36*3)*6</f>
        <v>20.1379310344828</v>
      </c>
      <c r="EH36" s="1">
        <v>9.57</v>
      </c>
      <c r="EI36" s="1">
        <v>1.49</v>
      </c>
      <c r="EJ36" s="1">
        <f>EH36/(EI36*3)*6</f>
        <v>12.8456375838926</v>
      </c>
      <c r="EK36" s="1">
        <v>5.85</v>
      </c>
      <c r="EL36" s="1">
        <v>1.48</v>
      </c>
      <c r="EM36" s="1">
        <f>EK36/(EL36*3)*6</f>
        <v>7.90540540540541</v>
      </c>
      <c r="EN36" s="1">
        <v>3.94</v>
      </c>
      <c r="EO36" s="1">
        <v>1.12</v>
      </c>
      <c r="EP36" s="1">
        <f>EN36/(EO36*3)*6</f>
        <v>7.03571428571428</v>
      </c>
      <c r="ES36" s="4">
        <v>0.232</v>
      </c>
      <c r="ET36" s="4"/>
      <c r="EU36" s="4"/>
      <c r="EV36" s="1">
        <v>0.216</v>
      </c>
      <c r="EY36" s="1">
        <v>0.291</v>
      </c>
      <c r="FB36" s="4">
        <v>0.263</v>
      </c>
      <c r="FC36" s="4"/>
      <c r="FD36" s="4"/>
      <c r="FE36" s="1">
        <v>0.194</v>
      </c>
      <c r="FH36" s="4">
        <v>287</v>
      </c>
      <c r="FI36" s="4"/>
      <c r="FJ36" s="4"/>
      <c r="FK36" s="1">
        <v>300</v>
      </c>
      <c r="FN36" s="4">
        <v>285</v>
      </c>
      <c r="FO36" s="4"/>
      <c r="FP36" s="4"/>
      <c r="FQ36" s="1">
        <v>293</v>
      </c>
      <c r="FT36" s="1">
        <v>321</v>
      </c>
      <c r="FW36" s="1">
        <v>7.52</v>
      </c>
      <c r="FZ36" s="4">
        <v>9.49</v>
      </c>
      <c r="GA36" s="4"/>
      <c r="GB36" s="4"/>
      <c r="GC36" s="1">
        <v>7.75</v>
      </c>
      <c r="GF36" s="4">
        <v>5.98</v>
      </c>
      <c r="GG36" s="4"/>
      <c r="GH36" s="4"/>
      <c r="GI36" s="1">
        <v>4.81</v>
      </c>
      <c r="GL36" s="3"/>
      <c r="GM36" s="1">
        <v>11.3</v>
      </c>
      <c r="GN36" s="1">
        <v>1.25</v>
      </c>
      <c r="GO36" s="1">
        <f>GM36/(GN36*3)*6</f>
        <v>18.08</v>
      </c>
      <c r="GP36" s="1">
        <v>15.6</v>
      </c>
      <c r="GQ36" s="1">
        <v>1.24</v>
      </c>
      <c r="GR36" s="1">
        <f>GP36/(GQ36*3)*6</f>
        <v>25.1612903225806</v>
      </c>
      <c r="GS36" s="1">
        <v>10.3</v>
      </c>
      <c r="GT36" s="1">
        <v>1.36</v>
      </c>
      <c r="GU36" s="1">
        <f>GS36/(GT36*3)*6</f>
        <v>15.1470588235294</v>
      </c>
      <c r="GV36" s="1">
        <v>6.29</v>
      </c>
      <c r="GW36" s="1">
        <v>1.21</v>
      </c>
      <c r="GX36" s="1">
        <f>GV36/(GW36*3)*6</f>
        <v>10.396694214876</v>
      </c>
      <c r="GY36" s="4">
        <v>4.01</v>
      </c>
      <c r="GZ36" s="1">
        <v>1.24</v>
      </c>
      <c r="HA36" s="1">
        <f>GY36/(GZ36*3)*6</f>
        <v>6.46774193548387</v>
      </c>
      <c r="HD36" s="1">
        <v>0.195</v>
      </c>
      <c r="HG36" s="1">
        <v>0.229</v>
      </c>
      <c r="HJ36" s="1">
        <v>0.239</v>
      </c>
      <c r="HM36" s="1">
        <v>0.266</v>
      </c>
      <c r="HP36" s="1">
        <v>0.173</v>
      </c>
      <c r="HS36" s="1">
        <v>275</v>
      </c>
      <c r="HV36" s="1">
        <v>282</v>
      </c>
      <c r="HY36" s="1">
        <v>286</v>
      </c>
      <c r="IB36" s="1">
        <v>333</v>
      </c>
      <c r="IE36" s="1">
        <v>322</v>
      </c>
      <c r="IH36" s="1">
        <v>6.31</v>
      </c>
      <c r="IK36" s="1">
        <v>9.98</v>
      </c>
      <c r="IN36" s="1">
        <v>7.14</v>
      </c>
      <c r="IQ36" s="1">
        <v>4.56</v>
      </c>
      <c r="IT36" s="1">
        <v>4.53</v>
      </c>
    </row>
    <row r="37" spans="1:254">
      <c r="A37" s="3"/>
      <c r="D37" s="1">
        <v>11.8</v>
      </c>
      <c r="E37" s="1">
        <v>1.03</v>
      </c>
      <c r="F37" s="1">
        <f>D37/(E37*3)*6</f>
        <v>22.9126213592233</v>
      </c>
      <c r="G37" s="1">
        <v>10.2</v>
      </c>
      <c r="H37" s="1">
        <v>0.92</v>
      </c>
      <c r="I37" s="1">
        <f>G37/(H37*3)*6</f>
        <v>22.1739130434783</v>
      </c>
      <c r="J37" s="1">
        <v>8.67</v>
      </c>
      <c r="K37" s="1">
        <v>1.41</v>
      </c>
      <c r="L37" s="1">
        <f>J37/(K37*3)*6</f>
        <v>12.2978723404255</v>
      </c>
      <c r="M37" s="1">
        <v>6.18</v>
      </c>
      <c r="N37" s="1">
        <v>1.4</v>
      </c>
      <c r="O37" s="1">
        <f>M37/(N37*3)*6</f>
        <v>8.82857142857143</v>
      </c>
      <c r="P37" s="1">
        <v>2.52</v>
      </c>
      <c r="Q37" s="1">
        <v>1.28</v>
      </c>
      <c r="R37" s="1">
        <f>P37/(Q37*3)*6</f>
        <v>3.9375</v>
      </c>
      <c r="U37" s="1">
        <v>0.174</v>
      </c>
      <c r="X37" s="1">
        <v>0.293</v>
      </c>
      <c r="AA37" s="1">
        <v>0.245</v>
      </c>
      <c r="AD37" s="1">
        <v>0.251</v>
      </c>
      <c r="AG37" s="1">
        <v>0.142</v>
      </c>
      <c r="AJ37" s="1">
        <v>251</v>
      </c>
      <c r="AM37" s="1">
        <v>301</v>
      </c>
      <c r="AP37" s="1">
        <v>307</v>
      </c>
      <c r="AS37" s="1">
        <v>302</v>
      </c>
      <c r="AV37" s="1">
        <v>325</v>
      </c>
      <c r="AY37" s="1">
        <v>6.49</v>
      </c>
      <c r="BB37" s="1">
        <v>9.34</v>
      </c>
      <c r="BE37" s="1">
        <v>5.68</v>
      </c>
      <c r="BH37" s="1">
        <v>3.54</v>
      </c>
      <c r="BK37" s="1">
        <v>2.65</v>
      </c>
      <c r="BN37" s="3"/>
      <c r="BO37" s="1">
        <v>8.69</v>
      </c>
      <c r="BP37" s="1">
        <v>1.06</v>
      </c>
      <c r="BQ37" s="1">
        <f>BO37/(BP37*3)*6</f>
        <v>16.3962264150943</v>
      </c>
      <c r="BR37" s="1">
        <v>9.36</v>
      </c>
      <c r="BS37" s="1">
        <v>1.03</v>
      </c>
      <c r="BT37" s="1">
        <f>BR37/(BS37*3)*6</f>
        <v>18.1747572815534</v>
      </c>
      <c r="BU37" s="1">
        <v>9.36</v>
      </c>
      <c r="BV37" s="1">
        <v>1.21</v>
      </c>
      <c r="BW37" s="1">
        <f>BU37/(BV37*3)*6</f>
        <v>15.4710743801653</v>
      </c>
      <c r="BX37" s="1">
        <v>5.69</v>
      </c>
      <c r="BY37" s="1">
        <v>1.03</v>
      </c>
      <c r="BZ37" s="1">
        <f>BX37/(BY37*3)*6</f>
        <v>11.0485436893204</v>
      </c>
      <c r="CA37" s="1">
        <v>1.92</v>
      </c>
      <c r="CB37" s="1">
        <v>1.16</v>
      </c>
      <c r="CC37" s="1">
        <f>CA37/(CB37*3)*6</f>
        <v>3.31034482758621</v>
      </c>
      <c r="CF37" s="1">
        <v>0.182</v>
      </c>
      <c r="CI37" s="1">
        <v>0.262</v>
      </c>
      <c r="CL37" s="1">
        <v>0.269</v>
      </c>
      <c r="CO37" s="1">
        <v>0.296</v>
      </c>
      <c r="CR37" s="1">
        <v>0.127</v>
      </c>
      <c r="CU37" s="1">
        <v>253</v>
      </c>
      <c r="CX37" s="1">
        <v>306</v>
      </c>
      <c r="DA37" s="1">
        <v>323</v>
      </c>
      <c r="DD37" s="1">
        <v>310</v>
      </c>
      <c r="DG37" s="1">
        <v>321</v>
      </c>
      <c r="DJ37" s="1">
        <v>5.63</v>
      </c>
      <c r="DM37" s="1">
        <v>7.41</v>
      </c>
      <c r="DP37" s="1">
        <v>7.26</v>
      </c>
      <c r="DS37" s="1">
        <v>4.16</v>
      </c>
      <c r="DV37" s="1">
        <v>2.54</v>
      </c>
      <c r="DY37" s="3"/>
      <c r="EB37" s="1">
        <v>12.9</v>
      </c>
      <c r="EC37" s="1">
        <v>1.21</v>
      </c>
      <c r="ED37" s="1">
        <f>EB37/(EC37*3)*6</f>
        <v>21.3223140495868</v>
      </c>
      <c r="EE37" s="1">
        <v>18.1</v>
      </c>
      <c r="EF37" s="1">
        <v>1.17</v>
      </c>
      <c r="EG37" s="1">
        <f>EE37/(EF37*3)*6</f>
        <v>30.9401709401709</v>
      </c>
      <c r="EH37" s="1">
        <v>9.66</v>
      </c>
      <c r="EI37" s="1">
        <v>1.07</v>
      </c>
      <c r="EJ37" s="1">
        <f>EH37/(EI37*3)*6</f>
        <v>18.0560747663551</v>
      </c>
      <c r="EK37" s="1">
        <v>4.89</v>
      </c>
      <c r="EL37" s="1">
        <v>1.06</v>
      </c>
      <c r="EM37" s="1">
        <f>EK37/(EL37*3)*6</f>
        <v>9.22641509433962</v>
      </c>
      <c r="EN37" s="1">
        <v>4.61</v>
      </c>
      <c r="EO37" s="1">
        <v>1.35</v>
      </c>
      <c r="EP37" s="1">
        <f>EN37/(EO37*3)*6</f>
        <v>6.82962962962963</v>
      </c>
      <c r="ES37" s="1">
        <v>0.252</v>
      </c>
      <c r="EV37" s="1">
        <v>0.278</v>
      </c>
      <c r="EY37" s="1">
        <v>0.256</v>
      </c>
      <c r="FB37" s="1">
        <v>0.286</v>
      </c>
      <c r="FE37" s="1">
        <v>0.189</v>
      </c>
      <c r="FH37" s="1">
        <v>280</v>
      </c>
      <c r="FK37" s="1">
        <v>285</v>
      </c>
      <c r="FN37" s="1">
        <v>298</v>
      </c>
      <c r="FQ37" s="1">
        <v>332</v>
      </c>
      <c r="FT37" s="1">
        <v>315</v>
      </c>
      <c r="FW37" s="1">
        <v>8.21</v>
      </c>
      <c r="FZ37" s="1">
        <v>8.36</v>
      </c>
      <c r="GC37" s="1">
        <v>5.92</v>
      </c>
      <c r="GF37" s="1">
        <v>6.78</v>
      </c>
      <c r="GI37" s="1">
        <v>4.82</v>
      </c>
      <c r="GL37" s="3"/>
      <c r="GM37" s="1">
        <v>12.2</v>
      </c>
      <c r="GN37" s="1">
        <v>1.26</v>
      </c>
      <c r="GO37" s="1">
        <f>GM37/(GN37*3)*6</f>
        <v>19.3650793650794</v>
      </c>
      <c r="GP37" s="1">
        <v>15.2</v>
      </c>
      <c r="GQ37" s="1">
        <v>1.29</v>
      </c>
      <c r="GR37" s="1">
        <f>GP37/(GQ37*3)*6</f>
        <v>23.5658914728682</v>
      </c>
      <c r="GS37" s="1">
        <v>10.7</v>
      </c>
      <c r="GT37" s="1">
        <v>1.24</v>
      </c>
      <c r="GU37" s="1">
        <f>GS37/(GT37*3)*6</f>
        <v>17.258064516129</v>
      </c>
      <c r="GV37" s="1">
        <v>5.57</v>
      </c>
      <c r="GW37" s="1">
        <v>1.19</v>
      </c>
      <c r="GX37" s="1">
        <f>GV37/(GW37*3)*6</f>
        <v>9.36134453781513</v>
      </c>
      <c r="GY37" s="1">
        <v>4.26</v>
      </c>
      <c r="GZ37" s="1">
        <v>1.35</v>
      </c>
      <c r="HA37" s="1">
        <f>GY37/(GZ37*3)*6</f>
        <v>6.31111111111111</v>
      </c>
      <c r="HD37" s="1">
        <v>0.211</v>
      </c>
      <c r="HG37" s="1">
        <v>0.235</v>
      </c>
      <c r="HJ37" s="1">
        <v>0.271</v>
      </c>
      <c r="HM37" s="1">
        <v>0.259</v>
      </c>
      <c r="HP37" s="1">
        <v>0.172</v>
      </c>
      <c r="HS37" s="1">
        <v>268</v>
      </c>
      <c r="HV37" s="1">
        <v>293</v>
      </c>
      <c r="HY37" s="1">
        <v>289</v>
      </c>
      <c r="IB37" s="1">
        <v>306</v>
      </c>
      <c r="IE37" s="1">
        <v>314</v>
      </c>
      <c r="IH37" s="1">
        <v>7.52</v>
      </c>
      <c r="IK37" s="1">
        <v>8.25</v>
      </c>
      <c r="IN37" s="1">
        <v>7.12</v>
      </c>
      <c r="IQ37" s="1">
        <v>6.85</v>
      </c>
      <c r="IT37" s="1">
        <v>4.62</v>
      </c>
    </row>
    <row r="38" spans="1:254">
      <c r="A38" s="3"/>
      <c r="D38" s="1">
        <v>8.92</v>
      </c>
      <c r="E38" s="1">
        <v>1.18</v>
      </c>
      <c r="F38" s="1">
        <f>D38/(E38*3)*6</f>
        <v>15.1186440677966</v>
      </c>
      <c r="G38" s="1">
        <v>9.86</v>
      </c>
      <c r="H38" s="1">
        <v>1.11</v>
      </c>
      <c r="I38" s="1">
        <f>G38/(H38*3)*6</f>
        <v>17.7657657657658</v>
      </c>
      <c r="J38" s="1">
        <v>9.61</v>
      </c>
      <c r="K38" s="1">
        <v>1.17</v>
      </c>
      <c r="L38" s="1">
        <f>J38/(K38*3)*6</f>
        <v>16.4273504273504</v>
      </c>
      <c r="M38" s="1">
        <v>6.36</v>
      </c>
      <c r="N38" s="1">
        <v>1.16</v>
      </c>
      <c r="O38" s="1">
        <f>M38/(N38*3)*6</f>
        <v>10.9655172413793</v>
      </c>
      <c r="P38" s="1">
        <v>2.89</v>
      </c>
      <c r="Q38" s="1">
        <v>1.47</v>
      </c>
      <c r="R38" s="1">
        <f>P38/(Q38*3)*6</f>
        <v>3.93197278911565</v>
      </c>
      <c r="U38" s="1">
        <v>0.237</v>
      </c>
      <c r="X38" s="1">
        <v>0.246</v>
      </c>
      <c r="AA38" s="1">
        <v>0.325</v>
      </c>
      <c r="AD38" s="1">
        <v>0.331</v>
      </c>
      <c r="AG38" s="1">
        <v>0.152</v>
      </c>
      <c r="AJ38" s="1">
        <v>277</v>
      </c>
      <c r="AM38" s="1">
        <v>297</v>
      </c>
      <c r="AP38" s="1">
        <v>293</v>
      </c>
      <c r="AS38" s="1">
        <v>328</v>
      </c>
      <c r="AV38" s="1">
        <v>329</v>
      </c>
      <c r="AY38" s="1">
        <v>5.21</v>
      </c>
      <c r="BB38" s="1">
        <v>7.43</v>
      </c>
      <c r="BE38" s="1">
        <v>7.83</v>
      </c>
      <c r="BH38" s="1">
        <v>5.69</v>
      </c>
      <c r="BK38" s="1">
        <v>2.77</v>
      </c>
      <c r="BN38" s="3"/>
      <c r="BO38" s="1">
        <v>7.22</v>
      </c>
      <c r="BP38" s="1">
        <v>1.08</v>
      </c>
      <c r="BQ38" s="1">
        <f>BO38/(BP38*3)*6</f>
        <v>13.3703703703704</v>
      </c>
      <c r="BR38" s="1">
        <v>12.2</v>
      </c>
      <c r="BS38" s="1">
        <v>1.17</v>
      </c>
      <c r="BT38" s="1">
        <f>BR38/(BS38*3)*6</f>
        <v>20.8547008547009</v>
      </c>
      <c r="BU38" s="1">
        <v>8.36</v>
      </c>
      <c r="BV38" s="1">
        <v>1.21</v>
      </c>
      <c r="BW38" s="1">
        <f>BU38/(BV38*3)*6</f>
        <v>13.8181818181818</v>
      </c>
      <c r="BX38" s="1">
        <v>4.26</v>
      </c>
      <c r="BY38" s="1">
        <v>1.11</v>
      </c>
      <c r="BZ38" s="1">
        <f>BX38/(BY38*3)*6</f>
        <v>7.67567567567567</v>
      </c>
      <c r="CA38" s="1">
        <v>1.92</v>
      </c>
      <c r="CB38" s="1">
        <v>1.09</v>
      </c>
      <c r="CC38" s="1">
        <f>CA38/(CB38*3)*6</f>
        <v>3.52293577981651</v>
      </c>
      <c r="CF38" s="1">
        <v>0.178</v>
      </c>
      <c r="CI38" s="1">
        <v>0.237</v>
      </c>
      <c r="CL38" s="1">
        <v>0.289</v>
      </c>
      <c r="CO38" s="1">
        <v>0.272</v>
      </c>
      <c r="CR38" s="1">
        <v>0.136</v>
      </c>
      <c r="CU38" s="1">
        <v>275</v>
      </c>
      <c r="CX38" s="1">
        <v>286</v>
      </c>
      <c r="DA38" s="1">
        <v>301</v>
      </c>
      <c r="DD38" s="1">
        <v>336</v>
      </c>
      <c r="DG38" s="1">
        <v>327</v>
      </c>
      <c r="DJ38" s="1">
        <v>5.12</v>
      </c>
      <c r="DM38" s="1">
        <v>8.26</v>
      </c>
      <c r="DP38" s="1">
        <v>6.29</v>
      </c>
      <c r="DS38" s="1">
        <v>5.76</v>
      </c>
      <c r="DV38" s="1">
        <v>2.59</v>
      </c>
      <c r="DY38" s="3"/>
      <c r="EB38" s="1">
        <v>12.6</v>
      </c>
      <c r="EC38" s="1">
        <v>1.22</v>
      </c>
      <c r="ED38" s="1">
        <f>EB38/(EC38*3)*6</f>
        <v>20.655737704918</v>
      </c>
      <c r="EE38" s="1">
        <v>15.3</v>
      </c>
      <c r="EF38" s="1">
        <v>1.31</v>
      </c>
      <c r="EG38" s="1">
        <f>EE38/(EF38*3)*6</f>
        <v>23.3587786259542</v>
      </c>
      <c r="EH38" s="1">
        <v>11.7</v>
      </c>
      <c r="EI38" s="1">
        <v>1.11</v>
      </c>
      <c r="EJ38" s="1">
        <f>EH38/(EI38*3)*6</f>
        <v>21.0810810810811</v>
      </c>
      <c r="EK38" s="1">
        <v>7.53</v>
      </c>
      <c r="EL38" s="1">
        <v>1.1</v>
      </c>
      <c r="EM38" s="1">
        <f>EK38/(EL38*3)*6</f>
        <v>13.6909090909091</v>
      </c>
      <c r="EN38" s="1">
        <v>4.89</v>
      </c>
      <c r="EO38" s="1">
        <v>1.41</v>
      </c>
      <c r="EP38" s="1">
        <f>EN38/(EO38*3)*6</f>
        <v>6.93617021276596</v>
      </c>
      <c r="ES38" s="1">
        <v>0.161</v>
      </c>
      <c r="EV38" s="1">
        <v>0.304</v>
      </c>
      <c r="EY38" s="1">
        <v>0.289</v>
      </c>
      <c r="FB38" s="1">
        <v>0.305</v>
      </c>
      <c r="FE38" s="1">
        <v>0.215</v>
      </c>
      <c r="FH38" s="1">
        <v>238</v>
      </c>
      <c r="FK38" s="1">
        <v>296</v>
      </c>
      <c r="FN38" s="1">
        <v>295</v>
      </c>
      <c r="FQ38" s="1">
        <v>345</v>
      </c>
      <c r="FT38" s="1">
        <v>311</v>
      </c>
      <c r="FW38" s="1">
        <v>5.87</v>
      </c>
      <c r="FZ38" s="1">
        <v>9.26</v>
      </c>
      <c r="GC38" s="1">
        <v>8.65</v>
      </c>
      <c r="GF38" s="1">
        <v>5.77</v>
      </c>
      <c r="GI38" s="1">
        <v>4.92</v>
      </c>
      <c r="GL38" s="3"/>
      <c r="GM38" s="1">
        <v>11.9</v>
      </c>
      <c r="GN38" s="1">
        <v>1.35</v>
      </c>
      <c r="GO38" s="1">
        <f>GM38/(GN38*3)*6</f>
        <v>17.6296296296296</v>
      </c>
      <c r="GP38" s="1">
        <v>15.9</v>
      </c>
      <c r="GQ38" s="1">
        <v>1.34</v>
      </c>
      <c r="GR38" s="1">
        <f>GP38/(GQ38*3)*6</f>
        <v>23.7313432835821</v>
      </c>
      <c r="GS38" s="1">
        <v>11</v>
      </c>
      <c r="GT38" s="1">
        <v>1.25</v>
      </c>
      <c r="GU38" s="1">
        <f>GS38/(GT38*3)*6</f>
        <v>17.6</v>
      </c>
      <c r="GV38" s="1">
        <v>6.2</v>
      </c>
      <c r="GW38" s="1">
        <v>1.29</v>
      </c>
      <c r="GX38" s="1">
        <f>GV38/(GW38*3)*6</f>
        <v>9.61240310077519</v>
      </c>
      <c r="GY38" s="1">
        <v>3.92</v>
      </c>
      <c r="GZ38" s="1">
        <v>1.26</v>
      </c>
      <c r="HA38" s="1">
        <f>GY38/(GZ38*3)*6</f>
        <v>6.22222222222222</v>
      </c>
      <c r="HD38" s="1">
        <v>0.206</v>
      </c>
      <c r="HG38" s="1">
        <v>0.256</v>
      </c>
      <c r="HJ38" s="1">
        <v>0.263</v>
      </c>
      <c r="HM38" s="1">
        <v>0.269</v>
      </c>
      <c r="HP38" s="1">
        <v>0.181</v>
      </c>
      <c r="HS38" s="1">
        <v>267</v>
      </c>
      <c r="HV38" s="1">
        <v>301</v>
      </c>
      <c r="HY38" s="1">
        <v>291</v>
      </c>
      <c r="IB38" s="1">
        <v>326</v>
      </c>
      <c r="IE38" s="1">
        <v>311</v>
      </c>
      <c r="IH38" s="1">
        <v>6.99</v>
      </c>
      <c r="IK38" s="1">
        <v>8.36</v>
      </c>
      <c r="IN38" s="1">
        <v>7.28</v>
      </c>
      <c r="IQ38" s="1">
        <v>5.84</v>
      </c>
      <c r="IT38" s="1">
        <v>4.61</v>
      </c>
    </row>
    <row r="39" spans="1:194">
      <c r="A39" s="3"/>
      <c r="BN39" s="3"/>
      <c r="DY39" s="3"/>
      <c r="GL39" s="3"/>
    </row>
    <row r="40" spans="1:251">
      <c r="A40" s="3"/>
      <c r="X40" s="1">
        <v>0.324</v>
      </c>
      <c r="AD40" s="1">
        <v>0.324</v>
      </c>
      <c r="AJ40" s="1">
        <v>268</v>
      </c>
      <c r="AS40" s="1">
        <v>354</v>
      </c>
      <c r="BB40" s="1">
        <v>8.64</v>
      </c>
      <c r="BH40" s="1">
        <v>7.1</v>
      </c>
      <c r="BN40" s="3"/>
      <c r="CF40" s="1">
        <v>0.18146</v>
      </c>
      <c r="CO40" s="1">
        <v>0.28646</v>
      </c>
      <c r="CX40" s="1">
        <v>307.98</v>
      </c>
      <c r="DD40" s="1">
        <v>341.98</v>
      </c>
      <c r="DM40" s="1">
        <v>9.44000000000001</v>
      </c>
      <c r="DS40" s="1">
        <v>5.04</v>
      </c>
      <c r="DY40" s="3"/>
      <c r="ES40" s="1">
        <v>0.232</v>
      </c>
      <c r="FB40" s="1">
        <v>0.263</v>
      </c>
      <c r="FH40" s="1">
        <v>287</v>
      </c>
      <c r="FN40" s="1">
        <v>285</v>
      </c>
      <c r="FZ40" s="1">
        <v>9.49</v>
      </c>
      <c r="GF40" s="1">
        <v>5.98</v>
      </c>
      <c r="GL40" s="3"/>
      <c r="HG40" s="1">
        <v>0.22952</v>
      </c>
      <c r="HM40" s="1">
        <v>0.26552</v>
      </c>
      <c r="HS40" s="1">
        <v>274.98</v>
      </c>
      <c r="HY40" s="1">
        <v>285.98</v>
      </c>
      <c r="IK40" s="1">
        <v>9.98</v>
      </c>
      <c r="IQ40" s="1">
        <v>4.56</v>
      </c>
    </row>
    <row r="41" spans="1:194">
      <c r="A41" s="3"/>
      <c r="BN41" s="3"/>
      <c r="DY41" s="3"/>
      <c r="GL41" s="3"/>
    </row>
    <row r="42" spans="1:254">
      <c r="A42" s="3"/>
      <c r="F42" s="1">
        <f>F9-1.36</f>
        <v>17.2352773611865</v>
      </c>
      <c r="I42" s="1">
        <f>I9-1.36</f>
        <v>20.5525338350829</v>
      </c>
      <c r="L42" s="1">
        <f>L9-1.36</f>
        <v>15.9007874274251</v>
      </c>
      <c r="O42" s="1">
        <f>O9-3.36</f>
        <v>9.67508221903251</v>
      </c>
      <c r="R42" s="1">
        <f>R9-3.16</f>
        <v>4.14839416058394</v>
      </c>
      <c r="U42" s="1">
        <f>U9-0.0086</f>
        <v>0.197486666666667</v>
      </c>
      <c r="X42" s="1">
        <f>X9-0.0086</f>
        <v>0.276153333333333</v>
      </c>
      <c r="AA42" s="1">
        <f>AA9-0.0086</f>
        <v>0.298486666666667</v>
      </c>
      <c r="AD42" s="1">
        <f>AD9-0.0386</f>
        <v>0.311486666666667</v>
      </c>
      <c r="AG42" s="1">
        <f>AG9-0.0486</f>
        <v>0.14582</v>
      </c>
      <c r="AJ42" s="1">
        <f>AJ9+8</f>
        <v>264.326666666667</v>
      </c>
      <c r="AM42" s="1">
        <f>AM9+8</f>
        <v>304.326666666667</v>
      </c>
      <c r="AP42" s="1">
        <f>AP9+8</f>
        <v>308.326666666667</v>
      </c>
      <c r="AS42" s="1">
        <f>AS9+1</f>
        <v>329.66</v>
      </c>
      <c r="AV42" s="1">
        <f>AV9+16</f>
        <v>333.66</v>
      </c>
      <c r="AY42" s="1">
        <f>AY9-0.85</f>
        <v>5.85333333333333</v>
      </c>
      <c r="BB42" s="1">
        <f>BB9-0.85</f>
        <v>8.55</v>
      </c>
      <c r="BE42" s="1">
        <f>BE9-0.85</f>
        <v>6.88333333333333</v>
      </c>
      <c r="BH42" s="1">
        <f>BH9-2.25</f>
        <v>5.34</v>
      </c>
      <c r="BK42" s="1">
        <f>BK9-1.65</f>
        <v>2.72</v>
      </c>
      <c r="BN42" s="3"/>
      <c r="BQ42" s="1">
        <v>16.6952773611865</v>
      </c>
      <c r="BT42" s="1">
        <v>20.0125338350829</v>
      </c>
      <c r="BW42" s="1">
        <v>15.3607874274251</v>
      </c>
      <c r="BZ42" s="1">
        <v>9.13508221903251</v>
      </c>
      <c r="CC42" s="1">
        <v>3.60839416058394</v>
      </c>
      <c r="CF42" s="1">
        <v>0.176486666666667</v>
      </c>
      <c r="CI42" s="1">
        <v>0.255153333333333</v>
      </c>
      <c r="CL42" s="1">
        <v>0.277486666666667</v>
      </c>
      <c r="CO42" s="1">
        <v>0.290486666666667</v>
      </c>
      <c r="CR42" s="1">
        <v>0.12482</v>
      </c>
      <c r="CU42" s="1">
        <v>262.326666666667</v>
      </c>
      <c r="CX42" s="1">
        <v>302.326666666667</v>
      </c>
      <c r="DA42" s="1">
        <v>306.326666666667</v>
      </c>
      <c r="DD42" s="1">
        <v>327.66</v>
      </c>
      <c r="DG42" s="1">
        <v>331.66</v>
      </c>
      <c r="DJ42" s="1">
        <v>5.59333333333333</v>
      </c>
      <c r="DM42" s="1">
        <v>8.29</v>
      </c>
      <c r="DP42" s="1">
        <v>6.62333333333333</v>
      </c>
      <c r="DS42" s="1">
        <v>5.08</v>
      </c>
      <c r="DV42" s="1">
        <v>2.46</v>
      </c>
      <c r="DY42" s="3"/>
      <c r="ED42" s="1">
        <f>ED9-1.16</f>
        <v>19.0097101449275</v>
      </c>
      <c r="EG42" s="1">
        <f>EG9-1.16</f>
        <v>24.8007006115736</v>
      </c>
      <c r="EJ42" s="1">
        <f>EJ9-1.16</f>
        <v>17.2689455508231</v>
      </c>
      <c r="EM42" s="1">
        <f>EM9-3.36</f>
        <v>10.2778779684279</v>
      </c>
      <c r="EP42" s="1">
        <f>EP9-2.86</f>
        <v>7.04942028985507</v>
      </c>
      <c r="ES42" s="1">
        <f>ES9-0.0046</f>
        <v>0.22484</v>
      </c>
      <c r="EV42" s="1">
        <f>EV9-0.0046</f>
        <v>0.266173333333333</v>
      </c>
      <c r="EY42" s="1">
        <f>EY9-0.0046</f>
        <v>0.278506666666667</v>
      </c>
      <c r="FB42" s="1">
        <f>FB9-0.0286</f>
        <v>0.278506666666667</v>
      </c>
      <c r="FE42" s="1">
        <f>FE9-0.0386</f>
        <v>0.19184</v>
      </c>
      <c r="FH42" s="1">
        <f>FH9+4</f>
        <v>270.326666666667</v>
      </c>
      <c r="FK42" s="1">
        <f>FK9+4</f>
        <v>293.993333333333</v>
      </c>
      <c r="FN42" s="1">
        <f>FN9+4</f>
        <v>291.66</v>
      </c>
      <c r="FQ42" s="1">
        <f>FQ9+1</f>
        <v>323.66</v>
      </c>
      <c r="FT42" s="1">
        <f>FT9+11</f>
        <v>322.66</v>
      </c>
      <c r="FW42" s="1">
        <f>FW9-0.65</f>
        <v>7.2</v>
      </c>
      <c r="FZ42" s="1">
        <f>FZ9-0.65</f>
        <v>9.05333333333333</v>
      </c>
      <c r="GC42" s="1">
        <f>GC9-0.65</f>
        <v>7.44</v>
      </c>
      <c r="GF42" s="1">
        <f>GF9-1.25</f>
        <v>6.1</v>
      </c>
      <c r="GI42" s="1">
        <f>GI9-1.35</f>
        <v>4.82</v>
      </c>
      <c r="GL42" s="3"/>
      <c r="GO42" s="1">
        <v>18.4697101449275</v>
      </c>
      <c r="GR42" s="1">
        <v>24.2607006115736</v>
      </c>
      <c r="GU42" s="1">
        <v>16.7289455508231</v>
      </c>
      <c r="GX42" s="1">
        <v>9.73787796842788</v>
      </c>
      <c r="HA42" s="1">
        <v>6.50942028985507</v>
      </c>
      <c r="HD42" s="1">
        <v>0.20384</v>
      </c>
      <c r="HG42" s="1">
        <v>0.245173333333333</v>
      </c>
      <c r="HJ42" s="1">
        <v>0.257506666666667</v>
      </c>
      <c r="HM42" s="1">
        <v>0.257506666666667</v>
      </c>
      <c r="HP42" s="1">
        <v>0.17084</v>
      </c>
      <c r="HS42" s="1">
        <v>268.326666666667</v>
      </c>
      <c r="HV42" s="1">
        <v>291.993333333333</v>
      </c>
      <c r="HY42" s="1">
        <v>289.66</v>
      </c>
      <c r="IB42" s="1">
        <v>321.66</v>
      </c>
      <c r="IE42" s="1">
        <v>320.66</v>
      </c>
      <c r="IH42" s="1">
        <v>6.94</v>
      </c>
      <c r="IK42" s="1">
        <v>8.79333333333333</v>
      </c>
      <c r="IN42" s="1">
        <v>7.18</v>
      </c>
      <c r="IQ42" s="1">
        <v>5.84</v>
      </c>
      <c r="IT42" s="1">
        <v>4.56</v>
      </c>
    </row>
    <row r="43" spans="1:254">
      <c r="A43" s="3"/>
      <c r="F43" s="1">
        <f>AVERAGE(F36:F38)</f>
        <v>17.3190637843153</v>
      </c>
      <c r="I43" s="1">
        <f>AVERAGE(I36:I38)</f>
        <v>20.5533696389236</v>
      </c>
      <c r="L43" s="1">
        <f>AVERAGE(L36:L38)</f>
        <v>15.9056064688105</v>
      </c>
      <c r="O43" s="1">
        <f>AVERAGE(O36:O38)</f>
        <v>9.67147588433386</v>
      </c>
      <c r="R43" s="1">
        <f>R36</f>
        <v>4.22857142857143</v>
      </c>
      <c r="U43" s="1">
        <f>AVERAGE(U36:U38)</f>
        <v>0.197333333333333</v>
      </c>
      <c r="X43" s="1">
        <f>AVERAGE(X36:X38)</f>
        <v>0.287666666666667</v>
      </c>
      <c r="AA43" s="1">
        <f>AVERAGE(AA36:AA38)</f>
        <v>0.298333333333333</v>
      </c>
      <c r="AD43" s="1">
        <f>AVERAGE(AD36:AD38)</f>
        <v>0.302</v>
      </c>
      <c r="AG43" s="1">
        <f>AG36</f>
        <v>0.149</v>
      </c>
      <c r="AJ43" s="1">
        <f>AVERAGE(AJ36:AJ38)</f>
        <v>265.333333333333</v>
      </c>
      <c r="AM43" s="1">
        <f>AVERAGE(AM36:AM38)</f>
        <v>304</v>
      </c>
      <c r="AP43" s="1">
        <f>AVERAGE(AP36:AP38)</f>
        <v>308</v>
      </c>
      <c r="AS43" s="1">
        <f>AVERAGE(AS36:AS38)</f>
        <v>328</v>
      </c>
      <c r="AV43" s="1">
        <f>AV36</f>
        <v>331</v>
      </c>
      <c r="AY43" s="1">
        <f>AVERAGE(AY36:AY38)</f>
        <v>5.85333333333333</v>
      </c>
      <c r="BB43" s="1">
        <f>AVERAGE(BB36:BB38)</f>
        <v>8.47</v>
      </c>
      <c r="BE43" s="1">
        <f>AVERAGE(BE36:BE38)</f>
        <v>6.88333333333333</v>
      </c>
      <c r="BH43" s="1">
        <f>AVERAGE(BH36:BH38)</f>
        <v>5.44333333333333</v>
      </c>
      <c r="BK43" s="1">
        <f>BK36</f>
        <v>2.76</v>
      </c>
      <c r="BN43" s="3"/>
      <c r="BQ43" s="1">
        <f>AVERAGE(BQ36:BQ38)</f>
        <v>16.5253735316628</v>
      </c>
      <c r="BT43" s="1">
        <f>AVERAGE(BT36:BT38)</f>
        <v>19.8566662255983</v>
      </c>
      <c r="BW43" s="1">
        <f>AVERAGE(BW36:BW38)</f>
        <v>15.3702282565919</v>
      </c>
      <c r="BZ43" s="1">
        <f>AVERAGE(BZ36:BZ38)</f>
        <v>9.15272143970817</v>
      </c>
      <c r="CC43" s="1">
        <f>CC36</f>
        <v>3.72222222222222</v>
      </c>
      <c r="CF43" s="1">
        <f>AVERAGE(CF36:CF38)</f>
        <v>0.180333333333333</v>
      </c>
      <c r="CI43" s="1">
        <f>AVERAGE(CI36:CI38)</f>
        <v>0.255</v>
      </c>
      <c r="CL43" s="1">
        <f>AVERAGE(CL36:CL38)</f>
        <v>0.277333333333333</v>
      </c>
      <c r="CO43" s="1">
        <f>AVERAGE(CO36:CO38)</f>
        <v>0.284666666666667</v>
      </c>
      <c r="CR43" s="1">
        <f>CR36</f>
        <v>0.128</v>
      </c>
      <c r="CU43" s="1">
        <f>AVERAGE(CU36:CU38)</f>
        <v>262.333333333333</v>
      </c>
      <c r="CX43" s="1">
        <f>AVERAGE(CX36:CX38)</f>
        <v>300</v>
      </c>
      <c r="DA43" s="1">
        <f>AVERAGE(DA36:DA38)</f>
        <v>339.666666666667</v>
      </c>
      <c r="DD43" s="1">
        <f>AVERAGE(DD36:DD38)</f>
        <v>329.333333333333</v>
      </c>
      <c r="DG43" s="1">
        <f>DG36</f>
        <v>335</v>
      </c>
      <c r="DJ43" s="1">
        <f>AVERAGE(DJ36:DJ38)</f>
        <v>5.59333333333333</v>
      </c>
      <c r="DM43" s="1">
        <f>AVERAGE(DM36:DM38)</f>
        <v>8.37</v>
      </c>
      <c r="DP43" s="1">
        <f>AVERAGE(DP36:DP38)</f>
        <v>6.62333333333333</v>
      </c>
      <c r="DS43" s="1">
        <f>AVERAGE(DS36:DS38)</f>
        <v>4.98666666666667</v>
      </c>
      <c r="DV43" s="1">
        <f>DV36</f>
        <v>2.42</v>
      </c>
      <c r="DY43" s="3"/>
      <c r="ED43" s="1">
        <f>AVERAGE(ED36:ED38)</f>
        <v>19.0076989331833</v>
      </c>
      <c r="EG43" s="1">
        <f>AVERAGE(EG36:EG38)</f>
        <v>24.812293533536</v>
      </c>
      <c r="EJ43" s="1">
        <f>AVERAGE(EJ36:EJ38)</f>
        <v>17.3275978104429</v>
      </c>
      <c r="EM43" s="1">
        <f>AVERAGE(EM36:EM38)</f>
        <v>10.2742431968847</v>
      </c>
      <c r="EP43" s="1">
        <f>EP36</f>
        <v>7.03571428571428</v>
      </c>
      <c r="ES43" s="1">
        <f>AVERAGE(ES36:ES38)</f>
        <v>0.215</v>
      </c>
      <c r="EV43" s="1">
        <f>AVERAGE(EV36:EV38)</f>
        <v>0.266</v>
      </c>
      <c r="EY43" s="1">
        <f>AVERAGE(EY36:EY38)</f>
        <v>0.278666666666667</v>
      </c>
      <c r="FB43" s="1">
        <f>AVERAGE(FB36:FB38)</f>
        <v>0.284666666666667</v>
      </c>
      <c r="FE43" s="1">
        <f>FE36</f>
        <v>0.194</v>
      </c>
      <c r="FH43" s="1">
        <f>AVERAGE(FH36:FH38)</f>
        <v>268.333333333333</v>
      </c>
      <c r="FK43" s="1">
        <f>AVERAGE(FK36:FK38)</f>
        <v>293.666666666667</v>
      </c>
      <c r="FN43" s="1">
        <f>AVERAGE(FN36:FN38)</f>
        <v>292.666666666667</v>
      </c>
      <c r="FQ43" s="1">
        <f>AVERAGE(FQ36:FQ38)</f>
        <v>323.333333333333</v>
      </c>
      <c r="FT43" s="1">
        <f>FT36</f>
        <v>321</v>
      </c>
      <c r="FW43" s="1">
        <f>AVERAGE(FW36:FW38)</f>
        <v>7.2</v>
      </c>
      <c r="FZ43" s="1">
        <f>AVERAGE(FZ36:FZ38)</f>
        <v>9.03666666666667</v>
      </c>
      <c r="GC43" s="1">
        <f>AVERAGE(GC36:GC38)</f>
        <v>7.44</v>
      </c>
      <c r="GF43" s="1">
        <f>AVERAGE(GF36:GF38)</f>
        <v>6.17666666666667</v>
      </c>
      <c r="GI43" s="1">
        <f>GI36</f>
        <v>4.81</v>
      </c>
      <c r="GL43" s="3"/>
      <c r="GO43" s="1">
        <f>AVERAGE(GO36:GO38)</f>
        <v>18.3582363315697</v>
      </c>
      <c r="GR43" s="1">
        <f>AVERAGE(GR36:GR38)</f>
        <v>24.1528416930103</v>
      </c>
      <c r="GU43" s="1">
        <f>AVERAGE(GU36:GU38)</f>
        <v>16.6683744465528</v>
      </c>
      <c r="GX43" s="1">
        <f>AVERAGE(GX36:GX38)</f>
        <v>9.79014728448879</v>
      </c>
      <c r="HA43" s="1">
        <f>HA36</f>
        <v>6.46774193548387</v>
      </c>
      <c r="HD43" s="1">
        <f>AVERAGE(HD36:HD38)</f>
        <v>0.204</v>
      </c>
      <c r="HG43" s="1">
        <f>AVERAGE(HG36:HG38)</f>
        <v>0.24</v>
      </c>
      <c r="HJ43" s="1">
        <f>AVERAGE(HJ36:HJ38)</f>
        <v>0.257666666666667</v>
      </c>
      <c r="HM43" s="1">
        <f>AVERAGE(HM36:HM38)</f>
        <v>0.264666666666667</v>
      </c>
      <c r="HP43" s="1">
        <f>HP36</f>
        <v>0.173</v>
      </c>
      <c r="HS43" s="1">
        <f>AVERAGE(HS36:HS38)</f>
        <v>270</v>
      </c>
      <c r="HV43" s="1">
        <f>AVERAGE(HV36:HV38)</f>
        <v>292</v>
      </c>
      <c r="HY43" s="1">
        <f>AVERAGE(HY36:HY38)</f>
        <v>288.666666666667</v>
      </c>
      <c r="IB43" s="1">
        <f>AVERAGE(IB36:IB38)</f>
        <v>321.666666666667</v>
      </c>
      <c r="IE43" s="1">
        <f>IE36</f>
        <v>322</v>
      </c>
      <c r="IH43" s="1">
        <f>AVERAGE(IH36:IH38)</f>
        <v>6.94</v>
      </c>
      <c r="IK43" s="1">
        <f>AVERAGE(IK36:IK38)</f>
        <v>8.86333333333333</v>
      </c>
      <c r="IN43" s="1">
        <f>AVERAGE(IN36:IN38)</f>
        <v>7.18</v>
      </c>
      <c r="IQ43" s="1">
        <f>AVERAGE(IQ36:IQ38)</f>
        <v>5.75</v>
      </c>
      <c r="IT43" s="1">
        <f>IT36</f>
        <v>4.53</v>
      </c>
    </row>
    <row r="44" spans="1:194">
      <c r="A44" s="3"/>
      <c r="BN44" s="3"/>
      <c r="DY44" s="3"/>
      <c r="GL44" s="3"/>
    </row>
    <row r="45" spans="1:194">
      <c r="A45" s="3"/>
      <c r="BN45" s="3"/>
      <c r="DY45" s="3"/>
      <c r="GL45" s="3"/>
    </row>
    <row r="46" spans="1:194">
      <c r="A46" s="4" t="s">
        <v>11</v>
      </c>
      <c r="BN46" s="4"/>
      <c r="DY46" s="4" t="s">
        <v>11</v>
      </c>
      <c r="GL46" s="4"/>
    </row>
    <row r="47" spans="1:251">
      <c r="A47" s="3" t="s">
        <v>18</v>
      </c>
      <c r="B47" s="1">
        <v>41</v>
      </c>
      <c r="D47" s="1">
        <v>10.7</v>
      </c>
      <c r="E47" s="1">
        <v>1.21</v>
      </c>
      <c r="F47" s="1">
        <f>D47/(E47*3)*6</f>
        <v>17.6859504132231</v>
      </c>
      <c r="G47" s="1">
        <v>13.5</v>
      </c>
      <c r="H47" s="1">
        <v>1.12</v>
      </c>
      <c r="I47" s="1">
        <f>G47/(H47*3)*6</f>
        <v>24.1071428571429</v>
      </c>
      <c r="J47" s="1">
        <v>9.02</v>
      </c>
      <c r="K47" s="1">
        <v>0.95</v>
      </c>
      <c r="L47" s="1">
        <f>J47/(K47*3)*6</f>
        <v>18.9894736842105</v>
      </c>
      <c r="M47" s="1">
        <v>5.19</v>
      </c>
      <c r="N47" s="1">
        <v>0.94</v>
      </c>
      <c r="O47" s="1">
        <f>M47/(N47*3)*6</f>
        <v>11.0425531914894</v>
      </c>
      <c r="U47" s="4">
        <v>0.235</v>
      </c>
      <c r="V47" s="4"/>
      <c r="W47" s="4"/>
      <c r="X47" s="1">
        <v>0.313</v>
      </c>
      <c r="AA47" s="4">
        <v>0.294</v>
      </c>
      <c r="AB47" s="4"/>
      <c r="AC47" s="4"/>
      <c r="AD47" s="1">
        <v>0.339</v>
      </c>
      <c r="AJ47" s="1">
        <v>252</v>
      </c>
      <c r="AM47" s="4">
        <v>322</v>
      </c>
      <c r="AN47" s="4"/>
      <c r="AO47" s="4"/>
      <c r="AP47" s="4">
        <v>333</v>
      </c>
      <c r="AQ47" s="4"/>
      <c r="AR47" s="4"/>
      <c r="AS47" s="1">
        <v>332</v>
      </c>
      <c r="AY47" s="1">
        <v>8.05</v>
      </c>
      <c r="BB47" s="4">
        <v>9.73</v>
      </c>
      <c r="BC47" s="4"/>
      <c r="BD47" s="4"/>
      <c r="BE47" s="4">
        <v>7.05</v>
      </c>
      <c r="BF47" s="4"/>
      <c r="BG47" s="4"/>
      <c r="BH47" s="1">
        <v>3.79</v>
      </c>
      <c r="BN47" s="3"/>
      <c r="BO47" s="1">
        <v>9.77</v>
      </c>
      <c r="BP47" s="1">
        <v>1.12</v>
      </c>
      <c r="BQ47" s="1">
        <f>BO47/(BP47*3)*6</f>
        <v>17.4464285714286</v>
      </c>
      <c r="BR47" s="1">
        <v>12.5</v>
      </c>
      <c r="BS47" s="1">
        <v>1.08</v>
      </c>
      <c r="BT47" s="1">
        <f>BR47/(BS47*3)*6</f>
        <v>23.1481481481481</v>
      </c>
      <c r="BU47" s="1">
        <v>9.37</v>
      </c>
      <c r="BV47" s="1">
        <v>1.08</v>
      </c>
      <c r="BW47" s="1">
        <f>BU47/(BV47*3)*6</f>
        <v>17.3518518518519</v>
      </c>
      <c r="BX47" s="1">
        <v>5.68</v>
      </c>
      <c r="BY47" s="1">
        <v>1.09</v>
      </c>
      <c r="BZ47" s="1">
        <f>BX47/(BY47*3)*6</f>
        <v>10.4220183486239</v>
      </c>
      <c r="CF47" s="1">
        <v>0.166</v>
      </c>
      <c r="CI47" s="1">
        <v>0.25346</v>
      </c>
      <c r="CL47" s="1">
        <v>0.291</v>
      </c>
      <c r="CO47" s="1">
        <v>0.275</v>
      </c>
      <c r="CU47" s="1">
        <v>251</v>
      </c>
      <c r="CX47" s="1">
        <v>277</v>
      </c>
      <c r="DA47" s="1">
        <v>321</v>
      </c>
      <c r="DD47" s="1">
        <v>311</v>
      </c>
      <c r="DJ47" s="1">
        <v>6.05</v>
      </c>
      <c r="DM47" s="1">
        <v>8.65</v>
      </c>
      <c r="DP47" s="1">
        <v>5.97</v>
      </c>
      <c r="DS47" s="1">
        <v>4.97</v>
      </c>
      <c r="DY47" s="3" t="s">
        <v>19</v>
      </c>
      <c r="DZ47" s="1">
        <v>110</v>
      </c>
      <c r="EB47" s="1">
        <v>12.1</v>
      </c>
      <c r="EC47" s="1">
        <v>1.18</v>
      </c>
      <c r="ED47" s="1">
        <f>EB47/(EC47*3)*6</f>
        <v>20.5084745762712</v>
      </c>
      <c r="EE47" s="1">
        <v>18.2</v>
      </c>
      <c r="EF47" s="1">
        <v>1.31</v>
      </c>
      <c r="EG47" s="1">
        <f>EE47/(EF47*3)*6</f>
        <v>27.7862595419847</v>
      </c>
      <c r="EH47" s="1">
        <v>9.76</v>
      </c>
      <c r="EI47" s="1">
        <v>0.99</v>
      </c>
      <c r="EJ47" s="1">
        <f>EH47/(EI47*3)*6</f>
        <v>19.7171717171717</v>
      </c>
      <c r="EK47" s="1">
        <v>5.36</v>
      </c>
      <c r="EL47" s="1">
        <v>0.98</v>
      </c>
      <c r="EM47" s="1">
        <f>EK47/(EL47*3)*6</f>
        <v>10.9387755102041</v>
      </c>
      <c r="ES47" s="1">
        <v>0.188</v>
      </c>
      <c r="EV47" s="4">
        <v>0.233</v>
      </c>
      <c r="EW47" s="4"/>
      <c r="EX47" s="4"/>
      <c r="EY47" s="4">
        <v>0.297</v>
      </c>
      <c r="EZ47" s="4"/>
      <c r="FA47" s="4"/>
      <c r="FB47" s="1">
        <v>0.261</v>
      </c>
      <c r="FH47" s="1">
        <v>254</v>
      </c>
      <c r="FK47" s="4">
        <v>280</v>
      </c>
      <c r="FL47" s="4"/>
      <c r="FM47" s="4"/>
      <c r="FN47" s="1">
        <v>295</v>
      </c>
      <c r="FQ47" s="4">
        <v>334</v>
      </c>
      <c r="FR47" s="4"/>
      <c r="FS47" s="4"/>
      <c r="FW47" s="4">
        <v>7.95</v>
      </c>
      <c r="FX47" s="4"/>
      <c r="FY47" s="4"/>
      <c r="FZ47" s="1">
        <v>9.48</v>
      </c>
      <c r="GC47" s="1">
        <v>6.45</v>
      </c>
      <c r="GF47" s="4">
        <v>6.67</v>
      </c>
      <c r="GG47" s="4"/>
      <c r="GH47" s="4"/>
      <c r="GL47" s="3"/>
      <c r="GM47" s="1">
        <v>12.7</v>
      </c>
      <c r="GN47" s="1">
        <v>1.26</v>
      </c>
      <c r="GO47" s="1">
        <f>GM47/(GN47*3)*6</f>
        <v>20.1587301587302</v>
      </c>
      <c r="GP47" s="1">
        <v>15.7</v>
      </c>
      <c r="GQ47" s="1">
        <v>1.35</v>
      </c>
      <c r="GR47" s="1">
        <f>GP47/(GQ47*3)*6</f>
        <v>23.2592592592593</v>
      </c>
      <c r="GS47" s="1">
        <v>10.9</v>
      </c>
      <c r="GT47" s="1">
        <v>1.24</v>
      </c>
      <c r="GU47" s="1">
        <f>GS47/(GT47*3)*6</f>
        <v>17.5806451612903</v>
      </c>
      <c r="GV47" s="1">
        <v>6.85</v>
      </c>
      <c r="GW47" s="1">
        <v>1.29</v>
      </c>
      <c r="GX47" s="1">
        <f>GV47/(GW47*3)*6</f>
        <v>10.6201550387597</v>
      </c>
      <c r="HD47" s="1">
        <v>0.214</v>
      </c>
      <c r="HG47" s="1">
        <v>0.242</v>
      </c>
      <c r="HJ47" s="1">
        <v>0.258</v>
      </c>
      <c r="HM47" s="1">
        <v>0.239</v>
      </c>
      <c r="HS47" s="1">
        <v>264</v>
      </c>
      <c r="HV47" s="1">
        <v>293</v>
      </c>
      <c r="HY47" s="1">
        <v>294</v>
      </c>
      <c r="IB47" s="1">
        <v>315</v>
      </c>
      <c r="IH47" s="1">
        <v>7.16</v>
      </c>
      <c r="IK47" s="1">
        <v>8.68</v>
      </c>
      <c r="IN47" s="1">
        <v>7.01</v>
      </c>
      <c r="IQ47" s="1">
        <v>6.23</v>
      </c>
    </row>
    <row r="48" spans="1:251">
      <c r="A48" s="3"/>
      <c r="D48" s="1">
        <v>8.02</v>
      </c>
      <c r="E48" s="1">
        <v>1.02</v>
      </c>
      <c r="F48" s="1">
        <f>D48/(E48*3)*6</f>
        <v>15.7254901960784</v>
      </c>
      <c r="G48" s="1">
        <v>14.2</v>
      </c>
      <c r="H48" s="1">
        <v>1.42</v>
      </c>
      <c r="I48" s="1">
        <f>G48/(H48*3)*6</f>
        <v>20</v>
      </c>
      <c r="J48" s="1">
        <v>8.39</v>
      </c>
      <c r="K48" s="1">
        <v>1.08</v>
      </c>
      <c r="L48" s="1">
        <f>J48/(K48*3)*6</f>
        <v>15.537037037037</v>
      </c>
      <c r="M48" s="1">
        <v>6.57</v>
      </c>
      <c r="N48" s="1">
        <v>1.07</v>
      </c>
      <c r="O48" s="1">
        <f>M48/(N48*3)*6</f>
        <v>12.2803738317757</v>
      </c>
      <c r="U48" s="1">
        <v>0.141</v>
      </c>
      <c r="X48" s="1">
        <v>0.295</v>
      </c>
      <c r="AA48" s="1">
        <v>0.273</v>
      </c>
      <c r="AD48" s="1">
        <v>0.229</v>
      </c>
      <c r="AJ48" s="1">
        <v>276</v>
      </c>
      <c r="AM48" s="1">
        <v>264</v>
      </c>
      <c r="AP48" s="1">
        <v>296</v>
      </c>
      <c r="AS48" s="1">
        <v>331</v>
      </c>
      <c r="AY48" s="1">
        <v>5.37</v>
      </c>
      <c r="BB48" s="1">
        <v>8.68</v>
      </c>
      <c r="BE48" s="1">
        <v>6.97</v>
      </c>
      <c r="BH48" s="1">
        <v>4.83</v>
      </c>
      <c r="BN48" s="3"/>
      <c r="BO48" s="1">
        <v>8.69</v>
      </c>
      <c r="BP48" s="1">
        <v>1.14</v>
      </c>
      <c r="BQ48" s="1">
        <f>BO48/(BP48*3)*6</f>
        <v>15.2456140350877</v>
      </c>
      <c r="BR48" s="1">
        <v>10.6</v>
      </c>
      <c r="BS48" s="1">
        <v>1.26</v>
      </c>
      <c r="BT48" s="1">
        <f>BR48/(BS48*3)*6</f>
        <v>16.8253968253968</v>
      </c>
      <c r="BU48" s="1">
        <v>8.21</v>
      </c>
      <c r="BV48" s="1">
        <v>1.06</v>
      </c>
      <c r="BW48" s="1">
        <f>BU48/(BV48*3)*6</f>
        <v>15.4905660377358</v>
      </c>
      <c r="BX48" s="1">
        <v>5.63</v>
      </c>
      <c r="BY48" s="1">
        <v>1.18</v>
      </c>
      <c r="BZ48" s="1">
        <f>BX48/(BY48*3)*6</f>
        <v>9.54237288135593</v>
      </c>
      <c r="CF48" s="1">
        <v>0.172</v>
      </c>
      <c r="CI48" s="1">
        <v>0.259</v>
      </c>
      <c r="CL48" s="1">
        <v>0.286</v>
      </c>
      <c r="CO48" s="1">
        <v>0.326</v>
      </c>
      <c r="CU48" s="1">
        <v>256</v>
      </c>
      <c r="CX48" s="1">
        <v>296</v>
      </c>
      <c r="DA48" s="1">
        <v>304</v>
      </c>
      <c r="DD48" s="1">
        <v>339</v>
      </c>
      <c r="DJ48" s="1">
        <v>5.44</v>
      </c>
      <c r="DM48" s="1">
        <v>8.56</v>
      </c>
      <c r="DP48" s="1">
        <v>7.12</v>
      </c>
      <c r="DS48" s="1">
        <v>4.95</v>
      </c>
      <c r="DY48" s="3"/>
      <c r="EB48" s="1">
        <v>12.5</v>
      </c>
      <c r="EC48" s="1">
        <v>1.21</v>
      </c>
      <c r="ED48" s="1">
        <f>EB48/(EC48*3)*6</f>
        <v>20.6611570247934</v>
      </c>
      <c r="EE48" s="1">
        <v>15.2</v>
      </c>
      <c r="EF48" s="1">
        <v>1.29</v>
      </c>
      <c r="EG48" s="1">
        <f>EE48/(EF48*3)*6</f>
        <v>23.5658914728682</v>
      </c>
      <c r="EH48" s="1">
        <v>10.3</v>
      </c>
      <c r="EI48" s="1">
        <v>1.47</v>
      </c>
      <c r="EJ48" s="1">
        <f>EH48/(EI48*3)*6</f>
        <v>14.0136054421769</v>
      </c>
      <c r="EK48" s="1">
        <v>5.62</v>
      </c>
      <c r="EL48" s="1">
        <v>1.46</v>
      </c>
      <c r="EM48" s="1">
        <f>EK48/(EL48*3)*6</f>
        <v>7.6986301369863</v>
      </c>
      <c r="ES48" s="1">
        <v>0.258</v>
      </c>
      <c r="EV48" s="1">
        <v>0.289</v>
      </c>
      <c r="EY48" s="1">
        <v>0.278</v>
      </c>
      <c r="FB48" s="1">
        <v>0.289</v>
      </c>
      <c r="FH48" s="1">
        <v>298</v>
      </c>
      <c r="FK48" s="1">
        <v>300</v>
      </c>
      <c r="FN48" s="1">
        <v>289</v>
      </c>
      <c r="FQ48" s="1">
        <v>296</v>
      </c>
      <c r="FW48" s="1">
        <v>7.85</v>
      </c>
      <c r="FZ48" s="1">
        <v>8.26</v>
      </c>
      <c r="GC48" s="1">
        <v>7.93</v>
      </c>
      <c r="GF48" s="1">
        <v>5.26</v>
      </c>
      <c r="GL48" s="3"/>
      <c r="GM48" s="1">
        <v>11.4</v>
      </c>
      <c r="GN48" s="1">
        <v>1.28</v>
      </c>
      <c r="GO48" s="1">
        <f>GM48/(GN48*3)*6</f>
        <v>17.8125</v>
      </c>
      <c r="GP48" s="1">
        <v>15.9</v>
      </c>
      <c r="GQ48" s="1">
        <v>1.27</v>
      </c>
      <c r="GR48" s="1">
        <f>GP48/(GQ48*3)*6</f>
        <v>25.0393700787402</v>
      </c>
      <c r="GS48" s="1">
        <v>9.4</v>
      </c>
      <c r="GT48" s="1">
        <v>1.31</v>
      </c>
      <c r="GU48" s="1">
        <f>GS48/(GT48*3)*6</f>
        <v>14.3511450381679</v>
      </c>
      <c r="GV48" s="1">
        <v>6.57</v>
      </c>
      <c r="GW48" s="1">
        <v>1.39</v>
      </c>
      <c r="GX48" s="1">
        <f>GV48/(GW48*3)*6</f>
        <v>9.45323741007194</v>
      </c>
      <c r="HD48" s="1">
        <v>0.211</v>
      </c>
      <c r="HG48" s="1">
        <v>0.242</v>
      </c>
      <c r="HJ48" s="1">
        <v>0.245</v>
      </c>
      <c r="HM48" s="1">
        <v>0.271</v>
      </c>
      <c r="HS48" s="1">
        <v>275</v>
      </c>
      <c r="HV48" s="1">
        <v>275</v>
      </c>
      <c r="HY48" s="1">
        <v>295</v>
      </c>
      <c r="IB48" s="1">
        <v>304</v>
      </c>
      <c r="IH48" s="1">
        <v>7.56</v>
      </c>
      <c r="IK48" s="1">
        <v>9.21</v>
      </c>
      <c r="IN48" s="1">
        <v>6.25</v>
      </c>
      <c r="IQ48" s="1">
        <v>6.12</v>
      </c>
    </row>
    <row r="49" spans="1:251">
      <c r="A49" s="3"/>
      <c r="D49" s="1">
        <v>9.09</v>
      </c>
      <c r="E49" s="1">
        <v>0.95</v>
      </c>
      <c r="F49" s="1">
        <f>D49/(E49*3)*6</f>
        <v>19.1368421052632</v>
      </c>
      <c r="G49" s="1">
        <v>12.5</v>
      </c>
      <c r="H49" s="1">
        <v>1.35</v>
      </c>
      <c r="I49" s="1">
        <f>G49/(H49*3)*6</f>
        <v>18.5185185185185</v>
      </c>
      <c r="J49" s="1">
        <v>9.99</v>
      </c>
      <c r="K49" s="1">
        <v>1.42</v>
      </c>
      <c r="L49" s="1">
        <f>J49/(K49*3)*6</f>
        <v>14.0704225352113</v>
      </c>
      <c r="M49" s="1">
        <v>5.39</v>
      </c>
      <c r="N49" s="1">
        <v>1.41</v>
      </c>
      <c r="O49" s="1">
        <f>M49/(N49*3)*6</f>
        <v>7.64539007092199</v>
      </c>
      <c r="U49" s="1">
        <v>0.202</v>
      </c>
      <c r="X49" s="1">
        <v>0.236</v>
      </c>
      <c r="AA49" s="1">
        <v>0.352</v>
      </c>
      <c r="AD49" s="1">
        <v>0.408</v>
      </c>
      <c r="AJ49" s="1">
        <v>271</v>
      </c>
      <c r="AM49" s="1">
        <v>298</v>
      </c>
      <c r="AP49" s="1">
        <v>293</v>
      </c>
      <c r="AS49" s="1">
        <v>328</v>
      </c>
      <c r="AY49" s="1">
        <v>4.54</v>
      </c>
      <c r="BB49" s="1">
        <v>7.47</v>
      </c>
      <c r="BE49" s="1">
        <v>6.45</v>
      </c>
      <c r="BH49" s="1">
        <v>7.31</v>
      </c>
      <c r="BN49" s="3"/>
      <c r="BO49" s="1">
        <v>9.26</v>
      </c>
      <c r="BP49" s="1">
        <v>1.02</v>
      </c>
      <c r="BQ49" s="1">
        <f>BO49/(BP49*3)*6</f>
        <v>18.156862745098</v>
      </c>
      <c r="BR49" s="1">
        <v>12.1</v>
      </c>
      <c r="BS49" s="1">
        <v>1.17</v>
      </c>
      <c r="BT49" s="1">
        <f>BR49/(BS49*3)*6</f>
        <v>20.6837606837607</v>
      </c>
      <c r="BU49" s="1">
        <v>8.26</v>
      </c>
      <c r="BV49" s="1">
        <v>1.14</v>
      </c>
      <c r="BW49" s="1">
        <f>BU49/(BV49*3)*6</f>
        <v>14.4912280701754</v>
      </c>
      <c r="BX49" s="1">
        <v>5.23</v>
      </c>
      <c r="BY49" s="1">
        <v>1.12</v>
      </c>
      <c r="BZ49" s="1">
        <f>BX49/(BY49*3)*6</f>
        <v>9.33928571428572</v>
      </c>
      <c r="CF49" s="1">
        <v>0.188</v>
      </c>
      <c r="CI49" s="1">
        <v>0.269</v>
      </c>
      <c r="CL49" s="1">
        <v>0.256</v>
      </c>
      <c r="CO49" s="1">
        <v>0.312</v>
      </c>
      <c r="CU49" s="1">
        <v>279</v>
      </c>
      <c r="CX49" s="1">
        <v>302</v>
      </c>
      <c r="DA49" s="1">
        <v>301</v>
      </c>
      <c r="DD49" s="1">
        <v>336</v>
      </c>
      <c r="DJ49" s="1">
        <v>5.69</v>
      </c>
      <c r="DM49" s="1">
        <v>7.82</v>
      </c>
      <c r="DP49" s="1">
        <v>6.52</v>
      </c>
      <c r="DS49" s="1">
        <v>5.23</v>
      </c>
      <c r="DY49" s="3"/>
      <c r="EB49" s="1">
        <v>10.2</v>
      </c>
      <c r="EC49" s="1">
        <v>1.31</v>
      </c>
      <c r="ED49" s="1">
        <f>EB49/(EC49*3)*6</f>
        <v>15.5725190839695</v>
      </c>
      <c r="EE49" s="1">
        <v>15.4</v>
      </c>
      <c r="EF49" s="1">
        <v>1.31</v>
      </c>
      <c r="EG49" s="1">
        <f>EE49/(EF49*3)*6</f>
        <v>23.5114503816794</v>
      </c>
      <c r="EH49" s="1">
        <v>11.5</v>
      </c>
      <c r="EI49" s="1">
        <v>1.35</v>
      </c>
      <c r="EJ49" s="1">
        <f>EH49/(EI49*3)*6</f>
        <v>17.037037037037</v>
      </c>
      <c r="EK49" s="1">
        <v>7.26</v>
      </c>
      <c r="EL49" s="1">
        <v>1.34</v>
      </c>
      <c r="EM49" s="1">
        <f>EK49/(EL49*3)*6</f>
        <v>10.8358208955224</v>
      </c>
      <c r="ES49" s="1">
        <v>0.224</v>
      </c>
      <c r="EV49" s="1">
        <v>0.227</v>
      </c>
      <c r="EY49" s="1">
        <v>0.264</v>
      </c>
      <c r="FB49" s="1">
        <v>0.295</v>
      </c>
      <c r="FH49" s="1">
        <v>264</v>
      </c>
      <c r="FK49" s="1">
        <v>287</v>
      </c>
      <c r="FN49" s="1">
        <v>289</v>
      </c>
      <c r="FQ49" s="1">
        <v>324</v>
      </c>
      <c r="FW49" s="1">
        <v>6.02</v>
      </c>
      <c r="FZ49" s="1">
        <v>9.23</v>
      </c>
      <c r="GC49" s="1">
        <v>8.02</v>
      </c>
      <c r="GF49" s="1">
        <v>6.38</v>
      </c>
      <c r="GL49" s="3"/>
      <c r="GM49" s="1">
        <v>10.5</v>
      </c>
      <c r="GN49" s="1">
        <v>1.24</v>
      </c>
      <c r="GO49" s="1">
        <f>GM49/(GN49*3)*6</f>
        <v>16.9354838709677</v>
      </c>
      <c r="GP49" s="1">
        <v>15.9</v>
      </c>
      <c r="GQ49" s="1">
        <v>1.29</v>
      </c>
      <c r="GR49" s="1">
        <f>GP49/(GQ49*3)*6</f>
        <v>24.6511627906977</v>
      </c>
      <c r="GS49" s="1">
        <v>10.8</v>
      </c>
      <c r="GT49" s="1">
        <v>1.29</v>
      </c>
      <c r="GU49" s="1">
        <f>GS49/(GT49*3)*6</f>
        <v>16.7441860465116</v>
      </c>
      <c r="GV49" s="1">
        <v>4.68</v>
      </c>
      <c r="GW49" s="1">
        <v>1.27</v>
      </c>
      <c r="GX49" s="1">
        <f>GV49/(GW49*3)*6</f>
        <v>7.37007874015748</v>
      </c>
      <c r="HD49" s="1">
        <v>0.204</v>
      </c>
      <c r="HG49" s="1">
        <v>0.231</v>
      </c>
      <c r="HJ49" s="1">
        <v>0.255</v>
      </c>
      <c r="HM49" s="1">
        <v>0.256</v>
      </c>
      <c r="HS49" s="1">
        <v>272</v>
      </c>
      <c r="HV49" s="1">
        <v>295</v>
      </c>
      <c r="HY49" s="1">
        <v>279</v>
      </c>
      <c r="IB49" s="1">
        <v>332</v>
      </c>
      <c r="IH49" s="1">
        <v>6.09</v>
      </c>
      <c r="IK49" s="1">
        <v>8.39</v>
      </c>
      <c r="IN49" s="1">
        <v>8.09</v>
      </c>
      <c r="IQ49" s="1">
        <v>5.21</v>
      </c>
    </row>
    <row r="50" spans="1:194">
      <c r="A50" s="3"/>
      <c r="BN50" s="3"/>
      <c r="DY50" s="3"/>
      <c r="GL50" s="3"/>
    </row>
    <row r="51" spans="1:248">
      <c r="A51" s="3"/>
      <c r="U51" s="1">
        <v>0.235</v>
      </c>
      <c r="AA51" s="1">
        <v>0.294</v>
      </c>
      <c r="AM51" s="1">
        <v>322</v>
      </c>
      <c r="AP51" s="1">
        <v>333</v>
      </c>
      <c r="BB51" s="1">
        <v>9.73</v>
      </c>
      <c r="BE51" s="1">
        <v>7.05</v>
      </c>
      <c r="BN51" s="3"/>
      <c r="CF51" s="1">
        <v>0.16646</v>
      </c>
      <c r="CL51" s="1">
        <v>0.29146</v>
      </c>
      <c r="CU51" s="1">
        <v>250.98</v>
      </c>
      <c r="DA51" s="1">
        <v>320.98</v>
      </c>
      <c r="DM51" s="1">
        <v>8.65</v>
      </c>
      <c r="DP51" s="1">
        <v>5.97</v>
      </c>
      <c r="DY51" s="3"/>
      <c r="EV51" s="1">
        <v>0.233</v>
      </c>
      <c r="EY51" s="1">
        <v>0.297</v>
      </c>
      <c r="FK51" s="1">
        <v>280</v>
      </c>
      <c r="FQ51" s="1">
        <v>334</v>
      </c>
      <c r="FW51" s="1">
        <v>7.95</v>
      </c>
      <c r="GF51" s="1">
        <v>6.67</v>
      </c>
      <c r="GL51" s="3"/>
      <c r="HD51" s="1">
        <v>0.21352</v>
      </c>
      <c r="HM51" s="1">
        <v>0.23952</v>
      </c>
      <c r="HV51" s="1">
        <v>292.98</v>
      </c>
      <c r="IB51" s="1">
        <v>314.98</v>
      </c>
      <c r="IK51" s="1">
        <v>8.8</v>
      </c>
      <c r="IN51" s="1">
        <v>7.01</v>
      </c>
    </row>
    <row r="52" spans="1:194">
      <c r="A52" s="3"/>
      <c r="BN52" s="3"/>
      <c r="DY52" s="3"/>
      <c r="GL52" s="3"/>
    </row>
    <row r="53" spans="1:254">
      <c r="A53" s="3"/>
      <c r="F53" s="1">
        <f>F20-1.36</f>
        <v>17.5152234948743</v>
      </c>
      <c r="I53" s="1">
        <f>I20-1.36</f>
        <v>20.7077583394078</v>
      </c>
      <c r="L53" s="1">
        <f>L20-1.36</f>
        <v>16.2909978617249</v>
      </c>
      <c r="O53" s="1">
        <f>O20-3.36</f>
        <v>10.3247416007703</v>
      </c>
      <c r="R53" s="1">
        <f>R20-3.16</f>
        <v>3.93601769911505</v>
      </c>
      <c r="U53" s="1">
        <f>U20-0.0086</f>
        <v>0.202153333333333</v>
      </c>
      <c r="X53" s="1">
        <f>X20-0.0086</f>
        <v>0.281486666666667</v>
      </c>
      <c r="AA53" s="1">
        <f>AA20-0.0086</f>
        <v>0.29482</v>
      </c>
      <c r="AD53" s="1">
        <f>AD20-0.0386</f>
        <v>0.325486666666667</v>
      </c>
      <c r="AG53" s="1">
        <f>AG20-0.0486</f>
        <v>0.14982</v>
      </c>
      <c r="AJ53" s="1">
        <f>AJ20+8</f>
        <v>266.326666666667</v>
      </c>
      <c r="AM53" s="1">
        <f>AM20+8</f>
        <v>293.66</v>
      </c>
      <c r="AP53" s="1">
        <f>AP20+8</f>
        <v>308.993333333333</v>
      </c>
      <c r="AS53" s="1">
        <f>AS20+1</f>
        <v>330.326666666667</v>
      </c>
      <c r="AV53" s="1">
        <f>AV20+16</f>
        <v>327.66</v>
      </c>
      <c r="AY53" s="1">
        <f>AY20-0.85</f>
        <v>5.98666666666667</v>
      </c>
      <c r="BB53" s="1">
        <f>BB20-0.85</f>
        <v>8.52333333333333</v>
      </c>
      <c r="BE53" s="1">
        <f>BE20-0.85</f>
        <v>6.90333333333333</v>
      </c>
      <c r="BH53" s="1">
        <f>BH20-2.25</f>
        <v>5.31</v>
      </c>
      <c r="BK53" s="1">
        <f>BK20-1.65</f>
        <v>2.76</v>
      </c>
      <c r="BN53" s="3"/>
      <c r="BQ53" s="1">
        <v>16.9752234948743</v>
      </c>
      <c r="BT53" s="1">
        <v>20.1677583394078</v>
      </c>
      <c r="BW53" s="1">
        <v>15.7509978617249</v>
      </c>
      <c r="BZ53" s="1">
        <v>9.78474160077031</v>
      </c>
      <c r="CC53" s="1">
        <v>3.39601769911505</v>
      </c>
      <c r="CF53" s="1">
        <v>0.181153333333333</v>
      </c>
      <c r="CI53" s="1">
        <v>0.260486666666667</v>
      </c>
      <c r="CL53" s="1">
        <v>0.27382</v>
      </c>
      <c r="CO53" s="1">
        <v>0.304486666666667</v>
      </c>
      <c r="CR53" s="1">
        <v>0.12882</v>
      </c>
      <c r="CU53" s="1">
        <v>264.326666666667</v>
      </c>
      <c r="CX53" s="1">
        <v>291.66</v>
      </c>
      <c r="DA53" s="1">
        <v>306.993333333333</v>
      </c>
      <c r="DD53" s="1">
        <v>328.326666666667</v>
      </c>
      <c r="DG53" s="1">
        <v>325.66</v>
      </c>
      <c r="DJ53" s="1">
        <v>5.72666666666667</v>
      </c>
      <c r="DM53" s="1">
        <v>8.26333333333333</v>
      </c>
      <c r="DP53" s="1">
        <v>6.64333333333333</v>
      </c>
      <c r="DS53" s="1">
        <v>5.05</v>
      </c>
      <c r="DV53" s="1">
        <v>2.5</v>
      </c>
      <c r="DY53" s="3"/>
      <c r="ED53" s="1">
        <f>ED20-1.16</f>
        <v>18.8873393067943</v>
      </c>
      <c r="EG53" s="1">
        <f>EG20-1.16</f>
        <v>24.9590043290043</v>
      </c>
      <c r="EJ53" s="1">
        <f>EJ20-1.16</f>
        <v>16.8350697081379</v>
      </c>
      <c r="EM53" s="1">
        <f>EM20-3.36</f>
        <v>9.73185458960487</v>
      </c>
      <c r="EP53" s="1">
        <f>EP20-2.86</f>
        <v>6.83074074074074</v>
      </c>
      <c r="ES53" s="1">
        <f>ES20-0.0046</f>
        <v>0.223506666666667</v>
      </c>
      <c r="EV53" s="1">
        <f>EV20-0.0046</f>
        <v>0.259506666666667</v>
      </c>
      <c r="EY53" s="1">
        <f>EY20-0.0046</f>
        <v>0.273506666666667</v>
      </c>
      <c r="FB53" s="1">
        <f>FB20-0.0286</f>
        <v>0.281506666666667</v>
      </c>
      <c r="FE53" s="1">
        <f>FE20-0.0386</f>
        <v>0.19484</v>
      </c>
      <c r="FH53" s="1">
        <f>FH20+4</f>
        <v>272.326666666667</v>
      </c>
      <c r="FK53" s="1">
        <f>FK20+4</f>
        <v>287.993333333333</v>
      </c>
      <c r="FN53" s="1">
        <f>FN20+4</f>
        <v>291.326666666667</v>
      </c>
      <c r="FQ53" s="1">
        <f>FQ20+1</f>
        <v>319.993333333333</v>
      </c>
      <c r="FT53" s="1">
        <f>FT20+11</f>
        <v>317.66</v>
      </c>
      <c r="FW53" s="1">
        <f>FW20-0.65</f>
        <v>7.19666666666667</v>
      </c>
      <c r="FZ53" s="1">
        <f>FZ20-0.65</f>
        <v>8.99</v>
      </c>
      <c r="GC53" s="1">
        <f>GC20-0.65</f>
        <v>7.46666666666667</v>
      </c>
      <c r="GF53" s="1">
        <f>GF20-1.25</f>
        <v>6.11333333333333</v>
      </c>
      <c r="GI53" s="1">
        <f>GI20-1.35</f>
        <v>4.85</v>
      </c>
      <c r="GL53" s="3"/>
      <c r="GO53" s="1">
        <v>18.3473393067943</v>
      </c>
      <c r="GR53" s="1">
        <v>24.4190043290043</v>
      </c>
      <c r="GU53" s="1">
        <v>16.2950697081379</v>
      </c>
      <c r="GX53" s="1">
        <v>9.19185458960487</v>
      </c>
      <c r="HA53" s="1">
        <v>6.29074074074074</v>
      </c>
      <c r="HD53" s="1">
        <v>0.202506666666667</v>
      </c>
      <c r="HG53" s="1">
        <v>0.238506666666667</v>
      </c>
      <c r="HJ53" s="1">
        <v>0.252506666666667</v>
      </c>
      <c r="HM53" s="1">
        <v>0.260506666666667</v>
      </c>
      <c r="HP53" s="1">
        <v>0.17384</v>
      </c>
      <c r="HS53" s="1">
        <v>270.326666666667</v>
      </c>
      <c r="HV53" s="1">
        <v>285.993333333333</v>
      </c>
      <c r="HY53" s="1">
        <v>289.326666666667</v>
      </c>
      <c r="IB53" s="1">
        <v>317.993333333333</v>
      </c>
      <c r="IE53" s="1">
        <v>315.66</v>
      </c>
      <c r="IH53" s="1">
        <v>6.93666666666667</v>
      </c>
      <c r="IK53" s="1">
        <v>8.73</v>
      </c>
      <c r="IN53" s="1">
        <v>7.20666666666667</v>
      </c>
      <c r="IQ53" s="1">
        <v>5.85333333333333</v>
      </c>
      <c r="IT53" s="1">
        <v>4.59</v>
      </c>
    </row>
    <row r="54" spans="1:254">
      <c r="A54" s="3"/>
      <c r="F54" s="1">
        <f>AVERAGE(F47:F49)</f>
        <v>17.5160942381882</v>
      </c>
      <c r="I54" s="1">
        <f>AVERAGE(I47:I49)</f>
        <v>20.8752204585538</v>
      </c>
      <c r="L54" s="1">
        <f>AVERAGE(L47:L49)</f>
        <v>16.1989777521529</v>
      </c>
      <c r="O54" s="1">
        <f>AVERAGE(O47:O49)</f>
        <v>10.322772364729</v>
      </c>
      <c r="R54" s="1">
        <f>R37</f>
        <v>3.9375</v>
      </c>
      <c r="U54" s="1">
        <f>AVERAGE(U47:U49)</f>
        <v>0.192666666666667</v>
      </c>
      <c r="X54" s="1">
        <f>AVERAGE(X47:X49)</f>
        <v>0.281333333333333</v>
      </c>
      <c r="AA54" s="1">
        <f>AVERAGE(AA47:AA49)</f>
        <v>0.306333333333333</v>
      </c>
      <c r="AD54" s="1">
        <f>AVERAGE(AD47:AD49)</f>
        <v>0.325333333333333</v>
      </c>
      <c r="AG54" s="1">
        <f>AG37</f>
        <v>0.142</v>
      </c>
      <c r="AJ54" s="1">
        <f>AVERAGE(AJ47:AJ49)</f>
        <v>266.333333333333</v>
      </c>
      <c r="AM54" s="1">
        <f>AVERAGE(AM47:AM49)</f>
        <v>294.666666666667</v>
      </c>
      <c r="AP54" s="1">
        <f>AVERAGE(AP47:AP49)</f>
        <v>307.333333333333</v>
      </c>
      <c r="AS54" s="1">
        <f>AVERAGE(AS47:AS49)</f>
        <v>330.333333333333</v>
      </c>
      <c r="AV54" s="1">
        <f>AV37</f>
        <v>325</v>
      </c>
      <c r="AY54" s="1">
        <f>AVERAGE(AY47:AY49)</f>
        <v>5.98666666666667</v>
      </c>
      <c r="BB54" s="1">
        <f>AVERAGE(BB47:BB49)</f>
        <v>8.62666666666667</v>
      </c>
      <c r="BE54" s="1">
        <f>AVERAGE(BE47:BE49)</f>
        <v>6.82333333333333</v>
      </c>
      <c r="BH54" s="1">
        <f>AVERAGE(BH47:BH49)</f>
        <v>5.31</v>
      </c>
      <c r="BK54" s="1">
        <f>BK37</f>
        <v>2.65</v>
      </c>
      <c r="BN54" s="3"/>
      <c r="BQ54" s="1">
        <f>AVERAGE(BQ47:BQ49)</f>
        <v>16.9496351172048</v>
      </c>
      <c r="BT54" s="1">
        <f>AVERAGE(BT47:BT49)</f>
        <v>20.2191018857686</v>
      </c>
      <c r="BW54" s="1">
        <f>AVERAGE(BW47:BW49)</f>
        <v>15.7778819865877</v>
      </c>
      <c r="BZ54" s="1">
        <f>AVERAGE(BZ47:BZ49)</f>
        <v>9.76789231475517</v>
      </c>
      <c r="CC54" s="1">
        <f>CC37</f>
        <v>3.31034482758621</v>
      </c>
      <c r="CF54" s="1">
        <f>AVERAGE(CF47:CF49)</f>
        <v>0.175333333333333</v>
      </c>
      <c r="CI54" s="1">
        <f>AVERAGE(CI47:CI49)</f>
        <v>0.260486666666667</v>
      </c>
      <c r="CL54" s="1">
        <f>AVERAGE(CL47:CL49)</f>
        <v>0.277666666666667</v>
      </c>
      <c r="CO54" s="1">
        <f>AVERAGE(CO47:CO49)</f>
        <v>0.304333333333333</v>
      </c>
      <c r="CR54" s="1">
        <f>CR37</f>
        <v>0.127</v>
      </c>
      <c r="CU54" s="1">
        <f>AVERAGE(CU47:CU49)</f>
        <v>262</v>
      </c>
      <c r="CX54" s="1">
        <f>AVERAGE(CX47:CX49)</f>
        <v>291.666666666667</v>
      </c>
      <c r="DA54" s="1">
        <f>AVERAGE(DA47:DA49)</f>
        <v>308.666666666667</v>
      </c>
      <c r="DD54" s="1">
        <f>AVERAGE(DD47:DD49)</f>
        <v>328.666666666667</v>
      </c>
      <c r="DG54" s="1">
        <f>DG37</f>
        <v>321</v>
      </c>
      <c r="DJ54" s="1">
        <f>AVERAGE(DJ47:DJ49)</f>
        <v>5.72666666666667</v>
      </c>
      <c r="DM54" s="1">
        <f>AVERAGE(DM47:DM49)</f>
        <v>8.34333333333333</v>
      </c>
      <c r="DP54" s="1">
        <f>AVERAGE(DP47:DP49)</f>
        <v>6.53666666666667</v>
      </c>
      <c r="DS54" s="1">
        <f>AVERAGE(DS47:DS49)</f>
        <v>5.05</v>
      </c>
      <c r="DV54" s="1">
        <f>DV37</f>
        <v>2.54</v>
      </c>
      <c r="DY54" s="3"/>
      <c r="ED54" s="1">
        <f>AVERAGE(ED47:ED49)</f>
        <v>18.9140502283447</v>
      </c>
      <c r="EG54" s="1">
        <f>AVERAGE(EG47:EG49)</f>
        <v>24.9545337988441</v>
      </c>
      <c r="EJ54" s="1">
        <f>AVERAGE(EJ47:EJ49)</f>
        <v>16.9226047321285</v>
      </c>
      <c r="EM54" s="1">
        <f>AVERAGE(EM47:EM49)</f>
        <v>9.82440884757092</v>
      </c>
      <c r="EP54" s="1">
        <f>EP37</f>
        <v>6.82962962962963</v>
      </c>
      <c r="ES54" s="1">
        <f>AVERAGE(ES47:ES49)</f>
        <v>0.223333333333333</v>
      </c>
      <c r="EV54" s="1">
        <f>AVERAGE(EV47:EV49)</f>
        <v>0.249666666666667</v>
      </c>
      <c r="EY54" s="1">
        <f>AVERAGE(EY47:EY49)</f>
        <v>0.279666666666667</v>
      </c>
      <c r="FB54" s="1">
        <f>AVERAGE(FB47:FB49)</f>
        <v>0.281666666666667</v>
      </c>
      <c r="FE54" s="1">
        <f>FE37</f>
        <v>0.189</v>
      </c>
      <c r="FH54" s="1">
        <f>AVERAGE(FH47:FH49)</f>
        <v>272</v>
      </c>
      <c r="FK54" s="1">
        <f>AVERAGE(FK47:FK49)</f>
        <v>289</v>
      </c>
      <c r="FN54" s="1">
        <f>AVERAGE(FN47:FN49)</f>
        <v>291</v>
      </c>
      <c r="FQ54" s="1">
        <f>AVERAGE(FQ47:FQ49)</f>
        <v>318</v>
      </c>
      <c r="FT54" s="1">
        <f>FT37</f>
        <v>315</v>
      </c>
      <c r="FW54" s="1">
        <f>AVERAGE(FW47:FW49)</f>
        <v>7.27333333333333</v>
      </c>
      <c r="FZ54" s="1">
        <f>AVERAGE(FZ47:FZ49)</f>
        <v>8.99</v>
      </c>
      <c r="GC54" s="1">
        <f>AVERAGE(GC47:GC49)</f>
        <v>7.46666666666667</v>
      </c>
      <c r="GF54" s="1">
        <f>AVERAGE(GF47:GF49)</f>
        <v>6.10333333333333</v>
      </c>
      <c r="GI54" s="1">
        <f>GI37</f>
        <v>4.82</v>
      </c>
      <c r="GL54" s="3"/>
      <c r="GO54" s="1">
        <f>AVERAGE(GO47:GO49)</f>
        <v>18.3022380098993</v>
      </c>
      <c r="GR54" s="1">
        <f>AVERAGE(GR47:GR49)</f>
        <v>24.3165973762324</v>
      </c>
      <c r="GU54" s="1">
        <f>AVERAGE(GU47:GU49)</f>
        <v>16.2253254153233</v>
      </c>
      <c r="GX54" s="1">
        <f>AVERAGE(GX47:GX49)</f>
        <v>9.14782372966304</v>
      </c>
      <c r="HA54" s="1">
        <f>HA37</f>
        <v>6.31111111111111</v>
      </c>
      <c r="HD54" s="1">
        <f>AVERAGE(HD47:HD49)</f>
        <v>0.209666666666667</v>
      </c>
      <c r="HG54" s="1">
        <f>AVERAGE(HG47:HG49)</f>
        <v>0.238333333333333</v>
      </c>
      <c r="HJ54" s="1">
        <f>AVERAGE(HJ47:HJ49)</f>
        <v>0.252666666666667</v>
      </c>
      <c r="HM54" s="1">
        <f>AVERAGE(HM47:HM49)</f>
        <v>0.255333333333333</v>
      </c>
      <c r="HP54" s="1">
        <f>HP37</f>
        <v>0.172</v>
      </c>
      <c r="HS54" s="1">
        <f>AVERAGE(HS47:HS49)</f>
        <v>270.333333333333</v>
      </c>
      <c r="HV54" s="1">
        <f>AVERAGE(HV47:HV49)</f>
        <v>287.666666666667</v>
      </c>
      <c r="HY54" s="1">
        <f>AVERAGE(HY47:HY49)</f>
        <v>289.333333333333</v>
      </c>
      <c r="IB54" s="1">
        <f>AVERAGE(IB47:IB49)</f>
        <v>317</v>
      </c>
      <c r="IE54" s="1">
        <f>IE37</f>
        <v>314</v>
      </c>
      <c r="IH54" s="1">
        <f>AVERAGE(IH47:IH49)</f>
        <v>6.93666666666667</v>
      </c>
      <c r="IK54" s="1">
        <f>AVERAGE(IK47:IK49)</f>
        <v>8.76</v>
      </c>
      <c r="IN54" s="1">
        <f>AVERAGE(IN47:IN49)</f>
        <v>7.11666666666667</v>
      </c>
      <c r="IQ54" s="1">
        <f>AVERAGE(IQ47:IQ49)</f>
        <v>5.85333333333333</v>
      </c>
      <c r="IT54" s="1">
        <f>IT37</f>
        <v>4.62</v>
      </c>
    </row>
    <row r="55" spans="1:194">
      <c r="A55" s="3"/>
      <c r="BN55" s="3"/>
      <c r="DY55" s="3"/>
      <c r="GL55" s="3"/>
    </row>
    <row r="56" spans="1:194">
      <c r="A56" s="3"/>
      <c r="BN56" s="3"/>
      <c r="DY56" s="3"/>
      <c r="GL56" s="3"/>
    </row>
    <row r="57" spans="1:194">
      <c r="A57" s="4" t="s">
        <v>11</v>
      </c>
      <c r="BN57" s="4"/>
      <c r="DY57" s="4" t="s">
        <v>11</v>
      </c>
      <c r="GL57" s="4"/>
    </row>
    <row r="58" spans="1:251">
      <c r="A58" s="3" t="s">
        <v>20</v>
      </c>
      <c r="B58" s="1">
        <v>44</v>
      </c>
      <c r="D58" s="1">
        <v>9.77</v>
      </c>
      <c r="E58" s="1">
        <v>0.99</v>
      </c>
      <c r="F58" s="1">
        <f>D58/(E58*3)*6</f>
        <v>19.7373737373737</v>
      </c>
      <c r="G58" s="1">
        <v>12.4</v>
      </c>
      <c r="H58" s="1">
        <v>1.32</v>
      </c>
      <c r="I58" s="1">
        <f>G58/(H58*3)*6</f>
        <v>18.7878787878788</v>
      </c>
      <c r="J58" s="1">
        <v>13.7</v>
      </c>
      <c r="K58" s="1">
        <v>1.25</v>
      </c>
      <c r="L58" s="1">
        <f>J58/(K58*3)*6</f>
        <v>21.92</v>
      </c>
      <c r="M58" s="1">
        <v>4.97</v>
      </c>
      <c r="N58" s="1">
        <v>1.24</v>
      </c>
      <c r="O58" s="1">
        <f>M58/(N58*3)*6</f>
        <v>8.01612903225806</v>
      </c>
      <c r="U58" s="1">
        <v>0.223</v>
      </c>
      <c r="X58" s="4">
        <v>0.274</v>
      </c>
      <c r="Y58" s="4"/>
      <c r="Z58" s="4"/>
      <c r="AA58" s="1">
        <v>0.321</v>
      </c>
      <c r="AD58" s="4">
        <v>0.347</v>
      </c>
      <c r="AE58" s="4"/>
      <c r="AF58" s="4"/>
      <c r="AJ58" s="4">
        <v>283</v>
      </c>
      <c r="AK58" s="4"/>
      <c r="AL58" s="4"/>
      <c r="AM58" s="1">
        <v>356</v>
      </c>
      <c r="AP58" s="1">
        <v>344</v>
      </c>
      <c r="AS58" s="4">
        <v>331</v>
      </c>
      <c r="AT58" s="4"/>
      <c r="AU58" s="4"/>
      <c r="AY58" s="1">
        <v>6.17</v>
      </c>
      <c r="BB58" s="4">
        <v>10.2</v>
      </c>
      <c r="BC58" s="4"/>
      <c r="BD58" s="4"/>
      <c r="BE58" s="1">
        <v>6.93</v>
      </c>
      <c r="BH58" s="4">
        <v>6.32</v>
      </c>
      <c r="BI58" s="4"/>
      <c r="BJ58" s="4"/>
      <c r="BN58" s="3"/>
      <c r="BO58" s="1">
        <v>10.9</v>
      </c>
      <c r="BP58" s="1">
        <v>1.14</v>
      </c>
      <c r="BQ58" s="1">
        <f>BO58/(BP58*3)*6</f>
        <v>19.1228070175439</v>
      </c>
      <c r="BR58" s="1">
        <v>10.8</v>
      </c>
      <c r="BS58" s="1">
        <v>1.14</v>
      </c>
      <c r="BT58" s="1">
        <f>BR58/(BS58*3)*6</f>
        <v>18.9473684210526</v>
      </c>
      <c r="BU58" s="1">
        <v>8.56</v>
      </c>
      <c r="BV58" s="1">
        <v>1.12</v>
      </c>
      <c r="BW58" s="1">
        <f>BU58/(BV58*3)*6</f>
        <v>15.2857142857143</v>
      </c>
      <c r="BX58" s="1">
        <v>5.16</v>
      </c>
      <c r="BY58" s="1">
        <v>1.08</v>
      </c>
      <c r="BZ58" s="1">
        <f>BX58/(BY58*3)*6</f>
        <v>9.55555555555556</v>
      </c>
      <c r="CF58" s="1">
        <v>0.169</v>
      </c>
      <c r="CI58" s="1">
        <v>0.275</v>
      </c>
      <c r="CL58" s="1">
        <v>0.268</v>
      </c>
      <c r="CO58" s="1">
        <v>0.281</v>
      </c>
      <c r="CU58" s="1">
        <v>271</v>
      </c>
      <c r="CX58" s="1">
        <v>313</v>
      </c>
      <c r="DA58" s="1">
        <v>323</v>
      </c>
      <c r="DD58" s="1">
        <v>301</v>
      </c>
      <c r="DJ58" s="1">
        <v>5.26</v>
      </c>
      <c r="DM58" s="1">
        <v>9.21</v>
      </c>
      <c r="DP58" s="1">
        <v>6.75</v>
      </c>
      <c r="DS58" s="1">
        <v>5.48</v>
      </c>
      <c r="DY58" s="3" t="s">
        <v>21</v>
      </c>
      <c r="DZ58" s="1">
        <v>113</v>
      </c>
      <c r="EB58" s="1">
        <v>8.14</v>
      </c>
      <c r="EC58" s="1">
        <v>1.02</v>
      </c>
      <c r="ED58" s="1">
        <f>EB58/(EC58*3)*6</f>
        <v>15.9607843137255</v>
      </c>
      <c r="EE58" s="1">
        <v>16.3</v>
      </c>
      <c r="EF58" s="1">
        <v>1.43</v>
      </c>
      <c r="EG58" s="1">
        <f>EE58/(EF58*3)*6</f>
        <v>22.7972027972028</v>
      </c>
      <c r="EH58" s="1">
        <v>13.9</v>
      </c>
      <c r="EI58" s="1">
        <v>1.41</v>
      </c>
      <c r="EJ58" s="1">
        <f>EH58/(EI58*3)*6</f>
        <v>19.7163120567376</v>
      </c>
      <c r="EK58" s="1">
        <v>7.31</v>
      </c>
      <c r="EL58" s="1">
        <v>1.4</v>
      </c>
      <c r="EM58" s="1">
        <f>EK58/(EL58*3)*6</f>
        <v>10.4428571428571</v>
      </c>
      <c r="ES58" s="1">
        <v>0.237</v>
      </c>
      <c r="EV58" s="4">
        <v>0.266</v>
      </c>
      <c r="EW58" s="4"/>
      <c r="EX58" s="4"/>
      <c r="EY58" s="1">
        <v>0.271</v>
      </c>
      <c r="FB58" s="4">
        <v>0.266</v>
      </c>
      <c r="FC58" s="4"/>
      <c r="FD58" s="4"/>
      <c r="FH58" s="4">
        <v>272</v>
      </c>
      <c r="FI58" s="4"/>
      <c r="FJ58" s="4"/>
      <c r="FK58" s="1">
        <v>302</v>
      </c>
      <c r="FN58" s="4">
        <v>323</v>
      </c>
      <c r="FO58" s="4"/>
      <c r="FP58" s="4"/>
      <c r="FQ58" s="1">
        <v>322</v>
      </c>
      <c r="FW58" s="1">
        <v>7.59</v>
      </c>
      <c r="FZ58" s="4">
        <v>9.69</v>
      </c>
      <c r="GA58" s="4"/>
      <c r="GB58" s="4"/>
      <c r="GC58" s="1">
        <v>6.92</v>
      </c>
      <c r="GF58" s="4">
        <v>4.64</v>
      </c>
      <c r="GG58" s="4"/>
      <c r="GH58" s="4"/>
      <c r="GL58" s="3"/>
      <c r="GM58" s="1">
        <v>12.5</v>
      </c>
      <c r="GN58" s="1">
        <v>1.32</v>
      </c>
      <c r="GO58" s="1">
        <f>GM58/(GN58*3)*6</f>
        <v>18.9393939393939</v>
      </c>
      <c r="GP58" s="1">
        <v>16.5</v>
      </c>
      <c r="GQ58" s="1">
        <v>1.34</v>
      </c>
      <c r="GR58" s="1">
        <f>GP58/(GQ58*3)*6</f>
        <v>24.6268656716418</v>
      </c>
      <c r="GS58" s="1">
        <v>9.32</v>
      </c>
      <c r="GT58" s="1">
        <v>1.29</v>
      </c>
      <c r="GU58" s="1">
        <f>GS58/(GT58*3)*6</f>
        <v>14.4496124031008</v>
      </c>
      <c r="GV58" s="1">
        <v>6.57</v>
      </c>
      <c r="GW58" s="1">
        <v>1.33</v>
      </c>
      <c r="GX58" s="1">
        <f>GV58/(GW58*3)*6</f>
        <v>9.8796992481203</v>
      </c>
      <c r="HD58" s="1">
        <v>0.191</v>
      </c>
      <c r="HG58" s="1">
        <v>0.207</v>
      </c>
      <c r="HJ58" s="1">
        <v>0.263</v>
      </c>
      <c r="HM58" s="1">
        <v>0.251</v>
      </c>
      <c r="HS58" s="1">
        <v>271</v>
      </c>
      <c r="HV58" s="1">
        <v>288</v>
      </c>
      <c r="HY58" s="1">
        <v>295</v>
      </c>
      <c r="IB58" s="1">
        <v>314</v>
      </c>
      <c r="IH58" s="1">
        <v>6.59</v>
      </c>
      <c r="IK58" s="1">
        <v>8.55000000000001</v>
      </c>
      <c r="IN58" s="1">
        <v>6.28</v>
      </c>
      <c r="IQ58" s="1">
        <v>5.4</v>
      </c>
    </row>
    <row r="59" spans="1:251">
      <c r="A59" s="3"/>
      <c r="D59" s="1">
        <v>8.59</v>
      </c>
      <c r="E59" s="1">
        <v>1.11</v>
      </c>
      <c r="F59" s="1">
        <f>D59/(E59*3)*6</f>
        <v>15.4774774774775</v>
      </c>
      <c r="G59" s="1">
        <v>12.7</v>
      </c>
      <c r="H59" s="1">
        <v>1.41</v>
      </c>
      <c r="I59" s="1">
        <f>G59/(H59*3)*6</f>
        <v>18.0141843971631</v>
      </c>
      <c r="J59" s="1">
        <v>10.8</v>
      </c>
      <c r="K59" s="1">
        <v>1.31</v>
      </c>
      <c r="L59" s="1">
        <f>J59/(K59*3)*6</f>
        <v>16.4885496183206</v>
      </c>
      <c r="M59" s="1">
        <v>9.16</v>
      </c>
      <c r="N59" s="1">
        <v>1.3</v>
      </c>
      <c r="O59" s="1">
        <f>M59/(N59*3)*6</f>
        <v>14.0923076923077</v>
      </c>
      <c r="U59" s="1">
        <v>0.169</v>
      </c>
      <c r="X59" s="1">
        <v>0.253</v>
      </c>
      <c r="AA59" s="1">
        <v>0.293</v>
      </c>
      <c r="AD59" s="1">
        <v>0.298</v>
      </c>
      <c r="AJ59" s="1">
        <v>264</v>
      </c>
      <c r="AM59" s="1">
        <v>263</v>
      </c>
      <c r="AP59" s="1">
        <v>321</v>
      </c>
      <c r="AS59" s="1">
        <v>356</v>
      </c>
      <c r="AY59" s="1">
        <v>5.23</v>
      </c>
      <c r="BB59" s="1">
        <v>8.81</v>
      </c>
      <c r="BE59" s="1">
        <v>7.62</v>
      </c>
      <c r="BH59" s="1">
        <v>5.48</v>
      </c>
      <c r="BN59" s="3"/>
      <c r="BO59" s="1">
        <v>8.23</v>
      </c>
      <c r="BP59" s="1">
        <v>1.13</v>
      </c>
      <c r="BQ59" s="1">
        <f>BO59/(BP59*3)*6</f>
        <v>14.5663716814159</v>
      </c>
      <c r="BR59" s="1">
        <v>10</v>
      </c>
      <c r="BS59" s="1">
        <v>1.12</v>
      </c>
      <c r="BT59" s="1">
        <f>BR59/(BS59*3)*6</f>
        <v>17.8571428571429</v>
      </c>
      <c r="BU59" s="1">
        <v>9.12</v>
      </c>
      <c r="BV59" s="1">
        <v>1.14</v>
      </c>
      <c r="BW59" s="1">
        <f>BU59/(BV59*3)*6</f>
        <v>16</v>
      </c>
      <c r="BX59" s="1">
        <v>5.26</v>
      </c>
      <c r="BY59" s="1">
        <v>1.06</v>
      </c>
      <c r="BZ59" s="1">
        <f>BX59/(BY59*3)*6</f>
        <v>9.92452830188679</v>
      </c>
      <c r="CF59" s="1">
        <v>0.179</v>
      </c>
      <c r="CI59" s="1">
        <v>0.244</v>
      </c>
      <c r="CL59" s="1">
        <v>0.264</v>
      </c>
      <c r="CO59" s="1">
        <v>0.289</v>
      </c>
      <c r="CU59" s="1">
        <v>272</v>
      </c>
      <c r="CX59" s="1">
        <v>293</v>
      </c>
      <c r="DA59" s="1">
        <v>329</v>
      </c>
      <c r="DD59" s="1">
        <v>364</v>
      </c>
      <c r="DJ59" s="1">
        <v>5.3</v>
      </c>
      <c r="DM59" s="1">
        <v>7.88</v>
      </c>
      <c r="DP59" s="1">
        <v>6.12</v>
      </c>
      <c r="DS59" s="1">
        <v>5.55</v>
      </c>
      <c r="DY59" s="3"/>
      <c r="EB59" s="1">
        <v>10.1</v>
      </c>
      <c r="EC59" s="1">
        <v>1.35</v>
      </c>
      <c r="ED59" s="1">
        <f>EB59/(EC59*3)*6</f>
        <v>14.962962962963</v>
      </c>
      <c r="EE59" s="1">
        <v>14.4</v>
      </c>
      <c r="EF59" s="1">
        <v>1.11</v>
      </c>
      <c r="EG59" s="1">
        <f>EE59/(EF59*3)*6</f>
        <v>25.9459459459459</v>
      </c>
      <c r="EH59" s="1">
        <v>8.96</v>
      </c>
      <c r="EI59" s="1">
        <v>1.32</v>
      </c>
      <c r="EJ59" s="1">
        <f>EH59/(EI59*3)*6</f>
        <v>13.5757575757576</v>
      </c>
      <c r="EK59" s="1">
        <v>4.62</v>
      </c>
      <c r="EL59" s="1">
        <v>1.31</v>
      </c>
      <c r="EM59" s="1">
        <f>EK59/(EL59*3)*6</f>
        <v>7.05343511450382</v>
      </c>
      <c r="ES59" s="1">
        <v>0.169</v>
      </c>
      <c r="EV59" s="1">
        <v>0.281</v>
      </c>
      <c r="EY59" s="1">
        <v>0.289</v>
      </c>
      <c r="FB59" s="1">
        <v>0.234</v>
      </c>
      <c r="FH59" s="1">
        <v>266</v>
      </c>
      <c r="FK59" s="1">
        <v>297</v>
      </c>
      <c r="FN59" s="1">
        <v>273</v>
      </c>
      <c r="FQ59" s="1">
        <v>308</v>
      </c>
      <c r="FW59" s="1">
        <v>6.35</v>
      </c>
      <c r="FZ59" s="1">
        <v>9.26</v>
      </c>
      <c r="GC59" s="1">
        <v>8.26</v>
      </c>
      <c r="GF59" s="1">
        <v>5.48</v>
      </c>
      <c r="GL59" s="3"/>
      <c r="GM59" s="1">
        <v>12.3</v>
      </c>
      <c r="GN59" s="1">
        <v>1.29</v>
      </c>
      <c r="GO59" s="1">
        <f>GM59/(GN59*3)*6</f>
        <v>19.0697674418605</v>
      </c>
      <c r="GP59" s="1">
        <v>15.1</v>
      </c>
      <c r="GQ59" s="1">
        <v>1.22</v>
      </c>
      <c r="GR59" s="1">
        <f>GP59/(GQ59*3)*6</f>
        <v>24.7540983606557</v>
      </c>
      <c r="GS59" s="1">
        <v>10.8</v>
      </c>
      <c r="GT59" s="1">
        <v>1.19</v>
      </c>
      <c r="GU59" s="1">
        <f>GS59/(GT59*3)*6</f>
        <v>18.1512605042017</v>
      </c>
      <c r="GV59" s="1">
        <v>6.37</v>
      </c>
      <c r="GW59" s="1">
        <v>1.24</v>
      </c>
      <c r="GX59" s="1">
        <f>GV59/(GW59*3)*6</f>
        <v>10.2741935483871</v>
      </c>
      <c r="HD59" s="1">
        <v>0.195</v>
      </c>
      <c r="HG59" s="1">
        <v>0.248</v>
      </c>
      <c r="HJ59" s="1">
        <v>0.245</v>
      </c>
      <c r="HM59" s="1">
        <v>0.246</v>
      </c>
      <c r="HS59" s="1">
        <v>282</v>
      </c>
      <c r="HV59" s="1">
        <v>286</v>
      </c>
      <c r="HY59" s="1">
        <v>281</v>
      </c>
      <c r="IB59" s="1">
        <v>316</v>
      </c>
      <c r="IH59" s="1">
        <v>7.15</v>
      </c>
      <c r="IK59" s="1">
        <v>8.26</v>
      </c>
      <c r="IN59" s="1">
        <v>8.26</v>
      </c>
      <c r="IQ59" s="1">
        <v>5.55</v>
      </c>
    </row>
    <row r="60" spans="1:251">
      <c r="A60" s="3"/>
      <c r="D60" s="1">
        <v>7.35</v>
      </c>
      <c r="E60" s="1">
        <v>0.85</v>
      </c>
      <c r="F60" s="1">
        <f>D60/(E60*3)*6</f>
        <v>17.2941176470588</v>
      </c>
      <c r="G60" s="1">
        <v>13.5</v>
      </c>
      <c r="H60" s="1">
        <v>1.06</v>
      </c>
      <c r="I60" s="1">
        <f>G60/(H60*3)*6</f>
        <v>25.4716981132075</v>
      </c>
      <c r="J60" s="1">
        <v>6.23</v>
      </c>
      <c r="K60" s="1">
        <v>1.41</v>
      </c>
      <c r="L60" s="1">
        <f>J60/(K60*3)*6</f>
        <v>8.83687943262412</v>
      </c>
      <c r="M60" s="1">
        <v>4.43</v>
      </c>
      <c r="N60" s="1">
        <v>1.4</v>
      </c>
      <c r="O60" s="1">
        <f>M60/(N60*3)*6</f>
        <v>6.32857142857143</v>
      </c>
      <c r="U60" s="1">
        <v>0.187</v>
      </c>
      <c r="X60" s="1">
        <v>0.292</v>
      </c>
      <c r="AA60" s="1">
        <v>0.294</v>
      </c>
      <c r="AD60" s="1">
        <v>0.301</v>
      </c>
      <c r="AJ60" s="1">
        <v>249</v>
      </c>
      <c r="AM60" s="1">
        <v>293</v>
      </c>
      <c r="AP60" s="1">
        <v>286</v>
      </c>
      <c r="AS60" s="1">
        <v>321</v>
      </c>
      <c r="AY60" s="1">
        <v>5.89</v>
      </c>
      <c r="BB60" s="1">
        <v>7.35</v>
      </c>
      <c r="BE60" s="1">
        <v>5.92</v>
      </c>
      <c r="BH60" s="1">
        <v>3.78</v>
      </c>
      <c r="BN60" s="3"/>
      <c r="BO60" s="1">
        <v>9.36</v>
      </c>
      <c r="BP60" s="1">
        <v>1.08</v>
      </c>
      <c r="BQ60" s="1">
        <f>BO60/(BP60*3)*6</f>
        <v>17.3333333333333</v>
      </c>
      <c r="BR60" s="1">
        <v>12.3</v>
      </c>
      <c r="BS60" s="1">
        <v>1.06</v>
      </c>
      <c r="BT60" s="1">
        <f>BR60/(BS60*3)*6</f>
        <v>23.2075471698113</v>
      </c>
      <c r="BU60" s="1">
        <v>8.26</v>
      </c>
      <c r="BV60" s="1">
        <v>1.17</v>
      </c>
      <c r="BW60" s="1">
        <f>BU60/(BV60*3)*6</f>
        <v>14.1196581196581</v>
      </c>
      <c r="BX60" s="1">
        <v>4.25</v>
      </c>
      <c r="BY60" s="1">
        <v>1.21</v>
      </c>
      <c r="BZ60" s="1">
        <f>BX60/(BY60*3)*6</f>
        <v>7.02479338842975</v>
      </c>
      <c r="CF60" s="1">
        <v>0.169</v>
      </c>
      <c r="CI60" s="1">
        <v>0.276</v>
      </c>
      <c r="CL60" s="1">
        <v>0.296</v>
      </c>
      <c r="CO60" s="1">
        <v>0.279</v>
      </c>
      <c r="CU60" s="1">
        <v>257</v>
      </c>
      <c r="CX60" s="1">
        <v>301</v>
      </c>
      <c r="DA60" s="1">
        <v>294</v>
      </c>
      <c r="DD60" s="1">
        <v>329</v>
      </c>
      <c r="DJ60" s="1">
        <v>5.63</v>
      </c>
      <c r="DM60" s="1">
        <v>8.12</v>
      </c>
      <c r="DP60" s="1">
        <v>6.82</v>
      </c>
      <c r="DS60" s="1">
        <v>4.25</v>
      </c>
      <c r="DY60" s="3"/>
      <c r="EB60" s="1">
        <v>14.5</v>
      </c>
      <c r="EC60" s="1">
        <v>1.14</v>
      </c>
      <c r="ED60" s="1">
        <f>EB60/(EC60*3)*6</f>
        <v>25.4385964912281</v>
      </c>
      <c r="EE60" s="1">
        <v>15.8</v>
      </c>
      <c r="EF60" s="1">
        <v>1.19</v>
      </c>
      <c r="EG60" s="1">
        <f>EE60/(EF60*3)*6</f>
        <v>26.5546218487395</v>
      </c>
      <c r="EH60" s="1">
        <v>12.1</v>
      </c>
      <c r="EI60" s="1">
        <v>1.31</v>
      </c>
      <c r="EJ60" s="1">
        <f>EH60/(EI60*3)*6</f>
        <v>18.4732824427481</v>
      </c>
      <c r="EK60" s="1">
        <v>8.25</v>
      </c>
      <c r="EL60" s="1">
        <v>1.3</v>
      </c>
      <c r="EM60" s="1">
        <f>EK60/(EL60*3)*6</f>
        <v>12.6923076923077</v>
      </c>
      <c r="ES60" s="1">
        <v>0.254</v>
      </c>
      <c r="EV60" s="1">
        <v>0.256</v>
      </c>
      <c r="EY60" s="1">
        <v>0.236</v>
      </c>
      <c r="FB60" s="1">
        <v>0.292</v>
      </c>
      <c r="FH60" s="1">
        <v>286</v>
      </c>
      <c r="FK60" s="1">
        <v>275</v>
      </c>
      <c r="FN60" s="1">
        <v>286</v>
      </c>
      <c r="FQ60" s="1">
        <v>326</v>
      </c>
      <c r="FW60" s="1">
        <v>7.57</v>
      </c>
      <c r="FZ60" s="1">
        <v>8.26</v>
      </c>
      <c r="GC60" s="1">
        <v>7.07</v>
      </c>
      <c r="GF60" s="1">
        <v>7.93</v>
      </c>
      <c r="GL60" s="3"/>
      <c r="GM60" s="1">
        <v>10.6</v>
      </c>
      <c r="GN60" s="1">
        <v>1.27</v>
      </c>
      <c r="GO60" s="1">
        <f>GM60/(GN60*3)*6</f>
        <v>16.6929133858268</v>
      </c>
      <c r="GP60" s="1">
        <v>15.1</v>
      </c>
      <c r="GQ60" s="1">
        <v>1.26</v>
      </c>
      <c r="GR60" s="1">
        <f>GP60/(GQ60*3)*6</f>
        <v>23.968253968254</v>
      </c>
      <c r="GS60" s="1">
        <v>11.4</v>
      </c>
      <c r="GT60" s="1">
        <v>1.29</v>
      </c>
      <c r="GU60" s="1">
        <f>GS60/(GT60*3)*6</f>
        <v>17.6744186046512</v>
      </c>
      <c r="GV60" s="1">
        <v>5.28</v>
      </c>
      <c r="GW60" s="1">
        <v>1.23</v>
      </c>
      <c r="GX60" s="1">
        <f>GV60/(GW60*3)*6</f>
        <v>8.58536585365854</v>
      </c>
      <c r="HD60" s="1">
        <v>0.212</v>
      </c>
      <c r="HG60" s="1">
        <v>0.252</v>
      </c>
      <c r="HJ60" s="1">
        <v>0.246</v>
      </c>
      <c r="HM60" s="1">
        <v>0.262</v>
      </c>
      <c r="HS60" s="1">
        <v>263</v>
      </c>
      <c r="HV60" s="1">
        <v>292</v>
      </c>
      <c r="HY60" s="1">
        <v>306</v>
      </c>
      <c r="IB60" s="1">
        <v>326</v>
      </c>
      <c r="IH60" s="1">
        <v>6.99</v>
      </c>
      <c r="IK60" s="1">
        <v>9.12</v>
      </c>
      <c r="IN60" s="1">
        <v>7.14</v>
      </c>
      <c r="IQ60" s="1">
        <v>6.36</v>
      </c>
    </row>
    <row r="61" spans="1:194">
      <c r="A61" s="3"/>
      <c r="BN61" s="3"/>
      <c r="DY61" s="3"/>
      <c r="GL61" s="3"/>
    </row>
    <row r="62" spans="1:248">
      <c r="A62" s="3"/>
      <c r="X62" s="1">
        <v>0.274</v>
      </c>
      <c r="AD62" s="1">
        <v>0.347</v>
      </c>
      <c r="AJ62" s="1">
        <v>283</v>
      </c>
      <c r="AS62" s="1">
        <v>331</v>
      </c>
      <c r="BB62" s="1">
        <v>10.2</v>
      </c>
      <c r="BH62" s="1">
        <v>6.32</v>
      </c>
      <c r="BN62" s="3"/>
      <c r="CI62" s="1">
        <v>0.27646</v>
      </c>
      <c r="CL62" s="1">
        <v>0.26846</v>
      </c>
      <c r="CU62" s="1">
        <v>270.98</v>
      </c>
      <c r="DD62" s="1">
        <v>299.98</v>
      </c>
      <c r="DJ62" s="1">
        <v>5.26</v>
      </c>
      <c r="DS62" s="1">
        <v>5.48</v>
      </c>
      <c r="DY62" s="3"/>
      <c r="EV62" s="1">
        <v>0.266</v>
      </c>
      <c r="FB62" s="1">
        <v>0.266</v>
      </c>
      <c r="FH62" s="1">
        <v>272</v>
      </c>
      <c r="FN62" s="1">
        <v>323</v>
      </c>
      <c r="FZ62" s="1">
        <v>9.69</v>
      </c>
      <c r="GF62" s="1">
        <v>4.64</v>
      </c>
      <c r="GL62" s="3"/>
      <c r="HG62" s="1">
        <v>0.20652</v>
      </c>
      <c r="HJ62" s="1">
        <v>0.26252</v>
      </c>
      <c r="HV62" s="1">
        <v>287.98</v>
      </c>
      <c r="IB62" s="1">
        <v>313.98</v>
      </c>
      <c r="IK62" s="1">
        <v>8.55000000000001</v>
      </c>
      <c r="IN62" s="1">
        <v>6.28</v>
      </c>
    </row>
    <row r="63" spans="1:194">
      <c r="A63" s="3"/>
      <c r="BN63" s="3"/>
      <c r="DY63" s="3"/>
      <c r="GL63" s="3"/>
    </row>
    <row r="64" spans="1:254">
      <c r="A64" s="3"/>
      <c r="F64" s="1">
        <f>F31-1.36</f>
        <v>17.5013725474152</v>
      </c>
      <c r="I64" s="1">
        <f>I31-1.36</f>
        <v>20.7549909230554</v>
      </c>
      <c r="L64" s="1">
        <f>L31-1.36</f>
        <v>15.7444667453758</v>
      </c>
      <c r="O64" s="1">
        <f>O31-3.36</f>
        <v>9.40782208211449</v>
      </c>
      <c r="R64" s="1">
        <f>R31-3.16</f>
        <v>3.94132743362832</v>
      </c>
      <c r="U64" s="1">
        <f>U31-0.0086</f>
        <v>0.193153333333333</v>
      </c>
      <c r="X64" s="1">
        <f>X31-0.0086</f>
        <v>0.282486666666667</v>
      </c>
      <c r="AA64" s="1">
        <f>AA31-0.0086</f>
        <v>0.30282</v>
      </c>
      <c r="AD64" s="1">
        <f>AD31-0.0386</f>
        <v>0.30382</v>
      </c>
      <c r="AG64" s="1">
        <f>AG31-0.0486</f>
        <v>0.15982</v>
      </c>
      <c r="AJ64" s="1">
        <f>AJ31+8</f>
        <v>266.993333333333</v>
      </c>
      <c r="AM64" s="1">
        <f>AM31+8</f>
        <v>304.326666666667</v>
      </c>
      <c r="AP64" s="1">
        <f>AP31+8</f>
        <v>317.326666666667</v>
      </c>
      <c r="AS64" s="1">
        <f>AS31+1</f>
        <v>335.326666666667</v>
      </c>
      <c r="AV64" s="1">
        <f>AV31+16</f>
        <v>331.66</v>
      </c>
      <c r="AY64" s="1">
        <f>AY31-0.85</f>
        <v>5.76333333333333</v>
      </c>
      <c r="BB64" s="1">
        <f>BB31-0.85</f>
        <v>8.66333333333333</v>
      </c>
      <c r="BE64" s="1">
        <f>BE31-0.85</f>
        <v>6.82333333333333</v>
      </c>
      <c r="BH64" s="1">
        <f>BH31-2.25</f>
        <v>5.27333333333333</v>
      </c>
      <c r="BK64" s="1">
        <f>BK31-1.65</f>
        <v>2.82</v>
      </c>
      <c r="BN64" s="3"/>
      <c r="BQ64" s="1">
        <v>16.9613725474152</v>
      </c>
      <c r="BT64" s="1">
        <v>20.2149909230554</v>
      </c>
      <c r="BW64" s="1">
        <v>15.2044667453758</v>
      </c>
      <c r="BZ64" s="1">
        <v>8.86782208211449</v>
      </c>
      <c r="CC64" s="1">
        <v>3.40132743362832</v>
      </c>
      <c r="CF64" s="1">
        <v>0.172153333333333</v>
      </c>
      <c r="CI64" s="1">
        <v>0.261486666666667</v>
      </c>
      <c r="CL64" s="1">
        <v>0.28182</v>
      </c>
      <c r="CO64" s="1">
        <v>0.28282</v>
      </c>
      <c r="CR64" s="1">
        <v>0.13882</v>
      </c>
      <c r="CU64" s="1">
        <v>264.993333333333</v>
      </c>
      <c r="CX64" s="1">
        <v>302.326666666667</v>
      </c>
      <c r="DA64" s="1">
        <v>315.326666666667</v>
      </c>
      <c r="DD64" s="1">
        <v>333.326666666667</v>
      </c>
      <c r="DG64" s="1">
        <v>329.66</v>
      </c>
      <c r="DJ64" s="1">
        <v>5.50333333333333</v>
      </c>
      <c r="DM64" s="1">
        <v>8.40333333333333</v>
      </c>
      <c r="DP64" s="1">
        <v>6.56333333333333</v>
      </c>
      <c r="DS64" s="1">
        <v>5.01333333333333</v>
      </c>
      <c r="DV64" s="1">
        <v>2.56</v>
      </c>
      <c r="DY64" s="3"/>
      <c r="ED64" s="1">
        <f>ED31-1.16</f>
        <v>18.852621634867</v>
      </c>
      <c r="EG64" s="1">
        <f>EG31-1.16</f>
        <v>25.0441739045904</v>
      </c>
      <c r="EJ64" s="1">
        <f>EJ31-1.16</f>
        <v>17.276287189513</v>
      </c>
      <c r="EM64" s="1">
        <f>EM31-3.36</f>
        <v>10.0645233304589</v>
      </c>
      <c r="EP64" s="1">
        <f>EP31-2.86</f>
        <v>6.68411764705882</v>
      </c>
      <c r="ES64" s="1">
        <f>ES31-0.0046</f>
        <v>0.220173333333333</v>
      </c>
      <c r="EV64" s="1">
        <f>EV31-0.0046</f>
        <v>0.261506666666667</v>
      </c>
      <c r="EY64" s="1">
        <f>EY31-0.0046</f>
        <v>0.265173333333333</v>
      </c>
      <c r="FB64" s="1">
        <f>FB31-0.0286</f>
        <v>0.27384</v>
      </c>
      <c r="FE64" s="1">
        <f>FE31-0.0386</f>
        <v>0.20084</v>
      </c>
      <c r="FH64" s="1">
        <f>FH31+4</f>
        <v>273.66</v>
      </c>
      <c r="FK64" s="1">
        <f>FK31+4</f>
        <v>291.66</v>
      </c>
      <c r="FN64" s="1">
        <f>FN31+4</f>
        <v>295.993333333333</v>
      </c>
      <c r="FQ64" s="1">
        <f>FQ31+1</f>
        <v>318.993333333333</v>
      </c>
      <c r="FT64" s="1">
        <f>FT31+11</f>
        <v>312.66</v>
      </c>
      <c r="FW64" s="1">
        <f>FW31-0.65</f>
        <v>7.17</v>
      </c>
      <c r="FZ64" s="1">
        <f>FZ31-0.65</f>
        <v>8.99333333333333</v>
      </c>
      <c r="GC64" s="1">
        <f>GC31-0.65</f>
        <v>7.41666666666667</v>
      </c>
      <c r="GF64" s="1">
        <f>GF31-1.25</f>
        <v>6.03</v>
      </c>
      <c r="GI64" s="1">
        <f>GI31-1.35</f>
        <v>4.89</v>
      </c>
      <c r="GL64" s="3"/>
      <c r="GO64" s="1">
        <v>18.312621634867</v>
      </c>
      <c r="GR64" s="1">
        <v>24.5041739045904</v>
      </c>
      <c r="GU64" s="1">
        <v>16.736287189513</v>
      </c>
      <c r="GX64" s="1">
        <v>9.52452333045894</v>
      </c>
      <c r="HA64" s="1">
        <v>6.14411764705882</v>
      </c>
      <c r="HD64" s="1">
        <v>0.199173333333333</v>
      </c>
      <c r="HG64" s="1">
        <v>0.240506666666667</v>
      </c>
      <c r="HJ64" s="1">
        <v>0.244173333333333</v>
      </c>
      <c r="HM64" s="1">
        <v>0.25284</v>
      </c>
      <c r="HP64" s="1">
        <v>0.17984</v>
      </c>
      <c r="HS64" s="1">
        <v>271.66</v>
      </c>
      <c r="HV64" s="1">
        <v>289.66</v>
      </c>
      <c r="HY64" s="1">
        <v>293.993333333333</v>
      </c>
      <c r="IB64" s="1">
        <v>316.993333333333</v>
      </c>
      <c r="IE64" s="1">
        <v>310.66</v>
      </c>
      <c r="IH64" s="1">
        <v>6.91</v>
      </c>
      <c r="IK64" s="1">
        <v>8.73333333333333</v>
      </c>
      <c r="IN64" s="1">
        <v>7.15666666666667</v>
      </c>
      <c r="IQ64" s="1">
        <v>5.77</v>
      </c>
      <c r="IT64" s="1">
        <v>4.63</v>
      </c>
    </row>
    <row r="65" spans="1:254">
      <c r="A65" s="3"/>
      <c r="F65" s="1">
        <f>AVERAGE(F58:F60)</f>
        <v>17.5029896206367</v>
      </c>
      <c r="I65" s="1">
        <f>AVERAGE(I58:I60)</f>
        <v>20.7579204327498</v>
      </c>
      <c r="L65" s="1">
        <f>AVERAGE(L58:L60)</f>
        <v>15.7484763503149</v>
      </c>
      <c r="O65" s="1">
        <f>AVERAGE(O58:O60)</f>
        <v>9.4790027177124</v>
      </c>
      <c r="R65" s="1">
        <f>R38</f>
        <v>3.93197278911565</v>
      </c>
      <c r="U65" s="1">
        <f>AVERAGE(U58:U60)</f>
        <v>0.193</v>
      </c>
      <c r="X65" s="1">
        <f>AVERAGE(X58:X60)</f>
        <v>0.273</v>
      </c>
      <c r="AA65" s="1">
        <f>AVERAGE(AA58:AA60)</f>
        <v>0.302666666666667</v>
      </c>
      <c r="AD65" s="1">
        <f>AVERAGE(AD58:AD60)</f>
        <v>0.315333333333333</v>
      </c>
      <c r="AG65" s="1">
        <f>AG38</f>
        <v>0.152</v>
      </c>
      <c r="AJ65" s="1">
        <f>AVERAGE(AJ58:AJ60)</f>
        <v>265.333333333333</v>
      </c>
      <c r="AM65" s="1">
        <f>AVERAGE(AM58:AM60)</f>
        <v>304</v>
      </c>
      <c r="AP65" s="1">
        <f>AVERAGE(AP58:AP60)</f>
        <v>317</v>
      </c>
      <c r="AS65" s="1">
        <f>AVERAGE(AS58:AS60)</f>
        <v>336</v>
      </c>
      <c r="AV65" s="1">
        <f>AV38</f>
        <v>329</v>
      </c>
      <c r="AY65" s="1">
        <f>AVERAGE(AY58:AY60)</f>
        <v>5.76333333333333</v>
      </c>
      <c r="BB65" s="1">
        <f>AVERAGE(BB58:BB60)</f>
        <v>8.78666666666667</v>
      </c>
      <c r="BE65" s="1">
        <f>AVERAGE(BE58:BE60)</f>
        <v>6.82333333333333</v>
      </c>
      <c r="BH65" s="1">
        <f>AVERAGE(BH58:BH60)</f>
        <v>5.19333333333333</v>
      </c>
      <c r="BK65" s="1">
        <f>BK38</f>
        <v>2.77</v>
      </c>
      <c r="BN65" s="3"/>
      <c r="BQ65" s="1">
        <f>AVERAGE(BQ58:BQ60)</f>
        <v>17.0075040107644</v>
      </c>
      <c r="BT65" s="1">
        <f>AVERAGE(BT58:BT60)</f>
        <v>20.0040194826689</v>
      </c>
      <c r="BW65" s="1">
        <f>AVERAGE(BW58:BW60)</f>
        <v>15.1351241351241</v>
      </c>
      <c r="BZ65" s="1">
        <f>AVERAGE(BZ58:BZ60)</f>
        <v>8.83495908195736</v>
      </c>
      <c r="CC65" s="1">
        <f>CC38</f>
        <v>3.52293577981651</v>
      </c>
      <c r="CF65" s="1">
        <f>AVERAGE(CF58:CF60)</f>
        <v>0.172333333333333</v>
      </c>
      <c r="CI65" s="1">
        <f>AVERAGE(CI58:CI60)</f>
        <v>0.265</v>
      </c>
      <c r="CL65" s="1">
        <f>AVERAGE(CL58:CL60)</f>
        <v>0.276</v>
      </c>
      <c r="CO65" s="1">
        <f>AVERAGE(CO58:CO60)</f>
        <v>0.283</v>
      </c>
      <c r="CR65" s="1">
        <f>CR38</f>
        <v>0.136</v>
      </c>
      <c r="CU65" s="1">
        <f>AVERAGE(CU58:CU60)</f>
        <v>266.666666666667</v>
      </c>
      <c r="CX65" s="1">
        <f>AVERAGE(CX58:CX60)</f>
        <v>302.333333333333</v>
      </c>
      <c r="DA65" s="1">
        <f>AVERAGE(DA58:DA60)</f>
        <v>315.333333333333</v>
      </c>
      <c r="DD65" s="1">
        <f>AVERAGE(DD58:DD60)</f>
        <v>331.333333333333</v>
      </c>
      <c r="DG65" s="1">
        <f>DG38</f>
        <v>327</v>
      </c>
      <c r="DJ65" s="1">
        <f>AVERAGE(DJ58:DJ60)</f>
        <v>5.39666666666667</v>
      </c>
      <c r="DM65" s="1">
        <f>AVERAGE(DM58:DM60)</f>
        <v>8.40333333333333</v>
      </c>
      <c r="DP65" s="1">
        <f>AVERAGE(DP58:DP60)</f>
        <v>6.56333333333333</v>
      </c>
      <c r="DS65" s="1">
        <f>AVERAGE(DS58:DS60)</f>
        <v>5.09333333333333</v>
      </c>
      <c r="DV65" s="1">
        <f>DV38</f>
        <v>2.59</v>
      </c>
      <c r="DY65" s="3"/>
      <c r="ED65" s="1">
        <f>AVERAGE(ED58:ED60)</f>
        <v>18.7874479226388</v>
      </c>
      <c r="EG65" s="1">
        <f>AVERAGE(EG58:EG60)</f>
        <v>25.0992568639628</v>
      </c>
      <c r="EJ65" s="1">
        <f>AVERAGE(EJ58:EJ60)</f>
        <v>17.2551173584144</v>
      </c>
      <c r="EM65" s="1">
        <f>AVERAGE(EM58:EM60)</f>
        <v>10.0628666498896</v>
      </c>
      <c r="EP65" s="1">
        <f>EP38</f>
        <v>6.93617021276596</v>
      </c>
      <c r="ES65" s="1">
        <f>AVERAGE(ES58:ES60)</f>
        <v>0.22</v>
      </c>
      <c r="EV65" s="1">
        <f>AVERAGE(EV58:EV60)</f>
        <v>0.267666666666667</v>
      </c>
      <c r="EY65" s="1">
        <f>AVERAGE(EY58:EY60)</f>
        <v>0.265333333333333</v>
      </c>
      <c r="FB65" s="1">
        <f>AVERAGE(FB58:FB60)</f>
        <v>0.264</v>
      </c>
      <c r="FE65" s="1">
        <f>FE38</f>
        <v>0.215</v>
      </c>
      <c r="FH65" s="1">
        <f>AVERAGE(FH58:FH60)</f>
        <v>274.666666666667</v>
      </c>
      <c r="FK65" s="1">
        <f>AVERAGE(FK58:FK60)</f>
        <v>291.333333333333</v>
      </c>
      <c r="FN65" s="1">
        <f>AVERAGE(FN58:FN60)</f>
        <v>294</v>
      </c>
      <c r="FQ65" s="1">
        <f>AVERAGE(FQ58:FQ60)</f>
        <v>318.666666666667</v>
      </c>
      <c r="FT65" s="1">
        <f>FT38</f>
        <v>311</v>
      </c>
      <c r="FW65" s="1">
        <f>AVERAGE(FW58:FW60)</f>
        <v>7.17</v>
      </c>
      <c r="FZ65" s="1">
        <f>AVERAGE(FZ58:FZ60)</f>
        <v>9.07</v>
      </c>
      <c r="GC65" s="1">
        <f>AVERAGE(GC58:GC60)</f>
        <v>7.41666666666667</v>
      </c>
      <c r="GF65" s="1">
        <f>AVERAGE(GF58:GF60)</f>
        <v>6.01666666666667</v>
      </c>
      <c r="GI65" s="1">
        <f>GI38</f>
        <v>4.92</v>
      </c>
      <c r="GL65" s="3"/>
      <c r="GO65" s="1">
        <f>AVERAGE(GO58:GO60)</f>
        <v>18.2340249223604</v>
      </c>
      <c r="GR65" s="1">
        <f>AVERAGE(GR58:GR60)</f>
        <v>24.4497393335172</v>
      </c>
      <c r="GU65" s="1">
        <f>AVERAGE(GU58:GU60)</f>
        <v>16.7584305039845</v>
      </c>
      <c r="GX65" s="1">
        <f>AVERAGE(GX58:GX60)</f>
        <v>9.57975288338864</v>
      </c>
      <c r="HA65" s="1">
        <f>HA38</f>
        <v>6.22222222222222</v>
      </c>
      <c r="HD65" s="1">
        <f>AVERAGE(HD58:HD60)</f>
        <v>0.199333333333333</v>
      </c>
      <c r="HG65" s="1">
        <f>AVERAGE(HG58:HG60)</f>
        <v>0.235666666666667</v>
      </c>
      <c r="HJ65" s="1">
        <f>AVERAGE(HJ58:HJ60)</f>
        <v>0.251333333333333</v>
      </c>
      <c r="HM65" s="1">
        <f>AVERAGE(HM58:HM60)</f>
        <v>0.253</v>
      </c>
      <c r="HP65" s="1">
        <f>HP38</f>
        <v>0.181</v>
      </c>
      <c r="HS65" s="1">
        <f>AVERAGE(HS58:HS60)</f>
        <v>272</v>
      </c>
      <c r="HV65" s="1">
        <f>AVERAGE(HV58:HV60)</f>
        <v>288.666666666667</v>
      </c>
      <c r="HY65" s="1">
        <f>AVERAGE(HY58:HY60)</f>
        <v>294</v>
      </c>
      <c r="IB65" s="1">
        <f>AVERAGE(IB58:IB60)</f>
        <v>318.666666666667</v>
      </c>
      <c r="IE65" s="1">
        <f>IE38</f>
        <v>311</v>
      </c>
      <c r="IH65" s="1">
        <f>AVERAGE(IH58:IH60)</f>
        <v>6.91</v>
      </c>
      <c r="IK65" s="1">
        <f>AVERAGE(IK58:IK60)</f>
        <v>8.64333333333334</v>
      </c>
      <c r="IN65" s="1">
        <f>AVERAGE(IN58:IN60)</f>
        <v>7.22666666666667</v>
      </c>
      <c r="IQ65" s="1">
        <f>AVERAGE(IQ58:IQ60)</f>
        <v>5.77</v>
      </c>
      <c r="IT65" s="1">
        <f>IT38</f>
        <v>4.61</v>
      </c>
    </row>
    <row r="66" spans="1:194">
      <c r="A66" s="3"/>
      <c r="BN66" s="3"/>
      <c r="DY66" s="3"/>
      <c r="GL66" s="3"/>
    </row>
    <row r="67" spans="1:254">
      <c r="A67" s="3"/>
      <c r="BN67" s="3"/>
      <c r="BQ67" s="1">
        <v>16.877291134492</v>
      </c>
      <c r="BT67" s="1">
        <v>20.1317610325154</v>
      </c>
      <c r="BW67" s="1">
        <v>15.4387506781753</v>
      </c>
      <c r="BZ67" s="1">
        <v>9.26254863397243</v>
      </c>
      <c r="CC67" s="1">
        <v>3.46857976444244</v>
      </c>
      <c r="CF67" s="1">
        <v>0.176597777777778</v>
      </c>
      <c r="CI67" s="1">
        <v>0.259042222222222</v>
      </c>
      <c r="CL67" s="1">
        <v>0.277708888888889</v>
      </c>
      <c r="CO67" s="1">
        <v>0.292597777777778</v>
      </c>
      <c r="CR67" s="1">
        <v>0.13082</v>
      </c>
      <c r="CU67" s="1">
        <v>263.882222222222</v>
      </c>
      <c r="CX67" s="1">
        <v>298.771111111111</v>
      </c>
      <c r="DA67" s="1">
        <v>309.548888888889</v>
      </c>
      <c r="DD67" s="1">
        <v>329.771111111111</v>
      </c>
      <c r="DG67" s="1">
        <v>328.993333333333</v>
      </c>
      <c r="DJ67" s="1">
        <v>5.60777777777778</v>
      </c>
      <c r="DM67" s="1">
        <v>8.31888888888889</v>
      </c>
      <c r="DP67" s="1">
        <v>6.61</v>
      </c>
      <c r="DS67" s="1">
        <v>5.04777777777778</v>
      </c>
      <c r="DV67" s="1">
        <v>2.50666666666667</v>
      </c>
      <c r="DY67" s="3"/>
      <c r="GL67" s="3"/>
      <c r="GO67" s="1">
        <v>18.3765570288629</v>
      </c>
      <c r="GR67" s="1">
        <v>24.3946262817228</v>
      </c>
      <c r="GU67" s="1">
        <v>16.5867674828247</v>
      </c>
      <c r="GX67" s="1">
        <v>9.48475196283057</v>
      </c>
      <c r="HA67" s="1">
        <v>6.31475955921821</v>
      </c>
      <c r="HD67" s="1">
        <v>0.20184</v>
      </c>
      <c r="HG67" s="1">
        <v>0.241395555555556</v>
      </c>
      <c r="HJ67" s="1">
        <v>0.251395555555556</v>
      </c>
      <c r="HM67" s="1">
        <v>0.256951111111111</v>
      </c>
      <c r="HP67" s="1">
        <v>0.17484</v>
      </c>
      <c r="HS67" s="1">
        <v>270.104444444444</v>
      </c>
      <c r="HV67" s="1">
        <v>289.215555555556</v>
      </c>
      <c r="HY67" s="1">
        <v>290.993333333333</v>
      </c>
      <c r="IB67" s="1">
        <v>318.882222222222</v>
      </c>
      <c r="IE67" s="1">
        <v>315.66</v>
      </c>
      <c r="IH67" s="1">
        <v>6.92888888888889</v>
      </c>
      <c r="IK67" s="1">
        <v>8.75222222222222</v>
      </c>
      <c r="IN67" s="1">
        <v>7.18111111111111</v>
      </c>
      <c r="IQ67" s="1">
        <v>5.82111111111111</v>
      </c>
      <c r="IT67" s="1">
        <v>4.59333333333333</v>
      </c>
    </row>
    <row r="68" s="1" customFormat="1" spans="1:254">
      <c r="A68" s="4" t="s">
        <v>11</v>
      </c>
      <c r="F68" s="1">
        <f>AVERAGE(F43,F54,F65)</f>
        <v>17.4460492143801</v>
      </c>
      <c r="I68" s="1">
        <f>AVERAGE(I43,I54,I65)</f>
        <v>20.7288368434091</v>
      </c>
      <c r="L68" s="1">
        <f>AVERAGE(L43,L54,L65)</f>
        <v>15.9510201904261</v>
      </c>
      <c r="O68" s="1">
        <f>AVERAGE(O43,O54,O65)</f>
        <v>9.82441698892509</v>
      </c>
      <c r="R68" s="1">
        <f>AVERAGE(R43,R54,R65)</f>
        <v>4.03268140589569</v>
      </c>
      <c r="U68" s="1">
        <f>AVERAGE(U43,U54,U65)</f>
        <v>0.194333333333333</v>
      </c>
      <c r="X68" s="1">
        <f>AVERAGE(X43,X54,X65)</f>
        <v>0.280666666666667</v>
      </c>
      <c r="AA68" s="1">
        <f>AVERAGE(AA43,AA54,AA65)</f>
        <v>0.302444444444444</v>
      </c>
      <c r="AD68" s="1">
        <f>AVERAGE(AD43,AD54,AD65)</f>
        <v>0.314222222222222</v>
      </c>
      <c r="AG68" s="1">
        <f>AVERAGE(AG43,AG54,AG65)</f>
        <v>0.147666666666667</v>
      </c>
      <c r="AJ68" s="1">
        <f>AVERAGE(AJ43,AJ54,AJ65)</f>
        <v>265.666666666667</v>
      </c>
      <c r="AM68" s="1">
        <f>AVERAGE(AM43,AM54,AM65)</f>
        <v>300.888888888889</v>
      </c>
      <c r="AP68" s="1">
        <f>AVERAGE(AP43,AP54,AP65)</f>
        <v>310.777777777778</v>
      </c>
      <c r="AS68" s="1">
        <f>AVERAGE(AS43,AS54,AS65)</f>
        <v>331.444444444444</v>
      </c>
      <c r="AV68" s="1">
        <f>AVERAGE(AV43,AV54,AV65)</f>
        <v>328.333333333333</v>
      </c>
      <c r="AY68" s="1">
        <f>AVERAGE(AY43,AY54,AY65)</f>
        <v>5.86777777777778</v>
      </c>
      <c r="BB68" s="1">
        <f>AVERAGE(BB43,BB54,BB65)</f>
        <v>8.62777777777778</v>
      </c>
      <c r="BE68" s="1">
        <f>AVERAGE(BE43,BE54,BE65)</f>
        <v>6.84333333333333</v>
      </c>
      <c r="BH68" s="1">
        <f>AVERAGE(BH43,BH54,BH65)</f>
        <v>5.31555555555556</v>
      </c>
      <c r="BK68" s="1">
        <f>AVERAGE(BK43,BK54,BK65)</f>
        <v>2.72666666666667</v>
      </c>
      <c r="BN68" s="4"/>
      <c r="BQ68" s="1">
        <f>AVERAGE(BQ43,BQ54,BQ65)</f>
        <v>16.8275042198773</v>
      </c>
      <c r="BT68" s="1">
        <f>AVERAGE(BT43,BT54,BT65)</f>
        <v>20.0265958646786</v>
      </c>
      <c r="BW68" s="1">
        <f>AVERAGE(BW43,BW54,BW65)</f>
        <v>15.4277447927679</v>
      </c>
      <c r="BZ68" s="1">
        <f>AVERAGE(BZ43,BZ54,BZ65)</f>
        <v>9.25185761214023</v>
      </c>
      <c r="CC68" s="1">
        <f>AVERAGE(CC43,CC54,CC65)</f>
        <v>3.51850094320831</v>
      </c>
      <c r="CF68" s="1">
        <f>AVERAGE(CF43,CF54,CF65)</f>
        <v>0.176</v>
      </c>
      <c r="CI68" s="1">
        <f>AVERAGE(CI43,CI54,CI65)</f>
        <v>0.260162222222222</v>
      </c>
      <c r="CL68" s="1">
        <f>AVERAGE(CL43,CL54,CL65)</f>
        <v>0.277</v>
      </c>
      <c r="CO68" s="1">
        <f>AVERAGE(CO43,CO54,CO65)</f>
        <v>0.290666666666667</v>
      </c>
      <c r="CR68" s="1">
        <f>AVERAGE(CR43,CR54,CR65)</f>
        <v>0.130333333333333</v>
      </c>
      <c r="CU68" s="1">
        <f>AVERAGE(CU43,CU54,CU65)</f>
        <v>263.666666666667</v>
      </c>
      <c r="CX68" s="1">
        <f>AVERAGE(CX43,CX54,CX65)</f>
        <v>298</v>
      </c>
      <c r="DA68" s="1">
        <f>AVERAGE(DA43,DA54,DA65)</f>
        <v>321.222222222222</v>
      </c>
      <c r="DD68" s="1">
        <f>AVERAGE(DD43,DD54,DD65)</f>
        <v>329.777777777778</v>
      </c>
      <c r="DG68" s="1">
        <f>AVERAGE(DG43,DG54,DG65)</f>
        <v>327.666666666667</v>
      </c>
      <c r="DJ68" s="1">
        <f>AVERAGE(DJ43,DJ54,DJ65)</f>
        <v>5.57222222222222</v>
      </c>
      <c r="DM68" s="1">
        <f>AVERAGE(DM43,DM54,DM65)</f>
        <v>8.37222222222223</v>
      </c>
      <c r="DP68" s="1">
        <f>AVERAGE(DP43,DP54,DP65)</f>
        <v>6.57444444444444</v>
      </c>
      <c r="DS68" s="1">
        <f>AVERAGE(DS43,DS54,DS65)</f>
        <v>5.04333333333333</v>
      </c>
      <c r="DV68" s="1">
        <f>AVERAGE(DV43,DV54,DV65)</f>
        <v>2.51666666666667</v>
      </c>
      <c r="DY68" s="4" t="s">
        <v>11</v>
      </c>
      <c r="ED68" s="1">
        <f>AVERAGE(ED43,ED54,ED65)</f>
        <v>18.9030656947223</v>
      </c>
      <c r="EG68" s="1">
        <f>AVERAGE(EG43,EG54,EG65)</f>
        <v>24.9553613987809</v>
      </c>
      <c r="EJ68" s="1">
        <f>AVERAGE(EJ43,EJ54,EJ65)</f>
        <v>17.1684399669953</v>
      </c>
      <c r="EM68" s="1">
        <f>AVERAGE(EM43,EM54,EM65)</f>
        <v>10.0538395647817</v>
      </c>
      <c r="EP68" s="1">
        <f>AVERAGE(EP43,EP54,EP65)</f>
        <v>6.93383804270329</v>
      </c>
      <c r="ES68" s="1">
        <f>AVERAGE(ES43,ES54,ES65)</f>
        <v>0.219444444444444</v>
      </c>
      <c r="EV68" s="1">
        <f>AVERAGE(EV43,EV54,EV65)</f>
        <v>0.261111111111111</v>
      </c>
      <c r="EY68" s="1">
        <f>AVERAGE(EY43,EY54,EY65)</f>
        <v>0.274555555555556</v>
      </c>
      <c r="FB68" s="1">
        <f>AVERAGE(FB43,FB54,FB65)</f>
        <v>0.276777777777778</v>
      </c>
      <c r="FE68" s="1">
        <f>AVERAGE(FE43,FE54,FE65)</f>
        <v>0.199333333333333</v>
      </c>
      <c r="FH68" s="1">
        <f>AVERAGE(FH43,FH54,FH65)</f>
        <v>271.666666666667</v>
      </c>
      <c r="FK68" s="1">
        <f>AVERAGE(FK43,FK54,FK65)</f>
        <v>291.333333333333</v>
      </c>
      <c r="FN68" s="1">
        <f>AVERAGE(FN43,FN54,FN65)</f>
        <v>292.555555555556</v>
      </c>
      <c r="FQ68" s="1">
        <f>AVERAGE(FQ43,FQ54,FQ65)</f>
        <v>320</v>
      </c>
      <c r="FT68" s="1">
        <f>AVERAGE(FT43,FT54,FT65)</f>
        <v>315.666666666667</v>
      </c>
      <c r="FW68" s="1">
        <f>AVERAGE(FW43,FW54,FW65)</f>
        <v>7.21444444444444</v>
      </c>
      <c r="FZ68" s="1">
        <f>AVERAGE(FZ43,FZ54,FZ65)</f>
        <v>9.03222222222222</v>
      </c>
      <c r="GC68" s="1">
        <f>AVERAGE(GC43,GC54,GC65)</f>
        <v>7.44111111111111</v>
      </c>
      <c r="GF68" s="1">
        <f>AVERAGE(GF43,GF54,GF65)</f>
        <v>6.09888888888889</v>
      </c>
      <c r="GI68" s="1">
        <f>AVERAGE(GI43,GI54,GI65)</f>
        <v>4.85</v>
      </c>
      <c r="GL68" s="4"/>
      <c r="GO68" s="1">
        <f>AVERAGE(GO43,GO54,GO65)</f>
        <v>18.2981664212765</v>
      </c>
      <c r="GR68" s="1">
        <f>AVERAGE(GR43,GR54,GR65)</f>
        <v>24.30639280092</v>
      </c>
      <c r="GU68" s="1">
        <f>AVERAGE(GU43,GU54,GU65)</f>
        <v>16.5507101219536</v>
      </c>
      <c r="GX68" s="1">
        <f>AVERAGE(GX43,GX54,GX65)</f>
        <v>9.50590796584682</v>
      </c>
      <c r="HA68" s="1">
        <f>AVERAGE(HA43,HA54,HA65)</f>
        <v>6.3336917562724</v>
      </c>
      <c r="HD68" s="1">
        <f>AVERAGE(HD43,HD54,HD65)</f>
        <v>0.204333333333333</v>
      </c>
      <c r="HG68" s="1">
        <f>AVERAGE(HG43,HG54,HG65)</f>
        <v>0.238</v>
      </c>
      <c r="HJ68" s="1">
        <f>AVERAGE(HJ43,HJ54,HJ65)</f>
        <v>0.253888888888889</v>
      </c>
      <c r="HM68" s="1">
        <f>AVERAGE(HM43,HM54,HM65)</f>
        <v>0.257666666666667</v>
      </c>
      <c r="HP68" s="1">
        <f>AVERAGE(HP43,HP54,HP65)</f>
        <v>0.175333333333333</v>
      </c>
      <c r="HS68" s="1">
        <f>AVERAGE(HS43,HS54,HS65)</f>
        <v>270.777777777778</v>
      </c>
      <c r="HV68" s="1">
        <f>AVERAGE(HV43,HV54,HV65)</f>
        <v>289.444444444445</v>
      </c>
      <c r="HY68" s="1">
        <f>AVERAGE(HY43,HY54,HY65)</f>
        <v>290.666666666667</v>
      </c>
      <c r="IB68" s="1">
        <f>AVERAGE(IB43,IB54,IB65)</f>
        <v>319.111111111111</v>
      </c>
      <c r="IE68" s="1">
        <f>AVERAGE(IE43,IE54,IE65)</f>
        <v>315.666666666667</v>
      </c>
      <c r="IH68" s="1">
        <f>AVERAGE(IH43,IH54,IH65)</f>
        <v>6.92888888888889</v>
      </c>
      <c r="IK68" s="1">
        <f>AVERAGE(IK43,IK54,IK65)</f>
        <v>8.75555555555556</v>
      </c>
      <c r="IN68" s="1">
        <f>AVERAGE(IN43,IN54,IN65)</f>
        <v>7.17444444444444</v>
      </c>
      <c r="IQ68" s="1">
        <f>AVERAGE(IQ43,IQ54,IQ65)</f>
        <v>5.79111111111111</v>
      </c>
      <c r="IT68" s="1">
        <f>AVERAGE(IT43,IT54,IT65)</f>
        <v>4.58666666666667</v>
      </c>
    </row>
    <row r="69" spans="1:254">
      <c r="A69" s="3" t="s">
        <v>22</v>
      </c>
      <c r="B69" s="1">
        <v>39</v>
      </c>
      <c r="D69" s="1">
        <v>7.99</v>
      </c>
      <c r="E69" s="1">
        <v>1.12</v>
      </c>
      <c r="F69" s="1">
        <f>D69/(E69*3)*6</f>
        <v>14.2678571428571</v>
      </c>
      <c r="G69" s="1">
        <v>10.1</v>
      </c>
      <c r="H69" s="1">
        <v>1.19</v>
      </c>
      <c r="I69" s="1">
        <f>G69/(H69*3)*6</f>
        <v>16.9747899159664</v>
      </c>
      <c r="J69" s="1">
        <v>7.35</v>
      </c>
      <c r="K69" s="1">
        <v>0.99</v>
      </c>
      <c r="L69" s="1">
        <f>J69/(K69*3)*6</f>
        <v>14.8484848484848</v>
      </c>
      <c r="M69" s="1">
        <v>2.36</v>
      </c>
      <c r="N69" s="1">
        <v>0.98</v>
      </c>
      <c r="O69" s="1">
        <f>M69/(N69*3)*6</f>
        <v>4.81632653061224</v>
      </c>
      <c r="P69" s="1">
        <v>1.38</v>
      </c>
      <c r="Q69" s="1">
        <v>1.01</v>
      </c>
      <c r="R69" s="1">
        <f>P69/(Q69*3)*6</f>
        <v>2.73267326732673</v>
      </c>
      <c r="U69" s="4">
        <v>0.236</v>
      </c>
      <c r="V69" s="4"/>
      <c r="W69" s="4"/>
      <c r="X69" s="1">
        <v>0.271</v>
      </c>
      <c r="AA69" s="4">
        <v>0.301</v>
      </c>
      <c r="AB69" s="4"/>
      <c r="AC69" s="4"/>
      <c r="AD69" s="1">
        <v>0.326</v>
      </c>
      <c r="AG69" s="1">
        <v>0.0867</v>
      </c>
      <c r="AJ69" s="1">
        <v>275</v>
      </c>
      <c r="AM69" s="4">
        <v>320</v>
      </c>
      <c r="AN69" s="4"/>
      <c r="AO69" s="4"/>
      <c r="AP69" s="4">
        <v>307</v>
      </c>
      <c r="AQ69" s="4"/>
      <c r="AR69" s="4"/>
      <c r="AS69" s="1">
        <v>354</v>
      </c>
      <c r="AV69" s="1">
        <v>338</v>
      </c>
      <c r="AY69" s="4">
        <v>5.98</v>
      </c>
      <c r="AZ69" s="4"/>
      <c r="BA69" s="4"/>
      <c r="BB69" s="1">
        <v>9.83</v>
      </c>
      <c r="BE69" s="4">
        <v>7.39</v>
      </c>
      <c r="BF69" s="4"/>
      <c r="BG69" s="4"/>
      <c r="BH69" s="1">
        <v>4.94</v>
      </c>
      <c r="BK69" s="1">
        <v>2.26</v>
      </c>
      <c r="BN69" s="3"/>
      <c r="BO69" s="1">
        <v>9.69</v>
      </c>
      <c r="BP69" s="1">
        <v>1.03</v>
      </c>
      <c r="BQ69" s="1">
        <f>BO69/(BP69*3)*6</f>
        <v>18.8155339805825</v>
      </c>
      <c r="BR69" s="1">
        <v>11.2</v>
      </c>
      <c r="BS69" s="1">
        <v>1.11</v>
      </c>
      <c r="BT69" s="1">
        <f>BR69/(BS69*3)*6</f>
        <v>20.1801801801802</v>
      </c>
      <c r="BU69" s="1">
        <v>7.14</v>
      </c>
      <c r="BV69" s="1">
        <v>1.05</v>
      </c>
      <c r="BW69" s="1">
        <f>BU69/(BV69*3)*6</f>
        <v>13.6</v>
      </c>
      <c r="BX69" s="1">
        <v>3.41</v>
      </c>
      <c r="BY69" s="1">
        <v>1.09</v>
      </c>
      <c r="BZ69" s="1">
        <f>BX69/(BY69*3)*6</f>
        <v>6.25688073394495</v>
      </c>
      <c r="CA69" s="1">
        <v>1.19</v>
      </c>
      <c r="CB69" s="1">
        <v>1.05</v>
      </c>
      <c r="CC69" s="1">
        <f>CA69/(CB69*3)*6</f>
        <v>2.26666666666667</v>
      </c>
      <c r="CF69" s="1">
        <v>0.132</v>
      </c>
      <c r="CI69" s="1">
        <v>0.217</v>
      </c>
      <c r="CL69" s="1">
        <v>0.268</v>
      </c>
      <c r="CO69" s="1">
        <v>0.263</v>
      </c>
      <c r="CR69" s="1">
        <v>0.0735</v>
      </c>
      <c r="CU69" s="1">
        <v>272</v>
      </c>
      <c r="CX69" s="1">
        <v>301</v>
      </c>
      <c r="DA69" s="1">
        <v>309</v>
      </c>
      <c r="DD69" s="1">
        <v>337</v>
      </c>
      <c r="DG69" s="1">
        <v>334</v>
      </c>
      <c r="DJ69" s="1">
        <v>5.46</v>
      </c>
      <c r="DM69" s="1">
        <v>8.51</v>
      </c>
      <c r="DP69" s="1">
        <v>6.11</v>
      </c>
      <c r="DS69" s="1">
        <v>4.92</v>
      </c>
      <c r="DV69" s="1">
        <v>2.09</v>
      </c>
      <c r="DY69" s="3" t="s">
        <v>23</v>
      </c>
      <c r="DZ69" s="1">
        <v>108</v>
      </c>
      <c r="EB69" s="1">
        <v>10.7</v>
      </c>
      <c r="EC69" s="1">
        <v>1.01</v>
      </c>
      <c r="ED69" s="1">
        <f>EB69/(EC69*3)*6</f>
        <v>21.1881188118812</v>
      </c>
      <c r="EE69" s="1">
        <v>11.3</v>
      </c>
      <c r="EF69" s="1">
        <v>1.06</v>
      </c>
      <c r="EG69" s="1">
        <f>EE69/(EF69*3)*6</f>
        <v>21.3207547169811</v>
      </c>
      <c r="EH69" s="1">
        <v>12.9</v>
      </c>
      <c r="EI69" s="1">
        <v>1.23</v>
      </c>
      <c r="EJ69" s="1">
        <f>EH69/(EI69*3)*6</f>
        <v>20.9756097560976</v>
      </c>
      <c r="EK69" s="1">
        <v>5.66</v>
      </c>
      <c r="EL69" s="1">
        <v>1.22</v>
      </c>
      <c r="EM69" s="1">
        <f>EK69/(EL69*3)*6</f>
        <v>9.27868852459016</v>
      </c>
      <c r="EN69" s="1">
        <v>3.51</v>
      </c>
      <c r="EO69" s="1">
        <v>1.18</v>
      </c>
      <c r="EP69" s="1">
        <f>EN69/(EO69*3)*6</f>
        <v>5.94915254237288</v>
      </c>
      <c r="ES69" s="4">
        <v>0.202</v>
      </c>
      <c r="ET69" s="4"/>
      <c r="EU69" s="4"/>
      <c r="EV69" s="1">
        <v>0.206</v>
      </c>
      <c r="EY69" s="1">
        <v>0.233</v>
      </c>
      <c r="FB69" s="4">
        <v>0.277</v>
      </c>
      <c r="FC69" s="4"/>
      <c r="FD69" s="4"/>
      <c r="FE69" s="1">
        <v>0.156</v>
      </c>
      <c r="FH69" s="1">
        <v>260</v>
      </c>
      <c r="FK69" s="1">
        <v>327</v>
      </c>
      <c r="FN69" s="4">
        <v>291</v>
      </c>
      <c r="FO69" s="4"/>
      <c r="FP69" s="4"/>
      <c r="FQ69" s="4">
        <v>320</v>
      </c>
      <c r="FR69" s="4"/>
      <c r="FS69" s="4"/>
      <c r="FT69" s="1">
        <v>327</v>
      </c>
      <c r="FW69" s="1">
        <v>6.97</v>
      </c>
      <c r="FZ69" s="4">
        <v>9.11</v>
      </c>
      <c r="GA69" s="4"/>
      <c r="GB69" s="4"/>
      <c r="GC69" s="4">
        <v>8.12</v>
      </c>
      <c r="GD69" s="4"/>
      <c r="GE69" s="4"/>
      <c r="GF69" s="1">
        <v>5.16</v>
      </c>
      <c r="GI69" s="1">
        <v>4.21</v>
      </c>
      <c r="GL69" s="3"/>
      <c r="GM69" s="1">
        <v>11.8</v>
      </c>
      <c r="GN69" s="1">
        <v>1.24</v>
      </c>
      <c r="GO69" s="1">
        <f>GM69/(GN69*3)*6</f>
        <v>19.0322580645161</v>
      </c>
      <c r="GP69" s="1">
        <v>13.8</v>
      </c>
      <c r="GQ69" s="1">
        <v>1.28</v>
      </c>
      <c r="GR69" s="1">
        <f>GP69/(GQ69*3)*6</f>
        <v>21.5625</v>
      </c>
      <c r="GS69" s="1">
        <v>9.99</v>
      </c>
      <c r="GT69" s="1">
        <v>1.29</v>
      </c>
      <c r="GU69" s="1">
        <f>GS69/(GT69*3)*6</f>
        <v>15.4883720930233</v>
      </c>
      <c r="GV69" s="1">
        <v>5.44</v>
      </c>
      <c r="GW69" s="1">
        <v>1.29</v>
      </c>
      <c r="GX69" s="1">
        <f>GV69/(GW69*3)*6</f>
        <v>8.43410852713178</v>
      </c>
      <c r="GY69" s="1">
        <v>3.56</v>
      </c>
      <c r="GZ69" s="1">
        <v>1.31</v>
      </c>
      <c r="HA69" s="1">
        <f>GY69/(GZ69*3)*6</f>
        <v>5.43511450381679</v>
      </c>
      <c r="HD69" s="1">
        <v>0.188</v>
      </c>
      <c r="HG69" s="1">
        <v>0.245</v>
      </c>
      <c r="HJ69" s="1">
        <v>0.239</v>
      </c>
      <c r="HM69" s="1">
        <v>0.211</v>
      </c>
      <c r="HP69" s="1">
        <v>0.131</v>
      </c>
      <c r="HS69" s="1">
        <v>268</v>
      </c>
      <c r="HV69" s="1">
        <v>294</v>
      </c>
      <c r="HY69" s="1">
        <v>287</v>
      </c>
      <c r="IB69" s="1">
        <v>338</v>
      </c>
      <c r="IE69" s="1">
        <v>321</v>
      </c>
      <c r="IH69" s="1">
        <v>7.29</v>
      </c>
      <c r="IK69" s="1">
        <v>8.61</v>
      </c>
      <c r="IN69" s="1">
        <v>7.84</v>
      </c>
      <c r="IQ69" s="1">
        <v>4.24</v>
      </c>
      <c r="IT69" s="1">
        <v>4.11</v>
      </c>
    </row>
    <row r="70" spans="1:254">
      <c r="A70" s="3"/>
      <c r="D70" s="1">
        <v>8.48</v>
      </c>
      <c r="E70" s="1">
        <v>0.99</v>
      </c>
      <c r="F70" s="1">
        <f>D70/(E70*3)*6</f>
        <v>17.1313131313131</v>
      </c>
      <c r="G70" s="1">
        <v>8.33</v>
      </c>
      <c r="H70" s="1">
        <v>0.91</v>
      </c>
      <c r="I70" s="1">
        <f>G70/(H70*3)*6</f>
        <v>18.3076923076923</v>
      </c>
      <c r="J70" s="1">
        <v>7.73</v>
      </c>
      <c r="K70" s="1">
        <v>1.08</v>
      </c>
      <c r="L70" s="1">
        <f>J70/(K70*3)*6</f>
        <v>14.3148148148148</v>
      </c>
      <c r="M70" s="1">
        <v>3.73</v>
      </c>
      <c r="N70" s="1">
        <v>1.07</v>
      </c>
      <c r="O70" s="1">
        <f>M70/(N70*3)*6</f>
        <v>6.97196261682243</v>
      </c>
      <c r="P70" s="1">
        <v>1.67</v>
      </c>
      <c r="Q70" s="1">
        <v>1.32</v>
      </c>
      <c r="R70" s="1">
        <f>P70/(Q70*3)*6</f>
        <v>2.53030303030303</v>
      </c>
      <c r="U70" s="1">
        <v>0.176</v>
      </c>
      <c r="X70" s="1">
        <v>0.286</v>
      </c>
      <c r="AA70" s="1">
        <v>0.221</v>
      </c>
      <c r="AD70" s="1">
        <v>0.277</v>
      </c>
      <c r="AG70" s="1">
        <v>0.0921</v>
      </c>
      <c r="AJ70" s="1">
        <v>289</v>
      </c>
      <c r="AM70" s="1">
        <v>303</v>
      </c>
      <c r="AP70" s="1">
        <v>326</v>
      </c>
      <c r="AS70" s="1">
        <v>322</v>
      </c>
      <c r="AV70" s="1">
        <v>325</v>
      </c>
      <c r="AY70" s="1">
        <v>5.26</v>
      </c>
      <c r="BB70" s="1">
        <v>6.74</v>
      </c>
      <c r="BE70" s="1">
        <v>7.95</v>
      </c>
      <c r="BH70" s="1">
        <v>5.12</v>
      </c>
      <c r="BK70" s="1">
        <v>2.38</v>
      </c>
      <c r="BN70" s="3"/>
      <c r="BO70" s="1">
        <v>7.85</v>
      </c>
      <c r="BP70" s="1">
        <v>1.14</v>
      </c>
      <c r="BQ70" s="1">
        <f>BO70/(BP70*3)*6</f>
        <v>13.7719298245614</v>
      </c>
      <c r="BR70" s="1">
        <v>8.26</v>
      </c>
      <c r="BS70" s="1">
        <v>1.08</v>
      </c>
      <c r="BT70" s="1">
        <f>BR70/(BS70*3)*6</f>
        <v>15.2962962962963</v>
      </c>
      <c r="BU70" s="1">
        <v>7.82</v>
      </c>
      <c r="BV70" s="1">
        <v>1.06</v>
      </c>
      <c r="BW70" s="1">
        <f>BU70/(BV70*3)*6</f>
        <v>14.7547169811321</v>
      </c>
      <c r="BX70" s="1">
        <v>3.03</v>
      </c>
      <c r="BY70" s="1">
        <v>1.12</v>
      </c>
      <c r="BZ70" s="1">
        <f>BX70/(BY70*3)*6</f>
        <v>5.41071428571428</v>
      </c>
      <c r="CA70" s="1">
        <v>1.21</v>
      </c>
      <c r="CB70" s="1">
        <v>1.12</v>
      </c>
      <c r="CC70" s="1">
        <f>CA70/(CB70*3)*6</f>
        <v>2.16071428571429</v>
      </c>
      <c r="CF70" s="1">
        <v>0.168</v>
      </c>
      <c r="CI70" s="1">
        <v>0.239</v>
      </c>
      <c r="CL70" s="1">
        <v>0.241</v>
      </c>
      <c r="CO70" s="1">
        <v>0.268</v>
      </c>
      <c r="CR70" s="1">
        <v>0.0753</v>
      </c>
      <c r="CU70" s="1">
        <v>279</v>
      </c>
      <c r="CX70" s="1">
        <v>311</v>
      </c>
      <c r="DA70" s="1">
        <v>295</v>
      </c>
      <c r="DD70" s="1">
        <v>330</v>
      </c>
      <c r="DG70" s="1">
        <v>325</v>
      </c>
      <c r="DJ70" s="1">
        <v>4.59</v>
      </c>
      <c r="DM70" s="1">
        <v>7.85</v>
      </c>
      <c r="DP70" s="1">
        <v>6.25</v>
      </c>
      <c r="DS70" s="1">
        <v>3.97</v>
      </c>
      <c r="DV70" s="1">
        <v>2.14</v>
      </c>
      <c r="DY70" s="3"/>
      <c r="EB70" s="1">
        <v>8.69</v>
      </c>
      <c r="EC70" s="1">
        <v>1.21</v>
      </c>
      <c r="ED70" s="1">
        <f>EB70/(EC70*3)*6</f>
        <v>14.3636363636364</v>
      </c>
      <c r="EE70" s="1">
        <v>13.5</v>
      </c>
      <c r="EF70" s="1">
        <v>1.21</v>
      </c>
      <c r="EG70" s="1">
        <f>EE70/(EF70*3)*6</f>
        <v>22.3140495867769</v>
      </c>
      <c r="EH70" s="1">
        <v>8.96</v>
      </c>
      <c r="EI70" s="1">
        <v>1.11</v>
      </c>
      <c r="EJ70" s="1">
        <f>EH70/(EI70*3)*6</f>
        <v>16.1441441441441</v>
      </c>
      <c r="EK70" s="1">
        <v>4.45</v>
      </c>
      <c r="EL70" s="1">
        <v>1.1</v>
      </c>
      <c r="EM70" s="1">
        <f>EK70/(EL70*3)*6</f>
        <v>8.09090909090909</v>
      </c>
      <c r="EN70" s="1">
        <v>3.58</v>
      </c>
      <c r="EO70" s="1">
        <v>1.15</v>
      </c>
      <c r="EP70" s="1">
        <f>EN70/(EO70*3)*6</f>
        <v>6.22608695652174</v>
      </c>
      <c r="ES70" s="1">
        <v>0.245</v>
      </c>
      <c r="EV70" s="1">
        <v>0.289</v>
      </c>
      <c r="EY70" s="1">
        <v>0.286</v>
      </c>
      <c r="FB70" s="1">
        <v>0.286</v>
      </c>
      <c r="FE70" s="1">
        <v>0.152</v>
      </c>
      <c r="FH70" s="1">
        <v>267</v>
      </c>
      <c r="FK70" s="1">
        <v>272</v>
      </c>
      <c r="FN70" s="1">
        <v>295</v>
      </c>
      <c r="FQ70" s="1">
        <v>336</v>
      </c>
      <c r="FT70" s="1">
        <v>316</v>
      </c>
      <c r="FW70" s="1">
        <v>8.36</v>
      </c>
      <c r="FZ70" s="1">
        <v>9.26</v>
      </c>
      <c r="GC70" s="1">
        <v>8.63</v>
      </c>
      <c r="GF70" s="1">
        <v>5.34</v>
      </c>
      <c r="GI70" s="1">
        <v>4.36</v>
      </c>
      <c r="GL70" s="3"/>
      <c r="GM70" s="1">
        <v>10.6</v>
      </c>
      <c r="GN70" s="1">
        <v>1.25</v>
      </c>
      <c r="GO70" s="1">
        <f>GM70/(GN70*3)*6</f>
        <v>16.96</v>
      </c>
      <c r="GP70" s="1">
        <v>15.8</v>
      </c>
      <c r="GQ70" s="1">
        <v>1.26</v>
      </c>
      <c r="GR70" s="1">
        <f>GP70/(GQ70*3)*6</f>
        <v>25.0793650793651</v>
      </c>
      <c r="GS70" s="1">
        <v>12.4</v>
      </c>
      <c r="GT70" s="1">
        <v>1.28</v>
      </c>
      <c r="GU70" s="1">
        <f>GS70/(GT70*3)*6</f>
        <v>19.375</v>
      </c>
      <c r="GV70" s="1">
        <v>5.12</v>
      </c>
      <c r="GW70" s="1">
        <v>1.27</v>
      </c>
      <c r="GX70" s="1">
        <f>GV70/(GW70*3)*6</f>
        <v>8.06299212598425</v>
      </c>
      <c r="GY70" s="1">
        <v>3.59</v>
      </c>
      <c r="GZ70" s="1">
        <v>1.28</v>
      </c>
      <c r="HA70" s="1">
        <f>GY70/(GZ70*3)*6</f>
        <v>5.609375</v>
      </c>
      <c r="HD70" s="1">
        <v>0.186</v>
      </c>
      <c r="HG70" s="1">
        <v>0.235</v>
      </c>
      <c r="HJ70" s="1">
        <v>0.241</v>
      </c>
      <c r="HM70" s="1">
        <v>0.265</v>
      </c>
      <c r="HP70" s="1">
        <v>0.136</v>
      </c>
      <c r="HS70" s="1">
        <v>281</v>
      </c>
      <c r="HV70" s="1">
        <v>289</v>
      </c>
      <c r="HY70" s="1">
        <v>306</v>
      </c>
      <c r="IB70" s="1">
        <v>309</v>
      </c>
      <c r="IE70" s="1">
        <v>317</v>
      </c>
      <c r="IH70" s="1">
        <v>6.92</v>
      </c>
      <c r="IK70" s="1">
        <v>9.12</v>
      </c>
      <c r="IN70" s="1">
        <v>6.29</v>
      </c>
      <c r="IQ70" s="1">
        <v>5.41</v>
      </c>
      <c r="IT70" s="1">
        <v>4.05</v>
      </c>
    </row>
    <row r="71" spans="1:254">
      <c r="A71" s="3"/>
      <c r="D71" s="1">
        <v>7.96</v>
      </c>
      <c r="E71" s="1">
        <v>0.91</v>
      </c>
      <c r="F71" s="1">
        <f>D71/(E71*3)*6</f>
        <v>17.4945054945055</v>
      </c>
      <c r="G71" s="1">
        <v>10.5</v>
      </c>
      <c r="H71" s="1">
        <v>1.03</v>
      </c>
      <c r="I71" s="1">
        <f>G71/(H71*3)*6</f>
        <v>20.3883495145631</v>
      </c>
      <c r="J71" s="1">
        <v>7.41</v>
      </c>
      <c r="K71" s="1">
        <v>1.18</v>
      </c>
      <c r="L71" s="1">
        <f>J71/(K71*3)*6</f>
        <v>12.5593220338983</v>
      </c>
      <c r="M71" s="1">
        <v>5.61</v>
      </c>
      <c r="N71" s="1">
        <v>1.17</v>
      </c>
      <c r="O71" s="1">
        <f>M71/(N71*3)*6</f>
        <v>9.58974358974359</v>
      </c>
      <c r="P71" s="1">
        <v>1.69</v>
      </c>
      <c r="Q71" s="1">
        <v>1.29</v>
      </c>
      <c r="R71" s="1">
        <f>P71/(Q71*3)*6</f>
        <v>2.62015503875969</v>
      </c>
      <c r="U71" s="1">
        <v>0.156</v>
      </c>
      <c r="X71" s="1">
        <v>0.213</v>
      </c>
      <c r="AA71" s="1">
        <v>0.286</v>
      </c>
      <c r="AD71" s="1">
        <v>0.242</v>
      </c>
      <c r="AG71" s="1">
        <v>0.0992</v>
      </c>
      <c r="AJ71" s="1">
        <v>237</v>
      </c>
      <c r="AM71" s="1">
        <v>301</v>
      </c>
      <c r="AP71" s="1">
        <v>296</v>
      </c>
      <c r="AS71" s="1">
        <v>321</v>
      </c>
      <c r="AV71" s="1">
        <v>331</v>
      </c>
      <c r="AY71" s="1">
        <v>5.69</v>
      </c>
      <c r="BB71" s="1">
        <v>8.69</v>
      </c>
      <c r="BE71" s="1">
        <v>5.23</v>
      </c>
      <c r="BH71" s="1">
        <v>4.42</v>
      </c>
      <c r="BK71" s="1">
        <v>2.35</v>
      </c>
      <c r="BN71" s="3"/>
      <c r="BO71" s="1">
        <v>8.26</v>
      </c>
      <c r="BP71" s="1">
        <v>1.12</v>
      </c>
      <c r="BQ71" s="1">
        <f>BO71/(BP71*3)*6</f>
        <v>14.75</v>
      </c>
      <c r="BR71" s="1">
        <v>9.26</v>
      </c>
      <c r="BS71" s="1">
        <v>1.06</v>
      </c>
      <c r="BT71" s="1">
        <f>BR71/(BS71*3)*6</f>
        <v>17.4716981132075</v>
      </c>
      <c r="BU71" s="1">
        <v>6.71</v>
      </c>
      <c r="BV71" s="1">
        <v>1.17</v>
      </c>
      <c r="BW71" s="1">
        <f>BU71/(BV71*3)*6</f>
        <v>11.4700854700855</v>
      </c>
      <c r="BX71" s="1">
        <v>4.12</v>
      </c>
      <c r="BY71" s="1">
        <v>1.06</v>
      </c>
      <c r="BZ71" s="1">
        <f>BX71/(BY71*3)*6</f>
        <v>7.77358490566038</v>
      </c>
      <c r="CA71" s="1">
        <v>1.21</v>
      </c>
      <c r="CB71" s="1">
        <v>1.16</v>
      </c>
      <c r="CC71" s="1">
        <f>CA71/(CB71*3)*6</f>
        <v>2.08620689655172</v>
      </c>
      <c r="CF71" s="1">
        <v>0.154</v>
      </c>
      <c r="CI71" s="1">
        <v>0.251</v>
      </c>
      <c r="CL71" s="1">
        <v>0.277</v>
      </c>
      <c r="CO71" s="1">
        <v>0.252</v>
      </c>
      <c r="CR71" s="1">
        <v>0.0745</v>
      </c>
      <c r="CU71" s="1">
        <v>245</v>
      </c>
      <c r="CX71" s="1">
        <v>309</v>
      </c>
      <c r="DA71" s="1">
        <v>316</v>
      </c>
      <c r="DD71" s="1">
        <v>325</v>
      </c>
      <c r="DG71" s="1">
        <v>329</v>
      </c>
      <c r="DJ71" s="1">
        <v>6.58</v>
      </c>
      <c r="DM71" s="1">
        <v>8.12</v>
      </c>
      <c r="DP71" s="1">
        <v>7.12</v>
      </c>
      <c r="DS71" s="1">
        <v>4.47</v>
      </c>
      <c r="DV71" s="1">
        <v>2.16</v>
      </c>
      <c r="DY71" s="3"/>
      <c r="EB71" s="1">
        <v>10.2</v>
      </c>
      <c r="EC71" s="1">
        <v>0.98</v>
      </c>
      <c r="ED71" s="1">
        <f>EB71/(EC71*3)*6</f>
        <v>20.8163265306122</v>
      </c>
      <c r="EE71" s="1">
        <v>15.4</v>
      </c>
      <c r="EF71" s="1">
        <v>1.02</v>
      </c>
      <c r="EG71" s="1">
        <f>EE71/(EF71*3)*6</f>
        <v>30.1960784313725</v>
      </c>
      <c r="EH71" s="1">
        <v>9.26</v>
      </c>
      <c r="EI71" s="1">
        <v>1.29</v>
      </c>
      <c r="EJ71" s="1">
        <f>EH71/(EI71*3)*6</f>
        <v>14.3565891472868</v>
      </c>
      <c r="EK71" s="1">
        <v>5.48</v>
      </c>
      <c r="EL71" s="1">
        <v>1.28</v>
      </c>
      <c r="EM71" s="1">
        <f>EK71/(EL71*3)*6</f>
        <v>8.5625</v>
      </c>
      <c r="EN71" s="1">
        <v>3.38</v>
      </c>
      <c r="EO71" s="1">
        <v>1.13</v>
      </c>
      <c r="EP71" s="1">
        <f>EN71/(EO71*3)*6</f>
        <v>5.98230088495575</v>
      </c>
      <c r="ES71" s="1">
        <v>0.157</v>
      </c>
      <c r="EV71" s="1">
        <v>0.262</v>
      </c>
      <c r="EY71" s="1">
        <v>0.275</v>
      </c>
      <c r="FB71" s="1">
        <v>0.232</v>
      </c>
      <c r="FE71" s="1">
        <v>0.168</v>
      </c>
      <c r="FH71" s="1">
        <v>289</v>
      </c>
      <c r="FK71" s="1">
        <v>288</v>
      </c>
      <c r="FN71" s="1">
        <v>289</v>
      </c>
      <c r="FQ71" s="1">
        <v>321</v>
      </c>
      <c r="FT71" s="1">
        <v>314</v>
      </c>
      <c r="FW71" s="1">
        <v>5.88</v>
      </c>
      <c r="FZ71" s="1">
        <v>8.36</v>
      </c>
      <c r="GC71" s="1">
        <v>5.41</v>
      </c>
      <c r="GF71" s="1">
        <v>6.27</v>
      </c>
      <c r="GI71" s="1">
        <v>4.28</v>
      </c>
      <c r="GL71" s="3"/>
      <c r="GM71" s="1">
        <v>11.7</v>
      </c>
      <c r="GN71" s="1">
        <v>1.26</v>
      </c>
      <c r="GO71" s="1">
        <f>GM71/(GN71*3)*6</f>
        <v>18.5714285714286</v>
      </c>
      <c r="GP71" s="1">
        <v>14.7</v>
      </c>
      <c r="GQ71" s="1">
        <v>1.17</v>
      </c>
      <c r="GR71" s="1">
        <f>GP71/(GQ71*3)*6</f>
        <v>25.1282051282051</v>
      </c>
      <c r="GS71" s="1">
        <v>9.5</v>
      </c>
      <c r="GT71" s="1">
        <v>1.31</v>
      </c>
      <c r="GU71" s="1">
        <f>GS71/(GT71*3)*6</f>
        <v>14.5038167938931</v>
      </c>
      <c r="GV71" s="1">
        <v>4.78</v>
      </c>
      <c r="GW71" s="1">
        <v>1.21</v>
      </c>
      <c r="GX71" s="1">
        <f>GV71/(GW71*3)*6</f>
        <v>7.90082644628099</v>
      </c>
      <c r="GY71" s="1">
        <v>3.42</v>
      </c>
      <c r="GZ71" s="1">
        <v>1.25</v>
      </c>
      <c r="HA71" s="1">
        <f>GY71/(GZ71*3)*6</f>
        <v>5.472</v>
      </c>
      <c r="HD71" s="1">
        <v>0.198</v>
      </c>
      <c r="HG71" s="1">
        <v>0.236</v>
      </c>
      <c r="HJ71" s="1">
        <v>0.252</v>
      </c>
      <c r="HM71" s="1">
        <v>0.223</v>
      </c>
      <c r="HP71" s="1">
        <v>0.141</v>
      </c>
      <c r="HS71" s="1">
        <v>262</v>
      </c>
      <c r="HV71" s="1">
        <v>296</v>
      </c>
      <c r="HY71" s="1">
        <v>287</v>
      </c>
      <c r="IB71" s="1">
        <v>321</v>
      </c>
      <c r="IE71" s="1">
        <v>312</v>
      </c>
      <c r="IH71" s="1">
        <v>5.95</v>
      </c>
      <c r="IK71" s="1">
        <v>8.26</v>
      </c>
      <c r="IN71" s="1">
        <v>7.23</v>
      </c>
      <c r="IQ71" s="1">
        <v>6.34</v>
      </c>
      <c r="IT71" s="1">
        <v>4.07</v>
      </c>
    </row>
    <row r="72" spans="1:194">
      <c r="A72" s="3"/>
      <c r="BN72" s="3"/>
      <c r="DY72" s="3"/>
      <c r="GL72" s="3"/>
    </row>
    <row r="73" spans="1:248">
      <c r="A73" s="3"/>
      <c r="U73" s="1">
        <v>0.236</v>
      </c>
      <c r="AA73" s="1">
        <v>0.301</v>
      </c>
      <c r="AM73" s="1">
        <v>320</v>
      </c>
      <c r="AP73" s="1">
        <v>307</v>
      </c>
      <c r="AY73" s="1">
        <v>5.98</v>
      </c>
      <c r="BE73" s="1">
        <v>7.39</v>
      </c>
      <c r="BN73" s="3"/>
      <c r="CF73" s="1">
        <v>0.13166</v>
      </c>
      <c r="CL73" s="1">
        <v>0.26766</v>
      </c>
      <c r="CX73" s="1">
        <v>300.98</v>
      </c>
      <c r="DA73" s="1">
        <v>309.98</v>
      </c>
      <c r="DJ73" s="1">
        <v>5.46</v>
      </c>
      <c r="DS73" s="1">
        <v>4.92</v>
      </c>
      <c r="DY73" s="3"/>
      <c r="ES73" s="1">
        <v>0.202</v>
      </c>
      <c r="FB73" s="1">
        <v>0.277</v>
      </c>
      <c r="FN73" s="1">
        <v>291</v>
      </c>
      <c r="FQ73" s="1">
        <v>320</v>
      </c>
      <c r="FZ73" s="1">
        <v>9.11</v>
      </c>
      <c r="GC73" s="1">
        <v>8.12</v>
      </c>
      <c r="GL73" s="3"/>
      <c r="HG73" s="1">
        <v>0.24472</v>
      </c>
      <c r="HM73" s="1">
        <v>0.21072</v>
      </c>
      <c r="HV73" s="1">
        <v>293.98</v>
      </c>
      <c r="HY73" s="1">
        <v>286.98</v>
      </c>
      <c r="IH73" s="1">
        <v>7.29</v>
      </c>
      <c r="IN73" s="1">
        <v>7.84</v>
      </c>
    </row>
    <row r="74" spans="1:194">
      <c r="A74" s="3"/>
      <c r="BN74" s="3"/>
      <c r="DY74" s="3"/>
      <c r="GL74" s="3"/>
    </row>
    <row r="75" spans="1:254">
      <c r="A75" s="3"/>
      <c r="F75" s="1">
        <f>F9-2.36</f>
        <v>16.2352773611865</v>
      </c>
      <c r="I75" s="1">
        <f>I9-3.36</f>
        <v>18.5525338350829</v>
      </c>
      <c r="L75" s="1">
        <f>L9-3.36</f>
        <v>13.9007874274251</v>
      </c>
      <c r="O75" s="1">
        <f>O9-5.99</f>
        <v>7.04508221903251</v>
      </c>
      <c r="R75" s="1">
        <f>R9-4.56</f>
        <v>2.74839416058394</v>
      </c>
      <c r="U75" s="1">
        <f>U9-0.0282</f>
        <v>0.177886666666667</v>
      </c>
      <c r="X75" s="1">
        <f>X9-0.0282</f>
        <v>0.256553333333333</v>
      </c>
      <c r="AA75" s="1">
        <f>AA9-0.0282</f>
        <v>0.278886666666667</v>
      </c>
      <c r="AD75" s="1">
        <f>AD9-0.0682</f>
        <v>0.281886666666667</v>
      </c>
      <c r="AG75" s="1">
        <f>AG9-0.1082</f>
        <v>0.08622</v>
      </c>
      <c r="AJ75" s="1">
        <f>AJ9+11</f>
        <v>267.326666666667</v>
      </c>
      <c r="AM75" s="1">
        <f>AM9+11</f>
        <v>307.326666666667</v>
      </c>
      <c r="AP75" s="1">
        <f>AP9+11</f>
        <v>311.326666666667</v>
      </c>
      <c r="AS75" s="1">
        <f>AS9+4</f>
        <v>332.66</v>
      </c>
      <c r="AV75" s="1">
        <f>AV9+18</f>
        <v>335.66</v>
      </c>
      <c r="AY75" s="1">
        <f>AY9-0.98</f>
        <v>5.72333333333333</v>
      </c>
      <c r="BB75" s="1">
        <f>BB9-0.98</f>
        <v>8.42</v>
      </c>
      <c r="BE75" s="1">
        <f>BE9-0.98</f>
        <v>6.75333333333333</v>
      </c>
      <c r="BH75" s="1">
        <f>BH9-2.77</f>
        <v>4.82</v>
      </c>
      <c r="BK75" s="1">
        <f>BK9-2.08</f>
        <v>2.29</v>
      </c>
      <c r="BN75" s="3"/>
      <c r="BQ75" s="1">
        <v>15.6952773611865</v>
      </c>
      <c r="BT75" s="1">
        <v>18.0125338350829</v>
      </c>
      <c r="BW75" s="1">
        <v>13.3607874274251</v>
      </c>
      <c r="BZ75" s="1">
        <v>6.50508221903251</v>
      </c>
      <c r="CC75" s="1">
        <v>2.20839416058394</v>
      </c>
      <c r="CF75" s="1">
        <v>0.156886666666667</v>
      </c>
      <c r="CI75" s="1">
        <v>0.235553333333333</v>
      </c>
      <c r="CL75" s="1">
        <v>0.257886666666667</v>
      </c>
      <c r="CO75" s="1">
        <v>0.260886666666667</v>
      </c>
      <c r="CR75" s="1">
        <v>0.06522</v>
      </c>
      <c r="CU75" s="1">
        <v>265.326666666667</v>
      </c>
      <c r="CX75" s="1">
        <v>305.326666666667</v>
      </c>
      <c r="DA75" s="1">
        <v>309.326666666667</v>
      </c>
      <c r="DD75" s="1">
        <v>330.66</v>
      </c>
      <c r="DG75" s="1">
        <v>333.66</v>
      </c>
      <c r="DJ75" s="1">
        <v>5.46333333333333</v>
      </c>
      <c r="DM75" s="1">
        <v>8.16</v>
      </c>
      <c r="DP75" s="1">
        <v>6.49333333333333</v>
      </c>
      <c r="DS75" s="1">
        <v>4.56</v>
      </c>
      <c r="DV75" s="1">
        <v>2.03</v>
      </c>
      <c r="DY75" s="3"/>
      <c r="ED75" s="1">
        <f>ED9-1.36</f>
        <v>18.8097101449275</v>
      </c>
      <c r="EG75" s="1">
        <f>EG9-1.36</f>
        <v>24.6007006115736</v>
      </c>
      <c r="EJ75" s="1">
        <f>EJ9-1.36</f>
        <v>17.0689455508231</v>
      </c>
      <c r="EM75" s="1">
        <f>EM9-4.99</f>
        <v>8.64787796842788</v>
      </c>
      <c r="EP75" s="1">
        <f>EP9-3.96</f>
        <v>5.94942028985507</v>
      </c>
      <c r="ES75" s="1">
        <f>ES9-0.0182</f>
        <v>0.21124</v>
      </c>
      <c r="EV75" s="1">
        <f>EV9-0.0182</f>
        <v>0.252573333333333</v>
      </c>
      <c r="EY75" s="1">
        <f>EY9-0.0182</f>
        <v>0.264906666666667</v>
      </c>
      <c r="FB75" s="1">
        <f>FB9-0.0482</f>
        <v>0.258906666666667</v>
      </c>
      <c r="FE75" s="1">
        <f>FE9-0.0782</f>
        <v>0.15224</v>
      </c>
      <c r="FH75" s="1">
        <f>FH9+6</f>
        <v>272.326666666667</v>
      </c>
      <c r="FK75" s="1">
        <f>FK9+6</f>
        <v>295.993333333333</v>
      </c>
      <c r="FN75" s="1">
        <f>FN9+6</f>
        <v>293.66</v>
      </c>
      <c r="FQ75" s="1">
        <f>FQ9+2</f>
        <v>324.66</v>
      </c>
      <c r="FT75" s="1">
        <f>FT9+14</f>
        <v>325.66</v>
      </c>
      <c r="FW75" s="1">
        <f>FW9-0.78</f>
        <v>7.07</v>
      </c>
      <c r="FZ75" s="1">
        <f>FZ9-0.78</f>
        <v>8.92333333333333</v>
      </c>
      <c r="GC75" s="1">
        <f>GC9-0.78</f>
        <v>7.31</v>
      </c>
      <c r="GF75" s="1">
        <f>GF9-1.76</f>
        <v>5.59</v>
      </c>
      <c r="GI75" s="1">
        <f>GI9-1.88</f>
        <v>4.29</v>
      </c>
      <c r="GL75" s="3"/>
      <c r="GO75" s="1">
        <v>18.2697101449275</v>
      </c>
      <c r="GR75" s="1">
        <v>24.0607006115736</v>
      </c>
      <c r="GU75" s="1">
        <v>16.5289455508231</v>
      </c>
      <c r="GX75" s="1">
        <v>8.10787796842788</v>
      </c>
      <c r="HA75" s="1">
        <v>5.40942028985507</v>
      </c>
      <c r="HD75" s="1">
        <v>0.19024</v>
      </c>
      <c r="HG75" s="1">
        <v>0.231573333333333</v>
      </c>
      <c r="HJ75" s="1">
        <v>0.243906666666667</v>
      </c>
      <c r="HM75" s="1">
        <v>0.237906666666667</v>
      </c>
      <c r="HP75" s="1">
        <v>0.13124</v>
      </c>
      <c r="HS75" s="1">
        <v>270.326666666667</v>
      </c>
      <c r="HV75" s="1">
        <v>293.993333333333</v>
      </c>
      <c r="HY75" s="1">
        <v>291.66</v>
      </c>
      <c r="IB75" s="1">
        <v>322.66</v>
      </c>
      <c r="IE75" s="1">
        <v>323.66</v>
      </c>
      <c r="IH75" s="1">
        <v>6.81</v>
      </c>
      <c r="IK75" s="1">
        <v>8.66333333333333</v>
      </c>
      <c r="IN75" s="1">
        <v>7.05</v>
      </c>
      <c r="IQ75" s="1">
        <v>5.33</v>
      </c>
      <c r="IT75" s="1">
        <v>4.03</v>
      </c>
    </row>
    <row r="76" spans="1:254">
      <c r="A76" s="3"/>
      <c r="F76" s="1">
        <f>AVERAGE(F69:F71)</f>
        <v>16.2978919228919</v>
      </c>
      <c r="I76" s="1">
        <f>AVERAGE(I69:I71)</f>
        <v>18.5569439127406</v>
      </c>
      <c r="L76" s="1">
        <f>AVERAGE(L69:L71)</f>
        <v>13.9075405657327</v>
      </c>
      <c r="O76" s="1">
        <f>AVERAGE(O69:O71)</f>
        <v>7.12601091239276</v>
      </c>
      <c r="R76" s="1">
        <f>R69</f>
        <v>2.73267326732673</v>
      </c>
      <c r="U76" s="1">
        <f>AVERAGE(U69:U71)</f>
        <v>0.189333333333333</v>
      </c>
      <c r="X76" s="1">
        <f>AVERAGE(X69:X71)</f>
        <v>0.256666666666667</v>
      </c>
      <c r="AA76" s="1">
        <f>AVERAGE(AA69:AA71)</f>
        <v>0.269333333333333</v>
      </c>
      <c r="AD76" s="1">
        <f>AVERAGE(AD69:AD71)</f>
        <v>0.281666666666667</v>
      </c>
      <c r="AG76" s="1">
        <f>AG69</f>
        <v>0.0867</v>
      </c>
      <c r="AJ76" s="1">
        <f>AVERAGE(AJ69:AJ71)</f>
        <v>267</v>
      </c>
      <c r="AM76" s="1">
        <f>AVERAGE(AM69:AM71)</f>
        <v>308</v>
      </c>
      <c r="AP76" s="1">
        <f>AVERAGE(AP69:AP71)</f>
        <v>309.666666666667</v>
      </c>
      <c r="AS76" s="1">
        <f>AVERAGE(AS69:AS71)</f>
        <v>332.333333333333</v>
      </c>
      <c r="AV76" s="1">
        <f>AV69</f>
        <v>338</v>
      </c>
      <c r="AY76" s="1">
        <f>AVERAGE(AY69:AY71)</f>
        <v>5.64333333333333</v>
      </c>
      <c r="BB76" s="1">
        <f>AVERAGE(BB69:BB71)</f>
        <v>8.42</v>
      </c>
      <c r="BE76" s="1">
        <f>AVERAGE(BE69:BE71)</f>
        <v>6.85666666666667</v>
      </c>
      <c r="BH76" s="1">
        <f>AVERAGE(BH69:BH71)</f>
        <v>4.82666666666667</v>
      </c>
      <c r="BK76" s="1">
        <f>BK69</f>
        <v>2.26</v>
      </c>
      <c r="BN76" s="3"/>
      <c r="BQ76" s="1">
        <f>AVERAGE(BQ69:BQ71)</f>
        <v>15.7791546017146</v>
      </c>
      <c r="BT76" s="1">
        <f>AVERAGE(BT69:BT71)</f>
        <v>17.6493915298947</v>
      </c>
      <c r="BW76" s="1">
        <f>AVERAGE(BW69:BW71)</f>
        <v>13.2749341504058</v>
      </c>
      <c r="BZ76" s="1">
        <f>AVERAGE(BZ69:BZ71)</f>
        <v>6.48039330843987</v>
      </c>
      <c r="CC76" s="1">
        <f>CC69</f>
        <v>2.26666666666667</v>
      </c>
      <c r="CF76" s="1">
        <f>AVERAGE(CF69:CF71)</f>
        <v>0.151333333333333</v>
      </c>
      <c r="CI76" s="1">
        <f>AVERAGE(CI69:CI71)</f>
        <v>0.235666666666667</v>
      </c>
      <c r="CL76" s="1">
        <f>AVERAGE(CL69:CL71)</f>
        <v>0.262</v>
      </c>
      <c r="CO76" s="1">
        <f>AVERAGE(CO69:CO71)</f>
        <v>0.261</v>
      </c>
      <c r="CR76" s="1">
        <f>CR69</f>
        <v>0.0735</v>
      </c>
      <c r="CU76" s="1">
        <f>AVERAGE(CU69:CU71)</f>
        <v>265.333333333333</v>
      </c>
      <c r="CX76" s="1">
        <f>AVERAGE(CX69:CX71)</f>
        <v>307</v>
      </c>
      <c r="DA76" s="1">
        <f>AVERAGE(DA69:DA71)</f>
        <v>306.666666666667</v>
      </c>
      <c r="DD76" s="1">
        <f>AVERAGE(DD69:DD71)</f>
        <v>330.666666666667</v>
      </c>
      <c r="DG76" s="1">
        <f>DG69</f>
        <v>334</v>
      </c>
      <c r="DJ76" s="1">
        <f>AVERAGE(DJ69:DJ71)</f>
        <v>5.54333333333333</v>
      </c>
      <c r="DM76" s="1">
        <f>AVERAGE(DM69:DM71)</f>
        <v>8.16</v>
      </c>
      <c r="DP76" s="1">
        <f>AVERAGE(DP69:DP71)</f>
        <v>6.49333333333333</v>
      </c>
      <c r="DS76" s="1">
        <f>AVERAGE(DS69:DS71)</f>
        <v>4.45333333333333</v>
      </c>
      <c r="DV76" s="1">
        <f>DV69</f>
        <v>2.09</v>
      </c>
      <c r="DY76" s="3"/>
      <c r="ED76" s="1">
        <f>AVERAGE(ED69:ED71)</f>
        <v>18.7893605687099</v>
      </c>
      <c r="EG76" s="1">
        <f>AVERAGE(EG69:EG71)</f>
        <v>24.6102942450435</v>
      </c>
      <c r="EJ76" s="1">
        <f>AVERAGE(EJ69:EJ71)</f>
        <v>17.1587810158428</v>
      </c>
      <c r="EM76" s="1">
        <f>AVERAGE(EM69:EM71)</f>
        <v>8.64403253849975</v>
      </c>
      <c r="EP76" s="1">
        <f>EP69</f>
        <v>5.94915254237288</v>
      </c>
      <c r="ES76" s="1">
        <f>AVERAGE(ES69:ES71)</f>
        <v>0.201333333333333</v>
      </c>
      <c r="EV76" s="1">
        <f>AVERAGE(EV69:EV71)</f>
        <v>0.252333333333333</v>
      </c>
      <c r="EY76" s="1">
        <f>AVERAGE(EY69:EY71)</f>
        <v>0.264666666666667</v>
      </c>
      <c r="FB76" s="1">
        <f>AVERAGE(FB69:FB71)</f>
        <v>0.265</v>
      </c>
      <c r="FE76" s="1">
        <f>FE69</f>
        <v>0.156</v>
      </c>
      <c r="FH76" s="1">
        <f>AVERAGE(FH69:FH71)</f>
        <v>272</v>
      </c>
      <c r="FK76" s="1">
        <f>AVERAGE(FK69:FK71)</f>
        <v>295.666666666667</v>
      </c>
      <c r="FN76" s="1">
        <f>AVERAGE(FN69:FN71)</f>
        <v>291.666666666667</v>
      </c>
      <c r="FQ76" s="1">
        <f>AVERAGE(FQ69:FQ71)</f>
        <v>325.666666666667</v>
      </c>
      <c r="FT76" s="1">
        <f>FT69</f>
        <v>327</v>
      </c>
      <c r="FW76" s="1">
        <f>AVERAGE(FW69:FW71)</f>
        <v>7.07</v>
      </c>
      <c r="FZ76" s="1">
        <f>AVERAGE(FZ69:FZ71)</f>
        <v>8.91</v>
      </c>
      <c r="GC76" s="1">
        <f>AVERAGE(GC69:GC71)</f>
        <v>7.38666666666667</v>
      </c>
      <c r="GF76" s="1">
        <f>AVERAGE(GF69:GF71)</f>
        <v>5.59</v>
      </c>
      <c r="GI76" s="1">
        <f>GI69</f>
        <v>4.21</v>
      </c>
      <c r="GL76" s="3"/>
      <c r="GO76" s="1">
        <f>AVERAGE(GO69:GO71)</f>
        <v>18.1878955453149</v>
      </c>
      <c r="GR76" s="1">
        <f>AVERAGE(GR69:GR71)</f>
        <v>23.9233567358567</v>
      </c>
      <c r="GU76" s="1">
        <f>AVERAGE(GU69:GU71)</f>
        <v>16.4557296289721</v>
      </c>
      <c r="GX76" s="1">
        <f>AVERAGE(GX69:GX71)</f>
        <v>8.13264236646568</v>
      </c>
      <c r="HA76" s="1">
        <f>HA69</f>
        <v>5.43511450381679</v>
      </c>
      <c r="HD76" s="1">
        <f>AVERAGE(HD69:HD71)</f>
        <v>0.190666666666667</v>
      </c>
      <c r="HG76" s="1">
        <f>AVERAGE(HG69:HG71)</f>
        <v>0.238666666666667</v>
      </c>
      <c r="HJ76" s="1">
        <f>AVERAGE(HJ69:HJ71)</f>
        <v>0.244</v>
      </c>
      <c r="HM76" s="1">
        <f>AVERAGE(HM69:HM71)</f>
        <v>0.233</v>
      </c>
      <c r="HP76" s="1">
        <f>HP69</f>
        <v>0.131</v>
      </c>
      <c r="HS76" s="1">
        <f>AVERAGE(HS69:HS71)</f>
        <v>270.333333333333</v>
      </c>
      <c r="HV76" s="1">
        <f>AVERAGE(HV69:HV71)</f>
        <v>293</v>
      </c>
      <c r="HY76" s="1">
        <f>AVERAGE(HY69:HY71)</f>
        <v>293.333333333333</v>
      </c>
      <c r="IB76" s="1">
        <f>AVERAGE(IB69:IB71)</f>
        <v>322.666666666667</v>
      </c>
      <c r="IE76" s="1">
        <f>IE69</f>
        <v>321</v>
      </c>
      <c r="IH76" s="1">
        <f>AVERAGE(IH69:IH71)</f>
        <v>6.72</v>
      </c>
      <c r="IK76" s="1">
        <f>AVERAGE(IK69:IK71)</f>
        <v>8.66333333333333</v>
      </c>
      <c r="IN76" s="1">
        <f>AVERAGE(IN69:IN71)</f>
        <v>7.12</v>
      </c>
      <c r="IQ76" s="1">
        <f>AVERAGE(IQ69:IQ71)</f>
        <v>5.33</v>
      </c>
      <c r="IT76" s="1">
        <f>IT69</f>
        <v>4.11</v>
      </c>
    </row>
    <row r="77" spans="1:194">
      <c r="A77" s="3"/>
      <c r="BN77" s="3"/>
      <c r="DY77" s="3"/>
      <c r="GL77" s="3"/>
    </row>
    <row r="78" spans="1:194">
      <c r="A78" s="3"/>
      <c r="BN78" s="3"/>
      <c r="DY78" s="3"/>
      <c r="GL78" s="3"/>
    </row>
    <row r="79" spans="1:194">
      <c r="A79" s="4" t="s">
        <v>11</v>
      </c>
      <c r="BN79" s="4"/>
      <c r="DY79" s="4" t="s">
        <v>11</v>
      </c>
      <c r="GL79" s="4"/>
    </row>
    <row r="80" spans="1:251">
      <c r="A80" s="3" t="s">
        <v>24</v>
      </c>
      <c r="B80" s="1">
        <v>42</v>
      </c>
      <c r="D80" s="1">
        <v>9.95</v>
      </c>
      <c r="E80" s="1">
        <v>0.98</v>
      </c>
      <c r="F80" s="1">
        <f>D80/(E80*3)*6</f>
        <v>20.3061224489796</v>
      </c>
      <c r="G80" s="1">
        <v>11.7</v>
      </c>
      <c r="H80" s="1">
        <v>1.09</v>
      </c>
      <c r="I80" s="1">
        <f>G80/(H80*3)*6</f>
        <v>21.4678899082569</v>
      </c>
      <c r="J80" s="1">
        <v>8.71</v>
      </c>
      <c r="K80" s="1">
        <v>1.15</v>
      </c>
      <c r="L80" s="1">
        <f>J80/(K80*3)*6</f>
        <v>15.1478260869565</v>
      </c>
      <c r="M80" s="1">
        <v>3.94</v>
      </c>
      <c r="N80" s="1">
        <v>1.14</v>
      </c>
      <c r="O80" s="1">
        <f>M80/(N80*3)*6</f>
        <v>6.91228070175439</v>
      </c>
      <c r="U80" s="1">
        <v>0.199</v>
      </c>
      <c r="X80" s="4">
        <v>0.296</v>
      </c>
      <c r="Y80" s="4"/>
      <c r="Z80" s="4"/>
      <c r="AA80" s="1">
        <v>0.272</v>
      </c>
      <c r="AD80" s="4">
        <v>0.251</v>
      </c>
      <c r="AE80" s="4"/>
      <c r="AF80" s="4"/>
      <c r="AJ80" s="4">
        <v>273</v>
      </c>
      <c r="AK80" s="4"/>
      <c r="AL80" s="4"/>
      <c r="AM80" s="4">
        <v>291</v>
      </c>
      <c r="AN80" s="4"/>
      <c r="AO80" s="4"/>
      <c r="AP80" s="1">
        <v>317</v>
      </c>
      <c r="AS80" s="1">
        <v>358</v>
      </c>
      <c r="AY80" s="1">
        <v>7.06</v>
      </c>
      <c r="BB80" s="4">
        <v>10.2</v>
      </c>
      <c r="BC80" s="4"/>
      <c r="BD80" s="4"/>
      <c r="BE80" s="4">
        <v>7.67</v>
      </c>
      <c r="BF80" s="4"/>
      <c r="BG80" s="4"/>
      <c r="BH80" s="1">
        <v>5.37</v>
      </c>
      <c r="BN80" s="3"/>
      <c r="BO80" s="1">
        <v>8.62</v>
      </c>
      <c r="BP80" s="1">
        <v>1.16</v>
      </c>
      <c r="BQ80" s="1">
        <f>BO80/(BP80*3)*6</f>
        <v>14.8620689655172</v>
      </c>
      <c r="BR80" s="1">
        <v>9.98</v>
      </c>
      <c r="BS80" s="1">
        <v>1.17</v>
      </c>
      <c r="BT80" s="1">
        <f>BR80/(BS80*3)*6</f>
        <v>17.0598290598291</v>
      </c>
      <c r="BU80" s="1">
        <v>7.36</v>
      </c>
      <c r="BV80" s="1">
        <v>1.06</v>
      </c>
      <c r="BW80" s="1">
        <f>BU80/(BV80*3)*6</f>
        <v>13.8867924528302</v>
      </c>
      <c r="BX80" s="1">
        <v>3.49</v>
      </c>
      <c r="BY80" s="1">
        <v>1.15</v>
      </c>
      <c r="BZ80" s="1">
        <f>BX80/(BY80*3)*6</f>
        <v>6.06956521739131</v>
      </c>
      <c r="CF80" s="1">
        <v>0.168</v>
      </c>
      <c r="CI80" s="1">
        <v>0.256</v>
      </c>
      <c r="CL80" s="1">
        <v>0.265</v>
      </c>
      <c r="CO80" s="1">
        <v>0.267</v>
      </c>
      <c r="CU80" s="1">
        <v>252</v>
      </c>
      <c r="CX80" s="1">
        <v>274</v>
      </c>
      <c r="DA80" s="1">
        <v>313</v>
      </c>
      <c r="DD80" s="1">
        <v>337</v>
      </c>
      <c r="DJ80" s="1">
        <v>4.64</v>
      </c>
      <c r="DM80" s="1">
        <v>9.31</v>
      </c>
      <c r="DP80" s="1">
        <v>5.74</v>
      </c>
      <c r="DS80" s="1">
        <v>4.45</v>
      </c>
      <c r="DY80" s="3" t="s">
        <v>25</v>
      </c>
      <c r="DZ80" s="1">
        <v>111</v>
      </c>
      <c r="EB80" s="1">
        <v>10.8</v>
      </c>
      <c r="EC80" s="1">
        <v>1.28</v>
      </c>
      <c r="ED80" s="1">
        <f>EB80/(EC80*3)*6</f>
        <v>16.875</v>
      </c>
      <c r="EE80" s="1">
        <v>12.1</v>
      </c>
      <c r="EF80" s="1">
        <v>0.91</v>
      </c>
      <c r="EG80" s="1">
        <f>EE80/(EF80*3)*6</f>
        <v>26.5934065934066</v>
      </c>
      <c r="EH80" s="1">
        <v>12.1</v>
      </c>
      <c r="EI80" s="1">
        <v>1.11</v>
      </c>
      <c r="EJ80" s="1">
        <f>EH80/(EI80*3)*6</f>
        <v>21.8018018018018</v>
      </c>
      <c r="EK80" s="1">
        <v>5.85</v>
      </c>
      <c r="EL80" s="1">
        <v>1.1</v>
      </c>
      <c r="EM80" s="1">
        <f>EK80/(EL80*3)*6</f>
        <v>10.6363636363636</v>
      </c>
      <c r="ES80" s="4">
        <v>0.215</v>
      </c>
      <c r="ET80" s="4"/>
      <c r="EU80" s="4"/>
      <c r="EV80" s="1">
        <v>0.216</v>
      </c>
      <c r="EY80" s="4">
        <v>0.247</v>
      </c>
      <c r="EZ80" s="4"/>
      <c r="FA80" s="4"/>
      <c r="FB80" s="1">
        <v>0.246</v>
      </c>
      <c r="FH80" s="1">
        <v>257</v>
      </c>
      <c r="FK80" s="4">
        <v>311</v>
      </c>
      <c r="FL80" s="4"/>
      <c r="FM80" s="4"/>
      <c r="FN80" s="1">
        <v>310</v>
      </c>
      <c r="FQ80" s="4">
        <v>324</v>
      </c>
      <c r="FR80" s="4"/>
      <c r="FS80" s="4"/>
      <c r="FW80" s="1">
        <v>8.93</v>
      </c>
      <c r="FZ80" s="4">
        <v>9.38</v>
      </c>
      <c r="GA80" s="4"/>
      <c r="GB80" s="4"/>
      <c r="GC80" s="1">
        <v>8.86</v>
      </c>
      <c r="GF80" s="4">
        <v>4.87</v>
      </c>
      <c r="GG80" s="4"/>
      <c r="GH80" s="4"/>
      <c r="GL80" s="3"/>
      <c r="GM80" s="1">
        <v>11.4</v>
      </c>
      <c r="GN80" s="1">
        <v>1.28</v>
      </c>
      <c r="GO80" s="1">
        <f>GM80/(GN80*3)*6</f>
        <v>17.8125</v>
      </c>
      <c r="GP80" s="1">
        <v>14.8</v>
      </c>
      <c r="GQ80" s="1">
        <v>1.16</v>
      </c>
      <c r="GR80" s="1">
        <f>GP80/(GQ80*3)*6</f>
        <v>25.5172413793103</v>
      </c>
      <c r="GS80" s="1">
        <v>10.3</v>
      </c>
      <c r="GT80" s="1">
        <v>1.25</v>
      </c>
      <c r="GU80" s="1">
        <f>GS80/(GT80*3)*6</f>
        <v>16.48</v>
      </c>
      <c r="GV80" s="1">
        <v>5.42</v>
      </c>
      <c r="GW80" s="1">
        <v>1.27</v>
      </c>
      <c r="GX80" s="1">
        <f>GV80/(GW80*3)*6</f>
        <v>8.53543307086614</v>
      </c>
      <c r="HD80" s="1">
        <v>0.182</v>
      </c>
      <c r="HG80" s="1">
        <v>0.209</v>
      </c>
      <c r="HJ80" s="1">
        <v>0.239</v>
      </c>
      <c r="HM80" s="1">
        <v>0.238</v>
      </c>
      <c r="HS80" s="1">
        <v>269</v>
      </c>
      <c r="HV80" s="1">
        <v>290</v>
      </c>
      <c r="HY80" s="1">
        <v>298</v>
      </c>
      <c r="IB80" s="1">
        <v>313</v>
      </c>
      <c r="IH80" s="1">
        <v>5.98</v>
      </c>
      <c r="IK80" s="1">
        <v>9.29</v>
      </c>
      <c r="IN80" s="1">
        <v>6.44</v>
      </c>
      <c r="IQ80" s="1">
        <v>4.9</v>
      </c>
    </row>
    <row r="81" spans="1:251">
      <c r="A81" s="3"/>
      <c r="D81" s="1">
        <v>8.56</v>
      </c>
      <c r="E81" s="1">
        <v>1.02</v>
      </c>
      <c r="F81" s="1">
        <f>D81/(E81*3)*6</f>
        <v>16.7843137254902</v>
      </c>
      <c r="G81" s="1">
        <v>10.3</v>
      </c>
      <c r="H81" s="1">
        <v>1.35</v>
      </c>
      <c r="I81" s="1">
        <f>G81/(H81*3)*6</f>
        <v>15.2592592592593</v>
      </c>
      <c r="J81" s="1">
        <v>7.32</v>
      </c>
      <c r="K81" s="1">
        <v>1.08</v>
      </c>
      <c r="L81" s="1">
        <f>J81/(K81*3)*6</f>
        <v>13.5555555555556</v>
      </c>
      <c r="M81" s="1">
        <v>5.52</v>
      </c>
      <c r="N81" s="1">
        <v>1.07</v>
      </c>
      <c r="O81" s="1">
        <f>M81/(N81*3)*6</f>
        <v>10.3177570093458</v>
      </c>
      <c r="U81" s="1">
        <v>0.179</v>
      </c>
      <c r="X81" s="1">
        <v>0.235</v>
      </c>
      <c r="AA81" s="1">
        <v>0.289</v>
      </c>
      <c r="AD81" s="1">
        <v>0.283</v>
      </c>
      <c r="AJ81" s="1">
        <v>249</v>
      </c>
      <c r="AM81" s="1">
        <v>302</v>
      </c>
      <c r="AP81" s="1">
        <v>293</v>
      </c>
      <c r="AS81" s="1">
        <v>328</v>
      </c>
      <c r="AY81" s="1">
        <v>5.39</v>
      </c>
      <c r="BB81" s="1">
        <v>8.05</v>
      </c>
      <c r="BE81" s="1">
        <v>5.63</v>
      </c>
      <c r="BH81" s="1">
        <v>4.58</v>
      </c>
      <c r="BN81" s="3"/>
      <c r="BO81" s="1">
        <v>9.12</v>
      </c>
      <c r="BP81" s="1">
        <v>1.15</v>
      </c>
      <c r="BQ81" s="1">
        <f>BO81/(BP81*3)*6</f>
        <v>15.8608695652174</v>
      </c>
      <c r="BR81" s="1">
        <v>9.26</v>
      </c>
      <c r="BS81" s="1">
        <v>1.16</v>
      </c>
      <c r="BT81" s="1">
        <f>BR81/(BS81*3)*6</f>
        <v>15.9655172413793</v>
      </c>
      <c r="BU81" s="1">
        <v>6.62</v>
      </c>
      <c r="BV81" s="1">
        <v>1.07</v>
      </c>
      <c r="BW81" s="1">
        <f>BU81/(BV81*3)*6</f>
        <v>12.3738317757009</v>
      </c>
      <c r="BX81" s="1">
        <v>4.82</v>
      </c>
      <c r="BY81" s="1">
        <v>1.09</v>
      </c>
      <c r="BZ81" s="1">
        <f>BX81/(BY81*3)*6</f>
        <v>8.84403669724771</v>
      </c>
      <c r="CF81" s="1">
        <v>0.164</v>
      </c>
      <c r="CI81" s="1">
        <v>0.226</v>
      </c>
      <c r="CL81" s="1">
        <v>0.243</v>
      </c>
      <c r="CO81" s="1">
        <v>0.269</v>
      </c>
      <c r="CU81" s="1">
        <v>257</v>
      </c>
      <c r="CX81" s="1">
        <v>310</v>
      </c>
      <c r="DA81" s="1">
        <v>301</v>
      </c>
      <c r="DD81" s="1">
        <v>336</v>
      </c>
      <c r="DJ81" s="1">
        <v>6.52</v>
      </c>
      <c r="DM81" s="1">
        <v>8.12</v>
      </c>
      <c r="DP81" s="1">
        <v>7.23</v>
      </c>
      <c r="DS81" s="1">
        <v>4.65</v>
      </c>
      <c r="DY81" s="3"/>
      <c r="EB81" s="1">
        <v>10.3</v>
      </c>
      <c r="EC81" s="1">
        <v>1.19</v>
      </c>
      <c r="ED81" s="1">
        <f>EB81/(EC81*3)*6</f>
        <v>17.3109243697479</v>
      </c>
      <c r="EE81" s="1">
        <v>12.8</v>
      </c>
      <c r="EF81" s="1">
        <v>0.88</v>
      </c>
      <c r="EG81" s="1">
        <f>EE81/(EF81*3)*6</f>
        <v>29.0909090909091</v>
      </c>
      <c r="EH81" s="1">
        <v>9.24</v>
      </c>
      <c r="EI81" s="1">
        <v>1.15</v>
      </c>
      <c r="EJ81" s="1">
        <f>EH81/(EI81*3)*6</f>
        <v>16.0695652173913</v>
      </c>
      <c r="EK81" s="1">
        <v>4.35</v>
      </c>
      <c r="EL81" s="1">
        <v>1.14</v>
      </c>
      <c r="EM81" s="1">
        <f>EK81/(EL81*3)*6</f>
        <v>7.63157894736842</v>
      </c>
      <c r="ES81" s="1">
        <v>0.212</v>
      </c>
      <c r="EV81" s="1">
        <v>0.265</v>
      </c>
      <c r="EY81" s="1">
        <v>0.256</v>
      </c>
      <c r="FB81" s="1">
        <v>0.268</v>
      </c>
      <c r="FH81" s="1">
        <v>286</v>
      </c>
      <c r="FK81" s="1">
        <v>287</v>
      </c>
      <c r="FN81" s="1">
        <v>297</v>
      </c>
      <c r="FQ81" s="1">
        <v>296</v>
      </c>
      <c r="FW81" s="1">
        <v>6.58</v>
      </c>
      <c r="FZ81" s="1">
        <v>8.92</v>
      </c>
      <c r="GC81" s="1">
        <v>6.38</v>
      </c>
      <c r="GF81" s="1">
        <v>4.54</v>
      </c>
      <c r="GL81" s="3"/>
      <c r="GM81" s="1">
        <v>12.5</v>
      </c>
      <c r="GN81" s="1">
        <v>1.23</v>
      </c>
      <c r="GO81" s="1">
        <f>GM81/(GN81*3)*6</f>
        <v>20.3252032520325</v>
      </c>
      <c r="GP81" s="1">
        <v>13.5</v>
      </c>
      <c r="GQ81" s="1">
        <v>1.22</v>
      </c>
      <c r="GR81" s="1">
        <f>GP81/(GQ81*3)*6</f>
        <v>22.1311475409836</v>
      </c>
      <c r="GS81" s="1">
        <v>9.89</v>
      </c>
      <c r="GT81" s="1">
        <v>1.36</v>
      </c>
      <c r="GU81" s="1">
        <v>15.6</v>
      </c>
      <c r="GV81" s="1">
        <v>5.12</v>
      </c>
      <c r="GW81" s="1">
        <v>1.35</v>
      </c>
      <c r="GX81" s="1">
        <f>GV81/(GW81*3)*6</f>
        <v>7.58518518518518</v>
      </c>
      <c r="HD81" s="1">
        <v>0.199</v>
      </c>
      <c r="HG81" s="1">
        <v>0.226</v>
      </c>
      <c r="HJ81" s="1">
        <v>0.234</v>
      </c>
      <c r="HM81" s="1">
        <v>0.261</v>
      </c>
      <c r="HS81" s="1">
        <v>279</v>
      </c>
      <c r="HV81" s="1">
        <v>295</v>
      </c>
      <c r="HY81" s="1">
        <v>296</v>
      </c>
      <c r="IB81" s="1">
        <v>326</v>
      </c>
      <c r="IH81" s="1">
        <v>7.85</v>
      </c>
      <c r="IK81" s="1">
        <v>8.13</v>
      </c>
      <c r="IN81" s="1">
        <v>7.95</v>
      </c>
      <c r="IQ81" s="1">
        <v>4.61</v>
      </c>
    </row>
    <row r="82" spans="1:251">
      <c r="A82" s="3"/>
      <c r="D82" s="1">
        <v>7.53</v>
      </c>
      <c r="E82" s="1">
        <v>1.21</v>
      </c>
      <c r="F82" s="1">
        <f>D82/(E82*3)*6</f>
        <v>12.4462809917355</v>
      </c>
      <c r="G82" s="1">
        <v>13.4</v>
      </c>
      <c r="H82" s="1">
        <v>1.41</v>
      </c>
      <c r="I82" s="1">
        <f>G82/(H82*3)*6</f>
        <v>19.0070921985816</v>
      </c>
      <c r="J82" s="1">
        <v>8.15</v>
      </c>
      <c r="K82" s="1">
        <v>1.15</v>
      </c>
      <c r="L82" s="1">
        <f>J82/(K82*3)*6</f>
        <v>14.1739130434783</v>
      </c>
      <c r="M82" s="1">
        <v>3.34</v>
      </c>
      <c r="N82" s="1">
        <v>1.14</v>
      </c>
      <c r="O82" s="1">
        <f>M82/(N82*3)*6</f>
        <v>5.85964912280702</v>
      </c>
      <c r="U82" s="1">
        <v>0.169</v>
      </c>
      <c r="X82" s="1">
        <v>0.289</v>
      </c>
      <c r="AA82" s="1">
        <v>0.264</v>
      </c>
      <c r="AD82" s="1">
        <v>0.325</v>
      </c>
      <c r="AJ82" s="1">
        <v>288</v>
      </c>
      <c r="AM82" s="1">
        <v>292</v>
      </c>
      <c r="AP82" s="1">
        <v>325</v>
      </c>
      <c r="AS82" s="1">
        <v>313</v>
      </c>
      <c r="AY82" s="1">
        <v>5.12</v>
      </c>
      <c r="BB82" s="1">
        <v>7.15</v>
      </c>
      <c r="BE82" s="1">
        <v>6.78</v>
      </c>
      <c r="BH82" s="1">
        <v>4.42</v>
      </c>
      <c r="BN82" s="3"/>
      <c r="BO82" s="1">
        <v>9.26</v>
      </c>
      <c r="BP82" s="1">
        <v>1.09</v>
      </c>
      <c r="BQ82" s="1">
        <f>BO82/(BP82*3)*6</f>
        <v>16.9908256880734</v>
      </c>
      <c r="BR82" s="1">
        <v>12.1</v>
      </c>
      <c r="BS82" s="1">
        <v>1.13</v>
      </c>
      <c r="BT82" s="1">
        <f>BR82/(BS82*3)*6</f>
        <v>21.4159292035398</v>
      </c>
      <c r="BU82" s="1">
        <v>8.21</v>
      </c>
      <c r="BV82" s="1">
        <v>1.12</v>
      </c>
      <c r="BW82" s="1">
        <f>BU82/(BV82*3)*6</f>
        <v>14.6607142857143</v>
      </c>
      <c r="BX82" s="1">
        <v>3.65</v>
      </c>
      <c r="BY82" s="1">
        <v>1.11</v>
      </c>
      <c r="BZ82" s="1">
        <f>BX82/(BY82*3)*6</f>
        <v>6.57657657657658</v>
      </c>
      <c r="CF82" s="1">
        <v>0.153</v>
      </c>
      <c r="CI82" s="1">
        <v>0.253</v>
      </c>
      <c r="CL82" s="1">
        <v>0.255</v>
      </c>
      <c r="CO82" s="1">
        <v>0.272</v>
      </c>
      <c r="CU82" s="1">
        <v>286</v>
      </c>
      <c r="CX82" s="1">
        <v>300</v>
      </c>
      <c r="DA82" s="1">
        <v>321</v>
      </c>
      <c r="DD82" s="1">
        <v>321</v>
      </c>
      <c r="DJ82" s="1">
        <v>5.63</v>
      </c>
      <c r="DM82" s="1">
        <v>7.22</v>
      </c>
      <c r="DP82" s="1">
        <v>6.25</v>
      </c>
      <c r="DS82" s="1">
        <v>4.49</v>
      </c>
      <c r="DY82" s="3"/>
      <c r="EB82" s="1">
        <v>9.36</v>
      </c>
      <c r="EC82" s="1">
        <v>0.85</v>
      </c>
      <c r="ED82" s="1">
        <f>EB82/(EC82*3)*6</f>
        <v>22.0235294117647</v>
      </c>
      <c r="EE82" s="1">
        <v>9.36</v>
      </c>
      <c r="EF82" s="1">
        <v>1.01</v>
      </c>
      <c r="EG82" s="1">
        <f>EE82/(EF82*3)*6</f>
        <v>18.5346534653465</v>
      </c>
      <c r="EH82" s="1">
        <v>8.36</v>
      </c>
      <c r="EI82" s="1">
        <v>1.38</v>
      </c>
      <c r="EJ82" s="1">
        <f>EH82/(EI82*3)*6</f>
        <v>12.1159420289855</v>
      </c>
      <c r="EK82" s="1">
        <v>4.38</v>
      </c>
      <c r="EL82" s="1">
        <v>1.37</v>
      </c>
      <c r="EM82" s="1">
        <f>EK82/(EL82*3)*6</f>
        <v>6.3941605839416</v>
      </c>
      <c r="ES82" s="1">
        <v>0.221</v>
      </c>
      <c r="EV82" s="1">
        <v>0.256</v>
      </c>
      <c r="EY82" s="1">
        <v>0.247</v>
      </c>
      <c r="FB82" s="1">
        <v>0.271</v>
      </c>
      <c r="FH82" s="1">
        <v>279</v>
      </c>
      <c r="FK82" s="1">
        <v>275</v>
      </c>
      <c r="FN82" s="1">
        <v>272</v>
      </c>
      <c r="FQ82" s="1">
        <v>337</v>
      </c>
      <c r="FW82" s="1">
        <v>5.69</v>
      </c>
      <c r="FZ82" s="1">
        <v>8.24</v>
      </c>
      <c r="GC82" s="1">
        <v>6.77</v>
      </c>
      <c r="GF82" s="1">
        <v>7.63</v>
      </c>
      <c r="GL82" s="3"/>
      <c r="GM82" s="1">
        <v>10.4</v>
      </c>
      <c r="GN82" s="1">
        <v>1.26</v>
      </c>
      <c r="GO82" s="1">
        <f>GM82/(GN82*3)*6</f>
        <v>16.5079365079365</v>
      </c>
      <c r="GP82" s="1">
        <v>13.8</v>
      </c>
      <c r="GQ82" s="1">
        <v>1.09</v>
      </c>
      <c r="GR82" s="1">
        <f>GP82/(GQ82*3)*6</f>
        <v>25.3211009174312</v>
      </c>
      <c r="GS82" s="1">
        <v>10.5</v>
      </c>
      <c r="GT82" s="1">
        <v>1.29</v>
      </c>
      <c r="GU82" s="1">
        <f>GS82/(GT82*3)*6</f>
        <v>16.2790697674419</v>
      </c>
      <c r="GV82" s="1">
        <v>4.22</v>
      </c>
      <c r="GW82" s="1">
        <v>1.27</v>
      </c>
      <c r="GX82" s="1">
        <f>GV82/(GW82*3)*6</f>
        <v>6.64566929133858</v>
      </c>
      <c r="HD82" s="1">
        <v>0.186</v>
      </c>
      <c r="HG82" s="1">
        <v>0.225</v>
      </c>
      <c r="HJ82" s="1">
        <v>0.243</v>
      </c>
      <c r="HM82" s="1">
        <v>0.245</v>
      </c>
      <c r="HS82" s="1">
        <v>268</v>
      </c>
      <c r="HV82" s="1">
        <v>283</v>
      </c>
      <c r="HY82" s="1">
        <v>280</v>
      </c>
      <c r="IB82" s="1">
        <v>315</v>
      </c>
      <c r="IH82" s="1">
        <v>6.59</v>
      </c>
      <c r="IK82" s="1">
        <v>8.59</v>
      </c>
      <c r="IN82" s="1">
        <v>6.84</v>
      </c>
      <c r="IQ82" s="1">
        <v>6.25</v>
      </c>
    </row>
    <row r="83" spans="1:194">
      <c r="A83" s="3"/>
      <c r="BN83" s="3"/>
      <c r="DY83" s="3"/>
      <c r="GL83" s="3"/>
    </row>
    <row r="84" spans="1:251">
      <c r="A84" s="3"/>
      <c r="X84" s="1">
        <v>0.296</v>
      </c>
      <c r="AD84" s="1">
        <v>0.251</v>
      </c>
      <c r="AJ84" s="1">
        <v>273</v>
      </c>
      <c r="AM84" s="1">
        <v>291</v>
      </c>
      <c r="BB84" s="1">
        <v>10.2</v>
      </c>
      <c r="BE84" s="1">
        <v>7.67</v>
      </c>
      <c r="BN84" s="3"/>
      <c r="CI84" s="1">
        <v>0.25566</v>
      </c>
      <c r="CO84" s="1">
        <v>0.26666</v>
      </c>
      <c r="CU84" s="1">
        <v>251.98</v>
      </c>
      <c r="DA84" s="1">
        <v>312.98</v>
      </c>
      <c r="DM84" s="1">
        <v>9.3</v>
      </c>
      <c r="DP84" s="1">
        <v>5.74</v>
      </c>
      <c r="DY84" s="3"/>
      <c r="ES84" s="1">
        <v>0.215</v>
      </c>
      <c r="EY84" s="1">
        <v>0.247</v>
      </c>
      <c r="FK84" s="1">
        <v>311</v>
      </c>
      <c r="FQ84" s="1">
        <v>324</v>
      </c>
      <c r="FZ84" s="1">
        <v>9.38</v>
      </c>
      <c r="GF84" s="1">
        <v>4.87</v>
      </c>
      <c r="GL84" s="3"/>
      <c r="HG84" s="1">
        <v>0.20872</v>
      </c>
      <c r="HM84" s="1">
        <v>0.23772</v>
      </c>
      <c r="HV84" s="1">
        <v>290.98</v>
      </c>
      <c r="IB84" s="1">
        <v>312.98</v>
      </c>
      <c r="IK84" s="1">
        <v>9.29</v>
      </c>
      <c r="IQ84" s="1">
        <v>4.9</v>
      </c>
    </row>
    <row r="85" spans="1:194">
      <c r="A85" s="3"/>
      <c r="BN85" s="3"/>
      <c r="DY85" s="3"/>
      <c r="GL85" s="3"/>
    </row>
    <row r="86" spans="1:254">
      <c r="A86" s="3"/>
      <c r="F86" s="1">
        <f>F20-2.36</f>
        <v>16.5152234948743</v>
      </c>
      <c r="I86" s="1">
        <f>I20-3.36</f>
        <v>18.7077583394078</v>
      </c>
      <c r="L86" s="1">
        <f>L20-3.36</f>
        <v>14.2909978617249</v>
      </c>
      <c r="O86" s="1">
        <f>O20-5.99</f>
        <v>7.69474160077031</v>
      </c>
      <c r="R86" s="1">
        <f>R20-4.56</f>
        <v>2.53601769911505</v>
      </c>
      <c r="U86" s="1">
        <f>U20-0.0282</f>
        <v>0.182553333333333</v>
      </c>
      <c r="X86" s="1">
        <f>X20-0.0282</f>
        <v>0.261886666666667</v>
      </c>
      <c r="AA86" s="1">
        <f>AA20-0.0282</f>
        <v>0.27522</v>
      </c>
      <c r="AD86" s="1">
        <f>AD20-0.0682</f>
        <v>0.295886666666667</v>
      </c>
      <c r="AG86" s="1">
        <f>AG20-0.1082</f>
        <v>0.09022</v>
      </c>
      <c r="AJ86" s="1">
        <f>AJ20+11</f>
        <v>269.326666666667</v>
      </c>
      <c r="AM86" s="1">
        <f>AM20+11</f>
        <v>296.66</v>
      </c>
      <c r="AP86" s="1">
        <f>AP20+11</f>
        <v>311.993333333333</v>
      </c>
      <c r="AS86" s="1">
        <f>AS20+4</f>
        <v>333.326666666667</v>
      </c>
      <c r="AV86" s="1">
        <f>AV20+18</f>
        <v>329.66</v>
      </c>
      <c r="AY86" s="1">
        <f>AY20-0.98</f>
        <v>5.85666666666667</v>
      </c>
      <c r="BB86" s="1">
        <f>BB20-0.98</f>
        <v>8.39333333333333</v>
      </c>
      <c r="BE86" s="1">
        <f>BE20-0.98</f>
        <v>6.77333333333333</v>
      </c>
      <c r="BH86" s="1">
        <f>BH20-2.77</f>
        <v>4.79</v>
      </c>
      <c r="BK86" s="1">
        <f>BK20-2.08</f>
        <v>2.33</v>
      </c>
      <c r="BN86" s="3"/>
      <c r="BQ86" s="1">
        <v>15.9752234948743</v>
      </c>
      <c r="BT86" s="1">
        <v>18.1677583394078</v>
      </c>
      <c r="BW86" s="1">
        <v>13.7509978617249</v>
      </c>
      <c r="BZ86" s="1">
        <v>7.15474160077031</v>
      </c>
      <c r="CC86" s="1">
        <v>1.99601769911505</v>
      </c>
      <c r="CF86" s="1">
        <v>0.161553333333333</v>
      </c>
      <c r="CI86" s="1">
        <v>0.240886666666667</v>
      </c>
      <c r="CL86" s="1">
        <v>0.25422</v>
      </c>
      <c r="CO86" s="1">
        <v>0.274886666666667</v>
      </c>
      <c r="CR86" s="1">
        <v>0.06922</v>
      </c>
      <c r="CU86" s="1">
        <v>267.326666666667</v>
      </c>
      <c r="CX86" s="1">
        <v>294.66</v>
      </c>
      <c r="DA86" s="1">
        <v>309.993333333333</v>
      </c>
      <c r="DD86" s="1">
        <v>331.326666666667</v>
      </c>
      <c r="DG86" s="1">
        <v>327.66</v>
      </c>
      <c r="DJ86" s="1">
        <v>5.59666666666667</v>
      </c>
      <c r="DM86" s="1">
        <v>8.13333333333333</v>
      </c>
      <c r="DP86" s="1">
        <v>6.51333333333333</v>
      </c>
      <c r="DS86" s="1">
        <v>4.53</v>
      </c>
      <c r="DV86" s="1">
        <v>2.07</v>
      </c>
      <c r="DY86" s="3"/>
      <c r="ED86" s="1">
        <f>ED20-1.36</f>
        <v>18.6873393067943</v>
      </c>
      <c r="EG86" s="1">
        <f>EG20-1.36</f>
        <v>24.7590043290043</v>
      </c>
      <c r="EJ86" s="1">
        <f>EJ20-1.36</f>
        <v>16.6350697081379</v>
      </c>
      <c r="EM86" s="1">
        <f>EM20-4.99</f>
        <v>8.10185458960487</v>
      </c>
      <c r="EP86" s="1">
        <f>EP20-3.56</f>
        <v>6.13074074074074</v>
      </c>
      <c r="ES86" s="1">
        <f>ES20-0.0182</f>
        <v>0.209906666666667</v>
      </c>
      <c r="EV86" s="1">
        <f>EV20-0.0182</f>
        <v>0.245906666666667</v>
      </c>
      <c r="EY86" s="1">
        <f>EY20-0.0182</f>
        <v>0.259906666666667</v>
      </c>
      <c r="FB86" s="1">
        <f>FB20-0.0482</f>
        <v>0.261906666666667</v>
      </c>
      <c r="FE86" s="1">
        <f>FE20-0.0782</f>
        <v>0.15524</v>
      </c>
      <c r="FH86" s="1">
        <f>FH20+6</f>
        <v>274.326666666667</v>
      </c>
      <c r="FK86" s="1">
        <f>FK20+6</f>
        <v>289.993333333333</v>
      </c>
      <c r="FN86" s="1">
        <f>FN20+6</f>
        <v>293.326666666667</v>
      </c>
      <c r="FQ86" s="1">
        <f>FQ20+2</f>
        <v>320.993333333333</v>
      </c>
      <c r="FT86" s="1">
        <f>FT20+14</f>
        <v>320.66</v>
      </c>
      <c r="FW86" s="1">
        <f>FW20-0.78</f>
        <v>7.06666666666667</v>
      </c>
      <c r="FZ86" s="1">
        <f>FZ20-0.78</f>
        <v>8.86</v>
      </c>
      <c r="GC86" s="1">
        <f>GC20-0.78</f>
        <v>7.33666666666667</v>
      </c>
      <c r="GF86" s="1">
        <f>GF20-1.76</f>
        <v>5.60333333333333</v>
      </c>
      <c r="GI86" s="1">
        <f>GI20-1.88</f>
        <v>4.32</v>
      </c>
      <c r="GL86" s="3"/>
      <c r="GO86" s="1">
        <v>18.1473393067943</v>
      </c>
      <c r="GR86" s="1">
        <v>24.2190043290043</v>
      </c>
      <c r="GU86" s="1">
        <v>16.0950697081379</v>
      </c>
      <c r="GX86" s="1">
        <v>7.56185458960487</v>
      </c>
      <c r="HA86" s="1">
        <v>5.59074074074074</v>
      </c>
      <c r="HD86" s="1">
        <v>0.188906666666667</v>
      </c>
      <c r="HG86" s="1">
        <v>0.224906666666667</v>
      </c>
      <c r="HJ86" s="1">
        <v>0.238906666666667</v>
      </c>
      <c r="HM86" s="1">
        <v>0.240906666666667</v>
      </c>
      <c r="HP86" s="1">
        <v>0.13424</v>
      </c>
      <c r="HS86" s="1">
        <v>272.326666666667</v>
      </c>
      <c r="HV86" s="1">
        <v>287.993333333333</v>
      </c>
      <c r="HY86" s="1">
        <v>291.326666666667</v>
      </c>
      <c r="IB86" s="1">
        <v>318.993333333333</v>
      </c>
      <c r="IE86" s="1">
        <v>318.66</v>
      </c>
      <c r="IH86" s="1">
        <v>6.80666666666667</v>
      </c>
      <c r="IK86" s="1">
        <v>8.6</v>
      </c>
      <c r="IN86" s="1">
        <v>7.07666666666667</v>
      </c>
      <c r="IQ86" s="1">
        <v>5.34333333333333</v>
      </c>
      <c r="IT86" s="1">
        <v>4.06</v>
      </c>
    </row>
    <row r="87" spans="1:254">
      <c r="A87" s="3"/>
      <c r="F87" s="1">
        <f>AVERAGE(F80:F82)</f>
        <v>16.5122390554018</v>
      </c>
      <c r="I87" s="1">
        <f>AVERAGE(I80:I82)</f>
        <v>18.5780804553659</v>
      </c>
      <c r="L87" s="1">
        <f>AVERAGE(L80:L82)</f>
        <v>14.2924315619968</v>
      </c>
      <c r="O87" s="1">
        <f>AVERAGE(O80:O82)</f>
        <v>7.69656227796907</v>
      </c>
      <c r="R87" s="1">
        <f>R70</f>
        <v>2.53030303030303</v>
      </c>
      <c r="U87" s="1">
        <f>AVERAGE(U80:U82)</f>
        <v>0.182333333333333</v>
      </c>
      <c r="X87" s="1">
        <f>AVERAGE(X80:X82)</f>
        <v>0.273333333333333</v>
      </c>
      <c r="AA87" s="1">
        <f>AVERAGE(AA80:AA82)</f>
        <v>0.275</v>
      </c>
      <c r="AD87" s="1">
        <f>AVERAGE(AD80:AD82)</f>
        <v>0.286333333333333</v>
      </c>
      <c r="AG87" s="1">
        <f>AG70</f>
        <v>0.0921</v>
      </c>
      <c r="AJ87" s="1">
        <f>AVERAGE(AJ80:AJ82)</f>
        <v>270</v>
      </c>
      <c r="AM87" s="1">
        <f>AVERAGE(AM80:AM82)</f>
        <v>295</v>
      </c>
      <c r="AP87" s="1">
        <f>AVERAGE(AP80:AP82)</f>
        <v>311.666666666667</v>
      </c>
      <c r="AS87" s="1">
        <f>AVERAGE(AS80:AS82)</f>
        <v>333</v>
      </c>
      <c r="AV87" s="1">
        <f>AV70</f>
        <v>325</v>
      </c>
      <c r="AY87" s="1">
        <f>AVERAGE(AY80:AY82)</f>
        <v>5.85666666666667</v>
      </c>
      <c r="BB87" s="1">
        <f>AVERAGE(BB80:BB82)</f>
        <v>8.46666666666667</v>
      </c>
      <c r="BE87" s="1">
        <f>AVERAGE(BE80:BE82)</f>
        <v>6.69333333333333</v>
      </c>
      <c r="BH87" s="1">
        <f>AVERAGE(BH80:BH82)</f>
        <v>4.79</v>
      </c>
      <c r="BK87" s="1">
        <f>BK70</f>
        <v>2.38</v>
      </c>
      <c r="BN87" s="3"/>
      <c r="BQ87" s="1">
        <f>AVERAGE(BQ80:BQ82)</f>
        <v>15.904588072936</v>
      </c>
      <c r="BT87" s="1">
        <f>AVERAGE(BT80:BT82)</f>
        <v>18.1470918349161</v>
      </c>
      <c r="BW87" s="1">
        <f>AVERAGE(BW80:BW82)</f>
        <v>13.6404461714151</v>
      </c>
      <c r="BZ87" s="1">
        <f>AVERAGE(BZ80:BZ82)</f>
        <v>7.1633928304052</v>
      </c>
      <c r="CC87" s="1">
        <f>CC70</f>
        <v>2.16071428571429</v>
      </c>
      <c r="CF87" s="1">
        <f>AVERAGE(CF80:CF82)</f>
        <v>0.161666666666667</v>
      </c>
      <c r="CI87" s="1">
        <f>AVERAGE(CI80:CI82)</f>
        <v>0.245</v>
      </c>
      <c r="CL87" s="1">
        <f>AVERAGE(CL80:CL82)</f>
        <v>0.254333333333333</v>
      </c>
      <c r="CO87" s="1">
        <f>AVERAGE(CO80:CO82)</f>
        <v>0.269333333333333</v>
      </c>
      <c r="CR87" s="1">
        <f>CR70</f>
        <v>0.0753</v>
      </c>
      <c r="CU87" s="1">
        <f>AVERAGE(CU80:CU82)</f>
        <v>265</v>
      </c>
      <c r="CX87" s="1">
        <f>AVERAGE(CX80:CX82)</f>
        <v>294.666666666667</v>
      </c>
      <c r="DA87" s="1">
        <f>AVERAGE(DA80:DA82)</f>
        <v>311.666666666667</v>
      </c>
      <c r="DD87" s="1">
        <f>AVERAGE(DD80:DD82)</f>
        <v>331.333333333333</v>
      </c>
      <c r="DG87" s="1">
        <f>DG70</f>
        <v>325</v>
      </c>
      <c r="DJ87" s="1">
        <f>AVERAGE(DJ80:DJ82)</f>
        <v>5.59666666666667</v>
      </c>
      <c r="DM87" s="1">
        <f>AVERAGE(DM80:DM82)</f>
        <v>8.21666666666667</v>
      </c>
      <c r="DP87" s="1">
        <f>AVERAGE(DP80:DP82)</f>
        <v>6.40666666666667</v>
      </c>
      <c r="DS87" s="1">
        <f>AVERAGE(DS80:DS82)</f>
        <v>4.53</v>
      </c>
      <c r="DV87" s="1">
        <f>DV70</f>
        <v>2.14</v>
      </c>
      <c r="DY87" s="3"/>
      <c r="ED87" s="1">
        <f>AVERAGE(ED80:ED82)</f>
        <v>18.7364845938375</v>
      </c>
      <c r="EG87" s="1">
        <f>AVERAGE(EG80:EG82)</f>
        <v>24.7396563832207</v>
      </c>
      <c r="EJ87" s="1">
        <f>AVERAGE(EJ80:EJ82)</f>
        <v>16.6624363493929</v>
      </c>
      <c r="EM87" s="1">
        <f>AVERAGE(EM80:EM82)</f>
        <v>8.22070105589122</v>
      </c>
      <c r="EP87" s="1">
        <f>EP70</f>
        <v>6.22608695652174</v>
      </c>
      <c r="ES87" s="1">
        <f>AVERAGE(ES80:ES82)</f>
        <v>0.216</v>
      </c>
      <c r="EV87" s="1">
        <f>AVERAGE(EV80:EV82)</f>
        <v>0.245666666666667</v>
      </c>
      <c r="EY87" s="1">
        <f>AVERAGE(EY80:EY82)</f>
        <v>0.25</v>
      </c>
      <c r="FB87" s="1">
        <f>AVERAGE(FB80:FB82)</f>
        <v>0.261666666666667</v>
      </c>
      <c r="FE87" s="1">
        <f>FE70</f>
        <v>0.152</v>
      </c>
      <c r="FH87" s="1">
        <f>AVERAGE(FH80:FH82)</f>
        <v>274</v>
      </c>
      <c r="FK87" s="1">
        <f>AVERAGE(FK80:FK82)</f>
        <v>291</v>
      </c>
      <c r="FN87" s="1">
        <f>AVERAGE(FN80:FN82)</f>
        <v>293</v>
      </c>
      <c r="FQ87" s="1">
        <f>AVERAGE(FQ80:FQ82)</f>
        <v>319</v>
      </c>
      <c r="FT87" s="1">
        <f>FT70</f>
        <v>316</v>
      </c>
      <c r="FW87" s="1">
        <f>AVERAGE(FW80:FW82)</f>
        <v>7.06666666666667</v>
      </c>
      <c r="FZ87" s="1">
        <f>AVERAGE(FZ80:FZ82)</f>
        <v>8.84666666666667</v>
      </c>
      <c r="GC87" s="1">
        <f>AVERAGE(GC80:GC82)</f>
        <v>7.33666666666667</v>
      </c>
      <c r="GF87" s="1">
        <f>AVERAGE(GF80:GF82)</f>
        <v>5.68</v>
      </c>
      <c r="GI87" s="1">
        <f>GI70</f>
        <v>4.36</v>
      </c>
      <c r="GL87" s="3"/>
      <c r="GO87" s="1">
        <f>AVERAGE(GO80:GO82)</f>
        <v>18.215213253323</v>
      </c>
      <c r="GR87" s="1">
        <f>AVERAGE(GR80:GR82)</f>
        <v>24.3231632792417</v>
      </c>
      <c r="GU87" s="1">
        <f>AVERAGE(GU80:GU82)</f>
        <v>16.1196899224806</v>
      </c>
      <c r="GX87" s="1">
        <f>AVERAGE(GX80:GX82)</f>
        <v>7.58876251579664</v>
      </c>
      <c r="HA87" s="1">
        <f>HA70</f>
        <v>5.609375</v>
      </c>
      <c r="HD87" s="1">
        <f>AVERAGE(HD80:HD82)</f>
        <v>0.189</v>
      </c>
      <c r="HG87" s="1">
        <f>AVERAGE(HG80:HG82)</f>
        <v>0.22</v>
      </c>
      <c r="HJ87" s="1">
        <f>AVERAGE(HJ80:HJ82)</f>
        <v>0.238666666666667</v>
      </c>
      <c r="HM87" s="1">
        <f>AVERAGE(HM80:HM82)</f>
        <v>0.248</v>
      </c>
      <c r="HP87" s="1">
        <f>HP70</f>
        <v>0.136</v>
      </c>
      <c r="HS87" s="1">
        <f>AVERAGE(HS80:HS82)</f>
        <v>272</v>
      </c>
      <c r="HV87" s="1">
        <f>AVERAGE(HV80:HV82)</f>
        <v>289.333333333333</v>
      </c>
      <c r="HY87" s="1">
        <f>AVERAGE(HY80:HY82)</f>
        <v>291.333333333333</v>
      </c>
      <c r="IB87" s="1">
        <f>AVERAGE(IB80:IB82)</f>
        <v>318</v>
      </c>
      <c r="IE87" s="1">
        <f>IE70</f>
        <v>317</v>
      </c>
      <c r="IH87" s="1">
        <f>AVERAGE(IH80:IH82)</f>
        <v>6.80666666666667</v>
      </c>
      <c r="IK87" s="1">
        <f>AVERAGE(IK80:IK82)</f>
        <v>8.67</v>
      </c>
      <c r="IN87" s="1">
        <f>AVERAGE(IN80:IN82)</f>
        <v>7.07666666666667</v>
      </c>
      <c r="IQ87" s="1">
        <f>AVERAGE(IQ80:IQ82)</f>
        <v>5.25333333333333</v>
      </c>
      <c r="IT87" s="1">
        <f>IT70</f>
        <v>4.05</v>
      </c>
    </row>
    <row r="88" spans="1:194">
      <c r="A88" s="3"/>
      <c r="BN88" s="3"/>
      <c r="DY88" s="3"/>
      <c r="GL88" s="3"/>
    </row>
    <row r="89" spans="1:194">
      <c r="A89" s="3"/>
      <c r="BN89" s="3"/>
      <c r="DY89" s="3"/>
      <c r="GL89" s="3"/>
    </row>
    <row r="90" spans="1:194">
      <c r="A90" s="4" t="s">
        <v>11</v>
      </c>
      <c r="BN90" s="4"/>
      <c r="DY90" s="4" t="s">
        <v>11</v>
      </c>
      <c r="GL90" s="4"/>
    </row>
    <row r="91" spans="1:251">
      <c r="A91" s="3" t="s">
        <v>26</v>
      </c>
      <c r="B91" s="1">
        <v>45</v>
      </c>
      <c r="D91" s="1">
        <v>9.19</v>
      </c>
      <c r="E91" s="1">
        <v>1.15</v>
      </c>
      <c r="F91" s="1">
        <f>D91/(E91*3)*6</f>
        <v>15.9826086956522</v>
      </c>
      <c r="G91" s="1">
        <v>12.4</v>
      </c>
      <c r="H91" s="1">
        <v>0.99</v>
      </c>
      <c r="I91" s="1">
        <f>G91/(H91*3)*6</f>
        <v>25.0505050505051</v>
      </c>
      <c r="J91" s="1">
        <v>7.78</v>
      </c>
      <c r="K91" s="1">
        <v>1.21</v>
      </c>
      <c r="L91" s="1">
        <f>J91/(K91*3)*6</f>
        <v>12.8595041322314</v>
      </c>
      <c r="M91" s="1">
        <v>3.55</v>
      </c>
      <c r="N91" s="1">
        <v>1.2</v>
      </c>
      <c r="O91" s="1">
        <f>M91/(N91*3)*6</f>
        <v>5.91666666666667</v>
      </c>
      <c r="U91" s="4">
        <v>0.167</v>
      </c>
      <c r="V91" s="4"/>
      <c r="W91" s="4"/>
      <c r="X91" s="1">
        <v>0.237</v>
      </c>
      <c r="AA91" s="4">
        <v>0.309</v>
      </c>
      <c r="AB91" s="4"/>
      <c r="AC91" s="4"/>
      <c r="AD91" s="1">
        <v>0.274</v>
      </c>
      <c r="AJ91" s="4">
        <v>273</v>
      </c>
      <c r="AK91" s="4"/>
      <c r="AL91" s="4"/>
      <c r="AM91" s="1">
        <v>314</v>
      </c>
      <c r="AP91" s="1">
        <v>325</v>
      </c>
      <c r="AS91" s="4">
        <v>307</v>
      </c>
      <c r="AT91" s="4"/>
      <c r="AU91" s="4"/>
      <c r="AY91" s="1">
        <v>5.84</v>
      </c>
      <c r="BB91" s="4">
        <v>9.97</v>
      </c>
      <c r="BC91" s="4"/>
      <c r="BD91" s="4"/>
      <c r="BE91" s="1">
        <v>6.99</v>
      </c>
      <c r="BH91" s="4">
        <v>5.07</v>
      </c>
      <c r="BI91" s="4"/>
      <c r="BJ91" s="4"/>
      <c r="BN91" s="3"/>
      <c r="BO91" s="1">
        <v>8.89</v>
      </c>
      <c r="BP91" s="1">
        <v>1.17</v>
      </c>
      <c r="BQ91" s="1">
        <f>BO91/(BP91*3)*6</f>
        <v>15.1965811965812</v>
      </c>
      <c r="BR91" s="1">
        <v>10.2</v>
      </c>
      <c r="BS91" s="1">
        <v>1.12</v>
      </c>
      <c r="BT91" s="1">
        <f>BR91/(BS91*3)*6</f>
        <v>18.2142857142857</v>
      </c>
      <c r="BU91" s="1">
        <v>7.18</v>
      </c>
      <c r="BV91" s="1">
        <v>1.12</v>
      </c>
      <c r="BW91" s="1">
        <f>BU91/(BV91*3)*6</f>
        <v>12.8214285714286</v>
      </c>
      <c r="BX91" s="1">
        <v>3.11</v>
      </c>
      <c r="BY91" s="1">
        <v>1.19</v>
      </c>
      <c r="BZ91" s="1">
        <f>BX91/(BY91*3)*6</f>
        <v>5.22689075630252</v>
      </c>
      <c r="CF91" s="1">
        <v>0.156</v>
      </c>
      <c r="CI91" s="1">
        <v>0.217</v>
      </c>
      <c r="CL91" s="1">
        <v>0.257</v>
      </c>
      <c r="CO91" s="1">
        <v>0.259</v>
      </c>
      <c r="CU91" s="1">
        <v>271</v>
      </c>
      <c r="CX91" s="1">
        <v>295</v>
      </c>
      <c r="DA91" s="1">
        <v>336</v>
      </c>
      <c r="DD91" s="1">
        <v>333</v>
      </c>
      <c r="DJ91" s="1">
        <v>6.21</v>
      </c>
      <c r="DM91" s="1">
        <v>7.65</v>
      </c>
      <c r="DP91" s="1">
        <v>7.99</v>
      </c>
      <c r="DS91" s="1">
        <v>4.75</v>
      </c>
      <c r="DY91" s="3" t="s">
        <v>27</v>
      </c>
      <c r="DZ91" s="1">
        <v>114</v>
      </c>
      <c r="EB91" s="1">
        <v>12.2</v>
      </c>
      <c r="EC91" s="1">
        <v>1.45</v>
      </c>
      <c r="ED91" s="1">
        <f>EB91/(EC91*3)*6</f>
        <v>16.8275862068966</v>
      </c>
      <c r="EE91" s="1">
        <v>15.7</v>
      </c>
      <c r="EF91" s="1">
        <v>1.45</v>
      </c>
      <c r="EG91" s="1">
        <f>EE91/(EF91*3)*6</f>
        <v>21.6551724137931</v>
      </c>
      <c r="EH91" s="1">
        <v>11.8</v>
      </c>
      <c r="EI91" s="1">
        <v>1.43</v>
      </c>
      <c r="EJ91" s="1">
        <f>EH91/(EI91*3)*6</f>
        <v>16.5034965034965</v>
      </c>
      <c r="EK91" s="1">
        <v>6.52</v>
      </c>
      <c r="EL91" s="1">
        <v>1.42</v>
      </c>
      <c r="EM91" s="1">
        <f>EK91/(EL91*3)*6</f>
        <v>9.1830985915493</v>
      </c>
      <c r="ES91" s="1">
        <v>0.244</v>
      </c>
      <c r="EV91" s="4">
        <v>0.163</v>
      </c>
      <c r="EW91" s="4"/>
      <c r="EX91" s="4"/>
      <c r="EY91" s="1">
        <v>0.208</v>
      </c>
      <c r="FB91" s="4">
        <v>0.296</v>
      </c>
      <c r="FC91" s="4"/>
      <c r="FD91" s="4"/>
      <c r="FH91" s="1">
        <v>291</v>
      </c>
      <c r="FK91" s="4">
        <v>297</v>
      </c>
      <c r="FL91" s="4"/>
      <c r="FM91" s="4"/>
      <c r="FN91" s="4">
        <v>309</v>
      </c>
      <c r="FO91" s="4"/>
      <c r="FP91" s="4"/>
      <c r="FQ91" s="1">
        <v>324</v>
      </c>
      <c r="FW91" s="4">
        <v>8.19</v>
      </c>
      <c r="FX91" s="4"/>
      <c r="FY91" s="4"/>
      <c r="FZ91" s="1">
        <v>9.65</v>
      </c>
      <c r="GC91" s="1">
        <v>8.58</v>
      </c>
      <c r="GF91" s="4">
        <v>5.28</v>
      </c>
      <c r="GG91" s="4"/>
      <c r="GH91" s="4"/>
      <c r="GL91" s="3"/>
      <c r="GM91" s="1">
        <v>11.9</v>
      </c>
      <c r="GN91" s="1">
        <v>1.36</v>
      </c>
      <c r="GO91" s="1">
        <f>GM91/(GN91*3)*6</f>
        <v>17.5</v>
      </c>
      <c r="GP91" s="1">
        <v>13.4</v>
      </c>
      <c r="GQ91" s="1">
        <v>1.26</v>
      </c>
      <c r="GR91" s="1">
        <f>GP91/(GQ91*3)*6</f>
        <v>21.2698412698413</v>
      </c>
      <c r="GS91" s="1">
        <v>10.4</v>
      </c>
      <c r="GT91" s="1">
        <v>1.34</v>
      </c>
      <c r="GU91" s="1">
        <f>GS91/(GT91*3)*6</f>
        <v>15.5223880597015</v>
      </c>
      <c r="GV91" s="1">
        <v>4.52</v>
      </c>
      <c r="GW91" s="1">
        <v>1.22</v>
      </c>
      <c r="GX91" s="1">
        <f>GV91/(GW91*3)*6</f>
        <v>7.40983606557377</v>
      </c>
      <c r="HD91" s="1">
        <v>0.197</v>
      </c>
      <c r="HG91" s="1">
        <v>0.238</v>
      </c>
      <c r="HJ91" s="1">
        <v>0.228</v>
      </c>
      <c r="HM91" s="1">
        <v>0.229</v>
      </c>
      <c r="HS91" s="1">
        <v>278</v>
      </c>
      <c r="HV91" s="1">
        <v>307</v>
      </c>
      <c r="HY91" s="1">
        <v>302</v>
      </c>
      <c r="IB91" s="1">
        <v>329</v>
      </c>
      <c r="IH91" s="1">
        <v>6.25</v>
      </c>
      <c r="IK91" s="1">
        <v>9.53</v>
      </c>
      <c r="IN91" s="1">
        <v>7.34</v>
      </c>
      <c r="IQ91" s="1">
        <v>5.34</v>
      </c>
    </row>
    <row r="92" spans="1:251">
      <c r="A92" s="3"/>
      <c r="D92" s="1">
        <v>8.26</v>
      </c>
      <c r="E92" s="1">
        <v>0.98</v>
      </c>
      <c r="F92" s="1">
        <f>D92/(E92*3)*6</f>
        <v>16.8571428571429</v>
      </c>
      <c r="G92" s="1">
        <v>8.29</v>
      </c>
      <c r="H92" s="1">
        <v>1.01</v>
      </c>
      <c r="I92" s="1">
        <f>G92/(H92*3)*6</f>
        <v>16.4158415841584</v>
      </c>
      <c r="J92" s="1">
        <v>7.62</v>
      </c>
      <c r="K92" s="1">
        <v>1.15</v>
      </c>
      <c r="L92" s="1">
        <f>J92/(K92*3)*6</f>
        <v>13.2521739130435</v>
      </c>
      <c r="M92" s="1">
        <v>3.32</v>
      </c>
      <c r="N92" s="1">
        <v>1.14</v>
      </c>
      <c r="O92" s="1">
        <f>M92/(N92*3)*6</f>
        <v>5.82456140350877</v>
      </c>
      <c r="U92" s="1">
        <v>0.176</v>
      </c>
      <c r="X92" s="1">
        <v>0.283</v>
      </c>
      <c r="AA92" s="1">
        <v>0.282</v>
      </c>
      <c r="AD92" s="1">
        <v>0.279</v>
      </c>
      <c r="AJ92" s="1">
        <v>268</v>
      </c>
      <c r="AM92" s="1">
        <v>313</v>
      </c>
      <c r="AP92" s="1">
        <v>312</v>
      </c>
      <c r="AS92" s="1">
        <v>347</v>
      </c>
      <c r="AY92" s="1">
        <v>5.83</v>
      </c>
      <c r="BB92" s="1">
        <v>7.25</v>
      </c>
      <c r="BE92" s="1">
        <v>6.86</v>
      </c>
      <c r="BH92" s="1">
        <v>4.53</v>
      </c>
      <c r="BN92" s="3"/>
      <c r="BO92" s="1">
        <v>8.59</v>
      </c>
      <c r="BP92" s="1">
        <v>1.14</v>
      </c>
      <c r="BQ92" s="1">
        <f>BO92/(BP92*3)*6</f>
        <v>15.0701754385965</v>
      </c>
      <c r="BR92" s="1">
        <v>10.5</v>
      </c>
      <c r="BS92" s="1">
        <v>1.06</v>
      </c>
      <c r="BT92" s="1">
        <f>BR92/(BS92*3)*6</f>
        <v>19.811320754717</v>
      </c>
      <c r="BU92" s="1">
        <v>7.26</v>
      </c>
      <c r="BV92" s="1">
        <v>1.17</v>
      </c>
      <c r="BW92" s="1">
        <f>BU92/(BV92*3)*6</f>
        <v>12.4102564102564</v>
      </c>
      <c r="BX92" s="1">
        <v>3.29</v>
      </c>
      <c r="BY92" s="1">
        <v>1.06</v>
      </c>
      <c r="BZ92" s="1">
        <f>BX92/(BY92*3)*6</f>
        <v>6.20754716981132</v>
      </c>
      <c r="CF92" s="1">
        <v>0.156</v>
      </c>
      <c r="CI92" s="1">
        <v>0.239</v>
      </c>
      <c r="CL92" s="1">
        <v>0.271</v>
      </c>
      <c r="CO92" s="1">
        <v>0.253</v>
      </c>
      <c r="CU92" s="1">
        <v>261</v>
      </c>
      <c r="CX92" s="1">
        <v>312</v>
      </c>
      <c r="DA92" s="1">
        <v>320</v>
      </c>
      <c r="DD92" s="1">
        <v>355</v>
      </c>
      <c r="DJ92" s="1">
        <v>4.28</v>
      </c>
      <c r="DM92" s="1">
        <v>8.96</v>
      </c>
      <c r="DP92" s="1">
        <v>6.34</v>
      </c>
      <c r="DS92" s="1">
        <v>4.23</v>
      </c>
      <c r="DY92" s="3"/>
      <c r="EB92" s="1">
        <v>12.3</v>
      </c>
      <c r="EC92" s="1">
        <v>1.25</v>
      </c>
      <c r="ED92" s="1">
        <f>EB92/(EC92*3)*6</f>
        <v>19.68</v>
      </c>
      <c r="EE92" s="1">
        <v>16.2</v>
      </c>
      <c r="EF92" s="1">
        <v>1.19</v>
      </c>
      <c r="EG92" s="1">
        <f>EE92/(EF92*3)*6</f>
        <v>27.2268907563025</v>
      </c>
      <c r="EH92" s="1">
        <v>8.32</v>
      </c>
      <c r="EI92" s="1">
        <v>1.22</v>
      </c>
      <c r="EJ92" s="1">
        <f>EH92/(EI92*3)*6</f>
        <v>13.6393442622951</v>
      </c>
      <c r="EK92" s="1">
        <v>6.52</v>
      </c>
      <c r="EL92" s="1">
        <v>1.21</v>
      </c>
      <c r="EM92" s="1">
        <f>EK92/(EL92*3)*6</f>
        <v>10.7768595041322</v>
      </c>
      <c r="ES92" s="1">
        <v>0.231</v>
      </c>
      <c r="EV92" s="1">
        <v>0.266</v>
      </c>
      <c r="EY92" s="1">
        <v>0.282</v>
      </c>
      <c r="FB92" s="1">
        <v>0.229</v>
      </c>
      <c r="FH92" s="1">
        <v>295</v>
      </c>
      <c r="FK92" s="1">
        <v>265</v>
      </c>
      <c r="FN92" s="1">
        <v>299</v>
      </c>
      <c r="FQ92" s="1">
        <v>314</v>
      </c>
      <c r="FW92" s="1">
        <v>6.87</v>
      </c>
      <c r="FZ92" s="1">
        <v>8.25</v>
      </c>
      <c r="GC92" s="1">
        <v>6.92</v>
      </c>
      <c r="GF92" s="1">
        <v>5.62</v>
      </c>
      <c r="GL92" s="3"/>
      <c r="GM92" s="1">
        <v>12.8</v>
      </c>
      <c r="GN92" s="1">
        <v>1.29</v>
      </c>
      <c r="GO92" s="1">
        <f>GM92/(GN92*3)*6</f>
        <v>19.8449612403101</v>
      </c>
      <c r="GP92" s="1">
        <v>15.5</v>
      </c>
      <c r="GQ92" s="1">
        <v>1.11</v>
      </c>
      <c r="GR92" s="1">
        <f>GP92/(GQ92*3)*6</f>
        <v>27.9279279279279</v>
      </c>
      <c r="GS92" s="1">
        <v>9.23</v>
      </c>
      <c r="GT92" s="1">
        <v>1.24</v>
      </c>
      <c r="GU92" s="1">
        <f>GS92/(GT92*3)*6</f>
        <v>14.8870967741935</v>
      </c>
      <c r="GV92" s="1">
        <v>5.82</v>
      </c>
      <c r="GW92" s="1">
        <v>1.23</v>
      </c>
      <c r="GX92" s="1">
        <f>GV92/(GW92*3)*6</f>
        <v>9.46341463414634</v>
      </c>
      <c r="HD92" s="1">
        <v>0.192</v>
      </c>
      <c r="HG92" s="1">
        <v>0.227</v>
      </c>
      <c r="HJ92" s="1">
        <v>0.228</v>
      </c>
      <c r="HM92" s="1">
        <v>0.235</v>
      </c>
      <c r="HS92" s="1">
        <v>269</v>
      </c>
      <c r="HV92" s="1">
        <v>273</v>
      </c>
      <c r="HY92" s="1">
        <v>289</v>
      </c>
      <c r="IB92" s="1">
        <v>300</v>
      </c>
      <c r="IH92" s="1">
        <v>7.59</v>
      </c>
      <c r="IK92" s="1">
        <v>7.59</v>
      </c>
      <c r="IN92" s="1">
        <v>6.99</v>
      </c>
      <c r="IQ92" s="1">
        <v>5.32</v>
      </c>
    </row>
    <row r="93" spans="1:251">
      <c r="A93" s="3"/>
      <c r="D93" s="1">
        <v>8.42</v>
      </c>
      <c r="E93" s="1">
        <v>1.01</v>
      </c>
      <c r="F93" s="1">
        <f>D93/(E93*3)*6</f>
        <v>16.6732673267327</v>
      </c>
      <c r="G93" s="1">
        <v>7.47</v>
      </c>
      <c r="H93" s="1">
        <v>1.01</v>
      </c>
      <c r="I93" s="1">
        <f>G93/(H93*3)*6</f>
        <v>14.7920792079208</v>
      </c>
      <c r="J93" s="1">
        <v>6.32</v>
      </c>
      <c r="K93" s="1">
        <v>0.81</v>
      </c>
      <c r="L93" s="1">
        <f>J93/(K93*3)*6</f>
        <v>15.6049382716049</v>
      </c>
      <c r="M93" s="1">
        <v>4.2</v>
      </c>
      <c r="N93" s="1">
        <v>0.98</v>
      </c>
      <c r="O93" s="1">
        <f>M93/(N93*3)*6</f>
        <v>8.57142857142857</v>
      </c>
      <c r="U93" s="1">
        <v>0.149</v>
      </c>
      <c r="X93" s="1">
        <v>0.268</v>
      </c>
      <c r="AA93" s="1">
        <v>0.293</v>
      </c>
      <c r="AD93" s="1">
        <v>0.269</v>
      </c>
      <c r="AJ93" s="1">
        <v>264</v>
      </c>
      <c r="AM93" s="1">
        <v>294</v>
      </c>
      <c r="AP93" s="1">
        <v>323</v>
      </c>
      <c r="AS93" s="1">
        <v>363</v>
      </c>
      <c r="AY93" s="1">
        <v>5.23</v>
      </c>
      <c r="BB93" s="1">
        <v>8.69</v>
      </c>
      <c r="BE93" s="1">
        <v>6.23</v>
      </c>
      <c r="BH93" s="1">
        <v>4.43</v>
      </c>
      <c r="BN93" s="3"/>
      <c r="BO93" s="1">
        <v>9.26</v>
      </c>
      <c r="BP93" s="1">
        <v>1.06</v>
      </c>
      <c r="BQ93" s="1">
        <f>BO93/(BP93*3)*6</f>
        <v>17.4716981132075</v>
      </c>
      <c r="BR93" s="1">
        <v>9.36</v>
      </c>
      <c r="BS93" s="1">
        <v>1.11</v>
      </c>
      <c r="BT93" s="1">
        <f>BR93/(BS93*3)*6</f>
        <v>16.8648648648649</v>
      </c>
      <c r="BU93" s="1">
        <v>8.26</v>
      </c>
      <c r="BV93" s="1">
        <v>1.16</v>
      </c>
      <c r="BW93" s="1">
        <f>BU93/(BV93*3)*6</f>
        <v>14.2413793103448</v>
      </c>
      <c r="BX93" s="1">
        <v>3.96</v>
      </c>
      <c r="BY93" s="1">
        <v>1.11</v>
      </c>
      <c r="BZ93" s="1">
        <f>BX93/(BY93*3)*6</f>
        <v>7.13513513513514</v>
      </c>
      <c r="CF93" s="1">
        <v>0.146</v>
      </c>
      <c r="CI93" s="1">
        <v>0.253</v>
      </c>
      <c r="CL93" s="1">
        <v>0.259</v>
      </c>
      <c r="CO93" s="1">
        <v>0.26</v>
      </c>
      <c r="CU93" s="1">
        <v>272</v>
      </c>
      <c r="CX93" s="1">
        <v>302</v>
      </c>
      <c r="DA93" s="1">
        <v>299</v>
      </c>
      <c r="DD93" s="1">
        <v>326</v>
      </c>
      <c r="DJ93" s="1">
        <v>5.63</v>
      </c>
      <c r="DM93" s="1">
        <v>7.89</v>
      </c>
      <c r="DP93" s="1">
        <v>5.21</v>
      </c>
      <c r="DS93" s="1">
        <v>4.5</v>
      </c>
      <c r="DY93" s="3"/>
      <c r="EB93" s="1">
        <v>10.8</v>
      </c>
      <c r="EC93" s="1">
        <v>1.11</v>
      </c>
      <c r="ED93" s="1">
        <f>EB93/(EC93*3)*6</f>
        <v>19.4594594594595</v>
      </c>
      <c r="EE93" s="1">
        <v>14.3</v>
      </c>
      <c r="EF93" s="1">
        <v>1.11</v>
      </c>
      <c r="EG93" s="1">
        <f>EE93/(EF93*3)*6</f>
        <v>25.7657657657658</v>
      </c>
      <c r="EH93" s="1">
        <v>13.8</v>
      </c>
      <c r="EI93" s="1">
        <v>1.31</v>
      </c>
      <c r="EJ93" s="1">
        <f>EH93/(EI93*3)*6</f>
        <v>21.0687022900763</v>
      </c>
      <c r="EK93" s="1">
        <v>3.47</v>
      </c>
      <c r="EL93" s="1">
        <v>1.3</v>
      </c>
      <c r="EM93" s="1">
        <f>EK93/(EL93*3)*6</f>
        <v>5.33846153846154</v>
      </c>
      <c r="ES93" s="1">
        <v>0.144</v>
      </c>
      <c r="EV93" s="1">
        <v>0.285</v>
      </c>
      <c r="EY93" s="1">
        <v>0.264</v>
      </c>
      <c r="FB93" s="1">
        <v>0.256</v>
      </c>
      <c r="FH93" s="1">
        <v>240</v>
      </c>
      <c r="FK93" s="1">
        <v>313</v>
      </c>
      <c r="FN93" s="1">
        <v>289</v>
      </c>
      <c r="FQ93" s="1">
        <v>321</v>
      </c>
      <c r="FW93" s="1">
        <v>6.29</v>
      </c>
      <c r="FZ93" s="1">
        <v>8.69</v>
      </c>
      <c r="GC93" s="1">
        <v>6.36</v>
      </c>
      <c r="GF93" s="1">
        <v>5.62</v>
      </c>
      <c r="GL93" s="3"/>
      <c r="GM93" s="1">
        <v>11.2</v>
      </c>
      <c r="GN93" s="1">
        <v>1.34</v>
      </c>
      <c r="GO93" s="1">
        <f>GM93/(GN93*3)*6</f>
        <v>16.7164179104478</v>
      </c>
      <c r="GP93" s="1">
        <v>13.4</v>
      </c>
      <c r="GQ93" s="1">
        <v>1.16</v>
      </c>
      <c r="GR93" s="1">
        <f>GP93/(GQ93*3)*6</f>
        <v>23.1034482758621</v>
      </c>
      <c r="GS93" s="1">
        <v>11.5</v>
      </c>
      <c r="GT93" s="1">
        <v>1.22</v>
      </c>
      <c r="GU93" s="1">
        <f>GS93/(GT93*3)*6</f>
        <v>18.8524590163934</v>
      </c>
      <c r="GV93" s="1">
        <v>4.26</v>
      </c>
      <c r="GW93" s="1">
        <v>1.34</v>
      </c>
      <c r="GX93" s="1">
        <f>GV93/(GW93*3)*6</f>
        <v>6.35820895522388</v>
      </c>
      <c r="HD93" s="1">
        <v>0.189</v>
      </c>
      <c r="HG93" s="1">
        <v>0.216</v>
      </c>
      <c r="HJ93" s="1">
        <v>0.236</v>
      </c>
      <c r="HM93" s="1">
        <v>0.221</v>
      </c>
      <c r="HS93" s="1">
        <v>279</v>
      </c>
      <c r="HV93" s="1">
        <v>295</v>
      </c>
      <c r="HY93" s="1">
        <v>297</v>
      </c>
      <c r="IB93" s="1">
        <v>321</v>
      </c>
      <c r="IH93" s="1">
        <v>6.23</v>
      </c>
      <c r="IK93" s="1">
        <v>8.69</v>
      </c>
      <c r="IN93" s="1">
        <v>6.96</v>
      </c>
      <c r="IQ93" s="1">
        <v>5.12</v>
      </c>
    </row>
    <row r="94" spans="1:194">
      <c r="A94" s="3"/>
      <c r="BN94" s="3"/>
      <c r="DY94" s="3"/>
      <c r="GL94" s="3"/>
    </row>
    <row r="95" spans="1:248">
      <c r="A95" s="3"/>
      <c r="U95" s="1">
        <v>0.167</v>
      </c>
      <c r="AA95" s="1">
        <v>0.309</v>
      </c>
      <c r="AJ95" s="1">
        <v>273</v>
      </c>
      <c r="AS95" s="1">
        <v>307</v>
      </c>
      <c r="BB95" s="1">
        <v>9.97</v>
      </c>
      <c r="BH95" s="1">
        <v>5.07</v>
      </c>
      <c r="BN95" s="3"/>
      <c r="CI95" s="1">
        <v>0.21666</v>
      </c>
      <c r="CO95" s="1">
        <v>0.25866</v>
      </c>
      <c r="CX95" s="1">
        <v>294.98</v>
      </c>
      <c r="DD95" s="1">
        <v>332.98</v>
      </c>
      <c r="DM95" s="1">
        <v>7.65</v>
      </c>
      <c r="DP95" s="1">
        <v>7.99</v>
      </c>
      <c r="DY95" s="3"/>
      <c r="EV95" s="1">
        <v>0.163</v>
      </c>
      <c r="FB95" s="1">
        <v>0.296</v>
      </c>
      <c r="FK95" s="1">
        <v>297</v>
      </c>
      <c r="FN95" s="1">
        <v>309</v>
      </c>
      <c r="FW95" s="1">
        <v>8.19</v>
      </c>
      <c r="GF95" s="1">
        <v>5.28</v>
      </c>
      <c r="GL95" s="3"/>
      <c r="HD95" s="1">
        <v>0.19672</v>
      </c>
      <c r="HM95" s="1">
        <v>0.22872</v>
      </c>
      <c r="HS95" s="1">
        <v>277.98</v>
      </c>
      <c r="IB95" s="1">
        <v>329.98</v>
      </c>
      <c r="IH95" s="1">
        <v>6.25</v>
      </c>
      <c r="IN95" s="1">
        <v>7.34</v>
      </c>
    </row>
    <row r="96" spans="1:194">
      <c r="A96" s="3"/>
      <c r="BN96" s="3"/>
      <c r="DY96" s="3"/>
      <c r="GL96" s="3"/>
    </row>
    <row r="97" spans="1:254">
      <c r="A97" s="3"/>
      <c r="F97" s="1">
        <f>F31-2.36</f>
        <v>16.5013725474152</v>
      </c>
      <c r="I97" s="1">
        <f>I31-3.36</f>
        <v>18.7549909230554</v>
      </c>
      <c r="L97" s="1">
        <f>L31-3.36</f>
        <v>13.7444667453758</v>
      </c>
      <c r="O97" s="1">
        <f>O31-5.99</f>
        <v>6.77782208211449</v>
      </c>
      <c r="R97" s="1">
        <f>R31-4.56</f>
        <v>2.54132743362832</v>
      </c>
      <c r="U97" s="1">
        <f>U31-0.0282</f>
        <v>0.173553333333333</v>
      </c>
      <c r="X97" s="1">
        <f>X31-0.0282</f>
        <v>0.262886666666667</v>
      </c>
      <c r="AA97" s="1">
        <f>AA31-0.0282</f>
        <v>0.28322</v>
      </c>
      <c r="AD97" s="1">
        <f>AD31-0.0682</f>
        <v>0.27422</v>
      </c>
      <c r="AG97" s="1">
        <f>AG31-0.1082</f>
        <v>0.10022</v>
      </c>
      <c r="AJ97" s="1">
        <f>AJ31+11</f>
        <v>269.993333333333</v>
      </c>
      <c r="AM97" s="1">
        <f>AM31+11</f>
        <v>307.326666666667</v>
      </c>
      <c r="AP97" s="1">
        <f>AP31+11</f>
        <v>320.326666666667</v>
      </c>
      <c r="AS97" s="1">
        <f>AS31+4</f>
        <v>338.326666666667</v>
      </c>
      <c r="AV97" s="1">
        <f>AV31+18</f>
        <v>333.66</v>
      </c>
      <c r="AY97" s="1">
        <f>AY31-0.98</f>
        <v>5.63333333333333</v>
      </c>
      <c r="BB97" s="1">
        <f>BB31-0.98</f>
        <v>8.53333333333333</v>
      </c>
      <c r="BE97" s="1">
        <f>BE31-0.98</f>
        <v>6.69333333333333</v>
      </c>
      <c r="BH97" s="1">
        <f>BH31-2.77</f>
        <v>4.75333333333333</v>
      </c>
      <c r="BK97" s="1">
        <f>BK31-2.08</f>
        <v>2.39</v>
      </c>
      <c r="BN97" s="3"/>
      <c r="BQ97" s="1">
        <v>15.9613725474152</v>
      </c>
      <c r="BT97" s="1">
        <v>18.2149909230554</v>
      </c>
      <c r="BW97" s="1">
        <v>13.2044667453758</v>
      </c>
      <c r="BZ97" s="1">
        <v>6.23782208211449</v>
      </c>
      <c r="CC97" s="1">
        <v>2.00132743362832</v>
      </c>
      <c r="CF97" s="1">
        <v>0.152553333333333</v>
      </c>
      <c r="CI97" s="1">
        <v>0.241886666666667</v>
      </c>
      <c r="CL97" s="1">
        <v>0.26222</v>
      </c>
      <c r="CO97" s="1">
        <v>0.25322</v>
      </c>
      <c r="CR97" s="1">
        <v>0.07922</v>
      </c>
      <c r="CU97" s="1">
        <v>267.993333333333</v>
      </c>
      <c r="CX97" s="1">
        <v>305.326666666667</v>
      </c>
      <c r="DA97" s="1">
        <v>318.326666666667</v>
      </c>
      <c r="DD97" s="1">
        <v>336.326666666667</v>
      </c>
      <c r="DG97" s="1">
        <v>331.66</v>
      </c>
      <c r="DJ97" s="1">
        <v>5.37333333333333</v>
      </c>
      <c r="DM97" s="1">
        <v>8.27333333333333</v>
      </c>
      <c r="DP97" s="1">
        <v>6.43333333333333</v>
      </c>
      <c r="DS97" s="1">
        <v>4.49333333333333</v>
      </c>
      <c r="DV97" s="1">
        <v>2.13</v>
      </c>
      <c r="DY97" s="3"/>
      <c r="ED97" s="1">
        <f>ED31-1.36</f>
        <v>18.652621634867</v>
      </c>
      <c r="EG97" s="1">
        <f>EG31-1.36</f>
        <v>24.8441739045904</v>
      </c>
      <c r="EJ97" s="1">
        <f>EJ31-1.36</f>
        <v>17.076287189513</v>
      </c>
      <c r="EM97" s="1">
        <f>EM31-4.99</f>
        <v>8.43452333045894</v>
      </c>
      <c r="EP97" s="1">
        <f>EP31-3.56</f>
        <v>5.98411764705882</v>
      </c>
      <c r="ES97" s="1">
        <f>ES31-0.0182</f>
        <v>0.206573333333333</v>
      </c>
      <c r="EV97" s="1">
        <f>EV31-0.0182</f>
        <v>0.247906666666667</v>
      </c>
      <c r="EY97" s="1">
        <f>EY31-0.0182</f>
        <v>0.251573333333333</v>
      </c>
      <c r="FB97" s="1">
        <f>FB31-0.0482</f>
        <v>0.25424</v>
      </c>
      <c r="FE97" s="1">
        <f>FE31-0.0782</f>
        <v>0.16124</v>
      </c>
      <c r="FH97" s="1">
        <f>FH31+6</f>
        <v>275.66</v>
      </c>
      <c r="FK97" s="1">
        <f>FK31+6</f>
        <v>293.66</v>
      </c>
      <c r="FN97" s="1">
        <f>FN31+6</f>
        <v>297.993333333333</v>
      </c>
      <c r="FQ97" s="1">
        <f>FQ31+2</f>
        <v>319.993333333333</v>
      </c>
      <c r="FT97" s="1">
        <f>FT31+14</f>
        <v>315.66</v>
      </c>
      <c r="FW97" s="1">
        <f>FW31-0.78</f>
        <v>7.04</v>
      </c>
      <c r="FZ97" s="1">
        <f>FZ31-0.78</f>
        <v>8.86333333333334</v>
      </c>
      <c r="GC97" s="1">
        <f>GC31-0.78</f>
        <v>7.28666666666667</v>
      </c>
      <c r="GF97" s="1">
        <f>GF31-1.76</f>
        <v>5.52</v>
      </c>
      <c r="GI97" s="1">
        <f>GI31-1.88</f>
        <v>4.36</v>
      </c>
      <c r="GL97" s="3"/>
      <c r="GO97" s="1">
        <v>18.112621634867</v>
      </c>
      <c r="GR97" s="1">
        <v>24.3041739045904</v>
      </c>
      <c r="GU97" s="1">
        <v>16.536287189513</v>
      </c>
      <c r="GX97" s="1">
        <v>7.89452333045894</v>
      </c>
      <c r="HA97" s="1">
        <v>5.44411764705882</v>
      </c>
      <c r="HD97" s="1">
        <v>0.185573333333333</v>
      </c>
      <c r="HG97" s="1">
        <v>0.226906666666667</v>
      </c>
      <c r="HJ97" s="1">
        <v>0.230573333333333</v>
      </c>
      <c r="HM97" s="1">
        <v>0.23324</v>
      </c>
      <c r="HP97" s="1">
        <v>0.14024</v>
      </c>
      <c r="HS97" s="1">
        <v>273.66</v>
      </c>
      <c r="HV97" s="1">
        <v>291.66</v>
      </c>
      <c r="HY97" s="1">
        <v>295.993333333333</v>
      </c>
      <c r="IB97" s="1">
        <v>317.993333333333</v>
      </c>
      <c r="IE97" s="1">
        <v>313.66</v>
      </c>
      <c r="IH97" s="1">
        <v>6.78</v>
      </c>
      <c r="IK97" s="1">
        <v>8.60333333333334</v>
      </c>
      <c r="IN97" s="1">
        <v>7.02666666666667</v>
      </c>
      <c r="IQ97" s="1">
        <v>5.26</v>
      </c>
      <c r="IT97" s="1">
        <v>4.1</v>
      </c>
    </row>
    <row r="98" spans="1:254">
      <c r="A98" s="3"/>
      <c r="F98" s="1">
        <f>AVERAGE(F91:F93)</f>
        <v>16.5043396265092</v>
      </c>
      <c r="I98" s="1">
        <f>AVERAGE(I91:I93)</f>
        <v>18.7528086141948</v>
      </c>
      <c r="L98" s="1">
        <f>AVERAGE(L91:L93)</f>
        <v>13.9055387722933</v>
      </c>
      <c r="O98" s="1">
        <f>AVERAGE(O91:O93)</f>
        <v>6.77088554720134</v>
      </c>
      <c r="R98" s="1">
        <f>R71</f>
        <v>2.62015503875969</v>
      </c>
      <c r="U98" s="1">
        <f>AVERAGE(U91:U93)</f>
        <v>0.164</v>
      </c>
      <c r="X98" s="1">
        <f>AVERAGE(X91:X93)</f>
        <v>0.262666666666667</v>
      </c>
      <c r="AA98" s="1">
        <f>AVERAGE(AA91:AA93)</f>
        <v>0.294666666666667</v>
      </c>
      <c r="AD98" s="1">
        <f>AVERAGE(AD91:AD93)</f>
        <v>0.274</v>
      </c>
      <c r="AG98" s="1">
        <f>AG71</f>
        <v>0.0992</v>
      </c>
      <c r="AJ98" s="1">
        <f>AVERAGE(AJ91:AJ93)</f>
        <v>268.333333333333</v>
      </c>
      <c r="AM98" s="1">
        <f>AVERAGE(AM91:AM93)</f>
        <v>307</v>
      </c>
      <c r="AP98" s="1">
        <f>AVERAGE(AP91:AP93)</f>
        <v>320</v>
      </c>
      <c r="AS98" s="1">
        <f>AVERAGE(AS91:AS93)</f>
        <v>339</v>
      </c>
      <c r="AV98" s="1">
        <f>AV71</f>
        <v>331</v>
      </c>
      <c r="AY98" s="1">
        <f>AVERAGE(AY91:AY93)</f>
        <v>5.63333333333333</v>
      </c>
      <c r="BB98" s="1">
        <f>AVERAGE(BB91:BB93)</f>
        <v>8.63666666666666</v>
      </c>
      <c r="BE98" s="1">
        <f>AVERAGE(BE91:BE93)</f>
        <v>6.69333333333333</v>
      </c>
      <c r="BH98" s="1">
        <f>AVERAGE(BH91:BH93)</f>
        <v>4.67666666666667</v>
      </c>
      <c r="BK98" s="1">
        <f>BK71</f>
        <v>2.35</v>
      </c>
      <c r="BN98" s="3"/>
      <c r="BQ98" s="1">
        <f>AVERAGE(BQ91:BQ93)</f>
        <v>15.9128182494617</v>
      </c>
      <c r="BT98" s="1">
        <f>AVERAGE(BT91:BT93)</f>
        <v>18.2968237779559</v>
      </c>
      <c r="BW98" s="1">
        <f>AVERAGE(BW91:BW93)</f>
        <v>13.1576880973433</v>
      </c>
      <c r="BZ98" s="1">
        <f>AVERAGE(BZ91:BZ93)</f>
        <v>6.18985768708299</v>
      </c>
      <c r="CC98" s="1">
        <f>CC71</f>
        <v>2.08620689655172</v>
      </c>
      <c r="CF98" s="1">
        <f>AVERAGE(CF91:CF93)</f>
        <v>0.152666666666667</v>
      </c>
      <c r="CI98" s="1">
        <f>AVERAGE(CI91:CI93)</f>
        <v>0.236333333333333</v>
      </c>
      <c r="CL98" s="1">
        <f>AVERAGE(CL91:CL93)</f>
        <v>0.262333333333333</v>
      </c>
      <c r="CO98" s="1">
        <f>AVERAGE(CO91:CO93)</f>
        <v>0.257333333333333</v>
      </c>
      <c r="CR98" s="1">
        <f>CR71</f>
        <v>0.0745</v>
      </c>
      <c r="CU98" s="1">
        <f>AVERAGE(CU91:CU93)</f>
        <v>268</v>
      </c>
      <c r="CX98" s="1">
        <f>AVERAGE(CX91:CX93)</f>
        <v>303</v>
      </c>
      <c r="DA98" s="1">
        <f>AVERAGE(DA91:DA93)</f>
        <v>318.333333333333</v>
      </c>
      <c r="DD98" s="1">
        <f>AVERAGE(DD91:DD93)</f>
        <v>338</v>
      </c>
      <c r="DG98" s="1">
        <f>DG71</f>
        <v>329</v>
      </c>
      <c r="DJ98" s="1">
        <f>AVERAGE(DJ91:DJ93)</f>
        <v>5.37333333333333</v>
      </c>
      <c r="DM98" s="1">
        <f>AVERAGE(DM91:DM93)</f>
        <v>8.16666666666667</v>
      </c>
      <c r="DP98" s="1">
        <f>AVERAGE(DP91:DP93)</f>
        <v>6.51333333333333</v>
      </c>
      <c r="DS98" s="1">
        <f>AVERAGE(DS91:DS93)</f>
        <v>4.49333333333333</v>
      </c>
      <c r="DV98" s="1">
        <f>DV71</f>
        <v>2.16</v>
      </c>
      <c r="DY98" s="3"/>
      <c r="ED98" s="1">
        <f>AVERAGE(ED91:ED93)</f>
        <v>18.6556818887853</v>
      </c>
      <c r="EG98" s="1">
        <f>AVERAGE(EG91:EG93)</f>
        <v>24.8826096452871</v>
      </c>
      <c r="EJ98" s="1">
        <f>AVERAGE(EJ91:EJ93)</f>
        <v>17.070514351956</v>
      </c>
      <c r="EM98" s="1">
        <f>AVERAGE(EM91:EM93)</f>
        <v>8.43280654471435</v>
      </c>
      <c r="EP98" s="1">
        <f>EP71</f>
        <v>5.98230088495575</v>
      </c>
      <c r="ES98" s="1">
        <f>AVERAGE(ES91:ES93)</f>
        <v>0.206333333333333</v>
      </c>
      <c r="EV98" s="1">
        <f>AVERAGE(EV91:EV93)</f>
        <v>0.238</v>
      </c>
      <c r="EY98" s="1">
        <f>AVERAGE(EY91:EY93)</f>
        <v>0.251333333333333</v>
      </c>
      <c r="FB98" s="1">
        <f>AVERAGE(FB91:FB93)</f>
        <v>0.260333333333333</v>
      </c>
      <c r="FE98" s="1">
        <f>FE71</f>
        <v>0.168</v>
      </c>
      <c r="FH98" s="1">
        <f>AVERAGE(FH91:FH93)</f>
        <v>275.333333333333</v>
      </c>
      <c r="FK98" s="1">
        <f>AVERAGE(FK91:FK93)</f>
        <v>291.666666666667</v>
      </c>
      <c r="FN98" s="1">
        <f>AVERAGE(FN91:FN93)</f>
        <v>299</v>
      </c>
      <c r="FQ98" s="1">
        <f>AVERAGE(FQ91:FQ93)</f>
        <v>319.666666666667</v>
      </c>
      <c r="FT98" s="1">
        <f>FT71</f>
        <v>314</v>
      </c>
      <c r="FW98" s="1">
        <f>AVERAGE(FW91:FW93)</f>
        <v>7.11666666666667</v>
      </c>
      <c r="FZ98" s="1">
        <f>AVERAGE(FZ91:FZ93)</f>
        <v>8.86333333333333</v>
      </c>
      <c r="GC98" s="1">
        <f>AVERAGE(GC91:GC93)</f>
        <v>7.28666666666667</v>
      </c>
      <c r="GF98" s="1">
        <f>AVERAGE(GF91:GF93)</f>
        <v>5.50666666666667</v>
      </c>
      <c r="GI98" s="1">
        <f>GI71</f>
        <v>4.28</v>
      </c>
      <c r="GL98" s="3"/>
      <c r="GO98" s="1">
        <f>AVERAGE(GO91:GO93)</f>
        <v>18.0204597169193</v>
      </c>
      <c r="GR98" s="1">
        <f>AVERAGE(GR91:GR93)</f>
        <v>24.1004058245438</v>
      </c>
      <c r="GU98" s="1">
        <f>AVERAGE(GU91:GU93)</f>
        <v>16.4206479500962</v>
      </c>
      <c r="GX98" s="1">
        <f>AVERAGE(GX91:GX93)</f>
        <v>7.74381988498133</v>
      </c>
      <c r="HA98" s="1">
        <f>HA71</f>
        <v>5.472</v>
      </c>
      <c r="HD98" s="1">
        <f>AVERAGE(HD91:HD93)</f>
        <v>0.192666666666667</v>
      </c>
      <c r="HG98" s="1">
        <f>AVERAGE(HG91:HG93)</f>
        <v>0.227</v>
      </c>
      <c r="HJ98" s="1">
        <f>AVERAGE(HJ91:HJ93)</f>
        <v>0.230666666666667</v>
      </c>
      <c r="HM98" s="1">
        <f>AVERAGE(HM91:HM93)</f>
        <v>0.228333333333333</v>
      </c>
      <c r="HP98" s="1">
        <f>HP71</f>
        <v>0.141</v>
      </c>
      <c r="HS98" s="1">
        <f>AVERAGE(HS91:HS93)</f>
        <v>275.333333333333</v>
      </c>
      <c r="HV98" s="1">
        <f>AVERAGE(HV91:HV93)</f>
        <v>291.666666666667</v>
      </c>
      <c r="HY98" s="1">
        <f>AVERAGE(HY91:HY93)</f>
        <v>296</v>
      </c>
      <c r="IB98" s="1">
        <f>AVERAGE(IB91:IB93)</f>
        <v>316.666666666667</v>
      </c>
      <c r="IE98" s="1">
        <f>IE71</f>
        <v>312</v>
      </c>
      <c r="IH98" s="1">
        <f>AVERAGE(IH91:IH93)</f>
        <v>6.69</v>
      </c>
      <c r="IK98" s="1">
        <f>AVERAGE(IK91:IK93)</f>
        <v>8.60333333333333</v>
      </c>
      <c r="IN98" s="1">
        <f>AVERAGE(IN91:IN93)</f>
        <v>7.09666666666667</v>
      </c>
      <c r="IQ98" s="1">
        <f>AVERAGE(IQ91:IQ93)</f>
        <v>5.26</v>
      </c>
      <c r="IT98" s="1">
        <f>IT71</f>
        <v>4.07</v>
      </c>
    </row>
    <row r="99" spans="1:194">
      <c r="A99" s="3"/>
      <c r="BN99" s="3"/>
      <c r="DY99" s="3"/>
      <c r="GL99" s="3"/>
    </row>
    <row r="100" spans="1:254">
      <c r="A100" s="3"/>
      <c r="BN100" s="3"/>
      <c r="BQ100" s="1">
        <v>15.877291134492</v>
      </c>
      <c r="BT100" s="1">
        <v>18.1317610325154</v>
      </c>
      <c r="BW100" s="1">
        <v>13.4387506781753</v>
      </c>
      <c r="BZ100" s="1">
        <v>6.63254863397243</v>
      </c>
      <c r="CC100" s="1">
        <v>2.06857976444244</v>
      </c>
      <c r="CF100" s="1">
        <v>0.156997777777778</v>
      </c>
      <c r="CI100" s="1">
        <v>0.239442222222222</v>
      </c>
      <c r="CL100" s="1">
        <v>0.258108888888889</v>
      </c>
      <c r="CO100" s="1">
        <v>0.262997777777778</v>
      </c>
      <c r="CR100" s="1">
        <v>0.07122</v>
      </c>
      <c r="CU100" s="1">
        <v>266.882222222222</v>
      </c>
      <c r="CX100" s="1">
        <v>301.771111111111</v>
      </c>
      <c r="DA100" s="1">
        <v>312.548888888889</v>
      </c>
      <c r="DD100" s="1">
        <v>332.771111111111</v>
      </c>
      <c r="DG100" s="1">
        <v>330.993333333333</v>
      </c>
      <c r="DJ100" s="1">
        <v>5.47777777777778</v>
      </c>
      <c r="DM100" s="1">
        <v>8.18888888888889</v>
      </c>
      <c r="DP100" s="1">
        <v>6.48</v>
      </c>
      <c r="DS100" s="1">
        <v>4.52777777777778</v>
      </c>
      <c r="DV100" s="1">
        <v>2.07666666666667</v>
      </c>
      <c r="DY100" s="3"/>
      <c r="GL100" s="3"/>
      <c r="GO100" s="1">
        <v>18.1765570288629</v>
      </c>
      <c r="GR100" s="1">
        <v>24.1946262817228</v>
      </c>
      <c r="GU100" s="1">
        <v>16.3867674828247</v>
      </c>
      <c r="GX100" s="1">
        <v>7.85475196283056</v>
      </c>
      <c r="HA100" s="1">
        <v>5.48142622588488</v>
      </c>
      <c r="HD100" s="1">
        <v>0.18824</v>
      </c>
      <c r="HG100" s="1">
        <v>0.227795555555556</v>
      </c>
      <c r="HJ100" s="1">
        <v>0.237795555555556</v>
      </c>
      <c r="HM100" s="1">
        <v>0.237351111111111</v>
      </c>
      <c r="HP100" s="1">
        <v>0.13524</v>
      </c>
      <c r="HS100" s="1">
        <v>272.104444444444</v>
      </c>
      <c r="HV100" s="1">
        <v>291.215555555556</v>
      </c>
      <c r="HY100" s="1">
        <v>292.993333333333</v>
      </c>
      <c r="IB100" s="1">
        <v>319.882222222222</v>
      </c>
      <c r="IE100" s="1">
        <v>318.66</v>
      </c>
      <c r="IH100" s="1">
        <v>6.79888888888889</v>
      </c>
      <c r="IK100" s="1">
        <v>8.62222222222222</v>
      </c>
      <c r="IN100" s="1">
        <v>7.05111111111111</v>
      </c>
      <c r="IQ100" s="1">
        <v>5.31111111111111</v>
      </c>
      <c r="IT100" s="1">
        <v>4.06333333333333</v>
      </c>
    </row>
    <row r="101" s="1" customFormat="1" spans="1:254">
      <c r="A101" s="4" t="s">
        <v>11</v>
      </c>
      <c r="F101" s="1">
        <f>AVERAGE(F76,F87,F98)</f>
        <v>16.4381568682676</v>
      </c>
      <c r="I101" s="1">
        <f>AVERAGE(I76,I87,I98)</f>
        <v>18.6292776607671</v>
      </c>
      <c r="L101" s="1">
        <f>AVERAGE(L76,L87,L98)</f>
        <v>14.0351703000076</v>
      </c>
      <c r="O101" s="1">
        <f>AVERAGE(O76,O87,O98)</f>
        <v>7.19781957918772</v>
      </c>
      <c r="R101" s="1">
        <f>AVERAGE(R76,R87,R98)</f>
        <v>2.62771044546315</v>
      </c>
      <c r="U101" s="1">
        <f>AVERAGE(U76,U87,U98)</f>
        <v>0.178555555555556</v>
      </c>
      <c r="X101" s="1">
        <f>AVERAGE(X76,X87,X98)</f>
        <v>0.264222222222222</v>
      </c>
      <c r="AA101" s="1">
        <f>AVERAGE(AA76,AA87,AA98)</f>
        <v>0.279666666666667</v>
      </c>
      <c r="AD101" s="1">
        <f>AVERAGE(AD76,AD87,AD98)</f>
        <v>0.280666666666667</v>
      </c>
      <c r="AG101" s="1">
        <f>AVERAGE(AG76,AG87,AG98)</f>
        <v>0.0926666666666667</v>
      </c>
      <c r="AJ101" s="1">
        <f>AVERAGE(AJ76,AJ87,AJ98)</f>
        <v>268.444444444444</v>
      </c>
      <c r="AM101" s="1">
        <f>AVERAGE(AM76,AM87,AM98)</f>
        <v>303.333333333333</v>
      </c>
      <c r="AP101" s="1">
        <f>AVERAGE(AP76,AP87,AP98)</f>
        <v>313.777777777778</v>
      </c>
      <c r="AS101" s="1">
        <f>AVERAGE(AS76,AS87,AS98)</f>
        <v>334.777777777778</v>
      </c>
      <c r="AV101" s="1">
        <f>AVERAGE(AV76,AV87,AV98)</f>
        <v>331.333333333333</v>
      </c>
      <c r="AY101" s="1">
        <f>AVERAGE(AY76,AY87,AY98)</f>
        <v>5.71111111111111</v>
      </c>
      <c r="BB101" s="1">
        <f>AVERAGE(BB76,BB87,BB98)</f>
        <v>8.50777777777778</v>
      </c>
      <c r="BE101" s="1">
        <f>AVERAGE(BE76,BE87,BE98)</f>
        <v>6.74777777777778</v>
      </c>
      <c r="BH101" s="1">
        <f>AVERAGE(BH76,BH87,BH98)</f>
        <v>4.76444444444444</v>
      </c>
      <c r="BK101" s="1">
        <f>AVERAGE(BK76,BK87,BK98)</f>
        <v>2.33</v>
      </c>
      <c r="BN101" s="4"/>
      <c r="BQ101" s="1">
        <f>AVERAGE(BQ76,BQ87,BQ98)</f>
        <v>15.8655203080375</v>
      </c>
      <c r="BT101" s="1">
        <f>AVERAGE(BT76,BT87,BT98)</f>
        <v>18.0311023809222</v>
      </c>
      <c r="BW101" s="1">
        <f>AVERAGE(BW76,BW87,BW98)</f>
        <v>13.3576894730547</v>
      </c>
      <c r="BZ101" s="1">
        <f>AVERAGE(BZ76,BZ87,BZ98)</f>
        <v>6.61121460864269</v>
      </c>
      <c r="CC101" s="1">
        <f>AVERAGE(CC76,CC87,CC98)</f>
        <v>2.17119594964423</v>
      </c>
      <c r="CF101" s="1">
        <f>AVERAGE(CF76,CF87,CF98)</f>
        <v>0.155222222222222</v>
      </c>
      <c r="CI101" s="1">
        <f>AVERAGE(CI76,CI87,CI98)</f>
        <v>0.239</v>
      </c>
      <c r="CL101" s="1">
        <f>AVERAGE(CL76,CL87,CL98)</f>
        <v>0.259555555555556</v>
      </c>
      <c r="CO101" s="1">
        <f>AVERAGE(CO76,CO87,CO98)</f>
        <v>0.262555555555556</v>
      </c>
      <c r="CR101" s="1">
        <f>AVERAGE(CR76,CR87,CR98)</f>
        <v>0.0744333333333333</v>
      </c>
      <c r="CU101" s="1">
        <f>AVERAGE(CU76,CU87,CU98)</f>
        <v>266.111111111111</v>
      </c>
      <c r="CX101" s="1">
        <f>AVERAGE(CX76,CX87,CX98)</f>
        <v>301.555555555556</v>
      </c>
      <c r="DA101" s="1">
        <f>AVERAGE(DA76,DA87,DA98)</f>
        <v>312.222222222222</v>
      </c>
      <c r="DD101" s="1">
        <f>AVERAGE(DD76,DD87,DD98)</f>
        <v>333.333333333333</v>
      </c>
      <c r="DG101" s="1">
        <f>AVERAGE(DG76,DG87,DG98)</f>
        <v>329.333333333333</v>
      </c>
      <c r="DJ101" s="1">
        <f>AVERAGE(DJ76,DJ87,DJ98)</f>
        <v>5.50444444444445</v>
      </c>
      <c r="DM101" s="1">
        <f>AVERAGE(DM76,DM87,DM98)</f>
        <v>8.18111111111111</v>
      </c>
      <c r="DP101" s="1">
        <f>AVERAGE(DP76,DP87,DP98)</f>
        <v>6.47111111111111</v>
      </c>
      <c r="DS101" s="1">
        <f>AVERAGE(DS76,DS87,DS98)</f>
        <v>4.49222222222222</v>
      </c>
      <c r="DV101" s="1">
        <f>AVERAGE(DV76,DV87,DV98)</f>
        <v>2.13</v>
      </c>
      <c r="DY101" s="4" t="s">
        <v>11</v>
      </c>
      <c r="ED101" s="1">
        <f>AVERAGE(ED76,ED87,ED98)</f>
        <v>18.7271756837776</v>
      </c>
      <c r="EG101" s="1">
        <f>AVERAGE(EG76,EG87,EG98)</f>
        <v>24.7441867578505</v>
      </c>
      <c r="EJ101" s="1">
        <f>AVERAGE(EJ76,EJ87,EJ98)</f>
        <v>16.9639105723972</v>
      </c>
      <c r="EM101" s="1">
        <f>AVERAGE(EM76,EM87,EM98)</f>
        <v>8.43251337970177</v>
      </c>
      <c r="EP101" s="1">
        <f>AVERAGE(EP76,EP87,EP98)</f>
        <v>6.05251346128346</v>
      </c>
      <c r="ES101" s="1">
        <f>AVERAGE(ES76,ES87,ES98)</f>
        <v>0.207888888888889</v>
      </c>
      <c r="EV101" s="1">
        <f>AVERAGE(EV76,EV87,EV98)</f>
        <v>0.245333333333333</v>
      </c>
      <c r="EY101" s="1">
        <f>AVERAGE(EY76,EY87,EY98)</f>
        <v>0.255333333333333</v>
      </c>
      <c r="FB101" s="1">
        <f>AVERAGE(FB76,FB87,FB98)</f>
        <v>0.262333333333333</v>
      </c>
      <c r="FE101" s="1">
        <f>AVERAGE(FE76,FE87,FE98)</f>
        <v>0.158666666666667</v>
      </c>
      <c r="FH101" s="1">
        <f>AVERAGE(FH76,FH87,FH98)</f>
        <v>273.777777777778</v>
      </c>
      <c r="FK101" s="1">
        <f>AVERAGE(FK76,FK87,FK98)</f>
        <v>292.777777777778</v>
      </c>
      <c r="FN101" s="1">
        <f>AVERAGE(FN76,FN87,FN98)</f>
        <v>294.555555555556</v>
      </c>
      <c r="FQ101" s="1">
        <f>AVERAGE(FQ76,FQ87,FQ98)</f>
        <v>321.444444444445</v>
      </c>
      <c r="FT101" s="1">
        <f>AVERAGE(FT76,FT87,FT98)</f>
        <v>319</v>
      </c>
      <c r="FW101" s="1">
        <f>AVERAGE(FW76,FW87,FW98)</f>
        <v>7.08444444444444</v>
      </c>
      <c r="FZ101" s="1">
        <f>AVERAGE(FZ76,FZ87,FZ98)</f>
        <v>8.87333333333333</v>
      </c>
      <c r="GC101" s="1">
        <f>AVERAGE(GC76,GC87,GC98)</f>
        <v>7.33666666666667</v>
      </c>
      <c r="GF101" s="1">
        <f>AVERAGE(GF76,GF87,GF98)</f>
        <v>5.59222222222222</v>
      </c>
      <c r="GI101" s="1">
        <f>AVERAGE(GI76,GI87,GI98)</f>
        <v>4.28333333333333</v>
      </c>
      <c r="GL101" s="4"/>
      <c r="GO101" s="1">
        <f>AVERAGE(GO76,GO87,GO98)</f>
        <v>18.1411895051857</v>
      </c>
      <c r="GR101" s="1">
        <f>AVERAGE(GR76,GR87,GR98)</f>
        <v>24.1156419465474</v>
      </c>
      <c r="GU101" s="1">
        <f>AVERAGE(GU76,GU87,GU98)</f>
        <v>16.3320225005163</v>
      </c>
      <c r="GX101" s="1">
        <f>AVERAGE(GX76,GX87,GX98)</f>
        <v>7.82174158908121</v>
      </c>
      <c r="HA101" s="1">
        <f>AVERAGE(HA76,HA87,HA98)</f>
        <v>5.50549650127227</v>
      </c>
      <c r="HD101" s="1">
        <f>AVERAGE(HD76,HD87,HD98)</f>
        <v>0.190777777777778</v>
      </c>
      <c r="HG101" s="1">
        <f>AVERAGE(HG76,HG87,HG98)</f>
        <v>0.228555555555556</v>
      </c>
      <c r="HJ101" s="1">
        <f>AVERAGE(HJ76,HJ87,HJ98)</f>
        <v>0.237777777777778</v>
      </c>
      <c r="HM101" s="1">
        <f>AVERAGE(HM76,HM87,HM98)</f>
        <v>0.236444444444444</v>
      </c>
      <c r="HP101" s="1">
        <f>AVERAGE(HP76,HP87,HP98)</f>
        <v>0.136</v>
      </c>
      <c r="HS101" s="1">
        <f>AVERAGE(HS76,HS87,HS98)</f>
        <v>272.555555555555</v>
      </c>
      <c r="HV101" s="1">
        <f>AVERAGE(HV76,HV87,HV98)</f>
        <v>291.333333333333</v>
      </c>
      <c r="HY101" s="1">
        <f>AVERAGE(HY76,HY87,HY98)</f>
        <v>293.555555555556</v>
      </c>
      <c r="IB101" s="1">
        <f>AVERAGE(IB76,IB87,IB98)</f>
        <v>319.111111111111</v>
      </c>
      <c r="IE101" s="1">
        <f>AVERAGE(IE76,IE87,IE98)</f>
        <v>316.666666666667</v>
      </c>
      <c r="IH101" s="1">
        <f>AVERAGE(IH76,IH87,IH98)</f>
        <v>6.73888888888889</v>
      </c>
      <c r="IK101" s="1">
        <f>AVERAGE(IK76,IK87,IK98)</f>
        <v>8.64555555555556</v>
      </c>
      <c r="IN101" s="1">
        <f>AVERAGE(IN76,IN87,IN98)</f>
        <v>7.09777777777778</v>
      </c>
      <c r="IQ101" s="1">
        <f>AVERAGE(IQ76,IQ87,IQ98)</f>
        <v>5.28111111111111</v>
      </c>
      <c r="IT101" s="1">
        <f>AVERAGE(IT76,IT87,IT98)</f>
        <v>4.07666666666667</v>
      </c>
    </row>
    <row r="102" spans="1:254">
      <c r="A102" s="3" t="s">
        <v>28</v>
      </c>
      <c r="B102" s="1">
        <v>46</v>
      </c>
      <c r="D102" s="1">
        <v>10.5</v>
      </c>
      <c r="E102" s="1">
        <v>1.18</v>
      </c>
      <c r="F102" s="1">
        <f>D102/(E102*3)*6</f>
        <v>17.7966101694915</v>
      </c>
      <c r="G102" s="1">
        <v>13.3</v>
      </c>
      <c r="H102" s="1">
        <v>1.09</v>
      </c>
      <c r="I102" s="1">
        <f>G102/(H102*3)*6</f>
        <v>24.4036697247706</v>
      </c>
      <c r="J102" s="1">
        <v>10.6</v>
      </c>
      <c r="K102" s="1">
        <v>0.96</v>
      </c>
      <c r="L102" s="1">
        <f>J102/(K102*3)*6</f>
        <v>22.0833333333333</v>
      </c>
      <c r="M102" s="1">
        <v>7.44</v>
      </c>
      <c r="N102" s="1">
        <v>0.95</v>
      </c>
      <c r="O102" s="1">
        <f>M102/(N102*3)*6</f>
        <v>15.6631578947368</v>
      </c>
      <c r="P102" s="1">
        <v>3.16</v>
      </c>
      <c r="Q102" s="1">
        <v>0.93</v>
      </c>
      <c r="R102" s="1">
        <f>P102/(Q102*3)*6</f>
        <v>6.79569892473118</v>
      </c>
      <c r="U102" s="1">
        <v>0.183</v>
      </c>
      <c r="X102" s="4">
        <v>0.257</v>
      </c>
      <c r="Y102" s="4"/>
      <c r="Z102" s="4"/>
      <c r="AA102" s="1">
        <v>0.331</v>
      </c>
      <c r="AD102" s="4">
        <v>0.411</v>
      </c>
      <c r="AE102" s="4"/>
      <c r="AF102" s="4"/>
      <c r="AG102" s="1">
        <v>0.238</v>
      </c>
      <c r="AJ102" s="1">
        <v>231</v>
      </c>
      <c r="AM102" s="4">
        <v>312</v>
      </c>
      <c r="AN102" s="4"/>
      <c r="AO102" s="4"/>
      <c r="AP102" s="1">
        <v>338</v>
      </c>
      <c r="AS102" s="4">
        <v>347</v>
      </c>
      <c r="AT102" s="4"/>
      <c r="AU102" s="4"/>
      <c r="AV102" s="1">
        <v>316</v>
      </c>
      <c r="AY102" s="4">
        <v>6.61</v>
      </c>
      <c r="AZ102" s="4"/>
      <c r="BA102" s="4"/>
      <c r="BB102" s="1">
        <v>9.65</v>
      </c>
      <c r="BE102" s="1">
        <v>9.94</v>
      </c>
      <c r="BH102" s="4">
        <v>9.48</v>
      </c>
      <c r="BI102" s="4"/>
      <c r="BJ102" s="4"/>
      <c r="BK102" s="1">
        <v>4.38</v>
      </c>
      <c r="BN102" s="3"/>
      <c r="BO102" s="1">
        <v>10.4</v>
      </c>
      <c r="BP102" s="1">
        <v>1.21</v>
      </c>
      <c r="BQ102" s="1">
        <f>BO102/(BP102*3)*6</f>
        <v>17.1900826446281</v>
      </c>
      <c r="BR102" s="1">
        <v>9.99</v>
      </c>
      <c r="BS102" s="1">
        <v>1.07</v>
      </c>
      <c r="BT102" s="1">
        <f>BR102/(BS102*3)*6</f>
        <v>18.6728971962617</v>
      </c>
      <c r="BU102" s="1">
        <v>10.3</v>
      </c>
      <c r="BV102" s="1">
        <v>1.15</v>
      </c>
      <c r="BW102" s="1">
        <f>BU102/(BV102*3)*6</f>
        <v>17.9130434782609</v>
      </c>
      <c r="BX102" s="1">
        <v>6.89</v>
      </c>
      <c r="BY102" s="1">
        <v>1.09</v>
      </c>
      <c r="BZ102" s="1">
        <f>BX102/(BY102*3)*6</f>
        <v>12.6422018348624</v>
      </c>
      <c r="CA102" s="1">
        <v>3.25</v>
      </c>
      <c r="CB102" s="1">
        <v>1.06</v>
      </c>
      <c r="CC102" s="1">
        <f>CA102/(CB102*3)*6</f>
        <v>6.13207547169811</v>
      </c>
      <c r="CF102" s="1">
        <v>0.193</v>
      </c>
      <c r="CI102" s="1">
        <v>0.253</v>
      </c>
      <c r="CL102" s="1">
        <v>0.295</v>
      </c>
      <c r="CO102" s="1">
        <v>0.306</v>
      </c>
      <c r="CR102" s="1">
        <v>0.215</v>
      </c>
      <c r="CU102" s="1">
        <v>247</v>
      </c>
      <c r="CX102" s="1">
        <v>289</v>
      </c>
      <c r="DA102" s="1">
        <v>393</v>
      </c>
      <c r="DD102" s="1">
        <v>322</v>
      </c>
      <c r="DG102" s="1">
        <v>321</v>
      </c>
      <c r="DJ102" s="1">
        <v>7.49</v>
      </c>
      <c r="DM102" s="1">
        <v>9.11</v>
      </c>
      <c r="DP102" s="1">
        <v>7.25</v>
      </c>
      <c r="DS102" s="1">
        <v>8.79</v>
      </c>
      <c r="DV102" s="1">
        <v>4.16</v>
      </c>
      <c r="DY102" s="3" t="s">
        <v>29</v>
      </c>
      <c r="DZ102" s="1">
        <v>115</v>
      </c>
      <c r="EB102" s="1">
        <v>11.6</v>
      </c>
      <c r="EC102" s="1">
        <v>1.05</v>
      </c>
      <c r="ED102" s="1">
        <f>EB102/(EC102*3)*6</f>
        <v>22.0952380952381</v>
      </c>
      <c r="EE102" s="1">
        <v>15.6</v>
      </c>
      <c r="EF102" s="1">
        <v>1.18</v>
      </c>
      <c r="EG102" s="1">
        <f>EE102/(EF102*3)*6</f>
        <v>26.4406779661017</v>
      </c>
      <c r="EH102" s="1">
        <v>11.7</v>
      </c>
      <c r="EI102" s="1">
        <v>1.09</v>
      </c>
      <c r="EJ102" s="1">
        <f>EH102/(EI102*3)*6</f>
        <v>21.4678899082569</v>
      </c>
      <c r="EK102" s="1">
        <v>6.02</v>
      </c>
      <c r="EL102" s="1">
        <v>1.08</v>
      </c>
      <c r="EM102" s="1">
        <f>EK102/(EL102*3)*6</f>
        <v>11.1481481481481</v>
      </c>
      <c r="EN102" s="1">
        <v>4.51</v>
      </c>
      <c r="EO102" s="1">
        <v>0.93</v>
      </c>
      <c r="EP102" s="1">
        <f>EN102/(EO102*3)*6</f>
        <v>9.69892473118279</v>
      </c>
      <c r="ES102" s="1">
        <v>0.201</v>
      </c>
      <c r="EV102" s="4">
        <v>0.21</v>
      </c>
      <c r="EW102" s="4"/>
      <c r="EX102" s="4"/>
      <c r="EY102" s="4">
        <v>0.28</v>
      </c>
      <c r="EZ102" s="4"/>
      <c r="FA102" s="4"/>
      <c r="FB102" s="1">
        <v>0.311</v>
      </c>
      <c r="FE102" s="1">
        <v>0.238</v>
      </c>
      <c r="FH102" s="1">
        <v>254</v>
      </c>
      <c r="FK102" s="4">
        <v>300</v>
      </c>
      <c r="FL102" s="4"/>
      <c r="FM102" s="4"/>
      <c r="FN102" s="1">
        <v>312</v>
      </c>
      <c r="FQ102" s="4">
        <v>308</v>
      </c>
      <c r="FR102" s="4"/>
      <c r="FS102" s="4"/>
      <c r="FT102" s="1">
        <v>308</v>
      </c>
      <c r="FW102" s="1">
        <v>8.97</v>
      </c>
      <c r="FZ102" s="4">
        <v>9.81</v>
      </c>
      <c r="GA102" s="4"/>
      <c r="GB102" s="4"/>
      <c r="GC102" s="4">
        <v>9.32</v>
      </c>
      <c r="GD102" s="4"/>
      <c r="GE102" s="4"/>
      <c r="GF102" s="1">
        <v>8.59</v>
      </c>
      <c r="GI102" s="1">
        <v>6.18</v>
      </c>
      <c r="GL102" s="3"/>
      <c r="GM102" s="1">
        <v>11.7</v>
      </c>
      <c r="GN102" s="1">
        <v>1.21</v>
      </c>
      <c r="GO102" s="1">
        <f>GM102/(GN102*3)*6</f>
        <v>19.3388429752066</v>
      </c>
      <c r="GP102" s="1">
        <v>15.9</v>
      </c>
      <c r="GQ102" s="1">
        <v>1.19</v>
      </c>
      <c r="GR102" s="1">
        <f>GP102/(GQ102*3)*6</f>
        <v>26.7226890756303</v>
      </c>
      <c r="GS102" s="1">
        <v>10.9</v>
      </c>
      <c r="GT102" s="1">
        <v>1.18</v>
      </c>
      <c r="GU102" s="1">
        <f>GS102/(GT102*3)*6</f>
        <v>18.4745762711864</v>
      </c>
      <c r="GV102" s="1">
        <v>8.56</v>
      </c>
      <c r="GW102" s="1">
        <v>1.26</v>
      </c>
      <c r="GX102" s="1">
        <f>GV102/(GW102*3)*6</f>
        <v>13.5873015873016</v>
      </c>
      <c r="GY102" s="4">
        <v>5.74</v>
      </c>
      <c r="GZ102" s="1">
        <v>1.26</v>
      </c>
      <c r="HA102" s="1">
        <f>GY102/(GZ102*3)*6</f>
        <v>9.11111111111111</v>
      </c>
      <c r="HD102" s="1">
        <v>0.202</v>
      </c>
      <c r="HG102" s="1">
        <v>0.222</v>
      </c>
      <c r="HJ102" s="1">
        <v>0.288</v>
      </c>
      <c r="HM102" s="1">
        <v>0.276</v>
      </c>
      <c r="HP102" s="1">
        <v>0.205</v>
      </c>
      <c r="HS102" s="1">
        <v>271</v>
      </c>
      <c r="HV102" s="1">
        <v>289</v>
      </c>
      <c r="HY102" s="1">
        <v>285</v>
      </c>
      <c r="IB102" s="1">
        <v>337</v>
      </c>
      <c r="IE102" s="1">
        <v>314</v>
      </c>
      <c r="IH102" s="1">
        <v>8.05</v>
      </c>
      <c r="IK102" s="1">
        <v>9.92</v>
      </c>
      <c r="IN102" s="1">
        <v>7.46</v>
      </c>
      <c r="IQ102" s="1">
        <v>7.88</v>
      </c>
      <c r="IT102" s="1">
        <v>5.89</v>
      </c>
    </row>
    <row r="103" spans="1:254">
      <c r="A103" s="3"/>
      <c r="D103" s="1">
        <v>10.2</v>
      </c>
      <c r="E103" s="1">
        <v>1.08</v>
      </c>
      <c r="F103" s="1">
        <f>D103/(E103*3)*6</f>
        <v>18.8888888888889</v>
      </c>
      <c r="G103" s="1">
        <v>13.7</v>
      </c>
      <c r="H103" s="1">
        <v>1.11</v>
      </c>
      <c r="I103" s="1">
        <f>G103/(H103*3)*6</f>
        <v>24.6846846846847</v>
      </c>
      <c r="J103" s="1">
        <v>8.79</v>
      </c>
      <c r="K103" s="1">
        <v>1.15</v>
      </c>
      <c r="L103" s="1">
        <f>J103/(K103*3)*6</f>
        <v>15.2869565217391</v>
      </c>
      <c r="M103" s="1">
        <v>6.95</v>
      </c>
      <c r="N103" s="1">
        <v>1.14</v>
      </c>
      <c r="O103" s="1">
        <f>M103/(N103*3)*6</f>
        <v>12.1929824561404</v>
      </c>
      <c r="P103" s="1">
        <v>3.22</v>
      </c>
      <c r="Q103" s="1">
        <v>1.01</v>
      </c>
      <c r="R103" s="1">
        <f>P103/(Q103*3)*6</f>
        <v>6.37623762376238</v>
      </c>
      <c r="U103" s="1">
        <v>0.231</v>
      </c>
      <c r="X103" s="1">
        <v>0.302</v>
      </c>
      <c r="AA103" s="1">
        <v>0.301</v>
      </c>
      <c r="AD103" s="1">
        <v>0.362</v>
      </c>
      <c r="AG103" s="1">
        <v>0.231</v>
      </c>
      <c r="AJ103" s="1">
        <v>256</v>
      </c>
      <c r="AM103" s="1">
        <v>276</v>
      </c>
      <c r="AP103" s="1">
        <v>289</v>
      </c>
      <c r="AS103" s="1">
        <v>326</v>
      </c>
      <c r="AV103" s="1">
        <v>312</v>
      </c>
      <c r="AY103" s="1">
        <v>6.89</v>
      </c>
      <c r="BB103" s="1">
        <v>8.56</v>
      </c>
      <c r="BE103" s="1">
        <v>8.65</v>
      </c>
      <c r="BH103" s="1">
        <v>8.13</v>
      </c>
      <c r="BK103" s="1">
        <v>4.51</v>
      </c>
      <c r="BN103" s="3"/>
      <c r="BO103" s="1">
        <v>9.12</v>
      </c>
      <c r="BP103" s="1">
        <v>1.15</v>
      </c>
      <c r="BQ103" s="1">
        <f>BO103/(BP103*3)*6</f>
        <v>15.8608695652174</v>
      </c>
      <c r="BR103" s="1">
        <v>11.2</v>
      </c>
      <c r="BS103" s="1">
        <v>1.08</v>
      </c>
      <c r="BT103" s="1">
        <f>BR103/(BS103*3)*6</f>
        <v>20.7407407407407</v>
      </c>
      <c r="BU103" s="1">
        <v>8.05</v>
      </c>
      <c r="BV103" s="1">
        <v>1.13</v>
      </c>
      <c r="BW103" s="1">
        <f>BU103/(BV103*3)*6</f>
        <v>14.2477876106195</v>
      </c>
      <c r="BX103" s="1">
        <v>6.25</v>
      </c>
      <c r="BY103" s="1">
        <v>1.06</v>
      </c>
      <c r="BZ103" s="1">
        <f>BX103/(BY103*3)*6</f>
        <v>11.7924528301887</v>
      </c>
      <c r="CA103" s="1">
        <v>3.22</v>
      </c>
      <c r="CB103" s="1">
        <v>1.11</v>
      </c>
      <c r="CC103" s="1">
        <f>CA103/(CB103*3)*6</f>
        <v>5.8018018018018</v>
      </c>
      <c r="CF103" s="1">
        <v>0.173</v>
      </c>
      <c r="CI103" s="1">
        <v>0.293</v>
      </c>
      <c r="CL103" s="1">
        <v>0.289</v>
      </c>
      <c r="CO103" s="1">
        <v>0.335</v>
      </c>
      <c r="CR103" s="1">
        <v>0.218</v>
      </c>
      <c r="CU103" s="1">
        <v>256</v>
      </c>
      <c r="CX103" s="1">
        <v>284</v>
      </c>
      <c r="DA103" s="1">
        <v>226</v>
      </c>
      <c r="DD103" s="1">
        <v>342</v>
      </c>
      <c r="DG103" s="1">
        <v>313</v>
      </c>
      <c r="DJ103" s="1">
        <v>5.08</v>
      </c>
      <c r="DM103" s="1">
        <v>8.25</v>
      </c>
      <c r="DP103" s="1">
        <v>7.26</v>
      </c>
      <c r="DS103" s="1">
        <v>7.36</v>
      </c>
      <c r="DV103" s="1">
        <v>4.21</v>
      </c>
      <c r="DY103" s="3"/>
      <c r="EB103" s="1">
        <v>11.8</v>
      </c>
      <c r="EC103" s="1">
        <v>1.42</v>
      </c>
      <c r="ED103" s="1">
        <f>EB103/(EC103*3)*6</f>
        <v>16.6197183098592</v>
      </c>
      <c r="EE103" s="1">
        <v>16.1</v>
      </c>
      <c r="EF103" s="1">
        <v>1.02</v>
      </c>
      <c r="EG103" s="1">
        <f>EE103/(EF103*3)*6</f>
        <v>31.5686274509804</v>
      </c>
      <c r="EH103" s="1">
        <v>11.8</v>
      </c>
      <c r="EI103" s="1">
        <v>1.28</v>
      </c>
      <c r="EJ103" s="1">
        <f>EH103/(EI103*3)*6</f>
        <v>18.4375</v>
      </c>
      <c r="EK103" s="1">
        <v>9.9</v>
      </c>
      <c r="EL103" s="1">
        <v>1.27</v>
      </c>
      <c r="EM103" s="1">
        <f>EK103/(EL103*3)*6</f>
        <v>15.5905511811024</v>
      </c>
      <c r="EN103" s="1">
        <v>4.92</v>
      </c>
      <c r="EO103" s="1">
        <v>1.01</v>
      </c>
      <c r="EP103" s="1">
        <f>EN103/(EO103*3)*6</f>
        <v>9.74257425742574</v>
      </c>
      <c r="ES103" s="1">
        <v>0.234</v>
      </c>
      <c r="EV103" s="1">
        <v>0.287</v>
      </c>
      <c r="EY103" s="1">
        <v>0.287</v>
      </c>
      <c r="FB103" s="1">
        <v>0.312</v>
      </c>
      <c r="FE103" s="1">
        <v>0.231</v>
      </c>
      <c r="FH103" s="1">
        <v>258</v>
      </c>
      <c r="FK103" s="1">
        <v>284</v>
      </c>
      <c r="FN103" s="1">
        <v>264</v>
      </c>
      <c r="FQ103" s="1">
        <v>299</v>
      </c>
      <c r="FT103" s="1">
        <v>315</v>
      </c>
      <c r="FW103" s="1">
        <v>7.51</v>
      </c>
      <c r="FZ103" s="1">
        <v>9.36</v>
      </c>
      <c r="GC103" s="1">
        <v>8.96</v>
      </c>
      <c r="GF103" s="1">
        <v>6.38</v>
      </c>
      <c r="GI103" s="1">
        <v>6.25</v>
      </c>
      <c r="GL103" s="3"/>
      <c r="GM103" s="1">
        <v>11.1</v>
      </c>
      <c r="GN103" s="1">
        <v>1.26</v>
      </c>
      <c r="GO103" s="1">
        <f>GM103/(GN103*3)*6</f>
        <v>17.6190476190476</v>
      </c>
      <c r="GP103" s="1">
        <v>15.4</v>
      </c>
      <c r="GQ103" s="1">
        <v>1.25</v>
      </c>
      <c r="GR103" s="1">
        <f>GP103/(GQ103*3)*6</f>
        <v>24.64</v>
      </c>
      <c r="GS103" s="1">
        <v>10.7</v>
      </c>
      <c r="GT103" s="1">
        <v>1.26</v>
      </c>
      <c r="GU103" s="1">
        <f>GS103/(GT103*3)*6</f>
        <v>16.984126984127</v>
      </c>
      <c r="GV103" s="1">
        <v>9.2</v>
      </c>
      <c r="GW103" s="1">
        <v>1.27</v>
      </c>
      <c r="GX103" s="1">
        <f>GV103/(GW103*3)*6</f>
        <v>14.488188976378</v>
      </c>
      <c r="GY103" s="1">
        <v>5.76</v>
      </c>
      <c r="GZ103" s="1">
        <v>1.28</v>
      </c>
      <c r="HA103" s="1">
        <f>GY103/(GZ103*3)*6</f>
        <v>9</v>
      </c>
      <c r="HD103" s="1">
        <v>0.216</v>
      </c>
      <c r="HG103" s="1">
        <v>0.264</v>
      </c>
      <c r="HJ103" s="1">
        <v>0.261</v>
      </c>
      <c r="HM103" s="1">
        <v>0.295</v>
      </c>
      <c r="HP103" s="1">
        <v>0.213</v>
      </c>
      <c r="HS103" s="1">
        <v>266</v>
      </c>
      <c r="HV103" s="1">
        <v>292</v>
      </c>
      <c r="HY103" s="1">
        <v>289</v>
      </c>
      <c r="IB103" s="1">
        <v>307</v>
      </c>
      <c r="IE103" s="1">
        <v>305</v>
      </c>
      <c r="IH103" s="1">
        <v>7.58</v>
      </c>
      <c r="IK103" s="1">
        <v>9.12</v>
      </c>
      <c r="IN103" s="1">
        <v>7.86</v>
      </c>
      <c r="IQ103" s="1">
        <v>6.45</v>
      </c>
      <c r="IT103" s="1">
        <v>5.92</v>
      </c>
    </row>
    <row r="104" spans="1:254">
      <c r="A104" s="3"/>
      <c r="D104" s="1">
        <v>9.39</v>
      </c>
      <c r="E104" s="1">
        <v>1.12</v>
      </c>
      <c r="F104" s="1">
        <f>D104/(E104*3)*6</f>
        <v>16.7678571428571</v>
      </c>
      <c r="G104" s="1">
        <v>7.85</v>
      </c>
      <c r="H104" s="1">
        <v>1.08</v>
      </c>
      <c r="I104" s="1">
        <f>G104/(H104*3)*6</f>
        <v>14.537037037037</v>
      </c>
      <c r="J104" s="1">
        <v>6.83</v>
      </c>
      <c r="K104" s="1">
        <v>1.11</v>
      </c>
      <c r="L104" s="1">
        <f>J104/(K104*3)*6</f>
        <v>12.3063063063063</v>
      </c>
      <c r="M104" s="1">
        <v>5.01</v>
      </c>
      <c r="N104" s="1">
        <v>1.1</v>
      </c>
      <c r="O104" s="1">
        <f>M104/(N104*3)*6</f>
        <v>9.10909090909091</v>
      </c>
      <c r="P104" s="1">
        <v>2.89</v>
      </c>
      <c r="Q104" s="1">
        <v>0.89</v>
      </c>
      <c r="R104" s="1">
        <f>P104/(Q104*3)*6</f>
        <v>6.49438202247191</v>
      </c>
      <c r="U104" s="1">
        <v>0.204</v>
      </c>
      <c r="X104" s="1">
        <v>0.267</v>
      </c>
      <c r="AA104" s="1">
        <v>0.289</v>
      </c>
      <c r="AD104" s="1">
        <v>0.312</v>
      </c>
      <c r="AG104" s="1">
        <v>0.247</v>
      </c>
      <c r="AJ104" s="1">
        <v>290</v>
      </c>
      <c r="AM104" s="1">
        <v>312</v>
      </c>
      <c r="AP104" s="1">
        <v>282</v>
      </c>
      <c r="AS104" s="1">
        <v>317</v>
      </c>
      <c r="AV104" s="1">
        <v>326</v>
      </c>
      <c r="AY104" s="1">
        <v>6.58</v>
      </c>
      <c r="BB104" s="1">
        <v>10.2</v>
      </c>
      <c r="BE104" s="1">
        <v>4.82</v>
      </c>
      <c r="BH104" s="1">
        <v>5.68</v>
      </c>
      <c r="BK104" s="1">
        <v>4.46</v>
      </c>
      <c r="BN104" s="3"/>
      <c r="BO104" s="1">
        <v>10.2</v>
      </c>
      <c r="BP104" s="1">
        <v>1.09</v>
      </c>
      <c r="BQ104" s="1">
        <f>BO104/(BP104*3)*6</f>
        <v>18.7155963302752</v>
      </c>
      <c r="BR104" s="1">
        <v>12.6</v>
      </c>
      <c r="BS104" s="1">
        <v>1.13</v>
      </c>
      <c r="BT104" s="1">
        <f>BR104/(BS104*3)*6</f>
        <v>22.3008849557522</v>
      </c>
      <c r="BU104" s="1">
        <v>9.21</v>
      </c>
      <c r="BV104" s="1">
        <v>1.16</v>
      </c>
      <c r="BW104" s="1">
        <f>BU104/(BV104*3)*6</f>
        <v>15.8793103448276</v>
      </c>
      <c r="BX104" s="1">
        <v>6.25</v>
      </c>
      <c r="BY104" s="1">
        <v>1.15</v>
      </c>
      <c r="BZ104" s="1">
        <f>BX104/(BY104*3)*6</f>
        <v>10.8695652173913</v>
      </c>
      <c r="CA104" s="1">
        <v>3.12</v>
      </c>
      <c r="CB104" s="1">
        <v>1.05</v>
      </c>
      <c r="CC104" s="1">
        <f>CA104/(CB104*3)*6</f>
        <v>5.94285714285714</v>
      </c>
      <c r="CF104" s="1">
        <v>0.189</v>
      </c>
      <c r="CI104" s="1">
        <v>0.258</v>
      </c>
      <c r="CL104" s="1">
        <v>0.275</v>
      </c>
      <c r="CO104" s="1">
        <v>0.329</v>
      </c>
      <c r="CR104" s="1">
        <v>0.226</v>
      </c>
      <c r="CU104" s="1">
        <v>269</v>
      </c>
      <c r="CX104" s="1">
        <v>312</v>
      </c>
      <c r="DA104" s="1">
        <v>290</v>
      </c>
      <c r="DD104" s="1">
        <v>325</v>
      </c>
      <c r="DG104" s="1">
        <v>315</v>
      </c>
      <c r="DJ104" s="1">
        <v>6.65</v>
      </c>
      <c r="DM104" s="1">
        <v>10.27</v>
      </c>
      <c r="DP104" s="1">
        <v>8.12</v>
      </c>
      <c r="DS104" s="1">
        <v>6.29</v>
      </c>
      <c r="DV104" s="1">
        <v>4.27</v>
      </c>
      <c r="DY104" s="3"/>
      <c r="EB104" s="1">
        <v>12.5</v>
      </c>
      <c r="EC104" s="1">
        <v>1.19</v>
      </c>
      <c r="ED104" s="1">
        <f>EB104/(EC104*3)*6</f>
        <v>21.0084033613445</v>
      </c>
      <c r="EE104" s="1">
        <v>12.4</v>
      </c>
      <c r="EF104" s="1">
        <v>1.29</v>
      </c>
      <c r="EG104" s="1">
        <f>EE104/(EF104*3)*6</f>
        <v>19.2248062015504</v>
      </c>
      <c r="EH104" s="1">
        <v>8.69</v>
      </c>
      <c r="EI104" s="1">
        <v>1.17</v>
      </c>
      <c r="EJ104" s="1">
        <f>EH104/(EI104*3)*6</f>
        <v>14.8547008547009</v>
      </c>
      <c r="EK104" s="1">
        <v>7.85</v>
      </c>
      <c r="EL104" s="1">
        <v>1.16</v>
      </c>
      <c r="EM104" s="1">
        <f>EK104/(EL104*3)*6</f>
        <v>13.5344827586207</v>
      </c>
      <c r="EN104" s="1">
        <v>4.15</v>
      </c>
      <c r="EO104" s="1">
        <v>0.89</v>
      </c>
      <c r="EP104" s="1">
        <f>EN104/(EO104*3)*6</f>
        <v>9.32584269662921</v>
      </c>
      <c r="ES104" s="1">
        <v>0.254</v>
      </c>
      <c r="EV104" s="1">
        <v>0.286</v>
      </c>
      <c r="EY104" s="1">
        <v>0.302</v>
      </c>
      <c r="FB104" s="1">
        <v>0.298</v>
      </c>
      <c r="FE104" s="1">
        <v>0.237</v>
      </c>
      <c r="FH104" s="1">
        <v>289</v>
      </c>
      <c r="FK104" s="1">
        <v>292</v>
      </c>
      <c r="FN104" s="1">
        <v>289</v>
      </c>
      <c r="FQ104" s="1">
        <v>358</v>
      </c>
      <c r="FT104" s="1">
        <v>303</v>
      </c>
      <c r="FW104" s="1">
        <v>7.13</v>
      </c>
      <c r="FZ104" s="1">
        <v>9.96</v>
      </c>
      <c r="GC104" s="1">
        <v>6.28</v>
      </c>
      <c r="GF104" s="1">
        <v>7.14</v>
      </c>
      <c r="GI104" s="1">
        <v>6.28</v>
      </c>
      <c r="GL104" s="3"/>
      <c r="GM104" s="1">
        <v>13.5</v>
      </c>
      <c r="GN104" s="1">
        <v>1.29</v>
      </c>
      <c r="GO104" s="1">
        <f>GM104/(GN104*3)*6</f>
        <v>20.9302325581395</v>
      </c>
      <c r="GP104" s="1">
        <v>15.3</v>
      </c>
      <c r="GQ104" s="1">
        <v>1.27</v>
      </c>
      <c r="GR104" s="1">
        <f>GP104/(GQ104*3)*6</f>
        <v>24.0944881889764</v>
      </c>
      <c r="GS104" s="1">
        <v>10.6</v>
      </c>
      <c r="GT104" s="1">
        <v>1.18</v>
      </c>
      <c r="GU104" s="1">
        <f>GS104/(GT104*3)*6</f>
        <v>17.9661016949153</v>
      </c>
      <c r="GV104" s="1">
        <v>7.26</v>
      </c>
      <c r="GW104" s="1">
        <v>1.34</v>
      </c>
      <c r="GX104" s="1">
        <f>GV104/(GW104*3)*6</f>
        <v>10.8358208955224</v>
      </c>
      <c r="GY104" s="1">
        <v>5.41</v>
      </c>
      <c r="GZ104" s="1">
        <v>1.24</v>
      </c>
      <c r="HA104" s="1">
        <f>GY104/(GZ104*3)*6</f>
        <v>8.7258064516129</v>
      </c>
      <c r="HD104" s="1">
        <v>0.208</v>
      </c>
      <c r="HG104" s="1">
        <v>0.249</v>
      </c>
      <c r="HJ104" s="1">
        <v>0.259</v>
      </c>
      <c r="HM104" s="1">
        <v>0.288</v>
      </c>
      <c r="HP104" s="1">
        <v>0.215</v>
      </c>
      <c r="HS104" s="1">
        <v>256</v>
      </c>
      <c r="HV104" s="1">
        <v>286</v>
      </c>
      <c r="HY104" s="1">
        <v>286</v>
      </c>
      <c r="IB104" s="1">
        <v>326</v>
      </c>
      <c r="IE104" s="1">
        <v>302</v>
      </c>
      <c r="IH104" s="1">
        <v>7.2</v>
      </c>
      <c r="IK104" s="1">
        <v>8.96</v>
      </c>
      <c r="IN104" s="1">
        <v>8.23</v>
      </c>
      <c r="IQ104" s="1">
        <v>7.21</v>
      </c>
      <c r="IT104" s="1">
        <v>6.14</v>
      </c>
    </row>
    <row r="105" spans="1:194">
      <c r="A105" s="3"/>
      <c r="BN105" s="3"/>
      <c r="DY105" s="3"/>
      <c r="GL105" s="3"/>
    </row>
    <row r="106" spans="1:251">
      <c r="A106" s="3"/>
      <c r="X106" s="1">
        <v>0.257</v>
      </c>
      <c r="AD106" s="1">
        <v>0.411</v>
      </c>
      <c r="AM106" s="1">
        <v>312</v>
      </c>
      <c r="AS106" s="1">
        <v>347</v>
      </c>
      <c r="AY106" s="1">
        <v>6.61</v>
      </c>
      <c r="BH106" s="1">
        <v>9.48</v>
      </c>
      <c r="BN106" s="3"/>
      <c r="CI106" s="1">
        <v>0.25214</v>
      </c>
      <c r="CO106" s="1">
        <v>0.30614</v>
      </c>
      <c r="CX106" s="1">
        <v>288.98</v>
      </c>
      <c r="DA106" s="1">
        <v>392.98</v>
      </c>
      <c r="DJ106" s="1">
        <v>7.49</v>
      </c>
      <c r="DS106" s="1">
        <v>8.79</v>
      </c>
      <c r="DY106" s="3"/>
      <c r="EV106" s="1">
        <v>0.21</v>
      </c>
      <c r="EY106" s="1">
        <v>0.28</v>
      </c>
      <c r="FK106" s="1">
        <v>300</v>
      </c>
      <c r="FQ106" s="1">
        <v>308</v>
      </c>
      <c r="FZ106" s="1">
        <v>9.81</v>
      </c>
      <c r="GC106" s="1">
        <v>9.32</v>
      </c>
      <c r="GL106" s="3"/>
      <c r="HG106" s="1">
        <v>0.22156</v>
      </c>
      <c r="HJ106" s="1">
        <v>0.28756</v>
      </c>
      <c r="HS106" s="1">
        <v>270.98</v>
      </c>
      <c r="IB106" s="1">
        <v>336.98</v>
      </c>
      <c r="IK106" s="1">
        <v>10.04</v>
      </c>
      <c r="IQ106" s="1">
        <v>7.88</v>
      </c>
    </row>
    <row r="107" spans="1:194">
      <c r="A107" s="3"/>
      <c r="BN107" s="3"/>
      <c r="DY107" s="3"/>
      <c r="GL107" s="3"/>
    </row>
    <row r="108" spans="1:254">
      <c r="A108" s="3"/>
      <c r="F108" s="1">
        <f>F340-1.26</f>
        <v>17.8852773611865</v>
      </c>
      <c r="I108" s="1">
        <f>I340-1.26</f>
        <v>21.2025338350829</v>
      </c>
      <c r="L108" s="1">
        <f>L340-1.26</f>
        <v>16.5507874274251</v>
      </c>
      <c r="O108" s="1">
        <f>O340-1.26</f>
        <v>12.3250822190325</v>
      </c>
      <c r="R108" s="1">
        <f>R340-1.26</f>
        <v>6.79839416058394</v>
      </c>
      <c r="U108" s="1">
        <f>U340-0.00262</f>
        <v>0.206046666666667</v>
      </c>
      <c r="X108" s="1">
        <f>X340-0.00262</f>
        <v>0.284713333333333</v>
      </c>
      <c r="AA108" s="1">
        <f>AA340-0.00262</f>
        <v>0.307046666666667</v>
      </c>
      <c r="AD108" s="1">
        <f>AD340-0.00262</f>
        <v>0.350046666666667</v>
      </c>
      <c r="AG108" s="1">
        <f>AG340-0.00262</f>
        <v>0.23238</v>
      </c>
      <c r="AJ108" s="1">
        <f>AJ340+5.66</f>
        <v>259.326666666667</v>
      </c>
      <c r="AM108" s="1">
        <f>AM340+5.66</f>
        <v>299.326666666667</v>
      </c>
      <c r="AP108" s="1">
        <f>AP340+5.66</f>
        <v>303.326666666667</v>
      </c>
      <c r="AS108" s="1">
        <f>AS340+5.66</f>
        <v>331.66</v>
      </c>
      <c r="AV108" s="1">
        <f>AV340+5.66</f>
        <v>320.66</v>
      </c>
      <c r="AY108" s="1">
        <f>AY340+0.23</f>
        <v>6.77333333333333</v>
      </c>
      <c r="BB108" s="1">
        <f>BB340+0.23</f>
        <v>9.47</v>
      </c>
      <c r="BE108" s="1">
        <f>BE340+0.23</f>
        <v>7.80333333333333</v>
      </c>
      <c r="BH108" s="1">
        <f>BH340+0.23</f>
        <v>7.66</v>
      </c>
      <c r="BK108" s="1">
        <f>BK340+0.23</f>
        <v>4.44</v>
      </c>
      <c r="BN108" s="3"/>
      <c r="BQ108" s="1">
        <v>17.3452773611865</v>
      </c>
      <c r="BT108" s="1">
        <v>20.6625338350829</v>
      </c>
      <c r="BW108" s="1">
        <v>16.0107874274251</v>
      </c>
      <c r="BZ108" s="1">
        <v>11.7850822190325</v>
      </c>
      <c r="CC108" s="1">
        <v>6.25839416058394</v>
      </c>
      <c r="CF108" s="1">
        <v>0.185046666666667</v>
      </c>
      <c r="CI108" s="1">
        <v>0.263713333333333</v>
      </c>
      <c r="CL108" s="1">
        <v>0.286046666666667</v>
      </c>
      <c r="CO108" s="1">
        <v>0.329046666666667</v>
      </c>
      <c r="CR108" s="1">
        <v>0.21138</v>
      </c>
      <c r="CU108" s="1">
        <v>257.326666666667</v>
      </c>
      <c r="CX108" s="1">
        <v>297.326666666667</v>
      </c>
      <c r="DA108" s="1">
        <v>301.326666666667</v>
      </c>
      <c r="DD108" s="1">
        <v>329.66</v>
      </c>
      <c r="DG108" s="1">
        <v>318.66</v>
      </c>
      <c r="DJ108" s="1">
        <v>6.51333333333333</v>
      </c>
      <c r="DM108" s="1">
        <v>9.21</v>
      </c>
      <c r="DP108" s="1">
        <v>7.54333333333333</v>
      </c>
      <c r="DS108" s="1">
        <v>7.4</v>
      </c>
      <c r="DV108" s="1">
        <v>4.18</v>
      </c>
      <c r="DY108" s="3"/>
      <c r="ED108" s="1">
        <f>ED340-0.46</f>
        <v>19.9597101449275</v>
      </c>
      <c r="EG108" s="1">
        <f>EG340-0.46</f>
        <v>25.7507006115736</v>
      </c>
      <c r="EJ108" s="1">
        <f>EJ340-0.46</f>
        <v>18.2189455508231</v>
      </c>
      <c r="EM108" s="1">
        <f>EM340-0.46</f>
        <v>13.4278779684279</v>
      </c>
      <c r="EP108" s="1">
        <f>EP340-0.46</f>
        <v>9.69942028985507</v>
      </c>
      <c r="ES108" s="1">
        <f>ES340+0.00152</f>
        <v>0.22952</v>
      </c>
      <c r="EV108" s="1">
        <f>EV340+0.00152</f>
        <v>0.270853333333333</v>
      </c>
      <c r="EY108" s="1">
        <f>EY340+0.00152</f>
        <v>0.283186666666667</v>
      </c>
      <c r="FB108" s="1">
        <f>FB340+0.00152</f>
        <v>0.307186666666667</v>
      </c>
      <c r="FE108" s="1">
        <f>FE340+0.00152</f>
        <v>0.23052</v>
      </c>
      <c r="FH108" s="1">
        <f>FH340+3.66</f>
        <v>267.326666666667</v>
      </c>
      <c r="FK108" s="1">
        <f>FK340+3.66</f>
        <v>290.993333333333</v>
      </c>
      <c r="FN108" s="1">
        <f>FN340+3.66</f>
        <v>288.66</v>
      </c>
      <c r="FQ108" s="1">
        <f>FQ340+3.66</f>
        <v>323.66</v>
      </c>
      <c r="FT108" s="1">
        <f>FT340+3.66</f>
        <v>312.66</v>
      </c>
      <c r="FW108" s="1">
        <f>FW340+0.28</f>
        <v>7.87</v>
      </c>
      <c r="FZ108" s="1">
        <f>FZ340+0.28</f>
        <v>9.72333333333333</v>
      </c>
      <c r="GC108" s="1">
        <f>GC340+0.28</f>
        <v>8.11</v>
      </c>
      <c r="GF108" s="1">
        <f>GF340+0.28</f>
        <v>7.37</v>
      </c>
      <c r="GI108" s="1">
        <f>GI340+0.28</f>
        <v>6.19</v>
      </c>
      <c r="GL108" s="3"/>
      <c r="GO108" s="1">
        <v>19.4197101449275</v>
      </c>
      <c r="GR108" s="1">
        <v>25.2107006115736</v>
      </c>
      <c r="GU108" s="1">
        <v>17.6789455508231</v>
      </c>
      <c r="GX108" s="1">
        <v>12.8878779684279</v>
      </c>
      <c r="HA108" s="1">
        <v>9.15942028985507</v>
      </c>
      <c r="HD108" s="1">
        <v>0.20852</v>
      </c>
      <c r="HG108" s="1">
        <v>0.249853333333333</v>
      </c>
      <c r="HJ108" s="1">
        <v>0.262186666666667</v>
      </c>
      <c r="HM108" s="1">
        <v>0.286186666666667</v>
      </c>
      <c r="HP108" s="1">
        <v>0.20952</v>
      </c>
      <c r="HS108" s="1">
        <v>265.326666666667</v>
      </c>
      <c r="HV108" s="1">
        <v>288.993333333333</v>
      </c>
      <c r="HY108" s="1">
        <v>286.66</v>
      </c>
      <c r="IB108" s="1">
        <v>321.66</v>
      </c>
      <c r="IE108" s="1">
        <v>310.66</v>
      </c>
      <c r="IH108" s="1">
        <v>7.61</v>
      </c>
      <c r="IK108" s="1">
        <v>9.46333333333333</v>
      </c>
      <c r="IN108" s="1">
        <v>7.85</v>
      </c>
      <c r="IQ108" s="1">
        <v>7.11</v>
      </c>
      <c r="IT108" s="1">
        <v>5.93</v>
      </c>
    </row>
    <row r="109" spans="1:254">
      <c r="A109" s="3"/>
      <c r="F109" s="1">
        <f>AVERAGE(F102:F104)</f>
        <v>17.8177854004125</v>
      </c>
      <c r="I109" s="1">
        <f>AVERAGE(I102:I104)</f>
        <v>21.2084638154975</v>
      </c>
      <c r="L109" s="1">
        <f>AVERAGE(L102:L104)</f>
        <v>16.5588653871263</v>
      </c>
      <c r="O109" s="1">
        <f>AVERAGE(O102:O104)</f>
        <v>12.3217437533227</v>
      </c>
      <c r="R109" s="1">
        <f>R102</f>
        <v>6.79569892473118</v>
      </c>
      <c r="U109" s="1">
        <f>AVERAGE(U102:U104)</f>
        <v>0.206</v>
      </c>
      <c r="X109" s="1">
        <f>AVERAGE(X102:X104)</f>
        <v>0.275333333333333</v>
      </c>
      <c r="AA109" s="1">
        <f>AVERAGE(AA102:AA104)</f>
        <v>0.307</v>
      </c>
      <c r="AD109" s="1">
        <f>AVERAGE(AD102:AD104)</f>
        <v>0.361666666666667</v>
      </c>
      <c r="AG109" s="1">
        <f>AG102</f>
        <v>0.238</v>
      </c>
      <c r="AJ109" s="1">
        <f>AVERAGE(AJ102:AJ104)</f>
        <v>259</v>
      </c>
      <c r="AM109" s="1">
        <f>AVERAGE(AM102:AM104)</f>
        <v>300</v>
      </c>
      <c r="AP109" s="1">
        <f>AVERAGE(AP102:AP104)</f>
        <v>303</v>
      </c>
      <c r="AS109" s="1">
        <f>AVERAGE(AS102:AS104)</f>
        <v>330</v>
      </c>
      <c r="AV109" s="1">
        <f>AV102</f>
        <v>316</v>
      </c>
      <c r="AY109" s="1">
        <f>AVERAGE(AY102:AY104)</f>
        <v>6.69333333333333</v>
      </c>
      <c r="BB109" s="1">
        <f>AVERAGE(BB102:BB104)</f>
        <v>9.47</v>
      </c>
      <c r="BE109" s="1">
        <f>AVERAGE(BE102:BE104)</f>
        <v>7.80333333333333</v>
      </c>
      <c r="BH109" s="1">
        <f>AVERAGE(BH102:BH104)</f>
        <v>7.76333333333333</v>
      </c>
      <c r="BK109" s="1">
        <f>BK102</f>
        <v>4.38</v>
      </c>
      <c r="BN109" s="3"/>
      <c r="BQ109" s="1">
        <f>AVERAGE(BQ102:BQ104)</f>
        <v>17.2555161800402</v>
      </c>
      <c r="BT109" s="1">
        <f>AVERAGE(BT102:BT104)</f>
        <v>20.5715076309182</v>
      </c>
      <c r="BW109" s="1">
        <f>AVERAGE(BW102:BW104)</f>
        <v>16.0133804779026</v>
      </c>
      <c r="BZ109" s="1">
        <f>AVERAGE(BZ102:BZ104)</f>
        <v>11.7680732941475</v>
      </c>
      <c r="CC109" s="1">
        <f>CC102</f>
        <v>6.13207547169811</v>
      </c>
      <c r="CF109" s="1">
        <f>AVERAGE(CF102:CF104)</f>
        <v>0.185</v>
      </c>
      <c r="CI109" s="1">
        <f>AVERAGE(CI102:CI104)</f>
        <v>0.268</v>
      </c>
      <c r="CL109" s="1">
        <f>AVERAGE(CL102:CL104)</f>
        <v>0.286333333333333</v>
      </c>
      <c r="CO109" s="1">
        <f>AVERAGE(CO102:CO104)</f>
        <v>0.323333333333333</v>
      </c>
      <c r="CR109" s="1">
        <f>CR102</f>
        <v>0.215</v>
      </c>
      <c r="CU109" s="1">
        <f>AVERAGE(CU102:CU104)</f>
        <v>257.333333333333</v>
      </c>
      <c r="CX109" s="1">
        <f>AVERAGE(CX102:CX104)</f>
        <v>295</v>
      </c>
      <c r="DA109" s="1">
        <f>AVERAGE(DA102:DA104)</f>
        <v>303</v>
      </c>
      <c r="DD109" s="1">
        <f>AVERAGE(DD102:DD104)</f>
        <v>329.666666666667</v>
      </c>
      <c r="DG109" s="1">
        <f>DG102</f>
        <v>321</v>
      </c>
      <c r="DJ109" s="1">
        <f>AVERAGE(DJ102:DJ104)</f>
        <v>6.40666666666667</v>
      </c>
      <c r="DM109" s="1">
        <f>AVERAGE(DM102:DM104)</f>
        <v>9.21</v>
      </c>
      <c r="DP109" s="1">
        <f>AVERAGE(DP102:DP104)</f>
        <v>7.54333333333333</v>
      </c>
      <c r="DS109" s="1">
        <f>AVERAGE(DS102:DS104)</f>
        <v>7.48</v>
      </c>
      <c r="DV109" s="1">
        <f>DV102</f>
        <v>4.16</v>
      </c>
      <c r="DY109" s="3"/>
      <c r="ED109" s="1">
        <f>AVERAGE(ED102:ED104)</f>
        <v>19.9077865888139</v>
      </c>
      <c r="EG109" s="1">
        <f>AVERAGE(EG102:EG104)</f>
        <v>25.7447038728775</v>
      </c>
      <c r="EJ109" s="1">
        <f>AVERAGE(EJ102:EJ104)</f>
        <v>18.2533635876526</v>
      </c>
      <c r="EM109" s="1">
        <f>AVERAGE(EM102:EM104)</f>
        <v>13.4243940292904</v>
      </c>
      <c r="EP109" s="1">
        <f>EP102</f>
        <v>9.69892473118279</v>
      </c>
      <c r="ES109" s="1">
        <f>AVERAGE(ES102:ES104)</f>
        <v>0.229666666666667</v>
      </c>
      <c r="EV109" s="1">
        <f>AVERAGE(EV102:EV104)</f>
        <v>0.261</v>
      </c>
      <c r="EY109" s="1">
        <f>AVERAGE(EY102:EY104)</f>
        <v>0.289666666666667</v>
      </c>
      <c r="FB109" s="1">
        <f>AVERAGE(FB102:FB104)</f>
        <v>0.307</v>
      </c>
      <c r="FE109" s="1">
        <f>FE102</f>
        <v>0.238</v>
      </c>
      <c r="FH109" s="1">
        <f>AVERAGE(FH102:FH104)</f>
        <v>267</v>
      </c>
      <c r="FK109" s="1">
        <f>AVERAGE(FK102:FK104)</f>
        <v>292</v>
      </c>
      <c r="FN109" s="1">
        <f>AVERAGE(FN102:FN104)</f>
        <v>288.333333333333</v>
      </c>
      <c r="FQ109" s="1">
        <f>AVERAGE(FQ102:FQ104)</f>
        <v>321.666666666667</v>
      </c>
      <c r="FT109" s="1">
        <f>FT102</f>
        <v>308</v>
      </c>
      <c r="FW109" s="1">
        <f>AVERAGE(FW102:FW104)</f>
        <v>7.87</v>
      </c>
      <c r="FZ109" s="1">
        <f>AVERAGE(FZ102:FZ104)</f>
        <v>9.71</v>
      </c>
      <c r="GC109" s="1">
        <f>AVERAGE(GC102:GC104)</f>
        <v>8.18666666666667</v>
      </c>
      <c r="GF109" s="1">
        <f>AVERAGE(GF102:GF104)</f>
        <v>7.37</v>
      </c>
      <c r="GI109" s="1">
        <f>GI102</f>
        <v>6.18</v>
      </c>
      <c r="GL109" s="3"/>
      <c r="GO109" s="1">
        <f>AVERAGE(GO102:GO104)</f>
        <v>19.2960410507979</v>
      </c>
      <c r="GR109" s="1">
        <f>AVERAGE(GR102:GR104)</f>
        <v>25.1523924215355</v>
      </c>
      <c r="GU109" s="1">
        <f>AVERAGE(GU102:GU104)</f>
        <v>17.8082683167429</v>
      </c>
      <c r="GX109" s="1">
        <f>AVERAGE(GX102:GX104)</f>
        <v>12.9704371530673</v>
      </c>
      <c r="HA109" s="1">
        <f>HA102</f>
        <v>9.11111111111111</v>
      </c>
      <c r="HD109" s="1">
        <f>AVERAGE(HD102:HD104)</f>
        <v>0.208666666666667</v>
      </c>
      <c r="HG109" s="1">
        <f>AVERAGE(HG102:HG104)</f>
        <v>0.245</v>
      </c>
      <c r="HJ109" s="1">
        <f>AVERAGE(HJ102:HJ104)</f>
        <v>0.269333333333333</v>
      </c>
      <c r="HM109" s="1">
        <f>AVERAGE(HM102:HM104)</f>
        <v>0.286333333333333</v>
      </c>
      <c r="HP109" s="1">
        <f>HP102</f>
        <v>0.205</v>
      </c>
      <c r="HS109" s="1">
        <f>AVERAGE(HS102:HS104)</f>
        <v>264.333333333333</v>
      </c>
      <c r="HV109" s="1">
        <f>AVERAGE(HV102:HV104)</f>
        <v>289</v>
      </c>
      <c r="HY109" s="1">
        <f>AVERAGE(HY102:HY104)</f>
        <v>286.666666666667</v>
      </c>
      <c r="IB109" s="1">
        <f>AVERAGE(IB102:IB104)</f>
        <v>323.333333333333</v>
      </c>
      <c r="IE109" s="1">
        <f>IE102</f>
        <v>314</v>
      </c>
      <c r="IH109" s="1">
        <f>AVERAGE(IH102:IH104)</f>
        <v>7.61</v>
      </c>
      <c r="IK109" s="1">
        <f>AVERAGE(IK102:IK104)</f>
        <v>9.33333333333333</v>
      </c>
      <c r="IN109" s="1">
        <f>AVERAGE(IN102:IN104)</f>
        <v>7.85</v>
      </c>
      <c r="IQ109" s="1">
        <f>AVERAGE(IQ102:IQ104)</f>
        <v>7.18</v>
      </c>
      <c r="IT109" s="1">
        <f>IT102</f>
        <v>5.89</v>
      </c>
    </row>
    <row r="110" spans="1:194">
      <c r="A110" s="3"/>
      <c r="BN110" s="3"/>
      <c r="DY110" s="3"/>
      <c r="GL110" s="3"/>
    </row>
    <row r="111" spans="1:194">
      <c r="A111" s="3"/>
      <c r="BN111" s="3"/>
      <c r="DY111" s="3"/>
      <c r="GL111" s="3"/>
    </row>
    <row r="112" spans="1:194">
      <c r="A112" s="4" t="s">
        <v>11</v>
      </c>
      <c r="BN112" s="4"/>
      <c r="DY112" s="4" t="s">
        <v>11</v>
      </c>
      <c r="GL112" s="4"/>
    </row>
    <row r="113" spans="1:251">
      <c r="A113" s="3" t="s">
        <v>30</v>
      </c>
      <c r="B113" s="1">
        <v>49</v>
      </c>
      <c r="D113" s="1">
        <v>9.83</v>
      </c>
      <c r="E113" s="1">
        <v>0.98</v>
      </c>
      <c r="F113" s="1">
        <f>D113/(E113*3)*6</f>
        <v>20.0612244897959</v>
      </c>
      <c r="G113" s="1">
        <v>11.3</v>
      </c>
      <c r="H113" s="1">
        <v>0.83</v>
      </c>
      <c r="I113" s="1">
        <f>G113/(H113*3)*6</f>
        <v>27.2289156626506</v>
      </c>
      <c r="J113" s="1">
        <v>10.6</v>
      </c>
      <c r="K113" s="1">
        <v>1.29</v>
      </c>
      <c r="L113" s="1">
        <f>J113/(K113*3)*6</f>
        <v>16.4341085271318</v>
      </c>
      <c r="M113" s="1">
        <v>7.21</v>
      </c>
      <c r="N113" s="1">
        <v>1.28</v>
      </c>
      <c r="O113" s="1">
        <f>M113/(N113*3)*6</f>
        <v>11.265625</v>
      </c>
      <c r="U113" s="1">
        <v>0.241</v>
      </c>
      <c r="X113" s="4">
        <v>0.311</v>
      </c>
      <c r="Y113" s="4"/>
      <c r="Z113" s="4"/>
      <c r="AA113" s="4">
        <v>0.298</v>
      </c>
      <c r="AB113" s="4"/>
      <c r="AC113" s="4"/>
      <c r="AD113" s="1">
        <v>0.355</v>
      </c>
      <c r="AJ113" s="1">
        <v>230</v>
      </c>
      <c r="AM113" s="4">
        <v>282</v>
      </c>
      <c r="AN113" s="4"/>
      <c r="AO113" s="4"/>
      <c r="AP113" s="1">
        <v>323</v>
      </c>
      <c r="AS113" s="4">
        <v>371</v>
      </c>
      <c r="AT113" s="4"/>
      <c r="AU113" s="4"/>
      <c r="AY113" s="4">
        <v>8.13</v>
      </c>
      <c r="AZ113" s="4"/>
      <c r="BA113" s="4"/>
      <c r="BB113" s="1">
        <v>10.6</v>
      </c>
      <c r="BE113" s="4">
        <v>9.13</v>
      </c>
      <c r="BF113" s="4"/>
      <c r="BG113" s="4"/>
      <c r="BH113" s="1">
        <v>8.61</v>
      </c>
      <c r="BN113" s="3"/>
      <c r="BO113" s="1">
        <v>9.39</v>
      </c>
      <c r="BP113" s="1">
        <v>1.14</v>
      </c>
      <c r="BQ113" s="1">
        <f>BO113/(BP113*3)*6</f>
        <v>16.4736842105263</v>
      </c>
      <c r="BR113" s="1">
        <v>10.8</v>
      </c>
      <c r="BS113" s="1">
        <v>1.12</v>
      </c>
      <c r="BT113" s="1">
        <f>BR113/(BS113*3)*6</f>
        <v>19.2857142857143</v>
      </c>
      <c r="BU113" s="1">
        <v>9.86</v>
      </c>
      <c r="BV113" s="1">
        <v>1.08</v>
      </c>
      <c r="BW113" s="1">
        <f>BU113/(BV113*3)*6</f>
        <v>18.2592592592593</v>
      </c>
      <c r="BX113" s="1">
        <v>6.72</v>
      </c>
      <c r="BY113" s="1">
        <v>1.13</v>
      </c>
      <c r="BZ113" s="1">
        <f>BX113/(BY113*3)*6</f>
        <v>11.8938053097345</v>
      </c>
      <c r="CF113" s="1">
        <v>0.194</v>
      </c>
      <c r="CI113" s="1">
        <v>0.247</v>
      </c>
      <c r="CL113" s="1">
        <v>0.307</v>
      </c>
      <c r="CO113" s="1">
        <v>0.335</v>
      </c>
      <c r="CU113" s="1">
        <v>258</v>
      </c>
      <c r="CX113" s="1">
        <v>299</v>
      </c>
      <c r="DA113" s="1">
        <v>309</v>
      </c>
      <c r="DD113" s="1">
        <v>342</v>
      </c>
      <c r="DJ113" s="1">
        <v>7.97</v>
      </c>
      <c r="DM113" s="1">
        <v>10.3</v>
      </c>
      <c r="DP113" s="1">
        <v>8.42</v>
      </c>
      <c r="DS113" s="1">
        <v>7.58</v>
      </c>
      <c r="DY113" s="3" t="s">
        <v>31</v>
      </c>
      <c r="DZ113" s="1">
        <v>118</v>
      </c>
      <c r="EB113" s="1">
        <v>12.4</v>
      </c>
      <c r="EC113" s="1">
        <v>1.39</v>
      </c>
      <c r="ED113" s="1">
        <f>EB113/(EC113*3)*6</f>
        <v>17.841726618705</v>
      </c>
      <c r="EE113" s="1">
        <v>15.3</v>
      </c>
      <c r="EF113" s="1">
        <v>1.01</v>
      </c>
      <c r="EG113" s="1">
        <f>EE113/(EF113*3)*6</f>
        <v>30.2970297029703</v>
      </c>
      <c r="EH113" s="1">
        <v>12.5</v>
      </c>
      <c r="EI113" s="1">
        <v>1.38</v>
      </c>
      <c r="EJ113" s="1">
        <f>EH113/(EI113*3)*6</f>
        <v>18.1159420289855</v>
      </c>
      <c r="EK113" s="1">
        <v>9.68</v>
      </c>
      <c r="EL113" s="1">
        <v>1.37</v>
      </c>
      <c r="EM113" s="1">
        <f>EK113/(EL113*3)*6</f>
        <v>14.1313868613139</v>
      </c>
      <c r="ES113" s="4">
        <v>0.217</v>
      </c>
      <c r="ET113" s="4"/>
      <c r="EU113" s="4"/>
      <c r="EV113" s="1">
        <v>0.207</v>
      </c>
      <c r="EY113" s="1">
        <v>0.247</v>
      </c>
      <c r="FB113" s="4">
        <v>0.336</v>
      </c>
      <c r="FC113" s="4"/>
      <c r="FD113" s="4"/>
      <c r="FH113" s="1">
        <v>296</v>
      </c>
      <c r="FK113" s="4">
        <v>256</v>
      </c>
      <c r="FL113" s="4"/>
      <c r="FM113" s="4"/>
      <c r="FN113" s="4">
        <v>300</v>
      </c>
      <c r="FO113" s="4"/>
      <c r="FP113" s="4"/>
      <c r="FQ113" s="1">
        <v>326</v>
      </c>
      <c r="FW113" s="1">
        <v>7.26</v>
      </c>
      <c r="FZ113" s="4">
        <v>10.1</v>
      </c>
      <c r="GA113" s="4"/>
      <c r="GB113" s="4"/>
      <c r="GC113" s="4">
        <v>7.69</v>
      </c>
      <c r="GD113" s="4"/>
      <c r="GE113" s="4"/>
      <c r="GF113" s="1">
        <v>6.94</v>
      </c>
      <c r="GL113" s="3"/>
      <c r="GM113" s="1">
        <v>12.9</v>
      </c>
      <c r="GN113" s="1">
        <v>1.27</v>
      </c>
      <c r="GO113" s="1">
        <f>GM113/(GN113*3)*6</f>
        <v>20.3149606299213</v>
      </c>
      <c r="GP113" s="1">
        <v>16.4</v>
      </c>
      <c r="GQ113" s="1">
        <v>1.27</v>
      </c>
      <c r="GR113" s="1">
        <f>GP113/(GQ113*3)*6</f>
        <v>25.8267716535433</v>
      </c>
      <c r="GS113" s="1">
        <v>11.2</v>
      </c>
      <c r="GT113" s="1">
        <v>1.35</v>
      </c>
      <c r="GU113" s="1">
        <f>GS113/(GT113*3)*6</f>
        <v>16.5925925925926</v>
      </c>
      <c r="GV113" s="1">
        <v>8.71</v>
      </c>
      <c r="GW113" s="1">
        <v>1.31</v>
      </c>
      <c r="GX113" s="1">
        <f>GV113/(GW113*3)*6</f>
        <v>13.2977099236641</v>
      </c>
      <c r="HD113" s="1">
        <v>0.223</v>
      </c>
      <c r="HG113" s="1">
        <v>0.228</v>
      </c>
      <c r="HJ113" s="1">
        <v>0.229</v>
      </c>
      <c r="HM113" s="1">
        <v>0.295</v>
      </c>
      <c r="HS113" s="1">
        <v>275</v>
      </c>
      <c r="HV113" s="1">
        <v>269</v>
      </c>
      <c r="HY113" s="1">
        <v>279</v>
      </c>
      <c r="IB113" s="1">
        <v>315</v>
      </c>
      <c r="IH113" s="1">
        <v>7.29</v>
      </c>
      <c r="IK113" s="1">
        <v>10.3</v>
      </c>
      <c r="IN113" s="1">
        <v>7.98</v>
      </c>
      <c r="IQ113" s="1">
        <v>7.53</v>
      </c>
    </row>
    <row r="114" spans="1:251">
      <c r="A114" s="3"/>
      <c r="D114" s="1">
        <v>8.83</v>
      </c>
      <c r="E114" s="1">
        <v>0.79</v>
      </c>
      <c r="F114" s="1">
        <f>D114/(E114*3)*6</f>
        <v>22.3544303797468</v>
      </c>
      <c r="G114" s="1">
        <v>8.27</v>
      </c>
      <c r="H114" s="1">
        <v>1.11</v>
      </c>
      <c r="I114" s="1">
        <f>G114/(H114*3)*6</f>
        <v>14.9009009009009</v>
      </c>
      <c r="J114" s="1">
        <v>6.91</v>
      </c>
      <c r="K114" s="1">
        <v>0.95</v>
      </c>
      <c r="L114" s="1">
        <f>J114/(K114*3)*6</f>
        <v>14.5473684210526</v>
      </c>
      <c r="M114" s="1">
        <v>5.09</v>
      </c>
      <c r="N114" s="1">
        <v>0.94</v>
      </c>
      <c r="O114" s="1">
        <f>M114/(N114*3)*6</f>
        <v>10.8297872340426</v>
      </c>
      <c r="U114" s="1">
        <v>0.161</v>
      </c>
      <c r="X114" s="1">
        <v>0.311</v>
      </c>
      <c r="AA114" s="1">
        <v>0.298</v>
      </c>
      <c r="AD114" s="1">
        <v>0.375</v>
      </c>
      <c r="AJ114" s="1">
        <v>268</v>
      </c>
      <c r="AM114" s="1">
        <v>300</v>
      </c>
      <c r="AP114" s="1">
        <v>295</v>
      </c>
      <c r="AS114" s="1">
        <v>323</v>
      </c>
      <c r="AY114" s="1">
        <v>6.86</v>
      </c>
      <c r="BB114" s="1">
        <v>8.26</v>
      </c>
      <c r="BE114" s="1">
        <v>8.36</v>
      </c>
      <c r="BH114" s="1">
        <v>7.68</v>
      </c>
      <c r="BN114" s="3"/>
      <c r="BO114" s="1">
        <v>10.6</v>
      </c>
      <c r="BP114" s="1">
        <v>1.13</v>
      </c>
      <c r="BQ114" s="1">
        <f>BO114/(BP114*3)*6</f>
        <v>18.7610619469027</v>
      </c>
      <c r="BR114" s="1">
        <v>11.2</v>
      </c>
      <c r="BS114" s="1">
        <v>1.07</v>
      </c>
      <c r="BT114" s="1">
        <f>BR114/(BS114*3)*6</f>
        <v>20.9345794392523</v>
      </c>
      <c r="BU114" s="1">
        <v>8.36</v>
      </c>
      <c r="BV114" s="1">
        <v>1.03</v>
      </c>
      <c r="BW114" s="1">
        <f>BU114/(BV114*3)*6</f>
        <v>16.2330097087379</v>
      </c>
      <c r="BX114" s="1">
        <v>6.69</v>
      </c>
      <c r="BY114" s="1">
        <v>1.07</v>
      </c>
      <c r="BZ114" s="1">
        <f>BX114/(BY114*3)*6</f>
        <v>12.5046728971963</v>
      </c>
      <c r="CF114" s="1">
        <v>0.179</v>
      </c>
      <c r="CI114" s="1">
        <v>0.269</v>
      </c>
      <c r="CL114" s="1">
        <v>0.279</v>
      </c>
      <c r="CO114" s="1">
        <v>0.325</v>
      </c>
      <c r="CU114" s="1">
        <v>269</v>
      </c>
      <c r="CX114" s="1">
        <v>274</v>
      </c>
      <c r="DA114" s="1">
        <v>312</v>
      </c>
      <c r="DD114" s="1">
        <v>336</v>
      </c>
      <c r="DJ114" s="1">
        <v>5.86</v>
      </c>
      <c r="DM114" s="1">
        <v>9.23</v>
      </c>
      <c r="DP114" s="1">
        <v>7.59</v>
      </c>
      <c r="DS114" s="1">
        <v>7.86</v>
      </c>
      <c r="DY114" s="3"/>
      <c r="EB114" s="1">
        <v>9.58</v>
      </c>
      <c r="EC114" s="1">
        <v>1.43</v>
      </c>
      <c r="ED114" s="1">
        <f>EB114/(EC114*3)*6</f>
        <v>13.3986013986014</v>
      </c>
      <c r="EE114" s="1">
        <v>15.1</v>
      </c>
      <c r="EF114" s="1">
        <v>1.15</v>
      </c>
      <c r="EG114" s="1">
        <f>EE114/(EF114*3)*6</f>
        <v>26.2608695652174</v>
      </c>
      <c r="EH114" s="1">
        <v>11.4</v>
      </c>
      <c r="EI114" s="1">
        <v>1.41</v>
      </c>
      <c r="EJ114" s="1">
        <f>EH114/(EI114*3)*6</f>
        <v>16.1702127659574</v>
      </c>
      <c r="EK114" s="1">
        <v>9.6</v>
      </c>
      <c r="EL114" s="1">
        <v>1.4</v>
      </c>
      <c r="EM114" s="1">
        <f>EK114/(EL114*3)*6</f>
        <v>13.7142857142857</v>
      </c>
      <c r="ES114" s="1">
        <v>0.221</v>
      </c>
      <c r="EV114" s="1">
        <v>0.289</v>
      </c>
      <c r="EY114" s="1">
        <v>0.298</v>
      </c>
      <c r="FB114" s="1">
        <v>0.252</v>
      </c>
      <c r="FH114" s="1">
        <v>250</v>
      </c>
      <c r="FK114" s="1">
        <v>290</v>
      </c>
      <c r="FN114" s="1">
        <v>289</v>
      </c>
      <c r="FQ114" s="1">
        <v>312</v>
      </c>
      <c r="FW114" s="1">
        <v>8.26</v>
      </c>
      <c r="FZ114" s="1">
        <v>9.87</v>
      </c>
      <c r="GC114" s="1">
        <v>8.25</v>
      </c>
      <c r="GF114" s="1">
        <v>8.25</v>
      </c>
      <c r="GL114" s="3"/>
      <c r="GM114" s="1">
        <v>12.5</v>
      </c>
      <c r="GN114" s="1">
        <v>1.24</v>
      </c>
      <c r="GO114" s="1">
        <f>GM114/(GN114*3)*6</f>
        <v>20.1612903225806</v>
      </c>
      <c r="GP114" s="1">
        <v>14.4</v>
      </c>
      <c r="GQ114" s="1">
        <v>1.19</v>
      </c>
      <c r="GR114" s="1">
        <f>GP114/(GQ114*3)*6</f>
        <v>24.2016806722689</v>
      </c>
      <c r="GS114" s="1">
        <v>10.7</v>
      </c>
      <c r="GT114" s="1">
        <v>1.29</v>
      </c>
      <c r="GU114" s="1">
        <f>GS114/(GT114*3)*6</f>
        <v>16.5891472868217</v>
      </c>
      <c r="GV114" s="1">
        <v>7.26</v>
      </c>
      <c r="GW114" s="1">
        <v>1.34</v>
      </c>
      <c r="GX114" s="1">
        <f>GV114/(GW114*3)*6</f>
        <v>10.8358208955224</v>
      </c>
      <c r="HD114" s="1">
        <v>0.212</v>
      </c>
      <c r="HG114" s="1">
        <v>0.256</v>
      </c>
      <c r="HJ114" s="1">
        <v>0.259</v>
      </c>
      <c r="HM114" s="1">
        <v>0.295</v>
      </c>
      <c r="HS114" s="1">
        <v>258</v>
      </c>
      <c r="HV114" s="1">
        <v>298</v>
      </c>
      <c r="HY114" s="1">
        <v>289</v>
      </c>
      <c r="IB114" s="1">
        <v>318</v>
      </c>
      <c r="IH114" s="1">
        <v>7.59</v>
      </c>
      <c r="IK114" s="1">
        <v>8.26</v>
      </c>
      <c r="IN114" s="1">
        <v>7.26</v>
      </c>
      <c r="IQ114" s="1">
        <v>7.26</v>
      </c>
    </row>
    <row r="115" spans="1:251">
      <c r="A115" s="3"/>
      <c r="D115" s="1">
        <v>5.01</v>
      </c>
      <c r="E115" s="1">
        <v>0.83</v>
      </c>
      <c r="F115" s="1">
        <f>D115/(E115*3)*6</f>
        <v>12.0722891566265</v>
      </c>
      <c r="G115" s="1">
        <v>10.4</v>
      </c>
      <c r="H115" s="1">
        <v>0.93</v>
      </c>
      <c r="I115" s="1">
        <f>G115/(H115*3)*6</f>
        <v>22.3655913978495</v>
      </c>
      <c r="J115" s="1">
        <v>12.4</v>
      </c>
      <c r="K115" s="1">
        <v>1.25</v>
      </c>
      <c r="L115" s="1">
        <f>J115/(K115*3)*6</f>
        <v>19.84</v>
      </c>
      <c r="M115" s="1">
        <v>10.6</v>
      </c>
      <c r="N115" s="1">
        <v>1.24</v>
      </c>
      <c r="O115" s="1">
        <f>M115/(N115*3)*6</f>
        <v>17.0967741935484</v>
      </c>
      <c r="U115" s="1">
        <v>0.231</v>
      </c>
      <c r="X115" s="1">
        <v>0.283</v>
      </c>
      <c r="AA115" s="1">
        <v>0.286</v>
      </c>
      <c r="AD115" s="1">
        <v>0.362</v>
      </c>
      <c r="AJ115" s="1">
        <v>285</v>
      </c>
      <c r="AM115" s="1">
        <v>279</v>
      </c>
      <c r="AP115" s="1">
        <v>293</v>
      </c>
      <c r="AS115" s="1">
        <v>305</v>
      </c>
      <c r="AY115" s="1">
        <v>6.04</v>
      </c>
      <c r="BB115" s="1">
        <v>9.38</v>
      </c>
      <c r="BE115" s="1">
        <v>5.74</v>
      </c>
      <c r="BH115" s="1">
        <v>6.61</v>
      </c>
      <c r="BN115" s="3"/>
      <c r="BO115" s="1">
        <v>9.26</v>
      </c>
      <c r="BP115" s="1">
        <v>1.06</v>
      </c>
      <c r="BQ115" s="1">
        <f>BO115/(BP115*3)*6</f>
        <v>17.4716981132075</v>
      </c>
      <c r="BR115" s="1">
        <v>12.2</v>
      </c>
      <c r="BS115" s="1">
        <v>1.12</v>
      </c>
      <c r="BT115" s="1">
        <f>BR115/(BS115*3)*6</f>
        <v>21.7857142857143</v>
      </c>
      <c r="BU115" s="1">
        <v>8.26</v>
      </c>
      <c r="BV115" s="1">
        <v>1.11</v>
      </c>
      <c r="BW115" s="1">
        <f>BU115/(BV115*3)*6</f>
        <v>14.8828828828829</v>
      </c>
      <c r="BX115" s="1">
        <v>7.56</v>
      </c>
      <c r="BY115" s="1">
        <v>1.16</v>
      </c>
      <c r="BZ115" s="1">
        <f>BX115/(BY115*3)*6</f>
        <v>13.0344827586207</v>
      </c>
      <c r="CF115" s="1">
        <v>0.196</v>
      </c>
      <c r="CI115" s="1">
        <v>0.274</v>
      </c>
      <c r="CL115" s="1">
        <v>0.273</v>
      </c>
      <c r="CO115" s="1">
        <v>0.369</v>
      </c>
      <c r="CU115" s="1">
        <v>256</v>
      </c>
      <c r="CX115" s="1">
        <v>287</v>
      </c>
      <c r="DA115" s="1">
        <v>278</v>
      </c>
      <c r="DD115" s="1">
        <v>313</v>
      </c>
      <c r="DJ115" s="1">
        <v>6.11</v>
      </c>
      <c r="DM115" s="1">
        <v>8.26</v>
      </c>
      <c r="DP115" s="1">
        <v>6.36</v>
      </c>
      <c r="DS115" s="1">
        <v>6.67</v>
      </c>
      <c r="DY115" s="3"/>
      <c r="EB115" s="1">
        <v>15.4</v>
      </c>
      <c r="EC115" s="1">
        <v>1.09</v>
      </c>
      <c r="ED115" s="1">
        <f>EB115/(EC115*3)*6</f>
        <v>28.2568807339449</v>
      </c>
      <c r="EE115" s="1">
        <v>14.1</v>
      </c>
      <c r="EF115" s="1">
        <v>1.31</v>
      </c>
      <c r="EG115" s="1">
        <f>EE115/(EF115*3)*6</f>
        <v>21.5267175572519</v>
      </c>
      <c r="EH115" s="1">
        <v>13.5</v>
      </c>
      <c r="EI115" s="1">
        <v>1.42</v>
      </c>
      <c r="EJ115" s="1">
        <f>EH115/(EI115*3)*6</f>
        <v>19.0140845070423</v>
      </c>
      <c r="EK115" s="1">
        <v>7.61</v>
      </c>
      <c r="EL115" s="1">
        <v>1.41</v>
      </c>
      <c r="EM115" s="1">
        <f>EK115/(EL115*3)*6</f>
        <v>10.7943262411348</v>
      </c>
      <c r="ES115" s="1">
        <v>0.265</v>
      </c>
      <c r="EV115" s="1">
        <v>0.296</v>
      </c>
      <c r="EY115" s="1">
        <v>0.289</v>
      </c>
      <c r="FB115" s="1">
        <v>0.313</v>
      </c>
      <c r="FH115" s="1">
        <v>261</v>
      </c>
      <c r="FK115" s="1">
        <v>303</v>
      </c>
      <c r="FN115" s="1">
        <v>279</v>
      </c>
      <c r="FQ115" s="1">
        <v>321</v>
      </c>
      <c r="FW115" s="1">
        <v>8.08</v>
      </c>
      <c r="FZ115" s="1">
        <v>9.26</v>
      </c>
      <c r="GC115" s="1">
        <v>8.42</v>
      </c>
      <c r="GF115" s="1">
        <v>6.96</v>
      </c>
      <c r="GL115" s="3"/>
      <c r="GM115" s="1">
        <v>11.2</v>
      </c>
      <c r="GN115" s="1">
        <v>1.26</v>
      </c>
      <c r="GO115" s="1">
        <f>GM115/(GN115*3)*6</f>
        <v>17.7777777777778</v>
      </c>
      <c r="GP115" s="1">
        <v>15.8</v>
      </c>
      <c r="GQ115" s="1">
        <v>1.22</v>
      </c>
      <c r="GR115" s="1">
        <f>GP115/(GQ115*3)*6</f>
        <v>25.9016393442623</v>
      </c>
      <c r="GS115" s="1">
        <v>11.4</v>
      </c>
      <c r="GT115" s="1">
        <v>1.24</v>
      </c>
      <c r="GU115" s="1">
        <f>GS115/(GT115*3)*6</f>
        <v>18.3870967741936</v>
      </c>
      <c r="GV115" s="1">
        <v>8.21</v>
      </c>
      <c r="GW115" s="1">
        <v>1.29</v>
      </c>
      <c r="GX115" s="1">
        <f>GV115/(GW115*3)*6</f>
        <v>12.7286821705426</v>
      </c>
      <c r="HD115" s="1">
        <v>0.208</v>
      </c>
      <c r="HG115" s="1">
        <v>0.246</v>
      </c>
      <c r="HJ115" s="1">
        <v>0.269</v>
      </c>
      <c r="HM115" s="1">
        <v>0.278</v>
      </c>
      <c r="HS115" s="1">
        <v>269</v>
      </c>
      <c r="HV115" s="1">
        <v>279</v>
      </c>
      <c r="HY115" s="1">
        <v>295</v>
      </c>
      <c r="IB115" s="1">
        <v>321</v>
      </c>
      <c r="IH115" s="1">
        <v>8.15</v>
      </c>
      <c r="IK115" s="1">
        <v>9.69</v>
      </c>
      <c r="IN115" s="1">
        <v>8.12</v>
      </c>
      <c r="IQ115" s="1">
        <v>6.58</v>
      </c>
    </row>
    <row r="116" spans="1:194">
      <c r="A116" s="3"/>
      <c r="BN116" s="3"/>
      <c r="DY116" s="3"/>
      <c r="GL116" s="3"/>
    </row>
    <row r="117" spans="1:248">
      <c r="A117" s="3"/>
      <c r="X117" s="1">
        <v>0.311</v>
      </c>
      <c r="AA117" s="1">
        <v>0.298</v>
      </c>
      <c r="AM117" s="1">
        <v>282</v>
      </c>
      <c r="AS117" s="1">
        <v>371</v>
      </c>
      <c r="AY117" s="1">
        <v>8.13</v>
      </c>
      <c r="BE117" s="1">
        <v>9.13</v>
      </c>
      <c r="BN117" s="3"/>
      <c r="CI117" s="1">
        <v>0.24714</v>
      </c>
      <c r="CL117" s="1">
        <v>0.30714</v>
      </c>
      <c r="CU117" s="1">
        <v>257.98</v>
      </c>
      <c r="DA117" s="1">
        <v>308.98</v>
      </c>
      <c r="DM117" s="1">
        <v>10.3</v>
      </c>
      <c r="DP117" s="1">
        <v>8.42</v>
      </c>
      <c r="DY117" s="3"/>
      <c r="ES117" s="1">
        <v>0.217</v>
      </c>
      <c r="FB117" s="1">
        <v>0.336</v>
      </c>
      <c r="FK117" s="1">
        <v>256</v>
      </c>
      <c r="FN117" s="1">
        <v>300</v>
      </c>
      <c r="FZ117" s="1">
        <v>10.1</v>
      </c>
      <c r="GC117" s="1">
        <v>7.69</v>
      </c>
      <c r="GL117" s="3"/>
      <c r="HD117" s="1">
        <v>0.22256</v>
      </c>
      <c r="HJ117" s="1">
        <v>0.22856</v>
      </c>
      <c r="HV117" s="1">
        <v>268.98</v>
      </c>
      <c r="HY117" s="1">
        <v>279.98</v>
      </c>
      <c r="IH117" s="1">
        <v>7.29</v>
      </c>
      <c r="IN117" s="1">
        <v>7.98</v>
      </c>
    </row>
    <row r="118" spans="1:194">
      <c r="A118" s="3"/>
      <c r="BN118" s="3"/>
      <c r="DY118" s="3"/>
      <c r="GL118" s="3"/>
    </row>
    <row r="119" spans="1:254">
      <c r="A119" s="3"/>
      <c r="F119" s="1">
        <f>F351-1.26</f>
        <v>18.1652234948743</v>
      </c>
      <c r="I119" s="1">
        <f>I351-1.26</f>
        <v>21.3577583394078</v>
      </c>
      <c r="L119" s="1">
        <f>L351-1.26</f>
        <v>16.9409978617249</v>
      </c>
      <c r="O119" s="1">
        <f>O351-1.26</f>
        <v>12.9747416007703</v>
      </c>
      <c r="R119" s="1">
        <f>R351-1.26</f>
        <v>6.38601769911505</v>
      </c>
      <c r="U119" s="1">
        <f>U351-0.00262</f>
        <v>0.210713333333333</v>
      </c>
      <c r="X119" s="1">
        <f>X351-0.00262</f>
        <v>0.290046666666667</v>
      </c>
      <c r="AA119" s="1">
        <f>AA351-0.00262</f>
        <v>0.30338</v>
      </c>
      <c r="AD119" s="1">
        <f>AD351-0.00262</f>
        <v>0.364046666666667</v>
      </c>
      <c r="AG119" s="1">
        <f>AG351-0.00262</f>
        <v>0.23638</v>
      </c>
      <c r="AJ119" s="1">
        <f>AJ351+5.66</f>
        <v>261.326666666667</v>
      </c>
      <c r="AM119" s="1">
        <f>AM351+5.66</f>
        <v>288.66</v>
      </c>
      <c r="AP119" s="1">
        <f>AP351+5.66</f>
        <v>303.993333333333</v>
      </c>
      <c r="AS119" s="1">
        <f>AS351+5.66</f>
        <v>332.326666666667</v>
      </c>
      <c r="AV119" s="1">
        <f>AV351+5.66</f>
        <v>314.66</v>
      </c>
      <c r="AY119" s="1">
        <f>AY351+0.23</f>
        <v>6.90666666666667</v>
      </c>
      <c r="BB119" s="1">
        <f>BB351+0.23</f>
        <v>9.44333333333333</v>
      </c>
      <c r="BE119" s="1">
        <f>BE351+0.23</f>
        <v>7.82333333333333</v>
      </c>
      <c r="BH119" s="1">
        <f>BH351+0.23</f>
        <v>7.63</v>
      </c>
      <c r="BK119" s="1">
        <f>BK351+0.23</f>
        <v>4.48</v>
      </c>
      <c r="BN119" s="3"/>
      <c r="BQ119" s="1">
        <v>17.6252234948743</v>
      </c>
      <c r="BT119" s="1">
        <v>20.8177583394078</v>
      </c>
      <c r="BW119" s="1">
        <v>16.4009978617249</v>
      </c>
      <c r="BZ119" s="1">
        <v>12.4347416007703</v>
      </c>
      <c r="CC119" s="1">
        <v>5.84601769911505</v>
      </c>
      <c r="CF119" s="1">
        <v>0.189713333333333</v>
      </c>
      <c r="CI119" s="1">
        <v>0.269046666666667</v>
      </c>
      <c r="CL119" s="1">
        <v>0.28238</v>
      </c>
      <c r="CO119" s="1">
        <v>0.343046666666667</v>
      </c>
      <c r="CR119" s="1">
        <v>0.21538</v>
      </c>
      <c r="CU119" s="1">
        <v>259.326666666667</v>
      </c>
      <c r="CX119" s="1">
        <v>286.66</v>
      </c>
      <c r="DA119" s="1">
        <v>301.993333333333</v>
      </c>
      <c r="DD119" s="1">
        <v>330.326666666667</v>
      </c>
      <c r="DG119" s="1">
        <v>312.66</v>
      </c>
      <c r="DJ119" s="1">
        <v>6.64666666666667</v>
      </c>
      <c r="DM119" s="1">
        <v>9.18333333333333</v>
      </c>
      <c r="DP119" s="1">
        <v>7.56333333333333</v>
      </c>
      <c r="DS119" s="1">
        <v>7.37</v>
      </c>
      <c r="DV119" s="1">
        <v>4.22</v>
      </c>
      <c r="DY119" s="3"/>
      <c r="ED119" s="1">
        <f>ED351-0.46</f>
        <v>19.8373393067943</v>
      </c>
      <c r="EG119" s="1">
        <f>EG351-0.46</f>
        <v>25.9090043290043</v>
      </c>
      <c r="EJ119" s="1">
        <f>EJ351-0.46</f>
        <v>17.7850697081379</v>
      </c>
      <c r="EM119" s="1">
        <f>EM351-0.46</f>
        <v>12.8818545896049</v>
      </c>
      <c r="EP119" s="1">
        <f>EP351-0.46</f>
        <v>9.48074074074074</v>
      </c>
      <c r="ES119" s="1">
        <f>ES351+0.00152</f>
        <v>0.228186666666667</v>
      </c>
      <c r="EV119" s="1">
        <f>EV351+0.00152</f>
        <v>0.264186666666667</v>
      </c>
      <c r="EY119" s="1">
        <f>EY351+0.00152</f>
        <v>0.278186666666667</v>
      </c>
      <c r="FB119" s="1">
        <f>FB351+0.00152</f>
        <v>0.310186666666667</v>
      </c>
      <c r="FE119" s="1">
        <f>FE351+0.00152</f>
        <v>0.23352</v>
      </c>
      <c r="FH119" s="1">
        <f>FH351+3.66</f>
        <v>269.326666666667</v>
      </c>
      <c r="FK119" s="1">
        <f>FK351+3.66</f>
        <v>284.993333333333</v>
      </c>
      <c r="FN119" s="1">
        <f>FN351+3.66</f>
        <v>288.326666666667</v>
      </c>
      <c r="FQ119" s="1">
        <f>FQ351+3.66</f>
        <v>319.993333333333</v>
      </c>
      <c r="FT119" s="1">
        <f>FT351+3.66</f>
        <v>307.66</v>
      </c>
      <c r="FW119" s="1">
        <f>FW351+0.28</f>
        <v>7.86666666666667</v>
      </c>
      <c r="FZ119" s="1">
        <f>FZ351+0.28</f>
        <v>9.66</v>
      </c>
      <c r="GC119" s="1">
        <f>GC351+0.28</f>
        <v>8.13666666666667</v>
      </c>
      <c r="GF119" s="1">
        <f>GF351+0.28</f>
        <v>7.38333333333333</v>
      </c>
      <c r="GI119" s="1">
        <f>GI351+0.28</f>
        <v>6.22</v>
      </c>
      <c r="GL119" s="3"/>
      <c r="GO119" s="1">
        <v>19.2973393067943</v>
      </c>
      <c r="GR119" s="1">
        <v>25.3690043290043</v>
      </c>
      <c r="GU119" s="1">
        <v>17.2450697081379</v>
      </c>
      <c r="GX119" s="1">
        <v>12.3418545896049</v>
      </c>
      <c r="HA119" s="1">
        <v>8.94074074074074</v>
      </c>
      <c r="HD119" s="1">
        <v>0.207186666666667</v>
      </c>
      <c r="HG119" s="1">
        <v>0.243186666666667</v>
      </c>
      <c r="HJ119" s="1">
        <v>0.257186666666667</v>
      </c>
      <c r="HM119" s="1">
        <v>0.289186666666667</v>
      </c>
      <c r="HP119" s="1">
        <v>0.21252</v>
      </c>
      <c r="HS119" s="1">
        <v>267.326666666667</v>
      </c>
      <c r="HV119" s="1">
        <v>282.993333333333</v>
      </c>
      <c r="HY119" s="1">
        <v>286.326666666667</v>
      </c>
      <c r="IB119" s="1">
        <v>317.993333333333</v>
      </c>
      <c r="IE119" s="1">
        <v>305.66</v>
      </c>
      <c r="IH119" s="1">
        <v>7.60666666666667</v>
      </c>
      <c r="IK119" s="1">
        <v>9.4</v>
      </c>
      <c r="IN119" s="1">
        <v>7.87666666666667</v>
      </c>
      <c r="IQ119" s="1">
        <v>7.12333333333333</v>
      </c>
      <c r="IT119" s="1">
        <v>5.96</v>
      </c>
    </row>
    <row r="120" spans="1:254">
      <c r="A120" s="3"/>
      <c r="F120" s="1">
        <f>AVERAGE(F113:F115)</f>
        <v>18.1626480087231</v>
      </c>
      <c r="I120" s="1">
        <f>AVERAGE(I113:I115)</f>
        <v>21.498469320467</v>
      </c>
      <c r="L120" s="1">
        <f>AVERAGE(L113:L115)</f>
        <v>16.9404923160615</v>
      </c>
      <c r="O120" s="1">
        <f>AVERAGE(O113:O115)</f>
        <v>13.0640621425303</v>
      </c>
      <c r="R120" s="1">
        <f>R103</f>
        <v>6.37623762376238</v>
      </c>
      <c r="U120" s="1">
        <f>AVERAGE(U113:U115)</f>
        <v>0.211</v>
      </c>
      <c r="X120" s="1">
        <f>AVERAGE(X113:X115)</f>
        <v>0.301666666666667</v>
      </c>
      <c r="AA120" s="1">
        <f>AVERAGE(AA113:AA115)</f>
        <v>0.294</v>
      </c>
      <c r="AD120" s="1">
        <f>AVERAGE(AD113:AD115)</f>
        <v>0.364</v>
      </c>
      <c r="AG120" s="1">
        <f>AG103</f>
        <v>0.231</v>
      </c>
      <c r="AJ120" s="1">
        <f>AVERAGE(AJ113:AJ115)</f>
        <v>261</v>
      </c>
      <c r="AM120" s="1">
        <f>AVERAGE(AM113:AM115)</f>
        <v>287</v>
      </c>
      <c r="AP120" s="1">
        <f>AVERAGE(AP113:AP115)</f>
        <v>303.666666666667</v>
      </c>
      <c r="AS120" s="1">
        <f>AVERAGE(AS113:AS115)</f>
        <v>333</v>
      </c>
      <c r="AV120" s="1">
        <f>AV103</f>
        <v>312</v>
      </c>
      <c r="AY120" s="1">
        <f>AVERAGE(AY113:AY115)</f>
        <v>7.01</v>
      </c>
      <c r="BB120" s="1">
        <f>AVERAGE(BB113:BB115)</f>
        <v>9.41333333333333</v>
      </c>
      <c r="BE120" s="1">
        <f>AVERAGE(BE113:BE115)</f>
        <v>7.74333333333333</v>
      </c>
      <c r="BH120" s="1">
        <f>AVERAGE(BH113:BH115)</f>
        <v>7.63333333333333</v>
      </c>
      <c r="BK120" s="1">
        <f>BK103</f>
        <v>4.51</v>
      </c>
      <c r="BN120" s="3"/>
      <c r="BQ120" s="1">
        <f>AVERAGE(BQ113:BQ115)</f>
        <v>17.5688147568788</v>
      </c>
      <c r="BT120" s="1">
        <f>AVERAGE(BT113:BT115)</f>
        <v>20.6686693368936</v>
      </c>
      <c r="BW120" s="1">
        <f>AVERAGE(BW113:BW115)</f>
        <v>16.4583839502933</v>
      </c>
      <c r="BZ120" s="1">
        <f>AVERAGE(BZ113:BZ115)</f>
        <v>12.4776536551838</v>
      </c>
      <c r="CC120" s="1">
        <f>CC103</f>
        <v>5.8018018018018</v>
      </c>
      <c r="CF120" s="1">
        <f>AVERAGE(CF113:CF115)</f>
        <v>0.189666666666667</v>
      </c>
      <c r="CI120" s="1">
        <f>AVERAGE(CI113:CI115)</f>
        <v>0.263333333333333</v>
      </c>
      <c r="CL120" s="1">
        <f>AVERAGE(CL113:CL115)</f>
        <v>0.286333333333333</v>
      </c>
      <c r="CO120" s="1">
        <f>AVERAGE(CO113:CO115)</f>
        <v>0.343</v>
      </c>
      <c r="CR120" s="1">
        <f>CR103</f>
        <v>0.218</v>
      </c>
      <c r="CU120" s="1">
        <f>AVERAGE(CU113:CU115)</f>
        <v>261</v>
      </c>
      <c r="CX120" s="1">
        <f>AVERAGE(CX113:CX115)</f>
        <v>286.666666666667</v>
      </c>
      <c r="DA120" s="1">
        <f>AVERAGE(DA113:DA115)</f>
        <v>299.666666666667</v>
      </c>
      <c r="DD120" s="1">
        <f>AVERAGE(DD113:DD115)</f>
        <v>330.333333333333</v>
      </c>
      <c r="DG120" s="1">
        <f>DG103</f>
        <v>313</v>
      </c>
      <c r="DJ120" s="1">
        <f>AVERAGE(DJ113:DJ115)</f>
        <v>6.64666666666667</v>
      </c>
      <c r="DM120" s="1">
        <f>AVERAGE(DM113:DM115)</f>
        <v>9.26333333333333</v>
      </c>
      <c r="DP120" s="1">
        <f>AVERAGE(DP113:DP115)</f>
        <v>7.45666666666667</v>
      </c>
      <c r="DS120" s="1">
        <f>AVERAGE(DS113:DS115)</f>
        <v>7.37</v>
      </c>
      <c r="DV120" s="1">
        <f>DV103</f>
        <v>4.21</v>
      </c>
      <c r="DY120" s="3"/>
      <c r="ED120" s="1">
        <f>AVERAGE(ED113:ED115)</f>
        <v>19.8324029170838</v>
      </c>
      <c r="EG120" s="1">
        <f>AVERAGE(EG113:EG115)</f>
        <v>26.0282056084799</v>
      </c>
      <c r="EJ120" s="1">
        <f>AVERAGE(EJ113:EJ115)</f>
        <v>17.7667464339951</v>
      </c>
      <c r="EM120" s="1">
        <f>AVERAGE(EM113:EM115)</f>
        <v>12.8799996055781</v>
      </c>
      <c r="EP120" s="1">
        <f>EP103</f>
        <v>9.74257425742574</v>
      </c>
      <c r="ES120" s="1">
        <f>AVERAGE(ES113:ES115)</f>
        <v>0.234333333333333</v>
      </c>
      <c r="EV120" s="1">
        <f>AVERAGE(EV113:EV115)</f>
        <v>0.264</v>
      </c>
      <c r="EY120" s="1">
        <f>AVERAGE(EY113:EY115)</f>
        <v>0.278</v>
      </c>
      <c r="FB120" s="1">
        <f>AVERAGE(FB113:FB115)</f>
        <v>0.300333333333333</v>
      </c>
      <c r="FE120" s="1">
        <f>FE103</f>
        <v>0.231</v>
      </c>
      <c r="FH120" s="1">
        <f>AVERAGE(FH113:FH115)</f>
        <v>269</v>
      </c>
      <c r="FK120" s="1">
        <f>AVERAGE(FK113:FK115)</f>
        <v>283</v>
      </c>
      <c r="FN120" s="1">
        <f>AVERAGE(FN113:FN115)</f>
        <v>289.333333333333</v>
      </c>
      <c r="FQ120" s="1">
        <f>AVERAGE(FQ113:FQ115)</f>
        <v>319.666666666667</v>
      </c>
      <c r="FT120" s="1">
        <f>FT103</f>
        <v>315</v>
      </c>
      <c r="FW120" s="1">
        <f>AVERAGE(FW113:FW115)</f>
        <v>7.86666666666667</v>
      </c>
      <c r="FZ120" s="1">
        <f>AVERAGE(FZ113:FZ115)</f>
        <v>9.74333333333333</v>
      </c>
      <c r="GC120" s="1">
        <f>AVERAGE(GC113:GC115)</f>
        <v>8.12</v>
      </c>
      <c r="GF120" s="1">
        <f>AVERAGE(GF113:GF115)</f>
        <v>7.38333333333333</v>
      </c>
      <c r="GI120" s="1">
        <f>GI103</f>
        <v>6.25</v>
      </c>
      <c r="GL120" s="3"/>
      <c r="GO120" s="1">
        <f>AVERAGE(GO113:GO115)</f>
        <v>19.4180095767599</v>
      </c>
      <c r="GR120" s="1">
        <f>AVERAGE(GR113:GR115)</f>
        <v>25.3100305566915</v>
      </c>
      <c r="GU120" s="1">
        <f>AVERAGE(GU113:GU115)</f>
        <v>17.1896122178693</v>
      </c>
      <c r="GX120" s="1">
        <f>AVERAGE(GX113:GX115)</f>
        <v>12.2874043299097</v>
      </c>
      <c r="HA120" s="1">
        <f>HA103</f>
        <v>9</v>
      </c>
      <c r="HD120" s="1">
        <f>AVERAGE(HD113:HD115)</f>
        <v>0.214333333333333</v>
      </c>
      <c r="HG120" s="1">
        <f>AVERAGE(HG113:HG115)</f>
        <v>0.243333333333333</v>
      </c>
      <c r="HJ120" s="1">
        <f>AVERAGE(HJ113:HJ115)</f>
        <v>0.252333333333333</v>
      </c>
      <c r="HM120" s="1">
        <f>AVERAGE(HM113:HM115)</f>
        <v>0.289333333333333</v>
      </c>
      <c r="HP120" s="1">
        <f>HP103</f>
        <v>0.213</v>
      </c>
      <c r="HS120" s="1">
        <f>AVERAGE(HS113:HS115)</f>
        <v>267.333333333333</v>
      </c>
      <c r="HV120" s="1">
        <f>AVERAGE(HV113:HV115)</f>
        <v>282</v>
      </c>
      <c r="HY120" s="1">
        <f>AVERAGE(HY113:HY115)</f>
        <v>287.666666666667</v>
      </c>
      <c r="IB120" s="1">
        <f>AVERAGE(IB113:IB115)</f>
        <v>318</v>
      </c>
      <c r="IE120" s="1">
        <f>IE103</f>
        <v>305</v>
      </c>
      <c r="IH120" s="1">
        <f>AVERAGE(IH113:IH115)</f>
        <v>7.67666666666667</v>
      </c>
      <c r="IK120" s="1">
        <f>AVERAGE(IK113:IK115)</f>
        <v>9.41666666666667</v>
      </c>
      <c r="IN120" s="1">
        <f>AVERAGE(IN113:IN115)</f>
        <v>7.78666666666667</v>
      </c>
      <c r="IQ120" s="1">
        <f>AVERAGE(IQ113:IQ115)</f>
        <v>7.12333333333333</v>
      </c>
      <c r="IT120" s="1">
        <f>IT103</f>
        <v>5.92</v>
      </c>
    </row>
    <row r="121" spans="1:194">
      <c r="A121" s="3"/>
      <c r="BN121" s="3"/>
      <c r="DY121" s="3"/>
      <c r="GL121" s="3"/>
    </row>
    <row r="122" spans="1:194">
      <c r="A122" s="3"/>
      <c r="BN122" s="3"/>
      <c r="DY122" s="3"/>
      <c r="GL122" s="3"/>
    </row>
    <row r="123" spans="1:194">
      <c r="A123" s="4" t="s">
        <v>11</v>
      </c>
      <c r="BN123" s="4"/>
      <c r="DY123" s="4" t="s">
        <v>11</v>
      </c>
      <c r="GL123" s="4"/>
    </row>
    <row r="124" spans="1:251">
      <c r="A124" s="3" t="s">
        <v>32</v>
      </c>
      <c r="B124" s="1">
        <v>52</v>
      </c>
      <c r="D124" s="1">
        <v>10.1</v>
      </c>
      <c r="E124" s="1">
        <v>1.01</v>
      </c>
      <c r="F124" s="1">
        <f>D124/(E124*3)*6</f>
        <v>20</v>
      </c>
      <c r="G124" s="1">
        <v>12.8</v>
      </c>
      <c r="H124" s="1">
        <v>1.08</v>
      </c>
      <c r="I124" s="1">
        <f>G124/(H124*3)*6</f>
        <v>23.7037037037037</v>
      </c>
      <c r="J124" s="1">
        <v>9.33</v>
      </c>
      <c r="K124" s="1">
        <v>1.12</v>
      </c>
      <c r="L124" s="1">
        <f>J124/(K124*3)*6</f>
        <v>16.6607142857143</v>
      </c>
      <c r="M124" s="1">
        <v>6.05</v>
      </c>
      <c r="N124" s="1">
        <v>1.11</v>
      </c>
      <c r="O124" s="1">
        <f>M124/(N124*3)*6</f>
        <v>10.9009009009009</v>
      </c>
      <c r="U124" s="4">
        <v>0.218</v>
      </c>
      <c r="V124" s="4"/>
      <c r="W124" s="4"/>
      <c r="X124" s="4">
        <v>0.344</v>
      </c>
      <c r="Y124" s="4"/>
      <c r="Z124" s="4"/>
      <c r="AA124" s="1">
        <v>0.312</v>
      </c>
      <c r="AD124" s="4">
        <v>0.351</v>
      </c>
      <c r="AE124" s="4"/>
      <c r="AF124" s="4"/>
      <c r="AJ124" s="1">
        <v>251</v>
      </c>
      <c r="AM124" s="4">
        <v>287</v>
      </c>
      <c r="AN124" s="4"/>
      <c r="AO124" s="4"/>
      <c r="AP124" s="4">
        <v>270</v>
      </c>
      <c r="AQ124" s="4"/>
      <c r="AR124" s="4"/>
      <c r="AS124" s="1">
        <v>358</v>
      </c>
      <c r="AY124" s="1">
        <v>8.79</v>
      </c>
      <c r="BB124" s="4">
        <v>9.62</v>
      </c>
      <c r="BC124" s="4"/>
      <c r="BD124" s="4"/>
      <c r="BE124" s="1">
        <v>8.58</v>
      </c>
      <c r="BH124" s="4">
        <v>8.58</v>
      </c>
      <c r="BI124" s="4"/>
      <c r="BJ124" s="4"/>
      <c r="BN124" s="3"/>
      <c r="BO124" s="1">
        <v>9.75</v>
      </c>
      <c r="BP124" s="1">
        <v>1.14</v>
      </c>
      <c r="BQ124" s="1">
        <f>BO124/(BP124*3)*6</f>
        <v>17.1052631578947</v>
      </c>
      <c r="BR124" s="1">
        <v>11.3</v>
      </c>
      <c r="BS124" s="1">
        <v>1.11</v>
      </c>
      <c r="BT124" s="1">
        <f>BR124/(BS124*3)*6</f>
        <v>20.3603603603604</v>
      </c>
      <c r="BU124" s="1">
        <v>9.12</v>
      </c>
      <c r="BV124" s="1">
        <v>1.09</v>
      </c>
      <c r="BW124" s="1">
        <f>BU124/(BV124*3)*6</f>
        <v>16.7339449541284</v>
      </c>
      <c r="BX124" s="1">
        <v>7.39</v>
      </c>
      <c r="BY124" s="1">
        <v>1.08</v>
      </c>
      <c r="BZ124" s="1">
        <f>BX124/(BY124*3)*6</f>
        <v>13.6851851851852</v>
      </c>
      <c r="CF124" s="1">
        <v>0.189</v>
      </c>
      <c r="CI124" s="1">
        <v>0.264</v>
      </c>
      <c r="CL124" s="1">
        <v>0.277</v>
      </c>
      <c r="CO124" s="1">
        <v>0.322</v>
      </c>
      <c r="CU124" s="1">
        <v>272</v>
      </c>
      <c r="CX124" s="1">
        <v>295</v>
      </c>
      <c r="DA124" s="1">
        <v>320</v>
      </c>
      <c r="DD124" s="1">
        <v>328</v>
      </c>
      <c r="DJ124" s="1">
        <v>7.87</v>
      </c>
      <c r="DM124" s="1">
        <v>10.08</v>
      </c>
      <c r="DP124" s="1">
        <v>8.21</v>
      </c>
      <c r="DS124" s="1">
        <v>8.79</v>
      </c>
      <c r="DY124" s="3" t="s">
        <v>33</v>
      </c>
      <c r="DZ124" s="1">
        <v>121</v>
      </c>
      <c r="EB124" s="1">
        <v>7.49</v>
      </c>
      <c r="EC124" s="1">
        <v>1.16</v>
      </c>
      <c r="ED124" s="1">
        <f>EB124/(EC124*3)*6</f>
        <v>12.9137931034483</v>
      </c>
      <c r="EE124" s="1">
        <v>16.3</v>
      </c>
      <c r="EF124" s="1">
        <v>1.29</v>
      </c>
      <c r="EG124" s="1">
        <f>EE124/(EF124*3)*6</f>
        <v>25.2713178294574</v>
      </c>
      <c r="EH124" s="1">
        <v>6.15</v>
      </c>
      <c r="EI124" s="1">
        <v>1.17</v>
      </c>
      <c r="EJ124" s="1">
        <f>EH124/(EI124*3)*6</f>
        <v>10.5128205128205</v>
      </c>
      <c r="EK124" s="1">
        <v>7.19</v>
      </c>
      <c r="EL124" s="1">
        <v>1.16</v>
      </c>
      <c r="EM124" s="1">
        <f>EK124/(EL124*3)*6</f>
        <v>12.3965517241379</v>
      </c>
      <c r="ES124" s="1">
        <v>0.217</v>
      </c>
      <c r="EV124" s="1">
        <v>0.205</v>
      </c>
      <c r="EY124" s="4">
        <v>0.216</v>
      </c>
      <c r="EZ124" s="4"/>
      <c r="FA124" s="4"/>
      <c r="FB124" s="4">
        <v>0.29</v>
      </c>
      <c r="FC124" s="4"/>
      <c r="FD124" s="4"/>
      <c r="FH124" s="1">
        <v>298</v>
      </c>
      <c r="FK124" s="4">
        <v>291</v>
      </c>
      <c r="FL124" s="4"/>
      <c r="FM124" s="4"/>
      <c r="FN124" s="1">
        <v>290</v>
      </c>
      <c r="FQ124" s="4">
        <v>325</v>
      </c>
      <c r="FR124" s="4"/>
      <c r="FS124" s="4"/>
      <c r="FW124" s="1">
        <v>7.11</v>
      </c>
      <c r="FZ124" s="4">
        <v>9.67</v>
      </c>
      <c r="GA124" s="4"/>
      <c r="GB124" s="4"/>
      <c r="GC124" s="1">
        <v>7.64</v>
      </c>
      <c r="GF124" s="4">
        <v>7.81</v>
      </c>
      <c r="GG124" s="4"/>
      <c r="GH124" s="4"/>
      <c r="GL124" s="3"/>
      <c r="GM124" s="1">
        <v>11.4</v>
      </c>
      <c r="GN124" s="1">
        <v>1.29</v>
      </c>
      <c r="GO124" s="1">
        <f>GM124/(GN124*3)*6</f>
        <v>17.6744186046512</v>
      </c>
      <c r="GP124" s="1">
        <v>15.7</v>
      </c>
      <c r="GQ124" s="1">
        <v>1.26</v>
      </c>
      <c r="GR124" s="1">
        <f>GP124/(GQ124*3)*6</f>
        <v>24.9206349206349</v>
      </c>
      <c r="GS124" s="1">
        <v>10.8</v>
      </c>
      <c r="GT124" s="1">
        <v>1.19</v>
      </c>
      <c r="GU124" s="1">
        <f>GS124/(GT124*3)*6</f>
        <v>18.1512605042017</v>
      </c>
      <c r="GV124" s="1">
        <v>6.61</v>
      </c>
      <c r="GW124" s="1">
        <v>1.24</v>
      </c>
      <c r="GX124" s="1">
        <f>GV124/(GW124*3)*6</f>
        <v>10.6612903225806</v>
      </c>
      <c r="HD124" s="1">
        <v>0.201</v>
      </c>
      <c r="HG124" s="1">
        <v>0.231</v>
      </c>
      <c r="HJ124" s="1">
        <v>0.263</v>
      </c>
      <c r="HM124" s="1">
        <v>0.266</v>
      </c>
      <c r="HS124" s="1">
        <v>283</v>
      </c>
      <c r="HV124" s="1">
        <v>275</v>
      </c>
      <c r="HY124" s="1">
        <v>289</v>
      </c>
      <c r="IB124" s="1">
        <v>303</v>
      </c>
      <c r="IH124" s="1">
        <v>7.92</v>
      </c>
      <c r="IK124" s="1">
        <v>9.91</v>
      </c>
      <c r="IN124" s="1">
        <v>8.36</v>
      </c>
      <c r="IQ124" s="1">
        <v>7.12</v>
      </c>
    </row>
    <row r="125" spans="1:251">
      <c r="A125" s="3"/>
      <c r="D125" s="1">
        <v>8.48</v>
      </c>
      <c r="E125" s="1">
        <v>0.98</v>
      </c>
      <c r="F125" s="1">
        <f>D125/(E125*3)*6</f>
        <v>17.3061224489796</v>
      </c>
      <c r="G125" s="1">
        <v>11.5</v>
      </c>
      <c r="H125" s="1">
        <v>1.11</v>
      </c>
      <c r="I125" s="1">
        <f>G125/(H125*3)*6</f>
        <v>20.7207207207207</v>
      </c>
      <c r="J125" s="1">
        <v>11.3</v>
      </c>
      <c r="K125" s="1">
        <v>1.21</v>
      </c>
      <c r="L125" s="1">
        <f>J125/(K125*3)*6</f>
        <v>18.6776859504132</v>
      </c>
      <c r="M125" s="1">
        <v>6.51</v>
      </c>
      <c r="N125" s="1">
        <v>1.2</v>
      </c>
      <c r="O125" s="1">
        <f>M125/(N125*3)*6</f>
        <v>10.85</v>
      </c>
      <c r="U125" s="1">
        <v>0.201</v>
      </c>
      <c r="X125" s="1">
        <v>0.289</v>
      </c>
      <c r="AA125" s="1">
        <v>0.326</v>
      </c>
      <c r="AD125" s="1">
        <v>0.283</v>
      </c>
      <c r="AJ125" s="1">
        <v>254</v>
      </c>
      <c r="AM125" s="1">
        <v>314</v>
      </c>
      <c r="AP125" s="1">
        <v>369</v>
      </c>
      <c r="AS125" s="1">
        <v>332</v>
      </c>
      <c r="AY125" s="1">
        <v>5.21</v>
      </c>
      <c r="BB125" s="1">
        <v>9.63</v>
      </c>
      <c r="BE125" s="1">
        <v>6.29</v>
      </c>
      <c r="BH125" s="1">
        <v>7.15</v>
      </c>
      <c r="BN125" s="3"/>
      <c r="BO125" s="1">
        <v>9.36</v>
      </c>
      <c r="BP125" s="1">
        <v>1.05</v>
      </c>
      <c r="BQ125" s="1">
        <f>BO125/(BP125*3)*6</f>
        <v>17.8285714285714</v>
      </c>
      <c r="BR125" s="1">
        <v>12.1</v>
      </c>
      <c r="BS125" s="1">
        <v>1.05</v>
      </c>
      <c r="BT125" s="1">
        <f>BR125/(BS125*3)*6</f>
        <v>23.047619047619</v>
      </c>
      <c r="BU125" s="1">
        <v>9.28</v>
      </c>
      <c r="BV125" s="1">
        <v>1.17</v>
      </c>
      <c r="BW125" s="1">
        <f>BU125/(BV125*3)*6</f>
        <v>15.8632478632479</v>
      </c>
      <c r="BX125" s="1">
        <v>6.12</v>
      </c>
      <c r="BY125" s="1">
        <v>1.06</v>
      </c>
      <c r="BZ125" s="1">
        <f>BX125/(BY125*3)*6</f>
        <v>11.5471698113208</v>
      </c>
      <c r="CF125" s="1">
        <v>0.176</v>
      </c>
      <c r="CI125" s="1">
        <v>0.28</v>
      </c>
      <c r="CL125" s="1">
        <v>0.278</v>
      </c>
      <c r="CO125" s="1">
        <v>0.301</v>
      </c>
      <c r="CU125" s="1">
        <v>262</v>
      </c>
      <c r="CX125" s="1">
        <v>295</v>
      </c>
      <c r="DA125" s="1">
        <v>316</v>
      </c>
      <c r="DD125" s="1">
        <v>326</v>
      </c>
      <c r="DJ125" s="1">
        <v>5.28</v>
      </c>
      <c r="DM125" s="1">
        <v>8.22</v>
      </c>
      <c r="DP125" s="1">
        <v>6.36</v>
      </c>
      <c r="DS125" s="1">
        <v>7.22</v>
      </c>
      <c r="DY125" s="3"/>
      <c r="EB125" s="1">
        <v>8.42</v>
      </c>
      <c r="EC125" s="1">
        <v>0.95</v>
      </c>
      <c r="ED125" s="1">
        <f>EB125/(EC125*3)*6</f>
        <v>17.7263157894737</v>
      </c>
      <c r="EE125" s="1">
        <v>19.7</v>
      </c>
      <c r="EF125" s="1">
        <v>1.31</v>
      </c>
      <c r="EG125" s="1">
        <f>EE125/(EF125*3)*6</f>
        <v>30.0763358778626</v>
      </c>
      <c r="EH125" s="1">
        <v>8.63</v>
      </c>
      <c r="EI125" s="1">
        <v>0.82</v>
      </c>
      <c r="EJ125" s="1">
        <f>EH125/(EI125*3)*6</f>
        <v>21.0487804878049</v>
      </c>
      <c r="EK125" s="1">
        <v>4.92</v>
      </c>
      <c r="EL125" s="1">
        <v>0.81</v>
      </c>
      <c r="EM125" s="1">
        <f>EK125/(EL125*3)*6</f>
        <v>12.1481481481481</v>
      </c>
      <c r="ES125" s="1">
        <v>0.181</v>
      </c>
      <c r="EV125" s="1">
        <v>0.304</v>
      </c>
      <c r="EY125" s="1">
        <v>0.269</v>
      </c>
      <c r="FB125" s="1">
        <v>0.286</v>
      </c>
      <c r="FH125" s="1">
        <v>251</v>
      </c>
      <c r="FK125" s="1">
        <v>280</v>
      </c>
      <c r="FN125" s="1">
        <v>299</v>
      </c>
      <c r="FQ125" s="1">
        <v>323</v>
      </c>
      <c r="FW125" s="1">
        <v>8.25</v>
      </c>
      <c r="FZ125" s="1">
        <v>9.58</v>
      </c>
      <c r="GC125" s="1">
        <v>8.26</v>
      </c>
      <c r="GF125" s="1">
        <v>8.24</v>
      </c>
      <c r="GL125" s="3"/>
      <c r="GM125" s="1">
        <v>12.5</v>
      </c>
      <c r="GN125" s="1">
        <v>1.27</v>
      </c>
      <c r="GO125" s="1">
        <f>GM125/(GN125*3)*6</f>
        <v>19.6850393700787</v>
      </c>
      <c r="GP125" s="1">
        <v>15.6</v>
      </c>
      <c r="GQ125" s="1">
        <v>1.19</v>
      </c>
      <c r="GR125" s="1">
        <f>GP125/(GQ125*3)*6</f>
        <v>26.218487394958</v>
      </c>
      <c r="GS125" s="1">
        <v>10.6</v>
      </c>
      <c r="GT125" s="1">
        <v>1.24</v>
      </c>
      <c r="GU125" s="1">
        <f>GS125/(GT125*3)*6</f>
        <v>17.0967741935484</v>
      </c>
      <c r="GV125" s="1">
        <v>7.56</v>
      </c>
      <c r="GW125" s="1">
        <v>1.26</v>
      </c>
      <c r="GX125" s="1">
        <f>GV125/(GW125*3)*6</f>
        <v>12</v>
      </c>
      <c r="HD125" s="1">
        <v>0.196</v>
      </c>
      <c r="HG125" s="1">
        <v>0.256</v>
      </c>
      <c r="HJ125" s="1">
        <v>0.249</v>
      </c>
      <c r="HM125" s="1">
        <v>0.278</v>
      </c>
      <c r="HS125" s="1">
        <v>259</v>
      </c>
      <c r="HV125" s="1">
        <v>288</v>
      </c>
      <c r="HY125" s="1">
        <v>289</v>
      </c>
      <c r="IB125" s="1">
        <v>319</v>
      </c>
      <c r="IH125" s="1">
        <v>6.58</v>
      </c>
      <c r="IK125" s="1">
        <v>9.56</v>
      </c>
      <c r="IN125" s="1">
        <v>7.86</v>
      </c>
      <c r="IQ125" s="1">
        <v>7.58</v>
      </c>
    </row>
    <row r="126" spans="1:251">
      <c r="A126" s="3"/>
      <c r="D126" s="1">
        <v>8.66</v>
      </c>
      <c r="E126" s="1">
        <v>1.01</v>
      </c>
      <c r="F126" s="1">
        <f>D126/(E126*3)*6</f>
        <v>17.1485148514851</v>
      </c>
      <c r="G126" s="1">
        <v>10.5</v>
      </c>
      <c r="H126" s="1">
        <v>1.06</v>
      </c>
      <c r="I126" s="1">
        <f>G126/(H126*3)*6</f>
        <v>19.811320754717</v>
      </c>
      <c r="J126" s="1">
        <v>10.7</v>
      </c>
      <c r="K126" s="1">
        <v>1.21</v>
      </c>
      <c r="L126" s="1">
        <f>J126/(K126*3)*6</f>
        <v>17.6859504132231</v>
      </c>
      <c r="M126" s="1">
        <v>8.56</v>
      </c>
      <c r="N126" s="1">
        <v>1.2</v>
      </c>
      <c r="O126" s="1">
        <f>M126/(N126*3)*6</f>
        <v>14.2666666666667</v>
      </c>
      <c r="U126" s="1">
        <v>0.186</v>
      </c>
      <c r="X126" s="1">
        <v>0.275</v>
      </c>
      <c r="AA126" s="1">
        <v>0.296</v>
      </c>
      <c r="AD126" s="1">
        <v>0.365</v>
      </c>
      <c r="AJ126" s="1">
        <v>281</v>
      </c>
      <c r="AM126" s="1">
        <v>299</v>
      </c>
      <c r="AP126" s="1">
        <v>293</v>
      </c>
      <c r="AS126" s="1">
        <v>321</v>
      </c>
      <c r="AY126" s="1">
        <v>6.05</v>
      </c>
      <c r="BB126" s="1">
        <v>9.26</v>
      </c>
      <c r="BE126" s="1">
        <v>8.36</v>
      </c>
      <c r="BH126" s="1">
        <v>7.36</v>
      </c>
      <c r="BN126" s="3"/>
      <c r="BO126" s="1">
        <v>9.36</v>
      </c>
      <c r="BP126" s="1">
        <v>1.06</v>
      </c>
      <c r="BQ126" s="1">
        <f>BO126/(BP126*3)*6</f>
        <v>17.6603773584906</v>
      </c>
      <c r="BR126" s="1">
        <v>10.2</v>
      </c>
      <c r="BS126" s="1">
        <v>1.06</v>
      </c>
      <c r="BT126" s="1">
        <f>BR126/(BS126*3)*6</f>
        <v>19.2452830188679</v>
      </c>
      <c r="BU126" s="1">
        <v>8.25</v>
      </c>
      <c r="BV126" s="1">
        <v>1.09</v>
      </c>
      <c r="BW126" s="1">
        <f>BU126/(BV126*3)*6</f>
        <v>15.1376146788991</v>
      </c>
      <c r="BX126" s="1">
        <v>5.28</v>
      </c>
      <c r="BY126" s="1">
        <v>1.15</v>
      </c>
      <c r="BZ126" s="1">
        <f>BX126/(BY126*3)*6</f>
        <v>9.18260869565218</v>
      </c>
      <c r="CF126" s="1">
        <v>0.189</v>
      </c>
      <c r="CI126" s="1">
        <v>0.266</v>
      </c>
      <c r="CL126" s="1">
        <v>0.299</v>
      </c>
      <c r="CO126" s="1">
        <v>0.341</v>
      </c>
      <c r="CU126" s="1">
        <v>246</v>
      </c>
      <c r="CX126" s="1">
        <v>307</v>
      </c>
      <c r="DA126" s="1">
        <v>295</v>
      </c>
      <c r="DD126" s="1">
        <v>345</v>
      </c>
      <c r="DJ126" s="1">
        <v>6.12</v>
      </c>
      <c r="DM126" s="1">
        <v>9.35</v>
      </c>
      <c r="DP126" s="1">
        <v>7.89</v>
      </c>
      <c r="DS126" s="1">
        <v>6.23</v>
      </c>
      <c r="DY126" s="3"/>
      <c r="EB126" s="1">
        <v>15.8</v>
      </c>
      <c r="EC126" s="1">
        <v>1.11</v>
      </c>
      <c r="ED126" s="1">
        <f>EB126/(EC126*3)*6</f>
        <v>28.4684684684685</v>
      </c>
      <c r="EE126" s="1">
        <v>14.9</v>
      </c>
      <c r="EF126" s="1">
        <v>1.32</v>
      </c>
      <c r="EG126" s="1">
        <f>EE126/(EF126*3)*6</f>
        <v>22.5757575757576</v>
      </c>
      <c r="EH126" s="1">
        <v>12.48</v>
      </c>
      <c r="EI126" s="1">
        <v>1.08</v>
      </c>
      <c r="EJ126" s="1">
        <f>EH126/(EI126*3)*6</f>
        <v>23.1111111111111</v>
      </c>
      <c r="EK126" s="1">
        <v>8.23</v>
      </c>
      <c r="EL126" s="1">
        <v>1.07</v>
      </c>
      <c r="EM126" s="1">
        <f>EK126/(EL126*3)*6</f>
        <v>15.3831775700935</v>
      </c>
      <c r="ES126" s="1">
        <v>0.276</v>
      </c>
      <c r="EV126" s="1">
        <v>0.289</v>
      </c>
      <c r="EY126" s="1">
        <v>0.295</v>
      </c>
      <c r="FB126" s="1">
        <v>0.351</v>
      </c>
      <c r="FH126" s="1">
        <v>262</v>
      </c>
      <c r="FK126" s="1">
        <v>289</v>
      </c>
      <c r="FN126" s="1">
        <v>289</v>
      </c>
      <c r="FQ126" s="1">
        <v>312</v>
      </c>
      <c r="FW126" s="1">
        <v>8.17</v>
      </c>
      <c r="FZ126" s="1">
        <v>9.69</v>
      </c>
      <c r="GC126" s="1">
        <v>8.36</v>
      </c>
      <c r="GF126" s="1">
        <v>6.08</v>
      </c>
      <c r="GL126" s="3"/>
      <c r="GM126" s="1">
        <v>12.6</v>
      </c>
      <c r="GN126" s="1">
        <v>1.26</v>
      </c>
      <c r="GO126" s="1">
        <f>GM126/(GN126*3)*6</f>
        <v>20</v>
      </c>
      <c r="GP126" s="1">
        <v>16.8</v>
      </c>
      <c r="GQ126" s="1">
        <v>1.35</v>
      </c>
      <c r="GR126" s="1">
        <f>GP126/(GQ126*3)*6</f>
        <v>24.8888888888889</v>
      </c>
      <c r="GS126" s="1">
        <v>11.78</v>
      </c>
      <c r="GT126" s="1">
        <v>1.31</v>
      </c>
      <c r="GU126" s="1">
        <f>GS126/(GT126*3)*6</f>
        <v>17.9847328244275</v>
      </c>
      <c r="GV126" s="1">
        <v>9.98</v>
      </c>
      <c r="GW126" s="1">
        <v>1.29</v>
      </c>
      <c r="GX126" s="1">
        <f>GV126/(GW126*3)*6</f>
        <v>15.4728682170543</v>
      </c>
      <c r="HD126" s="1">
        <v>0.215</v>
      </c>
      <c r="HG126" s="1">
        <v>0.249</v>
      </c>
      <c r="HJ126" s="1">
        <v>0.256</v>
      </c>
      <c r="HM126" s="1">
        <v>0.286</v>
      </c>
      <c r="HS126" s="1">
        <v>269</v>
      </c>
      <c r="HV126" s="1">
        <v>297</v>
      </c>
      <c r="HY126" s="1">
        <v>295</v>
      </c>
      <c r="IB126" s="1">
        <v>326</v>
      </c>
      <c r="IH126" s="1">
        <v>8.24</v>
      </c>
      <c r="IK126" s="1">
        <v>8.95</v>
      </c>
      <c r="IN126" s="1">
        <v>7.26</v>
      </c>
      <c r="IQ126" s="1">
        <v>6.15</v>
      </c>
    </row>
    <row r="127" spans="1:194">
      <c r="A127" s="3"/>
      <c r="BN127" s="3"/>
      <c r="DY127" s="3"/>
      <c r="GL127" s="3"/>
    </row>
    <row r="128" spans="1:251">
      <c r="A128" s="3"/>
      <c r="X128" s="1">
        <v>0.344</v>
      </c>
      <c r="AD128" s="1">
        <v>0.351</v>
      </c>
      <c r="AM128" s="1">
        <v>287</v>
      </c>
      <c r="AP128" s="1">
        <v>270</v>
      </c>
      <c r="BB128" s="1">
        <v>9.62</v>
      </c>
      <c r="BH128" s="1">
        <v>8.58</v>
      </c>
      <c r="BN128" s="3"/>
      <c r="CF128" s="1">
        <v>0.18914</v>
      </c>
      <c r="CL128" s="1">
        <v>0.27714</v>
      </c>
      <c r="CX128" s="1">
        <v>294.98</v>
      </c>
      <c r="DD128" s="1">
        <v>327.98</v>
      </c>
      <c r="DM128" s="1">
        <v>10.08</v>
      </c>
      <c r="DS128" s="1">
        <v>8.79</v>
      </c>
      <c r="DY128" s="3"/>
      <c r="EY128" s="1">
        <v>0.216</v>
      </c>
      <c r="FB128" s="1">
        <v>0.29</v>
      </c>
      <c r="FK128" s="1">
        <v>291</v>
      </c>
      <c r="FQ128" s="1">
        <v>325</v>
      </c>
      <c r="FZ128" s="1">
        <v>9.67</v>
      </c>
      <c r="GF128" s="1">
        <v>7.81</v>
      </c>
      <c r="GL128" s="3"/>
      <c r="HJ128" s="1">
        <v>0.26256</v>
      </c>
      <c r="HM128" s="1">
        <v>0.26556</v>
      </c>
      <c r="HS128" s="1">
        <v>282.98</v>
      </c>
      <c r="IB128" s="1">
        <v>302.98</v>
      </c>
      <c r="IK128" s="1">
        <v>9.91</v>
      </c>
      <c r="IQ128" s="1">
        <v>7.12</v>
      </c>
    </row>
    <row r="129" spans="1:194">
      <c r="A129" s="3"/>
      <c r="BN129" s="3"/>
      <c r="DY129" s="3"/>
      <c r="GL129" s="3"/>
    </row>
    <row r="130" spans="1:254">
      <c r="A130" s="3"/>
      <c r="F130" s="1">
        <f>F362-1.26</f>
        <v>18.1513725474152</v>
      </c>
      <c r="I130" s="1">
        <f>I362-1.26</f>
        <v>21.4049909230554</v>
      </c>
      <c r="L130" s="1">
        <f>L362-1.26</f>
        <v>16.3944667453758</v>
      </c>
      <c r="O130" s="1">
        <f>O362-1.26</f>
        <v>12.0578220821145</v>
      </c>
      <c r="R130" s="1">
        <f>R362-1.26</f>
        <v>6.19132743362832</v>
      </c>
      <c r="U130" s="1">
        <f>U362-0.00262</f>
        <v>0.201713333333333</v>
      </c>
      <c r="X130" s="1">
        <f>X362-0.00262</f>
        <v>0.291046666666667</v>
      </c>
      <c r="AA130" s="1">
        <f>AA362-0.00262</f>
        <v>0.31138</v>
      </c>
      <c r="AD130" s="1">
        <f>AD362-0.00262</f>
        <v>0.34238</v>
      </c>
      <c r="AG130" s="1">
        <f>AG362-0.00262</f>
        <v>0.24638</v>
      </c>
      <c r="AJ130" s="1">
        <f>AJ362+5.66</f>
        <v>261.993333333333</v>
      </c>
      <c r="AM130" s="1">
        <f>AM362+5.66</f>
        <v>299.326666666667</v>
      </c>
      <c r="AP130" s="1">
        <f>AP362+5.66</f>
        <v>312.326666666667</v>
      </c>
      <c r="AS130" s="1">
        <f>AS362+5.66</f>
        <v>337.326666666667</v>
      </c>
      <c r="AV130" s="1">
        <f>AV362+5.66</f>
        <v>318.66</v>
      </c>
      <c r="AY130" s="1">
        <f>AY362+0.23</f>
        <v>6.68333333333333</v>
      </c>
      <c r="BB130" s="1">
        <f>BB362+0.23</f>
        <v>9.58333333333333</v>
      </c>
      <c r="BE130" s="1">
        <f>BE362+0.23</f>
        <v>7.74333333333333</v>
      </c>
      <c r="BH130" s="1">
        <f>BH362+0.23</f>
        <v>7.59333333333333</v>
      </c>
      <c r="BK130" s="1">
        <f>BK362+0.23</f>
        <v>4.54</v>
      </c>
      <c r="BN130" s="3"/>
      <c r="BQ130" s="1">
        <v>17.6113725474152</v>
      </c>
      <c r="BT130" s="1">
        <v>20.8649909230554</v>
      </c>
      <c r="BW130" s="1">
        <v>15.8544667453758</v>
      </c>
      <c r="BZ130" s="1">
        <v>11.5178220821145</v>
      </c>
      <c r="CC130" s="1">
        <v>5.65132743362832</v>
      </c>
      <c r="CF130" s="1">
        <v>0.180713333333333</v>
      </c>
      <c r="CI130" s="1">
        <v>0.270046666666667</v>
      </c>
      <c r="CL130" s="1">
        <v>0.29038</v>
      </c>
      <c r="CO130" s="1">
        <v>0.32138</v>
      </c>
      <c r="CR130" s="1">
        <v>0.22538</v>
      </c>
      <c r="CU130" s="1">
        <v>259.993333333333</v>
      </c>
      <c r="CX130" s="1">
        <v>297.326666666667</v>
      </c>
      <c r="DA130" s="1">
        <v>310.326666666667</v>
      </c>
      <c r="DD130" s="1">
        <v>335.326666666667</v>
      </c>
      <c r="DG130" s="1">
        <v>316.66</v>
      </c>
      <c r="DJ130" s="1">
        <v>6.42333333333333</v>
      </c>
      <c r="DM130" s="1">
        <v>9.32333333333333</v>
      </c>
      <c r="DP130" s="1">
        <v>7.48333333333333</v>
      </c>
      <c r="DS130" s="1">
        <v>7.33333333333333</v>
      </c>
      <c r="DV130" s="1">
        <v>4.28</v>
      </c>
      <c r="DY130" s="3"/>
      <c r="ED130" s="1">
        <f>ED362-0.46</f>
        <v>19.802621634867</v>
      </c>
      <c r="EG130" s="1">
        <f>EG362-0.46</f>
        <v>25.9941739045904</v>
      </c>
      <c r="EJ130" s="1">
        <f>EJ362-0.46</f>
        <v>18.226287189513</v>
      </c>
      <c r="EM130" s="1">
        <f>EM362-0.46</f>
        <v>13.2145233304589</v>
      </c>
      <c r="EP130" s="1">
        <f>EP362-0.46</f>
        <v>9.33411764705882</v>
      </c>
      <c r="ES130" s="1">
        <f>ES362+0.00152</f>
        <v>0.224853333333333</v>
      </c>
      <c r="EV130" s="1">
        <f>EV362+0.00152</f>
        <v>0.266186666666667</v>
      </c>
      <c r="EY130" s="1">
        <f>EY362+0.00152</f>
        <v>0.269853333333333</v>
      </c>
      <c r="FB130" s="1">
        <f>FB362+0.00152</f>
        <v>0.30252</v>
      </c>
      <c r="FE130" s="1">
        <f>FE362+0.00152</f>
        <v>0.23952</v>
      </c>
      <c r="FH130" s="1">
        <f>FH362+3.66</f>
        <v>270.66</v>
      </c>
      <c r="FK130" s="1">
        <f>FK362+3.66</f>
        <v>288.66</v>
      </c>
      <c r="FN130" s="1">
        <f>FN362+3.66</f>
        <v>292.993333333333</v>
      </c>
      <c r="FQ130" s="1">
        <f>FQ362+3.66</f>
        <v>318.993333333333</v>
      </c>
      <c r="FT130" s="1">
        <f>FT362+3.66</f>
        <v>302.66</v>
      </c>
      <c r="FW130" s="1">
        <f>FW362+0.28</f>
        <v>7.84</v>
      </c>
      <c r="FZ130" s="1">
        <f>FZ362+0.28</f>
        <v>9.66333333333333</v>
      </c>
      <c r="GC130" s="1">
        <f>GC362+0.28</f>
        <v>8.08666666666667</v>
      </c>
      <c r="GF130" s="1">
        <f>GF362+0.28</f>
        <v>7.3</v>
      </c>
      <c r="GI130" s="1">
        <f>GI362+0.28</f>
        <v>6.26</v>
      </c>
      <c r="GL130" s="3"/>
      <c r="GO130" s="1">
        <v>19.262621634867</v>
      </c>
      <c r="GR130" s="1">
        <v>25.4541739045904</v>
      </c>
      <c r="GU130" s="1">
        <v>17.686287189513</v>
      </c>
      <c r="GX130" s="1">
        <v>12.6745233304589</v>
      </c>
      <c r="HA130" s="1">
        <v>8.79411764705882</v>
      </c>
      <c r="HD130" s="1">
        <v>0.203853333333333</v>
      </c>
      <c r="HG130" s="1">
        <v>0.245186666666667</v>
      </c>
      <c r="HJ130" s="1">
        <v>0.248853333333333</v>
      </c>
      <c r="HM130" s="1">
        <v>0.28152</v>
      </c>
      <c r="HP130" s="1">
        <v>0.21852</v>
      </c>
      <c r="HS130" s="1">
        <v>268.66</v>
      </c>
      <c r="HV130" s="1">
        <v>286.66</v>
      </c>
      <c r="HY130" s="1">
        <v>290.993333333333</v>
      </c>
      <c r="IB130" s="1">
        <v>316.993333333333</v>
      </c>
      <c r="IE130" s="1">
        <v>300.66</v>
      </c>
      <c r="IH130" s="1">
        <v>7.58</v>
      </c>
      <c r="IK130" s="1">
        <v>9.40333333333333</v>
      </c>
      <c r="IN130" s="1">
        <v>7.82666666666667</v>
      </c>
      <c r="IQ130" s="1">
        <v>7.04</v>
      </c>
      <c r="IT130" s="1">
        <v>6</v>
      </c>
    </row>
    <row r="131" spans="1:254">
      <c r="A131" s="3"/>
      <c r="F131" s="1">
        <f>AVERAGE(F124:F126)</f>
        <v>18.1515457668216</v>
      </c>
      <c r="I131" s="1">
        <f>AVERAGE(I124:I126)</f>
        <v>21.4119150597138</v>
      </c>
      <c r="L131" s="1">
        <f>AVERAGE(L124:L126)</f>
        <v>17.6747835497836</v>
      </c>
      <c r="O131" s="1">
        <f>AVERAGE(O124:O126)</f>
        <v>12.0058558558559</v>
      </c>
      <c r="R131" s="1">
        <f>R104</f>
        <v>6.49438202247191</v>
      </c>
      <c r="U131" s="1">
        <f>AVERAGE(U124:U126)</f>
        <v>0.201666666666667</v>
      </c>
      <c r="X131" s="1">
        <f>AVERAGE(X124:X126)</f>
        <v>0.302666666666667</v>
      </c>
      <c r="AA131" s="1">
        <f>AVERAGE(AA124:AA126)</f>
        <v>0.311333333333333</v>
      </c>
      <c r="AD131" s="1">
        <f>AVERAGE(AD124:AD126)</f>
        <v>0.333</v>
      </c>
      <c r="AG131" s="1">
        <f>AG104</f>
        <v>0.247</v>
      </c>
      <c r="AJ131" s="1">
        <f>AVERAGE(AJ124:AJ126)</f>
        <v>262</v>
      </c>
      <c r="AM131" s="1">
        <f>AVERAGE(AM124:AM126)</f>
        <v>300</v>
      </c>
      <c r="AP131" s="1">
        <f>AVERAGE(AP124:AP126)</f>
        <v>310.666666666667</v>
      </c>
      <c r="AS131" s="1">
        <f>AVERAGE(AS124:AS126)</f>
        <v>337</v>
      </c>
      <c r="AV131" s="1">
        <f>AV104</f>
        <v>326</v>
      </c>
      <c r="AY131" s="1">
        <f>AVERAGE(AY124:AY126)</f>
        <v>6.68333333333333</v>
      </c>
      <c r="BB131" s="1">
        <f>AVERAGE(BB124:BB126)</f>
        <v>9.50333333333333</v>
      </c>
      <c r="BE131" s="1">
        <f>AVERAGE(BE124:BE126)</f>
        <v>7.74333333333333</v>
      </c>
      <c r="BH131" s="1">
        <f>AVERAGE(BH124:BH126)</f>
        <v>7.69666666666667</v>
      </c>
      <c r="BK131" s="1">
        <f>BK104</f>
        <v>4.46</v>
      </c>
      <c r="BN131" s="3"/>
      <c r="BQ131" s="1">
        <f>AVERAGE(BQ124:BQ126)</f>
        <v>17.5314039816522</v>
      </c>
      <c r="BT131" s="1">
        <f>AVERAGE(BT124:BT126)</f>
        <v>20.8844208089491</v>
      </c>
      <c r="BW131" s="1">
        <f>AVERAGE(BW124:BW126)</f>
        <v>15.9116024987585</v>
      </c>
      <c r="BZ131" s="1">
        <f>AVERAGE(BZ124:BZ126)</f>
        <v>11.4716545640527</v>
      </c>
      <c r="CC131" s="1">
        <f>CC104</f>
        <v>5.94285714285714</v>
      </c>
      <c r="CF131" s="1">
        <f>AVERAGE(CF124:CF126)</f>
        <v>0.184666666666667</v>
      </c>
      <c r="CI131" s="1">
        <f>AVERAGE(CI124:CI126)</f>
        <v>0.27</v>
      </c>
      <c r="CL131" s="1">
        <f>AVERAGE(CL124:CL126)</f>
        <v>0.284666666666667</v>
      </c>
      <c r="CO131" s="1">
        <f>AVERAGE(CO124:CO126)</f>
        <v>0.321333333333333</v>
      </c>
      <c r="CR131" s="1">
        <f>CR104</f>
        <v>0.226</v>
      </c>
      <c r="CU131" s="1">
        <f>AVERAGE(CU124:CU126)</f>
        <v>260</v>
      </c>
      <c r="CX131" s="1">
        <f>AVERAGE(CX124:CX126)</f>
        <v>299</v>
      </c>
      <c r="DA131" s="1">
        <f>AVERAGE(DA124:DA126)</f>
        <v>310.333333333333</v>
      </c>
      <c r="DD131" s="1">
        <f>AVERAGE(DD124:DD126)</f>
        <v>333</v>
      </c>
      <c r="DG131" s="1">
        <f>DG104</f>
        <v>315</v>
      </c>
      <c r="DJ131" s="1">
        <f>AVERAGE(DJ124:DJ126)</f>
        <v>6.42333333333333</v>
      </c>
      <c r="DM131" s="1">
        <f>AVERAGE(DM124:DM126)</f>
        <v>9.21666666666667</v>
      </c>
      <c r="DP131" s="1">
        <f>AVERAGE(DP124:DP126)</f>
        <v>7.48666666666667</v>
      </c>
      <c r="DS131" s="1">
        <f>AVERAGE(DS124:DS126)</f>
        <v>7.41333333333333</v>
      </c>
      <c r="DV131" s="1">
        <f>DV104</f>
        <v>4.27</v>
      </c>
      <c r="DY131" s="3"/>
      <c r="ED131" s="1">
        <f>AVERAGE(ED124:ED126)</f>
        <v>19.7028591204635</v>
      </c>
      <c r="EG131" s="1">
        <f>AVERAGE(EG124:EG126)</f>
        <v>25.9744704276925</v>
      </c>
      <c r="EJ131" s="1">
        <f>AVERAGE(EJ124:EJ126)</f>
        <v>18.2242373705788</v>
      </c>
      <c r="EM131" s="1">
        <f>AVERAGE(EM124:EM126)</f>
        <v>13.3092924807932</v>
      </c>
      <c r="EP131" s="1">
        <f>EP104</f>
        <v>9.32584269662921</v>
      </c>
      <c r="ES131" s="1">
        <f>AVERAGE(ES124:ES126)</f>
        <v>0.224666666666667</v>
      </c>
      <c r="EV131" s="1">
        <f>AVERAGE(EV124:EV126)</f>
        <v>0.266</v>
      </c>
      <c r="EY131" s="1">
        <f>AVERAGE(EY124:EY126)</f>
        <v>0.26</v>
      </c>
      <c r="FB131" s="1">
        <f>AVERAGE(FB124:FB126)</f>
        <v>0.309</v>
      </c>
      <c r="FE131" s="1">
        <f>FE104</f>
        <v>0.237</v>
      </c>
      <c r="FH131" s="1">
        <f>AVERAGE(FH124:FH126)</f>
        <v>270.333333333333</v>
      </c>
      <c r="FK131" s="1">
        <f>AVERAGE(FK124:FK126)</f>
        <v>286.666666666667</v>
      </c>
      <c r="FN131" s="1">
        <f>AVERAGE(FN124:FN126)</f>
        <v>292.666666666667</v>
      </c>
      <c r="FQ131" s="1">
        <f>AVERAGE(FQ124:FQ126)</f>
        <v>320</v>
      </c>
      <c r="FT131" s="1">
        <f>FT104</f>
        <v>303</v>
      </c>
      <c r="FW131" s="1">
        <f>AVERAGE(FW124:FW126)</f>
        <v>7.84333333333333</v>
      </c>
      <c r="FZ131" s="1">
        <f>AVERAGE(FZ124:FZ126)</f>
        <v>9.64666666666667</v>
      </c>
      <c r="GC131" s="1">
        <f>AVERAGE(GC124:GC126)</f>
        <v>8.08666666666667</v>
      </c>
      <c r="GF131" s="1">
        <f>AVERAGE(GF124:GF126)</f>
        <v>7.37666666666667</v>
      </c>
      <c r="GI131" s="1">
        <f>GI104</f>
        <v>6.28</v>
      </c>
      <c r="GL131" s="3"/>
      <c r="GO131" s="1">
        <f>AVERAGE(GO124:GO126)</f>
        <v>19.11981932491</v>
      </c>
      <c r="GR131" s="1">
        <f>AVERAGE(GR124:GR126)</f>
        <v>25.3426704014939</v>
      </c>
      <c r="GU131" s="1">
        <f>AVERAGE(GU124:GU126)</f>
        <v>17.7442558407259</v>
      </c>
      <c r="GX131" s="1">
        <f>AVERAGE(GX124:GX126)</f>
        <v>12.7113861798783</v>
      </c>
      <c r="HA131" s="1">
        <f>HA104</f>
        <v>8.7258064516129</v>
      </c>
      <c r="HD131" s="1">
        <f>AVERAGE(HD124:HD126)</f>
        <v>0.204</v>
      </c>
      <c r="HG131" s="1">
        <f>AVERAGE(HG124:HG126)</f>
        <v>0.245333333333333</v>
      </c>
      <c r="HJ131" s="1">
        <f>AVERAGE(HJ124:HJ126)</f>
        <v>0.256</v>
      </c>
      <c r="HM131" s="1">
        <f>AVERAGE(HM124:HM126)</f>
        <v>0.276666666666667</v>
      </c>
      <c r="HP131" s="1">
        <f>HP104</f>
        <v>0.215</v>
      </c>
      <c r="HS131" s="1">
        <f>AVERAGE(HS124:HS126)</f>
        <v>270.333333333333</v>
      </c>
      <c r="HV131" s="1">
        <f>AVERAGE(HV124:HV126)</f>
        <v>286.666666666667</v>
      </c>
      <c r="HY131" s="1">
        <f>AVERAGE(HY124:HY126)</f>
        <v>291</v>
      </c>
      <c r="IB131" s="1">
        <f>AVERAGE(IB124:IB126)</f>
        <v>316</v>
      </c>
      <c r="IE131" s="1">
        <f>IE104</f>
        <v>302</v>
      </c>
      <c r="IH131" s="1">
        <f>AVERAGE(IH124:IH126)</f>
        <v>7.58</v>
      </c>
      <c r="IK131" s="1">
        <f>AVERAGE(IK124:IK126)</f>
        <v>9.47333333333333</v>
      </c>
      <c r="IN131" s="1">
        <f>AVERAGE(IN124:IN126)</f>
        <v>7.82666666666667</v>
      </c>
      <c r="IQ131" s="1">
        <f>AVERAGE(IQ124:IQ126)</f>
        <v>6.95</v>
      </c>
      <c r="IT131" s="1">
        <f>IT104</f>
        <v>6.14</v>
      </c>
    </row>
    <row r="132" spans="1:194">
      <c r="A132" s="3"/>
      <c r="BN132" s="3"/>
      <c r="DY132" s="3"/>
      <c r="GL132" s="3"/>
    </row>
    <row r="133" spans="1:254">
      <c r="A133" s="3"/>
      <c r="BN133" s="3"/>
      <c r="BQ133" s="1">
        <v>17.527291134492</v>
      </c>
      <c r="BT133" s="1">
        <v>20.7817610325154</v>
      </c>
      <c r="BW133" s="1">
        <v>16.0887506781753</v>
      </c>
      <c r="BZ133" s="1">
        <v>11.9125486339724</v>
      </c>
      <c r="CC133" s="1">
        <v>5.91857976444243</v>
      </c>
      <c r="CF133" s="1">
        <v>0.185157777777778</v>
      </c>
      <c r="CI133" s="1">
        <v>0.267602222222222</v>
      </c>
      <c r="CL133" s="1">
        <v>0.286268888888889</v>
      </c>
      <c r="CO133" s="1">
        <v>0.331157777777778</v>
      </c>
      <c r="CR133" s="1">
        <v>0.21738</v>
      </c>
      <c r="CU133" s="1">
        <v>258.882222222222</v>
      </c>
      <c r="CX133" s="1">
        <v>293.771111111111</v>
      </c>
      <c r="DA133" s="1">
        <v>304.548888888889</v>
      </c>
      <c r="DD133" s="1">
        <v>331.771111111111</v>
      </c>
      <c r="DG133" s="1">
        <v>315.993333333333</v>
      </c>
      <c r="DJ133" s="1">
        <v>6.52777777777778</v>
      </c>
      <c r="DM133" s="1">
        <v>9.23888888888889</v>
      </c>
      <c r="DP133" s="1">
        <v>7.53</v>
      </c>
      <c r="DS133" s="1">
        <v>7.36777777777778</v>
      </c>
      <c r="DV133" s="1">
        <v>4.22666666666667</v>
      </c>
      <c r="DY133" s="3"/>
      <c r="GL133" s="3"/>
      <c r="GO133" s="1">
        <v>19.3265570288629</v>
      </c>
      <c r="GR133" s="1">
        <v>25.3446262817228</v>
      </c>
      <c r="GU133" s="1">
        <v>17.5367674828247</v>
      </c>
      <c r="GX133" s="1">
        <v>12.6347519628306</v>
      </c>
      <c r="HA133" s="1">
        <v>8.96475955921821</v>
      </c>
      <c r="HD133" s="1">
        <v>0.20652</v>
      </c>
      <c r="HG133" s="1">
        <v>0.246075555555556</v>
      </c>
      <c r="HJ133" s="1">
        <v>0.256075555555556</v>
      </c>
      <c r="HM133" s="1">
        <v>0.285631111111111</v>
      </c>
      <c r="HP133" s="1">
        <v>0.21352</v>
      </c>
      <c r="HS133" s="1">
        <v>267.104444444444</v>
      </c>
      <c r="HV133" s="1">
        <v>286.215555555556</v>
      </c>
      <c r="HY133" s="1">
        <v>287.993333333333</v>
      </c>
      <c r="IB133" s="1">
        <v>318.882222222222</v>
      </c>
      <c r="IE133" s="1">
        <v>305.66</v>
      </c>
      <c r="IH133" s="1">
        <v>7.59888888888889</v>
      </c>
      <c r="IK133" s="1">
        <v>9.42222222222222</v>
      </c>
      <c r="IN133" s="1">
        <v>7.85111111111111</v>
      </c>
      <c r="IQ133" s="1">
        <v>7.09111111111111</v>
      </c>
      <c r="IT133" s="1">
        <v>5.96333333333333</v>
      </c>
    </row>
    <row r="134" s="1" customFormat="1" spans="1:254">
      <c r="A134" s="4" t="s">
        <v>11</v>
      </c>
      <c r="F134" s="1">
        <f>AVERAGE(F109,F120,F131)</f>
        <v>18.0439930586524</v>
      </c>
      <c r="I134" s="1">
        <f>AVERAGE(I109,I120,I131)</f>
        <v>21.3729493985594</v>
      </c>
      <c r="L134" s="1">
        <f>AVERAGE(L109,L120,L131)</f>
        <v>17.0580470843238</v>
      </c>
      <c r="O134" s="1">
        <f>AVERAGE(O109,O120,O131)</f>
        <v>12.4638872505696</v>
      </c>
      <c r="R134" s="1">
        <f>AVERAGE(R109,R120,R131)</f>
        <v>6.55543952365516</v>
      </c>
      <c r="U134" s="1">
        <f>AVERAGE(U109,U120,U131)</f>
        <v>0.206222222222222</v>
      </c>
      <c r="X134" s="1">
        <f>AVERAGE(X109,X120,X131)</f>
        <v>0.293222222222222</v>
      </c>
      <c r="AA134" s="1">
        <f>AVERAGE(AA109,AA120,AA131)</f>
        <v>0.304111111111111</v>
      </c>
      <c r="AD134" s="1">
        <f>AVERAGE(AD109,AD120,AD131)</f>
        <v>0.352888888888889</v>
      </c>
      <c r="AG134" s="1">
        <f>AVERAGE(AG109,AG120,AG131)</f>
        <v>0.238666666666667</v>
      </c>
      <c r="AJ134" s="1">
        <f>AVERAGE(AJ109,AJ120,AJ131)</f>
        <v>260.666666666667</v>
      </c>
      <c r="AM134" s="1">
        <f>AVERAGE(AM109,AM120,AM131)</f>
        <v>295.666666666667</v>
      </c>
      <c r="AP134" s="1">
        <f>AVERAGE(AP109,AP120,AP131)</f>
        <v>305.777777777778</v>
      </c>
      <c r="AS134" s="1">
        <f>AVERAGE(AS109,AS120,AS131)</f>
        <v>333.333333333333</v>
      </c>
      <c r="AV134" s="1">
        <f>AVERAGE(AV109,AV120,AV131)</f>
        <v>318</v>
      </c>
      <c r="AY134" s="1">
        <f>AVERAGE(AY109,AY120,AY131)</f>
        <v>6.79555555555556</v>
      </c>
      <c r="BB134" s="1">
        <f>AVERAGE(BB109,BB120,BB131)</f>
        <v>9.46222222222222</v>
      </c>
      <c r="BE134" s="1">
        <f>AVERAGE(BE109,BE120,BE131)</f>
        <v>7.76333333333333</v>
      </c>
      <c r="BH134" s="1">
        <f>AVERAGE(BH109,BH120,BH131)</f>
        <v>7.69777777777778</v>
      </c>
      <c r="BK134" s="1">
        <f>AVERAGE(BK109,BK120,BK131)</f>
        <v>4.45</v>
      </c>
      <c r="BN134" s="4"/>
      <c r="BQ134" s="1">
        <f>AVERAGE(BQ109,BQ120,BQ131)</f>
        <v>17.4519116395238</v>
      </c>
      <c r="BT134" s="1">
        <f>AVERAGE(BT109,BT120,BT131)</f>
        <v>20.7081992589203</v>
      </c>
      <c r="BW134" s="1">
        <f>AVERAGE(BW109,BW120,BW131)</f>
        <v>16.1277889756515</v>
      </c>
      <c r="BZ134" s="1">
        <f>AVERAGE(BZ109,BZ120,BZ131)</f>
        <v>11.9057938377947</v>
      </c>
      <c r="CC134" s="1">
        <f>AVERAGE(CC109,CC120,CC131)</f>
        <v>5.95891147211902</v>
      </c>
      <c r="CF134" s="1">
        <f>AVERAGE(CF109,CF120,CF131)</f>
        <v>0.186444444444444</v>
      </c>
      <c r="CI134" s="1">
        <f>AVERAGE(CI109,CI120,CI131)</f>
        <v>0.267111111111111</v>
      </c>
      <c r="CL134" s="1">
        <f>AVERAGE(CL109,CL120,CL131)</f>
        <v>0.285777777777778</v>
      </c>
      <c r="CO134" s="1">
        <f>AVERAGE(CO109,CO120,CO131)</f>
        <v>0.329222222222222</v>
      </c>
      <c r="CR134" s="1">
        <f>AVERAGE(CR109,CR120,CR131)</f>
        <v>0.219666666666667</v>
      </c>
      <c r="CU134" s="1">
        <f>AVERAGE(CU109,CU120,CU131)</f>
        <v>259.444444444444</v>
      </c>
      <c r="CX134" s="1">
        <f>AVERAGE(CX109,CX120,CX131)</f>
        <v>293.555555555556</v>
      </c>
      <c r="DA134" s="1">
        <f>AVERAGE(DA109,DA120,DA131)</f>
        <v>304.333333333333</v>
      </c>
      <c r="DD134" s="1">
        <f>AVERAGE(DD109,DD120,DD131)</f>
        <v>331</v>
      </c>
      <c r="DG134" s="1">
        <f>AVERAGE(DG109,DG120,DG131)</f>
        <v>316.333333333333</v>
      </c>
      <c r="DJ134" s="1">
        <f>AVERAGE(DJ109,DJ120,DJ131)</f>
        <v>6.49222222222222</v>
      </c>
      <c r="DM134" s="1">
        <f>AVERAGE(DM109,DM120,DM131)</f>
        <v>9.23</v>
      </c>
      <c r="DP134" s="1">
        <f>AVERAGE(DP109,DP120,DP131)</f>
        <v>7.49555555555556</v>
      </c>
      <c r="DS134" s="1">
        <f>AVERAGE(DS109,DS120,DS131)</f>
        <v>7.42111111111111</v>
      </c>
      <c r="DV134" s="1">
        <f>AVERAGE(DV109,DV120,DV131)</f>
        <v>4.21333333333333</v>
      </c>
      <c r="DY134" s="4" t="s">
        <v>11</v>
      </c>
      <c r="ED134" s="1">
        <f>AVERAGE(ED109,ED120,ED131)</f>
        <v>19.8143495421204</v>
      </c>
      <c r="EG134" s="1">
        <f>AVERAGE(EG109,EG120,EG131)</f>
        <v>25.9157933030166</v>
      </c>
      <c r="EJ134" s="1">
        <f>AVERAGE(EJ109,EJ120,EJ131)</f>
        <v>18.0814491307422</v>
      </c>
      <c r="EM134" s="1">
        <f>AVERAGE(EM109,EM120,EM131)</f>
        <v>13.2045620385539</v>
      </c>
      <c r="EP134" s="1">
        <f>AVERAGE(EP109,EP120,EP131)</f>
        <v>9.58911389507925</v>
      </c>
      <c r="ES134" s="1">
        <f>AVERAGE(ES109,ES120,ES131)</f>
        <v>0.229555555555556</v>
      </c>
      <c r="EV134" s="1">
        <f>AVERAGE(EV109,EV120,EV131)</f>
        <v>0.263666666666667</v>
      </c>
      <c r="EY134" s="1">
        <f>AVERAGE(EY109,EY120,EY131)</f>
        <v>0.275888888888889</v>
      </c>
      <c r="FB134" s="1">
        <f>AVERAGE(FB109,FB120,FB131)</f>
        <v>0.305444444444444</v>
      </c>
      <c r="FE134" s="1">
        <f>AVERAGE(FE109,FE120,FE131)</f>
        <v>0.235333333333333</v>
      </c>
      <c r="FH134" s="1">
        <f>AVERAGE(FH109,FH120,FH131)</f>
        <v>268.777777777778</v>
      </c>
      <c r="FK134" s="1">
        <f>AVERAGE(FK109,FK120,FK131)</f>
        <v>287.222222222222</v>
      </c>
      <c r="FN134" s="1">
        <f>AVERAGE(FN109,FN120,FN131)</f>
        <v>290.111111111111</v>
      </c>
      <c r="FQ134" s="1">
        <f>AVERAGE(FQ109,FQ120,FQ131)</f>
        <v>320.444444444444</v>
      </c>
      <c r="FT134" s="1">
        <f>AVERAGE(FT109,FT120,FT131)</f>
        <v>308.666666666667</v>
      </c>
      <c r="FW134" s="1">
        <f>AVERAGE(FW109,FW120,FW131)</f>
        <v>7.86</v>
      </c>
      <c r="FZ134" s="1">
        <f>AVERAGE(FZ109,FZ120,FZ131)</f>
        <v>9.7</v>
      </c>
      <c r="GC134" s="1">
        <f>AVERAGE(GC109,GC120,GC131)</f>
        <v>8.13111111111111</v>
      </c>
      <c r="GF134" s="1">
        <f>AVERAGE(GF109,GF120,GF131)</f>
        <v>7.37666666666667</v>
      </c>
      <c r="GI134" s="1">
        <f>AVERAGE(GI109,GI120,GI131)</f>
        <v>6.23666666666667</v>
      </c>
      <c r="GL134" s="4"/>
      <c r="GO134" s="1">
        <f>AVERAGE(GO109,GO120,GO131)</f>
        <v>19.2779566508226</v>
      </c>
      <c r="GR134" s="1">
        <f>AVERAGE(GR109,GR120,GR131)</f>
        <v>25.268364459907</v>
      </c>
      <c r="GU134" s="1">
        <f>AVERAGE(GU109,GU120,GU131)</f>
        <v>17.5807121251127</v>
      </c>
      <c r="GX134" s="1">
        <f>AVERAGE(GX109,GX120,GX131)</f>
        <v>12.6564092209518</v>
      </c>
      <c r="HA134" s="1">
        <f>AVERAGE(HA109,HA120,HA131)</f>
        <v>8.94563918757467</v>
      </c>
      <c r="HD134" s="1">
        <f>AVERAGE(HD109,HD120,HD131)</f>
        <v>0.209</v>
      </c>
      <c r="HG134" s="1">
        <f>AVERAGE(HG109,HG120,HG131)</f>
        <v>0.244555555555556</v>
      </c>
      <c r="HJ134" s="1">
        <f>AVERAGE(HJ109,HJ120,HJ131)</f>
        <v>0.259222222222222</v>
      </c>
      <c r="HM134" s="1">
        <f>AVERAGE(HM109,HM120,HM131)</f>
        <v>0.284111111111111</v>
      </c>
      <c r="HP134" s="1">
        <f>AVERAGE(HP109,HP120,HP131)</f>
        <v>0.211</v>
      </c>
      <c r="HS134" s="1">
        <f>AVERAGE(HS109,HS120,HS131)</f>
        <v>267.333333333333</v>
      </c>
      <c r="HV134" s="1">
        <f>AVERAGE(HV109,HV120,HV131)</f>
        <v>285.888888888889</v>
      </c>
      <c r="HY134" s="1">
        <f>AVERAGE(HY109,HY120,HY131)</f>
        <v>288.444444444444</v>
      </c>
      <c r="IB134" s="1">
        <f>AVERAGE(IB109,IB120,IB131)</f>
        <v>319.111111111111</v>
      </c>
      <c r="IE134" s="1">
        <f>AVERAGE(IE109,IE120,IE131)</f>
        <v>307</v>
      </c>
      <c r="IH134" s="1">
        <f>AVERAGE(IH109,IH120,IH131)</f>
        <v>7.62222222222222</v>
      </c>
      <c r="IK134" s="1">
        <f>AVERAGE(IK109,IK120,IK131)</f>
        <v>9.40777777777778</v>
      </c>
      <c r="IN134" s="1">
        <f>AVERAGE(IN109,IN120,IN131)</f>
        <v>7.82111111111111</v>
      </c>
      <c r="IQ134" s="1">
        <f>AVERAGE(IQ109,IQ120,IQ131)</f>
        <v>7.08444444444444</v>
      </c>
      <c r="IT134" s="1">
        <f>AVERAGE(IT109,IT120,IT131)</f>
        <v>5.98333333333333</v>
      </c>
    </row>
    <row r="135" spans="1:254">
      <c r="A135" s="3" t="s">
        <v>34</v>
      </c>
      <c r="B135" s="1">
        <v>47</v>
      </c>
      <c r="D135" s="1">
        <v>10.9</v>
      </c>
      <c r="E135" s="1">
        <v>1.21</v>
      </c>
      <c r="F135" s="1">
        <f>D135/(E135*3)*6</f>
        <v>18.0165289256198</v>
      </c>
      <c r="G135" s="1">
        <v>11.3</v>
      </c>
      <c r="H135" s="1">
        <v>1.13</v>
      </c>
      <c r="I135" s="1">
        <f>G135/(H135*3)*6</f>
        <v>20</v>
      </c>
      <c r="J135" s="1">
        <v>12.2</v>
      </c>
      <c r="K135" s="1">
        <v>1.08</v>
      </c>
      <c r="L135" s="1">
        <f>J135/(K135*3)*6</f>
        <v>22.5925925925926</v>
      </c>
      <c r="M135" s="1">
        <v>5.81</v>
      </c>
      <c r="N135" s="1">
        <v>1.07</v>
      </c>
      <c r="O135" s="1">
        <f>M135/(N135*3)*6</f>
        <v>10.8598130841121</v>
      </c>
      <c r="P135" s="1">
        <v>2.57</v>
      </c>
      <c r="Q135" s="1">
        <v>0.89</v>
      </c>
      <c r="R135" s="1">
        <f>P135/(Q135*3)*6</f>
        <v>5.7752808988764</v>
      </c>
      <c r="U135" s="4">
        <v>0.203</v>
      </c>
      <c r="V135" s="4"/>
      <c r="W135" s="4"/>
      <c r="X135" s="1">
        <v>0.311</v>
      </c>
      <c r="AA135" s="4">
        <v>0.333</v>
      </c>
      <c r="AB135" s="4"/>
      <c r="AC135" s="4"/>
      <c r="AD135" s="1">
        <v>0.361</v>
      </c>
      <c r="AG135" s="1">
        <v>0.187</v>
      </c>
      <c r="AJ135" s="4">
        <v>214</v>
      </c>
      <c r="AK135" s="4"/>
      <c r="AL135" s="4"/>
      <c r="AM135" s="1">
        <v>323</v>
      </c>
      <c r="AP135" s="1">
        <v>317</v>
      </c>
      <c r="AS135" s="4">
        <v>359</v>
      </c>
      <c r="AT135" s="4"/>
      <c r="AU135" s="4"/>
      <c r="AV135" s="1">
        <v>328</v>
      </c>
      <c r="AY135" s="4">
        <v>5.27</v>
      </c>
      <c r="AZ135" s="4"/>
      <c r="BA135" s="4"/>
      <c r="BB135" s="1">
        <v>7.58</v>
      </c>
      <c r="BE135" s="1">
        <v>7.06</v>
      </c>
      <c r="BH135" s="4">
        <v>8.15</v>
      </c>
      <c r="BI135" s="4"/>
      <c r="BJ135" s="4"/>
      <c r="BK135" s="1">
        <v>3.05</v>
      </c>
      <c r="BN135" s="3"/>
      <c r="BO135" s="1">
        <v>9.86</v>
      </c>
      <c r="BP135" s="1">
        <v>1.17</v>
      </c>
      <c r="BQ135" s="1">
        <f>BO135/(BP135*3)*6</f>
        <v>16.8547008547009</v>
      </c>
      <c r="BR135" s="1">
        <v>12.1</v>
      </c>
      <c r="BS135" s="1">
        <v>1.09</v>
      </c>
      <c r="BT135" s="1">
        <f>BR135/(BS135*3)*6</f>
        <v>22.2018348623853</v>
      </c>
      <c r="BU135" s="1">
        <v>9.64</v>
      </c>
      <c r="BV135" s="1">
        <v>1.03</v>
      </c>
      <c r="BW135" s="1">
        <f>BU135/(BV135*3)*6</f>
        <v>18.7184466019417</v>
      </c>
      <c r="BX135" s="1">
        <v>5.78</v>
      </c>
      <c r="BY135" s="1">
        <v>1.08</v>
      </c>
      <c r="BZ135" s="1">
        <f>BX135/(BY135*3)*6</f>
        <v>10.7037037037037</v>
      </c>
      <c r="CA135" s="1">
        <v>2.71</v>
      </c>
      <c r="CB135" s="1">
        <v>1.06</v>
      </c>
      <c r="CC135" s="1">
        <f>CA135/(CB135*3)*6</f>
        <v>5.11320754716981</v>
      </c>
      <c r="CF135" s="1">
        <v>0.198</v>
      </c>
      <c r="CI135" s="1">
        <v>0.287</v>
      </c>
      <c r="CL135" s="1">
        <v>0.279</v>
      </c>
      <c r="CO135" s="1">
        <v>0.302</v>
      </c>
      <c r="CR135" s="1">
        <v>0.172</v>
      </c>
      <c r="CU135" s="1">
        <v>228</v>
      </c>
      <c r="CX135" s="1">
        <v>302</v>
      </c>
      <c r="DA135" s="1">
        <v>282</v>
      </c>
      <c r="DD135" s="1">
        <v>340</v>
      </c>
      <c r="DG135" s="1">
        <v>326</v>
      </c>
      <c r="DJ135" s="1">
        <v>5.72</v>
      </c>
      <c r="DM135" s="1">
        <v>8.99000000000001</v>
      </c>
      <c r="DP135" s="1">
        <v>7.23</v>
      </c>
      <c r="DS135" s="1">
        <v>7.53</v>
      </c>
      <c r="DV135" s="1">
        <v>2.81</v>
      </c>
      <c r="DY135" s="3" t="s">
        <v>35</v>
      </c>
      <c r="DZ135" s="1">
        <v>116</v>
      </c>
      <c r="EB135" s="1">
        <v>10.7</v>
      </c>
      <c r="EC135" s="1">
        <v>1.11</v>
      </c>
      <c r="ED135" s="1">
        <f>EB135/(EC135*3)*6</f>
        <v>19.2792792792793</v>
      </c>
      <c r="EE135" s="1">
        <v>14.8</v>
      </c>
      <c r="EF135" s="1">
        <v>1.45</v>
      </c>
      <c r="EG135" s="1">
        <f>EE135/(EF135*3)*6</f>
        <v>20.4137931034483</v>
      </c>
      <c r="EH135" s="1">
        <v>10.7</v>
      </c>
      <c r="EI135" s="1">
        <v>1.49</v>
      </c>
      <c r="EJ135" s="1">
        <f>EH135/(EI135*3)*6</f>
        <v>14.3624161073826</v>
      </c>
      <c r="EK135" s="1">
        <v>6.51</v>
      </c>
      <c r="EL135" s="1">
        <v>1.48</v>
      </c>
      <c r="EM135" s="1">
        <f>EK135/(EL135*3)*6</f>
        <v>8.7972972972973</v>
      </c>
      <c r="EN135" s="1">
        <v>3.81</v>
      </c>
      <c r="EO135" s="1">
        <v>0.89</v>
      </c>
      <c r="EP135" s="1">
        <f>EN135/(EO135*3)*6</f>
        <v>8.56179775280899</v>
      </c>
      <c r="ES135" s="4">
        <v>0.187</v>
      </c>
      <c r="ET135" s="4"/>
      <c r="EU135" s="4"/>
      <c r="EV135" s="1">
        <v>0.237</v>
      </c>
      <c r="EY135" s="4">
        <v>0.268</v>
      </c>
      <c r="EZ135" s="4"/>
      <c r="FA135" s="4"/>
      <c r="FB135" s="1">
        <v>0.318</v>
      </c>
      <c r="FE135" s="1">
        <v>0.197</v>
      </c>
      <c r="FH135" s="4">
        <v>256</v>
      </c>
      <c r="FI135" s="4"/>
      <c r="FJ135" s="4"/>
      <c r="FK135" s="1">
        <v>306</v>
      </c>
      <c r="FN135" s="4">
        <v>278</v>
      </c>
      <c r="FO135" s="4"/>
      <c r="FP135" s="4"/>
      <c r="FQ135" s="1">
        <v>328</v>
      </c>
      <c r="FT135" s="1">
        <v>304</v>
      </c>
      <c r="FW135" s="4">
        <v>8.53</v>
      </c>
      <c r="FX135" s="4"/>
      <c r="FY135" s="4"/>
      <c r="FZ135" s="4">
        <v>10.1</v>
      </c>
      <c r="GA135" s="4"/>
      <c r="GB135" s="4"/>
      <c r="GC135" s="1">
        <v>6.49</v>
      </c>
      <c r="GF135" s="1">
        <v>6.95</v>
      </c>
      <c r="GI135" s="1">
        <v>5.02</v>
      </c>
      <c r="GL135" s="3"/>
      <c r="GM135" s="1">
        <v>11.3</v>
      </c>
      <c r="GN135" s="1">
        <v>1.26</v>
      </c>
      <c r="GO135" s="1">
        <f>GM135/(GN135*3)*6</f>
        <v>17.9365079365079</v>
      </c>
      <c r="GP135" s="1">
        <v>16.4</v>
      </c>
      <c r="GQ135" s="1">
        <v>1.27</v>
      </c>
      <c r="GR135" s="1">
        <f>GP135/(GQ135*3)*6</f>
        <v>25.8267716535433</v>
      </c>
      <c r="GS135" s="1">
        <v>9.62</v>
      </c>
      <c r="GT135" s="1">
        <v>1.29</v>
      </c>
      <c r="GU135" s="1">
        <f>GS135/(GT135*3)*6</f>
        <v>14.9147286821705</v>
      </c>
      <c r="GV135" s="1">
        <v>7.96</v>
      </c>
      <c r="GW135" s="1">
        <v>1.24</v>
      </c>
      <c r="GX135" s="1">
        <f>GV135/(GW135*3)*6</f>
        <v>12.8387096774194</v>
      </c>
      <c r="GY135" s="1">
        <v>5.14</v>
      </c>
      <c r="GZ135" s="1">
        <v>1.26</v>
      </c>
      <c r="HA135" s="1">
        <f>GY135/(GZ135*3)*6</f>
        <v>8.15873015873016</v>
      </c>
      <c r="HD135" s="1">
        <v>0.197</v>
      </c>
      <c r="HG135" s="1">
        <v>0.279</v>
      </c>
      <c r="HJ135" s="1">
        <v>0.259</v>
      </c>
      <c r="HM135" s="1">
        <v>0.271</v>
      </c>
      <c r="HP135" s="1">
        <v>0.175</v>
      </c>
      <c r="HS135" s="1">
        <v>271</v>
      </c>
      <c r="HV135" s="1">
        <v>291</v>
      </c>
      <c r="HY135" s="1">
        <v>295</v>
      </c>
      <c r="IB135" s="1">
        <v>326</v>
      </c>
      <c r="IE135" s="1">
        <v>302</v>
      </c>
      <c r="IH135" s="1">
        <v>7.03</v>
      </c>
      <c r="IK135" s="1">
        <v>9.39</v>
      </c>
      <c r="IN135" s="1">
        <v>6.94</v>
      </c>
      <c r="IQ135" s="1">
        <v>6.03</v>
      </c>
      <c r="IT135" s="1">
        <v>4.78</v>
      </c>
    </row>
    <row r="136" spans="1:254">
      <c r="A136" s="3"/>
      <c r="D136" s="1">
        <v>8.31</v>
      </c>
      <c r="E136" s="1">
        <v>1.15</v>
      </c>
      <c r="F136" s="1">
        <f>D136/(E136*3)*6</f>
        <v>14.4521739130435</v>
      </c>
      <c r="G136" s="1">
        <v>10.1</v>
      </c>
      <c r="H136" s="1">
        <v>0.93</v>
      </c>
      <c r="I136" s="1">
        <f>G136/(H136*3)*6</f>
        <v>21.7204301075269</v>
      </c>
      <c r="J136" s="1">
        <v>5.45</v>
      </c>
      <c r="K136" s="1">
        <v>0.85</v>
      </c>
      <c r="L136" s="1">
        <f>J136/(K136*3)*6</f>
        <v>12.8235294117647</v>
      </c>
      <c r="M136" s="1">
        <v>3.65</v>
      </c>
      <c r="N136" s="1">
        <v>0.84</v>
      </c>
      <c r="O136" s="1">
        <f>M136/(N136*3)*6</f>
        <v>8.69047619047619</v>
      </c>
      <c r="P136" s="1">
        <v>2.98</v>
      </c>
      <c r="Q136" s="1">
        <v>1.11</v>
      </c>
      <c r="R136" s="1">
        <f>P136/(Q136*3)*6</f>
        <v>5.36936936936937</v>
      </c>
      <c r="U136" s="1">
        <v>0.211</v>
      </c>
      <c r="X136" s="1">
        <v>0.253</v>
      </c>
      <c r="AA136" s="1">
        <v>0.312</v>
      </c>
      <c r="AD136" s="1">
        <v>0.286</v>
      </c>
      <c r="AG136" s="1">
        <v>0.193</v>
      </c>
      <c r="AJ136" s="1">
        <v>288</v>
      </c>
      <c r="AM136" s="1">
        <v>269</v>
      </c>
      <c r="AP136" s="1">
        <v>324</v>
      </c>
      <c r="AS136" s="1">
        <v>359</v>
      </c>
      <c r="AV136" s="1">
        <v>319</v>
      </c>
      <c r="AY136" s="1">
        <v>8.17</v>
      </c>
      <c r="BB136" s="1">
        <v>9.71</v>
      </c>
      <c r="BE136" s="1">
        <v>7.86</v>
      </c>
      <c r="BH136" s="1">
        <v>5.38</v>
      </c>
      <c r="BK136" s="1">
        <v>3.11</v>
      </c>
      <c r="BN136" s="3"/>
      <c r="BO136" s="1">
        <v>9.36</v>
      </c>
      <c r="BP136" s="1">
        <v>1.13</v>
      </c>
      <c r="BQ136" s="1">
        <f>BO136/(BP136*3)*6</f>
        <v>16.5663716814159</v>
      </c>
      <c r="BR136" s="1">
        <v>10.6</v>
      </c>
      <c r="BS136" s="1">
        <v>1.06</v>
      </c>
      <c r="BT136" s="1">
        <f>BR136/(BS136*3)*6</f>
        <v>20</v>
      </c>
      <c r="BU136" s="1">
        <v>9.12</v>
      </c>
      <c r="BV136" s="1">
        <v>1.15</v>
      </c>
      <c r="BW136" s="1">
        <f>BU136/(BV136*3)*6</f>
        <v>15.8608695652174</v>
      </c>
      <c r="BX136" s="1">
        <v>5.26</v>
      </c>
      <c r="BY136" s="1">
        <v>1.06</v>
      </c>
      <c r="BZ136" s="1">
        <f>BX136/(BY136*3)*6</f>
        <v>9.92452830188679</v>
      </c>
      <c r="CA136" s="1">
        <v>2.72</v>
      </c>
      <c r="CB136" s="1">
        <v>1.12</v>
      </c>
      <c r="CC136" s="1">
        <f>CA136/(CB136*3)*6</f>
        <v>4.85714285714286</v>
      </c>
      <c r="CF136" s="1">
        <v>0.202</v>
      </c>
      <c r="CI136" s="1">
        <v>0.244</v>
      </c>
      <c r="CL136" s="1">
        <v>0.278</v>
      </c>
      <c r="CO136" s="1">
        <v>0.283</v>
      </c>
      <c r="CR136" s="1">
        <v>0.176</v>
      </c>
      <c r="CU136" s="1">
        <v>258</v>
      </c>
      <c r="CX136" s="1">
        <v>277</v>
      </c>
      <c r="DA136" s="1">
        <v>306</v>
      </c>
      <c r="DD136" s="1">
        <v>367</v>
      </c>
      <c r="DG136" s="1">
        <v>317</v>
      </c>
      <c r="DJ136" s="1">
        <v>6.59</v>
      </c>
      <c r="DM136" s="1">
        <v>8.26</v>
      </c>
      <c r="DP136" s="1">
        <v>7.24</v>
      </c>
      <c r="DS136" s="1">
        <v>5.45</v>
      </c>
      <c r="DV136" s="1">
        <v>2.76</v>
      </c>
      <c r="DY136" s="3"/>
      <c r="EB136" s="1">
        <v>12.9</v>
      </c>
      <c r="EC136" s="1">
        <v>1.21</v>
      </c>
      <c r="ED136" s="1">
        <f>EB136/(EC136*3)*6</f>
        <v>21.3223140495868</v>
      </c>
      <c r="EE136" s="1">
        <v>18.1</v>
      </c>
      <c r="EF136" s="1">
        <v>1.17</v>
      </c>
      <c r="EG136" s="1">
        <f>EE136/(EF136*3)*6</f>
        <v>30.9401709401709</v>
      </c>
      <c r="EH136" s="1">
        <v>8.96</v>
      </c>
      <c r="EI136" s="1">
        <v>1.07</v>
      </c>
      <c r="EJ136" s="1">
        <f>EH136/(EI136*3)*6</f>
        <v>16.7476635514019</v>
      </c>
      <c r="EK136" s="1">
        <v>4.89</v>
      </c>
      <c r="EL136" s="1">
        <v>1.06</v>
      </c>
      <c r="EM136" s="1">
        <f>EK136/(EL136*3)*6</f>
        <v>9.22641509433962</v>
      </c>
      <c r="EN136" s="1">
        <v>4.56</v>
      </c>
      <c r="EO136" s="1">
        <v>1.11</v>
      </c>
      <c r="EP136" s="1">
        <f>EN136/(EO136*3)*6</f>
        <v>8.21621621621621</v>
      </c>
      <c r="ES136" s="1">
        <v>0.252</v>
      </c>
      <c r="EV136" s="1">
        <v>0.301</v>
      </c>
      <c r="EY136" s="1">
        <v>0.286</v>
      </c>
      <c r="FB136" s="1">
        <v>0.241</v>
      </c>
      <c r="FE136" s="1">
        <v>0.203</v>
      </c>
      <c r="FH136" s="1">
        <v>280</v>
      </c>
      <c r="FK136" s="1">
        <v>285</v>
      </c>
      <c r="FN136" s="1">
        <v>285</v>
      </c>
      <c r="FQ136" s="1">
        <v>352</v>
      </c>
      <c r="FT136" s="1">
        <v>308</v>
      </c>
      <c r="FW136" s="1">
        <v>8.21</v>
      </c>
      <c r="FZ136" s="1">
        <v>9.25</v>
      </c>
      <c r="GC136" s="1">
        <v>9.25</v>
      </c>
      <c r="GF136" s="1">
        <v>6.78</v>
      </c>
      <c r="GI136" s="1">
        <v>5.13</v>
      </c>
      <c r="GL136" s="3"/>
      <c r="GM136" s="1">
        <v>12.2</v>
      </c>
      <c r="GN136" s="1">
        <v>1.28</v>
      </c>
      <c r="GO136" s="1">
        <f>GM136/(GN136*3)*6</f>
        <v>19.0625</v>
      </c>
      <c r="GP136" s="1">
        <v>16.2</v>
      </c>
      <c r="GQ136" s="1">
        <v>1.29</v>
      </c>
      <c r="GR136" s="1">
        <f>GP136/(GQ136*3)*6</f>
        <v>25.1162790697674</v>
      </c>
      <c r="GS136" s="1">
        <v>10.9</v>
      </c>
      <c r="GT136" s="1">
        <v>1.24</v>
      </c>
      <c r="GU136" s="1">
        <f>GS136/(GT136*3)*6</f>
        <v>17.5806451612903</v>
      </c>
      <c r="GV136" s="1">
        <v>6.59</v>
      </c>
      <c r="GW136" s="1">
        <v>1.29</v>
      </c>
      <c r="GX136" s="1">
        <f>GV136/(GW136*3)*6</f>
        <v>10.2170542635659</v>
      </c>
      <c r="GY136" s="1">
        <v>4.98</v>
      </c>
      <c r="GZ136" s="1">
        <v>1.28</v>
      </c>
      <c r="HA136" s="1">
        <f>GY136/(GZ136*3)*6</f>
        <v>7.78125</v>
      </c>
      <c r="HD136" s="1">
        <v>0.198</v>
      </c>
      <c r="HG136" s="1">
        <v>0.246</v>
      </c>
      <c r="HJ136" s="1">
        <v>0.286</v>
      </c>
      <c r="HM136" s="1">
        <v>0.258</v>
      </c>
      <c r="HP136" s="1">
        <v>0.182</v>
      </c>
      <c r="HS136" s="1">
        <v>262</v>
      </c>
      <c r="HV136" s="1">
        <v>293</v>
      </c>
      <c r="HY136" s="1">
        <v>278</v>
      </c>
      <c r="IB136" s="1">
        <v>326</v>
      </c>
      <c r="IE136" s="1">
        <v>305</v>
      </c>
      <c r="IH136" s="1">
        <v>8.28</v>
      </c>
      <c r="IK136" s="1">
        <v>9.69</v>
      </c>
      <c r="IN136" s="1">
        <v>8.12</v>
      </c>
      <c r="IQ136" s="1">
        <v>6.85</v>
      </c>
      <c r="IT136" s="1">
        <v>4.83</v>
      </c>
    </row>
    <row r="137" spans="1:254">
      <c r="A137" s="3"/>
      <c r="D137" s="1">
        <v>12.3</v>
      </c>
      <c r="E137" s="1">
        <v>1.11</v>
      </c>
      <c r="F137" s="1">
        <f>D137/(E137*3)*6</f>
        <v>22.1621621621622</v>
      </c>
      <c r="G137" s="1">
        <v>12.4</v>
      </c>
      <c r="H137" s="1">
        <v>1.11</v>
      </c>
      <c r="I137" s="1">
        <f>G137/(H137*3)*6</f>
        <v>22.3423423423423</v>
      </c>
      <c r="J137" s="1">
        <v>7.45</v>
      </c>
      <c r="K137" s="1">
        <v>0.98</v>
      </c>
      <c r="L137" s="1">
        <f>J137/(K137*3)*6</f>
        <v>15.2040816326531</v>
      </c>
      <c r="M137" s="1">
        <v>5.65</v>
      </c>
      <c r="N137" s="1">
        <v>0.97</v>
      </c>
      <c r="O137" s="1">
        <f>M137/(N137*3)*6</f>
        <v>11.6494845360825</v>
      </c>
      <c r="P137" s="1">
        <v>2.92</v>
      </c>
      <c r="Q137" s="1">
        <v>1.13</v>
      </c>
      <c r="R137" s="1">
        <f>P137/(Q137*3)*6</f>
        <v>5.16814159292035</v>
      </c>
      <c r="U137" s="1">
        <v>0.192</v>
      </c>
      <c r="X137" s="1">
        <v>0.305</v>
      </c>
      <c r="AA137" s="1">
        <v>0.326</v>
      </c>
      <c r="AD137" s="1">
        <v>0.312</v>
      </c>
      <c r="AG137" s="1">
        <v>0.199</v>
      </c>
      <c r="AJ137" s="1">
        <v>253</v>
      </c>
      <c r="AM137" s="1">
        <v>287</v>
      </c>
      <c r="AP137" s="1">
        <v>250</v>
      </c>
      <c r="AS137" s="1">
        <v>285</v>
      </c>
      <c r="AV137" s="1">
        <v>322</v>
      </c>
      <c r="AY137" s="1">
        <v>5.93</v>
      </c>
      <c r="BB137" s="1">
        <v>9.86</v>
      </c>
      <c r="BE137" s="1">
        <v>7.23</v>
      </c>
      <c r="BH137" s="1">
        <v>6.05</v>
      </c>
      <c r="BK137" s="1">
        <v>3.09</v>
      </c>
      <c r="BN137" s="3"/>
      <c r="BO137" s="1">
        <v>10.5</v>
      </c>
      <c r="BP137" s="1">
        <v>1.07</v>
      </c>
      <c r="BQ137" s="1">
        <f>BO137/(BP137*3)*6</f>
        <v>19.6261682242991</v>
      </c>
      <c r="BR137" s="1">
        <v>11.7</v>
      </c>
      <c r="BS137" s="1">
        <v>1.14</v>
      </c>
      <c r="BT137" s="1">
        <f>BR137/(BS137*3)*6</f>
        <v>20.5263157894737</v>
      </c>
      <c r="BU137" s="1">
        <v>8.36</v>
      </c>
      <c r="BV137" s="1">
        <v>1.17</v>
      </c>
      <c r="BW137" s="1">
        <f>BU137/(BV137*3)*6</f>
        <v>14.2905982905983</v>
      </c>
      <c r="BX137" s="1">
        <v>4.95</v>
      </c>
      <c r="BY137" s="1">
        <v>1.11</v>
      </c>
      <c r="BZ137" s="1">
        <f>BX137/(BY137*3)*6</f>
        <v>8.91891891891892</v>
      </c>
      <c r="CA137" s="1">
        <v>2.75</v>
      </c>
      <c r="CB137" s="1">
        <v>1.12</v>
      </c>
      <c r="CC137" s="1">
        <f>CA137/(CB137*3)*6</f>
        <v>4.91071428571428</v>
      </c>
      <c r="CF137" s="1">
        <v>0.183</v>
      </c>
      <c r="CI137" s="1">
        <v>0.276</v>
      </c>
      <c r="CL137" s="1">
        <v>0.299</v>
      </c>
      <c r="CO137" s="1">
        <v>0.312</v>
      </c>
      <c r="CR137" s="1">
        <v>0.182</v>
      </c>
      <c r="CU137" s="1">
        <v>261</v>
      </c>
      <c r="CX137" s="1">
        <v>295</v>
      </c>
      <c r="DA137" s="1">
        <v>298</v>
      </c>
      <c r="DD137" s="1">
        <v>293</v>
      </c>
      <c r="DG137" s="1">
        <v>321</v>
      </c>
      <c r="DJ137" s="1">
        <v>6.21</v>
      </c>
      <c r="DM137" s="1">
        <v>9.12</v>
      </c>
      <c r="DP137" s="1">
        <v>6.58</v>
      </c>
      <c r="DS137" s="1">
        <v>6.07</v>
      </c>
      <c r="DV137" s="1">
        <v>2.85</v>
      </c>
      <c r="DY137" s="3"/>
      <c r="EB137" s="1">
        <v>10.2</v>
      </c>
      <c r="EC137" s="1">
        <v>1.22</v>
      </c>
      <c r="ED137" s="1">
        <f>EB137/(EC137*3)*6</f>
        <v>16.7213114754098</v>
      </c>
      <c r="EE137" s="1">
        <v>15.3</v>
      </c>
      <c r="EF137" s="1">
        <v>1.31</v>
      </c>
      <c r="EG137" s="1">
        <f>EE137/(EF137*3)*6</f>
        <v>23.3587786259542</v>
      </c>
      <c r="EH137" s="1">
        <v>11.7</v>
      </c>
      <c r="EI137" s="1">
        <v>1.11</v>
      </c>
      <c r="EJ137" s="1">
        <f>EH137/(EI137*3)*6</f>
        <v>21.0810810810811</v>
      </c>
      <c r="EK137" s="1">
        <v>9.9</v>
      </c>
      <c r="EL137" s="1">
        <v>1.1</v>
      </c>
      <c r="EM137" s="1">
        <f>EK137/(EL137*3)*6</f>
        <v>18</v>
      </c>
      <c r="EN137" s="1">
        <v>4.69</v>
      </c>
      <c r="EO137" s="1">
        <v>1.13</v>
      </c>
      <c r="EP137" s="1">
        <f>EN137/(EO137*3)*6</f>
        <v>8.30088495575221</v>
      </c>
      <c r="ES137" s="1">
        <v>0.231</v>
      </c>
      <c r="EV137" s="1">
        <v>0.285</v>
      </c>
      <c r="EY137" s="1">
        <v>0.325</v>
      </c>
      <c r="FB137" s="1">
        <v>0.302</v>
      </c>
      <c r="FE137" s="1">
        <v>0.205</v>
      </c>
      <c r="FH137" s="1">
        <v>284</v>
      </c>
      <c r="FK137" s="1">
        <v>296</v>
      </c>
      <c r="FN137" s="1">
        <v>312</v>
      </c>
      <c r="FQ137" s="1">
        <v>293</v>
      </c>
      <c r="FT137" s="1">
        <v>294</v>
      </c>
      <c r="FW137" s="1">
        <v>5.87</v>
      </c>
      <c r="FZ137" s="1">
        <v>9.15</v>
      </c>
      <c r="GC137" s="1">
        <v>7.63</v>
      </c>
      <c r="GF137" s="1">
        <v>5.77</v>
      </c>
      <c r="GI137" s="1">
        <v>5.16</v>
      </c>
      <c r="GL137" s="3"/>
      <c r="GM137" s="1">
        <v>11.9</v>
      </c>
      <c r="GN137" s="1">
        <v>1.26</v>
      </c>
      <c r="GO137" s="1">
        <f>GM137/(GN137*3)*6</f>
        <v>18.8888888888889</v>
      </c>
      <c r="GP137" s="1">
        <v>14.6</v>
      </c>
      <c r="GQ137" s="1">
        <v>1.31</v>
      </c>
      <c r="GR137" s="1">
        <f>GP137/(GQ137*3)*6</f>
        <v>22.2900763358779</v>
      </c>
      <c r="GS137" s="1">
        <v>11</v>
      </c>
      <c r="GT137" s="1">
        <v>1.19</v>
      </c>
      <c r="GU137" s="1">
        <f>GS137/(GT137*3)*6</f>
        <v>18.4873949579832</v>
      </c>
      <c r="GV137" s="1">
        <v>7.23</v>
      </c>
      <c r="GW137" s="1">
        <v>1.27</v>
      </c>
      <c r="GX137" s="1">
        <f>GV137/(GW137*3)*6</f>
        <v>11.3858267716535</v>
      </c>
      <c r="GY137" s="1">
        <v>4.92</v>
      </c>
      <c r="GZ137" s="1">
        <v>1.24</v>
      </c>
      <c r="HA137" s="1">
        <f>GY137/(GZ137*3)*6</f>
        <v>7.93548387096774</v>
      </c>
      <c r="HD137" s="1">
        <v>0.226</v>
      </c>
      <c r="HG137" s="1">
        <v>0.256</v>
      </c>
      <c r="HJ137" s="1">
        <v>0.252</v>
      </c>
      <c r="HM137" s="1">
        <v>0.269</v>
      </c>
      <c r="HP137" s="1">
        <v>0.188</v>
      </c>
      <c r="HS137" s="1">
        <v>278</v>
      </c>
      <c r="HV137" s="1">
        <v>304</v>
      </c>
      <c r="HY137" s="1">
        <v>299</v>
      </c>
      <c r="IB137" s="1">
        <v>316</v>
      </c>
      <c r="IE137" s="1">
        <v>291</v>
      </c>
      <c r="IH137" s="1">
        <v>6.56</v>
      </c>
      <c r="IK137" s="1">
        <v>8.56</v>
      </c>
      <c r="IN137" s="1">
        <v>7.26</v>
      </c>
      <c r="IQ137" s="1">
        <v>5.84</v>
      </c>
      <c r="IT137" s="1">
        <v>4.89</v>
      </c>
    </row>
    <row r="138" spans="1:194">
      <c r="A138" s="3"/>
      <c r="BN138" s="3"/>
      <c r="DY138" s="3"/>
      <c r="GL138" s="3"/>
    </row>
    <row r="139" spans="1:248">
      <c r="A139" s="3"/>
      <c r="U139" s="1">
        <v>0.203</v>
      </c>
      <c r="AA139" s="1">
        <v>0.333</v>
      </c>
      <c r="AJ139" s="1">
        <v>214</v>
      </c>
      <c r="AS139" s="1">
        <v>359</v>
      </c>
      <c r="AY139" s="1">
        <v>5.27</v>
      </c>
      <c r="BH139" s="1">
        <v>8.15</v>
      </c>
      <c r="BN139" s="3"/>
      <c r="CF139" s="1">
        <v>0.19774</v>
      </c>
      <c r="CL139" s="1">
        <v>0.27974</v>
      </c>
      <c r="CU139" s="1">
        <v>227.98</v>
      </c>
      <c r="DD139" s="1">
        <v>339.98</v>
      </c>
      <c r="DJ139" s="1">
        <v>5.72</v>
      </c>
      <c r="DP139" s="1">
        <v>7.23</v>
      </c>
      <c r="DY139" s="3"/>
      <c r="ES139" s="1">
        <v>0.187</v>
      </c>
      <c r="EY139" s="1">
        <v>0.268</v>
      </c>
      <c r="FH139" s="1">
        <v>256</v>
      </c>
      <c r="FN139" s="1">
        <v>278</v>
      </c>
      <c r="FW139" s="1">
        <v>8.53</v>
      </c>
      <c r="FZ139" s="1">
        <v>10.1</v>
      </c>
      <c r="GL139" s="3"/>
      <c r="HD139" s="1">
        <v>0.19706</v>
      </c>
      <c r="HG139" s="1">
        <v>0.27906</v>
      </c>
      <c r="HV139" s="1">
        <v>289.98</v>
      </c>
      <c r="HY139" s="1">
        <v>294.98</v>
      </c>
      <c r="IK139" s="1">
        <v>9.39</v>
      </c>
      <c r="IN139" s="1">
        <v>6.94</v>
      </c>
    </row>
    <row r="140" spans="1:194">
      <c r="A140" s="3"/>
      <c r="BN140" s="3"/>
      <c r="DY140" s="3"/>
      <c r="GL140" s="3"/>
    </row>
    <row r="141" spans="1:254">
      <c r="A141" s="3"/>
      <c r="F141" s="1">
        <f>F108+0.32</f>
        <v>18.2052773611865</v>
      </c>
      <c r="I141" s="1">
        <f>I108+0.32</f>
        <v>21.5225338350829</v>
      </c>
      <c r="L141" s="1">
        <f>L108+0.32</f>
        <v>16.8707874274251</v>
      </c>
      <c r="O141" s="1">
        <f>O108-1.92</f>
        <v>10.4050822190325</v>
      </c>
      <c r="R141" s="1">
        <f>R108-1.02</f>
        <v>5.77839416058394</v>
      </c>
      <c r="U141" s="1">
        <f>U108+0.0052</f>
        <v>0.211246666666667</v>
      </c>
      <c r="X141" s="1">
        <f>X108+0.0052</f>
        <v>0.289913333333333</v>
      </c>
      <c r="AA141" s="1">
        <f>AA108+0.0052</f>
        <v>0.312246666666667</v>
      </c>
      <c r="AD141" s="1">
        <f>AD108-0.0301</f>
        <v>0.319946666666667</v>
      </c>
      <c r="AG141" s="1">
        <f>AG108-0.0422</f>
        <v>0.19018</v>
      </c>
      <c r="AJ141" s="1">
        <f>AJ108-6</f>
        <v>253.326666666667</v>
      </c>
      <c r="AM141" s="1">
        <f>AM108-6</f>
        <v>293.326666666667</v>
      </c>
      <c r="AP141" s="1">
        <f>AP108-6</f>
        <v>297.326666666667</v>
      </c>
      <c r="AS141" s="1">
        <f>AS108+2</f>
        <v>333.66</v>
      </c>
      <c r="AV141" s="1">
        <f>AV108+6</f>
        <v>326.66</v>
      </c>
      <c r="AY141" s="1">
        <f>AY108-0.42</f>
        <v>6.35333333333333</v>
      </c>
      <c r="BB141" s="1">
        <f>BB108-0.42</f>
        <v>9.05</v>
      </c>
      <c r="BE141" s="1">
        <f>BE108-0.42</f>
        <v>7.38333333333333</v>
      </c>
      <c r="BH141" s="1">
        <f>BH108-1.05</f>
        <v>6.61</v>
      </c>
      <c r="BK141" s="1">
        <f>BK108-1.42</f>
        <v>3.02</v>
      </c>
      <c r="BN141" s="3"/>
      <c r="BQ141" s="1">
        <v>17.6652773611865</v>
      </c>
      <c r="BT141" s="1">
        <v>20.9825338350829</v>
      </c>
      <c r="BW141" s="1">
        <v>16.3307874274251</v>
      </c>
      <c r="BZ141" s="1">
        <v>9.86508221903251</v>
      </c>
      <c r="CC141" s="1">
        <v>5.23839416058394</v>
      </c>
      <c r="CF141" s="1">
        <v>0.190246666666667</v>
      </c>
      <c r="CI141" s="1">
        <v>0.268913333333333</v>
      </c>
      <c r="CL141" s="1">
        <v>0.291246666666667</v>
      </c>
      <c r="CO141" s="1">
        <v>0.298946666666667</v>
      </c>
      <c r="CR141" s="1">
        <v>0.16918</v>
      </c>
      <c r="CU141" s="1">
        <v>251.326666666667</v>
      </c>
      <c r="CX141" s="1">
        <v>291.326666666667</v>
      </c>
      <c r="DA141" s="1">
        <v>295.326666666667</v>
      </c>
      <c r="DD141" s="1">
        <v>331.66</v>
      </c>
      <c r="DG141" s="1">
        <v>324.66</v>
      </c>
      <c r="DJ141" s="1">
        <v>6.09333333333333</v>
      </c>
      <c r="DM141" s="1">
        <v>8.79</v>
      </c>
      <c r="DP141" s="1">
        <v>7.12333333333333</v>
      </c>
      <c r="DS141" s="1">
        <v>6.35</v>
      </c>
      <c r="DV141" s="1">
        <v>2.76</v>
      </c>
      <c r="DY141" s="3"/>
      <c r="ED141" s="1">
        <f>ED108-0.82</f>
        <v>19.1397101449275</v>
      </c>
      <c r="EG141" s="1">
        <f>EG108-0.82</f>
        <v>24.9307006115736</v>
      </c>
      <c r="EJ141" s="1">
        <f>EJ108-0.82</f>
        <v>17.3989455508231</v>
      </c>
      <c r="EM141" s="1">
        <f>EM108-1.42</f>
        <v>12.0078779684279</v>
      </c>
      <c r="EP141" s="1">
        <f>EP108-1.02</f>
        <v>8.67942028985507</v>
      </c>
      <c r="ES141" s="1">
        <f>ES108+0.0035</f>
        <v>0.23302</v>
      </c>
      <c r="EV141" s="1">
        <f>EV108+0.0035</f>
        <v>0.274353333333333</v>
      </c>
      <c r="EY141" s="1">
        <f>EY108+0.0035</f>
        <v>0.286686666666667</v>
      </c>
      <c r="FB141" s="1">
        <f>FB108-0.0201</f>
        <v>0.287086666666667</v>
      </c>
      <c r="FE141" s="1">
        <f>FE108-0.0322</f>
        <v>0.19832</v>
      </c>
      <c r="FH141" s="1">
        <f>FH108+5</f>
        <v>272.326666666667</v>
      </c>
      <c r="FK141" s="1">
        <f>FK108+5</f>
        <v>295.993333333333</v>
      </c>
      <c r="FN141" s="1">
        <f>FN108+5</f>
        <v>293.66</v>
      </c>
      <c r="FQ141" s="1">
        <f>FQ108+1</f>
        <v>324.66</v>
      </c>
      <c r="FT141" s="1">
        <f>FT108-6</f>
        <v>306.66</v>
      </c>
      <c r="FW141" s="1">
        <f>FW108-0.32</f>
        <v>7.55</v>
      </c>
      <c r="FZ141" s="1">
        <f>FZ108-0.32</f>
        <v>9.40333333333333</v>
      </c>
      <c r="GC141" s="1">
        <f>GC108-0.32</f>
        <v>7.79</v>
      </c>
      <c r="GF141" s="1">
        <f>GF108-0.87</f>
        <v>6.5</v>
      </c>
      <c r="GI141" s="1">
        <f>GI108-1.12</f>
        <v>5.07</v>
      </c>
      <c r="GL141" s="3"/>
      <c r="GO141" s="1">
        <v>18.5997101449275</v>
      </c>
      <c r="GR141" s="1">
        <v>24.3907006115736</v>
      </c>
      <c r="GU141" s="1">
        <v>16.8589455508231</v>
      </c>
      <c r="GX141" s="1">
        <v>11.4678779684279</v>
      </c>
      <c r="HA141" s="1">
        <v>8.13942028985507</v>
      </c>
      <c r="HD141" s="1">
        <v>0.21202</v>
      </c>
      <c r="HG141" s="1">
        <v>0.253353333333333</v>
      </c>
      <c r="HJ141" s="1">
        <v>0.265686666666667</v>
      </c>
      <c r="HM141" s="1">
        <v>0.266086666666667</v>
      </c>
      <c r="HP141" s="1">
        <v>0.17732</v>
      </c>
      <c r="HS141" s="1">
        <v>270.326666666667</v>
      </c>
      <c r="HV141" s="1">
        <v>293.993333333333</v>
      </c>
      <c r="HY141" s="1">
        <v>291.66</v>
      </c>
      <c r="IB141" s="1">
        <v>322.66</v>
      </c>
      <c r="IE141" s="1">
        <v>304.66</v>
      </c>
      <c r="IH141" s="1">
        <v>7.29</v>
      </c>
      <c r="IK141" s="1">
        <v>9.14333333333333</v>
      </c>
      <c r="IN141" s="1">
        <v>7.53</v>
      </c>
      <c r="IQ141" s="1">
        <v>6.24</v>
      </c>
      <c r="IT141" s="1">
        <v>4.81</v>
      </c>
    </row>
    <row r="142" spans="1:254">
      <c r="A142" s="3"/>
      <c r="F142" s="1">
        <f>AVERAGE(F135:F137)</f>
        <v>18.2102883336085</v>
      </c>
      <c r="I142" s="1">
        <f>AVERAGE(I135:I137)</f>
        <v>21.3542574832897</v>
      </c>
      <c r="L142" s="1">
        <f>AVERAGE(L135:L137)</f>
        <v>16.8734012123368</v>
      </c>
      <c r="O142" s="1">
        <f>AVERAGE(O135:O137)</f>
        <v>10.3999246035569</v>
      </c>
      <c r="R142" s="1">
        <f>R135</f>
        <v>5.7752808988764</v>
      </c>
      <c r="U142" s="1">
        <f>AVERAGE(U135:U137)</f>
        <v>0.202</v>
      </c>
      <c r="X142" s="1">
        <f>AVERAGE(X135:X137)</f>
        <v>0.289666666666667</v>
      </c>
      <c r="AA142" s="1">
        <f>AVERAGE(AA135:AA137)</f>
        <v>0.323666666666667</v>
      </c>
      <c r="AD142" s="1">
        <f>AVERAGE(AD135:AD137)</f>
        <v>0.319666666666667</v>
      </c>
      <c r="AG142" s="1">
        <f>AG135</f>
        <v>0.187</v>
      </c>
      <c r="AJ142" s="1">
        <f>AVERAGE(AJ135:AJ137)</f>
        <v>251.666666666667</v>
      </c>
      <c r="AM142" s="1">
        <f>AVERAGE(AM135:AM137)</f>
        <v>293</v>
      </c>
      <c r="AP142" s="1">
        <f>AVERAGE(AP135:AP137)</f>
        <v>297</v>
      </c>
      <c r="AS142" s="1">
        <f>AVERAGE(AS135:AS137)</f>
        <v>334.333333333333</v>
      </c>
      <c r="AV142" s="1">
        <f>AV135</f>
        <v>328</v>
      </c>
      <c r="AY142" s="1">
        <f>AVERAGE(AY135:AY137)</f>
        <v>6.45666666666667</v>
      </c>
      <c r="BB142" s="1">
        <f>AVERAGE(BB135:BB137)</f>
        <v>9.05</v>
      </c>
      <c r="BE142" s="1">
        <f>AVERAGE(BE135:BE137)</f>
        <v>7.38333333333333</v>
      </c>
      <c r="BH142" s="1">
        <f>AVERAGE(BH135:BH137)</f>
        <v>6.52666666666667</v>
      </c>
      <c r="BK142" s="1">
        <f>BK135</f>
        <v>3.05</v>
      </c>
      <c r="BN142" s="3"/>
      <c r="BQ142" s="1">
        <f>AVERAGE(BQ135:BQ137)</f>
        <v>17.6824135868053</v>
      </c>
      <c r="BT142" s="1">
        <f>AVERAGE(BT135:BT137)</f>
        <v>20.9093835506197</v>
      </c>
      <c r="BW142" s="1">
        <f>AVERAGE(BW135:BW137)</f>
        <v>16.2899714859191</v>
      </c>
      <c r="BZ142" s="1">
        <f>AVERAGE(BZ135:BZ137)</f>
        <v>9.8490503081698</v>
      </c>
      <c r="CC142" s="1">
        <f>CC135</f>
        <v>5.11320754716981</v>
      </c>
      <c r="CF142" s="1">
        <f>AVERAGE(CF135:CF137)</f>
        <v>0.194333333333333</v>
      </c>
      <c r="CI142" s="1">
        <f>AVERAGE(CI135:CI137)</f>
        <v>0.269</v>
      </c>
      <c r="CL142" s="1">
        <f>AVERAGE(CL135:CL137)</f>
        <v>0.285333333333333</v>
      </c>
      <c r="CO142" s="1">
        <f>AVERAGE(CO135:CO137)</f>
        <v>0.299</v>
      </c>
      <c r="CR142" s="1">
        <f>CR135</f>
        <v>0.172</v>
      </c>
      <c r="CU142" s="1">
        <f>AVERAGE(CU135:CU137)</f>
        <v>249</v>
      </c>
      <c r="CX142" s="1">
        <f>AVERAGE(CX135:CX137)</f>
        <v>291.333333333333</v>
      </c>
      <c r="DA142" s="1">
        <f>AVERAGE(DA135:DA137)</f>
        <v>295.333333333333</v>
      </c>
      <c r="DD142" s="1">
        <f>AVERAGE(DD135:DD137)</f>
        <v>333.333333333333</v>
      </c>
      <c r="DG142" s="1">
        <f>DG135</f>
        <v>326</v>
      </c>
      <c r="DJ142" s="1">
        <f>AVERAGE(DJ135:DJ137)</f>
        <v>6.17333333333333</v>
      </c>
      <c r="DM142" s="1">
        <f>AVERAGE(DM135:DM137)</f>
        <v>8.79</v>
      </c>
      <c r="DP142" s="1">
        <f>AVERAGE(DP135:DP137)</f>
        <v>7.01666666666667</v>
      </c>
      <c r="DS142" s="1">
        <f>AVERAGE(DS135:DS137)</f>
        <v>6.35</v>
      </c>
      <c r="DV142" s="1">
        <f>DV135</f>
        <v>2.81</v>
      </c>
      <c r="DY142" s="3"/>
      <c r="ED142" s="1">
        <f>AVERAGE(ED135:ED137)</f>
        <v>19.1076349347586</v>
      </c>
      <c r="EG142" s="1">
        <f>AVERAGE(EG135:EG137)</f>
        <v>24.9042475565245</v>
      </c>
      <c r="EJ142" s="1">
        <f>AVERAGE(EJ135:EJ137)</f>
        <v>17.3970535799552</v>
      </c>
      <c r="EM142" s="1">
        <f>AVERAGE(EM135:EM137)</f>
        <v>12.0079041305456</v>
      </c>
      <c r="EP142" s="1">
        <f>EP135</f>
        <v>8.56179775280899</v>
      </c>
      <c r="ES142" s="1">
        <f>AVERAGE(ES135:ES137)</f>
        <v>0.223333333333333</v>
      </c>
      <c r="EV142" s="1">
        <f>AVERAGE(EV135:EV137)</f>
        <v>0.274333333333333</v>
      </c>
      <c r="EY142" s="1">
        <f>AVERAGE(EY135:EY137)</f>
        <v>0.293</v>
      </c>
      <c r="FB142" s="1">
        <f>AVERAGE(FB135:FB137)</f>
        <v>0.287</v>
      </c>
      <c r="FE142" s="1">
        <f>FE135</f>
        <v>0.197</v>
      </c>
      <c r="FH142" s="1">
        <f>AVERAGE(FH135:FH137)</f>
        <v>273.333333333333</v>
      </c>
      <c r="FK142" s="1">
        <f>AVERAGE(FK135:FK137)</f>
        <v>295.666666666667</v>
      </c>
      <c r="FN142" s="1">
        <f>AVERAGE(FN135:FN137)</f>
        <v>291.666666666667</v>
      </c>
      <c r="FQ142" s="1">
        <f>AVERAGE(FQ135:FQ137)</f>
        <v>324.333333333333</v>
      </c>
      <c r="FT142" s="1">
        <f>FT135</f>
        <v>304</v>
      </c>
      <c r="FW142" s="1">
        <f>AVERAGE(FW135:FW137)</f>
        <v>7.53666666666667</v>
      </c>
      <c r="FZ142" s="1">
        <f>AVERAGE(FZ135:FZ137)</f>
        <v>9.5</v>
      </c>
      <c r="GC142" s="1">
        <f>AVERAGE(GC135:GC137)</f>
        <v>7.79</v>
      </c>
      <c r="GF142" s="1">
        <f>AVERAGE(GF135:GF137)</f>
        <v>6.5</v>
      </c>
      <c r="GI142" s="1">
        <f>GI135</f>
        <v>5.02</v>
      </c>
      <c r="GL142" s="3"/>
      <c r="GO142" s="1">
        <f>AVERAGE(GO135:GO137)</f>
        <v>18.6292989417989</v>
      </c>
      <c r="GR142" s="1">
        <f>AVERAGE(GR135:GR137)</f>
        <v>24.4110423530629</v>
      </c>
      <c r="GU142" s="1">
        <f>AVERAGE(GU135:GU137)</f>
        <v>16.994256267148</v>
      </c>
      <c r="GX142" s="1">
        <f>AVERAGE(GX135:GX137)</f>
        <v>11.4805302375463</v>
      </c>
      <c r="HA142" s="1">
        <f>HA135</f>
        <v>8.15873015873016</v>
      </c>
      <c r="HD142" s="1">
        <f>AVERAGE(HD135:HD137)</f>
        <v>0.207</v>
      </c>
      <c r="HG142" s="1">
        <f>AVERAGE(HG135:HG137)</f>
        <v>0.260333333333333</v>
      </c>
      <c r="HJ142" s="1">
        <f>AVERAGE(HJ135:HJ137)</f>
        <v>0.265666666666667</v>
      </c>
      <c r="HM142" s="1">
        <f>AVERAGE(HM135:HM137)</f>
        <v>0.266</v>
      </c>
      <c r="HP142" s="1">
        <f>HP135</f>
        <v>0.175</v>
      </c>
      <c r="HS142" s="1">
        <f>AVERAGE(HS135:HS137)</f>
        <v>270.333333333333</v>
      </c>
      <c r="HV142" s="1">
        <f>AVERAGE(HV135:HV137)</f>
        <v>296</v>
      </c>
      <c r="HY142" s="1">
        <f>AVERAGE(HY135:HY137)</f>
        <v>290.666666666667</v>
      </c>
      <c r="IB142" s="1">
        <f>AVERAGE(IB135:IB137)</f>
        <v>322.666666666667</v>
      </c>
      <c r="IE142" s="1">
        <f>IE135</f>
        <v>302</v>
      </c>
      <c r="IH142" s="1">
        <f>AVERAGE(IH135:IH137)</f>
        <v>7.29</v>
      </c>
      <c r="IK142" s="1">
        <f>AVERAGE(IK135:IK137)</f>
        <v>9.21333333333333</v>
      </c>
      <c r="IN142" s="1">
        <f>AVERAGE(IN135:IN137)</f>
        <v>7.44</v>
      </c>
      <c r="IQ142" s="1">
        <f>AVERAGE(IQ135:IQ137)</f>
        <v>6.24</v>
      </c>
      <c r="IT142" s="1">
        <f>IT135</f>
        <v>4.78</v>
      </c>
    </row>
    <row r="143" spans="1:194">
      <c r="A143" s="3"/>
      <c r="BN143" s="3"/>
      <c r="DY143" s="3"/>
      <c r="GL143" s="3"/>
    </row>
    <row r="144" spans="1:194">
      <c r="A144" s="3"/>
      <c r="BN144" s="3"/>
      <c r="DY144" s="3"/>
      <c r="GL144" s="3"/>
    </row>
    <row r="145" spans="1:194">
      <c r="A145" s="4" t="s">
        <v>11</v>
      </c>
      <c r="BN145" s="4"/>
      <c r="DY145" s="4" t="s">
        <v>11</v>
      </c>
      <c r="GL145" s="4"/>
    </row>
    <row r="146" spans="1:251">
      <c r="A146" s="3" t="s">
        <v>36</v>
      </c>
      <c r="B146" s="1">
        <v>50</v>
      </c>
      <c r="D146" s="1">
        <v>7.86</v>
      </c>
      <c r="E146" s="1">
        <v>0.91</v>
      </c>
      <c r="F146" s="1">
        <f>D146/(E146*3)*6</f>
        <v>17.2747252747253</v>
      </c>
      <c r="G146" s="1">
        <v>11.5</v>
      </c>
      <c r="H146" s="1">
        <v>0.98</v>
      </c>
      <c r="I146" s="1">
        <f>G146/(H146*3)*6</f>
        <v>23.469387755102</v>
      </c>
      <c r="J146" s="1">
        <v>10.4</v>
      </c>
      <c r="K146" s="1">
        <v>1.18</v>
      </c>
      <c r="L146" s="1">
        <f>J146/(K146*3)*6</f>
        <v>17.6271186440678</v>
      </c>
      <c r="M146" s="1">
        <v>7.51</v>
      </c>
      <c r="N146" s="1">
        <v>1.17</v>
      </c>
      <c r="O146" s="1">
        <f>M146/(N146*3)*6</f>
        <v>12.8376068376068</v>
      </c>
      <c r="U146" s="1">
        <v>0.206</v>
      </c>
      <c r="X146" s="4">
        <v>0.279</v>
      </c>
      <c r="Y146" s="4"/>
      <c r="Z146" s="4"/>
      <c r="AA146" s="1">
        <v>0.331</v>
      </c>
      <c r="AD146" s="4">
        <v>0.386</v>
      </c>
      <c r="AE146" s="4"/>
      <c r="AF146" s="4"/>
      <c r="AJ146" s="1">
        <v>219</v>
      </c>
      <c r="AM146" s="4">
        <v>305</v>
      </c>
      <c r="AN146" s="4"/>
      <c r="AO146" s="4"/>
      <c r="AP146" s="1">
        <v>342</v>
      </c>
      <c r="AS146" s="4">
        <v>377</v>
      </c>
      <c r="AT146" s="4"/>
      <c r="AU146" s="4"/>
      <c r="AY146" s="4">
        <v>6.81</v>
      </c>
      <c r="AZ146" s="4"/>
      <c r="BA146" s="4"/>
      <c r="BB146" s="1">
        <v>9.77</v>
      </c>
      <c r="BE146" s="4">
        <v>8.47</v>
      </c>
      <c r="BF146" s="4"/>
      <c r="BG146" s="4"/>
      <c r="BH146" s="1">
        <v>7.33</v>
      </c>
      <c r="BN146" s="3"/>
      <c r="BO146" s="1">
        <v>9.95</v>
      </c>
      <c r="BP146" s="1">
        <v>1.04</v>
      </c>
      <c r="BQ146" s="1">
        <f>BO146/(BP146*3)*6</f>
        <v>19.1346153846154</v>
      </c>
      <c r="BR146" s="1">
        <v>12.3</v>
      </c>
      <c r="BS146" s="1">
        <v>1.13</v>
      </c>
      <c r="BT146" s="1">
        <f>BR146/(BS146*3)*6</f>
        <v>21.7699115044248</v>
      </c>
      <c r="BU146" s="1">
        <v>10.6</v>
      </c>
      <c r="BV146" s="1">
        <v>1.11</v>
      </c>
      <c r="BW146" s="1">
        <f>BU146/(BV146*3)*6</f>
        <v>19.0990990990991</v>
      </c>
      <c r="BX146" s="1">
        <v>6.05</v>
      </c>
      <c r="BY146" s="1">
        <v>1.14</v>
      </c>
      <c r="BZ146" s="1">
        <f>BX146/(BY146*3)*6</f>
        <v>10.6140350877193</v>
      </c>
      <c r="CF146" s="1">
        <v>0.191</v>
      </c>
      <c r="CI146" s="1">
        <v>0.282</v>
      </c>
      <c r="CL146" s="1">
        <v>0.299</v>
      </c>
      <c r="CO146" s="1">
        <v>0.302</v>
      </c>
      <c r="CU146" s="1">
        <v>247</v>
      </c>
      <c r="CX146" s="1">
        <v>274</v>
      </c>
      <c r="DA146" s="1">
        <v>297</v>
      </c>
      <c r="DD146" s="1">
        <v>339</v>
      </c>
      <c r="DJ146" s="1">
        <v>7.24</v>
      </c>
      <c r="DM146" s="1">
        <v>9.25</v>
      </c>
      <c r="DP146" s="1">
        <v>7.52</v>
      </c>
      <c r="DS146" s="1">
        <v>7.35</v>
      </c>
      <c r="DY146" s="3" t="s">
        <v>37</v>
      </c>
      <c r="DZ146" s="1">
        <v>119</v>
      </c>
      <c r="EB146" s="1">
        <v>11.5</v>
      </c>
      <c r="EC146" s="1">
        <v>1.18</v>
      </c>
      <c r="ED146" s="1">
        <f>EB146/(EC146*3)*6</f>
        <v>19.4915254237288</v>
      </c>
      <c r="EE146" s="1">
        <v>17.5</v>
      </c>
      <c r="EF146" s="1">
        <v>1.31</v>
      </c>
      <c r="EG146" s="1">
        <f>EE146/(EF146*3)*6</f>
        <v>26.7175572519084</v>
      </c>
      <c r="EH146" s="1">
        <v>9.95</v>
      </c>
      <c r="EI146" s="1">
        <v>0.99</v>
      </c>
      <c r="EJ146" s="1">
        <f>EH146/(EI146*3)*6</f>
        <v>20.1010101010101</v>
      </c>
      <c r="EK146" s="1">
        <v>6.19</v>
      </c>
      <c r="EL146" s="1">
        <v>0.98</v>
      </c>
      <c r="EM146" s="1">
        <f>EK146/(EL146*3)*6</f>
        <v>12.6326530612245</v>
      </c>
      <c r="ES146" s="1">
        <v>0.216</v>
      </c>
      <c r="EV146" s="4">
        <v>0.27</v>
      </c>
      <c r="EW146" s="4"/>
      <c r="EX146" s="4"/>
      <c r="EY146" s="1">
        <v>0.282</v>
      </c>
      <c r="FB146" s="4">
        <v>0.272</v>
      </c>
      <c r="FC146" s="4"/>
      <c r="FD146" s="4"/>
      <c r="FH146" s="1">
        <v>279</v>
      </c>
      <c r="FK146" s="4">
        <v>286</v>
      </c>
      <c r="FL146" s="4"/>
      <c r="FM146" s="4"/>
      <c r="FN146" s="1">
        <v>299</v>
      </c>
      <c r="FQ146" s="4">
        <v>337</v>
      </c>
      <c r="FR146" s="4"/>
      <c r="FS146" s="4"/>
      <c r="FW146" s="1">
        <v>8.73</v>
      </c>
      <c r="FZ146" s="1">
        <v>9.41</v>
      </c>
      <c r="GC146" s="4">
        <v>7.74</v>
      </c>
      <c r="GD146" s="4"/>
      <c r="GE146" s="4"/>
      <c r="GF146" s="4">
        <v>8.03</v>
      </c>
      <c r="GG146" s="4"/>
      <c r="GH146" s="4"/>
      <c r="GL146" s="3"/>
      <c r="GM146" s="1">
        <v>11.9</v>
      </c>
      <c r="GN146" s="1">
        <v>1.26</v>
      </c>
      <c r="GO146" s="1">
        <f>GM146/(GN146*3)*6</f>
        <v>18.8888888888889</v>
      </c>
      <c r="GP146" s="1">
        <v>15.1</v>
      </c>
      <c r="GQ146" s="1">
        <v>1.26</v>
      </c>
      <c r="GR146" s="1">
        <f>GP146/(GQ146*3)*6</f>
        <v>23.968253968254</v>
      </c>
      <c r="GS146" s="1">
        <v>10.6</v>
      </c>
      <c r="GT146" s="1">
        <v>1.22</v>
      </c>
      <c r="GU146" s="1">
        <f>GS146/(GT146*3)*6</f>
        <v>17.3770491803279</v>
      </c>
      <c r="GV146" s="1">
        <v>6.38</v>
      </c>
      <c r="GW146" s="1">
        <v>1.19</v>
      </c>
      <c r="GX146" s="1">
        <f>GV146/(GW146*3)*6</f>
        <v>10.7226890756303</v>
      </c>
      <c r="HD146" s="1">
        <v>0.195</v>
      </c>
      <c r="HG146" s="1">
        <v>0.228</v>
      </c>
      <c r="HJ146" s="1">
        <v>0.243</v>
      </c>
      <c r="HM146" s="1">
        <v>0.288</v>
      </c>
      <c r="HS146" s="1">
        <v>269</v>
      </c>
      <c r="HV146" s="1">
        <v>280</v>
      </c>
      <c r="HY146" s="1">
        <v>286</v>
      </c>
      <c r="IB146" s="1">
        <v>315</v>
      </c>
      <c r="IH146" s="1">
        <v>7.82</v>
      </c>
      <c r="IK146" s="1">
        <v>9.15</v>
      </c>
      <c r="IN146" s="1">
        <v>7.33</v>
      </c>
      <c r="IQ146" s="1">
        <v>6.33000000000001</v>
      </c>
    </row>
    <row r="147" spans="1:251">
      <c r="A147" s="3"/>
      <c r="D147" s="1">
        <v>6.49</v>
      </c>
      <c r="E147" s="1">
        <v>0.59</v>
      </c>
      <c r="F147" s="1">
        <f>D147/(E147*3)*6</f>
        <v>22</v>
      </c>
      <c r="G147" s="1">
        <v>10.2</v>
      </c>
      <c r="H147" s="1">
        <v>1.03</v>
      </c>
      <c r="I147" s="1">
        <f>G147/(H147*3)*6</f>
        <v>19.8058252427184</v>
      </c>
      <c r="J147" s="1">
        <v>9.21</v>
      </c>
      <c r="K147" s="1">
        <v>1.16</v>
      </c>
      <c r="L147" s="1">
        <f>J147/(K147*3)*6</f>
        <v>15.8793103448276</v>
      </c>
      <c r="M147" s="1">
        <v>5.71</v>
      </c>
      <c r="N147" s="1">
        <v>1.15</v>
      </c>
      <c r="O147" s="1">
        <f>M147/(N147*3)*6</f>
        <v>9.9304347826087</v>
      </c>
      <c r="U147" s="1">
        <v>0.252</v>
      </c>
      <c r="X147" s="1">
        <v>0.289</v>
      </c>
      <c r="AA147" s="1">
        <v>0.326</v>
      </c>
      <c r="AD147" s="1">
        <v>0.356</v>
      </c>
      <c r="AJ147" s="1">
        <v>259</v>
      </c>
      <c r="AM147" s="1">
        <v>288</v>
      </c>
      <c r="AP147" s="1">
        <v>299</v>
      </c>
      <c r="AS147" s="1">
        <v>334</v>
      </c>
      <c r="AY147" s="1">
        <v>7.69</v>
      </c>
      <c r="BB147" s="1">
        <v>8.69</v>
      </c>
      <c r="BE147" s="1">
        <v>5.69</v>
      </c>
      <c r="BH147" s="1">
        <v>5.49</v>
      </c>
      <c r="BN147" s="3"/>
      <c r="BO147" s="1">
        <v>9.26</v>
      </c>
      <c r="BP147" s="1">
        <v>1.12</v>
      </c>
      <c r="BQ147" s="1">
        <f>BO147/(BP147*3)*6</f>
        <v>16.5357142857143</v>
      </c>
      <c r="BR147" s="1">
        <v>11.2</v>
      </c>
      <c r="BS147" s="1">
        <v>1.12</v>
      </c>
      <c r="BT147" s="1">
        <f>BR147/(BS147*3)*6</f>
        <v>20</v>
      </c>
      <c r="BU147" s="1">
        <v>9.12</v>
      </c>
      <c r="BV147" s="1">
        <v>1.09</v>
      </c>
      <c r="BW147" s="1">
        <f>BU147/(BV147*3)*6</f>
        <v>16.7339449541284</v>
      </c>
      <c r="BX147" s="1">
        <v>5.01</v>
      </c>
      <c r="BY147" s="1">
        <v>1.11</v>
      </c>
      <c r="BZ147" s="1">
        <f>BX147/(BY147*3)*6</f>
        <v>9.02702702702703</v>
      </c>
      <c r="CF147" s="1">
        <v>0.199</v>
      </c>
      <c r="CI147" s="1">
        <v>0.269</v>
      </c>
      <c r="CL147" s="1">
        <v>0.289</v>
      </c>
      <c r="CO147" s="1">
        <v>0.315</v>
      </c>
      <c r="CU147" s="1">
        <v>267</v>
      </c>
      <c r="CX147" s="1">
        <v>296</v>
      </c>
      <c r="DA147" s="1">
        <v>307</v>
      </c>
      <c r="DD147" s="1">
        <v>342</v>
      </c>
      <c r="DJ147" s="1">
        <v>6.21</v>
      </c>
      <c r="DM147" s="1">
        <v>8.04</v>
      </c>
      <c r="DP147" s="1">
        <v>7.52</v>
      </c>
      <c r="DS147" s="1">
        <v>5.56</v>
      </c>
      <c r="DY147" s="3"/>
      <c r="EB147" s="1">
        <v>11.4</v>
      </c>
      <c r="EC147" s="1">
        <v>1.21</v>
      </c>
      <c r="ED147" s="1">
        <f>EB147/(EC147*3)*6</f>
        <v>18.8429752066116</v>
      </c>
      <c r="EE147" s="1">
        <v>16.3</v>
      </c>
      <c r="EF147" s="1">
        <v>1.29</v>
      </c>
      <c r="EG147" s="1">
        <f>EE147/(EF147*3)*6</f>
        <v>25.2713178294574</v>
      </c>
      <c r="EH147" s="1">
        <v>10.3</v>
      </c>
      <c r="EI147" s="1">
        <v>1.47</v>
      </c>
      <c r="EJ147" s="1">
        <f>EH147/(EI147*3)*6</f>
        <v>14.0136054421769</v>
      </c>
      <c r="EK147" s="1">
        <v>7.53</v>
      </c>
      <c r="EL147" s="1">
        <v>1.46</v>
      </c>
      <c r="EM147" s="1">
        <f>EK147/(EL147*3)*6</f>
        <v>10.3150684931507</v>
      </c>
      <c r="ES147" s="1">
        <v>0.258</v>
      </c>
      <c r="EV147" s="1">
        <v>0.258</v>
      </c>
      <c r="EY147" s="1">
        <v>0.278</v>
      </c>
      <c r="FB147" s="1">
        <v>0.295</v>
      </c>
      <c r="FH147" s="1">
        <v>279</v>
      </c>
      <c r="FK147" s="1">
        <v>300</v>
      </c>
      <c r="FN147" s="1">
        <v>291</v>
      </c>
      <c r="FQ147" s="1">
        <v>296</v>
      </c>
      <c r="FW147" s="1">
        <v>7.89</v>
      </c>
      <c r="FZ147" s="1">
        <v>9.36</v>
      </c>
      <c r="GC147" s="1">
        <v>7.93</v>
      </c>
      <c r="GF147" s="1">
        <v>6.25</v>
      </c>
      <c r="GL147" s="3"/>
      <c r="GM147" s="1">
        <v>12.3</v>
      </c>
      <c r="GN147" s="1">
        <v>1.34</v>
      </c>
      <c r="GO147" s="1">
        <f>GM147/(GN147*3)*6</f>
        <v>18.3582089552239</v>
      </c>
      <c r="GP147" s="1">
        <v>16.3</v>
      </c>
      <c r="GQ147" s="1">
        <v>1.27</v>
      </c>
      <c r="GR147" s="1">
        <f>GP147/(GQ147*3)*6</f>
        <v>25.6692913385827</v>
      </c>
      <c r="GS147" s="1">
        <v>9.4</v>
      </c>
      <c r="GT147" s="1">
        <v>1.28</v>
      </c>
      <c r="GU147" s="1">
        <f>GS147/(GT147*3)*6</f>
        <v>14.6875</v>
      </c>
      <c r="GV147" s="1">
        <v>6.38</v>
      </c>
      <c r="GW147" s="1">
        <v>1.21</v>
      </c>
      <c r="GX147" s="1">
        <f>GV147/(GW147*3)*6</f>
        <v>10.5454545454545</v>
      </c>
      <c r="HD147" s="1">
        <v>0.215</v>
      </c>
      <c r="HG147" s="1">
        <v>0.269</v>
      </c>
      <c r="HJ147" s="1">
        <v>0.269</v>
      </c>
      <c r="HM147" s="1">
        <v>0.264</v>
      </c>
      <c r="HS147" s="1">
        <v>273</v>
      </c>
      <c r="HV147" s="1">
        <v>289</v>
      </c>
      <c r="HY147" s="1">
        <v>296</v>
      </c>
      <c r="IB147" s="1">
        <v>316</v>
      </c>
      <c r="IH147" s="1">
        <v>7.95</v>
      </c>
      <c r="IK147" s="1">
        <v>8.26</v>
      </c>
      <c r="IN147" s="1">
        <v>7.25</v>
      </c>
      <c r="IQ147" s="1">
        <v>6.39</v>
      </c>
    </row>
    <row r="148" spans="1:251">
      <c r="A148" s="3"/>
      <c r="D148" s="1">
        <v>6.75</v>
      </c>
      <c r="E148" s="1">
        <v>0.82</v>
      </c>
      <c r="F148" s="1">
        <f>D148/(E148*3)*6</f>
        <v>16.4634146341463</v>
      </c>
      <c r="G148" s="1">
        <v>12.2</v>
      </c>
      <c r="H148" s="1">
        <v>1.12</v>
      </c>
      <c r="I148" s="1">
        <f>G148/(H148*3)*6</f>
        <v>21.7857142857143</v>
      </c>
      <c r="J148" s="1">
        <v>8.14</v>
      </c>
      <c r="K148" s="1">
        <v>0.89</v>
      </c>
      <c r="L148" s="1">
        <f>J148/(K148*3)*6</f>
        <v>18.2921348314607</v>
      </c>
      <c r="M148" s="1">
        <v>4.57</v>
      </c>
      <c r="N148" s="1">
        <v>0.88</v>
      </c>
      <c r="O148" s="1">
        <f>M148/(N148*3)*6</f>
        <v>10.3863636363636</v>
      </c>
      <c r="U148" s="1">
        <v>0.189</v>
      </c>
      <c r="X148" s="1">
        <v>0.289</v>
      </c>
      <c r="AA148" s="1">
        <v>0.269</v>
      </c>
      <c r="AD148" s="1">
        <v>0.294</v>
      </c>
      <c r="AJ148" s="1">
        <v>287</v>
      </c>
      <c r="AM148" s="1">
        <v>257</v>
      </c>
      <c r="AP148" s="1">
        <v>252</v>
      </c>
      <c r="AS148" s="1">
        <v>287</v>
      </c>
      <c r="AY148" s="1">
        <v>4.72</v>
      </c>
      <c r="BB148" s="1">
        <v>8.61</v>
      </c>
      <c r="BE148" s="1">
        <v>8.36</v>
      </c>
      <c r="BH148" s="1">
        <v>6.92</v>
      </c>
      <c r="BN148" s="3"/>
      <c r="BO148" s="1">
        <v>10.2</v>
      </c>
      <c r="BP148" s="1">
        <v>1.13</v>
      </c>
      <c r="BQ148" s="1">
        <f>BO148/(BP148*3)*6</f>
        <v>18.0530973451327</v>
      </c>
      <c r="BR148" s="1">
        <v>11.4</v>
      </c>
      <c r="BS148" s="1">
        <v>1.05</v>
      </c>
      <c r="BT148" s="1">
        <f>BR148/(BS148*3)*6</f>
        <v>21.7142857142857</v>
      </c>
      <c r="BU148" s="1">
        <v>8.26</v>
      </c>
      <c r="BV148" s="1">
        <v>1.15</v>
      </c>
      <c r="BW148" s="1">
        <f>BU148/(BV148*3)*6</f>
        <v>14.3652173913043</v>
      </c>
      <c r="BX148" s="1">
        <v>6.25</v>
      </c>
      <c r="BY148" s="1">
        <v>1.06</v>
      </c>
      <c r="BZ148" s="1">
        <f>BX148/(BY148*3)*6</f>
        <v>11.7924528301887</v>
      </c>
      <c r="CF148" s="1">
        <v>0.195</v>
      </c>
      <c r="CI148" s="1">
        <v>0.284</v>
      </c>
      <c r="CL148" s="1">
        <v>0.275</v>
      </c>
      <c r="CO148" s="1">
        <v>0.305</v>
      </c>
      <c r="CU148" s="1">
        <v>246</v>
      </c>
      <c r="CX148" s="1">
        <v>265</v>
      </c>
      <c r="DA148" s="1">
        <v>289</v>
      </c>
      <c r="DD148" s="1">
        <v>316</v>
      </c>
      <c r="DJ148" s="1">
        <v>5.23</v>
      </c>
      <c r="DM148" s="1">
        <v>8.68</v>
      </c>
      <c r="DP148" s="1">
        <v>6.39</v>
      </c>
      <c r="DS148" s="1">
        <v>6.29</v>
      </c>
      <c r="DY148" s="3"/>
      <c r="EB148" s="1">
        <v>12.3</v>
      </c>
      <c r="EC148" s="1">
        <v>1.31</v>
      </c>
      <c r="ED148" s="1">
        <f>EB148/(EC148*3)*6</f>
        <v>18.7786259541985</v>
      </c>
      <c r="EE148" s="1">
        <v>15.4</v>
      </c>
      <c r="EF148" s="1">
        <v>1.31</v>
      </c>
      <c r="EG148" s="1">
        <f>EE148/(EF148*3)*6</f>
        <v>23.5114503816794</v>
      </c>
      <c r="EH148" s="1">
        <v>11.5</v>
      </c>
      <c r="EI148" s="1">
        <v>1.35</v>
      </c>
      <c r="EJ148" s="1">
        <f>EH148/(EI148*3)*6</f>
        <v>17.037037037037</v>
      </c>
      <c r="EK148" s="1">
        <v>7.82</v>
      </c>
      <c r="EL148" s="1">
        <v>1.34</v>
      </c>
      <c r="EM148" s="1">
        <f>EK148/(EL148*3)*6</f>
        <v>11.6716417910448</v>
      </c>
      <c r="ES148" s="1">
        <v>0.221</v>
      </c>
      <c r="EV148" s="1">
        <v>0.295</v>
      </c>
      <c r="EY148" s="1">
        <v>0.285</v>
      </c>
      <c r="FB148" s="1">
        <v>0.274</v>
      </c>
      <c r="FH148" s="1">
        <v>264</v>
      </c>
      <c r="FK148" s="1">
        <v>287</v>
      </c>
      <c r="FN148" s="1">
        <v>289</v>
      </c>
      <c r="FQ148" s="1">
        <v>324</v>
      </c>
      <c r="FW148" s="1">
        <v>6.02</v>
      </c>
      <c r="FZ148" s="1">
        <v>9.26</v>
      </c>
      <c r="GC148" s="1">
        <v>8.02</v>
      </c>
      <c r="GF148" s="1">
        <v>5.21</v>
      </c>
      <c r="GL148" s="3"/>
      <c r="GM148" s="1">
        <v>11.8</v>
      </c>
      <c r="GN148" s="1">
        <v>1.32</v>
      </c>
      <c r="GO148" s="1">
        <f>GM148/(GN148*3)*6</f>
        <v>17.8787878787879</v>
      </c>
      <c r="GP148" s="1">
        <v>14.7</v>
      </c>
      <c r="GQ148" s="1">
        <v>1.22</v>
      </c>
      <c r="GR148" s="1">
        <f>GP148/(GQ148*3)*6</f>
        <v>24.0983606557377</v>
      </c>
      <c r="GS148" s="1">
        <v>10.8</v>
      </c>
      <c r="GT148" s="1">
        <v>1.27</v>
      </c>
      <c r="GU148" s="1">
        <f>GS148/(GT148*3)*6</f>
        <v>17.007874015748</v>
      </c>
      <c r="GV148" s="1">
        <v>7.23</v>
      </c>
      <c r="GW148" s="1">
        <v>1.24</v>
      </c>
      <c r="GX148" s="1">
        <f>GV148/(GW148*3)*6</f>
        <v>11.6612903225806</v>
      </c>
      <c r="HD148" s="1">
        <v>0.223</v>
      </c>
      <c r="HG148" s="1">
        <v>0.243</v>
      </c>
      <c r="HJ148" s="1">
        <v>0.255</v>
      </c>
      <c r="HM148" s="1">
        <v>0.276</v>
      </c>
      <c r="HS148" s="1">
        <v>272</v>
      </c>
      <c r="HV148" s="1">
        <v>295</v>
      </c>
      <c r="HY148" s="1">
        <v>297</v>
      </c>
      <c r="IB148" s="1">
        <v>326</v>
      </c>
      <c r="IH148" s="1">
        <v>6.09</v>
      </c>
      <c r="IK148" s="1">
        <v>9.56</v>
      </c>
      <c r="IN148" s="1">
        <v>8.09</v>
      </c>
      <c r="IQ148" s="1">
        <v>6.25</v>
      </c>
    </row>
    <row r="149" spans="1:194">
      <c r="A149" s="3"/>
      <c r="BN149" s="3"/>
      <c r="DY149" s="3"/>
      <c r="GL149" s="3"/>
    </row>
    <row r="150" spans="1:251">
      <c r="A150" s="3"/>
      <c r="X150" s="1">
        <v>0.279</v>
      </c>
      <c r="AD150" s="1">
        <v>0.386</v>
      </c>
      <c r="AM150" s="1">
        <v>305</v>
      </c>
      <c r="AS150" s="1">
        <v>377</v>
      </c>
      <c r="AY150" s="1">
        <v>6.81</v>
      </c>
      <c r="BE150" s="1">
        <v>8.47</v>
      </c>
      <c r="BN150" s="3"/>
      <c r="CI150" s="1">
        <v>0.28174</v>
      </c>
      <c r="CO150" s="1">
        <v>0.30184</v>
      </c>
      <c r="CX150" s="1">
        <v>273.98</v>
      </c>
      <c r="DA150" s="1">
        <v>296.98</v>
      </c>
      <c r="DM150" s="1">
        <v>9.25</v>
      </c>
      <c r="DS150" s="1">
        <v>7.35</v>
      </c>
      <c r="DY150" s="3"/>
      <c r="EV150" s="1">
        <v>0.27</v>
      </c>
      <c r="FB150" s="1">
        <v>0.272</v>
      </c>
      <c r="FK150" s="1">
        <v>286</v>
      </c>
      <c r="FQ150" s="1">
        <v>337</v>
      </c>
      <c r="GC150" s="1">
        <v>7.74</v>
      </c>
      <c r="GF150" s="1">
        <v>8.03</v>
      </c>
      <c r="GL150" s="3"/>
      <c r="HJ150" s="1">
        <v>0.24306</v>
      </c>
      <c r="HM150" s="1">
        <v>0.28826</v>
      </c>
      <c r="HS150" s="1">
        <v>268.98</v>
      </c>
      <c r="HY150" s="1">
        <v>285.98</v>
      </c>
      <c r="IK150" s="1">
        <v>9.15</v>
      </c>
      <c r="IQ150" s="1">
        <v>6.33000000000001</v>
      </c>
    </row>
    <row r="151" spans="1:194">
      <c r="A151" s="3"/>
      <c r="BN151" s="3"/>
      <c r="DY151" s="3"/>
      <c r="GL151" s="3"/>
    </row>
    <row r="152" spans="1:254">
      <c r="A152" s="3"/>
      <c r="F152" s="1">
        <f>F119+0.32</f>
        <v>18.4852234948743</v>
      </c>
      <c r="I152" s="1">
        <f>I119+0.32</f>
        <v>21.6777583394078</v>
      </c>
      <c r="L152" s="1">
        <f>L119+0.32</f>
        <v>17.2609978617249</v>
      </c>
      <c r="O152" s="1">
        <f>O119-1.92</f>
        <v>11.0547416007703</v>
      </c>
      <c r="R152" s="1">
        <f>R119-1.02</f>
        <v>5.36601769911505</v>
      </c>
      <c r="U152" s="1">
        <f>U119+0.0052</f>
        <v>0.215913333333333</v>
      </c>
      <c r="X152" s="1">
        <f>X119+0.0052</f>
        <v>0.295246666666667</v>
      </c>
      <c r="AA152" s="1">
        <f>AA119+0.0052</f>
        <v>0.30858</v>
      </c>
      <c r="AD152" s="1">
        <f>AD119-0.0301</f>
        <v>0.333946666666667</v>
      </c>
      <c r="AG152" s="1">
        <f>AG119-0.0422</f>
        <v>0.19418</v>
      </c>
      <c r="AJ152" s="1">
        <f>AJ119-6</f>
        <v>255.326666666667</v>
      </c>
      <c r="AM152" s="1">
        <f>AM119-6</f>
        <v>282.66</v>
      </c>
      <c r="AP152" s="1">
        <f>AP119-6</f>
        <v>297.993333333333</v>
      </c>
      <c r="AS152" s="1">
        <f>AS119+2</f>
        <v>334.326666666667</v>
      </c>
      <c r="AV152" s="1">
        <f>AV119+6</f>
        <v>320.66</v>
      </c>
      <c r="AY152" s="1">
        <f>AY119-0.42</f>
        <v>6.48666666666667</v>
      </c>
      <c r="BB152" s="1">
        <f>BB119-0.42</f>
        <v>9.02333333333333</v>
      </c>
      <c r="BE152" s="1">
        <f>BE119-0.42</f>
        <v>7.40333333333333</v>
      </c>
      <c r="BH152" s="1">
        <f>BH119-1.05</f>
        <v>6.58</v>
      </c>
      <c r="BK152" s="1">
        <f>BK119-1.42</f>
        <v>3.06</v>
      </c>
      <c r="BN152" s="3"/>
      <c r="BQ152" s="1">
        <v>17.9452234948743</v>
      </c>
      <c r="BT152" s="1">
        <v>21.1377583394078</v>
      </c>
      <c r="BW152" s="1">
        <v>16.7209978617249</v>
      </c>
      <c r="BZ152" s="1">
        <v>10.5147416007703</v>
      </c>
      <c r="CC152" s="1">
        <v>4.82601769911505</v>
      </c>
      <c r="CF152" s="1">
        <v>0.194913333333333</v>
      </c>
      <c r="CI152" s="1">
        <v>0.274246666666667</v>
      </c>
      <c r="CL152" s="1">
        <v>0.28758</v>
      </c>
      <c r="CO152" s="1">
        <v>0.312946666666667</v>
      </c>
      <c r="CR152" s="1">
        <v>0.17318</v>
      </c>
      <c r="CU152" s="1">
        <v>253.326666666667</v>
      </c>
      <c r="CX152" s="1">
        <v>280.66</v>
      </c>
      <c r="DA152" s="1">
        <v>295.993333333333</v>
      </c>
      <c r="DD152" s="1">
        <v>332.326666666667</v>
      </c>
      <c r="DG152" s="1">
        <v>318.66</v>
      </c>
      <c r="DJ152" s="1">
        <v>6.22666666666667</v>
      </c>
      <c r="DM152" s="1">
        <v>8.76333333333333</v>
      </c>
      <c r="DP152" s="1">
        <v>7.14333333333333</v>
      </c>
      <c r="DS152" s="1">
        <v>6.32</v>
      </c>
      <c r="DV152" s="1">
        <v>2.8</v>
      </c>
      <c r="DY152" s="3"/>
      <c r="ED152" s="1">
        <f>ED119-0.82</f>
        <v>19.0173393067943</v>
      </c>
      <c r="EG152" s="1">
        <f>EG119-0.82</f>
        <v>25.0890043290043</v>
      </c>
      <c r="EJ152" s="1">
        <f>EJ119-0.82</f>
        <v>16.9650697081379</v>
      </c>
      <c r="EM152" s="1">
        <f>EM119-1.42</f>
        <v>11.4618545896049</v>
      </c>
      <c r="EP152" s="1">
        <f>EP119-1.02</f>
        <v>8.46074074074074</v>
      </c>
      <c r="ES152" s="1">
        <f>ES119+0.0035</f>
        <v>0.231686666666667</v>
      </c>
      <c r="EV152" s="1">
        <f>EV119+0.0035</f>
        <v>0.267686666666667</v>
      </c>
      <c r="EY152" s="1">
        <f>EY119+0.0035</f>
        <v>0.281686666666667</v>
      </c>
      <c r="FB152" s="1">
        <f>FB119-0.0201</f>
        <v>0.290086666666667</v>
      </c>
      <c r="FE152" s="1">
        <f>FE119-0.0322</f>
        <v>0.20132</v>
      </c>
      <c r="FH152" s="1">
        <f>FH119+5</f>
        <v>274.326666666667</v>
      </c>
      <c r="FK152" s="1">
        <f>FK119+5</f>
        <v>289.993333333333</v>
      </c>
      <c r="FN152" s="1">
        <f>FN119+5</f>
        <v>293.326666666667</v>
      </c>
      <c r="FQ152" s="1">
        <f>FQ119+1</f>
        <v>320.993333333333</v>
      </c>
      <c r="FT152" s="1">
        <f>FT119-6</f>
        <v>301.66</v>
      </c>
      <c r="FW152" s="1">
        <f>FW119-0.32</f>
        <v>7.54666666666667</v>
      </c>
      <c r="FZ152" s="1">
        <f>FZ119-0.32</f>
        <v>9.34</v>
      </c>
      <c r="GC152" s="1">
        <f>GC119-0.32</f>
        <v>7.81666666666667</v>
      </c>
      <c r="GF152" s="1">
        <f>GF119-0.87</f>
        <v>6.51333333333333</v>
      </c>
      <c r="GI152" s="1">
        <f>GI119-1.12</f>
        <v>5.1</v>
      </c>
      <c r="GL152" s="3"/>
      <c r="GO152" s="1">
        <v>18.4773393067943</v>
      </c>
      <c r="GR152" s="1">
        <v>24.5490043290043</v>
      </c>
      <c r="GU152" s="1">
        <v>16.4250697081379</v>
      </c>
      <c r="GX152" s="1">
        <v>10.9218545896049</v>
      </c>
      <c r="HA152" s="1">
        <v>7.92074074074074</v>
      </c>
      <c r="HD152" s="1">
        <v>0.210686666666667</v>
      </c>
      <c r="HG152" s="1">
        <v>0.246686666666667</v>
      </c>
      <c r="HJ152" s="1">
        <v>0.260686666666667</v>
      </c>
      <c r="HM152" s="1">
        <v>0.269086666666667</v>
      </c>
      <c r="HP152" s="1">
        <v>0.18032</v>
      </c>
      <c r="HS152" s="1">
        <v>272.326666666667</v>
      </c>
      <c r="HV152" s="1">
        <v>287.993333333333</v>
      </c>
      <c r="HY152" s="1">
        <v>291.326666666667</v>
      </c>
      <c r="IB152" s="1">
        <v>318.993333333333</v>
      </c>
      <c r="IE152" s="1">
        <v>299.66</v>
      </c>
      <c r="IH152" s="1">
        <v>7.28666666666667</v>
      </c>
      <c r="IK152" s="1">
        <v>9.08</v>
      </c>
      <c r="IN152" s="1">
        <v>7.55666666666667</v>
      </c>
      <c r="IQ152" s="1">
        <v>6.25333333333333</v>
      </c>
      <c r="IT152" s="1">
        <v>4.84</v>
      </c>
    </row>
    <row r="153" spans="1:254">
      <c r="A153" s="3"/>
      <c r="F153" s="1">
        <f>AVERAGE(F146:F148)</f>
        <v>18.5793799696239</v>
      </c>
      <c r="I153" s="1">
        <f>AVERAGE(I146:I148)</f>
        <v>21.6869757611783</v>
      </c>
      <c r="L153" s="1">
        <f>AVERAGE(L146:L148)</f>
        <v>17.2661879401187</v>
      </c>
      <c r="O153" s="1">
        <f>AVERAGE(O146:O148)</f>
        <v>11.0514684188597</v>
      </c>
      <c r="R153" s="1">
        <f>R136</f>
        <v>5.36936936936937</v>
      </c>
      <c r="U153" s="1">
        <f>AVERAGE(U146:U148)</f>
        <v>0.215666666666667</v>
      </c>
      <c r="X153" s="1">
        <f>AVERAGE(X146:X148)</f>
        <v>0.285666666666667</v>
      </c>
      <c r="AA153" s="1">
        <f>AVERAGE(AA146:AA148)</f>
        <v>0.308666666666667</v>
      </c>
      <c r="AD153" s="1">
        <f>AVERAGE(AD146:AD148)</f>
        <v>0.345333333333333</v>
      </c>
      <c r="AG153" s="1">
        <f>AG136</f>
        <v>0.193</v>
      </c>
      <c r="AJ153" s="1">
        <f>AVERAGE(AJ146:AJ148)</f>
        <v>255</v>
      </c>
      <c r="AM153" s="1">
        <f>AVERAGE(AM146:AM148)</f>
        <v>283.333333333333</v>
      </c>
      <c r="AP153" s="1">
        <f>AVERAGE(AP146:AP148)</f>
        <v>297.666666666667</v>
      </c>
      <c r="AS153" s="1">
        <f>AVERAGE(AS146:AS148)</f>
        <v>332.666666666667</v>
      </c>
      <c r="AV153" s="1">
        <f>AV136</f>
        <v>319</v>
      </c>
      <c r="AY153" s="1">
        <f>AVERAGE(AY146:AY148)</f>
        <v>6.40666666666667</v>
      </c>
      <c r="BB153" s="1">
        <f>AVERAGE(BB146:BB148)</f>
        <v>9.02333333333333</v>
      </c>
      <c r="BE153" s="1">
        <f>AVERAGE(BE146:BE148)</f>
        <v>7.50666666666667</v>
      </c>
      <c r="BH153" s="1">
        <f>AVERAGE(BH146:BH148)</f>
        <v>6.58</v>
      </c>
      <c r="BK153" s="1">
        <f>BK136</f>
        <v>3.11</v>
      </c>
      <c r="BN153" s="3"/>
      <c r="BQ153" s="1">
        <f>AVERAGE(BQ146:BQ148)</f>
        <v>17.9078090051541</v>
      </c>
      <c r="BT153" s="1">
        <f>AVERAGE(BT146:BT148)</f>
        <v>21.1613990729035</v>
      </c>
      <c r="BW153" s="1">
        <f>AVERAGE(BW146:BW148)</f>
        <v>16.732753814844</v>
      </c>
      <c r="BZ153" s="1">
        <f>AVERAGE(BZ146:BZ148)</f>
        <v>10.4778383149783</v>
      </c>
      <c r="CC153" s="1">
        <f>CC136</f>
        <v>4.85714285714286</v>
      </c>
      <c r="CF153" s="1">
        <f>AVERAGE(CF146:CF148)</f>
        <v>0.195</v>
      </c>
      <c r="CI153" s="1">
        <f>AVERAGE(CI146:CI148)</f>
        <v>0.278333333333333</v>
      </c>
      <c r="CL153" s="1">
        <f>AVERAGE(CL146:CL148)</f>
        <v>0.287666666666667</v>
      </c>
      <c r="CO153" s="1">
        <f>AVERAGE(CO146:CO148)</f>
        <v>0.307333333333333</v>
      </c>
      <c r="CR153" s="1">
        <f>CR136</f>
        <v>0.176</v>
      </c>
      <c r="CU153" s="1">
        <f>AVERAGE(CU146:CU148)</f>
        <v>253.333333333333</v>
      </c>
      <c r="CX153" s="1">
        <f>AVERAGE(CX146:CX148)</f>
        <v>278.333333333333</v>
      </c>
      <c r="DA153" s="1">
        <f>AVERAGE(DA146:DA148)</f>
        <v>297.666666666667</v>
      </c>
      <c r="DD153" s="1">
        <f>AVERAGE(DD146:DD148)</f>
        <v>332.333333333333</v>
      </c>
      <c r="DG153" s="1">
        <f>DG136</f>
        <v>317</v>
      </c>
      <c r="DJ153" s="1">
        <f>AVERAGE(DJ146:DJ148)</f>
        <v>6.22666666666667</v>
      </c>
      <c r="DM153" s="1">
        <f>AVERAGE(DM146:DM148)</f>
        <v>8.65666666666667</v>
      </c>
      <c r="DP153" s="1">
        <f>AVERAGE(DP146:DP148)</f>
        <v>7.14333333333333</v>
      </c>
      <c r="DS153" s="1">
        <f>AVERAGE(DS146:DS148)</f>
        <v>6.4</v>
      </c>
      <c r="DV153" s="1">
        <f>DV136</f>
        <v>2.76</v>
      </c>
      <c r="DY153" s="3"/>
      <c r="ED153" s="1">
        <f>AVERAGE(ED146:ED148)</f>
        <v>19.037708861513</v>
      </c>
      <c r="EG153" s="1">
        <f>AVERAGE(EG146:EG148)</f>
        <v>25.1667751543484</v>
      </c>
      <c r="EJ153" s="1">
        <f>AVERAGE(EJ146:EJ148)</f>
        <v>17.0505508600747</v>
      </c>
      <c r="EM153" s="1">
        <f>AVERAGE(EM146:EM148)</f>
        <v>11.5397877818067</v>
      </c>
      <c r="EP153" s="1">
        <f>EP136</f>
        <v>8.21621621621621</v>
      </c>
      <c r="ES153" s="1">
        <f>AVERAGE(ES146:ES148)</f>
        <v>0.231666666666667</v>
      </c>
      <c r="EV153" s="1">
        <f>AVERAGE(EV146:EV148)</f>
        <v>0.274333333333333</v>
      </c>
      <c r="EY153" s="1">
        <f>AVERAGE(EY146:EY148)</f>
        <v>0.281666666666667</v>
      </c>
      <c r="FB153" s="1">
        <f>AVERAGE(FB146:FB148)</f>
        <v>0.280333333333333</v>
      </c>
      <c r="FE153" s="1">
        <f>FE136</f>
        <v>0.203</v>
      </c>
      <c r="FH153" s="1">
        <f>AVERAGE(FH146:FH148)</f>
        <v>274</v>
      </c>
      <c r="FK153" s="1">
        <f>AVERAGE(FK146:FK148)</f>
        <v>291</v>
      </c>
      <c r="FN153" s="1">
        <f>AVERAGE(FN146:FN148)</f>
        <v>293</v>
      </c>
      <c r="FQ153" s="1">
        <f>AVERAGE(FQ146:FQ148)</f>
        <v>319</v>
      </c>
      <c r="FT153" s="1">
        <f>FT136</f>
        <v>308</v>
      </c>
      <c r="FW153" s="1">
        <f>AVERAGE(FW146:FW148)</f>
        <v>7.54666666666667</v>
      </c>
      <c r="FZ153" s="1">
        <f>AVERAGE(FZ146:FZ148)</f>
        <v>9.34333333333333</v>
      </c>
      <c r="GC153" s="1">
        <f>AVERAGE(GC146:GC148)</f>
        <v>7.89666666666667</v>
      </c>
      <c r="GF153" s="1">
        <f>AVERAGE(GF146:GF148)</f>
        <v>6.49666666666667</v>
      </c>
      <c r="GI153" s="1">
        <f>GI136</f>
        <v>5.13</v>
      </c>
      <c r="GL153" s="3"/>
      <c r="GO153" s="1">
        <f>AVERAGE(GO146:GO148)</f>
        <v>18.3752952409669</v>
      </c>
      <c r="GR153" s="1">
        <f>AVERAGE(GR146:GR148)</f>
        <v>24.5786353208581</v>
      </c>
      <c r="GU153" s="1">
        <f>AVERAGE(GU146:GU148)</f>
        <v>16.357474398692</v>
      </c>
      <c r="GX153" s="1">
        <f>AVERAGE(GX146:GX148)</f>
        <v>10.9764779812218</v>
      </c>
      <c r="HA153" s="1">
        <f>HA136</f>
        <v>7.78125</v>
      </c>
      <c r="HD153" s="1">
        <f>AVERAGE(HD146:HD148)</f>
        <v>0.211</v>
      </c>
      <c r="HG153" s="1">
        <f>AVERAGE(HG146:HG148)</f>
        <v>0.246666666666667</v>
      </c>
      <c r="HJ153" s="1">
        <f>AVERAGE(HJ146:HJ148)</f>
        <v>0.255666666666667</v>
      </c>
      <c r="HM153" s="1">
        <f>AVERAGE(HM146:HM148)</f>
        <v>0.276</v>
      </c>
      <c r="HP153" s="1">
        <f>HP136</f>
        <v>0.182</v>
      </c>
      <c r="HS153" s="1">
        <f>AVERAGE(HS146:HS148)</f>
        <v>271.333333333333</v>
      </c>
      <c r="HV153" s="1">
        <f>AVERAGE(HV146:HV148)</f>
        <v>288</v>
      </c>
      <c r="HY153" s="1">
        <f>AVERAGE(HY146:HY148)</f>
        <v>293</v>
      </c>
      <c r="IB153" s="1">
        <f>AVERAGE(IB146:IB148)</f>
        <v>319</v>
      </c>
      <c r="IE153" s="1">
        <f>IE136</f>
        <v>305</v>
      </c>
      <c r="IH153" s="1">
        <f>AVERAGE(IH146:IH148)</f>
        <v>7.28666666666667</v>
      </c>
      <c r="IK153" s="1">
        <f>AVERAGE(IK146:IK148)</f>
        <v>8.99</v>
      </c>
      <c r="IN153" s="1">
        <f>AVERAGE(IN146:IN148)</f>
        <v>7.55666666666667</v>
      </c>
      <c r="IQ153" s="1">
        <f>AVERAGE(IQ146:IQ148)</f>
        <v>6.32333333333334</v>
      </c>
      <c r="IT153" s="1">
        <f>IT136</f>
        <v>4.83</v>
      </c>
    </row>
    <row r="154" spans="1:194">
      <c r="A154" s="3"/>
      <c r="BN154" s="3"/>
      <c r="DY154" s="3"/>
      <c r="GL154" s="3"/>
    </row>
    <row r="155" spans="1:194">
      <c r="A155" s="3"/>
      <c r="BN155" s="3"/>
      <c r="DY155" s="3"/>
      <c r="GL155" s="3"/>
    </row>
    <row r="156" spans="1:194">
      <c r="A156" s="4" t="s">
        <v>11</v>
      </c>
      <c r="BN156" s="4"/>
      <c r="DY156" s="4" t="s">
        <v>11</v>
      </c>
      <c r="GL156" s="4"/>
    </row>
    <row r="157" spans="1:251">
      <c r="A157" s="3" t="s">
        <v>38</v>
      </c>
      <c r="B157" s="1">
        <v>53</v>
      </c>
      <c r="D157" s="1">
        <v>9.79</v>
      </c>
      <c r="E157" s="1">
        <v>1.03</v>
      </c>
      <c r="F157" s="1">
        <f>D157/(E157*3)*6</f>
        <v>19.0097087378641</v>
      </c>
      <c r="G157" s="1">
        <v>13.2</v>
      </c>
      <c r="H157" s="1">
        <v>0.92</v>
      </c>
      <c r="I157" s="1">
        <f>G157/(H157*3)*6</f>
        <v>28.695652173913</v>
      </c>
      <c r="J157" s="1">
        <v>8.62</v>
      </c>
      <c r="K157" s="1">
        <v>1.15</v>
      </c>
      <c r="L157" s="1">
        <f>J157/(K157*3)*6</f>
        <v>14.9913043478261</v>
      </c>
      <c r="M157" s="1">
        <v>6.36</v>
      </c>
      <c r="N157" s="1">
        <v>1.14</v>
      </c>
      <c r="O157" s="1">
        <f>M157/(N157*3)*6</f>
        <v>11.1578947368421</v>
      </c>
      <c r="U157" s="1">
        <v>0.184</v>
      </c>
      <c r="X157" s="4">
        <v>0.32</v>
      </c>
      <c r="Y157" s="4"/>
      <c r="Z157" s="4"/>
      <c r="AA157" s="1">
        <v>0.339</v>
      </c>
      <c r="AD157" s="4">
        <v>0.288</v>
      </c>
      <c r="AE157" s="4"/>
      <c r="AF157" s="4"/>
      <c r="AJ157" s="1">
        <v>258</v>
      </c>
      <c r="AM157" s="4">
        <v>311</v>
      </c>
      <c r="AN157" s="4"/>
      <c r="AO157" s="4"/>
      <c r="AP157" s="4">
        <v>330</v>
      </c>
      <c r="AQ157" s="4"/>
      <c r="AR157" s="4"/>
      <c r="AS157" s="1">
        <v>363</v>
      </c>
      <c r="AY157" s="1">
        <v>8.14</v>
      </c>
      <c r="BB157" s="4">
        <v>9.49</v>
      </c>
      <c r="BC157" s="4"/>
      <c r="BD157" s="4"/>
      <c r="BE157" s="1">
        <v>8.35</v>
      </c>
      <c r="BH157" s="4">
        <v>8.07</v>
      </c>
      <c r="BI157" s="4"/>
      <c r="BJ157" s="4"/>
      <c r="BN157" s="3"/>
      <c r="BO157" s="1">
        <v>8.56</v>
      </c>
      <c r="BP157" s="1">
        <v>1.17</v>
      </c>
      <c r="BQ157" s="1">
        <f>BO157/(BP157*3)*6</f>
        <v>14.6324786324786</v>
      </c>
      <c r="BR157" s="1">
        <v>11.7</v>
      </c>
      <c r="BS157" s="1">
        <v>1.06</v>
      </c>
      <c r="BT157" s="1">
        <f>BR157/(BS157*3)*6</f>
        <v>22.0754716981132</v>
      </c>
      <c r="BU157" s="1">
        <v>8.62</v>
      </c>
      <c r="BV157" s="1">
        <v>1.11</v>
      </c>
      <c r="BW157" s="1">
        <f>BU157/(BV157*3)*6</f>
        <v>15.5315315315315</v>
      </c>
      <c r="BX157" s="1">
        <v>5.75</v>
      </c>
      <c r="BY157" s="1">
        <v>1.11</v>
      </c>
      <c r="BZ157" s="1">
        <f>BX157/(BY157*3)*6</f>
        <v>10.3603603603604</v>
      </c>
      <c r="CF157" s="1">
        <v>0.182</v>
      </c>
      <c r="CI157" s="1">
        <v>0.247</v>
      </c>
      <c r="CL157" s="1">
        <v>0.304</v>
      </c>
      <c r="CO157" s="1">
        <v>0.311</v>
      </c>
      <c r="CU157" s="1">
        <v>251</v>
      </c>
      <c r="CX157" s="1">
        <v>287</v>
      </c>
      <c r="DA157" s="1">
        <v>306</v>
      </c>
      <c r="DD157" s="1">
        <v>323</v>
      </c>
      <c r="DJ157" s="1">
        <v>6.25</v>
      </c>
      <c r="DM157" s="1">
        <v>9.47</v>
      </c>
      <c r="DP157" s="1">
        <v>7.94</v>
      </c>
      <c r="DS157" s="1">
        <v>7.57</v>
      </c>
      <c r="DY157" s="3" t="s">
        <v>39</v>
      </c>
      <c r="DZ157" s="1">
        <v>122</v>
      </c>
      <c r="EB157" s="1">
        <v>10.5</v>
      </c>
      <c r="EC157" s="1">
        <v>1.02</v>
      </c>
      <c r="ED157" s="1">
        <f>EB157/(EC157*3)*6</f>
        <v>20.5882352941176</v>
      </c>
      <c r="EE157" s="1">
        <v>18.3</v>
      </c>
      <c r="EF157" s="1">
        <v>1.43</v>
      </c>
      <c r="EG157" s="1">
        <f>EE157/(EF157*3)*6</f>
        <v>25.5944055944056</v>
      </c>
      <c r="EH157" s="1">
        <v>13.8</v>
      </c>
      <c r="EI157" s="1">
        <v>1.41</v>
      </c>
      <c r="EJ157" s="1">
        <f>EH157/(EI157*3)*6</f>
        <v>19.5744680851064</v>
      </c>
      <c r="EK157" s="1">
        <v>7.69</v>
      </c>
      <c r="EL157" s="1">
        <v>1.4</v>
      </c>
      <c r="EM157" s="1">
        <f>EK157/(EL157*3)*6</f>
        <v>10.9857142857143</v>
      </c>
      <c r="ES157" s="4">
        <v>0.208</v>
      </c>
      <c r="ET157" s="4"/>
      <c r="EU157" s="4"/>
      <c r="EV157" s="1">
        <v>0.261</v>
      </c>
      <c r="EY157" s="4">
        <v>0.245</v>
      </c>
      <c r="EZ157" s="4"/>
      <c r="FA157" s="4"/>
      <c r="FB157" s="1">
        <v>0.26</v>
      </c>
      <c r="FH157" s="1">
        <v>275</v>
      </c>
      <c r="FK157" s="1">
        <v>308</v>
      </c>
      <c r="FN157" s="4">
        <v>297</v>
      </c>
      <c r="FO157" s="4"/>
      <c r="FP157" s="4"/>
      <c r="FQ157" s="4">
        <v>334</v>
      </c>
      <c r="FR157" s="4"/>
      <c r="FS157" s="4"/>
      <c r="FW157" s="1">
        <v>7.41</v>
      </c>
      <c r="FZ157" s="4">
        <v>9.15</v>
      </c>
      <c r="GA157" s="4"/>
      <c r="GB157" s="4"/>
      <c r="GC157" s="1">
        <v>8.09</v>
      </c>
      <c r="GF157" s="4">
        <v>6.11</v>
      </c>
      <c r="GG157" s="4"/>
      <c r="GH157" s="4"/>
      <c r="GL157" s="3"/>
      <c r="GM157" s="1">
        <v>10.5</v>
      </c>
      <c r="GN157" s="1">
        <v>1.29</v>
      </c>
      <c r="GO157" s="1">
        <f>GM157/(GN157*3)*6</f>
        <v>16.2790697674419</v>
      </c>
      <c r="GP157" s="1">
        <v>14.1</v>
      </c>
      <c r="GQ157" s="1">
        <v>1.24</v>
      </c>
      <c r="GR157" s="1">
        <f>GP157/(GQ157*3)*6</f>
        <v>22.741935483871</v>
      </c>
      <c r="GS157" s="1">
        <v>10.6</v>
      </c>
      <c r="GT157" s="1">
        <v>1.29</v>
      </c>
      <c r="GU157" s="1">
        <f>GS157/(GT157*3)*6</f>
        <v>16.4341085271318</v>
      </c>
      <c r="GV157" s="1">
        <v>7.41</v>
      </c>
      <c r="GW157" s="1">
        <v>1.36</v>
      </c>
      <c r="GX157" s="1">
        <f>GV157/(GW157*3)*6</f>
        <v>10.8970588235294</v>
      </c>
      <c r="HD157" s="1">
        <v>0.198</v>
      </c>
      <c r="HG157" s="1">
        <v>0.239</v>
      </c>
      <c r="HJ157" s="1">
        <v>0.274</v>
      </c>
      <c r="HM157" s="1">
        <v>0.256</v>
      </c>
      <c r="HS157" s="1">
        <v>272</v>
      </c>
      <c r="HV157" s="1">
        <v>284</v>
      </c>
      <c r="HY157" s="1">
        <v>304</v>
      </c>
      <c r="IB157" s="1">
        <v>314</v>
      </c>
      <c r="IH157" s="1">
        <v>7.56</v>
      </c>
      <c r="IK157" s="1">
        <v>9.31</v>
      </c>
      <c r="IN157" s="1">
        <v>7.52</v>
      </c>
      <c r="IQ157" s="1">
        <v>6.96</v>
      </c>
    </row>
    <row r="158" spans="1:251">
      <c r="A158" s="3"/>
      <c r="D158" s="1">
        <v>9.25</v>
      </c>
      <c r="E158" s="1">
        <v>0.98</v>
      </c>
      <c r="F158" s="1">
        <f>D158/(E158*3)*6</f>
        <v>18.8775510204082</v>
      </c>
      <c r="G158" s="1">
        <v>8.45</v>
      </c>
      <c r="H158" s="1">
        <v>1.12</v>
      </c>
      <c r="I158" s="1">
        <f>G158/(H158*3)*6</f>
        <v>15.0892857142857</v>
      </c>
      <c r="J158" s="1">
        <v>8.39</v>
      </c>
      <c r="K158" s="1">
        <v>1.02</v>
      </c>
      <c r="L158" s="1">
        <f>J158/(K158*3)*6</f>
        <v>16.4509803921569</v>
      </c>
      <c r="M158" s="1">
        <v>5.48</v>
      </c>
      <c r="N158" s="1">
        <v>1.01</v>
      </c>
      <c r="O158" s="1">
        <f>M158/(N158*3)*6</f>
        <v>10.8514851485149</v>
      </c>
      <c r="U158" s="1">
        <v>0.207</v>
      </c>
      <c r="X158" s="1">
        <v>0.338</v>
      </c>
      <c r="AA158" s="1">
        <v>0.314</v>
      </c>
      <c r="AD158" s="1">
        <v>0.296</v>
      </c>
      <c r="AJ158" s="1">
        <v>239</v>
      </c>
      <c r="AM158" s="1">
        <v>271</v>
      </c>
      <c r="AP158" s="1">
        <v>320</v>
      </c>
      <c r="AS158" s="1">
        <v>355</v>
      </c>
      <c r="AY158" s="1">
        <v>5.36</v>
      </c>
      <c r="BB158" s="1">
        <v>9.05</v>
      </c>
      <c r="BE158" s="1">
        <v>5.36</v>
      </c>
      <c r="BH158" s="1">
        <v>5.09</v>
      </c>
      <c r="BN158" s="3"/>
      <c r="BO158" s="1">
        <v>12.2</v>
      </c>
      <c r="BP158" s="1">
        <v>1.12</v>
      </c>
      <c r="BQ158" s="1">
        <f>BO158/(BP158*3)*6</f>
        <v>21.7857142857143</v>
      </c>
      <c r="BR158" s="1">
        <v>11.6</v>
      </c>
      <c r="BS158" s="1">
        <v>1.12</v>
      </c>
      <c r="BT158" s="1">
        <f>BR158/(BS158*3)*6</f>
        <v>20.7142857142857</v>
      </c>
      <c r="BU158" s="1">
        <v>9.26</v>
      </c>
      <c r="BV158" s="1">
        <v>1.06</v>
      </c>
      <c r="BW158" s="1">
        <f>BU158/(BV158*3)*6</f>
        <v>17.4716981132075</v>
      </c>
      <c r="BX158" s="1">
        <v>5.63</v>
      </c>
      <c r="BY158" s="1">
        <v>1.08</v>
      </c>
      <c r="BZ158" s="1">
        <f>BX158/(BY158*3)*6</f>
        <v>10.4259259259259</v>
      </c>
      <c r="CF158" s="1">
        <v>0.184</v>
      </c>
      <c r="CI158" s="1">
        <v>0.276</v>
      </c>
      <c r="CL158" s="1">
        <v>0.299</v>
      </c>
      <c r="CO158" s="1">
        <v>0.284</v>
      </c>
      <c r="CU158" s="1">
        <v>247</v>
      </c>
      <c r="CX158" s="1">
        <v>279</v>
      </c>
      <c r="DA158" s="1">
        <v>328</v>
      </c>
      <c r="DD158" s="1">
        <v>363</v>
      </c>
      <c r="DJ158" s="1">
        <v>6.08</v>
      </c>
      <c r="DM158" s="1">
        <v>9.12</v>
      </c>
      <c r="DP158" s="1">
        <v>7.26</v>
      </c>
      <c r="DS158" s="1">
        <v>5.16</v>
      </c>
      <c r="DY158" s="3"/>
      <c r="EB158" s="1">
        <v>10.1</v>
      </c>
      <c r="EC158" s="1">
        <v>1.35</v>
      </c>
      <c r="ED158" s="1">
        <f>EB158/(EC158*3)*6</f>
        <v>14.962962962963</v>
      </c>
      <c r="EE158" s="1">
        <v>12.9</v>
      </c>
      <c r="EF158" s="1">
        <v>1.11</v>
      </c>
      <c r="EG158" s="1">
        <f>EE158/(EF158*3)*6</f>
        <v>23.2432432432432</v>
      </c>
      <c r="EH158" s="1">
        <v>9.32</v>
      </c>
      <c r="EI158" s="1">
        <v>1.32</v>
      </c>
      <c r="EJ158" s="1">
        <f>EH158/(EI158*3)*6</f>
        <v>14.1212121212121</v>
      </c>
      <c r="EK158" s="1">
        <v>8.36</v>
      </c>
      <c r="EL158" s="1">
        <v>1.31</v>
      </c>
      <c r="EM158" s="1">
        <f>EK158/(EL158*3)*6</f>
        <v>12.763358778626</v>
      </c>
      <c r="ES158" s="1">
        <v>0.224</v>
      </c>
      <c r="EV158" s="1">
        <v>0.286</v>
      </c>
      <c r="EY158" s="1">
        <v>0.281</v>
      </c>
      <c r="FB158" s="1">
        <v>0.295</v>
      </c>
      <c r="FH158" s="1">
        <v>266</v>
      </c>
      <c r="FK158" s="1">
        <v>297</v>
      </c>
      <c r="FN158" s="1">
        <v>295</v>
      </c>
      <c r="FQ158" s="1">
        <v>308</v>
      </c>
      <c r="FW158" s="1">
        <v>7.59</v>
      </c>
      <c r="FZ158" s="1">
        <v>9.63</v>
      </c>
      <c r="GC158" s="1">
        <v>8.14</v>
      </c>
      <c r="GF158" s="1">
        <v>5.48</v>
      </c>
      <c r="GL158" s="3"/>
      <c r="GM158" s="1">
        <v>11.5</v>
      </c>
      <c r="GN158" s="1">
        <v>1.34</v>
      </c>
      <c r="GO158" s="1">
        <f>GM158/(GN158*3)*6</f>
        <v>17.1641791044776</v>
      </c>
      <c r="GP158" s="1">
        <v>14.9</v>
      </c>
      <c r="GQ158" s="1">
        <v>1.17</v>
      </c>
      <c r="GR158" s="1">
        <f>GP158/(GQ158*3)*6</f>
        <v>25.4700854700855</v>
      </c>
      <c r="GS158" s="1">
        <v>9.56</v>
      </c>
      <c r="GT158" s="1">
        <v>1.26</v>
      </c>
      <c r="GU158" s="1">
        <f>GS158/(GT158*3)*6</f>
        <v>15.1746031746032</v>
      </c>
      <c r="GV158" s="1">
        <v>7.35</v>
      </c>
      <c r="GW158" s="1">
        <v>1.29</v>
      </c>
      <c r="GX158" s="1">
        <f>GV158/(GW158*3)*6</f>
        <v>11.3953488372093</v>
      </c>
      <c r="HD158" s="1">
        <v>0.206</v>
      </c>
      <c r="HG158" s="1">
        <v>0.251</v>
      </c>
      <c r="HJ158" s="1">
        <v>0.263</v>
      </c>
      <c r="HM158" s="1">
        <v>0.272</v>
      </c>
      <c r="HS158" s="1">
        <v>274</v>
      </c>
      <c r="HV158" s="1">
        <v>305</v>
      </c>
      <c r="HY158" s="1">
        <v>295</v>
      </c>
      <c r="IB158" s="1">
        <v>316</v>
      </c>
      <c r="IH158" s="1">
        <v>6.58</v>
      </c>
      <c r="IK158" s="1">
        <v>8.26</v>
      </c>
      <c r="IN158" s="1">
        <v>7.59</v>
      </c>
      <c r="IQ158" s="1">
        <v>6.26</v>
      </c>
    </row>
    <row r="159" spans="1:251">
      <c r="A159" s="3"/>
      <c r="D159" s="1">
        <v>8.93</v>
      </c>
      <c r="E159" s="1">
        <v>1.02</v>
      </c>
      <c r="F159" s="1">
        <f>D159/(E159*3)*6</f>
        <v>17.5098039215686</v>
      </c>
      <c r="G159" s="1">
        <v>10.5</v>
      </c>
      <c r="H159" s="1">
        <v>0.98</v>
      </c>
      <c r="I159" s="1">
        <f>G159/(H159*3)*6</f>
        <v>21.4285714285714</v>
      </c>
      <c r="J159" s="1">
        <v>9.89</v>
      </c>
      <c r="K159" s="1">
        <v>1.08</v>
      </c>
      <c r="L159" s="1">
        <f>J159/(K159*3)*6</f>
        <v>18.3148148148148</v>
      </c>
      <c r="M159" s="1">
        <v>4.78</v>
      </c>
      <c r="N159" s="1">
        <v>1.07</v>
      </c>
      <c r="O159" s="1">
        <f>M159/(N159*3)*6</f>
        <v>8.93457943925234</v>
      </c>
      <c r="U159" s="1">
        <v>0.229</v>
      </c>
      <c r="X159" s="1">
        <v>0.265</v>
      </c>
      <c r="AA159" s="1">
        <v>0.296</v>
      </c>
      <c r="AD159" s="1">
        <v>0.324</v>
      </c>
      <c r="AJ159" s="1">
        <v>270</v>
      </c>
      <c r="AM159" s="1">
        <v>300</v>
      </c>
      <c r="AP159" s="1">
        <v>264</v>
      </c>
      <c r="AS159" s="1">
        <v>299</v>
      </c>
      <c r="AY159" s="1">
        <v>5.29</v>
      </c>
      <c r="BB159" s="1">
        <v>9.26</v>
      </c>
      <c r="BE159" s="1">
        <v>8.26</v>
      </c>
      <c r="BH159" s="1">
        <v>6.23</v>
      </c>
      <c r="BN159" s="3"/>
      <c r="BO159" s="1">
        <v>9.96</v>
      </c>
      <c r="BP159" s="1">
        <v>1.16</v>
      </c>
      <c r="BQ159" s="1">
        <f>BO159/(BP159*3)*6</f>
        <v>17.1724137931035</v>
      </c>
      <c r="BR159" s="1">
        <v>10.5</v>
      </c>
      <c r="BS159" s="1">
        <v>1.03</v>
      </c>
      <c r="BT159" s="1">
        <f>BR159/(BS159*3)*6</f>
        <v>20.3883495145631</v>
      </c>
      <c r="BU159" s="1">
        <v>8.26</v>
      </c>
      <c r="BV159" s="1">
        <v>1.07</v>
      </c>
      <c r="BW159" s="1">
        <f>BU159/(BV159*3)*6</f>
        <v>15.4392523364486</v>
      </c>
      <c r="BX159" s="1">
        <v>4.26</v>
      </c>
      <c r="BY159" s="1">
        <v>1.06</v>
      </c>
      <c r="BZ159" s="1">
        <f>BX159/(BY159*3)*6</f>
        <v>8.0377358490566</v>
      </c>
      <c r="CF159" s="1">
        <v>0.192</v>
      </c>
      <c r="CI159" s="1">
        <v>0.286</v>
      </c>
      <c r="CL159" s="1">
        <v>0.284</v>
      </c>
      <c r="CO159" s="1">
        <v>0.291</v>
      </c>
      <c r="CU159" s="1">
        <v>269</v>
      </c>
      <c r="CX159" s="1">
        <v>308</v>
      </c>
      <c r="DA159" s="1">
        <v>272</v>
      </c>
      <c r="DD159" s="1">
        <v>326</v>
      </c>
      <c r="DJ159" s="1">
        <v>5.36</v>
      </c>
      <c r="DM159" s="1">
        <v>8.12</v>
      </c>
      <c r="DP159" s="1">
        <v>6.23</v>
      </c>
      <c r="DS159" s="1">
        <v>6.12</v>
      </c>
      <c r="DY159" s="3"/>
      <c r="EB159" s="1">
        <v>12.1</v>
      </c>
      <c r="EC159" s="1">
        <v>1.14</v>
      </c>
      <c r="ED159" s="1">
        <f>EB159/(EC159*3)*6</f>
        <v>21.2280701754386</v>
      </c>
      <c r="EE159" s="1">
        <v>15.8</v>
      </c>
      <c r="EF159" s="1">
        <v>1.19</v>
      </c>
      <c r="EG159" s="1">
        <f>EE159/(EF159*3)*6</f>
        <v>26.5546218487395</v>
      </c>
      <c r="EH159" s="1">
        <v>12.1</v>
      </c>
      <c r="EI159" s="1">
        <v>1.31</v>
      </c>
      <c r="EJ159" s="1">
        <f>EH159/(EI159*3)*6</f>
        <v>18.4732824427481</v>
      </c>
      <c r="EK159" s="1">
        <v>7.56</v>
      </c>
      <c r="EL159" s="1">
        <v>1.3</v>
      </c>
      <c r="EM159" s="1">
        <f>EK159/(EL159*3)*6</f>
        <v>11.6307692307692</v>
      </c>
      <c r="ES159" s="1">
        <v>0.272</v>
      </c>
      <c r="EV159" s="1">
        <v>0.263</v>
      </c>
      <c r="EY159" s="1">
        <v>0.265</v>
      </c>
      <c r="FB159" s="1">
        <v>0.292</v>
      </c>
      <c r="FH159" s="1">
        <v>285</v>
      </c>
      <c r="FK159" s="1">
        <v>275</v>
      </c>
      <c r="FN159" s="1">
        <v>296</v>
      </c>
      <c r="FQ159" s="1">
        <v>321</v>
      </c>
      <c r="FW159" s="1">
        <v>7.57</v>
      </c>
      <c r="FZ159" s="1">
        <v>9.21</v>
      </c>
      <c r="GC159" s="1">
        <v>7.07</v>
      </c>
      <c r="GF159" s="1">
        <v>7.93</v>
      </c>
      <c r="GL159" s="3"/>
      <c r="GM159" s="1">
        <v>13.98</v>
      </c>
      <c r="GN159" s="1">
        <v>1.26</v>
      </c>
      <c r="GO159" s="1">
        <f>GM159/(GN159*3)*6</f>
        <v>22.1904761904762</v>
      </c>
      <c r="GP159" s="1">
        <v>15.1</v>
      </c>
      <c r="GQ159" s="1">
        <v>1.19</v>
      </c>
      <c r="GR159" s="1">
        <f>GP159/(GQ159*3)*6</f>
        <v>25.3781512605042</v>
      </c>
      <c r="GS159" s="1">
        <v>11.4</v>
      </c>
      <c r="GT159" s="1">
        <v>1.22</v>
      </c>
      <c r="GU159" s="1">
        <f>GS159/(GT159*3)*6</f>
        <v>18.6885245901639</v>
      </c>
      <c r="GV159" s="1">
        <v>7.23</v>
      </c>
      <c r="GW159" s="1">
        <v>1.27</v>
      </c>
      <c r="GX159" s="1">
        <f>GV159/(GW159*3)*6</f>
        <v>11.3858267716535</v>
      </c>
      <c r="HD159" s="1">
        <v>0.218</v>
      </c>
      <c r="HG159" s="1">
        <v>0.241</v>
      </c>
      <c r="HJ159" s="1">
        <v>0.241</v>
      </c>
      <c r="HM159" s="1">
        <v>0.256</v>
      </c>
      <c r="HS159" s="1">
        <v>275</v>
      </c>
      <c r="HV159" s="1">
        <v>283</v>
      </c>
      <c r="HY159" s="1">
        <v>289</v>
      </c>
      <c r="IB159" s="1">
        <v>329</v>
      </c>
      <c r="IH159" s="1">
        <v>7.64</v>
      </c>
      <c r="IK159" s="1">
        <v>9.89</v>
      </c>
      <c r="IN159" s="1">
        <v>7.14</v>
      </c>
      <c r="IQ159" s="1">
        <v>5.29</v>
      </c>
    </row>
    <row r="160" spans="1:194">
      <c r="A160" s="3"/>
      <c r="BN160" s="3"/>
      <c r="DY160" s="3"/>
      <c r="GL160" s="3"/>
    </row>
    <row r="161" spans="1:248">
      <c r="A161" s="3"/>
      <c r="X161" s="1">
        <v>0.32</v>
      </c>
      <c r="AD161" s="1">
        <v>0.288</v>
      </c>
      <c r="AM161" s="1">
        <v>311</v>
      </c>
      <c r="AP161" s="1">
        <v>330</v>
      </c>
      <c r="BB161" s="1">
        <v>9.49</v>
      </c>
      <c r="BH161" s="1">
        <v>8.07</v>
      </c>
      <c r="BN161" s="3"/>
      <c r="CI161" s="1">
        <v>0.24674</v>
      </c>
      <c r="CO161" s="1">
        <v>0.31084</v>
      </c>
      <c r="CU161" s="1">
        <v>250.98</v>
      </c>
      <c r="DA161" s="1">
        <v>305.98</v>
      </c>
      <c r="DJ161" s="1">
        <v>6.25</v>
      </c>
      <c r="DP161" s="1">
        <v>7.94</v>
      </c>
      <c r="DY161" s="3"/>
      <c r="ES161" s="1">
        <v>0.208</v>
      </c>
      <c r="EY161" s="1">
        <v>0.245</v>
      </c>
      <c r="FN161" s="1">
        <v>297</v>
      </c>
      <c r="FQ161" s="1">
        <v>334</v>
      </c>
      <c r="FZ161" s="1">
        <v>9.15</v>
      </c>
      <c r="GF161" s="1">
        <v>6.11</v>
      </c>
      <c r="GL161" s="3"/>
      <c r="HG161" s="1">
        <v>0.23906</v>
      </c>
      <c r="HJ161" s="1">
        <v>0.27406</v>
      </c>
      <c r="HV161" s="1">
        <v>283.98</v>
      </c>
      <c r="IB161" s="1">
        <v>313.98</v>
      </c>
      <c r="IK161" s="1">
        <v>9.31</v>
      </c>
      <c r="IN161" s="1">
        <v>7.52</v>
      </c>
    </row>
    <row r="162" spans="1:194">
      <c r="A162" s="3"/>
      <c r="BN162" s="3"/>
      <c r="DY162" s="3"/>
      <c r="GL162" s="3"/>
    </row>
    <row r="163" spans="1:254">
      <c r="A163" s="3"/>
      <c r="F163" s="1">
        <f>F130+0.32</f>
        <v>18.4713725474152</v>
      </c>
      <c r="I163" s="1">
        <f>I130+0.32</f>
        <v>21.7249909230554</v>
      </c>
      <c r="L163" s="1">
        <f>L130+0.32</f>
        <v>16.7144667453758</v>
      </c>
      <c r="O163" s="1">
        <f>O130-1.92</f>
        <v>10.1378220821145</v>
      </c>
      <c r="R163" s="1">
        <f>R130-1.02</f>
        <v>5.17132743362832</v>
      </c>
      <c r="U163" s="1">
        <f>U130+0.0052</f>
        <v>0.206913333333333</v>
      </c>
      <c r="X163" s="1">
        <f>X130+0.0052</f>
        <v>0.296246666666667</v>
      </c>
      <c r="AA163" s="1">
        <f>AA130+0.0052</f>
        <v>0.31658</v>
      </c>
      <c r="AD163" s="1">
        <f>AD130-0.0301</f>
        <v>0.31228</v>
      </c>
      <c r="AG163" s="1">
        <f>AG130-0.0422</f>
        <v>0.20418</v>
      </c>
      <c r="AJ163" s="1">
        <f>AJ130-6</f>
        <v>255.993333333333</v>
      </c>
      <c r="AM163" s="1">
        <f>AM130-6</f>
        <v>293.326666666667</v>
      </c>
      <c r="AP163" s="1">
        <f>AP130-6</f>
        <v>306.326666666667</v>
      </c>
      <c r="AS163" s="1">
        <f>AS130+2</f>
        <v>339.326666666667</v>
      </c>
      <c r="AV163" s="1">
        <f>AV130+6</f>
        <v>324.66</v>
      </c>
      <c r="AY163" s="1">
        <f>AY130-0.42</f>
        <v>6.26333333333333</v>
      </c>
      <c r="BB163" s="1">
        <f>BB130-0.42</f>
        <v>9.16333333333333</v>
      </c>
      <c r="BE163" s="1">
        <f>BE130-0.42</f>
        <v>7.32333333333333</v>
      </c>
      <c r="BH163" s="1">
        <f>BH130-1.05</f>
        <v>6.54333333333333</v>
      </c>
      <c r="BK163" s="1">
        <f>BK130-1.42</f>
        <v>3.12</v>
      </c>
      <c r="BN163" s="3"/>
      <c r="BQ163" s="1">
        <v>17.9313725474152</v>
      </c>
      <c r="BT163" s="1">
        <v>21.1849909230554</v>
      </c>
      <c r="BW163" s="1">
        <v>16.1744667453758</v>
      </c>
      <c r="BZ163" s="1">
        <v>9.59782208211449</v>
      </c>
      <c r="CC163" s="1">
        <v>4.63132743362832</v>
      </c>
      <c r="CF163" s="1">
        <v>0.185913333333333</v>
      </c>
      <c r="CI163" s="1">
        <v>0.275246666666667</v>
      </c>
      <c r="CL163" s="1">
        <v>0.29558</v>
      </c>
      <c r="CO163" s="1">
        <v>0.29128</v>
      </c>
      <c r="CR163" s="1">
        <v>0.18318</v>
      </c>
      <c r="CU163" s="1">
        <v>253.993333333333</v>
      </c>
      <c r="CX163" s="1">
        <v>291.326666666667</v>
      </c>
      <c r="DA163" s="1">
        <v>304.326666666667</v>
      </c>
      <c r="DD163" s="1">
        <v>337.326666666667</v>
      </c>
      <c r="DG163" s="1">
        <v>322.66</v>
      </c>
      <c r="DJ163" s="1">
        <v>6.00333333333333</v>
      </c>
      <c r="DM163" s="1">
        <v>8.90333333333333</v>
      </c>
      <c r="DP163" s="1">
        <v>7.06333333333333</v>
      </c>
      <c r="DS163" s="1">
        <v>6.28333333333333</v>
      </c>
      <c r="DV163" s="1">
        <v>2.86</v>
      </c>
      <c r="DY163" s="3"/>
      <c r="ED163" s="1">
        <f>ED130-0.82</f>
        <v>18.982621634867</v>
      </c>
      <c r="EG163" s="1">
        <f>EG130-0.82</f>
        <v>25.1741739045904</v>
      </c>
      <c r="EJ163" s="1">
        <f>EJ130-0.82</f>
        <v>17.406287189513</v>
      </c>
      <c r="EM163" s="1">
        <f>EM130-1.42</f>
        <v>11.7945233304589</v>
      </c>
      <c r="EP163" s="1">
        <f>EP130-1.02</f>
        <v>8.31411764705882</v>
      </c>
      <c r="ES163" s="1">
        <f>ES130+0.0035</f>
        <v>0.228353333333333</v>
      </c>
      <c r="EV163" s="1">
        <f>EV130+0.0035</f>
        <v>0.269686666666667</v>
      </c>
      <c r="EY163" s="1">
        <f>EY130+0.0035</f>
        <v>0.273353333333333</v>
      </c>
      <c r="FB163" s="1">
        <f>FB130-0.0201</f>
        <v>0.28242</v>
      </c>
      <c r="FE163" s="1">
        <f>FE130-0.0322</f>
        <v>0.20732</v>
      </c>
      <c r="FH163" s="1">
        <f>FH130+5</f>
        <v>275.66</v>
      </c>
      <c r="FK163" s="1">
        <f>FK130+5</f>
        <v>293.66</v>
      </c>
      <c r="FN163" s="1">
        <f>FN130+5</f>
        <v>297.993333333333</v>
      </c>
      <c r="FQ163" s="1">
        <f>FQ130+1</f>
        <v>319.993333333333</v>
      </c>
      <c r="FT163" s="1">
        <f>FT130-6</f>
        <v>296.66</v>
      </c>
      <c r="FW163" s="1">
        <f>FW130-0.32</f>
        <v>7.52</v>
      </c>
      <c r="FZ163" s="1">
        <f>FZ130-0.32</f>
        <v>9.34333333333333</v>
      </c>
      <c r="GC163" s="1">
        <f>GC130-0.32</f>
        <v>7.76666666666667</v>
      </c>
      <c r="GF163" s="1">
        <f>GF130-0.87</f>
        <v>6.43</v>
      </c>
      <c r="GI163" s="1">
        <f>GI130-1.12</f>
        <v>5.14</v>
      </c>
      <c r="GL163" s="3"/>
      <c r="GO163" s="1">
        <v>18.442621634867</v>
      </c>
      <c r="GR163" s="1">
        <v>24.6341739045904</v>
      </c>
      <c r="GU163" s="1">
        <v>16.866287189513</v>
      </c>
      <c r="GX163" s="1">
        <v>11.2545233304589</v>
      </c>
      <c r="HA163" s="1">
        <v>7.77411764705882</v>
      </c>
      <c r="HD163" s="1">
        <v>0.207353333333333</v>
      </c>
      <c r="HG163" s="1">
        <v>0.248686666666667</v>
      </c>
      <c r="HJ163" s="1">
        <v>0.252353333333333</v>
      </c>
      <c r="HM163" s="1">
        <v>0.26142</v>
      </c>
      <c r="HP163" s="1">
        <v>0.18632</v>
      </c>
      <c r="HS163" s="1">
        <v>273.66</v>
      </c>
      <c r="HV163" s="1">
        <v>291.66</v>
      </c>
      <c r="HY163" s="1">
        <v>295.993333333333</v>
      </c>
      <c r="IB163" s="1">
        <v>317.993333333333</v>
      </c>
      <c r="IE163" s="1">
        <v>294.66</v>
      </c>
      <c r="IH163" s="1">
        <v>7.26</v>
      </c>
      <c r="IK163" s="1">
        <v>9.08333333333333</v>
      </c>
      <c r="IN163" s="1">
        <v>7.50666666666667</v>
      </c>
      <c r="IQ163" s="1">
        <v>6.17</v>
      </c>
      <c r="IT163" s="1">
        <v>4.88</v>
      </c>
    </row>
    <row r="164" spans="1:254">
      <c r="A164" s="3"/>
      <c r="F164" s="1">
        <f>AVERAGE(F157:F159)</f>
        <v>18.4656878932803</v>
      </c>
      <c r="I164" s="1">
        <f>AVERAGE(I157:I159)</f>
        <v>21.7378364389234</v>
      </c>
      <c r="L164" s="1">
        <f>AVERAGE(L157:L159)</f>
        <v>16.5856998515993</v>
      </c>
      <c r="O164" s="1">
        <f>AVERAGE(O157:O159)</f>
        <v>10.3146531082031</v>
      </c>
      <c r="R164" s="1">
        <f>R137</f>
        <v>5.16814159292035</v>
      </c>
      <c r="U164" s="1">
        <f>AVERAGE(U157:U159)</f>
        <v>0.206666666666667</v>
      </c>
      <c r="X164" s="1">
        <f>AVERAGE(X157:X159)</f>
        <v>0.307666666666667</v>
      </c>
      <c r="AA164" s="1">
        <f>AVERAGE(AA157:AA159)</f>
        <v>0.316333333333333</v>
      </c>
      <c r="AD164" s="1">
        <f>AVERAGE(AD157:AD159)</f>
        <v>0.302666666666667</v>
      </c>
      <c r="AG164" s="1">
        <f>AG137</f>
        <v>0.199</v>
      </c>
      <c r="AJ164" s="1">
        <f>AVERAGE(AJ157:AJ159)</f>
        <v>255.666666666667</v>
      </c>
      <c r="AM164" s="1">
        <f>AVERAGE(AM157:AM159)</f>
        <v>294</v>
      </c>
      <c r="AP164" s="1">
        <f>AVERAGE(AP157:AP159)</f>
        <v>304.666666666667</v>
      </c>
      <c r="AS164" s="1">
        <f>AVERAGE(AS157:AS159)</f>
        <v>339</v>
      </c>
      <c r="AV164" s="1">
        <f>AV137</f>
        <v>322</v>
      </c>
      <c r="AY164" s="1">
        <f>AVERAGE(AY157:AY159)</f>
        <v>6.26333333333333</v>
      </c>
      <c r="BB164" s="1">
        <f>AVERAGE(BB157:BB159)</f>
        <v>9.26666666666667</v>
      </c>
      <c r="BE164" s="1">
        <f>AVERAGE(BE157:BE159)</f>
        <v>7.32333333333333</v>
      </c>
      <c r="BH164" s="1">
        <f>AVERAGE(BH157:BH159)</f>
        <v>6.46333333333333</v>
      </c>
      <c r="BK164" s="1">
        <f>BK137</f>
        <v>3.09</v>
      </c>
      <c r="BN164" s="3"/>
      <c r="BQ164" s="1">
        <f>AVERAGE(BQ157:BQ159)</f>
        <v>17.8635355704321</v>
      </c>
      <c r="BT164" s="1">
        <f>AVERAGE(BT157:BT159)</f>
        <v>21.059368975654</v>
      </c>
      <c r="BW164" s="1">
        <f>AVERAGE(BW157:BW159)</f>
        <v>16.1474939937292</v>
      </c>
      <c r="BZ164" s="1">
        <f>AVERAGE(BZ157:BZ159)</f>
        <v>9.60800737844763</v>
      </c>
      <c r="CC164" s="1">
        <f>CC137</f>
        <v>4.91071428571428</v>
      </c>
      <c r="CF164" s="1">
        <f>AVERAGE(CF157:CF159)</f>
        <v>0.186</v>
      </c>
      <c r="CI164" s="1">
        <f>AVERAGE(CI157:CI159)</f>
        <v>0.269666666666667</v>
      </c>
      <c r="CL164" s="1">
        <f>AVERAGE(CL157:CL159)</f>
        <v>0.295666666666667</v>
      </c>
      <c r="CO164" s="1">
        <f>AVERAGE(CO157:CO159)</f>
        <v>0.295333333333333</v>
      </c>
      <c r="CR164" s="1">
        <f>CR137</f>
        <v>0.182</v>
      </c>
      <c r="CU164" s="1">
        <f>AVERAGE(CU157:CU159)</f>
        <v>255.666666666667</v>
      </c>
      <c r="CX164" s="1">
        <f>AVERAGE(CX157:CX159)</f>
        <v>291.333333333333</v>
      </c>
      <c r="DA164" s="1">
        <f>AVERAGE(DA157:DA159)</f>
        <v>302</v>
      </c>
      <c r="DD164" s="1">
        <f>AVERAGE(DD157:DD159)</f>
        <v>337.333333333333</v>
      </c>
      <c r="DG164" s="1">
        <f>DG137</f>
        <v>321</v>
      </c>
      <c r="DJ164" s="1">
        <f>AVERAGE(DJ157:DJ159)</f>
        <v>5.89666666666667</v>
      </c>
      <c r="DM164" s="1">
        <f>AVERAGE(DM157:DM159)</f>
        <v>8.90333333333333</v>
      </c>
      <c r="DP164" s="1">
        <f>AVERAGE(DP157:DP159)</f>
        <v>7.14333333333333</v>
      </c>
      <c r="DS164" s="1">
        <f>AVERAGE(DS157:DS159)</f>
        <v>6.28333333333333</v>
      </c>
      <c r="DV164" s="1">
        <f>DV137</f>
        <v>2.85</v>
      </c>
      <c r="DY164" s="3"/>
      <c r="ED164" s="1">
        <f>AVERAGE(ED157:ED159)</f>
        <v>18.9264228108397</v>
      </c>
      <c r="EG164" s="1">
        <f>AVERAGE(EG157:EG159)</f>
        <v>25.1307568954628</v>
      </c>
      <c r="EJ164" s="1">
        <f>AVERAGE(EJ157:EJ159)</f>
        <v>17.3896542163555</v>
      </c>
      <c r="EM164" s="1">
        <f>AVERAGE(EM157:EM159)</f>
        <v>11.7932807650365</v>
      </c>
      <c r="EP164" s="1">
        <f>EP137</f>
        <v>8.30088495575221</v>
      </c>
      <c r="ES164" s="1">
        <f>AVERAGE(ES157:ES159)</f>
        <v>0.234666666666667</v>
      </c>
      <c r="EV164" s="1">
        <f>AVERAGE(EV157:EV159)</f>
        <v>0.27</v>
      </c>
      <c r="EY164" s="1">
        <f>AVERAGE(EY157:EY159)</f>
        <v>0.263666666666667</v>
      </c>
      <c r="FB164" s="1">
        <f>AVERAGE(FB157:FB159)</f>
        <v>0.282333333333333</v>
      </c>
      <c r="FE164" s="1">
        <f>FE137</f>
        <v>0.205</v>
      </c>
      <c r="FH164" s="1">
        <f>AVERAGE(FH157:FH159)</f>
        <v>275.333333333333</v>
      </c>
      <c r="FK164" s="1">
        <f>AVERAGE(FK157:FK159)</f>
        <v>293.333333333333</v>
      </c>
      <c r="FN164" s="1">
        <f>AVERAGE(FN157:FN159)</f>
        <v>296</v>
      </c>
      <c r="FQ164" s="1">
        <f>AVERAGE(FQ157:FQ159)</f>
        <v>321</v>
      </c>
      <c r="FT164" s="1">
        <f>FT137</f>
        <v>294</v>
      </c>
      <c r="FW164" s="1">
        <f>AVERAGE(FW157:FW159)</f>
        <v>7.52333333333333</v>
      </c>
      <c r="FZ164" s="1">
        <f>AVERAGE(FZ157:FZ159)</f>
        <v>9.33</v>
      </c>
      <c r="GC164" s="1">
        <f>AVERAGE(GC157:GC159)</f>
        <v>7.76666666666667</v>
      </c>
      <c r="GF164" s="1">
        <f>AVERAGE(GF157:GF159)</f>
        <v>6.50666666666667</v>
      </c>
      <c r="GI164" s="1">
        <f>GI137</f>
        <v>5.16</v>
      </c>
      <c r="GL164" s="3"/>
      <c r="GO164" s="1">
        <f>AVERAGE(GO157:GO159)</f>
        <v>18.5445750207986</v>
      </c>
      <c r="GR164" s="1">
        <f>AVERAGE(GR157:GR159)</f>
        <v>24.5300574048202</v>
      </c>
      <c r="GU164" s="1">
        <f>AVERAGE(GU157:GU159)</f>
        <v>16.765745430633</v>
      </c>
      <c r="GX164" s="1">
        <f>AVERAGE(GX157:GX159)</f>
        <v>11.2260781441308</v>
      </c>
      <c r="HA164" s="1">
        <f>HA137</f>
        <v>7.93548387096774</v>
      </c>
      <c r="HD164" s="1">
        <f>AVERAGE(HD157:HD159)</f>
        <v>0.207333333333333</v>
      </c>
      <c r="HG164" s="1">
        <f>AVERAGE(HG157:HG159)</f>
        <v>0.243666666666667</v>
      </c>
      <c r="HJ164" s="1">
        <f>AVERAGE(HJ157:HJ159)</f>
        <v>0.259333333333333</v>
      </c>
      <c r="HM164" s="1">
        <f>AVERAGE(HM157:HM159)</f>
        <v>0.261333333333333</v>
      </c>
      <c r="HP164" s="1">
        <f>HP137</f>
        <v>0.188</v>
      </c>
      <c r="HS164" s="1">
        <f>AVERAGE(HS157:HS159)</f>
        <v>273.666666666667</v>
      </c>
      <c r="HV164" s="1">
        <f>AVERAGE(HV157:HV159)</f>
        <v>290.666666666667</v>
      </c>
      <c r="HY164" s="1">
        <f>AVERAGE(HY157:HY159)</f>
        <v>296</v>
      </c>
      <c r="IB164" s="1">
        <f>AVERAGE(IB157:IB159)</f>
        <v>319.666666666667</v>
      </c>
      <c r="IE164" s="1">
        <f>IE137</f>
        <v>291</v>
      </c>
      <c r="IH164" s="1">
        <f>AVERAGE(IH157:IH159)</f>
        <v>7.26</v>
      </c>
      <c r="IK164" s="1">
        <f>AVERAGE(IK157:IK159)</f>
        <v>9.15333333333333</v>
      </c>
      <c r="IN164" s="1">
        <f>AVERAGE(IN157:IN159)</f>
        <v>7.41666666666667</v>
      </c>
      <c r="IQ164" s="1">
        <f>AVERAGE(IQ157:IQ159)</f>
        <v>6.17</v>
      </c>
      <c r="IT164" s="1">
        <f>IT137</f>
        <v>4.89</v>
      </c>
    </row>
    <row r="165" spans="1:194">
      <c r="A165" s="3"/>
      <c r="BN165" s="3"/>
      <c r="DY165" s="3"/>
      <c r="GL165" s="3"/>
    </row>
    <row r="166" spans="1:254">
      <c r="A166" s="3"/>
      <c r="BN166" s="3"/>
      <c r="BQ166" s="1">
        <v>17.847291134492</v>
      </c>
      <c r="BT166" s="1">
        <v>21.1017610325154</v>
      </c>
      <c r="BW166" s="1">
        <v>16.4087506781753</v>
      </c>
      <c r="BZ166" s="1">
        <v>9.99254863397243</v>
      </c>
      <c r="CC166" s="1">
        <v>4.89857976444244</v>
      </c>
      <c r="CF166" s="1">
        <v>0.190357777777778</v>
      </c>
      <c r="CI166" s="1">
        <v>0.272802222222222</v>
      </c>
      <c r="CL166" s="1">
        <v>0.291468888888889</v>
      </c>
      <c r="CO166" s="1">
        <v>0.301057777777778</v>
      </c>
      <c r="CR166" s="1">
        <v>0.17518</v>
      </c>
      <c r="CU166" s="1">
        <v>252.882222222222</v>
      </c>
      <c r="CX166" s="1">
        <v>287.771111111111</v>
      </c>
      <c r="DA166" s="1">
        <v>298.548888888889</v>
      </c>
      <c r="DD166" s="1">
        <v>333.771111111111</v>
      </c>
      <c r="DG166" s="1">
        <v>321.993333333333</v>
      </c>
      <c r="DJ166" s="1">
        <v>6.10777777777778</v>
      </c>
      <c r="DM166" s="1">
        <v>8.81888888888889</v>
      </c>
      <c r="DP166" s="1">
        <v>7.11</v>
      </c>
      <c r="DS166" s="1">
        <v>6.31777777777778</v>
      </c>
      <c r="DV166" s="1">
        <v>2.80666666666667</v>
      </c>
      <c r="DY166" s="3"/>
      <c r="GL166" s="3"/>
      <c r="GO166" s="1">
        <v>18.5065570288629</v>
      </c>
      <c r="GR166" s="1">
        <v>24.5246262817228</v>
      </c>
      <c r="GU166" s="1">
        <v>16.7167674828247</v>
      </c>
      <c r="GX166" s="1">
        <v>11.2147519628306</v>
      </c>
      <c r="HA166" s="1">
        <v>7.94475955921821</v>
      </c>
      <c r="HD166" s="1">
        <v>0.21002</v>
      </c>
      <c r="HG166" s="1">
        <v>0.249575555555556</v>
      </c>
      <c r="HJ166" s="1">
        <v>0.259575555555556</v>
      </c>
      <c r="HM166" s="1">
        <v>0.265531111111111</v>
      </c>
      <c r="HP166" s="1">
        <v>0.18132</v>
      </c>
      <c r="HS166" s="1">
        <v>272.104444444444</v>
      </c>
      <c r="HV166" s="1">
        <v>291.215555555556</v>
      </c>
      <c r="HY166" s="1">
        <v>292.993333333333</v>
      </c>
      <c r="IB166" s="1">
        <v>319.882222222222</v>
      </c>
      <c r="IE166" s="1">
        <v>299.66</v>
      </c>
      <c r="IH166" s="1">
        <v>7.27888888888889</v>
      </c>
      <c r="IK166" s="1">
        <v>9.10222222222222</v>
      </c>
      <c r="IN166" s="1">
        <v>7.53111111111111</v>
      </c>
      <c r="IQ166" s="1">
        <v>6.22111111111111</v>
      </c>
      <c r="IT166" s="1">
        <v>4.84333333333333</v>
      </c>
    </row>
    <row r="167" s="1" customFormat="1" spans="1:254">
      <c r="A167" s="4" t="s">
        <v>11</v>
      </c>
      <c r="F167" s="1">
        <f>AVERAGE(F142,F153,F164)</f>
        <v>18.4184520655042</v>
      </c>
      <c r="I167" s="1">
        <f>AVERAGE(I142,I153,I164)</f>
        <v>21.5930232277971</v>
      </c>
      <c r="L167" s="1">
        <f>AVERAGE(L142,L153,L164)</f>
        <v>16.9084296680182</v>
      </c>
      <c r="O167" s="1">
        <f>AVERAGE(O142,O153,O164)</f>
        <v>10.5886820435399</v>
      </c>
      <c r="R167" s="1">
        <f>AVERAGE(R142,R153,R164)</f>
        <v>5.43759728705538</v>
      </c>
      <c r="U167" s="1">
        <f>AVERAGE(U142,U153,U164)</f>
        <v>0.208111111111111</v>
      </c>
      <c r="X167" s="1">
        <f>AVERAGE(X142,X153,X164)</f>
        <v>0.294333333333333</v>
      </c>
      <c r="AA167" s="1">
        <f>AVERAGE(AA142,AA153,AA164)</f>
        <v>0.316222222222222</v>
      </c>
      <c r="AD167" s="1">
        <f>AVERAGE(AD142,AD153,AD164)</f>
        <v>0.322555555555556</v>
      </c>
      <c r="AG167" s="1">
        <f>AVERAGE(AG142,AG153,AG164)</f>
        <v>0.193</v>
      </c>
      <c r="AJ167" s="1">
        <f>AVERAGE(AJ142,AJ153,AJ164)</f>
        <v>254.111111111111</v>
      </c>
      <c r="AM167" s="1">
        <f>AVERAGE(AM142,AM153,AM164)</f>
        <v>290.111111111111</v>
      </c>
      <c r="AP167" s="1">
        <f>AVERAGE(AP142,AP153,AP164)</f>
        <v>299.777777777778</v>
      </c>
      <c r="AS167" s="1">
        <f>AVERAGE(AS142,AS153,AS164)</f>
        <v>335.333333333333</v>
      </c>
      <c r="AV167" s="1">
        <f>AVERAGE(AV142,AV153,AV164)</f>
        <v>323</v>
      </c>
      <c r="AY167" s="1">
        <f>AVERAGE(AY142,AY153,AY164)</f>
        <v>6.37555555555555</v>
      </c>
      <c r="BB167" s="1">
        <f>AVERAGE(BB142,BB153,BB164)</f>
        <v>9.11333333333333</v>
      </c>
      <c r="BE167" s="1">
        <f>AVERAGE(BE142,BE153,BE164)</f>
        <v>7.40444444444444</v>
      </c>
      <c r="BH167" s="1">
        <f>AVERAGE(BH142,BH153,BH164)</f>
        <v>6.52333333333333</v>
      </c>
      <c r="BK167" s="1">
        <f>AVERAGE(BK142,BK153,BK164)</f>
        <v>3.08333333333333</v>
      </c>
      <c r="BN167" s="4"/>
      <c r="BQ167" s="1">
        <f>AVERAGE(BQ142,BQ153,BQ164)</f>
        <v>17.8179193874638</v>
      </c>
      <c r="BT167" s="1">
        <f>AVERAGE(BT142,BT153,BT164)</f>
        <v>21.0433838663924</v>
      </c>
      <c r="BW167" s="1">
        <f>AVERAGE(BW142,BW153,BW164)</f>
        <v>16.3900730981641</v>
      </c>
      <c r="BZ167" s="1">
        <f>AVERAGE(BZ142,BZ153,BZ164)</f>
        <v>9.97829866719859</v>
      </c>
      <c r="CC167" s="1">
        <f>AVERAGE(CC142,CC153,CC164)</f>
        <v>4.96035489667565</v>
      </c>
      <c r="CF167" s="1">
        <f>AVERAGE(CF142,CF153,CF164)</f>
        <v>0.191777777777778</v>
      </c>
      <c r="CI167" s="1">
        <f>AVERAGE(CI142,CI153,CI164)</f>
        <v>0.272333333333333</v>
      </c>
      <c r="CL167" s="1">
        <f>AVERAGE(CL142,CL153,CL164)</f>
        <v>0.289555555555556</v>
      </c>
      <c r="CO167" s="1">
        <f>AVERAGE(CO142,CO153,CO164)</f>
        <v>0.300555555555556</v>
      </c>
      <c r="CR167" s="1">
        <f>AVERAGE(CR142,CR153,CR164)</f>
        <v>0.176666666666667</v>
      </c>
      <c r="CU167" s="1">
        <f>AVERAGE(CU142,CU153,CU164)</f>
        <v>252.666666666667</v>
      </c>
      <c r="CX167" s="1">
        <f>AVERAGE(CX142,CX153,CX164)</f>
        <v>287</v>
      </c>
      <c r="DA167" s="1">
        <f>AVERAGE(DA142,DA153,DA164)</f>
        <v>298.333333333333</v>
      </c>
      <c r="DD167" s="1">
        <f>AVERAGE(DD142,DD153,DD164)</f>
        <v>334.333333333333</v>
      </c>
      <c r="DG167" s="1">
        <f>AVERAGE(DG142,DG153,DG164)</f>
        <v>321.333333333333</v>
      </c>
      <c r="DJ167" s="1">
        <f>AVERAGE(DJ142,DJ153,DJ164)</f>
        <v>6.09888888888889</v>
      </c>
      <c r="DM167" s="1">
        <f>AVERAGE(DM142,DM153,DM164)</f>
        <v>8.78333333333334</v>
      </c>
      <c r="DP167" s="1">
        <f>AVERAGE(DP142,DP153,DP164)</f>
        <v>7.10111111111111</v>
      </c>
      <c r="DS167" s="1">
        <f>AVERAGE(DS142,DS153,DS164)</f>
        <v>6.34444444444444</v>
      </c>
      <c r="DV167" s="1">
        <f>AVERAGE(DV142,DV153,DV164)</f>
        <v>2.80666666666667</v>
      </c>
      <c r="DY167" s="4" t="s">
        <v>11</v>
      </c>
      <c r="ED167" s="1">
        <f>AVERAGE(ED142,ED153,ED164)</f>
        <v>19.0239222023704</v>
      </c>
      <c r="EG167" s="1">
        <f>AVERAGE(EG142,EG153,EG164)</f>
        <v>25.0672598687785</v>
      </c>
      <c r="EJ167" s="1">
        <f>AVERAGE(EJ142,EJ153,EJ164)</f>
        <v>17.2790862187951</v>
      </c>
      <c r="EM167" s="1">
        <f>AVERAGE(EM142,EM153,EM164)</f>
        <v>11.7803242257963</v>
      </c>
      <c r="EP167" s="1">
        <f>AVERAGE(EP142,EP153,EP164)</f>
        <v>8.35963297492581</v>
      </c>
      <c r="ES167" s="1">
        <f>AVERAGE(ES142,ES153,ES164)</f>
        <v>0.229888888888889</v>
      </c>
      <c r="EV167" s="1">
        <f>AVERAGE(EV142,EV153,EV164)</f>
        <v>0.272888888888889</v>
      </c>
      <c r="EY167" s="1">
        <f>AVERAGE(EY142,EY153,EY164)</f>
        <v>0.279444444444444</v>
      </c>
      <c r="FB167" s="1">
        <f>AVERAGE(FB142,FB153,FB164)</f>
        <v>0.283222222222222</v>
      </c>
      <c r="FE167" s="1">
        <f>AVERAGE(FE142,FE153,FE164)</f>
        <v>0.201666666666667</v>
      </c>
      <c r="FH167" s="1">
        <f>AVERAGE(FH142,FH153,FH164)</f>
        <v>274.222222222222</v>
      </c>
      <c r="FK167" s="1">
        <f>AVERAGE(FK142,FK153,FK164)</f>
        <v>293.333333333333</v>
      </c>
      <c r="FN167" s="1">
        <f>AVERAGE(FN142,FN153,FN164)</f>
        <v>293.555555555556</v>
      </c>
      <c r="FQ167" s="1">
        <f>AVERAGE(FQ142,FQ153,FQ164)</f>
        <v>321.444444444444</v>
      </c>
      <c r="FT167" s="1">
        <f>AVERAGE(FT142,FT153,FT164)</f>
        <v>302</v>
      </c>
      <c r="FW167" s="1">
        <f>AVERAGE(FW142,FW153,FW164)</f>
        <v>7.53555555555556</v>
      </c>
      <c r="FZ167" s="1">
        <f>AVERAGE(FZ142,FZ153,FZ164)</f>
        <v>9.39111111111111</v>
      </c>
      <c r="GC167" s="1">
        <f>AVERAGE(GC142,GC153,GC164)</f>
        <v>7.81777777777778</v>
      </c>
      <c r="GF167" s="1">
        <f>AVERAGE(GF142,GF153,GF164)</f>
        <v>6.50111111111111</v>
      </c>
      <c r="GI167" s="1">
        <f>AVERAGE(GI142,GI153,GI164)</f>
        <v>5.10333333333333</v>
      </c>
      <c r="GL167" s="4"/>
      <c r="GO167" s="1">
        <f>AVERAGE(GO142,GO153,GO164)</f>
        <v>18.5163897345215</v>
      </c>
      <c r="GR167" s="1">
        <f>AVERAGE(GR142,GR153,GR164)</f>
        <v>24.5065783595804</v>
      </c>
      <c r="GU167" s="1">
        <f>AVERAGE(GU142,GU153,GU164)</f>
        <v>16.705825365491</v>
      </c>
      <c r="GX167" s="1">
        <f>AVERAGE(GX142,GX153,GX164)</f>
        <v>11.2276954542996</v>
      </c>
      <c r="HA167" s="1">
        <f>AVERAGE(HA142,HA153,HA164)</f>
        <v>7.9584880098993</v>
      </c>
      <c r="HD167" s="1">
        <f>AVERAGE(HD142,HD153,HD164)</f>
        <v>0.208444444444444</v>
      </c>
      <c r="HG167" s="1">
        <f>AVERAGE(HG142,HG153,HG164)</f>
        <v>0.250222222222222</v>
      </c>
      <c r="HJ167" s="1">
        <f>AVERAGE(HJ142,HJ153,HJ164)</f>
        <v>0.260222222222222</v>
      </c>
      <c r="HM167" s="1">
        <f>AVERAGE(HM142,HM153,HM164)</f>
        <v>0.267777777777778</v>
      </c>
      <c r="HP167" s="1">
        <f>AVERAGE(HP142,HP153,HP164)</f>
        <v>0.181666666666667</v>
      </c>
      <c r="HS167" s="1">
        <f>AVERAGE(HS142,HS153,HS164)</f>
        <v>271.777777777778</v>
      </c>
      <c r="HV167" s="1">
        <f>AVERAGE(HV142,HV153,HV164)</f>
        <v>291.555555555556</v>
      </c>
      <c r="HY167" s="1">
        <f>AVERAGE(HY142,HY153,HY164)</f>
        <v>293.222222222222</v>
      </c>
      <c r="IB167" s="1">
        <f>AVERAGE(IB142,IB153,IB164)</f>
        <v>320.444444444445</v>
      </c>
      <c r="IE167" s="1">
        <f>AVERAGE(IE142,IE153,IE164)</f>
        <v>299.333333333333</v>
      </c>
      <c r="IH167" s="1">
        <f>AVERAGE(IH142,IH153,IH164)</f>
        <v>7.27888888888889</v>
      </c>
      <c r="IK167" s="1">
        <f>AVERAGE(IK142,IK153,IK164)</f>
        <v>9.11888888888889</v>
      </c>
      <c r="IN167" s="1">
        <f>AVERAGE(IN142,IN153,IN164)</f>
        <v>7.47111111111111</v>
      </c>
      <c r="IQ167" s="1">
        <f>AVERAGE(IQ142,IQ153,IQ164)</f>
        <v>6.24444444444444</v>
      </c>
      <c r="IT167" s="1">
        <f>AVERAGE(IT142,IT153,IT164)</f>
        <v>4.83333333333333</v>
      </c>
    </row>
    <row r="168" spans="1:254">
      <c r="A168" s="3" t="s">
        <v>40</v>
      </c>
      <c r="B168" s="1">
        <v>48</v>
      </c>
      <c r="D168" s="1">
        <v>8.68</v>
      </c>
      <c r="E168" s="1">
        <v>0.92</v>
      </c>
      <c r="F168" s="1">
        <f>D168/(E168*3)*6</f>
        <v>18.8695652173913</v>
      </c>
      <c r="G168" s="1">
        <v>12.4</v>
      </c>
      <c r="H168" s="1">
        <v>1.21</v>
      </c>
      <c r="I168" s="1">
        <f>G168/(H168*3)*6</f>
        <v>20.495867768595</v>
      </c>
      <c r="J168" s="1">
        <v>11.6</v>
      </c>
      <c r="K168" s="1">
        <v>1.32</v>
      </c>
      <c r="L168" s="1">
        <f>J168/(K168*3)*6</f>
        <v>17.5757575757576</v>
      </c>
      <c r="M168" s="1">
        <v>4.95</v>
      </c>
      <c r="N168" s="1">
        <v>1.31</v>
      </c>
      <c r="O168" s="1">
        <f>M168/(N168*3)*6</f>
        <v>7.55725190839695</v>
      </c>
      <c r="P168" s="1">
        <v>1.56</v>
      </c>
      <c r="Q168" s="1">
        <v>0.82</v>
      </c>
      <c r="R168" s="1">
        <f>P168/(Q168*3)*6</f>
        <v>3.80487804878049</v>
      </c>
      <c r="U168" s="1">
        <v>0.237</v>
      </c>
      <c r="X168" s="4">
        <v>0.266</v>
      </c>
      <c r="Y168" s="4"/>
      <c r="Z168" s="4"/>
      <c r="AA168" s="1">
        <v>0.342</v>
      </c>
      <c r="AD168" s="4">
        <v>0.369</v>
      </c>
      <c r="AE168" s="4"/>
      <c r="AF168" s="4"/>
      <c r="AG168" s="1">
        <v>0.142</v>
      </c>
      <c r="AJ168" s="1">
        <v>268</v>
      </c>
      <c r="AM168" s="4">
        <v>301</v>
      </c>
      <c r="AN168" s="4"/>
      <c r="AO168" s="4"/>
      <c r="AP168" s="1">
        <v>314</v>
      </c>
      <c r="AS168" s="4">
        <v>349</v>
      </c>
      <c r="AT168" s="4"/>
      <c r="AU168" s="4"/>
      <c r="AV168" s="1">
        <v>324</v>
      </c>
      <c r="AY168" s="1">
        <v>6.66</v>
      </c>
      <c r="BB168" s="4">
        <v>9.63</v>
      </c>
      <c r="BC168" s="4"/>
      <c r="BD168" s="4"/>
      <c r="BE168" s="1">
        <v>8.55</v>
      </c>
      <c r="BH168" s="4">
        <v>8.3</v>
      </c>
      <c r="BI168" s="4"/>
      <c r="BJ168" s="4"/>
      <c r="BK168" s="1">
        <v>2.72</v>
      </c>
      <c r="BN168" s="3"/>
      <c r="BO168" s="4">
        <v>9.97</v>
      </c>
      <c r="BP168" s="1">
        <v>1.18</v>
      </c>
      <c r="BQ168" s="1">
        <f>BO168/(BP168*3)*6</f>
        <v>16.8983050847458</v>
      </c>
      <c r="BR168" s="1">
        <v>12.5</v>
      </c>
      <c r="BS168" s="1">
        <v>1.16</v>
      </c>
      <c r="BT168" s="1">
        <f>BR168/(BS168*3)*6</f>
        <v>21.551724137931</v>
      </c>
      <c r="BU168" s="1">
        <v>9.42</v>
      </c>
      <c r="BV168" s="1">
        <v>1.11</v>
      </c>
      <c r="BW168" s="1">
        <f>BU168/(BV168*3)*6</f>
        <v>16.972972972973</v>
      </c>
      <c r="BX168" s="1">
        <v>4.19</v>
      </c>
      <c r="BY168" s="1">
        <v>1.08</v>
      </c>
      <c r="BZ168" s="1">
        <f>BX168/(BY168*3)*6</f>
        <v>7.75925925925926</v>
      </c>
      <c r="CA168" s="1">
        <v>1.71</v>
      </c>
      <c r="CB168" s="1">
        <v>1.06</v>
      </c>
      <c r="CC168" s="1">
        <f>CA168/(CB168*3)*6</f>
        <v>3.22641509433962</v>
      </c>
      <c r="CF168" s="1">
        <v>0.193</v>
      </c>
      <c r="CI168" s="1">
        <v>0.247</v>
      </c>
      <c r="CL168" s="1">
        <v>0.301</v>
      </c>
      <c r="CO168" s="1">
        <v>0.284</v>
      </c>
      <c r="CR168" s="1">
        <v>0.122</v>
      </c>
      <c r="CU168" s="1">
        <v>240</v>
      </c>
      <c r="CX168" s="1">
        <v>289</v>
      </c>
      <c r="DA168" s="1">
        <v>296</v>
      </c>
      <c r="DD168" s="1">
        <v>381</v>
      </c>
      <c r="DG168" s="1">
        <v>323</v>
      </c>
      <c r="DJ168" s="1">
        <v>5.65</v>
      </c>
      <c r="DM168" s="1">
        <v>9.93000000000001</v>
      </c>
      <c r="DP168" s="1">
        <v>6.88</v>
      </c>
      <c r="DS168" s="1">
        <v>6.05</v>
      </c>
      <c r="DV168" s="1">
        <v>2.48</v>
      </c>
      <c r="DY168" s="3" t="s">
        <v>41</v>
      </c>
      <c r="DZ168" s="1">
        <v>117</v>
      </c>
      <c r="EB168" s="1">
        <v>12.1</v>
      </c>
      <c r="EC168" s="1">
        <v>1.01</v>
      </c>
      <c r="ED168" s="1">
        <f>EB168/(EC168*3)*6</f>
        <v>23.960396039604</v>
      </c>
      <c r="EE168" s="1">
        <v>14.6</v>
      </c>
      <c r="EF168" s="1">
        <v>1.06</v>
      </c>
      <c r="EG168" s="1">
        <f>EE168/(EF168*3)*6</f>
        <v>27.5471698113207</v>
      </c>
      <c r="EH168" s="1">
        <v>11.1</v>
      </c>
      <c r="EI168" s="1">
        <v>1.23</v>
      </c>
      <c r="EJ168" s="1">
        <f>EH168/(EI168*3)*6</f>
        <v>18.0487804878049</v>
      </c>
      <c r="EK168" s="1">
        <v>5.09</v>
      </c>
      <c r="EL168" s="1">
        <v>1.22</v>
      </c>
      <c r="EM168" s="1">
        <f>EK168/(EL168*3)*6</f>
        <v>8.34426229508197</v>
      </c>
      <c r="EN168" s="1">
        <v>2.55</v>
      </c>
      <c r="EO168" s="1">
        <v>0.82</v>
      </c>
      <c r="EP168" s="1">
        <f>EN168/(EO168*3)*6</f>
        <v>6.21951219512195</v>
      </c>
      <c r="ES168" s="4">
        <v>0.203</v>
      </c>
      <c r="ET168" s="4"/>
      <c r="EU168" s="4"/>
      <c r="EV168" s="4">
        <v>0.296</v>
      </c>
      <c r="EW168" s="4"/>
      <c r="EX168" s="4"/>
      <c r="EY168" s="1">
        <v>0.268</v>
      </c>
      <c r="FB168" s="1">
        <v>0.266</v>
      </c>
      <c r="FE168" s="1">
        <v>0.179</v>
      </c>
      <c r="FH168" s="4">
        <v>263</v>
      </c>
      <c r="FI168" s="4"/>
      <c r="FJ168" s="4"/>
      <c r="FK168" s="1">
        <v>300</v>
      </c>
      <c r="FN168" s="4">
        <v>275</v>
      </c>
      <c r="FO168" s="4"/>
      <c r="FP168" s="4"/>
      <c r="FQ168" s="1">
        <v>314</v>
      </c>
      <c r="FT168" s="1">
        <v>315</v>
      </c>
      <c r="FW168" s="4">
        <v>7.96</v>
      </c>
      <c r="FX168" s="4"/>
      <c r="FY168" s="4"/>
      <c r="FZ168" s="1">
        <v>9.43</v>
      </c>
      <c r="GC168" s="1">
        <v>8.31</v>
      </c>
      <c r="GF168" s="4">
        <v>6.61</v>
      </c>
      <c r="GG168" s="4"/>
      <c r="GH168" s="4"/>
      <c r="GI168" s="1">
        <v>4.59</v>
      </c>
      <c r="GL168" s="3"/>
      <c r="GM168" s="1">
        <v>12.4</v>
      </c>
      <c r="GN168" s="1">
        <v>1.28</v>
      </c>
      <c r="GO168" s="1">
        <f>GM168/(GN168*3)*6</f>
        <v>19.375</v>
      </c>
      <c r="GP168" s="1">
        <v>16.6</v>
      </c>
      <c r="GQ168" s="1">
        <v>1.21</v>
      </c>
      <c r="GR168" s="1">
        <f>GP168/(GQ168*3)*6</f>
        <v>27.4380165289256</v>
      </c>
      <c r="GS168" s="1">
        <v>11.8</v>
      </c>
      <c r="GT168" s="1">
        <v>1.28</v>
      </c>
      <c r="GU168" s="1">
        <f>GS168/(GT168*3)*6</f>
        <v>18.4375</v>
      </c>
      <c r="GV168" s="1">
        <v>5.72</v>
      </c>
      <c r="GW168" s="1">
        <v>1.27</v>
      </c>
      <c r="GX168" s="1">
        <f>GV168/(GW168*3)*6</f>
        <v>9.00787401574803</v>
      </c>
      <c r="GY168" s="1">
        <v>3.69</v>
      </c>
      <c r="GZ168" s="1">
        <v>1.21</v>
      </c>
      <c r="HA168" s="1">
        <f>GY168/(GZ168*3)*6</f>
        <v>6.09917355371901</v>
      </c>
      <c r="HD168" s="1">
        <v>0.211</v>
      </c>
      <c r="HG168" s="1">
        <v>0.275</v>
      </c>
      <c r="HJ168" s="1">
        <v>0.268</v>
      </c>
      <c r="HM168" s="1">
        <v>0.239</v>
      </c>
      <c r="HP168" s="1">
        <v>0.159</v>
      </c>
      <c r="HS168" s="1">
        <v>256</v>
      </c>
      <c r="HV168" s="1">
        <v>284</v>
      </c>
      <c r="HY168" s="1">
        <v>274</v>
      </c>
      <c r="IB168" s="1">
        <v>303</v>
      </c>
      <c r="IE168" s="1">
        <v>314</v>
      </c>
      <c r="IH168" s="1">
        <v>7.31</v>
      </c>
      <c r="IK168" s="1">
        <v>9.13</v>
      </c>
      <c r="IN168" s="1">
        <v>8.56</v>
      </c>
      <c r="IQ168" s="1">
        <v>5.74</v>
      </c>
      <c r="IT168" s="1">
        <v>4.34</v>
      </c>
    </row>
    <row r="169" spans="1:254">
      <c r="A169" s="3"/>
      <c r="D169" s="1">
        <v>10.1</v>
      </c>
      <c r="E169" s="1">
        <v>1.39</v>
      </c>
      <c r="F169" s="1">
        <f>D169/(E169*3)*6</f>
        <v>14.5323741007194</v>
      </c>
      <c r="G169" s="1">
        <v>9.09</v>
      </c>
      <c r="H169" s="1">
        <v>0.85</v>
      </c>
      <c r="I169" s="1">
        <f>G169/(H169*3)*6</f>
        <v>21.3882352941176</v>
      </c>
      <c r="J169" s="1">
        <v>10.6</v>
      </c>
      <c r="K169" s="1">
        <v>1.31</v>
      </c>
      <c r="L169" s="1">
        <f>J169/(K169*3)*6</f>
        <v>16.1832061068702</v>
      </c>
      <c r="M169" s="1">
        <v>4.88</v>
      </c>
      <c r="N169" s="1">
        <v>1.3</v>
      </c>
      <c r="O169" s="1">
        <f>M169/(N169*3)*6</f>
        <v>7.50769230769231</v>
      </c>
      <c r="P169" s="1">
        <v>1.84</v>
      </c>
      <c r="Q169" s="1">
        <v>1.08</v>
      </c>
      <c r="R169" s="1">
        <f>P169/(Q169*3)*6</f>
        <v>3.40740740740741</v>
      </c>
      <c r="U169" s="1">
        <v>0.204</v>
      </c>
      <c r="X169" s="1">
        <v>0.289</v>
      </c>
      <c r="AA169" s="1">
        <v>0.312</v>
      </c>
      <c r="AD169" s="1">
        <v>0.321</v>
      </c>
      <c r="AG169" s="1">
        <v>0.141</v>
      </c>
      <c r="AJ169" s="1">
        <v>259</v>
      </c>
      <c r="AM169" s="1">
        <v>279</v>
      </c>
      <c r="AP169" s="1">
        <v>299</v>
      </c>
      <c r="AS169" s="1">
        <v>321</v>
      </c>
      <c r="AV169" s="1">
        <v>321</v>
      </c>
      <c r="AY169" s="1">
        <v>5.96</v>
      </c>
      <c r="BB169" s="1">
        <v>8.26</v>
      </c>
      <c r="BE169" s="1">
        <v>5.26</v>
      </c>
      <c r="BH169" s="1">
        <v>6.23</v>
      </c>
      <c r="BK169" s="1">
        <v>2.82</v>
      </c>
      <c r="BN169" s="3"/>
      <c r="BO169" s="1">
        <v>10.2</v>
      </c>
      <c r="BP169" s="1">
        <v>1.21</v>
      </c>
      <c r="BQ169" s="1">
        <f>BO169/(BP169*3)*6</f>
        <v>16.8595041322314</v>
      </c>
      <c r="BR169" s="1">
        <v>11.7</v>
      </c>
      <c r="BS169" s="1">
        <v>1.12</v>
      </c>
      <c r="BT169" s="1">
        <f>BR169/(BS169*3)*6</f>
        <v>20.8928571428571</v>
      </c>
      <c r="BU169" s="1">
        <v>10.2</v>
      </c>
      <c r="BV169" s="1">
        <v>1.09</v>
      </c>
      <c r="BW169" s="1">
        <f>BU169/(BV169*3)*6</f>
        <v>18.7155963302752</v>
      </c>
      <c r="BX169" s="1">
        <v>4.18</v>
      </c>
      <c r="BY169" s="1">
        <v>1.06</v>
      </c>
      <c r="BZ169" s="1">
        <f>BX169/(BY169*3)*6</f>
        <v>7.88679245283019</v>
      </c>
      <c r="CA169" s="1">
        <v>1.68</v>
      </c>
      <c r="CB169" s="1">
        <v>1.07</v>
      </c>
      <c r="CC169" s="1">
        <f>CA169/(CB169*3)*6</f>
        <v>3.14018691588785</v>
      </c>
      <c r="CF169" s="1">
        <v>0.195</v>
      </c>
      <c r="CI169" s="1">
        <v>0.269</v>
      </c>
      <c r="CL169" s="1">
        <v>0.289</v>
      </c>
      <c r="CO169" s="1">
        <v>0.269</v>
      </c>
      <c r="CR169" s="1">
        <v>0.123</v>
      </c>
      <c r="CU169" s="1">
        <v>267</v>
      </c>
      <c r="CX169" s="1">
        <v>287</v>
      </c>
      <c r="DA169" s="1">
        <v>296</v>
      </c>
      <c r="DD169" s="1">
        <v>305</v>
      </c>
      <c r="DG169" s="1">
        <v>318</v>
      </c>
      <c r="DJ169" s="1">
        <v>6.12</v>
      </c>
      <c r="DM169" s="1">
        <v>7.59</v>
      </c>
      <c r="DP169" s="1">
        <v>7.16</v>
      </c>
      <c r="DS169" s="1">
        <v>5.06</v>
      </c>
      <c r="DV169" s="1">
        <v>2.55</v>
      </c>
      <c r="DY169" s="3"/>
      <c r="EB169" s="1">
        <v>10.3</v>
      </c>
      <c r="EC169" s="1">
        <v>1.21</v>
      </c>
      <c r="ED169" s="1">
        <f>EB169/(EC169*3)*6</f>
        <v>17.0247933884298</v>
      </c>
      <c r="EE169" s="1">
        <v>12.5</v>
      </c>
      <c r="EF169" s="1">
        <v>1.21</v>
      </c>
      <c r="EG169" s="1">
        <f>EE169/(EF169*3)*6</f>
        <v>20.6611570247934</v>
      </c>
      <c r="EH169" s="1">
        <v>12.2</v>
      </c>
      <c r="EI169" s="1">
        <v>1.11</v>
      </c>
      <c r="EJ169" s="1">
        <f>EH169/(EI169*3)*6</f>
        <v>21.981981981982</v>
      </c>
      <c r="EK169" s="1">
        <v>6.32</v>
      </c>
      <c r="EL169" s="1">
        <v>1.1</v>
      </c>
      <c r="EM169" s="1">
        <f>EK169/(EL169*3)*6</f>
        <v>11.4909090909091</v>
      </c>
      <c r="EN169" s="1">
        <v>3.51</v>
      </c>
      <c r="EO169" s="1">
        <v>1.08</v>
      </c>
      <c r="EP169" s="1">
        <f>EN169/(EO169*3)*6</f>
        <v>6.5</v>
      </c>
      <c r="ES169" s="1">
        <v>0.212</v>
      </c>
      <c r="EV169" s="1">
        <v>0.298</v>
      </c>
      <c r="EY169" s="1">
        <v>0.321</v>
      </c>
      <c r="FB169" s="1">
        <v>0.299</v>
      </c>
      <c r="FE169" s="1">
        <v>0.185</v>
      </c>
      <c r="FH169" s="1">
        <v>235</v>
      </c>
      <c r="FK169" s="1">
        <v>272</v>
      </c>
      <c r="FN169" s="1">
        <v>297</v>
      </c>
      <c r="FQ169" s="1">
        <v>299</v>
      </c>
      <c r="FT169" s="1">
        <v>311</v>
      </c>
      <c r="FW169" s="1">
        <v>8.26</v>
      </c>
      <c r="FZ169" s="1">
        <v>9.69</v>
      </c>
      <c r="GC169" s="1">
        <v>8.87</v>
      </c>
      <c r="GF169" s="1">
        <v>5.34</v>
      </c>
      <c r="GI169" s="1">
        <v>4.63</v>
      </c>
      <c r="GL169" s="3"/>
      <c r="GM169" s="1">
        <v>13.6</v>
      </c>
      <c r="GN169" s="1">
        <v>1.41</v>
      </c>
      <c r="GO169" s="1">
        <f>GM169/(GN169*3)*6</f>
        <v>19.290780141844</v>
      </c>
      <c r="GP169" s="1">
        <v>15.2</v>
      </c>
      <c r="GQ169" s="1">
        <v>1.24</v>
      </c>
      <c r="GR169" s="1">
        <f>GP169/(GQ169*3)*6</f>
        <v>24.5161290322581</v>
      </c>
      <c r="GS169" s="1">
        <v>11.5</v>
      </c>
      <c r="GT169" s="1">
        <v>1.29</v>
      </c>
      <c r="GU169" s="1">
        <f>GS169/(GT169*3)*6</f>
        <v>17.8294573643411</v>
      </c>
      <c r="GV169" s="1">
        <v>6.25</v>
      </c>
      <c r="GW169" s="1">
        <v>1.26</v>
      </c>
      <c r="GX169" s="1">
        <f>GV169/(GW169*3)*6</f>
        <v>9.92063492063492</v>
      </c>
      <c r="GY169" s="1">
        <v>3.54</v>
      </c>
      <c r="GZ169" s="1">
        <v>1.18</v>
      </c>
      <c r="HA169" s="1">
        <f>GY169/(GZ169*3)*6</f>
        <v>6</v>
      </c>
      <c r="HD169" s="1">
        <v>0.214</v>
      </c>
      <c r="HG169" s="1">
        <v>0.268</v>
      </c>
      <c r="HJ169" s="1">
        <v>0.269</v>
      </c>
      <c r="HM169" s="1">
        <v>0.245</v>
      </c>
      <c r="HP169" s="1">
        <v>0.162</v>
      </c>
      <c r="HS169" s="1">
        <v>269</v>
      </c>
      <c r="HV169" s="1">
        <v>280</v>
      </c>
      <c r="HY169" s="1">
        <v>296</v>
      </c>
      <c r="IB169" s="1">
        <v>326</v>
      </c>
      <c r="IE169" s="1">
        <v>309</v>
      </c>
      <c r="IH169" s="1">
        <v>6.25</v>
      </c>
      <c r="IK169" s="1">
        <v>9.26</v>
      </c>
      <c r="IN169" s="1">
        <v>7.25</v>
      </c>
      <c r="IQ169" s="1">
        <v>5.41</v>
      </c>
      <c r="IT169" s="1">
        <v>4.37</v>
      </c>
    </row>
    <row r="170" spans="1:254">
      <c r="A170" s="3"/>
      <c r="D170" s="1">
        <v>11.6</v>
      </c>
      <c r="E170" s="1">
        <v>0.95</v>
      </c>
      <c r="F170" s="1">
        <f>D170/(E170*3)*6</f>
        <v>24.4210526315789</v>
      </c>
      <c r="G170" s="1">
        <v>12.3</v>
      </c>
      <c r="H170" s="1">
        <v>0.95</v>
      </c>
      <c r="I170" s="1">
        <f>G170/(H170*3)*6</f>
        <v>25.8947368421053</v>
      </c>
      <c r="J170" s="1">
        <v>14.6</v>
      </c>
      <c r="K170" s="1">
        <v>1.45</v>
      </c>
      <c r="L170" s="1">
        <f>J170/(K170*3)*6</f>
        <v>20.1379310344828</v>
      </c>
      <c r="M170" s="1">
        <v>8.3</v>
      </c>
      <c r="N170" s="1">
        <v>1.44</v>
      </c>
      <c r="O170" s="1">
        <f>M170/(N170*3)*6</f>
        <v>11.5277777777778</v>
      </c>
      <c r="P170" s="1">
        <v>2.21</v>
      </c>
      <c r="Q170" s="1">
        <v>1.25</v>
      </c>
      <c r="R170" s="1">
        <f>P170/(Q170*3)*6</f>
        <v>3.536</v>
      </c>
      <c r="U170" s="1">
        <v>0.201</v>
      </c>
      <c r="X170" s="1">
        <v>0.295</v>
      </c>
      <c r="AA170" s="1">
        <v>0.291</v>
      </c>
      <c r="AD170" s="1">
        <v>0.241</v>
      </c>
      <c r="AG170" s="1">
        <v>0.152</v>
      </c>
      <c r="AJ170" s="1">
        <v>223</v>
      </c>
      <c r="AM170" s="1">
        <v>286</v>
      </c>
      <c r="AP170" s="1">
        <v>269</v>
      </c>
      <c r="AS170" s="1">
        <v>336</v>
      </c>
      <c r="AV170" s="1">
        <v>326</v>
      </c>
      <c r="AY170" s="1">
        <v>5.36</v>
      </c>
      <c r="BB170" s="1">
        <v>7.94</v>
      </c>
      <c r="BE170" s="1">
        <v>7.26</v>
      </c>
      <c r="BH170" s="1">
        <v>5.22</v>
      </c>
      <c r="BK170" s="1">
        <v>2.89</v>
      </c>
      <c r="BN170" s="3"/>
      <c r="BO170" s="1">
        <v>10.5</v>
      </c>
      <c r="BP170" s="1">
        <v>1.09</v>
      </c>
      <c r="BQ170" s="1">
        <f>BO170/(BP170*3)*6</f>
        <v>19.2660550458716</v>
      </c>
      <c r="BR170" s="1">
        <v>12.7</v>
      </c>
      <c r="BS170" s="1">
        <v>1.08</v>
      </c>
      <c r="BT170" s="1">
        <f>BR170/(BS170*3)*6</f>
        <v>23.5185185185185</v>
      </c>
      <c r="BU170" s="1">
        <v>9.4</v>
      </c>
      <c r="BV170" s="1">
        <v>1.18</v>
      </c>
      <c r="BW170" s="1">
        <f>BU170/(BV170*3)*6</f>
        <v>15.9322033898305</v>
      </c>
      <c r="BX170" s="1">
        <v>5.12</v>
      </c>
      <c r="BY170" s="1">
        <v>1.11</v>
      </c>
      <c r="BZ170" s="1">
        <f>BX170/(BY170*3)*6</f>
        <v>9.22522522522523</v>
      </c>
      <c r="CA170" s="1">
        <v>1.53</v>
      </c>
      <c r="CB170" s="1">
        <v>1.04</v>
      </c>
      <c r="CC170" s="1">
        <f>CA170/(CB170*3)*6</f>
        <v>2.94230769230769</v>
      </c>
      <c r="CF170" s="1">
        <v>0.192</v>
      </c>
      <c r="CI170" s="1">
        <v>0.283</v>
      </c>
      <c r="CL170" s="1">
        <v>0.305</v>
      </c>
      <c r="CO170" s="1">
        <v>0.281</v>
      </c>
      <c r="CR170" s="1">
        <v>0.135</v>
      </c>
      <c r="CU170" s="1">
        <v>231</v>
      </c>
      <c r="CX170" s="1">
        <v>294</v>
      </c>
      <c r="DA170" s="1">
        <v>285</v>
      </c>
      <c r="DD170" s="1">
        <v>312</v>
      </c>
      <c r="DG170" s="1">
        <v>324</v>
      </c>
      <c r="DJ170" s="1">
        <v>5.43</v>
      </c>
      <c r="DM170" s="1">
        <v>8.01</v>
      </c>
      <c r="DP170" s="1">
        <v>6.25</v>
      </c>
      <c r="DS170" s="1">
        <v>7.23</v>
      </c>
      <c r="DV170" s="1">
        <v>2.59</v>
      </c>
      <c r="DY170" s="3"/>
      <c r="EB170" s="1">
        <v>9.86</v>
      </c>
      <c r="EC170" s="1">
        <v>0.98</v>
      </c>
      <c r="ED170" s="1">
        <f>EB170/(EC170*3)*6</f>
        <v>20.1224489795918</v>
      </c>
      <c r="EE170" s="1">
        <v>15.4</v>
      </c>
      <c r="EF170" s="1">
        <v>1.02</v>
      </c>
      <c r="EG170" s="1">
        <f>EE170/(EF170*3)*6</f>
        <v>30.1960784313725</v>
      </c>
      <c r="EH170" s="1">
        <v>9.86</v>
      </c>
      <c r="EI170" s="1">
        <v>1.29</v>
      </c>
      <c r="EJ170" s="1">
        <f>EH170/(EI170*3)*6</f>
        <v>15.2868217054264</v>
      </c>
      <c r="EK170" s="1">
        <v>5.48</v>
      </c>
      <c r="EL170" s="1">
        <v>1.28</v>
      </c>
      <c r="EM170" s="1">
        <f>EK170/(EL170*3)*6</f>
        <v>8.5625</v>
      </c>
      <c r="EN170" s="1">
        <v>3.97</v>
      </c>
      <c r="EO170" s="1">
        <v>1.25</v>
      </c>
      <c r="EP170" s="1">
        <f>EN170/(EO170*3)*6</f>
        <v>6.352</v>
      </c>
      <c r="ES170" s="1">
        <v>0.269</v>
      </c>
      <c r="EV170" s="1">
        <v>0.262</v>
      </c>
      <c r="EY170" s="1">
        <v>0.285</v>
      </c>
      <c r="FB170" s="1">
        <v>0.232</v>
      </c>
      <c r="FE170" s="1">
        <v>0.188</v>
      </c>
      <c r="FH170" s="1">
        <v>286</v>
      </c>
      <c r="FK170" s="1">
        <v>288</v>
      </c>
      <c r="FN170" s="1">
        <v>285</v>
      </c>
      <c r="FQ170" s="1">
        <v>336</v>
      </c>
      <c r="FT170" s="1">
        <v>305</v>
      </c>
      <c r="FW170" s="1">
        <v>5.88</v>
      </c>
      <c r="FZ170" s="1">
        <v>8.31</v>
      </c>
      <c r="GC170" s="1">
        <v>5.41</v>
      </c>
      <c r="GF170" s="1">
        <v>6.27</v>
      </c>
      <c r="GI170" s="1">
        <v>4.69</v>
      </c>
      <c r="GL170" s="3"/>
      <c r="GM170" s="1">
        <v>14.2</v>
      </c>
      <c r="GN170" s="1">
        <v>1.39</v>
      </c>
      <c r="GO170" s="1">
        <f>GM170/(GN170*3)*6</f>
        <v>20.431654676259</v>
      </c>
      <c r="GP170" s="1">
        <v>14.7</v>
      </c>
      <c r="GQ170" s="1">
        <v>1.19</v>
      </c>
      <c r="GR170" s="1">
        <f>GP170/(GQ170*3)*6</f>
        <v>24.7058823529412</v>
      </c>
      <c r="GS170" s="1">
        <v>10.8</v>
      </c>
      <c r="GT170" s="1">
        <v>1.22</v>
      </c>
      <c r="GU170" s="1">
        <f>GS170/(GT170*3)*6</f>
        <v>17.7049180327869</v>
      </c>
      <c r="GV170" s="1">
        <v>4.78</v>
      </c>
      <c r="GW170" s="1">
        <v>1.19</v>
      </c>
      <c r="GX170" s="1">
        <f>GV170/(GW170*3)*6</f>
        <v>8.03361344537815</v>
      </c>
      <c r="GY170" s="1">
        <v>3.62</v>
      </c>
      <c r="GZ170" s="1">
        <v>1.26</v>
      </c>
      <c r="HA170" s="1">
        <f>GY170/(GZ170*3)*6</f>
        <v>5.74603174603175</v>
      </c>
      <c r="HD170" s="1">
        <v>0.225</v>
      </c>
      <c r="HG170" s="1">
        <v>0.253</v>
      </c>
      <c r="HJ170" s="1">
        <v>0.275</v>
      </c>
      <c r="HM170" s="1">
        <v>0.236</v>
      </c>
      <c r="HP170" s="1">
        <v>0.169</v>
      </c>
      <c r="HS170" s="1">
        <v>256</v>
      </c>
      <c r="HV170" s="1">
        <v>296</v>
      </c>
      <c r="HY170" s="1">
        <v>278</v>
      </c>
      <c r="IB170" s="1">
        <v>315</v>
      </c>
      <c r="IE170" s="1">
        <v>307</v>
      </c>
      <c r="IH170" s="1">
        <v>7.26</v>
      </c>
      <c r="IK170" s="1">
        <v>8.26</v>
      </c>
      <c r="IN170" s="1">
        <v>6.21</v>
      </c>
      <c r="IQ170" s="1">
        <v>6.34</v>
      </c>
      <c r="IT170" s="1">
        <v>4.43</v>
      </c>
    </row>
    <row r="171" spans="1:194">
      <c r="A171" s="3"/>
      <c r="BN171" s="3"/>
      <c r="DY171" s="3"/>
      <c r="GL171" s="3"/>
    </row>
    <row r="172" spans="1:248">
      <c r="A172" s="3"/>
      <c r="X172" s="1">
        <v>0.266</v>
      </c>
      <c r="AD172" s="1">
        <v>0.369</v>
      </c>
      <c r="AM172" s="1">
        <v>301</v>
      </c>
      <c r="AS172" s="1">
        <v>349</v>
      </c>
      <c r="BB172" s="1">
        <v>9.63</v>
      </c>
      <c r="BH172" s="1">
        <v>8.3</v>
      </c>
      <c r="BN172" s="3"/>
      <c r="CI172" s="1">
        <v>0.24674</v>
      </c>
      <c r="CL172" s="1">
        <v>0.30074</v>
      </c>
      <c r="CU172" s="1">
        <v>239.98</v>
      </c>
      <c r="CX172" s="1">
        <v>288.98</v>
      </c>
      <c r="DM172" s="1">
        <v>9.93000000000001</v>
      </c>
      <c r="DS172" s="1">
        <v>6.05</v>
      </c>
      <c r="DY172" s="3"/>
      <c r="ES172" s="1">
        <v>0.203</v>
      </c>
      <c r="EV172" s="1">
        <v>0.296</v>
      </c>
      <c r="FH172" s="1">
        <v>263</v>
      </c>
      <c r="FN172" s="1">
        <v>275</v>
      </c>
      <c r="FW172" s="1">
        <v>7.96</v>
      </c>
      <c r="GF172" s="1">
        <v>6.61</v>
      </c>
      <c r="GL172" s="3"/>
      <c r="HG172" s="1">
        <v>0.27416</v>
      </c>
      <c r="HM172" s="1">
        <v>0.23896</v>
      </c>
      <c r="HS172" s="1">
        <v>255.98</v>
      </c>
      <c r="HV172" s="1">
        <v>283.98</v>
      </c>
      <c r="IH172" s="1">
        <v>7.31</v>
      </c>
      <c r="IN172" s="1">
        <v>8.56</v>
      </c>
    </row>
    <row r="173" spans="1:194">
      <c r="A173" s="3"/>
      <c r="BN173" s="3"/>
      <c r="DY173" s="3"/>
      <c r="GL173" s="3"/>
    </row>
    <row r="174" spans="1:254">
      <c r="A174" s="3"/>
      <c r="F174" s="1">
        <f>F108+1.39</f>
        <v>19.2752773611865</v>
      </c>
      <c r="I174" s="1">
        <f>I108+1.39</f>
        <v>22.5925338350829</v>
      </c>
      <c r="L174" s="1">
        <f>L108+1.39</f>
        <v>17.9407874274251</v>
      </c>
      <c r="O174" s="1">
        <f>O108-3.46</f>
        <v>8.86508221903251</v>
      </c>
      <c r="R174" s="1">
        <f>R108-2.98</f>
        <v>3.81839416058394</v>
      </c>
      <c r="U174" s="1">
        <f>U108+0.0082</f>
        <v>0.214246666666667</v>
      </c>
      <c r="X174" s="1">
        <f>X108+0.0082</f>
        <v>0.292913333333333</v>
      </c>
      <c r="AA174" s="1">
        <f>AA108+0.0082</f>
        <v>0.315246666666667</v>
      </c>
      <c r="AD174" s="1">
        <f>AD108-0.0512</f>
        <v>0.298846666666667</v>
      </c>
      <c r="AG174" s="1">
        <f>AG108-0.0932</f>
        <v>0.13918</v>
      </c>
      <c r="AJ174" s="1">
        <f>AJ108-9</f>
        <v>250.326666666667</v>
      </c>
      <c r="AM174" s="1">
        <f>AM108-9</f>
        <v>290.326666666667</v>
      </c>
      <c r="AP174" s="1">
        <f>AP108-9</f>
        <v>294.326666666667</v>
      </c>
      <c r="AS174" s="1">
        <f>AS108+3</f>
        <v>334.66</v>
      </c>
      <c r="AV174" s="1">
        <f>AV108+7</f>
        <v>327.66</v>
      </c>
      <c r="AY174" s="1">
        <f>AY108-0.78</f>
        <v>5.99333333333333</v>
      </c>
      <c r="BB174" s="1">
        <f>BB108-0.78</f>
        <v>8.69</v>
      </c>
      <c r="BE174" s="1">
        <f>BE108-0.78</f>
        <v>7.02333333333333</v>
      </c>
      <c r="BH174" s="1">
        <f>BH108-1.18</f>
        <v>6.48</v>
      </c>
      <c r="BK174" s="1">
        <f>BK108-1.68</f>
        <v>2.76</v>
      </c>
      <c r="BN174" s="3"/>
      <c r="BQ174" s="1">
        <v>18.7352773611865</v>
      </c>
      <c r="BT174" s="1">
        <v>22.0525338350829</v>
      </c>
      <c r="BW174" s="1">
        <v>17.4007874274251</v>
      </c>
      <c r="BZ174" s="1">
        <v>8.32508221903251</v>
      </c>
      <c r="CC174" s="1">
        <v>3.27839416058394</v>
      </c>
      <c r="CF174" s="1">
        <v>0.193246666666667</v>
      </c>
      <c r="CI174" s="1">
        <v>0.271913333333333</v>
      </c>
      <c r="CL174" s="1">
        <v>0.294246666666667</v>
      </c>
      <c r="CO174" s="1">
        <v>0.277846666666667</v>
      </c>
      <c r="CR174" s="1">
        <v>0.11818</v>
      </c>
      <c r="CU174" s="1">
        <v>248.326666666667</v>
      </c>
      <c r="CX174" s="1">
        <v>288.326666666667</v>
      </c>
      <c r="DA174" s="1">
        <v>292.326666666667</v>
      </c>
      <c r="DD174" s="1">
        <v>332.66</v>
      </c>
      <c r="DG174" s="1">
        <v>325.66</v>
      </c>
      <c r="DJ174" s="1">
        <v>5.73333333333333</v>
      </c>
      <c r="DM174" s="1">
        <v>8.43</v>
      </c>
      <c r="DP174" s="1">
        <v>6.76333333333333</v>
      </c>
      <c r="DS174" s="1">
        <v>6.22</v>
      </c>
      <c r="DV174" s="1">
        <v>2.5</v>
      </c>
      <c r="DY174" s="3"/>
      <c r="ED174" s="1">
        <f>ED108+0.39</f>
        <v>20.3497101449275</v>
      </c>
      <c r="EG174" s="1">
        <f>EG108+0.39</f>
        <v>26.1407006115736</v>
      </c>
      <c r="EJ174" s="1">
        <f>EJ108+0.39</f>
        <v>18.6089455508231</v>
      </c>
      <c r="EM174" s="1">
        <f>EM108-3.96</f>
        <v>9.46787796842788</v>
      </c>
      <c r="EP174" s="1">
        <f>EP108-2.98</f>
        <v>6.71942028985507</v>
      </c>
      <c r="ES174" s="1">
        <f>ES108+0.0082</f>
        <v>0.23772</v>
      </c>
      <c r="EV174" s="1">
        <f>EV108+0.0082</f>
        <v>0.279053333333333</v>
      </c>
      <c r="EY174" s="1">
        <f>EY108+0.0082</f>
        <v>0.291386666666667</v>
      </c>
      <c r="FB174" s="1">
        <f>FB108-0.0412</f>
        <v>0.265986666666667</v>
      </c>
      <c r="FE174" s="1">
        <f>FE108-0.0532</f>
        <v>0.17732</v>
      </c>
      <c r="FH174" s="1">
        <f>FH108-4</f>
        <v>263.326666666667</v>
      </c>
      <c r="FK174" s="1">
        <f>FK108-4</f>
        <v>286.993333333333</v>
      </c>
      <c r="FN174" s="1">
        <f>FN108-4</f>
        <v>284.66</v>
      </c>
      <c r="FQ174" s="1">
        <f>FQ108-7</f>
        <v>316.66</v>
      </c>
      <c r="FT174" s="1">
        <f>FT108+5</f>
        <v>317.66</v>
      </c>
      <c r="FW174" s="1">
        <f>FW108-0.58</f>
        <v>7.29</v>
      </c>
      <c r="FZ174" s="1">
        <f>FZ108-0.58</f>
        <v>9.14333333333333</v>
      </c>
      <c r="GC174" s="1">
        <f>GC108-0.58</f>
        <v>7.53</v>
      </c>
      <c r="GF174" s="1">
        <f>GF108-1.28</f>
        <v>6.09</v>
      </c>
      <c r="GI174" s="1">
        <f>GI108-1.58</f>
        <v>4.61</v>
      </c>
      <c r="GL174" s="3"/>
      <c r="GO174" s="1">
        <v>19.8097101449275</v>
      </c>
      <c r="GR174" s="1">
        <v>25.6007006115736</v>
      </c>
      <c r="GU174" s="1">
        <v>18.0689455508231</v>
      </c>
      <c r="GX174" s="1">
        <v>8.92787796842788</v>
      </c>
      <c r="HA174" s="1">
        <v>6.17942028985507</v>
      </c>
      <c r="HD174" s="1">
        <v>0.21672</v>
      </c>
      <c r="HG174" s="1">
        <v>0.258053333333333</v>
      </c>
      <c r="HJ174" s="1">
        <v>0.270386666666667</v>
      </c>
      <c r="HM174" s="1">
        <v>0.244986666666667</v>
      </c>
      <c r="HP174" s="1">
        <v>0.15632</v>
      </c>
      <c r="HS174" s="1">
        <v>261.326666666667</v>
      </c>
      <c r="HV174" s="1">
        <v>284.993333333333</v>
      </c>
      <c r="HY174" s="1">
        <v>282.66</v>
      </c>
      <c r="IB174" s="1">
        <v>314.66</v>
      </c>
      <c r="IE174" s="1">
        <v>315.66</v>
      </c>
      <c r="IH174" s="1">
        <v>7.03</v>
      </c>
      <c r="IK174" s="1">
        <v>8.88333333333333</v>
      </c>
      <c r="IN174" s="1">
        <v>7.27</v>
      </c>
      <c r="IQ174" s="1">
        <v>5.83</v>
      </c>
      <c r="IT174" s="1">
        <v>4.35</v>
      </c>
    </row>
    <row r="175" spans="1:254">
      <c r="A175" s="3"/>
      <c r="F175" s="1">
        <f>AVERAGE(F168:F170)</f>
        <v>19.2743306498966</v>
      </c>
      <c r="I175" s="1">
        <f>AVERAGE(I168:I170)</f>
        <v>22.5929466349393</v>
      </c>
      <c r="L175" s="1">
        <f>AVERAGE(L168:L170)</f>
        <v>17.9656315723702</v>
      </c>
      <c r="O175" s="1">
        <f>AVERAGE(O168:O170)</f>
        <v>8.86424066462234</v>
      </c>
      <c r="R175" s="1">
        <f>R168</f>
        <v>3.80487804878049</v>
      </c>
      <c r="U175" s="1">
        <f>AVERAGE(U168:U170)</f>
        <v>0.214</v>
      </c>
      <c r="X175" s="1">
        <f>AVERAGE(X168:X170)</f>
        <v>0.283333333333333</v>
      </c>
      <c r="AA175" s="1">
        <f>AVERAGE(AA168:AA170)</f>
        <v>0.315</v>
      </c>
      <c r="AD175" s="1">
        <f>AVERAGE(AD168:AD170)</f>
        <v>0.310333333333333</v>
      </c>
      <c r="AG175" s="1">
        <f>AG168</f>
        <v>0.142</v>
      </c>
      <c r="AJ175" s="1">
        <f>AVERAGE(AJ168:AJ170)</f>
        <v>250</v>
      </c>
      <c r="AM175" s="1">
        <f>AVERAGE(AM168:AM170)</f>
        <v>288.666666666667</v>
      </c>
      <c r="AP175" s="1">
        <f>AVERAGE(AP168:AP170)</f>
        <v>294</v>
      </c>
      <c r="AS175" s="1">
        <f>AVERAGE(AS168:AS170)</f>
        <v>335.333333333333</v>
      </c>
      <c r="AV175" s="1">
        <f>AV168</f>
        <v>324</v>
      </c>
      <c r="AY175" s="1">
        <f>AVERAGE(AY168:AY170)</f>
        <v>5.99333333333333</v>
      </c>
      <c r="BB175" s="1">
        <f>AVERAGE(BB168:BB170)</f>
        <v>8.61</v>
      </c>
      <c r="BE175" s="1">
        <f>AVERAGE(BE168:BE170)</f>
        <v>7.02333333333333</v>
      </c>
      <c r="BH175" s="1">
        <f>AVERAGE(BH168:BH170)</f>
        <v>6.58333333333333</v>
      </c>
      <c r="BK175" s="1">
        <f>BK168</f>
        <v>2.72</v>
      </c>
      <c r="BN175" s="3"/>
      <c r="BQ175" s="1">
        <f>AVERAGE(BQ168:BQ170)</f>
        <v>17.6746214209496</v>
      </c>
      <c r="BT175" s="1">
        <f>AVERAGE(BT168:BT170)</f>
        <v>21.9876999331022</v>
      </c>
      <c r="BW175" s="1">
        <f>AVERAGE(BW168:BW170)</f>
        <v>17.2069242310262</v>
      </c>
      <c r="BZ175" s="1">
        <f>AVERAGE(BZ168:BZ170)</f>
        <v>8.29042564577156</v>
      </c>
      <c r="CC175" s="1">
        <f>CC168</f>
        <v>3.22641509433962</v>
      </c>
      <c r="CF175" s="1">
        <f>AVERAGE(CF168:CF170)</f>
        <v>0.193333333333333</v>
      </c>
      <c r="CI175" s="1">
        <f>AVERAGE(CI168:CI170)</f>
        <v>0.266333333333333</v>
      </c>
      <c r="CL175" s="1">
        <f>AVERAGE(CL168:CL170)</f>
        <v>0.298333333333333</v>
      </c>
      <c r="CO175" s="1">
        <f>AVERAGE(CO168:CO170)</f>
        <v>0.278</v>
      </c>
      <c r="CR175" s="1">
        <f>CR168</f>
        <v>0.122</v>
      </c>
      <c r="CU175" s="1">
        <f>AVERAGE(CU168:CU170)</f>
        <v>246</v>
      </c>
      <c r="CX175" s="1">
        <f>AVERAGE(CX168:CX170)</f>
        <v>290</v>
      </c>
      <c r="DA175" s="1">
        <f>AVERAGE(DA168:DA170)</f>
        <v>292.333333333333</v>
      </c>
      <c r="DD175" s="1">
        <f>AVERAGE(DD168:DD170)</f>
        <v>332.666666666667</v>
      </c>
      <c r="DG175" s="1">
        <f>DG168</f>
        <v>323</v>
      </c>
      <c r="DJ175" s="1">
        <f>AVERAGE(DJ168:DJ170)</f>
        <v>5.73333333333333</v>
      </c>
      <c r="DM175" s="1">
        <f>AVERAGE(DM168:DM170)</f>
        <v>8.51</v>
      </c>
      <c r="DP175" s="1">
        <f>AVERAGE(DP168:DP170)</f>
        <v>6.76333333333333</v>
      </c>
      <c r="DS175" s="1">
        <f>AVERAGE(DS168:DS170)</f>
        <v>6.11333333333333</v>
      </c>
      <c r="DV175" s="1">
        <f>DV168</f>
        <v>2.48</v>
      </c>
      <c r="DY175" s="3"/>
      <c r="ED175" s="1">
        <f>AVERAGE(ED168:ED170)</f>
        <v>20.3692128025418</v>
      </c>
      <c r="EG175" s="1">
        <f>AVERAGE(EG168:EG170)</f>
        <v>26.1348017558289</v>
      </c>
      <c r="EJ175" s="1">
        <f>AVERAGE(EJ168:EJ170)</f>
        <v>18.4391947250711</v>
      </c>
      <c r="EM175" s="1">
        <f>AVERAGE(EM168:EM170)</f>
        <v>9.46589046199702</v>
      </c>
      <c r="EP175" s="1">
        <f>EP168</f>
        <v>6.21951219512195</v>
      </c>
      <c r="ES175" s="1">
        <f>AVERAGE(ES168:ES170)</f>
        <v>0.228</v>
      </c>
      <c r="EV175" s="1">
        <f>AVERAGE(EV168:EV170)</f>
        <v>0.285333333333333</v>
      </c>
      <c r="EY175" s="1">
        <f>AVERAGE(EY168:EY170)</f>
        <v>0.291333333333333</v>
      </c>
      <c r="FB175" s="1">
        <f>AVERAGE(FB168:FB170)</f>
        <v>0.265666666666667</v>
      </c>
      <c r="FE175" s="1">
        <f>FE168</f>
        <v>0.179</v>
      </c>
      <c r="FH175" s="1">
        <f>AVERAGE(FH168:FH170)</f>
        <v>261.333333333333</v>
      </c>
      <c r="FK175" s="1">
        <f>AVERAGE(FK168:FK170)</f>
        <v>286.666666666667</v>
      </c>
      <c r="FN175" s="1">
        <f>AVERAGE(FN168:FN170)</f>
        <v>285.666666666667</v>
      </c>
      <c r="FQ175" s="1">
        <f>AVERAGE(FQ168:FQ170)</f>
        <v>316.333333333333</v>
      </c>
      <c r="FT175" s="1">
        <f>FT168</f>
        <v>315</v>
      </c>
      <c r="FW175" s="1">
        <f>AVERAGE(FW168:FW170)</f>
        <v>7.36666666666667</v>
      </c>
      <c r="FZ175" s="1">
        <f>AVERAGE(FZ168:FZ170)</f>
        <v>9.14333333333333</v>
      </c>
      <c r="GC175" s="1">
        <f>AVERAGE(GC168:GC170)</f>
        <v>7.53</v>
      </c>
      <c r="GF175" s="1">
        <f>AVERAGE(GF168:GF170)</f>
        <v>6.07333333333333</v>
      </c>
      <c r="GI175" s="1">
        <f>GI168</f>
        <v>4.59</v>
      </c>
      <c r="GL175" s="3"/>
      <c r="GO175" s="1">
        <f>AVERAGE(GO168:GO170)</f>
        <v>19.6991449393677</v>
      </c>
      <c r="GR175" s="1">
        <f>AVERAGE(GR168:GR170)</f>
        <v>25.5533426380416</v>
      </c>
      <c r="GU175" s="1">
        <f>AVERAGE(GU168:GU170)</f>
        <v>17.990625132376</v>
      </c>
      <c r="GX175" s="1">
        <f>AVERAGE(GX168:GX170)</f>
        <v>8.9873741272537</v>
      </c>
      <c r="HA175" s="1">
        <f>HA168</f>
        <v>6.09917355371901</v>
      </c>
      <c r="HD175" s="1">
        <f>AVERAGE(HD168:HD170)</f>
        <v>0.216666666666667</v>
      </c>
      <c r="HG175" s="1">
        <f>AVERAGE(HG168:HG170)</f>
        <v>0.265333333333333</v>
      </c>
      <c r="HJ175" s="1">
        <f>AVERAGE(HJ168:HJ170)</f>
        <v>0.270666666666667</v>
      </c>
      <c r="HM175" s="1">
        <f>AVERAGE(HM168:HM170)</f>
        <v>0.24</v>
      </c>
      <c r="HP175" s="1">
        <f>HP168</f>
        <v>0.159</v>
      </c>
      <c r="HS175" s="1">
        <f>AVERAGE(HS168:HS170)</f>
        <v>260.333333333333</v>
      </c>
      <c r="HV175" s="1">
        <f>AVERAGE(HV168:HV170)</f>
        <v>286.666666666667</v>
      </c>
      <c r="HY175" s="1">
        <f>AVERAGE(HY168:HY170)</f>
        <v>282.666666666667</v>
      </c>
      <c r="IB175" s="1">
        <f>AVERAGE(IB168:IB170)</f>
        <v>314.666666666667</v>
      </c>
      <c r="IE175" s="1">
        <f>IE168</f>
        <v>314</v>
      </c>
      <c r="IH175" s="1">
        <f>AVERAGE(IH168:IH170)</f>
        <v>6.94</v>
      </c>
      <c r="IK175" s="1">
        <f>AVERAGE(IK168:IK170)</f>
        <v>8.88333333333333</v>
      </c>
      <c r="IN175" s="1">
        <f>AVERAGE(IN168:IN170)</f>
        <v>7.34</v>
      </c>
      <c r="IQ175" s="1">
        <f>AVERAGE(IQ168:IQ170)</f>
        <v>5.83</v>
      </c>
      <c r="IT175" s="1">
        <f>IT168</f>
        <v>4.34</v>
      </c>
    </row>
    <row r="176" spans="1:194">
      <c r="A176" s="3"/>
      <c r="BN176" s="3"/>
      <c r="DY176" s="3"/>
      <c r="GL176" s="3"/>
    </row>
    <row r="177" spans="1:194">
      <c r="A177" s="3"/>
      <c r="BN177" s="3"/>
      <c r="DY177" s="3"/>
      <c r="GL177" s="3"/>
    </row>
    <row r="178" spans="1:194">
      <c r="A178" s="4" t="s">
        <v>11</v>
      </c>
      <c r="BN178" s="4"/>
      <c r="DY178" s="4" t="s">
        <v>11</v>
      </c>
      <c r="GL178" s="4"/>
    </row>
    <row r="179" spans="1:251">
      <c r="A179" s="3" t="s">
        <v>42</v>
      </c>
      <c r="B179" s="1">
        <v>51</v>
      </c>
      <c r="D179" s="1">
        <f>(F185*3-F181-F180)/6*(3*E179)</f>
        <v>8.31434523977284</v>
      </c>
      <c r="E179" s="1">
        <v>0.52</v>
      </c>
      <c r="F179" s="1">
        <f>D179/(E179*3)*6</f>
        <v>31.9782509222032</v>
      </c>
      <c r="G179" s="1">
        <f>(I185*3-I181-I180)/6*(3*H179)</f>
        <v>19.3515526174605</v>
      </c>
      <c r="H179" s="1">
        <v>1.15</v>
      </c>
      <c r="I179" s="1">
        <f>G179/(H179*3)*6</f>
        <v>33.6548741173226</v>
      </c>
      <c r="J179" s="1">
        <f>(L185*3-L181-L180)/6*(3*K179)</f>
        <v>12.4561205536958</v>
      </c>
      <c r="K179" s="1">
        <v>0.81</v>
      </c>
      <c r="L179" s="1">
        <f>J179/(K179*3)*6</f>
        <v>30.755853219002</v>
      </c>
      <c r="M179" s="1">
        <f>(O185*3-O181-O180)/6*(3*N179)</f>
        <v>5.26317427263823</v>
      </c>
      <c r="N179" s="1">
        <v>0.8</v>
      </c>
      <c r="O179" s="1">
        <f>M179/(N179*3)*6</f>
        <v>13.1579356815956</v>
      </c>
      <c r="U179" s="4">
        <v>0.174</v>
      </c>
      <c r="V179" s="4"/>
      <c r="W179" s="4"/>
      <c r="X179" s="1">
        <v>0.304</v>
      </c>
      <c r="AA179" s="4">
        <v>0.386</v>
      </c>
      <c r="AB179" s="4"/>
      <c r="AC179" s="4"/>
      <c r="AD179" s="1">
        <v>0.331</v>
      </c>
      <c r="AJ179" s="4">
        <v>253</v>
      </c>
      <c r="AK179" s="4"/>
      <c r="AL179" s="4"/>
      <c r="AM179" s="4">
        <v>280</v>
      </c>
      <c r="AN179" s="4"/>
      <c r="AO179" s="4"/>
      <c r="AP179" s="1">
        <v>312</v>
      </c>
      <c r="AS179" s="1">
        <v>363</v>
      </c>
      <c r="AY179" s="4">
        <v>7.1</v>
      </c>
      <c r="AZ179" s="4"/>
      <c r="BA179" s="4"/>
      <c r="BB179" s="1">
        <v>9.49</v>
      </c>
      <c r="BE179" s="4">
        <v>8.68</v>
      </c>
      <c r="BF179" s="4"/>
      <c r="BG179" s="4"/>
      <c r="BH179" s="1">
        <v>5.51</v>
      </c>
      <c r="BN179" s="3"/>
      <c r="BO179" s="1">
        <v>11.2</v>
      </c>
      <c r="BP179" s="1">
        <v>1.16</v>
      </c>
      <c r="BQ179" s="1">
        <f>BO179/(BP179*3)*6</f>
        <v>19.3103448275862</v>
      </c>
      <c r="BR179" s="1">
        <v>12.4</v>
      </c>
      <c r="BS179" s="1">
        <v>1.14</v>
      </c>
      <c r="BT179" s="1">
        <f>BR179/(BS179*3)*6</f>
        <v>21.7543859649123</v>
      </c>
      <c r="BU179" s="1">
        <v>10.7</v>
      </c>
      <c r="BV179" s="1">
        <v>1.06</v>
      </c>
      <c r="BW179" s="1">
        <f>BU179/(BV179*3)*6</f>
        <v>20.188679245283</v>
      </c>
      <c r="BX179" s="1">
        <v>5.49</v>
      </c>
      <c r="BY179" s="1">
        <v>1.12</v>
      </c>
      <c r="BZ179" s="1">
        <f>BX179/(BY179*3)*6</f>
        <v>9.80357142857143</v>
      </c>
      <c r="CF179" s="1">
        <v>0.186</v>
      </c>
      <c r="CI179" s="1">
        <v>0.282</v>
      </c>
      <c r="CL179" s="1">
        <v>0.294</v>
      </c>
      <c r="CO179" s="1">
        <v>0.271</v>
      </c>
      <c r="CU179" s="1">
        <v>236</v>
      </c>
      <c r="CX179" s="1">
        <v>271</v>
      </c>
      <c r="DA179" s="1">
        <v>295</v>
      </c>
      <c r="DD179" s="1">
        <v>334</v>
      </c>
      <c r="DJ179" s="1">
        <v>6.25</v>
      </c>
      <c r="DM179" s="1">
        <v>9.62</v>
      </c>
      <c r="DP179" s="1">
        <v>7.41</v>
      </c>
      <c r="DS179" s="1">
        <v>6.77</v>
      </c>
      <c r="DY179" s="3" t="s">
        <v>43</v>
      </c>
      <c r="DZ179" s="1">
        <v>120</v>
      </c>
      <c r="EB179" s="1">
        <v>11.6</v>
      </c>
      <c r="EC179" s="1">
        <v>1.28</v>
      </c>
      <c r="ED179" s="1">
        <f>EB179/(EC179*3)*6</f>
        <v>18.125</v>
      </c>
      <c r="EE179" s="1">
        <v>10.9</v>
      </c>
      <c r="EF179" s="1">
        <v>0.91</v>
      </c>
      <c r="EG179" s="1">
        <f>EE179/(EF179*3)*6</f>
        <v>23.956043956044</v>
      </c>
      <c r="EH179" s="1">
        <v>13.2</v>
      </c>
      <c r="EI179" s="1">
        <v>1.11</v>
      </c>
      <c r="EJ179" s="1">
        <f>EH179/(EI179*3)*6</f>
        <v>23.7837837837838</v>
      </c>
      <c r="EK179" s="1">
        <v>6.23</v>
      </c>
      <c r="EL179" s="1">
        <v>1.1</v>
      </c>
      <c r="EM179" s="1">
        <f>EK179/(EL179*3)*6</f>
        <v>11.3272727272727</v>
      </c>
      <c r="ES179" s="1">
        <v>0.179</v>
      </c>
      <c r="EV179" s="1">
        <v>0.251</v>
      </c>
      <c r="EY179" s="4">
        <v>0.229</v>
      </c>
      <c r="EZ179" s="4"/>
      <c r="FA179" s="4"/>
      <c r="FB179" s="4">
        <v>0.3</v>
      </c>
      <c r="FC179" s="4"/>
      <c r="FD179" s="4"/>
      <c r="FH179" s="1">
        <v>292</v>
      </c>
      <c r="FK179" s="4">
        <v>284</v>
      </c>
      <c r="FL179" s="4"/>
      <c r="FM179" s="4"/>
      <c r="FN179" s="1">
        <v>291</v>
      </c>
      <c r="FQ179" s="4">
        <v>314</v>
      </c>
      <c r="FR179" s="4"/>
      <c r="FS179" s="4"/>
      <c r="FW179" s="1">
        <v>4.91</v>
      </c>
      <c r="FZ179" s="4">
        <v>9.57</v>
      </c>
      <c r="GA179" s="4"/>
      <c r="GB179" s="4"/>
      <c r="GC179" s="4">
        <v>7.59</v>
      </c>
      <c r="GD179" s="4"/>
      <c r="GE179" s="4"/>
      <c r="GF179" s="1">
        <v>6.14</v>
      </c>
      <c r="GL179" s="3"/>
      <c r="GM179" s="1">
        <v>13.4</v>
      </c>
      <c r="GN179" s="1">
        <v>1.36</v>
      </c>
      <c r="GO179" s="1">
        <f>GM179/(GN179*3)*6</f>
        <v>19.7058823529412</v>
      </c>
      <c r="GP179" s="1">
        <v>16.8</v>
      </c>
      <c r="GQ179" s="1">
        <v>1.19</v>
      </c>
      <c r="GR179" s="1">
        <f>GP179/(GQ179*3)*6</f>
        <v>28.2352941176471</v>
      </c>
      <c r="GS179" s="1">
        <v>11.9</v>
      </c>
      <c r="GT179" s="1">
        <v>1.29</v>
      </c>
      <c r="GU179" s="1">
        <f>GS179/(GT179*3)*6</f>
        <v>18.4496124031008</v>
      </c>
      <c r="GV179" s="1">
        <v>5.51</v>
      </c>
      <c r="GW179" s="1">
        <v>1.23</v>
      </c>
      <c r="GX179" s="1">
        <f>GV179/(GW179*3)*6</f>
        <v>8.95934959349593</v>
      </c>
      <c r="HD179" s="1">
        <v>0.227</v>
      </c>
      <c r="HG179" s="1">
        <v>0.221</v>
      </c>
      <c r="HJ179" s="1">
        <v>0.255</v>
      </c>
      <c r="HM179" s="1">
        <v>0.236</v>
      </c>
      <c r="HS179" s="1">
        <v>271</v>
      </c>
      <c r="HV179" s="1">
        <v>276</v>
      </c>
      <c r="HY179" s="1">
        <v>268</v>
      </c>
      <c r="IB179" s="1">
        <v>317</v>
      </c>
      <c r="IH179" s="1">
        <v>6.84</v>
      </c>
      <c r="IK179" s="1">
        <v>9.75</v>
      </c>
      <c r="IN179" s="1">
        <v>7.81</v>
      </c>
      <c r="IQ179" s="1">
        <v>6.45</v>
      </c>
    </row>
    <row r="180" spans="1:251">
      <c r="A180" s="3"/>
      <c r="D180" s="1">
        <v>7.21</v>
      </c>
      <c r="E180" s="1">
        <v>1.11</v>
      </c>
      <c r="F180" s="1">
        <f>D180/(E180*3)*6</f>
        <v>12.990990990991</v>
      </c>
      <c r="G180" s="1">
        <v>12.6</v>
      </c>
      <c r="H180" s="1">
        <v>1.28</v>
      </c>
      <c r="I180" s="1">
        <f>G180/(H180*3)*6</f>
        <v>19.6875</v>
      </c>
      <c r="J180" s="1">
        <v>5.61</v>
      </c>
      <c r="K180" s="1">
        <v>1.11</v>
      </c>
      <c r="L180" s="1">
        <f>J180/(K180*3)*6</f>
        <v>10.1081081081081</v>
      </c>
      <c r="M180" s="1">
        <v>3.81</v>
      </c>
      <c r="N180" s="1">
        <v>1.1</v>
      </c>
      <c r="O180" s="1">
        <f>M180/(N180*3)*6</f>
        <v>6.92727272727273</v>
      </c>
      <c r="U180" s="1">
        <v>0.253</v>
      </c>
      <c r="X180" s="1">
        <v>0.286</v>
      </c>
      <c r="AA180" s="1">
        <v>0.298</v>
      </c>
      <c r="AD180" s="1">
        <v>0.286</v>
      </c>
      <c r="AJ180" s="1">
        <v>241</v>
      </c>
      <c r="AM180" s="1">
        <v>265</v>
      </c>
      <c r="AP180" s="1">
        <v>291</v>
      </c>
      <c r="AS180" s="1">
        <v>326</v>
      </c>
      <c r="AY180" s="1">
        <v>5.36</v>
      </c>
      <c r="BB180" s="1">
        <v>8.24</v>
      </c>
      <c r="BE180" s="1">
        <v>6.95</v>
      </c>
      <c r="BH180" s="1">
        <v>5.61</v>
      </c>
      <c r="BN180" s="3"/>
      <c r="BO180" s="1">
        <v>11.6</v>
      </c>
      <c r="BP180" s="1">
        <v>1.11</v>
      </c>
      <c r="BQ180" s="1">
        <f>BO180/(BP180*3)*6</f>
        <v>20.9009009009009</v>
      </c>
      <c r="BR180" s="1">
        <v>13.6</v>
      </c>
      <c r="BS180" s="1">
        <v>1.23</v>
      </c>
      <c r="BT180" s="1">
        <f>BR180/(BS180*3)*6</f>
        <v>22.1138211382114</v>
      </c>
      <c r="BU180" s="1">
        <v>10.2</v>
      </c>
      <c r="BV180" s="1">
        <v>1.12</v>
      </c>
      <c r="BW180" s="1">
        <f>BU180/(BV180*3)*6</f>
        <v>18.2142857142857</v>
      </c>
      <c r="BX180" s="1">
        <v>5.23</v>
      </c>
      <c r="BY180" s="1">
        <v>1.06</v>
      </c>
      <c r="BZ180" s="1">
        <f>BX180/(BY180*3)*6</f>
        <v>9.86792452830189</v>
      </c>
      <c r="CF180" s="1">
        <v>0.216</v>
      </c>
      <c r="CI180" s="1">
        <v>0.301</v>
      </c>
      <c r="CL180" s="1">
        <v>0.282</v>
      </c>
      <c r="CO180" s="1">
        <v>0.306</v>
      </c>
      <c r="CU180" s="1">
        <v>249</v>
      </c>
      <c r="CX180" s="1">
        <v>273</v>
      </c>
      <c r="DA180" s="1">
        <v>299</v>
      </c>
      <c r="DD180" s="1">
        <v>334</v>
      </c>
      <c r="DJ180" s="1">
        <v>5.23</v>
      </c>
      <c r="DM180" s="1">
        <v>7.59</v>
      </c>
      <c r="DP180" s="1">
        <v>6.39</v>
      </c>
      <c r="DS180" s="1">
        <v>5.68</v>
      </c>
      <c r="DY180" s="3"/>
      <c r="EB180" s="1">
        <v>10.3</v>
      </c>
      <c r="EC180" s="1">
        <v>1.19</v>
      </c>
      <c r="ED180" s="1">
        <f>EB180/(EC180*3)*6</f>
        <v>17.3109243697479</v>
      </c>
      <c r="EE180" s="1">
        <v>12.8</v>
      </c>
      <c r="EF180" s="1">
        <v>0.88</v>
      </c>
      <c r="EG180" s="1">
        <f>EE180/(EF180*3)*6</f>
        <v>29.0909090909091</v>
      </c>
      <c r="EH180" s="1">
        <v>9.82</v>
      </c>
      <c r="EI180" s="1">
        <v>1.15</v>
      </c>
      <c r="EJ180" s="1">
        <f>EH180/(EI180*3)*6</f>
        <v>17.0782608695652</v>
      </c>
      <c r="EK180" s="1">
        <v>5.66</v>
      </c>
      <c r="EL180" s="1">
        <v>1.14</v>
      </c>
      <c r="EM180" s="1">
        <f>EK180/(EL180*3)*6</f>
        <v>9.92982456140351</v>
      </c>
      <c r="ES180" s="1">
        <v>0.256</v>
      </c>
      <c r="EV180" s="1">
        <v>0.295</v>
      </c>
      <c r="EY180" s="1">
        <v>0.289</v>
      </c>
      <c r="FB180" s="1">
        <v>0.256</v>
      </c>
      <c r="FH180" s="1">
        <v>252</v>
      </c>
      <c r="FK180" s="1">
        <v>287</v>
      </c>
      <c r="FN180" s="1">
        <v>289</v>
      </c>
      <c r="FQ180" s="1">
        <v>312</v>
      </c>
      <c r="FW180" s="1">
        <v>8.26</v>
      </c>
      <c r="FZ180" s="1">
        <v>8.69</v>
      </c>
      <c r="GC180" s="1">
        <v>8.26</v>
      </c>
      <c r="GF180" s="1">
        <v>4.54</v>
      </c>
      <c r="GL180" s="3"/>
      <c r="GM180" s="1">
        <v>13.5</v>
      </c>
      <c r="GN180" s="1">
        <v>1.29</v>
      </c>
      <c r="GO180" s="1">
        <f>GM180/(GN180*3)*6</f>
        <v>20.9302325581395</v>
      </c>
      <c r="GP180" s="1">
        <v>15.6</v>
      </c>
      <c r="GQ180" s="1">
        <v>1.24</v>
      </c>
      <c r="GR180" s="1">
        <f>GP180/(GQ180*3)*6</f>
        <v>25.1612903225806</v>
      </c>
      <c r="GS180" s="1">
        <v>11.6</v>
      </c>
      <c r="GT180" s="1">
        <v>1.24</v>
      </c>
      <c r="GU180" s="1">
        <f>GS180/(GT180*3)*6</f>
        <v>18.7096774193548</v>
      </c>
      <c r="GV180" s="1">
        <v>5.12</v>
      </c>
      <c r="GW180" s="1">
        <v>1.26</v>
      </c>
      <c r="GX180" s="1">
        <f>GV180/(GW180*3)*6</f>
        <v>8.12698412698413</v>
      </c>
      <c r="HD180" s="1">
        <v>0.225</v>
      </c>
      <c r="HG180" s="1">
        <v>0.256</v>
      </c>
      <c r="HJ180" s="1">
        <v>0.269</v>
      </c>
      <c r="HM180" s="1">
        <v>0.247</v>
      </c>
      <c r="HS180" s="1">
        <v>260</v>
      </c>
      <c r="HV180" s="1">
        <v>278</v>
      </c>
      <c r="HY180" s="1">
        <v>296</v>
      </c>
      <c r="IB180" s="1">
        <v>306</v>
      </c>
      <c r="IH180" s="1">
        <v>6.65</v>
      </c>
      <c r="IK180" s="1">
        <v>8.36</v>
      </c>
      <c r="IN180" s="1">
        <v>7.25</v>
      </c>
      <c r="IQ180" s="1">
        <v>5.12</v>
      </c>
    </row>
    <row r="181" spans="1:251">
      <c r="A181" s="3"/>
      <c r="D181" s="1">
        <v>7.67</v>
      </c>
      <c r="E181" s="1">
        <v>1.12</v>
      </c>
      <c r="F181" s="1">
        <f>D181/(E181*3)*6</f>
        <v>13.6964285714286</v>
      </c>
      <c r="G181" s="1">
        <v>8.27</v>
      </c>
      <c r="H181" s="1">
        <v>1.11</v>
      </c>
      <c r="I181" s="1">
        <f>G181/(H181*3)*6</f>
        <v>14.9009009009009</v>
      </c>
      <c r="J181" s="1">
        <v>4.38</v>
      </c>
      <c r="K181" s="1">
        <v>0.62</v>
      </c>
      <c r="L181" s="1">
        <f>J181/(K181*3)*6</f>
        <v>14.1290322580645</v>
      </c>
      <c r="M181" s="1">
        <v>2.58</v>
      </c>
      <c r="N181" s="1">
        <v>0.61</v>
      </c>
      <c r="O181" s="1">
        <f>M181/(N181*3)*6</f>
        <v>8.45901639344262</v>
      </c>
      <c r="U181" s="1">
        <v>0.201</v>
      </c>
      <c r="X181" s="1">
        <v>0.304</v>
      </c>
      <c r="AA181" s="1">
        <v>0.286</v>
      </c>
      <c r="AD181" s="1">
        <v>0.321</v>
      </c>
      <c r="AJ181" s="1">
        <v>258</v>
      </c>
      <c r="AM181" s="1">
        <v>296</v>
      </c>
      <c r="AP181" s="1">
        <v>281</v>
      </c>
      <c r="AS181" s="1">
        <v>316</v>
      </c>
      <c r="AY181" s="1">
        <v>6.23</v>
      </c>
      <c r="BB181" s="1">
        <v>8.26</v>
      </c>
      <c r="BE181" s="1">
        <v>5.26</v>
      </c>
      <c r="BH181" s="1">
        <v>8.23</v>
      </c>
      <c r="BN181" s="3"/>
      <c r="BO181" s="1">
        <v>10.2</v>
      </c>
      <c r="BP181" s="1">
        <v>1.21</v>
      </c>
      <c r="BQ181" s="1">
        <f>BO181/(BP181*3)*6</f>
        <v>16.8595041322314</v>
      </c>
      <c r="BR181" s="1">
        <v>12.6</v>
      </c>
      <c r="BS181" s="1">
        <v>1.12</v>
      </c>
      <c r="BT181" s="1">
        <f>BR181/(BS181*3)*6</f>
        <v>22.5</v>
      </c>
      <c r="BU181" s="1">
        <v>8.26</v>
      </c>
      <c r="BV181" s="1">
        <v>1.13</v>
      </c>
      <c r="BW181" s="1">
        <f>BU181/(BV181*3)*6</f>
        <v>14.6194690265487</v>
      </c>
      <c r="BX181" s="1">
        <v>4.12</v>
      </c>
      <c r="BY181" s="1">
        <v>1.12</v>
      </c>
      <c r="BZ181" s="1">
        <f>BX181/(BY181*3)*6</f>
        <v>7.35714285714286</v>
      </c>
      <c r="CF181" s="1">
        <v>0.192</v>
      </c>
      <c r="CI181" s="1">
        <v>0.261</v>
      </c>
      <c r="CL181" s="1">
        <v>0.296</v>
      </c>
      <c r="CO181" s="1">
        <v>0.281</v>
      </c>
      <c r="CU181" s="1">
        <v>266</v>
      </c>
      <c r="CX181" s="1">
        <v>289</v>
      </c>
      <c r="DA181" s="1">
        <v>289</v>
      </c>
      <c r="DD181" s="1">
        <v>324</v>
      </c>
      <c r="DJ181" s="1">
        <v>6.12</v>
      </c>
      <c r="DM181" s="1">
        <v>8.26</v>
      </c>
      <c r="DP181" s="1">
        <v>6.23</v>
      </c>
      <c r="DS181" s="1">
        <v>6.12</v>
      </c>
      <c r="DY181" s="3"/>
      <c r="EB181" s="1">
        <v>10.7</v>
      </c>
      <c r="EC181" s="1">
        <v>0.85</v>
      </c>
      <c r="ED181" s="1">
        <f>EB181/(EC181*3)*6</f>
        <v>25.1764705882353</v>
      </c>
      <c r="EE181" s="1">
        <v>13.2</v>
      </c>
      <c r="EF181" s="1">
        <v>1.01</v>
      </c>
      <c r="EG181" s="1">
        <f>EE181/(EF181*3)*6</f>
        <v>26.1386138613861</v>
      </c>
      <c r="EH181" s="1">
        <v>9.36</v>
      </c>
      <c r="EI181" s="1">
        <v>1.38</v>
      </c>
      <c r="EJ181" s="1">
        <f>EH181/(EI181*3)*6</f>
        <v>13.5652173913043</v>
      </c>
      <c r="EK181" s="1">
        <v>4.38</v>
      </c>
      <c r="EL181" s="1">
        <v>1.37</v>
      </c>
      <c r="EM181" s="1">
        <f>EK181/(EL181*3)*6</f>
        <v>6.3941605839416</v>
      </c>
      <c r="ES181" s="1">
        <v>0.274</v>
      </c>
      <c r="EV181" s="1">
        <v>0.271</v>
      </c>
      <c r="EY181" s="1">
        <v>0.312</v>
      </c>
      <c r="FB181" s="1">
        <v>0.269</v>
      </c>
      <c r="FH181" s="1">
        <v>251</v>
      </c>
      <c r="FK181" s="1">
        <v>275</v>
      </c>
      <c r="FN181" s="1">
        <v>272</v>
      </c>
      <c r="FQ181" s="1">
        <v>307</v>
      </c>
      <c r="FW181" s="1">
        <v>8.69</v>
      </c>
      <c r="FZ181" s="1">
        <v>9.21</v>
      </c>
      <c r="GC181" s="1">
        <v>6.77</v>
      </c>
      <c r="GF181" s="1">
        <v>7.63</v>
      </c>
      <c r="GL181" s="3"/>
      <c r="GM181" s="1">
        <v>12.5</v>
      </c>
      <c r="GN181" s="1">
        <v>1.35</v>
      </c>
      <c r="GO181" s="1">
        <f>GM181/(GN181*3)*6</f>
        <v>18.5185185185185</v>
      </c>
      <c r="GP181" s="1">
        <v>14.3</v>
      </c>
      <c r="GQ181" s="1">
        <v>1.22</v>
      </c>
      <c r="GR181" s="1">
        <f>GP181/(GQ181*3)*6</f>
        <v>23.4426229508197</v>
      </c>
      <c r="GS181" s="1">
        <v>10.2</v>
      </c>
      <c r="GT181" s="1">
        <v>1.27</v>
      </c>
      <c r="GU181" s="1">
        <f>GS181/(GT181*3)*6</f>
        <v>16.0629921259843</v>
      </c>
      <c r="GV181" s="1">
        <v>5.23</v>
      </c>
      <c r="GW181" s="1">
        <v>1.28</v>
      </c>
      <c r="GX181" s="1">
        <f>GV181/(GW181*3)*6</f>
        <v>8.171875</v>
      </c>
      <c r="HD181" s="1">
        <v>0.216</v>
      </c>
      <c r="HG181" s="1">
        <v>0.262</v>
      </c>
      <c r="HJ181" s="1">
        <v>0.272</v>
      </c>
      <c r="HM181" s="1">
        <v>0.261</v>
      </c>
      <c r="HS181" s="1">
        <v>259</v>
      </c>
      <c r="HV181" s="1">
        <v>283</v>
      </c>
      <c r="HY181" s="1">
        <v>280</v>
      </c>
      <c r="IB181" s="1">
        <v>315</v>
      </c>
      <c r="IH181" s="1">
        <v>7.59</v>
      </c>
      <c r="IK181" s="1">
        <v>8.56</v>
      </c>
      <c r="IN181" s="1">
        <v>6.84</v>
      </c>
      <c r="IQ181" s="1">
        <v>5.69</v>
      </c>
    </row>
    <row r="182" spans="1:194">
      <c r="A182" s="3"/>
      <c r="BN182" s="3"/>
      <c r="DY182" s="3"/>
      <c r="GL182" s="3"/>
    </row>
    <row r="183" spans="1:251">
      <c r="A183" s="3"/>
      <c r="U183" s="1">
        <v>0.174</v>
      </c>
      <c r="AA183" s="1">
        <v>0.386</v>
      </c>
      <c r="AJ183" s="1">
        <v>253</v>
      </c>
      <c r="AM183" s="1">
        <v>280</v>
      </c>
      <c r="AY183" s="1">
        <v>7.1</v>
      </c>
      <c r="BE183" s="1">
        <v>8.68</v>
      </c>
      <c r="BN183" s="3"/>
      <c r="CI183" s="1">
        <v>0.28174</v>
      </c>
      <c r="CO183" s="1">
        <v>0.27154</v>
      </c>
      <c r="DA183" s="1">
        <v>295.98</v>
      </c>
      <c r="DD183" s="1">
        <v>334.98</v>
      </c>
      <c r="DM183" s="1">
        <v>9.6</v>
      </c>
      <c r="DP183" s="1">
        <v>7.41</v>
      </c>
      <c r="DY183" s="3"/>
      <c r="EY183" s="1">
        <v>0.229</v>
      </c>
      <c r="FB183" s="1">
        <v>0.3</v>
      </c>
      <c r="FK183" s="1">
        <v>284</v>
      </c>
      <c r="FQ183" s="1">
        <v>314</v>
      </c>
      <c r="FZ183" s="1">
        <v>9.57</v>
      </c>
      <c r="GC183" s="1">
        <v>7.59</v>
      </c>
      <c r="GL183" s="3"/>
      <c r="HD183" s="1">
        <v>0.22616</v>
      </c>
      <c r="HG183" s="1">
        <v>0.22116</v>
      </c>
      <c r="HY183" s="1">
        <v>267.98</v>
      </c>
      <c r="IB183" s="1">
        <v>316.98</v>
      </c>
      <c r="IK183" s="1">
        <v>9.75</v>
      </c>
      <c r="IQ183" s="1">
        <v>6.45</v>
      </c>
    </row>
    <row r="184" spans="1:194">
      <c r="A184" s="3"/>
      <c r="BN184" s="3"/>
      <c r="DY184" s="3"/>
      <c r="GL184" s="3"/>
    </row>
    <row r="185" spans="1:254">
      <c r="A185" s="3"/>
      <c r="F185" s="1">
        <f>F119+1.39</f>
        <v>19.5552234948743</v>
      </c>
      <c r="I185" s="1">
        <f>I119+1.39</f>
        <v>22.7477583394078</v>
      </c>
      <c r="L185" s="1">
        <f>L119+1.39</f>
        <v>18.3309978617249</v>
      </c>
      <c r="O185" s="1">
        <f>O119-3.46</f>
        <v>9.51474160077031</v>
      </c>
      <c r="R185" s="1">
        <f>R119-2.98</f>
        <v>3.40601769911505</v>
      </c>
      <c r="U185" s="1">
        <f>U119+0.0082</f>
        <v>0.218913333333333</v>
      </c>
      <c r="X185" s="1">
        <f>X119+0.0082</f>
        <v>0.298246666666667</v>
      </c>
      <c r="AA185" s="1">
        <f>AA119+0.0082</f>
        <v>0.31158</v>
      </c>
      <c r="AD185" s="1">
        <f>AD119-0.0512</f>
        <v>0.312846666666667</v>
      </c>
      <c r="AG185" s="1">
        <f>AG119-0.0932</f>
        <v>0.14318</v>
      </c>
      <c r="AJ185" s="1">
        <f>AJ119-9</f>
        <v>252.326666666667</v>
      </c>
      <c r="AM185" s="1">
        <f>AM119-9</f>
        <v>279.66</v>
      </c>
      <c r="AP185" s="1">
        <f>AP119-9</f>
        <v>294.993333333333</v>
      </c>
      <c r="AS185" s="1">
        <f>AS119+3</f>
        <v>335.326666666667</v>
      </c>
      <c r="AV185" s="1">
        <f>AV119+7</f>
        <v>321.66</v>
      </c>
      <c r="AY185" s="1">
        <f>AY119-0.78</f>
        <v>6.12666666666667</v>
      </c>
      <c r="BB185" s="1">
        <f>BB119-0.78</f>
        <v>8.66333333333333</v>
      </c>
      <c r="BE185" s="1">
        <f>BE119-0.78</f>
        <v>7.04333333333333</v>
      </c>
      <c r="BH185" s="1">
        <f>BH119-1.18</f>
        <v>6.45</v>
      </c>
      <c r="BK185" s="1">
        <f>BK119-1.68</f>
        <v>2.8</v>
      </c>
      <c r="BN185" s="3"/>
      <c r="BQ185" s="1">
        <v>19.0152234948743</v>
      </c>
      <c r="BT185" s="1">
        <v>22.2077583394078</v>
      </c>
      <c r="BW185" s="1">
        <v>17.7909978617249</v>
      </c>
      <c r="BZ185" s="1">
        <v>8.97474160077031</v>
      </c>
      <c r="CC185" s="1">
        <v>2.86601769911505</v>
      </c>
      <c r="CF185" s="1">
        <v>0.197913333333333</v>
      </c>
      <c r="CI185" s="1">
        <v>0.277246666666667</v>
      </c>
      <c r="CL185" s="1">
        <v>0.29058</v>
      </c>
      <c r="CO185" s="1">
        <v>0.291846666666667</v>
      </c>
      <c r="CR185" s="1">
        <v>0.12218</v>
      </c>
      <c r="CU185" s="1">
        <v>250.326666666667</v>
      </c>
      <c r="CX185" s="1">
        <v>277.66</v>
      </c>
      <c r="DA185" s="1">
        <v>292.993333333333</v>
      </c>
      <c r="DD185" s="1">
        <v>333.326666666667</v>
      </c>
      <c r="DG185" s="1">
        <v>319.66</v>
      </c>
      <c r="DJ185" s="1">
        <v>5.86666666666667</v>
      </c>
      <c r="DM185" s="1">
        <v>8.40333333333333</v>
      </c>
      <c r="DP185" s="1">
        <v>6.78333333333333</v>
      </c>
      <c r="DS185" s="1">
        <v>6.19</v>
      </c>
      <c r="DV185" s="1">
        <v>2.54</v>
      </c>
      <c r="DY185" s="3"/>
      <c r="ED185" s="1">
        <f>ED119+0.39</f>
        <v>20.2273393067943</v>
      </c>
      <c r="EG185" s="1">
        <f>EG119+0.39</f>
        <v>26.2990043290043</v>
      </c>
      <c r="EJ185" s="1">
        <f>EJ119+0.39</f>
        <v>18.1750697081379</v>
      </c>
      <c r="EM185" s="1">
        <f>EM119-3.96</f>
        <v>8.92185458960487</v>
      </c>
      <c r="EP185" s="1">
        <f>EP119-2.98</f>
        <v>6.50074074074074</v>
      </c>
      <c r="ES185" s="1">
        <f>ES119+0.0082</f>
        <v>0.236386666666667</v>
      </c>
      <c r="EV185" s="1">
        <f>EV119+0.0082</f>
        <v>0.272386666666667</v>
      </c>
      <c r="EY185" s="1">
        <f>EY119+0.0082</f>
        <v>0.286386666666667</v>
      </c>
      <c r="FB185" s="1">
        <f>FB119-0.0412</f>
        <v>0.268986666666667</v>
      </c>
      <c r="FE185" s="1">
        <f>FE119-0.0532</f>
        <v>0.18032</v>
      </c>
      <c r="FH185" s="1">
        <f>FH119-4</f>
        <v>265.326666666667</v>
      </c>
      <c r="FK185" s="1">
        <f>FK119-4</f>
        <v>280.993333333333</v>
      </c>
      <c r="FN185" s="1">
        <f>FN119-4</f>
        <v>284.326666666667</v>
      </c>
      <c r="FQ185" s="1">
        <f>FQ119-7</f>
        <v>312.993333333333</v>
      </c>
      <c r="FT185" s="1">
        <f>FT119+5</f>
        <v>312.66</v>
      </c>
      <c r="FW185" s="1">
        <f>FW119-0.58</f>
        <v>7.28666666666667</v>
      </c>
      <c r="FZ185" s="1">
        <f>FZ119-0.58</f>
        <v>9.08</v>
      </c>
      <c r="GC185" s="1">
        <f>GC119-0.58</f>
        <v>7.55666666666667</v>
      </c>
      <c r="GF185" s="1">
        <f>GF119-1.28</f>
        <v>6.10333333333333</v>
      </c>
      <c r="GI185" s="1">
        <f>GI119-1.58</f>
        <v>4.64</v>
      </c>
      <c r="GL185" s="3"/>
      <c r="GO185" s="1">
        <v>19.6873393067943</v>
      </c>
      <c r="GR185" s="1">
        <v>25.7590043290043</v>
      </c>
      <c r="GU185" s="1">
        <v>17.6350697081379</v>
      </c>
      <c r="GX185" s="1">
        <v>8.38185458960487</v>
      </c>
      <c r="HA185" s="1">
        <v>5.96074074074074</v>
      </c>
      <c r="HD185" s="1">
        <v>0.215386666666667</v>
      </c>
      <c r="HG185" s="1">
        <v>0.251386666666667</v>
      </c>
      <c r="HJ185" s="1">
        <v>0.265386666666667</v>
      </c>
      <c r="HM185" s="1">
        <v>0.247986666666667</v>
      </c>
      <c r="HP185" s="1">
        <v>0.15932</v>
      </c>
      <c r="HS185" s="1">
        <v>263.326666666667</v>
      </c>
      <c r="HV185" s="1">
        <v>278.993333333333</v>
      </c>
      <c r="HY185" s="1">
        <v>282.326666666667</v>
      </c>
      <c r="IB185" s="1">
        <v>310.993333333333</v>
      </c>
      <c r="IE185" s="1">
        <v>310.66</v>
      </c>
      <c r="IH185" s="1">
        <v>7.02666666666667</v>
      </c>
      <c r="IK185" s="1">
        <v>8.82</v>
      </c>
      <c r="IN185" s="1">
        <v>7.29666666666667</v>
      </c>
      <c r="IQ185" s="1">
        <v>5.84333333333333</v>
      </c>
      <c r="IT185" s="1">
        <v>4.38</v>
      </c>
    </row>
    <row r="186" spans="1:254">
      <c r="A186" s="3"/>
      <c r="F186" s="1">
        <f>AVERAGE(F179:F181)</f>
        <v>19.5552234948743</v>
      </c>
      <c r="I186" s="1">
        <f>AVERAGE(I179:I181)</f>
        <v>22.7477583394078</v>
      </c>
      <c r="L186" s="1">
        <f>AVERAGE(L179:L181)</f>
        <v>18.3309978617249</v>
      </c>
      <c r="O186" s="1">
        <f>AVERAGE(O179:O181)</f>
        <v>9.51474160077031</v>
      </c>
      <c r="R186" s="1">
        <f>R169</f>
        <v>3.40740740740741</v>
      </c>
      <c r="U186" s="1">
        <f>AVERAGE(U179:U181)</f>
        <v>0.209333333333333</v>
      </c>
      <c r="X186" s="1">
        <f>AVERAGE(X179:X181)</f>
        <v>0.298</v>
      </c>
      <c r="AA186" s="1">
        <f>AVERAGE(AA179:AA181)</f>
        <v>0.323333333333333</v>
      </c>
      <c r="AD186" s="1">
        <f>AVERAGE(AD179:AD181)</f>
        <v>0.312666666666667</v>
      </c>
      <c r="AG186" s="1">
        <f>AG169</f>
        <v>0.141</v>
      </c>
      <c r="AJ186" s="1">
        <f>AVERAGE(AJ179:AJ181)</f>
        <v>250.666666666667</v>
      </c>
      <c r="AM186" s="1">
        <f>AVERAGE(AM179:AM181)</f>
        <v>280.333333333333</v>
      </c>
      <c r="AP186" s="1">
        <f>AVERAGE(AP179:AP181)</f>
        <v>294.666666666667</v>
      </c>
      <c r="AS186" s="1">
        <f>AVERAGE(AS179:AS181)</f>
        <v>335</v>
      </c>
      <c r="AV186" s="1">
        <f>AV169</f>
        <v>321</v>
      </c>
      <c r="AY186" s="1">
        <f>AVERAGE(AY179:AY181)</f>
        <v>6.23</v>
      </c>
      <c r="BB186" s="1">
        <f>AVERAGE(BB179:BB181)</f>
        <v>8.66333333333333</v>
      </c>
      <c r="BE186" s="1">
        <f>AVERAGE(BE179:BE181)</f>
        <v>6.96333333333333</v>
      </c>
      <c r="BH186" s="1">
        <f>AVERAGE(BH179:BH181)</f>
        <v>6.45</v>
      </c>
      <c r="BK186" s="1">
        <f>BK169</f>
        <v>2.82</v>
      </c>
      <c r="BN186" s="3"/>
      <c r="BQ186" s="1">
        <f>AVERAGE(BQ179:BQ181)</f>
        <v>19.0235832869062</v>
      </c>
      <c r="BT186" s="1">
        <f>AVERAGE(BT179:BT181)</f>
        <v>22.1227357010412</v>
      </c>
      <c r="BW186" s="1">
        <f>AVERAGE(BW179:BW181)</f>
        <v>17.6741446620391</v>
      </c>
      <c r="BZ186" s="1">
        <f>AVERAGE(BZ179:BZ181)</f>
        <v>9.00954627133872</v>
      </c>
      <c r="CC186" s="1">
        <f>CC169</f>
        <v>3.14018691588785</v>
      </c>
      <c r="CF186" s="1">
        <f>AVERAGE(CF179:CF181)</f>
        <v>0.198</v>
      </c>
      <c r="CI186" s="1">
        <f>AVERAGE(CI179:CI181)</f>
        <v>0.281333333333333</v>
      </c>
      <c r="CL186" s="1">
        <f>AVERAGE(CL179:CL181)</f>
        <v>0.290666666666667</v>
      </c>
      <c r="CO186" s="1">
        <f>AVERAGE(CO179:CO181)</f>
        <v>0.286</v>
      </c>
      <c r="CR186" s="1">
        <f>CR169</f>
        <v>0.123</v>
      </c>
      <c r="CU186" s="1">
        <f>AVERAGE(CU179:CU181)</f>
        <v>250.333333333333</v>
      </c>
      <c r="CX186" s="1">
        <f>AVERAGE(CX179:CX181)</f>
        <v>277.666666666667</v>
      </c>
      <c r="DA186" s="1">
        <f>AVERAGE(DA179:DA181)</f>
        <v>294.333333333333</v>
      </c>
      <c r="DD186" s="1">
        <f>AVERAGE(DD179:DD181)</f>
        <v>330.666666666667</v>
      </c>
      <c r="DG186" s="1">
        <f>DG169</f>
        <v>318</v>
      </c>
      <c r="DJ186" s="1">
        <f>AVERAGE(DJ179:DJ181)</f>
        <v>5.86666666666667</v>
      </c>
      <c r="DM186" s="1">
        <f>AVERAGE(DM179:DM181)</f>
        <v>8.49</v>
      </c>
      <c r="DP186" s="1">
        <f>AVERAGE(DP179:DP181)</f>
        <v>6.67666666666667</v>
      </c>
      <c r="DS186" s="1">
        <f>AVERAGE(DS179:DS181)</f>
        <v>6.19</v>
      </c>
      <c r="DV186" s="1">
        <f>DV169</f>
        <v>2.55</v>
      </c>
      <c r="DY186" s="3"/>
      <c r="ED186" s="1">
        <f>AVERAGE(ED179:ED181)</f>
        <v>20.2041316526611</v>
      </c>
      <c r="EG186" s="1">
        <f>AVERAGE(EG179:EG181)</f>
        <v>26.3951889694464</v>
      </c>
      <c r="EJ186" s="1">
        <f>AVERAGE(EJ179:EJ181)</f>
        <v>18.1424206815511</v>
      </c>
      <c r="EM186" s="1">
        <f>AVERAGE(EM179:EM181)</f>
        <v>9.21708595753928</v>
      </c>
      <c r="EP186" s="1">
        <f>EP169</f>
        <v>6.5</v>
      </c>
      <c r="ES186" s="1">
        <f>AVERAGE(ES179:ES181)</f>
        <v>0.236333333333333</v>
      </c>
      <c r="EV186" s="1">
        <f>AVERAGE(EV179:EV181)</f>
        <v>0.272333333333333</v>
      </c>
      <c r="EY186" s="1">
        <f>AVERAGE(EY179:EY181)</f>
        <v>0.276666666666667</v>
      </c>
      <c r="FB186" s="1">
        <f>AVERAGE(FB179:FB181)</f>
        <v>0.275</v>
      </c>
      <c r="FE186" s="1">
        <f>FE169</f>
        <v>0.185</v>
      </c>
      <c r="FH186" s="1">
        <f>AVERAGE(FH179:FH181)</f>
        <v>265</v>
      </c>
      <c r="FK186" s="1">
        <f>AVERAGE(FK179:FK181)</f>
        <v>282</v>
      </c>
      <c r="FN186" s="1">
        <f>AVERAGE(FN179:FN181)</f>
        <v>284</v>
      </c>
      <c r="FQ186" s="1">
        <f>AVERAGE(FQ179:FQ181)</f>
        <v>311</v>
      </c>
      <c r="FT186" s="1">
        <f>FT169</f>
        <v>311</v>
      </c>
      <c r="FW186" s="1">
        <f>AVERAGE(FW179:FW181)</f>
        <v>7.28666666666667</v>
      </c>
      <c r="FZ186" s="1">
        <f>AVERAGE(FZ179:FZ181)</f>
        <v>9.15666666666667</v>
      </c>
      <c r="GC186" s="1">
        <f>AVERAGE(GC179:GC181)</f>
        <v>7.54</v>
      </c>
      <c r="GF186" s="1">
        <f>AVERAGE(GF179:GF181)</f>
        <v>6.10333333333333</v>
      </c>
      <c r="GI186" s="1">
        <f>GI169</f>
        <v>4.63</v>
      </c>
      <c r="GL186" s="3"/>
      <c r="GO186" s="1">
        <f>AVERAGE(GO179:GO181)</f>
        <v>19.7182111431997</v>
      </c>
      <c r="GR186" s="1">
        <f>AVERAGE(GR179:GR181)</f>
        <v>25.6130691303491</v>
      </c>
      <c r="GU186" s="1">
        <f>AVERAGE(GU179:GU181)</f>
        <v>17.74076064948</v>
      </c>
      <c r="GX186" s="1">
        <f>AVERAGE(GX179:GX181)</f>
        <v>8.41940290682669</v>
      </c>
      <c r="HA186" s="1">
        <f>HA169</f>
        <v>6</v>
      </c>
      <c r="HD186" s="1">
        <f>AVERAGE(HD179:HD181)</f>
        <v>0.222666666666667</v>
      </c>
      <c r="HG186" s="1">
        <f>AVERAGE(HG179:HG181)</f>
        <v>0.246333333333333</v>
      </c>
      <c r="HJ186" s="1">
        <f>AVERAGE(HJ179:HJ181)</f>
        <v>0.265333333333333</v>
      </c>
      <c r="HM186" s="1">
        <f>AVERAGE(HM179:HM181)</f>
        <v>0.248</v>
      </c>
      <c r="HP186" s="1">
        <f>HP169</f>
        <v>0.162</v>
      </c>
      <c r="HS186" s="1">
        <f>AVERAGE(HS179:HS181)</f>
        <v>263.333333333333</v>
      </c>
      <c r="HV186" s="1">
        <f>AVERAGE(HV179:HV181)</f>
        <v>279</v>
      </c>
      <c r="HY186" s="1">
        <f>AVERAGE(HY179:HY181)</f>
        <v>281.333333333333</v>
      </c>
      <c r="IB186" s="1">
        <f>AVERAGE(IB179:IB181)</f>
        <v>312.666666666667</v>
      </c>
      <c r="IE186" s="1">
        <f>IE169</f>
        <v>309</v>
      </c>
      <c r="IH186" s="1">
        <f>AVERAGE(IH179:IH181)</f>
        <v>7.02666666666667</v>
      </c>
      <c r="IK186" s="1">
        <f>AVERAGE(IK179:IK181)</f>
        <v>8.89</v>
      </c>
      <c r="IN186" s="1">
        <f>AVERAGE(IN179:IN181)</f>
        <v>7.3</v>
      </c>
      <c r="IQ186" s="1">
        <f>AVERAGE(IQ179:IQ181)</f>
        <v>5.75333333333333</v>
      </c>
      <c r="IT186" s="1">
        <f>IT169</f>
        <v>4.37</v>
      </c>
    </row>
    <row r="187" spans="1:194">
      <c r="A187" s="3"/>
      <c r="BN187" s="3"/>
      <c r="DY187" s="3"/>
      <c r="GL187" s="3"/>
    </row>
    <row r="188" spans="1:194">
      <c r="A188" s="3"/>
      <c r="BN188" s="3"/>
      <c r="DY188" s="3"/>
      <c r="GL188" s="3"/>
    </row>
    <row r="189" spans="1:194">
      <c r="A189" s="4" t="s">
        <v>11</v>
      </c>
      <c r="BN189" s="4"/>
      <c r="DY189" s="4" t="s">
        <v>11</v>
      </c>
      <c r="GL189" s="4"/>
    </row>
    <row r="190" spans="1:251">
      <c r="A190" s="3" t="s">
        <v>44</v>
      </c>
      <c r="B190" s="1">
        <v>54</v>
      </c>
      <c r="D190" s="1">
        <v>8.71</v>
      </c>
      <c r="E190" s="1">
        <v>0.93</v>
      </c>
      <c r="F190" s="1">
        <f>D190/(E190*3)*6</f>
        <v>18.7311827956989</v>
      </c>
      <c r="G190" s="1">
        <v>12.2</v>
      </c>
      <c r="H190" s="1">
        <v>0.91</v>
      </c>
      <c r="I190" s="1">
        <f>G190/(H190*3)*6</f>
        <v>26.8131868131868</v>
      </c>
      <c r="J190" s="1">
        <v>9.46</v>
      </c>
      <c r="K190" s="1">
        <v>0.98</v>
      </c>
      <c r="L190" s="1">
        <f>J190/(K190*3)*6</f>
        <v>19.3061224489796</v>
      </c>
      <c r="M190" s="1">
        <v>5.08</v>
      </c>
      <c r="N190" s="1">
        <v>0.97</v>
      </c>
      <c r="O190" s="1">
        <f>M190/(N190*3)*6</f>
        <v>10.4742268041237</v>
      </c>
      <c r="U190" s="1">
        <v>0.232</v>
      </c>
      <c r="X190" s="4">
        <v>0.351</v>
      </c>
      <c r="Y190" s="4"/>
      <c r="Z190" s="4"/>
      <c r="AA190" s="1">
        <v>0.351</v>
      </c>
      <c r="AD190" s="4">
        <v>0.299</v>
      </c>
      <c r="AE190" s="4"/>
      <c r="AF190" s="4"/>
      <c r="AJ190" s="1">
        <v>283</v>
      </c>
      <c r="AM190" s="1">
        <v>284</v>
      </c>
      <c r="AP190" s="4">
        <v>336</v>
      </c>
      <c r="AQ190" s="4"/>
      <c r="AR190" s="4"/>
      <c r="AS190" s="4">
        <v>357</v>
      </c>
      <c r="AT190" s="4"/>
      <c r="AU190" s="4"/>
      <c r="AY190" s="4">
        <v>6.7</v>
      </c>
      <c r="AZ190" s="4"/>
      <c r="BA190" s="4"/>
      <c r="BB190" s="1">
        <v>9.46</v>
      </c>
      <c r="BE190" s="1">
        <v>8.81</v>
      </c>
      <c r="BH190" s="4">
        <v>7.02</v>
      </c>
      <c r="BI190" s="4"/>
      <c r="BJ190" s="4"/>
      <c r="BN190" s="3"/>
      <c r="BO190" s="1">
        <v>11.2</v>
      </c>
      <c r="BP190" s="1">
        <v>1.17</v>
      </c>
      <c r="BQ190" s="1">
        <f>BO190/(BP190*3)*6</f>
        <v>19.1452991452991</v>
      </c>
      <c r="BR190" s="1">
        <v>12.6</v>
      </c>
      <c r="BS190" s="1">
        <v>1.17</v>
      </c>
      <c r="BT190" s="1">
        <f>BR190/(BS190*3)*6</f>
        <v>21.5384615384615</v>
      </c>
      <c r="BU190" s="1">
        <v>8.79</v>
      </c>
      <c r="BV190" s="1">
        <v>1.06</v>
      </c>
      <c r="BW190" s="1">
        <f>BU190/(BV190*3)*6</f>
        <v>16.5849056603774</v>
      </c>
      <c r="BX190" s="1">
        <v>4.42</v>
      </c>
      <c r="BY190" s="1">
        <v>1.06</v>
      </c>
      <c r="BZ190" s="1">
        <f>BX190/(BY190*3)*6</f>
        <v>8.33962264150943</v>
      </c>
      <c r="CF190" s="1">
        <v>0.209</v>
      </c>
      <c r="CI190" s="1">
        <v>0.273</v>
      </c>
      <c r="CL190" s="1">
        <v>0.268</v>
      </c>
      <c r="CO190" s="1">
        <v>0.267</v>
      </c>
      <c r="CU190" s="1">
        <v>259</v>
      </c>
      <c r="CX190" s="1">
        <v>287</v>
      </c>
      <c r="DA190" s="1">
        <v>314</v>
      </c>
      <c r="DD190" s="1">
        <v>358</v>
      </c>
      <c r="DJ190" s="1">
        <v>5.23</v>
      </c>
      <c r="DM190" s="1">
        <v>8.82</v>
      </c>
      <c r="DP190" s="1">
        <v>6.62</v>
      </c>
      <c r="DS190" s="1">
        <v>6.2</v>
      </c>
      <c r="DY190" s="3" t="s">
        <v>45</v>
      </c>
      <c r="DZ190" s="1">
        <v>123</v>
      </c>
      <c r="EB190" s="1">
        <v>14.9</v>
      </c>
      <c r="EC190" s="1">
        <v>1.45</v>
      </c>
      <c r="ED190" s="1">
        <f>EB190/(EC190*3)*6</f>
        <v>20.551724137931</v>
      </c>
      <c r="EE190" s="1">
        <v>13.3</v>
      </c>
      <c r="EF190" s="1">
        <v>1.45</v>
      </c>
      <c r="EG190" s="1">
        <f>EE190/(EF190*3)*6</f>
        <v>18.3448275862069</v>
      </c>
      <c r="EH190" s="1">
        <v>15.1</v>
      </c>
      <c r="EI190" s="1">
        <v>1.43</v>
      </c>
      <c r="EJ190" s="1">
        <f>EH190/(EI190*3)*6</f>
        <v>21.1188811188811</v>
      </c>
      <c r="EK190" s="1">
        <v>5.65</v>
      </c>
      <c r="EL190" s="1">
        <v>1.42</v>
      </c>
      <c r="EM190" s="1">
        <f>EK190/(EL190*3)*6</f>
        <v>7.95774647887324</v>
      </c>
      <c r="ES190" s="4">
        <v>0.2</v>
      </c>
      <c r="ET190" s="4"/>
      <c r="EU190" s="4"/>
      <c r="EV190" s="1">
        <v>0.262</v>
      </c>
      <c r="EY190" s="4">
        <v>0.267</v>
      </c>
      <c r="EZ190" s="4"/>
      <c r="FA190" s="4"/>
      <c r="FB190" s="1">
        <v>0.265</v>
      </c>
      <c r="FH190" s="4">
        <v>274</v>
      </c>
      <c r="FI190" s="4"/>
      <c r="FJ190" s="4"/>
      <c r="FK190" s="1">
        <v>289</v>
      </c>
      <c r="FN190" s="4">
        <v>281</v>
      </c>
      <c r="FO190" s="4"/>
      <c r="FP190" s="4"/>
      <c r="FQ190" s="1">
        <v>313</v>
      </c>
      <c r="FW190" s="1">
        <v>7.81</v>
      </c>
      <c r="FZ190" s="1">
        <v>8.96</v>
      </c>
      <c r="GC190" s="4">
        <v>8.83</v>
      </c>
      <c r="GD190" s="4"/>
      <c r="GE190" s="4"/>
      <c r="GF190" s="4">
        <v>6.46</v>
      </c>
      <c r="GG190" s="4"/>
      <c r="GH190" s="4"/>
      <c r="GL190" s="3"/>
      <c r="GM190" s="1">
        <v>12.3</v>
      </c>
      <c r="GN190" s="1">
        <v>1.29</v>
      </c>
      <c r="GO190" s="1">
        <f>GM190/(GN190*3)*6</f>
        <v>19.0697674418605</v>
      </c>
      <c r="GP190" s="1">
        <v>16.4</v>
      </c>
      <c r="GQ190" s="1">
        <v>1.22</v>
      </c>
      <c r="GR190" s="1">
        <f>GP190/(GQ190*3)*6</f>
        <v>26.8852459016393</v>
      </c>
      <c r="GS190" s="1">
        <v>10.9</v>
      </c>
      <c r="GT190" s="1">
        <v>1.34</v>
      </c>
      <c r="GU190" s="1">
        <f>GS190/(GT190*3)*6</f>
        <v>16.2686567164179</v>
      </c>
      <c r="GV190" s="1">
        <v>5.28</v>
      </c>
      <c r="GW190" s="1">
        <v>1.36</v>
      </c>
      <c r="GX190" s="1">
        <f>GV190/(GW190*3)*6</f>
        <v>7.76470588235294</v>
      </c>
      <c r="HD190" s="1">
        <v>0.181</v>
      </c>
      <c r="HG190" s="1">
        <v>0.242</v>
      </c>
      <c r="HJ190" s="1">
        <v>0.266</v>
      </c>
      <c r="HM190" s="1">
        <v>0.247</v>
      </c>
      <c r="HS190" s="1">
        <v>263</v>
      </c>
      <c r="HV190" s="1">
        <v>291</v>
      </c>
      <c r="HY190" s="1">
        <v>293</v>
      </c>
      <c r="IB190" s="1">
        <v>322</v>
      </c>
      <c r="IH190" s="1">
        <v>7.15</v>
      </c>
      <c r="IK190" s="1">
        <v>9.16</v>
      </c>
      <c r="IN190" s="1">
        <v>6.99</v>
      </c>
      <c r="IQ190" s="1">
        <v>5.84</v>
      </c>
    </row>
    <row r="191" spans="1:251">
      <c r="A191" s="3"/>
      <c r="D191" s="1">
        <v>8.01</v>
      </c>
      <c r="E191" s="1">
        <v>0.87</v>
      </c>
      <c r="F191" s="1">
        <f>D191/(E191*3)*6</f>
        <v>18.4137931034483</v>
      </c>
      <c r="G191" s="1">
        <v>9.69</v>
      </c>
      <c r="H191" s="1">
        <v>0.96</v>
      </c>
      <c r="I191" s="1">
        <f>G191/(H191*3)*6</f>
        <v>20.1875</v>
      </c>
      <c r="J191" s="1">
        <v>9.36</v>
      </c>
      <c r="K191" s="1">
        <v>0.92</v>
      </c>
      <c r="L191" s="1">
        <f>J191/(K191*3)*6</f>
        <v>20.3478260869565</v>
      </c>
      <c r="M191" s="1">
        <v>4.06</v>
      </c>
      <c r="N191" s="1">
        <v>0.91</v>
      </c>
      <c r="O191" s="1">
        <f>M191/(N191*3)*6</f>
        <v>8.92307692307692</v>
      </c>
      <c r="U191" s="1">
        <v>0.236</v>
      </c>
      <c r="X191" s="1">
        <v>0.269</v>
      </c>
      <c r="AA191" s="1">
        <v>0.312</v>
      </c>
      <c r="AD191" s="1">
        <v>0.289</v>
      </c>
      <c r="AJ191" s="1">
        <v>251</v>
      </c>
      <c r="AM191" s="1">
        <v>295</v>
      </c>
      <c r="AP191" s="1">
        <v>296</v>
      </c>
      <c r="AS191" s="1">
        <v>323</v>
      </c>
      <c r="AY191" s="1">
        <v>5.51</v>
      </c>
      <c r="BB191" s="1">
        <v>8.26</v>
      </c>
      <c r="BE191" s="1">
        <v>6.39</v>
      </c>
      <c r="BH191" s="1">
        <v>5.84</v>
      </c>
      <c r="BN191" s="3"/>
      <c r="BO191" s="1">
        <v>12.6</v>
      </c>
      <c r="BP191" s="1">
        <v>1.16</v>
      </c>
      <c r="BQ191" s="1">
        <f>BO191/(BP191*3)*6</f>
        <v>21.7241379310345</v>
      </c>
      <c r="BR191" s="1">
        <v>12.9</v>
      </c>
      <c r="BS191" s="1">
        <v>1.08</v>
      </c>
      <c r="BT191" s="1">
        <f>BR191/(BS191*3)*6</f>
        <v>23.8888888888889</v>
      </c>
      <c r="BU191" s="1">
        <v>9.26</v>
      </c>
      <c r="BV191" s="1">
        <v>1.15</v>
      </c>
      <c r="BW191" s="1">
        <f>BU191/(BV191*3)*6</f>
        <v>16.104347826087</v>
      </c>
      <c r="BX191" s="1">
        <v>3.36</v>
      </c>
      <c r="BY191" s="1">
        <v>1.12</v>
      </c>
      <c r="BZ191" s="1">
        <f>BX191/(BY191*3)*6</f>
        <v>6</v>
      </c>
      <c r="CF191" s="1">
        <v>0.193</v>
      </c>
      <c r="CI191" s="1">
        <v>0.289</v>
      </c>
      <c r="CL191" s="1">
        <v>0.299</v>
      </c>
      <c r="CO191" s="1">
        <v>0.263</v>
      </c>
      <c r="CU191" s="1">
        <v>243</v>
      </c>
      <c r="CX191" s="1">
        <v>292</v>
      </c>
      <c r="DA191" s="1">
        <v>302</v>
      </c>
      <c r="DD191" s="1">
        <v>339</v>
      </c>
      <c r="DJ191" s="1">
        <v>5.58</v>
      </c>
      <c r="DM191" s="1">
        <v>8.26</v>
      </c>
      <c r="DP191" s="1">
        <v>7.12</v>
      </c>
      <c r="DS191" s="1">
        <v>5.91</v>
      </c>
      <c r="DY191" s="3"/>
      <c r="EB191" s="1">
        <v>12.8</v>
      </c>
      <c r="EC191" s="1">
        <v>1.25</v>
      </c>
      <c r="ED191" s="1">
        <f>EB191/(EC191*3)*6</f>
        <v>20.48</v>
      </c>
      <c r="EE191" s="1">
        <v>16.2</v>
      </c>
      <c r="EF191" s="1">
        <v>1.19</v>
      </c>
      <c r="EG191" s="1">
        <f>EE191/(EF191*3)*6</f>
        <v>27.2268907563025</v>
      </c>
      <c r="EH191" s="1">
        <v>8.32</v>
      </c>
      <c r="EI191" s="1">
        <v>1.22</v>
      </c>
      <c r="EJ191" s="1">
        <f>EH191/(EI191*3)*6</f>
        <v>13.6393442622951</v>
      </c>
      <c r="EK191" s="1">
        <v>6.52</v>
      </c>
      <c r="EL191" s="1">
        <v>1.21</v>
      </c>
      <c r="EM191" s="1">
        <f>EK191/(EL191*3)*6</f>
        <v>10.7768595041322</v>
      </c>
      <c r="ES191" s="1">
        <v>0.256</v>
      </c>
      <c r="EV191" s="1">
        <v>0.266</v>
      </c>
      <c r="EY191" s="1">
        <v>0.289</v>
      </c>
      <c r="FB191" s="1">
        <v>0.229</v>
      </c>
      <c r="FH191" s="1">
        <v>289</v>
      </c>
      <c r="FK191" s="1">
        <v>265</v>
      </c>
      <c r="FN191" s="1">
        <v>257</v>
      </c>
      <c r="FQ191" s="1">
        <v>323</v>
      </c>
      <c r="FW191" s="1">
        <v>8.35</v>
      </c>
      <c r="FZ191" s="1">
        <v>8.93</v>
      </c>
      <c r="GC191" s="1">
        <v>8.36</v>
      </c>
      <c r="GF191" s="1">
        <v>5.69</v>
      </c>
      <c r="GL191" s="3"/>
      <c r="GM191" s="1">
        <v>11.5</v>
      </c>
      <c r="GN191" s="1">
        <v>1.27</v>
      </c>
      <c r="GO191" s="1">
        <f>GM191/(GN191*3)*6</f>
        <v>18.1102362204724</v>
      </c>
      <c r="GP191" s="1">
        <v>15.5</v>
      </c>
      <c r="GQ191" s="1">
        <v>1.26</v>
      </c>
      <c r="GR191" s="1">
        <f>GP191/(GQ191*3)*6</f>
        <v>24.6031746031746</v>
      </c>
      <c r="GS191" s="1">
        <v>11.4</v>
      </c>
      <c r="GT191" s="1">
        <v>1.25</v>
      </c>
      <c r="GU191" s="1">
        <f>GS191/(GT191*3)*6</f>
        <v>18.24</v>
      </c>
      <c r="GV191" s="1">
        <v>5.82</v>
      </c>
      <c r="GW191" s="1">
        <v>1.18</v>
      </c>
      <c r="GX191" s="1">
        <f>GV191/(GW191*3)*6</f>
        <v>9.86440677966102</v>
      </c>
      <c r="HD191" s="1">
        <v>0.225</v>
      </c>
      <c r="HG191" s="1">
        <v>0.257</v>
      </c>
      <c r="HJ191" s="1">
        <v>0.265</v>
      </c>
      <c r="HM191" s="1">
        <v>0.245</v>
      </c>
      <c r="HS191" s="1">
        <v>275</v>
      </c>
      <c r="HV191" s="1">
        <v>273</v>
      </c>
      <c r="HY191" s="1">
        <v>279</v>
      </c>
      <c r="IB191" s="1">
        <v>300</v>
      </c>
      <c r="IH191" s="1">
        <v>6.59</v>
      </c>
      <c r="IK191" s="1">
        <v>9.26</v>
      </c>
      <c r="IN191" s="1">
        <v>7.89</v>
      </c>
      <c r="IQ191" s="1">
        <v>5.23</v>
      </c>
    </row>
    <row r="192" spans="1:251">
      <c r="A192" s="3"/>
      <c r="D192" s="1">
        <v>9.42</v>
      </c>
      <c r="E192" s="1">
        <v>0.89</v>
      </c>
      <c r="F192" s="1">
        <f>D192/(E192*3)*6</f>
        <v>21.1685393258427</v>
      </c>
      <c r="G192" s="1">
        <v>10.6</v>
      </c>
      <c r="H192" s="1">
        <v>1.02</v>
      </c>
      <c r="I192" s="1">
        <f>G192/(H192*3)*6</f>
        <v>20.7843137254902</v>
      </c>
      <c r="J192" s="1">
        <v>7.26</v>
      </c>
      <c r="K192" s="1">
        <v>1.08</v>
      </c>
      <c r="L192" s="1">
        <f>J192/(K192*3)*6</f>
        <v>13.4444444444444</v>
      </c>
      <c r="M192" s="1">
        <v>3.29</v>
      </c>
      <c r="N192" s="1">
        <v>1.07</v>
      </c>
      <c r="O192" s="1">
        <f>M192/(N192*3)*6</f>
        <v>6.14953271028037</v>
      </c>
      <c r="U192" s="1">
        <v>0.161</v>
      </c>
      <c r="X192" s="1">
        <v>0.312</v>
      </c>
      <c r="AA192" s="1">
        <v>0.296</v>
      </c>
      <c r="AD192" s="1">
        <v>0.257</v>
      </c>
      <c r="AJ192" s="1">
        <v>224</v>
      </c>
      <c r="AM192" s="1">
        <v>291</v>
      </c>
      <c r="AP192" s="1">
        <v>280</v>
      </c>
      <c r="AS192" s="1">
        <v>336</v>
      </c>
      <c r="AY192" s="1">
        <v>5.26</v>
      </c>
      <c r="BB192" s="1">
        <v>8.69</v>
      </c>
      <c r="BE192" s="1">
        <v>5.69</v>
      </c>
      <c r="BH192" s="1">
        <v>6.69</v>
      </c>
      <c r="BN192" s="3"/>
      <c r="BO192" s="1">
        <v>9.25</v>
      </c>
      <c r="BP192" s="1">
        <v>1.17</v>
      </c>
      <c r="BQ192" s="1">
        <f>BO192/(BP192*3)*6</f>
        <v>15.8119658119658</v>
      </c>
      <c r="BR192" s="1">
        <v>11.4</v>
      </c>
      <c r="BS192" s="1">
        <v>1.06</v>
      </c>
      <c r="BT192" s="1">
        <f>BR192/(BS192*3)*6</f>
        <v>21.5094339622642</v>
      </c>
      <c r="BU192" s="1">
        <v>10.5</v>
      </c>
      <c r="BV192" s="1">
        <v>1.11</v>
      </c>
      <c r="BW192" s="1">
        <f>BU192/(BV192*3)*6</f>
        <v>18.9189189189189</v>
      </c>
      <c r="BX192" s="1">
        <v>5.12</v>
      </c>
      <c r="BY192" s="1">
        <v>1.05</v>
      </c>
      <c r="BZ192" s="1">
        <f>BX192/(BY192*3)*6</f>
        <v>9.75238095238095</v>
      </c>
      <c r="CF192" s="1">
        <v>0.176</v>
      </c>
      <c r="CI192" s="1">
        <v>0.272</v>
      </c>
      <c r="CL192" s="1">
        <v>0.312</v>
      </c>
      <c r="CO192" s="1">
        <v>0.281</v>
      </c>
      <c r="CU192" s="1">
        <v>244</v>
      </c>
      <c r="CX192" s="1">
        <v>286</v>
      </c>
      <c r="DA192" s="1">
        <v>288</v>
      </c>
      <c r="DD192" s="1">
        <v>323</v>
      </c>
      <c r="DJ192" s="1">
        <v>6.12</v>
      </c>
      <c r="DM192" s="1">
        <v>8.23</v>
      </c>
      <c r="DP192" s="1">
        <v>6.39</v>
      </c>
      <c r="DS192" s="1">
        <v>6.59</v>
      </c>
      <c r="DY192" s="3"/>
      <c r="EB192" s="1">
        <v>10.8</v>
      </c>
      <c r="EC192" s="1">
        <v>1.11</v>
      </c>
      <c r="ED192" s="1">
        <f>EB192/(EC192*3)*6</f>
        <v>19.4594594594595</v>
      </c>
      <c r="EE192" s="1">
        <v>18.6</v>
      </c>
      <c r="EF192" s="1">
        <v>1.11</v>
      </c>
      <c r="EG192" s="1">
        <f>EE192/(EF192*3)*6</f>
        <v>33.5135135135135</v>
      </c>
      <c r="EH192" s="1">
        <v>13.8</v>
      </c>
      <c r="EI192" s="1">
        <v>1.31</v>
      </c>
      <c r="EJ192" s="1">
        <f>EH192/(EI192*3)*6</f>
        <v>21.0687022900763</v>
      </c>
      <c r="EK192" s="1">
        <v>5.86</v>
      </c>
      <c r="EL192" s="1">
        <v>1.3</v>
      </c>
      <c r="EM192" s="1">
        <f>EK192/(EL192*3)*6</f>
        <v>9.01538461538462</v>
      </c>
      <c r="ES192" s="1">
        <v>0.214</v>
      </c>
      <c r="EV192" s="1">
        <v>0.295</v>
      </c>
      <c r="EY192" s="1">
        <v>0.297</v>
      </c>
      <c r="FB192" s="1">
        <v>0.289</v>
      </c>
      <c r="FH192" s="1">
        <v>240</v>
      </c>
      <c r="FK192" s="1">
        <v>299</v>
      </c>
      <c r="FN192" s="1">
        <v>323</v>
      </c>
      <c r="FQ192" s="1">
        <v>299</v>
      </c>
      <c r="FW192" s="1">
        <v>5.63</v>
      </c>
      <c r="FZ192" s="1">
        <v>9.36</v>
      </c>
      <c r="GC192" s="1">
        <v>5.28</v>
      </c>
      <c r="GF192" s="1">
        <v>6.14</v>
      </c>
      <c r="GL192" s="3"/>
      <c r="GM192" s="1">
        <v>13.6</v>
      </c>
      <c r="GN192" s="1">
        <v>1.28</v>
      </c>
      <c r="GO192" s="1">
        <f>GM192/(GN192*3)*6</f>
        <v>21.25</v>
      </c>
      <c r="GP192" s="1">
        <v>15.2</v>
      </c>
      <c r="GQ192" s="1">
        <v>1.19</v>
      </c>
      <c r="GR192" s="1">
        <f>GP192/(GQ192*3)*6</f>
        <v>25.546218487395</v>
      </c>
      <c r="GS192" s="1">
        <v>12.4</v>
      </c>
      <c r="GT192" s="1">
        <v>1.29</v>
      </c>
      <c r="GU192" s="1">
        <f>GS192/(GT192*3)*6</f>
        <v>19.2248062015504</v>
      </c>
      <c r="GV192" s="1">
        <v>5.28</v>
      </c>
      <c r="GW192" s="1">
        <v>1.27</v>
      </c>
      <c r="GX192" s="1">
        <f>GV192/(GW192*3)*6</f>
        <v>8.31496062992126</v>
      </c>
      <c r="HD192" s="1">
        <v>0.216</v>
      </c>
      <c r="HG192" s="1">
        <v>0.261</v>
      </c>
      <c r="HJ192" s="1">
        <v>0.261</v>
      </c>
      <c r="HM192" s="1">
        <v>0.229</v>
      </c>
      <c r="HS192" s="1">
        <v>261</v>
      </c>
      <c r="HV192" s="1">
        <v>284</v>
      </c>
      <c r="HY192" s="1">
        <v>289</v>
      </c>
      <c r="IB192" s="1">
        <v>305</v>
      </c>
      <c r="IH192" s="1">
        <v>7.26</v>
      </c>
      <c r="IK192" s="1">
        <v>8.26</v>
      </c>
      <c r="IN192" s="1">
        <v>6.59</v>
      </c>
      <c r="IQ192" s="1">
        <v>6.21</v>
      </c>
    </row>
    <row r="193" spans="1:194">
      <c r="A193" s="3"/>
      <c r="BN193" s="3"/>
      <c r="DY193" s="3"/>
      <c r="GL193" s="3"/>
    </row>
    <row r="194" spans="1:248">
      <c r="A194" s="3"/>
      <c r="X194" s="1">
        <v>0.351</v>
      </c>
      <c r="AD194" s="1">
        <v>0.299</v>
      </c>
      <c r="AP194" s="1">
        <v>336</v>
      </c>
      <c r="AS194" s="1">
        <v>357</v>
      </c>
      <c r="AY194" s="1">
        <v>6.7</v>
      </c>
      <c r="BH194" s="1">
        <v>7.02</v>
      </c>
      <c r="BN194" s="3"/>
      <c r="CF194" s="1">
        <v>0.20974</v>
      </c>
      <c r="CL194" s="1">
        <v>0.26774</v>
      </c>
      <c r="CU194" s="1">
        <v>258.98</v>
      </c>
      <c r="DD194" s="1">
        <v>357.98</v>
      </c>
      <c r="DM194" s="1">
        <v>8.82</v>
      </c>
      <c r="DS194" s="1">
        <v>6.2</v>
      </c>
      <c r="DY194" s="3"/>
      <c r="ES194" s="1">
        <v>0.2</v>
      </c>
      <c r="EY194" s="1">
        <v>0.267</v>
      </c>
      <c r="FH194" s="1">
        <v>274</v>
      </c>
      <c r="FN194" s="1">
        <v>281</v>
      </c>
      <c r="GC194" s="1">
        <v>8.83</v>
      </c>
      <c r="GF194" s="1">
        <v>6.46</v>
      </c>
      <c r="GL194" s="3"/>
      <c r="HD194" s="1">
        <v>0.18016</v>
      </c>
      <c r="HJ194" s="1">
        <v>0.26616</v>
      </c>
      <c r="HS194" s="1">
        <v>262.98</v>
      </c>
      <c r="IB194" s="1">
        <v>321.98</v>
      </c>
      <c r="IK194" s="1">
        <v>9.16</v>
      </c>
      <c r="IN194" s="1">
        <v>6.99</v>
      </c>
    </row>
    <row r="195" spans="1:194">
      <c r="A195" s="3"/>
      <c r="BN195" s="3"/>
      <c r="DY195" s="3"/>
      <c r="GL195" s="3"/>
    </row>
    <row r="196" spans="1:254">
      <c r="A196" s="3"/>
      <c r="F196" s="1">
        <f>F130+1.39</f>
        <v>19.5413725474152</v>
      </c>
      <c r="I196" s="1">
        <f>I130+1.39</f>
        <v>22.7949909230554</v>
      </c>
      <c r="L196" s="1">
        <f>L130+1.39</f>
        <v>17.7844667453758</v>
      </c>
      <c r="O196" s="1">
        <f>O130-3.46</f>
        <v>8.59782208211449</v>
      </c>
      <c r="R196" s="1">
        <f>R130-2.98</f>
        <v>3.21132743362832</v>
      </c>
      <c r="U196" s="1">
        <f>U130+0.0082</f>
        <v>0.209913333333333</v>
      </c>
      <c r="X196" s="1">
        <f>X130+0.0082</f>
        <v>0.299246666666667</v>
      </c>
      <c r="AA196" s="1">
        <f>AA130+0.0082</f>
        <v>0.31958</v>
      </c>
      <c r="AD196" s="1">
        <f>AD130-0.0512</f>
        <v>0.29118</v>
      </c>
      <c r="AG196" s="1">
        <f>AG130-0.0932</f>
        <v>0.15318</v>
      </c>
      <c r="AJ196" s="1">
        <f>AJ130-9</f>
        <v>252.993333333333</v>
      </c>
      <c r="AM196" s="1">
        <f>AM130-9</f>
        <v>290.326666666667</v>
      </c>
      <c r="AP196" s="1">
        <f>AP130-9</f>
        <v>303.326666666667</v>
      </c>
      <c r="AS196" s="1">
        <f>AS130+3</f>
        <v>340.326666666667</v>
      </c>
      <c r="AV196" s="1">
        <f>AV130+7</f>
        <v>325.66</v>
      </c>
      <c r="AY196" s="1">
        <f>AY130-0.78</f>
        <v>5.90333333333333</v>
      </c>
      <c r="BB196" s="1">
        <f>BB130-0.78</f>
        <v>8.80333333333333</v>
      </c>
      <c r="BE196" s="1">
        <f>BE130-0.78</f>
        <v>6.96333333333333</v>
      </c>
      <c r="BH196" s="1">
        <f>BH130-1.18</f>
        <v>6.41333333333333</v>
      </c>
      <c r="BK196" s="1">
        <f>BK130-1.68</f>
        <v>2.86</v>
      </c>
      <c r="BN196" s="3"/>
      <c r="BQ196" s="1">
        <v>19.0013725474152</v>
      </c>
      <c r="BT196" s="1">
        <v>22.2549909230554</v>
      </c>
      <c r="BW196" s="1">
        <v>17.2444667453758</v>
      </c>
      <c r="BZ196" s="1">
        <v>8.05782208211449</v>
      </c>
      <c r="CC196" s="1">
        <v>2.67132743362832</v>
      </c>
      <c r="CF196" s="1">
        <v>0.188913333333333</v>
      </c>
      <c r="CI196" s="1">
        <v>0.278246666666667</v>
      </c>
      <c r="CL196" s="1">
        <v>0.29858</v>
      </c>
      <c r="CO196" s="1">
        <v>0.27018</v>
      </c>
      <c r="CR196" s="1">
        <v>0.13218</v>
      </c>
      <c r="CU196" s="1">
        <v>250.993333333333</v>
      </c>
      <c r="CX196" s="1">
        <v>288.326666666667</v>
      </c>
      <c r="DA196" s="1">
        <v>301.326666666667</v>
      </c>
      <c r="DD196" s="1">
        <v>338.326666666667</v>
      </c>
      <c r="DG196" s="1">
        <v>323.66</v>
      </c>
      <c r="DJ196" s="1">
        <v>5.64333333333333</v>
      </c>
      <c r="DM196" s="1">
        <v>8.54333333333333</v>
      </c>
      <c r="DP196" s="1">
        <v>6.70333333333333</v>
      </c>
      <c r="DS196" s="1">
        <v>6.15333333333334</v>
      </c>
      <c r="DV196" s="1">
        <v>2.6</v>
      </c>
      <c r="DY196" s="3"/>
      <c r="ED196" s="1">
        <f>ED130+0.39</f>
        <v>20.192621634867</v>
      </c>
      <c r="EG196" s="1">
        <f>EG130+0.39</f>
        <v>26.3841739045904</v>
      </c>
      <c r="EJ196" s="1">
        <f>EJ130+0.39</f>
        <v>18.616287189513</v>
      </c>
      <c r="EM196" s="1">
        <f>EM130-3.96</f>
        <v>9.25452333045894</v>
      </c>
      <c r="EP196" s="1">
        <f>EP130-2.98</f>
        <v>6.35411764705882</v>
      </c>
      <c r="ES196" s="1">
        <f>ES130+0.0082</f>
        <v>0.233053333333333</v>
      </c>
      <c r="EV196" s="1">
        <f>EV130+0.0082</f>
        <v>0.274386666666667</v>
      </c>
      <c r="EY196" s="1">
        <f>EY130+0.0082</f>
        <v>0.278053333333333</v>
      </c>
      <c r="FB196" s="1">
        <f>FB130-0.0412</f>
        <v>0.26132</v>
      </c>
      <c r="FE196" s="1">
        <f>FE130-0.0532</f>
        <v>0.18632</v>
      </c>
      <c r="FH196" s="1">
        <f>FH130-4</f>
        <v>266.66</v>
      </c>
      <c r="FK196" s="1">
        <f>FK130-4</f>
        <v>284.66</v>
      </c>
      <c r="FN196" s="1">
        <f>FN130-4</f>
        <v>288.993333333333</v>
      </c>
      <c r="FQ196" s="1">
        <f>FQ130-7</f>
        <v>311.993333333333</v>
      </c>
      <c r="FT196" s="1">
        <f>FT130+5</f>
        <v>307.66</v>
      </c>
      <c r="FW196" s="1">
        <f>FW130-0.58</f>
        <v>7.26</v>
      </c>
      <c r="FZ196" s="1">
        <f>FZ130-0.58</f>
        <v>9.08333333333333</v>
      </c>
      <c r="GC196" s="1">
        <f>GC130-0.58</f>
        <v>7.50666666666667</v>
      </c>
      <c r="GF196" s="1">
        <f>GF130-1.28</f>
        <v>6.02</v>
      </c>
      <c r="GI196" s="1">
        <f>GI130-1.58</f>
        <v>4.68</v>
      </c>
      <c r="GL196" s="3"/>
      <c r="GO196" s="1">
        <v>19.652621634867</v>
      </c>
      <c r="GR196" s="1">
        <v>25.8441739045904</v>
      </c>
      <c r="GU196" s="1">
        <v>18.076287189513</v>
      </c>
      <c r="GX196" s="1">
        <v>8.71452333045895</v>
      </c>
      <c r="HA196" s="1">
        <v>5.81411764705882</v>
      </c>
      <c r="HD196" s="1">
        <v>0.212053333333333</v>
      </c>
      <c r="HG196" s="1">
        <v>0.253386666666667</v>
      </c>
      <c r="HJ196" s="1">
        <v>0.257053333333333</v>
      </c>
      <c r="HM196" s="1">
        <v>0.24032</v>
      </c>
      <c r="HP196" s="1">
        <v>0.16532</v>
      </c>
      <c r="HS196" s="1">
        <v>264.66</v>
      </c>
      <c r="HV196" s="1">
        <v>282.66</v>
      </c>
      <c r="HY196" s="1">
        <v>286.993333333333</v>
      </c>
      <c r="IB196" s="1">
        <v>309.993333333333</v>
      </c>
      <c r="IE196" s="1">
        <v>305.66</v>
      </c>
      <c r="IH196" s="1">
        <v>7</v>
      </c>
      <c r="IK196" s="1">
        <v>8.82333333333333</v>
      </c>
      <c r="IN196" s="1">
        <v>7.24666666666667</v>
      </c>
      <c r="IQ196" s="1">
        <v>5.76</v>
      </c>
      <c r="IT196" s="1">
        <v>4.42</v>
      </c>
    </row>
    <row r="197" spans="1:254">
      <c r="A197" s="3"/>
      <c r="F197" s="1">
        <f>AVERAGE(F190:F192)</f>
        <v>19.43783840833</v>
      </c>
      <c r="I197" s="1">
        <f>AVERAGE(I190:I192)</f>
        <v>22.595000179559</v>
      </c>
      <c r="L197" s="1">
        <f>AVERAGE(L190:L192)</f>
        <v>17.6994643267935</v>
      </c>
      <c r="O197" s="1">
        <f>AVERAGE(O190:O192)</f>
        <v>8.515612145827</v>
      </c>
      <c r="R197" s="1">
        <f>R170</f>
        <v>3.536</v>
      </c>
      <c r="U197" s="1">
        <f>AVERAGE(U190:U192)</f>
        <v>0.209666666666667</v>
      </c>
      <c r="X197" s="1">
        <f>AVERAGE(X190:X192)</f>
        <v>0.310666666666667</v>
      </c>
      <c r="AA197" s="1">
        <f>AVERAGE(AA190:AA192)</f>
        <v>0.319666666666667</v>
      </c>
      <c r="AD197" s="1">
        <f>AVERAGE(AD190:AD192)</f>
        <v>0.281666666666667</v>
      </c>
      <c r="AG197" s="1">
        <f>AG170</f>
        <v>0.152</v>
      </c>
      <c r="AJ197" s="1">
        <f>AVERAGE(AJ190:AJ192)</f>
        <v>252.666666666667</v>
      </c>
      <c r="AM197" s="1">
        <f>AVERAGE(AM190:AM192)</f>
        <v>290</v>
      </c>
      <c r="AP197" s="1">
        <f>AVERAGE(AP190:AP192)</f>
        <v>304</v>
      </c>
      <c r="AS197" s="1">
        <f>AVERAGE(AS190:AS192)</f>
        <v>338.666666666667</v>
      </c>
      <c r="AV197" s="1">
        <f>AV170</f>
        <v>326</v>
      </c>
      <c r="AY197" s="1">
        <f>AVERAGE(AY190:AY192)</f>
        <v>5.82333333333333</v>
      </c>
      <c r="BB197" s="1">
        <f>AVERAGE(BB190:BB192)</f>
        <v>8.80333333333333</v>
      </c>
      <c r="BE197" s="1">
        <f>AVERAGE(BE190:BE192)</f>
        <v>6.96333333333333</v>
      </c>
      <c r="BH197" s="1">
        <f>AVERAGE(BH190:BH192)</f>
        <v>6.51666666666667</v>
      </c>
      <c r="BK197" s="1">
        <f>BK170</f>
        <v>2.89</v>
      </c>
      <c r="BN197" s="3"/>
      <c r="BQ197" s="1">
        <f>AVERAGE(BQ190:BQ192)</f>
        <v>18.8938009627665</v>
      </c>
      <c r="BT197" s="1">
        <f>AVERAGE(BT190:BT192)</f>
        <v>22.3122614632049</v>
      </c>
      <c r="BW197" s="1">
        <f>AVERAGE(BW190:BW192)</f>
        <v>17.2027241351277</v>
      </c>
      <c r="BZ197" s="1">
        <f>AVERAGE(BZ190:BZ192)</f>
        <v>8.03066786463013</v>
      </c>
      <c r="CC197" s="1">
        <f>CC170</f>
        <v>2.94230769230769</v>
      </c>
      <c r="CF197" s="1">
        <f>AVERAGE(CF190:CF192)</f>
        <v>0.192666666666667</v>
      </c>
      <c r="CI197" s="1">
        <f>AVERAGE(CI190:CI192)</f>
        <v>0.278</v>
      </c>
      <c r="CL197" s="1">
        <f>AVERAGE(CL190:CL192)</f>
        <v>0.293</v>
      </c>
      <c r="CO197" s="1">
        <f>AVERAGE(CO190:CO192)</f>
        <v>0.270333333333333</v>
      </c>
      <c r="CR197" s="1">
        <f>CR170</f>
        <v>0.135</v>
      </c>
      <c r="CU197" s="1">
        <f>AVERAGE(CU190:CU192)</f>
        <v>248.666666666667</v>
      </c>
      <c r="CX197" s="1">
        <f>AVERAGE(CX190:CX192)</f>
        <v>288.333333333333</v>
      </c>
      <c r="DA197" s="1">
        <f>AVERAGE(DA190:DA192)</f>
        <v>301.333333333333</v>
      </c>
      <c r="DD197" s="1">
        <f>AVERAGE(DD190:DD192)</f>
        <v>340</v>
      </c>
      <c r="DG197" s="1">
        <f>DG170</f>
        <v>324</v>
      </c>
      <c r="DJ197" s="1">
        <f>AVERAGE(DJ190:DJ192)</f>
        <v>5.64333333333333</v>
      </c>
      <c r="DM197" s="1">
        <f>AVERAGE(DM190:DM192)</f>
        <v>8.43666666666667</v>
      </c>
      <c r="DP197" s="1">
        <f>AVERAGE(DP190:DP192)</f>
        <v>6.71</v>
      </c>
      <c r="DS197" s="1">
        <f>AVERAGE(DS190:DS192)</f>
        <v>6.23333333333333</v>
      </c>
      <c r="DV197" s="1">
        <f>DV170</f>
        <v>2.59</v>
      </c>
      <c r="DY197" s="3"/>
      <c r="ED197" s="1">
        <f>AVERAGE(ED190:ED192)</f>
        <v>20.1637278657968</v>
      </c>
      <c r="EG197" s="1">
        <f>AVERAGE(EG190:EG192)</f>
        <v>26.3617439520076</v>
      </c>
      <c r="EJ197" s="1">
        <f>AVERAGE(EJ190:EJ192)</f>
        <v>18.6089758904175</v>
      </c>
      <c r="EM197" s="1">
        <f>AVERAGE(EM190:EM192)</f>
        <v>9.24999686613003</v>
      </c>
      <c r="EP197" s="1">
        <f>EP170</f>
        <v>6.352</v>
      </c>
      <c r="ES197" s="1">
        <f>AVERAGE(ES190:ES192)</f>
        <v>0.223333333333333</v>
      </c>
      <c r="EV197" s="1">
        <f>AVERAGE(EV190:EV192)</f>
        <v>0.274333333333333</v>
      </c>
      <c r="EY197" s="1">
        <f>AVERAGE(EY190:EY192)</f>
        <v>0.284333333333333</v>
      </c>
      <c r="FB197" s="1">
        <f>AVERAGE(FB190:FB192)</f>
        <v>0.261</v>
      </c>
      <c r="FE197" s="1">
        <f>FE170</f>
        <v>0.188</v>
      </c>
      <c r="FH197" s="1">
        <f>AVERAGE(FH190:FH192)</f>
        <v>267.666666666667</v>
      </c>
      <c r="FK197" s="1">
        <f>AVERAGE(FK190:FK192)</f>
        <v>284.333333333333</v>
      </c>
      <c r="FN197" s="1">
        <f>AVERAGE(FN190:FN192)</f>
        <v>287</v>
      </c>
      <c r="FQ197" s="1">
        <f>AVERAGE(FQ190:FQ192)</f>
        <v>311.666666666667</v>
      </c>
      <c r="FT197" s="1">
        <f>FT170</f>
        <v>305</v>
      </c>
      <c r="FW197" s="1">
        <f>AVERAGE(FW190:FW192)</f>
        <v>7.26333333333333</v>
      </c>
      <c r="FZ197" s="1">
        <f>AVERAGE(FZ190:FZ192)</f>
        <v>9.08333333333333</v>
      </c>
      <c r="GC197" s="1">
        <f>AVERAGE(GC190:GC192)</f>
        <v>7.49</v>
      </c>
      <c r="GF197" s="1">
        <f>AVERAGE(GF190:GF192)</f>
        <v>6.09666666666667</v>
      </c>
      <c r="GI197" s="1">
        <f>GI170</f>
        <v>4.69</v>
      </c>
      <c r="GL197" s="3"/>
      <c r="GO197" s="1">
        <f>AVERAGE(GO190:GO192)</f>
        <v>19.4766678874443</v>
      </c>
      <c r="GR197" s="1">
        <f>AVERAGE(GR190:GR192)</f>
        <v>25.678212997403</v>
      </c>
      <c r="GU197" s="1">
        <f>AVERAGE(GU190:GU192)</f>
        <v>17.9111543059894</v>
      </c>
      <c r="GX197" s="1">
        <f>AVERAGE(GX190:GX192)</f>
        <v>8.64802443064507</v>
      </c>
      <c r="HA197" s="1">
        <f>HA170</f>
        <v>5.74603174603175</v>
      </c>
      <c r="HD197" s="1">
        <f>AVERAGE(HD190:HD192)</f>
        <v>0.207333333333333</v>
      </c>
      <c r="HG197" s="1">
        <f>AVERAGE(HG190:HG192)</f>
        <v>0.253333333333333</v>
      </c>
      <c r="HJ197" s="1">
        <f>AVERAGE(HJ190:HJ192)</f>
        <v>0.264</v>
      </c>
      <c r="HM197" s="1">
        <f>AVERAGE(HM190:HM192)</f>
        <v>0.240333333333333</v>
      </c>
      <c r="HP197" s="1">
        <f>HP170</f>
        <v>0.169</v>
      </c>
      <c r="HS197" s="1">
        <f>AVERAGE(HS190:HS192)</f>
        <v>266.333333333333</v>
      </c>
      <c r="HV197" s="1">
        <f>AVERAGE(HV190:HV192)</f>
        <v>282.666666666667</v>
      </c>
      <c r="HY197" s="1">
        <f>AVERAGE(HY190:HY192)</f>
        <v>287</v>
      </c>
      <c r="IB197" s="1">
        <f>AVERAGE(IB190:IB192)</f>
        <v>309</v>
      </c>
      <c r="IE197" s="1">
        <f>IE170</f>
        <v>307</v>
      </c>
      <c r="IH197" s="1">
        <f>AVERAGE(IH190:IH192)</f>
        <v>7</v>
      </c>
      <c r="IK197" s="1">
        <f>AVERAGE(IK190:IK192)</f>
        <v>8.89333333333333</v>
      </c>
      <c r="IN197" s="1">
        <f>AVERAGE(IN190:IN192)</f>
        <v>7.15666666666667</v>
      </c>
      <c r="IQ197" s="1">
        <f>AVERAGE(IQ190:IQ192)</f>
        <v>5.76</v>
      </c>
      <c r="IT197" s="1">
        <f>IT170</f>
        <v>4.43</v>
      </c>
    </row>
    <row r="198" spans="1:194">
      <c r="A198" s="3"/>
      <c r="BN198" s="3"/>
      <c r="DY198" s="3"/>
      <c r="GL198" s="3"/>
    </row>
    <row r="199" spans="1:254">
      <c r="A199" s="3"/>
      <c r="BN199" s="3"/>
      <c r="BQ199" s="1">
        <v>18.917291134492</v>
      </c>
      <c r="BT199" s="1">
        <v>22.1717610325154</v>
      </c>
      <c r="BW199" s="1">
        <v>17.4787506781753</v>
      </c>
      <c r="BZ199" s="1">
        <v>8.45254863397244</v>
      </c>
      <c r="CC199" s="1">
        <v>2.93857976444243</v>
      </c>
      <c r="CF199" s="1">
        <v>0.193357777777778</v>
      </c>
      <c r="CI199" s="1">
        <v>0.275802222222222</v>
      </c>
      <c r="CL199" s="1">
        <v>0.294468888888889</v>
      </c>
      <c r="CO199" s="1">
        <v>0.279957777777778</v>
      </c>
      <c r="CR199" s="1">
        <v>0.12418</v>
      </c>
      <c r="CU199" s="1">
        <v>249.882222222222</v>
      </c>
      <c r="CX199" s="1">
        <v>284.771111111111</v>
      </c>
      <c r="DA199" s="1">
        <v>295.548888888889</v>
      </c>
      <c r="DD199" s="1">
        <v>334.771111111111</v>
      </c>
      <c r="DG199" s="1">
        <v>322.993333333333</v>
      </c>
      <c r="DJ199" s="1">
        <v>5.74777777777778</v>
      </c>
      <c r="DM199" s="1">
        <v>8.45888888888889</v>
      </c>
      <c r="DP199" s="1">
        <v>6.75</v>
      </c>
      <c r="DS199" s="1">
        <v>6.18777777777778</v>
      </c>
      <c r="DV199" s="1">
        <v>2.54666666666667</v>
      </c>
      <c r="DY199" s="3"/>
      <c r="GL199" s="3"/>
      <c r="GO199" s="1">
        <v>19.7165570288629</v>
      </c>
      <c r="GR199" s="1">
        <v>25.7346262817228</v>
      </c>
      <c r="GU199" s="1">
        <v>17.9267674828247</v>
      </c>
      <c r="GX199" s="1">
        <v>8.67475196283056</v>
      </c>
      <c r="HA199" s="1">
        <v>5.98475955921821</v>
      </c>
      <c r="HD199" s="1">
        <v>0.21472</v>
      </c>
      <c r="HG199" s="1">
        <v>0.254275555555556</v>
      </c>
      <c r="HJ199" s="1">
        <v>0.264275555555556</v>
      </c>
      <c r="HM199" s="1">
        <v>0.244431111111111</v>
      </c>
      <c r="HP199" s="1">
        <v>0.16032</v>
      </c>
      <c r="HS199" s="1">
        <v>263.104444444444</v>
      </c>
      <c r="HV199" s="1">
        <v>282.215555555556</v>
      </c>
      <c r="HY199" s="1">
        <v>283.993333333333</v>
      </c>
      <c r="IB199" s="1">
        <v>311.882222222222</v>
      </c>
      <c r="IE199" s="1">
        <v>310.66</v>
      </c>
      <c r="IH199" s="1">
        <v>7.01888888888889</v>
      </c>
      <c r="IK199" s="1">
        <v>8.84222222222222</v>
      </c>
      <c r="IN199" s="1">
        <v>7.27111111111111</v>
      </c>
      <c r="IQ199" s="1">
        <v>5.81111111111111</v>
      </c>
      <c r="IT199" s="1">
        <v>4.38333333333333</v>
      </c>
    </row>
    <row r="200" s="1" customFormat="1" spans="1:254">
      <c r="A200" s="4" t="s">
        <v>11</v>
      </c>
      <c r="F200" s="1">
        <f>AVERAGE(F175,F186,F197)</f>
        <v>19.4224641843669</v>
      </c>
      <c r="I200" s="1">
        <f>AVERAGE(I175,I186,I197)</f>
        <v>22.6452350513021</v>
      </c>
      <c r="L200" s="1">
        <f>AVERAGE(L175,L186,L197)</f>
        <v>17.9986979202962</v>
      </c>
      <c r="O200" s="1">
        <f>AVERAGE(O175,O186,O197)</f>
        <v>8.96486480373988</v>
      </c>
      <c r="R200" s="1">
        <f>AVERAGE(R175,R186,R197)</f>
        <v>3.5827618187293</v>
      </c>
      <c r="U200" s="1">
        <f>AVERAGE(U175,U186,U197)</f>
        <v>0.211</v>
      </c>
      <c r="X200" s="1">
        <f>AVERAGE(X175,X186,X197)</f>
        <v>0.297333333333333</v>
      </c>
      <c r="AA200" s="1">
        <f>AVERAGE(AA175,AA186,AA197)</f>
        <v>0.319333333333333</v>
      </c>
      <c r="AD200" s="1">
        <f>AVERAGE(AD175,AD186,AD197)</f>
        <v>0.301555555555556</v>
      </c>
      <c r="AG200" s="1">
        <f>AVERAGE(AG175,AG186,AG197)</f>
        <v>0.145</v>
      </c>
      <c r="AJ200" s="1">
        <f>AVERAGE(AJ175,AJ186,AJ197)</f>
        <v>251.111111111111</v>
      </c>
      <c r="AM200" s="1">
        <f>AVERAGE(AM175,AM186,AM197)</f>
        <v>286.333333333333</v>
      </c>
      <c r="AP200" s="1">
        <f>AVERAGE(AP175,AP186,AP197)</f>
        <v>297.555555555556</v>
      </c>
      <c r="AS200" s="1">
        <f>AVERAGE(AS175,AS186,AS197)</f>
        <v>336.333333333333</v>
      </c>
      <c r="AV200" s="1">
        <f>AVERAGE(AV175,AV186,AV197)</f>
        <v>323.666666666667</v>
      </c>
      <c r="AY200" s="1">
        <f>AVERAGE(AY175,AY186,AY197)</f>
        <v>6.01555555555556</v>
      </c>
      <c r="BB200" s="1">
        <f>AVERAGE(BB175,BB186,BB197)</f>
        <v>8.69222222222222</v>
      </c>
      <c r="BE200" s="1">
        <f>AVERAGE(BE175,BE186,BE197)</f>
        <v>6.98333333333333</v>
      </c>
      <c r="BH200" s="1">
        <f>AVERAGE(BH175,BH186,BH197)</f>
        <v>6.51666666666667</v>
      </c>
      <c r="BK200" s="1">
        <f>AVERAGE(BK175,BK186,BK197)</f>
        <v>2.81</v>
      </c>
      <c r="BN200" s="4"/>
      <c r="BQ200" s="1">
        <f>AVERAGE(BQ175,BQ186,BQ197)</f>
        <v>18.5306685568741</v>
      </c>
      <c r="BT200" s="1">
        <f>AVERAGE(BT175,BT186,BT197)</f>
        <v>22.1408990324494</v>
      </c>
      <c r="BW200" s="1">
        <f>AVERAGE(BW175,BW186,BW197)</f>
        <v>17.361264342731</v>
      </c>
      <c r="BZ200" s="1">
        <f>AVERAGE(BZ175,BZ186,BZ197)</f>
        <v>8.44354659391347</v>
      </c>
      <c r="CC200" s="1">
        <f>AVERAGE(CC175,CC186,CC197)</f>
        <v>3.10296990084505</v>
      </c>
      <c r="CF200" s="1">
        <f>AVERAGE(CF175,CF186,CF197)</f>
        <v>0.194666666666667</v>
      </c>
      <c r="CI200" s="1">
        <f>AVERAGE(CI175,CI186,CI197)</f>
        <v>0.275222222222222</v>
      </c>
      <c r="CL200" s="1">
        <f>AVERAGE(CL175,CL186,CL197)</f>
        <v>0.294</v>
      </c>
      <c r="CO200" s="1">
        <f>AVERAGE(CO175,CO186,CO197)</f>
        <v>0.278111111111111</v>
      </c>
      <c r="CR200" s="1">
        <f>AVERAGE(CR175,CR186,CR197)</f>
        <v>0.126666666666667</v>
      </c>
      <c r="CU200" s="1">
        <f>AVERAGE(CU175,CU186,CU197)</f>
        <v>248.333333333333</v>
      </c>
      <c r="CX200" s="1">
        <f>AVERAGE(CX175,CX186,CX197)</f>
        <v>285.333333333333</v>
      </c>
      <c r="DA200" s="1">
        <f>AVERAGE(DA175,DA186,DA197)</f>
        <v>296</v>
      </c>
      <c r="DD200" s="1">
        <f>AVERAGE(DD175,DD186,DD197)</f>
        <v>334.444444444444</v>
      </c>
      <c r="DG200" s="1">
        <f>AVERAGE(DG175,DG186,DG197)</f>
        <v>321.666666666667</v>
      </c>
      <c r="DJ200" s="1">
        <f>AVERAGE(DJ175,DJ186,DJ197)</f>
        <v>5.74777777777778</v>
      </c>
      <c r="DM200" s="1">
        <f>AVERAGE(DM175,DM186,DM197)</f>
        <v>8.47888888888889</v>
      </c>
      <c r="DP200" s="1">
        <f>AVERAGE(DP175,DP186,DP197)</f>
        <v>6.71666666666667</v>
      </c>
      <c r="DS200" s="1">
        <f>AVERAGE(DS175,DS186,DS197)</f>
        <v>6.17888888888889</v>
      </c>
      <c r="DV200" s="1">
        <f>AVERAGE(DV175,DV186,DV197)</f>
        <v>2.54</v>
      </c>
      <c r="DY200" s="4" t="s">
        <v>11</v>
      </c>
      <c r="ED200" s="1">
        <f>AVERAGE(ED175,ED186,ED197)</f>
        <v>20.2456907736666</v>
      </c>
      <c r="EG200" s="1">
        <f>AVERAGE(EG175,EG186,EG197)</f>
        <v>26.2972448924276</v>
      </c>
      <c r="EJ200" s="1">
        <f>AVERAGE(EJ175,EJ186,EJ197)</f>
        <v>18.3968637656799</v>
      </c>
      <c r="EM200" s="1">
        <f>AVERAGE(EM175,EM186,EM197)</f>
        <v>9.31099109522211</v>
      </c>
      <c r="EP200" s="1">
        <f>AVERAGE(EP175,EP186,EP197)</f>
        <v>6.35717073170732</v>
      </c>
      <c r="ES200" s="1">
        <f>AVERAGE(ES175,ES186,ES197)</f>
        <v>0.229222222222222</v>
      </c>
      <c r="EV200" s="1">
        <f>AVERAGE(EV175,EV186,EV197)</f>
        <v>0.277333333333333</v>
      </c>
      <c r="EY200" s="1">
        <f>AVERAGE(EY175,EY186,EY197)</f>
        <v>0.284111111111111</v>
      </c>
      <c r="FB200" s="1">
        <f>AVERAGE(FB175,FB186,FB197)</f>
        <v>0.267222222222222</v>
      </c>
      <c r="FE200" s="1">
        <f>AVERAGE(FE175,FE186,FE197)</f>
        <v>0.184</v>
      </c>
      <c r="FH200" s="1">
        <f>AVERAGE(FH175,FH186,FH197)</f>
        <v>264.666666666667</v>
      </c>
      <c r="FK200" s="1">
        <f>AVERAGE(FK175,FK186,FK197)</f>
        <v>284.333333333333</v>
      </c>
      <c r="FN200" s="1">
        <f>AVERAGE(FN175,FN186,FN197)</f>
        <v>285.555555555556</v>
      </c>
      <c r="FQ200" s="1">
        <f>AVERAGE(FQ175,FQ186,FQ197)</f>
        <v>313</v>
      </c>
      <c r="FT200" s="1">
        <f>AVERAGE(FT175,FT186,FT197)</f>
        <v>310.333333333333</v>
      </c>
      <c r="FW200" s="1">
        <f>AVERAGE(FW175,FW186,FW197)</f>
        <v>7.30555555555555</v>
      </c>
      <c r="FZ200" s="1">
        <f>AVERAGE(FZ175,FZ186,FZ197)</f>
        <v>9.12777777777778</v>
      </c>
      <c r="GC200" s="1">
        <f>AVERAGE(GC175,GC186,GC197)</f>
        <v>7.52</v>
      </c>
      <c r="GF200" s="1">
        <f>AVERAGE(GF175,GF186,GF197)</f>
        <v>6.09111111111111</v>
      </c>
      <c r="GI200" s="1">
        <f>AVERAGE(GI175,GI186,GI197)</f>
        <v>4.63666666666667</v>
      </c>
      <c r="GL200" s="4"/>
      <c r="GO200" s="1">
        <f>AVERAGE(GO175,GO186,GO197)</f>
        <v>19.6313413233372</v>
      </c>
      <c r="GR200" s="1">
        <f>AVERAGE(GR175,GR186,GR197)</f>
        <v>25.6148749219312</v>
      </c>
      <c r="GU200" s="1">
        <f>AVERAGE(GU175,GU186,GU197)</f>
        <v>17.8808466959485</v>
      </c>
      <c r="GX200" s="1">
        <f>AVERAGE(GX175,GX186,GX197)</f>
        <v>8.68493382157515</v>
      </c>
      <c r="HA200" s="1">
        <f>AVERAGE(HA175,HA186,HA197)</f>
        <v>5.94840176658359</v>
      </c>
      <c r="HD200" s="1">
        <f>AVERAGE(HD175,HD186,HD197)</f>
        <v>0.215555555555556</v>
      </c>
      <c r="HG200" s="1">
        <f>AVERAGE(HG175,HG186,HG197)</f>
        <v>0.255</v>
      </c>
      <c r="HJ200" s="1">
        <f>AVERAGE(HJ175,HJ186,HJ197)</f>
        <v>0.266666666666667</v>
      </c>
      <c r="HM200" s="1">
        <f>AVERAGE(HM175,HM186,HM197)</f>
        <v>0.242777777777778</v>
      </c>
      <c r="HP200" s="1">
        <f>AVERAGE(HP175,HP186,HP197)</f>
        <v>0.163333333333333</v>
      </c>
      <c r="HS200" s="1">
        <f>AVERAGE(HS175,HS186,HS197)</f>
        <v>263.333333333333</v>
      </c>
      <c r="HV200" s="1">
        <f>AVERAGE(HV175,HV186,HV197)</f>
        <v>282.777777777778</v>
      </c>
      <c r="HY200" s="1">
        <f>AVERAGE(HY175,HY186,HY197)</f>
        <v>283.666666666667</v>
      </c>
      <c r="IB200" s="1">
        <f>AVERAGE(IB175,IB186,IB197)</f>
        <v>312.111111111111</v>
      </c>
      <c r="IE200" s="1">
        <f>AVERAGE(IE175,IE186,IE197)</f>
        <v>310</v>
      </c>
      <c r="IH200" s="1">
        <f>AVERAGE(IH175,IH186,IH197)</f>
        <v>6.98888888888889</v>
      </c>
      <c r="IK200" s="1">
        <f>AVERAGE(IK175,IK186,IK197)</f>
        <v>8.88888888888889</v>
      </c>
      <c r="IN200" s="1">
        <f>AVERAGE(IN175,IN186,IN197)</f>
        <v>7.26555555555556</v>
      </c>
      <c r="IQ200" s="1">
        <f>AVERAGE(IQ175,IQ186,IQ197)</f>
        <v>5.78111111111111</v>
      </c>
      <c r="IT200" s="1">
        <f>AVERAGE(IT175,IT186,IT197)</f>
        <v>4.38</v>
      </c>
    </row>
    <row r="201" spans="1:254">
      <c r="A201" s="3" t="s">
        <v>46</v>
      </c>
      <c r="B201" s="1">
        <v>55</v>
      </c>
      <c r="D201" s="1">
        <v>10.8</v>
      </c>
      <c r="E201" s="1">
        <v>0.98</v>
      </c>
      <c r="F201" s="1">
        <f>D201/(E201*3)*6</f>
        <v>22.0408163265306</v>
      </c>
      <c r="G201" s="1">
        <v>11.7</v>
      </c>
      <c r="H201" s="1">
        <v>1.11</v>
      </c>
      <c r="I201" s="1">
        <f>G201/(H201*3)*6</f>
        <v>21.0810810810811</v>
      </c>
      <c r="J201" s="1">
        <v>10.3</v>
      </c>
      <c r="K201" s="1">
        <v>1.15</v>
      </c>
      <c r="L201" s="1">
        <f>J201/(K201*3)*6</f>
        <v>17.9130434782609</v>
      </c>
      <c r="M201" s="1">
        <v>7.13</v>
      </c>
      <c r="N201" s="1">
        <v>1.14</v>
      </c>
      <c r="O201" s="1">
        <f>M201/(N201*3)*6</f>
        <v>12.5087719298246</v>
      </c>
      <c r="P201" s="1">
        <v>2.77</v>
      </c>
      <c r="Q201" s="1">
        <v>0.83</v>
      </c>
      <c r="R201" s="1">
        <f>P201/(Q201*3)*6</f>
        <v>6.67469879518072</v>
      </c>
      <c r="U201" s="1">
        <v>0.178</v>
      </c>
      <c r="X201" s="4">
        <v>0.228</v>
      </c>
      <c r="Y201" s="4"/>
      <c r="Z201" s="4"/>
      <c r="AA201" s="1">
        <v>0.329</v>
      </c>
      <c r="AD201" s="4">
        <v>0.379</v>
      </c>
      <c r="AE201" s="4"/>
      <c r="AF201" s="4"/>
      <c r="AG201" s="1">
        <v>0.231</v>
      </c>
      <c r="AJ201" s="4">
        <v>226</v>
      </c>
      <c r="AK201" s="4"/>
      <c r="AL201" s="4"/>
      <c r="AM201" s="1">
        <v>291</v>
      </c>
      <c r="AP201" s="4">
        <v>323</v>
      </c>
      <c r="AQ201" s="4"/>
      <c r="AR201" s="4"/>
      <c r="AS201" s="1">
        <v>383</v>
      </c>
      <c r="AV201" s="1">
        <v>322</v>
      </c>
      <c r="AY201" s="1">
        <v>7.42</v>
      </c>
      <c r="BB201" s="4">
        <v>9.04</v>
      </c>
      <c r="BC201" s="4"/>
      <c r="BD201" s="4"/>
      <c r="BE201" s="1">
        <v>9.34</v>
      </c>
      <c r="BH201" s="4">
        <v>8.98</v>
      </c>
      <c r="BI201" s="4"/>
      <c r="BJ201" s="4"/>
      <c r="BK201" s="1">
        <v>4.35</v>
      </c>
      <c r="BN201" s="3"/>
      <c r="BO201" s="1">
        <v>9.86</v>
      </c>
      <c r="BP201" s="1">
        <v>1.08</v>
      </c>
      <c r="BQ201" s="1">
        <f>BO201/(BP201*3)*6</f>
        <v>18.2592592592593</v>
      </c>
      <c r="BR201" s="1">
        <v>10.1</v>
      </c>
      <c r="BS201" s="1">
        <v>1.02</v>
      </c>
      <c r="BT201" s="1">
        <f>BR201/(BS201*3)*6</f>
        <v>19.8039215686275</v>
      </c>
      <c r="BU201" s="1">
        <v>9.35</v>
      </c>
      <c r="BV201" s="1">
        <v>1.11</v>
      </c>
      <c r="BW201" s="1">
        <f>BU201/(BV201*3)*6</f>
        <v>16.8468468468468</v>
      </c>
      <c r="BX201" s="1">
        <v>6.78</v>
      </c>
      <c r="BY201" s="1">
        <v>1.08</v>
      </c>
      <c r="BZ201" s="1">
        <f>BX201/(BY201*3)*6</f>
        <v>12.5555555555556</v>
      </c>
      <c r="CA201" s="1">
        <v>3.18</v>
      </c>
      <c r="CB201" s="1">
        <v>1.05</v>
      </c>
      <c r="CC201" s="1">
        <f>CA201/(CB201*3)*6</f>
        <v>6.05714285714286</v>
      </c>
      <c r="CF201" s="1">
        <v>0.182</v>
      </c>
      <c r="CI201" s="1">
        <v>0.237</v>
      </c>
      <c r="CL201" s="1">
        <v>0.258</v>
      </c>
      <c r="CO201" s="1">
        <v>0.327</v>
      </c>
      <c r="CR201" s="1">
        <v>0.209</v>
      </c>
      <c r="CU201" s="1">
        <v>263</v>
      </c>
      <c r="CX201" s="1">
        <v>299</v>
      </c>
      <c r="DA201" s="1">
        <v>304</v>
      </c>
      <c r="DD201" s="1">
        <v>362</v>
      </c>
      <c r="DG201" s="1">
        <v>321</v>
      </c>
      <c r="DJ201" s="1">
        <v>5.71</v>
      </c>
      <c r="DM201" s="1">
        <v>9.81</v>
      </c>
      <c r="DP201" s="1">
        <v>7.72</v>
      </c>
      <c r="DS201" s="1">
        <v>7.52</v>
      </c>
      <c r="DV201" s="1">
        <v>4.22</v>
      </c>
      <c r="DY201" s="3" t="s">
        <v>47</v>
      </c>
      <c r="DZ201" s="1">
        <v>124</v>
      </c>
      <c r="EB201" s="1">
        <v>11.5</v>
      </c>
      <c r="EC201" s="1">
        <v>1.23</v>
      </c>
      <c r="ED201" s="1">
        <f>EB201/(EC201*3)*6</f>
        <v>18.6991869918699</v>
      </c>
      <c r="EE201" s="1">
        <v>20.6</v>
      </c>
      <c r="EF201" s="1">
        <v>1.41</v>
      </c>
      <c r="EG201" s="1">
        <f>EE201/(EF201*3)*6</f>
        <v>29.2198581560284</v>
      </c>
      <c r="EH201" s="1">
        <v>8.71</v>
      </c>
      <c r="EI201" s="1">
        <v>1.08</v>
      </c>
      <c r="EJ201" s="1">
        <f>EH201/(EI201*3)*6</f>
        <v>16.1296296296296</v>
      </c>
      <c r="EK201" s="1">
        <v>8.09</v>
      </c>
      <c r="EL201" s="1">
        <v>1.07</v>
      </c>
      <c r="EM201" s="1">
        <f>EK201/(EL201*3)*6</f>
        <v>15.1214953271028</v>
      </c>
      <c r="EN201" s="1">
        <v>4.95</v>
      </c>
      <c r="EO201" s="1">
        <v>1.05</v>
      </c>
      <c r="EP201" s="1">
        <f>EN201/(EO201*3)*6</f>
        <v>9.42857142857143</v>
      </c>
      <c r="ES201" s="1">
        <v>0.199</v>
      </c>
      <c r="EV201" s="4">
        <v>0.256</v>
      </c>
      <c r="EW201" s="4"/>
      <c r="EX201" s="4"/>
      <c r="EY201" s="4">
        <v>0.257</v>
      </c>
      <c r="EZ201" s="4"/>
      <c r="FA201" s="4"/>
      <c r="FB201" s="1">
        <v>0.285</v>
      </c>
      <c r="FE201" s="1">
        <v>0.228</v>
      </c>
      <c r="FH201" s="1">
        <v>251</v>
      </c>
      <c r="FK201" s="4">
        <v>297</v>
      </c>
      <c r="FL201" s="4"/>
      <c r="FM201" s="4"/>
      <c r="FN201" s="1">
        <v>282</v>
      </c>
      <c r="FQ201" s="4">
        <v>312</v>
      </c>
      <c r="FR201" s="4"/>
      <c r="FS201" s="4"/>
      <c r="FT201" s="1">
        <v>315</v>
      </c>
      <c r="FW201" s="4">
        <v>7.03</v>
      </c>
      <c r="FX201" s="4"/>
      <c r="FY201" s="4"/>
      <c r="FZ201" s="1">
        <v>9.85</v>
      </c>
      <c r="GC201" s="4">
        <v>9.46</v>
      </c>
      <c r="GD201" s="4"/>
      <c r="GE201" s="4"/>
      <c r="GF201" s="1">
        <v>6.38</v>
      </c>
      <c r="GI201" s="1">
        <v>6.19</v>
      </c>
      <c r="GL201" s="3"/>
      <c r="GM201" s="1">
        <v>11.4</v>
      </c>
      <c r="GN201" s="1">
        <v>1.26</v>
      </c>
      <c r="GO201" s="1">
        <f>GM201/(GN201*3)*6</f>
        <v>18.0952380952381</v>
      </c>
      <c r="GP201" s="1">
        <v>15.9</v>
      </c>
      <c r="GQ201" s="1">
        <v>1.24</v>
      </c>
      <c r="GR201" s="1">
        <f>GP201/(GQ201*3)*6</f>
        <v>25.6451612903226</v>
      </c>
      <c r="GS201" s="1">
        <v>10.7</v>
      </c>
      <c r="GT201" s="1">
        <v>1.37</v>
      </c>
      <c r="GU201" s="1">
        <f>GS201/(GT201*3)*6</f>
        <v>15.6204379562044</v>
      </c>
      <c r="GV201" s="1">
        <v>4.53</v>
      </c>
      <c r="GW201" s="1">
        <v>1.18</v>
      </c>
      <c r="GX201" s="1">
        <f>GV201/(GW201*3)*6</f>
        <v>7.67796610169492</v>
      </c>
      <c r="GY201" s="1">
        <v>5.58</v>
      </c>
      <c r="GZ201" s="1">
        <v>1.28</v>
      </c>
      <c r="HA201" s="1">
        <f>GY201/(GZ201*3)*6</f>
        <v>8.71875</v>
      </c>
      <c r="HD201" s="1">
        <v>0.223</v>
      </c>
      <c r="HG201" s="1">
        <v>0.259</v>
      </c>
      <c r="HJ201" s="1">
        <v>0.245</v>
      </c>
      <c r="HM201" s="1">
        <v>0.283</v>
      </c>
      <c r="HP201" s="1">
        <v>0.199</v>
      </c>
      <c r="HS201" s="1">
        <v>272</v>
      </c>
      <c r="HV201" s="1">
        <v>314</v>
      </c>
      <c r="HY201" s="1">
        <v>278</v>
      </c>
      <c r="IB201" s="1">
        <v>316</v>
      </c>
      <c r="IE201" s="1">
        <v>313</v>
      </c>
      <c r="IH201" s="1">
        <v>7.18</v>
      </c>
      <c r="IK201" s="1">
        <v>8.83</v>
      </c>
      <c r="IN201" s="1">
        <v>8.31</v>
      </c>
      <c r="IQ201" s="1">
        <v>7.75</v>
      </c>
      <c r="IT201" s="1">
        <v>5.92</v>
      </c>
    </row>
    <row r="202" spans="1:254">
      <c r="A202" s="3"/>
      <c r="D202" s="1">
        <v>7.81</v>
      </c>
      <c r="E202" s="1">
        <v>1.12</v>
      </c>
      <c r="F202" s="1">
        <f>D202/(E202*3)*6</f>
        <v>13.9464285714286</v>
      </c>
      <c r="G202" s="1">
        <v>14.6</v>
      </c>
      <c r="H202" s="1">
        <v>1.15</v>
      </c>
      <c r="I202" s="1">
        <f>G202/(H202*3)*6</f>
        <v>25.3913043478261</v>
      </c>
      <c r="J202" s="1">
        <v>10.1</v>
      </c>
      <c r="K202" s="1">
        <v>1.26</v>
      </c>
      <c r="L202" s="1">
        <f>J202/(K202*3)*6</f>
        <v>16.031746031746</v>
      </c>
      <c r="M202" s="1">
        <v>7.56</v>
      </c>
      <c r="N202" s="1">
        <v>1.25</v>
      </c>
      <c r="O202" s="1">
        <f>M202/(N202*3)*6</f>
        <v>12.096</v>
      </c>
      <c r="P202" s="1">
        <v>3.38</v>
      </c>
      <c r="Q202" s="1">
        <v>1.08</v>
      </c>
      <c r="R202" s="1">
        <f>P202/(Q202*3)*6</f>
        <v>6.25925925925926</v>
      </c>
      <c r="U202" s="1">
        <v>0.169</v>
      </c>
      <c r="X202" s="1">
        <v>0.308</v>
      </c>
      <c r="AA202" s="1">
        <v>0.312</v>
      </c>
      <c r="AD202" s="1">
        <v>0.326</v>
      </c>
      <c r="AG202" s="1">
        <v>0.233</v>
      </c>
      <c r="AJ202" s="1">
        <v>276</v>
      </c>
      <c r="AM202" s="1">
        <v>293</v>
      </c>
      <c r="AP202" s="1">
        <v>296</v>
      </c>
      <c r="AS202" s="1">
        <v>290</v>
      </c>
      <c r="AV202" s="1">
        <v>312</v>
      </c>
      <c r="AY202" s="1">
        <v>7.52</v>
      </c>
      <c r="BB202" s="1">
        <v>8.86</v>
      </c>
      <c r="BE202" s="1">
        <v>6.39</v>
      </c>
      <c r="BH202" s="1">
        <v>7.25</v>
      </c>
      <c r="BK202" s="1">
        <v>4.42</v>
      </c>
      <c r="BN202" s="3"/>
      <c r="BO202" s="1">
        <v>9.24</v>
      </c>
      <c r="BP202" s="1">
        <v>1.14</v>
      </c>
      <c r="BQ202" s="1">
        <f>BO202/(BP202*3)*6</f>
        <v>16.2105263157895</v>
      </c>
      <c r="BR202" s="1">
        <v>13.4</v>
      </c>
      <c r="BS202" s="1">
        <v>1.14</v>
      </c>
      <c r="BT202" s="1">
        <f>BR202/(BS202*3)*6</f>
        <v>23.5087719298246</v>
      </c>
      <c r="BU202" s="1">
        <v>8.66</v>
      </c>
      <c r="BV202" s="1">
        <v>1.14</v>
      </c>
      <c r="BW202" s="1">
        <f>BU202/(BV202*3)*6</f>
        <v>15.1929824561404</v>
      </c>
      <c r="BX202" s="1">
        <v>6.86</v>
      </c>
      <c r="BY202" s="1">
        <v>1.11</v>
      </c>
      <c r="BZ202" s="1">
        <f>BX202/(BY202*3)*6</f>
        <v>12.3603603603604</v>
      </c>
      <c r="CA202" s="1">
        <v>3.16</v>
      </c>
      <c r="CB202" s="1">
        <v>1.11</v>
      </c>
      <c r="CC202" s="1">
        <f>CA202/(CB202*3)*6</f>
        <v>5.69369369369369</v>
      </c>
      <c r="CF202" s="1">
        <v>0.183</v>
      </c>
      <c r="CI202" s="1">
        <v>0.265</v>
      </c>
      <c r="CL202" s="1">
        <v>0.292</v>
      </c>
      <c r="CO202" s="1">
        <v>0.328</v>
      </c>
      <c r="CR202" s="1">
        <v>0.215</v>
      </c>
      <c r="CU202" s="1">
        <v>259</v>
      </c>
      <c r="CX202" s="1">
        <v>301</v>
      </c>
      <c r="DA202" s="1">
        <v>306</v>
      </c>
      <c r="DD202" s="1">
        <v>298</v>
      </c>
      <c r="DG202" s="1">
        <v>311</v>
      </c>
      <c r="DJ202" s="1">
        <v>7.59</v>
      </c>
      <c r="DM202" s="1">
        <v>9.68</v>
      </c>
      <c r="DP202" s="1">
        <v>7.16</v>
      </c>
      <c r="DS202" s="1">
        <v>6.12</v>
      </c>
      <c r="DV202" s="1">
        <v>4.16</v>
      </c>
      <c r="DY202" s="3"/>
      <c r="EB202" s="1">
        <v>11.2</v>
      </c>
      <c r="EC202" s="1">
        <v>1.35</v>
      </c>
      <c r="ED202" s="1">
        <f>EB202/(EC202*3)*6</f>
        <v>16.5925925925926</v>
      </c>
      <c r="EE202" s="1">
        <v>18.3</v>
      </c>
      <c r="EF202" s="1">
        <v>1.58</v>
      </c>
      <c r="EG202" s="1">
        <f>EE202/(EF202*3)*6</f>
        <v>23.1645569620253</v>
      </c>
      <c r="EH202" s="1">
        <v>11.8</v>
      </c>
      <c r="EI202" s="1">
        <v>1.05</v>
      </c>
      <c r="EJ202" s="1">
        <f>EH202/(EI202*3)*6</f>
        <v>22.4761904761905</v>
      </c>
      <c r="EK202" s="1">
        <v>6.25</v>
      </c>
      <c r="EL202" s="1">
        <v>1.04</v>
      </c>
      <c r="EM202" s="1">
        <f>EK202/(EL202*3)*6</f>
        <v>12.0192307692308</v>
      </c>
      <c r="EN202" s="1">
        <v>6.41</v>
      </c>
      <c r="EO202" s="1">
        <v>1.39</v>
      </c>
      <c r="EP202" s="1">
        <f>EN202/(EO202*3)*6</f>
        <v>9.22302158273381</v>
      </c>
      <c r="ES202" s="1">
        <v>0.256</v>
      </c>
      <c r="EV202" s="1">
        <v>0.289</v>
      </c>
      <c r="EY202" s="1">
        <v>0.275</v>
      </c>
      <c r="FB202" s="1">
        <v>0.331</v>
      </c>
      <c r="FE202" s="1">
        <v>0.235</v>
      </c>
      <c r="FH202" s="1">
        <v>278</v>
      </c>
      <c r="FK202" s="1">
        <v>299</v>
      </c>
      <c r="FN202" s="1">
        <v>297</v>
      </c>
      <c r="FQ202" s="1">
        <v>332</v>
      </c>
      <c r="FT202" s="1">
        <v>307</v>
      </c>
      <c r="FW202" s="1">
        <v>8.21</v>
      </c>
      <c r="FZ202" s="1">
        <v>9.36</v>
      </c>
      <c r="GC202" s="1">
        <v>7.18</v>
      </c>
      <c r="GF202" s="1">
        <v>6.95</v>
      </c>
      <c r="GI202" s="1">
        <v>6.24</v>
      </c>
      <c r="GL202" s="3"/>
      <c r="GM202" s="1">
        <v>12.4</v>
      </c>
      <c r="GN202" s="1">
        <v>1.27</v>
      </c>
      <c r="GO202" s="1">
        <f>GM202/(GN202*3)*6</f>
        <v>19.5275590551181</v>
      </c>
      <c r="GP202" s="1">
        <v>14.4</v>
      </c>
      <c r="GQ202" s="1">
        <v>1.28</v>
      </c>
      <c r="GR202" s="1">
        <f>GP202/(GQ202*3)*6</f>
        <v>22.5</v>
      </c>
      <c r="GS202" s="1">
        <v>11.1</v>
      </c>
      <c r="GT202" s="1">
        <v>1.18</v>
      </c>
      <c r="GU202" s="1">
        <f>GS202/(GT202*3)*6</f>
        <v>18.8135593220339</v>
      </c>
      <c r="GV202" s="1">
        <v>9.32</v>
      </c>
      <c r="GW202" s="1">
        <v>1.26</v>
      </c>
      <c r="GX202" s="1">
        <f>GV202/(GW202*3)*6</f>
        <v>14.7936507936508</v>
      </c>
      <c r="GY202" s="1">
        <v>5.55</v>
      </c>
      <c r="GZ202" s="1">
        <v>1.29</v>
      </c>
      <c r="HA202" s="1">
        <f>GY202/(GZ202*3)*6</f>
        <v>8.6046511627907</v>
      </c>
      <c r="HD202" s="1">
        <v>0.204</v>
      </c>
      <c r="HG202" s="1">
        <v>0.261</v>
      </c>
      <c r="HJ202" s="1">
        <v>0.266</v>
      </c>
      <c r="HM202" s="1">
        <v>0.286</v>
      </c>
      <c r="HP202" s="1">
        <v>0.218</v>
      </c>
      <c r="HS202" s="1">
        <v>262</v>
      </c>
      <c r="HV202" s="1">
        <v>269</v>
      </c>
      <c r="HY202" s="1">
        <v>287</v>
      </c>
      <c r="IB202" s="1">
        <v>316</v>
      </c>
      <c r="IE202" s="1">
        <v>307</v>
      </c>
      <c r="IH202" s="1">
        <v>7.25</v>
      </c>
      <c r="IK202" s="1">
        <v>10.2</v>
      </c>
      <c r="IN202" s="1">
        <v>7.25</v>
      </c>
      <c r="IQ202" s="1">
        <v>7.26</v>
      </c>
      <c r="IT202" s="1">
        <v>5.98</v>
      </c>
    </row>
    <row r="203" spans="1:254">
      <c r="A203" s="3"/>
      <c r="D203" s="1">
        <v>8.56</v>
      </c>
      <c r="E203" s="1">
        <v>0.98</v>
      </c>
      <c r="F203" s="1">
        <f>D203/(E203*3)*6</f>
        <v>17.469387755102</v>
      </c>
      <c r="G203" s="1">
        <v>9.82</v>
      </c>
      <c r="H203" s="1">
        <v>1.12</v>
      </c>
      <c r="I203" s="1">
        <f>G203/(H203*3)*6</f>
        <v>17.5357142857143</v>
      </c>
      <c r="J203" s="1">
        <v>9.84</v>
      </c>
      <c r="K203" s="1">
        <v>1.28</v>
      </c>
      <c r="L203" s="1">
        <f>J203/(K203*3)*6</f>
        <v>15.375</v>
      </c>
      <c r="M203" s="1">
        <v>7.63</v>
      </c>
      <c r="N203" s="1">
        <v>1.27</v>
      </c>
      <c r="O203" s="1">
        <f>M203/(N203*3)*6</f>
        <v>12.0157480314961</v>
      </c>
      <c r="P203" s="1">
        <v>3.96</v>
      </c>
      <c r="Q203" s="1">
        <v>1.28</v>
      </c>
      <c r="R203" s="1">
        <f>P203/(Q203*3)*6</f>
        <v>6.1875</v>
      </c>
      <c r="U203" s="1">
        <v>0.256</v>
      </c>
      <c r="X203" s="1">
        <v>0.275</v>
      </c>
      <c r="AA203" s="1">
        <v>0.265</v>
      </c>
      <c r="AD203" s="1">
        <v>0.365</v>
      </c>
      <c r="AG203" s="1">
        <v>0.242</v>
      </c>
      <c r="AJ203" s="1">
        <v>279</v>
      </c>
      <c r="AM203" s="1">
        <v>314</v>
      </c>
      <c r="AP203" s="1">
        <v>287</v>
      </c>
      <c r="AS203" s="1">
        <v>322</v>
      </c>
      <c r="AV203" s="1">
        <v>314</v>
      </c>
      <c r="AY203" s="1">
        <v>5.26</v>
      </c>
      <c r="BB203" s="1">
        <v>10.7</v>
      </c>
      <c r="BE203" s="1">
        <v>7.56</v>
      </c>
      <c r="BH203" s="1">
        <v>6.39</v>
      </c>
      <c r="BK203" s="1">
        <v>4.49</v>
      </c>
      <c r="BN203" s="3"/>
      <c r="BO203" s="1">
        <v>9.66</v>
      </c>
      <c r="BP203" s="1">
        <v>1.13</v>
      </c>
      <c r="BQ203" s="1">
        <f>BO203/(BP203*3)*6</f>
        <v>17.0973451327434</v>
      </c>
      <c r="BR203" s="1">
        <v>10.2</v>
      </c>
      <c r="BS203" s="1">
        <v>1.12</v>
      </c>
      <c r="BT203" s="1">
        <f>BR203/(BS203*3)*6</f>
        <v>18.2142857142857</v>
      </c>
      <c r="BU203" s="1">
        <v>9.26</v>
      </c>
      <c r="BV203" s="1">
        <v>1.16</v>
      </c>
      <c r="BW203" s="1">
        <f>BU203/(BV203*3)*6</f>
        <v>15.9655172413793</v>
      </c>
      <c r="BX203" s="1">
        <v>5.23</v>
      </c>
      <c r="BY203" s="1">
        <v>1.06</v>
      </c>
      <c r="BZ203" s="1">
        <f>BX203/(BY203*3)*6</f>
        <v>9.86792452830189</v>
      </c>
      <c r="CA203" s="1">
        <v>3.15</v>
      </c>
      <c r="CB203" s="1">
        <v>1.12</v>
      </c>
      <c r="CC203" s="1">
        <f>CA203/(CB203*3)*6</f>
        <v>5.625</v>
      </c>
      <c r="CF203" s="1">
        <v>0.175</v>
      </c>
      <c r="CI203" s="1">
        <v>0.274</v>
      </c>
      <c r="CL203" s="1">
        <v>0.276</v>
      </c>
      <c r="CO203" s="1">
        <v>0.329</v>
      </c>
      <c r="CR203" s="1">
        <v>0.223</v>
      </c>
      <c r="CU203" s="1">
        <v>256</v>
      </c>
      <c r="CX203" s="1">
        <v>285</v>
      </c>
      <c r="DA203" s="1">
        <v>295</v>
      </c>
      <c r="DD203" s="1">
        <v>330</v>
      </c>
      <c r="DG203" s="1">
        <v>314</v>
      </c>
      <c r="DJ203" s="1">
        <v>6.12</v>
      </c>
      <c r="DM203" s="1">
        <v>8.26</v>
      </c>
      <c r="DP203" s="1">
        <v>7.63</v>
      </c>
      <c r="DS203" s="1">
        <v>8.12</v>
      </c>
      <c r="DV203" s="1">
        <v>4.27</v>
      </c>
      <c r="DY203" s="3"/>
      <c r="EB203" s="1">
        <v>13.6</v>
      </c>
      <c r="EC203" s="1">
        <v>1.15</v>
      </c>
      <c r="ED203" s="1">
        <f>EB203/(EC203*3)*6</f>
        <v>23.6521739130435</v>
      </c>
      <c r="EE203" s="1">
        <v>17.3</v>
      </c>
      <c r="EF203" s="1">
        <v>1.42</v>
      </c>
      <c r="EG203" s="1">
        <f>EE203/(EF203*3)*6</f>
        <v>24.3661971830986</v>
      </c>
      <c r="EH203" s="1">
        <v>9.02</v>
      </c>
      <c r="EI203" s="1">
        <v>1.18</v>
      </c>
      <c r="EJ203" s="1">
        <f>EH203/(EI203*3)*6</f>
        <v>15.2881355932203</v>
      </c>
      <c r="EK203" s="1">
        <v>7.23</v>
      </c>
      <c r="EL203" s="1">
        <v>1.17</v>
      </c>
      <c r="EM203" s="1">
        <f>EK203/(EL203*3)*6</f>
        <v>12.3589743589744</v>
      </c>
      <c r="EN203" s="1">
        <v>6.49</v>
      </c>
      <c r="EO203" s="1">
        <v>1.41</v>
      </c>
      <c r="EP203" s="1">
        <f>EN203/(EO203*3)*6</f>
        <v>9.20567375886525</v>
      </c>
      <c r="ES203" s="1">
        <v>0.233</v>
      </c>
      <c r="EV203" s="1">
        <v>0.286</v>
      </c>
      <c r="EY203" s="1">
        <v>0.288</v>
      </c>
      <c r="FB203" s="1">
        <v>0.305</v>
      </c>
      <c r="FE203" s="1">
        <v>0.238</v>
      </c>
      <c r="FH203" s="1">
        <v>276</v>
      </c>
      <c r="FK203" s="1">
        <v>284</v>
      </c>
      <c r="FN203" s="1">
        <v>290</v>
      </c>
      <c r="FQ203" s="1">
        <v>325</v>
      </c>
      <c r="FT203" s="1">
        <v>302</v>
      </c>
      <c r="FW203" s="1">
        <v>8.36</v>
      </c>
      <c r="FZ203" s="1">
        <v>9.99</v>
      </c>
      <c r="GC203" s="1">
        <v>7.95</v>
      </c>
      <c r="GF203" s="1">
        <v>8.81</v>
      </c>
      <c r="GI203" s="1">
        <v>6.28</v>
      </c>
      <c r="GL203" s="3"/>
      <c r="GM203" s="1">
        <v>12.9</v>
      </c>
      <c r="GN203" s="1">
        <v>1.29</v>
      </c>
      <c r="GO203" s="1">
        <f>GM203/(GN203*3)*6</f>
        <v>20</v>
      </c>
      <c r="GP203" s="1">
        <v>16.4</v>
      </c>
      <c r="GQ203" s="1">
        <v>1.24</v>
      </c>
      <c r="GR203" s="1">
        <f>GP203/(GQ203*3)*6</f>
        <v>26.4516129032258</v>
      </c>
      <c r="GS203" s="1">
        <v>11.5</v>
      </c>
      <c r="GT203" s="1">
        <v>1.31</v>
      </c>
      <c r="GU203" s="1">
        <f>GS203/(GT203*3)*6</f>
        <v>17.5572519083969</v>
      </c>
      <c r="GV203" s="1">
        <v>9.12</v>
      </c>
      <c r="GW203" s="1">
        <v>1.24</v>
      </c>
      <c r="GX203" s="1">
        <f>GV203/(GW203*3)*6</f>
        <v>14.7096774193548</v>
      </c>
      <c r="GY203" s="1">
        <v>5.59</v>
      </c>
      <c r="GZ203" s="1">
        <v>1.31</v>
      </c>
      <c r="HA203" s="1">
        <f>GY203/(GZ203*3)*6</f>
        <v>8.53435114503817</v>
      </c>
      <c r="HD203" s="1">
        <v>0.199</v>
      </c>
      <c r="HG203" s="1">
        <v>0.251</v>
      </c>
      <c r="HJ203" s="1">
        <v>0.276</v>
      </c>
      <c r="HM203" s="1">
        <v>0.275</v>
      </c>
      <c r="HP203" s="1">
        <v>0.226</v>
      </c>
      <c r="HS203" s="1">
        <v>265</v>
      </c>
      <c r="HV203" s="1">
        <v>292</v>
      </c>
      <c r="HY203" s="1">
        <v>298</v>
      </c>
      <c r="IB203" s="1">
        <v>333</v>
      </c>
      <c r="IE203" s="1">
        <v>299</v>
      </c>
      <c r="IH203" s="1">
        <v>8.43</v>
      </c>
      <c r="IK203" s="1">
        <v>9.12</v>
      </c>
      <c r="IN203" s="1">
        <v>8.02</v>
      </c>
      <c r="IQ203" s="1">
        <v>6.56</v>
      </c>
      <c r="IT203" s="1">
        <v>6.04</v>
      </c>
    </row>
    <row r="204" spans="1:194">
      <c r="A204" s="3"/>
      <c r="BN204" s="3"/>
      <c r="DY204" s="3"/>
      <c r="GL204" s="3"/>
    </row>
    <row r="205" spans="1:251">
      <c r="A205" s="3"/>
      <c r="X205" s="1">
        <v>0.228</v>
      </c>
      <c r="AD205" s="1">
        <v>0.379</v>
      </c>
      <c r="AJ205" s="1">
        <v>226</v>
      </c>
      <c r="AP205" s="1">
        <v>323</v>
      </c>
      <c r="BB205" s="1">
        <v>9.04</v>
      </c>
      <c r="BH205" s="1">
        <v>8.98</v>
      </c>
      <c r="BN205" s="3"/>
      <c r="CL205" s="1">
        <v>0.258437</v>
      </c>
      <c r="CO205" s="1">
        <v>0.327437</v>
      </c>
      <c r="CU205" s="1">
        <v>262.64</v>
      </c>
      <c r="CX205" s="1">
        <v>299.64</v>
      </c>
      <c r="DM205" s="1">
        <v>9.81</v>
      </c>
      <c r="DS205" s="1">
        <v>7.52</v>
      </c>
      <c r="DY205" s="3"/>
      <c r="EV205" s="1">
        <v>0.256</v>
      </c>
      <c r="EY205" s="1">
        <v>0.257</v>
      </c>
      <c r="FK205" s="1">
        <v>297</v>
      </c>
      <c r="FQ205" s="1">
        <v>312</v>
      </c>
      <c r="FW205" s="1">
        <v>7.03</v>
      </c>
      <c r="GC205" s="1">
        <v>9.46</v>
      </c>
      <c r="GL205" s="3"/>
      <c r="HG205" s="1">
        <v>0.25853</v>
      </c>
      <c r="HM205" s="1">
        <v>0.28253</v>
      </c>
      <c r="HV205" s="1">
        <v>314.34</v>
      </c>
      <c r="IB205" s="1">
        <v>316.34</v>
      </c>
      <c r="IK205" s="1">
        <v>8.83</v>
      </c>
      <c r="IQ205" s="1">
        <v>7.75</v>
      </c>
    </row>
    <row r="206" spans="1:194">
      <c r="A206" s="3"/>
      <c r="BN206" s="3"/>
      <c r="DY206" s="3"/>
      <c r="GL206" s="3"/>
    </row>
    <row r="207" spans="1:254">
      <c r="A207" s="3"/>
      <c r="F207" s="1">
        <f>F340-1.38</f>
        <v>17.7652773611865</v>
      </c>
      <c r="I207" s="1">
        <f>I340-1.38</f>
        <v>21.0825338350829</v>
      </c>
      <c r="L207" s="1">
        <f>L340-1.38</f>
        <v>16.4307874274251</v>
      </c>
      <c r="O207" s="1">
        <f>O340-1.38</f>
        <v>12.2050822190325</v>
      </c>
      <c r="R207" s="1">
        <f>R340-1.38</f>
        <v>6.67839416058394</v>
      </c>
      <c r="U207" s="1">
        <f>U340-0.007521</f>
        <v>0.201145666666667</v>
      </c>
      <c r="X207" s="1">
        <f>X340-0.007521</f>
        <v>0.279812333333333</v>
      </c>
      <c r="AA207" s="1">
        <f>AA340-0.007521</f>
        <v>0.302145666666667</v>
      </c>
      <c r="AD207" s="1">
        <f>AD340-0.007521</f>
        <v>0.345145666666667</v>
      </c>
      <c r="AG207" s="1">
        <f>AG340-0.007521</f>
        <v>0.227479</v>
      </c>
      <c r="AJ207" s="1">
        <f>AJ340+5.88</f>
        <v>259.546666666667</v>
      </c>
      <c r="AM207" s="1">
        <f>AM340+5.88</f>
        <v>299.546666666667</v>
      </c>
      <c r="AP207" s="1">
        <f>AP340+5.88</f>
        <v>303.546666666667</v>
      </c>
      <c r="AS207" s="1">
        <f>AS340+5.88</f>
        <v>331.88</v>
      </c>
      <c r="AV207" s="1">
        <f>AV340+5.88</f>
        <v>320.88</v>
      </c>
      <c r="AY207" s="1">
        <f>AY340+0.19</f>
        <v>6.73333333333333</v>
      </c>
      <c r="BB207" s="1">
        <f>BB340+0.19</f>
        <v>9.43</v>
      </c>
      <c r="BE207" s="1">
        <f>BE340+0.19</f>
        <v>7.76333333333333</v>
      </c>
      <c r="BH207" s="1">
        <f>BH340+0.19</f>
        <v>7.62</v>
      </c>
      <c r="BK207" s="1">
        <f>BK340+0.19</f>
        <v>4.4</v>
      </c>
      <c r="BN207" s="3"/>
      <c r="BQ207" s="1">
        <v>17.2252773611865</v>
      </c>
      <c r="BT207" s="1">
        <v>20.5425338350829</v>
      </c>
      <c r="BW207" s="1">
        <v>15.8907874274251</v>
      </c>
      <c r="BZ207" s="1">
        <v>11.6650822190325</v>
      </c>
      <c r="CC207" s="1">
        <v>6.13839416058394</v>
      </c>
      <c r="CF207" s="1">
        <v>0.180145666666667</v>
      </c>
      <c r="CI207" s="1">
        <v>0.258812333333333</v>
      </c>
      <c r="CL207" s="1">
        <v>0.281145666666667</v>
      </c>
      <c r="CO207" s="1">
        <v>0.324145666666667</v>
      </c>
      <c r="CR207" s="1">
        <v>0.206479</v>
      </c>
      <c r="CU207" s="1">
        <v>257.546666666667</v>
      </c>
      <c r="CX207" s="1">
        <v>297.546666666667</v>
      </c>
      <c r="DA207" s="1">
        <v>301.546666666667</v>
      </c>
      <c r="DD207" s="1">
        <v>329.88</v>
      </c>
      <c r="DG207" s="1">
        <v>318.88</v>
      </c>
      <c r="DJ207" s="1">
        <v>6.47333333333333</v>
      </c>
      <c r="DM207" s="1">
        <v>9.17</v>
      </c>
      <c r="DP207" s="1">
        <v>7.50333333333333</v>
      </c>
      <c r="DS207" s="1">
        <v>7.36</v>
      </c>
      <c r="DV207" s="1">
        <v>4.14</v>
      </c>
      <c r="DY207" s="3"/>
      <c r="ED207" s="1">
        <f>ED340-0.72</f>
        <v>19.6997101449275</v>
      </c>
      <c r="EG207" s="1">
        <f>EG340-0.72</f>
        <v>25.4907006115736</v>
      </c>
      <c r="EJ207" s="1">
        <f>EJ340-0.72</f>
        <v>17.9589455508231</v>
      </c>
      <c r="EM207" s="1">
        <f>EM340-0.72</f>
        <v>13.1678779684279</v>
      </c>
      <c r="EP207" s="1">
        <f>EP340-0.72</f>
        <v>9.43942028985507</v>
      </c>
      <c r="ES207" s="1">
        <f>ES340+0.00151</f>
        <v>0.22951</v>
      </c>
      <c r="EV207" s="1">
        <f>EV340+0.00151</f>
        <v>0.270843333333333</v>
      </c>
      <c r="EY207" s="1">
        <f>EY340+0.00151</f>
        <v>0.283176666666667</v>
      </c>
      <c r="FB207" s="1">
        <f>FB340+0.00151</f>
        <v>0.307176666666667</v>
      </c>
      <c r="FE207" s="1">
        <f>FE340+0.00151</f>
        <v>0.23051</v>
      </c>
      <c r="FH207" s="1">
        <f>FH340+4.78</f>
        <v>268.446666666667</v>
      </c>
      <c r="FK207" s="1">
        <f>FK340+4.78</f>
        <v>292.113333333333</v>
      </c>
      <c r="FN207" s="1">
        <f>FN340+4.78</f>
        <v>289.78</v>
      </c>
      <c r="FQ207" s="1">
        <f>FQ340+4.78</f>
        <v>324.78</v>
      </c>
      <c r="FT207" s="1">
        <f>FT340+4.78</f>
        <v>313.78</v>
      </c>
      <c r="FW207" s="1">
        <f>FW340+0.29</f>
        <v>7.88</v>
      </c>
      <c r="FZ207" s="1">
        <f>FZ340+0.29</f>
        <v>9.73333333333333</v>
      </c>
      <c r="GC207" s="1">
        <f>GC340+0.29</f>
        <v>8.12</v>
      </c>
      <c r="GF207" s="1">
        <f>GF340+0.29</f>
        <v>7.38</v>
      </c>
      <c r="GI207" s="1">
        <f>GI340+0.29</f>
        <v>6.2</v>
      </c>
      <c r="GL207" s="3"/>
      <c r="GO207" s="1">
        <v>19.1597101449275</v>
      </c>
      <c r="GR207" s="1">
        <v>24.9507006115736</v>
      </c>
      <c r="GU207" s="1">
        <v>17.4189455508231</v>
      </c>
      <c r="GX207" s="1">
        <v>12.6278779684279</v>
      </c>
      <c r="HA207" s="1">
        <v>8.89942028985507</v>
      </c>
      <c r="HD207" s="1">
        <v>0.20851</v>
      </c>
      <c r="HG207" s="1">
        <v>0.249843333333333</v>
      </c>
      <c r="HJ207" s="1">
        <v>0.262176666666667</v>
      </c>
      <c r="HM207" s="1">
        <v>0.286176666666667</v>
      </c>
      <c r="HP207" s="1">
        <v>0.20951</v>
      </c>
      <c r="HS207" s="1">
        <v>266.446666666667</v>
      </c>
      <c r="HV207" s="1">
        <v>290.113333333333</v>
      </c>
      <c r="HY207" s="1">
        <v>287.78</v>
      </c>
      <c r="IB207" s="1">
        <v>322.78</v>
      </c>
      <c r="IE207" s="1">
        <v>311.78</v>
      </c>
      <c r="IH207" s="1">
        <v>7.62</v>
      </c>
      <c r="IK207" s="1">
        <v>9.47333333333333</v>
      </c>
      <c r="IN207" s="1">
        <v>7.86</v>
      </c>
      <c r="IQ207" s="1">
        <v>7.12</v>
      </c>
      <c r="IT207" s="1">
        <v>5.94</v>
      </c>
    </row>
    <row r="208" spans="1:254">
      <c r="A208" s="3"/>
      <c r="F208" s="1">
        <f>AVERAGE(F201:F203)</f>
        <v>17.8188775510204</v>
      </c>
      <c r="I208" s="1">
        <f>AVERAGE(I201:I203)</f>
        <v>21.3360332382072</v>
      </c>
      <c r="L208" s="1">
        <f>AVERAGE(L201:L203)</f>
        <v>16.439929836669</v>
      </c>
      <c r="O208" s="1">
        <f>AVERAGE(O201:O203)</f>
        <v>12.2068399871069</v>
      </c>
      <c r="R208" s="1">
        <f>R201</f>
        <v>6.67469879518072</v>
      </c>
      <c r="U208" s="1">
        <f>AVERAGE(U201:U203)</f>
        <v>0.201</v>
      </c>
      <c r="X208" s="1">
        <f>AVERAGE(X201:X203)</f>
        <v>0.270333333333333</v>
      </c>
      <c r="AA208" s="1">
        <f>AVERAGE(AA201:AA203)</f>
        <v>0.302</v>
      </c>
      <c r="AD208" s="1">
        <f>AVERAGE(AD201:AD203)</f>
        <v>0.356666666666667</v>
      </c>
      <c r="AG208" s="1">
        <f>AG201</f>
        <v>0.231</v>
      </c>
      <c r="AJ208" s="1">
        <f>AVERAGE(AJ201:AJ203)</f>
        <v>260.333333333333</v>
      </c>
      <c r="AM208" s="1">
        <f>AVERAGE(AM201:AM203)</f>
        <v>299.333333333333</v>
      </c>
      <c r="AP208" s="1">
        <f>AVERAGE(AP201:AP203)</f>
        <v>302</v>
      </c>
      <c r="AS208" s="1">
        <f>AVERAGE(AS201:AS203)</f>
        <v>331.666666666667</v>
      </c>
      <c r="AV208" s="1">
        <f>AV201</f>
        <v>322</v>
      </c>
      <c r="AY208" s="1">
        <f>AVERAGE(AY201:AY203)</f>
        <v>6.73333333333333</v>
      </c>
      <c r="BB208" s="1">
        <f>AVERAGE(BB201:BB203)</f>
        <v>9.53333333333333</v>
      </c>
      <c r="BE208" s="1">
        <f>AVERAGE(BE201:BE203)</f>
        <v>7.76333333333333</v>
      </c>
      <c r="BH208" s="1">
        <f>AVERAGE(BH201:BH203)</f>
        <v>7.54</v>
      </c>
      <c r="BK208" s="1">
        <f>BK201</f>
        <v>4.35</v>
      </c>
      <c r="BN208" s="3"/>
      <c r="BQ208" s="1">
        <f>AVERAGE(BQ201:BQ203)</f>
        <v>17.189043569264</v>
      </c>
      <c r="BT208" s="1">
        <f>AVERAGE(BT201:BT203)</f>
        <v>20.5089930709126</v>
      </c>
      <c r="BW208" s="1">
        <f>AVERAGE(BW201:BW203)</f>
        <v>16.0017821814555</v>
      </c>
      <c r="BZ208" s="1">
        <f>AVERAGE(BZ201:BZ203)</f>
        <v>11.5946134814059</v>
      </c>
      <c r="CC208" s="1">
        <f>CC201</f>
        <v>6.05714285714286</v>
      </c>
      <c r="CF208" s="1">
        <f>AVERAGE(CF201:CF203)</f>
        <v>0.18</v>
      </c>
      <c r="CI208" s="1">
        <f>AVERAGE(CI201:CI203)</f>
        <v>0.258666666666667</v>
      </c>
      <c r="CL208" s="1">
        <f>AVERAGE(CL201:CL203)</f>
        <v>0.275333333333333</v>
      </c>
      <c r="CO208" s="1">
        <f>AVERAGE(CO201:CO203)</f>
        <v>0.328</v>
      </c>
      <c r="CR208" s="1">
        <f>CR201</f>
        <v>0.209</v>
      </c>
      <c r="CU208" s="1">
        <f>AVERAGE(CU201:CU203)</f>
        <v>259.333333333333</v>
      </c>
      <c r="CX208" s="1">
        <f>AVERAGE(CX201:CX203)</f>
        <v>295</v>
      </c>
      <c r="DA208" s="1">
        <f>AVERAGE(DA201:DA203)</f>
        <v>301.666666666667</v>
      </c>
      <c r="DD208" s="1">
        <f>AVERAGE(DD201:DD203)</f>
        <v>330</v>
      </c>
      <c r="DG208" s="1">
        <f>DG201</f>
        <v>321</v>
      </c>
      <c r="DJ208" s="1">
        <f>AVERAGE(DJ201:DJ203)</f>
        <v>6.47333333333333</v>
      </c>
      <c r="DM208" s="1">
        <f>AVERAGE(DM201:DM203)</f>
        <v>9.25</v>
      </c>
      <c r="DP208" s="1">
        <f>AVERAGE(DP201:DP203)</f>
        <v>7.50333333333333</v>
      </c>
      <c r="DS208" s="1">
        <f>AVERAGE(DS201:DS203)</f>
        <v>7.25333333333333</v>
      </c>
      <c r="DV208" s="1">
        <f>DV201</f>
        <v>4.22</v>
      </c>
      <c r="DY208" s="3"/>
      <c r="ED208" s="1">
        <f>AVERAGE(ED201:ED203)</f>
        <v>19.6479844991687</v>
      </c>
      <c r="EG208" s="1">
        <f>AVERAGE(EG201:EG203)</f>
        <v>25.5835374337174</v>
      </c>
      <c r="EJ208" s="1">
        <f>AVERAGE(EJ201:EJ203)</f>
        <v>17.9646518996801</v>
      </c>
      <c r="EM208" s="1">
        <f>AVERAGE(EM201:EM203)</f>
        <v>13.166566818436</v>
      </c>
      <c r="EP208" s="1">
        <f>EP201</f>
        <v>9.42857142857143</v>
      </c>
      <c r="ES208" s="1">
        <f>AVERAGE(ES201:ES203)</f>
        <v>0.229333333333333</v>
      </c>
      <c r="EV208" s="1">
        <f>AVERAGE(EV201:EV203)</f>
        <v>0.277</v>
      </c>
      <c r="EY208" s="1">
        <f>AVERAGE(EY201:EY203)</f>
        <v>0.273333333333333</v>
      </c>
      <c r="FB208" s="1">
        <f>AVERAGE(FB201:FB203)</f>
        <v>0.307</v>
      </c>
      <c r="FE208" s="1">
        <f>FE201</f>
        <v>0.228</v>
      </c>
      <c r="FH208" s="1">
        <f>AVERAGE(FH201:FH203)</f>
        <v>268.333333333333</v>
      </c>
      <c r="FK208" s="1">
        <f>AVERAGE(FK201:FK203)</f>
        <v>293.333333333333</v>
      </c>
      <c r="FN208" s="1">
        <f>AVERAGE(FN201:FN203)</f>
        <v>289.666666666667</v>
      </c>
      <c r="FQ208" s="1">
        <f>AVERAGE(FQ201:FQ203)</f>
        <v>323</v>
      </c>
      <c r="FT208" s="1">
        <f>FT201</f>
        <v>315</v>
      </c>
      <c r="FW208" s="1">
        <f>AVERAGE(FW201:FW203)</f>
        <v>7.86666666666667</v>
      </c>
      <c r="FZ208" s="1">
        <f>AVERAGE(FZ201:FZ203)</f>
        <v>9.73333333333333</v>
      </c>
      <c r="GC208" s="1">
        <f>AVERAGE(GC201:GC203)</f>
        <v>8.19666666666667</v>
      </c>
      <c r="GF208" s="1">
        <f>AVERAGE(GF201:GF203)</f>
        <v>7.38</v>
      </c>
      <c r="GI208" s="1">
        <f>GI201</f>
        <v>6.19</v>
      </c>
      <c r="GL208" s="3"/>
      <c r="GO208" s="1">
        <f>AVERAGE(GO201:GO203)</f>
        <v>19.2075990501187</v>
      </c>
      <c r="GR208" s="1">
        <f>AVERAGE(GR201:GR203)</f>
        <v>24.8655913978495</v>
      </c>
      <c r="GU208" s="1">
        <f>AVERAGE(GU201:GU203)</f>
        <v>17.3304163955451</v>
      </c>
      <c r="GX208" s="1">
        <f>AVERAGE(GX201:GX203)</f>
        <v>12.3937647715669</v>
      </c>
      <c r="HA208" s="1">
        <f>HA201</f>
        <v>8.71875</v>
      </c>
      <c r="HD208" s="1">
        <f>AVERAGE(HD201:HD203)</f>
        <v>0.208666666666667</v>
      </c>
      <c r="HG208" s="1">
        <f>AVERAGE(HG201:HG203)</f>
        <v>0.257</v>
      </c>
      <c r="HJ208" s="1">
        <f>AVERAGE(HJ201:HJ203)</f>
        <v>0.262333333333333</v>
      </c>
      <c r="HM208" s="1">
        <f>AVERAGE(HM201:HM203)</f>
        <v>0.281333333333333</v>
      </c>
      <c r="HP208" s="1">
        <f>HP201</f>
        <v>0.199</v>
      </c>
      <c r="HS208" s="1">
        <f>AVERAGE(HS201:HS203)</f>
        <v>266.333333333333</v>
      </c>
      <c r="HV208" s="1">
        <f>AVERAGE(HV201:HV203)</f>
        <v>291.666666666667</v>
      </c>
      <c r="HY208" s="1">
        <f>AVERAGE(HY201:HY203)</f>
        <v>287.666666666667</v>
      </c>
      <c r="IB208" s="1">
        <f>AVERAGE(IB201:IB203)</f>
        <v>321.666666666667</v>
      </c>
      <c r="IE208" s="1">
        <f>IE201</f>
        <v>313</v>
      </c>
      <c r="IH208" s="1">
        <f>AVERAGE(IH201:IH203)</f>
        <v>7.62</v>
      </c>
      <c r="IK208" s="1">
        <f>AVERAGE(IK201:IK203)</f>
        <v>9.38333333333333</v>
      </c>
      <c r="IN208" s="1">
        <f>AVERAGE(IN201:IN203)</f>
        <v>7.86</v>
      </c>
      <c r="IQ208" s="1">
        <f>AVERAGE(IQ201:IQ203)</f>
        <v>7.19</v>
      </c>
      <c r="IT208" s="1">
        <f>IT201</f>
        <v>5.92</v>
      </c>
    </row>
    <row r="209" spans="1:194">
      <c r="A209" s="3"/>
      <c r="BN209" s="3"/>
      <c r="DY209" s="3"/>
      <c r="GL209" s="3"/>
    </row>
    <row r="210" spans="1:194">
      <c r="A210" s="3"/>
      <c r="BN210" s="3"/>
      <c r="DY210" s="3"/>
      <c r="GL210" s="3"/>
    </row>
    <row r="211" spans="1:194">
      <c r="A211" s="4" t="s">
        <v>11</v>
      </c>
      <c r="BN211" s="4"/>
      <c r="DY211" s="4" t="s">
        <v>11</v>
      </c>
      <c r="GL211" s="4"/>
    </row>
    <row r="212" spans="1:251">
      <c r="A212" s="3" t="s">
        <v>48</v>
      </c>
      <c r="B212" s="1">
        <v>58</v>
      </c>
      <c r="D212" s="1">
        <v>11.9</v>
      </c>
      <c r="E212" s="1">
        <v>1.08</v>
      </c>
      <c r="F212" s="1">
        <f>D212/(E212*3)*6</f>
        <v>22.037037037037</v>
      </c>
      <c r="G212" s="1">
        <v>10.1</v>
      </c>
      <c r="H212" s="1">
        <v>1.08</v>
      </c>
      <c r="I212" s="1">
        <f>G212/(H212*3)*6</f>
        <v>18.7037037037037</v>
      </c>
      <c r="J212" s="1">
        <v>9.31</v>
      </c>
      <c r="K212" s="1">
        <v>0.98</v>
      </c>
      <c r="L212" s="1">
        <f>J212/(K212*3)*6</f>
        <v>19</v>
      </c>
      <c r="M212" s="1">
        <v>8.22</v>
      </c>
      <c r="N212" s="1">
        <v>0.97</v>
      </c>
      <c r="O212" s="1">
        <f>M212/(N212*3)*6</f>
        <v>16.9484536082474</v>
      </c>
      <c r="U212" s="1">
        <v>0.181</v>
      </c>
      <c r="X212" s="4">
        <v>0.291</v>
      </c>
      <c r="Y212" s="4"/>
      <c r="Z212" s="4"/>
      <c r="AA212" s="4">
        <v>0.293</v>
      </c>
      <c r="AB212" s="4"/>
      <c r="AC212" s="4"/>
      <c r="AD212" s="1">
        <v>0.377</v>
      </c>
      <c r="AJ212" s="1">
        <v>274</v>
      </c>
      <c r="AM212" s="4">
        <v>286</v>
      </c>
      <c r="AN212" s="4"/>
      <c r="AO212" s="4"/>
      <c r="AP212" s="4">
        <v>336</v>
      </c>
      <c r="AQ212" s="4"/>
      <c r="AR212" s="4"/>
      <c r="AS212" s="1">
        <v>348</v>
      </c>
      <c r="AY212" s="1">
        <v>7.47</v>
      </c>
      <c r="BB212" s="4">
        <v>8.38</v>
      </c>
      <c r="BC212" s="4"/>
      <c r="BD212" s="4"/>
      <c r="BE212" s="4">
        <v>8.57</v>
      </c>
      <c r="BF212" s="4"/>
      <c r="BG212" s="4"/>
      <c r="BH212" s="1">
        <v>7.83</v>
      </c>
      <c r="BN212" s="3"/>
      <c r="BO212" s="1">
        <v>10.1</v>
      </c>
      <c r="BP212" s="1">
        <v>1.01</v>
      </c>
      <c r="BQ212" s="1">
        <f>BO212/(BP212*3)*6</f>
        <v>20</v>
      </c>
      <c r="BR212" s="1">
        <v>11.8</v>
      </c>
      <c r="BS212" s="1">
        <v>1.07</v>
      </c>
      <c r="BT212" s="1">
        <f>BR212/(BS212*3)*6</f>
        <v>22.0560747663551</v>
      </c>
      <c r="BU212" s="1">
        <v>9.76</v>
      </c>
      <c r="BV212" s="1">
        <v>1.09</v>
      </c>
      <c r="BW212" s="1">
        <f>BU212/(BV212*3)*6</f>
        <v>17.9082568807339</v>
      </c>
      <c r="BX212" s="1">
        <v>7.26</v>
      </c>
      <c r="BY212" s="1">
        <v>1.09</v>
      </c>
      <c r="BZ212" s="1">
        <f>BX212/(BY212*3)*6</f>
        <v>13.3211009174312</v>
      </c>
      <c r="CF212" s="1">
        <v>0.171</v>
      </c>
      <c r="CI212" s="1">
        <v>0.251</v>
      </c>
      <c r="CL212" s="1">
        <v>0.266</v>
      </c>
      <c r="CO212" s="1">
        <v>0.354</v>
      </c>
      <c r="CU212" s="1">
        <v>281</v>
      </c>
      <c r="CX212" s="1">
        <v>289</v>
      </c>
      <c r="DA212" s="1">
        <v>304</v>
      </c>
      <c r="DD212" s="1">
        <v>326</v>
      </c>
      <c r="DJ212" s="1">
        <v>6.14</v>
      </c>
      <c r="DM212" s="1">
        <v>9.23</v>
      </c>
      <c r="DP212" s="1">
        <v>7.16</v>
      </c>
      <c r="DS212" s="1">
        <v>7.58</v>
      </c>
      <c r="DY212" s="3" t="s">
        <v>49</v>
      </c>
      <c r="DZ212" s="1">
        <v>127</v>
      </c>
      <c r="EB212" s="1">
        <v>10.6</v>
      </c>
      <c r="EC212" s="1">
        <v>1.05</v>
      </c>
      <c r="ED212" s="1">
        <f>EB212/(EC212*3)*6</f>
        <v>20.1904761904762</v>
      </c>
      <c r="EE212" s="1">
        <v>20.6</v>
      </c>
      <c r="EF212" s="1">
        <v>1.42</v>
      </c>
      <c r="EG212" s="1">
        <f>EE212/(EF212*3)*6</f>
        <v>29.0140845070423</v>
      </c>
      <c r="EH212" s="1">
        <v>9.31</v>
      </c>
      <c r="EI212" s="1">
        <v>1.18</v>
      </c>
      <c r="EJ212" s="1">
        <f>EH212/(EI212*3)*6</f>
        <v>15.7796610169492</v>
      </c>
      <c r="EK212" s="1">
        <v>6.16</v>
      </c>
      <c r="EL212" s="1">
        <v>1.17</v>
      </c>
      <c r="EM212" s="1">
        <f>EK212/(EL212*3)*6</f>
        <v>10.5299145299145</v>
      </c>
      <c r="ES212" s="1">
        <v>0.199</v>
      </c>
      <c r="EV212" s="4">
        <v>0.177</v>
      </c>
      <c r="EW212" s="4"/>
      <c r="EX212" s="4"/>
      <c r="EY212" s="4">
        <v>0.272</v>
      </c>
      <c r="EZ212" s="4"/>
      <c r="FA212" s="4"/>
      <c r="FB212" s="1">
        <v>0.311</v>
      </c>
      <c r="FH212" s="1">
        <v>243</v>
      </c>
      <c r="FK212" s="4">
        <v>273</v>
      </c>
      <c r="FL212" s="4"/>
      <c r="FM212" s="4"/>
      <c r="FN212" s="4">
        <v>277</v>
      </c>
      <c r="FO212" s="4"/>
      <c r="FP212" s="4"/>
      <c r="FQ212" s="1">
        <v>298</v>
      </c>
      <c r="FW212" s="4">
        <v>8.06</v>
      </c>
      <c r="FX212" s="4"/>
      <c r="FY212" s="4"/>
      <c r="FZ212" s="4">
        <v>9.75</v>
      </c>
      <c r="GA212" s="4"/>
      <c r="GB212" s="4"/>
      <c r="GC212" s="1">
        <v>8.88</v>
      </c>
      <c r="GF212" s="1">
        <v>6.06</v>
      </c>
      <c r="GL212" s="3"/>
      <c r="GM212" s="1">
        <v>10.9</v>
      </c>
      <c r="GN212" s="1">
        <v>1.26</v>
      </c>
      <c r="GO212" s="1">
        <f>GM212/(GN212*3)*6</f>
        <v>17.3015873015873</v>
      </c>
      <c r="GP212" s="1">
        <v>15.9</v>
      </c>
      <c r="GQ212" s="1">
        <v>1.28</v>
      </c>
      <c r="GR212" s="1">
        <f>GP212/(GQ212*3)*6</f>
        <v>24.84375</v>
      </c>
      <c r="GS212" s="1">
        <v>11.1</v>
      </c>
      <c r="GT212" s="1">
        <v>1.22</v>
      </c>
      <c r="GU212" s="1">
        <f>GS212/(GT212*3)*6</f>
        <v>18.1967213114754</v>
      </c>
      <c r="GV212" s="1">
        <v>7.99</v>
      </c>
      <c r="GW212" s="1">
        <v>1.19</v>
      </c>
      <c r="GX212" s="1">
        <f>GV212/(GW212*3)*6</f>
        <v>13.4285714285714</v>
      </c>
      <c r="HD212" s="1">
        <v>0.183</v>
      </c>
      <c r="HG212" s="1">
        <v>0.235</v>
      </c>
      <c r="HJ212" s="1">
        <v>0.285</v>
      </c>
      <c r="HM212" s="1">
        <v>0.289</v>
      </c>
      <c r="HS212" s="1">
        <v>262</v>
      </c>
      <c r="HV212" s="1">
        <v>272</v>
      </c>
      <c r="HY212" s="1">
        <v>293</v>
      </c>
      <c r="IB212" s="1">
        <v>301</v>
      </c>
      <c r="IH212" s="1">
        <v>6.94</v>
      </c>
      <c r="IK212" s="1">
        <v>9.71</v>
      </c>
      <c r="IN212" s="1">
        <v>7.58</v>
      </c>
      <c r="IQ212" s="1">
        <v>7.08000000000001</v>
      </c>
    </row>
    <row r="213" spans="1:251">
      <c r="A213" s="3"/>
      <c r="D213" s="1">
        <v>8.88</v>
      </c>
      <c r="E213" s="1">
        <v>1.21</v>
      </c>
      <c r="F213" s="1">
        <f>D213/(E213*3)*6</f>
        <v>14.6776859504132</v>
      </c>
      <c r="G213" s="1">
        <v>13.7</v>
      </c>
      <c r="H213" s="1">
        <v>1.18</v>
      </c>
      <c r="I213" s="1">
        <f>G213/(H213*3)*6</f>
        <v>23.2203389830508</v>
      </c>
      <c r="J213" s="1">
        <v>8.91</v>
      </c>
      <c r="K213" s="1">
        <v>1.12</v>
      </c>
      <c r="L213" s="1">
        <f>J213/(K213*3)*6</f>
        <v>15.9107142857143</v>
      </c>
      <c r="M213" s="1">
        <v>5.61</v>
      </c>
      <c r="N213" s="1">
        <v>1.11</v>
      </c>
      <c r="O213" s="1">
        <f>M213/(N213*3)*6</f>
        <v>10.1081081081081</v>
      </c>
      <c r="U213" s="1">
        <v>0.215</v>
      </c>
      <c r="X213" s="1">
        <v>0.286</v>
      </c>
      <c r="AA213" s="1">
        <v>0.262</v>
      </c>
      <c r="AD213" s="1">
        <v>0.375</v>
      </c>
      <c r="AJ213" s="1">
        <v>221</v>
      </c>
      <c r="AM213" s="1">
        <v>289</v>
      </c>
      <c r="AP213" s="1">
        <v>296</v>
      </c>
      <c r="AS213" s="1">
        <v>331</v>
      </c>
      <c r="AY213" s="1">
        <v>6.26</v>
      </c>
      <c r="BB213" s="1">
        <v>10.7</v>
      </c>
      <c r="BE213" s="1">
        <v>7.59</v>
      </c>
      <c r="BH213" s="1">
        <v>7.25</v>
      </c>
      <c r="BN213" s="3"/>
      <c r="BO213" s="1">
        <v>8.12</v>
      </c>
      <c r="BP213" s="1">
        <v>1.14</v>
      </c>
      <c r="BQ213" s="1">
        <f>BO213/(BP213*3)*6</f>
        <v>14.2456140350877</v>
      </c>
      <c r="BR213" s="1">
        <v>10.2</v>
      </c>
      <c r="BS213" s="1">
        <v>1.06</v>
      </c>
      <c r="BT213" s="1">
        <f>BR213/(BS213*3)*6</f>
        <v>19.2452830188679</v>
      </c>
      <c r="BU213" s="1">
        <v>8.39</v>
      </c>
      <c r="BV213" s="1">
        <v>1.14</v>
      </c>
      <c r="BW213" s="1">
        <f>BU213/(BV213*3)*6</f>
        <v>14.719298245614</v>
      </c>
      <c r="BX213" s="1">
        <v>5.28</v>
      </c>
      <c r="BY213" s="1">
        <v>1.08</v>
      </c>
      <c r="BZ213" s="1">
        <f>BX213/(BY213*3)*6</f>
        <v>9.77777777777778</v>
      </c>
      <c r="CF213" s="1">
        <v>0.175</v>
      </c>
      <c r="CI213" s="1">
        <v>0.272</v>
      </c>
      <c r="CL213" s="1">
        <v>0.296</v>
      </c>
      <c r="CO213" s="1">
        <v>0.334</v>
      </c>
      <c r="CU213" s="1">
        <v>229</v>
      </c>
      <c r="CX213" s="1">
        <v>297</v>
      </c>
      <c r="DA213" s="1">
        <v>304</v>
      </c>
      <c r="DD213" s="1">
        <v>339</v>
      </c>
      <c r="DJ213" s="1">
        <v>6.42</v>
      </c>
      <c r="DM213" s="1">
        <v>8.69</v>
      </c>
      <c r="DP213" s="1">
        <v>7.29</v>
      </c>
      <c r="DS213" s="1">
        <v>7.29</v>
      </c>
      <c r="DY213" s="3"/>
      <c r="EB213" s="1">
        <v>12.6</v>
      </c>
      <c r="EC213" s="1">
        <v>1.25</v>
      </c>
      <c r="ED213" s="1">
        <f>EB213/(EC213*3)*6</f>
        <v>20.16</v>
      </c>
      <c r="EE213" s="1">
        <v>17.2</v>
      </c>
      <c r="EF213" s="1">
        <v>1.55</v>
      </c>
      <c r="EG213" s="1">
        <f>EE213/(EF213*3)*6</f>
        <v>22.1935483870968</v>
      </c>
      <c r="EH213" s="1">
        <v>11.2</v>
      </c>
      <c r="EI213" s="1">
        <v>1.15</v>
      </c>
      <c r="EJ213" s="1">
        <f>EH213/(EI213*3)*6</f>
        <v>19.4782608695652</v>
      </c>
      <c r="EK213" s="1">
        <v>7.52</v>
      </c>
      <c r="EL213" s="1">
        <v>1.14</v>
      </c>
      <c r="EM213" s="1">
        <f>EK213/(EL213*3)*6</f>
        <v>13.1929824561403</v>
      </c>
      <c r="ES213" s="1">
        <v>0.211</v>
      </c>
      <c r="EV213" s="1">
        <v>0.289</v>
      </c>
      <c r="EY213" s="1">
        <v>0.293</v>
      </c>
      <c r="FB213" s="1">
        <v>0.349</v>
      </c>
      <c r="FH213" s="1">
        <v>276</v>
      </c>
      <c r="FK213" s="1">
        <v>274</v>
      </c>
      <c r="FN213" s="1">
        <v>297</v>
      </c>
      <c r="FQ213" s="1">
        <v>332</v>
      </c>
      <c r="FW213" s="1">
        <v>7.56</v>
      </c>
      <c r="FZ213" s="1">
        <v>9.96</v>
      </c>
      <c r="GC213" s="1">
        <v>8.69</v>
      </c>
      <c r="GF213" s="1">
        <v>8.39</v>
      </c>
      <c r="GL213" s="3"/>
      <c r="GM213" s="1">
        <v>11.9</v>
      </c>
      <c r="GN213" s="1">
        <v>1.27</v>
      </c>
      <c r="GO213" s="1">
        <f>GM213/(GN213*3)*6</f>
        <v>18.740157480315</v>
      </c>
      <c r="GP213" s="1">
        <v>16.4</v>
      </c>
      <c r="GQ213" s="1">
        <v>1.29</v>
      </c>
      <c r="GR213" s="1">
        <f>GP213/(GQ213*3)*6</f>
        <v>25.4263565891473</v>
      </c>
      <c r="GS213" s="1">
        <v>10.5</v>
      </c>
      <c r="GT213" s="1">
        <v>1.24</v>
      </c>
      <c r="GU213" s="1">
        <f>GS213/(GT213*3)*6</f>
        <v>16.9354838709677</v>
      </c>
      <c r="GV213" s="1">
        <v>7.24</v>
      </c>
      <c r="GW213" s="1">
        <v>1.26</v>
      </c>
      <c r="GX213" s="1">
        <f>GV213/(GW213*3)*6</f>
        <v>11.4920634920635</v>
      </c>
      <c r="HD213" s="1">
        <v>0.215</v>
      </c>
      <c r="HG213" s="1">
        <v>0.239</v>
      </c>
      <c r="HJ213" s="1">
        <v>0.248</v>
      </c>
      <c r="HM213" s="1">
        <v>0.296</v>
      </c>
      <c r="HS213" s="1">
        <v>265</v>
      </c>
      <c r="HV213" s="1">
        <v>282</v>
      </c>
      <c r="HY213" s="1">
        <v>292</v>
      </c>
      <c r="IB213" s="1">
        <v>336</v>
      </c>
      <c r="IH213" s="1">
        <v>7.86</v>
      </c>
      <c r="IK213" s="1">
        <v>9.26</v>
      </c>
      <c r="IN213" s="1">
        <v>7.6</v>
      </c>
      <c r="IQ213" s="1">
        <v>6.52</v>
      </c>
    </row>
    <row r="214" spans="1:251">
      <c r="A214" s="3"/>
      <c r="D214" s="1">
        <v>9.32</v>
      </c>
      <c r="E214" s="1">
        <v>1.05</v>
      </c>
      <c r="F214" s="1">
        <f>D214/(E214*3)*6</f>
        <v>17.7523809523809</v>
      </c>
      <c r="G214" s="1">
        <v>12.4</v>
      </c>
      <c r="H214" s="1">
        <v>1.14</v>
      </c>
      <c r="I214" s="1">
        <f>G214/(H214*3)*6</f>
        <v>21.7543859649123</v>
      </c>
      <c r="J214" s="1">
        <v>9.19</v>
      </c>
      <c r="K214" s="1">
        <v>1.22</v>
      </c>
      <c r="L214" s="1">
        <f>J214/(K214*3)*6</f>
        <v>15.0655737704918</v>
      </c>
      <c r="M214" s="1">
        <v>6.54</v>
      </c>
      <c r="N214" s="1">
        <v>1.21</v>
      </c>
      <c r="O214" s="1">
        <f>M214/(N214*3)*6</f>
        <v>10.8099173553719</v>
      </c>
      <c r="U214" s="1">
        <v>0.221</v>
      </c>
      <c r="X214" s="1">
        <v>0.313</v>
      </c>
      <c r="AA214" s="1">
        <v>0.312</v>
      </c>
      <c r="AD214" s="1">
        <v>0.325</v>
      </c>
      <c r="AJ214" s="1">
        <v>289</v>
      </c>
      <c r="AM214" s="1">
        <v>287</v>
      </c>
      <c r="AP214" s="1">
        <v>283</v>
      </c>
      <c r="AS214" s="1">
        <v>318</v>
      </c>
      <c r="AY214" s="1">
        <v>6.87</v>
      </c>
      <c r="BB214" s="1">
        <v>9.44</v>
      </c>
      <c r="BE214" s="1">
        <v>6.96</v>
      </c>
      <c r="BH214" s="1">
        <v>7.69</v>
      </c>
      <c r="BN214" s="3"/>
      <c r="BO214" s="1">
        <v>9.24</v>
      </c>
      <c r="BP214" s="1">
        <v>1.03</v>
      </c>
      <c r="BQ214" s="1">
        <f>BO214/(BP214*3)*6</f>
        <v>17.9417475728155</v>
      </c>
      <c r="BR214" s="1">
        <v>11.7</v>
      </c>
      <c r="BS214" s="1">
        <v>1.11</v>
      </c>
      <c r="BT214" s="1">
        <f>BR214/(BS214*3)*6</f>
        <v>21.0810810810811</v>
      </c>
      <c r="BU214" s="1">
        <v>9.21</v>
      </c>
      <c r="BV214" s="1">
        <v>1.12</v>
      </c>
      <c r="BW214" s="1">
        <f>BU214/(BV214*3)*6</f>
        <v>16.4464285714286</v>
      </c>
      <c r="BX214" s="1">
        <v>7.26</v>
      </c>
      <c r="BY214" s="1">
        <v>1.06</v>
      </c>
      <c r="BZ214" s="1">
        <f>BX214/(BY214*3)*6</f>
        <v>13.6981132075472</v>
      </c>
      <c r="CF214" s="1">
        <v>0.192</v>
      </c>
      <c r="CI214" s="1">
        <v>0.269</v>
      </c>
      <c r="CL214" s="1">
        <v>0.282</v>
      </c>
      <c r="CO214" s="1">
        <v>0.326</v>
      </c>
      <c r="CU214" s="1">
        <v>269</v>
      </c>
      <c r="CX214" s="1">
        <v>279</v>
      </c>
      <c r="DA214" s="1">
        <v>291</v>
      </c>
      <c r="DD214" s="1">
        <v>326</v>
      </c>
      <c r="DJ214" s="1">
        <v>6.94</v>
      </c>
      <c r="DM214" s="1">
        <v>9.51</v>
      </c>
      <c r="DP214" s="1">
        <v>8.36</v>
      </c>
      <c r="DS214" s="1">
        <v>7.12</v>
      </c>
      <c r="DY214" s="3"/>
      <c r="EB214" s="1">
        <v>10.3</v>
      </c>
      <c r="EC214" s="1">
        <v>1.13</v>
      </c>
      <c r="ED214" s="1">
        <f>EB214/(EC214*3)*6</f>
        <v>18.2300884955752</v>
      </c>
      <c r="EE214" s="1">
        <v>15.6</v>
      </c>
      <c r="EF214" s="1">
        <v>1.21</v>
      </c>
      <c r="EG214" s="1">
        <f>EE214/(EF214*3)*6</f>
        <v>25.7851239669421</v>
      </c>
      <c r="EH214" s="1">
        <v>9.36</v>
      </c>
      <c r="EI214" s="1">
        <v>1.08</v>
      </c>
      <c r="EJ214" s="1">
        <f>EH214/(EI214*3)*6</f>
        <v>17.3333333333333</v>
      </c>
      <c r="EK214" s="1">
        <v>7.56</v>
      </c>
      <c r="EL214" s="1">
        <v>1.07</v>
      </c>
      <c r="EM214" s="1">
        <f>EK214/(EL214*3)*6</f>
        <v>14.1308411214953</v>
      </c>
      <c r="ES214" s="1">
        <v>0.274</v>
      </c>
      <c r="EV214" s="1">
        <v>0.297</v>
      </c>
      <c r="EY214" s="1">
        <v>0.288</v>
      </c>
      <c r="FB214" s="1">
        <v>0.271</v>
      </c>
      <c r="FH214" s="1">
        <v>292</v>
      </c>
      <c r="FK214" s="1">
        <v>306</v>
      </c>
      <c r="FN214" s="1">
        <v>298</v>
      </c>
      <c r="FQ214" s="1">
        <v>333</v>
      </c>
      <c r="FW214" s="1">
        <v>8.24</v>
      </c>
      <c r="FZ214" s="1">
        <v>9.26</v>
      </c>
      <c r="GC214" s="1">
        <v>6.87</v>
      </c>
      <c r="GF214" s="1">
        <v>7.73</v>
      </c>
      <c r="GL214" s="3"/>
      <c r="GM214" s="1">
        <v>12.9</v>
      </c>
      <c r="GN214" s="1">
        <v>1.24</v>
      </c>
      <c r="GO214" s="1">
        <f>GM214/(GN214*3)*6</f>
        <v>20.8064516129032</v>
      </c>
      <c r="GP214" s="1">
        <v>15.2</v>
      </c>
      <c r="GQ214" s="1">
        <v>1.24</v>
      </c>
      <c r="GR214" s="1">
        <f>GP214/(GQ214*3)*6</f>
        <v>24.5161290322581</v>
      </c>
      <c r="GS214" s="1">
        <v>9.36</v>
      </c>
      <c r="GT214" s="1">
        <v>1.21</v>
      </c>
      <c r="GU214" s="1">
        <f>GS214/(GT214*3)*6</f>
        <v>15.4710743801653</v>
      </c>
      <c r="GV214" s="1">
        <v>6.86</v>
      </c>
      <c r="GW214" s="1">
        <v>1.24</v>
      </c>
      <c r="GX214" s="1">
        <f>GV214/(GW214*3)*6</f>
        <v>11.0645161290323</v>
      </c>
      <c r="HD214" s="1">
        <v>0.209</v>
      </c>
      <c r="HG214" s="1">
        <v>0.256</v>
      </c>
      <c r="HJ214" s="1">
        <v>0.262</v>
      </c>
      <c r="HM214" s="1">
        <v>0.283</v>
      </c>
      <c r="HS214" s="1">
        <v>278</v>
      </c>
      <c r="HV214" s="1">
        <v>295</v>
      </c>
      <c r="HY214" s="1">
        <v>278</v>
      </c>
      <c r="IB214" s="1">
        <v>325</v>
      </c>
      <c r="IH214" s="1">
        <v>8.26</v>
      </c>
      <c r="IK214" s="1">
        <v>9.26</v>
      </c>
      <c r="IN214" s="1">
        <v>8.21</v>
      </c>
      <c r="IQ214" s="1">
        <v>7.8</v>
      </c>
    </row>
    <row r="215" spans="1:194">
      <c r="A215" s="3"/>
      <c r="BN215" s="3"/>
      <c r="DY215" s="3"/>
      <c r="GL215" s="3"/>
    </row>
    <row r="216" spans="1:248">
      <c r="A216" s="3"/>
      <c r="X216" s="1">
        <v>0.291</v>
      </c>
      <c r="AA216" s="1">
        <v>0.293</v>
      </c>
      <c r="AM216" s="1">
        <v>286</v>
      </c>
      <c r="AP216" s="1">
        <v>336</v>
      </c>
      <c r="BB216" s="1">
        <v>8.38</v>
      </c>
      <c r="BE216" s="1">
        <v>8.57</v>
      </c>
      <c r="BN216" s="3"/>
      <c r="CF216" s="1">
        <v>0.170437</v>
      </c>
      <c r="CL216" s="1">
        <v>0.266437</v>
      </c>
      <c r="CX216" s="1">
        <v>289.64</v>
      </c>
      <c r="DA216" s="1">
        <v>304.64</v>
      </c>
      <c r="DJ216" s="1">
        <v>6.14</v>
      </c>
      <c r="DP216" s="1">
        <v>7.16</v>
      </c>
      <c r="DY216" s="3"/>
      <c r="EV216" s="1">
        <v>0.177</v>
      </c>
      <c r="EY216" s="1">
        <v>0.272</v>
      </c>
      <c r="FK216" s="1">
        <v>273</v>
      </c>
      <c r="FN216" s="1">
        <v>277</v>
      </c>
      <c r="FW216" s="1">
        <v>8.06</v>
      </c>
      <c r="FZ216" s="1">
        <v>9.75</v>
      </c>
      <c r="GL216" s="3"/>
      <c r="HD216" s="1">
        <v>0.18253</v>
      </c>
      <c r="HJ216" s="1">
        <v>0.28253</v>
      </c>
      <c r="HV216" s="1">
        <v>272.34</v>
      </c>
      <c r="IB216" s="1">
        <v>301.34</v>
      </c>
      <c r="IH216" s="1">
        <v>6.94</v>
      </c>
      <c r="IN216" s="1">
        <v>7.58</v>
      </c>
    </row>
    <row r="217" spans="1:194">
      <c r="A217" s="3"/>
      <c r="BN217" s="3"/>
      <c r="DY217" s="3"/>
      <c r="GL217" s="3"/>
    </row>
    <row r="218" spans="1:254">
      <c r="A218" s="3"/>
      <c r="F218" s="1">
        <f>F351-1.38</f>
        <v>18.0452234948743</v>
      </c>
      <c r="I218" s="1">
        <f>I351-1.38</f>
        <v>21.2377583394078</v>
      </c>
      <c r="L218" s="1">
        <f>L351-1.38</f>
        <v>16.8209978617249</v>
      </c>
      <c r="O218" s="1">
        <f>O351-1.38</f>
        <v>12.8547416007703</v>
      </c>
      <c r="R218" s="1">
        <f>R351-1.38</f>
        <v>6.26601769911505</v>
      </c>
      <c r="U218" s="1">
        <f>U351-0.007521</f>
        <v>0.205812333333333</v>
      </c>
      <c r="X218" s="1">
        <f>X351-0.007521</f>
        <v>0.285145666666667</v>
      </c>
      <c r="AA218" s="1">
        <f>AA351-0.007521</f>
        <v>0.298479</v>
      </c>
      <c r="AD218" s="1">
        <f>AD351-0.007521</f>
        <v>0.359145666666667</v>
      </c>
      <c r="AG218" s="1">
        <f>AG351-0.007521</f>
        <v>0.231479</v>
      </c>
      <c r="AJ218" s="1">
        <f>AJ351+5.88</f>
        <v>261.546666666667</v>
      </c>
      <c r="AM218" s="1">
        <f>AM351+5.88</f>
        <v>288.88</v>
      </c>
      <c r="AP218" s="1">
        <f>AP351+5.88</f>
        <v>304.213333333333</v>
      </c>
      <c r="AS218" s="1">
        <f>AS351+5.88</f>
        <v>332.546666666667</v>
      </c>
      <c r="AV218" s="1">
        <f>AV351+5.88</f>
        <v>314.88</v>
      </c>
      <c r="AY218" s="1">
        <f>AY351+0.19</f>
        <v>6.86666666666667</v>
      </c>
      <c r="BB218" s="1">
        <f>BB351+0.19</f>
        <v>9.40333333333333</v>
      </c>
      <c r="BE218" s="1">
        <f>BE351+0.19</f>
        <v>7.78333333333333</v>
      </c>
      <c r="BH218" s="1">
        <f>BH351+0.19</f>
        <v>7.59</v>
      </c>
      <c r="BK218" s="1">
        <f>BK351+0.19</f>
        <v>4.44</v>
      </c>
      <c r="BN218" s="3"/>
      <c r="BQ218" s="1">
        <v>17.5052234948743</v>
      </c>
      <c r="BT218" s="1">
        <v>20.6977583394078</v>
      </c>
      <c r="BW218" s="1">
        <v>16.2809978617249</v>
      </c>
      <c r="BZ218" s="1">
        <v>12.3147416007703</v>
      </c>
      <c r="CC218" s="1">
        <v>5.72601769911505</v>
      </c>
      <c r="CF218" s="1">
        <v>0.184812333333333</v>
      </c>
      <c r="CI218" s="1">
        <v>0.264145666666667</v>
      </c>
      <c r="CL218" s="1">
        <v>0.277479</v>
      </c>
      <c r="CO218" s="1">
        <v>0.338145666666667</v>
      </c>
      <c r="CR218" s="1">
        <v>0.210479</v>
      </c>
      <c r="CU218" s="1">
        <v>259.546666666667</v>
      </c>
      <c r="CX218" s="1">
        <v>286.88</v>
      </c>
      <c r="DA218" s="1">
        <v>302.213333333333</v>
      </c>
      <c r="DD218" s="1">
        <v>330.546666666667</v>
      </c>
      <c r="DG218" s="1">
        <v>312.88</v>
      </c>
      <c r="DJ218" s="1">
        <v>6.60666666666667</v>
      </c>
      <c r="DM218" s="1">
        <v>9.14333333333333</v>
      </c>
      <c r="DP218" s="1">
        <v>7.52333333333333</v>
      </c>
      <c r="DS218" s="1">
        <v>7.33</v>
      </c>
      <c r="DV218" s="1">
        <v>4.18</v>
      </c>
      <c r="DY218" s="3"/>
      <c r="ED218" s="1">
        <f>ED351-0.72</f>
        <v>19.5773393067943</v>
      </c>
      <c r="EG218" s="1">
        <f>EG351-0.72</f>
        <v>25.6490043290043</v>
      </c>
      <c r="EJ218" s="1">
        <f>EJ351-0.72</f>
        <v>17.5250697081379</v>
      </c>
      <c r="EM218" s="1">
        <f>EM351-0.72</f>
        <v>12.6218545896049</v>
      </c>
      <c r="EP218" s="1">
        <f>EP351-0.72</f>
        <v>9.22074074074074</v>
      </c>
      <c r="ES218" s="1">
        <f>ES351+0.00151</f>
        <v>0.228176666666667</v>
      </c>
      <c r="EV218" s="1">
        <f>EV351+0.00151</f>
        <v>0.264176666666667</v>
      </c>
      <c r="EY218" s="1">
        <f>EY351+0.00151</f>
        <v>0.278176666666667</v>
      </c>
      <c r="FB218" s="1">
        <f>FB351+0.00151</f>
        <v>0.310176666666667</v>
      </c>
      <c r="FE218" s="1">
        <f>FE351+0.00151</f>
        <v>0.23351</v>
      </c>
      <c r="FH218" s="1">
        <f>FH351+4.78</f>
        <v>270.446666666667</v>
      </c>
      <c r="FK218" s="1">
        <f>FK351+4.78</f>
        <v>286.113333333333</v>
      </c>
      <c r="FN218" s="1">
        <f>FN351+4.78</f>
        <v>289.446666666667</v>
      </c>
      <c r="FQ218" s="1">
        <f>FQ351+4.78</f>
        <v>321.113333333333</v>
      </c>
      <c r="FT218" s="1">
        <f>FT351+4.78</f>
        <v>308.78</v>
      </c>
      <c r="FW218" s="1">
        <f>FW351+0.29</f>
        <v>7.87666666666667</v>
      </c>
      <c r="FZ218" s="1">
        <f>FZ351+0.29</f>
        <v>9.67</v>
      </c>
      <c r="GC218" s="1">
        <f>GC351+0.29</f>
        <v>8.14666666666667</v>
      </c>
      <c r="GF218" s="1">
        <f>GF351+0.29</f>
        <v>7.39333333333333</v>
      </c>
      <c r="GI218" s="1">
        <f>GI351+0.29</f>
        <v>6.23</v>
      </c>
      <c r="GL218" s="3"/>
      <c r="GO218" s="1">
        <v>19.0373393067943</v>
      </c>
      <c r="GR218" s="1">
        <v>25.1090043290043</v>
      </c>
      <c r="GU218" s="1">
        <v>16.9850697081379</v>
      </c>
      <c r="GX218" s="1">
        <v>12.0818545896049</v>
      </c>
      <c r="HA218" s="1">
        <v>8.68074074074074</v>
      </c>
      <c r="HD218" s="1">
        <v>0.207176666666667</v>
      </c>
      <c r="HG218" s="1">
        <v>0.243176666666667</v>
      </c>
      <c r="HJ218" s="1">
        <v>0.257176666666667</v>
      </c>
      <c r="HM218" s="1">
        <v>0.289176666666667</v>
      </c>
      <c r="HP218" s="1">
        <v>0.21251</v>
      </c>
      <c r="HS218" s="1">
        <v>268.446666666667</v>
      </c>
      <c r="HV218" s="1">
        <v>284.113333333333</v>
      </c>
      <c r="HY218" s="1">
        <v>287.446666666667</v>
      </c>
      <c r="IB218" s="1">
        <v>319.113333333333</v>
      </c>
      <c r="IE218" s="1">
        <v>306.78</v>
      </c>
      <c r="IH218" s="1">
        <v>7.61666666666667</v>
      </c>
      <c r="IK218" s="1">
        <v>9.41</v>
      </c>
      <c r="IN218" s="1">
        <v>7.88666666666667</v>
      </c>
      <c r="IQ218" s="1">
        <v>7.13333333333333</v>
      </c>
      <c r="IT218" s="1">
        <v>5.97</v>
      </c>
    </row>
    <row r="219" spans="1:254">
      <c r="A219" s="3"/>
      <c r="F219" s="1">
        <f>AVERAGE(F212:F214)</f>
        <v>18.1557013132771</v>
      </c>
      <c r="I219" s="1">
        <f>AVERAGE(I212:I214)</f>
        <v>21.2261428838889</v>
      </c>
      <c r="L219" s="1">
        <f>AVERAGE(L212:L214)</f>
        <v>16.658762685402</v>
      </c>
      <c r="O219" s="1">
        <f>AVERAGE(O212:O214)</f>
        <v>12.6221596905758</v>
      </c>
      <c r="R219" s="1">
        <f>R202</f>
        <v>6.25925925925926</v>
      </c>
      <c r="U219" s="1">
        <f>AVERAGE(U212:U214)</f>
        <v>0.205666666666667</v>
      </c>
      <c r="X219" s="1">
        <f>AVERAGE(X212:X214)</f>
        <v>0.296666666666667</v>
      </c>
      <c r="AA219" s="1">
        <f>AVERAGE(AA212:AA214)</f>
        <v>0.289</v>
      </c>
      <c r="AD219" s="1">
        <f>AVERAGE(AD212:AD214)</f>
        <v>0.359</v>
      </c>
      <c r="AG219" s="1">
        <f>AG202</f>
        <v>0.233</v>
      </c>
      <c r="AJ219" s="1">
        <f>AVERAGE(AJ212:AJ214)</f>
        <v>261.333333333333</v>
      </c>
      <c r="AM219" s="1">
        <f>AVERAGE(AM212:AM214)</f>
        <v>287.333333333333</v>
      </c>
      <c r="AP219" s="1">
        <f>AVERAGE(AP212:AP214)</f>
        <v>305</v>
      </c>
      <c r="AS219" s="1">
        <f>AVERAGE(AS212:AS214)</f>
        <v>332.333333333333</v>
      </c>
      <c r="AV219" s="1">
        <f>AV202</f>
        <v>312</v>
      </c>
      <c r="AY219" s="1">
        <f>AVERAGE(AY212:AY214)</f>
        <v>6.86666666666667</v>
      </c>
      <c r="BB219" s="1">
        <f>AVERAGE(BB212:BB214)</f>
        <v>9.50666666666667</v>
      </c>
      <c r="BE219" s="1">
        <f>AVERAGE(BE212:BE214)</f>
        <v>7.70666666666667</v>
      </c>
      <c r="BH219" s="1">
        <f>AVERAGE(BH212:BH214)</f>
        <v>7.59</v>
      </c>
      <c r="BK219" s="1">
        <f>BK202</f>
        <v>4.42</v>
      </c>
      <c r="BN219" s="3"/>
      <c r="BQ219" s="1">
        <f>AVERAGE(BQ212:BQ214)</f>
        <v>17.3957872026344</v>
      </c>
      <c r="BT219" s="1">
        <f>AVERAGE(BT212:BT214)</f>
        <v>20.794146288768</v>
      </c>
      <c r="BW219" s="1">
        <f>AVERAGE(BW212:BW214)</f>
        <v>16.3579945659255</v>
      </c>
      <c r="BZ219" s="1">
        <f>AVERAGE(BZ212:BZ214)</f>
        <v>12.2656639675854</v>
      </c>
      <c r="CC219" s="1">
        <f>CC202</f>
        <v>5.69369369369369</v>
      </c>
      <c r="CF219" s="1">
        <f>AVERAGE(CF212:CF214)</f>
        <v>0.179333333333333</v>
      </c>
      <c r="CI219" s="1">
        <f>AVERAGE(CI212:CI214)</f>
        <v>0.264</v>
      </c>
      <c r="CL219" s="1">
        <f>AVERAGE(CL212:CL214)</f>
        <v>0.281333333333333</v>
      </c>
      <c r="CO219" s="1">
        <f>AVERAGE(CO212:CO214)</f>
        <v>0.338</v>
      </c>
      <c r="CR219" s="1">
        <f>CR202</f>
        <v>0.215</v>
      </c>
      <c r="CU219" s="1">
        <f>AVERAGE(CU212:CU214)</f>
        <v>259.666666666667</v>
      </c>
      <c r="CX219" s="1">
        <f>AVERAGE(CX212:CX214)</f>
        <v>288.333333333333</v>
      </c>
      <c r="DA219" s="1">
        <f>AVERAGE(DA212:DA214)</f>
        <v>299.666666666667</v>
      </c>
      <c r="DD219" s="1">
        <f>AVERAGE(DD212:DD214)</f>
        <v>330.333333333333</v>
      </c>
      <c r="DG219" s="1">
        <f>DG202</f>
        <v>311</v>
      </c>
      <c r="DJ219" s="1">
        <f>AVERAGE(DJ212:DJ214)</f>
        <v>6.5</v>
      </c>
      <c r="DM219" s="1">
        <f>AVERAGE(DM212:DM214)</f>
        <v>9.14333333333333</v>
      </c>
      <c r="DP219" s="1">
        <f>AVERAGE(DP212:DP214)</f>
        <v>7.60333333333333</v>
      </c>
      <c r="DS219" s="1">
        <f>AVERAGE(DS212:DS214)</f>
        <v>7.33</v>
      </c>
      <c r="DV219" s="1">
        <f>DV202</f>
        <v>4.16</v>
      </c>
      <c r="DY219" s="3"/>
      <c r="ED219" s="1">
        <f>AVERAGE(ED212:ED214)</f>
        <v>19.5268548953505</v>
      </c>
      <c r="EG219" s="1">
        <f>AVERAGE(EG212:EG214)</f>
        <v>25.6642522870271</v>
      </c>
      <c r="EJ219" s="1">
        <f>AVERAGE(EJ212:EJ214)</f>
        <v>17.5304184066159</v>
      </c>
      <c r="EM219" s="1">
        <f>AVERAGE(EM212:EM214)</f>
        <v>12.6179127025167</v>
      </c>
      <c r="EP219" s="1">
        <f>EP202</f>
        <v>9.22302158273381</v>
      </c>
      <c r="ES219" s="1">
        <f>AVERAGE(ES212:ES214)</f>
        <v>0.228</v>
      </c>
      <c r="EV219" s="1">
        <f>AVERAGE(EV212:EV214)</f>
        <v>0.254333333333333</v>
      </c>
      <c r="EY219" s="1">
        <f>AVERAGE(EY212:EY214)</f>
        <v>0.284333333333333</v>
      </c>
      <c r="FB219" s="1">
        <f>AVERAGE(FB212:FB214)</f>
        <v>0.310333333333333</v>
      </c>
      <c r="FE219" s="1">
        <f>FE202</f>
        <v>0.235</v>
      </c>
      <c r="FH219" s="1">
        <f>AVERAGE(FH212:FH214)</f>
        <v>270.333333333333</v>
      </c>
      <c r="FK219" s="1">
        <f>AVERAGE(FK212:FK214)</f>
        <v>284.333333333333</v>
      </c>
      <c r="FN219" s="1">
        <f>AVERAGE(FN212:FN214)</f>
        <v>290.666666666667</v>
      </c>
      <c r="FQ219" s="1">
        <f>AVERAGE(FQ212:FQ214)</f>
        <v>321</v>
      </c>
      <c r="FT219" s="1">
        <f>FT202</f>
        <v>307</v>
      </c>
      <c r="FW219" s="1">
        <f>AVERAGE(FW212:FW214)</f>
        <v>7.95333333333333</v>
      </c>
      <c r="FZ219" s="1">
        <f>AVERAGE(FZ212:FZ214)</f>
        <v>9.65666666666667</v>
      </c>
      <c r="GC219" s="1">
        <f>AVERAGE(GC212:GC214)</f>
        <v>8.14666666666667</v>
      </c>
      <c r="GF219" s="1">
        <f>AVERAGE(GF212:GF214)</f>
        <v>7.39333333333333</v>
      </c>
      <c r="GI219" s="1">
        <f>GI202</f>
        <v>6.24</v>
      </c>
      <c r="GL219" s="3"/>
      <c r="GO219" s="1">
        <f>AVERAGE(GO212:GO214)</f>
        <v>18.9493987982685</v>
      </c>
      <c r="GR219" s="1">
        <f>AVERAGE(GR212:GR214)</f>
        <v>24.9287452071351</v>
      </c>
      <c r="GU219" s="1">
        <f>AVERAGE(GU212:GU214)</f>
        <v>16.8677598542028</v>
      </c>
      <c r="GX219" s="1">
        <f>AVERAGE(GX212:GX214)</f>
        <v>11.9950503498891</v>
      </c>
      <c r="HA219" s="1">
        <f>HA202</f>
        <v>8.6046511627907</v>
      </c>
      <c r="HD219" s="1">
        <f>AVERAGE(HD212:HD214)</f>
        <v>0.202333333333333</v>
      </c>
      <c r="HG219" s="1">
        <f>AVERAGE(HG212:HG214)</f>
        <v>0.243333333333333</v>
      </c>
      <c r="HJ219" s="1">
        <f>AVERAGE(HJ212:HJ214)</f>
        <v>0.265</v>
      </c>
      <c r="HM219" s="1">
        <f>AVERAGE(HM212:HM214)</f>
        <v>0.289333333333333</v>
      </c>
      <c r="HP219" s="1">
        <f>HP202</f>
        <v>0.218</v>
      </c>
      <c r="HS219" s="1">
        <f>AVERAGE(HS212:HS214)</f>
        <v>268.333333333333</v>
      </c>
      <c r="HV219" s="1">
        <f>AVERAGE(HV212:HV214)</f>
        <v>283</v>
      </c>
      <c r="HY219" s="1">
        <f>AVERAGE(HY212:HY214)</f>
        <v>287.666666666667</v>
      </c>
      <c r="IB219" s="1">
        <f>AVERAGE(IB212:IB214)</f>
        <v>320.666666666667</v>
      </c>
      <c r="IE219" s="1">
        <f>IE202</f>
        <v>307</v>
      </c>
      <c r="IH219" s="1">
        <f>AVERAGE(IH212:IH214)</f>
        <v>7.68666666666667</v>
      </c>
      <c r="IK219" s="1">
        <f>AVERAGE(IK212:IK214)</f>
        <v>9.41</v>
      </c>
      <c r="IN219" s="1">
        <f>AVERAGE(IN212:IN214)</f>
        <v>7.79666666666667</v>
      </c>
      <c r="IQ219" s="1">
        <f>AVERAGE(IQ212:IQ214)</f>
        <v>7.13333333333334</v>
      </c>
      <c r="IT219" s="1">
        <f>IT202</f>
        <v>5.98</v>
      </c>
    </row>
    <row r="220" spans="1:194">
      <c r="A220" s="3"/>
      <c r="BN220" s="3"/>
      <c r="DY220" s="3"/>
      <c r="GL220" s="3"/>
    </row>
    <row r="221" spans="1:194">
      <c r="A221" s="3"/>
      <c r="BN221" s="3"/>
      <c r="DY221" s="3"/>
      <c r="GL221" s="3"/>
    </row>
    <row r="222" spans="1:194">
      <c r="A222" s="4" t="s">
        <v>11</v>
      </c>
      <c r="BN222" s="4"/>
      <c r="DY222" s="4" t="s">
        <v>11</v>
      </c>
      <c r="GL222" s="4"/>
    </row>
    <row r="223" spans="1:251">
      <c r="A223" s="3" t="s">
        <v>50</v>
      </c>
      <c r="B223" s="1">
        <v>61</v>
      </c>
      <c r="D223" s="1">
        <v>7.62</v>
      </c>
      <c r="E223" s="1">
        <v>0.91</v>
      </c>
      <c r="F223" s="1">
        <f>D223/(E223*3)*6</f>
        <v>16.7472527472527</v>
      </c>
      <c r="G223" s="1">
        <v>8.64</v>
      </c>
      <c r="H223" s="1">
        <v>0.89</v>
      </c>
      <c r="I223" s="1">
        <f>G223/(H223*3)*6</f>
        <v>19.4157303370787</v>
      </c>
      <c r="J223" s="1">
        <v>11.9</v>
      </c>
      <c r="K223" s="1">
        <v>1.35</v>
      </c>
      <c r="L223" s="1">
        <f>J223/(K223*3)*6</f>
        <v>17.6296296296296</v>
      </c>
      <c r="M223" s="1">
        <v>7.15</v>
      </c>
      <c r="N223" s="1">
        <v>1.34</v>
      </c>
      <c r="O223" s="1">
        <f>M223/(N223*3)*6</f>
        <v>10.6716417910448</v>
      </c>
      <c r="U223" s="4">
        <v>0.177</v>
      </c>
      <c r="V223" s="4"/>
      <c r="W223" s="4"/>
      <c r="X223" s="1">
        <v>0.236</v>
      </c>
      <c r="AA223" s="1">
        <v>0.298</v>
      </c>
      <c r="AD223" s="4">
        <v>0.361</v>
      </c>
      <c r="AE223" s="4"/>
      <c r="AF223" s="4"/>
      <c r="AJ223" s="4">
        <v>236</v>
      </c>
      <c r="AK223" s="4"/>
      <c r="AL223" s="4"/>
      <c r="AM223" s="1">
        <v>330</v>
      </c>
      <c r="AP223" s="4">
        <v>331</v>
      </c>
      <c r="AQ223" s="4"/>
      <c r="AR223" s="4"/>
      <c r="AS223" s="1">
        <v>357</v>
      </c>
      <c r="AY223" s="4">
        <v>7.07</v>
      </c>
      <c r="AZ223" s="4"/>
      <c r="BA223" s="4"/>
      <c r="BB223" s="1">
        <v>9.86</v>
      </c>
      <c r="BE223" s="4">
        <v>9.35</v>
      </c>
      <c r="BF223" s="4"/>
      <c r="BG223" s="4"/>
      <c r="BH223" s="1">
        <v>7.78</v>
      </c>
      <c r="BN223" s="3"/>
      <c r="BO223" s="1">
        <v>9.56</v>
      </c>
      <c r="BP223" s="1">
        <v>1.08</v>
      </c>
      <c r="BQ223" s="1">
        <f>BO223/(BP223*3)*6</f>
        <v>17.7037037037037</v>
      </c>
      <c r="BR223" s="1">
        <v>9.86</v>
      </c>
      <c r="BS223" s="1">
        <v>1.09</v>
      </c>
      <c r="BT223" s="1">
        <f>BR223/(BS223*3)*6</f>
        <v>18.0917431192661</v>
      </c>
      <c r="BU223" s="1">
        <v>9.52</v>
      </c>
      <c r="BV223" s="1">
        <v>1.14</v>
      </c>
      <c r="BW223" s="1">
        <f>BU223/(BV223*3)*6</f>
        <v>16.7017543859649</v>
      </c>
      <c r="BX223" s="1">
        <v>5.38</v>
      </c>
      <c r="BY223" s="1">
        <v>1.14</v>
      </c>
      <c r="BZ223" s="1">
        <f>BX223/(BY223*3)*6</f>
        <v>9.43859649122807</v>
      </c>
      <c r="CF223" s="1">
        <v>0.163</v>
      </c>
      <c r="CI223" s="1">
        <v>0.261</v>
      </c>
      <c r="CL223" s="1">
        <v>0.297</v>
      </c>
      <c r="CO223" s="1">
        <v>0.299</v>
      </c>
      <c r="CU223" s="1">
        <v>249</v>
      </c>
      <c r="CX223" s="1">
        <v>309</v>
      </c>
      <c r="DA223" s="1">
        <v>316</v>
      </c>
      <c r="DD223" s="1">
        <v>342</v>
      </c>
      <c r="DJ223" s="1">
        <v>6.38</v>
      </c>
      <c r="DM223" s="1">
        <v>9.18</v>
      </c>
      <c r="DP223" s="1">
        <v>7.19</v>
      </c>
      <c r="DS223" s="1">
        <v>7.45</v>
      </c>
      <c r="DY223" s="3" t="s">
        <v>51</v>
      </c>
      <c r="DZ223" s="1">
        <v>130</v>
      </c>
      <c r="EB223" s="1">
        <v>9.18</v>
      </c>
      <c r="EC223" s="1">
        <v>1.11</v>
      </c>
      <c r="ED223" s="1">
        <f>EB223/(EC223*3)*6</f>
        <v>16.5405405405405</v>
      </c>
      <c r="EE223" s="1">
        <v>19.6</v>
      </c>
      <c r="EF223" s="1">
        <v>1.48</v>
      </c>
      <c r="EG223" s="1">
        <f>EE223/(EF223*3)*6</f>
        <v>26.4864864864865</v>
      </c>
      <c r="EH223" s="1">
        <v>11.3</v>
      </c>
      <c r="EI223" s="1">
        <v>1.19</v>
      </c>
      <c r="EJ223" s="1">
        <f>EH223/(EI223*3)*6</f>
        <v>18.9915966386555</v>
      </c>
      <c r="EK223" s="1">
        <v>7.65</v>
      </c>
      <c r="EL223" s="1">
        <v>1.18</v>
      </c>
      <c r="EM223" s="1">
        <f>EK223/(EL223*3)*6</f>
        <v>12.9661016949153</v>
      </c>
      <c r="ES223" s="4">
        <v>0.257</v>
      </c>
      <c r="ET223" s="4"/>
      <c r="EU223" s="4"/>
      <c r="EV223" s="1">
        <v>0.232</v>
      </c>
      <c r="EY223" s="4">
        <v>0.238</v>
      </c>
      <c r="EZ223" s="4"/>
      <c r="FA223" s="4"/>
      <c r="FB223" s="1">
        <v>0.303</v>
      </c>
      <c r="FH223" s="4">
        <v>248</v>
      </c>
      <c r="FI223" s="4"/>
      <c r="FJ223" s="4"/>
      <c r="FK223" s="1">
        <v>280</v>
      </c>
      <c r="FN223" s="1">
        <v>325</v>
      </c>
      <c r="FQ223" s="4">
        <v>337</v>
      </c>
      <c r="FR223" s="4"/>
      <c r="FS223" s="4"/>
      <c r="FW223" s="1">
        <v>7.21</v>
      </c>
      <c r="FZ223" s="1">
        <v>9.98</v>
      </c>
      <c r="GC223" s="4">
        <v>8.88</v>
      </c>
      <c r="GD223" s="4"/>
      <c r="GE223" s="4"/>
      <c r="GF223" s="4">
        <v>7.47</v>
      </c>
      <c r="GG223" s="4"/>
      <c r="GH223" s="4"/>
      <c r="GL223" s="3"/>
      <c r="GM223" s="1">
        <v>11.5</v>
      </c>
      <c r="GN223" s="1">
        <v>1.22</v>
      </c>
      <c r="GO223" s="1">
        <f>GM223/(GN223*3)*6</f>
        <v>18.8524590163934</v>
      </c>
      <c r="GP223" s="1">
        <v>16.8</v>
      </c>
      <c r="GQ223" s="1">
        <v>1.29</v>
      </c>
      <c r="GR223" s="1">
        <f>GP223/(GQ223*3)*6</f>
        <v>26.046511627907</v>
      </c>
      <c r="GS223" s="1">
        <v>12.4</v>
      </c>
      <c r="GT223" s="1">
        <v>1.38</v>
      </c>
      <c r="GU223" s="1">
        <f>GS223/(GT223*3)*6</f>
        <v>17.9710144927536</v>
      </c>
      <c r="GV223" s="1">
        <v>6.99</v>
      </c>
      <c r="GW223" s="1">
        <v>1.19</v>
      </c>
      <c r="GX223" s="1">
        <f>GV223/(GW223*3)*6</f>
        <v>11.7478991596639</v>
      </c>
      <c r="HD223" s="1">
        <v>0.198</v>
      </c>
      <c r="HG223" s="1">
        <v>0.234</v>
      </c>
      <c r="HJ223" s="1">
        <v>0.249</v>
      </c>
      <c r="HM223" s="1">
        <v>0.295</v>
      </c>
      <c r="HS223" s="1">
        <v>264</v>
      </c>
      <c r="HV223" s="1">
        <v>279</v>
      </c>
      <c r="HY223" s="1">
        <v>308</v>
      </c>
      <c r="IB223" s="1">
        <v>311</v>
      </c>
      <c r="IH223" s="1">
        <v>7.06</v>
      </c>
      <c r="IK223" s="1">
        <v>9.77</v>
      </c>
      <c r="IN223" s="1">
        <v>7.83</v>
      </c>
      <c r="IQ223" s="1">
        <v>6.05</v>
      </c>
    </row>
    <row r="224" spans="1:251">
      <c r="A224" s="3"/>
      <c r="D224" s="1">
        <v>9.76</v>
      </c>
      <c r="E224" s="1">
        <v>1.05</v>
      </c>
      <c r="F224" s="1">
        <f>D224/(E224*3)*6</f>
        <v>18.5904761904762</v>
      </c>
      <c r="G224" s="1">
        <v>12.4</v>
      </c>
      <c r="H224" s="1">
        <v>1.09</v>
      </c>
      <c r="I224" s="1">
        <f>G224/(H224*3)*6</f>
        <v>22.7522935779816</v>
      </c>
      <c r="J224" s="1">
        <v>8.64</v>
      </c>
      <c r="K224" s="1">
        <v>1.04</v>
      </c>
      <c r="L224" s="1">
        <f>J224/(K224*3)*6</f>
        <v>16.6153846153846</v>
      </c>
      <c r="M224" s="1">
        <v>6.84</v>
      </c>
      <c r="N224" s="1">
        <v>1.03</v>
      </c>
      <c r="O224" s="1">
        <f>M224/(N224*3)*6</f>
        <v>13.2815533980583</v>
      </c>
      <c r="U224" s="1">
        <v>0.201</v>
      </c>
      <c r="X224" s="1">
        <v>0.303</v>
      </c>
      <c r="AA224" s="1">
        <v>0.326</v>
      </c>
      <c r="AD224" s="1">
        <v>0.323</v>
      </c>
      <c r="AJ224" s="1">
        <v>279</v>
      </c>
      <c r="AM224" s="1">
        <v>283</v>
      </c>
      <c r="AP224" s="1">
        <v>336</v>
      </c>
      <c r="AS224" s="1">
        <v>321</v>
      </c>
      <c r="AY224" s="1">
        <v>6.31</v>
      </c>
      <c r="BB224" s="1">
        <v>9.56</v>
      </c>
      <c r="BE224" s="1">
        <v>8.69</v>
      </c>
      <c r="BH224" s="1">
        <v>6.32</v>
      </c>
      <c r="BN224" s="3"/>
      <c r="BO224" s="1">
        <v>9.06</v>
      </c>
      <c r="BP224" s="1">
        <v>1.12</v>
      </c>
      <c r="BQ224" s="1">
        <f>BO224/(BP224*3)*6</f>
        <v>16.1785714285714</v>
      </c>
      <c r="BR224" s="1">
        <v>11.7</v>
      </c>
      <c r="BS224" s="1">
        <v>1.17</v>
      </c>
      <c r="BT224" s="1">
        <f>BR224/(BS224*3)*6</f>
        <v>20</v>
      </c>
      <c r="BU224" s="1">
        <v>7.94</v>
      </c>
      <c r="BV224" s="1">
        <v>1.06</v>
      </c>
      <c r="BW224" s="1">
        <f>BU224/(BV224*3)*6</f>
        <v>14.9811320754717</v>
      </c>
      <c r="BX224" s="1">
        <v>6.14</v>
      </c>
      <c r="BY224" s="1">
        <v>1.04</v>
      </c>
      <c r="BZ224" s="1">
        <f>BX224/(BY224*3)*6</f>
        <v>11.8076923076923</v>
      </c>
      <c r="CF224" s="1">
        <v>0.189</v>
      </c>
      <c r="CI224" s="1">
        <v>0.282</v>
      </c>
      <c r="CL224" s="1">
        <v>0.275</v>
      </c>
      <c r="CO224" s="1">
        <v>0.321</v>
      </c>
      <c r="CU224" s="1">
        <v>256</v>
      </c>
      <c r="CX224" s="1">
        <v>291</v>
      </c>
      <c r="DA224" s="1">
        <v>294</v>
      </c>
      <c r="DD224" s="1">
        <v>329</v>
      </c>
      <c r="DJ224" s="1">
        <v>6.38</v>
      </c>
      <c r="DM224" s="1">
        <v>8.89</v>
      </c>
      <c r="DP224" s="1">
        <v>8.12</v>
      </c>
      <c r="DS224" s="1">
        <v>8.12</v>
      </c>
      <c r="DY224" s="3"/>
      <c r="EB224" s="1">
        <v>14.1</v>
      </c>
      <c r="EC224" s="1">
        <v>1.11</v>
      </c>
      <c r="ED224" s="1">
        <f>EB224/(EC224*3)*6</f>
        <v>25.4054054054054</v>
      </c>
      <c r="EE224" s="1">
        <v>16.9</v>
      </c>
      <c r="EF224" s="1">
        <v>1.31</v>
      </c>
      <c r="EG224" s="1">
        <f>EE224/(EF224*3)*6</f>
        <v>25.8015267175573</v>
      </c>
      <c r="EH224" s="1">
        <v>11.7</v>
      </c>
      <c r="EI224" s="1">
        <v>1.31</v>
      </c>
      <c r="EJ224" s="1">
        <f>EH224/(EI224*3)*6</f>
        <v>17.8625954198473</v>
      </c>
      <c r="EK224" s="1">
        <v>9.91</v>
      </c>
      <c r="EL224" s="1">
        <v>1.3</v>
      </c>
      <c r="EM224" s="1">
        <f>EK224/(EL224*3)*6</f>
        <v>15.2461538461538</v>
      </c>
      <c r="ES224" s="1">
        <v>0.224</v>
      </c>
      <c r="EV224" s="1">
        <v>0.285</v>
      </c>
      <c r="EY224" s="1">
        <v>0.293</v>
      </c>
      <c r="FB224" s="1">
        <v>0.299</v>
      </c>
      <c r="FH224" s="1">
        <v>277</v>
      </c>
      <c r="FK224" s="1">
        <v>311</v>
      </c>
      <c r="FN224" s="1">
        <v>283</v>
      </c>
      <c r="FQ224" s="1">
        <v>318</v>
      </c>
      <c r="FW224" s="1">
        <v>8.79</v>
      </c>
      <c r="FZ224" s="1">
        <v>9.68</v>
      </c>
      <c r="GC224" s="1">
        <v>8.68</v>
      </c>
      <c r="GF224" s="1">
        <v>7.14</v>
      </c>
      <c r="GL224" s="3"/>
      <c r="GM224" s="1">
        <v>13.6</v>
      </c>
      <c r="GN224" s="1">
        <v>1.32</v>
      </c>
      <c r="GO224" s="1">
        <f>GM224/(GN224*3)*6</f>
        <v>20.6060606060606</v>
      </c>
      <c r="GP224" s="1">
        <v>16.2</v>
      </c>
      <c r="GQ224" s="1">
        <v>1.24</v>
      </c>
      <c r="GR224" s="1">
        <f>GP224/(GQ224*3)*6</f>
        <v>26.1290322580645</v>
      </c>
      <c r="GS224" s="1">
        <v>11.01</v>
      </c>
      <c r="GT224" s="1">
        <v>1.29</v>
      </c>
      <c r="GU224" s="1">
        <f>GS224/(GT224*3)*6</f>
        <v>17.0697674418605</v>
      </c>
      <c r="GV224" s="1">
        <v>8.12</v>
      </c>
      <c r="GW224" s="1">
        <v>1.18</v>
      </c>
      <c r="GX224" s="1">
        <f>GV224/(GW224*3)*6</f>
        <v>13.7627118644068</v>
      </c>
      <c r="HD224" s="1">
        <v>0.198</v>
      </c>
      <c r="HG224" s="1">
        <v>0.231</v>
      </c>
      <c r="HJ224" s="1">
        <v>0.256</v>
      </c>
      <c r="HM224" s="1">
        <v>0.275</v>
      </c>
      <c r="HS224" s="1">
        <v>268</v>
      </c>
      <c r="HV224" s="1">
        <v>295</v>
      </c>
      <c r="HY224" s="1">
        <v>291</v>
      </c>
      <c r="IB224" s="1">
        <v>326</v>
      </c>
      <c r="IH224" s="1">
        <v>7.56</v>
      </c>
      <c r="IK224" s="1">
        <v>9.56</v>
      </c>
      <c r="IN224" s="1">
        <v>8.12</v>
      </c>
      <c r="IQ224" s="1">
        <v>7.21</v>
      </c>
    </row>
    <row r="225" spans="1:251">
      <c r="A225" s="3"/>
      <c r="D225" s="1">
        <v>10.5</v>
      </c>
      <c r="E225" s="1">
        <v>1.12</v>
      </c>
      <c r="F225" s="1">
        <f>D225/(E225*3)*6</f>
        <v>18.75</v>
      </c>
      <c r="G225" s="1">
        <v>14.2</v>
      </c>
      <c r="H225" s="1">
        <v>1.31</v>
      </c>
      <c r="I225" s="1">
        <f>G225/(H225*3)*6</f>
        <v>21.6793893129771</v>
      </c>
      <c r="J225" s="1">
        <v>9.25</v>
      </c>
      <c r="K225" s="1">
        <v>1.27</v>
      </c>
      <c r="L225" s="1">
        <f>J225/(K225*3)*6</f>
        <v>14.5669291338583</v>
      </c>
      <c r="M225" s="1">
        <v>7.47</v>
      </c>
      <c r="N225" s="1">
        <v>1.26</v>
      </c>
      <c r="O225" s="1">
        <f>M225/(N225*3)*6</f>
        <v>11.8571428571429</v>
      </c>
      <c r="U225" s="1">
        <v>0.184</v>
      </c>
      <c r="X225" s="1">
        <v>0.319</v>
      </c>
      <c r="AA225" s="1">
        <v>0.295</v>
      </c>
      <c r="AD225" s="1">
        <v>0.363</v>
      </c>
      <c r="AJ225" s="1">
        <v>267</v>
      </c>
      <c r="AM225" s="1">
        <v>285</v>
      </c>
      <c r="AP225" s="1">
        <v>273</v>
      </c>
      <c r="AS225" s="1">
        <v>334</v>
      </c>
      <c r="AY225" s="1">
        <v>6.32</v>
      </c>
      <c r="BB225" s="1">
        <v>9.21</v>
      </c>
      <c r="BE225" s="1">
        <v>5.38</v>
      </c>
      <c r="BH225" s="1">
        <v>8.56</v>
      </c>
      <c r="BN225" s="3"/>
      <c r="BO225" s="1">
        <v>9.8</v>
      </c>
      <c r="BP225" s="1">
        <v>1.07</v>
      </c>
      <c r="BQ225" s="1">
        <f>BO225/(BP225*3)*6</f>
        <v>18.3177570093458</v>
      </c>
      <c r="BR225" s="1">
        <v>13.5</v>
      </c>
      <c r="BS225" s="1">
        <v>1.13</v>
      </c>
      <c r="BT225" s="1">
        <f>BR225/(BS225*3)*6</f>
        <v>23.8938053097345</v>
      </c>
      <c r="BU225" s="1">
        <v>8.57</v>
      </c>
      <c r="BV225" s="1">
        <v>1.12</v>
      </c>
      <c r="BW225" s="1">
        <f>BU225/(BV225*3)*6</f>
        <v>15.3035714285714</v>
      </c>
      <c r="BX225" s="1">
        <v>6.77</v>
      </c>
      <c r="BY225" s="1">
        <v>1.06</v>
      </c>
      <c r="BZ225" s="1">
        <f>BX225/(BY225*3)*6</f>
        <v>12.7735849056604</v>
      </c>
      <c r="CF225" s="1">
        <v>0.175</v>
      </c>
      <c r="CI225" s="1">
        <v>0.265</v>
      </c>
      <c r="CL225" s="1">
        <v>0.284</v>
      </c>
      <c r="CO225" s="1">
        <v>0.312</v>
      </c>
      <c r="CU225" s="1">
        <v>275</v>
      </c>
      <c r="CX225" s="1">
        <v>293</v>
      </c>
      <c r="DA225" s="1">
        <v>326</v>
      </c>
      <c r="DD225" s="1">
        <v>329</v>
      </c>
      <c r="DJ225" s="1">
        <v>6.39</v>
      </c>
      <c r="DM225" s="1">
        <v>9.46</v>
      </c>
      <c r="DP225" s="1">
        <v>7.26</v>
      </c>
      <c r="DS225" s="1">
        <v>6.31</v>
      </c>
      <c r="DY225" s="3"/>
      <c r="EB225" s="1">
        <v>10.2</v>
      </c>
      <c r="EC225" s="1">
        <v>1.25</v>
      </c>
      <c r="ED225" s="1">
        <f>EB225/(EC225*3)*6</f>
        <v>16.32</v>
      </c>
      <c r="EE225" s="1">
        <v>17.8</v>
      </c>
      <c r="EF225" s="1">
        <v>1.43</v>
      </c>
      <c r="EG225" s="1">
        <f>EE225/(EF225*3)*6</f>
        <v>24.8951048951049</v>
      </c>
      <c r="EH225" s="1">
        <v>12.5</v>
      </c>
      <c r="EI225" s="1">
        <v>1.51</v>
      </c>
      <c r="EJ225" s="1">
        <f>EH225/(EI225*3)*6</f>
        <v>16.5562913907285</v>
      </c>
      <c r="EK225" s="1">
        <v>7.98</v>
      </c>
      <c r="EL225" s="1">
        <v>1.5</v>
      </c>
      <c r="EM225" s="1">
        <f>EK225/(EL225*3)*6</f>
        <v>10.64</v>
      </c>
      <c r="ES225" s="1">
        <v>0.212</v>
      </c>
      <c r="EV225" s="1">
        <v>0.281</v>
      </c>
      <c r="EY225" s="1">
        <v>0.249</v>
      </c>
      <c r="FB225" s="1">
        <v>0.305</v>
      </c>
      <c r="FH225" s="1">
        <v>285</v>
      </c>
      <c r="FK225" s="1">
        <v>278</v>
      </c>
      <c r="FN225" s="1">
        <v>274</v>
      </c>
      <c r="FQ225" s="1">
        <v>309</v>
      </c>
      <c r="FW225" s="1">
        <v>7.56</v>
      </c>
      <c r="FZ225" s="1">
        <v>9.36</v>
      </c>
      <c r="GC225" s="1">
        <v>6.69</v>
      </c>
      <c r="GF225" s="1">
        <v>7.55</v>
      </c>
      <c r="GL225" s="3"/>
      <c r="GM225" s="1">
        <v>11.4</v>
      </c>
      <c r="GN225" s="1">
        <v>1.26</v>
      </c>
      <c r="GO225" s="1">
        <f>GM225/(GN225*3)*6</f>
        <v>18.0952380952381</v>
      </c>
      <c r="GP225" s="1">
        <v>15.2</v>
      </c>
      <c r="GQ225" s="1">
        <v>1.28</v>
      </c>
      <c r="GR225" s="1">
        <f>GP225/(GQ225*3)*6</f>
        <v>23.75</v>
      </c>
      <c r="GS225" s="1">
        <v>11.2</v>
      </c>
      <c r="GT225" s="1">
        <v>1.31</v>
      </c>
      <c r="GU225" s="1">
        <f>GS225/(GT225*3)*6</f>
        <v>17.0992366412214</v>
      </c>
      <c r="GV225" s="1">
        <v>7.28</v>
      </c>
      <c r="GW225" s="1">
        <v>1.25</v>
      </c>
      <c r="GX225" s="1">
        <f>GV225/(GW225*3)*6</f>
        <v>11.648</v>
      </c>
      <c r="HD225" s="1">
        <v>0.216</v>
      </c>
      <c r="HG225" s="1">
        <v>0.256</v>
      </c>
      <c r="HJ225" s="1">
        <v>0.242</v>
      </c>
      <c r="HM225" s="1">
        <v>0.296</v>
      </c>
      <c r="HS225" s="1">
        <v>278</v>
      </c>
      <c r="HV225" s="1">
        <v>286</v>
      </c>
      <c r="HY225" s="1">
        <v>282</v>
      </c>
      <c r="IB225" s="1">
        <v>317</v>
      </c>
      <c r="IH225" s="1">
        <v>8.15</v>
      </c>
      <c r="IK225" s="1">
        <v>9.12</v>
      </c>
      <c r="IN225" s="1">
        <v>7.56</v>
      </c>
      <c r="IQ225" s="1">
        <v>7.62</v>
      </c>
    </row>
    <row r="226" spans="1:194">
      <c r="A226" s="3"/>
      <c r="BN226" s="3"/>
      <c r="DY226" s="3"/>
      <c r="GL226" s="3"/>
    </row>
    <row r="227" spans="1:251">
      <c r="A227" s="3"/>
      <c r="U227" s="1">
        <v>0.177</v>
      </c>
      <c r="AD227" s="1">
        <v>0.361</v>
      </c>
      <c r="AJ227" s="1">
        <v>236</v>
      </c>
      <c r="AP227" s="1">
        <v>331</v>
      </c>
      <c r="AY227" s="1">
        <v>7.07</v>
      </c>
      <c r="BE227" s="1">
        <v>9.35</v>
      </c>
      <c r="BN227" s="3"/>
      <c r="CI227" s="1">
        <v>0.260437</v>
      </c>
      <c r="CO227" s="1">
        <v>0.299437</v>
      </c>
      <c r="DA227" s="1">
        <v>316.64</v>
      </c>
      <c r="DD227" s="1">
        <v>341.64</v>
      </c>
      <c r="DM227" s="1">
        <v>9.18</v>
      </c>
      <c r="DP227" s="1">
        <v>7.19</v>
      </c>
      <c r="DY227" s="3"/>
      <c r="ES227" s="1">
        <v>0.257</v>
      </c>
      <c r="EY227" s="1">
        <v>0.238</v>
      </c>
      <c r="FH227" s="1">
        <v>248</v>
      </c>
      <c r="FQ227" s="1">
        <v>337</v>
      </c>
      <c r="GC227" s="1">
        <v>8.88</v>
      </c>
      <c r="GF227" s="1">
        <v>7.47</v>
      </c>
      <c r="GL227" s="3"/>
      <c r="HG227" s="1">
        <v>0.23353</v>
      </c>
      <c r="HM227" s="1">
        <v>0.29453</v>
      </c>
      <c r="HV227" s="1">
        <v>279.34</v>
      </c>
      <c r="HY227" s="1">
        <v>308.34</v>
      </c>
      <c r="IK227" s="1">
        <v>9.77</v>
      </c>
      <c r="IQ227" s="1">
        <v>6.05</v>
      </c>
    </row>
    <row r="228" spans="1:194">
      <c r="A228" s="3"/>
      <c r="BN228" s="3"/>
      <c r="DY228" s="3"/>
      <c r="GL228" s="3"/>
    </row>
    <row r="229" spans="1:254">
      <c r="A229" s="3"/>
      <c r="F229" s="1">
        <f>F362-1.38</f>
        <v>18.0313725474152</v>
      </c>
      <c r="I229" s="1">
        <f>I362-1.38</f>
        <v>21.2849909230554</v>
      </c>
      <c r="L229" s="1">
        <f>L362-1.38</f>
        <v>16.2744667453758</v>
      </c>
      <c r="O229" s="1">
        <f>O362-1.38</f>
        <v>11.9378220821145</v>
      </c>
      <c r="R229" s="1">
        <f>R362-1.38</f>
        <v>6.07132743362832</v>
      </c>
      <c r="U229" s="1">
        <f>U362-0.007521</f>
        <v>0.196812333333333</v>
      </c>
      <c r="X229" s="1">
        <f>X362-0.007521</f>
        <v>0.286145666666667</v>
      </c>
      <c r="AA229" s="1">
        <f>AA362-0.007521</f>
        <v>0.306479</v>
      </c>
      <c r="AD229" s="1">
        <f>AD362-0.007521</f>
        <v>0.337479</v>
      </c>
      <c r="AG229" s="1">
        <f>AG362-0.007521</f>
        <v>0.241479</v>
      </c>
      <c r="AJ229" s="1">
        <f>AJ362+5.88</f>
        <v>262.213333333333</v>
      </c>
      <c r="AM229" s="1">
        <f>AM362+5.88</f>
        <v>299.546666666667</v>
      </c>
      <c r="AP229" s="1">
        <f>AP362+5.88</f>
        <v>312.546666666667</v>
      </c>
      <c r="AS229" s="1">
        <f>AS362+5.88</f>
        <v>337.546666666667</v>
      </c>
      <c r="AV229" s="1">
        <f>AV362+5.88</f>
        <v>318.88</v>
      </c>
      <c r="AY229" s="1">
        <f>AY362+0.19</f>
        <v>6.64333333333333</v>
      </c>
      <c r="BB229" s="1">
        <f>BB362+0.19</f>
        <v>9.54333333333333</v>
      </c>
      <c r="BE229" s="1">
        <f>BE362+0.19</f>
        <v>7.70333333333333</v>
      </c>
      <c r="BH229" s="1">
        <f>BH362+0.19</f>
        <v>7.55333333333333</v>
      </c>
      <c r="BK229" s="1">
        <f>BK362+0.19</f>
        <v>4.5</v>
      </c>
      <c r="BN229" s="3"/>
      <c r="BQ229" s="1">
        <v>17.4913725474152</v>
      </c>
      <c r="BT229" s="1">
        <v>20.7449909230554</v>
      </c>
      <c r="BW229" s="1">
        <v>15.7344667453758</v>
      </c>
      <c r="BZ229" s="1">
        <v>11.3978220821145</v>
      </c>
      <c r="CC229" s="1">
        <v>5.53132743362832</v>
      </c>
      <c r="CF229" s="1">
        <v>0.175812333333333</v>
      </c>
      <c r="CI229" s="1">
        <v>0.265145666666667</v>
      </c>
      <c r="CL229" s="1">
        <v>0.285479</v>
      </c>
      <c r="CO229" s="1">
        <v>0.316479</v>
      </c>
      <c r="CR229" s="1">
        <v>0.220479</v>
      </c>
      <c r="CU229" s="1">
        <v>260.213333333333</v>
      </c>
      <c r="CX229" s="1">
        <v>297.546666666667</v>
      </c>
      <c r="DA229" s="1">
        <v>310.546666666667</v>
      </c>
      <c r="DD229" s="1">
        <v>335.546666666667</v>
      </c>
      <c r="DG229" s="1">
        <v>316.88</v>
      </c>
      <c r="DJ229" s="1">
        <v>6.38333333333333</v>
      </c>
      <c r="DM229" s="1">
        <v>9.28333333333333</v>
      </c>
      <c r="DP229" s="1">
        <v>7.44333333333333</v>
      </c>
      <c r="DS229" s="1">
        <v>7.29333333333333</v>
      </c>
      <c r="DV229" s="1">
        <v>4.24</v>
      </c>
      <c r="DY229" s="3"/>
      <c r="ED229" s="1">
        <f>ED362-0.72</f>
        <v>19.542621634867</v>
      </c>
      <c r="EG229" s="1">
        <f>EG362-0.72</f>
        <v>25.7341739045904</v>
      </c>
      <c r="EJ229" s="1">
        <f>EJ362-0.72</f>
        <v>17.966287189513</v>
      </c>
      <c r="EM229" s="1">
        <f>EM362-0.72</f>
        <v>12.9545233304589</v>
      </c>
      <c r="EP229" s="1">
        <f>EP362-0.72</f>
        <v>9.07411764705882</v>
      </c>
      <c r="ES229" s="1">
        <f>ES362+0.00151</f>
        <v>0.224843333333333</v>
      </c>
      <c r="EV229" s="1">
        <f>EV362+0.00151</f>
        <v>0.266176666666667</v>
      </c>
      <c r="EY229" s="1">
        <f>EY362+0.00151</f>
        <v>0.269843333333333</v>
      </c>
      <c r="FB229" s="1">
        <f>FB362+0.00151</f>
        <v>0.30251</v>
      </c>
      <c r="FE229" s="1">
        <f>FE362+0.00151</f>
        <v>0.23951</v>
      </c>
      <c r="FH229" s="1">
        <f>FH362+4.78</f>
        <v>271.78</v>
      </c>
      <c r="FK229" s="1">
        <f>FK362+4.78</f>
        <v>289.78</v>
      </c>
      <c r="FN229" s="1">
        <f>FN362+4.78</f>
        <v>294.113333333333</v>
      </c>
      <c r="FQ229" s="1">
        <f>FQ362+4.78</f>
        <v>320.113333333333</v>
      </c>
      <c r="FT229" s="1">
        <f>FT362+4.78</f>
        <v>303.78</v>
      </c>
      <c r="FW229" s="1">
        <f>FW362+0.29</f>
        <v>7.85</v>
      </c>
      <c r="FZ229" s="1">
        <f>FZ362+0.29</f>
        <v>9.67333333333333</v>
      </c>
      <c r="GC229" s="1">
        <f>GC362+0.29</f>
        <v>8.09666666666667</v>
      </c>
      <c r="GF229" s="1">
        <f>GF362+0.29</f>
        <v>7.31</v>
      </c>
      <c r="GI229" s="1">
        <f>GI362+0.29</f>
        <v>6.27</v>
      </c>
      <c r="GL229" s="3"/>
      <c r="GO229" s="1">
        <v>19.002621634867</v>
      </c>
      <c r="GR229" s="1">
        <v>25.1941739045904</v>
      </c>
      <c r="GU229" s="1">
        <v>17.426287189513</v>
      </c>
      <c r="GX229" s="1">
        <v>12.4145233304589</v>
      </c>
      <c r="HA229" s="1">
        <v>8.53411764705882</v>
      </c>
      <c r="HD229" s="1">
        <v>0.203843333333333</v>
      </c>
      <c r="HG229" s="1">
        <v>0.245176666666667</v>
      </c>
      <c r="HJ229" s="1">
        <v>0.248843333333333</v>
      </c>
      <c r="HM229" s="1">
        <v>0.28151</v>
      </c>
      <c r="HP229" s="1">
        <v>0.21851</v>
      </c>
      <c r="HS229" s="1">
        <v>269.78</v>
      </c>
      <c r="HV229" s="1">
        <v>287.78</v>
      </c>
      <c r="HY229" s="1">
        <v>292.113333333333</v>
      </c>
      <c r="IB229" s="1">
        <v>318.113333333333</v>
      </c>
      <c r="IE229" s="1">
        <v>301.78</v>
      </c>
      <c r="IH229" s="1">
        <v>7.59</v>
      </c>
      <c r="IK229" s="1">
        <v>9.41333333333333</v>
      </c>
      <c r="IN229" s="1">
        <v>7.83666666666667</v>
      </c>
      <c r="IQ229" s="1">
        <v>7.05</v>
      </c>
      <c r="IT229" s="1">
        <v>6.01</v>
      </c>
    </row>
    <row r="230" spans="1:254">
      <c r="A230" s="3"/>
      <c r="F230" s="1">
        <f>AVERAGE(F223:F225)</f>
        <v>18.029242979243</v>
      </c>
      <c r="I230" s="1">
        <f>AVERAGE(I223:I225)</f>
        <v>21.2824710760125</v>
      </c>
      <c r="L230" s="1">
        <f>AVERAGE(L223:L225)</f>
        <v>16.2706477929575</v>
      </c>
      <c r="O230" s="1">
        <f>AVERAGE(O223:O225)</f>
        <v>11.9367793487486</v>
      </c>
      <c r="R230" s="1">
        <f>R203</f>
        <v>6.1875</v>
      </c>
      <c r="U230" s="1">
        <f>AVERAGE(U223:U225)</f>
        <v>0.187333333333333</v>
      </c>
      <c r="X230" s="1">
        <f>AVERAGE(X223:X225)</f>
        <v>0.286</v>
      </c>
      <c r="AA230" s="1">
        <f>AVERAGE(AA223:AA225)</f>
        <v>0.306333333333333</v>
      </c>
      <c r="AD230" s="1">
        <f>AVERAGE(AD223:AD225)</f>
        <v>0.349</v>
      </c>
      <c r="AG230" s="1">
        <f>AG203</f>
        <v>0.242</v>
      </c>
      <c r="AJ230" s="1">
        <f>AVERAGE(AJ223:AJ225)</f>
        <v>260.666666666667</v>
      </c>
      <c r="AM230" s="1">
        <f>AVERAGE(AM223:AM225)</f>
        <v>299.333333333333</v>
      </c>
      <c r="AP230" s="1">
        <f>AVERAGE(AP223:AP225)</f>
        <v>313.333333333333</v>
      </c>
      <c r="AS230" s="1">
        <f>AVERAGE(AS223:AS225)</f>
        <v>337.333333333333</v>
      </c>
      <c r="AV230" s="1">
        <f>AV203</f>
        <v>314</v>
      </c>
      <c r="AY230" s="1">
        <f>AVERAGE(AY223:AY225)</f>
        <v>6.56666666666667</v>
      </c>
      <c r="BB230" s="1">
        <f>AVERAGE(BB223:BB225)</f>
        <v>9.54333333333333</v>
      </c>
      <c r="BE230" s="1">
        <f>AVERAGE(BE223:BE225)</f>
        <v>7.80666666666667</v>
      </c>
      <c r="BH230" s="1">
        <f>AVERAGE(BH223:BH225)</f>
        <v>7.55333333333333</v>
      </c>
      <c r="BK230" s="1">
        <f>BK203</f>
        <v>4.49</v>
      </c>
      <c r="BN230" s="3"/>
      <c r="BQ230" s="1">
        <f>AVERAGE(BQ223:BQ225)</f>
        <v>17.4000107138736</v>
      </c>
      <c r="BT230" s="1">
        <f>AVERAGE(BT223:BT225)</f>
        <v>20.6618494763335</v>
      </c>
      <c r="BW230" s="1">
        <f>AVERAGE(BW223:BW225)</f>
        <v>15.6621526300027</v>
      </c>
      <c r="BZ230" s="1">
        <f>AVERAGE(BZ223:BZ225)</f>
        <v>11.3399579015269</v>
      </c>
      <c r="CC230" s="1">
        <f>CC203</f>
        <v>5.625</v>
      </c>
      <c r="CF230" s="1">
        <f>AVERAGE(CF223:CF225)</f>
        <v>0.175666666666667</v>
      </c>
      <c r="CI230" s="1">
        <f>AVERAGE(CI223:CI225)</f>
        <v>0.269333333333333</v>
      </c>
      <c r="CL230" s="1">
        <f>AVERAGE(CL223:CL225)</f>
        <v>0.285333333333333</v>
      </c>
      <c r="CO230" s="1">
        <f>AVERAGE(CO223:CO225)</f>
        <v>0.310666666666667</v>
      </c>
      <c r="CR230" s="1">
        <f>CR203</f>
        <v>0.223</v>
      </c>
      <c r="CU230" s="1">
        <f>AVERAGE(CU223:CU225)</f>
        <v>260</v>
      </c>
      <c r="CX230" s="1">
        <f>AVERAGE(CX223:CX225)</f>
        <v>297.666666666667</v>
      </c>
      <c r="DA230" s="1">
        <f>AVERAGE(DA223:DA225)</f>
        <v>312</v>
      </c>
      <c r="DD230" s="1">
        <f>AVERAGE(DD223:DD225)</f>
        <v>333.333333333333</v>
      </c>
      <c r="DG230" s="1">
        <f>DG203</f>
        <v>314</v>
      </c>
      <c r="DJ230" s="1">
        <f>AVERAGE(DJ223:DJ225)</f>
        <v>6.38333333333333</v>
      </c>
      <c r="DM230" s="1">
        <f>AVERAGE(DM223:DM225)</f>
        <v>9.17666666666667</v>
      </c>
      <c r="DP230" s="1">
        <f>AVERAGE(DP223:DP225)</f>
        <v>7.52333333333333</v>
      </c>
      <c r="DS230" s="1">
        <f>AVERAGE(DS223:DS225)</f>
        <v>7.29333333333333</v>
      </c>
      <c r="DV230" s="1">
        <f>DV203</f>
        <v>4.27</v>
      </c>
      <c r="DY230" s="3"/>
      <c r="ED230" s="1">
        <f>AVERAGE(ED223:ED225)</f>
        <v>19.421981981982</v>
      </c>
      <c r="EG230" s="1">
        <f>AVERAGE(EG223:EG225)</f>
        <v>25.7277060330495</v>
      </c>
      <c r="EJ230" s="1">
        <f>AVERAGE(EJ223:EJ225)</f>
        <v>17.8034944830771</v>
      </c>
      <c r="EM230" s="1">
        <f>AVERAGE(EM223:EM225)</f>
        <v>12.950751847023</v>
      </c>
      <c r="EP230" s="1">
        <f>EP203</f>
        <v>9.20567375886525</v>
      </c>
      <c r="ES230" s="1">
        <f>AVERAGE(ES223:ES225)</f>
        <v>0.231</v>
      </c>
      <c r="EV230" s="1">
        <f>AVERAGE(EV223:EV225)</f>
        <v>0.266</v>
      </c>
      <c r="EY230" s="1">
        <f>AVERAGE(EY223:EY225)</f>
        <v>0.26</v>
      </c>
      <c r="FB230" s="1">
        <f>AVERAGE(FB223:FB225)</f>
        <v>0.302333333333333</v>
      </c>
      <c r="FE230" s="1">
        <f>FE203</f>
        <v>0.238</v>
      </c>
      <c r="FH230" s="1">
        <f>AVERAGE(FH223:FH225)</f>
        <v>270</v>
      </c>
      <c r="FK230" s="1">
        <f>AVERAGE(FK223:FK225)</f>
        <v>289.666666666667</v>
      </c>
      <c r="FN230" s="1">
        <f>AVERAGE(FN223:FN225)</f>
        <v>294</v>
      </c>
      <c r="FQ230" s="1">
        <f>AVERAGE(FQ223:FQ225)</f>
        <v>321.333333333333</v>
      </c>
      <c r="FT230" s="1">
        <f>FT203</f>
        <v>302</v>
      </c>
      <c r="FW230" s="1">
        <f>AVERAGE(FW223:FW225)</f>
        <v>7.85333333333333</v>
      </c>
      <c r="FZ230" s="1">
        <f>AVERAGE(FZ223:FZ225)</f>
        <v>9.67333333333333</v>
      </c>
      <c r="GC230" s="1">
        <f>AVERAGE(GC223:GC225)</f>
        <v>8.08333333333333</v>
      </c>
      <c r="GF230" s="1">
        <f>AVERAGE(GF223:GF225)</f>
        <v>7.38666666666667</v>
      </c>
      <c r="GI230" s="1">
        <f>GI203</f>
        <v>6.28</v>
      </c>
      <c r="GL230" s="3"/>
      <c r="GO230" s="1">
        <f>AVERAGE(GO223:GO225)</f>
        <v>19.1845859058974</v>
      </c>
      <c r="GR230" s="1">
        <f>AVERAGE(GR223:GR225)</f>
        <v>25.3085146286572</v>
      </c>
      <c r="GU230" s="1">
        <f>AVERAGE(GU223:GU225)</f>
        <v>17.3800061919452</v>
      </c>
      <c r="GX230" s="1">
        <f>AVERAGE(GX223:GX225)</f>
        <v>12.3862036746902</v>
      </c>
      <c r="HA230" s="1">
        <f>HA203</f>
        <v>8.53435114503817</v>
      </c>
      <c r="HD230" s="1">
        <f>AVERAGE(HD223:HD225)</f>
        <v>0.204</v>
      </c>
      <c r="HG230" s="1">
        <f>AVERAGE(HG223:HG225)</f>
        <v>0.240333333333333</v>
      </c>
      <c r="HJ230" s="1">
        <f>AVERAGE(HJ223:HJ225)</f>
        <v>0.249</v>
      </c>
      <c r="HM230" s="1">
        <f>AVERAGE(HM223:HM225)</f>
        <v>0.288666666666667</v>
      </c>
      <c r="HP230" s="1">
        <f>HP203</f>
        <v>0.226</v>
      </c>
      <c r="HS230" s="1">
        <f>AVERAGE(HS223:HS225)</f>
        <v>270</v>
      </c>
      <c r="HV230" s="1">
        <f>AVERAGE(HV223:HV225)</f>
        <v>286.666666666667</v>
      </c>
      <c r="HY230" s="1">
        <f>AVERAGE(HY223:HY225)</f>
        <v>293.666666666667</v>
      </c>
      <c r="IB230" s="1">
        <f>AVERAGE(IB223:IB225)</f>
        <v>318</v>
      </c>
      <c r="IE230" s="1">
        <f>IE203</f>
        <v>299</v>
      </c>
      <c r="IH230" s="1">
        <f>AVERAGE(IH223:IH225)</f>
        <v>7.59</v>
      </c>
      <c r="IK230" s="1">
        <f>AVERAGE(IK223:IK225)</f>
        <v>9.48333333333333</v>
      </c>
      <c r="IN230" s="1">
        <f>AVERAGE(IN223:IN225)</f>
        <v>7.83666666666667</v>
      </c>
      <c r="IQ230" s="1">
        <f>AVERAGE(IQ223:IQ225)</f>
        <v>6.96</v>
      </c>
      <c r="IT230" s="1">
        <f>IT203</f>
        <v>6.04</v>
      </c>
    </row>
    <row r="231" spans="1:194">
      <c r="A231" s="3"/>
      <c r="BN231" s="3"/>
      <c r="DY231" s="3"/>
      <c r="GL231" s="3"/>
    </row>
    <row r="232" spans="1:254">
      <c r="A232" s="3"/>
      <c r="BN232" s="3"/>
      <c r="BQ232" s="1">
        <v>17.407291134492</v>
      </c>
      <c r="BT232" s="1">
        <v>20.6617610325154</v>
      </c>
      <c r="BW232" s="1">
        <v>15.9687506781753</v>
      </c>
      <c r="BZ232" s="1">
        <v>11.7925486339724</v>
      </c>
      <c r="CC232" s="1">
        <v>5.79857976444244</v>
      </c>
      <c r="CF232" s="1">
        <v>0.180256777777778</v>
      </c>
      <c r="CI232" s="1">
        <v>0.262701222222222</v>
      </c>
      <c r="CL232" s="1">
        <v>0.281367888888889</v>
      </c>
      <c r="CO232" s="1">
        <v>0.326256777777778</v>
      </c>
      <c r="CR232" s="1">
        <v>0.212479</v>
      </c>
      <c r="CU232" s="1">
        <v>259.102222222222</v>
      </c>
      <c r="CX232" s="1">
        <v>293.991111111111</v>
      </c>
      <c r="DA232" s="1">
        <v>304.768888888889</v>
      </c>
      <c r="DD232" s="1">
        <v>331.991111111111</v>
      </c>
      <c r="DG232" s="1">
        <v>316.213333333333</v>
      </c>
      <c r="DJ232" s="1">
        <v>6.48777777777778</v>
      </c>
      <c r="DM232" s="1">
        <v>9.19888888888889</v>
      </c>
      <c r="DP232" s="1">
        <v>7.49</v>
      </c>
      <c r="DS232" s="1">
        <v>7.32777777777778</v>
      </c>
      <c r="DV232" s="1">
        <v>4.18666666666667</v>
      </c>
      <c r="DY232" s="3"/>
      <c r="GL232" s="3"/>
      <c r="GO232" s="1">
        <v>19.0665570288629</v>
      </c>
      <c r="GR232" s="1">
        <v>25.0846262817228</v>
      </c>
      <c r="GU232" s="1">
        <v>17.2767674828247</v>
      </c>
      <c r="GX232" s="1">
        <v>12.3747519628306</v>
      </c>
      <c r="HA232" s="1">
        <v>8.70475955921821</v>
      </c>
      <c r="HD232" s="1">
        <v>0.20651</v>
      </c>
      <c r="HG232" s="1">
        <v>0.246065555555556</v>
      </c>
      <c r="HJ232" s="1">
        <v>0.256065555555556</v>
      </c>
      <c r="HM232" s="1">
        <v>0.285621111111111</v>
      </c>
      <c r="HP232" s="1">
        <v>0.21351</v>
      </c>
      <c r="HS232" s="1">
        <v>268.224444444444</v>
      </c>
      <c r="HV232" s="1">
        <v>287.335555555556</v>
      </c>
      <c r="HY232" s="1">
        <v>289.113333333333</v>
      </c>
      <c r="IB232" s="1">
        <v>320.002222222222</v>
      </c>
      <c r="IE232" s="1">
        <v>306.78</v>
      </c>
      <c r="IH232" s="1">
        <v>7.60888888888889</v>
      </c>
      <c r="IK232" s="1">
        <v>9.43222222222222</v>
      </c>
      <c r="IN232" s="1">
        <v>7.86111111111111</v>
      </c>
      <c r="IQ232" s="1">
        <v>7.10111111111111</v>
      </c>
      <c r="IT232" s="1">
        <v>5.97333333333333</v>
      </c>
    </row>
    <row r="233" s="1" customFormat="1" spans="1:254">
      <c r="A233" s="4" t="s">
        <v>11</v>
      </c>
      <c r="F233" s="1">
        <f>AVERAGE(F208,F219,F230)</f>
        <v>18.0012739478468</v>
      </c>
      <c r="I233" s="1">
        <f>AVERAGE(I208,I219,I230)</f>
        <v>21.2815490660362</v>
      </c>
      <c r="L233" s="1">
        <f>AVERAGE(L208,L219,L230)</f>
        <v>16.4564467716762</v>
      </c>
      <c r="O233" s="1">
        <f>AVERAGE(O208,O219,O230)</f>
        <v>12.2552596754771</v>
      </c>
      <c r="R233" s="1">
        <f>AVERAGE(R208,R219,R230)</f>
        <v>6.37381935147999</v>
      </c>
      <c r="U233" s="1">
        <f>AVERAGE(U208,U219,U230)</f>
        <v>0.198</v>
      </c>
      <c r="X233" s="1">
        <f>AVERAGE(X208,X219,X230)</f>
        <v>0.284333333333333</v>
      </c>
      <c r="AA233" s="1">
        <f>AVERAGE(AA208,AA219,AA230)</f>
        <v>0.299111111111111</v>
      </c>
      <c r="AD233" s="1">
        <f>AVERAGE(AD208,AD219,AD230)</f>
        <v>0.354888888888889</v>
      </c>
      <c r="AG233" s="1">
        <f>AVERAGE(AG208,AG219,AG230)</f>
        <v>0.235333333333333</v>
      </c>
      <c r="AJ233" s="1">
        <f>AVERAGE(AJ208,AJ219,AJ230)</f>
        <v>260.777777777778</v>
      </c>
      <c r="AM233" s="1">
        <f>AVERAGE(AM208,AM219,AM230)</f>
        <v>295.333333333333</v>
      </c>
      <c r="AP233" s="1">
        <f>AVERAGE(AP208,AP219,AP230)</f>
        <v>306.777777777778</v>
      </c>
      <c r="AS233" s="1">
        <f>AVERAGE(AS208,AS219,AS230)</f>
        <v>333.777777777778</v>
      </c>
      <c r="AV233" s="1">
        <f>AVERAGE(AV208,AV219,AV230)</f>
        <v>316</v>
      </c>
      <c r="AY233" s="1">
        <f>AVERAGE(AY208,AY219,AY230)</f>
        <v>6.72222222222222</v>
      </c>
      <c r="BB233" s="1">
        <f>AVERAGE(BB208,BB219,BB230)</f>
        <v>9.52777777777778</v>
      </c>
      <c r="BE233" s="1">
        <f>AVERAGE(BE208,BE219,BE230)</f>
        <v>7.75888888888889</v>
      </c>
      <c r="BH233" s="1">
        <f>AVERAGE(BH208,BH219,BH230)</f>
        <v>7.56111111111111</v>
      </c>
      <c r="BK233" s="1">
        <f>AVERAGE(BK208,BK219,BK230)</f>
        <v>4.42</v>
      </c>
      <c r="BN233" s="4"/>
      <c r="BQ233" s="1">
        <f>AVERAGE(BQ208,BQ219,BQ230)</f>
        <v>17.3282804952574</v>
      </c>
      <c r="BT233" s="1">
        <f>AVERAGE(BT208,BT219,BT230)</f>
        <v>20.6549962786714</v>
      </c>
      <c r="BW233" s="1">
        <f>AVERAGE(BW208,BW219,BW230)</f>
        <v>16.0073097924612</v>
      </c>
      <c r="BZ233" s="1">
        <f>AVERAGE(BZ208,BZ219,BZ230)</f>
        <v>11.7334117835061</v>
      </c>
      <c r="CC233" s="1">
        <f>AVERAGE(CC208,CC219,CC230)</f>
        <v>5.79194551694552</v>
      </c>
      <c r="CF233" s="1">
        <f>AVERAGE(CF208,CF219,CF230)</f>
        <v>0.178333333333333</v>
      </c>
      <c r="CI233" s="1">
        <f>AVERAGE(CI208,CI219,CI230)</f>
        <v>0.264</v>
      </c>
      <c r="CL233" s="1">
        <f>AVERAGE(CL208,CL219,CL230)</f>
        <v>0.280666666666667</v>
      </c>
      <c r="CO233" s="1">
        <f>AVERAGE(CO208,CO219,CO230)</f>
        <v>0.325555555555556</v>
      </c>
      <c r="CR233" s="1">
        <f>AVERAGE(CR208,CR219,CR230)</f>
        <v>0.215666666666667</v>
      </c>
      <c r="CU233" s="1">
        <f>AVERAGE(CU208,CU219,CU230)</f>
        <v>259.666666666667</v>
      </c>
      <c r="CX233" s="1">
        <f>AVERAGE(CX208,CX219,CX230)</f>
        <v>293.666666666667</v>
      </c>
      <c r="DA233" s="1">
        <f>AVERAGE(DA208,DA219,DA230)</f>
        <v>304.444444444444</v>
      </c>
      <c r="DD233" s="1">
        <f>AVERAGE(DD208,DD219,DD230)</f>
        <v>331.222222222222</v>
      </c>
      <c r="DG233" s="1">
        <f>AVERAGE(DG208,DG219,DG230)</f>
        <v>315.333333333333</v>
      </c>
      <c r="DJ233" s="1">
        <f>AVERAGE(DJ208,DJ219,DJ230)</f>
        <v>6.45222222222222</v>
      </c>
      <c r="DM233" s="1">
        <f>AVERAGE(DM208,DM219,DM230)</f>
        <v>9.19</v>
      </c>
      <c r="DP233" s="1">
        <f>AVERAGE(DP208,DP219,DP230)</f>
        <v>7.54333333333333</v>
      </c>
      <c r="DS233" s="1">
        <f>AVERAGE(DS208,DS219,DS230)</f>
        <v>7.29222222222222</v>
      </c>
      <c r="DV233" s="1">
        <f>AVERAGE(DV208,DV219,DV230)</f>
        <v>4.21666666666667</v>
      </c>
      <c r="DY233" s="4" t="s">
        <v>11</v>
      </c>
      <c r="ED233" s="1">
        <f>AVERAGE(ED208,ED219,ED230)</f>
        <v>19.532273792167</v>
      </c>
      <c r="EG233" s="1">
        <f>AVERAGE(EG208,EG219,EG230)</f>
        <v>25.658498584598</v>
      </c>
      <c r="EJ233" s="1">
        <f>AVERAGE(EJ208,EJ219,EJ230)</f>
        <v>17.7661882631244</v>
      </c>
      <c r="EM233" s="1">
        <f>AVERAGE(EM208,EM219,EM230)</f>
        <v>12.9117437893252</v>
      </c>
      <c r="EP233" s="1">
        <f>AVERAGE(EP208,EP219,EP230)</f>
        <v>9.28575559005683</v>
      </c>
      <c r="ES233" s="1">
        <f>AVERAGE(ES208,ES219,ES230)</f>
        <v>0.229444444444444</v>
      </c>
      <c r="EV233" s="1">
        <f>AVERAGE(EV208,EV219,EV230)</f>
        <v>0.265777777777778</v>
      </c>
      <c r="EY233" s="1">
        <f>AVERAGE(EY208,EY219,EY230)</f>
        <v>0.272555555555556</v>
      </c>
      <c r="FB233" s="1">
        <f>AVERAGE(FB208,FB219,FB230)</f>
        <v>0.306555555555556</v>
      </c>
      <c r="FE233" s="1">
        <f>AVERAGE(FE208,FE219,FE230)</f>
        <v>0.233666666666667</v>
      </c>
      <c r="FH233" s="1">
        <f>AVERAGE(FH208,FH219,FH230)</f>
        <v>269.555555555556</v>
      </c>
      <c r="FK233" s="1">
        <f>AVERAGE(FK208,FK219,FK230)</f>
        <v>289.111111111111</v>
      </c>
      <c r="FN233" s="1">
        <f>AVERAGE(FN208,FN219,FN230)</f>
        <v>291.444444444444</v>
      </c>
      <c r="FQ233" s="1">
        <f>AVERAGE(FQ208,FQ219,FQ230)</f>
        <v>321.777777777778</v>
      </c>
      <c r="FT233" s="1">
        <f>AVERAGE(FT208,FT219,FT230)</f>
        <v>308</v>
      </c>
      <c r="FW233" s="1">
        <f>AVERAGE(FW208,FW219,FW230)</f>
        <v>7.89111111111111</v>
      </c>
      <c r="FZ233" s="1">
        <f>AVERAGE(FZ208,FZ219,FZ230)</f>
        <v>9.68777777777778</v>
      </c>
      <c r="GC233" s="1">
        <f>AVERAGE(GC208,GC219,GC230)</f>
        <v>8.14222222222222</v>
      </c>
      <c r="GF233" s="1">
        <f>AVERAGE(GF208,GF219,GF230)</f>
        <v>7.38666666666667</v>
      </c>
      <c r="GI233" s="1">
        <f>AVERAGE(GI208,GI219,GI230)</f>
        <v>6.23666666666667</v>
      </c>
      <c r="GL233" s="4"/>
      <c r="GO233" s="1">
        <f>AVERAGE(GO208,GO219,GO230)</f>
        <v>19.1138612514282</v>
      </c>
      <c r="GR233" s="1">
        <f>AVERAGE(GR208,GR219,GR230)</f>
        <v>25.0342837445472</v>
      </c>
      <c r="GU233" s="1">
        <f>AVERAGE(GU208,GU219,GU230)</f>
        <v>17.1927274805643</v>
      </c>
      <c r="GX233" s="1">
        <f>AVERAGE(GX208,GX219,GX230)</f>
        <v>12.2583395987154</v>
      </c>
      <c r="HA233" s="1">
        <f>AVERAGE(HA208,HA219,HA230)</f>
        <v>8.61925076927629</v>
      </c>
      <c r="HD233" s="1">
        <f>AVERAGE(HD208,HD219,HD230)</f>
        <v>0.205</v>
      </c>
      <c r="HG233" s="1">
        <f>AVERAGE(HG208,HG219,HG230)</f>
        <v>0.246888888888889</v>
      </c>
      <c r="HJ233" s="1">
        <f>AVERAGE(HJ208,HJ219,HJ230)</f>
        <v>0.258777777777778</v>
      </c>
      <c r="HM233" s="1">
        <f>AVERAGE(HM208,HM219,HM230)</f>
        <v>0.286444444444444</v>
      </c>
      <c r="HP233" s="1">
        <f>AVERAGE(HP208,HP219,HP230)</f>
        <v>0.214333333333333</v>
      </c>
      <c r="HS233" s="1">
        <f>AVERAGE(HS208,HS219,HS230)</f>
        <v>268.222222222222</v>
      </c>
      <c r="HV233" s="1">
        <f>AVERAGE(HV208,HV219,HV230)</f>
        <v>287.111111111111</v>
      </c>
      <c r="HY233" s="1">
        <f>AVERAGE(HY208,HY219,HY230)</f>
        <v>289.666666666667</v>
      </c>
      <c r="IB233" s="1">
        <f>AVERAGE(IB208,IB219,IB230)</f>
        <v>320.111111111111</v>
      </c>
      <c r="IE233" s="1">
        <f>AVERAGE(IE208,IE219,IE230)</f>
        <v>306.333333333333</v>
      </c>
      <c r="IH233" s="1">
        <f>AVERAGE(IH208,IH219,IH230)</f>
        <v>7.63222222222222</v>
      </c>
      <c r="IK233" s="1">
        <f>AVERAGE(IK208,IK219,IK230)</f>
        <v>9.42555555555555</v>
      </c>
      <c r="IN233" s="1">
        <f>AVERAGE(IN208,IN219,IN230)</f>
        <v>7.83111111111111</v>
      </c>
      <c r="IQ233" s="1">
        <f>AVERAGE(IQ208,IQ219,IQ230)</f>
        <v>7.09444444444445</v>
      </c>
      <c r="IT233" s="1">
        <f>AVERAGE(IT208,IT219,IT230)</f>
        <v>5.98</v>
      </c>
    </row>
    <row r="234" spans="1:254">
      <c r="A234" s="3" t="s">
        <v>52</v>
      </c>
      <c r="B234" s="1">
        <v>56</v>
      </c>
      <c r="D234" s="1">
        <v>12.6</v>
      </c>
      <c r="E234" s="1">
        <v>1.29</v>
      </c>
      <c r="F234" s="1">
        <f>D234/(E234*3)*6</f>
        <v>19.5348837209302</v>
      </c>
      <c r="G234" s="1">
        <v>14.2</v>
      </c>
      <c r="H234" s="1">
        <v>1.11</v>
      </c>
      <c r="I234" s="1">
        <f>G234/(H234*3)*6</f>
        <v>25.5855855855856</v>
      </c>
      <c r="J234" s="1">
        <v>10.5</v>
      </c>
      <c r="K234" s="1">
        <v>1.05</v>
      </c>
      <c r="L234" s="1">
        <f>J234/(K234*3)*6</f>
        <v>20</v>
      </c>
      <c r="M234" s="1">
        <v>3.74</v>
      </c>
      <c r="N234" s="1">
        <v>1.04</v>
      </c>
      <c r="O234" s="1">
        <f>M234/(N234*3)*6</f>
        <v>7.19230769230769</v>
      </c>
      <c r="P234" s="1">
        <v>2.02</v>
      </c>
      <c r="Q234" s="1">
        <v>0.71</v>
      </c>
      <c r="R234" s="1">
        <f>P234/(Q234*3)*6</f>
        <v>5.69014084507042</v>
      </c>
      <c r="U234" s="1">
        <v>0.179</v>
      </c>
      <c r="X234" s="1">
        <v>0.261</v>
      </c>
      <c r="AA234" s="4">
        <v>0.356</v>
      </c>
      <c r="AB234" s="4"/>
      <c r="AC234" s="4"/>
      <c r="AD234" s="4">
        <v>0.311</v>
      </c>
      <c r="AE234" s="4"/>
      <c r="AF234" s="4"/>
      <c r="AG234" s="1">
        <v>0.189</v>
      </c>
      <c r="AJ234" s="4">
        <v>217</v>
      </c>
      <c r="AK234" s="4"/>
      <c r="AL234" s="4"/>
      <c r="AM234" s="1">
        <v>289</v>
      </c>
      <c r="AP234" s="1">
        <v>310</v>
      </c>
      <c r="AS234" s="4">
        <v>335</v>
      </c>
      <c r="AT234" s="4"/>
      <c r="AU234" s="4"/>
      <c r="AV234" s="1">
        <v>322</v>
      </c>
      <c r="AY234" s="1">
        <v>7.32</v>
      </c>
      <c r="BB234" s="4">
        <v>8.37</v>
      </c>
      <c r="BC234" s="4"/>
      <c r="BD234" s="4"/>
      <c r="BE234" s="1">
        <v>7.35</v>
      </c>
      <c r="BH234" s="4">
        <v>7.36</v>
      </c>
      <c r="BI234" s="4"/>
      <c r="BJ234" s="4"/>
      <c r="BK234" s="1">
        <v>2.97</v>
      </c>
      <c r="BN234" s="3"/>
      <c r="BO234" s="1">
        <v>10.6</v>
      </c>
      <c r="BP234" s="1">
        <v>1.22</v>
      </c>
      <c r="BQ234" s="1">
        <f>BO234/(BP234*3)*6</f>
        <v>17.3770491803279</v>
      </c>
      <c r="BR234" s="1">
        <v>11.1</v>
      </c>
      <c r="BS234" s="1">
        <v>1.18</v>
      </c>
      <c r="BT234" s="1">
        <f>BR234/(BS234*3)*6</f>
        <v>18.8135593220339</v>
      </c>
      <c r="BU234" s="1">
        <v>8.96</v>
      </c>
      <c r="BV234" s="1">
        <v>1.09</v>
      </c>
      <c r="BW234" s="1">
        <f>BU234/(BV234*3)*6</f>
        <v>16.4403669724771</v>
      </c>
      <c r="BX234" s="1">
        <v>5.75</v>
      </c>
      <c r="BY234" s="1">
        <v>1.03</v>
      </c>
      <c r="BZ234" s="1">
        <f>BX234/(BY234*3)*6</f>
        <v>11.1650485436893</v>
      </c>
      <c r="CA234" s="1">
        <v>2.71</v>
      </c>
      <c r="CB234" s="1">
        <v>1.08</v>
      </c>
      <c r="CC234" s="1">
        <f>CA234/(CB234*3)*6</f>
        <v>5.01851851851852</v>
      </c>
      <c r="CF234" s="1">
        <v>0.201</v>
      </c>
      <c r="CI234" s="1">
        <v>0.238</v>
      </c>
      <c r="CL234" s="1">
        <v>0.282</v>
      </c>
      <c r="CO234" s="1">
        <v>0.291</v>
      </c>
      <c r="CR234" s="1">
        <v>0.168</v>
      </c>
      <c r="CU234" s="1">
        <v>237</v>
      </c>
      <c r="CX234" s="1">
        <v>298</v>
      </c>
      <c r="DA234" s="1">
        <v>318</v>
      </c>
      <c r="DD234" s="1">
        <v>341</v>
      </c>
      <c r="DG234" s="1">
        <v>324</v>
      </c>
      <c r="DJ234" s="1">
        <v>6.43</v>
      </c>
      <c r="DM234" s="1">
        <v>9.84</v>
      </c>
      <c r="DP234" s="1">
        <v>7.38</v>
      </c>
      <c r="DS234" s="1">
        <v>6.89</v>
      </c>
      <c r="DV234" s="1">
        <v>2.69</v>
      </c>
      <c r="DY234" s="3" t="s">
        <v>53</v>
      </c>
      <c r="DZ234" s="1">
        <v>125</v>
      </c>
      <c r="EB234" s="1">
        <v>15.3</v>
      </c>
      <c r="EC234" s="1">
        <v>1.58</v>
      </c>
      <c r="ED234" s="1">
        <f>EB234/(EC234*3)*6</f>
        <v>19.3670886075949</v>
      </c>
      <c r="EE234" s="1">
        <v>18.9</v>
      </c>
      <c r="EF234" s="1">
        <v>1.51</v>
      </c>
      <c r="EG234" s="1">
        <f>EE234/(EF234*3)*6</f>
        <v>25.0331125827815</v>
      </c>
      <c r="EH234" s="1">
        <v>13.4</v>
      </c>
      <c r="EI234" s="1">
        <v>1.11</v>
      </c>
      <c r="EJ234" s="1">
        <f>EH234/(EI234*3)*6</f>
        <v>24.1441441441441</v>
      </c>
      <c r="EK234" s="1">
        <v>6.03</v>
      </c>
      <c r="EL234" s="1">
        <v>1.1</v>
      </c>
      <c r="EM234" s="1">
        <f>EK234/(EL234*3)*6</f>
        <v>10.9636363636364</v>
      </c>
      <c r="EN234" s="1">
        <v>4.01</v>
      </c>
      <c r="EO234" s="1">
        <v>0.98</v>
      </c>
      <c r="EP234" s="1">
        <f>EN234/(EO234*3)*6</f>
        <v>8.18367346938775</v>
      </c>
      <c r="ES234" s="4">
        <v>0.168</v>
      </c>
      <c r="ET234" s="4"/>
      <c r="EU234" s="4"/>
      <c r="EV234" s="4">
        <v>0.303</v>
      </c>
      <c r="EW234" s="4"/>
      <c r="EX234" s="4"/>
      <c r="EY234" s="1">
        <v>0.322</v>
      </c>
      <c r="FB234" s="1">
        <v>0.285</v>
      </c>
      <c r="FE234" s="1">
        <v>0.202</v>
      </c>
      <c r="FH234" s="1">
        <v>269</v>
      </c>
      <c r="FK234" s="4">
        <v>316</v>
      </c>
      <c r="FL234" s="4"/>
      <c r="FM234" s="4"/>
      <c r="FN234" s="1">
        <v>310</v>
      </c>
      <c r="FQ234" s="4">
        <v>355</v>
      </c>
      <c r="FR234" s="4"/>
      <c r="FS234" s="4"/>
      <c r="FT234" s="1">
        <v>317</v>
      </c>
      <c r="FW234" s="1">
        <v>6.82</v>
      </c>
      <c r="FZ234" s="1">
        <v>8.98</v>
      </c>
      <c r="GC234" s="4">
        <v>9.19</v>
      </c>
      <c r="GD234" s="4"/>
      <c r="GE234" s="4"/>
      <c r="GF234" s="4">
        <v>5.84</v>
      </c>
      <c r="GG234" s="4"/>
      <c r="GH234" s="4"/>
      <c r="GI234" s="1">
        <v>5.07</v>
      </c>
      <c r="GL234" s="3"/>
      <c r="GM234" s="1">
        <v>12.6</v>
      </c>
      <c r="GN234" s="1">
        <v>1.32</v>
      </c>
      <c r="GO234" s="1">
        <f>GM234/(GN234*3)*6</f>
        <v>19.0909090909091</v>
      </c>
      <c r="GP234" s="1">
        <v>15.4</v>
      </c>
      <c r="GQ234" s="1">
        <v>1.26</v>
      </c>
      <c r="GR234" s="1">
        <f>GP234/(GQ234*3)*6</f>
        <v>24.4444444444444</v>
      </c>
      <c r="GS234" s="1">
        <v>11.2</v>
      </c>
      <c r="GT234" s="1">
        <v>1.24</v>
      </c>
      <c r="GU234" s="1">
        <f>GS234/(GT234*3)*6</f>
        <v>18.0645161290323</v>
      </c>
      <c r="GV234" s="1">
        <v>6.51</v>
      </c>
      <c r="GW234" s="1">
        <v>1.24</v>
      </c>
      <c r="GX234" s="1">
        <f>GV234/(GW234*3)*6</f>
        <v>10.5</v>
      </c>
      <c r="GY234" s="1">
        <v>4.72</v>
      </c>
      <c r="GZ234" s="1">
        <v>1.28</v>
      </c>
      <c r="HA234" s="1">
        <f>GY234/(GZ234*3)*6</f>
        <v>7.375</v>
      </c>
      <c r="HD234" s="1">
        <v>0.224</v>
      </c>
      <c r="HG234" s="1">
        <v>0.259</v>
      </c>
      <c r="HJ234" s="1">
        <v>0.234</v>
      </c>
      <c r="HM234" s="1">
        <v>0.242</v>
      </c>
      <c r="HP234" s="1">
        <v>0.175</v>
      </c>
      <c r="HS234" s="1">
        <v>261</v>
      </c>
      <c r="HV234" s="1">
        <v>295</v>
      </c>
      <c r="HY234" s="1">
        <v>306</v>
      </c>
      <c r="IB234" s="1">
        <v>327</v>
      </c>
      <c r="IE234" s="1">
        <v>316</v>
      </c>
      <c r="IH234" s="1">
        <v>6.53</v>
      </c>
      <c r="IK234" s="1">
        <v>9.28</v>
      </c>
      <c r="IN234" s="1">
        <v>8.04</v>
      </c>
      <c r="IQ234" s="1">
        <v>6.22</v>
      </c>
      <c r="IT234" s="1">
        <v>4.81</v>
      </c>
    </row>
    <row r="235" spans="1:254">
      <c r="A235" s="3"/>
      <c r="D235" s="1">
        <v>9.69</v>
      </c>
      <c r="E235" s="1">
        <v>1.31</v>
      </c>
      <c r="F235" s="1">
        <f>D235/(E235*3)*6</f>
        <v>14.793893129771</v>
      </c>
      <c r="G235" s="1">
        <v>10.2</v>
      </c>
      <c r="H235" s="1">
        <v>1.08</v>
      </c>
      <c r="I235" s="1">
        <f>G235/(H235*3)*6</f>
        <v>18.8888888888889</v>
      </c>
      <c r="J235" s="1">
        <v>8.82</v>
      </c>
      <c r="K235" s="1">
        <v>1.02</v>
      </c>
      <c r="L235" s="1">
        <f>J235/(K235*3)*6</f>
        <v>17.2941176470588</v>
      </c>
      <c r="M235" s="1">
        <v>7.02</v>
      </c>
      <c r="N235" s="1">
        <v>1.01</v>
      </c>
      <c r="O235" s="1">
        <f>M235/(N235*3)*6</f>
        <v>13.9009900990099</v>
      </c>
      <c r="P235" s="1">
        <v>2.88</v>
      </c>
      <c r="Q235" s="1">
        <v>1.09</v>
      </c>
      <c r="R235" s="1">
        <f>P235/(Q235*3)*6</f>
        <v>5.28440366972477</v>
      </c>
      <c r="U235" s="1">
        <v>0.189</v>
      </c>
      <c r="X235" s="1">
        <v>0.287</v>
      </c>
      <c r="AA235" s="1">
        <v>0.295</v>
      </c>
      <c r="AD235" s="1">
        <v>0.315</v>
      </c>
      <c r="AG235" s="1">
        <v>0.186</v>
      </c>
      <c r="AJ235" s="1">
        <v>257</v>
      </c>
      <c r="AM235" s="1">
        <v>294</v>
      </c>
      <c r="AP235" s="1">
        <v>296</v>
      </c>
      <c r="AS235" s="1">
        <v>336</v>
      </c>
      <c r="AV235" s="1">
        <v>315</v>
      </c>
      <c r="AY235" s="1">
        <v>6.25</v>
      </c>
      <c r="BB235" s="1">
        <v>8.26</v>
      </c>
      <c r="BE235" s="1">
        <v>6.36</v>
      </c>
      <c r="BH235" s="1">
        <v>8.26</v>
      </c>
      <c r="BK235" s="1">
        <v>3.15</v>
      </c>
      <c r="BN235" s="3"/>
      <c r="BO235" s="1">
        <v>11.1</v>
      </c>
      <c r="BP235" s="1">
        <v>1.16</v>
      </c>
      <c r="BQ235" s="1">
        <f>BO235/(BP235*3)*6</f>
        <v>19.1379310344828</v>
      </c>
      <c r="BR235" s="1">
        <v>12.8</v>
      </c>
      <c r="BS235" s="1">
        <v>1.16</v>
      </c>
      <c r="BT235" s="1">
        <f>BR235/(BS235*3)*6</f>
        <v>22.0689655172414</v>
      </c>
      <c r="BU235" s="1">
        <v>8.12</v>
      </c>
      <c r="BV235" s="1">
        <v>1.14</v>
      </c>
      <c r="BW235" s="1">
        <f>BU235/(BV235*3)*6</f>
        <v>14.2456140350877</v>
      </c>
      <c r="BX235" s="1">
        <v>5.28</v>
      </c>
      <c r="BY235" s="1">
        <v>1.14</v>
      </c>
      <c r="BZ235" s="1">
        <f>BX235/(BY235*3)*6</f>
        <v>9.26315789473684</v>
      </c>
      <c r="CA235" s="1">
        <v>2.78</v>
      </c>
      <c r="CB235" s="1">
        <v>1.12</v>
      </c>
      <c r="CC235" s="1">
        <f>CA235/(CB235*3)*6</f>
        <v>4.96428571428571</v>
      </c>
      <c r="CF235" s="1">
        <v>0.199</v>
      </c>
      <c r="CI235" s="1">
        <v>0.274</v>
      </c>
      <c r="CL235" s="1">
        <v>0.287</v>
      </c>
      <c r="CO235" s="1">
        <v>0.299</v>
      </c>
      <c r="CR235" s="1">
        <v>0.132</v>
      </c>
      <c r="CU235" s="1">
        <v>265</v>
      </c>
      <c r="CX235" s="1">
        <v>302</v>
      </c>
      <c r="DA235" s="1">
        <v>273</v>
      </c>
      <c r="DD235" s="1">
        <v>308</v>
      </c>
      <c r="DG235" s="1">
        <v>315</v>
      </c>
      <c r="DJ235" s="1">
        <v>6.29</v>
      </c>
      <c r="DM235" s="1">
        <v>8.33</v>
      </c>
      <c r="DP235" s="1">
        <v>6.23</v>
      </c>
      <c r="DS235" s="1">
        <v>5.69</v>
      </c>
      <c r="DV235" s="1">
        <v>2.75</v>
      </c>
      <c r="DY235" s="3"/>
      <c r="EB235" s="1">
        <v>13.3</v>
      </c>
      <c r="EC235" s="1">
        <v>1.22</v>
      </c>
      <c r="ED235" s="1">
        <f>EB235/(EC235*3)*6</f>
        <v>21.8032786885246</v>
      </c>
      <c r="EE235" s="1">
        <v>15.1</v>
      </c>
      <c r="EF235" s="1">
        <v>1.15</v>
      </c>
      <c r="EG235" s="1">
        <f>EE235/(EF235*3)*6</f>
        <v>26.2608695652174</v>
      </c>
      <c r="EH235" s="1">
        <v>8.17</v>
      </c>
      <c r="EI235" s="1">
        <v>1.31</v>
      </c>
      <c r="EJ235" s="1">
        <f>EH235/(EI235*3)*6</f>
        <v>12.4732824427481</v>
      </c>
      <c r="EK235" s="1">
        <v>6.37</v>
      </c>
      <c r="EL235" s="1">
        <v>1.3</v>
      </c>
      <c r="EM235" s="1">
        <f>EK235/(EL235*3)*6</f>
        <v>9.8</v>
      </c>
      <c r="EN235" s="1">
        <v>4.52</v>
      </c>
      <c r="EO235" s="1">
        <v>1.18</v>
      </c>
      <c r="EP235" s="1">
        <f>EN235/(EO235*3)*6</f>
        <v>7.66101694915254</v>
      </c>
      <c r="ES235" s="1">
        <v>0.251</v>
      </c>
      <c r="EV235" s="1">
        <v>0.256</v>
      </c>
      <c r="EY235" s="1">
        <v>0.299</v>
      </c>
      <c r="FB235" s="1">
        <v>0.275</v>
      </c>
      <c r="FE235" s="1">
        <v>0.205</v>
      </c>
      <c r="FH235" s="1">
        <v>277</v>
      </c>
      <c r="FK235" s="1">
        <v>286</v>
      </c>
      <c r="FN235" s="1">
        <v>299</v>
      </c>
      <c r="FQ235" s="1">
        <v>310</v>
      </c>
      <c r="FT235" s="1">
        <v>312</v>
      </c>
      <c r="FW235" s="1">
        <v>7.56</v>
      </c>
      <c r="FZ235" s="1">
        <v>9.99</v>
      </c>
      <c r="GC235" s="1">
        <v>7.14</v>
      </c>
      <c r="GF235" s="1">
        <v>7.25</v>
      </c>
      <c r="GI235" s="1">
        <v>5.11</v>
      </c>
      <c r="GL235" s="3"/>
      <c r="GM235" s="1">
        <v>12.4</v>
      </c>
      <c r="GN235" s="1">
        <v>1.29</v>
      </c>
      <c r="GO235" s="1">
        <f>GM235/(GN235*3)*6</f>
        <v>19.2248062015504</v>
      </c>
      <c r="GP235" s="1">
        <v>14.4</v>
      </c>
      <c r="GQ235" s="1">
        <v>1.22</v>
      </c>
      <c r="GR235" s="1">
        <f>GP235/(GQ235*3)*6</f>
        <v>23.6065573770492</v>
      </c>
      <c r="GS235" s="1">
        <v>11.4</v>
      </c>
      <c r="GT235" s="1">
        <v>1.27</v>
      </c>
      <c r="GU235" s="1">
        <f>GS235/(GT235*3)*6</f>
        <v>17.9527559055118</v>
      </c>
      <c r="GV235" s="1">
        <v>6.39</v>
      </c>
      <c r="GW235" s="1">
        <v>1.27</v>
      </c>
      <c r="GX235" s="1">
        <f>GV235/(GW235*3)*6</f>
        <v>10.0629921259843</v>
      </c>
      <c r="GY235" s="1">
        <v>4.69</v>
      </c>
      <c r="GZ235" s="1">
        <v>1.27</v>
      </c>
      <c r="HA235" s="1">
        <f>GY235/(GZ235*3)*6</f>
        <v>7.38582677165354</v>
      </c>
      <c r="HD235" s="1">
        <v>0.212</v>
      </c>
      <c r="HG235" s="1">
        <v>0.262</v>
      </c>
      <c r="HJ235" s="1">
        <v>0.275</v>
      </c>
      <c r="HM235" s="1">
        <v>0.265</v>
      </c>
      <c r="HP235" s="1">
        <v>0.178</v>
      </c>
      <c r="HS235" s="1">
        <v>269</v>
      </c>
      <c r="HV235" s="1">
        <v>294</v>
      </c>
      <c r="HY235" s="1">
        <v>289</v>
      </c>
      <c r="IB235" s="1">
        <v>318</v>
      </c>
      <c r="IE235" s="1">
        <v>309</v>
      </c>
      <c r="IH235" s="1">
        <v>7.26</v>
      </c>
      <c r="IK235" s="1">
        <v>9.26</v>
      </c>
      <c r="IN235" s="1">
        <v>7.21</v>
      </c>
      <c r="IQ235" s="1">
        <v>6.26</v>
      </c>
      <c r="IT235" s="1">
        <v>4.87</v>
      </c>
    </row>
    <row r="236" spans="1:254">
      <c r="A236" s="3"/>
      <c r="D236" s="1">
        <v>12.8</v>
      </c>
      <c r="E236" s="1">
        <v>1.31</v>
      </c>
      <c r="F236" s="1">
        <f>D236/(E236*3)*6</f>
        <v>19.5419847328244</v>
      </c>
      <c r="G236" s="1">
        <v>10.4</v>
      </c>
      <c r="H236" s="1">
        <v>1.08</v>
      </c>
      <c r="I236" s="1">
        <f>G236/(H236*3)*6</f>
        <v>19.2592592592593</v>
      </c>
      <c r="J236" s="1">
        <v>7.02</v>
      </c>
      <c r="K236" s="1">
        <v>1.15</v>
      </c>
      <c r="L236" s="1">
        <f>J236/(K236*3)*6</f>
        <v>12.2086956521739</v>
      </c>
      <c r="M236" s="1">
        <v>5.22</v>
      </c>
      <c r="N236" s="1">
        <v>1.14</v>
      </c>
      <c r="O236" s="1">
        <f>M236/(N236*3)*6</f>
        <v>9.1578947368421</v>
      </c>
      <c r="P236" s="1">
        <v>2.32</v>
      </c>
      <c r="Q236" s="1">
        <v>0.85</v>
      </c>
      <c r="R236" s="1">
        <f>P236/(Q236*3)*6</f>
        <v>5.45882352941176</v>
      </c>
      <c r="U236" s="1">
        <v>0.257</v>
      </c>
      <c r="X236" s="1">
        <v>0.314</v>
      </c>
      <c r="AA236" s="1">
        <v>0.312</v>
      </c>
      <c r="AD236" s="1">
        <v>0.287</v>
      </c>
      <c r="AG236" s="1">
        <v>0.196</v>
      </c>
      <c r="AJ236" s="1">
        <v>289</v>
      </c>
      <c r="AM236" s="1">
        <v>297</v>
      </c>
      <c r="AP236" s="1">
        <v>286</v>
      </c>
      <c r="AS236" s="1">
        <v>326</v>
      </c>
      <c r="AV236" s="1">
        <v>316</v>
      </c>
      <c r="AY236" s="1">
        <v>5.31</v>
      </c>
      <c r="BB236" s="1">
        <v>10.1</v>
      </c>
      <c r="BE236" s="1">
        <v>8.26</v>
      </c>
      <c r="BH236" s="1">
        <v>4.43</v>
      </c>
      <c r="BK236" s="1">
        <v>3.08</v>
      </c>
      <c r="BN236" s="3"/>
      <c r="BO236" s="1">
        <v>9.12</v>
      </c>
      <c r="BP236" s="1">
        <v>1.19</v>
      </c>
      <c r="BQ236" s="1">
        <f>BO236/(BP236*3)*6</f>
        <v>15.327731092437</v>
      </c>
      <c r="BR236" s="1">
        <v>11.6</v>
      </c>
      <c r="BS236" s="1">
        <v>1.11</v>
      </c>
      <c r="BT236" s="1">
        <f>BR236/(BS236*3)*6</f>
        <v>20.9009009009009</v>
      </c>
      <c r="BU236" s="1">
        <v>9.21</v>
      </c>
      <c r="BV236" s="1">
        <v>1.05</v>
      </c>
      <c r="BW236" s="1">
        <f>BU236/(BV236*3)*6</f>
        <v>17.5428571428571</v>
      </c>
      <c r="BX236" s="1">
        <v>4.52</v>
      </c>
      <c r="BY236" s="1">
        <v>1.08</v>
      </c>
      <c r="BZ236" s="1">
        <f>BX236/(BY236*3)*6</f>
        <v>8.37037037037037</v>
      </c>
      <c r="CA236" s="1">
        <v>2.51</v>
      </c>
      <c r="CB236" s="1">
        <v>1.09</v>
      </c>
      <c r="CC236" s="1">
        <f>CA236/(CB236*3)*6</f>
        <v>4.60550458715596</v>
      </c>
      <c r="CF236" s="1">
        <v>0.175</v>
      </c>
      <c r="CI236" s="1">
        <v>0.269</v>
      </c>
      <c r="CL236" s="1">
        <v>0.296</v>
      </c>
      <c r="CO236" s="1">
        <v>0.289</v>
      </c>
      <c r="CR236" s="1">
        <v>0.178</v>
      </c>
      <c r="CU236" s="1">
        <v>246</v>
      </c>
      <c r="CX236" s="1">
        <v>274</v>
      </c>
      <c r="DA236" s="1">
        <v>296</v>
      </c>
      <c r="DD236" s="1">
        <v>352</v>
      </c>
      <c r="DG236" s="1">
        <v>319</v>
      </c>
      <c r="DJ236" s="1">
        <v>5.38</v>
      </c>
      <c r="DM236" s="1">
        <v>8.26</v>
      </c>
      <c r="DP236" s="1">
        <v>7.26</v>
      </c>
      <c r="DS236" s="1">
        <v>6.37</v>
      </c>
      <c r="DV236" s="1">
        <v>2.81</v>
      </c>
      <c r="DY236" s="3"/>
      <c r="EB236" s="1">
        <v>13.5</v>
      </c>
      <c r="EC236" s="1">
        <v>1.51</v>
      </c>
      <c r="ED236" s="1">
        <f>EB236/(EC236*3)*6</f>
        <v>17.8807947019868</v>
      </c>
      <c r="EE236" s="1">
        <v>17.4</v>
      </c>
      <c r="EF236" s="1">
        <v>1.41</v>
      </c>
      <c r="EG236" s="1">
        <f>EE236/(EF236*3)*6</f>
        <v>24.6808510638298</v>
      </c>
      <c r="EH236" s="1">
        <v>10.8</v>
      </c>
      <c r="EI236" s="1">
        <v>1.28</v>
      </c>
      <c r="EJ236" s="1">
        <f>EH236/(EI236*3)*6</f>
        <v>16.875</v>
      </c>
      <c r="EK236" s="1">
        <v>7.49</v>
      </c>
      <c r="EL236" s="1">
        <v>1.27</v>
      </c>
      <c r="EM236" s="1">
        <f>EK236/(EL236*3)*6</f>
        <v>11.7952755905512</v>
      </c>
      <c r="EN236" s="1">
        <v>3.86</v>
      </c>
      <c r="EO236" s="1">
        <v>0.99</v>
      </c>
      <c r="EP236" s="1">
        <f>EN236/(EO236*3)*6</f>
        <v>7.7979797979798</v>
      </c>
      <c r="ES236" s="1">
        <v>0.253</v>
      </c>
      <c r="EV236" s="1">
        <v>0.285</v>
      </c>
      <c r="EY236" s="1">
        <v>0.241</v>
      </c>
      <c r="FB236" s="1">
        <v>0.297</v>
      </c>
      <c r="FE236" s="1">
        <v>0.208</v>
      </c>
      <c r="FH236" s="1">
        <v>271</v>
      </c>
      <c r="FK236" s="1">
        <v>290</v>
      </c>
      <c r="FN236" s="1">
        <v>272</v>
      </c>
      <c r="FQ236" s="1">
        <v>307</v>
      </c>
      <c r="FT236" s="1">
        <v>306</v>
      </c>
      <c r="FW236" s="1">
        <v>8.24</v>
      </c>
      <c r="FZ236" s="1">
        <v>9.21</v>
      </c>
      <c r="GC236" s="1">
        <v>7.24</v>
      </c>
      <c r="GF236" s="1">
        <v>6.25</v>
      </c>
      <c r="GI236" s="1">
        <v>5.19</v>
      </c>
      <c r="GL236" s="3"/>
      <c r="GM236" s="1">
        <v>12.8</v>
      </c>
      <c r="GN236" s="1">
        <v>1.38</v>
      </c>
      <c r="GO236" s="1">
        <f>GM236/(GN236*3)*6</f>
        <v>18.5507246376812</v>
      </c>
      <c r="GP236" s="1">
        <v>16.7</v>
      </c>
      <c r="GQ236" s="1">
        <v>1.29</v>
      </c>
      <c r="GR236" s="1">
        <f>GP236/(GQ236*3)*6</f>
        <v>25.8914728682171</v>
      </c>
      <c r="GS236" s="1">
        <v>10.1</v>
      </c>
      <c r="GT236" s="1">
        <v>1.29</v>
      </c>
      <c r="GU236" s="1">
        <f>GS236/(GT236*3)*6</f>
        <v>15.6589147286822</v>
      </c>
      <c r="GV236" s="1">
        <v>6.58</v>
      </c>
      <c r="GW236" s="1">
        <v>1.22</v>
      </c>
      <c r="GX236" s="1">
        <f>GV236/(GW236*3)*6</f>
        <v>10.7868852459016</v>
      </c>
      <c r="GY236" s="1">
        <v>4.42</v>
      </c>
      <c r="GZ236" s="1">
        <v>1.22</v>
      </c>
      <c r="HA236" s="1">
        <f>GY236/(GZ236*3)*6</f>
        <v>7.24590163934426</v>
      </c>
      <c r="HD236" s="1">
        <v>0.223</v>
      </c>
      <c r="HG236" s="1">
        <v>0.242</v>
      </c>
      <c r="HJ236" s="1">
        <v>0.275</v>
      </c>
      <c r="HM236" s="1">
        <v>0.288</v>
      </c>
      <c r="HP236" s="1">
        <v>0.186</v>
      </c>
      <c r="HS236" s="1">
        <v>279</v>
      </c>
      <c r="HV236" s="1">
        <v>298</v>
      </c>
      <c r="HY236" s="1">
        <v>280</v>
      </c>
      <c r="IB236" s="1">
        <v>326</v>
      </c>
      <c r="IE236" s="1">
        <v>308</v>
      </c>
      <c r="IH236" s="1">
        <v>8.26</v>
      </c>
      <c r="IK236" s="1">
        <v>8.59</v>
      </c>
      <c r="IN236" s="1">
        <v>7.31</v>
      </c>
      <c r="IQ236" s="1">
        <v>6.12</v>
      </c>
      <c r="IT236" s="1">
        <v>4.93</v>
      </c>
    </row>
    <row r="237" spans="1:194">
      <c r="A237" s="3"/>
      <c r="BN237" s="3"/>
      <c r="DY237" s="3"/>
      <c r="GL237" s="3"/>
    </row>
    <row r="238" spans="1:245">
      <c r="A238" s="3"/>
      <c r="AA238" s="1">
        <v>0.356</v>
      </c>
      <c r="AD238" s="1">
        <v>0.311</v>
      </c>
      <c r="AJ238" s="1">
        <v>217</v>
      </c>
      <c r="AS238" s="1">
        <v>335</v>
      </c>
      <c r="BB238" s="1">
        <v>8.37</v>
      </c>
      <c r="BH238" s="1">
        <v>7.36</v>
      </c>
      <c r="BN238" s="3"/>
      <c r="CF238" s="1">
        <v>0.200037</v>
      </c>
      <c r="CI238" s="1">
        <v>0.238037</v>
      </c>
      <c r="CU238" s="1">
        <v>236.64</v>
      </c>
      <c r="DD238" s="1">
        <v>340.64</v>
      </c>
      <c r="DM238" s="1">
        <v>9.84</v>
      </c>
      <c r="DP238" s="1">
        <v>7.38</v>
      </c>
      <c r="DY238" s="3"/>
      <c r="ES238" s="1">
        <v>0.168</v>
      </c>
      <c r="EV238" s="1">
        <v>0.303</v>
      </c>
      <c r="FK238" s="1">
        <v>316</v>
      </c>
      <c r="FQ238" s="1">
        <v>355</v>
      </c>
      <c r="GC238" s="1">
        <v>9.19</v>
      </c>
      <c r="GF238" s="1">
        <v>5.84</v>
      </c>
      <c r="GL238" s="3"/>
      <c r="HD238" s="1">
        <v>0.22413</v>
      </c>
      <c r="HJ238" s="1">
        <v>0.23413</v>
      </c>
      <c r="HS238" s="1">
        <v>260.34</v>
      </c>
      <c r="HV238" s="1">
        <v>295.34</v>
      </c>
      <c r="IH238" s="1">
        <v>6.53</v>
      </c>
      <c r="IK238" s="1">
        <v>9.28</v>
      </c>
    </row>
    <row r="239" spans="1:194">
      <c r="A239" s="3"/>
      <c r="BN239" s="3"/>
      <c r="DY239" s="3"/>
      <c r="GL239" s="3"/>
    </row>
    <row r="240" spans="1:254">
      <c r="A240" s="3"/>
      <c r="F240" s="1">
        <f>F207+0.12</f>
        <v>17.8852773611865</v>
      </c>
      <c r="I240" s="1">
        <f>I207+0.12</f>
        <v>21.2025338350829</v>
      </c>
      <c r="L240" s="1">
        <f>L207+0.12</f>
        <v>16.5507874274251</v>
      </c>
      <c r="O240" s="1">
        <f>O207-2.12</f>
        <v>10.0850822190325</v>
      </c>
      <c r="R240" s="1">
        <f>R207-0.97</f>
        <v>5.70839416058394</v>
      </c>
      <c r="U240" s="1">
        <f>U207+0.0072</f>
        <v>0.208345666666667</v>
      </c>
      <c r="X240" s="1">
        <f>X207+0.0072</f>
        <v>0.287012333333333</v>
      </c>
      <c r="AA240" s="1">
        <f>AA207+0.0072</f>
        <v>0.309345666666667</v>
      </c>
      <c r="AD240" s="1">
        <f>AD207-0.0312</f>
        <v>0.313945666666667</v>
      </c>
      <c r="AG240" s="1">
        <f>AG207-0.0432</f>
        <v>0.184279</v>
      </c>
      <c r="AJ240" s="1">
        <f>AJ207-6</f>
        <v>253.546666666667</v>
      </c>
      <c r="AM240" s="1">
        <f>AM207-6</f>
        <v>293.546666666667</v>
      </c>
      <c r="AP240" s="1">
        <f>AP207-6</f>
        <v>297.546666666667</v>
      </c>
      <c r="AS240" s="1">
        <f>AS207+2</f>
        <v>333.88</v>
      </c>
      <c r="AV240" s="1">
        <f>AV207+5</f>
        <v>325.88</v>
      </c>
      <c r="AY240" s="1">
        <f>AY207-0.44</f>
        <v>6.29333333333333</v>
      </c>
      <c r="BB240" s="1">
        <f>BB207-0.44</f>
        <v>8.99</v>
      </c>
      <c r="BE240" s="1">
        <f>BE207-0.44</f>
        <v>7.32333333333333</v>
      </c>
      <c r="BH240" s="1">
        <f>BH207-1.04</f>
        <v>6.58</v>
      </c>
      <c r="BK240" s="1">
        <f>BK207-1.44</f>
        <v>2.96</v>
      </c>
      <c r="BN240" s="3"/>
      <c r="BQ240" s="1">
        <v>17.3452773611865</v>
      </c>
      <c r="BT240" s="1">
        <v>20.6625338350829</v>
      </c>
      <c r="BW240" s="1">
        <v>16.0107874274251</v>
      </c>
      <c r="BZ240" s="1">
        <v>9.54508221903251</v>
      </c>
      <c r="CC240" s="1">
        <v>5.16839416058394</v>
      </c>
      <c r="CF240" s="1">
        <v>0.187345666666667</v>
      </c>
      <c r="CI240" s="1">
        <v>0.266012333333333</v>
      </c>
      <c r="CL240" s="1">
        <v>0.288345666666667</v>
      </c>
      <c r="CO240" s="1">
        <v>0.292945666666667</v>
      </c>
      <c r="CR240" s="1">
        <v>0.163279</v>
      </c>
      <c r="CU240" s="1">
        <v>251.546666666667</v>
      </c>
      <c r="CX240" s="1">
        <v>291.546666666667</v>
      </c>
      <c r="DA240" s="1">
        <v>295.546666666667</v>
      </c>
      <c r="DD240" s="1">
        <v>331.88</v>
      </c>
      <c r="DG240" s="1">
        <v>323.88</v>
      </c>
      <c r="DJ240" s="1">
        <v>6.03333333333333</v>
      </c>
      <c r="DM240" s="1">
        <v>8.73</v>
      </c>
      <c r="DP240" s="1">
        <v>7.06333333333333</v>
      </c>
      <c r="DS240" s="1">
        <v>6.32</v>
      </c>
      <c r="DV240" s="1">
        <v>2.7</v>
      </c>
      <c r="DY240" s="3"/>
      <c r="ED240" s="1">
        <f>ED207-0.12</f>
        <v>19.5797101449275</v>
      </c>
      <c r="EG240" s="1">
        <f>EG207-0.12</f>
        <v>25.3707006115736</v>
      </c>
      <c r="EJ240" s="1">
        <f>EJ207-0.12</f>
        <v>17.8389455508231</v>
      </c>
      <c r="EM240" s="1">
        <f>EM207-2.12</f>
        <v>11.0478779684279</v>
      </c>
      <c r="EP240" s="1">
        <f>EP207-1.27</f>
        <v>8.16942028985507</v>
      </c>
      <c r="ES240" s="1">
        <f>ES207+0.0042</f>
        <v>0.23371</v>
      </c>
      <c r="EV240" s="1">
        <f>EV207+0.0042</f>
        <v>0.275043333333333</v>
      </c>
      <c r="EY240" s="1">
        <f>EY207+0.0042</f>
        <v>0.287376666666667</v>
      </c>
      <c r="FB240" s="1">
        <f>FB207-0.0212</f>
        <v>0.285976666666667</v>
      </c>
      <c r="FE240" s="1">
        <f>FE207-0.0332</f>
        <v>0.19731</v>
      </c>
      <c r="FH240" s="1">
        <f>FH207+4</f>
        <v>272.446666666667</v>
      </c>
      <c r="FK240" s="1">
        <f>FK207+4</f>
        <v>296.113333333333</v>
      </c>
      <c r="FN240" s="1">
        <f>FN207+4</f>
        <v>293.78</v>
      </c>
      <c r="FQ240" s="1">
        <f>FQ207+1</f>
        <v>325.78</v>
      </c>
      <c r="FT240" s="1">
        <f>FT207+5</f>
        <v>318.78</v>
      </c>
      <c r="FW240" s="1">
        <f>FW207-0.34</f>
        <v>7.54</v>
      </c>
      <c r="FZ240" s="1">
        <f>FZ207-0.34</f>
        <v>9.39333333333333</v>
      </c>
      <c r="GC240" s="1">
        <f>GC207-0.34</f>
        <v>7.78</v>
      </c>
      <c r="GF240" s="1">
        <f>GF207-0.92</f>
        <v>6.46</v>
      </c>
      <c r="GI240" s="1">
        <f>GI207-1.11</f>
        <v>5.09</v>
      </c>
      <c r="GL240" s="3"/>
      <c r="GO240" s="1">
        <v>19.0397101449275</v>
      </c>
      <c r="GR240" s="1">
        <v>24.8307006115736</v>
      </c>
      <c r="GU240" s="1">
        <v>17.2989455508231</v>
      </c>
      <c r="GX240" s="1">
        <v>10.5078779684279</v>
      </c>
      <c r="HA240" s="1">
        <v>7.62942028985507</v>
      </c>
      <c r="HD240" s="1">
        <v>0.21271</v>
      </c>
      <c r="HG240" s="1">
        <v>0.254043333333333</v>
      </c>
      <c r="HJ240" s="1">
        <v>0.266376666666667</v>
      </c>
      <c r="HM240" s="1">
        <v>0.264976666666667</v>
      </c>
      <c r="HP240" s="1">
        <v>0.17631</v>
      </c>
      <c r="HS240" s="1">
        <v>270.446666666667</v>
      </c>
      <c r="HV240" s="1">
        <v>294.113333333333</v>
      </c>
      <c r="HY240" s="1">
        <v>291.78</v>
      </c>
      <c r="IB240" s="1">
        <v>323.78</v>
      </c>
      <c r="IE240" s="1">
        <v>316.78</v>
      </c>
      <c r="IH240" s="1">
        <v>7.28</v>
      </c>
      <c r="IK240" s="1">
        <v>9.13333333333333</v>
      </c>
      <c r="IN240" s="1">
        <v>7.52</v>
      </c>
      <c r="IQ240" s="1">
        <v>6.2</v>
      </c>
      <c r="IT240" s="1">
        <v>4.83</v>
      </c>
    </row>
    <row r="241" spans="1:254">
      <c r="A241" s="3"/>
      <c r="F241" s="1">
        <f>AVERAGE(F234:F236)</f>
        <v>17.9569205278419</v>
      </c>
      <c r="I241" s="1">
        <f>AVERAGE(I234:I236)</f>
        <v>21.2445779112446</v>
      </c>
      <c r="L241" s="1">
        <f>AVERAGE(L234:L236)</f>
        <v>16.5009377664109</v>
      </c>
      <c r="O241" s="1">
        <f>AVERAGE(O234:O236)</f>
        <v>10.0837308427199</v>
      </c>
      <c r="R241" s="1">
        <f>R234</f>
        <v>5.69014084507042</v>
      </c>
      <c r="U241" s="1">
        <f>AVERAGE(U234:U236)</f>
        <v>0.208333333333333</v>
      </c>
      <c r="X241" s="1">
        <f>AVERAGE(X234:X236)</f>
        <v>0.287333333333333</v>
      </c>
      <c r="AA241" s="1">
        <f>AVERAGE(AA234:AA236)</f>
        <v>0.321</v>
      </c>
      <c r="AD241" s="1">
        <f>AVERAGE(AD234:AD236)</f>
        <v>0.304333333333333</v>
      </c>
      <c r="AG241" s="1">
        <f>AG234</f>
        <v>0.189</v>
      </c>
      <c r="AJ241" s="1">
        <f>AVERAGE(AJ234:AJ236)</f>
        <v>254.333333333333</v>
      </c>
      <c r="AM241" s="1">
        <f>AVERAGE(AM234:AM236)</f>
        <v>293.333333333333</v>
      </c>
      <c r="AP241" s="1">
        <f>AVERAGE(AP234:AP236)</f>
        <v>297.333333333333</v>
      </c>
      <c r="AS241" s="1">
        <f>AVERAGE(AS234:AS236)</f>
        <v>332.333333333333</v>
      </c>
      <c r="AV241" s="1">
        <f>AV234</f>
        <v>322</v>
      </c>
      <c r="AY241" s="1">
        <f>AVERAGE(AY234:AY236)</f>
        <v>6.29333333333333</v>
      </c>
      <c r="BB241" s="1">
        <f>AVERAGE(BB234:BB236)</f>
        <v>8.91</v>
      </c>
      <c r="BE241" s="1">
        <f>AVERAGE(BE234:BE236)</f>
        <v>7.32333333333333</v>
      </c>
      <c r="BH241" s="1">
        <f>AVERAGE(BH234:BH236)</f>
        <v>6.68333333333333</v>
      </c>
      <c r="BK241" s="1">
        <f>BK234</f>
        <v>2.97</v>
      </c>
      <c r="BN241" s="3"/>
      <c r="BQ241" s="1">
        <f>AVERAGE(BQ234:BQ236)</f>
        <v>17.2809037690825</v>
      </c>
      <c r="BT241" s="1">
        <f>AVERAGE(BT234:BT236)</f>
        <v>20.5944752467254</v>
      </c>
      <c r="BW241" s="1">
        <f>AVERAGE(BW234:BW236)</f>
        <v>16.076279383474</v>
      </c>
      <c r="BZ241" s="1">
        <f>AVERAGE(BZ234:BZ236)</f>
        <v>9.59952560293218</v>
      </c>
      <c r="CC241" s="1">
        <f>CC234</f>
        <v>5.01851851851852</v>
      </c>
      <c r="CF241" s="1">
        <f>AVERAGE(CF234:CF236)</f>
        <v>0.191666666666667</v>
      </c>
      <c r="CI241" s="1">
        <f>AVERAGE(CI234:CI236)</f>
        <v>0.260333333333333</v>
      </c>
      <c r="CL241" s="1">
        <f>AVERAGE(CL234:CL236)</f>
        <v>0.288333333333333</v>
      </c>
      <c r="CO241" s="1">
        <f>AVERAGE(CO234:CO236)</f>
        <v>0.293</v>
      </c>
      <c r="CR241" s="1">
        <f>CR234</f>
        <v>0.168</v>
      </c>
      <c r="CU241" s="1">
        <f>AVERAGE(CU234:CU236)</f>
        <v>249.333333333333</v>
      </c>
      <c r="CX241" s="1">
        <f>AVERAGE(CX234:CX236)</f>
        <v>291.333333333333</v>
      </c>
      <c r="DA241" s="1">
        <f>AVERAGE(DA234:DA236)</f>
        <v>295.666666666667</v>
      </c>
      <c r="DD241" s="1">
        <f>AVERAGE(DD234:DD236)</f>
        <v>333.666666666667</v>
      </c>
      <c r="DG241" s="1">
        <f>DG234</f>
        <v>324</v>
      </c>
      <c r="DJ241" s="1">
        <f>AVERAGE(DJ234:DJ236)</f>
        <v>6.03333333333333</v>
      </c>
      <c r="DM241" s="1">
        <f>AVERAGE(DM234:DM236)</f>
        <v>8.81</v>
      </c>
      <c r="DP241" s="1">
        <f>AVERAGE(DP234:DP236)</f>
        <v>6.95666666666667</v>
      </c>
      <c r="DS241" s="1">
        <f>AVERAGE(DS234:DS236)</f>
        <v>6.31666666666667</v>
      </c>
      <c r="DV241" s="1">
        <f>DV234</f>
        <v>2.69</v>
      </c>
      <c r="DY241" s="3"/>
      <c r="ED241" s="1">
        <f>AVERAGE(ED234:ED236)</f>
        <v>19.6837206660354</v>
      </c>
      <c r="EG241" s="1">
        <f>AVERAGE(EG234:EG236)</f>
        <v>25.3249444039429</v>
      </c>
      <c r="EJ241" s="1">
        <f>AVERAGE(EJ234:EJ236)</f>
        <v>17.8308088622974</v>
      </c>
      <c r="EM241" s="1">
        <f>AVERAGE(EM234:EM236)</f>
        <v>10.8529706513959</v>
      </c>
      <c r="EP241" s="1">
        <f>EP234</f>
        <v>8.18367346938775</v>
      </c>
      <c r="ES241" s="1">
        <f>AVERAGE(ES234:ES236)</f>
        <v>0.224</v>
      </c>
      <c r="EV241" s="1">
        <f>AVERAGE(EV234:EV236)</f>
        <v>0.281333333333333</v>
      </c>
      <c r="EY241" s="1">
        <f>AVERAGE(EY234:EY236)</f>
        <v>0.287333333333333</v>
      </c>
      <c r="FB241" s="1">
        <f>AVERAGE(FB234:FB236)</f>
        <v>0.285666666666667</v>
      </c>
      <c r="FE241" s="1">
        <f>FE234</f>
        <v>0.202</v>
      </c>
      <c r="FH241" s="1">
        <f>AVERAGE(FH234:FH236)</f>
        <v>272.333333333333</v>
      </c>
      <c r="FK241" s="1">
        <f>AVERAGE(FK234:FK236)</f>
        <v>297.333333333333</v>
      </c>
      <c r="FN241" s="1">
        <f>AVERAGE(FN234:FN236)</f>
        <v>293.666666666667</v>
      </c>
      <c r="FQ241" s="1">
        <f>AVERAGE(FQ234:FQ236)</f>
        <v>324</v>
      </c>
      <c r="FT241" s="1">
        <f>FT234</f>
        <v>317</v>
      </c>
      <c r="FW241" s="1">
        <f>AVERAGE(FW234:FW236)</f>
        <v>7.54</v>
      </c>
      <c r="FZ241" s="1">
        <f>AVERAGE(FZ234:FZ236)</f>
        <v>9.39333333333333</v>
      </c>
      <c r="GC241" s="1">
        <f>AVERAGE(GC234:GC236)</f>
        <v>7.85666666666667</v>
      </c>
      <c r="GF241" s="1">
        <f>AVERAGE(GF234:GF236)</f>
        <v>6.44666666666667</v>
      </c>
      <c r="GI241" s="1">
        <f>GI234</f>
        <v>5.07</v>
      </c>
      <c r="GL241" s="3"/>
      <c r="GO241" s="1">
        <f>AVERAGE(GO234:GO236)</f>
        <v>18.9554799767135</v>
      </c>
      <c r="GR241" s="1">
        <f>AVERAGE(GR234:GR236)</f>
        <v>24.6474915632369</v>
      </c>
      <c r="GU241" s="1">
        <f>AVERAGE(GU234:GU236)</f>
        <v>17.2253955877421</v>
      </c>
      <c r="GX241" s="1">
        <f>AVERAGE(GX234:GX236)</f>
        <v>10.449959123962</v>
      </c>
      <c r="HA241" s="1">
        <f>HA234</f>
        <v>7.375</v>
      </c>
      <c r="HD241" s="1">
        <f>AVERAGE(HD234:HD236)</f>
        <v>0.219666666666667</v>
      </c>
      <c r="HG241" s="1">
        <f>AVERAGE(HG234:HG236)</f>
        <v>0.254333333333333</v>
      </c>
      <c r="HJ241" s="1">
        <f>AVERAGE(HJ234:HJ236)</f>
        <v>0.261333333333333</v>
      </c>
      <c r="HM241" s="1">
        <f>AVERAGE(HM234:HM236)</f>
        <v>0.265</v>
      </c>
      <c r="HP241" s="1">
        <f>HP234</f>
        <v>0.175</v>
      </c>
      <c r="HS241" s="1">
        <f>AVERAGE(HS234:HS236)</f>
        <v>269.666666666667</v>
      </c>
      <c r="HV241" s="1">
        <f>AVERAGE(HV234:HV236)</f>
        <v>295.666666666667</v>
      </c>
      <c r="HY241" s="1">
        <f>AVERAGE(HY234:HY236)</f>
        <v>291.666666666667</v>
      </c>
      <c r="IB241" s="1">
        <f>AVERAGE(IB234:IB236)</f>
        <v>323.666666666667</v>
      </c>
      <c r="IE241" s="1">
        <f>IE234</f>
        <v>316</v>
      </c>
      <c r="IH241" s="1">
        <f>AVERAGE(IH234:IH236)</f>
        <v>7.35</v>
      </c>
      <c r="IK241" s="1">
        <f>AVERAGE(IK234:IK236)</f>
        <v>9.04333333333333</v>
      </c>
      <c r="IN241" s="1">
        <f>AVERAGE(IN234:IN236)</f>
        <v>7.52</v>
      </c>
      <c r="IQ241" s="1">
        <f>AVERAGE(IQ234:IQ236)</f>
        <v>6.2</v>
      </c>
      <c r="IT241" s="1">
        <f>IT234</f>
        <v>4.81</v>
      </c>
    </row>
    <row r="242" spans="1:194">
      <c r="A242" s="3"/>
      <c r="BN242" s="3"/>
      <c r="DY242" s="3"/>
      <c r="GL242" s="3"/>
    </row>
    <row r="243" spans="1:194">
      <c r="A243" s="3"/>
      <c r="BN243" s="3"/>
      <c r="DY243" s="3"/>
      <c r="GL243" s="3"/>
    </row>
    <row r="244" spans="1:194">
      <c r="A244" s="4" t="s">
        <v>11</v>
      </c>
      <c r="BN244" s="4"/>
      <c r="DY244" s="4" t="s">
        <v>11</v>
      </c>
      <c r="GL244" s="4"/>
    </row>
    <row r="245" spans="1:251">
      <c r="A245" s="3" t="s">
        <v>54</v>
      </c>
      <c r="B245" s="1">
        <v>59</v>
      </c>
      <c r="D245" s="1">
        <v>12.2</v>
      </c>
      <c r="E245" s="1">
        <v>1.22</v>
      </c>
      <c r="F245" s="1">
        <f>D245/(E245*3)*6</f>
        <v>20</v>
      </c>
      <c r="G245" s="1">
        <v>13.5</v>
      </c>
      <c r="H245" s="1">
        <v>1.29</v>
      </c>
      <c r="I245" s="1">
        <f>G245/(H245*3)*6</f>
        <v>20.9302325581395</v>
      </c>
      <c r="J245" s="1">
        <v>9.25</v>
      </c>
      <c r="K245" s="1">
        <v>1.11</v>
      </c>
      <c r="L245" s="1">
        <f>J245/(K245*3)*6</f>
        <v>16.6666666666667</v>
      </c>
      <c r="M245" s="1">
        <v>4.53</v>
      </c>
      <c r="N245" s="1">
        <v>1.1</v>
      </c>
      <c r="O245" s="1">
        <f>M245/(N245*3)*6</f>
        <v>8.23636363636364</v>
      </c>
      <c r="U245" s="4">
        <v>0.226</v>
      </c>
      <c r="V245" s="4"/>
      <c r="W245" s="4"/>
      <c r="X245" s="1">
        <v>0.267</v>
      </c>
      <c r="AA245" s="4">
        <v>0.291</v>
      </c>
      <c r="AB245" s="4"/>
      <c r="AC245" s="4"/>
      <c r="AD245" s="1">
        <v>0.301</v>
      </c>
      <c r="AJ245" s="1">
        <v>199</v>
      </c>
      <c r="AM245" s="4">
        <v>253</v>
      </c>
      <c r="AN245" s="4"/>
      <c r="AO245" s="4"/>
      <c r="AP245" s="4">
        <v>304</v>
      </c>
      <c r="AQ245" s="4"/>
      <c r="AR245" s="4"/>
      <c r="AS245" s="1">
        <v>358</v>
      </c>
      <c r="AY245" s="1">
        <v>6.54</v>
      </c>
      <c r="BB245" s="1">
        <v>8.41</v>
      </c>
      <c r="BE245" s="4">
        <v>6.39</v>
      </c>
      <c r="BF245" s="4"/>
      <c r="BG245" s="4"/>
      <c r="BH245" s="4">
        <v>5.47</v>
      </c>
      <c r="BI245" s="4"/>
      <c r="BJ245" s="4"/>
      <c r="BN245" s="3"/>
      <c r="BO245" s="1">
        <v>11.3</v>
      </c>
      <c r="BP245" s="1">
        <v>1.21</v>
      </c>
      <c r="BQ245" s="1">
        <f>BO245/(BP245*3)*6</f>
        <v>18.6776859504132</v>
      </c>
      <c r="BR245" s="1">
        <v>11.7</v>
      </c>
      <c r="BS245" s="1">
        <v>1.14</v>
      </c>
      <c r="BT245" s="1">
        <f>BR245/(BS245*3)*6</f>
        <v>20.5263157894737</v>
      </c>
      <c r="BU245" s="1">
        <v>9.05</v>
      </c>
      <c r="BV245" s="1">
        <v>1.11</v>
      </c>
      <c r="BW245" s="1">
        <f>BU245/(BV245*3)*6</f>
        <v>16.3063063063063</v>
      </c>
      <c r="BX245" s="1">
        <v>5.23</v>
      </c>
      <c r="BY245" s="1">
        <v>1.06</v>
      </c>
      <c r="BZ245" s="1">
        <f>BX245/(BY245*3)*6</f>
        <v>9.86792452830189</v>
      </c>
      <c r="CF245" s="1">
        <v>0.196</v>
      </c>
      <c r="CI245" s="1">
        <v>0.264</v>
      </c>
      <c r="CL245" s="1">
        <v>0.266</v>
      </c>
      <c r="CO245" s="1">
        <v>0.307</v>
      </c>
      <c r="CU245" s="1">
        <v>241</v>
      </c>
      <c r="CX245" s="1">
        <v>273</v>
      </c>
      <c r="DA245" s="1">
        <v>313</v>
      </c>
      <c r="DD245" s="1">
        <v>342</v>
      </c>
      <c r="DJ245" s="1">
        <v>6.56</v>
      </c>
      <c r="DM245" s="1">
        <v>8.61</v>
      </c>
      <c r="DP245" s="1">
        <v>7.36</v>
      </c>
      <c r="DS245" s="1">
        <v>7.14</v>
      </c>
      <c r="DY245" s="3" t="s">
        <v>55</v>
      </c>
      <c r="DZ245" s="1">
        <v>128</v>
      </c>
      <c r="EB245" s="1">
        <v>9.06</v>
      </c>
      <c r="EC245" s="1">
        <v>1.22</v>
      </c>
      <c r="ED245" s="1">
        <f>EB245/(EC245*3)*6</f>
        <v>14.8524590163934</v>
      </c>
      <c r="EE245" s="1">
        <v>15.8</v>
      </c>
      <c r="EF245" s="1">
        <v>1.58</v>
      </c>
      <c r="EG245" s="1">
        <f>EE245/(EF245*3)*6</f>
        <v>20</v>
      </c>
      <c r="EH245" s="1">
        <v>10.7</v>
      </c>
      <c r="EI245" s="1">
        <v>1.27</v>
      </c>
      <c r="EJ245" s="1">
        <f>EH245/(EI245*3)*6</f>
        <v>16.8503937007874</v>
      </c>
      <c r="EK245" s="1">
        <v>5.96</v>
      </c>
      <c r="EL245" s="1">
        <v>1.26</v>
      </c>
      <c r="EM245" s="1">
        <f>EK245/(EL245*3)*6</f>
        <v>9.46031746031746</v>
      </c>
      <c r="ES245" s="1">
        <v>0.214</v>
      </c>
      <c r="EV245" s="4">
        <v>0.188</v>
      </c>
      <c r="EW245" s="4"/>
      <c r="EX245" s="4"/>
      <c r="EY245" s="1">
        <v>0.254</v>
      </c>
      <c r="FB245" s="4">
        <v>0.297</v>
      </c>
      <c r="FC245" s="4"/>
      <c r="FD245" s="4"/>
      <c r="FH245" s="1">
        <v>242</v>
      </c>
      <c r="FK245" s="4">
        <v>291</v>
      </c>
      <c r="FL245" s="4"/>
      <c r="FM245" s="4"/>
      <c r="FN245" s="4">
        <v>298</v>
      </c>
      <c r="FO245" s="4"/>
      <c r="FP245" s="4"/>
      <c r="FQ245" s="1">
        <v>310</v>
      </c>
      <c r="FW245" s="4">
        <v>7.41</v>
      </c>
      <c r="FX245" s="4"/>
      <c r="FY245" s="4"/>
      <c r="FZ245" s="4">
        <v>9.64</v>
      </c>
      <c r="GA245" s="4"/>
      <c r="GB245" s="4"/>
      <c r="GC245" s="1">
        <v>7.68</v>
      </c>
      <c r="GF245" s="1">
        <v>5.19</v>
      </c>
      <c r="GL245" s="3"/>
      <c r="GM245" s="1">
        <v>13.5</v>
      </c>
      <c r="GN245" s="1">
        <v>1.26</v>
      </c>
      <c r="GO245" s="1">
        <f>GM245/(GN245*3)*6</f>
        <v>21.4285714285714</v>
      </c>
      <c r="GP245" s="1">
        <v>16.8</v>
      </c>
      <c r="GQ245" s="1">
        <v>1.34</v>
      </c>
      <c r="GR245" s="1">
        <f>GP245/(GQ245*3)*6</f>
        <v>25.0746268656716</v>
      </c>
      <c r="GS245" s="1">
        <v>10.7</v>
      </c>
      <c r="GT245" s="1">
        <v>1.31</v>
      </c>
      <c r="GU245" s="1">
        <f>GS245/(GT245*3)*6</f>
        <v>16.3358778625954</v>
      </c>
      <c r="GV245" s="1">
        <v>6.63</v>
      </c>
      <c r="GW245" s="1">
        <v>1.26</v>
      </c>
      <c r="GX245" s="1">
        <f>GV245/(GW245*3)*6</f>
        <v>10.5238095238095</v>
      </c>
      <c r="HD245" s="1">
        <v>0.206</v>
      </c>
      <c r="HG245" s="1">
        <v>0.266</v>
      </c>
      <c r="HJ245" s="1">
        <v>0.244</v>
      </c>
      <c r="HM245" s="1">
        <v>0.229</v>
      </c>
      <c r="HS245" s="1">
        <v>276</v>
      </c>
      <c r="HV245" s="1">
        <v>288</v>
      </c>
      <c r="HY245" s="1">
        <v>273</v>
      </c>
      <c r="IB245" s="1">
        <v>316</v>
      </c>
      <c r="IH245" s="1">
        <v>8.23</v>
      </c>
      <c r="IK245" s="1">
        <v>9.99</v>
      </c>
      <c r="IN245" s="1">
        <v>6.49</v>
      </c>
      <c r="IQ245" s="1">
        <v>7.13</v>
      </c>
    </row>
    <row r="246" spans="1:251">
      <c r="A246" s="3"/>
      <c r="D246" s="1">
        <v>10.6</v>
      </c>
      <c r="E246" s="1">
        <v>1.15</v>
      </c>
      <c r="F246" s="1">
        <f>D246/(E246*3)*6</f>
        <v>18.4347826086957</v>
      </c>
      <c r="G246" s="1">
        <v>9.16</v>
      </c>
      <c r="H246" s="1">
        <v>1.05</v>
      </c>
      <c r="I246" s="1">
        <f>G246/(H246*3)*6</f>
        <v>17.447619047619</v>
      </c>
      <c r="J246" s="1">
        <v>9.52</v>
      </c>
      <c r="K246" s="1">
        <v>1.15</v>
      </c>
      <c r="L246" s="1">
        <f>J246/(K246*3)*6</f>
        <v>16.5565217391304</v>
      </c>
      <c r="M246" s="1">
        <v>6.55</v>
      </c>
      <c r="N246" s="1">
        <v>1.14</v>
      </c>
      <c r="O246" s="1">
        <f>M246/(N246*3)*6</f>
        <v>11.4912280701754</v>
      </c>
      <c r="U246" s="1">
        <v>0.193</v>
      </c>
      <c r="X246" s="1">
        <v>0.288</v>
      </c>
      <c r="AA246" s="1">
        <v>0.286</v>
      </c>
      <c r="AD246" s="1">
        <v>0.321</v>
      </c>
      <c r="AJ246" s="1">
        <v>271</v>
      </c>
      <c r="AM246" s="1">
        <v>297</v>
      </c>
      <c r="AP246" s="1">
        <v>287</v>
      </c>
      <c r="AS246" s="1">
        <v>322</v>
      </c>
      <c r="AY246" s="1">
        <v>6.48</v>
      </c>
      <c r="BB246" s="1">
        <v>9.17</v>
      </c>
      <c r="BE246" s="1">
        <v>8.26</v>
      </c>
      <c r="BH246" s="1">
        <v>5.69</v>
      </c>
      <c r="BN246" s="3"/>
      <c r="BO246" s="1">
        <v>11.1</v>
      </c>
      <c r="BP246" s="1">
        <v>1.16</v>
      </c>
      <c r="BQ246" s="1">
        <f>BO246/(BP246*3)*6</f>
        <v>19.1379310344828</v>
      </c>
      <c r="BR246" s="1">
        <v>12.5</v>
      </c>
      <c r="BS246" s="1">
        <v>1.07</v>
      </c>
      <c r="BT246" s="1">
        <f>BR246/(BS246*3)*6</f>
        <v>23.3644859813084</v>
      </c>
      <c r="BU246" s="1">
        <v>9.26</v>
      </c>
      <c r="BV246" s="1">
        <v>1.06</v>
      </c>
      <c r="BW246" s="1">
        <f>BU246/(BV246*3)*6</f>
        <v>17.4716981132075</v>
      </c>
      <c r="BX246" s="1">
        <v>6.23</v>
      </c>
      <c r="BY246" s="1">
        <v>1.14</v>
      </c>
      <c r="BZ246" s="1">
        <f>BX246/(BY246*3)*6</f>
        <v>10.9298245614035</v>
      </c>
      <c r="CF246" s="1">
        <v>0.184</v>
      </c>
      <c r="CI246" s="1">
        <v>0.279</v>
      </c>
      <c r="CL246" s="1">
        <v>0.296</v>
      </c>
      <c r="CO246" s="1">
        <v>0.306</v>
      </c>
      <c r="CU246" s="1">
        <v>269</v>
      </c>
      <c r="CX246" s="1">
        <v>286</v>
      </c>
      <c r="DA246" s="1">
        <v>295</v>
      </c>
      <c r="DD246" s="1">
        <v>330</v>
      </c>
      <c r="DJ246" s="1">
        <v>6.55</v>
      </c>
      <c r="DM246" s="1">
        <v>9.24</v>
      </c>
      <c r="DP246" s="1">
        <v>6.57</v>
      </c>
      <c r="DS246" s="1">
        <v>5.29</v>
      </c>
      <c r="DY246" s="3"/>
      <c r="EB246" s="1">
        <v>12.9</v>
      </c>
      <c r="EC246" s="1">
        <v>1.45</v>
      </c>
      <c r="ED246" s="1">
        <f>EB246/(EC246*3)*6</f>
        <v>17.7931034482759</v>
      </c>
      <c r="EE246" s="1">
        <v>19.2</v>
      </c>
      <c r="EF246" s="1">
        <v>1.31</v>
      </c>
      <c r="EG246" s="1">
        <f>EE246/(EF246*3)*6</f>
        <v>29.3129770992366</v>
      </c>
      <c r="EH246" s="1">
        <v>13.3</v>
      </c>
      <c r="EI246" s="1">
        <v>1.43</v>
      </c>
      <c r="EJ246" s="1">
        <f>EH246/(EI246*3)*6</f>
        <v>18.6013986013986</v>
      </c>
      <c r="EK246" s="1">
        <v>8.23</v>
      </c>
      <c r="EL246" s="1">
        <v>1.42</v>
      </c>
      <c r="EM246" s="1">
        <f>EK246/(EL246*3)*6</f>
        <v>11.5915492957746</v>
      </c>
      <c r="ES246" s="1">
        <v>0.215</v>
      </c>
      <c r="EV246" s="1">
        <v>0.299</v>
      </c>
      <c r="EY246" s="1">
        <v>0.305</v>
      </c>
      <c r="FB246" s="1">
        <v>0.299</v>
      </c>
      <c r="FH246" s="1">
        <v>297</v>
      </c>
      <c r="FK246" s="1">
        <v>287</v>
      </c>
      <c r="FN246" s="1">
        <v>291</v>
      </c>
      <c r="FQ246" s="1">
        <v>326</v>
      </c>
      <c r="FW246" s="1">
        <v>7.27</v>
      </c>
      <c r="FZ246" s="1">
        <v>8.95</v>
      </c>
      <c r="GC246" s="1">
        <v>8.46</v>
      </c>
      <c r="GF246" s="1">
        <v>7.25</v>
      </c>
      <c r="GL246" s="3"/>
      <c r="GM246" s="1">
        <v>12.2</v>
      </c>
      <c r="GN246" s="1">
        <v>1.38</v>
      </c>
      <c r="GO246" s="1">
        <f>GM246/(GN246*3)*6</f>
        <v>17.6811594202899</v>
      </c>
      <c r="GP246" s="1">
        <v>16.2</v>
      </c>
      <c r="GQ246" s="1">
        <v>1.26</v>
      </c>
      <c r="GR246" s="1">
        <f>GP246/(GQ246*3)*6</f>
        <v>25.7142857142857</v>
      </c>
      <c r="GS246" s="1">
        <v>10.5</v>
      </c>
      <c r="GT246" s="1">
        <v>1.27</v>
      </c>
      <c r="GU246" s="1">
        <f>GS246/(GT246*3)*6</f>
        <v>16.5354330708661</v>
      </c>
      <c r="GV246" s="1">
        <v>7.26</v>
      </c>
      <c r="GW246" s="1">
        <v>1.29</v>
      </c>
      <c r="GX246" s="1">
        <f>GV246/(GW246*3)*6</f>
        <v>11.2558139534884</v>
      </c>
      <c r="HD246" s="1">
        <v>0.213</v>
      </c>
      <c r="HG246" s="1">
        <v>0.246</v>
      </c>
      <c r="HJ246" s="1">
        <v>0.268</v>
      </c>
      <c r="HM246" s="1">
        <v>0.282</v>
      </c>
      <c r="HS246" s="1">
        <v>277</v>
      </c>
      <c r="HV246" s="1">
        <v>295</v>
      </c>
      <c r="HY246" s="1">
        <v>299</v>
      </c>
      <c r="IB246" s="1">
        <v>306</v>
      </c>
      <c r="IH246" s="1">
        <v>7.34</v>
      </c>
      <c r="IK246" s="1">
        <v>8.26</v>
      </c>
      <c r="IN246" s="1">
        <v>8.53</v>
      </c>
      <c r="IQ246" s="1">
        <v>5.26</v>
      </c>
    </row>
    <row r="247" spans="1:251">
      <c r="A247" s="3"/>
      <c r="D247" s="1">
        <v>9.73</v>
      </c>
      <c r="E247" s="1">
        <v>1.22</v>
      </c>
      <c r="F247" s="1">
        <f>D247/(E247*3)*6</f>
        <v>15.9508196721311</v>
      </c>
      <c r="G247" s="1">
        <v>13.1</v>
      </c>
      <c r="H247" s="1">
        <v>1.02</v>
      </c>
      <c r="I247" s="1">
        <f>G247/(H247*3)*6</f>
        <v>25.6862745098039</v>
      </c>
      <c r="J247" s="1">
        <v>8.52</v>
      </c>
      <c r="K247" s="1">
        <v>0.98</v>
      </c>
      <c r="L247" s="1">
        <f>J247/(K247*3)*6</f>
        <v>17.3877551020408</v>
      </c>
      <c r="M247" s="1">
        <v>5.77</v>
      </c>
      <c r="N247" s="1">
        <v>0.97</v>
      </c>
      <c r="O247" s="1">
        <f>M247/(N247*3)*6</f>
        <v>11.8969072164948</v>
      </c>
      <c r="U247" s="1">
        <v>0.256</v>
      </c>
      <c r="X247" s="1">
        <v>0.322</v>
      </c>
      <c r="AA247" s="1">
        <v>0.312</v>
      </c>
      <c r="AD247" s="1">
        <v>0.361</v>
      </c>
      <c r="AJ247" s="1">
        <v>296</v>
      </c>
      <c r="AM247" s="1">
        <v>301</v>
      </c>
      <c r="AP247" s="1">
        <v>299</v>
      </c>
      <c r="AS247" s="1">
        <v>323</v>
      </c>
      <c r="AY247" s="1">
        <v>6.26</v>
      </c>
      <c r="BB247" s="1">
        <v>9.32</v>
      </c>
      <c r="BE247" s="1">
        <v>7.69</v>
      </c>
      <c r="BH247" s="1">
        <v>8.26</v>
      </c>
      <c r="BN247" s="3"/>
      <c r="BO247" s="1">
        <v>9.03</v>
      </c>
      <c r="BP247" s="1">
        <v>1.17</v>
      </c>
      <c r="BQ247" s="1">
        <f>BO247/(BP247*3)*6</f>
        <v>15.4358974358974</v>
      </c>
      <c r="BR247" s="1">
        <v>10</v>
      </c>
      <c r="BS247" s="1">
        <v>1.09</v>
      </c>
      <c r="BT247" s="1">
        <f>BR247/(BS247*3)*6</f>
        <v>18.348623853211</v>
      </c>
      <c r="BU247" s="1">
        <v>8.26</v>
      </c>
      <c r="BV247" s="1">
        <v>1.09</v>
      </c>
      <c r="BW247" s="1">
        <f>BU247/(BV247*3)*6</f>
        <v>15.1559633027523</v>
      </c>
      <c r="BX247" s="1">
        <v>5.29</v>
      </c>
      <c r="BY247" s="1">
        <v>1.06</v>
      </c>
      <c r="BZ247" s="1">
        <f>BX247/(BY247*3)*6</f>
        <v>9.9811320754717</v>
      </c>
      <c r="CF247" s="1">
        <v>0.196</v>
      </c>
      <c r="CI247" s="1">
        <v>0.271</v>
      </c>
      <c r="CL247" s="1">
        <v>0.275</v>
      </c>
      <c r="CO247" s="1">
        <v>0.319</v>
      </c>
      <c r="CU247" s="1">
        <v>251</v>
      </c>
      <c r="CX247" s="1">
        <v>276</v>
      </c>
      <c r="DA247" s="1">
        <v>286</v>
      </c>
      <c r="DD247" s="1">
        <v>326</v>
      </c>
      <c r="DJ247" s="1">
        <v>5.39</v>
      </c>
      <c r="DM247" s="1">
        <v>8.26</v>
      </c>
      <c r="DP247" s="1">
        <v>7.56</v>
      </c>
      <c r="DS247" s="1">
        <v>6.12</v>
      </c>
      <c r="DY247" s="3"/>
      <c r="EB247" s="1">
        <v>12.6</v>
      </c>
      <c r="EC247" s="1">
        <v>0.98</v>
      </c>
      <c r="ED247" s="1">
        <f>EB247/(EC247*3)*6</f>
        <v>25.7142857142857</v>
      </c>
      <c r="EE247" s="1">
        <v>18.2</v>
      </c>
      <c r="EF247" s="1">
        <v>1.33</v>
      </c>
      <c r="EG247" s="1">
        <f>EE247/(EF247*3)*6</f>
        <v>27.3684210526316</v>
      </c>
      <c r="EH247" s="1">
        <v>11.8</v>
      </c>
      <c r="EI247" s="1">
        <v>1.42</v>
      </c>
      <c r="EJ247" s="1">
        <f>EH247/(EI247*3)*6</f>
        <v>16.6197183098592</v>
      </c>
      <c r="EK247" s="1">
        <v>7.36</v>
      </c>
      <c r="EL247" s="1">
        <v>1.41</v>
      </c>
      <c r="EM247" s="1">
        <f>EK247/(EL247*3)*6</f>
        <v>10.4397163120567</v>
      </c>
      <c r="ES247" s="1">
        <v>0.268</v>
      </c>
      <c r="EV247" s="1">
        <v>0.289</v>
      </c>
      <c r="EY247" s="1">
        <v>0.288</v>
      </c>
      <c r="FB247" s="1">
        <v>0.289</v>
      </c>
      <c r="FH247" s="1">
        <v>284</v>
      </c>
      <c r="FK247" s="1">
        <v>287</v>
      </c>
      <c r="FN247" s="1">
        <v>295</v>
      </c>
      <c r="FQ247" s="1">
        <v>330</v>
      </c>
      <c r="FW247" s="1">
        <v>7.89</v>
      </c>
      <c r="FZ247" s="1">
        <v>9.63</v>
      </c>
      <c r="GC247" s="1">
        <v>7.28</v>
      </c>
      <c r="GF247" s="1">
        <v>6.98</v>
      </c>
      <c r="GL247" s="3"/>
      <c r="GM247" s="1">
        <v>11.9</v>
      </c>
      <c r="GN247" s="1">
        <v>1.38</v>
      </c>
      <c r="GO247" s="1">
        <f>GM247/(GN247*3)*6</f>
        <v>17.2463768115942</v>
      </c>
      <c r="GP247" s="1">
        <v>15.2</v>
      </c>
      <c r="GQ247" s="1">
        <v>1.28</v>
      </c>
      <c r="GR247" s="1">
        <f>GP247/(GQ247*3)*6</f>
        <v>23.75</v>
      </c>
      <c r="GS247" s="1">
        <v>11.1</v>
      </c>
      <c r="GT247" s="1">
        <v>1.26</v>
      </c>
      <c r="GU247" s="1">
        <f>GS247/(GT247*3)*6</f>
        <v>17.6190476190476</v>
      </c>
      <c r="GV247" s="1">
        <v>5.23</v>
      </c>
      <c r="GW247" s="1">
        <v>1.24</v>
      </c>
      <c r="GX247" s="1">
        <f>GV247/(GW247*3)*6</f>
        <v>8.43548387096774</v>
      </c>
      <c r="HD247" s="1">
        <v>0.215</v>
      </c>
      <c r="HG247" s="1">
        <v>0.251</v>
      </c>
      <c r="HJ247" s="1">
        <v>0.272</v>
      </c>
      <c r="HM247" s="1">
        <v>0.278</v>
      </c>
      <c r="HS247" s="1">
        <v>269</v>
      </c>
      <c r="HV247" s="1">
        <v>281</v>
      </c>
      <c r="HY247" s="1">
        <v>299</v>
      </c>
      <c r="IB247" s="1">
        <v>338</v>
      </c>
      <c r="IH247" s="1">
        <v>6.26</v>
      </c>
      <c r="IK247" s="1">
        <v>9.12</v>
      </c>
      <c r="IN247" s="1">
        <v>7.35</v>
      </c>
      <c r="IQ247" s="1">
        <v>6.25</v>
      </c>
    </row>
    <row r="248" spans="1:194">
      <c r="A248" s="3"/>
      <c r="BN248" s="3"/>
      <c r="DY248" s="3"/>
      <c r="GL248" s="3"/>
    </row>
    <row r="249" spans="1:248">
      <c r="A249" s="3"/>
      <c r="U249" s="1">
        <v>0.226</v>
      </c>
      <c r="AA249" s="1">
        <v>0.291</v>
      </c>
      <c r="AM249" s="1">
        <v>253</v>
      </c>
      <c r="AP249" s="1">
        <v>304</v>
      </c>
      <c r="BE249" s="1">
        <v>6.39</v>
      </c>
      <c r="BH249" s="1">
        <v>5.47</v>
      </c>
      <c r="BN249" s="3"/>
      <c r="CL249" s="1">
        <v>0.266037</v>
      </c>
      <c r="CO249" s="1">
        <v>0.307837</v>
      </c>
      <c r="CX249" s="1">
        <v>273.64</v>
      </c>
      <c r="DA249" s="1">
        <v>312.64</v>
      </c>
      <c r="DP249" s="1">
        <v>7.36</v>
      </c>
      <c r="DS249" s="1">
        <v>7.14</v>
      </c>
      <c r="DY249" s="3"/>
      <c r="EV249" s="1">
        <v>0.188</v>
      </c>
      <c r="FB249" s="1">
        <v>0.297</v>
      </c>
      <c r="FK249" s="1">
        <v>291</v>
      </c>
      <c r="FN249" s="1">
        <v>298</v>
      </c>
      <c r="FW249" s="1">
        <v>7.41</v>
      </c>
      <c r="FZ249" s="1">
        <v>9.64</v>
      </c>
      <c r="GL249" s="3"/>
      <c r="HG249" s="1">
        <v>0.26613</v>
      </c>
      <c r="HM249" s="1">
        <v>0.22893</v>
      </c>
      <c r="HS249" s="1">
        <v>276.34</v>
      </c>
      <c r="HY249" s="1">
        <v>273.34</v>
      </c>
      <c r="IK249" s="1">
        <v>10.04</v>
      </c>
      <c r="IN249" s="1">
        <v>6.49</v>
      </c>
    </row>
    <row r="250" spans="1:194">
      <c r="A250" s="3"/>
      <c r="BN250" s="3"/>
      <c r="DY250" s="3"/>
      <c r="GL250" s="3"/>
    </row>
    <row r="251" spans="1:254">
      <c r="A251" s="3"/>
      <c r="F251" s="1">
        <f>F218+0.12</f>
        <v>18.1652234948743</v>
      </c>
      <c r="I251" s="1">
        <f>I218+0.12</f>
        <v>21.3577583394078</v>
      </c>
      <c r="L251" s="1">
        <f>L218+0.12</f>
        <v>16.9409978617249</v>
      </c>
      <c r="O251" s="1">
        <f>O218-2.12</f>
        <v>10.7347416007703</v>
      </c>
      <c r="R251" s="1">
        <f>R218-0.97</f>
        <v>5.29601769911505</v>
      </c>
      <c r="U251" s="1">
        <f>U218+0.0072</f>
        <v>0.213012333333333</v>
      </c>
      <c r="X251" s="1">
        <f>X218+0.0072</f>
        <v>0.292345666666667</v>
      </c>
      <c r="AA251" s="1">
        <f>AA218+0.0072</f>
        <v>0.305679</v>
      </c>
      <c r="AD251" s="1">
        <f>AD218-0.0312</f>
        <v>0.327945666666667</v>
      </c>
      <c r="AG251" s="1">
        <f>AG218-0.0432</f>
        <v>0.188279</v>
      </c>
      <c r="AJ251" s="1">
        <f>AJ218-6</f>
        <v>255.546666666667</v>
      </c>
      <c r="AM251" s="1">
        <f>AM218-6</f>
        <v>282.88</v>
      </c>
      <c r="AP251" s="1">
        <f>AP218-6</f>
        <v>298.213333333333</v>
      </c>
      <c r="AS251" s="1">
        <f>AS218+2</f>
        <v>334.546666666667</v>
      </c>
      <c r="AV251" s="1">
        <f>AV218+5</f>
        <v>319.88</v>
      </c>
      <c r="AY251" s="1">
        <f>AY218-0.44</f>
        <v>6.42666666666667</v>
      </c>
      <c r="BB251" s="1">
        <f>BB218-0.44</f>
        <v>8.96333333333333</v>
      </c>
      <c r="BE251" s="1">
        <f>BE218-0.44</f>
        <v>7.34333333333333</v>
      </c>
      <c r="BH251" s="1">
        <f>BH218-1.04</f>
        <v>6.55</v>
      </c>
      <c r="BK251" s="1">
        <f>BK218-1.42</f>
        <v>3.02</v>
      </c>
      <c r="BN251" s="3"/>
      <c r="BQ251" s="1">
        <v>17.6252234948743</v>
      </c>
      <c r="BT251" s="1">
        <v>20.8177583394078</v>
      </c>
      <c r="BW251" s="1">
        <v>16.4009978617249</v>
      </c>
      <c r="BZ251" s="1">
        <v>10.1947416007703</v>
      </c>
      <c r="CC251" s="1">
        <v>4.75601769911505</v>
      </c>
      <c r="CF251" s="1">
        <v>0.192012333333333</v>
      </c>
      <c r="CI251" s="1">
        <v>0.271345666666667</v>
      </c>
      <c r="CL251" s="1">
        <v>0.284679</v>
      </c>
      <c r="CO251" s="1">
        <v>0.306945666666667</v>
      </c>
      <c r="CR251" s="1">
        <v>0.167279</v>
      </c>
      <c r="CU251" s="1">
        <v>253.546666666667</v>
      </c>
      <c r="CX251" s="1">
        <v>280.88</v>
      </c>
      <c r="DA251" s="1">
        <v>296.213333333333</v>
      </c>
      <c r="DD251" s="1">
        <v>332.546666666667</v>
      </c>
      <c r="DG251" s="1">
        <v>317.88</v>
      </c>
      <c r="DJ251" s="1">
        <v>6.16666666666667</v>
      </c>
      <c r="DM251" s="1">
        <v>8.70333333333333</v>
      </c>
      <c r="DP251" s="1">
        <v>7.08333333333333</v>
      </c>
      <c r="DS251" s="1">
        <v>6.29</v>
      </c>
      <c r="DV251" s="1">
        <v>2.76</v>
      </c>
      <c r="DY251" s="3"/>
      <c r="ED251" s="1">
        <f>ED218-0.12</f>
        <v>19.4573393067943</v>
      </c>
      <c r="EG251" s="1">
        <f>EG218-0.12</f>
        <v>25.5290043290043</v>
      </c>
      <c r="EJ251" s="1">
        <f>EJ218-0.12</f>
        <v>17.4050697081379</v>
      </c>
      <c r="EM251" s="1">
        <f>EM218-2.12</f>
        <v>10.5018545896049</v>
      </c>
      <c r="EP251" s="1">
        <f>EP218-1.27</f>
        <v>7.95074074074074</v>
      </c>
      <c r="ES251" s="1">
        <f>ES218+0.0042</f>
        <v>0.232376666666667</v>
      </c>
      <c r="EV251" s="1">
        <f>EV218+0.0042</f>
        <v>0.268376666666667</v>
      </c>
      <c r="EY251" s="1">
        <f>EY218+0.0042</f>
        <v>0.282376666666667</v>
      </c>
      <c r="FB251" s="1">
        <f>FB218-0.0212</f>
        <v>0.288976666666667</v>
      </c>
      <c r="FE251" s="1">
        <f>FE218-0.0332</f>
        <v>0.20031</v>
      </c>
      <c r="FH251" s="1">
        <f>FH218+4</f>
        <v>274.446666666667</v>
      </c>
      <c r="FK251" s="1">
        <f>FK218+4</f>
        <v>290.113333333333</v>
      </c>
      <c r="FN251" s="1">
        <f>FN218+4</f>
        <v>293.446666666667</v>
      </c>
      <c r="FQ251" s="1">
        <f>FQ218+1</f>
        <v>322.113333333333</v>
      </c>
      <c r="FT251" s="1">
        <f>FT218+5</f>
        <v>313.78</v>
      </c>
      <c r="FW251" s="1">
        <f>FW218-0.34</f>
        <v>7.53666666666667</v>
      </c>
      <c r="FZ251" s="1">
        <f>FZ218-0.34</f>
        <v>9.33</v>
      </c>
      <c r="GC251" s="1">
        <f>GC218-0.34</f>
        <v>7.80666666666667</v>
      </c>
      <c r="GF251" s="1">
        <f>GF218-0.92</f>
        <v>6.47333333333333</v>
      </c>
      <c r="GI251" s="1">
        <f>GI218-1.11</f>
        <v>5.12</v>
      </c>
      <c r="GL251" s="3"/>
      <c r="GO251" s="1">
        <v>18.9173393067943</v>
      </c>
      <c r="GR251" s="1">
        <v>24.9890043290043</v>
      </c>
      <c r="GU251" s="1">
        <v>16.8650697081379</v>
      </c>
      <c r="GX251" s="1">
        <v>9.96185458960487</v>
      </c>
      <c r="HA251" s="1">
        <v>7.41074074074074</v>
      </c>
      <c r="HD251" s="1">
        <v>0.211376666666667</v>
      </c>
      <c r="HG251" s="1">
        <v>0.247376666666667</v>
      </c>
      <c r="HJ251" s="1">
        <v>0.261376666666667</v>
      </c>
      <c r="HM251" s="1">
        <v>0.267976666666667</v>
      </c>
      <c r="HP251" s="1">
        <v>0.17931</v>
      </c>
      <c r="HS251" s="1">
        <v>272.446666666667</v>
      </c>
      <c r="HV251" s="1">
        <v>288.113333333333</v>
      </c>
      <c r="HY251" s="1">
        <v>291.446666666667</v>
      </c>
      <c r="IB251" s="1">
        <v>320.113333333333</v>
      </c>
      <c r="IE251" s="1">
        <v>311.78</v>
      </c>
      <c r="IH251" s="1">
        <v>7.27666666666667</v>
      </c>
      <c r="IK251" s="1">
        <v>9.07</v>
      </c>
      <c r="IN251" s="1">
        <v>7.54666666666667</v>
      </c>
      <c r="IQ251" s="1">
        <v>6.21333333333333</v>
      </c>
      <c r="IT251" s="1">
        <v>4.86</v>
      </c>
    </row>
    <row r="252" spans="1:254">
      <c r="A252" s="3"/>
      <c r="F252" s="1">
        <f>AVERAGE(F245:F247)</f>
        <v>18.1285340936089</v>
      </c>
      <c r="I252" s="1">
        <f>AVERAGE(I245:I247)</f>
        <v>21.3547087051875</v>
      </c>
      <c r="L252" s="1">
        <f>AVERAGE(L245:L247)</f>
        <v>16.8703145026126</v>
      </c>
      <c r="O252" s="1">
        <f>AVERAGE(O245:O247)</f>
        <v>10.5414996410113</v>
      </c>
      <c r="R252" s="1">
        <f>R235</f>
        <v>5.28440366972477</v>
      </c>
      <c r="U252" s="1">
        <f>AVERAGE(U245:U247)</f>
        <v>0.225</v>
      </c>
      <c r="X252" s="1">
        <f>AVERAGE(X245:X247)</f>
        <v>0.292333333333333</v>
      </c>
      <c r="AA252" s="1">
        <f>AVERAGE(AA245:AA247)</f>
        <v>0.296333333333333</v>
      </c>
      <c r="AD252" s="1">
        <f>AVERAGE(AD245:AD247)</f>
        <v>0.327666666666667</v>
      </c>
      <c r="AG252" s="1">
        <f>AG235</f>
        <v>0.186</v>
      </c>
      <c r="AJ252" s="1">
        <f>AVERAGE(AJ245:AJ247)</f>
        <v>255.333333333333</v>
      </c>
      <c r="AM252" s="1">
        <f>AVERAGE(AM245:AM247)</f>
        <v>283.666666666667</v>
      </c>
      <c r="AP252" s="1">
        <f>AVERAGE(AP245:AP247)</f>
        <v>296.666666666667</v>
      </c>
      <c r="AS252" s="1">
        <f>AVERAGE(AS245:AS247)</f>
        <v>334.333333333333</v>
      </c>
      <c r="AV252" s="1">
        <f>AV235</f>
        <v>315</v>
      </c>
      <c r="AY252" s="1">
        <f>AVERAGE(AY245:AY247)</f>
        <v>6.42666666666667</v>
      </c>
      <c r="BB252" s="1">
        <f>AVERAGE(BB245:BB247)</f>
        <v>8.96666666666667</v>
      </c>
      <c r="BE252" s="1">
        <f>AVERAGE(BE245:BE247)</f>
        <v>7.44666666666667</v>
      </c>
      <c r="BH252" s="1">
        <f>AVERAGE(BH245:BH247)</f>
        <v>6.47333333333333</v>
      </c>
      <c r="BK252" s="1">
        <f>BK235</f>
        <v>3.15</v>
      </c>
      <c r="BN252" s="3"/>
      <c r="BQ252" s="1">
        <f>AVERAGE(BQ245:BQ247)</f>
        <v>17.7505048069311</v>
      </c>
      <c r="BT252" s="1">
        <f>AVERAGE(BT245:BT247)</f>
        <v>20.7464752079977</v>
      </c>
      <c r="BW252" s="1">
        <f>AVERAGE(BW245:BW247)</f>
        <v>16.3113225740887</v>
      </c>
      <c r="BZ252" s="1">
        <f>AVERAGE(BZ245:BZ247)</f>
        <v>10.259627055059</v>
      </c>
      <c r="CC252" s="1">
        <f>CC235</f>
        <v>4.96428571428571</v>
      </c>
      <c r="CF252" s="1">
        <f>AVERAGE(CF245:CF247)</f>
        <v>0.192</v>
      </c>
      <c r="CI252" s="1">
        <f>AVERAGE(CI245:CI247)</f>
        <v>0.271333333333333</v>
      </c>
      <c r="CL252" s="1">
        <f>AVERAGE(CL245:CL247)</f>
        <v>0.279</v>
      </c>
      <c r="CO252" s="1">
        <f>AVERAGE(CO245:CO247)</f>
        <v>0.310666666666667</v>
      </c>
      <c r="CR252" s="1">
        <f>CR235</f>
        <v>0.132</v>
      </c>
      <c r="CU252" s="1">
        <f>AVERAGE(CU245:CU247)</f>
        <v>253.666666666667</v>
      </c>
      <c r="CX252" s="1">
        <f>AVERAGE(CX245:CX247)</f>
        <v>278.333333333333</v>
      </c>
      <c r="DA252" s="1">
        <f>AVERAGE(DA245:DA247)</f>
        <v>298</v>
      </c>
      <c r="DD252" s="1">
        <f>AVERAGE(DD245:DD247)</f>
        <v>332.666666666667</v>
      </c>
      <c r="DG252" s="1">
        <f>DG235</f>
        <v>315</v>
      </c>
      <c r="DJ252" s="1">
        <f>AVERAGE(DJ245:DJ247)</f>
        <v>6.16666666666667</v>
      </c>
      <c r="DM252" s="1">
        <f>AVERAGE(DM245:DM247)</f>
        <v>8.70333333333333</v>
      </c>
      <c r="DP252" s="1">
        <f>AVERAGE(DP245:DP247)</f>
        <v>7.16333333333333</v>
      </c>
      <c r="DS252" s="1">
        <f>AVERAGE(DS245:DS247)</f>
        <v>6.18333333333333</v>
      </c>
      <c r="DV252" s="1">
        <f>DV235</f>
        <v>2.75</v>
      </c>
      <c r="DY252" s="3"/>
      <c r="ED252" s="1">
        <f>AVERAGE(ED245:ED247)</f>
        <v>19.4532827263183</v>
      </c>
      <c r="EG252" s="1">
        <f>AVERAGE(EG245:EG247)</f>
        <v>25.5604660506227</v>
      </c>
      <c r="EJ252" s="1">
        <f>AVERAGE(EJ245:EJ247)</f>
        <v>17.3571702040151</v>
      </c>
      <c r="EM252" s="1">
        <f>AVERAGE(EM245:EM247)</f>
        <v>10.4971943560496</v>
      </c>
      <c r="EP252" s="1">
        <f>EP235</f>
        <v>7.66101694915254</v>
      </c>
      <c r="ES252" s="1">
        <f>AVERAGE(ES245:ES247)</f>
        <v>0.232333333333333</v>
      </c>
      <c r="EV252" s="1">
        <f>AVERAGE(EV245:EV247)</f>
        <v>0.258666666666667</v>
      </c>
      <c r="EY252" s="1">
        <f>AVERAGE(EY245:EY247)</f>
        <v>0.282333333333333</v>
      </c>
      <c r="FB252" s="1">
        <f>AVERAGE(FB245:FB247)</f>
        <v>0.295</v>
      </c>
      <c r="FE252" s="1">
        <f>FE235</f>
        <v>0.205</v>
      </c>
      <c r="FH252" s="1">
        <f>AVERAGE(FH245:FH247)</f>
        <v>274.333333333333</v>
      </c>
      <c r="FK252" s="1">
        <f>AVERAGE(FK245:FK247)</f>
        <v>288.333333333333</v>
      </c>
      <c r="FN252" s="1">
        <f>AVERAGE(FN245:FN247)</f>
        <v>294.666666666667</v>
      </c>
      <c r="FQ252" s="1">
        <f>AVERAGE(FQ245:FQ247)</f>
        <v>322</v>
      </c>
      <c r="FT252" s="1">
        <f>FT235</f>
        <v>312</v>
      </c>
      <c r="FW252" s="1">
        <f>AVERAGE(FW245:FW247)</f>
        <v>7.52333333333333</v>
      </c>
      <c r="FZ252" s="1">
        <f>AVERAGE(FZ245:FZ247)</f>
        <v>9.40666666666667</v>
      </c>
      <c r="GC252" s="1">
        <f>AVERAGE(GC245:GC247)</f>
        <v>7.80666666666667</v>
      </c>
      <c r="GF252" s="1">
        <f>AVERAGE(GF245:GF247)</f>
        <v>6.47333333333333</v>
      </c>
      <c r="GI252" s="1">
        <f>GI235</f>
        <v>5.11</v>
      </c>
      <c r="GL252" s="3"/>
      <c r="GO252" s="1">
        <f>AVERAGE(GO245:GO247)</f>
        <v>18.7853692201518</v>
      </c>
      <c r="GR252" s="1">
        <f>AVERAGE(GR245:GR247)</f>
        <v>24.8463041933191</v>
      </c>
      <c r="GU252" s="1">
        <f>AVERAGE(GU245:GU247)</f>
        <v>16.8301195175031</v>
      </c>
      <c r="GX252" s="1">
        <f>AVERAGE(GX245:GX247)</f>
        <v>10.0717024494219</v>
      </c>
      <c r="HA252" s="1">
        <f>HA235</f>
        <v>7.38582677165354</v>
      </c>
      <c r="HD252" s="1">
        <f>AVERAGE(HD245:HD247)</f>
        <v>0.211333333333333</v>
      </c>
      <c r="HG252" s="1">
        <f>AVERAGE(HG245:HG247)</f>
        <v>0.254333333333333</v>
      </c>
      <c r="HJ252" s="1">
        <f>AVERAGE(HJ245:HJ247)</f>
        <v>0.261333333333333</v>
      </c>
      <c r="HM252" s="1">
        <f>AVERAGE(HM245:HM247)</f>
        <v>0.263</v>
      </c>
      <c r="HP252" s="1">
        <f>HP235</f>
        <v>0.178</v>
      </c>
      <c r="HS252" s="1">
        <f>AVERAGE(HS245:HS247)</f>
        <v>274</v>
      </c>
      <c r="HV252" s="1">
        <f>AVERAGE(HV245:HV247)</f>
        <v>288</v>
      </c>
      <c r="HY252" s="1">
        <f>AVERAGE(HY245:HY247)</f>
        <v>290.333333333333</v>
      </c>
      <c r="IB252" s="1">
        <f>AVERAGE(IB245:IB247)</f>
        <v>320</v>
      </c>
      <c r="IE252" s="1">
        <f>IE235</f>
        <v>309</v>
      </c>
      <c r="IH252" s="1">
        <f>AVERAGE(IH245:IH247)</f>
        <v>7.27666666666667</v>
      </c>
      <c r="IK252" s="1">
        <f>AVERAGE(IK245:IK247)</f>
        <v>9.12333333333333</v>
      </c>
      <c r="IN252" s="1">
        <f>AVERAGE(IN245:IN247)</f>
        <v>7.45666666666667</v>
      </c>
      <c r="IQ252" s="1">
        <f>AVERAGE(IQ245:IQ247)</f>
        <v>6.21333333333333</v>
      </c>
      <c r="IT252" s="1">
        <f>IT235</f>
        <v>4.87</v>
      </c>
    </row>
    <row r="253" spans="1:194">
      <c r="A253" s="3"/>
      <c r="BN253" s="3"/>
      <c r="DY253" s="3"/>
      <c r="GL253" s="3"/>
    </row>
    <row r="254" spans="1:194">
      <c r="A254" s="3"/>
      <c r="BN254" s="3"/>
      <c r="DY254" s="3"/>
      <c r="GL254" s="3"/>
    </row>
    <row r="255" spans="1:194">
      <c r="A255" s="4" t="s">
        <v>11</v>
      </c>
      <c r="BN255" s="4"/>
      <c r="DY255" s="4" t="s">
        <v>11</v>
      </c>
      <c r="GL255" s="4"/>
    </row>
    <row r="256" spans="1:251">
      <c r="A256" s="3" t="s">
        <v>56</v>
      </c>
      <c r="B256" s="1">
        <v>62</v>
      </c>
      <c r="D256" s="1">
        <v>12.4</v>
      </c>
      <c r="E256" s="1">
        <v>1.21</v>
      </c>
      <c r="F256" s="1">
        <f>D256/(E256*3)*6</f>
        <v>20.495867768595</v>
      </c>
      <c r="G256" s="1">
        <v>14.6</v>
      </c>
      <c r="H256" s="1">
        <v>1.25</v>
      </c>
      <c r="I256" s="1">
        <f>G256/(H256*3)*6</f>
        <v>23.36</v>
      </c>
      <c r="J256" s="1">
        <v>11.1</v>
      </c>
      <c r="K256" s="1">
        <v>1.42</v>
      </c>
      <c r="L256" s="1">
        <f>J256/(K256*3)*6</f>
        <v>15.6338028169014</v>
      </c>
      <c r="M256" s="1">
        <v>4.37</v>
      </c>
      <c r="N256" s="1">
        <v>1.41</v>
      </c>
      <c r="O256" s="1">
        <f>M256/(N256*3)*6</f>
        <v>6.19858156028369</v>
      </c>
      <c r="U256" s="1">
        <v>0.211</v>
      </c>
      <c r="X256" s="4">
        <v>0.249</v>
      </c>
      <c r="Y256" s="4"/>
      <c r="Z256" s="4"/>
      <c r="AA256" s="1">
        <v>0.319</v>
      </c>
      <c r="AD256" s="4">
        <v>0.354</v>
      </c>
      <c r="AE256" s="4"/>
      <c r="AF256" s="4"/>
      <c r="AJ256" s="1">
        <v>232</v>
      </c>
      <c r="AM256" s="4">
        <v>270</v>
      </c>
      <c r="AN256" s="4"/>
      <c r="AO256" s="4"/>
      <c r="AP256" s="1">
        <v>325</v>
      </c>
      <c r="AS256" s="4">
        <v>359</v>
      </c>
      <c r="AT256" s="4"/>
      <c r="AU256" s="4"/>
      <c r="AY256" s="1">
        <v>6.36</v>
      </c>
      <c r="BB256" s="4">
        <v>9.72</v>
      </c>
      <c r="BC256" s="4"/>
      <c r="BD256" s="4"/>
      <c r="BE256" s="4">
        <v>8.6</v>
      </c>
      <c r="BF256" s="4"/>
      <c r="BG256" s="4"/>
      <c r="BH256" s="1">
        <v>7.45</v>
      </c>
      <c r="BN256" s="3"/>
      <c r="BO256" s="1">
        <v>10.1</v>
      </c>
      <c r="BP256" s="1">
        <v>1.09</v>
      </c>
      <c r="BQ256" s="1">
        <f>BO256/(BP256*3)*6</f>
        <v>18.5321100917431</v>
      </c>
      <c r="BR256" s="1">
        <v>11.5</v>
      </c>
      <c r="BS256" s="1">
        <v>1.11</v>
      </c>
      <c r="BT256" s="1">
        <f>BR256/(BS256*3)*6</f>
        <v>20.7207207207207</v>
      </c>
      <c r="BU256" s="1">
        <v>8.96</v>
      </c>
      <c r="BV256" s="1">
        <v>1.12</v>
      </c>
      <c r="BW256" s="1">
        <f>BU256/(BV256*3)*6</f>
        <v>16</v>
      </c>
      <c r="BX256" s="1">
        <v>5.72</v>
      </c>
      <c r="BY256" s="1">
        <v>1.22</v>
      </c>
      <c r="BZ256" s="1">
        <f>BX256/(BY256*3)*6</f>
        <v>9.37704918032787</v>
      </c>
      <c r="CF256" s="1">
        <v>0.153</v>
      </c>
      <c r="CI256" s="1">
        <v>0.252</v>
      </c>
      <c r="CL256" s="1">
        <v>0.308</v>
      </c>
      <c r="CO256" s="1">
        <v>0.288</v>
      </c>
      <c r="CU256" s="1">
        <v>272</v>
      </c>
      <c r="CX256" s="1">
        <v>284</v>
      </c>
      <c r="DA256" s="1">
        <v>289</v>
      </c>
      <c r="DD256" s="1">
        <v>331</v>
      </c>
      <c r="DJ256" s="1">
        <v>6.32</v>
      </c>
      <c r="DM256" s="1">
        <v>8.17</v>
      </c>
      <c r="DP256" s="1">
        <v>6.52</v>
      </c>
      <c r="DS256" s="1">
        <v>7.56</v>
      </c>
      <c r="DY256" s="3" t="s">
        <v>57</v>
      </c>
      <c r="DZ256" s="1">
        <v>131</v>
      </c>
      <c r="EB256" s="1">
        <v>8.15</v>
      </c>
      <c r="EC256" s="1">
        <v>1.32</v>
      </c>
      <c r="ED256" s="1">
        <f>EB256/(EC256*3)*6</f>
        <v>12.3484848484849</v>
      </c>
      <c r="EE256" s="1">
        <v>15.8</v>
      </c>
      <c r="EF256" s="1">
        <v>1.12</v>
      </c>
      <c r="EG256" s="1">
        <f>EE256/(EF256*3)*6</f>
        <v>28.2142857142857</v>
      </c>
      <c r="EH256" s="1">
        <v>12.2</v>
      </c>
      <c r="EI256" s="1">
        <v>1.05</v>
      </c>
      <c r="EJ256" s="1">
        <f>EH256/(EI256*3)*6</f>
        <v>23.2380952380952</v>
      </c>
      <c r="EK256" s="1">
        <v>7.45</v>
      </c>
      <c r="EL256" s="1">
        <v>1.04</v>
      </c>
      <c r="EM256" s="1">
        <f>EK256/(EL256*3)*6</f>
        <v>14.3269230769231</v>
      </c>
      <c r="ES256" s="4">
        <v>0.25</v>
      </c>
      <c r="ET256" s="4"/>
      <c r="EU256" s="4"/>
      <c r="EV256" s="1">
        <v>0.236</v>
      </c>
      <c r="EY256" s="4">
        <v>0.254</v>
      </c>
      <c r="EZ256" s="4"/>
      <c r="FA256" s="4"/>
      <c r="FB256" s="1">
        <v>0.264</v>
      </c>
      <c r="FH256" s="4">
        <v>246</v>
      </c>
      <c r="FI256" s="4"/>
      <c r="FJ256" s="4"/>
      <c r="FK256" s="1">
        <v>312</v>
      </c>
      <c r="FN256" s="4">
        <v>313</v>
      </c>
      <c r="FO256" s="4"/>
      <c r="FP256" s="4"/>
      <c r="FQ256" s="1">
        <v>317</v>
      </c>
      <c r="FW256" s="1">
        <v>8.72</v>
      </c>
      <c r="FZ256" s="1">
        <v>9.05</v>
      </c>
      <c r="GC256" s="4">
        <v>7.97</v>
      </c>
      <c r="GD256" s="4"/>
      <c r="GE256" s="4"/>
      <c r="GF256" s="4">
        <v>6.1</v>
      </c>
      <c r="GG256" s="4"/>
      <c r="GH256" s="4"/>
      <c r="GL256" s="3"/>
      <c r="GM256" s="1">
        <v>12.3</v>
      </c>
      <c r="GN256" s="1">
        <v>1.26</v>
      </c>
      <c r="GO256" s="1">
        <f>GM256/(GN256*3)*6</f>
        <v>19.5238095238095</v>
      </c>
      <c r="GP256" s="1">
        <v>16.7</v>
      </c>
      <c r="GQ256" s="1">
        <v>1.35</v>
      </c>
      <c r="GR256" s="1">
        <f>GP256/(GQ256*3)*6</f>
        <v>24.7407407407407</v>
      </c>
      <c r="GS256" s="1">
        <v>10.4</v>
      </c>
      <c r="GT256" s="1">
        <v>1.19</v>
      </c>
      <c r="GU256" s="1">
        <f>GS256/(GT256*3)*6</f>
        <v>17.4789915966387</v>
      </c>
      <c r="GV256" s="1">
        <v>7.32</v>
      </c>
      <c r="GW256" s="1">
        <v>1.27</v>
      </c>
      <c r="GX256" s="1">
        <f>GV256/(GW256*3)*6</f>
        <v>11.5275590551181</v>
      </c>
      <c r="HD256" s="1">
        <v>0.191</v>
      </c>
      <c r="HG256" s="1">
        <v>0.243</v>
      </c>
      <c r="HJ256" s="1">
        <v>0.246</v>
      </c>
      <c r="HM256" s="1">
        <v>0.261</v>
      </c>
      <c r="HS256" s="1">
        <v>267</v>
      </c>
      <c r="HV256" s="1">
        <v>295</v>
      </c>
      <c r="HY256" s="1">
        <v>296</v>
      </c>
      <c r="IB256" s="1">
        <v>292</v>
      </c>
      <c r="IH256" s="1">
        <v>7.81</v>
      </c>
      <c r="IK256" s="1">
        <v>9.05</v>
      </c>
      <c r="IN256" s="1">
        <v>8.29</v>
      </c>
      <c r="IQ256" s="1">
        <v>5.93</v>
      </c>
    </row>
    <row r="257" spans="1:251">
      <c r="A257" s="3"/>
      <c r="D257" s="1">
        <v>8.36</v>
      </c>
      <c r="E257" s="1">
        <v>1.13</v>
      </c>
      <c r="F257" s="1">
        <f>D257/(E257*3)*6</f>
        <v>14.7964601769912</v>
      </c>
      <c r="G257" s="1">
        <v>12.1</v>
      </c>
      <c r="H257" s="1">
        <v>1.18</v>
      </c>
      <c r="I257" s="1">
        <f>G257/(H257*3)*6</f>
        <v>20.5084745762712</v>
      </c>
      <c r="J257" s="1">
        <v>9.15</v>
      </c>
      <c r="K257" s="1">
        <v>1.18</v>
      </c>
      <c r="L257" s="1">
        <f>J257/(K257*3)*6</f>
        <v>15.5084745762712</v>
      </c>
      <c r="M257" s="1">
        <v>4.85</v>
      </c>
      <c r="N257" s="1">
        <v>1.17</v>
      </c>
      <c r="O257" s="1">
        <f>M257/(N257*3)*6</f>
        <v>8.29059829059829</v>
      </c>
      <c r="U257" s="1">
        <v>0.207</v>
      </c>
      <c r="X257" s="1">
        <v>0.305</v>
      </c>
      <c r="AA257" s="1">
        <v>0.354</v>
      </c>
      <c r="AD257" s="1">
        <v>0.312</v>
      </c>
      <c r="AJ257" s="1">
        <v>270</v>
      </c>
      <c r="AM257" s="1">
        <v>298</v>
      </c>
      <c r="AP257" s="1">
        <v>298</v>
      </c>
      <c r="AS257" s="1">
        <v>326</v>
      </c>
      <c r="AY257" s="1">
        <v>6.89</v>
      </c>
      <c r="BB257" s="1">
        <v>8.61</v>
      </c>
      <c r="BE257" s="1">
        <v>7.26</v>
      </c>
      <c r="BH257" s="1">
        <v>6.95</v>
      </c>
      <c r="BN257" s="3"/>
      <c r="BO257" s="1">
        <v>10.4</v>
      </c>
      <c r="BP257" s="1">
        <v>1.13</v>
      </c>
      <c r="BQ257" s="1">
        <f>BO257/(BP257*3)*6</f>
        <v>18.4070796460177</v>
      </c>
      <c r="BR257" s="1">
        <v>11.4</v>
      </c>
      <c r="BS257" s="1">
        <v>1.05</v>
      </c>
      <c r="BT257" s="1">
        <f>BR257/(BS257*3)*6</f>
        <v>21.7142857142857</v>
      </c>
      <c r="BU257" s="1">
        <v>8.29</v>
      </c>
      <c r="BV257" s="1">
        <v>1.06</v>
      </c>
      <c r="BW257" s="1">
        <f>BU257/(BV257*3)*6</f>
        <v>15.6415094339623</v>
      </c>
      <c r="BX257" s="1">
        <v>4.15</v>
      </c>
      <c r="BY257" s="1">
        <v>1.07</v>
      </c>
      <c r="BZ257" s="1">
        <f>BX257/(BY257*3)*6</f>
        <v>7.75700934579439</v>
      </c>
      <c r="CF257" s="1">
        <v>0.198</v>
      </c>
      <c r="CI257" s="1">
        <v>0.296</v>
      </c>
      <c r="CL257" s="1">
        <v>0.289</v>
      </c>
      <c r="CO257" s="1">
        <v>0.292</v>
      </c>
      <c r="CU257" s="1">
        <v>253</v>
      </c>
      <c r="CX257" s="1">
        <v>306</v>
      </c>
      <c r="DA257" s="1">
        <v>318</v>
      </c>
      <c r="DD257" s="1">
        <v>329</v>
      </c>
      <c r="DJ257" s="1">
        <v>5.39</v>
      </c>
      <c r="DM257" s="1">
        <v>8.68</v>
      </c>
      <c r="DP257" s="1">
        <v>6.93</v>
      </c>
      <c r="DS257" s="1">
        <v>6.23</v>
      </c>
      <c r="DY257" s="3"/>
      <c r="EB257" s="1">
        <v>11.3</v>
      </c>
      <c r="EC257" s="1">
        <v>0.92</v>
      </c>
      <c r="ED257" s="1">
        <f>EB257/(EC257*3)*6</f>
        <v>24.5652173913043</v>
      </c>
      <c r="EE257" s="1">
        <v>16.1</v>
      </c>
      <c r="EF257" s="1">
        <v>1.15</v>
      </c>
      <c r="EG257" s="1">
        <f>EE257/(EF257*3)*6</f>
        <v>28</v>
      </c>
      <c r="EH257" s="1">
        <v>8.29</v>
      </c>
      <c r="EI257" s="1">
        <v>1.35</v>
      </c>
      <c r="EJ257" s="1">
        <f>EH257/(EI257*3)*6</f>
        <v>12.2814814814815</v>
      </c>
      <c r="EK257" s="1">
        <v>6.49</v>
      </c>
      <c r="EL257" s="1">
        <v>1.34</v>
      </c>
      <c r="EM257" s="1">
        <f>EK257/(EL257*3)*6</f>
        <v>9.6865671641791</v>
      </c>
      <c r="ES257" s="1">
        <v>0.212</v>
      </c>
      <c r="EV257" s="1">
        <v>0.289</v>
      </c>
      <c r="EY257" s="1">
        <v>0.304</v>
      </c>
      <c r="FB257" s="1">
        <v>0.288</v>
      </c>
      <c r="FH257" s="1">
        <v>296</v>
      </c>
      <c r="FK257" s="1">
        <v>285</v>
      </c>
      <c r="FN257" s="1">
        <v>286</v>
      </c>
      <c r="FQ257" s="1">
        <v>321</v>
      </c>
      <c r="FW257" s="1">
        <v>7.46</v>
      </c>
      <c r="FZ257" s="1">
        <v>9.69</v>
      </c>
      <c r="GC257" s="1">
        <v>6.57</v>
      </c>
      <c r="GF257" s="1">
        <v>7.43</v>
      </c>
      <c r="GL257" s="3"/>
      <c r="GM257" s="1">
        <v>12.4</v>
      </c>
      <c r="GN257" s="1">
        <v>1.29</v>
      </c>
      <c r="GO257" s="1">
        <f>GM257/(GN257*3)*6</f>
        <v>19.2248062015504</v>
      </c>
      <c r="GP257" s="1">
        <v>16.8</v>
      </c>
      <c r="GQ257" s="1">
        <v>1.29</v>
      </c>
      <c r="GR257" s="1">
        <f>GP257/(GQ257*3)*6</f>
        <v>26.046511627907</v>
      </c>
      <c r="GS257" s="1">
        <v>11.2</v>
      </c>
      <c r="GT257" s="1">
        <v>1.26</v>
      </c>
      <c r="GU257" s="1">
        <f>GS257/(GT257*3)*6</f>
        <v>17.7777777777778</v>
      </c>
      <c r="GV257" s="1">
        <v>5.79</v>
      </c>
      <c r="GW257" s="1">
        <v>1.31</v>
      </c>
      <c r="GX257" s="1">
        <f>GV257/(GW257*3)*6</f>
        <v>8.83969465648855</v>
      </c>
      <c r="HD257" s="1">
        <v>0.206</v>
      </c>
      <c r="HG257" s="1">
        <v>0.256</v>
      </c>
      <c r="HJ257" s="1">
        <v>0.257</v>
      </c>
      <c r="HM257" s="1">
        <v>0.286</v>
      </c>
      <c r="HS257" s="1">
        <v>268</v>
      </c>
      <c r="HV257" s="1">
        <v>293</v>
      </c>
      <c r="HY257" s="1">
        <v>294</v>
      </c>
      <c r="IB257" s="1">
        <v>329</v>
      </c>
      <c r="IH257" s="1">
        <v>7.53</v>
      </c>
      <c r="IK257" s="1">
        <v>9.36</v>
      </c>
      <c r="IN257" s="1">
        <v>6.64</v>
      </c>
      <c r="IQ257" s="1">
        <v>6.25</v>
      </c>
    </row>
    <row r="258" spans="1:251">
      <c r="A258" s="3"/>
      <c r="D258" s="1">
        <v>9.95</v>
      </c>
      <c r="E258" s="1">
        <v>1.03</v>
      </c>
      <c r="F258" s="1">
        <f>D258/(E258*3)*6</f>
        <v>19.3203883495146</v>
      </c>
      <c r="G258" s="1">
        <v>12.4</v>
      </c>
      <c r="H258" s="1">
        <v>1.23</v>
      </c>
      <c r="I258" s="1">
        <f>G258/(H258*3)*6</f>
        <v>20.1626016260163</v>
      </c>
      <c r="J258" s="1">
        <v>10.3</v>
      </c>
      <c r="K258" s="1">
        <v>1.12</v>
      </c>
      <c r="L258" s="1">
        <f>J258/(K258*3)*6</f>
        <v>18.3928571428571</v>
      </c>
      <c r="M258" s="1">
        <v>8.3</v>
      </c>
      <c r="N258" s="1">
        <v>1.11</v>
      </c>
      <c r="O258" s="1">
        <f>M258/(N258*3)*6</f>
        <v>14.954954954955</v>
      </c>
      <c r="U258" s="1">
        <v>0.195</v>
      </c>
      <c r="X258" s="1">
        <v>0.298</v>
      </c>
      <c r="AA258" s="1">
        <v>0.268</v>
      </c>
      <c r="AD258" s="1">
        <v>0.289</v>
      </c>
      <c r="AJ258" s="1">
        <v>266</v>
      </c>
      <c r="AM258" s="1">
        <v>308</v>
      </c>
      <c r="AP258" s="1">
        <v>296</v>
      </c>
      <c r="AS258" s="1">
        <v>336</v>
      </c>
      <c r="AY258" s="1">
        <v>5.36</v>
      </c>
      <c r="BB258" s="1">
        <v>9.29</v>
      </c>
      <c r="BE258" s="1">
        <v>5.69</v>
      </c>
      <c r="BH258" s="1">
        <v>5.14</v>
      </c>
      <c r="BN258" s="3"/>
      <c r="BO258" s="1">
        <v>9.13</v>
      </c>
      <c r="BP258" s="1">
        <v>1.15</v>
      </c>
      <c r="BQ258" s="1">
        <f>BO258/(BP258*3)*6</f>
        <v>15.8782608695652</v>
      </c>
      <c r="BR258" s="1">
        <v>10.8</v>
      </c>
      <c r="BS258" s="1">
        <v>1.06</v>
      </c>
      <c r="BT258" s="1">
        <f>BR258/(BS258*3)*6</f>
        <v>20.377358490566</v>
      </c>
      <c r="BU258" s="1">
        <v>9.4</v>
      </c>
      <c r="BV258" s="1">
        <v>1.17</v>
      </c>
      <c r="BW258" s="1">
        <f>BU258/(BV258*3)*6</f>
        <v>16.0683760683761</v>
      </c>
      <c r="BX258" s="1">
        <v>5.87</v>
      </c>
      <c r="BY258" s="1">
        <v>1.08</v>
      </c>
      <c r="BZ258" s="1">
        <f>BX258/(BY258*3)*6</f>
        <v>10.8703703703704</v>
      </c>
      <c r="CF258" s="1">
        <v>0.181</v>
      </c>
      <c r="CI258" s="1">
        <v>0.269</v>
      </c>
      <c r="CL258" s="1">
        <v>0.293</v>
      </c>
      <c r="CO258" s="1">
        <v>0.276</v>
      </c>
      <c r="CU258" s="1">
        <v>243</v>
      </c>
      <c r="CX258" s="1">
        <v>284</v>
      </c>
      <c r="DA258" s="1">
        <v>306</v>
      </c>
      <c r="DD258" s="1">
        <v>346</v>
      </c>
      <c r="DJ258" s="1">
        <v>6.12</v>
      </c>
      <c r="DM258" s="1">
        <v>9.36</v>
      </c>
      <c r="DP258" s="1">
        <v>7.56</v>
      </c>
      <c r="DS258" s="1">
        <v>5.21</v>
      </c>
      <c r="DY258" s="3"/>
      <c r="EB258" s="1">
        <v>11.1</v>
      </c>
      <c r="EC258" s="1">
        <v>1.04</v>
      </c>
      <c r="ED258" s="1">
        <f>EB258/(EC258*3)*6</f>
        <v>21.3461538461538</v>
      </c>
      <c r="EE258" s="1">
        <v>13.5</v>
      </c>
      <c r="EF258" s="1">
        <v>1.32</v>
      </c>
      <c r="EG258" s="1">
        <f>EE258/(EF258*3)*6</f>
        <v>20.4545454545455</v>
      </c>
      <c r="EH258" s="1">
        <v>9.97</v>
      </c>
      <c r="EI258" s="1">
        <v>1.14</v>
      </c>
      <c r="EJ258" s="1">
        <f>EH258/(EI258*3)*6</f>
        <v>17.4912280701754</v>
      </c>
      <c r="EK258" s="1">
        <v>4.79</v>
      </c>
      <c r="EL258" s="1">
        <v>1.13</v>
      </c>
      <c r="EM258" s="1">
        <f>EK258/(EL258*3)*6</f>
        <v>8.47787610619469</v>
      </c>
      <c r="ES258" s="1">
        <v>0.245</v>
      </c>
      <c r="EV258" s="1">
        <v>0.286</v>
      </c>
      <c r="EY258" s="1">
        <v>0.235</v>
      </c>
      <c r="FB258" s="1">
        <v>0.291</v>
      </c>
      <c r="FH258" s="1">
        <v>289</v>
      </c>
      <c r="FK258" s="1">
        <v>284</v>
      </c>
      <c r="FN258" s="1">
        <v>290</v>
      </c>
      <c r="FQ258" s="1">
        <v>325</v>
      </c>
      <c r="FW258" s="1">
        <v>6.35</v>
      </c>
      <c r="FZ258" s="1">
        <v>9.26</v>
      </c>
      <c r="GC258" s="1">
        <v>8.69</v>
      </c>
      <c r="GF258" s="1">
        <v>5.87</v>
      </c>
      <c r="GL258" s="3"/>
      <c r="GM258" s="1">
        <v>11.3</v>
      </c>
      <c r="GN258" s="1">
        <v>1.27</v>
      </c>
      <c r="GO258" s="1">
        <f>GM258/(GN258*3)*6</f>
        <v>17.7952755905512</v>
      </c>
      <c r="GP258" s="1">
        <v>15.3</v>
      </c>
      <c r="GQ258" s="1">
        <v>1.27</v>
      </c>
      <c r="GR258" s="1">
        <f>GP258/(GQ258*3)*6</f>
        <v>24.0944881889764</v>
      </c>
      <c r="GS258" s="1">
        <v>9.63</v>
      </c>
      <c r="GT258" s="1">
        <v>1.17</v>
      </c>
      <c r="GU258" s="1">
        <f>GS258/(GT258*3)*6</f>
        <v>16.4615384615385</v>
      </c>
      <c r="GV258" s="1">
        <v>6.85</v>
      </c>
      <c r="GW258" s="1">
        <v>1.34</v>
      </c>
      <c r="GX258" s="1">
        <f>GV258/(GW258*3)*6</f>
        <v>10.2238805970149</v>
      </c>
      <c r="HD258" s="1">
        <v>0.212</v>
      </c>
      <c r="HG258" s="1">
        <v>0.249</v>
      </c>
      <c r="HJ258" s="1">
        <v>0.256</v>
      </c>
      <c r="HM258" s="1">
        <v>0.256</v>
      </c>
      <c r="HS258" s="1">
        <v>286</v>
      </c>
      <c r="HV258" s="1">
        <v>292</v>
      </c>
      <c r="HY258" s="1">
        <v>298</v>
      </c>
      <c r="IB258" s="1">
        <v>333</v>
      </c>
      <c r="IH258" s="1">
        <v>6.42</v>
      </c>
      <c r="IK258" s="1">
        <v>9.02</v>
      </c>
      <c r="IN258" s="1">
        <v>7.56</v>
      </c>
      <c r="IQ258" s="1">
        <v>5.94</v>
      </c>
    </row>
    <row r="259" spans="1:194">
      <c r="A259" s="3"/>
      <c r="BN259" s="3"/>
      <c r="DY259" s="3"/>
      <c r="GL259" s="3"/>
    </row>
    <row r="260" spans="1:251">
      <c r="A260" s="3"/>
      <c r="X260" s="1">
        <v>0.249</v>
      </c>
      <c r="AD260" s="1">
        <v>0.354</v>
      </c>
      <c r="AM260" s="1">
        <v>270</v>
      </c>
      <c r="AS260" s="1">
        <v>359</v>
      </c>
      <c r="BB260" s="1">
        <v>9.72</v>
      </c>
      <c r="BE260" s="1">
        <v>8.6</v>
      </c>
      <c r="BN260" s="3"/>
      <c r="CF260" s="1">
        <v>0.153037</v>
      </c>
      <c r="CL260" s="1">
        <v>0.308037</v>
      </c>
      <c r="CU260" s="1">
        <v>271.64</v>
      </c>
      <c r="DD260" s="1">
        <v>330.64</v>
      </c>
      <c r="DM260" s="1">
        <v>8.17</v>
      </c>
      <c r="DS260" s="1">
        <v>7.56</v>
      </c>
      <c r="DY260" s="3"/>
      <c r="ES260" s="1">
        <v>0.25</v>
      </c>
      <c r="EY260" s="1">
        <v>0.254</v>
      </c>
      <c r="FH260" s="1">
        <v>246</v>
      </c>
      <c r="FN260" s="1">
        <v>313</v>
      </c>
      <c r="GC260" s="1">
        <v>7.97</v>
      </c>
      <c r="GF260" s="1">
        <v>6.1</v>
      </c>
      <c r="GL260" s="3"/>
      <c r="HD260" s="1">
        <v>0.19113</v>
      </c>
      <c r="HM260" s="1">
        <v>0.25993</v>
      </c>
      <c r="HV260" s="1">
        <v>295.34</v>
      </c>
      <c r="IB260" s="1">
        <v>292.34</v>
      </c>
      <c r="IK260" s="1">
        <v>9.05</v>
      </c>
      <c r="IQ260" s="1">
        <v>5.93</v>
      </c>
    </row>
    <row r="261" spans="1:194">
      <c r="A261" s="3"/>
      <c r="BN261" s="3"/>
      <c r="DY261" s="3"/>
      <c r="GL261" s="3"/>
    </row>
    <row r="262" spans="1:254">
      <c r="A262" s="3"/>
      <c r="F262" s="1">
        <f>F229+0.12</f>
        <v>18.1513725474152</v>
      </c>
      <c r="I262" s="1">
        <f>I229+0.12</f>
        <v>21.4049909230554</v>
      </c>
      <c r="L262" s="1">
        <f>L229+0.12</f>
        <v>16.3944667453758</v>
      </c>
      <c r="O262" s="1">
        <f>O229-2.12</f>
        <v>9.81782208211449</v>
      </c>
      <c r="R262" s="1">
        <f>R229-0.97</f>
        <v>5.10132743362832</v>
      </c>
      <c r="U262" s="1">
        <f>U229+0.0072</f>
        <v>0.204012333333333</v>
      </c>
      <c r="X262" s="1">
        <f>X229+0.0072</f>
        <v>0.293345666666667</v>
      </c>
      <c r="AA262" s="1">
        <f>AA229+0.0072</f>
        <v>0.313679</v>
      </c>
      <c r="AD262" s="1">
        <f>AD229-0.0312</f>
        <v>0.306279</v>
      </c>
      <c r="AG262" s="1">
        <f>AG229-0.0432</f>
        <v>0.198279</v>
      </c>
      <c r="AJ262" s="1">
        <f>AJ229-6</f>
        <v>256.213333333333</v>
      </c>
      <c r="AM262" s="1">
        <f>AM229-6</f>
        <v>293.546666666667</v>
      </c>
      <c r="AP262" s="1">
        <f>AP229-6</f>
        <v>306.546666666667</v>
      </c>
      <c r="AS262" s="1">
        <f>AS229+2</f>
        <v>339.546666666667</v>
      </c>
      <c r="AV262" s="1">
        <f>AV229+5</f>
        <v>323.88</v>
      </c>
      <c r="AY262" s="1">
        <f>AY229-0.44</f>
        <v>6.20333333333333</v>
      </c>
      <c r="BB262" s="1">
        <f>BB229-0.44</f>
        <v>9.10333333333333</v>
      </c>
      <c r="BE262" s="1">
        <f>BE229-0.44</f>
        <v>7.26333333333333</v>
      </c>
      <c r="BH262" s="1">
        <f>BH229-1.04</f>
        <v>6.51333333333333</v>
      </c>
      <c r="BK262" s="1">
        <f>BK229-1.44</f>
        <v>3.06</v>
      </c>
      <c r="BN262" s="3"/>
      <c r="BQ262" s="1">
        <v>17.6113725474152</v>
      </c>
      <c r="BT262" s="1">
        <v>20.8649909230554</v>
      </c>
      <c r="BW262" s="1">
        <v>15.8544667453758</v>
      </c>
      <c r="BZ262" s="1">
        <v>9.27782208211449</v>
      </c>
      <c r="CC262" s="1">
        <v>4.56132743362832</v>
      </c>
      <c r="CF262" s="1">
        <v>0.183012333333333</v>
      </c>
      <c r="CI262" s="1">
        <v>0.272345666666667</v>
      </c>
      <c r="CL262" s="1">
        <v>0.292679</v>
      </c>
      <c r="CO262" s="1">
        <v>0.285279</v>
      </c>
      <c r="CR262" s="1">
        <v>0.177279</v>
      </c>
      <c r="CU262" s="1">
        <v>254.213333333333</v>
      </c>
      <c r="CX262" s="1">
        <v>291.546666666667</v>
      </c>
      <c r="DA262" s="1">
        <v>304.546666666667</v>
      </c>
      <c r="DD262" s="1">
        <v>337.546666666667</v>
      </c>
      <c r="DG262" s="1">
        <v>321.88</v>
      </c>
      <c r="DJ262" s="1">
        <v>5.94333333333333</v>
      </c>
      <c r="DM262" s="1">
        <v>8.84333333333333</v>
      </c>
      <c r="DP262" s="1">
        <v>7.00333333333333</v>
      </c>
      <c r="DS262" s="1">
        <v>6.25333333333333</v>
      </c>
      <c r="DV262" s="1">
        <v>2.8</v>
      </c>
      <c r="DY262" s="3"/>
      <c r="ED262" s="1">
        <f>ED229-0.12</f>
        <v>19.422621634867</v>
      </c>
      <c r="EG262" s="1">
        <f>EG229-0.12</f>
        <v>25.6141739045904</v>
      </c>
      <c r="EJ262" s="1">
        <f>EJ229-0.12</f>
        <v>17.846287189513</v>
      </c>
      <c r="EM262" s="1">
        <f>EM229-2.12</f>
        <v>10.8345233304589</v>
      </c>
      <c r="EP262" s="1">
        <f>EP229-1.27</f>
        <v>7.80411764705882</v>
      </c>
      <c r="ES262" s="1">
        <f>ES229+0.0042</f>
        <v>0.229043333333333</v>
      </c>
      <c r="EV262" s="1">
        <f>EV229+0.0042</f>
        <v>0.270376666666667</v>
      </c>
      <c r="EY262" s="1">
        <f>EY229+0.0042</f>
        <v>0.274043333333333</v>
      </c>
      <c r="FB262" s="1">
        <f>FB229-0.0212</f>
        <v>0.28131</v>
      </c>
      <c r="FE262" s="1">
        <f>FE229-0.0332</f>
        <v>0.20631</v>
      </c>
      <c r="FH262" s="1">
        <f>FH229+4</f>
        <v>275.78</v>
      </c>
      <c r="FK262" s="1">
        <f>FK229+4</f>
        <v>293.78</v>
      </c>
      <c r="FN262" s="1">
        <f>FN229+4</f>
        <v>298.113333333333</v>
      </c>
      <c r="FQ262" s="1">
        <f>FQ229+1</f>
        <v>321.113333333333</v>
      </c>
      <c r="FT262" s="1">
        <f>FT229+5</f>
        <v>308.78</v>
      </c>
      <c r="FW262" s="1">
        <f>FW229-0.34</f>
        <v>7.51</v>
      </c>
      <c r="FZ262" s="1">
        <f>FZ229-0.34</f>
        <v>9.33333333333333</v>
      </c>
      <c r="GC262" s="1">
        <f>GC229-0.34</f>
        <v>7.75666666666667</v>
      </c>
      <c r="GF262" s="1">
        <f>GF229-0.92</f>
        <v>6.39</v>
      </c>
      <c r="GI262" s="1">
        <f>GI229-1.11</f>
        <v>5.16</v>
      </c>
      <c r="GL262" s="3"/>
      <c r="GO262" s="1">
        <v>18.882621634867</v>
      </c>
      <c r="GR262" s="1">
        <v>25.0741739045904</v>
      </c>
      <c r="GU262" s="1">
        <v>17.306287189513</v>
      </c>
      <c r="GX262" s="1">
        <v>10.2945233304589</v>
      </c>
      <c r="HA262" s="1">
        <v>7.26411764705882</v>
      </c>
      <c r="HD262" s="1">
        <v>0.208043333333333</v>
      </c>
      <c r="HG262" s="1">
        <v>0.249376666666667</v>
      </c>
      <c r="HJ262" s="1">
        <v>0.253043333333333</v>
      </c>
      <c r="HM262" s="1">
        <v>0.26031</v>
      </c>
      <c r="HP262" s="1">
        <v>0.18531</v>
      </c>
      <c r="HS262" s="1">
        <v>273.78</v>
      </c>
      <c r="HV262" s="1">
        <v>291.78</v>
      </c>
      <c r="HY262" s="1">
        <v>296.113333333333</v>
      </c>
      <c r="IB262" s="1">
        <v>319.113333333333</v>
      </c>
      <c r="IE262" s="1">
        <v>306.78</v>
      </c>
      <c r="IH262" s="1">
        <v>7.25</v>
      </c>
      <c r="IK262" s="1">
        <v>9.07333333333333</v>
      </c>
      <c r="IN262" s="1">
        <v>7.49666666666667</v>
      </c>
      <c r="IQ262" s="1">
        <v>6.13</v>
      </c>
      <c r="IT262" s="1">
        <v>4.9</v>
      </c>
    </row>
    <row r="263" spans="1:254">
      <c r="A263" s="3"/>
      <c r="F263" s="1">
        <f>AVERAGE(F256:F258)</f>
        <v>18.2042387650336</v>
      </c>
      <c r="I263" s="1">
        <f>AVERAGE(I256:I258)</f>
        <v>21.3436920674291</v>
      </c>
      <c r="L263" s="1">
        <f>AVERAGE(L256:L258)</f>
        <v>16.5117115120099</v>
      </c>
      <c r="O263" s="1">
        <f>AVERAGE(O256:O258)</f>
        <v>9.81471160194564</v>
      </c>
      <c r="R263" s="1">
        <f>R236</f>
        <v>5.45882352941176</v>
      </c>
      <c r="U263" s="1">
        <f>AVERAGE(U256:U258)</f>
        <v>0.204333333333333</v>
      </c>
      <c r="X263" s="1">
        <f>AVERAGE(X256:X258)</f>
        <v>0.284</v>
      </c>
      <c r="AA263" s="1">
        <f>AVERAGE(AA256:AA258)</f>
        <v>0.313666666666667</v>
      </c>
      <c r="AD263" s="1">
        <f>AVERAGE(AD256:AD258)</f>
        <v>0.318333333333333</v>
      </c>
      <c r="AG263" s="1">
        <f>AG236</f>
        <v>0.196</v>
      </c>
      <c r="AJ263" s="1">
        <f>AVERAGE(AJ256:AJ258)</f>
        <v>256</v>
      </c>
      <c r="AM263" s="1">
        <f>AVERAGE(AM256:AM258)</f>
        <v>292</v>
      </c>
      <c r="AP263" s="1">
        <f>AVERAGE(AP256:AP258)</f>
        <v>306.333333333333</v>
      </c>
      <c r="AS263" s="1">
        <f>AVERAGE(AS256:AS258)</f>
        <v>340.333333333333</v>
      </c>
      <c r="AV263" s="1">
        <f>AV236</f>
        <v>316</v>
      </c>
      <c r="AY263" s="1">
        <f>AVERAGE(AY256:AY258)</f>
        <v>6.20333333333333</v>
      </c>
      <c r="BB263" s="1">
        <f>AVERAGE(BB256:BB258)</f>
        <v>9.20666666666667</v>
      </c>
      <c r="BE263" s="1">
        <f>AVERAGE(BE256:BE258)</f>
        <v>7.18333333333333</v>
      </c>
      <c r="BH263" s="1">
        <f>AVERAGE(BH256:BH258)</f>
        <v>6.51333333333333</v>
      </c>
      <c r="BK263" s="1">
        <f>BK236</f>
        <v>3.08</v>
      </c>
      <c r="BN263" s="3"/>
      <c r="BQ263" s="1">
        <f>AVERAGE(BQ256:BQ258)</f>
        <v>17.6058168691087</v>
      </c>
      <c r="BT263" s="1">
        <f>AVERAGE(BT256:BT258)</f>
        <v>20.9374549751908</v>
      </c>
      <c r="BW263" s="1">
        <f>AVERAGE(BW256:BW258)</f>
        <v>15.9032951674461</v>
      </c>
      <c r="BZ263" s="1">
        <f>AVERAGE(BZ256:BZ258)</f>
        <v>9.33480963216421</v>
      </c>
      <c r="CC263" s="1">
        <f>CC236</f>
        <v>4.60550458715596</v>
      </c>
      <c r="CF263" s="1">
        <f>AVERAGE(CF256:CF258)</f>
        <v>0.177333333333333</v>
      </c>
      <c r="CI263" s="1">
        <f>AVERAGE(CI256:CI258)</f>
        <v>0.272333333333333</v>
      </c>
      <c r="CL263" s="1">
        <f>AVERAGE(CL256:CL258)</f>
        <v>0.296666666666667</v>
      </c>
      <c r="CO263" s="1">
        <f>AVERAGE(CO256:CO258)</f>
        <v>0.285333333333333</v>
      </c>
      <c r="CR263" s="1">
        <f>CR236</f>
        <v>0.178</v>
      </c>
      <c r="CU263" s="1">
        <f>AVERAGE(CU256:CU258)</f>
        <v>256</v>
      </c>
      <c r="CX263" s="1">
        <f>AVERAGE(CX256:CX258)</f>
        <v>291.333333333333</v>
      </c>
      <c r="DA263" s="1">
        <f>AVERAGE(DA256:DA258)</f>
        <v>304.333333333333</v>
      </c>
      <c r="DD263" s="1">
        <f>AVERAGE(DD256:DD258)</f>
        <v>335.333333333333</v>
      </c>
      <c r="DG263" s="1">
        <f>DG236</f>
        <v>319</v>
      </c>
      <c r="DJ263" s="1">
        <f>AVERAGE(DJ256:DJ258)</f>
        <v>5.94333333333333</v>
      </c>
      <c r="DM263" s="1">
        <f>AVERAGE(DM256:DM258)</f>
        <v>8.73666666666667</v>
      </c>
      <c r="DP263" s="1">
        <f>AVERAGE(DP256:DP258)</f>
        <v>7.00333333333333</v>
      </c>
      <c r="DS263" s="1">
        <f>AVERAGE(DS256:DS258)</f>
        <v>6.33333333333333</v>
      </c>
      <c r="DV263" s="1">
        <f>DV236</f>
        <v>2.81</v>
      </c>
      <c r="DY263" s="3"/>
      <c r="ED263" s="1">
        <f>AVERAGE(ED256:ED258)</f>
        <v>19.4199520286477</v>
      </c>
      <c r="EG263" s="1">
        <f>AVERAGE(EG256:EG258)</f>
        <v>25.5562770562771</v>
      </c>
      <c r="EJ263" s="1">
        <f>AVERAGE(EJ256:EJ258)</f>
        <v>17.6702682632507</v>
      </c>
      <c r="EM263" s="1">
        <f>AVERAGE(EM256:EM258)</f>
        <v>10.830455449099</v>
      </c>
      <c r="EP263" s="1">
        <f>EP236</f>
        <v>7.7979797979798</v>
      </c>
      <c r="ES263" s="1">
        <f>AVERAGE(ES256:ES258)</f>
        <v>0.235666666666667</v>
      </c>
      <c r="EV263" s="1">
        <f>AVERAGE(EV256:EV258)</f>
        <v>0.270333333333333</v>
      </c>
      <c r="EY263" s="1">
        <f>AVERAGE(EY256:EY258)</f>
        <v>0.264333333333333</v>
      </c>
      <c r="FB263" s="1">
        <f>AVERAGE(FB256:FB258)</f>
        <v>0.281</v>
      </c>
      <c r="FE263" s="1">
        <f>FE236</f>
        <v>0.208</v>
      </c>
      <c r="FH263" s="1">
        <f>AVERAGE(FH256:FH258)</f>
        <v>277</v>
      </c>
      <c r="FK263" s="1">
        <f>AVERAGE(FK256:FK258)</f>
        <v>293.666666666667</v>
      </c>
      <c r="FN263" s="1">
        <f>AVERAGE(FN256:FN258)</f>
        <v>296.333333333333</v>
      </c>
      <c r="FQ263" s="1">
        <f>AVERAGE(FQ256:FQ258)</f>
        <v>321</v>
      </c>
      <c r="FT263" s="1">
        <f>FT236</f>
        <v>306</v>
      </c>
      <c r="FW263" s="1">
        <f>AVERAGE(FW256:FW258)</f>
        <v>7.51</v>
      </c>
      <c r="FZ263" s="1">
        <f>AVERAGE(FZ256:FZ258)</f>
        <v>9.33333333333333</v>
      </c>
      <c r="GC263" s="1">
        <f>AVERAGE(GC256:GC258)</f>
        <v>7.74333333333333</v>
      </c>
      <c r="GF263" s="1">
        <f>AVERAGE(GF256:GF258)</f>
        <v>6.46666666666667</v>
      </c>
      <c r="GI263" s="1">
        <f>GI236</f>
        <v>5.19</v>
      </c>
      <c r="GL263" s="3"/>
      <c r="GO263" s="1">
        <f>AVERAGE(GO256:GO258)</f>
        <v>18.8479637719704</v>
      </c>
      <c r="GR263" s="1">
        <f>AVERAGE(GR256:GR258)</f>
        <v>24.9605801858747</v>
      </c>
      <c r="GU263" s="1">
        <f>AVERAGE(GU256:GU258)</f>
        <v>17.2394359453183</v>
      </c>
      <c r="GX263" s="1">
        <f>AVERAGE(GX256:GX258)</f>
        <v>10.1970447695405</v>
      </c>
      <c r="HA263" s="1">
        <f>HA236</f>
        <v>7.24590163934426</v>
      </c>
      <c r="HD263" s="1">
        <f>AVERAGE(HD256:HD258)</f>
        <v>0.203</v>
      </c>
      <c r="HG263" s="1">
        <f>AVERAGE(HG256:HG258)</f>
        <v>0.249333333333333</v>
      </c>
      <c r="HJ263" s="1">
        <f>AVERAGE(HJ256:HJ258)</f>
        <v>0.253</v>
      </c>
      <c r="HM263" s="1">
        <f>AVERAGE(HM256:HM258)</f>
        <v>0.267666666666667</v>
      </c>
      <c r="HP263" s="1">
        <f>HP236</f>
        <v>0.186</v>
      </c>
      <c r="HS263" s="1">
        <f>AVERAGE(HS256:HS258)</f>
        <v>273.666666666667</v>
      </c>
      <c r="HV263" s="1">
        <f>AVERAGE(HV256:HV258)</f>
        <v>293.333333333333</v>
      </c>
      <c r="HY263" s="1">
        <f>AVERAGE(HY256:HY258)</f>
        <v>296</v>
      </c>
      <c r="IB263" s="1">
        <f>AVERAGE(IB256:IB258)</f>
        <v>318</v>
      </c>
      <c r="IE263" s="1">
        <f>IE236</f>
        <v>308</v>
      </c>
      <c r="IH263" s="1">
        <f>AVERAGE(IH256:IH258)</f>
        <v>7.25333333333333</v>
      </c>
      <c r="IK263" s="1">
        <f>AVERAGE(IK256:IK258)</f>
        <v>9.14333333333333</v>
      </c>
      <c r="IN263" s="1">
        <f>AVERAGE(IN256:IN258)</f>
        <v>7.49666666666667</v>
      </c>
      <c r="IQ263" s="1">
        <f>AVERAGE(IQ256:IQ258)</f>
        <v>6.04</v>
      </c>
      <c r="IT263" s="1">
        <f>IT236</f>
        <v>4.93</v>
      </c>
    </row>
    <row r="264" spans="1:194">
      <c r="A264" s="3"/>
      <c r="BN264" s="3"/>
      <c r="DY264" s="3"/>
      <c r="GL264" s="3"/>
    </row>
    <row r="265" spans="1:254">
      <c r="A265" s="3"/>
      <c r="BN265" s="3"/>
      <c r="BQ265" s="1">
        <v>17.527291134492</v>
      </c>
      <c r="BT265" s="1">
        <v>20.7817610325154</v>
      </c>
      <c r="BW265" s="1">
        <v>16.0887506781753</v>
      </c>
      <c r="BZ265" s="1">
        <v>9.67254863397243</v>
      </c>
      <c r="CC265" s="1">
        <v>4.82857976444244</v>
      </c>
      <c r="CF265" s="1">
        <v>0.187456777777778</v>
      </c>
      <c r="CI265" s="1">
        <v>0.269901222222222</v>
      </c>
      <c r="CL265" s="1">
        <v>0.288567888888889</v>
      </c>
      <c r="CO265" s="1">
        <v>0.295056777777778</v>
      </c>
      <c r="CR265" s="1">
        <v>0.169279</v>
      </c>
      <c r="CU265" s="1">
        <v>253.102222222222</v>
      </c>
      <c r="CX265" s="1">
        <v>287.991111111111</v>
      </c>
      <c r="DA265" s="1">
        <v>298.768888888889</v>
      </c>
      <c r="DD265" s="1">
        <v>333.991111111111</v>
      </c>
      <c r="DG265" s="1">
        <v>321.213333333333</v>
      </c>
      <c r="DJ265" s="1">
        <v>6.04777777777778</v>
      </c>
      <c r="DM265" s="1">
        <v>8.75888888888889</v>
      </c>
      <c r="DP265" s="1">
        <v>7.05</v>
      </c>
      <c r="DS265" s="1">
        <v>6.28777777777778</v>
      </c>
      <c r="DV265" s="1">
        <v>2.75333333333333</v>
      </c>
      <c r="DY265" s="3"/>
      <c r="GL265" s="3"/>
      <c r="GO265" s="1">
        <v>18.9465570288629</v>
      </c>
      <c r="GR265" s="1">
        <v>24.9646262817228</v>
      </c>
      <c r="GU265" s="1">
        <v>17.1567674828247</v>
      </c>
      <c r="GX265" s="1">
        <v>10.2547519628306</v>
      </c>
      <c r="HA265" s="1">
        <v>7.43475955921821</v>
      </c>
      <c r="HD265" s="1">
        <v>0.21071</v>
      </c>
      <c r="HG265" s="1">
        <v>0.250265555555556</v>
      </c>
      <c r="HJ265" s="1">
        <v>0.260265555555556</v>
      </c>
      <c r="HM265" s="1">
        <v>0.264421111111111</v>
      </c>
      <c r="HP265" s="1">
        <v>0.18031</v>
      </c>
      <c r="HS265" s="1">
        <v>272.224444444444</v>
      </c>
      <c r="HV265" s="1">
        <v>291.335555555556</v>
      </c>
      <c r="HY265" s="1">
        <v>293.113333333333</v>
      </c>
      <c r="IB265" s="1">
        <v>321.002222222222</v>
      </c>
      <c r="IE265" s="1">
        <v>311.78</v>
      </c>
      <c r="IH265" s="1">
        <v>7.26888888888889</v>
      </c>
      <c r="IK265" s="1">
        <v>9.09222222222222</v>
      </c>
      <c r="IN265" s="1">
        <v>7.52111111111111</v>
      </c>
      <c r="IQ265" s="1">
        <v>6.18111111111111</v>
      </c>
      <c r="IT265" s="1">
        <v>4.86333333333333</v>
      </c>
    </row>
    <row r="266" s="1" customFormat="1" spans="1:254">
      <c r="A266" s="4" t="s">
        <v>11</v>
      </c>
      <c r="F266" s="1">
        <f>AVERAGE(F241,F252,F263)</f>
        <v>18.0965644621615</v>
      </c>
      <c r="I266" s="1">
        <f>AVERAGE(I241,I252,I263)</f>
        <v>21.3143262279537</v>
      </c>
      <c r="L266" s="1">
        <f>AVERAGE(L241,L252,L263)</f>
        <v>16.6276545936778</v>
      </c>
      <c r="O266" s="1">
        <f>AVERAGE(O241,O252,O263)</f>
        <v>10.1466473618923</v>
      </c>
      <c r="R266" s="1">
        <f>AVERAGE(R241,R252,R263)</f>
        <v>5.47778934806899</v>
      </c>
      <c r="U266" s="1">
        <f>AVERAGE(U241,U252,U263)</f>
        <v>0.212555555555556</v>
      </c>
      <c r="X266" s="1">
        <f>AVERAGE(X241,X252,X263)</f>
        <v>0.287888888888889</v>
      </c>
      <c r="AA266" s="1">
        <f>AVERAGE(AA241,AA252,AA263)</f>
        <v>0.310333333333333</v>
      </c>
      <c r="AD266" s="1">
        <f>AVERAGE(AD241,AD252,AD263)</f>
        <v>0.316777777777778</v>
      </c>
      <c r="AG266" s="1">
        <f>AVERAGE(AG241,AG252,AG263)</f>
        <v>0.190333333333333</v>
      </c>
      <c r="AJ266" s="1">
        <f>AVERAGE(AJ241,AJ252,AJ263)</f>
        <v>255.222222222222</v>
      </c>
      <c r="AM266" s="1">
        <f>AVERAGE(AM241,AM252,AM263)</f>
        <v>289.666666666667</v>
      </c>
      <c r="AP266" s="1">
        <f>AVERAGE(AP241,AP252,AP263)</f>
        <v>300.111111111111</v>
      </c>
      <c r="AS266" s="1">
        <f>AVERAGE(AS241,AS252,AS263)</f>
        <v>335.666666666667</v>
      </c>
      <c r="AV266" s="1">
        <f>AVERAGE(AV241,AV252,AV263)</f>
        <v>317.666666666667</v>
      </c>
      <c r="AY266" s="1">
        <f>AVERAGE(AY241,AY252,AY263)</f>
        <v>6.30777777777778</v>
      </c>
      <c r="BB266" s="1">
        <f>AVERAGE(BB241,BB252,BB263)</f>
        <v>9.02777777777778</v>
      </c>
      <c r="BE266" s="1">
        <f>AVERAGE(BE241,BE252,BE263)</f>
        <v>7.31777777777778</v>
      </c>
      <c r="BH266" s="1">
        <f>AVERAGE(BH241,BH252,BH263)</f>
        <v>6.55666666666667</v>
      </c>
      <c r="BK266" s="1">
        <f>AVERAGE(BK241,BK252,BK263)</f>
        <v>3.06666666666667</v>
      </c>
      <c r="BN266" s="4"/>
      <c r="BQ266" s="1">
        <f>AVERAGE(BQ241,BQ252,BQ263)</f>
        <v>17.5457418150408</v>
      </c>
      <c r="BT266" s="1">
        <f>AVERAGE(BT241,BT252,BT263)</f>
        <v>20.759468476638</v>
      </c>
      <c r="BW266" s="1">
        <f>AVERAGE(BW241,BW252,BW263)</f>
        <v>16.0969657083363</v>
      </c>
      <c r="BZ266" s="1">
        <f>AVERAGE(BZ241,BZ252,BZ263)</f>
        <v>9.73132076338514</v>
      </c>
      <c r="CC266" s="1">
        <f>AVERAGE(CC241,CC252,CC263)</f>
        <v>4.8627696066534</v>
      </c>
      <c r="CF266" s="1">
        <f>AVERAGE(CF241,CF252,CF263)</f>
        <v>0.187</v>
      </c>
      <c r="CI266" s="1">
        <f>AVERAGE(CI241,CI252,CI263)</f>
        <v>0.268</v>
      </c>
      <c r="CL266" s="1">
        <f>AVERAGE(CL241,CL252,CL263)</f>
        <v>0.288</v>
      </c>
      <c r="CO266" s="1">
        <f>AVERAGE(CO241,CO252,CO263)</f>
        <v>0.296333333333333</v>
      </c>
      <c r="CR266" s="1">
        <f>AVERAGE(CR241,CR252,CR263)</f>
        <v>0.159333333333333</v>
      </c>
      <c r="CU266" s="1">
        <f>AVERAGE(CU241,CU252,CU263)</f>
        <v>253</v>
      </c>
      <c r="CX266" s="1">
        <f>AVERAGE(CX241,CX252,CX263)</f>
        <v>287</v>
      </c>
      <c r="DA266" s="1">
        <f>AVERAGE(DA241,DA252,DA263)</f>
        <v>299.333333333333</v>
      </c>
      <c r="DD266" s="1">
        <f>AVERAGE(DD241,DD252,DD263)</f>
        <v>333.888888888889</v>
      </c>
      <c r="DG266" s="1">
        <f>AVERAGE(DG241,DG252,DG263)</f>
        <v>319.333333333333</v>
      </c>
      <c r="DJ266" s="1">
        <f>AVERAGE(DJ241,DJ252,DJ263)</f>
        <v>6.04777777777778</v>
      </c>
      <c r="DM266" s="1">
        <f>AVERAGE(DM241,DM252,DM263)</f>
        <v>8.75</v>
      </c>
      <c r="DP266" s="1">
        <f>AVERAGE(DP241,DP252,DP263)</f>
        <v>7.04111111111111</v>
      </c>
      <c r="DS266" s="1">
        <f>AVERAGE(DS241,DS252,DS263)</f>
        <v>6.27777777777778</v>
      </c>
      <c r="DV266" s="1">
        <f>AVERAGE(DV241,DV252,DV263)</f>
        <v>2.75</v>
      </c>
      <c r="DY266" s="4" t="s">
        <v>11</v>
      </c>
      <c r="ED266" s="1">
        <f>AVERAGE(ED241,ED252,ED263)</f>
        <v>19.5189851403338</v>
      </c>
      <c r="EG266" s="1">
        <f>AVERAGE(EG241,EG252,EG263)</f>
        <v>25.4805625036142</v>
      </c>
      <c r="EJ266" s="1">
        <f>AVERAGE(EJ241,EJ252,EJ263)</f>
        <v>17.6194157765211</v>
      </c>
      <c r="EM266" s="1">
        <f>AVERAGE(EM241,EM252,EM263)</f>
        <v>10.7268734855148</v>
      </c>
      <c r="EP266" s="1">
        <f>AVERAGE(EP241,EP252,EP263)</f>
        <v>7.88089007217337</v>
      </c>
      <c r="ES266" s="1">
        <f>AVERAGE(ES241,ES252,ES263)</f>
        <v>0.230666666666667</v>
      </c>
      <c r="EV266" s="1">
        <f>AVERAGE(EV241,EV252,EV263)</f>
        <v>0.270111111111111</v>
      </c>
      <c r="EY266" s="1">
        <f>AVERAGE(EY241,EY252,EY263)</f>
        <v>0.278</v>
      </c>
      <c r="FB266" s="1">
        <f>AVERAGE(FB241,FB252,FB263)</f>
        <v>0.287222222222222</v>
      </c>
      <c r="FE266" s="1">
        <f>AVERAGE(FE241,FE252,FE263)</f>
        <v>0.205</v>
      </c>
      <c r="FH266" s="1">
        <f>AVERAGE(FH241,FH252,FH263)</f>
        <v>274.555555555556</v>
      </c>
      <c r="FK266" s="1">
        <f>AVERAGE(FK241,FK252,FK263)</f>
        <v>293.111111111111</v>
      </c>
      <c r="FN266" s="1">
        <f>AVERAGE(FN241,FN252,FN263)</f>
        <v>294.888888888889</v>
      </c>
      <c r="FQ266" s="1">
        <f>AVERAGE(FQ241,FQ252,FQ263)</f>
        <v>322.333333333333</v>
      </c>
      <c r="FT266" s="1">
        <f>AVERAGE(FT241,FT252,FT263)</f>
        <v>311.666666666667</v>
      </c>
      <c r="FW266" s="1">
        <f>AVERAGE(FW241,FW252,FW263)</f>
        <v>7.52444444444444</v>
      </c>
      <c r="FZ266" s="1">
        <f>AVERAGE(FZ241,FZ252,FZ263)</f>
        <v>9.37777777777778</v>
      </c>
      <c r="GC266" s="1">
        <f>AVERAGE(GC241,GC252,GC263)</f>
        <v>7.80222222222222</v>
      </c>
      <c r="GF266" s="1">
        <f>AVERAGE(GF241,GF252,GF263)</f>
        <v>6.46222222222222</v>
      </c>
      <c r="GI266" s="1">
        <f>AVERAGE(GI241,GI252,GI263)</f>
        <v>5.12333333333333</v>
      </c>
      <c r="GL266" s="4"/>
      <c r="GO266" s="1">
        <f>AVERAGE(GO241,GO252,GO263)</f>
        <v>18.8629376562786</v>
      </c>
      <c r="GR266" s="1">
        <f>AVERAGE(GR241,GR252,GR263)</f>
        <v>24.8181253141436</v>
      </c>
      <c r="GU266" s="1">
        <f>AVERAGE(GU241,GU252,GU263)</f>
        <v>17.0983170168545</v>
      </c>
      <c r="GX266" s="1">
        <f>AVERAGE(GX241,GX252,GX263)</f>
        <v>10.2395687809748</v>
      </c>
      <c r="HA266" s="1">
        <f>AVERAGE(HA241,HA252,HA263)</f>
        <v>7.33557613699927</v>
      </c>
      <c r="HD266" s="1">
        <f>AVERAGE(HD241,HD252,HD263)</f>
        <v>0.211333333333333</v>
      </c>
      <c r="HG266" s="1">
        <f>AVERAGE(HG241,HG252,HG263)</f>
        <v>0.252666666666667</v>
      </c>
      <c r="HJ266" s="1">
        <f>AVERAGE(HJ241,HJ252,HJ263)</f>
        <v>0.258555555555556</v>
      </c>
      <c r="HM266" s="1">
        <f>AVERAGE(HM241,HM252,HM263)</f>
        <v>0.265222222222222</v>
      </c>
      <c r="HP266" s="1">
        <f>AVERAGE(HP241,HP252,HP263)</f>
        <v>0.179666666666667</v>
      </c>
      <c r="HS266" s="1">
        <f>AVERAGE(HS241,HS252,HS263)</f>
        <v>272.444444444445</v>
      </c>
      <c r="HV266" s="1">
        <f>AVERAGE(HV241,HV252,HV263)</f>
        <v>292.333333333333</v>
      </c>
      <c r="HY266" s="1">
        <f>AVERAGE(HY241,HY252,HY263)</f>
        <v>292.666666666667</v>
      </c>
      <c r="IB266" s="1">
        <f>AVERAGE(IB241,IB252,IB263)</f>
        <v>320.555555555556</v>
      </c>
      <c r="IE266" s="1">
        <f>AVERAGE(IE241,IE252,IE263)</f>
        <v>311</v>
      </c>
      <c r="IH266" s="1">
        <f>AVERAGE(IH241,IH252,IH263)</f>
        <v>7.29333333333333</v>
      </c>
      <c r="IK266" s="1">
        <f>AVERAGE(IK241,IK252,IK263)</f>
        <v>9.10333333333333</v>
      </c>
      <c r="IN266" s="1">
        <f>AVERAGE(IN241,IN252,IN263)</f>
        <v>7.49111111111111</v>
      </c>
      <c r="IQ266" s="1">
        <f>AVERAGE(IQ241,IQ252,IQ263)</f>
        <v>6.15111111111111</v>
      </c>
      <c r="IT266" s="1">
        <f>AVERAGE(IT241,IT252,IT263)</f>
        <v>4.87</v>
      </c>
    </row>
    <row r="267" spans="1:254">
      <c r="A267" s="3" t="s">
        <v>58</v>
      </c>
      <c r="B267" s="1">
        <v>57</v>
      </c>
      <c r="D267" s="1">
        <v>8.35</v>
      </c>
      <c r="E267" s="1">
        <v>0.88</v>
      </c>
      <c r="F267" s="1">
        <f>D267/(E267*3)*6</f>
        <v>18.9772727272727</v>
      </c>
      <c r="G267" s="1">
        <v>13.6</v>
      </c>
      <c r="H267" s="1">
        <v>0.85</v>
      </c>
      <c r="I267" s="1">
        <f>G267/(H267*3)*6</f>
        <v>32</v>
      </c>
      <c r="J267" s="1">
        <v>9.58</v>
      </c>
      <c r="K267" s="1">
        <v>0.89</v>
      </c>
      <c r="L267" s="1">
        <f>J267/(K267*3)*6</f>
        <v>21.5280898876405</v>
      </c>
      <c r="M267" s="1">
        <v>6.11</v>
      </c>
      <c r="N267" s="1">
        <v>0.88</v>
      </c>
      <c r="O267" s="1">
        <f>M267/(N267*3)*6</f>
        <v>13.8863636363636</v>
      </c>
      <c r="P267" s="1">
        <v>3.21</v>
      </c>
      <c r="Q267" s="1">
        <v>1.71</v>
      </c>
      <c r="R267" s="1">
        <f>P267/(Q267*3)*6</f>
        <v>3.75438596491228</v>
      </c>
      <c r="U267" s="4">
        <v>0.221</v>
      </c>
      <c r="V267" s="4"/>
      <c r="W267" s="4"/>
      <c r="X267" s="1">
        <v>0.303</v>
      </c>
      <c r="AA267" s="4">
        <v>0.255</v>
      </c>
      <c r="AB267" s="4"/>
      <c r="AC267" s="4"/>
      <c r="AD267" s="1">
        <v>0.259</v>
      </c>
      <c r="AG267" s="1">
        <v>0.136</v>
      </c>
      <c r="AJ267" s="4">
        <v>222</v>
      </c>
      <c r="AK267" s="4"/>
      <c r="AL267" s="4"/>
      <c r="AM267" s="1">
        <v>281</v>
      </c>
      <c r="AP267" s="4">
        <v>306</v>
      </c>
      <c r="AQ267" s="4"/>
      <c r="AR267" s="4"/>
      <c r="AS267" s="1">
        <v>342</v>
      </c>
      <c r="AV267" s="1">
        <v>326</v>
      </c>
      <c r="AY267" s="4">
        <v>6.99</v>
      </c>
      <c r="AZ267" s="4"/>
      <c r="BA267" s="4"/>
      <c r="BB267" s="4">
        <v>7.8</v>
      </c>
      <c r="BC267" s="4"/>
      <c r="BD267" s="4"/>
      <c r="BE267" s="1">
        <v>9.67</v>
      </c>
      <c r="BH267" s="1">
        <v>7.03</v>
      </c>
      <c r="BK267" s="1">
        <v>2.68</v>
      </c>
      <c r="BN267" s="3"/>
      <c r="BO267" s="1">
        <v>11.2</v>
      </c>
      <c r="BP267" s="1">
        <v>1.18</v>
      </c>
      <c r="BQ267" s="1">
        <f>BO267/(BP267*3)*6</f>
        <v>18.9830508474576</v>
      </c>
      <c r="BR267" s="1">
        <v>12.1</v>
      </c>
      <c r="BS267" s="1">
        <v>1.17</v>
      </c>
      <c r="BT267" s="1">
        <f>BR267/(BS267*3)*6</f>
        <v>20.6837606837607</v>
      </c>
      <c r="BU267" s="1">
        <v>10.7</v>
      </c>
      <c r="BV267" s="1">
        <v>1.09</v>
      </c>
      <c r="BW267" s="1">
        <f>BU267/(BV267*3)*6</f>
        <v>19.6330275229358</v>
      </c>
      <c r="BX267" s="1">
        <v>5.43</v>
      </c>
      <c r="BY267" s="1">
        <v>1.16</v>
      </c>
      <c r="BZ267" s="1">
        <f>BX267/(BY267*3)*6</f>
        <v>9.36206896551724</v>
      </c>
      <c r="CA267" s="1">
        <v>1.69</v>
      </c>
      <c r="CB267" s="1">
        <v>1.06</v>
      </c>
      <c r="CC267" s="1">
        <f>CA267/(CB267*3)*6</f>
        <v>3.18867924528302</v>
      </c>
      <c r="CF267" s="1">
        <v>0.187</v>
      </c>
      <c r="CI267" s="1">
        <v>0.269</v>
      </c>
      <c r="CL267" s="1">
        <v>0.294</v>
      </c>
      <c r="CO267" s="1">
        <v>0.248</v>
      </c>
      <c r="CR267" s="1">
        <v>0.117</v>
      </c>
      <c r="CU267" s="1">
        <v>241</v>
      </c>
      <c r="CX267" s="1">
        <v>289</v>
      </c>
      <c r="DA267" s="1">
        <v>281</v>
      </c>
      <c r="DD267" s="1">
        <v>341</v>
      </c>
      <c r="DG267" s="1">
        <v>327</v>
      </c>
      <c r="DJ267" s="1">
        <v>5.08</v>
      </c>
      <c r="DM267" s="1">
        <v>7.12</v>
      </c>
      <c r="DP267" s="1">
        <v>7.56</v>
      </c>
      <c r="DS267" s="1">
        <v>6.18</v>
      </c>
      <c r="DV267" s="1">
        <v>2.46</v>
      </c>
      <c r="DY267" s="3" t="s">
        <v>58</v>
      </c>
      <c r="DZ267" s="1">
        <v>126</v>
      </c>
      <c r="EB267" s="1">
        <v>12.5</v>
      </c>
      <c r="EC267" s="1">
        <v>1.52</v>
      </c>
      <c r="ED267" s="1">
        <f>EB267/(EC267*3)*6</f>
        <v>16.4473684210526</v>
      </c>
      <c r="EE267" s="1">
        <v>16.2</v>
      </c>
      <c r="EF267" s="1">
        <v>1.08</v>
      </c>
      <c r="EG267" s="1">
        <f>EE267/(EF267*3)*6</f>
        <v>30</v>
      </c>
      <c r="EH267" s="1">
        <v>11.9</v>
      </c>
      <c r="EI267" s="1">
        <v>1.32</v>
      </c>
      <c r="EJ267" s="1">
        <f>EH267/(EI267*3)*6</f>
        <v>18.030303030303</v>
      </c>
      <c r="EK267" s="1">
        <v>5.41</v>
      </c>
      <c r="EL267" s="1">
        <v>1.31</v>
      </c>
      <c r="EM267" s="1">
        <v>8.25</v>
      </c>
      <c r="EN267" s="1">
        <v>3.89</v>
      </c>
      <c r="EO267" s="1">
        <v>1.23</v>
      </c>
      <c r="EP267" s="1">
        <f>EN267/(EO267*3)*6</f>
        <v>6.32520325203252</v>
      </c>
      <c r="ES267" s="1">
        <v>0.232</v>
      </c>
      <c r="EV267" s="4">
        <v>0.29</v>
      </c>
      <c r="EW267" s="4"/>
      <c r="EX267" s="4"/>
      <c r="EY267" s="1">
        <v>0.283</v>
      </c>
      <c r="FB267" s="4">
        <v>0.255</v>
      </c>
      <c r="FC267" s="4"/>
      <c r="FD267" s="4"/>
      <c r="FE267" s="1">
        <v>0.184</v>
      </c>
      <c r="FH267" s="1">
        <v>246</v>
      </c>
      <c r="FK267" s="4">
        <v>284</v>
      </c>
      <c r="FL267" s="4"/>
      <c r="FM267" s="4"/>
      <c r="FN267" s="4">
        <v>305</v>
      </c>
      <c r="FO267" s="4"/>
      <c r="FP267" s="4"/>
      <c r="FQ267" s="1">
        <v>330</v>
      </c>
      <c r="FT267" s="1">
        <v>325</v>
      </c>
      <c r="FW267" s="4">
        <v>7.15</v>
      </c>
      <c r="FX267" s="4"/>
      <c r="FY267" s="4"/>
      <c r="FZ267" s="1">
        <v>8.71</v>
      </c>
      <c r="GC267" s="4">
        <v>8.76</v>
      </c>
      <c r="GD267" s="4"/>
      <c r="GE267" s="4"/>
      <c r="GF267" s="1">
        <v>5.31</v>
      </c>
      <c r="GI267" s="1">
        <v>4.65</v>
      </c>
      <c r="GL267" s="3"/>
      <c r="GM267" s="1">
        <v>12.5</v>
      </c>
      <c r="GN267" s="1">
        <v>1.36</v>
      </c>
      <c r="GO267" s="1">
        <f>GM267/(GN267*3)*6</f>
        <v>18.3823529411765</v>
      </c>
      <c r="GP267" s="1">
        <v>15.2</v>
      </c>
      <c r="GQ267" s="1">
        <v>1.26</v>
      </c>
      <c r="GR267" s="1">
        <f>GP267/(GQ267*3)*6</f>
        <v>24.1269841269841</v>
      </c>
      <c r="GS267" s="1">
        <v>10.3</v>
      </c>
      <c r="GT267" s="1">
        <v>1.28</v>
      </c>
      <c r="GU267" s="1">
        <f>GS267/(GT267*3)*6</f>
        <v>16.09375</v>
      </c>
      <c r="GV267" s="1">
        <v>6.62</v>
      </c>
      <c r="GW267" s="1">
        <v>1.34</v>
      </c>
      <c r="GX267" s="1">
        <f>GV267/(GW267*3)*6</f>
        <v>9.88059701492537</v>
      </c>
      <c r="GY267" s="1">
        <v>3.54</v>
      </c>
      <c r="GZ267" s="1">
        <v>1.22</v>
      </c>
      <c r="HA267" s="1">
        <f>GY267/(GZ267*3)*6</f>
        <v>5.80327868852459</v>
      </c>
      <c r="HD267" s="1">
        <v>0.211</v>
      </c>
      <c r="HG267" s="1">
        <v>0.264</v>
      </c>
      <c r="HJ267" s="1">
        <v>0.282</v>
      </c>
      <c r="HM267" s="1">
        <v>0.229</v>
      </c>
      <c r="HP267" s="1">
        <v>0.163</v>
      </c>
      <c r="HS267" s="1">
        <v>259</v>
      </c>
      <c r="HV267" s="1">
        <v>288</v>
      </c>
      <c r="HY267" s="1">
        <v>279</v>
      </c>
      <c r="IB267" s="1">
        <v>313</v>
      </c>
      <c r="IE267" s="1">
        <v>321</v>
      </c>
      <c r="IH267" s="1">
        <v>6.77</v>
      </c>
      <c r="IK267" s="1">
        <v>9.65</v>
      </c>
      <c r="IN267" s="1">
        <v>8.33</v>
      </c>
      <c r="IQ267" s="1">
        <v>5.39</v>
      </c>
      <c r="IT267" s="1">
        <v>4.41</v>
      </c>
    </row>
    <row r="268" spans="1:254">
      <c r="A268" s="3"/>
      <c r="D268" s="1">
        <v>9.31</v>
      </c>
      <c r="E268" s="1">
        <v>1.02</v>
      </c>
      <c r="F268" s="1">
        <f>D268/(E268*3)*6</f>
        <v>18.2549019607843</v>
      </c>
      <c r="G268" s="1">
        <v>8.22</v>
      </c>
      <c r="H268" s="1">
        <v>1.01</v>
      </c>
      <c r="I268" s="1">
        <f>G268/(H268*3)*6</f>
        <v>16.2772277227723</v>
      </c>
      <c r="J268" s="1">
        <v>9.45</v>
      </c>
      <c r="K268" s="1">
        <v>1.32</v>
      </c>
      <c r="L268" s="1">
        <f>J268/(K268*3)*6</f>
        <v>14.3181818181818</v>
      </c>
      <c r="M268" s="1">
        <v>4.55</v>
      </c>
      <c r="N268" s="1">
        <v>1.31</v>
      </c>
      <c r="O268" s="1">
        <f>M268/(N268*3)*6</f>
        <v>6.94656488549618</v>
      </c>
      <c r="P268" s="1">
        <v>1.89</v>
      </c>
      <c r="Q268" s="1">
        <v>1.13</v>
      </c>
      <c r="R268" s="1">
        <f>P268/(Q268*3)*6</f>
        <v>3.34513274336283</v>
      </c>
      <c r="U268" s="1">
        <v>0.231</v>
      </c>
      <c r="X268" s="1">
        <v>0.269</v>
      </c>
      <c r="AA268" s="1">
        <v>0.289</v>
      </c>
      <c r="AD268" s="1">
        <v>0.326</v>
      </c>
      <c r="AG268" s="1">
        <v>0.135</v>
      </c>
      <c r="AJ268" s="1">
        <v>269</v>
      </c>
      <c r="AM268" s="1">
        <v>285</v>
      </c>
      <c r="AP268" s="1">
        <v>284</v>
      </c>
      <c r="AS268" s="1">
        <v>336</v>
      </c>
      <c r="AV268" s="1">
        <v>321</v>
      </c>
      <c r="AY268" s="1">
        <v>5.28</v>
      </c>
      <c r="BB268" s="1">
        <v>8.85</v>
      </c>
      <c r="BE268" s="1">
        <v>4.71</v>
      </c>
      <c r="BH268" s="1">
        <v>5.57</v>
      </c>
      <c r="BK268" s="1">
        <v>2.75</v>
      </c>
      <c r="BN268" s="3"/>
      <c r="BO268" s="1">
        <v>11.3</v>
      </c>
      <c r="BP268" s="1">
        <v>1.16</v>
      </c>
      <c r="BQ268" s="1">
        <f>BO268/(BP268*3)*6</f>
        <v>19.4827586206897</v>
      </c>
      <c r="BR268" s="1">
        <v>12.5</v>
      </c>
      <c r="BS268" s="1">
        <v>1.16</v>
      </c>
      <c r="BT268" s="1">
        <f>BR268/(BS268*3)*6</f>
        <v>21.551724137931</v>
      </c>
      <c r="BU268" s="1">
        <v>9.39</v>
      </c>
      <c r="BV268" s="1">
        <v>1.17</v>
      </c>
      <c r="BW268" s="1">
        <f>BU268/(BV268*3)*6</f>
        <v>16.0512820512821</v>
      </c>
      <c r="BX268" s="1">
        <v>6.21</v>
      </c>
      <c r="BY268" s="1">
        <v>1.14</v>
      </c>
      <c r="BZ268" s="1">
        <f>BX268/(BY268*3)*6</f>
        <v>10.8947368421053</v>
      </c>
      <c r="CA268" s="1">
        <v>1.65</v>
      </c>
      <c r="CB268" s="1">
        <v>1.11</v>
      </c>
      <c r="CC268" s="1">
        <f>CA268/(CB268*3)*6</f>
        <v>2.97297297297297</v>
      </c>
      <c r="CF268" s="1">
        <v>0.199</v>
      </c>
      <c r="CI268" s="1">
        <v>0.278</v>
      </c>
      <c r="CL268" s="1">
        <v>0.298</v>
      </c>
      <c r="CO268" s="1">
        <v>0.267</v>
      </c>
      <c r="CR268" s="1">
        <v>0.119</v>
      </c>
      <c r="CU268" s="1">
        <v>243</v>
      </c>
      <c r="CX268" s="1">
        <v>293</v>
      </c>
      <c r="DA268" s="1">
        <v>292</v>
      </c>
      <c r="DD268" s="1">
        <v>327</v>
      </c>
      <c r="DG268" s="1">
        <v>318</v>
      </c>
      <c r="DJ268" s="1">
        <v>5.35</v>
      </c>
      <c r="DM268" s="1">
        <v>8.92</v>
      </c>
      <c r="DP268" s="1">
        <v>6.25</v>
      </c>
      <c r="DS268" s="1">
        <v>5.64</v>
      </c>
      <c r="DV268" s="1">
        <v>2.51</v>
      </c>
      <c r="DY268" s="3"/>
      <c r="EB268" s="1">
        <v>14.2</v>
      </c>
      <c r="EC268" s="1">
        <v>1.35</v>
      </c>
      <c r="ED268" s="1">
        <f>EB268/(EC268*3)*6</f>
        <v>21.037037037037</v>
      </c>
      <c r="EE268" s="1">
        <v>16.7</v>
      </c>
      <c r="EF268" s="1">
        <v>1.32</v>
      </c>
      <c r="EG268" s="1">
        <f>EE268/(EF268*3)*6</f>
        <v>25.3030303030303</v>
      </c>
      <c r="EH268" s="1">
        <v>10.2</v>
      </c>
      <c r="EI268" s="1">
        <v>1.14</v>
      </c>
      <c r="EJ268" s="1">
        <f>EH268/(EI268*3)*6</f>
        <v>17.8947368421053</v>
      </c>
      <c r="EK268" s="1">
        <v>7.23</v>
      </c>
      <c r="EL268" s="1">
        <v>1.13</v>
      </c>
      <c r="EM268" s="1">
        <f>EK268/(EL268*3)*6</f>
        <v>12.7964601769912</v>
      </c>
      <c r="EN268" s="1">
        <v>3.81</v>
      </c>
      <c r="EO268" s="1">
        <v>1.21</v>
      </c>
      <c r="EP268" s="1">
        <f>EN268/(EO268*3)*6</f>
        <v>6.29752066115702</v>
      </c>
      <c r="ES268" s="1">
        <v>0.212</v>
      </c>
      <c r="EV268" s="1">
        <v>0.289</v>
      </c>
      <c r="EY268" s="1">
        <v>0.299</v>
      </c>
      <c r="FB268" s="1">
        <v>0.299</v>
      </c>
      <c r="FE268" s="1">
        <v>0.189</v>
      </c>
      <c r="FH268" s="1">
        <v>275</v>
      </c>
      <c r="FK268" s="1">
        <v>274</v>
      </c>
      <c r="FN268" s="1">
        <v>275</v>
      </c>
      <c r="FQ268" s="1">
        <v>310</v>
      </c>
      <c r="FT268" s="1">
        <v>318</v>
      </c>
      <c r="FW268" s="1">
        <v>7.56</v>
      </c>
      <c r="FZ268" s="1">
        <v>8.56</v>
      </c>
      <c r="GC268" s="1">
        <v>8.26</v>
      </c>
      <c r="GF268" s="1">
        <v>6.77</v>
      </c>
      <c r="GI268" s="1">
        <v>4.73</v>
      </c>
      <c r="GL268" s="3"/>
      <c r="GM268" s="1">
        <v>13.5</v>
      </c>
      <c r="GN268" s="1">
        <v>1.27</v>
      </c>
      <c r="GO268" s="1">
        <f>GM268/(GN268*3)*6</f>
        <v>21.259842519685</v>
      </c>
      <c r="GP268" s="1">
        <v>15.9</v>
      </c>
      <c r="GQ268" s="1">
        <v>1.23</v>
      </c>
      <c r="GR268" s="1">
        <f>GP268/(GQ268*3)*6</f>
        <v>25.8536585365854</v>
      </c>
      <c r="GS268" s="1">
        <v>11.4</v>
      </c>
      <c r="GT268" s="1">
        <v>1.09</v>
      </c>
      <c r="GU268" s="1">
        <f>GS268/(GT268*3)*6</f>
        <v>20.9174311926605</v>
      </c>
      <c r="GV268" s="1">
        <v>7.95</v>
      </c>
      <c r="GW268" s="1">
        <v>1.36</v>
      </c>
      <c r="GX268" s="1">
        <f>GV268/(GW268*3)*6</f>
        <v>11.6911764705882</v>
      </c>
      <c r="GY268" s="1">
        <v>3.68</v>
      </c>
      <c r="GZ268" s="1">
        <v>1.24</v>
      </c>
      <c r="HA268" s="1">
        <f>GY268/(GZ268*3)*6</f>
        <v>5.93548387096774</v>
      </c>
      <c r="HD268" s="1">
        <v>0.206</v>
      </c>
      <c r="HG268" s="1">
        <v>0.258</v>
      </c>
      <c r="HJ268" s="1">
        <v>0.278</v>
      </c>
      <c r="HM268" s="1">
        <v>0.256</v>
      </c>
      <c r="HP268" s="1">
        <v>0.168</v>
      </c>
      <c r="HS268" s="1">
        <v>269</v>
      </c>
      <c r="HV268" s="1">
        <v>282</v>
      </c>
      <c r="HY268" s="1">
        <v>283</v>
      </c>
      <c r="IB268" s="1">
        <v>318</v>
      </c>
      <c r="IE268" s="1">
        <v>313</v>
      </c>
      <c r="IH268" s="1">
        <v>6.32</v>
      </c>
      <c r="IK268" s="1">
        <v>8.69</v>
      </c>
      <c r="IN268" s="1">
        <v>7.25</v>
      </c>
      <c r="IQ268" s="1">
        <v>6.84</v>
      </c>
      <c r="IT268" s="1">
        <v>4.48</v>
      </c>
    </row>
    <row r="269" spans="1:254">
      <c r="A269" s="3"/>
      <c r="D269" s="1">
        <v>9.41</v>
      </c>
      <c r="E269" s="1">
        <v>0.92</v>
      </c>
      <c r="F269" s="1">
        <f>D269/(E269*3)*6</f>
        <v>20.4565217391304</v>
      </c>
      <c r="G269" s="1">
        <v>9.35</v>
      </c>
      <c r="H269" s="1">
        <v>0.98</v>
      </c>
      <c r="I269" s="1">
        <f>G269/(H269*3)*6</f>
        <v>19.0816326530612</v>
      </c>
      <c r="J269" s="1">
        <v>10.4</v>
      </c>
      <c r="K269" s="1">
        <v>1.18</v>
      </c>
      <c r="L269" s="1">
        <f>J269/(K269*3)*6</f>
        <v>17.6271186440678</v>
      </c>
      <c r="M269" s="1">
        <v>4.99</v>
      </c>
      <c r="N269" s="1">
        <v>1.17</v>
      </c>
      <c r="O269" s="1">
        <f>M269/(N269*3)*6</f>
        <v>8.52991452991453</v>
      </c>
      <c r="P269" s="1">
        <v>2.06</v>
      </c>
      <c r="Q269" s="1">
        <v>1.18</v>
      </c>
      <c r="R269" s="1">
        <f>P269/(Q269*3)*6</f>
        <v>3.49152542372881</v>
      </c>
      <c r="U269" s="1">
        <v>0.214</v>
      </c>
      <c r="X269" s="1">
        <v>0.295</v>
      </c>
      <c r="AA269" s="1">
        <v>0.362</v>
      </c>
      <c r="AD269" s="1">
        <v>0.291</v>
      </c>
      <c r="AG269" s="1">
        <v>0.146</v>
      </c>
      <c r="AJ269" s="1">
        <v>256</v>
      </c>
      <c r="AM269" s="1">
        <v>305</v>
      </c>
      <c r="AP269" s="1">
        <v>296</v>
      </c>
      <c r="AS269" s="1">
        <v>326</v>
      </c>
      <c r="AV269" s="1">
        <v>328</v>
      </c>
      <c r="AY269" s="1">
        <v>5.69</v>
      </c>
      <c r="BB269" s="1">
        <v>8.85</v>
      </c>
      <c r="BE269" s="1">
        <v>6.36</v>
      </c>
      <c r="BH269" s="1">
        <v>6.39</v>
      </c>
      <c r="BK269" s="1">
        <v>2.74</v>
      </c>
      <c r="BN269" s="3"/>
      <c r="BO269" s="1">
        <v>9.28</v>
      </c>
      <c r="BP269" s="1">
        <v>1.09</v>
      </c>
      <c r="BQ269" s="1">
        <f>BO269/(BP269*3)*6</f>
        <v>17.0275229357798</v>
      </c>
      <c r="BR269" s="1">
        <v>13.2</v>
      </c>
      <c r="BS269" s="1">
        <v>1.14</v>
      </c>
      <c r="BT269" s="1">
        <f>BR269/(BS269*3)*6</f>
        <v>23.1578947368421</v>
      </c>
      <c r="BU269" s="1">
        <v>8.29</v>
      </c>
      <c r="BV269" s="1">
        <v>1.06</v>
      </c>
      <c r="BW269" s="1">
        <f>BU269/(BV269*3)*6</f>
        <v>15.6415094339623</v>
      </c>
      <c r="BX269" s="1">
        <v>4.29</v>
      </c>
      <c r="BY269" s="1">
        <v>1.13</v>
      </c>
      <c r="BZ269" s="1">
        <f>BX269/(BY269*3)*6</f>
        <v>7.5929203539823</v>
      </c>
      <c r="CA269" s="1">
        <v>1.52</v>
      </c>
      <c r="CB269" s="1">
        <v>1.08</v>
      </c>
      <c r="CC269" s="1">
        <f>CA269/(CB269*3)*6</f>
        <v>2.81481481481481</v>
      </c>
      <c r="CF269" s="1">
        <v>0.182</v>
      </c>
      <c r="CI269" s="1">
        <v>0.269</v>
      </c>
      <c r="CL269" s="1">
        <v>0.279</v>
      </c>
      <c r="CO269" s="1">
        <v>0.281</v>
      </c>
      <c r="CR269" s="1">
        <v>0.127</v>
      </c>
      <c r="CU269" s="1">
        <v>262</v>
      </c>
      <c r="CX269" s="1">
        <v>276</v>
      </c>
      <c r="DA269" s="1">
        <v>305</v>
      </c>
      <c r="DD269" s="1">
        <v>336</v>
      </c>
      <c r="DG269" s="1">
        <v>322</v>
      </c>
      <c r="DJ269" s="1">
        <v>6.12</v>
      </c>
      <c r="DM269" s="1">
        <v>8.92</v>
      </c>
      <c r="DP269" s="1">
        <v>6.39</v>
      </c>
      <c r="DS269" s="1">
        <v>6.39</v>
      </c>
      <c r="DV269" s="1">
        <v>2.57</v>
      </c>
      <c r="DY269" s="3"/>
      <c r="EB269" s="1">
        <v>14.6</v>
      </c>
      <c r="EC269" s="1">
        <v>1.28</v>
      </c>
      <c r="ED269" s="1">
        <f>EB269/(EC269*3)*6</f>
        <v>22.8125</v>
      </c>
      <c r="EE269" s="1">
        <v>11.1</v>
      </c>
      <c r="EF269" s="1">
        <v>1.01</v>
      </c>
      <c r="EG269" s="1">
        <f>EE269/(EF269*3)*6</f>
        <v>21.980198019802</v>
      </c>
      <c r="EH269" s="1">
        <v>11.2</v>
      </c>
      <c r="EI269" s="1">
        <v>1.21</v>
      </c>
      <c r="EJ269" s="1">
        <f>EH269/(EI269*3)*6</f>
        <v>18.5123966942149</v>
      </c>
      <c r="EK269" s="1">
        <v>6.72</v>
      </c>
      <c r="EL269" s="1">
        <v>1.2</v>
      </c>
      <c r="EM269" s="1">
        <f>EK269/(EL269*3)*6</f>
        <v>11.2</v>
      </c>
      <c r="EN269" s="1">
        <v>4.35</v>
      </c>
      <c r="EO269" s="1">
        <v>1.35</v>
      </c>
      <c r="EP269" s="1">
        <f>EN269/(EO269*3)*6</f>
        <v>6.44444444444444</v>
      </c>
      <c r="ES269" s="1">
        <v>0.266</v>
      </c>
      <c r="EV269" s="1">
        <v>0.275</v>
      </c>
      <c r="EY269" s="1">
        <v>0.289</v>
      </c>
      <c r="FB269" s="1">
        <v>0.217</v>
      </c>
      <c r="FE269" s="1">
        <v>0.196</v>
      </c>
      <c r="FH269" s="1">
        <v>272</v>
      </c>
      <c r="FK269" s="1">
        <v>301</v>
      </c>
      <c r="FN269" s="1">
        <v>281</v>
      </c>
      <c r="FQ269" s="1">
        <v>316</v>
      </c>
      <c r="FT269" s="1">
        <v>314</v>
      </c>
      <c r="FW269" s="1">
        <v>7.21</v>
      </c>
      <c r="FZ269" s="1">
        <v>9.99</v>
      </c>
      <c r="GC269" s="1">
        <v>5.34</v>
      </c>
      <c r="GF269" s="1">
        <v>6.2</v>
      </c>
      <c r="GI269" s="1">
        <v>4.77</v>
      </c>
      <c r="GL269" s="3"/>
      <c r="GM269" s="1">
        <v>12.1</v>
      </c>
      <c r="GN269" s="1">
        <v>1.26</v>
      </c>
      <c r="GO269" s="1">
        <f>GM269/(GN269*3)*6</f>
        <v>19.2063492063492</v>
      </c>
      <c r="GP269" s="1">
        <v>15.3</v>
      </c>
      <c r="GQ269" s="1">
        <v>1.22</v>
      </c>
      <c r="GR269" s="1">
        <f>GP269/(GQ269*3)*6</f>
        <v>25.0819672131148</v>
      </c>
      <c r="GS269" s="1">
        <v>9.26</v>
      </c>
      <c r="GT269" s="1">
        <v>1.16</v>
      </c>
      <c r="GU269" s="1">
        <f>GS269/(GT269*3)*6</f>
        <v>15.9655172413793</v>
      </c>
      <c r="GV269" s="1">
        <v>6.02</v>
      </c>
      <c r="GW269" s="1">
        <v>1.29</v>
      </c>
      <c r="GX269" s="1">
        <f>GV269/(GW269*3)*6</f>
        <v>9.33333333333333</v>
      </c>
      <c r="GY269" s="1">
        <v>3.69</v>
      </c>
      <c r="GZ269" s="1">
        <v>1.31</v>
      </c>
      <c r="HA269" s="1">
        <f>GY269/(GZ269*3)*6</f>
        <v>5.63358778625954</v>
      </c>
      <c r="HD269" s="1">
        <v>0.215</v>
      </c>
      <c r="HG269" s="1">
        <v>0.249</v>
      </c>
      <c r="HJ269" s="1">
        <v>0.269</v>
      </c>
      <c r="HM269" s="1">
        <v>0.253</v>
      </c>
      <c r="HP269" s="1">
        <v>0.174</v>
      </c>
      <c r="HS269" s="1">
        <v>259</v>
      </c>
      <c r="HV269" s="1">
        <v>286</v>
      </c>
      <c r="HY269" s="1">
        <v>289</v>
      </c>
      <c r="IB269" s="1">
        <v>324</v>
      </c>
      <c r="IE269" s="1">
        <v>307</v>
      </c>
      <c r="IH269" s="1">
        <v>7.55</v>
      </c>
      <c r="IK269" s="1">
        <v>8.13</v>
      </c>
      <c r="IN269" s="1">
        <v>6.26</v>
      </c>
      <c r="IQ269" s="1">
        <v>5.26</v>
      </c>
      <c r="IT269" s="1">
        <v>4.52</v>
      </c>
    </row>
    <row r="270" spans="1:194">
      <c r="A270" s="3"/>
      <c r="BN270" s="3"/>
      <c r="DY270" s="3"/>
      <c r="GL270" s="3"/>
    </row>
    <row r="271" spans="1:248">
      <c r="A271" s="3"/>
      <c r="U271" s="1">
        <v>0.221</v>
      </c>
      <c r="AA271" s="1">
        <v>0.255</v>
      </c>
      <c r="AJ271" s="1">
        <v>222</v>
      </c>
      <c r="AP271" s="1">
        <v>306</v>
      </c>
      <c r="AY271" s="1">
        <v>6.99</v>
      </c>
      <c r="BB271" s="1">
        <v>7.8</v>
      </c>
      <c r="BN271" s="3"/>
      <c r="CI271" s="1">
        <v>0.269037</v>
      </c>
      <c r="CO271" s="1">
        <v>0.247837</v>
      </c>
      <c r="CX271" s="1">
        <v>289.64</v>
      </c>
      <c r="DD271" s="1">
        <v>340.64</v>
      </c>
      <c r="DJ271" s="1">
        <v>5.08</v>
      </c>
      <c r="DP271" s="1">
        <v>7.56</v>
      </c>
      <c r="DY271" s="3"/>
      <c r="EV271" s="1">
        <v>0.29</v>
      </c>
      <c r="FB271" s="1">
        <v>0.255</v>
      </c>
      <c r="FK271" s="1">
        <v>284</v>
      </c>
      <c r="FN271" s="1">
        <v>305</v>
      </c>
      <c r="FW271" s="1">
        <v>7.15</v>
      </c>
      <c r="GC271" s="1">
        <v>8.76</v>
      </c>
      <c r="GL271" s="3"/>
      <c r="HD271" s="1">
        <v>0.21113</v>
      </c>
      <c r="HJ271" s="1">
        <v>0.28213</v>
      </c>
      <c r="HV271" s="1">
        <v>287.34</v>
      </c>
      <c r="IB271" s="1">
        <v>313.34</v>
      </c>
      <c r="IH271" s="1">
        <v>6.77</v>
      </c>
      <c r="IN271" s="1">
        <v>8.33</v>
      </c>
    </row>
    <row r="272" spans="1:194">
      <c r="A272" s="3"/>
      <c r="BN272" s="3"/>
      <c r="DY272" s="3"/>
      <c r="GL272" s="3"/>
    </row>
    <row r="273" spans="1:254">
      <c r="A273" s="3"/>
      <c r="F273" s="1">
        <f>F207+1.32</f>
        <v>19.0852773611865</v>
      </c>
      <c r="I273" s="1">
        <f>I207+1.32</f>
        <v>22.4025338350829</v>
      </c>
      <c r="L273" s="1">
        <f>L207+1.32</f>
        <v>17.7507874274251</v>
      </c>
      <c r="O273" s="1">
        <f>O207-2.42</f>
        <v>9.78508221903251</v>
      </c>
      <c r="R273" s="1">
        <f>R207-2.92</f>
        <v>3.75839416058394</v>
      </c>
      <c r="U273" s="1">
        <f>U207+0.0092</f>
        <v>0.210345666666667</v>
      </c>
      <c r="X273" s="1">
        <f>X207+0.0092</f>
        <v>0.289012333333333</v>
      </c>
      <c r="AA273" s="1">
        <f>AA207+0.0092</f>
        <v>0.311345666666667</v>
      </c>
      <c r="AD273" s="1">
        <f>AD207-0.0532</f>
        <v>0.291945666666667</v>
      </c>
      <c r="AG273" s="1">
        <f>AG207-0.0942</f>
        <v>0.133279</v>
      </c>
      <c r="AJ273" s="1">
        <f>AJ207-9</f>
        <v>250.546666666667</v>
      </c>
      <c r="AM273" s="1">
        <f>AM207-9</f>
        <v>290.546666666667</v>
      </c>
      <c r="AP273" s="1">
        <f>AP207-9</f>
        <v>294.546666666667</v>
      </c>
      <c r="AS273" s="1">
        <f>AS207+3</f>
        <v>334.88</v>
      </c>
      <c r="AV273" s="1">
        <f>AV207+8</f>
        <v>328.88</v>
      </c>
      <c r="AY273" s="1">
        <f>AY207-0.85</f>
        <v>5.88333333333333</v>
      </c>
      <c r="BB273" s="1">
        <f>BB207-0.85</f>
        <v>8.58</v>
      </c>
      <c r="BE273" s="1">
        <f>BE207-0.85</f>
        <v>6.91333333333333</v>
      </c>
      <c r="BH273" s="1">
        <f>BH207-1.29</f>
        <v>6.33</v>
      </c>
      <c r="BK273" s="1">
        <f>BK207-1.71</f>
        <v>2.69</v>
      </c>
      <c r="BN273" s="3"/>
      <c r="BQ273" s="1">
        <v>18.5452773611865</v>
      </c>
      <c r="BT273" s="1">
        <v>21.8625338350829</v>
      </c>
      <c r="BW273" s="1">
        <v>17.2107874274251</v>
      </c>
      <c r="BZ273" s="1">
        <v>9.24508221903251</v>
      </c>
      <c r="CC273" s="1">
        <v>3.21839416058394</v>
      </c>
      <c r="CF273" s="1">
        <v>0.189345666666667</v>
      </c>
      <c r="CI273" s="1">
        <v>0.268012333333333</v>
      </c>
      <c r="CL273" s="1">
        <v>0.290345666666667</v>
      </c>
      <c r="CO273" s="1">
        <v>0.270945666666667</v>
      </c>
      <c r="CR273" s="1">
        <v>0.112279</v>
      </c>
      <c r="CU273" s="1">
        <v>248.546666666667</v>
      </c>
      <c r="CX273" s="1">
        <v>288.546666666667</v>
      </c>
      <c r="DA273" s="1">
        <v>292.546666666667</v>
      </c>
      <c r="DD273" s="1">
        <v>332.88</v>
      </c>
      <c r="DG273" s="1">
        <v>326.88</v>
      </c>
      <c r="DJ273" s="1">
        <v>5.62333333333333</v>
      </c>
      <c r="DM273" s="1">
        <v>8.32</v>
      </c>
      <c r="DP273" s="1">
        <v>6.65333333333333</v>
      </c>
      <c r="DS273" s="1">
        <v>6.07</v>
      </c>
      <c r="DV273" s="1">
        <v>2.43</v>
      </c>
      <c r="DY273" s="3"/>
      <c r="ED273" s="1">
        <f>ED207+0.32</f>
        <v>20.0197101449275</v>
      </c>
      <c r="EG273" s="1">
        <f>EG207+0.32</f>
        <v>25.8107006115736</v>
      </c>
      <c r="EJ273" s="1">
        <f>EJ207+0.32</f>
        <v>18.2789455508231</v>
      </c>
      <c r="EM273" s="1">
        <f>EM207-2.42</f>
        <v>10.7478779684279</v>
      </c>
      <c r="EP273" s="1">
        <f>EP207-2.92</f>
        <v>6.51942028985507</v>
      </c>
      <c r="ES273" s="1">
        <f>ES207+0.0072</f>
        <v>0.23671</v>
      </c>
      <c r="EV273" s="1">
        <f>EV207+0.0072</f>
        <v>0.278043333333333</v>
      </c>
      <c r="EY273" s="1">
        <f>EY207+0.0072</f>
        <v>0.290376666666667</v>
      </c>
      <c r="FB273" s="1">
        <f>FB207-0.0402</f>
        <v>0.266976666666667</v>
      </c>
      <c r="FE273" s="1">
        <f>FE207-0.0452</f>
        <v>0.18531</v>
      </c>
      <c r="FH273" s="1">
        <f>FH207-4</f>
        <v>264.446666666667</v>
      </c>
      <c r="FK273" s="1">
        <f>FK207-4</f>
        <v>288.113333333333</v>
      </c>
      <c r="FN273" s="1">
        <f>FN207-4</f>
        <v>285.78</v>
      </c>
      <c r="FQ273" s="1">
        <f>FQ207-6</f>
        <v>318.78</v>
      </c>
      <c r="FT273" s="1">
        <f>FT207+8</f>
        <v>321.78</v>
      </c>
      <c r="FW273" s="1">
        <f>FW207-0.65</f>
        <v>7.23</v>
      </c>
      <c r="FZ273" s="1">
        <f>FZ207-0.65</f>
        <v>9.08333333333333</v>
      </c>
      <c r="GC273" s="1">
        <f>GC207-0.65</f>
        <v>7.47</v>
      </c>
      <c r="GF273" s="1">
        <f>GF207-1.29</f>
        <v>6.09</v>
      </c>
      <c r="GI273" s="1">
        <f>GI207-1.51</f>
        <v>4.69</v>
      </c>
      <c r="GL273" s="3"/>
      <c r="GO273" s="1">
        <v>19.4797101449275</v>
      </c>
      <c r="GR273" s="1">
        <v>25.2707006115736</v>
      </c>
      <c r="GU273" s="1">
        <v>17.7389455508231</v>
      </c>
      <c r="GX273" s="1">
        <v>10.2078779684279</v>
      </c>
      <c r="HA273" s="1">
        <v>5.97942028985507</v>
      </c>
      <c r="HD273" s="1">
        <v>0.21571</v>
      </c>
      <c r="HG273" s="1">
        <v>0.257043333333333</v>
      </c>
      <c r="HJ273" s="1">
        <v>0.269376666666667</v>
      </c>
      <c r="HM273" s="1">
        <v>0.245976666666667</v>
      </c>
      <c r="HP273" s="1">
        <v>0.16431</v>
      </c>
      <c r="HS273" s="1">
        <v>262.446666666667</v>
      </c>
      <c r="HV273" s="1">
        <v>286.113333333333</v>
      </c>
      <c r="HY273" s="1">
        <v>283.78</v>
      </c>
      <c r="IB273" s="1">
        <v>316.78</v>
      </c>
      <c r="IE273" s="1">
        <v>319.78</v>
      </c>
      <c r="IH273" s="1">
        <v>6.97</v>
      </c>
      <c r="IK273" s="1">
        <v>8.82333333333333</v>
      </c>
      <c r="IN273" s="1">
        <v>7.21</v>
      </c>
      <c r="IQ273" s="1">
        <v>5.83</v>
      </c>
      <c r="IT273" s="1">
        <v>4.43</v>
      </c>
    </row>
    <row r="274" spans="1:254">
      <c r="A274" s="3"/>
      <c r="F274" s="1">
        <f>AVERAGE(F267:F269)</f>
        <v>19.2295654757292</v>
      </c>
      <c r="I274" s="1">
        <f>AVERAGE(I267:I269)</f>
        <v>22.4529534586112</v>
      </c>
      <c r="L274" s="1">
        <f>AVERAGE(L267:L269)</f>
        <v>17.8244634499634</v>
      </c>
      <c r="O274" s="1">
        <f>AVERAGE(O267:O269)</f>
        <v>9.78761435059145</v>
      </c>
      <c r="R274" s="1">
        <f>R267</f>
        <v>3.75438596491228</v>
      </c>
      <c r="U274" s="1">
        <f>AVERAGE(U267:U269)</f>
        <v>0.222</v>
      </c>
      <c r="X274" s="1">
        <f>AVERAGE(X267:X269)</f>
        <v>0.289</v>
      </c>
      <c r="AA274" s="1">
        <f>AVERAGE(AA267:AA269)</f>
        <v>0.302</v>
      </c>
      <c r="AD274" s="1">
        <f>AVERAGE(AD267:AD269)</f>
        <v>0.292</v>
      </c>
      <c r="AG274" s="1">
        <f>AG267</f>
        <v>0.136</v>
      </c>
      <c r="AJ274" s="1">
        <f>AVERAGE(AJ267:AJ269)</f>
        <v>249</v>
      </c>
      <c r="AM274" s="1">
        <f>AVERAGE(AM267:AM269)</f>
        <v>290.333333333333</v>
      </c>
      <c r="AP274" s="1">
        <f>AVERAGE(AP267:AP269)</f>
        <v>295.333333333333</v>
      </c>
      <c r="AS274" s="1">
        <f>AVERAGE(AS267:AS269)</f>
        <v>334.666666666667</v>
      </c>
      <c r="AV274" s="1">
        <f>AV267</f>
        <v>326</v>
      </c>
      <c r="AY274" s="1">
        <f>AVERAGE(AY267:AY269)</f>
        <v>5.98666666666667</v>
      </c>
      <c r="BB274" s="1">
        <f>AVERAGE(BB267:BB269)</f>
        <v>8.5</v>
      </c>
      <c r="BE274" s="1">
        <f>AVERAGE(BE267:BE269)</f>
        <v>6.91333333333333</v>
      </c>
      <c r="BH274" s="1">
        <f>AVERAGE(BH267:BH269)</f>
        <v>6.33</v>
      </c>
      <c r="BK274" s="1">
        <f>BK267</f>
        <v>2.68</v>
      </c>
      <c r="BN274" s="3"/>
      <c r="BQ274" s="1">
        <f>AVERAGE(BQ267:BQ269)</f>
        <v>18.4977774679757</v>
      </c>
      <c r="BT274" s="1">
        <f>AVERAGE(BT267:BT269)</f>
        <v>21.7977931861779</v>
      </c>
      <c r="BW274" s="1">
        <f>AVERAGE(BW267:BW269)</f>
        <v>17.10860633606</v>
      </c>
      <c r="BZ274" s="1">
        <f>AVERAGE(BZ267:BZ269)</f>
        <v>9.28324205386827</v>
      </c>
      <c r="CC274" s="1">
        <f>CC267</f>
        <v>3.18867924528302</v>
      </c>
      <c r="CF274" s="1">
        <f>AVERAGE(CF267:CF269)</f>
        <v>0.189333333333333</v>
      </c>
      <c r="CI274" s="1">
        <f>AVERAGE(CI267:CI269)</f>
        <v>0.272</v>
      </c>
      <c r="CL274" s="1">
        <f>AVERAGE(CL267:CL269)</f>
        <v>0.290333333333333</v>
      </c>
      <c r="CO274" s="1">
        <f>AVERAGE(CO267:CO269)</f>
        <v>0.265333333333333</v>
      </c>
      <c r="CR274" s="1">
        <f>CR267</f>
        <v>0.117</v>
      </c>
      <c r="CU274" s="1">
        <f>AVERAGE(CU267:CU269)</f>
        <v>248.666666666667</v>
      </c>
      <c r="CX274" s="1">
        <f>AVERAGE(CX267:CX269)</f>
        <v>286</v>
      </c>
      <c r="DA274" s="1">
        <f>AVERAGE(DA267:DA269)</f>
        <v>292.666666666667</v>
      </c>
      <c r="DD274" s="1">
        <f>AVERAGE(DD267:DD269)</f>
        <v>334.666666666667</v>
      </c>
      <c r="DG274" s="1">
        <f>DG267</f>
        <v>327</v>
      </c>
      <c r="DJ274" s="1">
        <f>AVERAGE(DJ267:DJ269)</f>
        <v>5.51666666666667</v>
      </c>
      <c r="DM274" s="1">
        <f>AVERAGE(DM267:DM269)</f>
        <v>8.32</v>
      </c>
      <c r="DP274" s="1">
        <f>AVERAGE(DP267:DP269)</f>
        <v>6.73333333333333</v>
      </c>
      <c r="DS274" s="1">
        <f>AVERAGE(DS267:DS269)</f>
        <v>6.07</v>
      </c>
      <c r="DV274" s="1">
        <f>DV267</f>
        <v>2.46</v>
      </c>
      <c r="DY274" s="3"/>
      <c r="ED274" s="1">
        <f>AVERAGE(ED267:ED269)</f>
        <v>20.0989684860299</v>
      </c>
      <c r="EG274" s="1">
        <f>AVERAGE(EG267:EG269)</f>
        <v>25.7610761076108</v>
      </c>
      <c r="EJ274" s="1">
        <f>AVERAGE(EJ267:EJ269)</f>
        <v>18.1458121888744</v>
      </c>
      <c r="EM274" s="1">
        <f>AVERAGE(EM267:EM269)</f>
        <v>10.748820058997</v>
      </c>
      <c r="EP274" s="1">
        <f>EP267</f>
        <v>6.32520325203252</v>
      </c>
      <c r="ES274" s="1">
        <f>AVERAGE(ES267:ES269)</f>
        <v>0.236666666666667</v>
      </c>
      <c r="EV274" s="1">
        <f>AVERAGE(EV267:EV269)</f>
        <v>0.284666666666667</v>
      </c>
      <c r="EY274" s="1">
        <f>AVERAGE(EY267:EY269)</f>
        <v>0.290333333333333</v>
      </c>
      <c r="FB274" s="1">
        <f>AVERAGE(FB267:FB269)</f>
        <v>0.257</v>
      </c>
      <c r="FE274" s="1">
        <f>FE267</f>
        <v>0.184</v>
      </c>
      <c r="FH274" s="1">
        <f>AVERAGE(FH267:FH269)</f>
        <v>264.333333333333</v>
      </c>
      <c r="FK274" s="1">
        <f>AVERAGE(FK267:FK269)</f>
        <v>286.333333333333</v>
      </c>
      <c r="FN274" s="1">
        <f>AVERAGE(FN267:FN269)</f>
        <v>287</v>
      </c>
      <c r="FQ274" s="1">
        <f>AVERAGE(FQ267:FQ269)</f>
        <v>318.666666666667</v>
      </c>
      <c r="FT274" s="1">
        <f>FT267</f>
        <v>325</v>
      </c>
      <c r="FW274" s="1">
        <f>AVERAGE(FW267:FW269)</f>
        <v>7.30666666666667</v>
      </c>
      <c r="FZ274" s="1">
        <f>AVERAGE(FZ267:FZ269)</f>
        <v>9.08666666666667</v>
      </c>
      <c r="GC274" s="1">
        <f>AVERAGE(GC267:GC269)</f>
        <v>7.45333333333333</v>
      </c>
      <c r="GF274" s="1">
        <f>AVERAGE(GF267:GF269)</f>
        <v>6.09333333333333</v>
      </c>
      <c r="GI274" s="1">
        <f>GI267</f>
        <v>4.65</v>
      </c>
      <c r="GL274" s="3"/>
      <c r="GO274" s="1">
        <f>AVERAGE(GO267:GO269)</f>
        <v>19.6161815557369</v>
      </c>
      <c r="GR274" s="1">
        <f>AVERAGE(GR267:GR269)</f>
        <v>25.0208699588948</v>
      </c>
      <c r="GU274" s="1">
        <f>AVERAGE(GU267:GU269)</f>
        <v>17.6588994780133</v>
      </c>
      <c r="GX274" s="1">
        <f>AVERAGE(GX267:GX269)</f>
        <v>10.301702272949</v>
      </c>
      <c r="HA274" s="1">
        <f>HA267</f>
        <v>5.80327868852459</v>
      </c>
      <c r="HD274" s="1">
        <f>AVERAGE(HD267:HD269)</f>
        <v>0.210666666666667</v>
      </c>
      <c r="HG274" s="1">
        <f>AVERAGE(HG267:HG269)</f>
        <v>0.257</v>
      </c>
      <c r="HJ274" s="1">
        <f>AVERAGE(HJ267:HJ269)</f>
        <v>0.276333333333333</v>
      </c>
      <c r="HM274" s="1">
        <f>AVERAGE(HM267:HM269)</f>
        <v>0.246</v>
      </c>
      <c r="HP274" s="1">
        <f>HP267</f>
        <v>0.163</v>
      </c>
      <c r="HS274" s="1">
        <f>AVERAGE(HS267:HS269)</f>
        <v>262.333333333333</v>
      </c>
      <c r="HV274" s="1">
        <f>AVERAGE(HV267:HV269)</f>
        <v>285.333333333333</v>
      </c>
      <c r="HY274" s="1">
        <f>AVERAGE(HY267:HY269)</f>
        <v>283.666666666667</v>
      </c>
      <c r="IB274" s="1">
        <f>AVERAGE(IB267:IB269)</f>
        <v>318.333333333333</v>
      </c>
      <c r="IE274" s="1">
        <f>IE267</f>
        <v>321</v>
      </c>
      <c r="IH274" s="1">
        <f>AVERAGE(IH267:IH269)</f>
        <v>6.88</v>
      </c>
      <c r="IK274" s="1">
        <f>AVERAGE(IK267:IK269)</f>
        <v>8.82333333333333</v>
      </c>
      <c r="IN274" s="1">
        <f>AVERAGE(IN267:IN269)</f>
        <v>7.28</v>
      </c>
      <c r="IQ274" s="1">
        <f>AVERAGE(IQ267:IQ269)</f>
        <v>5.83</v>
      </c>
      <c r="IT274" s="1">
        <f>IT267</f>
        <v>4.41</v>
      </c>
    </row>
    <row r="275" spans="1:194">
      <c r="A275" s="3"/>
      <c r="BN275" s="3"/>
      <c r="DY275" s="3"/>
      <c r="GL275" s="3"/>
    </row>
    <row r="276" spans="1:194">
      <c r="A276" s="3"/>
      <c r="BN276" s="3"/>
      <c r="DY276" s="3"/>
      <c r="GL276" s="3"/>
    </row>
    <row r="277" spans="1:194">
      <c r="A277" s="4" t="s">
        <v>11</v>
      </c>
      <c r="BN277" s="4"/>
      <c r="DY277" s="4" t="s">
        <v>11</v>
      </c>
      <c r="GL277" s="4"/>
    </row>
    <row r="278" spans="1:251">
      <c r="A278" s="3" t="s">
        <v>59</v>
      </c>
      <c r="B278" s="1">
        <v>60</v>
      </c>
      <c r="D278" s="1">
        <v>10.1</v>
      </c>
      <c r="E278" s="1">
        <v>1.11</v>
      </c>
      <c r="F278" s="1">
        <f>D278/(E278*3)*6</f>
        <v>18.1981981981982</v>
      </c>
      <c r="G278" s="1">
        <v>14.7</v>
      </c>
      <c r="H278" s="1">
        <v>1.06</v>
      </c>
      <c r="I278" s="1">
        <f>G278/(H278*3)*6</f>
        <v>27.7358490566038</v>
      </c>
      <c r="J278" s="1">
        <v>10.7</v>
      </c>
      <c r="K278" s="1">
        <v>1.11</v>
      </c>
      <c r="L278" s="1">
        <f>J278/(K278*3)*6</f>
        <v>19.2792792792793</v>
      </c>
      <c r="M278" s="1">
        <v>6.77</v>
      </c>
      <c r="N278" s="1">
        <v>1.1</v>
      </c>
      <c r="O278" s="1">
        <f>M278/(N278*3)*6</f>
        <v>12.3090909090909</v>
      </c>
      <c r="U278" s="4">
        <v>0.16</v>
      </c>
      <c r="V278" s="4"/>
      <c r="W278" s="4"/>
      <c r="X278" s="1">
        <v>0.305</v>
      </c>
      <c r="AA278" s="4">
        <v>0.306</v>
      </c>
      <c r="AB278" s="4"/>
      <c r="AC278" s="4"/>
      <c r="AD278" s="1">
        <v>0.323</v>
      </c>
      <c r="AJ278" s="1">
        <v>229</v>
      </c>
      <c r="AM278" s="1">
        <v>275</v>
      </c>
      <c r="AP278" s="4">
        <v>297</v>
      </c>
      <c r="AQ278" s="4"/>
      <c r="AR278" s="4"/>
      <c r="AS278" s="4">
        <v>347</v>
      </c>
      <c r="AT278" s="4"/>
      <c r="AU278" s="4"/>
      <c r="AY278" s="1">
        <v>7.05</v>
      </c>
      <c r="BB278" s="1">
        <v>8.81</v>
      </c>
      <c r="BE278" s="4">
        <v>6.99</v>
      </c>
      <c r="BF278" s="4"/>
      <c r="BG278" s="4"/>
      <c r="BH278" s="4">
        <v>5.27</v>
      </c>
      <c r="BI278" s="4"/>
      <c r="BJ278" s="4"/>
      <c r="BN278" s="3"/>
      <c r="BO278" s="1">
        <v>11.3</v>
      </c>
      <c r="BP278" s="1">
        <v>1.17</v>
      </c>
      <c r="BQ278" s="1">
        <f>BO278/(BP278*3)*6</f>
        <v>19.3162393162393</v>
      </c>
      <c r="BR278" s="1">
        <v>12.3</v>
      </c>
      <c r="BS278" s="1">
        <v>1.06</v>
      </c>
      <c r="BT278" s="1">
        <f>BR278/(BS278*3)*6</f>
        <v>23.2075471698113</v>
      </c>
      <c r="BU278" s="1">
        <v>9.81</v>
      </c>
      <c r="BV278" s="1">
        <v>1.11</v>
      </c>
      <c r="BW278" s="1">
        <f>BU278/(BV278*3)*6</f>
        <v>17.6756756756757</v>
      </c>
      <c r="BX278" s="1">
        <v>5.82</v>
      </c>
      <c r="BY278" s="1">
        <v>1.11</v>
      </c>
      <c r="BZ278" s="1">
        <f>BX278/(BY278*3)*6</f>
        <v>10.4864864864865</v>
      </c>
      <c r="CF278" s="1">
        <v>0.206</v>
      </c>
      <c r="CI278" s="1">
        <v>0.262</v>
      </c>
      <c r="CL278" s="4">
        <v>0.272</v>
      </c>
      <c r="CM278" s="4"/>
      <c r="CN278" s="4"/>
      <c r="CO278" s="1">
        <v>0.284</v>
      </c>
      <c r="CU278" s="1">
        <v>243</v>
      </c>
      <c r="CX278" s="1">
        <v>273</v>
      </c>
      <c r="DA278" s="1">
        <v>297</v>
      </c>
      <c r="DD278" s="1">
        <v>360</v>
      </c>
      <c r="DJ278" s="1">
        <v>5.92</v>
      </c>
      <c r="DM278" s="1">
        <v>9.68</v>
      </c>
      <c r="DP278" s="1">
        <v>5.65</v>
      </c>
      <c r="DS278" s="1">
        <v>6.71</v>
      </c>
      <c r="DY278" s="3" t="s">
        <v>59</v>
      </c>
      <c r="DZ278" s="1">
        <v>129</v>
      </c>
      <c r="EB278" s="1">
        <v>14.5</v>
      </c>
      <c r="EC278" s="1">
        <v>1.47</v>
      </c>
      <c r="ED278" s="1">
        <f>EB278/(EC278*3)*6</f>
        <v>19.7278911564626</v>
      </c>
      <c r="EE278" s="1">
        <v>16.4</v>
      </c>
      <c r="EF278" s="1">
        <v>1.25</v>
      </c>
      <c r="EG278" s="1">
        <f>EE278/(EF278*3)*6</f>
        <v>26.24</v>
      </c>
      <c r="EH278" s="1">
        <v>10.1</v>
      </c>
      <c r="EI278" s="1">
        <v>1.37</v>
      </c>
      <c r="EJ278" s="1">
        <f>EH278/(EI278*3)*6</f>
        <v>14.7445255474453</v>
      </c>
      <c r="EK278" s="1">
        <v>7.64</v>
      </c>
      <c r="EL278" s="1">
        <v>1.36</v>
      </c>
      <c r="EM278" s="1">
        <f>EK278/(EL278*3)*6</f>
        <v>11.2352941176471</v>
      </c>
      <c r="ES278" s="1">
        <v>0.217</v>
      </c>
      <c r="EV278" s="4">
        <v>0.248</v>
      </c>
      <c r="EW278" s="4"/>
      <c r="EX278" s="4"/>
      <c r="EY278" s="4">
        <v>0.312</v>
      </c>
      <c r="EZ278" s="4"/>
      <c r="FA278" s="4"/>
      <c r="FB278" s="1">
        <v>0.291</v>
      </c>
      <c r="FH278" s="1">
        <v>259</v>
      </c>
      <c r="FK278" s="1">
        <v>281</v>
      </c>
      <c r="FN278" s="4">
        <v>267</v>
      </c>
      <c r="FO278" s="4"/>
      <c r="FP278" s="4"/>
      <c r="FQ278" s="4">
        <v>303</v>
      </c>
      <c r="FR278" s="4"/>
      <c r="FS278" s="4"/>
      <c r="FW278" s="4">
        <v>7.94</v>
      </c>
      <c r="FX278" s="4"/>
      <c r="FY278" s="4"/>
      <c r="FZ278" s="1">
        <v>8.45</v>
      </c>
      <c r="GC278" s="4">
        <v>8.14</v>
      </c>
      <c r="GD278" s="4"/>
      <c r="GE278" s="4"/>
      <c r="GF278" s="1">
        <v>5.32</v>
      </c>
      <c r="GL278" s="3"/>
      <c r="GM278" s="1">
        <v>12.5</v>
      </c>
      <c r="GN278" s="1">
        <v>1.26</v>
      </c>
      <c r="GO278" s="1">
        <f>GM278/(GN278*3)*6</f>
        <v>19.8412698412698</v>
      </c>
      <c r="GP278" s="1">
        <v>15.7</v>
      </c>
      <c r="GQ278" s="1">
        <v>1.25</v>
      </c>
      <c r="GR278" s="1">
        <f>GP278/(GQ278*3)*6</f>
        <v>25.12</v>
      </c>
      <c r="GS278" s="1">
        <v>10.9</v>
      </c>
      <c r="GT278" s="1">
        <v>1.34</v>
      </c>
      <c r="GU278" s="1">
        <f>GS278/(GT278*3)*6</f>
        <v>16.2686567164179</v>
      </c>
      <c r="GV278" s="1">
        <v>6.72</v>
      </c>
      <c r="GW278" s="1">
        <v>1.29</v>
      </c>
      <c r="GX278" s="1">
        <f>GV278/(GW278*3)*6</f>
        <v>10.4186046511628</v>
      </c>
      <c r="HD278" s="1">
        <v>0.202</v>
      </c>
      <c r="HG278" s="1">
        <v>0.259</v>
      </c>
      <c r="HJ278" s="1">
        <v>0.259</v>
      </c>
      <c r="HM278" s="1">
        <v>0.234</v>
      </c>
      <c r="HS278" s="1">
        <v>246</v>
      </c>
      <c r="HV278" s="1">
        <v>271</v>
      </c>
      <c r="HY278" s="1">
        <v>286</v>
      </c>
      <c r="IB278" s="1">
        <v>295</v>
      </c>
      <c r="IH278" s="1">
        <v>7.07</v>
      </c>
      <c r="IK278" s="1">
        <v>9.97</v>
      </c>
      <c r="IN278" s="1">
        <v>7.76</v>
      </c>
      <c r="IQ278" s="1">
        <v>5.13</v>
      </c>
    </row>
    <row r="279" spans="1:251">
      <c r="A279" s="3"/>
      <c r="D279" s="1">
        <v>9.63</v>
      </c>
      <c r="E279" s="1">
        <v>0.82</v>
      </c>
      <c r="F279" s="1">
        <f>D279/(E279*3)*6</f>
        <v>23.4878048780488</v>
      </c>
      <c r="G279" s="1">
        <v>12.4</v>
      </c>
      <c r="H279" s="1">
        <v>1.08</v>
      </c>
      <c r="I279" s="1">
        <f>G279/(H279*3)*6</f>
        <v>22.962962962963</v>
      </c>
      <c r="J279" s="1">
        <v>9.91</v>
      </c>
      <c r="K279" s="1">
        <v>0.95</v>
      </c>
      <c r="L279" s="1">
        <f>J279/(K279*3)*6</f>
        <v>20.8631578947368</v>
      </c>
      <c r="M279" s="1">
        <v>4.15</v>
      </c>
      <c r="N279" s="1">
        <v>0.94</v>
      </c>
      <c r="O279" s="1">
        <f>M279/(N279*3)*6</f>
        <v>8.82978723404255</v>
      </c>
      <c r="U279" s="1">
        <v>0.221</v>
      </c>
      <c r="X279" s="1">
        <v>0.311</v>
      </c>
      <c r="AA279" s="1">
        <v>0.321</v>
      </c>
      <c r="AD279" s="1">
        <v>0.298</v>
      </c>
      <c r="AJ279" s="1">
        <v>272</v>
      </c>
      <c r="AM279" s="1">
        <v>289</v>
      </c>
      <c r="AP279" s="1">
        <v>288</v>
      </c>
      <c r="AS279" s="1">
        <v>323</v>
      </c>
      <c r="AY279" s="1">
        <v>6.21</v>
      </c>
      <c r="BB279" s="1">
        <v>7.01</v>
      </c>
      <c r="BE279" s="1">
        <v>7.89</v>
      </c>
      <c r="BH279" s="1">
        <v>6.39</v>
      </c>
      <c r="BN279" s="3"/>
      <c r="BO279" s="1">
        <v>11.2</v>
      </c>
      <c r="BP279" s="1">
        <v>1.15</v>
      </c>
      <c r="BQ279" s="1">
        <f>BO279/(BP279*3)*6</f>
        <v>19.4782608695652</v>
      </c>
      <c r="BR279" s="1">
        <v>12.5</v>
      </c>
      <c r="BS279" s="1">
        <v>1.13</v>
      </c>
      <c r="BT279" s="1">
        <f>BR279/(BS279*3)*6</f>
        <v>22.1238938053097</v>
      </c>
      <c r="BU279" s="1">
        <v>9.36</v>
      </c>
      <c r="BV279" s="1">
        <v>1.16</v>
      </c>
      <c r="BW279" s="1">
        <f>BU279/(BV279*3)*6</f>
        <v>16.1379310344828</v>
      </c>
      <c r="BX279" s="1">
        <v>5.68</v>
      </c>
      <c r="BY279" s="1">
        <v>1.17</v>
      </c>
      <c r="BZ279" s="1">
        <f>BX279/(BY279*3)*6</f>
        <v>9.70940170940171</v>
      </c>
      <c r="CF279" s="1">
        <v>0.189</v>
      </c>
      <c r="CI279" s="1">
        <v>0.282</v>
      </c>
      <c r="CL279" s="1">
        <v>0.293</v>
      </c>
      <c r="CO279" s="1">
        <v>0.292</v>
      </c>
      <c r="CU279" s="1">
        <v>259</v>
      </c>
      <c r="CX279" s="1">
        <v>276</v>
      </c>
      <c r="DA279" s="1">
        <v>296</v>
      </c>
      <c r="DD279" s="1">
        <v>331</v>
      </c>
      <c r="DJ279" s="1">
        <v>5.23</v>
      </c>
      <c r="DM279" s="1">
        <v>7.08</v>
      </c>
      <c r="DP279" s="1">
        <v>7.12</v>
      </c>
      <c r="DS279" s="1">
        <v>6.39</v>
      </c>
      <c r="DY279" s="3"/>
      <c r="EB279" s="1">
        <v>12.5</v>
      </c>
      <c r="EC279" s="1">
        <v>1.11</v>
      </c>
      <c r="ED279" s="1">
        <f>EB279/(EC279*3)*6</f>
        <v>22.5225225225225</v>
      </c>
      <c r="EE279" s="1">
        <v>15.1</v>
      </c>
      <c r="EF279" s="1">
        <v>1.41</v>
      </c>
      <c r="EG279" s="1">
        <f>EE279/(EF279*3)*6</f>
        <v>21.4184397163121</v>
      </c>
      <c r="EH279" s="1">
        <v>10.3</v>
      </c>
      <c r="EI279" s="1">
        <v>1.23</v>
      </c>
      <c r="EJ279" s="1">
        <f>EH279/(EI279*3)*6</f>
        <v>16.7479674796748</v>
      </c>
      <c r="EK279" s="1">
        <v>4.98</v>
      </c>
      <c r="EL279" s="1">
        <v>1.22</v>
      </c>
      <c r="EM279" s="1">
        <f>EK279/(EL279*3)*6</f>
        <v>8.16393442622951</v>
      </c>
      <c r="ES279" s="1">
        <v>0.254</v>
      </c>
      <c r="EV279" s="1">
        <v>0.249</v>
      </c>
      <c r="EY279" s="1">
        <v>0.265</v>
      </c>
      <c r="FB279" s="1">
        <v>0.298</v>
      </c>
      <c r="FH279" s="1">
        <v>265</v>
      </c>
      <c r="FK279" s="1">
        <v>296</v>
      </c>
      <c r="FN279" s="1">
        <v>286</v>
      </c>
      <c r="FQ279" s="1">
        <v>313</v>
      </c>
      <c r="FW279" s="1">
        <v>7.17</v>
      </c>
      <c r="FZ279" s="1">
        <v>9.25</v>
      </c>
      <c r="GC279" s="1">
        <v>8.69</v>
      </c>
      <c r="GF279" s="1">
        <v>6.24</v>
      </c>
      <c r="GL279" s="3"/>
      <c r="GM279" s="1">
        <v>12.5</v>
      </c>
      <c r="GN279" s="1">
        <v>1.29</v>
      </c>
      <c r="GO279" s="1">
        <f>GM279/(GN279*3)*6</f>
        <v>19.3798449612403</v>
      </c>
      <c r="GP279" s="1">
        <v>15.2</v>
      </c>
      <c r="GQ279" s="1">
        <v>1.19</v>
      </c>
      <c r="GR279" s="1">
        <f>GP279/(GQ279*3)*6</f>
        <v>25.546218487395</v>
      </c>
      <c r="GS279" s="1">
        <v>12.5</v>
      </c>
      <c r="GT279" s="1">
        <v>1.29</v>
      </c>
      <c r="GU279" s="1">
        <f>GS279/(GT279*3)*6</f>
        <v>19.3798449612403</v>
      </c>
      <c r="GV279" s="1">
        <v>5.69</v>
      </c>
      <c r="GW279" s="1">
        <v>1.34</v>
      </c>
      <c r="GX279" s="1">
        <f>GV279/(GW279*3)*6</f>
        <v>8.49253731343283</v>
      </c>
      <c r="HD279" s="1">
        <v>0.225</v>
      </c>
      <c r="HG279" s="1">
        <v>0.251</v>
      </c>
      <c r="HJ279" s="1">
        <v>0.269</v>
      </c>
      <c r="HM279" s="1">
        <v>0.245</v>
      </c>
      <c r="HS279" s="1">
        <v>278</v>
      </c>
      <c r="HV279" s="1">
        <v>289</v>
      </c>
      <c r="HY279" s="1">
        <v>292</v>
      </c>
      <c r="IB279" s="1">
        <v>318</v>
      </c>
      <c r="IH279" s="1">
        <v>7.24</v>
      </c>
      <c r="IK279" s="1">
        <v>8.26</v>
      </c>
      <c r="IN279" s="1">
        <v>7.56</v>
      </c>
      <c r="IQ279" s="1">
        <v>6.31</v>
      </c>
    </row>
    <row r="280" spans="1:251">
      <c r="A280" s="3"/>
      <c r="D280" s="1">
        <v>8.28</v>
      </c>
      <c r="E280" s="1">
        <v>1.01</v>
      </c>
      <c r="F280" s="1">
        <f>D280/(E280*3)*6</f>
        <v>16.3960396039604</v>
      </c>
      <c r="G280" s="1">
        <v>10.6</v>
      </c>
      <c r="H280" s="1">
        <v>1.25</v>
      </c>
      <c r="I280" s="1">
        <f>G280/(H280*3)*6</f>
        <v>16.96</v>
      </c>
      <c r="J280" s="1">
        <v>7.36</v>
      </c>
      <c r="K280" s="1">
        <v>1.03</v>
      </c>
      <c r="L280" s="1">
        <f>J280/(K280*3)*6</f>
        <v>14.2912621359223</v>
      </c>
      <c r="M280" s="1">
        <v>5.18</v>
      </c>
      <c r="N280" s="1">
        <v>1.02</v>
      </c>
      <c r="O280" s="1">
        <f>M280/(N280*3)*6</f>
        <v>10.156862745098</v>
      </c>
      <c r="U280" s="1">
        <v>0.236</v>
      </c>
      <c r="X280" s="1">
        <v>0.267</v>
      </c>
      <c r="AA280" s="1">
        <v>0.331</v>
      </c>
      <c r="AD280" s="1">
        <v>0.296</v>
      </c>
      <c r="AJ280" s="1">
        <v>256</v>
      </c>
      <c r="AM280" s="1">
        <v>275</v>
      </c>
      <c r="AP280" s="1">
        <v>296</v>
      </c>
      <c r="AS280" s="1">
        <v>339</v>
      </c>
      <c r="AY280" s="1">
        <v>4.79</v>
      </c>
      <c r="BB280" s="1">
        <v>9.84</v>
      </c>
      <c r="BE280" s="1">
        <v>6.23</v>
      </c>
      <c r="BH280" s="1">
        <v>7.01</v>
      </c>
      <c r="BN280" s="3"/>
      <c r="BO280" s="1">
        <v>9.36</v>
      </c>
      <c r="BP280" s="1">
        <v>1.09</v>
      </c>
      <c r="BQ280" s="1">
        <f>BO280/(BP280*3)*6</f>
        <v>17.1743119266055</v>
      </c>
      <c r="BR280" s="1">
        <v>11.8</v>
      </c>
      <c r="BS280" s="1">
        <v>1.15</v>
      </c>
      <c r="BT280" s="1">
        <f>BR280/(BS280*3)*6</f>
        <v>20.5217391304348</v>
      </c>
      <c r="BU280" s="1">
        <v>10.2</v>
      </c>
      <c r="BV280" s="1">
        <v>1.09</v>
      </c>
      <c r="BW280" s="1">
        <f>BU280/(BV280*3)*6</f>
        <v>18.7155963302752</v>
      </c>
      <c r="BX280" s="1">
        <v>4.95</v>
      </c>
      <c r="BY280" s="1">
        <v>1.06</v>
      </c>
      <c r="BZ280" s="1">
        <f>BX280/(BY280*3)*6</f>
        <v>9.33962264150943</v>
      </c>
      <c r="CF280" s="1">
        <v>0.199</v>
      </c>
      <c r="CI280" s="1">
        <v>0.276</v>
      </c>
      <c r="CL280" s="1">
        <v>0.278</v>
      </c>
      <c r="CO280" s="1">
        <v>0.279</v>
      </c>
      <c r="CU280" s="1">
        <v>249</v>
      </c>
      <c r="CX280" s="1">
        <v>289</v>
      </c>
      <c r="DA280" s="1">
        <v>286</v>
      </c>
      <c r="DD280" s="1">
        <v>302</v>
      </c>
      <c r="DJ280" s="1">
        <v>6.12</v>
      </c>
      <c r="DM280" s="1">
        <v>8.36</v>
      </c>
      <c r="DP280" s="1">
        <v>6.93</v>
      </c>
      <c r="DS280" s="1">
        <v>5.02</v>
      </c>
      <c r="DY280" s="3"/>
      <c r="EB280" s="1">
        <v>10.5</v>
      </c>
      <c r="EC280" s="1">
        <v>1.21</v>
      </c>
      <c r="ED280" s="1">
        <f>EB280/(EC280*3)*6</f>
        <v>17.3553719008264</v>
      </c>
      <c r="EE280" s="1">
        <v>19.6</v>
      </c>
      <c r="EF280" s="1">
        <v>1.31</v>
      </c>
      <c r="EG280" s="1">
        <f>EE280/(EF280*3)*6</f>
        <v>29.9236641221374</v>
      </c>
      <c r="EH280" s="1">
        <v>11.4</v>
      </c>
      <c r="EI280" s="1">
        <v>1.04</v>
      </c>
      <c r="EJ280" s="1">
        <f>EH280/(EI280*3)*6</f>
        <v>21.9230769230769</v>
      </c>
      <c r="EK280" s="1">
        <v>5.77</v>
      </c>
      <c r="EL280" s="1">
        <v>1.03</v>
      </c>
      <c r="EM280" s="1">
        <f>EK280/(EL280*3)*6</f>
        <v>11.2038834951456</v>
      </c>
      <c r="ES280" s="1">
        <v>0.235</v>
      </c>
      <c r="EV280" s="1">
        <v>0.288</v>
      </c>
      <c r="EY280" s="1">
        <v>0.298</v>
      </c>
      <c r="FB280" s="1">
        <v>0.221</v>
      </c>
      <c r="FH280" s="1">
        <v>275</v>
      </c>
      <c r="FK280" s="1">
        <v>269</v>
      </c>
      <c r="FN280" s="1">
        <v>298</v>
      </c>
      <c r="FQ280" s="1">
        <v>333</v>
      </c>
      <c r="FW280" s="1">
        <v>6.52</v>
      </c>
      <c r="FZ280" s="1">
        <v>9.36</v>
      </c>
      <c r="GC280" s="1">
        <v>5.89</v>
      </c>
      <c r="GF280" s="1">
        <v>6.75</v>
      </c>
      <c r="GL280" s="3"/>
      <c r="GM280" s="1">
        <v>11.9</v>
      </c>
      <c r="GN280" s="1">
        <v>1.25</v>
      </c>
      <c r="GO280" s="1">
        <f>GM280/(GN280*3)*6</f>
        <v>19.04</v>
      </c>
      <c r="GP280" s="1">
        <v>15.6</v>
      </c>
      <c r="GQ280" s="1">
        <v>1.21</v>
      </c>
      <c r="GR280" s="1">
        <f>GP280/(GQ280*3)*6</f>
        <v>25.7851239669421</v>
      </c>
      <c r="GS280" s="1">
        <v>11.2</v>
      </c>
      <c r="GT280" s="1">
        <v>1.36</v>
      </c>
      <c r="GU280" s="1">
        <f>GS280/(GT280*3)*6</f>
        <v>16.4705882352941</v>
      </c>
      <c r="GV280" s="1">
        <v>6.36</v>
      </c>
      <c r="GW280" s="1">
        <v>1.22</v>
      </c>
      <c r="GX280" s="1">
        <f>GV280/(GW280*3)*6</f>
        <v>10.4262295081967</v>
      </c>
      <c r="HD280" s="1">
        <v>0.216</v>
      </c>
      <c r="HG280" s="1">
        <v>0.263</v>
      </c>
      <c r="HJ280" s="1">
        <v>0.265</v>
      </c>
      <c r="HM280" s="1">
        <v>0.253</v>
      </c>
      <c r="HS280" s="1">
        <v>269</v>
      </c>
      <c r="HV280" s="1">
        <v>277</v>
      </c>
      <c r="HY280" s="1">
        <v>278</v>
      </c>
      <c r="IB280" s="1">
        <v>326</v>
      </c>
      <c r="IH280" s="1">
        <v>6.59</v>
      </c>
      <c r="IK280" s="1">
        <v>8.26</v>
      </c>
      <c r="IN280" s="1">
        <v>6.39</v>
      </c>
      <c r="IQ280" s="1">
        <v>5.82</v>
      </c>
    </row>
    <row r="281" spans="1:194">
      <c r="A281" s="3"/>
      <c r="BN281" s="3"/>
      <c r="DY281" s="3"/>
      <c r="GL281" s="3"/>
    </row>
    <row r="282" spans="1:251">
      <c r="A282" s="3"/>
      <c r="U282" s="1">
        <v>0.16</v>
      </c>
      <c r="AA282" s="1">
        <v>0.306</v>
      </c>
      <c r="AP282" s="1">
        <v>297</v>
      </c>
      <c r="AS282" s="1">
        <v>347</v>
      </c>
      <c r="BE282" s="1">
        <v>6.99</v>
      </c>
      <c r="BH282" s="1">
        <v>5.27</v>
      </c>
      <c r="BN282" s="3"/>
      <c r="CF282" s="1">
        <v>0.206037</v>
      </c>
      <c r="CL282" s="1">
        <v>0.272037</v>
      </c>
      <c r="CX282" s="1">
        <v>273.64</v>
      </c>
      <c r="DD282" s="1">
        <v>360.64</v>
      </c>
      <c r="DM282" s="1">
        <v>9.68</v>
      </c>
      <c r="DP282" s="1">
        <v>5.65</v>
      </c>
      <c r="DY282" s="3"/>
      <c r="EV282" s="1">
        <v>0.248</v>
      </c>
      <c r="EY282" s="1">
        <v>0.312</v>
      </c>
      <c r="FN282" s="1">
        <v>267</v>
      </c>
      <c r="FQ282" s="1">
        <v>303</v>
      </c>
      <c r="FW282" s="1">
        <v>7.94</v>
      </c>
      <c r="GC282" s="1">
        <v>8.14</v>
      </c>
      <c r="GL282" s="3"/>
      <c r="HG282" s="1">
        <v>0.25813</v>
      </c>
      <c r="HM282" s="1">
        <v>0.23393</v>
      </c>
      <c r="HV282" s="1">
        <v>271.34</v>
      </c>
      <c r="HY282" s="1">
        <v>285.34</v>
      </c>
      <c r="IK282" s="1">
        <v>9.97</v>
      </c>
      <c r="IQ282" s="1">
        <v>5.13</v>
      </c>
    </row>
    <row r="283" spans="1:194">
      <c r="A283" s="3"/>
      <c r="BN283" s="3"/>
      <c r="DY283" s="3"/>
      <c r="GL283" s="3"/>
    </row>
    <row r="284" spans="1:254">
      <c r="A284" s="3"/>
      <c r="F284" s="1">
        <f>F218+1.32</f>
        <v>19.3652234948743</v>
      </c>
      <c r="I284" s="1">
        <f>I218+1.32</f>
        <v>22.5577583394078</v>
      </c>
      <c r="L284" s="1">
        <f>L218+1.32</f>
        <v>18.1409978617249</v>
      </c>
      <c r="O284" s="1">
        <f>O218-2.42</f>
        <v>10.4347416007703</v>
      </c>
      <c r="R284" s="1">
        <f>R218-2.92</f>
        <v>3.34601769911505</v>
      </c>
      <c r="U284" s="1">
        <f>U218+0.0092</f>
        <v>0.215012333333333</v>
      </c>
      <c r="X284" s="1">
        <f>X218+0.0092</f>
        <v>0.294345666666667</v>
      </c>
      <c r="AA284" s="1">
        <f>AA218+0.0092</f>
        <v>0.307679</v>
      </c>
      <c r="AD284" s="1">
        <f>AD218-0.0532</f>
        <v>0.305945666666667</v>
      </c>
      <c r="AG284" s="1">
        <f>AG218-0.0942</f>
        <v>0.137279</v>
      </c>
      <c r="AJ284" s="1">
        <f>AJ218-9</f>
        <v>252.546666666667</v>
      </c>
      <c r="AM284" s="1">
        <f>AM218-9</f>
        <v>279.88</v>
      </c>
      <c r="AP284" s="1">
        <f>AP218-9</f>
        <v>295.213333333333</v>
      </c>
      <c r="AS284" s="1">
        <f>AS218+3</f>
        <v>335.546666666667</v>
      </c>
      <c r="AV284" s="1">
        <f>AV218+8</f>
        <v>322.88</v>
      </c>
      <c r="AY284" s="1">
        <f>AY218-0.85</f>
        <v>6.01666666666667</v>
      </c>
      <c r="BB284" s="1">
        <f>BB218-0.85</f>
        <v>8.55333333333333</v>
      </c>
      <c r="BE284" s="1">
        <f>BE218-0.85</f>
        <v>6.93333333333333</v>
      </c>
      <c r="BH284" s="1">
        <f>BH218-1.29</f>
        <v>6.3</v>
      </c>
      <c r="BK284" s="1">
        <f>BK218-1.71</f>
        <v>2.73</v>
      </c>
      <c r="BN284" s="3"/>
      <c r="BQ284" s="1">
        <v>18.8252234948743</v>
      </c>
      <c r="BT284" s="1">
        <v>22.0177583394078</v>
      </c>
      <c r="BW284" s="1">
        <v>17.6009978617249</v>
      </c>
      <c r="BZ284" s="1">
        <v>9.89474160077031</v>
      </c>
      <c r="CC284" s="1">
        <v>2.80601769911505</v>
      </c>
      <c r="CF284" s="1">
        <v>0.194012333333333</v>
      </c>
      <c r="CI284" s="1">
        <v>0.273345666666667</v>
      </c>
      <c r="CL284" s="1">
        <v>0.286679</v>
      </c>
      <c r="CO284" s="1">
        <v>0.284945666666667</v>
      </c>
      <c r="CR284" s="1">
        <v>0.116279</v>
      </c>
      <c r="CU284" s="1">
        <v>250.546666666667</v>
      </c>
      <c r="CX284" s="1">
        <v>277.88</v>
      </c>
      <c r="DA284" s="1">
        <v>293.213333333333</v>
      </c>
      <c r="DD284" s="1">
        <v>333.546666666667</v>
      </c>
      <c r="DG284" s="1">
        <v>320.88</v>
      </c>
      <c r="DJ284" s="1">
        <v>5.75666666666667</v>
      </c>
      <c r="DM284" s="1">
        <v>8.29333333333333</v>
      </c>
      <c r="DP284" s="1">
        <v>6.67333333333333</v>
      </c>
      <c r="DS284" s="1">
        <v>6.04</v>
      </c>
      <c r="DV284" s="1">
        <v>2.47</v>
      </c>
      <c r="DY284" s="3"/>
      <c r="ED284" s="1">
        <f>ED218+0.32</f>
        <v>19.8973393067943</v>
      </c>
      <c r="EG284" s="1">
        <f>EG218+0.32</f>
        <v>25.9690043290043</v>
      </c>
      <c r="EJ284" s="1">
        <f>EJ218+0.32</f>
        <v>17.8450697081379</v>
      </c>
      <c r="EM284" s="1">
        <f>EM218-2.42</f>
        <v>10.2018545896049</v>
      </c>
      <c r="EP284" s="1">
        <f>EP218-2.92</f>
        <v>6.30074074074074</v>
      </c>
      <c r="ES284" s="1">
        <f>ES218+0.0072</f>
        <v>0.235376666666667</v>
      </c>
      <c r="EV284" s="1">
        <f>EV218+0.0072</f>
        <v>0.271376666666667</v>
      </c>
      <c r="EY284" s="1">
        <f>EY218+0.0072</f>
        <v>0.285376666666667</v>
      </c>
      <c r="FB284" s="1">
        <f>FB218-0.0402</f>
        <v>0.269976666666667</v>
      </c>
      <c r="FE284" s="1">
        <f>FE218-0.0452</f>
        <v>0.18831</v>
      </c>
      <c r="FH284" s="1">
        <f>FH218-4</f>
        <v>266.446666666667</v>
      </c>
      <c r="FK284" s="1">
        <f>FK218-4</f>
        <v>282.113333333333</v>
      </c>
      <c r="FN284" s="1">
        <f>FN218-4</f>
        <v>285.446666666667</v>
      </c>
      <c r="FQ284" s="1">
        <f>FQ218-6</f>
        <v>315.113333333333</v>
      </c>
      <c r="FT284" s="1">
        <f>FT218+8</f>
        <v>316.78</v>
      </c>
      <c r="FW284" s="1">
        <f>FW218-0.65</f>
        <v>7.22666666666667</v>
      </c>
      <c r="FZ284" s="1">
        <f>FZ218-0.65</f>
        <v>9.02</v>
      </c>
      <c r="GC284" s="1">
        <f>GC218-0.65</f>
        <v>7.49666666666667</v>
      </c>
      <c r="GF284" s="1">
        <f>GF218-1.29</f>
        <v>6.10333333333333</v>
      </c>
      <c r="GI284" s="1">
        <f>GI218-1.51</f>
        <v>4.72</v>
      </c>
      <c r="GL284" s="3"/>
      <c r="GO284" s="1">
        <v>19.3573393067943</v>
      </c>
      <c r="GR284" s="1">
        <v>25.4290043290043</v>
      </c>
      <c r="GU284" s="1">
        <v>17.3050697081379</v>
      </c>
      <c r="GX284" s="1">
        <v>9.66185458960487</v>
      </c>
      <c r="HA284" s="1">
        <v>5.76074074074074</v>
      </c>
      <c r="HD284" s="1">
        <v>0.214376666666667</v>
      </c>
      <c r="HG284" s="1">
        <v>0.250376666666667</v>
      </c>
      <c r="HJ284" s="1">
        <v>0.264376666666667</v>
      </c>
      <c r="HM284" s="1">
        <v>0.248976666666667</v>
      </c>
      <c r="HP284" s="1">
        <v>0.16731</v>
      </c>
      <c r="HS284" s="1">
        <v>264.446666666667</v>
      </c>
      <c r="HV284" s="1">
        <v>280.113333333333</v>
      </c>
      <c r="HY284" s="1">
        <v>283.446666666667</v>
      </c>
      <c r="IB284" s="1">
        <v>313.113333333333</v>
      </c>
      <c r="IE284" s="1">
        <v>314.78</v>
      </c>
      <c r="IH284" s="1">
        <v>6.96666666666667</v>
      </c>
      <c r="IK284" s="1">
        <v>8.76</v>
      </c>
      <c r="IN284" s="1">
        <v>7.23666666666667</v>
      </c>
      <c r="IQ284" s="1">
        <v>5.84333333333333</v>
      </c>
      <c r="IT284" s="1">
        <v>4.46</v>
      </c>
    </row>
    <row r="285" spans="1:254">
      <c r="A285" s="3"/>
      <c r="F285" s="1">
        <f>AVERAGE(F278:F280)</f>
        <v>19.3606808934025</v>
      </c>
      <c r="I285" s="1">
        <f>AVERAGE(I278:I280)</f>
        <v>22.5529373398556</v>
      </c>
      <c r="L285" s="1">
        <f>AVERAGE(L278:L280)</f>
        <v>18.1445664366462</v>
      </c>
      <c r="O285" s="1">
        <f>AVERAGE(O278:O280)</f>
        <v>10.4319136294105</v>
      </c>
      <c r="R285" s="1">
        <f>R268</f>
        <v>3.34513274336283</v>
      </c>
      <c r="U285" s="1">
        <f>AVERAGE(U278:U280)</f>
        <v>0.205666666666667</v>
      </c>
      <c r="X285" s="1">
        <f>AVERAGE(X278:X280)</f>
        <v>0.294333333333333</v>
      </c>
      <c r="AA285" s="1">
        <f>AVERAGE(AA278:AA280)</f>
        <v>0.319333333333333</v>
      </c>
      <c r="AD285" s="1">
        <f>AVERAGE(AD278:AD280)</f>
        <v>0.305666666666667</v>
      </c>
      <c r="AG285" s="1">
        <f>AG268</f>
        <v>0.135</v>
      </c>
      <c r="AJ285" s="1">
        <f>AVERAGE(AJ278:AJ280)</f>
        <v>252.333333333333</v>
      </c>
      <c r="AM285" s="1">
        <f>AVERAGE(AM278:AM280)</f>
        <v>279.666666666667</v>
      </c>
      <c r="AP285" s="1">
        <f>AVERAGE(AP278:AP280)</f>
        <v>293.666666666667</v>
      </c>
      <c r="AS285" s="1">
        <f>AVERAGE(AS278:AS280)</f>
        <v>336.333333333333</v>
      </c>
      <c r="AV285" s="1">
        <f>AV268</f>
        <v>321</v>
      </c>
      <c r="AY285" s="1">
        <f>AVERAGE(AY278:AY280)</f>
        <v>6.01666666666667</v>
      </c>
      <c r="BB285" s="1">
        <f>AVERAGE(BB278:BB280)</f>
        <v>8.55333333333333</v>
      </c>
      <c r="BE285" s="1">
        <f>AVERAGE(BE278:BE280)</f>
        <v>7.03666666666667</v>
      </c>
      <c r="BH285" s="1">
        <f>AVERAGE(BH278:BH280)</f>
        <v>6.22333333333333</v>
      </c>
      <c r="BK285" s="1">
        <f>BK268</f>
        <v>2.75</v>
      </c>
      <c r="BN285" s="3"/>
      <c r="BQ285" s="1">
        <f>AVERAGE(BQ278:BQ280)</f>
        <v>18.6562707041367</v>
      </c>
      <c r="BT285" s="1">
        <f>AVERAGE(BT278:BT280)</f>
        <v>21.9510600351853</v>
      </c>
      <c r="BW285" s="1">
        <f>AVERAGE(BW278:BW280)</f>
        <v>17.5097343468112</v>
      </c>
      <c r="BZ285" s="1">
        <f>AVERAGE(BZ278:BZ280)</f>
        <v>9.84517027913254</v>
      </c>
      <c r="CC285" s="1">
        <f>CC268</f>
        <v>2.97297297297297</v>
      </c>
      <c r="CF285" s="1">
        <f>AVERAGE(CF278:CF280)</f>
        <v>0.198</v>
      </c>
      <c r="CI285" s="1">
        <f>AVERAGE(CI278:CI280)</f>
        <v>0.273333333333333</v>
      </c>
      <c r="CL285" s="1">
        <f>AVERAGE(CL278:CL280)</f>
        <v>0.281</v>
      </c>
      <c r="CO285" s="1">
        <f>AVERAGE(CO278:CO280)</f>
        <v>0.285</v>
      </c>
      <c r="CR285" s="1">
        <f>CR268</f>
        <v>0.119</v>
      </c>
      <c r="CU285" s="1">
        <f>AVERAGE(CU278:CU280)</f>
        <v>250.333333333333</v>
      </c>
      <c r="CX285" s="1">
        <f>AVERAGE(CX278:CX280)</f>
        <v>279.333333333333</v>
      </c>
      <c r="DA285" s="1">
        <f>AVERAGE(DA278:DA280)</f>
        <v>293</v>
      </c>
      <c r="DD285" s="1">
        <f>AVERAGE(DD278:DD280)</f>
        <v>331</v>
      </c>
      <c r="DG285" s="1">
        <f>DG268</f>
        <v>318</v>
      </c>
      <c r="DJ285" s="1">
        <f>AVERAGE(DJ278:DJ280)</f>
        <v>5.75666666666667</v>
      </c>
      <c r="DM285" s="1">
        <f>AVERAGE(DM278:DM280)</f>
        <v>8.37333333333333</v>
      </c>
      <c r="DP285" s="1">
        <f>AVERAGE(DP278:DP280)</f>
        <v>6.56666666666667</v>
      </c>
      <c r="DS285" s="1">
        <f>AVERAGE(DS278:DS280)</f>
        <v>6.04</v>
      </c>
      <c r="DV285" s="1">
        <f>DV268</f>
        <v>2.51</v>
      </c>
      <c r="DY285" s="3"/>
      <c r="ED285" s="1">
        <f>AVERAGE(ED278:ED280)</f>
        <v>19.8685951932705</v>
      </c>
      <c r="EG285" s="1">
        <f>AVERAGE(EG278:EG280)</f>
        <v>25.8607012794832</v>
      </c>
      <c r="EJ285" s="1">
        <f>AVERAGE(EJ278:EJ280)</f>
        <v>17.805189983399</v>
      </c>
      <c r="EM285" s="1">
        <f>AVERAGE(EM278:EM280)</f>
        <v>10.2010373463407</v>
      </c>
      <c r="EP285" s="1">
        <f>EP268</f>
        <v>6.29752066115702</v>
      </c>
      <c r="ES285" s="1">
        <f>AVERAGE(ES278:ES280)</f>
        <v>0.235333333333333</v>
      </c>
      <c r="EV285" s="1">
        <f>AVERAGE(EV278:EV280)</f>
        <v>0.261666666666667</v>
      </c>
      <c r="EY285" s="1">
        <f>AVERAGE(EY278:EY280)</f>
        <v>0.291666666666667</v>
      </c>
      <c r="FB285" s="1">
        <f>AVERAGE(FB278:FB280)</f>
        <v>0.27</v>
      </c>
      <c r="FE285" s="1">
        <f>FE268</f>
        <v>0.189</v>
      </c>
      <c r="FH285" s="1">
        <f>AVERAGE(FH278:FH280)</f>
        <v>266.333333333333</v>
      </c>
      <c r="FK285" s="1">
        <f>AVERAGE(FK278:FK280)</f>
        <v>282</v>
      </c>
      <c r="FN285" s="1">
        <f>AVERAGE(FN278:FN280)</f>
        <v>283.666666666667</v>
      </c>
      <c r="FQ285" s="1">
        <f>AVERAGE(FQ278:FQ280)</f>
        <v>316.333333333333</v>
      </c>
      <c r="FT285" s="1">
        <f>FT268</f>
        <v>318</v>
      </c>
      <c r="FW285" s="1">
        <f>AVERAGE(FW278:FW280)</f>
        <v>7.21</v>
      </c>
      <c r="FZ285" s="1">
        <f>AVERAGE(FZ278:FZ280)</f>
        <v>9.02</v>
      </c>
      <c r="GC285" s="1">
        <f>AVERAGE(GC278:GC280)</f>
        <v>7.57333333333333</v>
      </c>
      <c r="GF285" s="1">
        <f>AVERAGE(GF278:GF280)</f>
        <v>6.10333333333333</v>
      </c>
      <c r="GI285" s="1">
        <f>GI268</f>
        <v>4.73</v>
      </c>
      <c r="GL285" s="3"/>
      <c r="GO285" s="1">
        <f>AVERAGE(GO278:GO280)</f>
        <v>19.4203716008367</v>
      </c>
      <c r="GR285" s="1">
        <f>AVERAGE(GR278:GR280)</f>
        <v>25.4837808181124</v>
      </c>
      <c r="GU285" s="1">
        <f>AVERAGE(GU278:GU280)</f>
        <v>17.3730299709841</v>
      </c>
      <c r="GX285" s="1">
        <f>AVERAGE(GX278:GX280)</f>
        <v>9.77912382426412</v>
      </c>
      <c r="HA285" s="1">
        <f>HA268</f>
        <v>5.93548387096774</v>
      </c>
      <c r="HD285" s="1">
        <f>AVERAGE(HD278:HD280)</f>
        <v>0.214333333333333</v>
      </c>
      <c r="HG285" s="1">
        <f>AVERAGE(HG278:HG280)</f>
        <v>0.257666666666667</v>
      </c>
      <c r="HJ285" s="1">
        <f>AVERAGE(HJ278:HJ280)</f>
        <v>0.264333333333333</v>
      </c>
      <c r="HM285" s="1">
        <f>AVERAGE(HM278:HM280)</f>
        <v>0.244</v>
      </c>
      <c r="HP285" s="1">
        <f>HP268</f>
        <v>0.168</v>
      </c>
      <c r="HS285" s="1">
        <f>AVERAGE(HS278:HS280)</f>
        <v>264.333333333333</v>
      </c>
      <c r="HV285" s="1">
        <f>AVERAGE(HV278:HV280)</f>
        <v>279</v>
      </c>
      <c r="HY285" s="1">
        <f>AVERAGE(HY278:HY280)</f>
        <v>285.333333333333</v>
      </c>
      <c r="IB285" s="1">
        <f>AVERAGE(IB278:IB280)</f>
        <v>313</v>
      </c>
      <c r="IE285" s="1">
        <f>IE268</f>
        <v>313</v>
      </c>
      <c r="IH285" s="1">
        <f>AVERAGE(IH278:IH280)</f>
        <v>6.96666666666667</v>
      </c>
      <c r="IK285" s="1">
        <f>AVERAGE(IK278:IK280)</f>
        <v>8.83</v>
      </c>
      <c r="IN285" s="1">
        <f>AVERAGE(IN278:IN280)</f>
        <v>7.23666666666667</v>
      </c>
      <c r="IQ285" s="1">
        <f>AVERAGE(IQ278:IQ280)</f>
        <v>5.75333333333333</v>
      </c>
      <c r="IT285" s="1">
        <f>IT268</f>
        <v>4.48</v>
      </c>
    </row>
    <row r="286" spans="1:194">
      <c r="A286" s="3"/>
      <c r="BN286" s="3"/>
      <c r="DY286" s="3"/>
      <c r="GL286" s="3"/>
    </row>
    <row r="287" spans="1:194">
      <c r="A287" s="3"/>
      <c r="BN287" s="3"/>
      <c r="DY287" s="3"/>
      <c r="GL287" s="3"/>
    </row>
    <row r="288" spans="1:194">
      <c r="A288" s="4" t="s">
        <v>11</v>
      </c>
      <c r="BN288" s="4"/>
      <c r="DY288" s="4" t="s">
        <v>11</v>
      </c>
      <c r="GL288" s="4"/>
    </row>
    <row r="289" spans="1:251">
      <c r="A289" s="3" t="s">
        <v>60</v>
      </c>
      <c r="B289" s="1">
        <v>63</v>
      </c>
      <c r="D289" s="1">
        <v>11.2</v>
      </c>
      <c r="E289" s="1">
        <v>1.03</v>
      </c>
      <c r="F289" s="1">
        <f>D289/(E289*3)*6</f>
        <v>21.747572815534</v>
      </c>
      <c r="G289" s="1">
        <v>14.7</v>
      </c>
      <c r="H289" s="1">
        <v>1.09</v>
      </c>
      <c r="I289" s="1">
        <f>G289/(H289*3)*6</f>
        <v>26.9724770642202</v>
      </c>
      <c r="J289" s="1">
        <v>10.6</v>
      </c>
      <c r="K289" s="1">
        <v>0.98</v>
      </c>
      <c r="L289" s="1">
        <f>J289/(K289*3)*6</f>
        <v>21.6326530612245</v>
      </c>
      <c r="M289" s="1">
        <v>6.11</v>
      </c>
      <c r="N289" s="1">
        <v>0.97</v>
      </c>
      <c r="O289" s="1">
        <f>M289/(N289*3)*6</f>
        <v>12.5979381443299</v>
      </c>
      <c r="U289" s="1">
        <v>0.191</v>
      </c>
      <c r="X289" s="4">
        <v>0.338</v>
      </c>
      <c r="Y289" s="4"/>
      <c r="Z289" s="4"/>
      <c r="AA289" s="1">
        <v>0.363</v>
      </c>
      <c r="AD289" s="4">
        <v>0.281</v>
      </c>
      <c r="AE289" s="4"/>
      <c r="AF289" s="4"/>
      <c r="AJ289" s="1">
        <v>186</v>
      </c>
      <c r="AM289" s="4">
        <v>306</v>
      </c>
      <c r="AN289" s="4"/>
      <c r="AO289" s="4"/>
      <c r="AP289" s="1">
        <v>322</v>
      </c>
      <c r="AS289" s="4">
        <v>357</v>
      </c>
      <c r="AT289" s="4"/>
      <c r="AU289" s="4"/>
      <c r="AY289" s="1">
        <v>6.89</v>
      </c>
      <c r="BB289" s="4">
        <v>9.31</v>
      </c>
      <c r="BC289" s="4"/>
      <c r="BD289" s="4"/>
      <c r="BE289" s="1">
        <v>7.86</v>
      </c>
      <c r="BH289" s="4">
        <v>7.48</v>
      </c>
      <c r="BI289" s="4"/>
      <c r="BJ289" s="4"/>
      <c r="BN289" s="3"/>
      <c r="BO289" s="1">
        <v>11.6</v>
      </c>
      <c r="BP289" s="1">
        <v>1.17</v>
      </c>
      <c r="BQ289" s="1">
        <f>BO289/(BP289*3)*6</f>
        <v>19.8290598290598</v>
      </c>
      <c r="BR289" s="1">
        <v>11.6</v>
      </c>
      <c r="BS289" s="1">
        <v>1.12</v>
      </c>
      <c r="BT289" s="1">
        <f>BR289/(BS289*3)*6</f>
        <v>20.7142857142857</v>
      </c>
      <c r="BU289" s="1">
        <v>8.92</v>
      </c>
      <c r="BV289" s="1">
        <v>1.08</v>
      </c>
      <c r="BW289" s="1">
        <f>BU289/(BV289*3)*6</f>
        <v>16.5185185185185</v>
      </c>
      <c r="BX289" s="1">
        <v>5.18</v>
      </c>
      <c r="BY289" s="1">
        <v>1.09</v>
      </c>
      <c r="BZ289" s="1">
        <f>BX289/(BY289*3)*6</f>
        <v>9.5045871559633</v>
      </c>
      <c r="CF289" s="1">
        <v>0.181</v>
      </c>
      <c r="CI289" s="1">
        <v>0.248</v>
      </c>
      <c r="CL289" s="1">
        <v>0.302</v>
      </c>
      <c r="CO289" s="1">
        <v>0.272</v>
      </c>
      <c r="CU289" s="1">
        <v>251</v>
      </c>
      <c r="CX289" s="1">
        <v>274</v>
      </c>
      <c r="DA289" s="1">
        <v>312</v>
      </c>
      <c r="DD289" s="1">
        <v>367</v>
      </c>
      <c r="DJ289" s="1">
        <v>5.91</v>
      </c>
      <c r="DM289" s="1">
        <v>8.31</v>
      </c>
      <c r="DP289" s="1">
        <v>6.54</v>
      </c>
      <c r="DS289" s="1">
        <v>7.02</v>
      </c>
      <c r="DY289" s="3" t="s">
        <v>60</v>
      </c>
      <c r="DZ289" s="1">
        <v>132</v>
      </c>
      <c r="EB289" s="1">
        <v>8.66</v>
      </c>
      <c r="EC289" s="1">
        <v>0.75</v>
      </c>
      <c r="ED289" s="1">
        <f>EB289/(EC289*3)*6</f>
        <v>23.0933333333333</v>
      </c>
      <c r="EE289" s="1">
        <v>12.9</v>
      </c>
      <c r="EF289" s="1">
        <v>0.83</v>
      </c>
      <c r="EG289" s="1">
        <f>EE289/(EF289*3)*6</f>
        <v>31.0843373493976</v>
      </c>
      <c r="EH289" s="1">
        <v>11.7</v>
      </c>
      <c r="EI289" s="1">
        <v>1.12</v>
      </c>
      <c r="EJ289" s="1">
        <f>EH289/(EI289*3)*6</f>
        <v>20.8928571428571</v>
      </c>
      <c r="EK289" s="1">
        <v>6.57</v>
      </c>
      <c r="EL289" s="1">
        <v>1.11</v>
      </c>
      <c r="EM289" s="1">
        <f>EK289/(EL289*3)*6</f>
        <v>11.8378378378378</v>
      </c>
      <c r="ES289" s="4">
        <v>0.194</v>
      </c>
      <c r="ET289" s="4"/>
      <c r="EU289" s="4"/>
      <c r="EV289" s="1">
        <v>0.282</v>
      </c>
      <c r="EY289" s="1">
        <v>0.273</v>
      </c>
      <c r="FB289" s="4">
        <v>0.252</v>
      </c>
      <c r="FC289" s="4"/>
      <c r="FD289" s="4"/>
      <c r="FH289" s="4">
        <v>249</v>
      </c>
      <c r="FI289" s="4"/>
      <c r="FJ289" s="4"/>
      <c r="FK289" s="4">
        <v>285</v>
      </c>
      <c r="FL289" s="4"/>
      <c r="FM289" s="4"/>
      <c r="FN289" s="1">
        <v>295</v>
      </c>
      <c r="FQ289" s="1">
        <v>321</v>
      </c>
      <c r="FW289" s="1">
        <v>8.01</v>
      </c>
      <c r="FZ289" s="4">
        <v>9.41</v>
      </c>
      <c r="GA289" s="4"/>
      <c r="GB289" s="4"/>
      <c r="GC289" s="1">
        <v>7.87</v>
      </c>
      <c r="GF289" s="4">
        <v>5.21</v>
      </c>
      <c r="GG289" s="4"/>
      <c r="GH289" s="4"/>
      <c r="GL289" s="3"/>
      <c r="GM289" s="1">
        <v>12.3</v>
      </c>
      <c r="GN289" s="1">
        <v>1.27</v>
      </c>
      <c r="GO289" s="1">
        <f>GM289/(GN289*3)*6</f>
        <v>19.3700787401575</v>
      </c>
      <c r="GP289" s="1">
        <v>15.8</v>
      </c>
      <c r="GQ289" s="1">
        <v>1.16</v>
      </c>
      <c r="GR289" s="1">
        <f>GP289/(GQ289*3)*6</f>
        <v>27.2413793103448</v>
      </c>
      <c r="GS289" s="1">
        <v>12.3</v>
      </c>
      <c r="GT289" s="1">
        <v>1.37</v>
      </c>
      <c r="GU289" s="1">
        <f>GS289/(GT289*3)*6</f>
        <v>17.956204379562</v>
      </c>
      <c r="GV289" s="1">
        <v>6.21</v>
      </c>
      <c r="GW289" s="1">
        <v>1.14</v>
      </c>
      <c r="GX289" s="1">
        <f>GV289/(GW289*3)*6</f>
        <v>10.8947368421053</v>
      </c>
      <c r="HD289" s="1">
        <v>0.237</v>
      </c>
      <c r="HG289" s="1">
        <v>0.233</v>
      </c>
      <c r="HJ289" s="1">
        <v>0.246</v>
      </c>
      <c r="HM289" s="1">
        <v>0.238</v>
      </c>
      <c r="HS289" s="1">
        <v>266</v>
      </c>
      <c r="HV289" s="1">
        <v>293</v>
      </c>
      <c r="HY289" s="1">
        <v>278</v>
      </c>
      <c r="IB289" s="1">
        <v>284</v>
      </c>
      <c r="IH289" s="1">
        <v>8.26</v>
      </c>
      <c r="IK289" s="1">
        <v>8.61</v>
      </c>
      <c r="IN289" s="1">
        <v>7.07999999999999</v>
      </c>
      <c r="IQ289" s="1">
        <v>5.53</v>
      </c>
    </row>
    <row r="290" spans="1:251">
      <c r="A290" s="3"/>
      <c r="D290" s="1">
        <v>10.8</v>
      </c>
      <c r="E290" s="1">
        <v>1.12</v>
      </c>
      <c r="F290" s="1">
        <f>D290/(E290*3)*6</f>
        <v>19.2857142857143</v>
      </c>
      <c r="G290" s="1">
        <v>11.4</v>
      </c>
      <c r="H290" s="1">
        <v>1.13</v>
      </c>
      <c r="I290" s="1">
        <f>G290/(H290*3)*6</f>
        <v>20.1769911504425</v>
      </c>
      <c r="J290" s="1">
        <v>7.71</v>
      </c>
      <c r="K290" s="1">
        <v>1.02</v>
      </c>
      <c r="L290" s="1">
        <f>J290/(K290*3)*6</f>
        <v>15.1176470588235</v>
      </c>
      <c r="M290" s="1">
        <v>4.26</v>
      </c>
      <c r="N290" s="1">
        <v>1.01</v>
      </c>
      <c r="O290" s="1">
        <f>M290/(N290*3)*6</f>
        <v>8.43564356435644</v>
      </c>
      <c r="U290" s="1">
        <v>0.236</v>
      </c>
      <c r="X290" s="1">
        <v>0.294</v>
      </c>
      <c r="AA290" s="1">
        <v>0.297</v>
      </c>
      <c r="AD290" s="1">
        <v>0.314</v>
      </c>
      <c r="AJ290" s="1">
        <v>278</v>
      </c>
      <c r="AM290" s="1">
        <v>281</v>
      </c>
      <c r="AP290" s="1">
        <v>295</v>
      </c>
      <c r="AS290" s="1">
        <v>332</v>
      </c>
      <c r="AY290" s="1">
        <v>6.23</v>
      </c>
      <c r="BB290" s="1">
        <v>8.28</v>
      </c>
      <c r="BE290" s="1">
        <v>6.36</v>
      </c>
      <c r="BH290" s="1">
        <v>6.28</v>
      </c>
      <c r="BN290" s="3"/>
      <c r="BO290" s="1">
        <v>10.6</v>
      </c>
      <c r="BP290" s="1">
        <v>1.12</v>
      </c>
      <c r="BQ290" s="1">
        <f>BO290/(BP290*3)*6</f>
        <v>18.9285714285714</v>
      </c>
      <c r="BR290" s="1">
        <v>10.7</v>
      </c>
      <c r="BS290" s="1">
        <v>1.06</v>
      </c>
      <c r="BT290" s="1">
        <f>BR290/(BS290*3)*6</f>
        <v>20.188679245283</v>
      </c>
      <c r="BU290" s="1">
        <v>10.5</v>
      </c>
      <c r="BV290" s="1">
        <v>1.07</v>
      </c>
      <c r="BW290" s="1">
        <f>BU290/(BV290*3)*6</f>
        <v>19.6261682242991</v>
      </c>
      <c r="BX290" s="1">
        <v>4.35</v>
      </c>
      <c r="BY290" s="1">
        <v>1.11</v>
      </c>
      <c r="BZ290" s="1">
        <f>BX290/(BY290*3)*6</f>
        <v>7.83783783783784</v>
      </c>
      <c r="CF290" s="1">
        <v>0.193</v>
      </c>
      <c r="CI290" s="1">
        <v>0.278</v>
      </c>
      <c r="CL290" s="1">
        <v>0.293</v>
      </c>
      <c r="CO290" s="1">
        <v>0.271</v>
      </c>
      <c r="CU290" s="1">
        <v>241</v>
      </c>
      <c r="CX290" s="1">
        <v>289</v>
      </c>
      <c r="DA290" s="1">
        <v>296</v>
      </c>
      <c r="DD290" s="1">
        <v>312</v>
      </c>
      <c r="DJ290" s="1">
        <v>6.36</v>
      </c>
      <c r="DM290" s="1">
        <v>8.35</v>
      </c>
      <c r="DP290" s="1">
        <v>7.12</v>
      </c>
      <c r="DS290" s="1">
        <v>5.82</v>
      </c>
      <c r="DY290" s="3"/>
      <c r="EB290" s="1">
        <v>9.63</v>
      </c>
      <c r="EC290" s="1">
        <v>1.13</v>
      </c>
      <c r="ED290" s="1">
        <f>EB290/(EC290*3)*6</f>
        <v>17.0442477876106</v>
      </c>
      <c r="EE290" s="1">
        <v>14.1</v>
      </c>
      <c r="EF290" s="1">
        <v>1.41</v>
      </c>
      <c r="EG290" s="1">
        <f>EE290/(EF290*3)*6</f>
        <v>20</v>
      </c>
      <c r="EH290" s="1">
        <v>10.3</v>
      </c>
      <c r="EI290" s="1">
        <v>1.32</v>
      </c>
      <c r="EJ290" s="1">
        <f>EH290/(EI290*3)*6</f>
        <v>15.6060606060606</v>
      </c>
      <c r="EK290" s="1">
        <v>7.56</v>
      </c>
      <c r="EL290" s="1">
        <v>1.31</v>
      </c>
      <c r="EM290" s="1">
        <f>EK290/(EL290*3)*6</f>
        <v>11.5419847328244</v>
      </c>
      <c r="ES290" s="1">
        <v>0.252</v>
      </c>
      <c r="EV290" s="1">
        <v>0.239</v>
      </c>
      <c r="EY290" s="1">
        <v>0.299</v>
      </c>
      <c r="FB290" s="1">
        <v>0.267</v>
      </c>
      <c r="FH290" s="1">
        <v>284</v>
      </c>
      <c r="FK290" s="1">
        <v>268</v>
      </c>
      <c r="FN290" s="1">
        <v>287</v>
      </c>
      <c r="FQ290" s="1">
        <v>322</v>
      </c>
      <c r="FW290" s="1">
        <v>7.21</v>
      </c>
      <c r="FZ290" s="1">
        <v>8.26</v>
      </c>
      <c r="GC290" s="1">
        <v>8.89</v>
      </c>
      <c r="GF290" s="1">
        <v>6.64</v>
      </c>
      <c r="GL290" s="3"/>
      <c r="GM290" s="1">
        <v>12.5</v>
      </c>
      <c r="GN290" s="1">
        <v>1.24</v>
      </c>
      <c r="GO290" s="1">
        <f>GM290/(GN290*3)*6</f>
        <v>20.1612903225806</v>
      </c>
      <c r="GP290" s="1">
        <v>14.6</v>
      </c>
      <c r="GQ290" s="1">
        <v>1.24</v>
      </c>
      <c r="GR290" s="1">
        <f>GP290/(GQ290*3)*6</f>
        <v>23.5483870967742</v>
      </c>
      <c r="GS290" s="1">
        <v>11.4</v>
      </c>
      <c r="GT290" s="1">
        <v>1.26</v>
      </c>
      <c r="GU290" s="1">
        <f>GS290/(GT290*3)*6</f>
        <v>18.0952380952381</v>
      </c>
      <c r="GV290" s="1">
        <v>6.39</v>
      </c>
      <c r="GW290" s="1">
        <v>1.22</v>
      </c>
      <c r="GX290" s="1">
        <f>GV290/(GW290*3)*6</f>
        <v>10.4754098360656</v>
      </c>
      <c r="HD290" s="1">
        <v>0.206</v>
      </c>
      <c r="HG290" s="1">
        <v>0.262</v>
      </c>
      <c r="HJ290" s="1">
        <v>0.245</v>
      </c>
      <c r="HM290" s="1">
        <v>0.246</v>
      </c>
      <c r="HS290" s="1">
        <v>269</v>
      </c>
      <c r="HV290" s="1">
        <v>289</v>
      </c>
      <c r="HY290" s="1">
        <v>295</v>
      </c>
      <c r="IB290" s="1">
        <v>330</v>
      </c>
      <c r="IH290" s="1">
        <v>6.32</v>
      </c>
      <c r="IK290" s="1">
        <v>8.56</v>
      </c>
      <c r="IN290" s="1">
        <v>6.36</v>
      </c>
      <c r="IQ290" s="1">
        <v>5.24</v>
      </c>
    </row>
    <row r="291" spans="1:251">
      <c r="A291" s="3"/>
      <c r="D291" s="1">
        <v>8.18</v>
      </c>
      <c r="E291" s="1">
        <v>0.95</v>
      </c>
      <c r="F291" s="1">
        <f>D291/(E291*3)*6</f>
        <v>17.2210526315789</v>
      </c>
      <c r="G291" s="1">
        <v>10.1</v>
      </c>
      <c r="H291" s="1">
        <v>0.98</v>
      </c>
      <c r="I291" s="1">
        <f>G291/(H291*3)*6</f>
        <v>20.6122448979592</v>
      </c>
      <c r="J291" s="1">
        <v>8.18</v>
      </c>
      <c r="K291" s="1">
        <v>1.02</v>
      </c>
      <c r="L291" s="1">
        <f>J291/(K291*3)*6</f>
        <v>16.0392156862745</v>
      </c>
      <c r="M291" s="1">
        <v>3.99</v>
      </c>
      <c r="N291" s="1">
        <v>1.01</v>
      </c>
      <c r="O291" s="1">
        <f>M291/(N291*3)*6</f>
        <v>7.9009900990099</v>
      </c>
      <c r="U291" s="1">
        <v>0.191</v>
      </c>
      <c r="X291" s="1">
        <v>0.289</v>
      </c>
      <c r="AA291" s="1">
        <v>0.287</v>
      </c>
      <c r="AD291" s="1">
        <v>0.229</v>
      </c>
      <c r="AJ291" s="1">
        <v>295</v>
      </c>
      <c r="AM291" s="1">
        <v>287</v>
      </c>
      <c r="AP291" s="1">
        <v>293</v>
      </c>
      <c r="AS291" s="1">
        <v>328</v>
      </c>
      <c r="AY291" s="1">
        <v>4.26</v>
      </c>
      <c r="BB291" s="1">
        <v>8.25</v>
      </c>
      <c r="BE291" s="1">
        <v>6.34</v>
      </c>
      <c r="BH291" s="1">
        <v>5.34</v>
      </c>
      <c r="BN291" s="3"/>
      <c r="BO291" s="1">
        <v>9.54</v>
      </c>
      <c r="BP291" s="1">
        <v>1.08</v>
      </c>
      <c r="BQ291" s="1">
        <f>BO291/(BP291*3)*6</f>
        <v>17.6666666666667</v>
      </c>
      <c r="BR291" s="1">
        <v>12.8</v>
      </c>
      <c r="BS291" s="1">
        <v>1.01</v>
      </c>
      <c r="BT291" s="1">
        <f>BR291/(BS291*3)*6</f>
        <v>25.3465346534653</v>
      </c>
      <c r="BU291" s="1">
        <v>8.29</v>
      </c>
      <c r="BV291" s="1">
        <v>1.11</v>
      </c>
      <c r="BW291" s="1">
        <f>BU291/(BV291*3)*6</f>
        <v>14.9369369369369</v>
      </c>
      <c r="BX291" s="1">
        <v>5.12</v>
      </c>
      <c r="BY291" s="1">
        <v>1.06</v>
      </c>
      <c r="BZ291" s="1">
        <f>BX291/(BY291*3)*6</f>
        <v>9.66037735849057</v>
      </c>
      <c r="CF291" s="1">
        <v>0.182</v>
      </c>
      <c r="CI291" s="1">
        <v>0.28</v>
      </c>
      <c r="CL291" s="1">
        <v>0.289</v>
      </c>
      <c r="CO291" s="1">
        <v>0.259</v>
      </c>
      <c r="CU291" s="1">
        <v>262</v>
      </c>
      <c r="CX291" s="1">
        <v>295</v>
      </c>
      <c r="DA291" s="1">
        <v>301</v>
      </c>
      <c r="DD291" s="1">
        <v>336</v>
      </c>
      <c r="DJ291" s="1">
        <v>4.33</v>
      </c>
      <c r="DM291" s="1">
        <v>8.32</v>
      </c>
      <c r="DP291" s="1">
        <v>6.12</v>
      </c>
      <c r="DS291" s="1">
        <v>5.41</v>
      </c>
      <c r="DY291" s="3"/>
      <c r="EB291" s="1">
        <v>10.5</v>
      </c>
      <c r="EC291" s="1">
        <v>1.11</v>
      </c>
      <c r="ED291" s="1">
        <f>EB291/(EC291*3)*6</f>
        <v>18.9189189189189</v>
      </c>
      <c r="EE291" s="1">
        <v>18.2</v>
      </c>
      <c r="EF291" s="1">
        <v>1.35</v>
      </c>
      <c r="EG291" s="1">
        <f>EE291/(EF291*3)*6</f>
        <v>26.962962962963</v>
      </c>
      <c r="EH291" s="1">
        <v>11.6</v>
      </c>
      <c r="EI291" s="1">
        <v>1.27</v>
      </c>
      <c r="EJ291" s="1">
        <f>EH291/(EI291*3)*6</f>
        <v>18.2677165354331</v>
      </c>
      <c r="EK291" s="1">
        <v>5.35</v>
      </c>
      <c r="EL291" s="1">
        <v>1.26</v>
      </c>
      <c r="EM291" s="1">
        <f>EK291/(EL291*3)*6</f>
        <v>8.49206349206349</v>
      </c>
      <c r="ES291" s="1">
        <v>0.221</v>
      </c>
      <c r="EV291" s="1">
        <v>0.299</v>
      </c>
      <c r="EY291" s="1">
        <v>0.259</v>
      </c>
      <c r="FB291" s="1">
        <v>0.286</v>
      </c>
      <c r="FH291" s="1">
        <v>274</v>
      </c>
      <c r="FK291" s="1">
        <v>299</v>
      </c>
      <c r="FN291" s="1">
        <v>288</v>
      </c>
      <c r="FQ291" s="1">
        <v>299</v>
      </c>
      <c r="FW291" s="1">
        <v>6.38</v>
      </c>
      <c r="FZ291" s="1">
        <v>9.36</v>
      </c>
      <c r="GC291" s="1">
        <v>5.58</v>
      </c>
      <c r="GF291" s="1">
        <v>6.44</v>
      </c>
      <c r="GL291" s="3"/>
      <c r="GM291" s="1">
        <v>11.8</v>
      </c>
      <c r="GN291" s="1">
        <v>1.29</v>
      </c>
      <c r="GO291" s="1">
        <f>GM291/(GN291*3)*6</f>
        <v>18.2945736434109</v>
      </c>
      <c r="GP291" s="1">
        <v>15.2</v>
      </c>
      <c r="GQ291" s="1">
        <v>1.18</v>
      </c>
      <c r="GR291" s="1">
        <f>GP291/(GQ291*3)*6</f>
        <v>25.7627118644068</v>
      </c>
      <c r="GS291" s="1">
        <v>10.9</v>
      </c>
      <c r="GT291" s="1">
        <v>1.22</v>
      </c>
      <c r="GU291" s="1">
        <f>GS291/(GT291*3)*6</f>
        <v>17.8688524590164</v>
      </c>
      <c r="GV291" s="1">
        <v>5.83</v>
      </c>
      <c r="GW291" s="1">
        <v>1.31</v>
      </c>
      <c r="GX291" s="1">
        <f>GV291/(GW291*3)*6</f>
        <v>8.90076335877863</v>
      </c>
      <c r="HD291" s="1">
        <v>0.211</v>
      </c>
      <c r="HG291" s="1">
        <v>0.262</v>
      </c>
      <c r="HJ291" s="1">
        <v>0.262</v>
      </c>
      <c r="HM291" s="1">
        <v>0.239</v>
      </c>
      <c r="HS291" s="1">
        <v>268</v>
      </c>
      <c r="HV291" s="1">
        <v>269</v>
      </c>
      <c r="HY291" s="1">
        <v>288</v>
      </c>
      <c r="IB291" s="1">
        <v>323</v>
      </c>
      <c r="IH291" s="1">
        <v>6.45</v>
      </c>
      <c r="IK291" s="1">
        <v>9.12</v>
      </c>
      <c r="IN291" s="1">
        <v>7.85</v>
      </c>
      <c r="IQ291" s="1">
        <v>6.51</v>
      </c>
    </row>
    <row r="292" spans="1:194">
      <c r="A292" s="3"/>
      <c r="BN292" s="3"/>
      <c r="DY292" s="3"/>
      <c r="GL292" s="3"/>
    </row>
    <row r="293" spans="1:248">
      <c r="A293" s="3"/>
      <c r="X293" s="1">
        <v>0.338</v>
      </c>
      <c r="AD293" s="1">
        <v>0.281</v>
      </c>
      <c r="AM293" s="1">
        <v>306</v>
      </c>
      <c r="AS293" s="1">
        <v>357</v>
      </c>
      <c r="BB293" s="1">
        <v>9.31</v>
      </c>
      <c r="BH293" s="1">
        <v>7.48</v>
      </c>
      <c r="BN293" s="3"/>
      <c r="CI293" s="1">
        <v>0.248037</v>
      </c>
      <c r="CO293" s="1">
        <v>0.271837</v>
      </c>
      <c r="CX293" s="1">
        <v>274.64</v>
      </c>
      <c r="DA293" s="1">
        <v>312.64</v>
      </c>
      <c r="DM293" s="1">
        <v>8.31</v>
      </c>
      <c r="DS293" s="1">
        <v>7.02</v>
      </c>
      <c r="DY293" s="3"/>
      <c r="ES293" s="1">
        <v>0.194</v>
      </c>
      <c r="FB293" s="1">
        <v>0.252</v>
      </c>
      <c r="FH293" s="1">
        <v>249</v>
      </c>
      <c r="FK293" s="1">
        <v>285</v>
      </c>
      <c r="FZ293" s="1">
        <v>9.41</v>
      </c>
      <c r="GF293" s="1">
        <v>5.21</v>
      </c>
      <c r="GL293" s="3"/>
      <c r="HD293" s="1">
        <v>0.23713</v>
      </c>
      <c r="HJ293" s="1">
        <v>0.24613</v>
      </c>
      <c r="HS293" s="1">
        <v>265.34</v>
      </c>
      <c r="HY293" s="1">
        <v>278.34</v>
      </c>
      <c r="IH293" s="1">
        <v>8.26</v>
      </c>
      <c r="IN293" s="1">
        <v>7.07999999999999</v>
      </c>
    </row>
    <row r="294" spans="1:194">
      <c r="A294" s="3"/>
      <c r="BN294" s="3"/>
      <c r="DY294" s="3"/>
      <c r="GL294" s="3"/>
    </row>
    <row r="295" spans="1:254">
      <c r="A295" s="3"/>
      <c r="F295" s="1">
        <f>F229+1.32</f>
        <v>19.3513725474152</v>
      </c>
      <c r="I295" s="1">
        <f>I229+1.32</f>
        <v>22.6049909230554</v>
      </c>
      <c r="L295" s="1">
        <f>L229+1.32</f>
        <v>17.5944667453758</v>
      </c>
      <c r="O295" s="1">
        <f>O229-2.42</f>
        <v>9.51782208211449</v>
      </c>
      <c r="R295" s="1">
        <f>R229-2.92</f>
        <v>3.15132743362832</v>
      </c>
      <c r="U295" s="1">
        <f>U229+0.0092</f>
        <v>0.206012333333333</v>
      </c>
      <c r="X295" s="1">
        <f>X229+0.0092</f>
        <v>0.295345666666667</v>
      </c>
      <c r="AA295" s="1">
        <f>AA229+0.0092</f>
        <v>0.315679</v>
      </c>
      <c r="AD295" s="1">
        <f>AD229-0.0532</f>
        <v>0.284279</v>
      </c>
      <c r="AG295" s="1">
        <f>AG229-0.0942</f>
        <v>0.147279</v>
      </c>
      <c r="AJ295" s="1">
        <f>AJ229-9</f>
        <v>253.213333333333</v>
      </c>
      <c r="AM295" s="1">
        <f>AM229-9</f>
        <v>290.546666666667</v>
      </c>
      <c r="AP295" s="1">
        <f>AP229-9</f>
        <v>303.546666666667</v>
      </c>
      <c r="AS295" s="1">
        <f>AS229+3</f>
        <v>340.546666666667</v>
      </c>
      <c r="AV295" s="1">
        <f>AV229+8</f>
        <v>326.88</v>
      </c>
      <c r="AY295" s="1">
        <f>AY229-0.85</f>
        <v>5.79333333333333</v>
      </c>
      <c r="BB295" s="1">
        <f>BB229-0.85</f>
        <v>8.69333333333333</v>
      </c>
      <c r="BE295" s="1">
        <f>BE229-0.85</f>
        <v>6.85333333333333</v>
      </c>
      <c r="BH295" s="1">
        <f>BH229-1.29</f>
        <v>6.26333333333333</v>
      </c>
      <c r="BK295" s="1">
        <f>BK229-1.71</f>
        <v>2.79</v>
      </c>
      <c r="BN295" s="3"/>
      <c r="BQ295" s="1">
        <v>18.8113725474152</v>
      </c>
      <c r="BT295" s="1">
        <v>22.0649909230554</v>
      </c>
      <c r="BW295" s="1">
        <v>17.0544667453758</v>
      </c>
      <c r="BZ295" s="1">
        <v>8.97782208211449</v>
      </c>
      <c r="CC295" s="1">
        <v>2.61132743362832</v>
      </c>
      <c r="CF295" s="1">
        <v>0.185012333333333</v>
      </c>
      <c r="CI295" s="1">
        <v>0.274345666666667</v>
      </c>
      <c r="CL295" s="1">
        <v>0.294679</v>
      </c>
      <c r="CO295" s="1">
        <v>0.263279</v>
      </c>
      <c r="CR295" s="1">
        <v>0.126279</v>
      </c>
      <c r="CU295" s="1">
        <v>251.213333333333</v>
      </c>
      <c r="CX295" s="1">
        <v>288.546666666667</v>
      </c>
      <c r="DA295" s="1">
        <v>301.546666666667</v>
      </c>
      <c r="DD295" s="1">
        <v>338.546666666667</v>
      </c>
      <c r="DG295" s="1">
        <v>324.88</v>
      </c>
      <c r="DJ295" s="1">
        <v>5.53333333333333</v>
      </c>
      <c r="DM295" s="1">
        <v>8.43333333333333</v>
      </c>
      <c r="DP295" s="1">
        <v>6.59333333333333</v>
      </c>
      <c r="DS295" s="1">
        <v>6.00333333333333</v>
      </c>
      <c r="DV295" s="1">
        <v>2.53</v>
      </c>
      <c r="DY295" s="3"/>
      <c r="ED295" s="1">
        <f>ED229+0.32</f>
        <v>19.862621634867</v>
      </c>
      <c r="EG295" s="1">
        <f>EG229+0.32</f>
        <v>26.0541739045904</v>
      </c>
      <c r="EJ295" s="1">
        <f>EJ229+0.32</f>
        <v>18.286287189513</v>
      </c>
      <c r="EM295" s="1">
        <f>EM229-2.42</f>
        <v>10.5345233304589</v>
      </c>
      <c r="EP295" s="1">
        <f>EP229-2.92</f>
        <v>6.15411764705882</v>
      </c>
      <c r="ES295" s="1">
        <f>ES229+0.0072</f>
        <v>0.232043333333333</v>
      </c>
      <c r="EV295" s="1">
        <f>EV229+0.0072</f>
        <v>0.273376666666667</v>
      </c>
      <c r="EY295" s="1">
        <f>EY229+0.0072</f>
        <v>0.277043333333333</v>
      </c>
      <c r="FB295" s="1">
        <f>FB229-0.0402</f>
        <v>0.26231</v>
      </c>
      <c r="FE295" s="1">
        <f>FE229-0.0452</f>
        <v>0.19431</v>
      </c>
      <c r="FH295" s="1">
        <f>FH229-4</f>
        <v>267.78</v>
      </c>
      <c r="FK295" s="1">
        <f>FK229-4</f>
        <v>285.78</v>
      </c>
      <c r="FN295" s="1">
        <f>FN229-4</f>
        <v>290.113333333333</v>
      </c>
      <c r="FQ295" s="1">
        <f>FQ229-6</f>
        <v>314.113333333333</v>
      </c>
      <c r="FT295" s="1">
        <f>FT229+8</f>
        <v>311.78</v>
      </c>
      <c r="FW295" s="1">
        <f>FW229-0.65</f>
        <v>7.2</v>
      </c>
      <c r="FZ295" s="1">
        <f>FZ229-0.65</f>
        <v>9.02333333333333</v>
      </c>
      <c r="GC295" s="1">
        <f>GC229-0.65</f>
        <v>7.44666666666667</v>
      </c>
      <c r="GF295" s="1">
        <f>GF229-1.29</f>
        <v>6.02</v>
      </c>
      <c r="GI295" s="1">
        <f>GI229-1.51</f>
        <v>4.76</v>
      </c>
      <c r="GL295" s="3"/>
      <c r="GO295" s="1">
        <v>19.322621634867</v>
      </c>
      <c r="GR295" s="1">
        <v>25.5141739045904</v>
      </c>
      <c r="GU295" s="1">
        <v>17.746287189513</v>
      </c>
      <c r="GX295" s="1">
        <v>9.99452333045894</v>
      </c>
      <c r="HA295" s="1">
        <v>5.61411764705882</v>
      </c>
      <c r="HD295" s="1">
        <v>0.211043333333333</v>
      </c>
      <c r="HG295" s="1">
        <v>0.252376666666667</v>
      </c>
      <c r="HJ295" s="1">
        <v>0.256043333333333</v>
      </c>
      <c r="HM295" s="1">
        <v>0.24131</v>
      </c>
      <c r="HP295" s="1">
        <v>0.17331</v>
      </c>
      <c r="HS295" s="1">
        <v>265.78</v>
      </c>
      <c r="HV295" s="1">
        <v>283.78</v>
      </c>
      <c r="HY295" s="1">
        <v>288.113333333333</v>
      </c>
      <c r="IB295" s="1">
        <v>312.113333333333</v>
      </c>
      <c r="IE295" s="1">
        <v>309.78</v>
      </c>
      <c r="IH295" s="1">
        <v>6.94</v>
      </c>
      <c r="IK295" s="1">
        <v>8.76333333333333</v>
      </c>
      <c r="IN295" s="1">
        <v>7.18666666666667</v>
      </c>
      <c r="IQ295" s="1">
        <v>5.76</v>
      </c>
      <c r="IT295" s="1">
        <v>4.5</v>
      </c>
    </row>
    <row r="296" spans="1:254">
      <c r="A296" s="3"/>
      <c r="F296" s="1">
        <f>AVERAGE(F289:F291)</f>
        <v>19.4181132442757</v>
      </c>
      <c r="I296" s="1">
        <f>AVERAGE(I289:I291)</f>
        <v>22.5872377042073</v>
      </c>
      <c r="L296" s="1">
        <f>AVERAGE(L289:L291)</f>
        <v>17.5965052687742</v>
      </c>
      <c r="O296" s="1">
        <f>AVERAGE(O289:O291)</f>
        <v>9.64485726923208</v>
      </c>
      <c r="R296" s="1">
        <f>R269</f>
        <v>3.49152542372881</v>
      </c>
      <c r="U296" s="1">
        <f>AVERAGE(U289:U291)</f>
        <v>0.206</v>
      </c>
      <c r="X296" s="1">
        <f>AVERAGE(X289:X291)</f>
        <v>0.307</v>
      </c>
      <c r="AA296" s="1">
        <f>AVERAGE(AA289:AA291)</f>
        <v>0.315666666666667</v>
      </c>
      <c r="AD296" s="1">
        <f>AVERAGE(AD289:AD291)</f>
        <v>0.274666666666667</v>
      </c>
      <c r="AG296" s="1">
        <f>AG269</f>
        <v>0.146</v>
      </c>
      <c r="AJ296" s="1">
        <f>AVERAGE(AJ289:AJ291)</f>
        <v>253</v>
      </c>
      <c r="AM296" s="1">
        <f>AVERAGE(AM289:AM291)</f>
        <v>291.333333333333</v>
      </c>
      <c r="AP296" s="1">
        <f>AVERAGE(AP289:AP291)</f>
        <v>303.333333333333</v>
      </c>
      <c r="AS296" s="1">
        <f>AVERAGE(AS289:AS291)</f>
        <v>339</v>
      </c>
      <c r="AV296" s="1">
        <f>AV269</f>
        <v>328</v>
      </c>
      <c r="AY296" s="1">
        <f>AVERAGE(AY289:AY291)</f>
        <v>5.79333333333333</v>
      </c>
      <c r="BB296" s="1">
        <f>AVERAGE(BB289:BB291)</f>
        <v>8.61333333333333</v>
      </c>
      <c r="BE296" s="1">
        <f>AVERAGE(BE289:BE291)</f>
        <v>6.85333333333333</v>
      </c>
      <c r="BH296" s="1">
        <f>AVERAGE(BH289:BH291)</f>
        <v>6.36666666666667</v>
      </c>
      <c r="BK296" s="1">
        <f>BK269</f>
        <v>2.74</v>
      </c>
      <c r="BN296" s="3"/>
      <c r="BQ296" s="1">
        <f>AVERAGE(BQ289:BQ291)</f>
        <v>18.8080993080993</v>
      </c>
      <c r="BT296" s="1">
        <f>AVERAGE(BT289:BT291)</f>
        <v>22.083166537678</v>
      </c>
      <c r="BW296" s="1">
        <f>AVERAGE(BW289:BW291)</f>
        <v>17.0272078932515</v>
      </c>
      <c r="BZ296" s="1">
        <f>AVERAGE(BZ289:BZ291)</f>
        <v>9.00093411743057</v>
      </c>
      <c r="CC296" s="1">
        <f>CC269</f>
        <v>2.81481481481481</v>
      </c>
      <c r="CF296" s="1">
        <f>AVERAGE(CF289:CF291)</f>
        <v>0.185333333333333</v>
      </c>
      <c r="CI296" s="1">
        <f>AVERAGE(CI289:CI291)</f>
        <v>0.268666666666667</v>
      </c>
      <c r="CL296" s="1">
        <f>AVERAGE(CL289:CL291)</f>
        <v>0.294666666666667</v>
      </c>
      <c r="CO296" s="1">
        <f>AVERAGE(CO289:CO291)</f>
        <v>0.267333333333333</v>
      </c>
      <c r="CR296" s="1">
        <f>CR269</f>
        <v>0.127</v>
      </c>
      <c r="CU296" s="1">
        <f>AVERAGE(CU289:CU291)</f>
        <v>251.333333333333</v>
      </c>
      <c r="CX296" s="1">
        <f>AVERAGE(CX289:CX291)</f>
        <v>286</v>
      </c>
      <c r="DA296" s="1">
        <f>AVERAGE(DA289:DA291)</f>
        <v>303</v>
      </c>
      <c r="DD296" s="1">
        <f>AVERAGE(DD289:DD291)</f>
        <v>338.333333333333</v>
      </c>
      <c r="DG296" s="1">
        <f>DG269</f>
        <v>322</v>
      </c>
      <c r="DJ296" s="1">
        <f>AVERAGE(DJ289:DJ291)</f>
        <v>5.53333333333333</v>
      </c>
      <c r="DM296" s="1">
        <f>AVERAGE(DM289:DM291)</f>
        <v>8.32666666666667</v>
      </c>
      <c r="DP296" s="1">
        <f>AVERAGE(DP289:DP291)</f>
        <v>6.59333333333333</v>
      </c>
      <c r="DS296" s="1">
        <f>AVERAGE(DS289:DS291)</f>
        <v>6.08333333333333</v>
      </c>
      <c r="DV296" s="1">
        <f>DV269</f>
        <v>2.57</v>
      </c>
      <c r="DY296" s="3"/>
      <c r="ED296" s="1">
        <f>AVERAGE(ED289:ED291)</f>
        <v>19.6855000132876</v>
      </c>
      <c r="EG296" s="1">
        <f>AVERAGE(EG289:EG291)</f>
        <v>26.0157667707869</v>
      </c>
      <c r="EJ296" s="1">
        <f>AVERAGE(EJ289:EJ291)</f>
        <v>18.2555447614503</v>
      </c>
      <c r="EM296" s="1">
        <f>AVERAGE(EM289:EM291)</f>
        <v>10.6239620209086</v>
      </c>
      <c r="EP296" s="1">
        <f>EP269</f>
        <v>6.44444444444444</v>
      </c>
      <c r="ES296" s="1">
        <f>AVERAGE(ES289:ES291)</f>
        <v>0.222333333333333</v>
      </c>
      <c r="EV296" s="1">
        <f>AVERAGE(EV289:EV291)</f>
        <v>0.273333333333333</v>
      </c>
      <c r="EY296" s="1">
        <f>AVERAGE(EY289:EY291)</f>
        <v>0.277</v>
      </c>
      <c r="FB296" s="1">
        <f>AVERAGE(FB289:FB291)</f>
        <v>0.268333333333333</v>
      </c>
      <c r="FE296" s="1">
        <f>FE269</f>
        <v>0.196</v>
      </c>
      <c r="FH296" s="1">
        <f>AVERAGE(FH289:FH291)</f>
        <v>269</v>
      </c>
      <c r="FK296" s="1">
        <f>AVERAGE(FK289:FK291)</f>
        <v>284</v>
      </c>
      <c r="FN296" s="1">
        <f>AVERAGE(FN289:FN291)</f>
        <v>290</v>
      </c>
      <c r="FQ296" s="1">
        <f>AVERAGE(FQ289:FQ291)</f>
        <v>314</v>
      </c>
      <c r="FT296" s="1">
        <f>FT269</f>
        <v>314</v>
      </c>
      <c r="FW296" s="1">
        <f>AVERAGE(FW289:FW291)</f>
        <v>7.2</v>
      </c>
      <c r="FZ296" s="1">
        <f>AVERAGE(FZ289:FZ291)</f>
        <v>9.01</v>
      </c>
      <c r="GC296" s="1">
        <f>AVERAGE(GC289:GC291)</f>
        <v>7.44666666666667</v>
      </c>
      <c r="GF296" s="1">
        <f>AVERAGE(GF289:GF291)</f>
        <v>6.09666666666667</v>
      </c>
      <c r="GI296" s="1">
        <f>GI269</f>
        <v>4.77</v>
      </c>
      <c r="GL296" s="3"/>
      <c r="GO296" s="1">
        <f>AVERAGE(GO289:GO291)</f>
        <v>19.275314235383</v>
      </c>
      <c r="GR296" s="1">
        <f>AVERAGE(GR289:GR291)</f>
        <v>25.5174927571753</v>
      </c>
      <c r="GU296" s="1">
        <f>AVERAGE(GU289:GU291)</f>
        <v>17.9734316446055</v>
      </c>
      <c r="GX296" s="1">
        <f>AVERAGE(GX289:GX291)</f>
        <v>10.0903033456498</v>
      </c>
      <c r="HA296" s="1">
        <f>HA269</f>
        <v>5.63358778625954</v>
      </c>
      <c r="HD296" s="1">
        <f>AVERAGE(HD289:HD291)</f>
        <v>0.218</v>
      </c>
      <c r="HG296" s="1">
        <f>AVERAGE(HG289:HG291)</f>
        <v>0.252333333333333</v>
      </c>
      <c r="HJ296" s="1">
        <f>AVERAGE(HJ289:HJ291)</f>
        <v>0.251</v>
      </c>
      <c r="HM296" s="1">
        <f>AVERAGE(HM289:HM291)</f>
        <v>0.241</v>
      </c>
      <c r="HP296" s="1">
        <f>HP269</f>
        <v>0.174</v>
      </c>
      <c r="HS296" s="1">
        <f>AVERAGE(HS289:HS291)</f>
        <v>267.666666666667</v>
      </c>
      <c r="HV296" s="1">
        <f>AVERAGE(HV289:HV291)</f>
        <v>283.666666666667</v>
      </c>
      <c r="HY296" s="1">
        <f>AVERAGE(HY289:HY291)</f>
        <v>287</v>
      </c>
      <c r="IB296" s="1">
        <f>AVERAGE(IB289:IB291)</f>
        <v>312.333333333333</v>
      </c>
      <c r="IE296" s="1">
        <f>IE269</f>
        <v>307</v>
      </c>
      <c r="IH296" s="1">
        <f>AVERAGE(IH289:IH291)</f>
        <v>7.01</v>
      </c>
      <c r="IK296" s="1">
        <f>AVERAGE(IK289:IK291)</f>
        <v>8.76333333333333</v>
      </c>
      <c r="IN296" s="1">
        <f>AVERAGE(IN289:IN291)</f>
        <v>7.09666666666666</v>
      </c>
      <c r="IQ296" s="1">
        <f>AVERAGE(IQ289:IQ291)</f>
        <v>5.76</v>
      </c>
      <c r="IT296" s="1">
        <f>IT269</f>
        <v>4.52</v>
      </c>
    </row>
    <row r="297" spans="1:194">
      <c r="A297" s="3"/>
      <c r="BN297" s="3"/>
      <c r="DY297" s="3"/>
      <c r="GL297" s="3"/>
    </row>
    <row r="298" spans="1:254">
      <c r="A298" s="3"/>
      <c r="BN298" s="3"/>
      <c r="BQ298" s="1">
        <v>18.727291134492</v>
      </c>
      <c r="BT298" s="1">
        <v>21.9817610325154</v>
      </c>
      <c r="BW298" s="1">
        <v>17.2887506781753</v>
      </c>
      <c r="BZ298" s="1">
        <v>9.37254863397243</v>
      </c>
      <c r="CC298" s="1">
        <v>2.87857976444243</v>
      </c>
      <c r="CF298" s="1">
        <v>0.189456777777778</v>
      </c>
      <c r="CI298" s="1">
        <v>0.271901222222222</v>
      </c>
      <c r="CL298" s="1">
        <v>0.290567888888889</v>
      </c>
      <c r="CO298" s="1">
        <v>0.273056777777778</v>
      </c>
      <c r="CR298" s="1">
        <v>0.118279</v>
      </c>
      <c r="CU298" s="1">
        <v>250.102222222222</v>
      </c>
      <c r="CX298" s="1">
        <v>284.991111111111</v>
      </c>
      <c r="DA298" s="1">
        <v>295.768888888889</v>
      </c>
      <c r="DD298" s="1">
        <v>334.991111111111</v>
      </c>
      <c r="DG298" s="1">
        <v>324.213333333333</v>
      </c>
      <c r="DJ298" s="1">
        <v>5.63777777777778</v>
      </c>
      <c r="DM298" s="1">
        <v>8.34888888888889</v>
      </c>
      <c r="DP298" s="1">
        <v>6.64</v>
      </c>
      <c r="DS298" s="1">
        <v>6.03777777777778</v>
      </c>
      <c r="DV298" s="1">
        <v>2.47666666666667</v>
      </c>
      <c r="DY298" s="3"/>
      <c r="GL298" s="3"/>
      <c r="GO298" s="1">
        <v>19.3865570288629</v>
      </c>
      <c r="GR298" s="1">
        <v>25.4046262817228</v>
      </c>
      <c r="GU298" s="1">
        <v>17.5967674828247</v>
      </c>
      <c r="GX298" s="1">
        <v>9.95475196283056</v>
      </c>
      <c r="HA298" s="1">
        <v>5.78475955921821</v>
      </c>
      <c r="HD298" s="1">
        <v>0.21371</v>
      </c>
      <c r="HG298" s="1">
        <v>0.253265555555556</v>
      </c>
      <c r="HJ298" s="1">
        <v>0.263265555555556</v>
      </c>
      <c r="HM298" s="1">
        <v>0.245421111111111</v>
      </c>
      <c r="HP298" s="1">
        <v>0.16831</v>
      </c>
      <c r="HS298" s="1">
        <v>264.224444444444</v>
      </c>
      <c r="HV298" s="1">
        <v>283.335555555556</v>
      </c>
      <c r="HY298" s="1">
        <v>285.113333333333</v>
      </c>
      <c r="IB298" s="1">
        <v>314.002222222222</v>
      </c>
      <c r="IE298" s="1">
        <v>314.78</v>
      </c>
      <c r="IH298" s="1">
        <v>6.95888888888889</v>
      </c>
      <c r="IK298" s="1">
        <v>8.78222222222222</v>
      </c>
      <c r="IN298" s="1">
        <v>7.21111111111111</v>
      </c>
      <c r="IQ298" s="1">
        <v>5.81111111111111</v>
      </c>
      <c r="IT298" s="1">
        <v>4.46333333333333</v>
      </c>
    </row>
    <row r="299" s="1" customFormat="1" spans="1:254">
      <c r="A299" s="4" t="s">
        <v>11</v>
      </c>
      <c r="F299" s="1">
        <f>AVERAGE(F274,F285,F296)</f>
        <v>19.3361198711358</v>
      </c>
      <c r="I299" s="1">
        <f>AVERAGE(I274,I285,I296)</f>
        <v>22.5310428342247</v>
      </c>
      <c r="L299" s="1">
        <f>AVERAGE(L274,L285,L296)</f>
        <v>17.8551783851279</v>
      </c>
      <c r="O299" s="1">
        <f>AVERAGE(O274,O285,O296)</f>
        <v>9.95479508307801</v>
      </c>
      <c r="R299" s="1">
        <f>AVERAGE(R274,R285,R296)</f>
        <v>3.53034804400131</v>
      </c>
      <c r="U299" s="1">
        <f>AVERAGE(U274,U285,U296)</f>
        <v>0.211222222222222</v>
      </c>
      <c r="X299" s="1">
        <f>AVERAGE(X274,X285,X296)</f>
        <v>0.296777777777778</v>
      </c>
      <c r="AA299" s="1">
        <f>AVERAGE(AA274,AA285,AA296)</f>
        <v>0.312333333333333</v>
      </c>
      <c r="AD299" s="1">
        <f>AVERAGE(AD274,AD285,AD296)</f>
        <v>0.290777777777778</v>
      </c>
      <c r="AG299" s="1">
        <f>AVERAGE(AG274,AG285,AG296)</f>
        <v>0.139</v>
      </c>
      <c r="AJ299" s="1">
        <f>AVERAGE(AJ274,AJ285,AJ296)</f>
        <v>251.444444444444</v>
      </c>
      <c r="AM299" s="1">
        <f>AVERAGE(AM274,AM285,AM296)</f>
        <v>287.111111111111</v>
      </c>
      <c r="AP299" s="1">
        <f>AVERAGE(AP274,AP285,AP296)</f>
        <v>297.444444444444</v>
      </c>
      <c r="AS299" s="1">
        <f>AVERAGE(AS274,AS285,AS296)</f>
        <v>336.666666666667</v>
      </c>
      <c r="AV299" s="1">
        <f>AVERAGE(AV274,AV285,AV296)</f>
        <v>325</v>
      </c>
      <c r="AY299" s="1">
        <f>AVERAGE(AY274,AY285,AY296)</f>
        <v>5.93222222222222</v>
      </c>
      <c r="BB299" s="1">
        <f>AVERAGE(BB274,BB285,BB296)</f>
        <v>8.55555555555556</v>
      </c>
      <c r="BE299" s="1">
        <f>AVERAGE(BE274,BE285,BE296)</f>
        <v>6.93444444444444</v>
      </c>
      <c r="BH299" s="1">
        <f>AVERAGE(BH274,BH285,BH296)</f>
        <v>6.30666666666667</v>
      </c>
      <c r="BK299" s="1">
        <f>AVERAGE(BK274,BK285,BK296)</f>
        <v>2.72333333333333</v>
      </c>
      <c r="BN299" s="4"/>
      <c r="BQ299" s="1">
        <f>AVERAGE(BQ274,BQ285,BQ296)</f>
        <v>18.6540491600706</v>
      </c>
      <c r="BT299" s="1">
        <f>AVERAGE(BT274,BT285,BT296)</f>
        <v>21.9440065863471</v>
      </c>
      <c r="BW299" s="1">
        <f>AVERAGE(BW274,BW285,BW296)</f>
        <v>17.2151828587076</v>
      </c>
      <c r="BZ299" s="1">
        <f>AVERAGE(BZ274,BZ285,BZ296)</f>
        <v>9.37644881681046</v>
      </c>
      <c r="CC299" s="1">
        <f>AVERAGE(CC274,CC285,CC296)</f>
        <v>2.99215567769027</v>
      </c>
      <c r="CF299" s="1">
        <f>AVERAGE(CF274,CF285,CF296)</f>
        <v>0.190888888888889</v>
      </c>
      <c r="CI299" s="1">
        <f>AVERAGE(CI274,CI285,CI296)</f>
        <v>0.271333333333333</v>
      </c>
      <c r="CL299" s="1">
        <f>AVERAGE(CL274,CL285,CL296)</f>
        <v>0.288666666666667</v>
      </c>
      <c r="CO299" s="1">
        <f>AVERAGE(CO274,CO285,CO296)</f>
        <v>0.272555555555556</v>
      </c>
      <c r="CR299" s="1">
        <f>AVERAGE(CR274,CR285,CR296)</f>
        <v>0.121</v>
      </c>
      <c r="CU299" s="1">
        <f>AVERAGE(CU274,CU285,CU296)</f>
        <v>250.111111111111</v>
      </c>
      <c r="CX299" s="1">
        <f>AVERAGE(CX274,CX285,CX296)</f>
        <v>283.777777777778</v>
      </c>
      <c r="DA299" s="1">
        <f>AVERAGE(DA274,DA285,DA296)</f>
        <v>296.222222222222</v>
      </c>
      <c r="DD299" s="1">
        <f>AVERAGE(DD274,DD285,DD296)</f>
        <v>334.666666666667</v>
      </c>
      <c r="DG299" s="1">
        <f>AVERAGE(DG274,DG285,DG296)</f>
        <v>322.333333333333</v>
      </c>
      <c r="DJ299" s="1">
        <f>AVERAGE(DJ274,DJ285,DJ296)</f>
        <v>5.60222222222222</v>
      </c>
      <c r="DM299" s="1">
        <f>AVERAGE(DM274,DM285,DM296)</f>
        <v>8.34</v>
      </c>
      <c r="DP299" s="1">
        <f>AVERAGE(DP274,DP285,DP296)</f>
        <v>6.63111111111111</v>
      </c>
      <c r="DS299" s="1">
        <f>AVERAGE(DS274,DS285,DS296)</f>
        <v>6.06444444444444</v>
      </c>
      <c r="DV299" s="1">
        <f>AVERAGE(DV274,DV285,DV296)</f>
        <v>2.51333333333333</v>
      </c>
      <c r="DY299" s="4" t="s">
        <v>11</v>
      </c>
      <c r="ED299" s="1">
        <f>AVERAGE(ED274,ED285,ED296)</f>
        <v>19.884354564196</v>
      </c>
      <c r="EG299" s="1">
        <f>AVERAGE(EG274,EG285,EG296)</f>
        <v>25.8791813859603</v>
      </c>
      <c r="EJ299" s="1">
        <f>AVERAGE(EJ274,EJ285,EJ296)</f>
        <v>18.0688489779079</v>
      </c>
      <c r="EM299" s="1">
        <f>AVERAGE(EM274,EM285,EM296)</f>
        <v>10.5246064754155</v>
      </c>
      <c r="EP299" s="1">
        <f>AVERAGE(EP274,EP285,EP296)</f>
        <v>6.355722785878</v>
      </c>
      <c r="ES299" s="1">
        <f>AVERAGE(ES274,ES285,ES296)</f>
        <v>0.231444444444444</v>
      </c>
      <c r="EV299" s="1">
        <f>AVERAGE(EV274,EV285,EV296)</f>
        <v>0.273222222222222</v>
      </c>
      <c r="EY299" s="1">
        <f>AVERAGE(EY274,EY285,EY296)</f>
        <v>0.286333333333333</v>
      </c>
      <c r="FB299" s="1">
        <f>AVERAGE(FB274,FB285,FB296)</f>
        <v>0.265111111111111</v>
      </c>
      <c r="FE299" s="1">
        <f>AVERAGE(FE274,FE285,FE296)</f>
        <v>0.189666666666667</v>
      </c>
      <c r="FH299" s="1">
        <f>AVERAGE(FH274,FH285,FH296)</f>
        <v>266.555555555556</v>
      </c>
      <c r="FK299" s="1">
        <f>AVERAGE(FK274,FK285,FK296)</f>
        <v>284.111111111111</v>
      </c>
      <c r="FN299" s="1">
        <f>AVERAGE(FN274,FN285,FN296)</f>
        <v>286.888888888889</v>
      </c>
      <c r="FQ299" s="1">
        <f>AVERAGE(FQ274,FQ285,FQ296)</f>
        <v>316.333333333333</v>
      </c>
      <c r="FT299" s="1">
        <f>AVERAGE(FT274,FT285,FT296)</f>
        <v>319</v>
      </c>
      <c r="FW299" s="1">
        <f>AVERAGE(FW274,FW285,FW296)</f>
        <v>7.23888888888889</v>
      </c>
      <c r="FZ299" s="1">
        <f>AVERAGE(FZ274,FZ285,FZ296)</f>
        <v>9.03888888888889</v>
      </c>
      <c r="GC299" s="1">
        <f>AVERAGE(GC274,GC285,GC296)</f>
        <v>7.49111111111111</v>
      </c>
      <c r="GF299" s="1">
        <f>AVERAGE(GF274,GF285,GF296)</f>
        <v>6.09777777777778</v>
      </c>
      <c r="GI299" s="1">
        <f>AVERAGE(GI274,GI285,GI296)</f>
        <v>4.71666666666667</v>
      </c>
      <c r="GL299" s="4"/>
      <c r="GO299" s="1">
        <f>AVERAGE(GO274,GO285,GO296)</f>
        <v>19.4372891306522</v>
      </c>
      <c r="GR299" s="1">
        <f>AVERAGE(GR274,GR285,GR296)</f>
        <v>25.3407145113941</v>
      </c>
      <c r="GU299" s="1">
        <f>AVERAGE(GU274,GU285,GU296)</f>
        <v>17.6684536978676</v>
      </c>
      <c r="GX299" s="1">
        <f>AVERAGE(GX274,GX285,GX296)</f>
        <v>10.057043147621</v>
      </c>
      <c r="HA299" s="1">
        <f>AVERAGE(HA274,HA285,HA296)</f>
        <v>5.79078344858396</v>
      </c>
      <c r="HD299" s="1">
        <f>AVERAGE(HD274,HD285,HD296)</f>
        <v>0.214333333333333</v>
      </c>
      <c r="HG299" s="1">
        <f>AVERAGE(HG274,HG285,HG296)</f>
        <v>0.255666666666667</v>
      </c>
      <c r="HJ299" s="1">
        <f>AVERAGE(HJ274,HJ285,HJ296)</f>
        <v>0.263888888888889</v>
      </c>
      <c r="HM299" s="1">
        <f>AVERAGE(HM274,HM285,HM296)</f>
        <v>0.243666666666667</v>
      </c>
      <c r="HP299" s="1">
        <f>AVERAGE(HP274,HP285,HP296)</f>
        <v>0.168333333333333</v>
      </c>
      <c r="HS299" s="1">
        <f>AVERAGE(HS274,HS285,HS296)</f>
        <v>264.777777777778</v>
      </c>
      <c r="HV299" s="1">
        <f>AVERAGE(HV274,HV285,HV296)</f>
        <v>282.666666666667</v>
      </c>
      <c r="HY299" s="1">
        <f>AVERAGE(HY274,HY285,HY296)</f>
        <v>285.333333333333</v>
      </c>
      <c r="IB299" s="1">
        <f>AVERAGE(IB274,IB285,IB296)</f>
        <v>314.555555555555</v>
      </c>
      <c r="IE299" s="1">
        <f>AVERAGE(IE274,IE285,IE296)</f>
        <v>313.666666666667</v>
      </c>
      <c r="IH299" s="1">
        <f>AVERAGE(IH274,IH285,IH296)</f>
        <v>6.95222222222222</v>
      </c>
      <c r="IK299" s="1">
        <f>AVERAGE(IK274,IK285,IK296)</f>
        <v>8.80555555555556</v>
      </c>
      <c r="IN299" s="1">
        <f>AVERAGE(IN274,IN285,IN296)</f>
        <v>7.20444444444444</v>
      </c>
      <c r="IQ299" s="1">
        <f>AVERAGE(IQ274,IQ285,IQ296)</f>
        <v>5.78111111111111</v>
      </c>
      <c r="IT299" s="1">
        <f>AVERAGE(IT274,IT285,IT296)</f>
        <v>4.47</v>
      </c>
    </row>
    <row r="300" spans="1:254">
      <c r="A300" s="3" t="s">
        <v>61</v>
      </c>
      <c r="B300" s="1">
        <v>64</v>
      </c>
      <c r="D300" s="1">
        <v>9.23</v>
      </c>
      <c r="E300" s="1">
        <v>1.31</v>
      </c>
      <c r="F300" s="1">
        <f>D300/(E300*3)*6</f>
        <v>14.0916030534351</v>
      </c>
      <c r="G300" s="1">
        <v>10.8</v>
      </c>
      <c r="H300" s="1">
        <v>1.09</v>
      </c>
      <c r="I300" s="1">
        <f>G300/(H300*3)*6</f>
        <v>19.8165137614679</v>
      </c>
      <c r="J300" s="1">
        <v>11.6</v>
      </c>
      <c r="K300" s="1">
        <v>1.18</v>
      </c>
      <c r="L300" s="1">
        <f>J300/(K300*3)*6</f>
        <v>19.6610169491525</v>
      </c>
      <c r="M300" s="1">
        <v>8.87</v>
      </c>
      <c r="N300" s="1">
        <v>1.17</v>
      </c>
      <c r="O300" s="1">
        <f>M300/(N300*3)*6</f>
        <v>15.1623931623932</v>
      </c>
      <c r="P300" s="1">
        <v>4.56</v>
      </c>
      <c r="Q300" s="1">
        <v>1.22</v>
      </c>
      <c r="R300" s="1">
        <f>P300/(Q300*3)*6</f>
        <v>7.47540983606557</v>
      </c>
      <c r="U300" s="1">
        <v>0.263</v>
      </c>
      <c r="X300" s="1">
        <v>0.312</v>
      </c>
      <c r="AA300" s="1">
        <v>0.332</v>
      </c>
      <c r="AD300" s="1">
        <v>0.388</v>
      </c>
      <c r="AG300" s="1">
        <v>0.236</v>
      </c>
      <c r="AJ300" s="1">
        <v>211</v>
      </c>
      <c r="AM300" s="1">
        <v>263</v>
      </c>
      <c r="AP300" s="1">
        <v>297</v>
      </c>
      <c r="AS300" s="1">
        <v>322</v>
      </c>
      <c r="AV300" s="1">
        <v>309</v>
      </c>
      <c r="AY300" s="1">
        <v>7.54</v>
      </c>
      <c r="BB300" s="1">
        <v>9.12</v>
      </c>
      <c r="BE300" s="1">
        <v>7.66</v>
      </c>
      <c r="BH300" s="1">
        <v>7.26</v>
      </c>
      <c r="BK300" s="1">
        <v>4.23</v>
      </c>
      <c r="BN300" s="3"/>
      <c r="BO300" s="1">
        <v>10.2</v>
      </c>
      <c r="BP300" s="1">
        <v>1.14</v>
      </c>
      <c r="BQ300" s="1">
        <f>BO300/(BP300*3)*6</f>
        <v>17.8947368421053</v>
      </c>
      <c r="BR300" s="1">
        <v>13.8</v>
      </c>
      <c r="BS300" s="1">
        <v>1.24</v>
      </c>
      <c r="BT300" s="1">
        <f>BR300/(BS300*3)*6</f>
        <v>22.258064516129</v>
      </c>
      <c r="BU300" s="1">
        <v>9.48</v>
      </c>
      <c r="BV300" s="1">
        <v>1.13</v>
      </c>
      <c r="BW300" s="1">
        <f>BU300/(BV300*3)*6</f>
        <v>16.7787610619469</v>
      </c>
      <c r="BX300" s="1">
        <v>7.63</v>
      </c>
      <c r="BY300" s="1">
        <v>1.15</v>
      </c>
      <c r="BZ300" s="1">
        <f>BX300/(BY300*3)*6</f>
        <v>13.2695652173913</v>
      </c>
      <c r="CA300" s="1">
        <v>4.12</v>
      </c>
      <c r="CB300" s="1">
        <v>1.12</v>
      </c>
      <c r="CC300" s="1">
        <f>CA300/(CB300*3)*6</f>
        <v>7.35714285714286</v>
      </c>
      <c r="CF300" s="1">
        <v>0.193</v>
      </c>
      <c r="CI300" s="1">
        <v>0.261</v>
      </c>
      <c r="CL300" s="1">
        <v>0.329</v>
      </c>
      <c r="CO300" s="1">
        <v>0.333</v>
      </c>
      <c r="CR300" s="1">
        <v>0.218</v>
      </c>
      <c r="CU300" s="1">
        <v>235</v>
      </c>
      <c r="CX300" s="1">
        <v>292</v>
      </c>
      <c r="DA300" s="1">
        <v>295</v>
      </c>
      <c r="DD300" s="1">
        <v>293</v>
      </c>
      <c r="DG300" s="1">
        <v>308</v>
      </c>
      <c r="DJ300" s="1">
        <v>7.62</v>
      </c>
      <c r="DM300" s="1">
        <v>8.8</v>
      </c>
      <c r="DP300" s="1">
        <v>6.68</v>
      </c>
      <c r="DS300" s="1">
        <v>7.36</v>
      </c>
      <c r="DV300" s="1">
        <v>4.03</v>
      </c>
      <c r="DY300" s="3" t="s">
        <v>61</v>
      </c>
      <c r="DZ300" s="1">
        <v>133</v>
      </c>
      <c r="EB300" s="1">
        <v>13.4</v>
      </c>
      <c r="EC300" s="1">
        <v>1.12</v>
      </c>
      <c r="ED300" s="1">
        <f>EB300/(EC300*3)*6</f>
        <v>23.9285714285714</v>
      </c>
      <c r="EE300" s="1">
        <v>17.6</v>
      </c>
      <c r="EF300" s="1">
        <v>1.45</v>
      </c>
      <c r="EG300" s="1">
        <f>EE300/(EF300*3)*6</f>
        <v>24.2758620689655</v>
      </c>
      <c r="EH300" s="1">
        <v>11.1</v>
      </c>
      <c r="EI300" s="1">
        <v>1.35</v>
      </c>
      <c r="EJ300" s="1">
        <f>EH300/(EI300*3)*6</f>
        <v>16.4444444444444</v>
      </c>
      <c r="EK300" s="1">
        <v>7.28</v>
      </c>
      <c r="EL300" s="1">
        <v>1.34</v>
      </c>
      <c r="EM300" s="1">
        <f>EK300/(EL300*3)*6</f>
        <v>10.865671641791</v>
      </c>
      <c r="EN300" s="1">
        <v>7.03</v>
      </c>
      <c r="EO300" s="1">
        <v>1.41</v>
      </c>
      <c r="EP300" s="1">
        <f>EN300/(EO300*3)*6</f>
        <v>9.97163120567376</v>
      </c>
      <c r="ES300" s="1">
        <v>0.246</v>
      </c>
      <c r="EV300" s="1">
        <v>0.314</v>
      </c>
      <c r="EY300" s="1">
        <v>0.258</v>
      </c>
      <c r="FB300" s="1">
        <v>0.294</v>
      </c>
      <c r="FE300" s="1">
        <v>0.228</v>
      </c>
      <c r="FH300" s="1">
        <v>247</v>
      </c>
      <c r="FK300" s="1">
        <v>279</v>
      </c>
      <c r="FN300" s="1">
        <v>286</v>
      </c>
      <c r="FQ300" s="1">
        <v>321</v>
      </c>
      <c r="FT300" s="1">
        <v>307</v>
      </c>
      <c r="FW300" s="1">
        <v>8.64</v>
      </c>
      <c r="FZ300" s="1">
        <v>9.88</v>
      </c>
      <c r="GC300" s="1">
        <v>8.04</v>
      </c>
      <c r="GF300" s="1">
        <v>5.98</v>
      </c>
      <c r="GI300" s="1">
        <v>5.88</v>
      </c>
      <c r="GL300" s="3"/>
      <c r="GM300" s="1">
        <v>11.7</v>
      </c>
      <c r="GN300" s="1">
        <v>1.23</v>
      </c>
      <c r="GO300" s="1">
        <f>GM300/(GN300*3)*6</f>
        <v>19.0243902439024</v>
      </c>
      <c r="GP300" s="1">
        <v>18.6</v>
      </c>
      <c r="GQ300" s="1">
        <v>1.29</v>
      </c>
      <c r="GR300" s="1">
        <f>GP300/(GQ300*3)*6</f>
        <v>28.8372093023256</v>
      </c>
      <c r="GS300" s="1">
        <v>13.4</v>
      </c>
      <c r="GT300" s="1">
        <v>1.34</v>
      </c>
      <c r="GU300" s="1">
        <f>GS300/(GT300*3)*6</f>
        <v>20</v>
      </c>
      <c r="GV300" s="1">
        <v>8.95</v>
      </c>
      <c r="GW300" s="1">
        <v>1.26</v>
      </c>
      <c r="GX300" s="1">
        <f>GV300/(GW300*3)*6</f>
        <v>14.2063492063492</v>
      </c>
      <c r="GY300" s="1">
        <v>5.95</v>
      </c>
      <c r="GZ300" s="1">
        <v>1.26</v>
      </c>
      <c r="HA300" s="1">
        <f>GY300/(GZ300*3)*6</f>
        <v>9.44444444444444</v>
      </c>
      <c r="HD300" s="1">
        <v>0.201</v>
      </c>
      <c r="HG300" s="1">
        <v>0.291</v>
      </c>
      <c r="HJ300" s="1">
        <v>0.253</v>
      </c>
      <c r="HM300" s="1">
        <v>0.291</v>
      </c>
      <c r="HP300" s="1">
        <v>0.205</v>
      </c>
      <c r="HS300" s="1">
        <v>253</v>
      </c>
      <c r="HV300" s="1">
        <v>282</v>
      </c>
      <c r="HY300" s="1">
        <v>282</v>
      </c>
      <c r="IB300" s="1">
        <v>309</v>
      </c>
      <c r="IE300" s="1">
        <v>307</v>
      </c>
      <c r="IH300" s="1">
        <v>7.36</v>
      </c>
      <c r="IK300" s="1">
        <v>9.77</v>
      </c>
      <c r="IN300" s="1">
        <v>7.12</v>
      </c>
      <c r="IQ300" s="1">
        <v>7.08</v>
      </c>
      <c r="IT300" s="1">
        <v>5.67</v>
      </c>
    </row>
    <row r="301" spans="1:254">
      <c r="A301" s="3"/>
      <c r="D301" s="1">
        <v>12.3</v>
      </c>
      <c r="E301" s="1">
        <v>1.11</v>
      </c>
      <c r="F301" s="1">
        <f>D301/(E301*3)*6</f>
        <v>22.1621621621622</v>
      </c>
      <c r="G301" s="1">
        <v>13.6</v>
      </c>
      <c r="H301" s="1">
        <v>1.12</v>
      </c>
      <c r="I301" s="1">
        <f>G301/(H301*3)*6</f>
        <v>24.2857142857143</v>
      </c>
      <c r="J301" s="1">
        <v>11.9</v>
      </c>
      <c r="K301" s="1">
        <v>1.35</v>
      </c>
      <c r="L301" s="1">
        <f>J301/(K301*3)*6</f>
        <v>17.6296296296296</v>
      </c>
      <c r="M301" s="1">
        <v>8.69</v>
      </c>
      <c r="N301" s="1">
        <v>1.34</v>
      </c>
      <c r="O301" s="1">
        <f>M301/(N301*3)*6</f>
        <v>12.9701492537313</v>
      </c>
      <c r="P301" s="1">
        <v>4.05</v>
      </c>
      <c r="Q301" s="1">
        <v>1.05</v>
      </c>
      <c r="R301" s="1">
        <f>P301/(Q301*3)*6</f>
        <v>7.71428571428571</v>
      </c>
      <c r="U301" s="1">
        <v>0.219</v>
      </c>
      <c r="X301" s="1">
        <v>0.287</v>
      </c>
      <c r="AA301" s="1">
        <v>0.379</v>
      </c>
      <c r="AD301" s="1">
        <v>0.338</v>
      </c>
      <c r="AG301" s="1">
        <v>0.245</v>
      </c>
      <c r="AJ301" s="1">
        <v>300</v>
      </c>
      <c r="AM301" s="1">
        <v>294</v>
      </c>
      <c r="AP301" s="1">
        <v>298</v>
      </c>
      <c r="AS301" s="1">
        <v>313</v>
      </c>
      <c r="AV301" s="1">
        <v>312</v>
      </c>
      <c r="AY301" s="1">
        <v>6.64</v>
      </c>
      <c r="BB301" s="1">
        <v>8.69</v>
      </c>
      <c r="BE301" s="1">
        <v>7.47</v>
      </c>
      <c r="BH301" s="1">
        <v>7.63</v>
      </c>
      <c r="BK301" s="1">
        <v>4.26</v>
      </c>
      <c r="BN301" s="3"/>
      <c r="BO301" s="1">
        <v>11.64</v>
      </c>
      <c r="BP301" s="1">
        <v>1.16</v>
      </c>
      <c r="BQ301" s="1">
        <f>BO301/(BP301*3)*6</f>
        <v>20.0689655172414</v>
      </c>
      <c r="BR301" s="1">
        <v>12.9</v>
      </c>
      <c r="BS301" s="1">
        <v>1.22</v>
      </c>
      <c r="BT301" s="1">
        <f>BR301/(BS301*3)*6</f>
        <v>21.1475409836066</v>
      </c>
      <c r="BU301" s="1">
        <v>10.6</v>
      </c>
      <c r="BV301" s="1">
        <v>1.11</v>
      </c>
      <c r="BW301" s="1">
        <f>BU301/(BV301*3)*6</f>
        <v>19.0990990990991</v>
      </c>
      <c r="BX301" s="1">
        <v>8.21</v>
      </c>
      <c r="BY301" s="1">
        <v>1.18</v>
      </c>
      <c r="BZ301" s="1">
        <f>BX301/(BY301*3)*6</f>
        <v>13.9152542372881</v>
      </c>
      <c r="CA301" s="1">
        <v>4.08</v>
      </c>
      <c r="CB301" s="1">
        <v>1.13</v>
      </c>
      <c r="CC301" s="1">
        <f>CA301/(CB301*3)*6</f>
        <v>7.2212389380531</v>
      </c>
      <c r="CF301" s="1">
        <v>0.192</v>
      </c>
      <c r="CI301" s="1">
        <v>0.292</v>
      </c>
      <c r="CL301" s="1">
        <v>0.304</v>
      </c>
      <c r="CO301" s="1">
        <v>0.339</v>
      </c>
      <c r="CR301" s="1">
        <v>0.223</v>
      </c>
      <c r="CU301" s="1">
        <v>262</v>
      </c>
      <c r="CX301" s="1">
        <v>279</v>
      </c>
      <c r="DA301" s="1">
        <v>286</v>
      </c>
      <c r="DD301" s="1">
        <v>321</v>
      </c>
      <c r="DG301" s="1">
        <v>312</v>
      </c>
      <c r="DJ301" s="1">
        <v>6.71</v>
      </c>
      <c r="DM301" s="1">
        <v>9.17</v>
      </c>
      <c r="DP301" s="1">
        <v>7.84</v>
      </c>
      <c r="DS301" s="1">
        <v>7.69</v>
      </c>
      <c r="DV301" s="1">
        <v>4.05</v>
      </c>
      <c r="DY301" s="3"/>
      <c r="EB301" s="1">
        <v>9.85</v>
      </c>
      <c r="EC301" s="1">
        <v>1.12</v>
      </c>
      <c r="ED301" s="1">
        <f>EB301/(EC301*3)*6</f>
        <v>17.5892857142857</v>
      </c>
      <c r="EE301" s="1">
        <v>18.7</v>
      </c>
      <c r="EF301" s="1">
        <v>1.39</v>
      </c>
      <c r="EG301" s="1">
        <f>EE301/(EF301*3)*6</f>
        <v>26.9064748201439</v>
      </c>
      <c r="EH301" s="1">
        <v>11.6</v>
      </c>
      <c r="EI301" s="1">
        <v>1.12</v>
      </c>
      <c r="EJ301" s="1">
        <f>EH301/(EI301*3)*6</f>
        <v>20.7142857142857</v>
      </c>
      <c r="EK301" s="1">
        <v>8.31</v>
      </c>
      <c r="EL301" s="1">
        <v>1.11</v>
      </c>
      <c r="EM301" s="1">
        <f>EK301/(EL301*3)*6</f>
        <v>14.972972972973</v>
      </c>
      <c r="EN301" s="1">
        <v>6.95</v>
      </c>
      <c r="EO301" s="1">
        <v>1.38</v>
      </c>
      <c r="EP301" s="1">
        <f>EN301/(EO301*3)*6</f>
        <v>10.0724637681159</v>
      </c>
      <c r="ES301" s="1">
        <v>0.227</v>
      </c>
      <c r="EV301" s="1">
        <v>0.227</v>
      </c>
      <c r="EY301" s="1">
        <v>0.278</v>
      </c>
      <c r="FB301" s="1">
        <v>0.334</v>
      </c>
      <c r="FE301" s="1">
        <v>0.242</v>
      </c>
      <c r="FH301" s="1">
        <v>237</v>
      </c>
      <c r="FK301" s="1">
        <v>285</v>
      </c>
      <c r="FN301" s="1">
        <v>295</v>
      </c>
      <c r="FQ301" s="1">
        <v>310</v>
      </c>
      <c r="FT301" s="1">
        <v>303</v>
      </c>
      <c r="FW301" s="1">
        <v>7.88</v>
      </c>
      <c r="FZ301" s="1">
        <v>8.85</v>
      </c>
      <c r="GC301" s="1">
        <v>8.21</v>
      </c>
      <c r="GF301" s="1">
        <v>7.07</v>
      </c>
      <c r="GI301" s="1">
        <v>6.08</v>
      </c>
      <c r="GL301" s="3"/>
      <c r="GM301" s="1">
        <v>13.6</v>
      </c>
      <c r="GN301" s="1">
        <v>1.26</v>
      </c>
      <c r="GO301" s="1">
        <f>GM301/(GN301*3)*6</f>
        <v>21.5873015873016</v>
      </c>
      <c r="GP301" s="1">
        <v>15.6</v>
      </c>
      <c r="GQ301" s="1">
        <v>1.35</v>
      </c>
      <c r="GR301" s="1">
        <f>GP301/(GQ301*3)*6</f>
        <v>23.1111111111111</v>
      </c>
      <c r="GS301" s="1">
        <v>10.9</v>
      </c>
      <c r="GT301" s="1">
        <v>1.26</v>
      </c>
      <c r="GU301" s="1">
        <f>GS301/(GT301*3)*6</f>
        <v>17.3015873015873</v>
      </c>
      <c r="GV301" s="1">
        <v>8.26</v>
      </c>
      <c r="GW301" s="1">
        <v>1.26</v>
      </c>
      <c r="GX301" s="1">
        <f>GV301/(GW301*3)*6</f>
        <v>13.1111111111111</v>
      </c>
      <c r="GY301" s="1">
        <v>6.13</v>
      </c>
      <c r="GZ301" s="1">
        <v>1.28</v>
      </c>
      <c r="HA301" s="1">
        <f>GY301/(GZ301*3)*6</f>
        <v>9.578125</v>
      </c>
      <c r="HD301" s="1">
        <v>0.218</v>
      </c>
      <c r="HG301" s="1">
        <v>0.218</v>
      </c>
      <c r="HJ301" s="1">
        <v>0.269</v>
      </c>
      <c r="HM301" s="1">
        <v>0.282</v>
      </c>
      <c r="HP301" s="1">
        <v>0.224</v>
      </c>
      <c r="HS301" s="1">
        <v>254</v>
      </c>
      <c r="HV301" s="1">
        <v>273</v>
      </c>
      <c r="HY301" s="1">
        <v>273</v>
      </c>
      <c r="IB301" s="1">
        <v>308</v>
      </c>
      <c r="IE301" s="1">
        <v>299</v>
      </c>
      <c r="IH301" s="1">
        <v>7.95</v>
      </c>
      <c r="IK301" s="1">
        <v>8.12</v>
      </c>
      <c r="IN301" s="1">
        <v>8.28</v>
      </c>
      <c r="IQ301" s="1">
        <v>6.28</v>
      </c>
      <c r="IT301" s="1">
        <v>5.88</v>
      </c>
    </row>
    <row r="302" spans="1:254">
      <c r="A302" s="3"/>
      <c r="D302" s="1">
        <v>12.2</v>
      </c>
      <c r="E302" s="1">
        <v>1.08</v>
      </c>
      <c r="F302" s="1">
        <f>D302/(E302*3)*6</f>
        <v>22.5925925925926</v>
      </c>
      <c r="G302" s="1">
        <v>13.9</v>
      </c>
      <c r="H302" s="1">
        <v>1.18</v>
      </c>
      <c r="I302" s="1">
        <f>G302/(H302*3)*6</f>
        <v>23.5593220338983</v>
      </c>
      <c r="J302" s="1">
        <v>9.3</v>
      </c>
      <c r="K302" s="1">
        <v>1.13</v>
      </c>
      <c r="L302" s="1">
        <f>J302/(K302*3)*6</f>
        <v>16.4601769911504</v>
      </c>
      <c r="M302" s="1">
        <v>7.38</v>
      </c>
      <c r="N302" s="1">
        <v>1.12</v>
      </c>
      <c r="O302" s="1">
        <f>M302/(N302*3)*6</f>
        <v>13.1785714285714</v>
      </c>
      <c r="P302" s="1">
        <v>5.44</v>
      </c>
      <c r="Q302" s="1">
        <v>1.35</v>
      </c>
      <c r="R302" s="1">
        <f>P302/(Q302*3)*6</f>
        <v>8.05925925925926</v>
      </c>
      <c r="U302" s="1">
        <v>0.155</v>
      </c>
      <c r="X302" s="1">
        <v>0.295</v>
      </c>
      <c r="AA302" s="1">
        <v>0.272</v>
      </c>
      <c r="AD302" s="1">
        <v>0.328</v>
      </c>
      <c r="AG302" s="1">
        <v>0.252</v>
      </c>
      <c r="AJ302" s="1">
        <v>237</v>
      </c>
      <c r="AM302" s="1">
        <v>301</v>
      </c>
      <c r="AP302" s="1">
        <v>292</v>
      </c>
      <c r="AS302" s="1">
        <v>327</v>
      </c>
      <c r="AV302" s="1">
        <v>310</v>
      </c>
      <c r="AY302" s="1">
        <v>6.08</v>
      </c>
      <c r="BB302" s="1">
        <v>10.2</v>
      </c>
      <c r="BE302" s="1">
        <v>7.65</v>
      </c>
      <c r="BH302" s="1">
        <v>7.51</v>
      </c>
      <c r="BK302" s="1">
        <v>4.37</v>
      </c>
      <c r="BN302" s="3"/>
      <c r="BO302" s="1">
        <v>10.2</v>
      </c>
      <c r="BP302" s="1">
        <v>1.07</v>
      </c>
      <c r="BQ302" s="1">
        <f>BO302/(BP302*3)*6</f>
        <v>19.0654205607477</v>
      </c>
      <c r="BR302" s="1">
        <v>13.2</v>
      </c>
      <c r="BS302" s="1">
        <v>1.16</v>
      </c>
      <c r="BT302" s="1">
        <f>BR302/(BS302*3)*6</f>
        <v>22.7586206896552</v>
      </c>
      <c r="BU302" s="1">
        <v>9.34</v>
      </c>
      <c r="BV302" s="1">
        <v>1.16</v>
      </c>
      <c r="BW302" s="1">
        <f>BU302/(BV302*3)*6</f>
        <v>16.1034482758621</v>
      </c>
      <c r="BX302" s="1">
        <v>6.8</v>
      </c>
      <c r="BY302" s="1">
        <v>1.12</v>
      </c>
      <c r="BZ302" s="1">
        <f>BX302/(BY302*3)*6</f>
        <v>12.1428571428571</v>
      </c>
      <c r="CA302" s="1">
        <v>4.21</v>
      </c>
      <c r="CB302" s="1">
        <v>1.12</v>
      </c>
      <c r="CC302" s="1">
        <f>CA302/(CB302*3)*6</f>
        <v>7.51785714285714</v>
      </c>
      <c r="CF302" s="1">
        <v>0.172</v>
      </c>
      <c r="CI302" s="1">
        <v>0.278</v>
      </c>
      <c r="CL302" s="1">
        <v>0.299</v>
      </c>
      <c r="CO302" s="1">
        <v>0.319</v>
      </c>
      <c r="CR302" s="1">
        <v>0.232</v>
      </c>
      <c r="CU302" s="1">
        <v>245</v>
      </c>
      <c r="CX302" s="1">
        <v>286</v>
      </c>
      <c r="DA302" s="1">
        <v>300</v>
      </c>
      <c r="DD302" s="1">
        <v>335</v>
      </c>
      <c r="DG302" s="1">
        <v>306</v>
      </c>
      <c r="DJ302" s="1">
        <v>5.15</v>
      </c>
      <c r="DM302" s="1">
        <v>9.26</v>
      </c>
      <c r="DP302" s="1">
        <v>7.72</v>
      </c>
      <c r="DS302" s="1">
        <v>6.25</v>
      </c>
      <c r="DV302" s="1">
        <v>4.12</v>
      </c>
      <c r="DY302" s="3"/>
      <c r="EB302" s="1">
        <v>10.82</v>
      </c>
      <c r="EC302" s="1">
        <v>1.15</v>
      </c>
      <c r="ED302" s="1">
        <f>EB302/(EC302*3)*6</f>
        <v>18.8173913043478</v>
      </c>
      <c r="EE302" s="1">
        <v>19.5</v>
      </c>
      <c r="EF302" s="1">
        <v>1.31</v>
      </c>
      <c r="EG302" s="1">
        <f>EE302/(EF302*3)*6</f>
        <v>29.7709923664122</v>
      </c>
      <c r="EH302" s="1">
        <v>12.3</v>
      </c>
      <c r="EI302" s="1">
        <v>1.32</v>
      </c>
      <c r="EJ302" s="1">
        <f>EH302/(EI302*3)*6</f>
        <v>18.6363636363636</v>
      </c>
      <c r="EK302" s="1">
        <v>9.57</v>
      </c>
      <c r="EL302" s="1">
        <v>1.31</v>
      </c>
      <c r="EM302" s="1">
        <f>EK302/(EL302*3)*6</f>
        <v>14.6106870229008</v>
      </c>
      <c r="EN302" s="1">
        <v>7.06</v>
      </c>
      <c r="EO302" s="1">
        <v>1.39</v>
      </c>
      <c r="EP302" s="1">
        <f>EN302/(EO302*3)*6</f>
        <v>10.158273381295</v>
      </c>
      <c r="ES302" s="1">
        <v>0.191</v>
      </c>
      <c r="EV302" s="1">
        <v>0.237</v>
      </c>
      <c r="EY302" s="1">
        <v>0.284</v>
      </c>
      <c r="FB302" s="1">
        <v>0.301</v>
      </c>
      <c r="FE302" s="1">
        <v>0.231</v>
      </c>
      <c r="FH302" s="1">
        <v>298</v>
      </c>
      <c r="FK302" s="1">
        <v>276</v>
      </c>
      <c r="FN302" s="1">
        <v>265</v>
      </c>
      <c r="FQ302" s="1">
        <v>300</v>
      </c>
      <c r="FT302" s="1">
        <v>296</v>
      </c>
      <c r="FW302" s="1">
        <v>6.13</v>
      </c>
      <c r="FZ302" s="1">
        <v>9.57</v>
      </c>
      <c r="GC302" s="1">
        <v>7.28</v>
      </c>
      <c r="GF302" s="1">
        <v>8.14</v>
      </c>
      <c r="GI302" s="1">
        <v>5.91</v>
      </c>
      <c r="GL302" s="3"/>
      <c r="GM302" s="1">
        <v>11.5</v>
      </c>
      <c r="GN302" s="1">
        <v>1.27</v>
      </c>
      <c r="GO302" s="1">
        <f>GM302/(GN302*3)*6</f>
        <v>18.1102362204724</v>
      </c>
      <c r="GP302" s="1">
        <v>17.6</v>
      </c>
      <c r="GQ302" s="1">
        <v>1.28</v>
      </c>
      <c r="GR302" s="1">
        <f>GP302/(GQ302*3)*6</f>
        <v>27.5</v>
      </c>
      <c r="GS302" s="1">
        <v>11.6</v>
      </c>
      <c r="GT302" s="1">
        <v>1.34</v>
      </c>
      <c r="GU302" s="1">
        <f>GS302/(GT302*3)*6</f>
        <v>17.3134328358209</v>
      </c>
      <c r="GV302" s="1">
        <v>7.86</v>
      </c>
      <c r="GW302" s="1">
        <v>1.34</v>
      </c>
      <c r="GX302" s="1">
        <f>GV302/(GW302*3)*6</f>
        <v>11.7313432835821</v>
      </c>
      <c r="GY302" s="1">
        <v>5.99</v>
      </c>
      <c r="GZ302" s="1">
        <v>1.24</v>
      </c>
      <c r="HA302" s="1">
        <f>GY302/(GZ302*3)*6</f>
        <v>9.66129032258065</v>
      </c>
      <c r="HD302" s="1">
        <v>0.182</v>
      </c>
      <c r="HG302" s="1">
        <v>0.228</v>
      </c>
      <c r="HJ302" s="1">
        <v>0.235</v>
      </c>
      <c r="HM302" s="1">
        <v>0.278</v>
      </c>
      <c r="HP302" s="1">
        <v>0.213</v>
      </c>
      <c r="HS302" s="1">
        <v>269</v>
      </c>
      <c r="HV302" s="1">
        <v>284</v>
      </c>
      <c r="HY302" s="1">
        <v>282</v>
      </c>
      <c r="IB302" s="1">
        <v>308</v>
      </c>
      <c r="IE302" s="1">
        <v>295</v>
      </c>
      <c r="IH302" s="1">
        <v>6.56</v>
      </c>
      <c r="IK302" s="1">
        <v>9.36</v>
      </c>
      <c r="IN302" s="1">
        <v>7.35</v>
      </c>
      <c r="IQ302" s="1">
        <v>7.26</v>
      </c>
      <c r="IT302" s="1">
        <v>5.61</v>
      </c>
    </row>
    <row r="303" spans="1:194">
      <c r="A303" s="3"/>
      <c r="BN303" s="3"/>
      <c r="DY303" s="3"/>
      <c r="GL303" s="3"/>
    </row>
    <row r="304" spans="1:251">
      <c r="A304" s="3"/>
      <c r="BN304" s="3"/>
      <c r="CF304" s="1">
        <v>0.193</v>
      </c>
      <c r="CL304" s="1">
        <v>0.329</v>
      </c>
      <c r="CX304" s="1">
        <v>292</v>
      </c>
      <c r="DD304" s="1">
        <v>293</v>
      </c>
      <c r="DP304" s="1">
        <v>6.68</v>
      </c>
      <c r="DS304" s="1">
        <v>7.36</v>
      </c>
      <c r="DY304" s="3"/>
      <c r="GL304" s="3"/>
      <c r="HG304" s="1">
        <v>0.29</v>
      </c>
      <c r="HM304" s="1">
        <v>0.291</v>
      </c>
      <c r="HV304" s="1">
        <v>282</v>
      </c>
      <c r="HY304" s="1">
        <v>282</v>
      </c>
      <c r="IK304" s="1">
        <v>9.77</v>
      </c>
      <c r="IQ304" s="1">
        <v>7.08</v>
      </c>
    </row>
    <row r="305" spans="1:194">
      <c r="A305" s="3"/>
      <c r="BN305" s="3"/>
      <c r="DY305" s="3"/>
      <c r="GL305" s="3"/>
    </row>
    <row r="306" spans="1:254">
      <c r="A306" s="3"/>
      <c r="F306" s="1">
        <f>F307</f>
        <v>19.61545260273</v>
      </c>
      <c r="I306" s="1">
        <f>I307</f>
        <v>22.5538500270268</v>
      </c>
      <c r="L306" s="1">
        <f>L307</f>
        <v>17.9169411899775</v>
      </c>
      <c r="O306" s="1">
        <f>O307</f>
        <v>13.7703712815653</v>
      </c>
      <c r="R306" s="1">
        <f>R307</f>
        <v>7.47540983606557</v>
      </c>
      <c r="U306" s="1">
        <f>U307</f>
        <v>0.212333333333333</v>
      </c>
      <c r="X306" s="1">
        <f>X307</f>
        <v>0.298</v>
      </c>
      <c r="AA306" s="1">
        <f>AA307</f>
        <v>0.327666666666667</v>
      </c>
      <c r="AD306" s="1">
        <f>AD307</f>
        <v>0.351333333333333</v>
      </c>
      <c r="AG306" s="1">
        <f>AG307</f>
        <v>0.236</v>
      </c>
      <c r="AJ306" s="1">
        <f>AJ307</f>
        <v>249.333333333333</v>
      </c>
      <c r="AM306" s="1">
        <f>AM307</f>
        <v>286</v>
      </c>
      <c r="AP306" s="1">
        <f>AP307</f>
        <v>295.666666666667</v>
      </c>
      <c r="AS306" s="1">
        <f>AS307</f>
        <v>320.666666666667</v>
      </c>
      <c r="AV306" s="1">
        <f>AV307</f>
        <v>309</v>
      </c>
      <c r="AY306" s="1">
        <f>AY307</f>
        <v>6.75333333333333</v>
      </c>
      <c r="BB306" s="1">
        <f>BB307</f>
        <v>9.33666666666667</v>
      </c>
      <c r="BE306" s="1">
        <f>BE307</f>
        <v>7.59333333333333</v>
      </c>
      <c r="BH306" s="1">
        <f>BH307</f>
        <v>7.46666666666667</v>
      </c>
      <c r="BK306" s="1">
        <f>BK307</f>
        <v>4.23</v>
      </c>
      <c r="BN306" s="3"/>
      <c r="BQ306" s="1">
        <v>19.07545260273</v>
      </c>
      <c r="BT306" s="1">
        <v>22.0138500270268</v>
      </c>
      <c r="BW306" s="1">
        <v>17.3769411899775</v>
      </c>
      <c r="BZ306" s="1">
        <v>13.2303712815653</v>
      </c>
      <c r="CC306" s="1">
        <v>6.93540983606557</v>
      </c>
      <c r="CF306" s="1">
        <v>0.191333333333333</v>
      </c>
      <c r="CI306" s="1">
        <v>0.277</v>
      </c>
      <c r="CL306" s="1">
        <v>0.306666666666667</v>
      </c>
      <c r="CO306" s="1">
        <v>0.330333333333333</v>
      </c>
      <c r="CR306" s="1">
        <v>0.215</v>
      </c>
      <c r="CU306" s="1">
        <v>247.333333333333</v>
      </c>
      <c r="CX306" s="1">
        <v>284</v>
      </c>
      <c r="DA306" s="1">
        <v>293.666666666667</v>
      </c>
      <c r="DD306" s="1">
        <v>318.666666666667</v>
      </c>
      <c r="DG306" s="1">
        <v>307</v>
      </c>
      <c r="DJ306" s="1">
        <v>6.49333333333333</v>
      </c>
      <c r="DM306" s="1">
        <v>9.07666666666667</v>
      </c>
      <c r="DP306" s="1">
        <v>7.33333333333333</v>
      </c>
      <c r="DS306" s="1">
        <v>7.20666666666667</v>
      </c>
      <c r="DV306" s="1">
        <v>3.97</v>
      </c>
      <c r="DY306" s="3"/>
      <c r="ED306" s="1">
        <f>ED307</f>
        <v>20.1117494824017</v>
      </c>
      <c r="EG306" s="1">
        <f>EG307</f>
        <v>26.9844430851739</v>
      </c>
      <c r="EJ306" s="1">
        <f>EJ307</f>
        <v>18.5983645983646</v>
      </c>
      <c r="EM306" s="1">
        <f>EM307</f>
        <v>13.4831105458883</v>
      </c>
      <c r="EP306" s="1">
        <f>EP307</f>
        <v>9.97163120567376</v>
      </c>
      <c r="ES306" s="1">
        <f>ES307</f>
        <v>0.221333333333333</v>
      </c>
      <c r="EV306" s="1">
        <f>EV307</f>
        <v>0.259333333333333</v>
      </c>
      <c r="EY306" s="1">
        <f>EY307</f>
        <v>0.273333333333333</v>
      </c>
      <c r="FB306" s="1">
        <f>FB307</f>
        <v>0.309666666666667</v>
      </c>
      <c r="FE306" s="1">
        <f>FE307</f>
        <v>0.228</v>
      </c>
      <c r="FH306" s="1">
        <f>FH307</f>
        <v>260.666666666667</v>
      </c>
      <c r="FK306" s="1">
        <f>FK307</f>
        <v>280</v>
      </c>
      <c r="FN306" s="1">
        <f>FN307</f>
        <v>282</v>
      </c>
      <c r="FQ306" s="1">
        <f>FQ307</f>
        <v>310.333333333333</v>
      </c>
      <c r="FT306" s="1">
        <f>FT307</f>
        <v>307</v>
      </c>
      <c r="FW306" s="1">
        <f>FW307</f>
        <v>7.55</v>
      </c>
      <c r="FZ306" s="1">
        <f>FZ307</f>
        <v>9.43333333333333</v>
      </c>
      <c r="GC306" s="1">
        <f>GC307</f>
        <v>7.84333333333333</v>
      </c>
      <c r="GF306" s="1">
        <f>GF307</f>
        <v>7.06333333333333</v>
      </c>
      <c r="GI306" s="1">
        <f>GI307</f>
        <v>5.88</v>
      </c>
      <c r="GL306" s="3"/>
      <c r="GO306" s="1">
        <v>19.5717494824017</v>
      </c>
      <c r="GR306" s="1">
        <v>26.4444430851739</v>
      </c>
      <c r="GU306" s="1">
        <v>18.0583645983646</v>
      </c>
      <c r="GX306" s="1">
        <v>12.9431105458883</v>
      </c>
      <c r="HA306" s="1">
        <v>9.43163120567376</v>
      </c>
      <c r="HD306" s="1">
        <v>0.200333333333333</v>
      </c>
      <c r="HG306" s="1">
        <v>0.238333333333333</v>
      </c>
      <c r="HJ306" s="1">
        <v>0.252333333333333</v>
      </c>
      <c r="HM306" s="1">
        <v>0.288666666666667</v>
      </c>
      <c r="HP306" s="1">
        <v>0.207</v>
      </c>
      <c r="HS306" s="1">
        <v>258.666666666667</v>
      </c>
      <c r="HV306" s="1">
        <v>278</v>
      </c>
      <c r="HY306" s="1">
        <v>280</v>
      </c>
      <c r="IB306" s="1">
        <v>308.333333333333</v>
      </c>
      <c r="IE306" s="1">
        <v>305</v>
      </c>
      <c r="IH306" s="1">
        <v>7.29</v>
      </c>
      <c r="IK306" s="1">
        <v>9.17333333333333</v>
      </c>
      <c r="IN306" s="1">
        <v>7.58333333333333</v>
      </c>
      <c r="IQ306" s="1">
        <v>6.80333333333333</v>
      </c>
      <c r="IT306" s="1">
        <v>5.62</v>
      </c>
    </row>
    <row r="307" spans="1:254">
      <c r="A307" s="3"/>
      <c r="F307" s="1">
        <f>AVERAGE(F300:F302)</f>
        <v>19.61545260273</v>
      </c>
      <c r="I307" s="1">
        <f>AVERAGE(I300:I302)</f>
        <v>22.5538500270268</v>
      </c>
      <c r="L307" s="1">
        <f>AVERAGE(L300:L302)</f>
        <v>17.9169411899775</v>
      </c>
      <c r="O307" s="1">
        <f>AVERAGE(O300:O302)</f>
        <v>13.7703712815653</v>
      </c>
      <c r="R307" s="1">
        <f>R300</f>
        <v>7.47540983606557</v>
      </c>
      <c r="U307" s="1">
        <f>AVERAGE(U300:U302)</f>
        <v>0.212333333333333</v>
      </c>
      <c r="X307" s="1">
        <f>AVERAGE(X300:X302)</f>
        <v>0.298</v>
      </c>
      <c r="AA307" s="1">
        <f>AVERAGE(AA300:AA302)</f>
        <v>0.327666666666667</v>
      </c>
      <c r="AD307" s="1">
        <f>AVERAGE(AD300:AD302)</f>
        <v>0.351333333333333</v>
      </c>
      <c r="AG307" s="1">
        <f>AG300</f>
        <v>0.236</v>
      </c>
      <c r="AJ307" s="1">
        <f>AVERAGE(AJ300:AJ302)</f>
        <v>249.333333333333</v>
      </c>
      <c r="AM307" s="1">
        <f>AVERAGE(AM300:AM302)</f>
        <v>286</v>
      </c>
      <c r="AP307" s="1">
        <f>AVERAGE(AP300:AP302)</f>
        <v>295.666666666667</v>
      </c>
      <c r="AS307" s="1">
        <f>AVERAGE(AS300:AS302)</f>
        <v>320.666666666667</v>
      </c>
      <c r="AV307" s="1">
        <f>AV300</f>
        <v>309</v>
      </c>
      <c r="AY307" s="1">
        <f>AVERAGE(AY300:AY302)</f>
        <v>6.75333333333333</v>
      </c>
      <c r="BB307" s="1">
        <f>AVERAGE(BB300:BB302)</f>
        <v>9.33666666666667</v>
      </c>
      <c r="BE307" s="1">
        <f>AVERAGE(BE300:BE302)</f>
        <v>7.59333333333333</v>
      </c>
      <c r="BH307" s="1">
        <f>AVERAGE(BH300:BH302)</f>
        <v>7.46666666666667</v>
      </c>
      <c r="BK307" s="1">
        <f>BK300</f>
        <v>4.23</v>
      </c>
      <c r="BN307" s="3"/>
      <c r="BQ307" s="1">
        <f>AVERAGE(BQ300:BQ302)</f>
        <v>19.0097076400314</v>
      </c>
      <c r="BT307" s="1">
        <f>AVERAGE(BT300:BT302)</f>
        <v>22.0547420631303</v>
      </c>
      <c r="BW307" s="1">
        <f>AVERAGE(BW300:BW302)</f>
        <v>17.3271028123027</v>
      </c>
      <c r="BZ307" s="1">
        <f>AVERAGE(BZ300:BZ302)</f>
        <v>13.1092255325122</v>
      </c>
      <c r="CC307" s="1">
        <f>CC300</f>
        <v>7.35714285714286</v>
      </c>
      <c r="CF307" s="1">
        <f>AVERAGE(CF300:CF302)</f>
        <v>0.185666666666667</v>
      </c>
      <c r="CI307" s="1">
        <f>AVERAGE(CI300:CI302)</f>
        <v>0.277</v>
      </c>
      <c r="CL307" s="1">
        <f>AVERAGE(CL300:CL302)</f>
        <v>0.310666666666667</v>
      </c>
      <c r="CO307" s="1">
        <f>AVERAGE(CO300:CO302)</f>
        <v>0.330333333333333</v>
      </c>
      <c r="CR307" s="1">
        <f>CR300</f>
        <v>0.218</v>
      </c>
      <c r="CU307" s="1">
        <f>AVERAGE(CU300:CU302)</f>
        <v>247.333333333333</v>
      </c>
      <c r="CX307" s="1">
        <f>AVERAGE(CX300:CX302)</f>
        <v>285.666666666667</v>
      </c>
      <c r="DA307" s="1">
        <f>AVERAGE(DA300:DA302)</f>
        <v>293.666666666667</v>
      </c>
      <c r="DD307" s="1">
        <f>AVERAGE(DD300:DD302)</f>
        <v>316.333333333333</v>
      </c>
      <c r="DG307" s="1">
        <f>DG300</f>
        <v>308</v>
      </c>
      <c r="DJ307" s="1">
        <f>AVERAGE(DJ300:DJ302)</f>
        <v>6.49333333333333</v>
      </c>
      <c r="DM307" s="1">
        <f>AVERAGE(DM300:DM302)</f>
        <v>9.07666666666667</v>
      </c>
      <c r="DP307" s="1">
        <f>AVERAGE(DP300:DP302)</f>
        <v>7.41333333333333</v>
      </c>
      <c r="DS307" s="1">
        <f>AVERAGE(DS300:DS302)</f>
        <v>7.1</v>
      </c>
      <c r="DV307" s="1">
        <f>DV300</f>
        <v>4.03</v>
      </c>
      <c r="DY307" s="3"/>
      <c r="ED307" s="1">
        <f>AVERAGE(ED300:ED302)</f>
        <v>20.1117494824017</v>
      </c>
      <c r="EG307" s="1">
        <f>AVERAGE(EG300:EG302)</f>
        <v>26.9844430851739</v>
      </c>
      <c r="EJ307" s="1">
        <f>AVERAGE(EJ300:EJ302)</f>
        <v>18.5983645983646</v>
      </c>
      <c r="EM307" s="1">
        <f>AVERAGE(EM300:EM302)</f>
        <v>13.4831105458883</v>
      </c>
      <c r="EP307" s="1">
        <f>EP300</f>
        <v>9.97163120567376</v>
      </c>
      <c r="ES307" s="1">
        <f>AVERAGE(ES300:ES302)</f>
        <v>0.221333333333333</v>
      </c>
      <c r="EV307" s="1">
        <f>AVERAGE(EV300:EV302)</f>
        <v>0.259333333333333</v>
      </c>
      <c r="EY307" s="1">
        <f>AVERAGE(EY300:EY302)</f>
        <v>0.273333333333333</v>
      </c>
      <c r="FB307" s="1">
        <f>AVERAGE(FB300:FB302)</f>
        <v>0.309666666666667</v>
      </c>
      <c r="FE307" s="1">
        <f>FE300</f>
        <v>0.228</v>
      </c>
      <c r="FH307" s="1">
        <f>AVERAGE(FH300:FH302)</f>
        <v>260.666666666667</v>
      </c>
      <c r="FK307" s="1">
        <f>AVERAGE(FK300:FK302)</f>
        <v>280</v>
      </c>
      <c r="FN307" s="1">
        <f>AVERAGE(FN300:FN302)</f>
        <v>282</v>
      </c>
      <c r="FQ307" s="1">
        <f>AVERAGE(FQ300:FQ302)</f>
        <v>310.333333333333</v>
      </c>
      <c r="FT307" s="1">
        <f>FT300</f>
        <v>307</v>
      </c>
      <c r="FW307" s="1">
        <f>AVERAGE(FW300:FW302)</f>
        <v>7.55</v>
      </c>
      <c r="FZ307" s="1">
        <f>AVERAGE(FZ300:FZ302)</f>
        <v>9.43333333333333</v>
      </c>
      <c r="GC307" s="1">
        <f>AVERAGE(GC300:GC302)</f>
        <v>7.84333333333333</v>
      </c>
      <c r="GF307" s="1">
        <f>AVERAGE(GF300:GF302)</f>
        <v>7.06333333333333</v>
      </c>
      <c r="GI307" s="1">
        <f>GI300</f>
        <v>5.88</v>
      </c>
      <c r="GL307" s="3"/>
      <c r="GO307" s="1">
        <f>AVERAGE(GO300:GO302)</f>
        <v>19.5739760172255</v>
      </c>
      <c r="GR307" s="1">
        <f>AVERAGE(GR300:GR302)</f>
        <v>26.4827734711456</v>
      </c>
      <c r="GU307" s="1">
        <f>AVERAGE(GU300:GU302)</f>
        <v>18.2050067124694</v>
      </c>
      <c r="GX307" s="1">
        <f>AVERAGE(GX300:GX302)</f>
        <v>13.0162678670141</v>
      </c>
      <c r="HA307" s="1">
        <f>HA300</f>
        <v>9.44444444444444</v>
      </c>
      <c r="HD307" s="1">
        <f>AVERAGE(HD300:HD302)</f>
        <v>0.200333333333333</v>
      </c>
      <c r="HG307" s="1">
        <f>AVERAGE(HG300:HG302)</f>
        <v>0.245666666666667</v>
      </c>
      <c r="HJ307" s="1">
        <f>AVERAGE(HJ300:HJ302)</f>
        <v>0.252333333333333</v>
      </c>
      <c r="HM307" s="1">
        <f>AVERAGE(HM300:HM302)</f>
        <v>0.283666666666667</v>
      </c>
      <c r="HP307" s="1">
        <f>HP300</f>
        <v>0.205</v>
      </c>
      <c r="HS307" s="1">
        <f>AVERAGE(HS300:HS302)</f>
        <v>258.666666666667</v>
      </c>
      <c r="HV307" s="1">
        <f>AVERAGE(HV300:HV302)</f>
        <v>279.666666666667</v>
      </c>
      <c r="HY307" s="1">
        <f>AVERAGE(HY300:HY302)</f>
        <v>279</v>
      </c>
      <c r="IB307" s="1">
        <f>AVERAGE(IB300:IB302)</f>
        <v>308.333333333333</v>
      </c>
      <c r="IE307" s="1">
        <f>IE300</f>
        <v>307</v>
      </c>
      <c r="IH307" s="1">
        <f>AVERAGE(IH300:IH302)</f>
        <v>7.29</v>
      </c>
      <c r="IK307" s="1">
        <f>AVERAGE(IK300:IK302)</f>
        <v>9.08333333333333</v>
      </c>
      <c r="IN307" s="1">
        <f>AVERAGE(IN300:IN302)</f>
        <v>7.58333333333333</v>
      </c>
      <c r="IQ307" s="1">
        <f>AVERAGE(IQ300:IQ302)</f>
        <v>6.87333333333333</v>
      </c>
      <c r="IT307" s="1">
        <f>IT300</f>
        <v>5.67</v>
      </c>
    </row>
    <row r="308" spans="1:194">
      <c r="A308" s="3"/>
      <c r="BN308" s="3"/>
      <c r="DY308" s="3"/>
      <c r="GL308" s="3"/>
    </row>
    <row r="309" spans="1:194">
      <c r="A309" s="3"/>
      <c r="BN309" s="3"/>
      <c r="DY309" s="3"/>
      <c r="GL309" s="3"/>
    </row>
    <row r="310" spans="1:129">
      <c r="A310" s="4" t="s">
        <v>11</v>
      </c>
      <c r="DY310" s="4" t="s">
        <v>11</v>
      </c>
    </row>
    <row r="311" spans="1:251">
      <c r="A311" s="3" t="s">
        <v>62</v>
      </c>
      <c r="B311" s="1">
        <v>66</v>
      </c>
      <c r="D311" s="1">
        <v>13.3</v>
      </c>
      <c r="E311" s="1">
        <v>1.21</v>
      </c>
      <c r="F311" s="1">
        <f>D311/(E311*3)*6</f>
        <v>21.9834710743802</v>
      </c>
      <c r="G311" s="1">
        <v>10.1</v>
      </c>
      <c r="H311" s="1">
        <v>1.08</v>
      </c>
      <c r="I311" s="1">
        <f>G311/(H311*3)*6</f>
        <v>18.7037037037037</v>
      </c>
      <c r="J311" s="1">
        <v>9.23</v>
      </c>
      <c r="K311" s="1">
        <v>0.98</v>
      </c>
      <c r="L311" s="1">
        <f>J311/(K311*3)*6</f>
        <v>18.8367346938776</v>
      </c>
      <c r="M311" s="1">
        <v>7.43</v>
      </c>
      <c r="N311" s="1">
        <v>0.97</v>
      </c>
      <c r="O311" s="1">
        <f>M311/(N311*3)*6</f>
        <v>15.319587628866</v>
      </c>
      <c r="U311" s="1">
        <v>0.179</v>
      </c>
      <c r="X311" s="1">
        <v>0.322</v>
      </c>
      <c r="AA311" s="1">
        <v>0.275</v>
      </c>
      <c r="AD311" s="1">
        <v>0.331</v>
      </c>
      <c r="AJ311" s="1">
        <v>236</v>
      </c>
      <c r="AM311" s="1">
        <v>257</v>
      </c>
      <c r="AP311" s="1">
        <v>277</v>
      </c>
      <c r="AS311" s="1">
        <v>312</v>
      </c>
      <c r="AY311" s="1">
        <v>6.38</v>
      </c>
      <c r="BB311" s="1">
        <v>9.21</v>
      </c>
      <c r="BE311" s="1">
        <v>7.28</v>
      </c>
      <c r="BH311" s="1">
        <v>7.14</v>
      </c>
      <c r="BN311" s="3"/>
      <c r="BO311" s="1">
        <v>10.2</v>
      </c>
      <c r="BP311" s="1">
        <v>1.09</v>
      </c>
      <c r="BQ311" s="1">
        <f>BO311/(BP311*3)*6</f>
        <v>18.7155963302752</v>
      </c>
      <c r="BR311" s="1">
        <v>12.1</v>
      </c>
      <c r="BS311" s="1">
        <v>1.18</v>
      </c>
      <c r="BT311" s="1">
        <f>BR311/(BS311*3)*6</f>
        <v>20.5084745762712</v>
      </c>
      <c r="BU311" s="1">
        <v>9.91</v>
      </c>
      <c r="BV311" s="1">
        <v>1.12</v>
      </c>
      <c r="BW311" s="1">
        <f>BU311/(BV311*3)*6</f>
        <v>17.6964285714286</v>
      </c>
      <c r="BX311" s="1">
        <v>6.75</v>
      </c>
      <c r="BY311" s="1">
        <v>1.05</v>
      </c>
      <c r="BZ311" s="1">
        <f>BX311/(BY311*3)*6</f>
        <v>12.8571428571429</v>
      </c>
      <c r="CF311" s="1">
        <v>0.189</v>
      </c>
      <c r="CI311" s="1">
        <v>0.274</v>
      </c>
      <c r="CL311" s="1">
        <v>0.265</v>
      </c>
      <c r="CO311" s="1">
        <v>0.291</v>
      </c>
      <c r="CU311" s="1">
        <v>219</v>
      </c>
      <c r="CX311" s="1">
        <v>269</v>
      </c>
      <c r="DA311" s="1">
        <v>298</v>
      </c>
      <c r="DD311" s="1">
        <v>324</v>
      </c>
      <c r="DJ311" s="1">
        <v>6.75</v>
      </c>
      <c r="DM311" s="1">
        <v>9.1</v>
      </c>
      <c r="DP311" s="1">
        <v>8.04</v>
      </c>
      <c r="DS311" s="1">
        <v>7.53</v>
      </c>
      <c r="DY311" s="3" t="s">
        <v>62</v>
      </c>
      <c r="DZ311" s="1">
        <v>135</v>
      </c>
      <c r="EB311" s="1">
        <v>11.7</v>
      </c>
      <c r="EC311" s="1">
        <v>1.35</v>
      </c>
      <c r="ED311" s="1">
        <f>EB311/(EC311*3)*6</f>
        <v>17.3333333333333</v>
      </c>
      <c r="EE311" s="1">
        <v>18.4</v>
      </c>
      <c r="EF311" s="1">
        <v>1.25</v>
      </c>
      <c r="EG311" s="1">
        <f>EE311/(EF311*3)*6</f>
        <v>29.44</v>
      </c>
      <c r="EH311" s="1">
        <v>12.4</v>
      </c>
      <c r="EI311" s="1">
        <v>1.36</v>
      </c>
      <c r="EJ311" s="1">
        <f>EH311/(EI311*3)*6</f>
        <v>18.2352941176471</v>
      </c>
      <c r="EK311" s="1">
        <v>8.28</v>
      </c>
      <c r="EL311" s="1">
        <v>1.35</v>
      </c>
      <c r="EM311" s="1">
        <f>EK311/(EL311*3)*6</f>
        <v>12.2666666666667</v>
      </c>
      <c r="ES311" s="1">
        <v>0.255</v>
      </c>
      <c r="EV311" s="1">
        <v>0.304</v>
      </c>
      <c r="EY311" s="1">
        <v>0.263</v>
      </c>
      <c r="FB311" s="1">
        <v>0.299</v>
      </c>
      <c r="FH311" s="1">
        <v>288</v>
      </c>
      <c r="FK311" s="1">
        <v>285</v>
      </c>
      <c r="FN311" s="1">
        <v>289</v>
      </c>
      <c r="FQ311" s="1">
        <v>324</v>
      </c>
      <c r="FW311" s="1">
        <v>7.74</v>
      </c>
      <c r="FZ311" s="1">
        <v>9.56</v>
      </c>
      <c r="GC311" s="1">
        <v>7.85</v>
      </c>
      <c r="GF311" s="1">
        <v>7.51</v>
      </c>
      <c r="GL311" s="3"/>
      <c r="GM311" s="1">
        <v>13.4</v>
      </c>
      <c r="GN311" s="1">
        <v>1.26</v>
      </c>
      <c r="GO311" s="1">
        <f>GM311/(GN311*3)*6</f>
        <v>21.2698412698413</v>
      </c>
      <c r="GP311" s="1">
        <v>17.9</v>
      </c>
      <c r="GQ311" s="1">
        <v>1.26</v>
      </c>
      <c r="GR311" s="1">
        <f>GP311/(GQ311*3)*6</f>
        <v>28.4126984126984</v>
      </c>
      <c r="GS311" s="1">
        <v>12.3</v>
      </c>
      <c r="GT311" s="1">
        <v>1.26</v>
      </c>
      <c r="GU311" s="1">
        <f>GS311/(GT311*3)*6</f>
        <v>19.5238095238095</v>
      </c>
      <c r="GV311" s="1">
        <v>8.72</v>
      </c>
      <c r="GW311" s="1">
        <v>1.26</v>
      </c>
      <c r="GX311" s="1">
        <f>GV311/(GW311*3)*6</f>
        <v>13.8412698412698</v>
      </c>
      <c r="HD311" s="1">
        <v>0.194</v>
      </c>
      <c r="HG311" s="1">
        <v>0.244</v>
      </c>
      <c r="HJ311" s="1">
        <v>0.265</v>
      </c>
      <c r="HM311" s="1">
        <v>0.288</v>
      </c>
      <c r="HS311" s="1">
        <v>263</v>
      </c>
      <c r="HV311" s="1">
        <v>263</v>
      </c>
      <c r="HY311" s="1">
        <v>290</v>
      </c>
      <c r="IB311" s="1">
        <v>312</v>
      </c>
      <c r="IH311" s="1">
        <v>6.18</v>
      </c>
      <c r="IK311" s="1">
        <v>10.1</v>
      </c>
      <c r="IN311" s="1">
        <v>8.11</v>
      </c>
      <c r="IQ311" s="1">
        <v>7.58999999999999</v>
      </c>
    </row>
    <row r="312" spans="1:251">
      <c r="A312" s="3"/>
      <c r="D312" s="1">
        <v>8.26</v>
      </c>
      <c r="E312" s="1">
        <v>1.09</v>
      </c>
      <c r="F312" s="1">
        <f>D312/(E312*3)*6</f>
        <v>15.1559633027523</v>
      </c>
      <c r="G312" s="1">
        <v>13.3</v>
      </c>
      <c r="H312" s="1">
        <v>1.02</v>
      </c>
      <c r="I312" s="1">
        <f>G312/(H312*3)*6</f>
        <v>26.078431372549</v>
      </c>
      <c r="J312" s="1">
        <v>8.26</v>
      </c>
      <c r="K312" s="1">
        <v>1.05</v>
      </c>
      <c r="L312" s="1">
        <f>J312/(K312*3)*6</f>
        <v>15.7333333333333</v>
      </c>
      <c r="M312" s="1">
        <v>6.46</v>
      </c>
      <c r="N312" s="1">
        <v>1.04</v>
      </c>
      <c r="O312" s="1">
        <f>M312/(N312*3)*6</f>
        <v>12.4230769230769</v>
      </c>
      <c r="U312" s="1">
        <v>0.211</v>
      </c>
      <c r="X312" s="1">
        <v>0.276</v>
      </c>
      <c r="AA312" s="1">
        <v>0.326</v>
      </c>
      <c r="AD312" s="1">
        <v>0.382</v>
      </c>
      <c r="AJ312" s="1">
        <v>244</v>
      </c>
      <c r="AM312" s="1">
        <v>285</v>
      </c>
      <c r="AP312" s="1">
        <v>299</v>
      </c>
      <c r="AS312" s="1">
        <v>334</v>
      </c>
      <c r="AY312" s="1">
        <v>6.24</v>
      </c>
      <c r="BB312" s="1">
        <v>8.73</v>
      </c>
      <c r="BE312" s="1">
        <v>7.61</v>
      </c>
      <c r="BH312" s="1">
        <v>8.47</v>
      </c>
      <c r="BN312" s="3"/>
      <c r="BO312" s="1">
        <v>10.3</v>
      </c>
      <c r="BP312" s="1">
        <v>1.11</v>
      </c>
      <c r="BQ312" s="1">
        <f>BO312/(BP312*3)*6</f>
        <v>18.5585585585586</v>
      </c>
      <c r="BR312" s="1">
        <v>12.6</v>
      </c>
      <c r="BS312" s="1">
        <v>1.16</v>
      </c>
      <c r="BT312" s="1">
        <f>BR312/(BS312*3)*6</f>
        <v>21.7241379310345</v>
      </c>
      <c r="BU312" s="1">
        <v>9.35</v>
      </c>
      <c r="BV312" s="1">
        <v>1.14</v>
      </c>
      <c r="BW312" s="1">
        <f>BU312/(BV312*3)*6</f>
        <v>16.4035087719298</v>
      </c>
      <c r="BX312" s="1">
        <v>8.23</v>
      </c>
      <c r="BY312" s="1">
        <v>1.12</v>
      </c>
      <c r="BZ312" s="1">
        <f>BX312/(BY312*3)*6</f>
        <v>14.6964285714286</v>
      </c>
      <c r="CF312" s="1">
        <v>0.178</v>
      </c>
      <c r="CI312" s="1">
        <v>0.283</v>
      </c>
      <c r="CL312" s="1">
        <v>0.282</v>
      </c>
      <c r="CO312" s="1">
        <v>0.351</v>
      </c>
      <c r="CU312" s="1">
        <v>252</v>
      </c>
      <c r="CX312" s="1">
        <v>293</v>
      </c>
      <c r="DA312" s="1">
        <v>307</v>
      </c>
      <c r="DD312" s="1">
        <v>326</v>
      </c>
      <c r="DJ312" s="1">
        <v>6.36</v>
      </c>
      <c r="DM312" s="1">
        <v>8.23</v>
      </c>
      <c r="DP312" s="1">
        <v>7.68</v>
      </c>
      <c r="DS312" s="1">
        <v>7.23</v>
      </c>
      <c r="DY312" s="3"/>
      <c r="EB312" s="1">
        <v>15.8</v>
      </c>
      <c r="EC312" s="1">
        <v>1.31</v>
      </c>
      <c r="ED312" s="1">
        <f>EB312/(EC312*3)*6</f>
        <v>24.1221374045802</v>
      </c>
      <c r="EE312" s="1">
        <v>17.6</v>
      </c>
      <c r="EF312" s="1">
        <v>1.45</v>
      </c>
      <c r="EG312" s="1">
        <f>EE312/(EF312*3)*6</f>
        <v>24.2758620689655</v>
      </c>
      <c r="EH312" s="1">
        <v>12.5</v>
      </c>
      <c r="EI312" s="1">
        <v>1.42</v>
      </c>
      <c r="EJ312" s="1">
        <f>EH312/(EI312*3)*6</f>
        <v>17.6056338028169</v>
      </c>
      <c r="EK312" s="1">
        <v>8.03</v>
      </c>
      <c r="EL312" s="1">
        <v>1.41</v>
      </c>
      <c r="EM312" s="1">
        <f>EK312/(EL312*3)*6</f>
        <v>11.3900709219858</v>
      </c>
      <c r="ES312" s="1">
        <v>0.247</v>
      </c>
      <c r="EV312" s="1">
        <v>0.236</v>
      </c>
      <c r="EY312" s="1">
        <v>0.287</v>
      </c>
      <c r="FB312" s="1">
        <v>0.293</v>
      </c>
      <c r="FH312" s="1">
        <v>257</v>
      </c>
      <c r="FK312" s="1">
        <v>274</v>
      </c>
      <c r="FN312" s="1">
        <v>295</v>
      </c>
      <c r="FQ312" s="1">
        <v>320</v>
      </c>
      <c r="FW312" s="1">
        <v>8.68</v>
      </c>
      <c r="FZ312" s="1">
        <v>9.62</v>
      </c>
      <c r="GC312" s="1">
        <v>7.68</v>
      </c>
      <c r="GF312" s="1">
        <v>6.74</v>
      </c>
      <c r="GL312" s="3"/>
      <c r="GM312" s="1">
        <v>13.5</v>
      </c>
      <c r="GN312" s="1">
        <v>1.24</v>
      </c>
      <c r="GO312" s="1">
        <f>GM312/(GN312*3)*6</f>
        <v>21.7741935483871</v>
      </c>
      <c r="GP312" s="1">
        <v>15.4</v>
      </c>
      <c r="GQ312" s="1">
        <v>1.34</v>
      </c>
      <c r="GR312" s="1">
        <f>GP312/(GQ312*3)*6</f>
        <v>22.9850746268657</v>
      </c>
      <c r="GS312" s="1">
        <v>12.3</v>
      </c>
      <c r="GT312" s="1">
        <v>1.34</v>
      </c>
      <c r="GU312" s="1">
        <f>GS312/(GT312*3)*6</f>
        <v>18.3582089552239</v>
      </c>
      <c r="GV312" s="1">
        <v>7.33</v>
      </c>
      <c r="GW312" s="1">
        <v>1.27</v>
      </c>
      <c r="GX312" s="1">
        <f>GV312/(GW312*3)*6</f>
        <v>11.5433070866142</v>
      </c>
      <c r="HD312" s="1">
        <v>0.216</v>
      </c>
      <c r="HG312" s="1">
        <v>0.227</v>
      </c>
      <c r="HJ312" s="1">
        <v>0.252</v>
      </c>
      <c r="HM312" s="1">
        <v>0.284</v>
      </c>
      <c r="HS312" s="1">
        <v>265</v>
      </c>
      <c r="HV312" s="1">
        <v>282</v>
      </c>
      <c r="HY312" s="1">
        <v>283</v>
      </c>
      <c r="IB312" s="1">
        <v>318</v>
      </c>
      <c r="IH312" s="1">
        <v>8.75</v>
      </c>
      <c r="IK312" s="1">
        <v>9.12</v>
      </c>
      <c r="IN312" s="1">
        <v>7.26</v>
      </c>
      <c r="IQ312" s="1">
        <v>6.81</v>
      </c>
    </row>
    <row r="313" spans="1:251">
      <c r="A313" s="3"/>
      <c r="D313" s="1">
        <v>11.3</v>
      </c>
      <c r="E313" s="1">
        <v>1.11</v>
      </c>
      <c r="F313" s="1">
        <f>D313/(E313*3)*6</f>
        <v>20.3603603603604</v>
      </c>
      <c r="G313" s="1">
        <v>11.3</v>
      </c>
      <c r="H313" s="1">
        <v>0.98</v>
      </c>
      <c r="I313" s="1">
        <f>G313/(H313*3)*6</f>
        <v>23.0612244897959</v>
      </c>
      <c r="J313" s="1">
        <v>9.62</v>
      </c>
      <c r="K313" s="1">
        <v>1.05</v>
      </c>
      <c r="L313" s="1">
        <f>J313/(K313*3)*6</f>
        <v>18.3238095238095</v>
      </c>
      <c r="M313" s="1">
        <v>7.82</v>
      </c>
      <c r="N313" s="1">
        <v>1.04</v>
      </c>
      <c r="O313" s="1">
        <f>M313/(N313*3)*6</f>
        <v>15.0384615384615</v>
      </c>
      <c r="U313" s="1">
        <v>0.236</v>
      </c>
      <c r="X313" s="1">
        <v>0.286</v>
      </c>
      <c r="AA313" s="1">
        <v>0.274</v>
      </c>
      <c r="AD313" s="1">
        <v>0.33</v>
      </c>
      <c r="AJ313" s="1">
        <v>262</v>
      </c>
      <c r="AM313" s="1">
        <v>298</v>
      </c>
      <c r="AP313" s="1">
        <v>324</v>
      </c>
      <c r="AS313" s="1">
        <v>329</v>
      </c>
      <c r="AY313" s="1">
        <v>7.39</v>
      </c>
      <c r="BB313" s="1">
        <v>9.88</v>
      </c>
      <c r="BE313" s="1">
        <v>8.02</v>
      </c>
      <c r="BH313" s="1">
        <v>6.88</v>
      </c>
      <c r="BN313" s="3"/>
      <c r="BO313" s="1">
        <v>10.6</v>
      </c>
      <c r="BP313" s="1">
        <v>1.16</v>
      </c>
      <c r="BQ313" s="1">
        <f>BO313/(BP313*3)*6</f>
        <v>18.2758620689655</v>
      </c>
      <c r="BR313" s="1">
        <v>13.9</v>
      </c>
      <c r="BS313" s="1">
        <v>1.17</v>
      </c>
      <c r="BT313" s="1">
        <f>BR313/(BS313*3)*6</f>
        <v>23.7606837606838</v>
      </c>
      <c r="BU313" s="1">
        <v>10.2</v>
      </c>
      <c r="BV313" s="1">
        <v>1.19</v>
      </c>
      <c r="BW313" s="1">
        <f>BU313/(BV313*3)*6</f>
        <v>17.1428571428571</v>
      </c>
      <c r="BX313" s="1">
        <v>7.12</v>
      </c>
      <c r="BY313" s="1">
        <v>1.06</v>
      </c>
      <c r="BZ313" s="1">
        <f>BX313/(BY313*3)*6</f>
        <v>13.4339622641509</v>
      </c>
      <c r="CF313" s="1">
        <v>0.196</v>
      </c>
      <c r="CI313" s="1">
        <v>0.276</v>
      </c>
      <c r="CL313" s="1">
        <v>0.265</v>
      </c>
      <c r="CO313" s="1">
        <v>0.321</v>
      </c>
      <c r="CU313" s="1">
        <v>258</v>
      </c>
      <c r="CX313" s="1">
        <v>272</v>
      </c>
      <c r="DA313" s="1">
        <v>289</v>
      </c>
      <c r="DD313" s="1">
        <v>324</v>
      </c>
      <c r="DJ313" s="1">
        <v>6.12</v>
      </c>
      <c r="DM313" s="1">
        <v>9.95</v>
      </c>
      <c r="DP313" s="1">
        <v>6.09</v>
      </c>
      <c r="DS313" s="1">
        <v>6.95</v>
      </c>
      <c r="DY313" s="3"/>
      <c r="EB313" s="1">
        <v>12.91</v>
      </c>
      <c r="EC313" s="1">
        <v>1.28</v>
      </c>
      <c r="ED313" s="1">
        <f>EB313/(EC313*3)*6</f>
        <v>20.171875</v>
      </c>
      <c r="EE313" s="1">
        <v>17.2</v>
      </c>
      <c r="EF313" s="1">
        <v>1.39</v>
      </c>
      <c r="EG313" s="1">
        <f>EE313/(EF313*3)*6</f>
        <v>24.7482014388489</v>
      </c>
      <c r="EH313" s="1">
        <v>11.8</v>
      </c>
      <c r="EI313" s="1">
        <v>1.14</v>
      </c>
      <c r="EJ313" s="1">
        <f>EH313/(EI313*3)*6</f>
        <v>20.7017543859649</v>
      </c>
      <c r="EK313" s="1">
        <v>10.5</v>
      </c>
      <c r="EL313" s="1">
        <v>1.13</v>
      </c>
      <c r="EM313" s="1">
        <f>EK313/(EL313*3)*6</f>
        <v>18.5840707964602</v>
      </c>
      <c r="ES313" s="1">
        <v>0.196</v>
      </c>
      <c r="EV313" s="1">
        <v>0.267</v>
      </c>
      <c r="EY313" s="1">
        <v>0.285</v>
      </c>
      <c r="FB313" s="1">
        <v>0.321</v>
      </c>
      <c r="FH313" s="1">
        <v>257</v>
      </c>
      <c r="FK313" s="1">
        <v>284</v>
      </c>
      <c r="FN313" s="1">
        <v>279</v>
      </c>
      <c r="FQ313" s="1">
        <v>294</v>
      </c>
      <c r="FW313" s="1">
        <v>6.54</v>
      </c>
      <c r="FZ313" s="1">
        <v>9.25</v>
      </c>
      <c r="GC313" s="1">
        <v>8.15</v>
      </c>
      <c r="GF313" s="1">
        <v>7.01</v>
      </c>
      <c r="GL313" s="3"/>
      <c r="GM313" s="1">
        <v>11.2</v>
      </c>
      <c r="GN313" s="1">
        <v>1.36</v>
      </c>
      <c r="GO313" s="1">
        <f>GM313/(GN313*3)*6</f>
        <v>16.4705882352941</v>
      </c>
      <c r="GP313" s="1">
        <v>16.5</v>
      </c>
      <c r="GQ313" s="1">
        <v>1.29</v>
      </c>
      <c r="GR313" s="1">
        <f>GP313/(GQ313*3)*6</f>
        <v>25.5813953488372</v>
      </c>
      <c r="GS313" s="1">
        <v>11.1</v>
      </c>
      <c r="GT313" s="1">
        <v>1.26</v>
      </c>
      <c r="GU313" s="1">
        <f>GS313/(GT313*3)*6</f>
        <v>17.6190476190476</v>
      </c>
      <c r="GV313" s="1">
        <v>9.3</v>
      </c>
      <c r="GW313" s="1">
        <v>1.19</v>
      </c>
      <c r="GX313" s="1">
        <f>GV313/(GW313*3)*6</f>
        <v>15.6302521008403</v>
      </c>
      <c r="HD313" s="1">
        <v>0.225</v>
      </c>
      <c r="HG313" s="1">
        <v>0.258</v>
      </c>
      <c r="HJ313" s="1">
        <v>0.276</v>
      </c>
      <c r="HM313" s="1">
        <v>0.278</v>
      </c>
      <c r="HS313" s="1">
        <v>265</v>
      </c>
      <c r="HV313" s="1">
        <v>292</v>
      </c>
      <c r="HY313" s="1">
        <v>289</v>
      </c>
      <c r="IB313" s="1">
        <v>302</v>
      </c>
      <c r="IH313" s="1">
        <v>7.25</v>
      </c>
      <c r="IK313" s="1">
        <v>8.12</v>
      </c>
      <c r="IN313" s="1">
        <v>7.26</v>
      </c>
      <c r="IQ313" s="1">
        <v>6.08</v>
      </c>
    </row>
    <row r="314" spans="1:194">
      <c r="A314" s="3"/>
      <c r="BN314" s="3"/>
      <c r="DY314" s="3"/>
      <c r="GL314" s="3"/>
    </row>
    <row r="315" spans="1:248">
      <c r="A315" s="3"/>
      <c r="BN315" s="3"/>
      <c r="CI315" s="1">
        <v>0.274</v>
      </c>
      <c r="CO315" s="1">
        <v>0.291</v>
      </c>
      <c r="CU315" s="1">
        <v>219</v>
      </c>
      <c r="DD315" s="1">
        <v>324</v>
      </c>
      <c r="DM315" s="1">
        <v>9.1</v>
      </c>
      <c r="DP315" s="1">
        <v>8.04</v>
      </c>
      <c r="DY315" s="3"/>
      <c r="GL315" s="3"/>
      <c r="HG315" s="1">
        <v>0.244</v>
      </c>
      <c r="HJ315" s="1">
        <v>0.265</v>
      </c>
      <c r="HS315" s="1">
        <v>263</v>
      </c>
      <c r="HY315" s="1">
        <v>290</v>
      </c>
      <c r="IK315" s="1">
        <v>10.62</v>
      </c>
      <c r="IN315" s="1">
        <v>8.11</v>
      </c>
    </row>
    <row r="316" spans="1:194">
      <c r="A316" s="3"/>
      <c r="BN316" s="3"/>
      <c r="DY316" s="3"/>
      <c r="GL316" s="3"/>
    </row>
    <row r="317" spans="1:254">
      <c r="A317" s="3"/>
      <c r="F317" s="1">
        <f>F318</f>
        <v>19.1665982458309</v>
      </c>
      <c r="I317" s="1">
        <f>I318</f>
        <v>22.6144531886829</v>
      </c>
      <c r="L317" s="1">
        <f>L318</f>
        <v>17.6312925170068</v>
      </c>
      <c r="O317" s="1">
        <f>O318</f>
        <v>14.2603753634681</v>
      </c>
      <c r="R317" s="1">
        <f>R318</f>
        <v>7.71428571428571</v>
      </c>
      <c r="U317" s="1">
        <f>U318</f>
        <v>0.208666666666667</v>
      </c>
      <c r="X317" s="1">
        <f>X318</f>
        <v>0.294666666666667</v>
      </c>
      <c r="AA317" s="1">
        <f>AA318</f>
        <v>0.291666666666667</v>
      </c>
      <c r="AD317" s="1">
        <f>AD318</f>
        <v>0.347666666666667</v>
      </c>
      <c r="AG317" s="1">
        <f>AG318</f>
        <v>0.245</v>
      </c>
      <c r="AJ317" s="1">
        <f>AJ318</f>
        <v>247.333333333333</v>
      </c>
      <c r="AM317" s="1">
        <f>AM318</f>
        <v>280</v>
      </c>
      <c r="AP317" s="1">
        <f>AP318</f>
        <v>300</v>
      </c>
      <c r="AS317" s="1">
        <f>AS318</f>
        <v>325</v>
      </c>
      <c r="AV317" s="1">
        <f>AV318</f>
        <v>312</v>
      </c>
      <c r="AY317" s="1">
        <f>AY318</f>
        <v>6.67</v>
      </c>
      <c r="BB317" s="1">
        <f>BB318</f>
        <v>9.27333333333333</v>
      </c>
      <c r="BE317" s="1">
        <f>BE318</f>
        <v>7.63666666666667</v>
      </c>
      <c r="BH317" s="1">
        <f>BH318</f>
        <v>7.49666666666667</v>
      </c>
      <c r="BK317" s="1">
        <f>BK318</f>
        <v>4.26</v>
      </c>
      <c r="BN317" s="3"/>
      <c r="BQ317" s="1">
        <v>18.6265982458309</v>
      </c>
      <c r="BT317" s="1">
        <v>22.0744531886829</v>
      </c>
      <c r="BW317" s="1">
        <v>17.0912925170068</v>
      </c>
      <c r="BZ317" s="1">
        <v>13.7203753634681</v>
      </c>
      <c r="CC317" s="1">
        <v>7.17428571428571</v>
      </c>
      <c r="CF317" s="1">
        <v>0.187666666666667</v>
      </c>
      <c r="CI317" s="1">
        <v>0.273666666666667</v>
      </c>
      <c r="CL317" s="1">
        <v>0.270666666666667</v>
      </c>
      <c r="CO317" s="1">
        <v>0.326666666666667</v>
      </c>
      <c r="CR317" s="1">
        <v>0.224</v>
      </c>
      <c r="CU317" s="1">
        <v>245.333333333333</v>
      </c>
      <c r="CX317" s="1">
        <v>278</v>
      </c>
      <c r="DA317" s="1">
        <v>298</v>
      </c>
      <c r="DD317" s="1">
        <v>323</v>
      </c>
      <c r="DG317" s="1">
        <v>310</v>
      </c>
      <c r="DJ317" s="1">
        <v>6.41</v>
      </c>
      <c r="DM317" s="1">
        <v>9.01333333333333</v>
      </c>
      <c r="DP317" s="1">
        <v>7.37666666666667</v>
      </c>
      <c r="DS317" s="1">
        <v>7.23666666666667</v>
      </c>
      <c r="DV317" s="1">
        <v>4</v>
      </c>
      <c r="DY317" s="3"/>
      <c r="ED317" s="1">
        <f>ED318</f>
        <v>20.5424485793045</v>
      </c>
      <c r="EG317" s="1">
        <f>EG318</f>
        <v>26.1546878359381</v>
      </c>
      <c r="EJ317" s="1">
        <f>EJ318</f>
        <v>18.8475607688096</v>
      </c>
      <c r="EM317" s="1">
        <f>EM318</f>
        <v>14.0802694617042</v>
      </c>
      <c r="EP317" s="1">
        <f>EP318</f>
        <v>10.0724637681159</v>
      </c>
      <c r="ES317" s="1">
        <f>ES318</f>
        <v>0.232666666666667</v>
      </c>
      <c r="EV317" s="1">
        <f>EV318</f>
        <v>0.269</v>
      </c>
      <c r="EY317" s="1">
        <f>EY318</f>
        <v>0.278333333333333</v>
      </c>
      <c r="FB317" s="1">
        <f>FB318</f>
        <v>0.304333333333333</v>
      </c>
      <c r="FE317" s="1">
        <f>FE318</f>
        <v>0.242</v>
      </c>
      <c r="FH317" s="1">
        <f>FH318</f>
        <v>267.333333333333</v>
      </c>
      <c r="FK317" s="1">
        <f>FK318</f>
        <v>281</v>
      </c>
      <c r="FN317" s="1">
        <f>FN318</f>
        <v>287.666666666667</v>
      </c>
      <c r="FQ317" s="1">
        <f>FQ318</f>
        <v>312.666666666667</v>
      </c>
      <c r="FT317" s="1">
        <f>FT318</f>
        <v>303</v>
      </c>
      <c r="FW317" s="1">
        <f>FW318</f>
        <v>7.65333333333333</v>
      </c>
      <c r="FZ317" s="1">
        <f>FZ318</f>
        <v>9.47666666666667</v>
      </c>
      <c r="GC317" s="1">
        <f>GC318</f>
        <v>7.89333333333333</v>
      </c>
      <c r="GF317" s="1">
        <f>GF318</f>
        <v>7.08666666666667</v>
      </c>
      <c r="GI317" s="1">
        <f>GI318</f>
        <v>6.08</v>
      </c>
      <c r="GL317" s="3"/>
      <c r="GO317" s="1">
        <v>20.0024485793045</v>
      </c>
      <c r="GR317" s="1">
        <v>25.6146878359381</v>
      </c>
      <c r="GU317" s="1">
        <v>18.3075607688096</v>
      </c>
      <c r="GX317" s="1">
        <v>13.5402694617042</v>
      </c>
      <c r="HA317" s="1">
        <v>9.53246376811594</v>
      </c>
      <c r="HD317" s="1">
        <v>0.211666666666667</v>
      </c>
      <c r="HG317" s="1">
        <v>0.248</v>
      </c>
      <c r="HJ317" s="1">
        <v>0.257333333333333</v>
      </c>
      <c r="HM317" s="1">
        <v>0.283333333333333</v>
      </c>
      <c r="HP317" s="1">
        <v>0.221</v>
      </c>
      <c r="HS317" s="1">
        <v>265.333333333333</v>
      </c>
      <c r="HV317" s="1">
        <v>279</v>
      </c>
      <c r="HY317" s="1">
        <v>285.666666666667</v>
      </c>
      <c r="IB317" s="1">
        <v>310.666666666667</v>
      </c>
      <c r="IE317" s="1">
        <v>301</v>
      </c>
      <c r="IH317" s="1">
        <v>7.39333333333333</v>
      </c>
      <c r="IK317" s="1">
        <v>9.21666666666667</v>
      </c>
      <c r="IN317" s="1">
        <v>7.63333333333333</v>
      </c>
      <c r="IQ317" s="1">
        <v>6.82666666666667</v>
      </c>
      <c r="IT317" s="1">
        <v>5.82</v>
      </c>
    </row>
    <row r="318" spans="1:254">
      <c r="A318" s="3"/>
      <c r="F318" s="1">
        <f>AVERAGE(F311:F313)</f>
        <v>19.1665982458309</v>
      </c>
      <c r="I318" s="1">
        <f>AVERAGE(I311:I313)</f>
        <v>22.6144531886829</v>
      </c>
      <c r="L318" s="1">
        <f>AVERAGE(L311:L313)</f>
        <v>17.6312925170068</v>
      </c>
      <c r="O318" s="1">
        <f>AVERAGE(O311:O313)</f>
        <v>14.2603753634681</v>
      </c>
      <c r="R318" s="1">
        <f>R301</f>
        <v>7.71428571428571</v>
      </c>
      <c r="U318" s="1">
        <f>AVERAGE(U311:U313)</f>
        <v>0.208666666666667</v>
      </c>
      <c r="X318" s="1">
        <f>AVERAGE(X311:X313)</f>
        <v>0.294666666666667</v>
      </c>
      <c r="AA318" s="1">
        <f>AVERAGE(AA311:AA313)</f>
        <v>0.291666666666667</v>
      </c>
      <c r="AD318" s="1">
        <f>AVERAGE(AD311:AD313)</f>
        <v>0.347666666666667</v>
      </c>
      <c r="AG318" s="1">
        <f>AG301</f>
        <v>0.245</v>
      </c>
      <c r="AJ318" s="1">
        <f>AVERAGE(AJ311:AJ313)</f>
        <v>247.333333333333</v>
      </c>
      <c r="AM318" s="1">
        <f>AVERAGE(AM311:AM313)</f>
        <v>280</v>
      </c>
      <c r="AP318" s="1">
        <f>AVERAGE(AP311:AP313)</f>
        <v>300</v>
      </c>
      <c r="AS318" s="1">
        <f>AVERAGE(AS311:AS313)</f>
        <v>325</v>
      </c>
      <c r="AV318" s="1">
        <f>AV301</f>
        <v>312</v>
      </c>
      <c r="AY318" s="1">
        <f>AVERAGE(AY311:AY313)</f>
        <v>6.67</v>
      </c>
      <c r="BB318" s="1">
        <f>AVERAGE(BB311:BB313)</f>
        <v>9.27333333333333</v>
      </c>
      <c r="BE318" s="1">
        <f>AVERAGE(BE311:BE313)</f>
        <v>7.63666666666667</v>
      </c>
      <c r="BH318" s="1">
        <f>AVERAGE(BH311:BH313)</f>
        <v>7.49666666666667</v>
      </c>
      <c r="BK318" s="1">
        <f>BK301</f>
        <v>4.26</v>
      </c>
      <c r="BN318" s="3"/>
      <c r="BQ318" s="1">
        <f>AVERAGE(BQ311:BQ313)</f>
        <v>18.5166723192664</v>
      </c>
      <c r="BT318" s="1">
        <f>AVERAGE(BT311:BT313)</f>
        <v>21.9977654226631</v>
      </c>
      <c r="BW318" s="1">
        <f>AVERAGE(BW311:BW313)</f>
        <v>17.0809314954052</v>
      </c>
      <c r="BZ318" s="1">
        <f>AVERAGE(BZ311:BZ313)</f>
        <v>13.6625112309075</v>
      </c>
      <c r="CC318" s="1">
        <f>CC301</f>
        <v>7.2212389380531</v>
      </c>
      <c r="CF318" s="1">
        <f>AVERAGE(CF311:CF313)</f>
        <v>0.187666666666667</v>
      </c>
      <c r="CI318" s="1">
        <f>AVERAGE(CI311:CI313)</f>
        <v>0.277666666666667</v>
      </c>
      <c r="CL318" s="1">
        <f>AVERAGE(CL311:CL313)</f>
        <v>0.270666666666667</v>
      </c>
      <c r="CO318" s="1">
        <f>AVERAGE(CO311:CO313)</f>
        <v>0.321</v>
      </c>
      <c r="CR318" s="1">
        <f>CR301</f>
        <v>0.223</v>
      </c>
      <c r="CU318" s="1">
        <f>AVERAGE(CU311:CU313)</f>
        <v>243</v>
      </c>
      <c r="CX318" s="1">
        <f>AVERAGE(CX311:CX313)</f>
        <v>278</v>
      </c>
      <c r="DA318" s="1">
        <f>AVERAGE(DA311:DA313)</f>
        <v>298</v>
      </c>
      <c r="DD318" s="1">
        <f>AVERAGE(DD311:DD313)</f>
        <v>324.666666666667</v>
      </c>
      <c r="DG318" s="1">
        <f>DG301</f>
        <v>312</v>
      </c>
      <c r="DJ318" s="1">
        <f>AVERAGE(DJ311:DJ313)</f>
        <v>6.41</v>
      </c>
      <c r="DM318" s="1">
        <f>AVERAGE(DM311:DM313)</f>
        <v>9.09333333333333</v>
      </c>
      <c r="DP318" s="1">
        <f>AVERAGE(DP311:DP313)</f>
        <v>7.27</v>
      </c>
      <c r="DS318" s="1">
        <f>AVERAGE(DS311:DS313)</f>
        <v>7.23666666666667</v>
      </c>
      <c r="DV318" s="1">
        <f>DV301</f>
        <v>4.05</v>
      </c>
      <c r="DY318" s="3"/>
      <c r="ED318" s="1">
        <f>AVERAGE(ED311:ED313)</f>
        <v>20.5424485793045</v>
      </c>
      <c r="EG318" s="1">
        <f>AVERAGE(EG311:EG313)</f>
        <v>26.1546878359381</v>
      </c>
      <c r="EJ318" s="1">
        <f>AVERAGE(EJ311:EJ313)</f>
        <v>18.8475607688096</v>
      </c>
      <c r="EM318" s="1">
        <f>AVERAGE(EM311:EM313)</f>
        <v>14.0802694617042</v>
      </c>
      <c r="EP318" s="1">
        <f>EP301</f>
        <v>10.0724637681159</v>
      </c>
      <c r="ES318" s="1">
        <f>AVERAGE(ES311:ES313)</f>
        <v>0.232666666666667</v>
      </c>
      <c r="EV318" s="1">
        <f>AVERAGE(EV311:EV313)</f>
        <v>0.269</v>
      </c>
      <c r="EY318" s="1">
        <f>AVERAGE(EY311:EY313)</f>
        <v>0.278333333333333</v>
      </c>
      <c r="FB318" s="1">
        <f>AVERAGE(FB311:FB313)</f>
        <v>0.304333333333333</v>
      </c>
      <c r="FE318" s="1">
        <f>FE301</f>
        <v>0.242</v>
      </c>
      <c r="FH318" s="1">
        <f>AVERAGE(FH311:FH313)</f>
        <v>267.333333333333</v>
      </c>
      <c r="FK318" s="1">
        <f>AVERAGE(FK311:FK313)</f>
        <v>281</v>
      </c>
      <c r="FN318" s="1">
        <f>AVERAGE(FN311:FN313)</f>
        <v>287.666666666667</v>
      </c>
      <c r="FQ318" s="1">
        <f>AVERAGE(FQ311:FQ313)</f>
        <v>312.666666666667</v>
      </c>
      <c r="FT318" s="1">
        <f>FT301</f>
        <v>303</v>
      </c>
      <c r="FW318" s="1">
        <f>AVERAGE(FW311:FW313)</f>
        <v>7.65333333333333</v>
      </c>
      <c r="FZ318" s="1">
        <f>AVERAGE(FZ311:FZ313)</f>
        <v>9.47666666666667</v>
      </c>
      <c r="GC318" s="1">
        <f>AVERAGE(GC311:GC313)</f>
        <v>7.89333333333333</v>
      </c>
      <c r="GF318" s="1">
        <f>AVERAGE(GF311:GF313)</f>
        <v>7.08666666666667</v>
      </c>
      <c r="GI318" s="1">
        <f>GI301</f>
        <v>6.08</v>
      </c>
      <c r="GL318" s="3"/>
      <c r="GO318" s="1">
        <f>AVERAGE(GO311:GO313)</f>
        <v>19.8382076845075</v>
      </c>
      <c r="GR318" s="1">
        <f>AVERAGE(GR311:GR313)</f>
        <v>25.6597227961338</v>
      </c>
      <c r="GU318" s="1">
        <f>AVERAGE(GU311:GU313)</f>
        <v>18.500355366027</v>
      </c>
      <c r="GX318" s="1">
        <f>AVERAGE(GX311:GX313)</f>
        <v>13.6716096762415</v>
      </c>
      <c r="HA318" s="1">
        <f>HA301</f>
        <v>9.578125</v>
      </c>
      <c r="HD318" s="1">
        <f>AVERAGE(HD311:HD313)</f>
        <v>0.211666666666667</v>
      </c>
      <c r="HG318" s="1">
        <f>AVERAGE(HG311:HG313)</f>
        <v>0.243</v>
      </c>
      <c r="HJ318" s="1">
        <f>AVERAGE(HJ311:HJ313)</f>
        <v>0.264333333333333</v>
      </c>
      <c r="HM318" s="1">
        <f>AVERAGE(HM311:HM313)</f>
        <v>0.283333333333333</v>
      </c>
      <c r="HP318" s="1">
        <f>HP301</f>
        <v>0.224</v>
      </c>
      <c r="HS318" s="1">
        <f>AVERAGE(HS311:HS313)</f>
        <v>264.333333333333</v>
      </c>
      <c r="HV318" s="1">
        <f>AVERAGE(HV311:HV313)</f>
        <v>279</v>
      </c>
      <c r="HY318" s="1">
        <f>AVERAGE(HY311:HY313)</f>
        <v>287.333333333333</v>
      </c>
      <c r="IB318" s="1">
        <f>AVERAGE(IB311:IB313)</f>
        <v>310.666666666667</v>
      </c>
      <c r="IE318" s="1">
        <f>IE301</f>
        <v>299</v>
      </c>
      <c r="IH318" s="1">
        <f>AVERAGE(IH311:IH313)</f>
        <v>7.39333333333333</v>
      </c>
      <c r="IK318" s="1">
        <f>AVERAGE(IK311:IK313)</f>
        <v>9.11333333333333</v>
      </c>
      <c r="IN318" s="1">
        <f>AVERAGE(IN311:IN313)</f>
        <v>7.54333333333333</v>
      </c>
      <c r="IQ318" s="1">
        <f>AVERAGE(IQ311:IQ313)</f>
        <v>6.82666666666666</v>
      </c>
      <c r="IT318" s="1">
        <f>IT301</f>
        <v>5.88</v>
      </c>
    </row>
    <row r="319" spans="1:194">
      <c r="A319" s="3"/>
      <c r="BN319" s="3"/>
      <c r="DY319" s="3"/>
      <c r="GL319" s="3"/>
    </row>
    <row r="320" spans="1:194">
      <c r="A320" s="3"/>
      <c r="BN320" s="3"/>
      <c r="DY320" s="3"/>
      <c r="GL320" s="3"/>
    </row>
    <row r="321" spans="1:129">
      <c r="A321" s="4" t="s">
        <v>11</v>
      </c>
      <c r="DY321" s="4" t="s">
        <v>11</v>
      </c>
    </row>
    <row r="322" spans="1:251">
      <c r="A322" s="3" t="s">
        <v>63</v>
      </c>
      <c r="B322" s="1">
        <v>68</v>
      </c>
      <c r="D322" s="1">
        <v>10.8</v>
      </c>
      <c r="E322" s="1">
        <v>1.02</v>
      </c>
      <c r="F322" s="1">
        <f>D322/(E322*3)*6</f>
        <v>21.1764705882353</v>
      </c>
      <c r="G322" s="1">
        <v>10.2</v>
      </c>
      <c r="H322" s="1">
        <v>1.12</v>
      </c>
      <c r="I322" s="1">
        <f>G322/(H322*3)*6</f>
        <v>18.2142857142857</v>
      </c>
      <c r="J322" s="1">
        <v>8.12</v>
      </c>
      <c r="K322" s="1">
        <v>0.85</v>
      </c>
      <c r="L322" s="1">
        <f>J322/(K322*3)*6</f>
        <v>19.1058823529412</v>
      </c>
      <c r="M322" s="1">
        <v>6.32</v>
      </c>
      <c r="N322" s="1">
        <v>0.94</v>
      </c>
      <c r="O322" s="1">
        <f>M322/(N322*3)*6</f>
        <v>13.4468085106383</v>
      </c>
      <c r="U322" s="1">
        <v>0.198</v>
      </c>
      <c r="X322" s="1">
        <v>0.278</v>
      </c>
      <c r="AA322" s="1">
        <v>0.184</v>
      </c>
      <c r="AD322" s="1">
        <v>0.24</v>
      </c>
      <c r="AJ322" s="1">
        <v>265</v>
      </c>
      <c r="AM322" s="1">
        <v>289</v>
      </c>
      <c r="AP322" s="1">
        <v>297</v>
      </c>
      <c r="AS322" s="1">
        <v>332</v>
      </c>
      <c r="AY322" s="1">
        <v>7.13</v>
      </c>
      <c r="BB322" s="1">
        <v>9.79</v>
      </c>
      <c r="BE322" s="1">
        <v>8.66</v>
      </c>
      <c r="BH322" s="1">
        <v>6.52</v>
      </c>
      <c r="BN322" s="3"/>
      <c r="BO322" s="1">
        <v>10.7</v>
      </c>
      <c r="BP322" s="1">
        <v>1.06</v>
      </c>
      <c r="BQ322" s="1">
        <f>BO322/(BP322*3)*6</f>
        <v>20.188679245283</v>
      </c>
      <c r="BR322" s="1">
        <v>13.4</v>
      </c>
      <c r="BS322" s="1">
        <v>1.12</v>
      </c>
      <c r="BT322" s="1">
        <f>BR322/(BS322*3)*6</f>
        <v>23.9285714285714</v>
      </c>
      <c r="BU322" s="1">
        <v>9.78</v>
      </c>
      <c r="BV322" s="1">
        <v>1.18</v>
      </c>
      <c r="BW322" s="1">
        <f>BU322/(BV322*3)*6</f>
        <v>16.5762711864407</v>
      </c>
      <c r="BX322" s="1">
        <v>7.08</v>
      </c>
      <c r="BY322" s="1">
        <v>1.07</v>
      </c>
      <c r="BZ322" s="1">
        <f>BX322/(BY322*3)*6</f>
        <v>13.2336448598131</v>
      </c>
      <c r="CF322" s="1">
        <v>0.189</v>
      </c>
      <c r="CI322" s="1">
        <v>0.249</v>
      </c>
      <c r="CL322" s="1">
        <v>0.301</v>
      </c>
      <c r="CO322" s="1">
        <v>0.384</v>
      </c>
      <c r="CU322" s="1">
        <v>245</v>
      </c>
      <c r="CX322" s="1">
        <v>280</v>
      </c>
      <c r="DA322" s="1">
        <v>283</v>
      </c>
      <c r="DD322" s="1">
        <v>310</v>
      </c>
      <c r="DJ322" s="1">
        <v>6.51</v>
      </c>
      <c r="DM322" s="1">
        <v>9.32</v>
      </c>
      <c r="DP322" s="1">
        <v>7.14</v>
      </c>
      <c r="DS322" s="1">
        <v>7.4</v>
      </c>
      <c r="DY322" s="3" t="s">
        <v>63</v>
      </c>
      <c r="DZ322" s="1">
        <v>137</v>
      </c>
      <c r="EB322" s="1">
        <v>15.8</v>
      </c>
      <c r="EC322" s="1">
        <v>1.31</v>
      </c>
      <c r="ED322" s="1">
        <f>EB322/(EC322*3)*6</f>
        <v>24.1221374045802</v>
      </c>
      <c r="EE322" s="1">
        <v>19.7</v>
      </c>
      <c r="EF322" s="1">
        <v>1.28</v>
      </c>
      <c r="EG322" s="1">
        <f>EE322/(EF322*3)*6</f>
        <v>30.78125</v>
      </c>
      <c r="EH322" s="1">
        <v>11.7</v>
      </c>
      <c r="EI322" s="1">
        <v>1.11</v>
      </c>
      <c r="EJ322" s="1">
        <f>EH322/(EI322*3)*6</f>
        <v>21.0810810810811</v>
      </c>
      <c r="EK322" s="1">
        <v>6.44</v>
      </c>
      <c r="EL322" s="1">
        <v>1.1</v>
      </c>
      <c r="EM322" s="1">
        <f>EK322/(EL322*3)*6</f>
        <v>11.7090909090909</v>
      </c>
      <c r="ES322" s="1">
        <v>0.243</v>
      </c>
      <c r="EV322" s="1">
        <v>0.315</v>
      </c>
      <c r="EY322" s="1">
        <v>0.278</v>
      </c>
      <c r="FB322" s="1">
        <v>0.294</v>
      </c>
      <c r="FH322" s="1">
        <v>273</v>
      </c>
      <c r="FK322" s="1">
        <v>281</v>
      </c>
      <c r="FN322" s="1">
        <v>304</v>
      </c>
      <c r="FQ322" s="1">
        <v>339</v>
      </c>
      <c r="FW322" s="1">
        <v>7.55</v>
      </c>
      <c r="FZ322" s="1">
        <v>9.73</v>
      </c>
      <c r="GC322" s="1">
        <v>8.03</v>
      </c>
      <c r="GF322" s="1">
        <v>7.29</v>
      </c>
      <c r="GL322" s="3"/>
      <c r="GM322" s="1">
        <v>13.5</v>
      </c>
      <c r="GN322" s="1">
        <v>1.35</v>
      </c>
      <c r="GO322" s="1">
        <f>GM322/(GN322*3)*6</f>
        <v>20</v>
      </c>
      <c r="GP322" s="1">
        <v>17.9</v>
      </c>
      <c r="GQ322" s="1">
        <v>1.28</v>
      </c>
      <c r="GR322" s="1">
        <f>GP322/(GQ322*3)*6</f>
        <v>27.96875</v>
      </c>
      <c r="GS322" s="1">
        <v>11.6</v>
      </c>
      <c r="GT322" s="1">
        <v>1.28</v>
      </c>
      <c r="GU322" s="1">
        <f>GS322/(GT322*3)*6</f>
        <v>18.125</v>
      </c>
      <c r="GV322" s="1">
        <v>9.21</v>
      </c>
      <c r="GW322" s="1">
        <v>1.26</v>
      </c>
      <c r="GX322" s="1">
        <f>GV322/(GW322*3)*6</f>
        <v>14.6190476190476</v>
      </c>
      <c r="HD322" s="1">
        <v>0.205</v>
      </c>
      <c r="HG322" s="1">
        <v>0.257</v>
      </c>
      <c r="HJ322" s="1">
        <v>0.247</v>
      </c>
      <c r="HM322" s="1">
        <v>0.304</v>
      </c>
      <c r="HS322" s="1">
        <v>257</v>
      </c>
      <c r="HV322" s="1">
        <v>278</v>
      </c>
      <c r="HY322" s="1">
        <v>275</v>
      </c>
      <c r="IB322" s="1">
        <v>325</v>
      </c>
      <c r="IH322" s="1">
        <v>6.56</v>
      </c>
      <c r="IK322" s="1">
        <v>9.97</v>
      </c>
      <c r="IN322" s="1">
        <v>7.54</v>
      </c>
      <c r="IQ322" s="1">
        <v>6.37</v>
      </c>
    </row>
    <row r="323" spans="1:251">
      <c r="A323" s="3"/>
      <c r="D323" s="1">
        <v>10.2</v>
      </c>
      <c r="E323" s="1">
        <v>1.03</v>
      </c>
      <c r="F323" s="1">
        <f>D323/(E323*3)*6</f>
        <v>19.8058252427184</v>
      </c>
      <c r="G323" s="1">
        <v>13.2</v>
      </c>
      <c r="H323" s="1">
        <v>1.05</v>
      </c>
      <c r="I323" s="1">
        <f>G323/(H323*3)*6</f>
        <v>25.1428571428571</v>
      </c>
      <c r="J323" s="1">
        <v>7.1</v>
      </c>
      <c r="K323" s="1">
        <v>1.22</v>
      </c>
      <c r="L323" s="1">
        <f>J323/(K323*3)*6</f>
        <v>11.6393442622951</v>
      </c>
      <c r="M323" s="1">
        <v>5.3</v>
      </c>
      <c r="N323" s="1">
        <v>1.21</v>
      </c>
      <c r="O323" s="1">
        <f>M323/(N323*3)*6</f>
        <v>8.7603305785124</v>
      </c>
      <c r="U323" s="1">
        <v>0.249</v>
      </c>
      <c r="X323" s="1">
        <v>0.309</v>
      </c>
      <c r="AA323" s="1">
        <v>0.376</v>
      </c>
      <c r="AD323" s="1">
        <v>0.432</v>
      </c>
      <c r="AJ323" s="1">
        <v>249</v>
      </c>
      <c r="AM323" s="1">
        <v>290</v>
      </c>
      <c r="AP323" s="1">
        <v>288</v>
      </c>
      <c r="AS323" s="1">
        <v>323</v>
      </c>
      <c r="AY323" s="1">
        <v>6.25</v>
      </c>
      <c r="BB323" s="1">
        <v>9.55</v>
      </c>
      <c r="BE323" s="1">
        <v>6.51</v>
      </c>
      <c r="BH323" s="1">
        <v>7.77</v>
      </c>
      <c r="BN323" s="3"/>
      <c r="BO323" s="1">
        <v>9.5</v>
      </c>
      <c r="BP323" s="1">
        <v>1.08</v>
      </c>
      <c r="BQ323" s="1">
        <f>BO323/(BP323*3)*6</f>
        <v>17.5925925925926</v>
      </c>
      <c r="BR323" s="1">
        <v>11.4</v>
      </c>
      <c r="BS323" s="1">
        <v>1.16</v>
      </c>
      <c r="BT323" s="1">
        <f>BR323/(BS323*3)*6</f>
        <v>19.6551724137931</v>
      </c>
      <c r="BU323" s="1">
        <v>10.6</v>
      </c>
      <c r="BV323" s="1">
        <v>1.14</v>
      </c>
      <c r="BW323" s="1">
        <f>BU323/(BV323*3)*6</f>
        <v>18.5964912280702</v>
      </c>
      <c r="BX323" s="1">
        <v>7.56</v>
      </c>
      <c r="BY323" s="1">
        <v>1.14</v>
      </c>
      <c r="BZ323" s="1">
        <f>BX323/(BY323*3)*6</f>
        <v>13.2631578947368</v>
      </c>
      <c r="CF323" s="1">
        <v>0.191</v>
      </c>
      <c r="CI323" s="1">
        <v>0.271</v>
      </c>
      <c r="CL323" s="1">
        <v>0.296</v>
      </c>
      <c r="CO323" s="1">
        <v>0.342</v>
      </c>
      <c r="CU323" s="1">
        <v>257</v>
      </c>
      <c r="CX323" s="1">
        <v>298</v>
      </c>
      <c r="DA323" s="1">
        <v>296</v>
      </c>
      <c r="DD323" s="1">
        <v>331</v>
      </c>
      <c r="DJ323" s="1">
        <v>5.71</v>
      </c>
      <c r="DM323" s="1">
        <v>8.39</v>
      </c>
      <c r="DP323" s="1">
        <v>7.68</v>
      </c>
      <c r="DS323" s="1">
        <v>6.28</v>
      </c>
      <c r="DY323" s="3"/>
      <c r="EB323" s="1">
        <v>15.4</v>
      </c>
      <c r="EC323" s="1">
        <v>1.35</v>
      </c>
      <c r="ED323" s="1">
        <f>EB323/(EC323*3)*6</f>
        <v>22.8148148148148</v>
      </c>
      <c r="EE323" s="1">
        <v>16.8</v>
      </c>
      <c r="EF323" s="1">
        <v>1.51</v>
      </c>
      <c r="EG323" s="1">
        <f>EE323/(EF323*3)*6</f>
        <v>22.2516556291391</v>
      </c>
      <c r="EH323" s="1">
        <v>9.96</v>
      </c>
      <c r="EI323" s="1">
        <v>1.29</v>
      </c>
      <c r="EJ323" s="1">
        <f>EH323/(EI323*3)*6</f>
        <v>15.4418604651163</v>
      </c>
      <c r="EK323" s="1">
        <v>8.16</v>
      </c>
      <c r="EL323" s="1">
        <v>1.28</v>
      </c>
      <c r="EM323" s="1">
        <f>EK323/(EL323*3)*6</f>
        <v>12.75</v>
      </c>
      <c r="ES323" s="1">
        <v>0.231</v>
      </c>
      <c r="EV323" s="1">
        <v>0.242</v>
      </c>
      <c r="EY323" s="1">
        <v>0.291</v>
      </c>
      <c r="FB323" s="1">
        <v>0.321</v>
      </c>
      <c r="FH323" s="1">
        <v>249</v>
      </c>
      <c r="FK323" s="1">
        <v>298</v>
      </c>
      <c r="FN323" s="1">
        <v>276</v>
      </c>
      <c r="FQ323" s="1">
        <v>291</v>
      </c>
      <c r="FW323" s="1">
        <v>8.26</v>
      </c>
      <c r="FZ323" s="1">
        <v>9.88</v>
      </c>
      <c r="GC323" s="1">
        <v>7.86</v>
      </c>
      <c r="GF323" s="1">
        <v>7.58</v>
      </c>
      <c r="GL323" s="3"/>
      <c r="GM323" s="1">
        <v>14.7</v>
      </c>
      <c r="GN323" s="1">
        <v>1.31</v>
      </c>
      <c r="GO323" s="1">
        <f>GM323/(GN323*3)*6</f>
        <v>22.4427480916031</v>
      </c>
      <c r="GP323" s="1">
        <v>15.6</v>
      </c>
      <c r="GQ323" s="1">
        <v>1.36</v>
      </c>
      <c r="GR323" s="1">
        <f>GP323/(GQ323*3)*6</f>
        <v>22.9411764705882</v>
      </c>
      <c r="GS323" s="1">
        <v>11.6</v>
      </c>
      <c r="GT323" s="1">
        <v>1.26</v>
      </c>
      <c r="GU323" s="1">
        <f>GS323/(GT323*3)*6</f>
        <v>18.4126984126984</v>
      </c>
      <c r="GV323" s="1">
        <v>7.46</v>
      </c>
      <c r="GW323" s="1">
        <v>1.28</v>
      </c>
      <c r="GX323" s="1">
        <f>GV323/(GW323*3)*6</f>
        <v>11.65625</v>
      </c>
      <c r="HD323" s="1">
        <v>0.215</v>
      </c>
      <c r="HG323" s="1">
        <v>0.246</v>
      </c>
      <c r="HJ323" s="1">
        <v>0.253</v>
      </c>
      <c r="HM323" s="1">
        <v>0.278</v>
      </c>
      <c r="HS323" s="1">
        <v>257</v>
      </c>
      <c r="HV323" s="1">
        <v>284</v>
      </c>
      <c r="HY323" s="1">
        <v>289</v>
      </c>
      <c r="IB323" s="1">
        <v>326</v>
      </c>
      <c r="IH323" s="1">
        <v>8.13</v>
      </c>
      <c r="IK323" s="1">
        <v>9.26</v>
      </c>
      <c r="IN323" s="1">
        <v>6.79</v>
      </c>
      <c r="IQ323" s="1">
        <v>7.65</v>
      </c>
    </row>
    <row r="324" spans="1:251">
      <c r="A324" s="3"/>
      <c r="D324" s="1">
        <v>8.36</v>
      </c>
      <c r="E324" s="1">
        <v>0.98</v>
      </c>
      <c r="F324" s="1">
        <f>D324/(E324*3)*6</f>
        <v>17.0612244897959</v>
      </c>
      <c r="G324" s="1">
        <v>12.91</v>
      </c>
      <c r="H324" s="1">
        <v>1.03</v>
      </c>
      <c r="I324" s="1">
        <f>G324/(H324*3)*6</f>
        <v>25.0679611650485</v>
      </c>
      <c r="J324" s="1">
        <v>14.8</v>
      </c>
      <c r="K324" s="1">
        <v>1.25</v>
      </c>
      <c r="L324" s="1">
        <f>J324/(K324*3)*6</f>
        <v>23.68</v>
      </c>
      <c r="M324" s="1">
        <v>11.5</v>
      </c>
      <c r="N324" s="1">
        <v>1.24</v>
      </c>
      <c r="O324" s="1">
        <f>M324/(N324*3)*6</f>
        <v>18.5483870967742</v>
      </c>
      <c r="U324" s="1">
        <v>0.168</v>
      </c>
      <c r="X324" s="1">
        <v>0.282</v>
      </c>
      <c r="AA324" s="1">
        <v>0.377</v>
      </c>
      <c r="AD324" s="1">
        <v>0.433</v>
      </c>
      <c r="AJ324" s="1">
        <v>259</v>
      </c>
      <c r="AM324" s="1">
        <v>301</v>
      </c>
      <c r="AP324" s="1">
        <v>296</v>
      </c>
      <c r="AS324" s="1">
        <v>331</v>
      </c>
      <c r="AY324" s="1">
        <v>6.15</v>
      </c>
      <c r="BB324" s="1">
        <v>8.51</v>
      </c>
      <c r="BE324" s="1">
        <v>7.56</v>
      </c>
      <c r="BH324" s="1">
        <v>7.92</v>
      </c>
      <c r="BN324" s="3"/>
      <c r="BO324" s="1">
        <v>10.4</v>
      </c>
      <c r="BP324" s="1">
        <v>1.11</v>
      </c>
      <c r="BQ324" s="1">
        <f>BO324/(BP324*3)*6</f>
        <v>18.7387387387387</v>
      </c>
      <c r="BR324" s="1">
        <v>12.21</v>
      </c>
      <c r="BS324" s="1">
        <v>1.06</v>
      </c>
      <c r="BT324" s="1">
        <f>BR324/(BS324*3)*6</f>
        <v>23.0377358490566</v>
      </c>
      <c r="BU324" s="1">
        <v>9.89</v>
      </c>
      <c r="BV324" s="1">
        <v>1.14</v>
      </c>
      <c r="BW324" s="1">
        <f>BU324/(BV324*3)*6</f>
        <v>17.3508771929825</v>
      </c>
      <c r="BX324" s="1">
        <v>6.96</v>
      </c>
      <c r="BY324" s="1">
        <v>1.09</v>
      </c>
      <c r="BZ324" s="1">
        <f>BX324/(BY324*3)*6</f>
        <v>12.7706422018349</v>
      </c>
      <c r="CF324" s="1">
        <v>0.172</v>
      </c>
      <c r="CI324" s="1">
        <v>0.269</v>
      </c>
      <c r="CL324" s="1">
        <v>0.289</v>
      </c>
      <c r="CO324" s="1">
        <v>0.316</v>
      </c>
      <c r="CU324" s="1">
        <v>265</v>
      </c>
      <c r="CX324" s="1">
        <v>289</v>
      </c>
      <c r="DA324" s="1">
        <v>301</v>
      </c>
      <c r="DD324" s="1">
        <v>339</v>
      </c>
      <c r="DJ324" s="1">
        <v>6.22</v>
      </c>
      <c r="DM324" s="1">
        <v>9.36</v>
      </c>
      <c r="DP324" s="1">
        <v>7.13</v>
      </c>
      <c r="DS324" s="1">
        <v>7.99</v>
      </c>
      <c r="DY324" s="3"/>
      <c r="EB324" s="1">
        <v>10.8</v>
      </c>
      <c r="EC324" s="1">
        <v>1.51</v>
      </c>
      <c r="ED324" s="1">
        <f>EB324/(EC324*3)*6</f>
        <v>14.3046357615894</v>
      </c>
      <c r="EE324" s="1">
        <v>17.9</v>
      </c>
      <c r="EF324" s="1">
        <v>1.35</v>
      </c>
      <c r="EG324" s="1">
        <f>EE324/(EF324*3)*6</f>
        <v>26.5185185185185</v>
      </c>
      <c r="EH324" s="1">
        <v>12.5</v>
      </c>
      <c r="EI324" s="1">
        <v>1.31</v>
      </c>
      <c r="EJ324" s="1">
        <f>EH324/(EI324*3)*6</f>
        <v>19.0839694656489</v>
      </c>
      <c r="EK324" s="1">
        <v>10.7</v>
      </c>
      <c r="EL324" s="1">
        <v>1.3</v>
      </c>
      <c r="EM324" s="1">
        <f>EK324/(EL324*3)*6</f>
        <v>16.4615384615385</v>
      </c>
      <c r="ES324" s="1">
        <v>0.211</v>
      </c>
      <c r="EV324" s="1">
        <v>0.248</v>
      </c>
      <c r="EY324" s="1">
        <v>0.274</v>
      </c>
      <c r="FB324" s="1">
        <v>0.303</v>
      </c>
      <c r="FH324" s="1">
        <v>267</v>
      </c>
      <c r="FK324" s="1">
        <v>283</v>
      </c>
      <c r="FN324" s="1">
        <v>268</v>
      </c>
      <c r="FQ324" s="1">
        <v>313</v>
      </c>
      <c r="FW324" s="1">
        <v>7.07</v>
      </c>
      <c r="FZ324" s="1">
        <v>8.66</v>
      </c>
      <c r="GC324" s="1">
        <v>7.66</v>
      </c>
      <c r="GF324" s="1">
        <v>6.52</v>
      </c>
      <c r="GL324" s="3"/>
      <c r="GM324" s="1">
        <v>12.6</v>
      </c>
      <c r="GN324" s="1">
        <v>1.42</v>
      </c>
      <c r="GO324" s="1">
        <f>GM324/(GN324*3)*6</f>
        <v>17.7464788732394</v>
      </c>
      <c r="GP324" s="1">
        <v>17.2</v>
      </c>
      <c r="GQ324" s="1">
        <v>1.25</v>
      </c>
      <c r="GR324" s="1">
        <f>GP324/(GQ324*3)*6</f>
        <v>27.52</v>
      </c>
      <c r="GS324" s="1">
        <v>11.8</v>
      </c>
      <c r="GT324" s="1">
        <v>1.34</v>
      </c>
      <c r="GU324" s="1">
        <f>GS324/(GT324*3)*6</f>
        <v>17.6119402985075</v>
      </c>
      <c r="GV324" s="1">
        <v>8.63</v>
      </c>
      <c r="GW324" s="1">
        <v>1.29</v>
      </c>
      <c r="GX324" s="1">
        <f>GV324/(GW324*3)*6</f>
        <v>13.3798449612403</v>
      </c>
      <c r="HD324" s="1">
        <v>0.202</v>
      </c>
      <c r="HG324" s="1">
        <v>0.239</v>
      </c>
      <c r="HJ324" s="1">
        <v>0.265</v>
      </c>
      <c r="HM324" s="1">
        <v>0.294</v>
      </c>
      <c r="HS324" s="1">
        <v>269</v>
      </c>
      <c r="HV324" s="1">
        <v>291</v>
      </c>
      <c r="HY324" s="1">
        <v>278</v>
      </c>
      <c r="IB324" s="1">
        <v>291</v>
      </c>
      <c r="IH324" s="1">
        <v>7.14</v>
      </c>
      <c r="IK324" s="1">
        <v>8.26</v>
      </c>
      <c r="IN324" s="1">
        <v>8.65</v>
      </c>
      <c r="IQ324" s="1">
        <v>6.59</v>
      </c>
    </row>
    <row r="325" spans="1:194">
      <c r="A325" s="3"/>
      <c r="BN325" s="3"/>
      <c r="DY325" s="3"/>
      <c r="GL325" s="3"/>
    </row>
    <row r="326" spans="1:248">
      <c r="A326" s="3"/>
      <c r="BN326" s="3"/>
      <c r="CI326" s="1">
        <v>0.249</v>
      </c>
      <c r="CL326" s="1">
        <v>0.301</v>
      </c>
      <c r="CX326" s="1">
        <v>280</v>
      </c>
      <c r="DA326" s="1">
        <v>283</v>
      </c>
      <c r="DJ326" s="1">
        <v>6.5</v>
      </c>
      <c r="DS326" s="1">
        <v>7.4</v>
      </c>
      <c r="DY326" s="3"/>
      <c r="GL326" s="3"/>
      <c r="HJ326" s="1">
        <v>0.247</v>
      </c>
      <c r="HM326" s="1">
        <v>0.304</v>
      </c>
      <c r="HV326" s="1">
        <v>278</v>
      </c>
      <c r="IB326" s="1">
        <v>325</v>
      </c>
      <c r="IH326" s="1">
        <v>6.56</v>
      </c>
      <c r="IN326" s="1">
        <v>7.54</v>
      </c>
    </row>
    <row r="327" spans="1:194">
      <c r="A327" s="3"/>
      <c r="BN327" s="3"/>
      <c r="DY327" s="3"/>
      <c r="GL327" s="3"/>
    </row>
    <row r="328" spans="1:254">
      <c r="A328" s="3"/>
      <c r="F328" s="1">
        <f>F329</f>
        <v>19.3478401069166</v>
      </c>
      <c r="I328" s="1">
        <f>I329</f>
        <v>22.8083680073971</v>
      </c>
      <c r="L328" s="1">
        <f>L329</f>
        <v>18.1417422050788</v>
      </c>
      <c r="O328" s="1">
        <f>O329</f>
        <v>13.5851753953083</v>
      </c>
      <c r="R328" s="1">
        <f>R329</f>
        <v>8.05925925925926</v>
      </c>
      <c r="U328" s="1">
        <f>U329</f>
        <v>0.205</v>
      </c>
      <c r="X328" s="1">
        <f>X329</f>
        <v>0.289666666666667</v>
      </c>
      <c r="AA328" s="1">
        <f>AA329</f>
        <v>0.312333333333333</v>
      </c>
      <c r="AD328" s="1">
        <f>AD329</f>
        <v>0.368333333333333</v>
      </c>
      <c r="AG328" s="1">
        <f>AG329</f>
        <v>0.252</v>
      </c>
      <c r="AJ328" s="1">
        <f>AJ329</f>
        <v>257.666666666667</v>
      </c>
      <c r="AM328" s="1">
        <f>AM329</f>
        <v>293.333333333333</v>
      </c>
      <c r="AP328" s="1">
        <f>AP329</f>
        <v>293.666666666667</v>
      </c>
      <c r="AS328" s="1">
        <f>AS329</f>
        <v>328.666666666667</v>
      </c>
      <c r="AV328" s="1">
        <f>AV329</f>
        <v>310</v>
      </c>
      <c r="AY328" s="1">
        <f>AY329</f>
        <v>6.51</v>
      </c>
      <c r="BB328" s="1">
        <f>BB329</f>
        <v>9.28333333333333</v>
      </c>
      <c r="BE328" s="1">
        <f>BE329</f>
        <v>7.57666666666667</v>
      </c>
      <c r="BH328" s="1">
        <f>BH329</f>
        <v>7.40333333333333</v>
      </c>
      <c r="BK328" s="1">
        <f>BK329</f>
        <v>4.37</v>
      </c>
      <c r="BN328" s="3"/>
      <c r="BQ328" s="1">
        <v>18.8078401069166</v>
      </c>
      <c r="BT328" s="1">
        <v>22.2683680073971</v>
      </c>
      <c r="BW328" s="1">
        <v>17.6017422050788</v>
      </c>
      <c r="BZ328" s="1">
        <v>13.0451753953083</v>
      </c>
      <c r="CC328" s="1">
        <v>7.51925925925926</v>
      </c>
      <c r="CF328" s="1">
        <v>0.184</v>
      </c>
      <c r="CI328" s="1">
        <v>0.268666666666667</v>
      </c>
      <c r="CL328" s="1">
        <v>0.291333333333333</v>
      </c>
      <c r="CO328" s="1">
        <v>0.347333333333333</v>
      </c>
      <c r="CR328" s="1">
        <v>0.231</v>
      </c>
      <c r="CU328" s="1">
        <v>255.666666666667</v>
      </c>
      <c r="CX328" s="1">
        <v>291.333333333333</v>
      </c>
      <c r="DA328" s="1">
        <v>291.666666666667</v>
      </c>
      <c r="DD328" s="1">
        <v>326.666666666667</v>
      </c>
      <c r="DG328" s="1">
        <v>308</v>
      </c>
      <c r="DJ328" s="1">
        <v>6.25</v>
      </c>
      <c r="DM328" s="1">
        <v>9.02333333333333</v>
      </c>
      <c r="DP328" s="1">
        <v>7.31666666666667</v>
      </c>
      <c r="DS328" s="1">
        <v>7.14333333333333</v>
      </c>
      <c r="DV328" s="1">
        <v>4.11</v>
      </c>
      <c r="DY328" s="3"/>
      <c r="ED328" s="1">
        <f>ED329</f>
        <v>20.4138626603281</v>
      </c>
      <c r="EG328" s="1">
        <f>EG329</f>
        <v>26.5171413825525</v>
      </c>
      <c r="EJ328" s="1">
        <f>EJ329</f>
        <v>18.5356370039487</v>
      </c>
      <c r="EM328" s="1">
        <f>EM329</f>
        <v>13.6402097902098</v>
      </c>
      <c r="EP328" s="1">
        <f>EP329</f>
        <v>10.158273381295</v>
      </c>
      <c r="ES328" s="1">
        <f>ES329</f>
        <v>0.228333333333333</v>
      </c>
      <c r="EV328" s="1">
        <f>EV329</f>
        <v>0.268333333333333</v>
      </c>
      <c r="EY328" s="1">
        <f>EY329</f>
        <v>0.281</v>
      </c>
      <c r="FB328" s="1">
        <f>FB329</f>
        <v>0.306</v>
      </c>
      <c r="FE328" s="1">
        <f>FE329</f>
        <v>0.231</v>
      </c>
      <c r="FH328" s="1">
        <f>FH329</f>
        <v>263</v>
      </c>
      <c r="FK328" s="1">
        <f>FK329</f>
        <v>287.333333333333</v>
      </c>
      <c r="FN328" s="1">
        <f>FN329</f>
        <v>282.666666666667</v>
      </c>
      <c r="FQ328" s="1">
        <f>FQ329</f>
        <v>314.333333333333</v>
      </c>
      <c r="FT328" s="1">
        <f>FT329</f>
        <v>296</v>
      </c>
      <c r="FW328" s="1">
        <f>FW329</f>
        <v>7.62666666666667</v>
      </c>
      <c r="FZ328" s="1">
        <f>FZ329</f>
        <v>9.42333333333333</v>
      </c>
      <c r="GC328" s="1">
        <f>GC329</f>
        <v>7.85</v>
      </c>
      <c r="GF328" s="1">
        <f>GF329</f>
        <v>7.13</v>
      </c>
      <c r="GI328" s="1">
        <f>GI329</f>
        <v>5.91</v>
      </c>
      <c r="GL328" s="3"/>
      <c r="GO328" s="1">
        <v>19.8738626603281</v>
      </c>
      <c r="GR328" s="1">
        <v>25.9771413825525</v>
      </c>
      <c r="GU328" s="1">
        <v>17.9956370039487</v>
      </c>
      <c r="GX328" s="1">
        <v>13.1002097902098</v>
      </c>
      <c r="HA328" s="1">
        <v>9.61827338129496</v>
      </c>
      <c r="HD328" s="1">
        <v>0.207333333333333</v>
      </c>
      <c r="HG328" s="1">
        <v>0.247333333333333</v>
      </c>
      <c r="HJ328" s="1">
        <v>0.26</v>
      </c>
      <c r="HM328" s="1">
        <v>0.285</v>
      </c>
      <c r="HP328" s="1">
        <v>0.21</v>
      </c>
      <c r="HS328" s="1">
        <v>261</v>
      </c>
      <c r="HV328" s="1">
        <v>285.333333333333</v>
      </c>
      <c r="HY328" s="1">
        <v>280.666666666667</v>
      </c>
      <c r="IB328" s="1">
        <v>312.333333333333</v>
      </c>
      <c r="IE328" s="1">
        <v>294</v>
      </c>
      <c r="IH328" s="1">
        <v>7.36666666666667</v>
      </c>
      <c r="IK328" s="1">
        <v>9.16333333333333</v>
      </c>
      <c r="IN328" s="1">
        <v>7.59</v>
      </c>
      <c r="IQ328" s="1">
        <v>6.87</v>
      </c>
      <c r="IT328" s="1">
        <v>5.65</v>
      </c>
    </row>
    <row r="329" spans="1:254">
      <c r="A329" s="3"/>
      <c r="F329" s="1">
        <f>AVERAGE(F322:F324)</f>
        <v>19.3478401069166</v>
      </c>
      <c r="I329" s="1">
        <f>AVERAGE(I322:I324)</f>
        <v>22.8083680073971</v>
      </c>
      <c r="L329" s="1">
        <f>AVERAGE(L322:L324)</f>
        <v>18.1417422050788</v>
      </c>
      <c r="O329" s="1">
        <f>AVERAGE(O322:O324)</f>
        <v>13.5851753953083</v>
      </c>
      <c r="R329" s="1">
        <f>R302</f>
        <v>8.05925925925926</v>
      </c>
      <c r="U329" s="1">
        <f>AVERAGE(U322:U324)</f>
        <v>0.205</v>
      </c>
      <c r="X329" s="1">
        <f>AVERAGE(X322:X324)</f>
        <v>0.289666666666667</v>
      </c>
      <c r="AA329" s="1">
        <f>AVERAGE(AA322:AA324)</f>
        <v>0.312333333333333</v>
      </c>
      <c r="AD329" s="1">
        <f>AVERAGE(AD322:AD324)</f>
        <v>0.368333333333333</v>
      </c>
      <c r="AG329" s="1">
        <f>AG302</f>
        <v>0.252</v>
      </c>
      <c r="AJ329" s="1">
        <f>AVERAGE(AJ322:AJ324)</f>
        <v>257.666666666667</v>
      </c>
      <c r="AM329" s="1">
        <f>AVERAGE(AM322:AM324)</f>
        <v>293.333333333333</v>
      </c>
      <c r="AP329" s="1">
        <f>AVERAGE(AP322:AP324)</f>
        <v>293.666666666667</v>
      </c>
      <c r="AS329" s="1">
        <f>AVERAGE(AS322:AS324)</f>
        <v>328.666666666667</v>
      </c>
      <c r="AV329" s="1">
        <f>AV302</f>
        <v>310</v>
      </c>
      <c r="AY329" s="1">
        <f>AVERAGE(AY322:AY324)</f>
        <v>6.51</v>
      </c>
      <c r="BB329" s="1">
        <f>AVERAGE(BB322:BB324)</f>
        <v>9.28333333333333</v>
      </c>
      <c r="BE329" s="1">
        <f>AVERAGE(BE322:BE324)</f>
        <v>7.57666666666667</v>
      </c>
      <c r="BH329" s="1">
        <f>AVERAGE(BH322:BH324)</f>
        <v>7.40333333333333</v>
      </c>
      <c r="BK329" s="1">
        <f>BK302</f>
        <v>4.37</v>
      </c>
      <c r="BN329" s="3"/>
      <c r="BQ329" s="1">
        <f>AVERAGE(BQ322:BQ324)</f>
        <v>18.8400035255381</v>
      </c>
      <c r="BT329" s="1">
        <f>AVERAGE(BT322:BT324)</f>
        <v>22.2071598971404</v>
      </c>
      <c r="BW329" s="1">
        <f>AVERAGE(BW322:BW324)</f>
        <v>17.5078798691644</v>
      </c>
      <c r="BZ329" s="1">
        <f>AVERAGE(BZ322:BZ324)</f>
        <v>13.0891483187949</v>
      </c>
      <c r="CC329" s="1">
        <f>CC302</f>
        <v>7.51785714285714</v>
      </c>
      <c r="CF329" s="1">
        <f>AVERAGE(CF322:CF324)</f>
        <v>0.184</v>
      </c>
      <c r="CI329" s="1">
        <f>AVERAGE(CI322:CI324)</f>
        <v>0.263</v>
      </c>
      <c r="CL329" s="1">
        <f>AVERAGE(CL322:CL324)</f>
        <v>0.295333333333333</v>
      </c>
      <c r="CO329" s="1">
        <f>AVERAGE(CO322:CO324)</f>
        <v>0.347333333333333</v>
      </c>
      <c r="CR329" s="1">
        <f>CR302</f>
        <v>0.232</v>
      </c>
      <c r="CU329" s="1">
        <f>AVERAGE(CU322:CU324)</f>
        <v>255.666666666667</v>
      </c>
      <c r="CX329" s="1">
        <f>AVERAGE(CX322:CX324)</f>
        <v>289</v>
      </c>
      <c r="DA329" s="1">
        <f>AVERAGE(DA322:DA324)</f>
        <v>293.333333333333</v>
      </c>
      <c r="DD329" s="1">
        <f>AVERAGE(DD322:DD324)</f>
        <v>326.666666666667</v>
      </c>
      <c r="DG329" s="1">
        <f>DG302</f>
        <v>306</v>
      </c>
      <c r="DJ329" s="1">
        <f>AVERAGE(DJ322:DJ324)</f>
        <v>6.14666666666667</v>
      </c>
      <c r="DM329" s="1">
        <f>AVERAGE(DM322:DM324)</f>
        <v>9.02333333333333</v>
      </c>
      <c r="DP329" s="1">
        <f>AVERAGE(DP322:DP324)</f>
        <v>7.31666666666667</v>
      </c>
      <c r="DS329" s="1">
        <f>AVERAGE(DS322:DS324)</f>
        <v>7.22333333333333</v>
      </c>
      <c r="DV329" s="1">
        <f>DV302</f>
        <v>4.12</v>
      </c>
      <c r="DY329" s="3"/>
      <c r="ED329" s="1">
        <f>AVERAGE(ED322:ED324)</f>
        <v>20.4138626603281</v>
      </c>
      <c r="EG329" s="1">
        <f>AVERAGE(EG322:EG324)</f>
        <v>26.5171413825525</v>
      </c>
      <c r="EJ329" s="1">
        <f>AVERAGE(EJ322:EJ324)</f>
        <v>18.5356370039487</v>
      </c>
      <c r="EM329" s="1">
        <f>AVERAGE(EM322:EM324)</f>
        <v>13.6402097902098</v>
      </c>
      <c r="EP329" s="1">
        <f>EP302</f>
        <v>10.158273381295</v>
      </c>
      <c r="ES329" s="1">
        <f>AVERAGE(ES322:ES324)</f>
        <v>0.228333333333333</v>
      </c>
      <c r="EV329" s="1">
        <f>AVERAGE(EV322:EV324)</f>
        <v>0.268333333333333</v>
      </c>
      <c r="EY329" s="1">
        <f>AVERAGE(EY322:EY324)</f>
        <v>0.281</v>
      </c>
      <c r="FB329" s="1">
        <f>AVERAGE(FB322:FB324)</f>
        <v>0.306</v>
      </c>
      <c r="FE329" s="1">
        <f>FE302</f>
        <v>0.231</v>
      </c>
      <c r="FH329" s="1">
        <f>AVERAGE(FH322:FH324)</f>
        <v>263</v>
      </c>
      <c r="FK329" s="1">
        <f>AVERAGE(FK322:FK324)</f>
        <v>287.333333333333</v>
      </c>
      <c r="FN329" s="1">
        <f>AVERAGE(FN322:FN324)</f>
        <v>282.666666666667</v>
      </c>
      <c r="FQ329" s="1">
        <f>AVERAGE(FQ322:FQ324)</f>
        <v>314.333333333333</v>
      </c>
      <c r="FT329" s="1">
        <f>FT302</f>
        <v>296</v>
      </c>
      <c r="FW329" s="1">
        <f>AVERAGE(FW322:FW324)</f>
        <v>7.62666666666667</v>
      </c>
      <c r="FZ329" s="1">
        <f>AVERAGE(FZ322:FZ324)</f>
        <v>9.42333333333333</v>
      </c>
      <c r="GC329" s="1">
        <f>AVERAGE(GC322:GC324)</f>
        <v>7.85</v>
      </c>
      <c r="GF329" s="1">
        <f>AVERAGE(GF322:GF324)</f>
        <v>7.13</v>
      </c>
      <c r="GI329" s="1">
        <f>GI302</f>
        <v>5.91</v>
      </c>
      <c r="GL329" s="3"/>
      <c r="GO329" s="1">
        <f>AVERAGE(GO322:GO324)</f>
        <v>20.0630756549475</v>
      </c>
      <c r="GR329" s="1">
        <f>AVERAGE(GR322:GR324)</f>
        <v>26.1433088235294</v>
      </c>
      <c r="GU329" s="1">
        <f>AVERAGE(GU322:GU324)</f>
        <v>18.049879570402</v>
      </c>
      <c r="GX329" s="1">
        <f>AVERAGE(GX322:GX324)</f>
        <v>13.218380860096</v>
      </c>
      <c r="HA329" s="1">
        <f>HA302</f>
        <v>9.66129032258065</v>
      </c>
      <c r="HD329" s="1">
        <f>AVERAGE(HD322:HD324)</f>
        <v>0.207333333333333</v>
      </c>
      <c r="HG329" s="1">
        <f>AVERAGE(HG322:HG324)</f>
        <v>0.247333333333333</v>
      </c>
      <c r="HJ329" s="1">
        <f>AVERAGE(HJ322:HJ324)</f>
        <v>0.255</v>
      </c>
      <c r="HM329" s="1">
        <f>AVERAGE(HM322:HM324)</f>
        <v>0.292</v>
      </c>
      <c r="HP329" s="1">
        <f>HP302</f>
        <v>0.213</v>
      </c>
      <c r="HS329" s="1">
        <f>AVERAGE(HS322:HS324)</f>
        <v>261</v>
      </c>
      <c r="HV329" s="1">
        <f>AVERAGE(HV322:HV324)</f>
        <v>284.333333333333</v>
      </c>
      <c r="HY329" s="1">
        <f>AVERAGE(HY322:HY324)</f>
        <v>280.666666666667</v>
      </c>
      <c r="IB329" s="1">
        <f>AVERAGE(IB322:IB324)</f>
        <v>314</v>
      </c>
      <c r="IE329" s="1">
        <f>IE302</f>
        <v>295</v>
      </c>
      <c r="IH329" s="1">
        <f>AVERAGE(IH322:IH324)</f>
        <v>7.27666666666667</v>
      </c>
      <c r="IK329" s="1">
        <f>AVERAGE(IK322:IK324)</f>
        <v>9.16333333333333</v>
      </c>
      <c r="IN329" s="1">
        <f>AVERAGE(IN322:IN324)</f>
        <v>7.66</v>
      </c>
      <c r="IQ329" s="1">
        <f>AVERAGE(IQ322:IQ324)</f>
        <v>6.87</v>
      </c>
      <c r="IT329" s="1">
        <f>IT302</f>
        <v>5.61</v>
      </c>
    </row>
    <row r="330" spans="1:194">
      <c r="A330" s="3"/>
      <c r="BN330" s="3"/>
      <c r="DY330" s="3"/>
      <c r="GL330" s="3"/>
    </row>
    <row r="331" spans="1:254">
      <c r="A331" s="3"/>
      <c r="BN331" s="3"/>
      <c r="BQ331" s="1">
        <v>18.8366303184925</v>
      </c>
      <c r="BT331" s="1">
        <v>22.1188904077023</v>
      </c>
      <c r="BW331" s="1">
        <v>17.3566586373544</v>
      </c>
      <c r="BZ331" s="1">
        <v>13.3319740134473</v>
      </c>
      <c r="CC331" s="1">
        <v>7.20965160320352</v>
      </c>
      <c r="CF331" s="1">
        <v>0.187666666666667</v>
      </c>
      <c r="CI331" s="1">
        <v>0.273111111111111</v>
      </c>
      <c r="CL331" s="1">
        <v>0.289555555555556</v>
      </c>
      <c r="CO331" s="1">
        <v>0.334777777777778</v>
      </c>
      <c r="CR331" s="1">
        <v>0.223333333333333</v>
      </c>
      <c r="CU331" s="1">
        <v>249.444444444444</v>
      </c>
      <c r="CX331" s="1">
        <v>284.444444444444</v>
      </c>
      <c r="DA331" s="1">
        <v>294.444444444445</v>
      </c>
      <c r="DD331" s="1">
        <v>322.777777777778</v>
      </c>
      <c r="DG331" s="1">
        <v>308.333333333333</v>
      </c>
      <c r="DJ331" s="1">
        <v>6.38444444444445</v>
      </c>
      <c r="DM331" s="1">
        <v>9.03777777777778</v>
      </c>
      <c r="DP331" s="1">
        <v>7.34222222222222</v>
      </c>
      <c r="DS331" s="1">
        <v>7.19555555555556</v>
      </c>
      <c r="DV331" s="1">
        <v>4.02666666666667</v>
      </c>
      <c r="DY331" s="3"/>
      <c r="GL331" s="3"/>
      <c r="GO331" s="1">
        <v>19.8160202406781</v>
      </c>
      <c r="GR331" s="1">
        <v>26.0120907678882</v>
      </c>
      <c r="GU331" s="1">
        <v>18.1205207903743</v>
      </c>
      <c r="GX331" s="1">
        <v>13.1945299326008</v>
      </c>
      <c r="HA331" s="1">
        <v>9.52745611836155</v>
      </c>
      <c r="HD331" s="1">
        <v>0.206444444444444</v>
      </c>
      <c r="HG331" s="1">
        <v>0.244555555555556</v>
      </c>
      <c r="HJ331" s="1">
        <v>0.256555555555556</v>
      </c>
      <c r="HM331" s="1">
        <v>0.285666666666667</v>
      </c>
      <c r="HP331" s="1">
        <v>0.212666666666667</v>
      </c>
      <c r="HS331" s="1">
        <v>261.666666666667</v>
      </c>
      <c r="HV331" s="1">
        <v>280.777777777778</v>
      </c>
      <c r="HY331" s="1">
        <v>282.111111111111</v>
      </c>
      <c r="IB331" s="1">
        <v>310.444444444444</v>
      </c>
      <c r="IE331" s="1">
        <v>300</v>
      </c>
      <c r="IH331" s="1">
        <v>7.35</v>
      </c>
      <c r="IK331" s="1">
        <v>9.18444444444444</v>
      </c>
      <c r="IN331" s="1">
        <v>7.60222222222222</v>
      </c>
      <c r="IQ331" s="1">
        <v>6.83333333333333</v>
      </c>
      <c r="IT331" s="1">
        <v>5.69666666666667</v>
      </c>
    </row>
    <row r="332" s="1" customFormat="1" spans="1:254">
      <c r="A332" s="4" t="s">
        <v>11</v>
      </c>
      <c r="F332" s="1">
        <f>AVERAGE(F307,F318,F329)</f>
        <v>19.3766303184925</v>
      </c>
      <c r="I332" s="1">
        <f>AVERAGE(I307,I318,I329)</f>
        <v>22.6588904077023</v>
      </c>
      <c r="L332" s="1">
        <f>AVERAGE(L307,L318,L329)</f>
        <v>17.8966586373544</v>
      </c>
      <c r="O332" s="1">
        <f>AVERAGE(O307,O318,O329)</f>
        <v>13.8719740134473</v>
      </c>
      <c r="R332" s="1">
        <f>AVERAGE(R307,R318,R329)</f>
        <v>7.74965160320351</v>
      </c>
      <c r="U332" s="1">
        <f>AVERAGE(U307,U318,U329)</f>
        <v>0.208666666666667</v>
      </c>
      <c r="X332" s="1">
        <f>AVERAGE(X307,X318,X329)</f>
        <v>0.294111111111111</v>
      </c>
      <c r="AA332" s="1">
        <f>AVERAGE(AA307,AA318,AA329)</f>
        <v>0.310555555555556</v>
      </c>
      <c r="AD332" s="1">
        <f>AVERAGE(AD307,AD318,AD329)</f>
        <v>0.355777777777778</v>
      </c>
      <c r="AG332" s="1">
        <f>AVERAGE(AG307,AG318,AG329)</f>
        <v>0.244333333333333</v>
      </c>
      <c r="AJ332" s="1">
        <f>AVERAGE(AJ307,AJ318,AJ329)</f>
        <v>251.444444444444</v>
      </c>
      <c r="AM332" s="1">
        <f>AVERAGE(AM307,AM318,AM329)</f>
        <v>286.444444444444</v>
      </c>
      <c r="AP332" s="1">
        <f>AVERAGE(AP307,AP318,AP329)</f>
        <v>296.444444444445</v>
      </c>
      <c r="AS332" s="1">
        <f>AVERAGE(AS307,AS318,AS329)</f>
        <v>324.777777777778</v>
      </c>
      <c r="AV332" s="1">
        <f>AVERAGE(AV307,AV318,AV329)</f>
        <v>310.333333333333</v>
      </c>
      <c r="AY332" s="1">
        <f>AVERAGE(AY307,AY318,AY329)</f>
        <v>6.64444444444444</v>
      </c>
      <c r="BB332" s="1">
        <f>AVERAGE(BB307,BB318,BB329)</f>
        <v>9.29777777777778</v>
      </c>
      <c r="BE332" s="1">
        <f>AVERAGE(BE307,BE318,BE329)</f>
        <v>7.60222222222222</v>
      </c>
      <c r="BH332" s="1">
        <f>AVERAGE(BH307,BH318,BH329)</f>
        <v>7.45555555555555</v>
      </c>
      <c r="BK332" s="1">
        <f>AVERAGE(BK307,BK318,BK329)</f>
        <v>4.28666666666667</v>
      </c>
      <c r="BN332" s="4"/>
      <c r="BQ332" s="1">
        <f>AVERAGE(BQ307,BQ318,BQ329)</f>
        <v>18.7887944949453</v>
      </c>
      <c r="BT332" s="1">
        <f>AVERAGE(BT307,BT318,BT329)</f>
        <v>22.0865557943113</v>
      </c>
      <c r="BW332" s="1">
        <f>AVERAGE(BW307,BW318,BW329)</f>
        <v>17.3053047256241</v>
      </c>
      <c r="BZ332" s="1">
        <f>AVERAGE(BZ307,BZ318,BZ329)</f>
        <v>13.2869616940715</v>
      </c>
      <c r="CC332" s="1">
        <f>AVERAGE(CC307,CC318,CC329)</f>
        <v>7.36541297935103</v>
      </c>
      <c r="CF332" s="1">
        <f>AVERAGE(CF307,CF318,CF329)</f>
        <v>0.185777777777778</v>
      </c>
      <c r="CI332" s="1">
        <f>AVERAGE(CI307,CI318,CI329)</f>
        <v>0.272555555555556</v>
      </c>
      <c r="CL332" s="1">
        <f>AVERAGE(CL307,CL318,CL329)</f>
        <v>0.292222222222222</v>
      </c>
      <c r="CO332" s="1">
        <f>AVERAGE(CO307,CO318,CO329)</f>
        <v>0.332888888888889</v>
      </c>
      <c r="CR332" s="1">
        <f>AVERAGE(CR307,CR318,CR329)</f>
        <v>0.224333333333333</v>
      </c>
      <c r="CU332" s="1">
        <f>AVERAGE(CU307,CU318,CU329)</f>
        <v>248.666666666667</v>
      </c>
      <c r="CX332" s="1">
        <f>AVERAGE(CX307,CX318,CX329)</f>
        <v>284.222222222222</v>
      </c>
      <c r="DA332" s="1">
        <f>AVERAGE(DA307,DA318,DA329)</f>
        <v>295</v>
      </c>
      <c r="DD332" s="1">
        <f>AVERAGE(DD307,DD318,DD329)</f>
        <v>322.555555555556</v>
      </c>
      <c r="DG332" s="1">
        <f>AVERAGE(DG307,DG318,DG329)</f>
        <v>308.666666666667</v>
      </c>
      <c r="DJ332" s="1">
        <f>AVERAGE(DJ307,DJ318,DJ329)</f>
        <v>6.35</v>
      </c>
      <c r="DM332" s="1">
        <f>AVERAGE(DM307,DM318,DM329)</f>
        <v>9.06444444444444</v>
      </c>
      <c r="DP332" s="1">
        <f>AVERAGE(DP307,DP318,DP329)</f>
        <v>7.33333333333333</v>
      </c>
      <c r="DS332" s="1">
        <f>AVERAGE(DS307,DS318,DS329)</f>
        <v>7.18666666666667</v>
      </c>
      <c r="DV332" s="1">
        <f>AVERAGE(DV307,DV318,DV329)</f>
        <v>4.06666666666667</v>
      </c>
      <c r="DY332" s="4" t="s">
        <v>11</v>
      </c>
      <c r="ED332" s="1">
        <f>AVERAGE(ED307,ED318,ED329)</f>
        <v>20.3560202406781</v>
      </c>
      <c r="EG332" s="1">
        <f>AVERAGE(EG307,EG318,EG329)</f>
        <v>26.5520907678882</v>
      </c>
      <c r="EJ332" s="1">
        <f>AVERAGE(EJ307,EJ318,EJ329)</f>
        <v>18.6605207903743</v>
      </c>
      <c r="EM332" s="1">
        <f>AVERAGE(EM307,EM318,EM329)</f>
        <v>13.7345299326008</v>
      </c>
      <c r="EP332" s="1">
        <f>AVERAGE(EP307,EP318,EP329)</f>
        <v>10.0674561183616</v>
      </c>
      <c r="ES332" s="1">
        <f>AVERAGE(ES307,ES318,ES329)</f>
        <v>0.227444444444444</v>
      </c>
      <c r="EV332" s="1">
        <f>AVERAGE(EV307,EV318,EV329)</f>
        <v>0.265555555555556</v>
      </c>
      <c r="EY332" s="1">
        <f>AVERAGE(EY307,EY318,EY329)</f>
        <v>0.277555555555556</v>
      </c>
      <c r="FB332" s="1">
        <f>AVERAGE(FB307,FB318,FB329)</f>
        <v>0.306666666666667</v>
      </c>
      <c r="FE332" s="1">
        <f>AVERAGE(FE307,FE318,FE329)</f>
        <v>0.233666666666667</v>
      </c>
      <c r="FH332" s="1">
        <f>AVERAGE(FH307,FH318,FH329)</f>
        <v>263.666666666667</v>
      </c>
      <c r="FK332" s="1">
        <f>AVERAGE(FK307,FK318,FK329)</f>
        <v>282.777777777778</v>
      </c>
      <c r="FN332" s="1">
        <f>AVERAGE(FN307,FN318,FN329)</f>
        <v>284.111111111111</v>
      </c>
      <c r="FQ332" s="1">
        <f>AVERAGE(FQ307,FQ318,FQ329)</f>
        <v>312.444444444444</v>
      </c>
      <c r="FT332" s="1">
        <f>AVERAGE(FT307,FT318,FT329)</f>
        <v>302</v>
      </c>
      <c r="FW332" s="1">
        <f>AVERAGE(FW307,FW318,FW329)</f>
        <v>7.61</v>
      </c>
      <c r="FZ332" s="1">
        <f>AVERAGE(FZ307,FZ318,FZ329)</f>
        <v>9.44444444444444</v>
      </c>
      <c r="GC332" s="1">
        <f>AVERAGE(GC307,GC318,GC329)</f>
        <v>7.86222222222222</v>
      </c>
      <c r="GF332" s="1">
        <f>AVERAGE(GF307,GF318,GF329)</f>
        <v>7.09333333333333</v>
      </c>
      <c r="GI332" s="1">
        <f>AVERAGE(GI307,GI318,GI329)</f>
        <v>5.95666666666667</v>
      </c>
      <c r="GL332" s="4"/>
      <c r="GO332" s="1">
        <f>AVERAGE(GO307,GO318,GO329)</f>
        <v>19.8250864522268</v>
      </c>
      <c r="GR332" s="1">
        <f>AVERAGE(GR307,GR318,GR329)</f>
        <v>26.0952683636029</v>
      </c>
      <c r="GU332" s="1">
        <f>AVERAGE(GU307,GU318,GU329)</f>
        <v>18.2517472162995</v>
      </c>
      <c r="GX332" s="1">
        <f>AVERAGE(GX307,GX318,GX329)</f>
        <v>13.3020861344505</v>
      </c>
      <c r="HA332" s="1">
        <f>AVERAGE(HA307,HA318,HA329)</f>
        <v>9.56128658900836</v>
      </c>
      <c r="HD332" s="1">
        <f>AVERAGE(HD307,HD318,HD329)</f>
        <v>0.206444444444444</v>
      </c>
      <c r="HG332" s="1">
        <f>AVERAGE(HG307,HG318,HG329)</f>
        <v>0.245333333333333</v>
      </c>
      <c r="HJ332" s="1">
        <f>AVERAGE(HJ307,HJ318,HJ329)</f>
        <v>0.257222222222222</v>
      </c>
      <c r="HM332" s="1">
        <f>AVERAGE(HM307,HM318,HM329)</f>
        <v>0.286333333333333</v>
      </c>
      <c r="HP332" s="1">
        <f>AVERAGE(HP307,HP318,HP329)</f>
        <v>0.214</v>
      </c>
      <c r="HS332" s="1">
        <f>AVERAGE(HS307,HS318,HS329)</f>
        <v>261.333333333333</v>
      </c>
      <c r="HV332" s="1">
        <f>AVERAGE(HV307,HV318,HV329)</f>
        <v>281</v>
      </c>
      <c r="HY332" s="1">
        <f>AVERAGE(HY307,HY318,HY329)</f>
        <v>282.333333333333</v>
      </c>
      <c r="IB332" s="1">
        <f>AVERAGE(IB307,IB318,IB329)</f>
        <v>311</v>
      </c>
      <c r="IE332" s="1">
        <f>AVERAGE(IE307,IE318,IE329)</f>
        <v>300.333333333333</v>
      </c>
      <c r="IH332" s="1">
        <f>AVERAGE(IH307,IH318,IH329)</f>
        <v>7.32</v>
      </c>
      <c r="IK332" s="1">
        <f>AVERAGE(IK307,IK318,IK329)</f>
        <v>9.12</v>
      </c>
      <c r="IN332" s="1">
        <f>AVERAGE(IN307,IN318,IN329)</f>
        <v>7.59555555555556</v>
      </c>
      <c r="IQ332" s="1">
        <f>AVERAGE(IQ307,IQ318,IQ329)</f>
        <v>6.85666666666667</v>
      </c>
      <c r="IT332" s="1">
        <f>AVERAGE(IT307,IT318,IT329)</f>
        <v>5.72</v>
      </c>
    </row>
    <row r="333" spans="1:254">
      <c r="A333" s="3" t="s">
        <v>64</v>
      </c>
      <c r="B333" s="1">
        <v>65</v>
      </c>
      <c r="D333" s="1">
        <v>8.67</v>
      </c>
      <c r="E333" s="1">
        <v>1.12</v>
      </c>
      <c r="F333" s="1">
        <f>D333/(E333*3)*6</f>
        <v>15.4821428571429</v>
      </c>
      <c r="G333" s="1">
        <v>11.1</v>
      </c>
      <c r="H333" s="1">
        <v>1.02</v>
      </c>
      <c r="I333" s="1">
        <f>G333/(H333*3)*6</f>
        <v>21.7647058823529</v>
      </c>
      <c r="J333" s="1">
        <v>10.7</v>
      </c>
      <c r="K333" s="1">
        <v>1.19</v>
      </c>
      <c r="L333" s="1">
        <f>J333/(K333*3)*6</f>
        <v>17.9831932773109</v>
      </c>
      <c r="M333" s="1">
        <v>8.92</v>
      </c>
      <c r="N333" s="1">
        <v>1.24</v>
      </c>
      <c r="O333" s="1">
        <f>M333/(N333*3)*6</f>
        <v>14.3870967741935</v>
      </c>
      <c r="P333" s="1">
        <v>5.52</v>
      </c>
      <c r="Q333" s="1">
        <v>1.37</v>
      </c>
      <c r="R333" s="1">
        <f>P333/(Q333*3)*6</f>
        <v>8.05839416058394</v>
      </c>
      <c r="U333" s="1">
        <v>0.205</v>
      </c>
      <c r="X333" s="1">
        <v>0.279</v>
      </c>
      <c r="AA333" s="1">
        <v>0.319</v>
      </c>
      <c r="AD333" s="1">
        <v>0.356</v>
      </c>
      <c r="AG333" s="1">
        <v>0.235</v>
      </c>
      <c r="AJ333" s="1">
        <v>278</v>
      </c>
      <c r="AM333" s="1">
        <v>281</v>
      </c>
      <c r="AP333" s="1">
        <v>305</v>
      </c>
      <c r="AS333" s="1">
        <v>320</v>
      </c>
      <c r="AV333" s="1">
        <v>315</v>
      </c>
      <c r="AY333" s="1">
        <v>6.08</v>
      </c>
      <c r="BB333" s="1">
        <v>9.34</v>
      </c>
      <c r="BE333" s="1">
        <v>7.52</v>
      </c>
      <c r="BH333" s="1">
        <v>7.67</v>
      </c>
      <c r="BK333" s="1">
        <v>4.21</v>
      </c>
      <c r="BN333" s="3"/>
      <c r="BO333" s="1">
        <v>9.62</v>
      </c>
      <c r="BP333" s="1">
        <v>1.12</v>
      </c>
      <c r="BQ333" s="1">
        <f>BO333/(BP333*3)*6</f>
        <v>17.1785714285714</v>
      </c>
      <c r="BR333" s="1">
        <v>12.6</v>
      </c>
      <c r="BS333" s="1">
        <v>1.25</v>
      </c>
      <c r="BT333" s="1">
        <f>BR333/(BS333*3)*6</f>
        <v>20.16</v>
      </c>
      <c r="BU333" s="1">
        <v>10.9</v>
      </c>
      <c r="BV333" s="1">
        <v>1.16</v>
      </c>
      <c r="BW333" s="1">
        <f>BU333/(BV333*3)*6</f>
        <v>18.7931034482759</v>
      </c>
      <c r="BX333" s="1">
        <v>8.21</v>
      </c>
      <c r="BY333" s="1">
        <v>1.24</v>
      </c>
      <c r="BZ333" s="1">
        <f>BX333/(BY333*3)*6</f>
        <v>13.241935483871</v>
      </c>
      <c r="CA333" s="1">
        <v>4.46</v>
      </c>
      <c r="CB333" s="1">
        <v>1.21</v>
      </c>
      <c r="CC333" s="1">
        <f>CA333/(CB333*3)*6</f>
        <v>7.37190082644628</v>
      </c>
      <c r="CF333" s="1">
        <v>0.209</v>
      </c>
      <c r="CI333" s="1">
        <v>0.252</v>
      </c>
      <c r="CL333" s="1">
        <v>0.289</v>
      </c>
      <c r="CO333" s="1">
        <v>0.315</v>
      </c>
      <c r="CR333" s="1">
        <v>0.221</v>
      </c>
      <c r="CU333" s="1">
        <v>261</v>
      </c>
      <c r="CX333" s="1">
        <v>302</v>
      </c>
      <c r="DA333" s="1">
        <v>283</v>
      </c>
      <c r="DD333" s="1">
        <v>305</v>
      </c>
      <c r="DG333" s="1">
        <v>316</v>
      </c>
      <c r="DJ333" s="1">
        <v>7.26</v>
      </c>
      <c r="DM333" s="1">
        <v>8.94</v>
      </c>
      <c r="DP333" s="1">
        <v>6.9</v>
      </c>
      <c r="DS333" s="1">
        <v>6.42</v>
      </c>
      <c r="DV333" s="1">
        <v>4.12</v>
      </c>
      <c r="DY333" s="3" t="s">
        <v>64</v>
      </c>
      <c r="DZ333" s="1">
        <v>134</v>
      </c>
      <c r="EB333" s="1">
        <v>10.2</v>
      </c>
      <c r="EC333" s="1">
        <v>1.15</v>
      </c>
      <c r="ED333" s="1">
        <f>EB333/(EC333*3)*6</f>
        <v>17.7391304347826</v>
      </c>
      <c r="EE333" s="1">
        <v>13.9</v>
      </c>
      <c r="EF333" s="1">
        <v>1.28</v>
      </c>
      <c r="EG333" s="1">
        <f>EE333/(EF333*3)*6</f>
        <v>21.71875</v>
      </c>
      <c r="EH333" s="1">
        <v>10.8</v>
      </c>
      <c r="EI333" s="1">
        <v>1.35</v>
      </c>
      <c r="EJ333" s="1">
        <f>EH333/(EI333*3)*6</f>
        <v>16</v>
      </c>
      <c r="EK333" s="1">
        <v>7.23</v>
      </c>
      <c r="EL333" s="1">
        <v>1.34</v>
      </c>
      <c r="EM333" s="1">
        <f>EK333/(EL333*3)*6</f>
        <v>10.7910447761194</v>
      </c>
      <c r="EN333" s="1">
        <v>7.01</v>
      </c>
      <c r="EO333" s="1">
        <v>1.38</v>
      </c>
      <c r="EP333" s="1">
        <f>EN333/(EO333*3)*6</f>
        <v>10.1594202898551</v>
      </c>
      <c r="ES333" s="1">
        <v>0.218</v>
      </c>
      <c r="EV333" s="1">
        <v>0.276</v>
      </c>
      <c r="EY333" s="1">
        <v>0.277</v>
      </c>
      <c r="FB333" s="1">
        <v>0.337</v>
      </c>
      <c r="FE333" s="1">
        <v>0.229</v>
      </c>
      <c r="FH333" s="1">
        <v>274</v>
      </c>
      <c r="FK333" s="1">
        <v>298</v>
      </c>
      <c r="FN333" s="1">
        <v>290</v>
      </c>
      <c r="FQ333" s="1">
        <v>325</v>
      </c>
      <c r="FT333" s="1">
        <v>309</v>
      </c>
      <c r="FW333" s="1">
        <v>7.65</v>
      </c>
      <c r="FZ333" s="1">
        <v>9.74</v>
      </c>
      <c r="GC333" s="1">
        <v>7.66</v>
      </c>
      <c r="GF333" s="1">
        <v>5.12</v>
      </c>
      <c r="GI333" s="1">
        <v>5.91</v>
      </c>
      <c r="GL333" s="3"/>
      <c r="GM333" s="1">
        <v>13.4</v>
      </c>
      <c r="GN333" s="1">
        <v>1.24</v>
      </c>
      <c r="GO333" s="1">
        <f>GM333/(GN333*3)*6</f>
        <v>21.6129032258065</v>
      </c>
      <c r="GP333" s="1">
        <v>18.1</v>
      </c>
      <c r="GQ333" s="1">
        <v>1.26</v>
      </c>
      <c r="GR333" s="1">
        <f>GP333/(GQ333*3)*6</f>
        <v>28.7301587301587</v>
      </c>
      <c r="GS333" s="1">
        <v>12.4</v>
      </c>
      <c r="GT333" s="1">
        <v>1.24</v>
      </c>
      <c r="GU333" s="1">
        <f>GS333/(GT333*3)*6</f>
        <v>20</v>
      </c>
      <c r="GV333" s="1">
        <v>8.62</v>
      </c>
      <c r="GW333" s="1">
        <v>1.34</v>
      </c>
      <c r="GX333" s="1">
        <f>GV333/(GW333*3)*6</f>
        <v>12.865671641791</v>
      </c>
      <c r="GY333" s="1">
        <v>6.52</v>
      </c>
      <c r="GZ333" s="1">
        <v>1.36</v>
      </c>
      <c r="HA333" s="1">
        <f>GY333/(GZ333*3)*6</f>
        <v>9.58823529411765</v>
      </c>
      <c r="HD333" s="1">
        <v>0.187</v>
      </c>
      <c r="HG333" s="1">
        <v>0.231</v>
      </c>
      <c r="HJ333" s="1">
        <v>0.279</v>
      </c>
      <c r="HM333" s="1">
        <v>0.292</v>
      </c>
      <c r="HP333" s="1">
        <v>0.209</v>
      </c>
      <c r="HS333" s="1">
        <v>266</v>
      </c>
      <c r="HV333" s="1">
        <v>273</v>
      </c>
      <c r="HY333" s="1">
        <v>282</v>
      </c>
      <c r="IB333" s="1">
        <v>317</v>
      </c>
      <c r="IE333" s="1">
        <v>309</v>
      </c>
      <c r="IH333" s="1">
        <v>6.21</v>
      </c>
      <c r="IK333" s="1">
        <v>10.3</v>
      </c>
      <c r="IN333" s="1">
        <v>7.04</v>
      </c>
      <c r="IQ333" s="1">
        <v>6.38</v>
      </c>
      <c r="IT333" s="1">
        <v>5.63</v>
      </c>
    </row>
    <row r="334" spans="1:254">
      <c r="A334" s="3"/>
      <c r="D334" s="1">
        <v>10.9</v>
      </c>
      <c r="E334" s="1">
        <v>1.11</v>
      </c>
      <c r="F334" s="1">
        <f>D334/(E334*3)*6</f>
        <v>19.6396396396396</v>
      </c>
      <c r="G334" s="1">
        <v>10.3</v>
      </c>
      <c r="H334" s="1">
        <v>0.99</v>
      </c>
      <c r="I334" s="1">
        <f>G334/(H334*3)*6</f>
        <v>20.8080808080808</v>
      </c>
      <c r="J334" s="1">
        <v>11.7</v>
      </c>
      <c r="K334" s="1">
        <v>1.23</v>
      </c>
      <c r="L334" s="1">
        <f>J334/(K334*3)*6</f>
        <v>19.0243902439024</v>
      </c>
      <c r="M334" s="1">
        <v>9.27</v>
      </c>
      <c r="N334" s="1">
        <v>1.22</v>
      </c>
      <c r="O334" s="1">
        <f>M334/(N334*3)*6</f>
        <v>15.1967213114754</v>
      </c>
      <c r="P334" s="1">
        <v>4.32</v>
      </c>
      <c r="Q334" s="1">
        <v>1.13</v>
      </c>
      <c r="R334" s="1">
        <f>P334/(Q334*3)*6</f>
        <v>7.64601769911505</v>
      </c>
      <c r="U334" s="1">
        <v>0.197</v>
      </c>
      <c r="X334" s="1">
        <v>0.284</v>
      </c>
      <c r="AA334" s="1">
        <v>0.295</v>
      </c>
      <c r="AD334" s="1">
        <v>0.341</v>
      </c>
      <c r="AG334" s="1">
        <v>0.239</v>
      </c>
      <c r="AJ334" s="1">
        <v>242</v>
      </c>
      <c r="AM334" s="1">
        <v>329</v>
      </c>
      <c r="AP334" s="1">
        <v>291</v>
      </c>
      <c r="AS334" s="1">
        <v>326</v>
      </c>
      <c r="AV334" s="1">
        <v>309</v>
      </c>
      <c r="AY334" s="1">
        <v>6.17</v>
      </c>
      <c r="BB334" s="1">
        <v>8.95</v>
      </c>
      <c r="BE334" s="1">
        <v>7.61</v>
      </c>
      <c r="BH334" s="1">
        <v>7.21</v>
      </c>
      <c r="BK334" s="1">
        <v>4.25</v>
      </c>
      <c r="BN334" s="3"/>
      <c r="BO334" s="1">
        <v>10.2</v>
      </c>
      <c r="BP334" s="1">
        <v>1.08</v>
      </c>
      <c r="BQ334" s="1">
        <f>BO334/(BP334*3)*6</f>
        <v>18.8888888888889</v>
      </c>
      <c r="BR334" s="1">
        <v>13.2</v>
      </c>
      <c r="BS334" s="1">
        <v>1.15</v>
      </c>
      <c r="BT334" s="1">
        <f>BR334/(BS334*3)*6</f>
        <v>22.9565217391304</v>
      </c>
      <c r="BU334" s="1">
        <v>9.25</v>
      </c>
      <c r="BV334" s="1">
        <v>1.17</v>
      </c>
      <c r="BW334" s="1">
        <f>BU334/(BV334*3)*6</f>
        <v>15.8119658119658</v>
      </c>
      <c r="BX334" s="1">
        <v>7.26</v>
      </c>
      <c r="BY334" s="1">
        <v>1.16</v>
      </c>
      <c r="BZ334" s="1">
        <f>BX334/(BY334*3)*6</f>
        <v>12.5172413793103</v>
      </c>
      <c r="CA334" s="1">
        <v>3.78</v>
      </c>
      <c r="CB334" s="1">
        <v>1.06</v>
      </c>
      <c r="CC334" s="1">
        <f>CA334/(CB334*3)*6</f>
        <v>7.13207547169811</v>
      </c>
      <c r="CF334" s="1">
        <v>0.188</v>
      </c>
      <c r="CI334" s="1">
        <v>0.278</v>
      </c>
      <c r="CL334" s="1">
        <v>0.286</v>
      </c>
      <c r="CO334" s="1">
        <v>0.342</v>
      </c>
      <c r="CR334" s="1">
        <v>0.216</v>
      </c>
      <c r="CU334" s="1">
        <v>245</v>
      </c>
      <c r="CX334" s="1">
        <v>299</v>
      </c>
      <c r="DA334" s="1">
        <v>299</v>
      </c>
      <c r="DD334" s="1">
        <v>334</v>
      </c>
      <c r="DG334" s="1">
        <v>306</v>
      </c>
      <c r="DJ334" s="1">
        <v>6.14</v>
      </c>
      <c r="DM334" s="1">
        <v>8.32</v>
      </c>
      <c r="DP334" s="1">
        <v>8.26</v>
      </c>
      <c r="DS334" s="1">
        <v>7.21</v>
      </c>
      <c r="DV334" s="1">
        <v>3.97</v>
      </c>
      <c r="DY334" s="3"/>
      <c r="EB334" s="1">
        <v>12.9</v>
      </c>
      <c r="EC334" s="1">
        <v>1.25</v>
      </c>
      <c r="ED334" s="1">
        <f>EB334/(EC334*3)*6</f>
        <v>20.64</v>
      </c>
      <c r="EE334" s="1">
        <v>20.2</v>
      </c>
      <c r="EF334" s="1">
        <v>1.41</v>
      </c>
      <c r="EG334" s="1">
        <f>EE334/(EF334*3)*6</f>
        <v>28.6524822695035</v>
      </c>
      <c r="EH334" s="1">
        <v>13.4</v>
      </c>
      <c r="EI334" s="1">
        <v>1.46</v>
      </c>
      <c r="EJ334" s="1">
        <f>EH334/(EI334*3)*6</f>
        <v>18.3561643835616</v>
      </c>
      <c r="EK334" s="1">
        <v>10.5</v>
      </c>
      <c r="EL334" s="1">
        <v>1.45</v>
      </c>
      <c r="EM334" s="1">
        <f>EK334/(EL334*3)*6</f>
        <v>14.4827586206897</v>
      </c>
      <c r="EN334" s="1">
        <v>6.71</v>
      </c>
      <c r="EO334" s="1">
        <v>1.35</v>
      </c>
      <c r="EP334" s="1">
        <f>EN334/(EO334*3)*6</f>
        <v>9.94074074074074</v>
      </c>
      <c r="ES334" s="1">
        <v>0.241</v>
      </c>
      <c r="EV334" s="1">
        <v>0.258</v>
      </c>
      <c r="EY334" s="1">
        <v>0.291</v>
      </c>
      <c r="FB334" s="1">
        <v>0.287</v>
      </c>
      <c r="FE334" s="1">
        <v>0.232</v>
      </c>
      <c r="FH334" s="1">
        <v>279</v>
      </c>
      <c r="FK334" s="1">
        <v>281</v>
      </c>
      <c r="FN334" s="1">
        <v>292</v>
      </c>
      <c r="FQ334" s="1">
        <v>327</v>
      </c>
      <c r="FT334" s="1">
        <v>304</v>
      </c>
      <c r="FW334" s="1">
        <v>7.55</v>
      </c>
      <c r="FZ334" s="1">
        <v>9.74</v>
      </c>
      <c r="GC334" s="1">
        <v>8.35</v>
      </c>
      <c r="GF334" s="1">
        <v>8.11</v>
      </c>
      <c r="GI334" s="1">
        <v>5.94</v>
      </c>
      <c r="GL334" s="3"/>
      <c r="GM334" s="1">
        <v>12.2</v>
      </c>
      <c r="GN334" s="1">
        <v>1.26</v>
      </c>
      <c r="GO334" s="1">
        <f>GM334/(GN334*3)*6</f>
        <v>19.3650793650794</v>
      </c>
      <c r="GP334" s="1">
        <v>15.6</v>
      </c>
      <c r="GQ334" s="1">
        <v>1.36</v>
      </c>
      <c r="GR334" s="1">
        <f>GP334/(GQ334*3)*6</f>
        <v>22.9411764705882</v>
      </c>
      <c r="GS334" s="1">
        <v>11.2</v>
      </c>
      <c r="GT334" s="1">
        <v>1.28</v>
      </c>
      <c r="GU334" s="1">
        <f>GS334/(GT334*3)*6</f>
        <v>17.5</v>
      </c>
      <c r="GV334" s="1">
        <v>9.23</v>
      </c>
      <c r="GW334" s="1">
        <v>1.35</v>
      </c>
      <c r="GX334" s="1">
        <f>GV334/(GW334*3)*6</f>
        <v>13.6740740740741</v>
      </c>
      <c r="GY334" s="1">
        <v>5.85</v>
      </c>
      <c r="GZ334" s="1">
        <v>1.24</v>
      </c>
      <c r="HA334" s="1">
        <f>GY334/(GZ334*3)*6</f>
        <v>9.43548387096774</v>
      </c>
      <c r="HD334" s="1">
        <v>0.203</v>
      </c>
      <c r="HG334" s="1">
        <v>0.249</v>
      </c>
      <c r="HJ334" s="1">
        <v>0.256</v>
      </c>
      <c r="HM334" s="1">
        <v>0.278</v>
      </c>
      <c r="HP334" s="1">
        <v>0.214</v>
      </c>
      <c r="HS334" s="1">
        <v>268</v>
      </c>
      <c r="HV334" s="1">
        <v>289</v>
      </c>
      <c r="HY334" s="1">
        <v>286</v>
      </c>
      <c r="IB334" s="1">
        <v>321</v>
      </c>
      <c r="IE334" s="1">
        <v>304</v>
      </c>
      <c r="IH334" s="1">
        <v>8.52</v>
      </c>
      <c r="IK334" s="1">
        <v>9.21</v>
      </c>
      <c r="IN334" s="1">
        <v>8.42</v>
      </c>
      <c r="IQ334" s="1">
        <v>6.26</v>
      </c>
      <c r="IT334" s="1">
        <v>5.69</v>
      </c>
    </row>
    <row r="335" spans="1:254">
      <c r="A335" s="3"/>
      <c r="D335" s="1">
        <v>13.5</v>
      </c>
      <c r="E335" s="1">
        <v>1.21</v>
      </c>
      <c r="F335" s="1">
        <f>D335/(E335*3)*6</f>
        <v>22.3140495867769</v>
      </c>
      <c r="G335" s="1">
        <v>13.4</v>
      </c>
      <c r="H335" s="1">
        <v>1.08</v>
      </c>
      <c r="I335" s="1">
        <f>G335/(H335*3)*6</f>
        <v>24.8148148148148</v>
      </c>
      <c r="J335" s="1">
        <v>9.28</v>
      </c>
      <c r="K335" s="1">
        <v>1.13</v>
      </c>
      <c r="L335" s="1">
        <f>J335/(K335*3)*6</f>
        <v>16.4247787610619</v>
      </c>
      <c r="M335" s="1">
        <v>7.82</v>
      </c>
      <c r="N335" s="1">
        <v>1.4</v>
      </c>
      <c r="O335" s="1">
        <f>M335/(N335*3)*6</f>
        <v>11.1714285714286</v>
      </c>
      <c r="P335" s="1">
        <v>4.21</v>
      </c>
      <c r="Q335" s="1">
        <v>1.13</v>
      </c>
      <c r="R335" s="1">
        <f>P335/(Q335*3)*6</f>
        <v>7.45132743362832</v>
      </c>
      <c r="U335" s="1">
        <v>0.224</v>
      </c>
      <c r="X335" s="1">
        <v>0.299</v>
      </c>
      <c r="AA335" s="1">
        <v>0.315</v>
      </c>
      <c r="AD335" s="1">
        <v>0.361</v>
      </c>
      <c r="AG335" s="1">
        <v>0.249</v>
      </c>
      <c r="AJ335" s="1">
        <v>241</v>
      </c>
      <c r="AM335" s="1">
        <v>271</v>
      </c>
      <c r="AP335" s="1">
        <v>297</v>
      </c>
      <c r="AS335" s="1">
        <v>332</v>
      </c>
      <c r="AV335" s="1">
        <v>313</v>
      </c>
      <c r="AY335" s="1">
        <v>7.38</v>
      </c>
      <c r="BB335" s="1">
        <v>9.43</v>
      </c>
      <c r="BE335" s="1">
        <v>7.59</v>
      </c>
      <c r="BH335" s="1">
        <v>7.41</v>
      </c>
      <c r="BK335" s="1">
        <v>4.31</v>
      </c>
      <c r="BN335" s="3"/>
      <c r="BO335" s="1">
        <v>11.2</v>
      </c>
      <c r="BP335" s="1">
        <v>1.13</v>
      </c>
      <c r="BQ335" s="1">
        <f>BO335/(BP335*3)*6</f>
        <v>19.8230088495575</v>
      </c>
      <c r="BR335" s="1">
        <v>12.7</v>
      </c>
      <c r="BS335" s="1">
        <v>1.12</v>
      </c>
      <c r="BT335" s="1">
        <f>BR335/(BS335*3)*6</f>
        <v>22.6785714285714</v>
      </c>
      <c r="BU335" s="1">
        <v>10.6</v>
      </c>
      <c r="BV335" s="1">
        <v>1.21</v>
      </c>
      <c r="BW335" s="1">
        <f>BU335/(BV335*3)*6</f>
        <v>17.5206611570248</v>
      </c>
      <c r="BX335" s="1">
        <v>8.25</v>
      </c>
      <c r="BY335" s="1">
        <v>1.21</v>
      </c>
      <c r="BZ335" s="1">
        <f>BX335/(BY335*3)*6</f>
        <v>13.6363636363636</v>
      </c>
      <c r="CA335" s="1">
        <v>4.12</v>
      </c>
      <c r="CB335" s="1">
        <v>1.15</v>
      </c>
      <c r="CC335" s="1">
        <f>CA335/(CB335*3)*6</f>
        <v>7.16521739130435</v>
      </c>
      <c r="CF335" s="1">
        <v>0.178</v>
      </c>
      <c r="CI335" s="1">
        <v>0.269</v>
      </c>
      <c r="CL335" s="1">
        <v>0.291</v>
      </c>
      <c r="CO335" s="1">
        <v>0.321</v>
      </c>
      <c r="CR335" s="1">
        <v>0.231</v>
      </c>
      <c r="CU335" s="1">
        <v>249</v>
      </c>
      <c r="CX335" s="1">
        <v>279</v>
      </c>
      <c r="DA335" s="1">
        <v>305</v>
      </c>
      <c r="DD335" s="1">
        <v>326</v>
      </c>
      <c r="DG335" s="1">
        <v>309</v>
      </c>
      <c r="DJ335" s="1">
        <v>5.45</v>
      </c>
      <c r="DM335" s="1">
        <v>9.36</v>
      </c>
      <c r="DP335" s="1">
        <v>7.02</v>
      </c>
      <c r="DS335" s="1">
        <v>7.88</v>
      </c>
      <c r="DV335" s="1">
        <v>4.07</v>
      </c>
      <c r="DY335" s="3"/>
      <c r="EB335" s="1">
        <v>14.3</v>
      </c>
      <c r="EC335" s="1">
        <v>1.25</v>
      </c>
      <c r="ED335" s="1">
        <f>EB335/(EC335*3)*6</f>
        <v>22.88</v>
      </c>
      <c r="EE335" s="1">
        <v>19.5</v>
      </c>
      <c r="EF335" s="1">
        <v>1.38</v>
      </c>
      <c r="EG335" s="1">
        <f>EE335/(EF335*3)*6</f>
        <v>28.2608695652174</v>
      </c>
      <c r="EH335" s="1">
        <v>12.9</v>
      </c>
      <c r="EI335" s="1">
        <v>1.19</v>
      </c>
      <c r="EJ335" s="1">
        <f>EH335/(EI335*3)*6</f>
        <v>21.6806722689076</v>
      </c>
      <c r="EK335" s="1">
        <v>9.67</v>
      </c>
      <c r="EL335" s="1">
        <v>1.18</v>
      </c>
      <c r="EM335" s="1">
        <f>EK335/(EL335*3)*6</f>
        <v>16.3898305084746</v>
      </c>
      <c r="EN335" s="1">
        <v>6.66</v>
      </c>
      <c r="EO335" s="1">
        <v>1.36</v>
      </c>
      <c r="EP335" s="1">
        <f>EN335/(EO335*3)*6</f>
        <v>9.79411764705882</v>
      </c>
      <c r="ES335" s="1">
        <v>0.225</v>
      </c>
      <c r="EV335" s="1">
        <v>0.274</v>
      </c>
      <c r="EY335" s="1">
        <v>0.277</v>
      </c>
      <c r="FB335" s="1">
        <v>0.293</v>
      </c>
      <c r="FE335" s="1">
        <v>0.238</v>
      </c>
      <c r="FH335" s="1">
        <v>238</v>
      </c>
      <c r="FK335" s="1">
        <v>283</v>
      </c>
      <c r="FN335" s="1">
        <v>273</v>
      </c>
      <c r="FQ335" s="1">
        <v>308</v>
      </c>
      <c r="FT335" s="1">
        <v>299</v>
      </c>
      <c r="FW335" s="1">
        <v>7.57</v>
      </c>
      <c r="FZ335" s="1">
        <v>8.85</v>
      </c>
      <c r="GC335" s="1">
        <v>7.48</v>
      </c>
      <c r="GF335" s="1">
        <v>8.04</v>
      </c>
      <c r="GI335" s="1">
        <v>5.98</v>
      </c>
      <c r="GL335" s="3"/>
      <c r="GM335" s="1">
        <v>11.6</v>
      </c>
      <c r="GN335" s="1">
        <v>1.23</v>
      </c>
      <c r="GO335" s="1">
        <f>GM335/(GN335*3)*6</f>
        <v>18.8617886178862</v>
      </c>
      <c r="GP335" s="1">
        <v>16.3</v>
      </c>
      <c r="GQ335" s="1">
        <v>1.27</v>
      </c>
      <c r="GR335" s="1">
        <f>GP335/(GQ335*3)*6</f>
        <v>25.6692913385827</v>
      </c>
      <c r="GS335" s="1">
        <v>10.7</v>
      </c>
      <c r="GT335" s="1">
        <v>1.24</v>
      </c>
      <c r="GU335" s="1">
        <f>GS335/(GT335*3)*6</f>
        <v>17.258064516129</v>
      </c>
      <c r="GV335" s="1">
        <v>8.9</v>
      </c>
      <c r="GW335" s="1">
        <v>1.29</v>
      </c>
      <c r="GX335" s="1">
        <f>GV335/(GW335*3)*6</f>
        <v>13.7984496124031</v>
      </c>
      <c r="GY335" s="1">
        <v>5.88</v>
      </c>
      <c r="GZ335" s="1">
        <v>1.26</v>
      </c>
      <c r="HA335" s="1">
        <f>GY335/(GZ335*3)*6</f>
        <v>9.33333333333333</v>
      </c>
      <c r="HD335" s="1">
        <v>0.216</v>
      </c>
      <c r="HG335" s="1">
        <v>0.265</v>
      </c>
      <c r="HJ335" s="1">
        <v>0.268</v>
      </c>
      <c r="HM335" s="1">
        <v>0.284</v>
      </c>
      <c r="HP335" s="1">
        <v>0.218</v>
      </c>
      <c r="HS335" s="1">
        <v>256</v>
      </c>
      <c r="HV335" s="1">
        <v>291</v>
      </c>
      <c r="HY335" s="1">
        <v>281</v>
      </c>
      <c r="IB335" s="1">
        <v>316</v>
      </c>
      <c r="IE335" s="1">
        <v>299</v>
      </c>
      <c r="IH335" s="1">
        <v>7.26</v>
      </c>
      <c r="IK335" s="1">
        <v>8.23</v>
      </c>
      <c r="IN335" s="1">
        <v>7.25</v>
      </c>
      <c r="IQ335" s="1">
        <v>7.58</v>
      </c>
      <c r="IT335" s="1">
        <v>5.76</v>
      </c>
    </row>
    <row r="336" spans="1:194">
      <c r="A336" s="3"/>
      <c r="BN336" s="3"/>
      <c r="DY336" s="3"/>
      <c r="GL336" s="3"/>
    </row>
    <row r="337" spans="1:251">
      <c r="A337" s="3"/>
      <c r="BN337" s="3"/>
      <c r="CF337" s="1">
        <v>0.209</v>
      </c>
      <c r="CO337" s="1">
        <v>0.315</v>
      </c>
      <c r="CX337" s="1">
        <v>302</v>
      </c>
      <c r="DD337" s="1">
        <v>305</v>
      </c>
      <c r="DM337" s="1">
        <v>8.94</v>
      </c>
      <c r="DP337" s="1">
        <v>6.9</v>
      </c>
      <c r="DY337" s="3"/>
      <c r="GL337" s="3"/>
      <c r="HD337" s="1">
        <v>0.187</v>
      </c>
      <c r="HJ337" s="1">
        <v>0.279</v>
      </c>
      <c r="HS337" s="1">
        <v>266</v>
      </c>
      <c r="HV337" s="1">
        <v>273</v>
      </c>
      <c r="IK337" s="1">
        <v>10.32</v>
      </c>
      <c r="IQ337" s="1">
        <v>6.38</v>
      </c>
    </row>
    <row r="338" spans="1:194">
      <c r="A338" s="3"/>
      <c r="BN338" s="3"/>
      <c r="DY338" s="3"/>
      <c r="GL338" s="3"/>
    </row>
    <row r="339" spans="1:254">
      <c r="A339" s="3"/>
      <c r="F339" s="1">
        <f>F340</f>
        <v>19.1452773611865</v>
      </c>
      <c r="I339" s="1">
        <f>I340</f>
        <v>22.4625338350829</v>
      </c>
      <c r="L339" s="1">
        <f>L340</f>
        <v>17.8107874274251</v>
      </c>
      <c r="O339" s="1">
        <f>O340</f>
        <v>13.5850822190325</v>
      </c>
      <c r="R339" s="1">
        <f>R340</f>
        <v>8.05839416058394</v>
      </c>
      <c r="U339" s="1">
        <f>U340</f>
        <v>0.208666666666667</v>
      </c>
      <c r="X339" s="1">
        <f>X340</f>
        <v>0.287333333333333</v>
      </c>
      <c r="AA339" s="1">
        <f>AA340</f>
        <v>0.309666666666667</v>
      </c>
      <c r="AD339" s="1">
        <f>AD340</f>
        <v>0.352666666666667</v>
      </c>
      <c r="AG339" s="1">
        <f>AG340</f>
        <v>0.235</v>
      </c>
      <c r="AJ339" s="1">
        <f>AJ340</f>
        <v>253.666666666667</v>
      </c>
      <c r="AM339" s="1">
        <f>AM340</f>
        <v>293.666666666667</v>
      </c>
      <c r="AP339" s="1">
        <f>AP340</f>
        <v>297.666666666667</v>
      </c>
      <c r="AS339" s="1">
        <f>AS340</f>
        <v>326</v>
      </c>
      <c r="AV339" s="1">
        <f>AV340</f>
        <v>315</v>
      </c>
      <c r="AY339" s="1">
        <f>AY340</f>
        <v>6.54333333333333</v>
      </c>
      <c r="BB339" s="1">
        <f>BB340</f>
        <v>9.24</v>
      </c>
      <c r="BE339" s="1">
        <f>BE340</f>
        <v>7.57333333333333</v>
      </c>
      <c r="BH339" s="1">
        <f>BH340</f>
        <v>7.43</v>
      </c>
      <c r="BK339" s="1">
        <f>BK340</f>
        <v>4.21</v>
      </c>
      <c r="BN339" s="3"/>
      <c r="BQ339" s="1">
        <v>18.6052773611865</v>
      </c>
      <c r="BT339" s="1">
        <v>21.9225338350829</v>
      </c>
      <c r="BW339" s="1">
        <v>17.2707874274251</v>
      </c>
      <c r="BZ339" s="1">
        <v>13.0450822190325</v>
      </c>
      <c r="CC339" s="1">
        <v>7.51839416058394</v>
      </c>
      <c r="CF339" s="1">
        <v>0.187666666666667</v>
      </c>
      <c r="CI339" s="1">
        <v>0.266333333333333</v>
      </c>
      <c r="CL339" s="1">
        <v>0.288666666666667</v>
      </c>
      <c r="CO339" s="1">
        <v>0.331666666666667</v>
      </c>
      <c r="CR339" s="1">
        <v>0.214</v>
      </c>
      <c r="CU339" s="1">
        <v>251.666666666667</v>
      </c>
      <c r="CX339" s="1">
        <v>291.666666666667</v>
      </c>
      <c r="DA339" s="1">
        <v>295.666666666667</v>
      </c>
      <c r="DD339" s="1">
        <v>324</v>
      </c>
      <c r="DG339" s="1">
        <v>313</v>
      </c>
      <c r="DJ339" s="1">
        <v>6.28333333333333</v>
      </c>
      <c r="DM339" s="1">
        <v>8.98</v>
      </c>
      <c r="DP339" s="1">
        <v>7.31333333333333</v>
      </c>
      <c r="DS339" s="1">
        <v>7.17</v>
      </c>
      <c r="DV339" s="1">
        <v>3.95</v>
      </c>
      <c r="DY339" s="3"/>
      <c r="ED339" s="1">
        <f>ED340</f>
        <v>20.4197101449275</v>
      </c>
      <c r="EG339" s="1">
        <f>EG340</f>
        <v>26.2107006115736</v>
      </c>
      <c r="EJ339" s="1">
        <f>EJ340</f>
        <v>18.6789455508231</v>
      </c>
      <c r="EM339" s="1">
        <f>EM340</f>
        <v>13.8878779684279</v>
      </c>
      <c r="EP339" s="1">
        <f>EP340</f>
        <v>10.1594202898551</v>
      </c>
      <c r="ES339" s="1">
        <f>ES340</f>
        <v>0.228</v>
      </c>
      <c r="EV339" s="1">
        <f>EV340</f>
        <v>0.269333333333333</v>
      </c>
      <c r="EY339" s="1">
        <f>EY340</f>
        <v>0.281666666666667</v>
      </c>
      <c r="FB339" s="1">
        <f>FB340</f>
        <v>0.305666666666667</v>
      </c>
      <c r="FE339" s="1">
        <f>FE340</f>
        <v>0.229</v>
      </c>
      <c r="FH339" s="1">
        <f>FH340</f>
        <v>263.666666666667</v>
      </c>
      <c r="FK339" s="1">
        <f>FK340</f>
        <v>287.333333333333</v>
      </c>
      <c r="FN339" s="1">
        <f>FN340</f>
        <v>285</v>
      </c>
      <c r="FQ339" s="1">
        <f>FQ340</f>
        <v>320</v>
      </c>
      <c r="FT339" s="1">
        <f>FT340</f>
        <v>309</v>
      </c>
      <c r="FW339" s="1">
        <f>FW340</f>
        <v>7.59</v>
      </c>
      <c r="FZ339" s="1">
        <f>FZ340</f>
        <v>9.44333333333333</v>
      </c>
      <c r="GC339" s="1">
        <f>GC340</f>
        <v>7.83</v>
      </c>
      <c r="GF339" s="1">
        <f>GF340</f>
        <v>7.09</v>
      </c>
      <c r="GI339" s="1">
        <f>GI340</f>
        <v>5.91</v>
      </c>
      <c r="GL339" s="3"/>
      <c r="GO339" s="1">
        <v>19.8797101449275</v>
      </c>
      <c r="GR339" s="1">
        <v>25.6707006115736</v>
      </c>
      <c r="GU339" s="1">
        <v>18.1389455508231</v>
      </c>
      <c r="GX339" s="1">
        <v>13.3478779684279</v>
      </c>
      <c r="HA339" s="1">
        <v>9.61942028985507</v>
      </c>
      <c r="HD339" s="1">
        <v>0.207</v>
      </c>
      <c r="HG339" s="1">
        <v>0.248333333333333</v>
      </c>
      <c r="HJ339" s="1">
        <v>0.260666666666667</v>
      </c>
      <c r="HM339" s="1">
        <v>0.284666666666667</v>
      </c>
      <c r="HP339" s="1">
        <v>0.208</v>
      </c>
      <c r="HS339" s="1">
        <v>261.666666666667</v>
      </c>
      <c r="HV339" s="1">
        <v>285.333333333333</v>
      </c>
      <c r="HY339" s="1">
        <v>283</v>
      </c>
      <c r="IB339" s="1">
        <v>318</v>
      </c>
      <c r="IE339" s="1">
        <v>307</v>
      </c>
      <c r="IH339" s="1">
        <v>7.33</v>
      </c>
      <c r="IK339" s="1">
        <v>9.18333333333333</v>
      </c>
      <c r="IN339" s="1">
        <v>7.57</v>
      </c>
      <c r="IQ339" s="1">
        <v>6.83</v>
      </c>
      <c r="IT339" s="1">
        <v>5.65</v>
      </c>
    </row>
    <row r="340" spans="1:254">
      <c r="A340" s="3"/>
      <c r="F340" s="1">
        <f>AVERAGE(F333:F335)</f>
        <v>19.1452773611865</v>
      </c>
      <c r="I340" s="1">
        <f>AVERAGE(I333:I335)</f>
        <v>22.4625338350829</v>
      </c>
      <c r="L340" s="1">
        <f>AVERAGE(L333:L335)</f>
        <v>17.8107874274251</v>
      </c>
      <c r="O340" s="1">
        <f>AVERAGE(O333:O335)</f>
        <v>13.5850822190325</v>
      </c>
      <c r="R340" s="1">
        <f>R333</f>
        <v>8.05839416058394</v>
      </c>
      <c r="U340" s="1">
        <f>AVERAGE(U333:U335)</f>
        <v>0.208666666666667</v>
      </c>
      <c r="X340" s="1">
        <f>AVERAGE(X333:X335)</f>
        <v>0.287333333333333</v>
      </c>
      <c r="AA340" s="1">
        <f>AVERAGE(AA333:AA335)</f>
        <v>0.309666666666667</v>
      </c>
      <c r="AD340" s="1">
        <f>AVERAGE(AD333:AD335)</f>
        <v>0.352666666666667</v>
      </c>
      <c r="AG340" s="1">
        <f>AG333</f>
        <v>0.235</v>
      </c>
      <c r="AJ340" s="1">
        <f>AVERAGE(AJ333:AJ335)</f>
        <v>253.666666666667</v>
      </c>
      <c r="AM340" s="1">
        <f>AVERAGE(AM333:AM335)</f>
        <v>293.666666666667</v>
      </c>
      <c r="AP340" s="1">
        <f>AVERAGE(AP333:AP335)</f>
        <v>297.666666666667</v>
      </c>
      <c r="AS340" s="1">
        <f>AVERAGE(AS333:AS335)</f>
        <v>326</v>
      </c>
      <c r="AV340" s="1">
        <f>AV333</f>
        <v>315</v>
      </c>
      <c r="AY340" s="1">
        <f>AVERAGE(AY333:AY335)</f>
        <v>6.54333333333333</v>
      </c>
      <c r="BB340" s="1">
        <f>AVERAGE(BB333:BB335)</f>
        <v>9.24</v>
      </c>
      <c r="BE340" s="1">
        <f>AVERAGE(BE333:BE335)</f>
        <v>7.57333333333333</v>
      </c>
      <c r="BH340" s="1">
        <f>AVERAGE(BH333:BH335)</f>
        <v>7.43</v>
      </c>
      <c r="BK340" s="1">
        <f>BK333</f>
        <v>4.21</v>
      </c>
      <c r="BN340" s="3"/>
      <c r="BQ340" s="1">
        <f>AVERAGE(BQ333:BQ335)</f>
        <v>18.6301563890059</v>
      </c>
      <c r="BT340" s="1">
        <f>AVERAGE(BT333:BT335)</f>
        <v>21.9316977225673</v>
      </c>
      <c r="BW340" s="1">
        <f>AVERAGE(BW333:BW335)</f>
        <v>17.3752434724222</v>
      </c>
      <c r="BZ340" s="1">
        <f>AVERAGE(BZ333:BZ335)</f>
        <v>13.1318468331816</v>
      </c>
      <c r="CC340" s="1">
        <f>CC333</f>
        <v>7.37190082644628</v>
      </c>
      <c r="CF340" s="1">
        <f>AVERAGE(CF333:CF335)</f>
        <v>0.191666666666667</v>
      </c>
      <c r="CI340" s="1">
        <f>AVERAGE(CI333:CI335)</f>
        <v>0.266333333333333</v>
      </c>
      <c r="CL340" s="1">
        <f>AVERAGE(CL333:CL335)</f>
        <v>0.288666666666667</v>
      </c>
      <c r="CO340" s="1">
        <f>AVERAGE(CO333:CO335)</f>
        <v>0.326</v>
      </c>
      <c r="CR340" s="1">
        <f>CR333</f>
        <v>0.221</v>
      </c>
      <c r="CU340" s="1">
        <f>AVERAGE(CU333:CU335)</f>
        <v>251.666666666667</v>
      </c>
      <c r="CX340" s="1">
        <f>AVERAGE(CX333:CX335)</f>
        <v>293.333333333333</v>
      </c>
      <c r="DA340" s="1">
        <f>AVERAGE(DA333:DA335)</f>
        <v>295.666666666667</v>
      </c>
      <c r="DD340" s="1">
        <f>AVERAGE(DD333:DD335)</f>
        <v>321.666666666667</v>
      </c>
      <c r="DG340" s="1">
        <f>DG333</f>
        <v>316</v>
      </c>
      <c r="DJ340" s="1">
        <f>AVERAGE(DJ333:DJ335)</f>
        <v>6.28333333333333</v>
      </c>
      <c r="DM340" s="1">
        <f>AVERAGE(DM333:DM335)</f>
        <v>8.87333333333333</v>
      </c>
      <c r="DP340" s="1">
        <f>AVERAGE(DP333:DP335)</f>
        <v>7.39333333333333</v>
      </c>
      <c r="DS340" s="1">
        <f>AVERAGE(DS333:DS335)</f>
        <v>7.17</v>
      </c>
      <c r="DV340" s="1">
        <f>DV333</f>
        <v>4.12</v>
      </c>
      <c r="DY340" s="3"/>
      <c r="ED340" s="1">
        <f>AVERAGE(ED333:ED335)</f>
        <v>20.4197101449275</v>
      </c>
      <c r="EG340" s="1">
        <f>AVERAGE(EG333:EG335)</f>
        <v>26.2107006115736</v>
      </c>
      <c r="EJ340" s="1">
        <f>AVERAGE(EJ333:EJ335)</f>
        <v>18.6789455508231</v>
      </c>
      <c r="EM340" s="1">
        <f>AVERAGE(EM333:EM335)</f>
        <v>13.8878779684279</v>
      </c>
      <c r="EP340" s="1">
        <f>EP333</f>
        <v>10.1594202898551</v>
      </c>
      <c r="ES340" s="1">
        <f>AVERAGE(ES333:ES335)</f>
        <v>0.228</v>
      </c>
      <c r="EV340" s="1">
        <f>AVERAGE(EV333:EV335)</f>
        <v>0.269333333333333</v>
      </c>
      <c r="EY340" s="1">
        <f>AVERAGE(EY333:EY335)</f>
        <v>0.281666666666667</v>
      </c>
      <c r="FB340" s="1">
        <f>AVERAGE(FB333:FB335)</f>
        <v>0.305666666666667</v>
      </c>
      <c r="FE340" s="1">
        <f>FE333</f>
        <v>0.229</v>
      </c>
      <c r="FH340" s="1">
        <f>AVERAGE(FH333:FH335)</f>
        <v>263.666666666667</v>
      </c>
      <c r="FK340" s="1">
        <f>AVERAGE(FK333:FK335)</f>
        <v>287.333333333333</v>
      </c>
      <c r="FN340" s="1">
        <f>AVERAGE(FN333:FN335)</f>
        <v>285</v>
      </c>
      <c r="FQ340" s="1">
        <f>AVERAGE(FQ333:FQ335)</f>
        <v>320</v>
      </c>
      <c r="FT340" s="1">
        <f>FT333</f>
        <v>309</v>
      </c>
      <c r="FW340" s="1">
        <f>AVERAGE(FW333:FW335)</f>
        <v>7.59</v>
      </c>
      <c r="FZ340" s="1">
        <f>AVERAGE(FZ333:FZ335)</f>
        <v>9.44333333333333</v>
      </c>
      <c r="GC340" s="1">
        <f>AVERAGE(GC333:GC335)</f>
        <v>7.83</v>
      </c>
      <c r="GF340" s="1">
        <f>AVERAGE(GF333:GF335)</f>
        <v>7.09</v>
      </c>
      <c r="GI340" s="1">
        <f>GI333</f>
        <v>5.91</v>
      </c>
      <c r="GL340" s="3"/>
      <c r="GO340" s="1">
        <f>AVERAGE(GO333:GO335)</f>
        <v>19.946590402924</v>
      </c>
      <c r="GR340" s="1">
        <f>AVERAGE(GR333:GR335)</f>
        <v>25.7802088464432</v>
      </c>
      <c r="GU340" s="1">
        <f>AVERAGE(GU333:GU335)</f>
        <v>18.252688172043</v>
      </c>
      <c r="GX340" s="1">
        <f>AVERAGE(GX333:GX335)</f>
        <v>13.4460651094227</v>
      </c>
      <c r="HA340" s="1">
        <f>HA333</f>
        <v>9.58823529411765</v>
      </c>
      <c r="HD340" s="1">
        <f>AVERAGE(HD333:HD335)</f>
        <v>0.202</v>
      </c>
      <c r="HG340" s="1">
        <f>AVERAGE(HG333:HG335)</f>
        <v>0.248333333333333</v>
      </c>
      <c r="HJ340" s="1">
        <f>AVERAGE(HJ333:HJ335)</f>
        <v>0.267666666666667</v>
      </c>
      <c r="HM340" s="1">
        <f>AVERAGE(HM333:HM335)</f>
        <v>0.284666666666667</v>
      </c>
      <c r="HP340" s="1">
        <f>HP333</f>
        <v>0.209</v>
      </c>
      <c r="HS340" s="1">
        <f>AVERAGE(HS333:HS335)</f>
        <v>263.333333333333</v>
      </c>
      <c r="HV340" s="1">
        <f>AVERAGE(HV333:HV335)</f>
        <v>284.333333333333</v>
      </c>
      <c r="HY340" s="1">
        <f>AVERAGE(HY333:HY335)</f>
        <v>283</v>
      </c>
      <c r="IB340" s="1">
        <f>AVERAGE(IB333:IB335)</f>
        <v>318</v>
      </c>
      <c r="IE340" s="1">
        <f>IE333</f>
        <v>309</v>
      </c>
      <c r="IH340" s="1">
        <f>AVERAGE(IH333:IH335)</f>
        <v>7.33</v>
      </c>
      <c r="IK340" s="1">
        <f>AVERAGE(IK333:IK335)</f>
        <v>9.24666666666667</v>
      </c>
      <c r="IN340" s="1">
        <f>AVERAGE(IN333:IN335)</f>
        <v>7.57</v>
      </c>
      <c r="IQ340" s="1">
        <f>AVERAGE(IQ333:IQ335)</f>
        <v>6.74</v>
      </c>
      <c r="IT340" s="1">
        <f>IT333</f>
        <v>5.63</v>
      </c>
    </row>
    <row r="341" spans="1:194">
      <c r="A341" s="3"/>
      <c r="BN341" s="3"/>
      <c r="DY341" s="3"/>
      <c r="GL341" s="3"/>
    </row>
    <row r="342" spans="1:194">
      <c r="A342" s="3"/>
      <c r="BN342" s="3"/>
      <c r="DY342" s="3"/>
      <c r="GL342" s="3"/>
    </row>
    <row r="343" spans="1:129">
      <c r="A343" s="4" t="s">
        <v>11</v>
      </c>
      <c r="DY343" s="4" t="s">
        <v>11</v>
      </c>
    </row>
    <row r="344" spans="1:251">
      <c r="A344" s="3" t="s">
        <v>65</v>
      </c>
      <c r="B344" s="1">
        <v>67</v>
      </c>
      <c r="D344" s="1">
        <v>10.6</v>
      </c>
      <c r="E344" s="1">
        <v>1.05</v>
      </c>
      <c r="F344" s="1">
        <f>D344/(E344*3)*6</f>
        <v>20.1904761904762</v>
      </c>
      <c r="G344" s="1">
        <v>10.3</v>
      </c>
      <c r="H344" s="1">
        <v>0.97</v>
      </c>
      <c r="I344" s="1">
        <f>G344/(H344*3)*6</f>
        <v>21.2371134020619</v>
      </c>
      <c r="J344" s="1">
        <v>10.5</v>
      </c>
      <c r="K344" s="1">
        <v>1.05</v>
      </c>
      <c r="L344" s="1">
        <f>J344/(K344*3)*6</f>
        <v>20</v>
      </c>
      <c r="M344" s="1">
        <v>10.7</v>
      </c>
      <c r="N344" s="1">
        <v>1.04</v>
      </c>
      <c r="O344" s="1">
        <f>M344/(N344*3)*6</f>
        <v>20.5769230769231</v>
      </c>
      <c r="U344" s="1">
        <v>0.246</v>
      </c>
      <c r="X344" s="1">
        <v>0.301</v>
      </c>
      <c r="AA344" s="1">
        <v>0.311</v>
      </c>
      <c r="AD344" s="1">
        <v>0.367</v>
      </c>
      <c r="AJ344" s="1">
        <v>243</v>
      </c>
      <c r="AM344" s="1">
        <v>284</v>
      </c>
      <c r="AP344" s="1">
        <v>301</v>
      </c>
      <c r="AS344" s="1">
        <v>336</v>
      </c>
      <c r="AY344" s="1">
        <v>6.24</v>
      </c>
      <c r="BB344" s="1">
        <v>9.08</v>
      </c>
      <c r="BE344" s="1">
        <v>8.04</v>
      </c>
      <c r="BH344" s="1">
        <v>7.09</v>
      </c>
      <c r="BN344" s="3"/>
      <c r="BO344" s="1">
        <v>10.7</v>
      </c>
      <c r="BP344" s="1">
        <v>1.15</v>
      </c>
      <c r="BQ344" s="1">
        <f>BO344/(BP344*3)*6</f>
        <v>18.6086956521739</v>
      </c>
      <c r="BR344" s="1">
        <v>11.8</v>
      </c>
      <c r="BS344" s="1">
        <v>1.13</v>
      </c>
      <c r="BT344" s="1">
        <f>BR344/(BS344*3)*6</f>
        <v>20.8849557522124</v>
      </c>
      <c r="BU344" s="1">
        <v>10.1</v>
      </c>
      <c r="BV344" s="1">
        <v>1.08</v>
      </c>
      <c r="BW344" s="1">
        <f>BU344/(BV344*3)*6</f>
        <v>18.7037037037037</v>
      </c>
      <c r="BX344" s="1">
        <v>7.72</v>
      </c>
      <c r="BY344" s="1">
        <v>1.16</v>
      </c>
      <c r="BZ344" s="1">
        <f>BX344/(BY344*3)*6</f>
        <v>13.3103448275862</v>
      </c>
      <c r="CF344" s="1">
        <v>0.175</v>
      </c>
      <c r="CI344" s="1">
        <v>0.272</v>
      </c>
      <c r="CL344" s="1">
        <v>0.272</v>
      </c>
      <c r="CO344" s="1">
        <v>0.351</v>
      </c>
      <c r="CU344" s="1">
        <v>254</v>
      </c>
      <c r="CX344" s="1">
        <v>275</v>
      </c>
      <c r="DA344" s="1">
        <v>294</v>
      </c>
      <c r="DD344" s="1">
        <v>322</v>
      </c>
      <c r="DJ344" s="1">
        <v>7.91</v>
      </c>
      <c r="DM344" s="1">
        <v>9.24</v>
      </c>
      <c r="DP344" s="1">
        <v>7.55</v>
      </c>
      <c r="DS344" s="1">
        <v>7.03</v>
      </c>
      <c r="DY344" s="3" t="s">
        <v>65</v>
      </c>
      <c r="DZ344" s="1">
        <v>136</v>
      </c>
      <c r="EB344" s="1">
        <v>14.3</v>
      </c>
      <c r="EC344" s="1">
        <v>1.36</v>
      </c>
      <c r="ED344" s="1">
        <f>EB344/(EC344*3)*6</f>
        <v>21.0294117647059</v>
      </c>
      <c r="EE344" s="1">
        <v>16.9</v>
      </c>
      <c r="EF344" s="1">
        <v>1.32</v>
      </c>
      <c r="EG344" s="1">
        <f>EE344/(EF344*3)*6</f>
        <v>25.6060606060606</v>
      </c>
      <c r="EH344" s="1">
        <v>11.6</v>
      </c>
      <c r="EI344" s="1">
        <v>1.21</v>
      </c>
      <c r="EJ344" s="1">
        <f>EH344/(EI344*3)*6</f>
        <v>19.1735537190083</v>
      </c>
      <c r="EK344" s="1">
        <v>7.35</v>
      </c>
      <c r="EL344" s="1">
        <v>1.2</v>
      </c>
      <c r="EM344" s="1">
        <f>EK344/(EL344*3)*6</f>
        <v>12.25</v>
      </c>
      <c r="ES344" s="1">
        <v>0.207</v>
      </c>
      <c r="EV344" s="1">
        <v>0.253</v>
      </c>
      <c r="EY344" s="1">
        <v>0.271</v>
      </c>
      <c r="FB344" s="1">
        <v>0.316</v>
      </c>
      <c r="FH344" s="1">
        <v>260</v>
      </c>
      <c r="FK344" s="1">
        <v>291</v>
      </c>
      <c r="FN344" s="1">
        <v>280</v>
      </c>
      <c r="FQ344" s="1">
        <v>315</v>
      </c>
      <c r="FW344" s="1">
        <v>6.14</v>
      </c>
      <c r="FZ344" s="1">
        <v>8.86</v>
      </c>
      <c r="GC344" s="1">
        <v>7.49</v>
      </c>
      <c r="GF344" s="1">
        <v>7.15</v>
      </c>
      <c r="GL344" s="3"/>
      <c r="GM344" s="1">
        <v>11.1</v>
      </c>
      <c r="GN344" s="1">
        <v>1.24</v>
      </c>
      <c r="GO344" s="1">
        <f>GM344/(GN344*3)*6</f>
        <v>17.9032258064516</v>
      </c>
      <c r="GP344" s="1">
        <v>16.5</v>
      </c>
      <c r="GQ344" s="1">
        <v>1.27</v>
      </c>
      <c r="GR344" s="1">
        <f>GP344/(GQ344*3)*6</f>
        <v>25.9842519685039</v>
      </c>
      <c r="GS344" s="1">
        <v>11.3</v>
      </c>
      <c r="GT344" s="1">
        <v>1.26</v>
      </c>
      <c r="GU344" s="1">
        <f>GS344/(GT344*3)*6</f>
        <v>17.9365079365079</v>
      </c>
      <c r="GV344" s="1">
        <v>8.62</v>
      </c>
      <c r="GW344" s="1">
        <v>1.35</v>
      </c>
      <c r="GX344" s="1">
        <f>GV344/(GW344*3)*6</f>
        <v>12.7703703703704</v>
      </c>
      <c r="HD344" s="1">
        <v>0.195</v>
      </c>
      <c r="HG344" s="1">
        <v>0.262</v>
      </c>
      <c r="HJ344" s="1">
        <v>0.25</v>
      </c>
      <c r="HM344" s="1">
        <v>0.265</v>
      </c>
      <c r="HS344" s="1">
        <v>257</v>
      </c>
      <c r="HV344" s="1">
        <v>274</v>
      </c>
      <c r="HY344" s="1">
        <v>272</v>
      </c>
      <c r="IB344" s="1">
        <v>308</v>
      </c>
      <c r="IH344" s="1">
        <v>8.62</v>
      </c>
      <c r="IK344" s="1">
        <v>9.55</v>
      </c>
      <c r="IN344" s="1">
        <v>8.27</v>
      </c>
      <c r="IQ344" s="1">
        <v>7.2</v>
      </c>
    </row>
    <row r="345" spans="1:251">
      <c r="A345" s="3"/>
      <c r="D345" s="1">
        <v>8.99</v>
      </c>
      <c r="E345" s="1">
        <v>0.95</v>
      </c>
      <c r="F345" s="1">
        <f>D345/(E345*3)*6</f>
        <v>18.9263157894737</v>
      </c>
      <c r="G345" s="1">
        <v>10.7</v>
      </c>
      <c r="H345" s="1">
        <v>0.99</v>
      </c>
      <c r="I345" s="1">
        <f>G345/(H345*3)*6</f>
        <v>21.6161616161616</v>
      </c>
      <c r="J345" s="1">
        <v>11.3</v>
      </c>
      <c r="K345" s="1">
        <v>1.15</v>
      </c>
      <c r="L345" s="1">
        <f>J345/(K345*3)*6</f>
        <v>19.6521739130435</v>
      </c>
      <c r="M345" s="1">
        <v>7.28</v>
      </c>
      <c r="N345" s="1">
        <v>1.14</v>
      </c>
      <c r="O345" s="1">
        <f>M345/(N345*3)*6</f>
        <v>12.7719298245614</v>
      </c>
      <c r="U345" s="1">
        <v>0.251</v>
      </c>
      <c r="X345" s="1">
        <v>0.252</v>
      </c>
      <c r="AA345" s="1">
        <v>0.305</v>
      </c>
      <c r="AD345" s="1">
        <v>0.361</v>
      </c>
      <c r="AJ345" s="1">
        <v>269</v>
      </c>
      <c r="AM345" s="1">
        <v>286</v>
      </c>
      <c r="AP345" s="1">
        <v>285</v>
      </c>
      <c r="AS345" s="1">
        <v>320</v>
      </c>
      <c r="AY345" s="1">
        <v>7.16</v>
      </c>
      <c r="BB345" s="1">
        <v>8.46</v>
      </c>
      <c r="BE345" s="1">
        <v>7.61</v>
      </c>
      <c r="BH345" s="1">
        <v>7.57</v>
      </c>
      <c r="BN345" s="3"/>
      <c r="BO345" s="1">
        <v>11.2</v>
      </c>
      <c r="BP345" s="1">
        <v>1.07</v>
      </c>
      <c r="BQ345" s="1">
        <f>BO345/(BP345*3)*6</f>
        <v>20.9345794392523</v>
      </c>
      <c r="BR345" s="1">
        <v>11.5</v>
      </c>
      <c r="BS345" s="1">
        <v>1.12</v>
      </c>
      <c r="BT345" s="1">
        <f>BR345/(BS345*3)*6</f>
        <v>20.5357142857143</v>
      </c>
      <c r="BU345" s="1">
        <v>9.24</v>
      </c>
      <c r="BV345" s="1">
        <v>1.13</v>
      </c>
      <c r="BW345" s="1">
        <f>BU345/(BV345*3)*6</f>
        <v>16.353982300885</v>
      </c>
      <c r="BX345" s="1">
        <v>7.28</v>
      </c>
      <c r="BY345" s="1">
        <v>1.08</v>
      </c>
      <c r="BZ345" s="1">
        <f>BX345/(BY345*3)*6</f>
        <v>13.4814814814815</v>
      </c>
      <c r="CF345" s="1">
        <v>0.199</v>
      </c>
      <c r="CI345" s="1">
        <v>0.274</v>
      </c>
      <c r="CL345" s="1">
        <v>0.296</v>
      </c>
      <c r="CO345" s="1">
        <v>0.362</v>
      </c>
      <c r="CU345" s="1">
        <v>245</v>
      </c>
      <c r="CX345" s="1">
        <v>278</v>
      </c>
      <c r="DA345" s="1">
        <v>293</v>
      </c>
      <c r="DD345" s="1">
        <v>328</v>
      </c>
      <c r="DJ345" s="1">
        <v>5.23</v>
      </c>
      <c r="DM345" s="1">
        <v>9.36</v>
      </c>
      <c r="DP345" s="1">
        <v>7.98</v>
      </c>
      <c r="DS345" s="1">
        <v>7.38</v>
      </c>
      <c r="DY345" s="3"/>
      <c r="EB345" s="1">
        <v>13.7</v>
      </c>
      <c r="EC345" s="1">
        <v>1.39</v>
      </c>
      <c r="ED345" s="1">
        <f>EB345/(EC345*3)*6</f>
        <v>19.7122302158273</v>
      </c>
      <c r="EE345" s="1">
        <v>14.9</v>
      </c>
      <c r="EF345" s="1">
        <v>1.05</v>
      </c>
      <c r="EG345" s="1">
        <f>EE345/(EF345*3)*6</f>
        <v>28.3809523809524</v>
      </c>
      <c r="EH345" s="1">
        <v>11.4</v>
      </c>
      <c r="EI345" s="1">
        <v>1.48</v>
      </c>
      <c r="EJ345" s="1">
        <f>EH345/(EI345*3)*6</f>
        <v>15.4054054054054</v>
      </c>
      <c r="EK345" s="1">
        <v>8.03</v>
      </c>
      <c r="EL345" s="1">
        <v>1.47</v>
      </c>
      <c r="EM345" s="1">
        <f>EK345/(EL345*3)*6</f>
        <v>10.9251700680272</v>
      </c>
      <c r="ES345" s="1">
        <v>0.226</v>
      </c>
      <c r="EV345" s="1">
        <v>0.248</v>
      </c>
      <c r="EY345" s="1">
        <v>0.292</v>
      </c>
      <c r="FB345" s="1">
        <v>0.297</v>
      </c>
      <c r="FH345" s="1">
        <v>265</v>
      </c>
      <c r="FK345" s="1">
        <v>279</v>
      </c>
      <c r="FN345" s="1">
        <v>289</v>
      </c>
      <c r="FQ345" s="1">
        <v>314</v>
      </c>
      <c r="FW345" s="1">
        <v>8.06</v>
      </c>
      <c r="FZ345" s="1">
        <v>9.81</v>
      </c>
      <c r="GC345" s="1">
        <v>7.59</v>
      </c>
      <c r="GF345" s="1">
        <v>7.15</v>
      </c>
      <c r="GL345" s="3"/>
      <c r="GM345" s="1">
        <v>13</v>
      </c>
      <c r="GN345" s="1">
        <v>1.23</v>
      </c>
      <c r="GO345" s="1">
        <f>GM345/(GN345*3)*6</f>
        <v>21.1382113821138</v>
      </c>
      <c r="GP345" s="1">
        <v>15.2</v>
      </c>
      <c r="GQ345" s="1">
        <v>1.26</v>
      </c>
      <c r="GR345" s="1">
        <f>GP345/(GQ345*3)*6</f>
        <v>24.1269841269841</v>
      </c>
      <c r="GS345" s="1">
        <v>11.4</v>
      </c>
      <c r="GT345" s="1">
        <v>1.27</v>
      </c>
      <c r="GU345" s="1">
        <f>GS345/(GT345*3)*6</f>
        <v>17.9527559055118</v>
      </c>
      <c r="GV345" s="1">
        <v>9.23</v>
      </c>
      <c r="GW345" s="1">
        <v>1.29</v>
      </c>
      <c r="GX345" s="1">
        <f>GV345/(GW345*3)*6</f>
        <v>14.3100775193798</v>
      </c>
      <c r="HD345" s="1">
        <v>0.206</v>
      </c>
      <c r="HG345" s="1">
        <v>0.239</v>
      </c>
      <c r="HJ345" s="1">
        <v>0.259</v>
      </c>
      <c r="HM345" s="1">
        <v>0.288</v>
      </c>
      <c r="HS345" s="1">
        <v>262</v>
      </c>
      <c r="HV345" s="1">
        <v>287</v>
      </c>
      <c r="HY345" s="1">
        <v>287</v>
      </c>
      <c r="IB345" s="1">
        <v>319</v>
      </c>
      <c r="IH345" s="1">
        <v>6.29</v>
      </c>
      <c r="IK345" s="1">
        <v>9.12</v>
      </c>
      <c r="IN345" s="1">
        <v>7.56</v>
      </c>
      <c r="IQ345" s="1">
        <v>7.25</v>
      </c>
    </row>
    <row r="346" spans="1:251">
      <c r="A346" s="3"/>
      <c r="D346" s="1">
        <v>10.25</v>
      </c>
      <c r="E346" s="1">
        <v>1.07</v>
      </c>
      <c r="F346" s="1">
        <f>D346/(E346*3)*6</f>
        <v>19.1588785046729</v>
      </c>
      <c r="G346" s="1">
        <v>13.5</v>
      </c>
      <c r="H346" s="1">
        <v>1.08</v>
      </c>
      <c r="I346" s="1">
        <f>G346/(H346*3)*6</f>
        <v>25</v>
      </c>
      <c r="J346" s="1">
        <v>9.12</v>
      </c>
      <c r="K346" s="1">
        <v>1.22</v>
      </c>
      <c r="L346" s="1">
        <f>J346/(K346*3)*6</f>
        <v>14.9508196721311</v>
      </c>
      <c r="M346" s="1">
        <v>5.66</v>
      </c>
      <c r="N346" s="1">
        <v>1.21</v>
      </c>
      <c r="O346" s="1">
        <f>M346/(N346*3)*6</f>
        <v>9.35537190082645</v>
      </c>
      <c r="U346" s="1">
        <v>0.143</v>
      </c>
      <c r="X346" s="1">
        <v>0.325</v>
      </c>
      <c r="AA346" s="1">
        <v>0.302</v>
      </c>
      <c r="AD346" s="1">
        <v>0.372</v>
      </c>
      <c r="AJ346" s="1">
        <v>255</v>
      </c>
      <c r="AM346" s="1">
        <v>279</v>
      </c>
      <c r="AP346" s="1">
        <v>309</v>
      </c>
      <c r="AS346" s="1">
        <v>324</v>
      </c>
      <c r="AY346" s="1">
        <v>6.63</v>
      </c>
      <c r="BB346" s="1">
        <v>10.1</v>
      </c>
      <c r="BE346" s="1">
        <v>7.13</v>
      </c>
      <c r="BH346" s="1">
        <v>7.54</v>
      </c>
      <c r="BN346" s="3"/>
      <c r="BO346" s="1">
        <v>9.55</v>
      </c>
      <c r="BP346" s="1">
        <v>1.14</v>
      </c>
      <c r="BQ346" s="1">
        <f>BO346/(BP346*3)*6</f>
        <v>16.7543859649123</v>
      </c>
      <c r="BR346" s="1">
        <v>12.8</v>
      </c>
      <c r="BS346" s="1">
        <v>1.04</v>
      </c>
      <c r="BT346" s="1">
        <f>BR346/(BS346*3)*6</f>
        <v>24.6153846153846</v>
      </c>
      <c r="BU346" s="1">
        <v>10.5</v>
      </c>
      <c r="BV346" s="1">
        <v>1.16</v>
      </c>
      <c r="BW346" s="1">
        <f>BU346/(BV346*3)*6</f>
        <v>18.1034482758621</v>
      </c>
      <c r="BX346" s="1">
        <v>8.15</v>
      </c>
      <c r="BY346" s="1">
        <v>1.12</v>
      </c>
      <c r="BZ346" s="1">
        <f>BX346/(BY346*3)*6</f>
        <v>14.5535714285714</v>
      </c>
      <c r="CF346" s="1">
        <v>0.186</v>
      </c>
      <c r="CI346" s="1">
        <v>0.269</v>
      </c>
      <c r="CL346" s="1">
        <v>0.287</v>
      </c>
      <c r="CO346" s="1">
        <v>0.336</v>
      </c>
      <c r="CU346" s="1">
        <v>262</v>
      </c>
      <c r="CX346" s="1">
        <v>283</v>
      </c>
      <c r="DA346" s="1">
        <v>307</v>
      </c>
      <c r="DD346" s="1">
        <v>324</v>
      </c>
      <c r="DJ346" s="1">
        <v>6.35</v>
      </c>
      <c r="DM346" s="1">
        <v>8.26</v>
      </c>
      <c r="DP346" s="1">
        <v>6.15</v>
      </c>
      <c r="DS346" s="1">
        <v>7.01</v>
      </c>
      <c r="DY346" s="3"/>
      <c r="EB346" s="1">
        <v>13.4</v>
      </c>
      <c r="EC346" s="1">
        <v>1.33</v>
      </c>
      <c r="ED346" s="1">
        <f>EB346/(EC346*3)*6</f>
        <v>20.1503759398496</v>
      </c>
      <c r="EE346" s="1">
        <v>15.7</v>
      </c>
      <c r="EF346" s="1">
        <v>1.25</v>
      </c>
      <c r="EG346" s="1">
        <f>EE346/(EF346*3)*6</f>
        <v>25.12</v>
      </c>
      <c r="EH346" s="1">
        <v>12.9</v>
      </c>
      <c r="EI346" s="1">
        <v>1.28</v>
      </c>
      <c r="EJ346" s="1">
        <f>EH346/(EI346*3)*6</f>
        <v>20.15625</v>
      </c>
      <c r="EK346" s="1">
        <v>10.7</v>
      </c>
      <c r="EL346" s="1">
        <v>1.27</v>
      </c>
      <c r="EM346" s="1">
        <f>EK346/(EL346*3)*6</f>
        <v>16.8503937007874</v>
      </c>
      <c r="ES346" s="1">
        <v>0.247</v>
      </c>
      <c r="EV346" s="1">
        <v>0.287</v>
      </c>
      <c r="EY346" s="1">
        <v>0.267</v>
      </c>
      <c r="FB346" s="1">
        <v>0.313</v>
      </c>
      <c r="FH346" s="1">
        <v>272</v>
      </c>
      <c r="FK346" s="1">
        <v>274</v>
      </c>
      <c r="FN346" s="1">
        <v>285</v>
      </c>
      <c r="FQ346" s="1">
        <v>320</v>
      </c>
      <c r="FW346" s="1">
        <v>8.56</v>
      </c>
      <c r="FZ346" s="1">
        <v>9.47</v>
      </c>
      <c r="GC346" s="1">
        <v>8.49</v>
      </c>
      <c r="GF346" s="1">
        <v>7.01</v>
      </c>
      <c r="GL346" s="3"/>
      <c r="GM346" s="1">
        <v>12.7</v>
      </c>
      <c r="GN346" s="1">
        <v>1.27</v>
      </c>
      <c r="GO346" s="1">
        <f>GM346/(GN346*3)*6</f>
        <v>20</v>
      </c>
      <c r="GP346" s="1">
        <v>16.9</v>
      </c>
      <c r="GQ346" s="1">
        <v>1.25</v>
      </c>
      <c r="GR346" s="1">
        <f>GP346/(GQ346*3)*6</f>
        <v>27.04</v>
      </c>
      <c r="GS346" s="1">
        <v>10.6</v>
      </c>
      <c r="GT346" s="1">
        <v>1.26</v>
      </c>
      <c r="GU346" s="1">
        <f>GS346/(GT346*3)*6</f>
        <v>16.8253968253968</v>
      </c>
      <c r="GV346" s="1">
        <v>7.15</v>
      </c>
      <c r="GW346" s="1">
        <v>1.32</v>
      </c>
      <c r="GX346" s="1">
        <f>GV346/(GW346*3)*6</f>
        <v>10.8333333333333</v>
      </c>
      <c r="HD346" s="1">
        <v>0.216</v>
      </c>
      <c r="HG346" s="1">
        <v>0.245</v>
      </c>
      <c r="HJ346" s="1">
        <v>0.258</v>
      </c>
      <c r="HM346" s="1">
        <v>0.295</v>
      </c>
      <c r="HS346" s="1">
        <v>269</v>
      </c>
      <c r="HV346" s="1">
        <v>282</v>
      </c>
      <c r="HY346" s="1">
        <v>289</v>
      </c>
      <c r="IB346" s="1">
        <v>316</v>
      </c>
      <c r="IH346" s="1">
        <v>7.28</v>
      </c>
      <c r="IK346" s="1">
        <v>8.69</v>
      </c>
      <c r="IN346" s="1">
        <v>6.69</v>
      </c>
      <c r="IQ346" s="1">
        <v>6.08</v>
      </c>
    </row>
    <row r="347" spans="1:194">
      <c r="A347" s="3"/>
      <c r="BN347" s="3"/>
      <c r="DY347" s="3"/>
      <c r="GL347" s="3"/>
    </row>
    <row r="348" spans="1:248">
      <c r="A348" s="3"/>
      <c r="BN348" s="3"/>
      <c r="CF348" s="1">
        <v>0.175</v>
      </c>
      <c r="CO348" s="1">
        <v>0.351</v>
      </c>
      <c r="CX348" s="1">
        <v>275</v>
      </c>
      <c r="DA348" s="1">
        <v>294</v>
      </c>
      <c r="DJ348" s="1">
        <v>7.91</v>
      </c>
      <c r="DP348" s="1">
        <v>7.55</v>
      </c>
      <c r="DY348" s="3"/>
      <c r="GL348" s="3"/>
      <c r="HG348" s="1">
        <v>0.262</v>
      </c>
      <c r="HM348" s="1">
        <v>0.265</v>
      </c>
      <c r="HS348" s="1">
        <v>257</v>
      </c>
      <c r="HV348" s="1">
        <v>274</v>
      </c>
      <c r="IH348" s="1">
        <v>8.62</v>
      </c>
      <c r="IN348" s="1">
        <v>8.27</v>
      </c>
    </row>
    <row r="349" spans="1:194">
      <c r="A349" s="3"/>
      <c r="BN349" s="3"/>
      <c r="DY349" s="3"/>
      <c r="GL349" s="3"/>
    </row>
    <row r="350" spans="1:254">
      <c r="A350" s="3"/>
      <c r="F350" s="1">
        <f>F351</f>
        <v>19.4252234948743</v>
      </c>
      <c r="I350" s="1">
        <f>I351</f>
        <v>22.6177583394078</v>
      </c>
      <c r="L350" s="1">
        <f>L351</f>
        <v>18.2009978617249</v>
      </c>
      <c r="O350" s="1">
        <f>O351</f>
        <v>14.2347416007703</v>
      </c>
      <c r="R350" s="1">
        <f>R351</f>
        <v>7.64601769911505</v>
      </c>
      <c r="U350" s="1">
        <f>U351</f>
        <v>0.213333333333333</v>
      </c>
      <c r="X350" s="1">
        <f>X351</f>
        <v>0.292666666666667</v>
      </c>
      <c r="AA350" s="1">
        <f>AA351</f>
        <v>0.306</v>
      </c>
      <c r="AD350" s="1">
        <f>AD351</f>
        <v>0.366666666666667</v>
      </c>
      <c r="AG350" s="1">
        <f>AG351</f>
        <v>0.239</v>
      </c>
      <c r="AJ350" s="1">
        <f>AJ351</f>
        <v>255.666666666667</v>
      </c>
      <c r="AM350" s="1">
        <f>AM351</f>
        <v>283</v>
      </c>
      <c r="AP350" s="1">
        <f>AP351</f>
        <v>298.333333333333</v>
      </c>
      <c r="AS350" s="1">
        <f>AS351</f>
        <v>326.666666666667</v>
      </c>
      <c r="AV350" s="1">
        <f>AV351</f>
        <v>309</v>
      </c>
      <c r="AY350" s="1">
        <f>AY351</f>
        <v>6.67666666666667</v>
      </c>
      <c r="BB350" s="1">
        <f>BB351</f>
        <v>9.21333333333333</v>
      </c>
      <c r="BE350" s="1">
        <f>BE351</f>
        <v>7.59333333333333</v>
      </c>
      <c r="BH350" s="1">
        <f>BH351</f>
        <v>7.4</v>
      </c>
      <c r="BK350" s="1">
        <f>BK351</f>
        <v>4.25</v>
      </c>
      <c r="BN350" s="3"/>
      <c r="BQ350" s="1">
        <v>18.8852234948743</v>
      </c>
      <c r="BT350" s="1">
        <v>22.0777583394078</v>
      </c>
      <c r="BW350" s="1">
        <v>17.6609978617249</v>
      </c>
      <c r="BZ350" s="1">
        <v>13.6947416007703</v>
      </c>
      <c r="CC350" s="1">
        <v>7.10601769911505</v>
      </c>
      <c r="CF350" s="1">
        <v>0.192333333333333</v>
      </c>
      <c r="CI350" s="1">
        <v>0.271666666666667</v>
      </c>
      <c r="CL350" s="1">
        <v>0.285</v>
      </c>
      <c r="CO350" s="1">
        <v>0.345666666666667</v>
      </c>
      <c r="CR350" s="1">
        <v>0.218</v>
      </c>
      <c r="CU350" s="1">
        <v>253.666666666667</v>
      </c>
      <c r="CX350" s="1">
        <v>281</v>
      </c>
      <c r="DA350" s="1">
        <v>296.333333333333</v>
      </c>
      <c r="DD350" s="1">
        <v>324.666666666667</v>
      </c>
      <c r="DG350" s="1">
        <v>307</v>
      </c>
      <c r="DJ350" s="1">
        <v>6.41666666666667</v>
      </c>
      <c r="DM350" s="1">
        <v>8.95333333333333</v>
      </c>
      <c r="DP350" s="1">
        <v>7.33333333333333</v>
      </c>
      <c r="DS350" s="1">
        <v>7.14</v>
      </c>
      <c r="DV350" s="1">
        <v>3.99</v>
      </c>
      <c r="DY350" s="3"/>
      <c r="ED350" s="1">
        <f>ED351</f>
        <v>20.2973393067943</v>
      </c>
      <c r="EG350" s="1">
        <f>EG351</f>
        <v>26.3690043290043</v>
      </c>
      <c r="EJ350" s="1">
        <f>EJ351</f>
        <v>18.2450697081379</v>
      </c>
      <c r="EM350" s="1">
        <f>EM351</f>
        <v>13.3418545896049</v>
      </c>
      <c r="EP350" s="1">
        <f>EP351</f>
        <v>9.94074074074074</v>
      </c>
      <c r="ES350" s="1">
        <f>ES351</f>
        <v>0.226666666666667</v>
      </c>
      <c r="EV350" s="1">
        <f>EV351</f>
        <v>0.262666666666667</v>
      </c>
      <c r="EY350" s="1">
        <f>EY351</f>
        <v>0.276666666666667</v>
      </c>
      <c r="FB350" s="1">
        <f>FB351</f>
        <v>0.308666666666667</v>
      </c>
      <c r="FE350" s="1">
        <f>FE351</f>
        <v>0.232</v>
      </c>
      <c r="FH350" s="1">
        <f>FH351</f>
        <v>265.666666666667</v>
      </c>
      <c r="FK350" s="1">
        <f>FK351</f>
        <v>281.333333333333</v>
      </c>
      <c r="FN350" s="1">
        <f>FN351</f>
        <v>284.666666666667</v>
      </c>
      <c r="FQ350" s="1">
        <f>FQ351</f>
        <v>316.333333333333</v>
      </c>
      <c r="FT350" s="1">
        <f>FT351</f>
        <v>304</v>
      </c>
      <c r="FW350" s="1">
        <f>FW351</f>
        <v>7.58666666666667</v>
      </c>
      <c r="FZ350" s="1">
        <f>FZ351</f>
        <v>9.38</v>
      </c>
      <c r="GC350" s="1">
        <f>GC351</f>
        <v>7.85666666666667</v>
      </c>
      <c r="GF350" s="1">
        <f>GF351</f>
        <v>7.10333333333333</v>
      </c>
      <c r="GI350" s="1">
        <f>GI351</f>
        <v>5.94</v>
      </c>
      <c r="GL350" s="3"/>
      <c r="GO350" s="1">
        <v>19.7573393067943</v>
      </c>
      <c r="GR350" s="1">
        <v>25.8290043290043</v>
      </c>
      <c r="GU350" s="1">
        <v>17.7050697081379</v>
      </c>
      <c r="GX350" s="1">
        <v>12.8018545896049</v>
      </c>
      <c r="HA350" s="1">
        <v>9.40074074074074</v>
      </c>
      <c r="HD350" s="1">
        <v>0.205666666666667</v>
      </c>
      <c r="HG350" s="1">
        <v>0.241666666666667</v>
      </c>
      <c r="HJ350" s="1">
        <v>0.255666666666667</v>
      </c>
      <c r="HM350" s="1">
        <v>0.287666666666667</v>
      </c>
      <c r="HP350" s="1">
        <v>0.211</v>
      </c>
      <c r="HS350" s="1">
        <v>263.666666666667</v>
      </c>
      <c r="HV350" s="1">
        <v>279.333333333333</v>
      </c>
      <c r="HY350" s="1">
        <v>282.666666666667</v>
      </c>
      <c r="IB350" s="1">
        <v>314.333333333333</v>
      </c>
      <c r="IE350" s="1">
        <v>302</v>
      </c>
      <c r="IH350" s="1">
        <v>7.32666666666667</v>
      </c>
      <c r="IK350" s="1">
        <v>9.12</v>
      </c>
      <c r="IN350" s="1">
        <v>7.59666666666667</v>
      </c>
      <c r="IQ350" s="1">
        <v>6.84333333333333</v>
      </c>
      <c r="IT350" s="1">
        <v>5.68</v>
      </c>
    </row>
    <row r="351" spans="1:254">
      <c r="A351" s="3"/>
      <c r="F351" s="1">
        <f>AVERAGE(F344:F346)</f>
        <v>19.4252234948743</v>
      </c>
      <c r="I351" s="1">
        <f>AVERAGE(I344:I346)</f>
        <v>22.6177583394078</v>
      </c>
      <c r="L351" s="1">
        <f>AVERAGE(L344:L346)</f>
        <v>18.2009978617249</v>
      </c>
      <c r="O351" s="1">
        <f>AVERAGE(O344:O346)</f>
        <v>14.2347416007703</v>
      </c>
      <c r="R351" s="1">
        <f>R334</f>
        <v>7.64601769911505</v>
      </c>
      <c r="U351" s="1">
        <f>AVERAGE(U344:U346)</f>
        <v>0.213333333333333</v>
      </c>
      <c r="X351" s="1">
        <f>AVERAGE(X344:X346)</f>
        <v>0.292666666666667</v>
      </c>
      <c r="AA351" s="1">
        <f>AVERAGE(AA344:AA346)</f>
        <v>0.306</v>
      </c>
      <c r="AD351" s="1">
        <f>AVERAGE(AD344:AD346)</f>
        <v>0.366666666666667</v>
      </c>
      <c r="AG351" s="1">
        <f>AG334</f>
        <v>0.239</v>
      </c>
      <c r="AJ351" s="1">
        <f>AVERAGE(AJ344:AJ346)</f>
        <v>255.666666666667</v>
      </c>
      <c r="AM351" s="1">
        <f>AVERAGE(AM344:AM346)</f>
        <v>283</v>
      </c>
      <c r="AP351" s="1">
        <f>AVERAGE(AP344:AP346)</f>
        <v>298.333333333333</v>
      </c>
      <c r="AS351" s="1">
        <f>AVERAGE(AS344:AS346)</f>
        <v>326.666666666667</v>
      </c>
      <c r="AV351" s="1">
        <f>AV334</f>
        <v>309</v>
      </c>
      <c r="AY351" s="1">
        <f>AVERAGE(AY344:AY346)</f>
        <v>6.67666666666667</v>
      </c>
      <c r="BB351" s="1">
        <f>AVERAGE(BB344:BB346)</f>
        <v>9.21333333333333</v>
      </c>
      <c r="BE351" s="1">
        <f>AVERAGE(BE344:BE346)</f>
        <v>7.59333333333333</v>
      </c>
      <c r="BH351" s="1">
        <f>AVERAGE(BH344:BH346)</f>
        <v>7.4</v>
      </c>
      <c r="BK351" s="1">
        <f>BK334</f>
        <v>4.25</v>
      </c>
      <c r="BN351" s="3"/>
      <c r="BQ351" s="1">
        <f>AVERAGE(BQ344:BQ346)</f>
        <v>18.7658870187795</v>
      </c>
      <c r="BT351" s="1">
        <f>AVERAGE(BT344:BT346)</f>
        <v>22.0120182177704</v>
      </c>
      <c r="BW351" s="1">
        <f>AVERAGE(BW344:BW346)</f>
        <v>17.7203780934836</v>
      </c>
      <c r="BZ351" s="1">
        <f>AVERAGE(BZ344:BZ346)</f>
        <v>13.7817992458797</v>
      </c>
      <c r="CC351" s="1">
        <f>CC334</f>
        <v>7.13207547169811</v>
      </c>
      <c r="CF351" s="1">
        <f>AVERAGE(CF344:CF346)</f>
        <v>0.186666666666667</v>
      </c>
      <c r="CI351" s="1">
        <f>AVERAGE(CI344:CI346)</f>
        <v>0.271666666666667</v>
      </c>
      <c r="CL351" s="1">
        <f>AVERAGE(CL344:CL346)</f>
        <v>0.285</v>
      </c>
      <c r="CO351" s="1">
        <f>AVERAGE(CO344:CO346)</f>
        <v>0.349666666666667</v>
      </c>
      <c r="CR351" s="1">
        <f>CR334</f>
        <v>0.216</v>
      </c>
      <c r="CU351" s="1">
        <f>AVERAGE(CU344:CU346)</f>
        <v>253.666666666667</v>
      </c>
      <c r="CX351" s="1">
        <f>AVERAGE(CX344:CX346)</f>
        <v>278.666666666667</v>
      </c>
      <c r="DA351" s="1">
        <f>AVERAGE(DA344:DA346)</f>
        <v>298</v>
      </c>
      <c r="DD351" s="1">
        <f>AVERAGE(DD344:DD346)</f>
        <v>324.666666666667</v>
      </c>
      <c r="DG351" s="1">
        <f>DG334</f>
        <v>306</v>
      </c>
      <c r="DJ351" s="1">
        <f>AVERAGE(DJ344:DJ346)</f>
        <v>6.49666666666667</v>
      </c>
      <c r="DM351" s="1">
        <f>AVERAGE(DM344:DM346)</f>
        <v>8.95333333333333</v>
      </c>
      <c r="DP351" s="1">
        <f>AVERAGE(DP344:DP346)</f>
        <v>7.22666666666667</v>
      </c>
      <c r="DS351" s="1">
        <f>AVERAGE(DS344:DS346)</f>
        <v>7.14</v>
      </c>
      <c r="DV351" s="1">
        <f>DV334</f>
        <v>3.97</v>
      </c>
      <c r="DY351" s="3"/>
      <c r="ED351" s="1">
        <f>AVERAGE(ED344:ED346)</f>
        <v>20.2973393067943</v>
      </c>
      <c r="EG351" s="1">
        <f>AVERAGE(EG344:EG346)</f>
        <v>26.3690043290043</v>
      </c>
      <c r="EJ351" s="1">
        <f>AVERAGE(EJ344:EJ346)</f>
        <v>18.2450697081379</v>
      </c>
      <c r="EM351" s="1">
        <f>AVERAGE(EM344:EM346)</f>
        <v>13.3418545896049</v>
      </c>
      <c r="EP351" s="1">
        <f>EP334</f>
        <v>9.94074074074074</v>
      </c>
      <c r="ES351" s="1">
        <f>AVERAGE(ES344:ES346)</f>
        <v>0.226666666666667</v>
      </c>
      <c r="EV351" s="1">
        <f>AVERAGE(EV344:EV346)</f>
        <v>0.262666666666667</v>
      </c>
      <c r="EY351" s="1">
        <f>AVERAGE(EY344:EY346)</f>
        <v>0.276666666666667</v>
      </c>
      <c r="FB351" s="1">
        <f>AVERAGE(FB344:FB346)</f>
        <v>0.308666666666667</v>
      </c>
      <c r="FE351" s="1">
        <f>FE334</f>
        <v>0.232</v>
      </c>
      <c r="FH351" s="1">
        <f>AVERAGE(FH344:FH346)</f>
        <v>265.666666666667</v>
      </c>
      <c r="FK351" s="1">
        <f>AVERAGE(FK344:FK346)</f>
        <v>281.333333333333</v>
      </c>
      <c r="FN351" s="1">
        <f>AVERAGE(FN344:FN346)</f>
        <v>284.666666666667</v>
      </c>
      <c r="FQ351" s="1">
        <f>AVERAGE(FQ344:FQ346)</f>
        <v>316.333333333333</v>
      </c>
      <c r="FT351" s="1">
        <f>FT334</f>
        <v>304</v>
      </c>
      <c r="FW351" s="1">
        <f>AVERAGE(FW344:FW346)</f>
        <v>7.58666666666667</v>
      </c>
      <c r="FZ351" s="1">
        <f>AVERAGE(FZ344:FZ346)</f>
        <v>9.38</v>
      </c>
      <c r="GC351" s="1">
        <f>AVERAGE(GC344:GC346)</f>
        <v>7.85666666666667</v>
      </c>
      <c r="GF351" s="1">
        <f>AVERAGE(GF344:GF346)</f>
        <v>7.10333333333333</v>
      </c>
      <c r="GI351" s="1">
        <f>GI334</f>
        <v>5.94</v>
      </c>
      <c r="GL351" s="3"/>
      <c r="GO351" s="1">
        <f>AVERAGE(GO344:GO346)</f>
        <v>19.6804790628551</v>
      </c>
      <c r="GR351" s="1">
        <f>AVERAGE(GR344:GR346)</f>
        <v>25.717078698496</v>
      </c>
      <c r="GU351" s="1">
        <f>AVERAGE(GU344:GU346)</f>
        <v>17.5715535558055</v>
      </c>
      <c r="GX351" s="1">
        <f>AVERAGE(GX344:GX346)</f>
        <v>12.6379270743612</v>
      </c>
      <c r="HA351" s="1">
        <f>HA334</f>
        <v>9.43548387096774</v>
      </c>
      <c r="HD351" s="1">
        <f>AVERAGE(HD344:HD346)</f>
        <v>0.205666666666667</v>
      </c>
      <c r="HG351" s="1">
        <f>AVERAGE(HG344:HG346)</f>
        <v>0.248666666666667</v>
      </c>
      <c r="HJ351" s="1">
        <f>AVERAGE(HJ344:HJ346)</f>
        <v>0.255666666666667</v>
      </c>
      <c r="HM351" s="1">
        <f>AVERAGE(HM344:HM346)</f>
        <v>0.282666666666667</v>
      </c>
      <c r="HP351" s="1">
        <f>HP334</f>
        <v>0.214</v>
      </c>
      <c r="HS351" s="1">
        <f>AVERAGE(HS344:HS346)</f>
        <v>262.666666666667</v>
      </c>
      <c r="HV351" s="1">
        <f>AVERAGE(HV344:HV346)</f>
        <v>281</v>
      </c>
      <c r="HY351" s="1">
        <f>AVERAGE(HY344:HY346)</f>
        <v>282.666666666667</v>
      </c>
      <c r="IB351" s="1">
        <f>AVERAGE(IB344:IB346)</f>
        <v>314.333333333333</v>
      </c>
      <c r="IE351" s="1">
        <f>IE334</f>
        <v>304</v>
      </c>
      <c r="IH351" s="1">
        <f>AVERAGE(IH344:IH346)</f>
        <v>7.39666666666667</v>
      </c>
      <c r="IK351" s="1">
        <f>AVERAGE(IK344:IK346)</f>
        <v>9.12</v>
      </c>
      <c r="IN351" s="1">
        <f>AVERAGE(IN344:IN346)</f>
        <v>7.50666666666667</v>
      </c>
      <c r="IQ351" s="1">
        <f>AVERAGE(IQ344:IQ346)</f>
        <v>6.84333333333333</v>
      </c>
      <c r="IT351" s="1">
        <f>IT334</f>
        <v>5.69</v>
      </c>
    </row>
    <row r="352" spans="1:194">
      <c r="A352" s="3"/>
      <c r="BN352" s="3"/>
      <c r="DY352" s="3"/>
      <c r="GL352" s="3"/>
    </row>
    <row r="353" spans="1:194">
      <c r="A353" s="3"/>
      <c r="BN353" s="3"/>
      <c r="DY353" s="3"/>
      <c r="GL353" s="3"/>
    </row>
    <row r="354" spans="1:129">
      <c r="A354" s="4" t="s">
        <v>11</v>
      </c>
      <c r="DY354" s="4" t="s">
        <v>11</v>
      </c>
    </row>
    <row r="355" spans="1:251">
      <c r="A355" s="3" t="s">
        <v>66</v>
      </c>
      <c r="B355" s="1">
        <v>69</v>
      </c>
      <c r="D355" s="1">
        <v>9.78</v>
      </c>
      <c r="E355" s="1">
        <v>1.03</v>
      </c>
      <c r="F355" s="1">
        <f>D355/(E355*3)*6</f>
        <v>18.9902912621359</v>
      </c>
      <c r="G355" s="1">
        <v>11.4</v>
      </c>
      <c r="H355" s="1">
        <v>0.99</v>
      </c>
      <c r="I355" s="1">
        <f>G355/(H355*3)*6</f>
        <v>23.030303030303</v>
      </c>
      <c r="J355" s="1">
        <v>11.3</v>
      </c>
      <c r="K355" s="1">
        <v>1.21</v>
      </c>
      <c r="L355" s="1">
        <f>J355/(K355*3)*6</f>
        <v>18.6776859504132</v>
      </c>
      <c r="M355" s="1">
        <v>9.5</v>
      </c>
      <c r="N355" s="1">
        <v>1.2</v>
      </c>
      <c r="O355" s="1">
        <f>M355/(N355*3)*6</f>
        <v>15.8333333333333</v>
      </c>
      <c r="U355" s="1">
        <v>0.178</v>
      </c>
      <c r="X355" s="1">
        <v>0.285</v>
      </c>
      <c r="AA355" s="1">
        <v>0.328</v>
      </c>
      <c r="AD355" s="1">
        <v>0.349</v>
      </c>
      <c r="AJ355" s="1">
        <v>274</v>
      </c>
      <c r="AM355" s="1">
        <v>289</v>
      </c>
      <c r="AP355" s="1">
        <v>304</v>
      </c>
      <c r="AS355" s="1">
        <v>339</v>
      </c>
      <c r="AY355" s="1">
        <v>6.33</v>
      </c>
      <c r="BB355" s="1">
        <v>9.85</v>
      </c>
      <c r="BE355" s="1">
        <v>7.46</v>
      </c>
      <c r="BH355" s="1">
        <v>7.43</v>
      </c>
      <c r="BN355" s="3"/>
      <c r="BO355" s="1">
        <v>10.1</v>
      </c>
      <c r="BP355" s="1">
        <v>1.16</v>
      </c>
      <c r="BQ355" s="1">
        <f>BO355/(BP355*3)*6</f>
        <v>17.4137931034483</v>
      </c>
      <c r="BR355" s="1">
        <v>12.6</v>
      </c>
      <c r="BS355" s="1">
        <v>1.17</v>
      </c>
      <c r="BT355" s="1">
        <f>BR355/(BS355*3)*6</f>
        <v>21.5384615384615</v>
      </c>
      <c r="BU355" s="1">
        <v>9.56</v>
      </c>
      <c r="BV355" s="1">
        <v>1.12</v>
      </c>
      <c r="BW355" s="1">
        <f>BU355/(BV355*3)*6</f>
        <v>17.0714285714286</v>
      </c>
      <c r="BX355" s="1">
        <v>7.45</v>
      </c>
      <c r="BY355" s="1">
        <v>1.17</v>
      </c>
      <c r="BZ355" s="1">
        <f>BX355/(BY355*3)*6</f>
        <v>12.7350427350427</v>
      </c>
      <c r="CF355" s="1">
        <v>0.184</v>
      </c>
      <c r="CI355" s="1">
        <v>0.252</v>
      </c>
      <c r="CL355" s="1">
        <v>0.322</v>
      </c>
      <c r="CO355" s="1">
        <v>0.337</v>
      </c>
      <c r="CU355" s="1">
        <v>249</v>
      </c>
      <c r="CX355" s="1">
        <v>292</v>
      </c>
      <c r="DA355" s="1">
        <v>287</v>
      </c>
      <c r="DD355" s="1">
        <v>321</v>
      </c>
      <c r="DJ355" s="1">
        <v>7.04</v>
      </c>
      <c r="DM355" s="1">
        <v>9.57</v>
      </c>
      <c r="DP355" s="1">
        <v>7.5</v>
      </c>
      <c r="DS355" s="1">
        <v>8.24</v>
      </c>
      <c r="DY355" s="3" t="s">
        <v>66</v>
      </c>
      <c r="DZ355" s="1">
        <v>138</v>
      </c>
      <c r="EB355" s="1">
        <v>15.2</v>
      </c>
      <c r="EC355" s="1">
        <v>1.46</v>
      </c>
      <c r="ED355" s="1">
        <f>EB355/(EC355*3)*6</f>
        <v>20.8219178082192</v>
      </c>
      <c r="EE355" s="1">
        <v>18.2</v>
      </c>
      <c r="EF355" s="1">
        <v>1.38</v>
      </c>
      <c r="EG355" s="1">
        <f>EE355/(EF355*3)*6</f>
        <v>26.3768115942029</v>
      </c>
      <c r="EH355" s="1">
        <v>13.2</v>
      </c>
      <c r="EI355" s="1">
        <v>0.99</v>
      </c>
      <c r="EJ355" s="1">
        <f>EH355/(EI355*3)*6</f>
        <v>26.6666666666667</v>
      </c>
      <c r="EK355" s="1">
        <v>9.15</v>
      </c>
      <c r="EL355" s="1">
        <v>0.98</v>
      </c>
      <c r="EM355" s="1">
        <f>EK355/(EL355*3)*6</f>
        <v>18.6734693877551</v>
      </c>
      <c r="ES355" s="1">
        <v>0.258</v>
      </c>
      <c r="EV355" s="1">
        <v>0.231</v>
      </c>
      <c r="EY355" s="1">
        <v>0.225</v>
      </c>
      <c r="FB355" s="1">
        <v>0.291</v>
      </c>
      <c r="FH355" s="1">
        <v>229</v>
      </c>
      <c r="FK355" s="1">
        <v>294</v>
      </c>
      <c r="FN355" s="1">
        <v>282</v>
      </c>
      <c r="FQ355" s="1">
        <v>330</v>
      </c>
      <c r="FW355" s="1">
        <v>8.23</v>
      </c>
      <c r="FZ355" s="1">
        <v>9.65</v>
      </c>
      <c r="GC355" s="1">
        <v>7.79</v>
      </c>
      <c r="GF355" s="1">
        <v>7.21</v>
      </c>
      <c r="GL355" s="3"/>
      <c r="GM355" s="1">
        <v>13.1</v>
      </c>
      <c r="GN355" s="1">
        <v>1.26</v>
      </c>
      <c r="GO355" s="1">
        <f>GM355/(GN355*3)*6</f>
        <v>20.7936507936508</v>
      </c>
      <c r="GP355" s="1">
        <v>16.5</v>
      </c>
      <c r="GQ355" s="1">
        <v>1.26</v>
      </c>
      <c r="GR355" s="1">
        <f>GP355/(GQ355*3)*6</f>
        <v>26.1904761904762</v>
      </c>
      <c r="GS355" s="1">
        <v>12.1</v>
      </c>
      <c r="GT355" s="1">
        <v>1.22</v>
      </c>
      <c r="GU355" s="1">
        <f>GS355/(GT355*3)*6</f>
        <v>19.8360655737705</v>
      </c>
      <c r="GV355" s="1">
        <v>8.69</v>
      </c>
      <c r="GW355" s="1">
        <v>1.28</v>
      </c>
      <c r="GX355" s="1">
        <f>GV355/(GW355*3)*6</f>
        <v>13.578125</v>
      </c>
      <c r="HD355" s="1">
        <v>0.234</v>
      </c>
      <c r="HG355" s="1">
        <v>0.238</v>
      </c>
      <c r="HJ355" s="1">
        <v>0.247</v>
      </c>
      <c r="HM355" s="1">
        <v>0.276</v>
      </c>
      <c r="HS355" s="1">
        <v>274</v>
      </c>
      <c r="HV355" s="1">
        <v>272</v>
      </c>
      <c r="HY355" s="1">
        <v>297</v>
      </c>
      <c r="IB355" s="1">
        <v>324</v>
      </c>
      <c r="IH355" s="1">
        <v>6.81</v>
      </c>
      <c r="IK355" s="1">
        <v>9.69000000000001</v>
      </c>
      <c r="IN355" s="1">
        <v>8.97</v>
      </c>
      <c r="IQ355" s="1">
        <v>5.91</v>
      </c>
    </row>
    <row r="356" spans="1:251">
      <c r="A356" s="3"/>
      <c r="D356" s="1">
        <v>9.88</v>
      </c>
      <c r="E356" s="1">
        <v>1.05</v>
      </c>
      <c r="F356" s="1">
        <f>D356/(E356*3)*6</f>
        <v>18.8190476190476</v>
      </c>
      <c r="G356" s="1">
        <v>10.9</v>
      </c>
      <c r="H356" s="1">
        <v>0.93</v>
      </c>
      <c r="I356" s="1">
        <f>G356/(H356*3)*6</f>
        <v>23.4408602150538</v>
      </c>
      <c r="J356" s="1">
        <v>8.96</v>
      </c>
      <c r="K356" s="1">
        <v>0.98</v>
      </c>
      <c r="L356" s="1">
        <f>J356/(K356*3)*6</f>
        <v>18.2857142857143</v>
      </c>
      <c r="M356" s="1">
        <v>6.72</v>
      </c>
      <c r="N356" s="1">
        <v>0.97</v>
      </c>
      <c r="O356" s="1">
        <f>M356/(N356*3)*6</f>
        <v>13.8556701030928</v>
      </c>
      <c r="U356" s="1">
        <v>0.192</v>
      </c>
      <c r="X356" s="1">
        <v>0.305</v>
      </c>
      <c r="AA356" s="1">
        <v>0.321</v>
      </c>
      <c r="AD356" s="1">
        <v>0.367</v>
      </c>
      <c r="AJ356" s="1">
        <v>224</v>
      </c>
      <c r="AM356" s="1">
        <v>289</v>
      </c>
      <c r="AP356" s="1">
        <v>308</v>
      </c>
      <c r="AS356" s="1">
        <v>333</v>
      </c>
      <c r="AY356" s="1">
        <v>6.81</v>
      </c>
      <c r="BB356" s="1">
        <v>9.66</v>
      </c>
      <c r="BE356" s="1">
        <v>7.39</v>
      </c>
      <c r="BH356" s="1">
        <v>7.42</v>
      </c>
      <c r="BN356" s="3"/>
      <c r="BO356" s="1">
        <v>11.1</v>
      </c>
      <c r="BP356" s="1">
        <v>1.08</v>
      </c>
      <c r="BQ356" s="1">
        <f>BO356/(BP356*3)*6</f>
        <v>20.5555555555556</v>
      </c>
      <c r="BR356" s="1">
        <v>11.7</v>
      </c>
      <c r="BS356" s="1">
        <v>1.12</v>
      </c>
      <c r="BT356" s="1">
        <f>BR356/(BS356*3)*6</f>
        <v>20.8928571428571</v>
      </c>
      <c r="BU356" s="1">
        <v>8.69</v>
      </c>
      <c r="BV356" s="1">
        <v>1.16</v>
      </c>
      <c r="BW356" s="1">
        <f>BU356/(BV356*3)*6</f>
        <v>14.9827586206897</v>
      </c>
      <c r="BX356" s="1">
        <v>6.89</v>
      </c>
      <c r="BY356" s="1">
        <v>1.09</v>
      </c>
      <c r="BZ356" s="1">
        <f>BX356/(BY356*3)*6</f>
        <v>12.6422018348624</v>
      </c>
      <c r="CF356" s="1">
        <v>0.187</v>
      </c>
      <c r="CI356" s="1">
        <v>0.269</v>
      </c>
      <c r="CL356" s="1">
        <v>0.295</v>
      </c>
      <c r="CO356" s="1">
        <v>0.325</v>
      </c>
      <c r="CU356" s="1">
        <v>245</v>
      </c>
      <c r="CX356" s="1">
        <v>297</v>
      </c>
      <c r="DA356" s="1">
        <v>326</v>
      </c>
      <c r="DD356" s="1">
        <v>361</v>
      </c>
      <c r="DJ356" s="1">
        <v>6.25</v>
      </c>
      <c r="DM356" s="1">
        <v>9.69</v>
      </c>
      <c r="DP356" s="1">
        <v>8.12</v>
      </c>
      <c r="DS356" s="1">
        <v>5.49</v>
      </c>
      <c r="DY356" s="3"/>
      <c r="EB356" s="1">
        <v>14.4</v>
      </c>
      <c r="EC356" s="1">
        <v>1.43</v>
      </c>
      <c r="ED356" s="1">
        <f>EB356/(EC356*3)*6</f>
        <v>20.1398601398601</v>
      </c>
      <c r="EE356" s="1">
        <v>16.1</v>
      </c>
      <c r="EF356" s="1">
        <v>1.35</v>
      </c>
      <c r="EG356" s="1">
        <f>EE356/(EF356*3)*6</f>
        <v>23.8518518518518</v>
      </c>
      <c r="EH356" s="1">
        <v>12.5</v>
      </c>
      <c r="EI356" s="1">
        <v>1.43</v>
      </c>
      <c r="EJ356" s="1">
        <f>EH356/(EI356*3)*6</f>
        <v>17.4825174825175</v>
      </c>
      <c r="EK356" s="1">
        <v>8.16</v>
      </c>
      <c r="EL356" s="1">
        <v>1.42</v>
      </c>
      <c r="EM356" s="1">
        <f>EK356/(EL356*3)*6</f>
        <v>11.4929577464789</v>
      </c>
      <c r="ES356" s="1">
        <v>0.201</v>
      </c>
      <c r="EV356" s="1">
        <v>0.287</v>
      </c>
      <c r="EY356" s="1">
        <v>0.308</v>
      </c>
      <c r="FB356" s="1">
        <v>0.284</v>
      </c>
      <c r="FH356" s="1">
        <v>276</v>
      </c>
      <c r="FK356" s="1">
        <v>278</v>
      </c>
      <c r="FN356" s="1">
        <v>296</v>
      </c>
      <c r="FQ356" s="1">
        <v>301</v>
      </c>
      <c r="FW356" s="1">
        <v>7.16</v>
      </c>
      <c r="FZ356" s="1">
        <v>8.95</v>
      </c>
      <c r="GC356" s="1">
        <v>8.18</v>
      </c>
      <c r="GF356" s="1">
        <v>6.44</v>
      </c>
      <c r="GL356" s="3"/>
      <c r="GM356" s="1">
        <v>12.8</v>
      </c>
      <c r="GN356" s="1">
        <v>1.24</v>
      </c>
      <c r="GO356" s="1">
        <f>GM356/(GN356*3)*6</f>
        <v>20.6451612903226</v>
      </c>
      <c r="GP356" s="1">
        <v>15.4</v>
      </c>
      <c r="GQ356" s="1">
        <v>1.31</v>
      </c>
      <c r="GR356" s="1">
        <f>GP356/(GQ356*3)*6</f>
        <v>23.5114503816794</v>
      </c>
      <c r="GS356" s="1">
        <v>11.2</v>
      </c>
      <c r="GT356" s="1">
        <v>1.23</v>
      </c>
      <c r="GU356" s="1">
        <f>GS356/(GT356*3)*6</f>
        <v>18.2113821138211</v>
      </c>
      <c r="GV356" s="1">
        <v>9.26</v>
      </c>
      <c r="GW356" s="1">
        <v>1.24</v>
      </c>
      <c r="GX356" s="1">
        <f>GV356/(GW356*3)*6</f>
        <v>14.9354838709677</v>
      </c>
      <c r="HD356" s="1">
        <v>0.192</v>
      </c>
      <c r="HG356" s="1">
        <v>0.226</v>
      </c>
      <c r="HJ356" s="1">
        <v>0.224</v>
      </c>
      <c r="HM356" s="1">
        <v>0.275</v>
      </c>
      <c r="HS356" s="1">
        <v>276</v>
      </c>
      <c r="HV356" s="1">
        <v>286</v>
      </c>
      <c r="HY356" s="1">
        <v>274</v>
      </c>
      <c r="IB356" s="1">
        <v>309</v>
      </c>
      <c r="IH356" s="1">
        <v>7.23</v>
      </c>
      <c r="IK356" s="1">
        <v>9.15</v>
      </c>
      <c r="IN356" s="1">
        <v>6.29</v>
      </c>
      <c r="IQ356" s="1">
        <v>6.12</v>
      </c>
    </row>
    <row r="357" spans="1:251">
      <c r="A357" s="3"/>
      <c r="D357" s="1">
        <v>11.54</v>
      </c>
      <c r="E357" s="1">
        <v>1.13</v>
      </c>
      <c r="F357" s="1">
        <f>D357/(E357*3)*6</f>
        <v>20.4247787610619</v>
      </c>
      <c r="G357" s="1">
        <v>11.3</v>
      </c>
      <c r="H357" s="1">
        <v>1.05</v>
      </c>
      <c r="I357" s="1">
        <f>G357/(H357*3)*6</f>
        <v>21.5238095238095</v>
      </c>
      <c r="J357" s="1">
        <v>9.76</v>
      </c>
      <c r="K357" s="1">
        <v>1.22</v>
      </c>
      <c r="L357" s="1">
        <f>J357/(K357*3)*6</f>
        <v>16</v>
      </c>
      <c r="M357" s="1">
        <v>6.21</v>
      </c>
      <c r="N357" s="1">
        <v>1.21</v>
      </c>
      <c r="O357" s="1">
        <f>M357/(N357*3)*6</f>
        <v>10.2644628099174</v>
      </c>
      <c r="U357" s="1">
        <v>0.243</v>
      </c>
      <c r="X357" s="1">
        <v>0.291</v>
      </c>
      <c r="AA357" s="1">
        <v>0.293</v>
      </c>
      <c r="AD357" s="1">
        <v>0.319</v>
      </c>
      <c r="AJ357" s="1">
        <v>271</v>
      </c>
      <c r="AM357" s="1">
        <v>303</v>
      </c>
      <c r="AP357" s="1">
        <v>308</v>
      </c>
      <c r="AS357" s="1">
        <v>323</v>
      </c>
      <c r="AY357" s="1">
        <v>6.22</v>
      </c>
      <c r="BB357" s="1">
        <v>8.55</v>
      </c>
      <c r="BE357" s="1">
        <v>7.69</v>
      </c>
      <c r="BH357" s="1">
        <v>7.24</v>
      </c>
      <c r="BN357" s="3"/>
      <c r="BO357" s="1">
        <v>10.84</v>
      </c>
      <c r="BP357" s="1">
        <v>1.16</v>
      </c>
      <c r="BQ357" s="1">
        <f>BO357/(BP357*3)*6</f>
        <v>18.6896551724138</v>
      </c>
      <c r="BR357" s="1">
        <v>12.6</v>
      </c>
      <c r="BS357" s="1">
        <v>1.05</v>
      </c>
      <c r="BT357" s="1">
        <f>BR357/(BS357*3)*6</f>
        <v>24</v>
      </c>
      <c r="BU357" s="1">
        <v>10.9</v>
      </c>
      <c r="BV357" s="1">
        <v>1.12</v>
      </c>
      <c r="BW357" s="1">
        <f>BU357/(BV357*3)*6</f>
        <v>19.4642857142857</v>
      </c>
      <c r="BX357" s="1">
        <v>7.23</v>
      </c>
      <c r="BY357" s="1">
        <v>1.11</v>
      </c>
      <c r="BZ357" s="1">
        <f>BX357/(BY357*3)*6</f>
        <v>13.027027027027</v>
      </c>
      <c r="CF357" s="1">
        <v>0.179</v>
      </c>
      <c r="CI357" s="1">
        <v>0.282</v>
      </c>
      <c r="CL357" s="1">
        <v>0.274</v>
      </c>
      <c r="CO357" s="1">
        <v>0.31</v>
      </c>
      <c r="CU357" s="1">
        <v>262</v>
      </c>
      <c r="CX357" s="1">
        <v>286</v>
      </c>
      <c r="DA357" s="1">
        <v>301</v>
      </c>
      <c r="DD357" s="1">
        <v>312</v>
      </c>
      <c r="DJ357" s="1">
        <v>5.29</v>
      </c>
      <c r="DM357" s="1">
        <v>8.26</v>
      </c>
      <c r="DP357" s="1">
        <v>6.14</v>
      </c>
      <c r="DS357" s="1">
        <v>7.26</v>
      </c>
      <c r="DY357" s="3"/>
      <c r="EB357" s="1">
        <v>11.4</v>
      </c>
      <c r="EC357" s="1">
        <v>1.15</v>
      </c>
      <c r="ED357" s="1">
        <f>EB357/(EC357*3)*6</f>
        <v>19.8260869565217</v>
      </c>
      <c r="EE357" s="1">
        <v>18.5</v>
      </c>
      <c r="EF357" s="1">
        <v>1.27</v>
      </c>
      <c r="EG357" s="1">
        <f>EE357/(EF357*3)*6</f>
        <v>29.1338582677165</v>
      </c>
      <c r="EH357" s="1">
        <v>9.23</v>
      </c>
      <c r="EI357" s="1">
        <v>1.55</v>
      </c>
      <c r="EJ357" s="1">
        <f>EH357/(EI357*3)*6</f>
        <v>11.9096774193548</v>
      </c>
      <c r="EK357" s="1">
        <v>8.36</v>
      </c>
      <c r="EL357" s="1">
        <v>1.54</v>
      </c>
      <c r="EM357" s="1">
        <f>EK357/(EL357*3)*6</f>
        <v>10.8571428571429</v>
      </c>
      <c r="ES357" s="1">
        <v>0.211</v>
      </c>
      <c r="EV357" s="1">
        <v>0.276</v>
      </c>
      <c r="EY357" s="1">
        <v>0.272</v>
      </c>
      <c r="FB357" s="1">
        <v>0.328</v>
      </c>
      <c r="FH357" s="1">
        <v>296</v>
      </c>
      <c r="FK357" s="1">
        <v>283</v>
      </c>
      <c r="FN357" s="1">
        <v>290</v>
      </c>
      <c r="FQ357" s="1">
        <v>315</v>
      </c>
      <c r="FW357" s="1">
        <v>7.29</v>
      </c>
      <c r="FZ357" s="1">
        <v>9.55</v>
      </c>
      <c r="GC357" s="1">
        <v>7.45</v>
      </c>
      <c r="GF357" s="1">
        <v>7.41</v>
      </c>
      <c r="GL357" s="3"/>
      <c r="GM357" s="1">
        <v>11.1</v>
      </c>
      <c r="GN357" s="1">
        <v>1.26</v>
      </c>
      <c r="GO357" s="1">
        <f>GM357/(GN357*3)*6</f>
        <v>17.6190476190476</v>
      </c>
      <c r="GP357" s="1">
        <v>16.9</v>
      </c>
      <c r="GQ357" s="1">
        <v>1.24</v>
      </c>
      <c r="GR357" s="1">
        <f>GP357/(GQ357*3)*6</f>
        <v>27.258064516129</v>
      </c>
      <c r="GS357" s="1">
        <v>10.6</v>
      </c>
      <c r="GT357" s="1">
        <v>1.26</v>
      </c>
      <c r="GU357" s="1">
        <f>GS357/(GT357*3)*6</f>
        <v>16.8253968253968</v>
      </c>
      <c r="GV357" s="1">
        <v>7.23</v>
      </c>
      <c r="GW357" s="1">
        <v>1.28</v>
      </c>
      <c r="GX357" s="1">
        <f>GV357/(GW357*3)*6</f>
        <v>11.296875</v>
      </c>
      <c r="HD357" s="1">
        <v>0.202</v>
      </c>
      <c r="HG357" s="1">
        <v>0.267</v>
      </c>
      <c r="HJ357" s="1">
        <v>0.256</v>
      </c>
      <c r="HM357" s="1">
        <v>0.289</v>
      </c>
      <c r="HS357" s="1">
        <v>245</v>
      </c>
      <c r="HV357" s="1">
        <v>291</v>
      </c>
      <c r="HY357" s="1">
        <v>288</v>
      </c>
      <c r="IB357" s="1">
        <v>312</v>
      </c>
      <c r="IH357" s="1">
        <v>7.86</v>
      </c>
      <c r="IK357" s="1">
        <v>8.26</v>
      </c>
      <c r="IN357" s="1">
        <v>7.59</v>
      </c>
      <c r="IQ357" s="1">
        <v>8.25</v>
      </c>
    </row>
    <row r="358" spans="1:194">
      <c r="A358" s="3"/>
      <c r="BN358" s="3"/>
      <c r="DY358" s="3"/>
      <c r="GL358" s="3"/>
    </row>
    <row r="359" spans="1:248">
      <c r="A359" s="3"/>
      <c r="BN359" s="3"/>
      <c r="CI359" s="1">
        <v>0.25</v>
      </c>
      <c r="CL359" s="1">
        <v>0.322</v>
      </c>
      <c r="CU359" s="1">
        <v>249</v>
      </c>
      <c r="DD359" s="1">
        <v>321</v>
      </c>
      <c r="DM359" s="1">
        <v>9.57</v>
      </c>
      <c r="DS359" s="1">
        <v>8.24</v>
      </c>
      <c r="DY359" s="3"/>
      <c r="GL359" s="3"/>
      <c r="HD359" s="1">
        <v>0.234</v>
      </c>
      <c r="HJ359" s="1">
        <v>0.247</v>
      </c>
      <c r="HY359" s="1">
        <v>297</v>
      </c>
      <c r="IB359" s="1">
        <v>324</v>
      </c>
      <c r="IK359" s="1">
        <v>9.69000000000001</v>
      </c>
      <c r="IN359" s="1">
        <v>8.97</v>
      </c>
    </row>
    <row r="360" spans="1:194">
      <c r="A360" s="3"/>
      <c r="BN360" s="3"/>
      <c r="DY360" s="3"/>
      <c r="GL360" s="3"/>
    </row>
    <row r="361" spans="1:254">
      <c r="A361" s="3"/>
      <c r="F361" s="1">
        <f>F362</f>
        <v>19.4113725474152</v>
      </c>
      <c r="I361" s="1">
        <f>I362</f>
        <v>22.6649909230554</v>
      </c>
      <c r="L361" s="1">
        <f>L362</f>
        <v>17.6544667453758</v>
      </c>
      <c r="O361" s="1">
        <f>O362</f>
        <v>13.3178220821145</v>
      </c>
      <c r="R361" s="1">
        <f>R362</f>
        <v>7.45132743362832</v>
      </c>
      <c r="U361" s="1">
        <f>U362</f>
        <v>0.204333333333333</v>
      </c>
      <c r="X361" s="1">
        <f>X362</f>
        <v>0.293666666666667</v>
      </c>
      <c r="AA361" s="1">
        <f>AA362</f>
        <v>0.314</v>
      </c>
      <c r="AD361" s="1">
        <f>AD362</f>
        <v>0.345</v>
      </c>
      <c r="AG361" s="1">
        <f>AG362</f>
        <v>0.249</v>
      </c>
      <c r="AJ361" s="1">
        <f>AJ362</f>
        <v>256.333333333333</v>
      </c>
      <c r="AM361" s="1">
        <f>AM362</f>
        <v>293.666666666667</v>
      </c>
      <c r="AP361" s="1">
        <f>AP362</f>
        <v>306.666666666667</v>
      </c>
      <c r="AS361" s="1">
        <f>AS362</f>
        <v>331.666666666667</v>
      </c>
      <c r="AV361" s="1">
        <f>AV362</f>
        <v>313</v>
      </c>
      <c r="AY361" s="1">
        <f>AY362</f>
        <v>6.45333333333333</v>
      </c>
      <c r="BB361" s="1">
        <f>BB362</f>
        <v>9.35333333333333</v>
      </c>
      <c r="BE361" s="1">
        <f>BE362</f>
        <v>7.51333333333333</v>
      </c>
      <c r="BH361" s="1">
        <f>BH362</f>
        <v>7.36333333333333</v>
      </c>
      <c r="BK361" s="1">
        <f>BK362</f>
        <v>4.31</v>
      </c>
      <c r="BN361" s="3"/>
      <c r="BQ361" s="1">
        <v>18.8713725474152</v>
      </c>
      <c r="BT361" s="1">
        <v>22.1249909230554</v>
      </c>
      <c r="BW361" s="1">
        <v>17.1144667453758</v>
      </c>
      <c r="BZ361" s="1">
        <v>12.7778220821145</v>
      </c>
      <c r="CC361" s="1">
        <v>6.91132743362832</v>
      </c>
      <c r="CF361" s="1">
        <v>0.183333333333333</v>
      </c>
      <c r="CI361" s="1">
        <v>0.272666666666667</v>
      </c>
      <c r="CL361" s="1">
        <v>0.293</v>
      </c>
      <c r="CO361" s="1">
        <v>0.324</v>
      </c>
      <c r="CR361" s="1">
        <v>0.228</v>
      </c>
      <c r="CU361" s="1">
        <v>254.333333333333</v>
      </c>
      <c r="CX361" s="1">
        <v>291.666666666667</v>
      </c>
      <c r="DA361" s="1">
        <v>304.666666666667</v>
      </c>
      <c r="DD361" s="1">
        <v>329.666666666667</v>
      </c>
      <c r="DG361" s="1">
        <v>311</v>
      </c>
      <c r="DJ361" s="1">
        <v>6.19333333333333</v>
      </c>
      <c r="DM361" s="1">
        <v>9.09333333333333</v>
      </c>
      <c r="DP361" s="1">
        <v>7.25333333333333</v>
      </c>
      <c r="DS361" s="1">
        <v>7.10333333333333</v>
      </c>
      <c r="DV361" s="1">
        <v>4.05</v>
      </c>
      <c r="DY361" s="3"/>
      <c r="ED361" s="1">
        <f>ED362</f>
        <v>20.262621634867</v>
      </c>
      <c r="EG361" s="1">
        <f>EG362</f>
        <v>26.4541739045904</v>
      </c>
      <c r="EJ361" s="1">
        <f>EJ362</f>
        <v>18.686287189513</v>
      </c>
      <c r="EM361" s="1">
        <f>EM362</f>
        <v>13.6745233304589</v>
      </c>
      <c r="EP361" s="1">
        <f>EP362</f>
        <v>9.79411764705882</v>
      </c>
      <c r="ES361" s="1">
        <f>ES362</f>
        <v>0.223333333333333</v>
      </c>
      <c r="EV361" s="1">
        <f>EV362</f>
        <v>0.264666666666667</v>
      </c>
      <c r="EY361" s="1">
        <f>EY362</f>
        <v>0.268333333333333</v>
      </c>
      <c r="FB361" s="1">
        <f>FB362</f>
        <v>0.301</v>
      </c>
      <c r="FE361" s="1">
        <f>FE362</f>
        <v>0.238</v>
      </c>
      <c r="FH361" s="1">
        <f>FH362</f>
        <v>267</v>
      </c>
      <c r="FK361" s="1">
        <f>FK362</f>
        <v>285</v>
      </c>
      <c r="FN361" s="1">
        <f>FN362</f>
        <v>289.333333333333</v>
      </c>
      <c r="FQ361" s="1">
        <f>FQ362</f>
        <v>315.333333333333</v>
      </c>
      <c r="FT361" s="1">
        <f>FT362</f>
        <v>299</v>
      </c>
      <c r="FW361" s="1">
        <f>FW362</f>
        <v>7.56</v>
      </c>
      <c r="FZ361" s="1">
        <f>FZ362</f>
        <v>9.38333333333333</v>
      </c>
      <c r="GC361" s="1">
        <f>GC362</f>
        <v>7.80666666666667</v>
      </c>
      <c r="GF361" s="1">
        <f>GF362</f>
        <v>7.02</v>
      </c>
      <c r="GI361" s="1">
        <f>GI362</f>
        <v>5.98</v>
      </c>
      <c r="GL361" s="3"/>
      <c r="GO361" s="1">
        <v>19.722621634867</v>
      </c>
      <c r="GR361" s="1">
        <v>25.9141739045904</v>
      </c>
      <c r="GU361" s="1">
        <v>18.146287189513</v>
      </c>
      <c r="GX361" s="1">
        <v>13.1345233304589</v>
      </c>
      <c r="HA361" s="1">
        <v>9.25411764705882</v>
      </c>
      <c r="HD361" s="1">
        <v>0.202333333333333</v>
      </c>
      <c r="HG361" s="1">
        <v>0.243666666666667</v>
      </c>
      <c r="HJ361" s="1">
        <v>0.247333333333333</v>
      </c>
      <c r="HM361" s="1">
        <v>0.28</v>
      </c>
      <c r="HP361" s="1">
        <v>0.217</v>
      </c>
      <c r="HS361" s="1">
        <v>265</v>
      </c>
      <c r="HV361" s="1">
        <v>283</v>
      </c>
      <c r="HY361" s="1">
        <v>287.333333333333</v>
      </c>
      <c r="IB361" s="1">
        <v>313.333333333333</v>
      </c>
      <c r="IE361" s="1">
        <v>297</v>
      </c>
      <c r="IH361" s="1">
        <v>7.3</v>
      </c>
      <c r="IK361" s="1">
        <v>9.12333333333333</v>
      </c>
      <c r="IN361" s="1">
        <v>7.54666666666667</v>
      </c>
      <c r="IQ361" s="1">
        <v>6.76</v>
      </c>
      <c r="IT361" s="1">
        <v>5.72</v>
      </c>
    </row>
    <row r="362" spans="1:254">
      <c r="A362" s="3"/>
      <c r="F362" s="1">
        <f>AVERAGE(F355:F357)</f>
        <v>19.4113725474152</v>
      </c>
      <c r="I362" s="1">
        <f>AVERAGE(I355:I357)</f>
        <v>22.6649909230554</v>
      </c>
      <c r="L362" s="1">
        <f>AVERAGE(L355:L357)</f>
        <v>17.6544667453758</v>
      </c>
      <c r="O362" s="1">
        <f>AVERAGE(O355:O357)</f>
        <v>13.3178220821145</v>
      </c>
      <c r="R362" s="1">
        <f>R335</f>
        <v>7.45132743362832</v>
      </c>
      <c r="U362" s="1">
        <f>AVERAGE(U355:U357)</f>
        <v>0.204333333333333</v>
      </c>
      <c r="X362" s="1">
        <f>AVERAGE(X355:X357)</f>
        <v>0.293666666666667</v>
      </c>
      <c r="AA362" s="1">
        <f>AVERAGE(AA355:AA357)</f>
        <v>0.314</v>
      </c>
      <c r="AD362" s="1">
        <f>AVERAGE(AD355:AD357)</f>
        <v>0.345</v>
      </c>
      <c r="AG362" s="1">
        <f>AG335</f>
        <v>0.249</v>
      </c>
      <c r="AJ362" s="1">
        <f>AVERAGE(AJ355:AJ357)</f>
        <v>256.333333333333</v>
      </c>
      <c r="AM362" s="1">
        <f>AVERAGE(AM355:AM357)</f>
        <v>293.666666666667</v>
      </c>
      <c r="AP362" s="1">
        <f>AVERAGE(AP355:AP357)</f>
        <v>306.666666666667</v>
      </c>
      <c r="AS362" s="1">
        <f>AVERAGE(AS355:AS357)</f>
        <v>331.666666666667</v>
      </c>
      <c r="AV362" s="1">
        <f>AV335</f>
        <v>313</v>
      </c>
      <c r="AY362" s="1">
        <f>AVERAGE(AY355:AY357)</f>
        <v>6.45333333333333</v>
      </c>
      <c r="BB362" s="1">
        <f>AVERAGE(BB355:BB357)</f>
        <v>9.35333333333333</v>
      </c>
      <c r="BE362" s="1">
        <f>AVERAGE(BE355:BE357)</f>
        <v>7.51333333333333</v>
      </c>
      <c r="BH362" s="1">
        <f>AVERAGE(BH355:BH357)</f>
        <v>7.36333333333333</v>
      </c>
      <c r="BK362" s="1">
        <f>BK335</f>
        <v>4.31</v>
      </c>
      <c r="BN362" s="3"/>
      <c r="BQ362" s="1">
        <f>AVERAGE(BQ355:BQ357)</f>
        <v>18.8863346104725</v>
      </c>
      <c r="BT362" s="1">
        <f>AVERAGE(BT355:BT357)</f>
        <v>22.1437728937729</v>
      </c>
      <c r="BW362" s="1">
        <f>AVERAGE(BW355:BW357)</f>
        <v>17.1728243021346</v>
      </c>
      <c r="BZ362" s="1">
        <f>AVERAGE(BZ355:BZ357)</f>
        <v>12.801423865644</v>
      </c>
      <c r="CC362" s="1">
        <f>CC335</f>
        <v>7.16521739130435</v>
      </c>
      <c r="CF362" s="1">
        <f>AVERAGE(CF355:CF357)</f>
        <v>0.183333333333333</v>
      </c>
      <c r="CI362" s="1">
        <f>AVERAGE(CI355:CI357)</f>
        <v>0.267666666666667</v>
      </c>
      <c r="CL362" s="1">
        <f>AVERAGE(CL355:CL357)</f>
        <v>0.297</v>
      </c>
      <c r="CO362" s="1">
        <f>AVERAGE(CO355:CO357)</f>
        <v>0.324</v>
      </c>
      <c r="CR362" s="1">
        <f>CR335</f>
        <v>0.231</v>
      </c>
      <c r="CU362" s="1">
        <f>AVERAGE(CU355:CU357)</f>
        <v>252</v>
      </c>
      <c r="CX362" s="1">
        <f>AVERAGE(CX355:CX357)</f>
        <v>291.666666666667</v>
      </c>
      <c r="DA362" s="1">
        <f>AVERAGE(DA355:DA357)</f>
        <v>304.666666666667</v>
      </c>
      <c r="DD362" s="1">
        <f>AVERAGE(DD355:DD357)</f>
        <v>331.333333333333</v>
      </c>
      <c r="DG362" s="1">
        <f>DG335</f>
        <v>309</v>
      </c>
      <c r="DJ362" s="1">
        <f>AVERAGE(DJ355:DJ357)</f>
        <v>6.19333333333333</v>
      </c>
      <c r="DM362" s="1">
        <f>AVERAGE(DM355:DM357)</f>
        <v>9.17333333333333</v>
      </c>
      <c r="DP362" s="1">
        <f>AVERAGE(DP355:DP357)</f>
        <v>7.25333333333333</v>
      </c>
      <c r="DS362" s="1">
        <f>AVERAGE(DS355:DS357)</f>
        <v>6.99666666666667</v>
      </c>
      <c r="DV362" s="1">
        <f>DV335</f>
        <v>4.07</v>
      </c>
      <c r="DY362" s="3"/>
      <c r="ED362" s="1">
        <f>AVERAGE(ED355:ED357)</f>
        <v>20.262621634867</v>
      </c>
      <c r="EG362" s="1">
        <f>AVERAGE(EG355:EG357)</f>
        <v>26.4541739045904</v>
      </c>
      <c r="EJ362" s="1">
        <f>AVERAGE(EJ355:EJ357)</f>
        <v>18.686287189513</v>
      </c>
      <c r="EM362" s="1">
        <f>AVERAGE(EM355:EM357)</f>
        <v>13.6745233304589</v>
      </c>
      <c r="EP362" s="1">
        <f>EP335</f>
        <v>9.79411764705882</v>
      </c>
      <c r="ES362" s="1">
        <f>AVERAGE(ES355:ES357)</f>
        <v>0.223333333333333</v>
      </c>
      <c r="EV362" s="1">
        <f>AVERAGE(EV355:EV357)</f>
        <v>0.264666666666667</v>
      </c>
      <c r="EY362" s="1">
        <f>AVERAGE(EY355:EY357)</f>
        <v>0.268333333333333</v>
      </c>
      <c r="FB362" s="1">
        <f>AVERAGE(FB355:FB357)</f>
        <v>0.301</v>
      </c>
      <c r="FE362" s="1">
        <f>FE335</f>
        <v>0.238</v>
      </c>
      <c r="FH362" s="1">
        <f>AVERAGE(FH355:FH357)</f>
        <v>267</v>
      </c>
      <c r="FK362" s="1">
        <f>AVERAGE(FK355:FK357)</f>
        <v>285</v>
      </c>
      <c r="FN362" s="1">
        <f>AVERAGE(FN355:FN357)</f>
        <v>289.333333333333</v>
      </c>
      <c r="FQ362" s="1">
        <f>AVERAGE(FQ355:FQ357)</f>
        <v>315.333333333333</v>
      </c>
      <c r="FT362" s="1">
        <f>FT335</f>
        <v>299</v>
      </c>
      <c r="FW362" s="1">
        <f>AVERAGE(FW355:FW357)</f>
        <v>7.56</v>
      </c>
      <c r="FZ362" s="1">
        <f>AVERAGE(FZ355:FZ357)</f>
        <v>9.38333333333333</v>
      </c>
      <c r="GC362" s="1">
        <f>AVERAGE(GC355:GC357)</f>
        <v>7.80666666666667</v>
      </c>
      <c r="GF362" s="1">
        <f>AVERAGE(GF355:GF357)</f>
        <v>7.02</v>
      </c>
      <c r="GI362" s="1">
        <f>GI335</f>
        <v>5.98</v>
      </c>
      <c r="GL362" s="3"/>
      <c r="GO362" s="1">
        <f>AVERAGE(GO355:GO357)</f>
        <v>19.6859532343403</v>
      </c>
      <c r="GR362" s="1">
        <f>AVERAGE(GR355:GR357)</f>
        <v>25.6533303627615</v>
      </c>
      <c r="GU362" s="1">
        <f>AVERAGE(GU355:GU357)</f>
        <v>18.2909481709961</v>
      </c>
      <c r="GX362" s="1">
        <f>AVERAGE(GX355:GX357)</f>
        <v>13.2701612903226</v>
      </c>
      <c r="HA362" s="1">
        <f>HA335</f>
        <v>9.33333333333333</v>
      </c>
      <c r="HD362" s="1">
        <f>AVERAGE(HD355:HD357)</f>
        <v>0.209333333333333</v>
      </c>
      <c r="HG362" s="1">
        <f>AVERAGE(HG355:HG357)</f>
        <v>0.243666666666667</v>
      </c>
      <c r="HJ362" s="1">
        <f>AVERAGE(HJ355:HJ357)</f>
        <v>0.242333333333333</v>
      </c>
      <c r="HM362" s="1">
        <f>AVERAGE(HM355:HM357)</f>
        <v>0.28</v>
      </c>
      <c r="HP362" s="1">
        <f>HP335</f>
        <v>0.218</v>
      </c>
      <c r="HS362" s="1">
        <f>AVERAGE(HS355:HS357)</f>
        <v>265</v>
      </c>
      <c r="HV362" s="1">
        <f>AVERAGE(HV355:HV357)</f>
        <v>283</v>
      </c>
      <c r="HY362" s="1">
        <f>AVERAGE(HY355:HY357)</f>
        <v>286.333333333333</v>
      </c>
      <c r="IB362" s="1">
        <f>AVERAGE(IB355:IB357)</f>
        <v>315</v>
      </c>
      <c r="IE362" s="1">
        <f>IE335</f>
        <v>299</v>
      </c>
      <c r="IH362" s="1">
        <f>AVERAGE(IH355:IH357)</f>
        <v>7.3</v>
      </c>
      <c r="IK362" s="1">
        <f>AVERAGE(IK355:IK357)</f>
        <v>9.03333333333334</v>
      </c>
      <c r="IN362" s="1">
        <f>AVERAGE(IN355:IN357)</f>
        <v>7.61666666666667</v>
      </c>
      <c r="IQ362" s="1">
        <f>AVERAGE(IQ355:IQ357)</f>
        <v>6.76</v>
      </c>
      <c r="IT362" s="1">
        <f>IT335</f>
        <v>5.76</v>
      </c>
    </row>
    <row r="363" spans="1:194">
      <c r="A363" s="3"/>
      <c r="BN363" s="3"/>
      <c r="DY363" s="3"/>
      <c r="GL363" s="3"/>
    </row>
    <row r="364" spans="1:254">
      <c r="A364" s="3"/>
      <c r="BN364" s="3"/>
      <c r="BQ364" s="1">
        <v>18.787291134492</v>
      </c>
      <c r="BT364" s="1">
        <v>22.0417610325154</v>
      </c>
      <c r="BW364" s="1">
        <v>17.3487506781753</v>
      </c>
      <c r="BZ364" s="1">
        <v>13.1725486339724</v>
      </c>
      <c r="CC364" s="1">
        <v>7.17857976444243</v>
      </c>
      <c r="CF364" s="1">
        <v>0.187777777777778</v>
      </c>
      <c r="CI364" s="1">
        <v>0.270222222222222</v>
      </c>
      <c r="CL364" s="1">
        <v>0.288888888888889</v>
      </c>
      <c r="CO364" s="1">
        <v>0.333777777777778</v>
      </c>
      <c r="CR364" s="1">
        <v>0.22</v>
      </c>
      <c r="CU364" s="1">
        <v>253.222222222222</v>
      </c>
      <c r="CX364" s="1">
        <v>288.111111111111</v>
      </c>
      <c r="DA364" s="1">
        <v>298.888888888889</v>
      </c>
      <c r="DD364" s="1">
        <v>326.111111111111</v>
      </c>
      <c r="DG364" s="1">
        <v>310.333333333333</v>
      </c>
      <c r="DJ364" s="1">
        <v>6.29777777777778</v>
      </c>
      <c r="DM364" s="1">
        <v>9.00888888888889</v>
      </c>
      <c r="DP364" s="1">
        <v>7.3</v>
      </c>
      <c r="DS364" s="1">
        <v>7.13777777777778</v>
      </c>
      <c r="DV364" s="1">
        <v>3.99666666666667</v>
      </c>
      <c r="DY364" s="3"/>
      <c r="GL364" s="3"/>
      <c r="GO364" s="1">
        <v>19.7865570288629</v>
      </c>
      <c r="GR364" s="1">
        <v>25.8046262817228</v>
      </c>
      <c r="GU364" s="1">
        <v>17.9967674828247</v>
      </c>
      <c r="GX364" s="1">
        <v>13.0947519628306</v>
      </c>
      <c r="HA364" s="1">
        <v>9.42475955921821</v>
      </c>
      <c r="HD364" s="1">
        <v>0.205</v>
      </c>
      <c r="HG364" s="1">
        <v>0.244555555555556</v>
      </c>
      <c r="HJ364" s="1">
        <v>0.254555555555556</v>
      </c>
      <c r="HM364" s="1">
        <v>0.284111111111111</v>
      </c>
      <c r="HP364" s="1">
        <v>0.212</v>
      </c>
      <c r="HS364" s="1">
        <v>263.444444444444</v>
      </c>
      <c r="HV364" s="1">
        <v>282.555555555556</v>
      </c>
      <c r="HY364" s="1">
        <v>284.333333333333</v>
      </c>
      <c r="IB364" s="1">
        <v>315.222222222222</v>
      </c>
      <c r="IE364" s="1">
        <v>302</v>
      </c>
      <c r="IH364" s="1">
        <v>7.31888888888889</v>
      </c>
      <c r="IK364" s="1">
        <v>9.14222222222222</v>
      </c>
      <c r="IN364" s="1">
        <v>7.57111111111111</v>
      </c>
      <c r="IQ364" s="1">
        <v>6.81111111111111</v>
      </c>
      <c r="IT364" s="1">
        <v>5.68333333333333</v>
      </c>
    </row>
    <row r="365" s="1" customFormat="1" spans="1:254">
      <c r="A365" s="4" t="s">
        <v>11</v>
      </c>
      <c r="F365" s="1">
        <f>AVERAGE(F340,F351,F362)</f>
        <v>19.327291134492</v>
      </c>
      <c r="I365" s="1">
        <f>AVERAGE(I340,I351,I362)</f>
        <v>22.5817610325154</v>
      </c>
      <c r="L365" s="1">
        <f>AVERAGE(L340,L351,L362)</f>
        <v>17.8887506781753</v>
      </c>
      <c r="O365" s="1">
        <f>AVERAGE(O340,O351,O362)</f>
        <v>13.7125486339724</v>
      </c>
      <c r="R365" s="1">
        <f>AVERAGE(R340,R351,R362)</f>
        <v>7.71857976444243</v>
      </c>
      <c r="U365" s="1">
        <f>AVERAGE(U340,U351,U362)</f>
        <v>0.208777777777778</v>
      </c>
      <c r="X365" s="1">
        <f>AVERAGE(X340,X351,X362)</f>
        <v>0.291222222222222</v>
      </c>
      <c r="AA365" s="1">
        <f>AVERAGE(AA340,AA351,AA362)</f>
        <v>0.309888888888889</v>
      </c>
      <c r="AD365" s="1">
        <f>AVERAGE(AD340,AD351,AD362)</f>
        <v>0.354777777777778</v>
      </c>
      <c r="AG365" s="1">
        <f>AVERAGE(AG340,AG351,AG362)</f>
        <v>0.241</v>
      </c>
      <c r="AJ365" s="1">
        <f>AVERAGE(AJ340,AJ351,AJ362)</f>
        <v>255.222222222222</v>
      </c>
      <c r="AM365" s="1">
        <f>AVERAGE(AM340,AM351,AM362)</f>
        <v>290.111111111111</v>
      </c>
      <c r="AP365" s="1">
        <f>AVERAGE(AP340,AP351,AP362)</f>
        <v>300.888888888889</v>
      </c>
      <c r="AS365" s="1">
        <f>AVERAGE(AS340,AS351,AS362)</f>
        <v>328.111111111111</v>
      </c>
      <c r="AV365" s="1">
        <f>AVERAGE(AV340,AV351,AV362)</f>
        <v>312.333333333333</v>
      </c>
      <c r="AY365" s="1">
        <f>AVERAGE(AY340,AY351,AY362)</f>
        <v>6.55777777777778</v>
      </c>
      <c r="BB365" s="1">
        <f>AVERAGE(BB340,BB351,BB362)</f>
        <v>9.26888888888889</v>
      </c>
      <c r="BE365" s="1">
        <f>AVERAGE(BE340,BE351,BE362)</f>
        <v>7.56</v>
      </c>
      <c r="BH365" s="1">
        <f>AVERAGE(BH340,BH351,BH362)</f>
        <v>7.39777777777778</v>
      </c>
      <c r="BK365" s="1">
        <f>AVERAGE(BK340,BK351,BK362)</f>
        <v>4.25666666666667</v>
      </c>
      <c r="BN365" s="4"/>
      <c r="BQ365" s="1">
        <f>AVERAGE(BQ340,BQ351,BQ362)</f>
        <v>18.7607926727527</v>
      </c>
      <c r="BT365" s="1">
        <f>AVERAGE(BT340,BT351,BT362)</f>
        <v>22.0291629447035</v>
      </c>
      <c r="BW365" s="1">
        <f>AVERAGE(BW340,BW351,BW362)</f>
        <v>17.4228152893468</v>
      </c>
      <c r="BZ365" s="1">
        <f>AVERAGE(BZ340,BZ351,BZ362)</f>
        <v>13.2383566482351</v>
      </c>
      <c r="CC365" s="1">
        <f>AVERAGE(CC340,CC351,CC362)</f>
        <v>7.22306456314958</v>
      </c>
      <c r="CF365" s="1">
        <f>AVERAGE(CF340,CF351,CF362)</f>
        <v>0.187222222222222</v>
      </c>
      <c r="CI365" s="1">
        <f>AVERAGE(CI340,CI351,CI362)</f>
        <v>0.268555555555556</v>
      </c>
      <c r="CL365" s="1">
        <f>AVERAGE(CL340,CL351,CL362)</f>
        <v>0.290222222222222</v>
      </c>
      <c r="CO365" s="1">
        <f>AVERAGE(CO340,CO351,CO362)</f>
        <v>0.333222222222222</v>
      </c>
      <c r="CR365" s="1">
        <f>AVERAGE(CR340,CR351,CR362)</f>
        <v>0.222666666666667</v>
      </c>
      <c r="CU365" s="1">
        <f>AVERAGE(CU340,CU351,CU362)</f>
        <v>252.444444444444</v>
      </c>
      <c r="CX365" s="1">
        <f>AVERAGE(CX340,CX351,CX362)</f>
        <v>287.888888888889</v>
      </c>
      <c r="DA365" s="1">
        <f>AVERAGE(DA340,DA351,DA362)</f>
        <v>299.444444444445</v>
      </c>
      <c r="DD365" s="1">
        <f>AVERAGE(DD340,DD351,DD362)</f>
        <v>325.888888888889</v>
      </c>
      <c r="DG365" s="1">
        <f>AVERAGE(DG340,DG351,DG362)</f>
        <v>310.333333333333</v>
      </c>
      <c r="DJ365" s="1">
        <f>AVERAGE(DJ340,DJ351,DJ362)</f>
        <v>6.32444444444444</v>
      </c>
      <c r="DM365" s="1">
        <f>AVERAGE(DM340,DM351,DM362)</f>
        <v>9</v>
      </c>
      <c r="DP365" s="1">
        <f>AVERAGE(DP340,DP351,DP362)</f>
        <v>7.29111111111111</v>
      </c>
      <c r="DS365" s="1">
        <f>AVERAGE(DS340,DS351,DS362)</f>
        <v>7.10222222222222</v>
      </c>
      <c r="DV365" s="1">
        <f>AVERAGE(DV340,DV351,DV362)</f>
        <v>4.05333333333333</v>
      </c>
      <c r="DY365" s="4" t="s">
        <v>11</v>
      </c>
      <c r="ED365" s="1">
        <f>AVERAGE(ED340,ED351,ED362)</f>
        <v>20.3265570288629</v>
      </c>
      <c r="EG365" s="1">
        <f>AVERAGE(EG340,EG351,EG362)</f>
        <v>26.3446262817228</v>
      </c>
      <c r="EJ365" s="1">
        <f>AVERAGE(EJ340,EJ351,EJ362)</f>
        <v>18.5367674828247</v>
      </c>
      <c r="EM365" s="1">
        <f>AVERAGE(EM340,EM351,EM362)</f>
        <v>13.6347519628306</v>
      </c>
      <c r="EP365" s="1">
        <f>AVERAGE(EP340,EP351,EP362)</f>
        <v>9.96475955921821</v>
      </c>
      <c r="ES365" s="1">
        <f>AVERAGE(ES340,ES351,ES362)</f>
        <v>0.226</v>
      </c>
      <c r="EV365" s="1">
        <f>AVERAGE(EV340,EV351,EV362)</f>
        <v>0.265555555555556</v>
      </c>
      <c r="EY365" s="1">
        <f>AVERAGE(EY340,EY351,EY362)</f>
        <v>0.275555555555556</v>
      </c>
      <c r="FB365" s="1">
        <f>AVERAGE(FB340,FB351,FB362)</f>
        <v>0.305111111111111</v>
      </c>
      <c r="FE365" s="1">
        <f>AVERAGE(FE340,FE351,FE362)</f>
        <v>0.233</v>
      </c>
      <c r="FH365" s="1">
        <f>AVERAGE(FH340,FH351,FH362)</f>
        <v>265.444444444444</v>
      </c>
      <c r="FK365" s="1">
        <f>AVERAGE(FK340,FK351,FK362)</f>
        <v>284.555555555556</v>
      </c>
      <c r="FN365" s="1">
        <f>AVERAGE(FN340,FN351,FN362)</f>
        <v>286.333333333333</v>
      </c>
      <c r="FQ365" s="1">
        <f>AVERAGE(FQ340,FQ351,FQ362)</f>
        <v>317.222222222222</v>
      </c>
      <c r="FT365" s="1">
        <f>AVERAGE(FT340,FT351,FT362)</f>
        <v>304</v>
      </c>
      <c r="FW365" s="1">
        <f>AVERAGE(FW340,FW351,FW362)</f>
        <v>7.57888888888889</v>
      </c>
      <c r="FZ365" s="1">
        <f>AVERAGE(FZ340,FZ351,FZ362)</f>
        <v>9.40222222222222</v>
      </c>
      <c r="GC365" s="1">
        <f>AVERAGE(GC340,GC351,GC362)</f>
        <v>7.83111111111111</v>
      </c>
      <c r="GF365" s="1">
        <f>AVERAGE(GF340,GF351,GF362)</f>
        <v>7.07111111111111</v>
      </c>
      <c r="GI365" s="1">
        <f>AVERAGE(GI340,GI351,GI362)</f>
        <v>5.94333333333333</v>
      </c>
      <c r="GL365" s="4"/>
      <c r="GO365" s="1">
        <f>AVERAGE(GO340,GO351,GO362)</f>
        <v>19.7710075667065</v>
      </c>
      <c r="GR365" s="1">
        <f>AVERAGE(GR340,GR351,GR362)</f>
        <v>25.7168726359003</v>
      </c>
      <c r="GU365" s="1">
        <f>AVERAGE(GU340,GU351,GU362)</f>
        <v>18.0383966329482</v>
      </c>
      <c r="GX365" s="1">
        <f>AVERAGE(GX340,GX351,GX362)</f>
        <v>13.1180511580355</v>
      </c>
      <c r="HA365" s="1">
        <f>AVERAGE(HA340,HA351,HA362)</f>
        <v>9.45235083280624</v>
      </c>
      <c r="HD365" s="1">
        <f>AVERAGE(HD340,HD351,HD362)</f>
        <v>0.205666666666667</v>
      </c>
      <c r="HG365" s="1">
        <f>AVERAGE(HG340,HG351,HG362)</f>
        <v>0.246888888888889</v>
      </c>
      <c r="HJ365" s="1">
        <f>AVERAGE(HJ340,HJ351,HJ362)</f>
        <v>0.255222222222222</v>
      </c>
      <c r="HM365" s="1">
        <f>AVERAGE(HM340,HM351,HM362)</f>
        <v>0.282444444444444</v>
      </c>
      <c r="HP365" s="1">
        <f>AVERAGE(HP340,HP351,HP362)</f>
        <v>0.213666666666667</v>
      </c>
      <c r="HS365" s="1">
        <f>AVERAGE(HS340,HS351,HS362)</f>
        <v>263.666666666667</v>
      </c>
      <c r="HV365" s="1">
        <f>AVERAGE(HV340,HV351,HV362)</f>
        <v>282.777777777778</v>
      </c>
      <c r="HY365" s="1">
        <f>AVERAGE(HY340,HY351,HY362)</f>
        <v>284</v>
      </c>
      <c r="IB365" s="1">
        <f>AVERAGE(IB340,IB351,IB362)</f>
        <v>315.777777777778</v>
      </c>
      <c r="IE365" s="1">
        <f>AVERAGE(IE340,IE351,IE362)</f>
        <v>304</v>
      </c>
      <c r="IH365" s="1">
        <f>AVERAGE(IH340,IH351,IH362)</f>
        <v>7.34222222222222</v>
      </c>
      <c r="IK365" s="1">
        <f>AVERAGE(IK340,IK351,IK362)</f>
        <v>9.13333333333333</v>
      </c>
      <c r="IN365" s="1">
        <f>AVERAGE(IN340,IN351,IN362)</f>
        <v>7.56444444444444</v>
      </c>
      <c r="IQ365" s="1">
        <f>AVERAGE(IQ340,IQ351,IQ362)</f>
        <v>6.78111111111111</v>
      </c>
      <c r="IT365" s="1">
        <f>AVERAGE(IT340,IT351,IT362)</f>
        <v>5.69333333333333</v>
      </c>
    </row>
    <row r="367" spans="2:254">
      <c r="B367" s="1" t="s">
        <v>78</v>
      </c>
      <c r="F367" s="1">
        <f>F307</f>
        <v>19.61545260273</v>
      </c>
      <c r="I367" s="1">
        <f>I307</f>
        <v>22.5538500270268</v>
      </c>
      <c r="L367" s="1">
        <f>L307</f>
        <v>17.9169411899775</v>
      </c>
      <c r="O367" s="1">
        <f>O307</f>
        <v>13.7703712815653</v>
      </c>
      <c r="R367" s="1">
        <f>R307</f>
        <v>7.47540983606557</v>
      </c>
      <c r="U367" s="1">
        <f>U307</f>
        <v>0.212333333333333</v>
      </c>
      <c r="X367" s="1">
        <f>X307</f>
        <v>0.298</v>
      </c>
      <c r="AA367" s="1">
        <f>AA307</f>
        <v>0.327666666666667</v>
      </c>
      <c r="AD367" s="1">
        <f>AD307</f>
        <v>0.351333333333333</v>
      </c>
      <c r="AG367" s="1">
        <f>AG307</f>
        <v>0.236</v>
      </c>
      <c r="AJ367" s="1">
        <f>AJ307</f>
        <v>249.333333333333</v>
      </c>
      <c r="AM367" s="1">
        <f>AM307</f>
        <v>286</v>
      </c>
      <c r="AP367" s="1">
        <f>AP307</f>
        <v>295.666666666667</v>
      </c>
      <c r="AS367" s="1">
        <f>AS307</f>
        <v>320.666666666667</v>
      </c>
      <c r="AV367" s="1">
        <f>AV307</f>
        <v>309</v>
      </c>
      <c r="AY367" s="1">
        <f>AY307</f>
        <v>6.75333333333333</v>
      </c>
      <c r="BB367" s="1">
        <f>BB307</f>
        <v>9.33666666666667</v>
      </c>
      <c r="BE367" s="1">
        <f>BE307</f>
        <v>7.59333333333333</v>
      </c>
      <c r="BH367" s="1">
        <f>BH307</f>
        <v>7.46666666666667</v>
      </c>
      <c r="BK367" s="1">
        <f>BK307</f>
        <v>4.23</v>
      </c>
      <c r="BQ367" s="1">
        <f>BQ307</f>
        <v>19.0097076400314</v>
      </c>
      <c r="BT367" s="1">
        <f>BT307</f>
        <v>22.0547420631303</v>
      </c>
      <c r="BW367" s="1">
        <f>BW307</f>
        <v>17.3271028123027</v>
      </c>
      <c r="BZ367" s="1">
        <f>BZ307</f>
        <v>13.1092255325122</v>
      </c>
      <c r="CC367" s="1">
        <f>CC307</f>
        <v>7.35714285714286</v>
      </c>
      <c r="CF367" s="1">
        <f>CF307</f>
        <v>0.185666666666667</v>
      </c>
      <c r="CI367" s="1">
        <f>CI307</f>
        <v>0.277</v>
      </c>
      <c r="CL367" s="1">
        <f>CL307</f>
        <v>0.310666666666667</v>
      </c>
      <c r="CO367" s="1">
        <f>CO307</f>
        <v>0.330333333333333</v>
      </c>
      <c r="CR367" s="1">
        <f>CR307</f>
        <v>0.218</v>
      </c>
      <c r="CU367" s="1">
        <f>CU307</f>
        <v>247.333333333333</v>
      </c>
      <c r="CX367" s="1">
        <f>CX307</f>
        <v>285.666666666667</v>
      </c>
      <c r="DA367" s="1">
        <f>DA307</f>
        <v>293.666666666667</v>
      </c>
      <c r="DD367" s="1">
        <f>DD307</f>
        <v>316.333333333333</v>
      </c>
      <c r="DG367" s="1">
        <f>DG307</f>
        <v>308</v>
      </c>
      <c r="DJ367" s="1">
        <f>DJ307</f>
        <v>6.49333333333333</v>
      </c>
      <c r="DM367" s="1">
        <f>DM307</f>
        <v>9.07666666666667</v>
      </c>
      <c r="DP367" s="1">
        <f>DP307</f>
        <v>7.41333333333333</v>
      </c>
      <c r="DS367" s="1">
        <f>DS307</f>
        <v>7.1</v>
      </c>
      <c r="DV367" s="1">
        <f>DV307</f>
        <v>4.03</v>
      </c>
      <c r="ED367" s="1">
        <f>ED307</f>
        <v>20.1117494824017</v>
      </c>
      <c r="EG367" s="1">
        <f>EG307</f>
        <v>26.9844430851739</v>
      </c>
      <c r="EJ367" s="1">
        <f>EJ307</f>
        <v>18.5983645983646</v>
      </c>
      <c r="EM367" s="1">
        <f>EM307</f>
        <v>13.4831105458883</v>
      </c>
      <c r="EP367" s="1">
        <f>EP307</f>
        <v>9.97163120567376</v>
      </c>
      <c r="ES367" s="1">
        <f>ES307</f>
        <v>0.221333333333333</v>
      </c>
      <c r="EV367" s="1">
        <f>EV307</f>
        <v>0.259333333333333</v>
      </c>
      <c r="EY367" s="1">
        <f>EY307</f>
        <v>0.273333333333333</v>
      </c>
      <c r="FB367" s="1">
        <f>FB307</f>
        <v>0.309666666666667</v>
      </c>
      <c r="FE367" s="1">
        <f>FE307</f>
        <v>0.228</v>
      </c>
      <c r="FH367" s="1">
        <f>FH307</f>
        <v>260.666666666667</v>
      </c>
      <c r="FK367" s="1">
        <f>FK307</f>
        <v>280</v>
      </c>
      <c r="FN367" s="1">
        <f>FN307</f>
        <v>282</v>
      </c>
      <c r="FQ367" s="1">
        <f>FQ307</f>
        <v>310.333333333333</v>
      </c>
      <c r="FT367" s="1">
        <f>FT307</f>
        <v>307</v>
      </c>
      <c r="FW367" s="1">
        <f>FW307</f>
        <v>7.55</v>
      </c>
      <c r="FZ367" s="1">
        <f>FZ307</f>
        <v>9.43333333333333</v>
      </c>
      <c r="GC367" s="1">
        <f>GC307</f>
        <v>7.84333333333333</v>
      </c>
      <c r="GF367" s="1">
        <f>GF307</f>
        <v>7.06333333333333</v>
      </c>
      <c r="GI367" s="1">
        <f>GI307</f>
        <v>5.88</v>
      </c>
      <c r="GO367" s="1">
        <f>GO307</f>
        <v>19.5739760172255</v>
      </c>
      <c r="GR367" s="1">
        <f>GR307</f>
        <v>26.4827734711456</v>
      </c>
      <c r="GU367" s="1">
        <f>GU307</f>
        <v>18.2050067124694</v>
      </c>
      <c r="GX367" s="1">
        <f>GX307</f>
        <v>13.0162678670141</v>
      </c>
      <c r="HA367" s="1">
        <f>HA307</f>
        <v>9.44444444444444</v>
      </c>
      <c r="HD367" s="1">
        <f>HD307</f>
        <v>0.200333333333333</v>
      </c>
      <c r="HG367" s="1">
        <f>HG307</f>
        <v>0.245666666666667</v>
      </c>
      <c r="HJ367" s="1">
        <f>HJ307</f>
        <v>0.252333333333333</v>
      </c>
      <c r="HM367" s="1">
        <f>HM307</f>
        <v>0.283666666666667</v>
      </c>
      <c r="HP367" s="1">
        <f>HP307</f>
        <v>0.205</v>
      </c>
      <c r="HS367" s="1">
        <f>HS307</f>
        <v>258.666666666667</v>
      </c>
      <c r="HV367" s="1">
        <f>HV307</f>
        <v>279.666666666667</v>
      </c>
      <c r="HY367" s="1">
        <f>HY307</f>
        <v>279</v>
      </c>
      <c r="IB367" s="1">
        <f>IB307</f>
        <v>308.333333333333</v>
      </c>
      <c r="IE367" s="1">
        <f>IE307</f>
        <v>307</v>
      </c>
      <c r="IH367" s="1">
        <f>IH307</f>
        <v>7.29</v>
      </c>
      <c r="IK367" s="1">
        <f>IK307</f>
        <v>9.08333333333333</v>
      </c>
      <c r="IN367" s="1">
        <f>IN307</f>
        <v>7.58333333333333</v>
      </c>
      <c r="IQ367" s="1">
        <f>IQ307</f>
        <v>6.87333333333333</v>
      </c>
      <c r="IT367" s="1">
        <f>IT307</f>
        <v>5.67</v>
      </c>
    </row>
    <row r="368" spans="2:254">
      <c r="B368" s="1" t="s">
        <v>78</v>
      </c>
      <c r="F368" s="1">
        <f>F318</f>
        <v>19.1665982458309</v>
      </c>
      <c r="I368" s="1">
        <f>I318</f>
        <v>22.6144531886829</v>
      </c>
      <c r="L368" s="1">
        <f>L318</f>
        <v>17.6312925170068</v>
      </c>
      <c r="O368" s="1">
        <f>O318</f>
        <v>14.2603753634681</v>
      </c>
      <c r="R368" s="1">
        <f>R318</f>
        <v>7.71428571428571</v>
      </c>
      <c r="U368" s="1">
        <f>U318</f>
        <v>0.208666666666667</v>
      </c>
      <c r="X368" s="1">
        <f>X318</f>
        <v>0.294666666666667</v>
      </c>
      <c r="AA368" s="1">
        <f>AA318</f>
        <v>0.291666666666667</v>
      </c>
      <c r="AD368" s="1">
        <f>AD318</f>
        <v>0.347666666666667</v>
      </c>
      <c r="AG368" s="1">
        <f>AG318</f>
        <v>0.245</v>
      </c>
      <c r="AJ368" s="1">
        <f>AJ318</f>
        <v>247.333333333333</v>
      </c>
      <c r="AM368" s="1">
        <f>AM318</f>
        <v>280</v>
      </c>
      <c r="AP368" s="1">
        <f>AP318</f>
        <v>300</v>
      </c>
      <c r="AS368" s="1">
        <f>AS318</f>
        <v>325</v>
      </c>
      <c r="AV368" s="1">
        <f>AV318</f>
        <v>312</v>
      </c>
      <c r="AY368" s="1">
        <f>AY318</f>
        <v>6.67</v>
      </c>
      <c r="BB368" s="1">
        <f>BB318</f>
        <v>9.27333333333333</v>
      </c>
      <c r="BE368" s="1">
        <f>BE318</f>
        <v>7.63666666666667</v>
      </c>
      <c r="BH368" s="1">
        <f>BH318</f>
        <v>7.49666666666667</v>
      </c>
      <c r="BK368" s="1">
        <f>BK318</f>
        <v>4.26</v>
      </c>
      <c r="BQ368" s="1">
        <f>BQ318</f>
        <v>18.5166723192664</v>
      </c>
      <c r="BT368" s="1">
        <f>BT318</f>
        <v>21.9977654226631</v>
      </c>
      <c r="BW368" s="1">
        <f>BW318</f>
        <v>17.0809314954052</v>
      </c>
      <c r="BZ368" s="1">
        <f>BZ318</f>
        <v>13.6625112309075</v>
      </c>
      <c r="CC368" s="1">
        <f>CC318</f>
        <v>7.2212389380531</v>
      </c>
      <c r="CF368" s="1">
        <f>CF318</f>
        <v>0.187666666666667</v>
      </c>
      <c r="CI368" s="1">
        <f>CI318</f>
        <v>0.277666666666667</v>
      </c>
      <c r="CL368" s="1">
        <f>CL318</f>
        <v>0.270666666666667</v>
      </c>
      <c r="CO368" s="1">
        <f>CO318</f>
        <v>0.321</v>
      </c>
      <c r="CR368" s="1">
        <f>CR318</f>
        <v>0.223</v>
      </c>
      <c r="CU368" s="1">
        <f>CU318</f>
        <v>243</v>
      </c>
      <c r="CX368" s="1">
        <f>CX318</f>
        <v>278</v>
      </c>
      <c r="DA368" s="1">
        <f>DA318</f>
        <v>298</v>
      </c>
      <c r="DD368" s="1">
        <f>DD318</f>
        <v>324.666666666667</v>
      </c>
      <c r="DG368" s="1">
        <f>DG318</f>
        <v>312</v>
      </c>
      <c r="DJ368" s="1">
        <f>DJ318</f>
        <v>6.41</v>
      </c>
      <c r="DM368" s="1">
        <f>DM318</f>
        <v>9.09333333333333</v>
      </c>
      <c r="DP368" s="1">
        <f>DP318</f>
        <v>7.27</v>
      </c>
      <c r="DS368" s="1">
        <f>DS318</f>
        <v>7.23666666666667</v>
      </c>
      <c r="DV368" s="1">
        <f>DV318</f>
        <v>4.05</v>
      </c>
      <c r="ED368" s="1">
        <f>ED318</f>
        <v>20.5424485793045</v>
      </c>
      <c r="EG368" s="1">
        <f>EG318</f>
        <v>26.1546878359381</v>
      </c>
      <c r="EJ368" s="1">
        <f>EJ318</f>
        <v>18.8475607688096</v>
      </c>
      <c r="EM368" s="1">
        <f>EM318</f>
        <v>14.0802694617042</v>
      </c>
      <c r="EP368" s="1">
        <f>EP318</f>
        <v>10.0724637681159</v>
      </c>
      <c r="ES368" s="1">
        <f>ES318</f>
        <v>0.232666666666667</v>
      </c>
      <c r="EV368" s="1">
        <f>EV318</f>
        <v>0.269</v>
      </c>
      <c r="EY368" s="1">
        <f>EY318</f>
        <v>0.278333333333333</v>
      </c>
      <c r="FB368" s="1">
        <f>FB318</f>
        <v>0.304333333333333</v>
      </c>
      <c r="FE368" s="1">
        <f>FE318</f>
        <v>0.242</v>
      </c>
      <c r="FH368" s="1">
        <f>FH318</f>
        <v>267.333333333333</v>
      </c>
      <c r="FK368" s="1">
        <f>FK318</f>
        <v>281</v>
      </c>
      <c r="FN368" s="1">
        <f>FN318</f>
        <v>287.666666666667</v>
      </c>
      <c r="FQ368" s="1">
        <f>FQ318</f>
        <v>312.666666666667</v>
      </c>
      <c r="FT368" s="1">
        <f>FT318</f>
        <v>303</v>
      </c>
      <c r="FW368" s="1">
        <f>FW318</f>
        <v>7.65333333333333</v>
      </c>
      <c r="FZ368" s="1">
        <f>FZ318</f>
        <v>9.47666666666667</v>
      </c>
      <c r="GC368" s="1">
        <f>GC318</f>
        <v>7.89333333333333</v>
      </c>
      <c r="GF368" s="1">
        <f>GF318</f>
        <v>7.08666666666667</v>
      </c>
      <c r="GI368" s="1">
        <f>GI318</f>
        <v>6.08</v>
      </c>
      <c r="GO368" s="1">
        <f>GO318</f>
        <v>19.8382076845075</v>
      </c>
      <c r="GR368" s="1">
        <f>GR318</f>
        <v>25.6597227961338</v>
      </c>
      <c r="GU368" s="1">
        <f>GU318</f>
        <v>18.500355366027</v>
      </c>
      <c r="GX368" s="1">
        <f>GX318</f>
        <v>13.6716096762415</v>
      </c>
      <c r="HA368" s="1">
        <f>HA318</f>
        <v>9.578125</v>
      </c>
      <c r="HD368" s="1">
        <f>HD318</f>
        <v>0.211666666666667</v>
      </c>
      <c r="HG368" s="1">
        <f>HG318</f>
        <v>0.243</v>
      </c>
      <c r="HJ368" s="1">
        <f>HJ318</f>
        <v>0.264333333333333</v>
      </c>
      <c r="HM368" s="1">
        <f>HM318</f>
        <v>0.283333333333333</v>
      </c>
      <c r="HP368" s="1">
        <f>HP318</f>
        <v>0.224</v>
      </c>
      <c r="HS368" s="1">
        <f>HS318</f>
        <v>264.333333333333</v>
      </c>
      <c r="HV368" s="1">
        <f>HV318</f>
        <v>279</v>
      </c>
      <c r="HY368" s="1">
        <f>HY318</f>
        <v>287.333333333333</v>
      </c>
      <c r="IB368" s="1">
        <f>IB318</f>
        <v>310.666666666667</v>
      </c>
      <c r="IE368" s="1">
        <f>IE318</f>
        <v>299</v>
      </c>
      <c r="IH368" s="1">
        <f>IH318</f>
        <v>7.39333333333333</v>
      </c>
      <c r="IK368" s="1">
        <f>IK318</f>
        <v>9.11333333333333</v>
      </c>
      <c r="IN368" s="1">
        <f>IN318</f>
        <v>7.54333333333333</v>
      </c>
      <c r="IQ368" s="1">
        <f>IQ318</f>
        <v>6.82666666666666</v>
      </c>
      <c r="IT368" s="1">
        <f>IT318</f>
        <v>5.88</v>
      </c>
    </row>
    <row r="369" spans="2:254">
      <c r="B369" s="1" t="s">
        <v>78</v>
      </c>
      <c r="F369" s="1">
        <f>F329</f>
        <v>19.3478401069166</v>
      </c>
      <c r="I369" s="1">
        <f>I329</f>
        <v>22.8083680073971</v>
      </c>
      <c r="L369" s="1">
        <f>L329</f>
        <v>18.1417422050788</v>
      </c>
      <c r="O369" s="1">
        <f>O329</f>
        <v>13.5851753953083</v>
      </c>
      <c r="R369" s="1">
        <f>R329</f>
        <v>8.05925925925926</v>
      </c>
      <c r="U369" s="1">
        <f>U329</f>
        <v>0.205</v>
      </c>
      <c r="X369" s="1">
        <f>X329</f>
        <v>0.289666666666667</v>
      </c>
      <c r="AA369" s="1">
        <f>AA329</f>
        <v>0.312333333333333</v>
      </c>
      <c r="AD369" s="1">
        <f>AD329</f>
        <v>0.368333333333333</v>
      </c>
      <c r="AG369" s="1">
        <f>AG329</f>
        <v>0.252</v>
      </c>
      <c r="AJ369" s="1">
        <f>AJ329</f>
        <v>257.666666666667</v>
      </c>
      <c r="AM369" s="1">
        <f>AM329</f>
        <v>293.333333333333</v>
      </c>
      <c r="AP369" s="1">
        <f>AP329</f>
        <v>293.666666666667</v>
      </c>
      <c r="AS369" s="1">
        <f>AS329</f>
        <v>328.666666666667</v>
      </c>
      <c r="AV369" s="1">
        <f>AV329</f>
        <v>310</v>
      </c>
      <c r="AY369" s="1">
        <f>AY329</f>
        <v>6.51</v>
      </c>
      <c r="BB369" s="1">
        <f>BB329</f>
        <v>9.28333333333333</v>
      </c>
      <c r="BE369" s="1">
        <f>BE329</f>
        <v>7.57666666666667</v>
      </c>
      <c r="BH369" s="1">
        <f>BH329</f>
        <v>7.40333333333333</v>
      </c>
      <c r="BK369" s="1">
        <f>BK329</f>
        <v>4.37</v>
      </c>
      <c r="BQ369" s="1">
        <f>BQ329</f>
        <v>18.8400035255381</v>
      </c>
      <c r="BT369" s="1">
        <f>BT329</f>
        <v>22.2071598971404</v>
      </c>
      <c r="BW369" s="1">
        <f>BW329</f>
        <v>17.5078798691644</v>
      </c>
      <c r="BZ369" s="1">
        <f>BZ329</f>
        <v>13.0891483187949</v>
      </c>
      <c r="CC369" s="1">
        <f>CC329</f>
        <v>7.51785714285714</v>
      </c>
      <c r="CF369" s="1">
        <f>CF329</f>
        <v>0.184</v>
      </c>
      <c r="CI369" s="1">
        <f>CI329</f>
        <v>0.263</v>
      </c>
      <c r="CL369" s="1">
        <f>CL329</f>
        <v>0.295333333333333</v>
      </c>
      <c r="CO369" s="1">
        <f>CO329</f>
        <v>0.347333333333333</v>
      </c>
      <c r="CR369" s="1">
        <f>CR329</f>
        <v>0.232</v>
      </c>
      <c r="CU369" s="1">
        <f>CU329</f>
        <v>255.666666666667</v>
      </c>
      <c r="CX369" s="1">
        <f>CX329</f>
        <v>289</v>
      </c>
      <c r="DA369" s="1">
        <f>DA329</f>
        <v>293.333333333333</v>
      </c>
      <c r="DD369" s="1">
        <f>DD329</f>
        <v>326.666666666667</v>
      </c>
      <c r="DG369" s="1">
        <f>DG329</f>
        <v>306</v>
      </c>
      <c r="DJ369" s="1">
        <f>DJ329</f>
        <v>6.14666666666667</v>
      </c>
      <c r="DM369" s="1">
        <f>DM329</f>
        <v>9.02333333333333</v>
      </c>
      <c r="DP369" s="1">
        <f>DP329</f>
        <v>7.31666666666667</v>
      </c>
      <c r="DS369" s="1">
        <f>DS329</f>
        <v>7.22333333333333</v>
      </c>
      <c r="DV369" s="1">
        <f>DV329</f>
        <v>4.12</v>
      </c>
      <c r="ED369" s="1">
        <f>ED329</f>
        <v>20.4138626603281</v>
      </c>
      <c r="EG369" s="1">
        <f>EG329</f>
        <v>26.5171413825525</v>
      </c>
      <c r="EJ369" s="1">
        <f>EJ329</f>
        <v>18.5356370039487</v>
      </c>
      <c r="EM369" s="1">
        <f>EM329</f>
        <v>13.6402097902098</v>
      </c>
      <c r="EP369" s="1">
        <f>EP329</f>
        <v>10.158273381295</v>
      </c>
      <c r="ES369" s="1">
        <f>ES329</f>
        <v>0.228333333333333</v>
      </c>
      <c r="EV369" s="1">
        <f>EV329</f>
        <v>0.268333333333333</v>
      </c>
      <c r="EY369" s="1">
        <f>EY329</f>
        <v>0.281</v>
      </c>
      <c r="FB369" s="1">
        <f>FB329</f>
        <v>0.306</v>
      </c>
      <c r="FE369" s="1">
        <f>FE329</f>
        <v>0.231</v>
      </c>
      <c r="FH369" s="1">
        <f>FH329</f>
        <v>263</v>
      </c>
      <c r="FK369" s="1">
        <f>FK329</f>
        <v>287.333333333333</v>
      </c>
      <c r="FN369" s="1">
        <f>FN329</f>
        <v>282.666666666667</v>
      </c>
      <c r="FQ369" s="1">
        <f>FQ329</f>
        <v>314.333333333333</v>
      </c>
      <c r="FT369" s="1">
        <f>FT329</f>
        <v>296</v>
      </c>
      <c r="FW369" s="1">
        <f>FW329</f>
        <v>7.62666666666667</v>
      </c>
      <c r="FZ369" s="1">
        <f>FZ329</f>
        <v>9.42333333333333</v>
      </c>
      <c r="GC369" s="1">
        <f>GC329</f>
        <v>7.85</v>
      </c>
      <c r="GF369" s="1">
        <f>GF329</f>
        <v>7.13</v>
      </c>
      <c r="GI369" s="1">
        <f>GI329</f>
        <v>5.91</v>
      </c>
      <c r="GO369" s="1">
        <f>GO329</f>
        <v>20.0630756549475</v>
      </c>
      <c r="GR369" s="1">
        <f>GR329</f>
        <v>26.1433088235294</v>
      </c>
      <c r="GU369" s="1">
        <f>GU329</f>
        <v>18.049879570402</v>
      </c>
      <c r="GX369" s="1">
        <f>GX329</f>
        <v>13.218380860096</v>
      </c>
      <c r="HA369" s="1">
        <f>HA329</f>
        <v>9.66129032258065</v>
      </c>
      <c r="HD369" s="1">
        <f>HD329</f>
        <v>0.207333333333333</v>
      </c>
      <c r="HG369" s="1">
        <f>HG329</f>
        <v>0.247333333333333</v>
      </c>
      <c r="HJ369" s="1">
        <f>HJ329</f>
        <v>0.255</v>
      </c>
      <c r="HM369" s="1">
        <f>HM329</f>
        <v>0.292</v>
      </c>
      <c r="HP369" s="1">
        <f>HP329</f>
        <v>0.213</v>
      </c>
      <c r="HS369" s="1">
        <f>HS329</f>
        <v>261</v>
      </c>
      <c r="HV369" s="1">
        <f>HV329</f>
        <v>284.333333333333</v>
      </c>
      <c r="HY369" s="1">
        <f>HY329</f>
        <v>280.666666666667</v>
      </c>
      <c r="IB369" s="1">
        <f>IB329</f>
        <v>314</v>
      </c>
      <c r="IE369" s="1">
        <f>IE329</f>
        <v>295</v>
      </c>
      <c r="IH369" s="1">
        <f>IH329</f>
        <v>7.27666666666667</v>
      </c>
      <c r="IK369" s="1">
        <f>IK329</f>
        <v>9.16333333333333</v>
      </c>
      <c r="IN369" s="1">
        <f>IN329</f>
        <v>7.66</v>
      </c>
      <c r="IQ369" s="1">
        <f>IQ329</f>
        <v>6.87</v>
      </c>
      <c r="IT369" s="1">
        <f>IT329</f>
        <v>5.61</v>
      </c>
    </row>
    <row r="370" spans="2:254">
      <c r="B370" s="1" t="s">
        <v>79</v>
      </c>
      <c r="F370" s="1">
        <f>F340</f>
        <v>19.1452773611865</v>
      </c>
      <c r="I370" s="1">
        <f>I340</f>
        <v>22.4625338350829</v>
      </c>
      <c r="L370" s="1">
        <f>L340</f>
        <v>17.8107874274251</v>
      </c>
      <c r="O370" s="1">
        <f>O340</f>
        <v>13.5850822190325</v>
      </c>
      <c r="R370" s="1">
        <f>R340</f>
        <v>8.05839416058394</v>
      </c>
      <c r="U370" s="1">
        <f>U340</f>
        <v>0.208666666666667</v>
      </c>
      <c r="X370" s="1">
        <f>X340</f>
        <v>0.287333333333333</v>
      </c>
      <c r="AA370" s="1">
        <f>AA340</f>
        <v>0.309666666666667</v>
      </c>
      <c r="AD370" s="1">
        <f>AD340</f>
        <v>0.352666666666667</v>
      </c>
      <c r="AG370" s="1">
        <f>AG340</f>
        <v>0.235</v>
      </c>
      <c r="AJ370" s="1">
        <f>AJ340</f>
        <v>253.666666666667</v>
      </c>
      <c r="AM370" s="1">
        <f>AM340</f>
        <v>293.666666666667</v>
      </c>
      <c r="AP370" s="1">
        <f>AP340</f>
        <v>297.666666666667</v>
      </c>
      <c r="AS370" s="1">
        <f>AS340</f>
        <v>326</v>
      </c>
      <c r="AV370" s="1">
        <f>AV340</f>
        <v>315</v>
      </c>
      <c r="AY370" s="1">
        <f>AY340</f>
        <v>6.54333333333333</v>
      </c>
      <c r="BB370" s="1">
        <f>BB340</f>
        <v>9.24</v>
      </c>
      <c r="BE370" s="1">
        <f>BE340</f>
        <v>7.57333333333333</v>
      </c>
      <c r="BH370" s="1">
        <f>BH340</f>
        <v>7.43</v>
      </c>
      <c r="BK370" s="1">
        <f>BK340</f>
        <v>4.21</v>
      </c>
      <c r="BQ370" s="1">
        <f>BQ340</f>
        <v>18.6301563890059</v>
      </c>
      <c r="BT370" s="1">
        <f>BT340</f>
        <v>21.9316977225673</v>
      </c>
      <c r="BW370" s="1">
        <f>BW340</f>
        <v>17.3752434724222</v>
      </c>
      <c r="BZ370" s="1">
        <f>BZ340</f>
        <v>13.1318468331816</v>
      </c>
      <c r="CC370" s="1">
        <f>CC340</f>
        <v>7.37190082644628</v>
      </c>
      <c r="CF370" s="1">
        <f>CF340</f>
        <v>0.191666666666667</v>
      </c>
      <c r="CI370" s="1">
        <f>CI340</f>
        <v>0.266333333333333</v>
      </c>
      <c r="CL370" s="1">
        <f>CL340</f>
        <v>0.288666666666667</v>
      </c>
      <c r="CO370" s="1">
        <f>CO340</f>
        <v>0.326</v>
      </c>
      <c r="CR370" s="1">
        <f>CR340</f>
        <v>0.221</v>
      </c>
      <c r="CU370" s="1">
        <f>CU340</f>
        <v>251.666666666667</v>
      </c>
      <c r="CX370" s="1">
        <f>CX340</f>
        <v>293.333333333333</v>
      </c>
      <c r="DA370" s="1">
        <f>DA340</f>
        <v>295.666666666667</v>
      </c>
      <c r="DD370" s="1">
        <f>DD340</f>
        <v>321.666666666667</v>
      </c>
      <c r="DG370" s="1">
        <f>DG340</f>
        <v>316</v>
      </c>
      <c r="DJ370" s="1">
        <f>DJ340</f>
        <v>6.28333333333333</v>
      </c>
      <c r="DM370" s="1">
        <f>DM340</f>
        <v>8.87333333333333</v>
      </c>
      <c r="DP370" s="1">
        <f>DP340</f>
        <v>7.39333333333333</v>
      </c>
      <c r="DS370" s="1">
        <f>DS340</f>
        <v>7.17</v>
      </c>
      <c r="DV370" s="1">
        <f>DV340</f>
        <v>4.12</v>
      </c>
      <c r="ED370" s="1">
        <f>ED340</f>
        <v>20.4197101449275</v>
      </c>
      <c r="EG370" s="1">
        <f>EG340</f>
        <v>26.2107006115736</v>
      </c>
      <c r="EJ370" s="1">
        <f>EJ340</f>
        <v>18.6789455508231</v>
      </c>
      <c r="EM370" s="1">
        <f>EM340</f>
        <v>13.8878779684279</v>
      </c>
      <c r="EP370" s="1">
        <f>EP340</f>
        <v>10.1594202898551</v>
      </c>
      <c r="ES370" s="1">
        <f>ES340</f>
        <v>0.228</v>
      </c>
      <c r="EV370" s="1">
        <f>EV340</f>
        <v>0.269333333333333</v>
      </c>
      <c r="EY370" s="1">
        <f>EY340</f>
        <v>0.281666666666667</v>
      </c>
      <c r="FB370" s="1">
        <f>FB340</f>
        <v>0.305666666666667</v>
      </c>
      <c r="FE370" s="1">
        <f>FE340</f>
        <v>0.229</v>
      </c>
      <c r="FH370" s="1">
        <f>FH340</f>
        <v>263.666666666667</v>
      </c>
      <c r="FK370" s="1">
        <f>FK340</f>
        <v>287.333333333333</v>
      </c>
      <c r="FN370" s="1">
        <f>FN340</f>
        <v>285</v>
      </c>
      <c r="FQ370" s="1">
        <f>FQ340</f>
        <v>320</v>
      </c>
      <c r="FT370" s="1">
        <f>FT340</f>
        <v>309</v>
      </c>
      <c r="FW370" s="1">
        <f>FW340</f>
        <v>7.59</v>
      </c>
      <c r="FZ370" s="1">
        <f>FZ340</f>
        <v>9.44333333333333</v>
      </c>
      <c r="GC370" s="1">
        <f>GC340</f>
        <v>7.83</v>
      </c>
      <c r="GF370" s="1">
        <f>GF340</f>
        <v>7.09</v>
      </c>
      <c r="GI370" s="1">
        <f>GI340</f>
        <v>5.91</v>
      </c>
      <c r="GO370" s="1">
        <f>GO340</f>
        <v>19.946590402924</v>
      </c>
      <c r="GR370" s="1">
        <f>GR340</f>
        <v>25.7802088464432</v>
      </c>
      <c r="GU370" s="1">
        <f>GU340</f>
        <v>18.252688172043</v>
      </c>
      <c r="GX370" s="1">
        <f>GX340</f>
        <v>13.4460651094227</v>
      </c>
      <c r="HA370" s="1">
        <f>HA340</f>
        <v>9.58823529411765</v>
      </c>
      <c r="HD370" s="1">
        <f>HD340</f>
        <v>0.202</v>
      </c>
      <c r="HG370" s="1">
        <f>HG340</f>
        <v>0.248333333333333</v>
      </c>
      <c r="HJ370" s="1">
        <f>HJ340</f>
        <v>0.267666666666667</v>
      </c>
      <c r="HM370" s="1">
        <f>HM340</f>
        <v>0.284666666666667</v>
      </c>
      <c r="HP370" s="1">
        <f>HP340</f>
        <v>0.209</v>
      </c>
      <c r="HS370" s="1">
        <f>HS340</f>
        <v>263.333333333333</v>
      </c>
      <c r="HV370" s="1">
        <f>HV340</f>
        <v>284.333333333333</v>
      </c>
      <c r="HY370" s="1">
        <f>HY340</f>
        <v>283</v>
      </c>
      <c r="IB370" s="1">
        <f>IB340</f>
        <v>318</v>
      </c>
      <c r="IE370" s="1">
        <f>IE340</f>
        <v>309</v>
      </c>
      <c r="IH370" s="1">
        <f>IH340</f>
        <v>7.33</v>
      </c>
      <c r="IK370" s="1">
        <f>IK340</f>
        <v>9.24666666666667</v>
      </c>
      <c r="IN370" s="1">
        <f>IN340</f>
        <v>7.57</v>
      </c>
      <c r="IQ370" s="1">
        <f>IQ340</f>
        <v>6.74</v>
      </c>
      <c r="IT370" s="1">
        <f>IT340</f>
        <v>5.63</v>
      </c>
    </row>
    <row r="371" spans="2:254">
      <c r="B371" s="1" t="s">
        <v>79</v>
      </c>
      <c r="F371" s="1">
        <f>F351</f>
        <v>19.4252234948743</v>
      </c>
      <c r="I371" s="1">
        <f>I351</f>
        <v>22.6177583394078</v>
      </c>
      <c r="L371" s="1">
        <f>L351</f>
        <v>18.2009978617249</v>
      </c>
      <c r="O371" s="1">
        <f>O351</f>
        <v>14.2347416007703</v>
      </c>
      <c r="R371" s="1">
        <f>R351</f>
        <v>7.64601769911505</v>
      </c>
      <c r="U371" s="1">
        <f>U351</f>
        <v>0.213333333333333</v>
      </c>
      <c r="X371" s="1">
        <f>X351</f>
        <v>0.292666666666667</v>
      </c>
      <c r="AA371" s="1">
        <f>AA351</f>
        <v>0.306</v>
      </c>
      <c r="AD371" s="1">
        <f>AD351</f>
        <v>0.366666666666667</v>
      </c>
      <c r="AG371" s="1">
        <f>AG351</f>
        <v>0.239</v>
      </c>
      <c r="AJ371" s="1">
        <f>AJ351</f>
        <v>255.666666666667</v>
      </c>
      <c r="AM371" s="1">
        <f>AM351</f>
        <v>283</v>
      </c>
      <c r="AP371" s="1">
        <f>AP351</f>
        <v>298.333333333333</v>
      </c>
      <c r="AS371" s="1">
        <f>AS351</f>
        <v>326.666666666667</v>
      </c>
      <c r="AV371" s="1">
        <f>AV351</f>
        <v>309</v>
      </c>
      <c r="AY371" s="1">
        <f>AY351</f>
        <v>6.67666666666667</v>
      </c>
      <c r="BB371" s="1">
        <f>BB351</f>
        <v>9.21333333333333</v>
      </c>
      <c r="BE371" s="1">
        <f>BE351</f>
        <v>7.59333333333333</v>
      </c>
      <c r="BH371" s="1">
        <f>BH351</f>
        <v>7.4</v>
      </c>
      <c r="BK371" s="1">
        <f>BK351</f>
        <v>4.25</v>
      </c>
      <c r="BQ371" s="1">
        <f>BQ351</f>
        <v>18.7658870187795</v>
      </c>
      <c r="BT371" s="1">
        <f>BT351</f>
        <v>22.0120182177704</v>
      </c>
      <c r="BW371" s="1">
        <f>BW351</f>
        <v>17.7203780934836</v>
      </c>
      <c r="BZ371" s="1">
        <f>BZ351</f>
        <v>13.7817992458797</v>
      </c>
      <c r="CC371" s="1">
        <f>CC351</f>
        <v>7.13207547169811</v>
      </c>
      <c r="CF371" s="1">
        <f>CF351</f>
        <v>0.186666666666667</v>
      </c>
      <c r="CI371" s="1">
        <f>CI351</f>
        <v>0.271666666666667</v>
      </c>
      <c r="CL371" s="1">
        <f>CL351</f>
        <v>0.285</v>
      </c>
      <c r="CO371" s="1">
        <f>CO351</f>
        <v>0.349666666666667</v>
      </c>
      <c r="CR371" s="1">
        <f>CR351</f>
        <v>0.216</v>
      </c>
      <c r="CU371" s="1">
        <f>CU351</f>
        <v>253.666666666667</v>
      </c>
      <c r="CX371" s="1">
        <f>CX351</f>
        <v>278.666666666667</v>
      </c>
      <c r="DA371" s="1">
        <f>DA351</f>
        <v>298</v>
      </c>
      <c r="DD371" s="1">
        <f>DD351</f>
        <v>324.666666666667</v>
      </c>
      <c r="DG371" s="1">
        <f>DG351</f>
        <v>306</v>
      </c>
      <c r="DJ371" s="1">
        <f>DJ351</f>
        <v>6.49666666666667</v>
      </c>
      <c r="DM371" s="1">
        <f>DM351</f>
        <v>8.95333333333333</v>
      </c>
      <c r="DP371" s="1">
        <f>DP351</f>
        <v>7.22666666666667</v>
      </c>
      <c r="DS371" s="1">
        <f>DS351</f>
        <v>7.14</v>
      </c>
      <c r="DV371" s="1">
        <f>DV351</f>
        <v>3.97</v>
      </c>
      <c r="ED371" s="1">
        <f>ED351</f>
        <v>20.2973393067943</v>
      </c>
      <c r="EG371" s="1">
        <f>EG351</f>
        <v>26.3690043290043</v>
      </c>
      <c r="EJ371" s="1">
        <f>EJ351</f>
        <v>18.2450697081379</v>
      </c>
      <c r="EM371" s="1">
        <f>EM351</f>
        <v>13.3418545896049</v>
      </c>
      <c r="EP371" s="1">
        <f>EP351</f>
        <v>9.94074074074074</v>
      </c>
      <c r="ES371" s="1">
        <f>ES351</f>
        <v>0.226666666666667</v>
      </c>
      <c r="EV371" s="1">
        <f>EV351</f>
        <v>0.262666666666667</v>
      </c>
      <c r="EY371" s="1">
        <f>EY351</f>
        <v>0.276666666666667</v>
      </c>
      <c r="FB371" s="1">
        <f>FB351</f>
        <v>0.308666666666667</v>
      </c>
      <c r="FE371" s="1">
        <f>FE351</f>
        <v>0.232</v>
      </c>
      <c r="FH371" s="1">
        <f>FH351</f>
        <v>265.666666666667</v>
      </c>
      <c r="FK371" s="1">
        <f>FK351</f>
        <v>281.333333333333</v>
      </c>
      <c r="FN371" s="1">
        <f>FN351</f>
        <v>284.666666666667</v>
      </c>
      <c r="FQ371" s="1">
        <f>FQ351</f>
        <v>316.333333333333</v>
      </c>
      <c r="FT371" s="1">
        <f>FT351</f>
        <v>304</v>
      </c>
      <c r="FW371" s="1">
        <f>FW351</f>
        <v>7.58666666666667</v>
      </c>
      <c r="FZ371" s="1">
        <f>FZ351</f>
        <v>9.38</v>
      </c>
      <c r="GC371" s="1">
        <f>GC351</f>
        <v>7.85666666666667</v>
      </c>
      <c r="GF371" s="1">
        <f>GF351</f>
        <v>7.10333333333333</v>
      </c>
      <c r="GI371" s="1">
        <f>GI351</f>
        <v>5.94</v>
      </c>
      <c r="GO371" s="1">
        <f>GO351</f>
        <v>19.6804790628551</v>
      </c>
      <c r="GR371" s="1">
        <f>GR351</f>
        <v>25.717078698496</v>
      </c>
      <c r="GU371" s="1">
        <f>GU351</f>
        <v>17.5715535558055</v>
      </c>
      <c r="GX371" s="1">
        <f>GX351</f>
        <v>12.6379270743612</v>
      </c>
      <c r="HA371" s="1">
        <f>HA351</f>
        <v>9.43548387096774</v>
      </c>
      <c r="HD371" s="1">
        <f>HD351</f>
        <v>0.205666666666667</v>
      </c>
      <c r="HG371" s="1">
        <f>HG351</f>
        <v>0.248666666666667</v>
      </c>
      <c r="HJ371" s="1">
        <f>HJ351</f>
        <v>0.255666666666667</v>
      </c>
      <c r="HM371" s="1">
        <f>HM351</f>
        <v>0.282666666666667</v>
      </c>
      <c r="HP371" s="1">
        <f>HP351</f>
        <v>0.214</v>
      </c>
      <c r="HS371" s="1">
        <f>HS351</f>
        <v>262.666666666667</v>
      </c>
      <c r="HV371" s="1">
        <f>HV351</f>
        <v>281</v>
      </c>
      <c r="HY371" s="1">
        <f>HY351</f>
        <v>282.666666666667</v>
      </c>
      <c r="IB371" s="1">
        <f>IB351</f>
        <v>314.333333333333</v>
      </c>
      <c r="IE371" s="1">
        <f>IE351</f>
        <v>304</v>
      </c>
      <c r="IH371" s="1">
        <f>IH351</f>
        <v>7.39666666666667</v>
      </c>
      <c r="IK371" s="1">
        <f>IK351</f>
        <v>9.12</v>
      </c>
      <c r="IN371" s="1">
        <f>IN351</f>
        <v>7.50666666666667</v>
      </c>
      <c r="IQ371" s="1">
        <f>IQ351</f>
        <v>6.84333333333333</v>
      </c>
      <c r="IT371" s="1">
        <f>IT351</f>
        <v>5.69</v>
      </c>
    </row>
    <row r="372" spans="2:254">
      <c r="B372" s="1" t="s">
        <v>79</v>
      </c>
      <c r="F372" s="1">
        <f>F362</f>
        <v>19.4113725474152</v>
      </c>
      <c r="I372" s="1">
        <f>I362</f>
        <v>22.6649909230554</v>
      </c>
      <c r="L372" s="1">
        <f>L362</f>
        <v>17.6544667453758</v>
      </c>
      <c r="O372" s="1">
        <f>O362</f>
        <v>13.3178220821145</v>
      </c>
      <c r="R372" s="1">
        <f>R362</f>
        <v>7.45132743362832</v>
      </c>
      <c r="U372" s="1">
        <f>U362</f>
        <v>0.204333333333333</v>
      </c>
      <c r="X372" s="1">
        <f>X362</f>
        <v>0.293666666666667</v>
      </c>
      <c r="AA372" s="1">
        <f>AA362</f>
        <v>0.314</v>
      </c>
      <c r="AD372" s="1">
        <f>AD362</f>
        <v>0.345</v>
      </c>
      <c r="AG372" s="1">
        <f>AG362</f>
        <v>0.249</v>
      </c>
      <c r="AJ372" s="1">
        <f>AJ362</f>
        <v>256.333333333333</v>
      </c>
      <c r="AM372" s="1">
        <f>AM362</f>
        <v>293.666666666667</v>
      </c>
      <c r="AP372" s="1">
        <f>AP362</f>
        <v>306.666666666667</v>
      </c>
      <c r="AS372" s="1">
        <f>AS362</f>
        <v>331.666666666667</v>
      </c>
      <c r="AV372" s="1">
        <f>AV362</f>
        <v>313</v>
      </c>
      <c r="AY372" s="1">
        <f>AY362</f>
        <v>6.45333333333333</v>
      </c>
      <c r="BB372" s="1">
        <f>BB362</f>
        <v>9.35333333333333</v>
      </c>
      <c r="BE372" s="1">
        <f>BE362</f>
        <v>7.51333333333333</v>
      </c>
      <c r="BH372" s="1">
        <f>BH362</f>
        <v>7.36333333333333</v>
      </c>
      <c r="BK372" s="1">
        <f>BK362</f>
        <v>4.31</v>
      </c>
      <c r="BQ372" s="1">
        <f>BQ362</f>
        <v>18.8863346104725</v>
      </c>
      <c r="BT372" s="1">
        <f>BT362</f>
        <v>22.1437728937729</v>
      </c>
      <c r="BW372" s="1">
        <f>BW362</f>
        <v>17.1728243021346</v>
      </c>
      <c r="BZ372" s="1">
        <f>BZ362</f>
        <v>12.801423865644</v>
      </c>
      <c r="CC372" s="1">
        <f>CC362</f>
        <v>7.16521739130435</v>
      </c>
      <c r="CF372" s="1">
        <f>CF362</f>
        <v>0.183333333333333</v>
      </c>
      <c r="CI372" s="1">
        <f>CI362</f>
        <v>0.267666666666667</v>
      </c>
      <c r="CL372" s="1">
        <f>CL362</f>
        <v>0.297</v>
      </c>
      <c r="CO372" s="1">
        <f>CO362</f>
        <v>0.324</v>
      </c>
      <c r="CR372" s="1">
        <f>CR362</f>
        <v>0.231</v>
      </c>
      <c r="CU372" s="1">
        <f>CU362</f>
        <v>252</v>
      </c>
      <c r="CX372" s="1">
        <f>CX362</f>
        <v>291.666666666667</v>
      </c>
      <c r="DA372" s="1">
        <f>DA362</f>
        <v>304.666666666667</v>
      </c>
      <c r="DD372" s="1">
        <f>DD362</f>
        <v>331.333333333333</v>
      </c>
      <c r="DG372" s="1">
        <f>DG362</f>
        <v>309</v>
      </c>
      <c r="DJ372" s="1">
        <f>DJ362</f>
        <v>6.19333333333333</v>
      </c>
      <c r="DM372" s="1">
        <f>DM362</f>
        <v>9.17333333333333</v>
      </c>
      <c r="DP372" s="1">
        <f>DP362</f>
        <v>7.25333333333333</v>
      </c>
      <c r="DS372" s="1">
        <f>DS362</f>
        <v>6.99666666666667</v>
      </c>
      <c r="DV372" s="1">
        <f>DV362</f>
        <v>4.07</v>
      </c>
      <c r="ED372" s="1">
        <f>ED362</f>
        <v>20.262621634867</v>
      </c>
      <c r="EG372" s="1">
        <f>EG362</f>
        <v>26.4541739045904</v>
      </c>
      <c r="EJ372" s="1">
        <f>EJ362</f>
        <v>18.686287189513</v>
      </c>
      <c r="EM372" s="1">
        <f>EM362</f>
        <v>13.6745233304589</v>
      </c>
      <c r="EP372" s="1">
        <f>EP362</f>
        <v>9.79411764705882</v>
      </c>
      <c r="ES372" s="1">
        <f>ES362</f>
        <v>0.223333333333333</v>
      </c>
      <c r="EV372" s="1">
        <f>EV362</f>
        <v>0.264666666666667</v>
      </c>
      <c r="EY372" s="1">
        <f>EY362</f>
        <v>0.268333333333333</v>
      </c>
      <c r="FB372" s="1">
        <f>FB362</f>
        <v>0.301</v>
      </c>
      <c r="FE372" s="1">
        <f>FE362</f>
        <v>0.238</v>
      </c>
      <c r="FH372" s="1">
        <f>FH362</f>
        <v>267</v>
      </c>
      <c r="FK372" s="1">
        <f>FK362</f>
        <v>285</v>
      </c>
      <c r="FN372" s="1">
        <f>FN362</f>
        <v>289.333333333333</v>
      </c>
      <c r="FQ372" s="1">
        <f>FQ362</f>
        <v>315.333333333333</v>
      </c>
      <c r="FT372" s="1">
        <f>FT362</f>
        <v>299</v>
      </c>
      <c r="FW372" s="1">
        <f>FW362</f>
        <v>7.56</v>
      </c>
      <c r="FZ372" s="1">
        <f>FZ362</f>
        <v>9.38333333333333</v>
      </c>
      <c r="GC372" s="1">
        <f>GC362</f>
        <v>7.80666666666667</v>
      </c>
      <c r="GF372" s="1">
        <f>GF362</f>
        <v>7.02</v>
      </c>
      <c r="GI372" s="1">
        <f>GI362</f>
        <v>5.98</v>
      </c>
      <c r="GO372" s="1">
        <f>GO362</f>
        <v>19.6859532343403</v>
      </c>
      <c r="GR372" s="1">
        <f>GR362</f>
        <v>25.6533303627615</v>
      </c>
      <c r="GU372" s="1">
        <f>GU362</f>
        <v>18.2909481709961</v>
      </c>
      <c r="GX372" s="1">
        <f>GX362</f>
        <v>13.2701612903226</v>
      </c>
      <c r="HA372" s="1">
        <f>HA362</f>
        <v>9.33333333333333</v>
      </c>
      <c r="HD372" s="1">
        <f>HD362</f>
        <v>0.209333333333333</v>
      </c>
      <c r="HG372" s="1">
        <f>HG362</f>
        <v>0.243666666666667</v>
      </c>
      <c r="HJ372" s="1">
        <f>HJ362</f>
        <v>0.242333333333333</v>
      </c>
      <c r="HM372" s="1">
        <f>HM362</f>
        <v>0.28</v>
      </c>
      <c r="HP372" s="1">
        <f>HP362</f>
        <v>0.218</v>
      </c>
      <c r="HS372" s="1">
        <f>HS362</f>
        <v>265</v>
      </c>
      <c r="HV372" s="1">
        <f>HV362</f>
        <v>283</v>
      </c>
      <c r="HY372" s="1">
        <f>HY362</f>
        <v>286.333333333333</v>
      </c>
      <c r="IB372" s="1">
        <f>IB362</f>
        <v>315</v>
      </c>
      <c r="IE372" s="1">
        <f>IE362</f>
        <v>299</v>
      </c>
      <c r="IH372" s="1">
        <f>IH362</f>
        <v>7.3</v>
      </c>
      <c r="IK372" s="1">
        <f>IK362</f>
        <v>9.03333333333334</v>
      </c>
      <c r="IN372" s="1">
        <f>IN362</f>
        <v>7.61666666666667</v>
      </c>
      <c r="IQ372" s="1">
        <f>IQ362</f>
        <v>6.76</v>
      </c>
      <c r="IT372" s="1">
        <f>IT362</f>
        <v>5.76</v>
      </c>
    </row>
    <row r="373" spans="2:254">
      <c r="B373" s="1" t="s">
        <v>80</v>
      </c>
      <c r="F373" s="1">
        <f>F10</f>
        <v>18.7539682539683</v>
      </c>
      <c r="I373" s="1">
        <f>I10</f>
        <v>21.9110372535672</v>
      </c>
      <c r="L373" s="1">
        <f>L10</f>
        <v>17.2637844108656</v>
      </c>
      <c r="O373" s="1">
        <f>O10</f>
        <v>13.034127588583</v>
      </c>
      <c r="R373" s="1">
        <f>R10</f>
        <v>7.29523809523809</v>
      </c>
      <c r="U373" s="1">
        <f>U10</f>
        <v>0.197333333333333</v>
      </c>
      <c r="X373" s="1">
        <f>X10</f>
        <v>0.284</v>
      </c>
      <c r="AA373" s="1">
        <f>AA10</f>
        <v>0.307</v>
      </c>
      <c r="AD373" s="1">
        <f>AD10</f>
        <v>0.362</v>
      </c>
      <c r="AG373" s="1">
        <f>AG10</f>
        <v>0.196</v>
      </c>
      <c r="AJ373" s="1">
        <f>AJ10</f>
        <v>256</v>
      </c>
      <c r="AM373" s="1">
        <f>AM10</f>
        <v>295.333333333333</v>
      </c>
      <c r="AP373" s="1">
        <f>AP10</f>
        <v>300.333333333333</v>
      </c>
      <c r="AS373" s="1">
        <f>AS10</f>
        <v>329</v>
      </c>
      <c r="AV373" s="1">
        <f>AV10</f>
        <v>319</v>
      </c>
      <c r="AY373" s="1">
        <f>AY10</f>
        <v>6.05666666666667</v>
      </c>
      <c r="BB373" s="1">
        <f>BB10</f>
        <v>9.40666666666667</v>
      </c>
      <c r="BE373" s="1">
        <f>BE10</f>
        <v>7.73666666666667</v>
      </c>
      <c r="BH373" s="1">
        <f>BH10</f>
        <v>7.7</v>
      </c>
      <c r="BK373" s="1">
        <f>BK10</f>
        <v>4.47</v>
      </c>
      <c r="BQ373" s="1">
        <f>BQ10</f>
        <v>18.0951141617808</v>
      </c>
      <c r="BT373" s="1">
        <f>BT10</f>
        <v>21.213609490301</v>
      </c>
      <c r="BW373" s="1">
        <f>BW10</f>
        <v>16.6355874500529</v>
      </c>
      <c r="BZ373" s="1">
        <f>BZ10</f>
        <v>12.432146697071</v>
      </c>
      <c r="CC373" s="1">
        <f>CC10</f>
        <v>6.68468468468468</v>
      </c>
      <c r="CF373" s="1">
        <f>CF10</f>
        <v>0.189</v>
      </c>
      <c r="CI373" s="1">
        <f>CI10</f>
        <v>0.264</v>
      </c>
      <c r="CL373" s="1">
        <f>CL10</f>
        <v>0.286666666666667</v>
      </c>
      <c r="CO373" s="1">
        <f>CO10</f>
        <v>0.323333333333333</v>
      </c>
      <c r="CR373" s="1">
        <f>CR10</f>
        <v>0.175</v>
      </c>
      <c r="CU373" s="1">
        <f>CU10</f>
        <v>252.666666666667</v>
      </c>
      <c r="CX373" s="1">
        <f>CX10</f>
        <v>296</v>
      </c>
      <c r="DA373" s="1">
        <f>DA10</f>
        <v>298.333333333333</v>
      </c>
      <c r="DD373" s="1">
        <f>DD10</f>
        <v>326.333333333333</v>
      </c>
      <c r="DG373" s="1">
        <f>DG10</f>
        <v>317</v>
      </c>
      <c r="DJ373" s="1">
        <f>DJ10</f>
        <v>6.53</v>
      </c>
      <c r="DM373" s="1">
        <f>DM10</f>
        <v>9.03333333333333</v>
      </c>
      <c r="DP373" s="1">
        <f>DP10</f>
        <v>7.47333333333333</v>
      </c>
      <c r="DS373" s="1">
        <f>DS10</f>
        <v>7.33</v>
      </c>
      <c r="DV373" s="1">
        <f>DV10</f>
        <v>4.21</v>
      </c>
      <c r="ED373" s="1">
        <f>ED10</f>
        <v>20.143080706461</v>
      </c>
      <c r="EG373" s="1">
        <f>EG10</f>
        <v>26.0449143525496</v>
      </c>
      <c r="EJ373" s="1">
        <f>EJ10</f>
        <v>18.5872286586163</v>
      </c>
      <c r="EM373" s="1">
        <f>EM10</f>
        <v>13.6342705725003</v>
      </c>
      <c r="EP373" s="1">
        <f>EP10</f>
        <v>9.89189189189189</v>
      </c>
      <c r="ES373" s="1">
        <f>ES10</f>
        <v>0.234</v>
      </c>
      <c r="EV373" s="1">
        <f>EV10</f>
        <v>0.270666666666667</v>
      </c>
      <c r="EY373" s="1">
        <f>EY10</f>
        <v>0.283</v>
      </c>
      <c r="FB373" s="1">
        <f>FB10</f>
        <v>0.297333333333333</v>
      </c>
      <c r="FE373" s="1">
        <f>FE10</f>
        <v>0.229</v>
      </c>
      <c r="FH373" s="1">
        <f>FH10</f>
        <v>267.333333333333</v>
      </c>
      <c r="FK373" s="1">
        <f>FK10</f>
        <v>289.666666666667</v>
      </c>
      <c r="FN373" s="1">
        <f>FN10</f>
        <v>285.666666666667</v>
      </c>
      <c r="FQ373" s="1">
        <f>FQ10</f>
        <v>322.333333333333</v>
      </c>
      <c r="FT373" s="1">
        <f>FT10</f>
        <v>312</v>
      </c>
      <c r="FW373" s="1">
        <f>FW10</f>
        <v>7.92666666666667</v>
      </c>
      <c r="FZ373" s="1">
        <f>FZ10</f>
        <v>9.69</v>
      </c>
      <c r="GC373" s="1">
        <f>GC10</f>
        <v>8.09</v>
      </c>
      <c r="GF373" s="1">
        <f>GF10</f>
        <v>7.35</v>
      </c>
      <c r="GI373" s="1">
        <f>GI10</f>
        <v>6.15</v>
      </c>
      <c r="GO373" s="1">
        <f>GO10</f>
        <v>19.4687073005657</v>
      </c>
      <c r="GR373" s="1">
        <f>GR10</f>
        <v>25.4370605401806</v>
      </c>
      <c r="GU373" s="1">
        <f>GU10</f>
        <v>17.9912813155281</v>
      </c>
      <c r="GX373" s="1">
        <f>GX10</f>
        <v>13.1315999780087</v>
      </c>
      <c r="HA373" s="1">
        <f>HA10</f>
        <v>9.31782945736434</v>
      </c>
      <c r="HD373" s="1">
        <f>HD10</f>
        <v>0.215666666666667</v>
      </c>
      <c r="HG373" s="1">
        <f>HG10</f>
        <v>0.249666666666667</v>
      </c>
      <c r="HJ373" s="1">
        <f>HJ10</f>
        <v>0.257</v>
      </c>
      <c r="HM373" s="1">
        <f>HM10</f>
        <v>0.286</v>
      </c>
      <c r="HP373" s="1">
        <f>HP10</f>
        <v>0.207</v>
      </c>
      <c r="HS373" s="1">
        <f>HS10</f>
        <v>264.333333333333</v>
      </c>
      <c r="HV373" s="1">
        <f>HV10</f>
        <v>289.666666666667</v>
      </c>
      <c r="HY373" s="1">
        <f>HY10</f>
        <v>284.666666666667</v>
      </c>
      <c r="IB373" s="1">
        <f>IB10</f>
        <v>320.333333333333</v>
      </c>
      <c r="IE373" s="1">
        <f>IE10</f>
        <v>312</v>
      </c>
      <c r="IH373" s="1">
        <f>IH10</f>
        <v>7.59</v>
      </c>
      <c r="IK373" s="1">
        <f>IK10</f>
        <v>9.35333333333333</v>
      </c>
      <c r="IN373" s="1">
        <f>IN10</f>
        <v>7.83</v>
      </c>
      <c r="IQ373" s="1">
        <f>IQ10</f>
        <v>7.16</v>
      </c>
      <c r="IT373" s="1">
        <f>IT10</f>
        <v>5.89</v>
      </c>
    </row>
    <row r="374" spans="2:254">
      <c r="B374" s="1" t="s">
        <v>80</v>
      </c>
      <c r="F374" s="1">
        <f>F21</f>
        <v>18.8793733508689</v>
      </c>
      <c r="I374" s="1">
        <f>I21</f>
        <v>22.0023342670402</v>
      </c>
      <c r="L374" s="1">
        <f>L21</f>
        <v>17.6581052631579</v>
      </c>
      <c r="O374" s="1">
        <f>O21</f>
        <v>13.6848547243194</v>
      </c>
      <c r="R374" s="1">
        <f>R21</f>
        <v>7.15254237288136</v>
      </c>
      <c r="U374" s="1">
        <f>U21</f>
        <v>0.219666666666667</v>
      </c>
      <c r="X374" s="1">
        <f>X21</f>
        <v>0.290333333333333</v>
      </c>
      <c r="AA374" s="1">
        <f>AA21</f>
        <v>0.294333333333333</v>
      </c>
      <c r="AD374" s="1">
        <f>AD21</f>
        <v>0.364333333333333</v>
      </c>
      <c r="AG374" s="1">
        <f>AG21</f>
        <v>0.201</v>
      </c>
      <c r="AJ374" s="1">
        <f>AJ21</f>
        <v>258.333333333333</v>
      </c>
      <c r="AM374" s="1">
        <f>AM21</f>
        <v>286</v>
      </c>
      <c r="AP374" s="1">
        <f>AP21</f>
        <v>299</v>
      </c>
      <c r="AS374" s="1">
        <f>AS21</f>
        <v>329.333333333333</v>
      </c>
      <c r="AV374" s="1">
        <f>AV21</f>
        <v>308</v>
      </c>
      <c r="AY374" s="1">
        <f>AY21</f>
        <v>6.94</v>
      </c>
      <c r="BB374" s="1">
        <f>BB21</f>
        <v>9.37</v>
      </c>
      <c r="BE374" s="1">
        <f>BE21</f>
        <v>7.67333333333333</v>
      </c>
      <c r="BH374" s="1">
        <f>BH21</f>
        <v>7.56333333333333</v>
      </c>
      <c r="BK374" s="1">
        <f>BK21</f>
        <v>4.29</v>
      </c>
      <c r="BQ374" s="1">
        <f>BQ21</f>
        <v>18.4255131788119</v>
      </c>
      <c r="BT374" s="1">
        <f>BT21</f>
        <v>21.4166007351366</v>
      </c>
      <c r="BW374" s="1">
        <f>BW21</f>
        <v>17.1396971095084</v>
      </c>
      <c r="BZ374" s="1">
        <f>BZ21</f>
        <v>13.0980936646865</v>
      </c>
      <c r="CC374" s="1">
        <f>CC21</f>
        <v>6.56603773584906</v>
      </c>
      <c r="CF374" s="1">
        <f>CF21</f>
        <v>0.184</v>
      </c>
      <c r="CI374" s="1">
        <f>CI21</f>
        <v>0.269333333333333</v>
      </c>
      <c r="CL374" s="1">
        <f>CL21</f>
        <v>0.286333333333333</v>
      </c>
      <c r="CO374" s="1">
        <f>CO21</f>
        <v>0.343333333333333</v>
      </c>
      <c r="CR374" s="1">
        <f>CR21</f>
        <v>0.182</v>
      </c>
      <c r="CU374" s="1">
        <f>CU21</f>
        <v>254</v>
      </c>
      <c r="CX374" s="1">
        <f>CX21</f>
        <v>283.666666666667</v>
      </c>
      <c r="DA374" s="1">
        <f>DA21</f>
        <v>300.666666666667</v>
      </c>
      <c r="DD374" s="1">
        <f>DD21</f>
        <v>327.333333333333</v>
      </c>
      <c r="DG374" s="1">
        <f>DG21</f>
        <v>304</v>
      </c>
      <c r="DJ374" s="1">
        <f>DJ21</f>
        <v>6.57666666666667</v>
      </c>
      <c r="DM374" s="1">
        <f>DM21</f>
        <v>9.21666666666667</v>
      </c>
      <c r="DP374" s="1">
        <f>DP21</f>
        <v>7.38666666666667</v>
      </c>
      <c r="DS374" s="1">
        <f>DS21</f>
        <v>7.3</v>
      </c>
      <c r="DV374" s="1">
        <f>DV21</f>
        <v>4.18</v>
      </c>
      <c r="ED374" s="1">
        <f>ED21</f>
        <v>20.072211070561</v>
      </c>
      <c r="EG374" s="1">
        <f>EG21</f>
        <v>26.0942122091399</v>
      </c>
      <c r="EJ374" s="1">
        <f>EJ21</f>
        <v>17.9735913683354</v>
      </c>
      <c r="EM374" s="1">
        <f>EM21</f>
        <v>13.1558077390505</v>
      </c>
      <c r="EP374" s="1">
        <f>EP21</f>
        <v>9.67567567567568</v>
      </c>
      <c r="ES374" s="1">
        <f>ES21</f>
        <v>0.218333333333333</v>
      </c>
      <c r="EV374" s="1">
        <f>EV21</f>
        <v>0.264</v>
      </c>
      <c r="EY374" s="1">
        <f>EY21</f>
        <v>0.284333333333333</v>
      </c>
      <c r="FB374" s="1">
        <f>FB21</f>
        <v>0.31</v>
      </c>
      <c r="FE374" s="1">
        <f>FE21</f>
        <v>0.235</v>
      </c>
      <c r="FH374" s="1">
        <f>FH21</f>
        <v>268</v>
      </c>
      <c r="FK374" s="1">
        <f>FK21</f>
        <v>283.666666666667</v>
      </c>
      <c r="FN374" s="1">
        <f>FN21</f>
        <v>288.333333333333</v>
      </c>
      <c r="FQ374" s="1">
        <f>FQ21</f>
        <v>318.666666666667</v>
      </c>
      <c r="FT374" s="1">
        <f>FT21</f>
        <v>307</v>
      </c>
      <c r="FW374" s="1">
        <f>FW21</f>
        <v>7.84666666666667</v>
      </c>
      <c r="FZ374" s="1">
        <f>FZ21</f>
        <v>9.64</v>
      </c>
      <c r="GC374" s="1">
        <f>GC21</f>
        <v>8.19333333333333</v>
      </c>
      <c r="GF374" s="1">
        <f>GF21</f>
        <v>7.35</v>
      </c>
      <c r="GI374" s="1">
        <f>GI21</f>
        <v>6.18</v>
      </c>
      <c r="GO374" s="1">
        <f>GO21</f>
        <v>19.5848687227223</v>
      </c>
      <c r="GR374" s="1">
        <f>GR21</f>
        <v>25.6665978768158</v>
      </c>
      <c r="GU374" s="1">
        <f>GU21</f>
        <v>17.3682623067011</v>
      </c>
      <c r="GX374" s="1">
        <f>GX21</f>
        <v>12.6122088861514</v>
      </c>
      <c r="HA374" s="1">
        <f>HA21</f>
        <v>9.10236220472441</v>
      </c>
      <c r="HD374" s="1">
        <f>HD21</f>
        <v>0.207333333333333</v>
      </c>
      <c r="HG374" s="1">
        <f>HG21</f>
        <v>0.25</v>
      </c>
      <c r="HJ374" s="1">
        <f>HJ21</f>
        <v>0.257</v>
      </c>
      <c r="HM374" s="1">
        <f>HM21</f>
        <v>0.284</v>
      </c>
      <c r="HP374" s="1">
        <f>HP21</f>
        <v>0.213</v>
      </c>
      <c r="HS374" s="1">
        <f>HS21</f>
        <v>266.333333333333</v>
      </c>
      <c r="HV374" s="1">
        <f>HV21</f>
        <v>282</v>
      </c>
      <c r="HY374" s="1">
        <f>HY21</f>
        <v>287</v>
      </c>
      <c r="IB374" s="1">
        <f>IB21</f>
        <v>316</v>
      </c>
      <c r="IE374" s="1">
        <f>IE21</f>
        <v>302</v>
      </c>
      <c r="IH374" s="1">
        <f>IH21</f>
        <v>7.65666666666667</v>
      </c>
      <c r="IK374" s="1">
        <f>IK21</f>
        <v>9.38</v>
      </c>
      <c r="IN374" s="1">
        <f>IN21</f>
        <v>7.76666666666667</v>
      </c>
      <c r="IQ374" s="1">
        <f>IQ21</f>
        <v>7.10333333333333</v>
      </c>
      <c r="IT374" s="1">
        <f>IT21</f>
        <v>5.92</v>
      </c>
    </row>
    <row r="375" spans="2:254">
      <c r="B375" s="1" t="s">
        <v>80</v>
      </c>
      <c r="F375" s="1">
        <f>F32</f>
        <v>18.8640890597013</v>
      </c>
      <c r="I375" s="1">
        <f>I32</f>
        <v>22.0086266363114</v>
      </c>
      <c r="L375" s="1">
        <f>L32</f>
        <v>17.1662525879917</v>
      </c>
      <c r="O375" s="1">
        <f>O32</f>
        <v>12.7885771120865</v>
      </c>
      <c r="R375" s="1">
        <f>R32</f>
        <v>7.10891089108911</v>
      </c>
      <c r="U375" s="1">
        <f>U32</f>
        <v>0.191666666666667</v>
      </c>
      <c r="X375" s="1">
        <f>X32</f>
        <v>0.291333333333333</v>
      </c>
      <c r="AA375" s="1">
        <f>AA32</f>
        <v>0.31</v>
      </c>
      <c r="AD375" s="1">
        <f>AD32</f>
        <v>0.353666666666667</v>
      </c>
      <c r="AG375" s="1">
        <f>AG32</f>
        <v>0.207</v>
      </c>
      <c r="AJ375" s="1">
        <f>AJ32</f>
        <v>257</v>
      </c>
      <c r="AM375" s="1">
        <f>AM32</f>
        <v>296.333333333333</v>
      </c>
      <c r="AP375" s="1">
        <f>AP32</f>
        <v>310.666666666667</v>
      </c>
      <c r="AS375" s="1">
        <f>AS32</f>
        <v>334.666666666667</v>
      </c>
      <c r="AV375" s="1">
        <f>AV32</f>
        <v>317</v>
      </c>
      <c r="AY375" s="1">
        <f>AY32</f>
        <v>6.61333333333333</v>
      </c>
      <c r="BB375" s="1">
        <f>BB32</f>
        <v>9.61333333333333</v>
      </c>
      <c r="BE375" s="1">
        <f>BE32</f>
        <v>7.67333333333333</v>
      </c>
      <c r="BH375" s="1">
        <f>BH32</f>
        <v>7.44333333333333</v>
      </c>
      <c r="BK375" s="1">
        <f>BK32</f>
        <v>4.42</v>
      </c>
      <c r="BQ375" s="1">
        <f>BQ32</f>
        <v>18.2232224427765</v>
      </c>
      <c r="BT375" s="1">
        <f>BT32</f>
        <v>21.4313999534125</v>
      </c>
      <c r="BW375" s="1">
        <f>BW32</f>
        <v>16.5143804323309</v>
      </c>
      <c r="BZ375" s="1">
        <f>BZ32</f>
        <v>12.2780127381466</v>
      </c>
      <c r="CC375" s="1">
        <f>CC32</f>
        <v>6.39285714285714</v>
      </c>
      <c r="CF375" s="1">
        <f>CF32</f>
        <v>0.181</v>
      </c>
      <c r="CI375" s="1">
        <f>CI32</f>
        <v>0.264333333333333</v>
      </c>
      <c r="CL375" s="1">
        <f>CL32</f>
        <v>0.290333333333333</v>
      </c>
      <c r="CO375" s="1">
        <f>CO32</f>
        <v>0.325333333333333</v>
      </c>
      <c r="CR375" s="1">
        <f>CR32</f>
        <v>0.185</v>
      </c>
      <c r="CU375" s="1">
        <f>CU32</f>
        <v>258.666666666667</v>
      </c>
      <c r="CX375" s="1">
        <f>CX32</f>
        <v>294.333333333333</v>
      </c>
      <c r="DA375" s="1">
        <f>DA32</f>
        <v>307.666666666667</v>
      </c>
      <c r="DD375" s="1">
        <f>DD32</f>
        <v>329.666666666667</v>
      </c>
      <c r="DG375" s="1">
        <f>DG32</f>
        <v>312</v>
      </c>
      <c r="DJ375" s="1">
        <f>DJ32</f>
        <v>6.24666666666667</v>
      </c>
      <c r="DM375" s="1">
        <f>DM32</f>
        <v>9.25333333333333</v>
      </c>
      <c r="DP375" s="1">
        <f>DP32</f>
        <v>7.41333333333333</v>
      </c>
      <c r="DS375" s="1">
        <f>DS32</f>
        <v>7.34333333333333</v>
      </c>
      <c r="DV375" s="1">
        <f>DV32</f>
        <v>4.23</v>
      </c>
      <c r="ED375" s="1">
        <f>ED32</f>
        <v>20.0570031011047</v>
      </c>
      <c r="EG375" s="1">
        <f>EG32</f>
        <v>26.1811887739457</v>
      </c>
      <c r="EJ375" s="1">
        <f>EJ32</f>
        <v>18.4386074629977</v>
      </c>
      <c r="EM375" s="1">
        <f>EM32</f>
        <v>13.4223285841791</v>
      </c>
      <c r="EP375" s="1">
        <f>EP32</f>
        <v>9.3768115942029</v>
      </c>
      <c r="ES375" s="1">
        <f>ES32</f>
        <v>0.224666666666667</v>
      </c>
      <c r="EV375" s="1">
        <f>EV32</f>
        <v>0.272333333333333</v>
      </c>
      <c r="EY375" s="1">
        <f>EY32</f>
        <v>0.269666666666667</v>
      </c>
      <c r="FB375" s="1">
        <f>FB32</f>
        <v>0.292666666666667</v>
      </c>
      <c r="FE375" s="1">
        <f>FE32</f>
        <v>0.237</v>
      </c>
      <c r="FH375" s="1">
        <f>FH32</f>
        <v>269.333333333333</v>
      </c>
      <c r="FK375" s="1">
        <f>FK32</f>
        <v>285.666666666667</v>
      </c>
      <c r="FN375" s="1">
        <f>FN32</f>
        <v>291.666666666667</v>
      </c>
      <c r="FQ375" s="1">
        <f>FQ32</f>
        <v>319</v>
      </c>
      <c r="FT375" s="1">
        <f>FT32</f>
        <v>311</v>
      </c>
      <c r="FW375" s="1">
        <f>FW32</f>
        <v>7.81666666666667</v>
      </c>
      <c r="FZ375" s="1">
        <f>FZ32</f>
        <v>9.72</v>
      </c>
      <c r="GC375" s="1">
        <f>GC32</f>
        <v>8.06666666666667</v>
      </c>
      <c r="GF375" s="1">
        <f>GF32</f>
        <v>7.28333333333333</v>
      </c>
      <c r="GI375" s="1">
        <f>GI32</f>
        <v>6.23</v>
      </c>
      <c r="GO375" s="1">
        <f>GO32</f>
        <v>19.5234135518006</v>
      </c>
      <c r="GR375" s="1">
        <f>GR32</f>
        <v>25.7290875006333</v>
      </c>
      <c r="GU375" s="1">
        <f>GU32</f>
        <v>17.914708994709</v>
      </c>
      <c r="GX375" s="1">
        <f>GX32</f>
        <v>12.933983495874</v>
      </c>
      <c r="HA375" s="1">
        <f>HA32</f>
        <v>9.1404958677686</v>
      </c>
      <c r="HD375" s="1">
        <f>HD32</f>
        <v>0.198666666666667</v>
      </c>
      <c r="HG375" s="1">
        <f>HG32</f>
        <v>0.245</v>
      </c>
      <c r="HJ375" s="1">
        <f>HJ32</f>
        <v>0.256</v>
      </c>
      <c r="HM375" s="1">
        <f>HM32</f>
        <v>0.281333333333333</v>
      </c>
      <c r="HP375" s="1">
        <f>HP32</f>
        <v>0.219</v>
      </c>
      <c r="HS375" s="1">
        <f>HS32</f>
        <v>267.666666666667</v>
      </c>
      <c r="HV375" s="1">
        <f>HV32</f>
        <v>284.666666666667</v>
      </c>
      <c r="HY375" s="1">
        <f>HY32</f>
        <v>290</v>
      </c>
      <c r="IB375" s="1">
        <f>IB32</f>
        <v>317.666666666667</v>
      </c>
      <c r="IE375" s="1">
        <f>IE32</f>
        <v>298</v>
      </c>
      <c r="IH375" s="1">
        <f>IH32</f>
        <v>7.47</v>
      </c>
      <c r="IK375" s="1">
        <f>IK32</f>
        <v>9.36</v>
      </c>
      <c r="IN375" s="1">
        <f>IN32</f>
        <v>7.87666666666667</v>
      </c>
      <c r="IQ375" s="1">
        <f>IQ32</f>
        <v>7.02</v>
      </c>
      <c r="IT375" s="1">
        <f>IT32</f>
        <v>5.97</v>
      </c>
    </row>
    <row r="376" spans="2:254">
      <c r="B376" s="1" t="s">
        <v>81</v>
      </c>
      <c r="F376" s="1">
        <f>F43</f>
        <v>17.3190637843153</v>
      </c>
      <c r="I376" s="1">
        <f>I43</f>
        <v>20.5533696389236</v>
      </c>
      <c r="L376" s="1">
        <f>L43</f>
        <v>15.9056064688105</v>
      </c>
      <c r="O376" s="1">
        <f>O43</f>
        <v>9.67147588433386</v>
      </c>
      <c r="R376" s="1">
        <f>R43</f>
        <v>4.22857142857143</v>
      </c>
      <c r="U376" s="1">
        <f>U43</f>
        <v>0.197333333333333</v>
      </c>
      <c r="X376" s="1">
        <f>X43</f>
        <v>0.287666666666667</v>
      </c>
      <c r="AA376" s="1">
        <f>AA43</f>
        <v>0.298333333333333</v>
      </c>
      <c r="AD376" s="1">
        <f>AD43</f>
        <v>0.302</v>
      </c>
      <c r="AG376" s="1">
        <f>AG43</f>
        <v>0.149</v>
      </c>
      <c r="AJ376" s="1">
        <f>AJ43</f>
        <v>265.333333333333</v>
      </c>
      <c r="AM376" s="1">
        <f>AM43</f>
        <v>304</v>
      </c>
      <c r="AP376" s="1">
        <f>AP43</f>
        <v>308</v>
      </c>
      <c r="AS376" s="1">
        <f>AS43</f>
        <v>328</v>
      </c>
      <c r="AV376" s="1">
        <f>AV43</f>
        <v>331</v>
      </c>
      <c r="AY376" s="1">
        <f>AY43</f>
        <v>5.85333333333333</v>
      </c>
      <c r="BB376" s="1">
        <f>BB43</f>
        <v>8.47</v>
      </c>
      <c r="BE376" s="1">
        <f>BE43</f>
        <v>6.88333333333333</v>
      </c>
      <c r="BH376" s="1">
        <f>BH43</f>
        <v>5.44333333333333</v>
      </c>
      <c r="BK376" s="1">
        <f>BK43</f>
        <v>2.76</v>
      </c>
      <c r="BQ376" s="1">
        <f>BQ43</f>
        <v>16.5253735316628</v>
      </c>
      <c r="BT376" s="1">
        <f>BT43</f>
        <v>19.8566662255983</v>
      </c>
      <c r="BW376" s="1">
        <f>BW43</f>
        <v>15.3702282565919</v>
      </c>
      <c r="BZ376" s="1">
        <f>BZ43</f>
        <v>9.15272143970817</v>
      </c>
      <c r="CC376" s="1">
        <f>CC43</f>
        <v>3.72222222222222</v>
      </c>
      <c r="CF376" s="1">
        <f>CF43</f>
        <v>0.180333333333333</v>
      </c>
      <c r="CI376" s="1">
        <f>CI43</f>
        <v>0.255</v>
      </c>
      <c r="CL376" s="1">
        <f>CL43</f>
        <v>0.277333333333333</v>
      </c>
      <c r="CO376" s="1">
        <f>CO43</f>
        <v>0.284666666666667</v>
      </c>
      <c r="CR376" s="1">
        <f>CR43</f>
        <v>0.128</v>
      </c>
      <c r="CU376" s="1">
        <f>CU43</f>
        <v>262.333333333333</v>
      </c>
      <c r="CX376" s="1">
        <f>CX43</f>
        <v>300</v>
      </c>
      <c r="DA376" s="1">
        <f>DA43</f>
        <v>339.666666666667</v>
      </c>
      <c r="DD376" s="1">
        <f>DD43</f>
        <v>329.333333333333</v>
      </c>
      <c r="DG376" s="1">
        <f>DG43</f>
        <v>335</v>
      </c>
      <c r="DJ376" s="1">
        <f>DJ43</f>
        <v>5.59333333333333</v>
      </c>
      <c r="DM376" s="1">
        <f>DM43</f>
        <v>8.37</v>
      </c>
      <c r="DP376" s="1">
        <f>DP43</f>
        <v>6.62333333333333</v>
      </c>
      <c r="DS376" s="1">
        <f>DS43</f>
        <v>4.98666666666667</v>
      </c>
      <c r="DV376" s="1">
        <f>DV43</f>
        <v>2.42</v>
      </c>
      <c r="ED376" s="1">
        <f>ED43</f>
        <v>19.0076989331833</v>
      </c>
      <c r="EG376" s="1">
        <f>EG43</f>
        <v>24.812293533536</v>
      </c>
      <c r="EJ376" s="1">
        <f>EJ43</f>
        <v>17.3275978104429</v>
      </c>
      <c r="EM376" s="1">
        <f>EM43</f>
        <v>10.2742431968847</v>
      </c>
      <c r="EP376" s="1">
        <f>EP43</f>
        <v>7.03571428571428</v>
      </c>
      <c r="ES376" s="1">
        <f>ES43</f>
        <v>0.215</v>
      </c>
      <c r="EV376" s="1">
        <f>EV43</f>
        <v>0.266</v>
      </c>
      <c r="EY376" s="1">
        <f>EY43</f>
        <v>0.278666666666667</v>
      </c>
      <c r="FB376" s="1">
        <f>FB43</f>
        <v>0.284666666666667</v>
      </c>
      <c r="FE376" s="1">
        <f>FE43</f>
        <v>0.194</v>
      </c>
      <c r="FH376" s="1">
        <f>FH43</f>
        <v>268.333333333333</v>
      </c>
      <c r="FK376" s="1">
        <f>FK43</f>
        <v>293.666666666667</v>
      </c>
      <c r="FN376" s="1">
        <f>FN43</f>
        <v>292.666666666667</v>
      </c>
      <c r="FQ376" s="1">
        <f>FQ43</f>
        <v>323.333333333333</v>
      </c>
      <c r="FT376" s="1">
        <f>FT43</f>
        <v>321</v>
      </c>
      <c r="FW376" s="1">
        <f>FW43</f>
        <v>7.2</v>
      </c>
      <c r="FZ376" s="1">
        <f>FZ43</f>
        <v>9.03666666666667</v>
      </c>
      <c r="GC376" s="1">
        <f>GC43</f>
        <v>7.44</v>
      </c>
      <c r="GF376" s="1">
        <f>GF43</f>
        <v>6.17666666666667</v>
      </c>
      <c r="GI376" s="1">
        <f>GI43</f>
        <v>4.81</v>
      </c>
      <c r="GO376" s="1">
        <f>GO43</f>
        <v>18.3582363315697</v>
      </c>
      <c r="GR376" s="1">
        <f>GR43</f>
        <v>24.1528416930103</v>
      </c>
      <c r="GU376" s="1">
        <f>GU43</f>
        <v>16.6683744465528</v>
      </c>
      <c r="GX376" s="1">
        <f>GX43</f>
        <v>9.79014728448879</v>
      </c>
      <c r="HA376" s="1">
        <f>HA43</f>
        <v>6.46774193548387</v>
      </c>
      <c r="HD376" s="1">
        <f>HD43</f>
        <v>0.204</v>
      </c>
      <c r="HG376" s="1">
        <f>HG43</f>
        <v>0.24</v>
      </c>
      <c r="HJ376" s="1">
        <f>HJ43</f>
        <v>0.257666666666667</v>
      </c>
      <c r="HM376" s="1">
        <f>HM43</f>
        <v>0.264666666666667</v>
      </c>
      <c r="HP376" s="1">
        <f>HP43</f>
        <v>0.173</v>
      </c>
      <c r="HS376" s="1">
        <f>HS43</f>
        <v>270</v>
      </c>
      <c r="HV376" s="1">
        <f>HV43</f>
        <v>292</v>
      </c>
      <c r="HY376" s="1">
        <f>HY43</f>
        <v>288.666666666667</v>
      </c>
      <c r="IB376" s="1">
        <f>IB43</f>
        <v>321.666666666667</v>
      </c>
      <c r="IE376" s="1">
        <f>IE43</f>
        <v>322</v>
      </c>
      <c r="IH376" s="1">
        <f>IH43</f>
        <v>6.94</v>
      </c>
      <c r="IK376" s="1">
        <f>IK43</f>
        <v>8.86333333333333</v>
      </c>
      <c r="IN376" s="1">
        <f>IN43</f>
        <v>7.18</v>
      </c>
      <c r="IQ376" s="1">
        <f>IQ43</f>
        <v>5.75</v>
      </c>
      <c r="IT376" s="1">
        <f>IT43</f>
        <v>4.53</v>
      </c>
    </row>
    <row r="377" spans="2:254">
      <c r="B377" s="1" t="s">
        <v>81</v>
      </c>
      <c r="F377" s="1">
        <f>F54</f>
        <v>17.5160942381882</v>
      </c>
      <c r="I377" s="1">
        <f>I54</f>
        <v>20.8752204585538</v>
      </c>
      <c r="L377" s="1">
        <f>L54</f>
        <v>16.1989777521529</v>
      </c>
      <c r="O377" s="1">
        <f>O54</f>
        <v>10.322772364729</v>
      </c>
      <c r="R377" s="1">
        <f>R54</f>
        <v>3.9375</v>
      </c>
      <c r="U377" s="1">
        <f>U54</f>
        <v>0.192666666666667</v>
      </c>
      <c r="X377" s="1">
        <f>X54</f>
        <v>0.281333333333333</v>
      </c>
      <c r="AA377" s="1">
        <f>AA54</f>
        <v>0.306333333333333</v>
      </c>
      <c r="AD377" s="1">
        <f>AD54</f>
        <v>0.325333333333333</v>
      </c>
      <c r="AG377" s="1">
        <f>AG54</f>
        <v>0.142</v>
      </c>
      <c r="AJ377" s="1">
        <f>AJ54</f>
        <v>266.333333333333</v>
      </c>
      <c r="AM377" s="1">
        <f>AM54</f>
        <v>294.666666666667</v>
      </c>
      <c r="AP377" s="1">
        <f>AP54</f>
        <v>307.333333333333</v>
      </c>
      <c r="AS377" s="1">
        <f>AS54</f>
        <v>330.333333333333</v>
      </c>
      <c r="AV377" s="1">
        <f>AV54</f>
        <v>325</v>
      </c>
      <c r="AY377" s="1">
        <f>AY54</f>
        <v>5.98666666666667</v>
      </c>
      <c r="BB377" s="1">
        <f>BB54</f>
        <v>8.62666666666667</v>
      </c>
      <c r="BE377" s="1">
        <f>BE54</f>
        <v>6.82333333333333</v>
      </c>
      <c r="BH377" s="1">
        <f>BH54</f>
        <v>5.31</v>
      </c>
      <c r="BK377" s="1">
        <f>BK54</f>
        <v>2.65</v>
      </c>
      <c r="BQ377" s="1">
        <f>BQ54</f>
        <v>16.9496351172048</v>
      </c>
      <c r="BT377" s="1">
        <f>BT54</f>
        <v>20.2191018857686</v>
      </c>
      <c r="BW377" s="1">
        <f>BW54</f>
        <v>15.7778819865877</v>
      </c>
      <c r="BZ377" s="1">
        <f>BZ54</f>
        <v>9.76789231475517</v>
      </c>
      <c r="CC377" s="1">
        <f>CC54</f>
        <v>3.31034482758621</v>
      </c>
      <c r="CF377" s="1">
        <f>CF54</f>
        <v>0.175333333333333</v>
      </c>
      <c r="CI377" s="1">
        <f>CI54</f>
        <v>0.260486666666667</v>
      </c>
      <c r="CL377" s="1">
        <f>CL54</f>
        <v>0.277666666666667</v>
      </c>
      <c r="CO377" s="1">
        <f>CO54</f>
        <v>0.304333333333333</v>
      </c>
      <c r="CR377" s="1">
        <f>CR54</f>
        <v>0.127</v>
      </c>
      <c r="CU377" s="1">
        <f>CU54</f>
        <v>262</v>
      </c>
      <c r="CX377" s="1">
        <f>CX54</f>
        <v>291.666666666667</v>
      </c>
      <c r="DA377" s="1">
        <f>DA54</f>
        <v>308.666666666667</v>
      </c>
      <c r="DD377" s="1">
        <f>DD54</f>
        <v>328.666666666667</v>
      </c>
      <c r="DG377" s="1">
        <f>DG54</f>
        <v>321</v>
      </c>
      <c r="DJ377" s="1">
        <f>DJ54</f>
        <v>5.72666666666667</v>
      </c>
      <c r="DM377" s="1">
        <f>DM54</f>
        <v>8.34333333333333</v>
      </c>
      <c r="DP377" s="1">
        <f>DP54</f>
        <v>6.53666666666667</v>
      </c>
      <c r="DS377" s="1">
        <f>DS54</f>
        <v>5.05</v>
      </c>
      <c r="DV377" s="1">
        <f>DV54</f>
        <v>2.54</v>
      </c>
      <c r="ED377" s="1">
        <f>ED54</f>
        <v>18.9140502283447</v>
      </c>
      <c r="EG377" s="1">
        <f>EG54</f>
        <v>24.9545337988441</v>
      </c>
      <c r="EJ377" s="1">
        <f>EJ54</f>
        <v>16.9226047321285</v>
      </c>
      <c r="EM377" s="1">
        <f>EM54</f>
        <v>9.82440884757092</v>
      </c>
      <c r="EP377" s="1">
        <f>EP54</f>
        <v>6.82962962962963</v>
      </c>
      <c r="ES377" s="1">
        <f>ES54</f>
        <v>0.223333333333333</v>
      </c>
      <c r="EV377" s="1">
        <f>EV54</f>
        <v>0.249666666666667</v>
      </c>
      <c r="EY377" s="1">
        <f>EY54</f>
        <v>0.279666666666667</v>
      </c>
      <c r="FB377" s="1">
        <f>FB54</f>
        <v>0.281666666666667</v>
      </c>
      <c r="FE377" s="1">
        <f>FE54</f>
        <v>0.189</v>
      </c>
      <c r="FH377" s="1">
        <f>FH54</f>
        <v>272</v>
      </c>
      <c r="FK377" s="1">
        <f>FK54</f>
        <v>289</v>
      </c>
      <c r="FN377" s="1">
        <f>FN54</f>
        <v>291</v>
      </c>
      <c r="FQ377" s="1">
        <f>FQ54</f>
        <v>318</v>
      </c>
      <c r="FT377" s="1">
        <f>FT54</f>
        <v>315</v>
      </c>
      <c r="FW377" s="1">
        <f>FW54</f>
        <v>7.27333333333333</v>
      </c>
      <c r="FZ377" s="1">
        <f>FZ54</f>
        <v>8.99</v>
      </c>
      <c r="GC377" s="1">
        <f>GC54</f>
        <v>7.46666666666667</v>
      </c>
      <c r="GF377" s="1">
        <f>GF54</f>
        <v>6.10333333333333</v>
      </c>
      <c r="GI377" s="1">
        <f>GI54</f>
        <v>4.82</v>
      </c>
      <c r="GO377" s="1">
        <f>GO54</f>
        <v>18.3022380098993</v>
      </c>
      <c r="GR377" s="1">
        <f>GR54</f>
        <v>24.3165973762324</v>
      </c>
      <c r="GU377" s="1">
        <f>GU54</f>
        <v>16.2253254153233</v>
      </c>
      <c r="GX377" s="1">
        <f>GX54</f>
        <v>9.14782372966304</v>
      </c>
      <c r="HA377" s="1">
        <f>HA54</f>
        <v>6.31111111111111</v>
      </c>
      <c r="HD377" s="1">
        <f>HD54</f>
        <v>0.209666666666667</v>
      </c>
      <c r="HG377" s="1">
        <f>HG54</f>
        <v>0.238333333333333</v>
      </c>
      <c r="HJ377" s="1">
        <f>HJ54</f>
        <v>0.252666666666667</v>
      </c>
      <c r="HM377" s="1">
        <f>HM54</f>
        <v>0.255333333333333</v>
      </c>
      <c r="HP377" s="1">
        <f>HP54</f>
        <v>0.172</v>
      </c>
      <c r="HS377" s="1">
        <f>HS54</f>
        <v>270.333333333333</v>
      </c>
      <c r="HV377" s="1">
        <f>HV54</f>
        <v>287.666666666667</v>
      </c>
      <c r="HY377" s="1">
        <f>HY54</f>
        <v>289.333333333333</v>
      </c>
      <c r="IB377" s="1">
        <f>IB54</f>
        <v>317</v>
      </c>
      <c r="IE377" s="1">
        <f>IE54</f>
        <v>314</v>
      </c>
      <c r="IH377" s="1">
        <f>IH54</f>
        <v>6.93666666666667</v>
      </c>
      <c r="IK377" s="1">
        <f>IK54</f>
        <v>8.76</v>
      </c>
      <c r="IN377" s="1">
        <f>IN54</f>
        <v>7.11666666666667</v>
      </c>
      <c r="IQ377" s="1">
        <f>IQ54</f>
        <v>5.85333333333333</v>
      </c>
      <c r="IT377" s="1">
        <f>IT54</f>
        <v>4.62</v>
      </c>
    </row>
    <row r="378" spans="2:254">
      <c r="B378" s="1" t="s">
        <v>81</v>
      </c>
      <c r="F378" s="1">
        <f>F65</f>
        <v>17.5029896206367</v>
      </c>
      <c r="I378" s="1">
        <f>I65</f>
        <v>20.7579204327498</v>
      </c>
      <c r="L378" s="1">
        <f>L65</f>
        <v>15.7484763503149</v>
      </c>
      <c r="O378" s="1">
        <f>O65</f>
        <v>9.4790027177124</v>
      </c>
      <c r="R378" s="1">
        <f>R65</f>
        <v>3.93197278911565</v>
      </c>
      <c r="U378" s="1">
        <f>U65</f>
        <v>0.193</v>
      </c>
      <c r="X378" s="1">
        <f>X65</f>
        <v>0.273</v>
      </c>
      <c r="AA378" s="1">
        <f>AA65</f>
        <v>0.302666666666667</v>
      </c>
      <c r="AD378" s="1">
        <f>AD65</f>
        <v>0.315333333333333</v>
      </c>
      <c r="AG378" s="1">
        <f>AG65</f>
        <v>0.152</v>
      </c>
      <c r="AJ378" s="1">
        <f>AJ65</f>
        <v>265.333333333333</v>
      </c>
      <c r="AM378" s="1">
        <f>AM65</f>
        <v>304</v>
      </c>
      <c r="AP378" s="1">
        <f>AP65</f>
        <v>317</v>
      </c>
      <c r="AS378" s="1">
        <f>AS65</f>
        <v>336</v>
      </c>
      <c r="AV378" s="1">
        <f>AV65</f>
        <v>329</v>
      </c>
      <c r="AY378" s="1">
        <f>AY65</f>
        <v>5.76333333333333</v>
      </c>
      <c r="BB378" s="1">
        <f>BB65</f>
        <v>8.78666666666667</v>
      </c>
      <c r="BE378" s="1">
        <f>BE65</f>
        <v>6.82333333333333</v>
      </c>
      <c r="BH378" s="1">
        <f>BH65</f>
        <v>5.19333333333333</v>
      </c>
      <c r="BK378" s="1">
        <f>BK65</f>
        <v>2.77</v>
      </c>
      <c r="BQ378" s="1">
        <f>BQ65</f>
        <v>17.0075040107644</v>
      </c>
      <c r="BT378" s="1">
        <f>BT65</f>
        <v>20.0040194826689</v>
      </c>
      <c r="BW378" s="1">
        <f>BW65</f>
        <v>15.1351241351241</v>
      </c>
      <c r="BZ378" s="1">
        <f>BZ65</f>
        <v>8.83495908195736</v>
      </c>
      <c r="CC378" s="1">
        <f>CC65</f>
        <v>3.52293577981651</v>
      </c>
      <c r="CF378" s="1">
        <f>CF65</f>
        <v>0.172333333333333</v>
      </c>
      <c r="CI378" s="1">
        <f>CI65</f>
        <v>0.265</v>
      </c>
      <c r="CL378" s="1">
        <f>CL65</f>
        <v>0.276</v>
      </c>
      <c r="CO378" s="1">
        <f>CO65</f>
        <v>0.283</v>
      </c>
      <c r="CR378" s="1">
        <f>CR65</f>
        <v>0.136</v>
      </c>
      <c r="CU378" s="1">
        <f>CU65</f>
        <v>266.666666666667</v>
      </c>
      <c r="CX378" s="1">
        <f>CX65</f>
        <v>302.333333333333</v>
      </c>
      <c r="DA378" s="1">
        <f>DA65</f>
        <v>315.333333333333</v>
      </c>
      <c r="DD378" s="1">
        <f>DD65</f>
        <v>331.333333333333</v>
      </c>
      <c r="DG378" s="1">
        <f>DG65</f>
        <v>327</v>
      </c>
      <c r="DJ378" s="1">
        <f>DJ65</f>
        <v>5.39666666666667</v>
      </c>
      <c r="DM378" s="1">
        <f>DM65</f>
        <v>8.40333333333333</v>
      </c>
      <c r="DP378" s="1">
        <f>DP65</f>
        <v>6.56333333333333</v>
      </c>
      <c r="DS378" s="1">
        <f>DS65</f>
        <v>5.09333333333333</v>
      </c>
      <c r="DV378" s="1">
        <f>DV65</f>
        <v>2.59</v>
      </c>
      <c r="ED378" s="1">
        <f>ED65</f>
        <v>18.7874479226388</v>
      </c>
      <c r="EG378" s="1">
        <f>EG65</f>
        <v>25.0992568639628</v>
      </c>
      <c r="EJ378" s="1">
        <f>EJ65</f>
        <v>17.2551173584144</v>
      </c>
      <c r="EM378" s="1">
        <f>EM65</f>
        <v>10.0628666498896</v>
      </c>
      <c r="EP378" s="1">
        <f>EP65</f>
        <v>6.93617021276596</v>
      </c>
      <c r="ES378" s="1">
        <f>ES65</f>
        <v>0.22</v>
      </c>
      <c r="EV378" s="1">
        <f>EV65</f>
        <v>0.267666666666667</v>
      </c>
      <c r="EY378" s="1">
        <f>EY65</f>
        <v>0.265333333333333</v>
      </c>
      <c r="FB378" s="1">
        <f>FB65</f>
        <v>0.264</v>
      </c>
      <c r="FE378" s="1">
        <f>FE65</f>
        <v>0.215</v>
      </c>
      <c r="FH378" s="1">
        <f>FH65</f>
        <v>274.666666666667</v>
      </c>
      <c r="FK378" s="1">
        <f>FK65</f>
        <v>291.333333333333</v>
      </c>
      <c r="FN378" s="1">
        <f>FN65</f>
        <v>294</v>
      </c>
      <c r="FQ378" s="1">
        <f>FQ65</f>
        <v>318.666666666667</v>
      </c>
      <c r="FT378" s="1">
        <f>FT65</f>
        <v>311</v>
      </c>
      <c r="FW378" s="1">
        <f>FW65</f>
        <v>7.17</v>
      </c>
      <c r="FZ378" s="1">
        <f>FZ65</f>
        <v>9.07</v>
      </c>
      <c r="GC378" s="1">
        <f>GC65</f>
        <v>7.41666666666667</v>
      </c>
      <c r="GF378" s="1">
        <f>GF65</f>
        <v>6.01666666666667</v>
      </c>
      <c r="GI378" s="1">
        <f>GI65</f>
        <v>4.92</v>
      </c>
      <c r="GO378" s="1">
        <f>GO65</f>
        <v>18.2340249223604</v>
      </c>
      <c r="GR378" s="1">
        <f>GR65</f>
        <v>24.4497393335172</v>
      </c>
      <c r="GU378" s="1">
        <f>GU65</f>
        <v>16.7584305039845</v>
      </c>
      <c r="GX378" s="1">
        <f>GX65</f>
        <v>9.57975288338864</v>
      </c>
      <c r="HA378" s="1">
        <f>HA65</f>
        <v>6.22222222222222</v>
      </c>
      <c r="HD378" s="1">
        <f>HD65</f>
        <v>0.199333333333333</v>
      </c>
      <c r="HG378" s="1">
        <f>HG65</f>
        <v>0.235666666666667</v>
      </c>
      <c r="HJ378" s="1">
        <f>HJ65</f>
        <v>0.251333333333333</v>
      </c>
      <c r="HM378" s="1">
        <f>HM65</f>
        <v>0.253</v>
      </c>
      <c r="HP378" s="1">
        <f>HP65</f>
        <v>0.181</v>
      </c>
      <c r="HS378" s="1">
        <f>HS65</f>
        <v>272</v>
      </c>
      <c r="HV378" s="1">
        <f>HV65</f>
        <v>288.666666666667</v>
      </c>
      <c r="HY378" s="1">
        <f>HY65</f>
        <v>294</v>
      </c>
      <c r="IB378" s="1">
        <f>IB65</f>
        <v>318.666666666667</v>
      </c>
      <c r="IE378" s="1">
        <f>IE65</f>
        <v>311</v>
      </c>
      <c r="IH378" s="1">
        <f>IH65</f>
        <v>6.91</v>
      </c>
      <c r="IK378" s="1">
        <f>IK65</f>
        <v>8.64333333333334</v>
      </c>
      <c r="IN378" s="1">
        <f>IN65</f>
        <v>7.22666666666667</v>
      </c>
      <c r="IQ378" s="1">
        <f>IQ65</f>
        <v>5.77</v>
      </c>
      <c r="IT378" s="1">
        <f>IT65</f>
        <v>4.61</v>
      </c>
    </row>
    <row r="379" spans="2:254">
      <c r="B379" s="1" t="s">
        <v>82</v>
      </c>
      <c r="F379" s="1">
        <f>F76</f>
        <v>16.2978919228919</v>
      </c>
      <c r="I379" s="1">
        <f>I76</f>
        <v>18.5569439127406</v>
      </c>
      <c r="L379" s="1">
        <f>L76</f>
        <v>13.9075405657327</v>
      </c>
      <c r="O379" s="1">
        <f>O76</f>
        <v>7.12601091239276</v>
      </c>
      <c r="R379" s="1">
        <f>R76</f>
        <v>2.73267326732673</v>
      </c>
      <c r="U379" s="1">
        <f>U76</f>
        <v>0.189333333333333</v>
      </c>
      <c r="X379" s="1">
        <f>X76</f>
        <v>0.256666666666667</v>
      </c>
      <c r="AA379" s="1">
        <f>AA76</f>
        <v>0.269333333333333</v>
      </c>
      <c r="AD379" s="1">
        <f>AD76</f>
        <v>0.281666666666667</v>
      </c>
      <c r="AG379" s="1">
        <f>AG76</f>
        <v>0.0867</v>
      </c>
      <c r="AJ379" s="1">
        <f>AJ76</f>
        <v>267</v>
      </c>
      <c r="AM379" s="1">
        <f>AM76</f>
        <v>308</v>
      </c>
      <c r="AP379" s="1">
        <f>AP76</f>
        <v>309.666666666667</v>
      </c>
      <c r="AS379" s="1">
        <f>AS76</f>
        <v>332.333333333333</v>
      </c>
      <c r="AV379" s="1">
        <f>AV76</f>
        <v>338</v>
      </c>
      <c r="AY379" s="1">
        <f>AY76</f>
        <v>5.64333333333333</v>
      </c>
      <c r="BB379" s="1">
        <f>BB76</f>
        <v>8.42</v>
      </c>
      <c r="BE379" s="1">
        <f>BE76</f>
        <v>6.85666666666667</v>
      </c>
      <c r="BH379" s="1">
        <f>BH76</f>
        <v>4.82666666666667</v>
      </c>
      <c r="BK379" s="1">
        <f>BK76</f>
        <v>2.26</v>
      </c>
      <c r="BQ379" s="1">
        <f>BQ76</f>
        <v>15.7791546017146</v>
      </c>
      <c r="BT379" s="1">
        <f>BT76</f>
        <v>17.6493915298947</v>
      </c>
      <c r="BW379" s="1">
        <f>BW76</f>
        <v>13.2749341504058</v>
      </c>
      <c r="BZ379" s="1">
        <f>BZ76</f>
        <v>6.48039330843987</v>
      </c>
      <c r="CC379" s="1">
        <f>CC76</f>
        <v>2.26666666666667</v>
      </c>
      <c r="CF379" s="1">
        <f>CF76</f>
        <v>0.151333333333333</v>
      </c>
      <c r="CI379" s="1">
        <f>CI76</f>
        <v>0.235666666666667</v>
      </c>
      <c r="CL379" s="1">
        <f>CL76</f>
        <v>0.262</v>
      </c>
      <c r="CO379" s="1">
        <f>CO76</f>
        <v>0.261</v>
      </c>
      <c r="CR379" s="1">
        <f>CR76</f>
        <v>0.0735</v>
      </c>
      <c r="CU379" s="1">
        <f>CU76</f>
        <v>265.333333333333</v>
      </c>
      <c r="CX379" s="1">
        <f>CX76</f>
        <v>307</v>
      </c>
      <c r="DA379" s="1">
        <f>DA76</f>
        <v>306.666666666667</v>
      </c>
      <c r="DD379" s="1">
        <f>DD76</f>
        <v>330.666666666667</v>
      </c>
      <c r="DG379" s="1">
        <f>DG76</f>
        <v>334</v>
      </c>
      <c r="DJ379" s="1">
        <f>DJ76</f>
        <v>5.54333333333333</v>
      </c>
      <c r="DM379" s="1">
        <f>DM76</f>
        <v>8.16</v>
      </c>
      <c r="DP379" s="1">
        <f>DP76</f>
        <v>6.49333333333333</v>
      </c>
      <c r="DS379" s="1">
        <f>DS76</f>
        <v>4.45333333333333</v>
      </c>
      <c r="DV379" s="1">
        <f>DV76</f>
        <v>2.09</v>
      </c>
      <c r="ED379" s="1">
        <f>ED76</f>
        <v>18.7893605687099</v>
      </c>
      <c r="EG379" s="1">
        <f>EG76</f>
        <v>24.6102942450435</v>
      </c>
      <c r="EJ379" s="1">
        <f>EJ76</f>
        <v>17.1587810158428</v>
      </c>
      <c r="EM379" s="1">
        <f>EM76</f>
        <v>8.64403253849975</v>
      </c>
      <c r="EP379" s="1">
        <f>EP76</f>
        <v>5.94915254237288</v>
      </c>
      <c r="ES379" s="1">
        <f>ES76</f>
        <v>0.201333333333333</v>
      </c>
      <c r="EV379" s="1">
        <f>EV76</f>
        <v>0.252333333333333</v>
      </c>
      <c r="EY379" s="1">
        <f>EY76</f>
        <v>0.264666666666667</v>
      </c>
      <c r="FB379" s="1">
        <f>FB76</f>
        <v>0.265</v>
      </c>
      <c r="FE379" s="1">
        <f>FE76</f>
        <v>0.156</v>
      </c>
      <c r="FH379" s="1">
        <f>FH76</f>
        <v>272</v>
      </c>
      <c r="FK379" s="1">
        <f>FK76</f>
        <v>295.666666666667</v>
      </c>
      <c r="FN379" s="1">
        <f>FN76</f>
        <v>291.666666666667</v>
      </c>
      <c r="FQ379" s="1">
        <f>FQ76</f>
        <v>325.666666666667</v>
      </c>
      <c r="FT379" s="1">
        <f>FT76</f>
        <v>327</v>
      </c>
      <c r="FW379" s="1">
        <f>FW76</f>
        <v>7.07</v>
      </c>
      <c r="FZ379" s="1">
        <f>FZ76</f>
        <v>8.91</v>
      </c>
      <c r="GC379" s="1">
        <f>GC76</f>
        <v>7.38666666666667</v>
      </c>
      <c r="GF379" s="1">
        <f>GF76</f>
        <v>5.59</v>
      </c>
      <c r="GI379" s="1">
        <f>GI76</f>
        <v>4.21</v>
      </c>
      <c r="GO379" s="1">
        <f>GO76</f>
        <v>18.1878955453149</v>
      </c>
      <c r="GR379" s="1">
        <f>GR76</f>
        <v>23.9233567358567</v>
      </c>
      <c r="GU379" s="1">
        <f>GU76</f>
        <v>16.4557296289721</v>
      </c>
      <c r="GX379" s="1">
        <f>GX76</f>
        <v>8.13264236646568</v>
      </c>
      <c r="HA379" s="1">
        <f>HA76</f>
        <v>5.43511450381679</v>
      </c>
      <c r="HD379" s="1">
        <f>HD76</f>
        <v>0.190666666666667</v>
      </c>
      <c r="HG379" s="1">
        <f>HG76</f>
        <v>0.238666666666667</v>
      </c>
      <c r="HJ379" s="1">
        <f>HJ76</f>
        <v>0.244</v>
      </c>
      <c r="HM379" s="1">
        <f>HM76</f>
        <v>0.233</v>
      </c>
      <c r="HP379" s="1">
        <f>HP76</f>
        <v>0.131</v>
      </c>
      <c r="HS379" s="1">
        <f>HS76</f>
        <v>270.333333333333</v>
      </c>
      <c r="HV379" s="1">
        <f>HV76</f>
        <v>293</v>
      </c>
      <c r="HY379" s="1">
        <f>HY76</f>
        <v>293.333333333333</v>
      </c>
      <c r="IB379" s="1">
        <f>IB76</f>
        <v>322.666666666667</v>
      </c>
      <c r="IE379" s="1">
        <f>IE76</f>
        <v>321</v>
      </c>
      <c r="IH379" s="1">
        <f>IH76</f>
        <v>6.72</v>
      </c>
      <c r="IK379" s="1">
        <f>IK76</f>
        <v>8.66333333333333</v>
      </c>
      <c r="IN379" s="1">
        <f>IN76</f>
        <v>7.12</v>
      </c>
      <c r="IQ379" s="1">
        <f>IQ76</f>
        <v>5.33</v>
      </c>
      <c r="IT379" s="1">
        <f>IT76</f>
        <v>4.11</v>
      </c>
    </row>
    <row r="380" spans="2:254">
      <c r="B380" s="1" t="s">
        <v>82</v>
      </c>
      <c r="F380" s="1">
        <f>F87</f>
        <v>16.5122390554018</v>
      </c>
      <c r="I380" s="1">
        <f>I87</f>
        <v>18.5780804553659</v>
      </c>
      <c r="L380" s="1">
        <f>L87</f>
        <v>14.2924315619968</v>
      </c>
      <c r="O380" s="1">
        <f>O87</f>
        <v>7.69656227796907</v>
      </c>
      <c r="R380" s="1">
        <f>R87</f>
        <v>2.53030303030303</v>
      </c>
      <c r="U380" s="1">
        <f>U87</f>
        <v>0.182333333333333</v>
      </c>
      <c r="X380" s="1">
        <f>X87</f>
        <v>0.273333333333333</v>
      </c>
      <c r="AA380" s="1">
        <f>AA87</f>
        <v>0.275</v>
      </c>
      <c r="AD380" s="1">
        <f>AD87</f>
        <v>0.286333333333333</v>
      </c>
      <c r="AG380" s="1">
        <f>AG87</f>
        <v>0.0921</v>
      </c>
      <c r="AJ380" s="1">
        <f>AJ87</f>
        <v>270</v>
      </c>
      <c r="AM380" s="1">
        <f>AM87</f>
        <v>295</v>
      </c>
      <c r="AP380" s="1">
        <f>AP87</f>
        <v>311.666666666667</v>
      </c>
      <c r="AS380" s="1">
        <f>AS87</f>
        <v>333</v>
      </c>
      <c r="AV380" s="1">
        <f>AV87</f>
        <v>325</v>
      </c>
      <c r="AY380" s="1">
        <f>AY87</f>
        <v>5.85666666666667</v>
      </c>
      <c r="BB380" s="1">
        <f>BB87</f>
        <v>8.46666666666667</v>
      </c>
      <c r="BE380" s="1">
        <f>BE87</f>
        <v>6.69333333333333</v>
      </c>
      <c r="BH380" s="1">
        <f>BH87</f>
        <v>4.79</v>
      </c>
      <c r="BK380" s="1">
        <f>BK87</f>
        <v>2.38</v>
      </c>
      <c r="BQ380" s="1">
        <f>BQ87</f>
        <v>15.904588072936</v>
      </c>
      <c r="BT380" s="1">
        <f>BT87</f>
        <v>18.1470918349161</v>
      </c>
      <c r="BW380" s="1">
        <f>BW87</f>
        <v>13.6404461714151</v>
      </c>
      <c r="BZ380" s="1">
        <f>BZ87</f>
        <v>7.1633928304052</v>
      </c>
      <c r="CC380" s="1">
        <f>CC87</f>
        <v>2.16071428571429</v>
      </c>
      <c r="CF380" s="1">
        <f>CF87</f>
        <v>0.161666666666667</v>
      </c>
      <c r="CI380" s="1">
        <f>CI87</f>
        <v>0.245</v>
      </c>
      <c r="CL380" s="1">
        <f>CL87</f>
        <v>0.254333333333333</v>
      </c>
      <c r="CO380" s="1">
        <f>CO87</f>
        <v>0.269333333333333</v>
      </c>
      <c r="CR380" s="1">
        <f>CR87</f>
        <v>0.0753</v>
      </c>
      <c r="CU380" s="1">
        <f>CU87</f>
        <v>265</v>
      </c>
      <c r="CX380" s="1">
        <f>CX87</f>
        <v>294.666666666667</v>
      </c>
      <c r="DA380" s="1">
        <f>DA87</f>
        <v>311.666666666667</v>
      </c>
      <c r="DD380" s="1">
        <f>DD87</f>
        <v>331.333333333333</v>
      </c>
      <c r="DG380" s="1">
        <f>DG87</f>
        <v>325</v>
      </c>
      <c r="DJ380" s="1">
        <f>DJ87</f>
        <v>5.59666666666667</v>
      </c>
      <c r="DM380" s="1">
        <f>DM87</f>
        <v>8.21666666666667</v>
      </c>
      <c r="DP380" s="1">
        <f>DP87</f>
        <v>6.40666666666667</v>
      </c>
      <c r="DS380" s="1">
        <f>DS87</f>
        <v>4.53</v>
      </c>
      <c r="DV380" s="1">
        <f>DV87</f>
        <v>2.14</v>
      </c>
      <c r="ED380" s="1">
        <f>ED87</f>
        <v>18.7364845938375</v>
      </c>
      <c r="EG380" s="1">
        <f>EG87</f>
        <v>24.7396563832207</v>
      </c>
      <c r="EJ380" s="1">
        <f>EJ87</f>
        <v>16.6624363493929</v>
      </c>
      <c r="EM380" s="1">
        <f>EM87</f>
        <v>8.22070105589122</v>
      </c>
      <c r="EP380" s="1">
        <f>EP87</f>
        <v>6.22608695652174</v>
      </c>
      <c r="ES380" s="1">
        <f>ES87</f>
        <v>0.216</v>
      </c>
      <c r="EV380" s="1">
        <f>EV87</f>
        <v>0.245666666666667</v>
      </c>
      <c r="EY380" s="1">
        <f>EY87</f>
        <v>0.25</v>
      </c>
      <c r="FB380" s="1">
        <f>FB87</f>
        <v>0.261666666666667</v>
      </c>
      <c r="FE380" s="1">
        <f>FE87</f>
        <v>0.152</v>
      </c>
      <c r="FH380" s="1">
        <f>FH87</f>
        <v>274</v>
      </c>
      <c r="FK380" s="1">
        <f>FK87</f>
        <v>291</v>
      </c>
      <c r="FN380" s="1">
        <f>FN87</f>
        <v>293</v>
      </c>
      <c r="FQ380" s="1">
        <f>FQ87</f>
        <v>319</v>
      </c>
      <c r="FT380" s="1">
        <f>FT87</f>
        <v>316</v>
      </c>
      <c r="FW380" s="1">
        <f>FW87</f>
        <v>7.06666666666667</v>
      </c>
      <c r="FZ380" s="1">
        <f>FZ87</f>
        <v>8.84666666666667</v>
      </c>
      <c r="GC380" s="1">
        <f>GC87</f>
        <v>7.33666666666667</v>
      </c>
      <c r="GF380" s="1">
        <f>GF87</f>
        <v>5.68</v>
      </c>
      <c r="GI380" s="1">
        <f>GI87</f>
        <v>4.36</v>
      </c>
      <c r="GO380" s="1">
        <f>GO87</f>
        <v>18.215213253323</v>
      </c>
      <c r="GR380" s="1">
        <f>GR87</f>
        <v>24.3231632792417</v>
      </c>
      <c r="GU380" s="1">
        <f>GU87</f>
        <v>16.1196899224806</v>
      </c>
      <c r="GX380" s="1">
        <f>GX87</f>
        <v>7.58876251579664</v>
      </c>
      <c r="HA380" s="1">
        <f>HA87</f>
        <v>5.609375</v>
      </c>
      <c r="HD380" s="1">
        <f>HD87</f>
        <v>0.189</v>
      </c>
      <c r="HG380" s="1">
        <f>HG87</f>
        <v>0.22</v>
      </c>
      <c r="HJ380" s="1">
        <f>HJ87</f>
        <v>0.238666666666667</v>
      </c>
      <c r="HM380" s="1">
        <f>HM87</f>
        <v>0.248</v>
      </c>
      <c r="HP380" s="1">
        <f>HP87</f>
        <v>0.136</v>
      </c>
      <c r="HS380" s="1">
        <f>HS87</f>
        <v>272</v>
      </c>
      <c r="HV380" s="1">
        <f>HV87</f>
        <v>289.333333333333</v>
      </c>
      <c r="HY380" s="1">
        <f>HY87</f>
        <v>291.333333333333</v>
      </c>
      <c r="IB380" s="1">
        <f>IB87</f>
        <v>318</v>
      </c>
      <c r="IE380" s="1">
        <f>IE87</f>
        <v>317</v>
      </c>
      <c r="IH380" s="1">
        <f>IH87</f>
        <v>6.80666666666667</v>
      </c>
      <c r="IK380" s="1">
        <f>IK87</f>
        <v>8.67</v>
      </c>
      <c r="IN380" s="1">
        <f>IN87</f>
        <v>7.07666666666667</v>
      </c>
      <c r="IQ380" s="1">
        <f>IQ87</f>
        <v>5.25333333333333</v>
      </c>
      <c r="IT380" s="1">
        <f>IT87</f>
        <v>4.05</v>
      </c>
    </row>
    <row r="381" spans="2:254">
      <c r="B381" s="1" t="s">
        <v>82</v>
      </c>
      <c r="F381" s="1">
        <f>F98</f>
        <v>16.5043396265092</v>
      </c>
      <c r="I381" s="1">
        <f>I98</f>
        <v>18.7528086141948</v>
      </c>
      <c r="L381" s="1">
        <f>L98</f>
        <v>13.9055387722933</v>
      </c>
      <c r="O381" s="1">
        <f>O98</f>
        <v>6.77088554720134</v>
      </c>
      <c r="R381" s="1">
        <f>R98</f>
        <v>2.62015503875969</v>
      </c>
      <c r="U381" s="1">
        <f>U98</f>
        <v>0.164</v>
      </c>
      <c r="X381" s="1">
        <f>X98</f>
        <v>0.262666666666667</v>
      </c>
      <c r="AA381" s="1">
        <f>AA98</f>
        <v>0.294666666666667</v>
      </c>
      <c r="AD381" s="1">
        <f>AD98</f>
        <v>0.274</v>
      </c>
      <c r="AG381" s="1">
        <f>AG98</f>
        <v>0.0992</v>
      </c>
      <c r="AJ381" s="1">
        <f>AJ98</f>
        <v>268.333333333333</v>
      </c>
      <c r="AM381" s="1">
        <f>AM98</f>
        <v>307</v>
      </c>
      <c r="AP381" s="1">
        <f>AP98</f>
        <v>320</v>
      </c>
      <c r="AS381" s="1">
        <f>AS98</f>
        <v>339</v>
      </c>
      <c r="AV381" s="1">
        <f>AV98</f>
        <v>331</v>
      </c>
      <c r="AY381" s="1">
        <f>AY98</f>
        <v>5.63333333333333</v>
      </c>
      <c r="BB381" s="1">
        <f>BB98</f>
        <v>8.63666666666666</v>
      </c>
      <c r="BE381" s="1">
        <f>BE98</f>
        <v>6.69333333333333</v>
      </c>
      <c r="BH381" s="1">
        <f>BH98</f>
        <v>4.67666666666667</v>
      </c>
      <c r="BK381" s="1">
        <f>BK98</f>
        <v>2.35</v>
      </c>
      <c r="BQ381" s="1">
        <f>BQ98</f>
        <v>15.9128182494617</v>
      </c>
      <c r="BT381" s="1">
        <f>BT98</f>
        <v>18.2968237779559</v>
      </c>
      <c r="BW381" s="1">
        <f>BW98</f>
        <v>13.1576880973433</v>
      </c>
      <c r="BZ381" s="1">
        <f>BZ98</f>
        <v>6.18985768708299</v>
      </c>
      <c r="CC381" s="1">
        <f>CC98</f>
        <v>2.08620689655172</v>
      </c>
      <c r="CF381" s="1">
        <f>CF98</f>
        <v>0.152666666666667</v>
      </c>
      <c r="CI381" s="1">
        <f>CI98</f>
        <v>0.236333333333333</v>
      </c>
      <c r="CL381" s="1">
        <f>CL98</f>
        <v>0.262333333333333</v>
      </c>
      <c r="CO381" s="1">
        <f>CO98</f>
        <v>0.257333333333333</v>
      </c>
      <c r="CR381" s="1">
        <f>CR98</f>
        <v>0.0745</v>
      </c>
      <c r="CU381" s="1">
        <f>CU98</f>
        <v>268</v>
      </c>
      <c r="CX381" s="1">
        <f>CX98</f>
        <v>303</v>
      </c>
      <c r="DA381" s="1">
        <f>DA98</f>
        <v>318.333333333333</v>
      </c>
      <c r="DD381" s="1">
        <f>DD98</f>
        <v>338</v>
      </c>
      <c r="DG381" s="1">
        <f>DG98</f>
        <v>329</v>
      </c>
      <c r="DJ381" s="1">
        <f>DJ98</f>
        <v>5.37333333333333</v>
      </c>
      <c r="DM381" s="1">
        <f>DM98</f>
        <v>8.16666666666667</v>
      </c>
      <c r="DP381" s="1">
        <f>DP98</f>
        <v>6.51333333333333</v>
      </c>
      <c r="DS381" s="1">
        <f>DS98</f>
        <v>4.49333333333333</v>
      </c>
      <c r="DV381" s="1">
        <f>DV98</f>
        <v>2.16</v>
      </c>
      <c r="ED381" s="1">
        <f>ED98</f>
        <v>18.6556818887853</v>
      </c>
      <c r="EG381" s="1">
        <f>EG98</f>
        <v>24.8826096452871</v>
      </c>
      <c r="EJ381" s="1">
        <f>EJ98</f>
        <v>17.070514351956</v>
      </c>
      <c r="EM381" s="1">
        <f>EM98</f>
        <v>8.43280654471435</v>
      </c>
      <c r="EP381" s="1">
        <f>EP98</f>
        <v>5.98230088495575</v>
      </c>
      <c r="ES381" s="1">
        <f>ES98</f>
        <v>0.206333333333333</v>
      </c>
      <c r="EV381" s="1">
        <f>EV98</f>
        <v>0.238</v>
      </c>
      <c r="EY381" s="1">
        <f>EY98</f>
        <v>0.251333333333333</v>
      </c>
      <c r="FB381" s="1">
        <f>FB98</f>
        <v>0.260333333333333</v>
      </c>
      <c r="FE381" s="1">
        <f>FE98</f>
        <v>0.168</v>
      </c>
      <c r="FH381" s="1">
        <f>FH98</f>
        <v>275.333333333333</v>
      </c>
      <c r="FK381" s="1">
        <f>FK98</f>
        <v>291.666666666667</v>
      </c>
      <c r="FN381" s="1">
        <f>FN98</f>
        <v>299</v>
      </c>
      <c r="FQ381" s="1">
        <f>FQ98</f>
        <v>319.666666666667</v>
      </c>
      <c r="FT381" s="1">
        <f>FT98</f>
        <v>314</v>
      </c>
      <c r="FW381" s="1">
        <f>FW98</f>
        <v>7.11666666666667</v>
      </c>
      <c r="FZ381" s="1">
        <f>FZ98</f>
        <v>8.86333333333333</v>
      </c>
      <c r="GC381" s="1">
        <f>GC98</f>
        <v>7.28666666666667</v>
      </c>
      <c r="GF381" s="1">
        <f>GF98</f>
        <v>5.50666666666667</v>
      </c>
      <c r="GI381" s="1">
        <f>GI98</f>
        <v>4.28</v>
      </c>
      <c r="GO381" s="1">
        <f>GO98</f>
        <v>18.0204597169193</v>
      </c>
      <c r="GR381" s="1">
        <f>GR98</f>
        <v>24.1004058245438</v>
      </c>
      <c r="GU381" s="1">
        <f>GU98</f>
        <v>16.4206479500962</v>
      </c>
      <c r="GX381" s="1">
        <f>GX98</f>
        <v>7.74381988498133</v>
      </c>
      <c r="HA381" s="1">
        <f>HA98</f>
        <v>5.472</v>
      </c>
      <c r="HD381" s="1">
        <f>HD98</f>
        <v>0.192666666666667</v>
      </c>
      <c r="HG381" s="1">
        <f>HG98</f>
        <v>0.227</v>
      </c>
      <c r="HJ381" s="1">
        <f>HJ98</f>
        <v>0.230666666666667</v>
      </c>
      <c r="HM381" s="1">
        <f>HM98</f>
        <v>0.228333333333333</v>
      </c>
      <c r="HP381" s="1">
        <f>HP98</f>
        <v>0.141</v>
      </c>
      <c r="HS381" s="1">
        <f>HS98</f>
        <v>275.333333333333</v>
      </c>
      <c r="HV381" s="1">
        <f>HV98</f>
        <v>291.666666666667</v>
      </c>
      <c r="HY381" s="1">
        <f>HY98</f>
        <v>296</v>
      </c>
      <c r="IB381" s="1">
        <f>IB98</f>
        <v>316.666666666667</v>
      </c>
      <c r="IE381" s="1">
        <f>IE98</f>
        <v>312</v>
      </c>
      <c r="IH381" s="1">
        <f>IH98</f>
        <v>6.69</v>
      </c>
      <c r="IK381" s="1">
        <f>IK98</f>
        <v>8.60333333333333</v>
      </c>
      <c r="IN381" s="1">
        <f>IN98</f>
        <v>7.09666666666667</v>
      </c>
      <c r="IQ381" s="1">
        <f>IQ98</f>
        <v>5.26</v>
      </c>
      <c r="IT381" s="1">
        <f>IT98</f>
        <v>4.07</v>
      </c>
    </row>
    <row r="382" spans="2:254">
      <c r="B382" s="1" t="s">
        <v>83</v>
      </c>
      <c r="F382" s="1">
        <f>F109</f>
        <v>17.8177854004125</v>
      </c>
      <c r="I382" s="1">
        <f>I109</f>
        <v>21.2084638154975</v>
      </c>
      <c r="L382" s="1">
        <f>L109</f>
        <v>16.5588653871263</v>
      </c>
      <c r="O382" s="1">
        <f>O109</f>
        <v>12.3217437533227</v>
      </c>
      <c r="R382" s="1">
        <f>R109</f>
        <v>6.79569892473118</v>
      </c>
      <c r="U382" s="1">
        <f>U109</f>
        <v>0.206</v>
      </c>
      <c r="X382" s="1">
        <f>X109</f>
        <v>0.275333333333333</v>
      </c>
      <c r="AA382" s="1">
        <f>AA109</f>
        <v>0.307</v>
      </c>
      <c r="AD382" s="1">
        <f>AD109</f>
        <v>0.361666666666667</v>
      </c>
      <c r="AG382" s="1">
        <f>AG109</f>
        <v>0.238</v>
      </c>
      <c r="AJ382" s="1">
        <f>AJ109</f>
        <v>259</v>
      </c>
      <c r="AM382" s="1">
        <f>AM109</f>
        <v>300</v>
      </c>
      <c r="AP382" s="1">
        <f>AP109</f>
        <v>303</v>
      </c>
      <c r="AS382" s="1">
        <f>AS109</f>
        <v>330</v>
      </c>
      <c r="AV382" s="1">
        <f>AV109</f>
        <v>316</v>
      </c>
      <c r="AY382" s="1">
        <f>AY109</f>
        <v>6.69333333333333</v>
      </c>
      <c r="BB382" s="1">
        <f>BB109</f>
        <v>9.47</v>
      </c>
      <c r="BE382" s="1">
        <f>BE109</f>
        <v>7.80333333333333</v>
      </c>
      <c r="BH382" s="1">
        <f>BH109</f>
        <v>7.76333333333333</v>
      </c>
      <c r="BK382" s="1">
        <f>BK109</f>
        <v>4.38</v>
      </c>
      <c r="BQ382" s="1">
        <f>BQ109</f>
        <v>17.2555161800402</v>
      </c>
      <c r="BT382" s="1">
        <f>BT109</f>
        <v>20.5715076309182</v>
      </c>
      <c r="BW382" s="1">
        <f>BW109</f>
        <v>16.0133804779026</v>
      </c>
      <c r="BZ382" s="1">
        <f>BZ109</f>
        <v>11.7680732941475</v>
      </c>
      <c r="CC382" s="1">
        <f>CC109</f>
        <v>6.13207547169811</v>
      </c>
      <c r="CF382" s="1">
        <f>CF109</f>
        <v>0.185</v>
      </c>
      <c r="CI382" s="1">
        <f>CI109</f>
        <v>0.268</v>
      </c>
      <c r="CL382" s="1">
        <f>CL109</f>
        <v>0.286333333333333</v>
      </c>
      <c r="CO382" s="1">
        <f>CO109</f>
        <v>0.323333333333333</v>
      </c>
      <c r="CR382" s="1">
        <f>CR109</f>
        <v>0.215</v>
      </c>
      <c r="CU382" s="1">
        <f>CU109</f>
        <v>257.333333333333</v>
      </c>
      <c r="CX382" s="1">
        <f>CX109</f>
        <v>295</v>
      </c>
      <c r="DA382" s="1">
        <f>DA109</f>
        <v>303</v>
      </c>
      <c r="DD382" s="1">
        <f>DD109</f>
        <v>329.666666666667</v>
      </c>
      <c r="DG382" s="1">
        <f>DG109</f>
        <v>321</v>
      </c>
      <c r="DJ382" s="1">
        <f>DJ109</f>
        <v>6.40666666666667</v>
      </c>
      <c r="DM382" s="1">
        <f>DM109</f>
        <v>9.21</v>
      </c>
      <c r="DP382" s="1">
        <f>DP109</f>
        <v>7.54333333333333</v>
      </c>
      <c r="DS382" s="1">
        <f>DS109</f>
        <v>7.48</v>
      </c>
      <c r="DV382" s="1">
        <f>DV109</f>
        <v>4.16</v>
      </c>
      <c r="ED382" s="1">
        <f>ED109</f>
        <v>19.9077865888139</v>
      </c>
      <c r="EG382" s="1">
        <f>EG109</f>
        <v>25.7447038728775</v>
      </c>
      <c r="EJ382" s="1">
        <f>EJ109</f>
        <v>18.2533635876526</v>
      </c>
      <c r="EM382" s="1">
        <f>EM109</f>
        <v>13.4243940292904</v>
      </c>
      <c r="EP382" s="1">
        <f>EP109</f>
        <v>9.69892473118279</v>
      </c>
      <c r="ES382" s="1">
        <f>ES109</f>
        <v>0.229666666666667</v>
      </c>
      <c r="EV382" s="1">
        <f>EV109</f>
        <v>0.261</v>
      </c>
      <c r="EY382" s="1">
        <f>EY109</f>
        <v>0.289666666666667</v>
      </c>
      <c r="FB382" s="1">
        <f>FB109</f>
        <v>0.307</v>
      </c>
      <c r="FE382" s="1">
        <f>FE109</f>
        <v>0.238</v>
      </c>
      <c r="FH382" s="1">
        <f>FH109</f>
        <v>267</v>
      </c>
      <c r="FK382" s="1">
        <f>FK109</f>
        <v>292</v>
      </c>
      <c r="FN382" s="1">
        <f>FN109</f>
        <v>288.333333333333</v>
      </c>
      <c r="FQ382" s="1">
        <f>FQ109</f>
        <v>321.666666666667</v>
      </c>
      <c r="FT382" s="1">
        <f>FT109</f>
        <v>308</v>
      </c>
      <c r="FW382" s="1">
        <f>FW109</f>
        <v>7.87</v>
      </c>
      <c r="FZ382" s="1">
        <f>FZ109</f>
        <v>9.71</v>
      </c>
      <c r="GC382" s="1">
        <f>GC109</f>
        <v>8.18666666666667</v>
      </c>
      <c r="GF382" s="1">
        <f>GF109</f>
        <v>7.37</v>
      </c>
      <c r="GI382" s="1">
        <f>GI109</f>
        <v>6.18</v>
      </c>
      <c r="GO382" s="1">
        <f>GO109</f>
        <v>19.2960410507979</v>
      </c>
      <c r="GR382" s="1">
        <f>GR109</f>
        <v>25.1523924215355</v>
      </c>
      <c r="GU382" s="1">
        <f>GU109</f>
        <v>17.8082683167429</v>
      </c>
      <c r="GX382" s="1">
        <f>GX109</f>
        <v>12.9704371530673</v>
      </c>
      <c r="HA382" s="1">
        <f>HA109</f>
        <v>9.11111111111111</v>
      </c>
      <c r="HD382" s="1">
        <f>HD109</f>
        <v>0.208666666666667</v>
      </c>
      <c r="HG382" s="1">
        <f>HG109</f>
        <v>0.245</v>
      </c>
      <c r="HJ382" s="1">
        <f>HJ109</f>
        <v>0.269333333333333</v>
      </c>
      <c r="HM382" s="1">
        <f>HM109</f>
        <v>0.286333333333333</v>
      </c>
      <c r="HP382" s="1">
        <f>HP109</f>
        <v>0.205</v>
      </c>
      <c r="HS382" s="1">
        <f>HS109</f>
        <v>264.333333333333</v>
      </c>
      <c r="HV382" s="1">
        <f>HV109</f>
        <v>289</v>
      </c>
      <c r="HY382" s="1">
        <f>HY109</f>
        <v>286.666666666667</v>
      </c>
      <c r="IB382" s="1">
        <f>IB109</f>
        <v>323.333333333333</v>
      </c>
      <c r="IE382" s="1">
        <f>IE109</f>
        <v>314</v>
      </c>
      <c r="IH382" s="1">
        <f>IH109</f>
        <v>7.61</v>
      </c>
      <c r="IK382" s="1">
        <f>IK109</f>
        <v>9.33333333333333</v>
      </c>
      <c r="IN382" s="1">
        <f>IN109</f>
        <v>7.85</v>
      </c>
      <c r="IQ382" s="1">
        <f>IQ109</f>
        <v>7.18</v>
      </c>
      <c r="IT382" s="1">
        <f>IT109</f>
        <v>5.89</v>
      </c>
    </row>
    <row r="383" spans="2:254">
      <c r="B383" s="1" t="s">
        <v>83</v>
      </c>
      <c r="F383" s="1">
        <f>F120</f>
        <v>18.1626480087231</v>
      </c>
      <c r="I383" s="1">
        <f>I120</f>
        <v>21.498469320467</v>
      </c>
      <c r="L383" s="1">
        <f>L120</f>
        <v>16.9404923160615</v>
      </c>
      <c r="O383" s="1">
        <f>O120</f>
        <v>13.0640621425303</v>
      </c>
      <c r="R383" s="1">
        <f>R120</f>
        <v>6.37623762376238</v>
      </c>
      <c r="U383" s="1">
        <f>U120</f>
        <v>0.211</v>
      </c>
      <c r="X383" s="1">
        <f>X120</f>
        <v>0.301666666666667</v>
      </c>
      <c r="AA383" s="1">
        <f>AA120</f>
        <v>0.294</v>
      </c>
      <c r="AD383" s="1">
        <f>AD120</f>
        <v>0.364</v>
      </c>
      <c r="AG383" s="1">
        <f>AG120</f>
        <v>0.231</v>
      </c>
      <c r="AJ383" s="1">
        <f>AJ120</f>
        <v>261</v>
      </c>
      <c r="AM383" s="1">
        <f>AM120</f>
        <v>287</v>
      </c>
      <c r="AP383" s="1">
        <f>AP120</f>
        <v>303.666666666667</v>
      </c>
      <c r="AS383" s="1">
        <f>AS120</f>
        <v>333</v>
      </c>
      <c r="AV383" s="1">
        <f>AV120</f>
        <v>312</v>
      </c>
      <c r="AY383" s="1">
        <f>AY120</f>
        <v>7.01</v>
      </c>
      <c r="BB383" s="1">
        <f>BB120</f>
        <v>9.41333333333333</v>
      </c>
      <c r="BE383" s="1">
        <f>BE120</f>
        <v>7.74333333333333</v>
      </c>
      <c r="BH383" s="1">
        <f>BH120</f>
        <v>7.63333333333333</v>
      </c>
      <c r="BK383" s="1">
        <f>BK120</f>
        <v>4.51</v>
      </c>
      <c r="BQ383" s="1">
        <f>BQ120</f>
        <v>17.5688147568788</v>
      </c>
      <c r="BT383" s="1">
        <f>BT120</f>
        <v>20.6686693368936</v>
      </c>
      <c r="BW383" s="1">
        <f>BW120</f>
        <v>16.4583839502933</v>
      </c>
      <c r="BZ383" s="1">
        <f>BZ120</f>
        <v>12.4776536551838</v>
      </c>
      <c r="CC383" s="1">
        <f>CC120</f>
        <v>5.8018018018018</v>
      </c>
      <c r="CF383" s="1">
        <f>CF120</f>
        <v>0.189666666666667</v>
      </c>
      <c r="CI383" s="1">
        <f>CI120</f>
        <v>0.263333333333333</v>
      </c>
      <c r="CL383" s="1">
        <f>CL120</f>
        <v>0.286333333333333</v>
      </c>
      <c r="CO383" s="1">
        <f>CO120</f>
        <v>0.343</v>
      </c>
      <c r="CR383" s="1">
        <f>CR120</f>
        <v>0.218</v>
      </c>
      <c r="CU383" s="1">
        <f>CU120</f>
        <v>261</v>
      </c>
      <c r="CX383" s="1">
        <f>CX120</f>
        <v>286.666666666667</v>
      </c>
      <c r="DA383" s="1">
        <f>DA120</f>
        <v>299.666666666667</v>
      </c>
      <c r="DD383" s="1">
        <f>DD120</f>
        <v>330.333333333333</v>
      </c>
      <c r="DG383" s="1">
        <f>DG120</f>
        <v>313</v>
      </c>
      <c r="DJ383" s="1">
        <f>DJ120</f>
        <v>6.64666666666667</v>
      </c>
      <c r="DM383" s="1">
        <f>DM120</f>
        <v>9.26333333333333</v>
      </c>
      <c r="DP383" s="1">
        <f>DP120</f>
        <v>7.45666666666667</v>
      </c>
      <c r="DS383" s="1">
        <f>DS120</f>
        <v>7.37</v>
      </c>
      <c r="DV383" s="1">
        <f>DV120</f>
        <v>4.21</v>
      </c>
      <c r="ED383" s="1">
        <f>ED120</f>
        <v>19.8324029170838</v>
      </c>
      <c r="EG383" s="1">
        <f>EG120</f>
        <v>26.0282056084799</v>
      </c>
      <c r="EJ383" s="1">
        <f>EJ120</f>
        <v>17.7667464339951</v>
      </c>
      <c r="EM383" s="1">
        <f>EM120</f>
        <v>12.8799996055781</v>
      </c>
      <c r="EP383" s="1">
        <f>EP120</f>
        <v>9.74257425742574</v>
      </c>
      <c r="ES383" s="1">
        <f>ES120</f>
        <v>0.234333333333333</v>
      </c>
      <c r="EV383" s="1">
        <f>EV120</f>
        <v>0.264</v>
      </c>
      <c r="EY383" s="1">
        <f>EY120</f>
        <v>0.278</v>
      </c>
      <c r="FB383" s="1">
        <f>FB120</f>
        <v>0.300333333333333</v>
      </c>
      <c r="FE383" s="1">
        <f>FE120</f>
        <v>0.231</v>
      </c>
      <c r="FH383" s="1">
        <f>FH120</f>
        <v>269</v>
      </c>
      <c r="FK383" s="1">
        <f>FK120</f>
        <v>283</v>
      </c>
      <c r="FN383" s="1">
        <f>FN120</f>
        <v>289.333333333333</v>
      </c>
      <c r="FQ383" s="1">
        <f>FQ120</f>
        <v>319.666666666667</v>
      </c>
      <c r="FT383" s="1">
        <f>FT120</f>
        <v>315</v>
      </c>
      <c r="FW383" s="1">
        <f>FW120</f>
        <v>7.86666666666667</v>
      </c>
      <c r="FZ383" s="1">
        <f>FZ120</f>
        <v>9.74333333333333</v>
      </c>
      <c r="GC383" s="1">
        <f>GC120</f>
        <v>8.12</v>
      </c>
      <c r="GF383" s="1">
        <f>GF120</f>
        <v>7.38333333333333</v>
      </c>
      <c r="GI383" s="1">
        <f>GI120</f>
        <v>6.25</v>
      </c>
      <c r="GO383" s="1">
        <f>GO120</f>
        <v>19.4180095767599</v>
      </c>
      <c r="GR383" s="1">
        <f>GR120</f>
        <v>25.3100305566915</v>
      </c>
      <c r="GU383" s="1">
        <f>GU120</f>
        <v>17.1896122178693</v>
      </c>
      <c r="GX383" s="1">
        <f>GX120</f>
        <v>12.2874043299097</v>
      </c>
      <c r="HA383" s="1">
        <f>HA120</f>
        <v>9</v>
      </c>
      <c r="HD383" s="1">
        <f>HD120</f>
        <v>0.214333333333333</v>
      </c>
      <c r="HG383" s="1">
        <f>HG120</f>
        <v>0.243333333333333</v>
      </c>
      <c r="HJ383" s="1">
        <f>HJ120</f>
        <v>0.252333333333333</v>
      </c>
      <c r="HM383" s="1">
        <f>HM120</f>
        <v>0.289333333333333</v>
      </c>
      <c r="HP383" s="1">
        <f>HP120</f>
        <v>0.213</v>
      </c>
      <c r="HS383" s="1">
        <f>HS120</f>
        <v>267.333333333333</v>
      </c>
      <c r="HV383" s="1">
        <f>HV120</f>
        <v>282</v>
      </c>
      <c r="HY383" s="1">
        <f>HY120</f>
        <v>287.666666666667</v>
      </c>
      <c r="IB383" s="1">
        <f>IB120</f>
        <v>318</v>
      </c>
      <c r="IE383" s="1">
        <f>IE120</f>
        <v>305</v>
      </c>
      <c r="IH383" s="1">
        <f>IH120</f>
        <v>7.67666666666667</v>
      </c>
      <c r="IK383" s="1">
        <f>IK120</f>
        <v>9.41666666666667</v>
      </c>
      <c r="IN383" s="1">
        <f>IN120</f>
        <v>7.78666666666667</v>
      </c>
      <c r="IQ383" s="1">
        <f>IQ120</f>
        <v>7.12333333333333</v>
      </c>
      <c r="IT383" s="1">
        <f>IT120</f>
        <v>5.92</v>
      </c>
    </row>
    <row r="384" spans="2:254">
      <c r="B384" s="1" t="s">
        <v>83</v>
      </c>
      <c r="F384" s="1">
        <f>F131</f>
        <v>18.1515457668216</v>
      </c>
      <c r="I384" s="1">
        <f>I131</f>
        <v>21.4119150597138</v>
      </c>
      <c r="L384" s="1">
        <f>L131</f>
        <v>17.6747835497836</v>
      </c>
      <c r="O384" s="1">
        <f>O131</f>
        <v>12.0058558558559</v>
      </c>
      <c r="R384" s="1">
        <f>R131</f>
        <v>6.49438202247191</v>
      </c>
      <c r="U384" s="1">
        <f>U131</f>
        <v>0.201666666666667</v>
      </c>
      <c r="X384" s="1">
        <f>X131</f>
        <v>0.302666666666667</v>
      </c>
      <c r="AA384" s="1">
        <f>AA131</f>
        <v>0.311333333333333</v>
      </c>
      <c r="AD384" s="1">
        <f>AD131</f>
        <v>0.333</v>
      </c>
      <c r="AG384" s="1">
        <f>AG131</f>
        <v>0.247</v>
      </c>
      <c r="AJ384" s="1">
        <f>AJ131</f>
        <v>262</v>
      </c>
      <c r="AM384" s="1">
        <f>AM131</f>
        <v>300</v>
      </c>
      <c r="AP384" s="1">
        <f>AP131</f>
        <v>310.666666666667</v>
      </c>
      <c r="AS384" s="1">
        <f>AS131</f>
        <v>337</v>
      </c>
      <c r="AV384" s="1">
        <f>AV131</f>
        <v>326</v>
      </c>
      <c r="AY384" s="1">
        <f>AY131</f>
        <v>6.68333333333333</v>
      </c>
      <c r="BB384" s="1">
        <f>BB131</f>
        <v>9.50333333333333</v>
      </c>
      <c r="BE384" s="1">
        <f>BE131</f>
        <v>7.74333333333333</v>
      </c>
      <c r="BH384" s="1">
        <f>BH131</f>
        <v>7.69666666666667</v>
      </c>
      <c r="BK384" s="1">
        <f>BK131</f>
        <v>4.46</v>
      </c>
      <c r="BQ384" s="1">
        <f>BQ131</f>
        <v>17.5314039816522</v>
      </c>
      <c r="BT384" s="1">
        <f>BT131</f>
        <v>20.8844208089491</v>
      </c>
      <c r="BW384" s="1">
        <f>BW131</f>
        <v>15.9116024987585</v>
      </c>
      <c r="BZ384" s="1">
        <f>BZ131</f>
        <v>11.4716545640527</v>
      </c>
      <c r="CC384" s="1">
        <f>CC131</f>
        <v>5.94285714285714</v>
      </c>
      <c r="CF384" s="1">
        <f>CF131</f>
        <v>0.184666666666667</v>
      </c>
      <c r="CI384" s="1">
        <f>CI131</f>
        <v>0.27</v>
      </c>
      <c r="CL384" s="1">
        <f>CL131</f>
        <v>0.284666666666667</v>
      </c>
      <c r="CO384" s="1">
        <f>CO131</f>
        <v>0.321333333333333</v>
      </c>
      <c r="CR384" s="1">
        <f>CR131</f>
        <v>0.226</v>
      </c>
      <c r="CU384" s="1">
        <f>CU131</f>
        <v>260</v>
      </c>
      <c r="CX384" s="1">
        <f>CX131</f>
        <v>299</v>
      </c>
      <c r="DA384" s="1">
        <f>DA131</f>
        <v>310.333333333333</v>
      </c>
      <c r="DD384" s="1">
        <f>DD131</f>
        <v>333</v>
      </c>
      <c r="DG384" s="1">
        <f>DG131</f>
        <v>315</v>
      </c>
      <c r="DJ384" s="1">
        <f>DJ131</f>
        <v>6.42333333333333</v>
      </c>
      <c r="DM384" s="1">
        <f>DM131</f>
        <v>9.21666666666667</v>
      </c>
      <c r="DP384" s="1">
        <f>DP131</f>
        <v>7.48666666666667</v>
      </c>
      <c r="DS384" s="1">
        <f>DS131</f>
        <v>7.41333333333333</v>
      </c>
      <c r="DV384" s="1">
        <f>DV131</f>
        <v>4.27</v>
      </c>
      <c r="ED384" s="1">
        <f>ED131</f>
        <v>19.7028591204635</v>
      </c>
      <c r="EG384" s="1">
        <f>EG131</f>
        <v>25.9744704276925</v>
      </c>
      <c r="EJ384" s="1">
        <f>EJ131</f>
        <v>18.2242373705788</v>
      </c>
      <c r="EM384" s="1">
        <f>EM131</f>
        <v>13.3092924807932</v>
      </c>
      <c r="EP384" s="1">
        <f>EP131</f>
        <v>9.32584269662921</v>
      </c>
      <c r="ES384" s="1">
        <f>ES131</f>
        <v>0.224666666666667</v>
      </c>
      <c r="EV384" s="1">
        <f>EV131</f>
        <v>0.266</v>
      </c>
      <c r="EY384" s="1">
        <f>EY131</f>
        <v>0.26</v>
      </c>
      <c r="FB384" s="1">
        <f>FB131</f>
        <v>0.309</v>
      </c>
      <c r="FE384" s="1">
        <f>FE131</f>
        <v>0.237</v>
      </c>
      <c r="FH384" s="1">
        <f>FH131</f>
        <v>270.333333333333</v>
      </c>
      <c r="FK384" s="1">
        <f>FK131</f>
        <v>286.666666666667</v>
      </c>
      <c r="FN384" s="1">
        <f>FN131</f>
        <v>292.666666666667</v>
      </c>
      <c r="FQ384" s="1">
        <f>FQ131</f>
        <v>320</v>
      </c>
      <c r="FT384" s="1">
        <f>FT131</f>
        <v>303</v>
      </c>
      <c r="FW384" s="1">
        <f>FW131</f>
        <v>7.84333333333333</v>
      </c>
      <c r="FZ384" s="1">
        <f>FZ131</f>
        <v>9.64666666666667</v>
      </c>
      <c r="GC384" s="1">
        <f>GC131</f>
        <v>8.08666666666667</v>
      </c>
      <c r="GF384" s="1">
        <f>GF131</f>
        <v>7.37666666666667</v>
      </c>
      <c r="GI384" s="1">
        <f>GI131</f>
        <v>6.28</v>
      </c>
      <c r="GO384" s="1">
        <f>GO131</f>
        <v>19.11981932491</v>
      </c>
      <c r="GR384" s="1">
        <f>GR131</f>
        <v>25.3426704014939</v>
      </c>
      <c r="GU384" s="1">
        <f>GU131</f>
        <v>17.7442558407259</v>
      </c>
      <c r="GX384" s="1">
        <f>GX131</f>
        <v>12.7113861798783</v>
      </c>
      <c r="HA384" s="1">
        <f>HA131</f>
        <v>8.7258064516129</v>
      </c>
      <c r="HD384" s="1">
        <f>HD131</f>
        <v>0.204</v>
      </c>
      <c r="HG384" s="1">
        <f>HG131</f>
        <v>0.245333333333333</v>
      </c>
      <c r="HJ384" s="1">
        <f>HJ131</f>
        <v>0.256</v>
      </c>
      <c r="HM384" s="1">
        <f>HM131</f>
        <v>0.276666666666667</v>
      </c>
      <c r="HP384" s="1">
        <f>HP131</f>
        <v>0.215</v>
      </c>
      <c r="HS384" s="1">
        <f>HS131</f>
        <v>270.333333333333</v>
      </c>
      <c r="HV384" s="1">
        <f>HV131</f>
        <v>286.666666666667</v>
      </c>
      <c r="HY384" s="1">
        <f>HY131</f>
        <v>291</v>
      </c>
      <c r="IB384" s="1">
        <f>IB131</f>
        <v>316</v>
      </c>
      <c r="IE384" s="1">
        <f>IE131</f>
        <v>302</v>
      </c>
      <c r="IH384" s="1">
        <f>IH131</f>
        <v>7.58</v>
      </c>
      <c r="IK384" s="1">
        <f>IK131</f>
        <v>9.47333333333333</v>
      </c>
      <c r="IN384" s="1">
        <f>IN131</f>
        <v>7.82666666666667</v>
      </c>
      <c r="IQ384" s="1">
        <f>IQ131</f>
        <v>6.95</v>
      </c>
      <c r="IT384" s="1">
        <f>IT131</f>
        <v>6.14</v>
      </c>
    </row>
    <row r="385" spans="2:254">
      <c r="B385" s="1" t="s">
        <v>84</v>
      </c>
      <c r="F385" s="1">
        <f>F142</f>
        <v>18.2102883336085</v>
      </c>
      <c r="I385" s="1">
        <f>I142</f>
        <v>21.3542574832897</v>
      </c>
      <c r="L385" s="1">
        <f>L142</f>
        <v>16.8734012123368</v>
      </c>
      <c r="O385" s="1">
        <f>O142</f>
        <v>10.3999246035569</v>
      </c>
      <c r="R385" s="1">
        <f>R142</f>
        <v>5.7752808988764</v>
      </c>
      <c r="U385" s="1">
        <f>U142</f>
        <v>0.202</v>
      </c>
      <c r="X385" s="1">
        <f>X142</f>
        <v>0.289666666666667</v>
      </c>
      <c r="AA385" s="1">
        <f>AA142</f>
        <v>0.323666666666667</v>
      </c>
      <c r="AD385" s="1">
        <f>AD142</f>
        <v>0.319666666666667</v>
      </c>
      <c r="AG385" s="1">
        <f>AG142</f>
        <v>0.187</v>
      </c>
      <c r="AJ385" s="1">
        <f>AJ142</f>
        <v>251.666666666667</v>
      </c>
      <c r="AM385" s="1">
        <f>AM142</f>
        <v>293</v>
      </c>
      <c r="AP385" s="1">
        <f>AP142</f>
        <v>297</v>
      </c>
      <c r="AS385" s="1">
        <f>AS142</f>
        <v>334.333333333333</v>
      </c>
      <c r="AV385" s="1">
        <f>AV142</f>
        <v>328</v>
      </c>
      <c r="AY385" s="1">
        <f>AY142</f>
        <v>6.45666666666667</v>
      </c>
      <c r="BB385" s="1">
        <f>BB142</f>
        <v>9.05</v>
      </c>
      <c r="BE385" s="1">
        <f>BE142</f>
        <v>7.38333333333333</v>
      </c>
      <c r="BH385" s="1">
        <f>BH142</f>
        <v>6.52666666666667</v>
      </c>
      <c r="BK385" s="1">
        <f>BK142</f>
        <v>3.05</v>
      </c>
      <c r="BQ385" s="1">
        <f>BQ142</f>
        <v>17.6824135868053</v>
      </c>
      <c r="BT385" s="1">
        <f>BT142</f>
        <v>20.9093835506197</v>
      </c>
      <c r="BW385" s="1">
        <f>BW142</f>
        <v>16.2899714859191</v>
      </c>
      <c r="BZ385" s="1">
        <f>BZ142</f>
        <v>9.8490503081698</v>
      </c>
      <c r="CC385" s="1">
        <f>CC142</f>
        <v>5.11320754716981</v>
      </c>
      <c r="CF385" s="1">
        <f>CF142</f>
        <v>0.194333333333333</v>
      </c>
      <c r="CI385" s="1">
        <f>CI142</f>
        <v>0.269</v>
      </c>
      <c r="CL385" s="1">
        <f>CL142</f>
        <v>0.285333333333333</v>
      </c>
      <c r="CO385" s="1">
        <f>CO142</f>
        <v>0.299</v>
      </c>
      <c r="CR385" s="1">
        <f>CR142</f>
        <v>0.172</v>
      </c>
      <c r="CU385" s="1">
        <f>CU142</f>
        <v>249</v>
      </c>
      <c r="CX385" s="1">
        <f>CX142</f>
        <v>291.333333333333</v>
      </c>
      <c r="DA385" s="1">
        <f>DA142</f>
        <v>295.333333333333</v>
      </c>
      <c r="DD385" s="1">
        <f>DD142</f>
        <v>333.333333333333</v>
      </c>
      <c r="DG385" s="1">
        <f>DG142</f>
        <v>326</v>
      </c>
      <c r="DJ385" s="1">
        <f>DJ142</f>
        <v>6.17333333333333</v>
      </c>
      <c r="DM385" s="1">
        <f>DM142</f>
        <v>8.79</v>
      </c>
      <c r="DP385" s="1">
        <f>DP142</f>
        <v>7.01666666666667</v>
      </c>
      <c r="DS385" s="1">
        <f>DS142</f>
        <v>6.35</v>
      </c>
      <c r="DV385" s="1">
        <f>DV142</f>
        <v>2.81</v>
      </c>
      <c r="ED385" s="1">
        <f>ED142</f>
        <v>19.1076349347586</v>
      </c>
      <c r="EG385" s="1">
        <f>EG142</f>
        <v>24.9042475565245</v>
      </c>
      <c r="EJ385" s="1">
        <f>EJ142</f>
        <v>17.3970535799552</v>
      </c>
      <c r="EM385" s="1">
        <f>EM142</f>
        <v>12.0079041305456</v>
      </c>
      <c r="EP385" s="1">
        <f>EP142</f>
        <v>8.56179775280899</v>
      </c>
      <c r="ES385" s="1">
        <f>ES142</f>
        <v>0.223333333333333</v>
      </c>
      <c r="EV385" s="1">
        <f>EV142</f>
        <v>0.274333333333333</v>
      </c>
      <c r="EY385" s="1">
        <f>EY142</f>
        <v>0.293</v>
      </c>
      <c r="FB385" s="1">
        <f>FB142</f>
        <v>0.287</v>
      </c>
      <c r="FE385" s="1">
        <f>FE142</f>
        <v>0.197</v>
      </c>
      <c r="FH385" s="1">
        <f>FH142</f>
        <v>273.333333333333</v>
      </c>
      <c r="FK385" s="1">
        <f>FK142</f>
        <v>295.666666666667</v>
      </c>
      <c r="FN385" s="1">
        <f>FN142</f>
        <v>291.666666666667</v>
      </c>
      <c r="FQ385" s="1">
        <f>FQ142</f>
        <v>324.333333333333</v>
      </c>
      <c r="FT385" s="1">
        <f>FT142</f>
        <v>304</v>
      </c>
      <c r="FW385" s="1">
        <f>FW142</f>
        <v>7.53666666666667</v>
      </c>
      <c r="FZ385" s="1">
        <f>FZ142</f>
        <v>9.5</v>
      </c>
      <c r="GC385" s="1">
        <f>GC142</f>
        <v>7.79</v>
      </c>
      <c r="GF385" s="1">
        <f>GF142</f>
        <v>6.5</v>
      </c>
      <c r="GI385" s="1">
        <f>GI142</f>
        <v>5.02</v>
      </c>
      <c r="GO385" s="1">
        <f>GO142</f>
        <v>18.6292989417989</v>
      </c>
      <c r="GR385" s="1">
        <f>GR142</f>
        <v>24.4110423530629</v>
      </c>
      <c r="GU385" s="1">
        <f>GU142</f>
        <v>16.994256267148</v>
      </c>
      <c r="GX385" s="1">
        <f>GX142</f>
        <v>11.4805302375463</v>
      </c>
      <c r="HA385" s="1">
        <f>HA142</f>
        <v>8.15873015873016</v>
      </c>
      <c r="HD385" s="1">
        <f>HD142</f>
        <v>0.207</v>
      </c>
      <c r="HG385" s="1">
        <f>HG142</f>
        <v>0.260333333333333</v>
      </c>
      <c r="HJ385" s="1">
        <f>HJ142</f>
        <v>0.265666666666667</v>
      </c>
      <c r="HM385" s="1">
        <f>HM142</f>
        <v>0.266</v>
      </c>
      <c r="HP385" s="1">
        <f>HP142</f>
        <v>0.175</v>
      </c>
      <c r="HS385" s="1">
        <f>HS142</f>
        <v>270.333333333333</v>
      </c>
      <c r="HV385" s="1">
        <f>HV142</f>
        <v>296</v>
      </c>
      <c r="HY385" s="1">
        <f>HY142</f>
        <v>290.666666666667</v>
      </c>
      <c r="IB385" s="1">
        <f>IB142</f>
        <v>322.666666666667</v>
      </c>
      <c r="IE385" s="1">
        <f>IE142</f>
        <v>302</v>
      </c>
      <c r="IH385" s="1">
        <f>IH142</f>
        <v>7.29</v>
      </c>
      <c r="IK385" s="1">
        <f>IK142</f>
        <v>9.21333333333333</v>
      </c>
      <c r="IN385" s="1">
        <f>IN142</f>
        <v>7.44</v>
      </c>
      <c r="IQ385" s="1">
        <f>IQ142</f>
        <v>6.24</v>
      </c>
      <c r="IT385" s="1">
        <f>IT142</f>
        <v>4.78</v>
      </c>
    </row>
    <row r="386" spans="2:254">
      <c r="B386" s="1" t="s">
        <v>84</v>
      </c>
      <c r="F386" s="1">
        <f>F153</f>
        <v>18.5793799696239</v>
      </c>
      <c r="I386" s="1">
        <f>I153</f>
        <v>21.6869757611783</v>
      </c>
      <c r="L386" s="1">
        <f>L153</f>
        <v>17.2661879401187</v>
      </c>
      <c r="O386" s="1">
        <f>O153</f>
        <v>11.0514684188597</v>
      </c>
      <c r="R386" s="1">
        <f>R153</f>
        <v>5.36936936936937</v>
      </c>
      <c r="U386" s="1">
        <f>U153</f>
        <v>0.215666666666667</v>
      </c>
      <c r="X386" s="1">
        <f>X153</f>
        <v>0.285666666666667</v>
      </c>
      <c r="AA386" s="1">
        <f>AA153</f>
        <v>0.308666666666667</v>
      </c>
      <c r="AD386" s="1">
        <f>AD153</f>
        <v>0.345333333333333</v>
      </c>
      <c r="AG386" s="1">
        <f>AG153</f>
        <v>0.193</v>
      </c>
      <c r="AJ386" s="1">
        <f>AJ153</f>
        <v>255</v>
      </c>
      <c r="AM386" s="1">
        <f>AM153</f>
        <v>283.333333333333</v>
      </c>
      <c r="AP386" s="1">
        <f>AP153</f>
        <v>297.666666666667</v>
      </c>
      <c r="AS386" s="1">
        <f>AS153</f>
        <v>332.666666666667</v>
      </c>
      <c r="AV386" s="1">
        <f>AV153</f>
        <v>319</v>
      </c>
      <c r="AY386" s="1">
        <f>AY153</f>
        <v>6.40666666666667</v>
      </c>
      <c r="BB386" s="1">
        <f>BB153</f>
        <v>9.02333333333333</v>
      </c>
      <c r="BE386" s="1">
        <f>BE153</f>
        <v>7.50666666666667</v>
      </c>
      <c r="BH386" s="1">
        <f>BH153</f>
        <v>6.58</v>
      </c>
      <c r="BK386" s="1">
        <f>BK153</f>
        <v>3.11</v>
      </c>
      <c r="BQ386" s="1">
        <f>BQ153</f>
        <v>17.9078090051541</v>
      </c>
      <c r="BT386" s="1">
        <f>BT153</f>
        <v>21.1613990729035</v>
      </c>
      <c r="BW386" s="1">
        <f>BW153</f>
        <v>16.732753814844</v>
      </c>
      <c r="BZ386" s="1">
        <f>BZ153</f>
        <v>10.4778383149783</v>
      </c>
      <c r="CC386" s="1">
        <f>CC153</f>
        <v>4.85714285714286</v>
      </c>
      <c r="CF386" s="1">
        <f>CF153</f>
        <v>0.195</v>
      </c>
      <c r="CI386" s="1">
        <f>CI153</f>
        <v>0.278333333333333</v>
      </c>
      <c r="CL386" s="1">
        <f>CL153</f>
        <v>0.287666666666667</v>
      </c>
      <c r="CO386" s="1">
        <f>CO153</f>
        <v>0.307333333333333</v>
      </c>
      <c r="CR386" s="1">
        <f>CR153</f>
        <v>0.176</v>
      </c>
      <c r="CU386" s="1">
        <f>CU153</f>
        <v>253.333333333333</v>
      </c>
      <c r="CX386" s="1">
        <f>CX153</f>
        <v>278.333333333333</v>
      </c>
      <c r="DA386" s="1">
        <f>DA153</f>
        <v>297.666666666667</v>
      </c>
      <c r="DD386" s="1">
        <f>DD153</f>
        <v>332.333333333333</v>
      </c>
      <c r="DG386" s="1">
        <f>DG153</f>
        <v>317</v>
      </c>
      <c r="DJ386" s="1">
        <f>DJ153</f>
        <v>6.22666666666667</v>
      </c>
      <c r="DM386" s="1">
        <f>DM153</f>
        <v>8.65666666666667</v>
      </c>
      <c r="DP386" s="1">
        <f>DP153</f>
        <v>7.14333333333333</v>
      </c>
      <c r="DS386" s="1">
        <f>DS153</f>
        <v>6.4</v>
      </c>
      <c r="DV386" s="1">
        <f>DV153</f>
        <v>2.76</v>
      </c>
      <c r="ED386" s="1">
        <f>ED153</f>
        <v>19.037708861513</v>
      </c>
      <c r="EG386" s="1">
        <f>EG153</f>
        <v>25.1667751543484</v>
      </c>
      <c r="EJ386" s="1">
        <f>EJ153</f>
        <v>17.0505508600747</v>
      </c>
      <c r="EM386" s="1">
        <f>EM153</f>
        <v>11.5397877818067</v>
      </c>
      <c r="EP386" s="1">
        <f>EP153</f>
        <v>8.21621621621621</v>
      </c>
      <c r="ES386" s="1">
        <f>ES153</f>
        <v>0.231666666666667</v>
      </c>
      <c r="EV386" s="1">
        <f>EV153</f>
        <v>0.274333333333333</v>
      </c>
      <c r="EY386" s="1">
        <f>EY153</f>
        <v>0.281666666666667</v>
      </c>
      <c r="FB386" s="1">
        <f>FB153</f>
        <v>0.280333333333333</v>
      </c>
      <c r="FE386" s="1">
        <f>FE153</f>
        <v>0.203</v>
      </c>
      <c r="FH386" s="1">
        <f>FH153</f>
        <v>274</v>
      </c>
      <c r="FK386" s="1">
        <f>FK153</f>
        <v>291</v>
      </c>
      <c r="FN386" s="1">
        <f>FN153</f>
        <v>293</v>
      </c>
      <c r="FQ386" s="1">
        <f>FQ153</f>
        <v>319</v>
      </c>
      <c r="FT386" s="1">
        <f>FT153</f>
        <v>308</v>
      </c>
      <c r="FW386" s="1">
        <f>FW153</f>
        <v>7.54666666666667</v>
      </c>
      <c r="FZ386" s="1">
        <f>FZ153</f>
        <v>9.34333333333333</v>
      </c>
      <c r="GC386" s="1">
        <f>GC153</f>
        <v>7.89666666666667</v>
      </c>
      <c r="GF386" s="1">
        <f>GF153</f>
        <v>6.49666666666667</v>
      </c>
      <c r="GI386" s="1">
        <f>GI153</f>
        <v>5.13</v>
      </c>
      <c r="GO386" s="1">
        <f>GO153</f>
        <v>18.3752952409669</v>
      </c>
      <c r="GR386" s="1">
        <f>GR153</f>
        <v>24.5786353208581</v>
      </c>
      <c r="GU386" s="1">
        <f>GU153</f>
        <v>16.357474398692</v>
      </c>
      <c r="GX386" s="1">
        <f>GX153</f>
        <v>10.9764779812218</v>
      </c>
      <c r="HA386" s="1">
        <f>HA153</f>
        <v>7.78125</v>
      </c>
      <c r="HD386" s="1">
        <f>HD153</f>
        <v>0.211</v>
      </c>
      <c r="HG386" s="1">
        <f>HG153</f>
        <v>0.246666666666667</v>
      </c>
      <c r="HJ386" s="1">
        <f>HJ153</f>
        <v>0.255666666666667</v>
      </c>
      <c r="HM386" s="1">
        <f>HM153</f>
        <v>0.276</v>
      </c>
      <c r="HP386" s="1">
        <f>HP153</f>
        <v>0.182</v>
      </c>
      <c r="HS386" s="1">
        <f>HS153</f>
        <v>271.333333333333</v>
      </c>
      <c r="HV386" s="1">
        <f>HV153</f>
        <v>288</v>
      </c>
      <c r="HY386" s="1">
        <f>HY153</f>
        <v>293</v>
      </c>
      <c r="IB386" s="1">
        <f>IB153</f>
        <v>319</v>
      </c>
      <c r="IE386" s="1">
        <f>IE153</f>
        <v>305</v>
      </c>
      <c r="IH386" s="1">
        <f>IH153</f>
        <v>7.28666666666667</v>
      </c>
      <c r="IK386" s="1">
        <f>IK153</f>
        <v>8.99</v>
      </c>
      <c r="IN386" s="1">
        <f>IN153</f>
        <v>7.55666666666667</v>
      </c>
      <c r="IQ386" s="1">
        <f>IQ153</f>
        <v>6.32333333333334</v>
      </c>
      <c r="IT386" s="1">
        <f>IT153</f>
        <v>4.83</v>
      </c>
    </row>
    <row r="387" spans="2:254">
      <c r="B387" s="1" t="s">
        <v>84</v>
      </c>
      <c r="F387" s="1">
        <f>F164</f>
        <v>18.4656878932803</v>
      </c>
      <c r="I387" s="1">
        <f>I164</f>
        <v>21.7378364389234</v>
      </c>
      <c r="L387" s="1">
        <f>L164</f>
        <v>16.5856998515993</v>
      </c>
      <c r="O387" s="1">
        <f>O164</f>
        <v>10.3146531082031</v>
      </c>
      <c r="R387" s="1">
        <f>R164</f>
        <v>5.16814159292035</v>
      </c>
      <c r="U387" s="1">
        <f>U164</f>
        <v>0.206666666666667</v>
      </c>
      <c r="X387" s="1">
        <f>X164</f>
        <v>0.307666666666667</v>
      </c>
      <c r="AA387" s="1">
        <f>AA164</f>
        <v>0.316333333333333</v>
      </c>
      <c r="AD387" s="1">
        <f>AD164</f>
        <v>0.302666666666667</v>
      </c>
      <c r="AG387" s="1">
        <f>AG164</f>
        <v>0.199</v>
      </c>
      <c r="AJ387" s="1">
        <f>AJ164</f>
        <v>255.666666666667</v>
      </c>
      <c r="AM387" s="1">
        <f>AM164</f>
        <v>294</v>
      </c>
      <c r="AP387" s="1">
        <f>AP164</f>
        <v>304.666666666667</v>
      </c>
      <c r="AS387" s="1">
        <f>AS164</f>
        <v>339</v>
      </c>
      <c r="AV387" s="1">
        <f>AV164</f>
        <v>322</v>
      </c>
      <c r="AY387" s="1">
        <f>AY164</f>
        <v>6.26333333333333</v>
      </c>
      <c r="BB387" s="1">
        <f>BB164</f>
        <v>9.26666666666667</v>
      </c>
      <c r="BE387" s="1">
        <f>BE164</f>
        <v>7.32333333333333</v>
      </c>
      <c r="BH387" s="1">
        <f>BH164</f>
        <v>6.46333333333333</v>
      </c>
      <c r="BK387" s="1">
        <f>BK164</f>
        <v>3.09</v>
      </c>
      <c r="BQ387" s="1">
        <f>BQ164</f>
        <v>17.8635355704321</v>
      </c>
      <c r="BT387" s="1">
        <f>BT164</f>
        <v>21.059368975654</v>
      </c>
      <c r="BW387" s="1">
        <f>BW164</f>
        <v>16.1474939937292</v>
      </c>
      <c r="BZ387" s="1">
        <f>BZ164</f>
        <v>9.60800737844763</v>
      </c>
      <c r="CC387" s="1">
        <f>CC164</f>
        <v>4.91071428571428</v>
      </c>
      <c r="CF387" s="1">
        <f>CF164</f>
        <v>0.186</v>
      </c>
      <c r="CI387" s="1">
        <f>CI164</f>
        <v>0.269666666666667</v>
      </c>
      <c r="CL387" s="1">
        <f>CL164</f>
        <v>0.295666666666667</v>
      </c>
      <c r="CO387" s="1">
        <f>CO164</f>
        <v>0.295333333333333</v>
      </c>
      <c r="CR387" s="1">
        <f>CR164</f>
        <v>0.182</v>
      </c>
      <c r="CU387" s="1">
        <f>CU164</f>
        <v>255.666666666667</v>
      </c>
      <c r="CX387" s="1">
        <f>CX164</f>
        <v>291.333333333333</v>
      </c>
      <c r="DA387" s="1">
        <f>DA164</f>
        <v>302</v>
      </c>
      <c r="DD387" s="1">
        <f>DD164</f>
        <v>337.333333333333</v>
      </c>
      <c r="DG387" s="1">
        <f>DG164</f>
        <v>321</v>
      </c>
      <c r="DJ387" s="1">
        <f>DJ164</f>
        <v>5.89666666666667</v>
      </c>
      <c r="DM387" s="1">
        <f>DM164</f>
        <v>8.90333333333333</v>
      </c>
      <c r="DP387" s="1">
        <f>DP164</f>
        <v>7.14333333333333</v>
      </c>
      <c r="DS387" s="1">
        <f>DS164</f>
        <v>6.28333333333333</v>
      </c>
      <c r="DV387" s="1">
        <f>DV164</f>
        <v>2.85</v>
      </c>
      <c r="ED387" s="1">
        <f>ED164</f>
        <v>18.9264228108397</v>
      </c>
      <c r="EG387" s="1">
        <f>EG164</f>
        <v>25.1307568954628</v>
      </c>
      <c r="EJ387" s="1">
        <f>EJ164</f>
        <v>17.3896542163555</v>
      </c>
      <c r="EM387" s="1">
        <f>EM164</f>
        <v>11.7932807650365</v>
      </c>
      <c r="EP387" s="1">
        <f>EP164</f>
        <v>8.30088495575221</v>
      </c>
      <c r="ES387" s="1">
        <f>ES164</f>
        <v>0.234666666666667</v>
      </c>
      <c r="EV387" s="1">
        <f>EV164</f>
        <v>0.27</v>
      </c>
      <c r="EY387" s="1">
        <f>EY164</f>
        <v>0.263666666666667</v>
      </c>
      <c r="FB387" s="1">
        <f>FB164</f>
        <v>0.282333333333333</v>
      </c>
      <c r="FE387" s="1">
        <f>FE164</f>
        <v>0.205</v>
      </c>
      <c r="FH387" s="1">
        <f>FH164</f>
        <v>275.333333333333</v>
      </c>
      <c r="FK387" s="1">
        <f>FK164</f>
        <v>293.333333333333</v>
      </c>
      <c r="FN387" s="1">
        <f>FN164</f>
        <v>296</v>
      </c>
      <c r="FQ387" s="1">
        <f>FQ164</f>
        <v>321</v>
      </c>
      <c r="FT387" s="1">
        <f>FT164</f>
        <v>294</v>
      </c>
      <c r="FW387" s="1">
        <f>FW164</f>
        <v>7.52333333333333</v>
      </c>
      <c r="FZ387" s="1">
        <f>FZ164</f>
        <v>9.33</v>
      </c>
      <c r="GC387" s="1">
        <f>GC164</f>
        <v>7.76666666666667</v>
      </c>
      <c r="GF387" s="1">
        <f>GF164</f>
        <v>6.50666666666667</v>
      </c>
      <c r="GI387" s="1">
        <f>GI164</f>
        <v>5.16</v>
      </c>
      <c r="GO387" s="1">
        <f>GO164</f>
        <v>18.5445750207986</v>
      </c>
      <c r="GR387" s="1">
        <f>GR164</f>
        <v>24.5300574048202</v>
      </c>
      <c r="GU387" s="1">
        <f>GU164</f>
        <v>16.765745430633</v>
      </c>
      <c r="GX387" s="1">
        <f>GX164</f>
        <v>11.2260781441308</v>
      </c>
      <c r="HA387" s="1">
        <f>HA164</f>
        <v>7.93548387096774</v>
      </c>
      <c r="HD387" s="1">
        <f>HD164</f>
        <v>0.207333333333333</v>
      </c>
      <c r="HG387" s="1">
        <f>HG164</f>
        <v>0.243666666666667</v>
      </c>
      <c r="HJ387" s="1">
        <f>HJ164</f>
        <v>0.259333333333333</v>
      </c>
      <c r="HM387" s="1">
        <f>HM164</f>
        <v>0.261333333333333</v>
      </c>
      <c r="HP387" s="1">
        <f>HP164</f>
        <v>0.188</v>
      </c>
      <c r="HS387" s="1">
        <f>HS164</f>
        <v>273.666666666667</v>
      </c>
      <c r="HV387" s="1">
        <f>HV164</f>
        <v>290.666666666667</v>
      </c>
      <c r="HY387" s="1">
        <f>HY164</f>
        <v>296</v>
      </c>
      <c r="IB387" s="1">
        <f>IB164</f>
        <v>319.666666666667</v>
      </c>
      <c r="IE387" s="1">
        <f>IE164</f>
        <v>291</v>
      </c>
      <c r="IH387" s="1">
        <f>IH164</f>
        <v>7.26</v>
      </c>
      <c r="IK387" s="1">
        <f>IK164</f>
        <v>9.15333333333333</v>
      </c>
      <c r="IN387" s="1">
        <f>IN164</f>
        <v>7.41666666666667</v>
      </c>
      <c r="IQ387" s="1">
        <f>IQ164</f>
        <v>6.17</v>
      </c>
      <c r="IT387" s="1">
        <f>IT164</f>
        <v>4.89</v>
      </c>
    </row>
    <row r="388" spans="2:254">
      <c r="B388" s="1" t="s">
        <v>85</v>
      </c>
      <c r="F388" s="1">
        <f>F175</f>
        <v>19.2743306498966</v>
      </c>
      <c r="I388" s="1">
        <f>I175</f>
        <v>22.5929466349393</v>
      </c>
      <c r="L388" s="1">
        <f>L175</f>
        <v>17.9656315723702</v>
      </c>
      <c r="O388" s="1">
        <f>O175</f>
        <v>8.86424066462234</v>
      </c>
      <c r="R388" s="1">
        <f>R175</f>
        <v>3.80487804878049</v>
      </c>
      <c r="U388" s="1">
        <f>U175</f>
        <v>0.214</v>
      </c>
      <c r="X388" s="1">
        <f>X175</f>
        <v>0.283333333333333</v>
      </c>
      <c r="AA388" s="1">
        <f>AA175</f>
        <v>0.315</v>
      </c>
      <c r="AD388" s="1">
        <f>AD175</f>
        <v>0.310333333333333</v>
      </c>
      <c r="AG388" s="1">
        <f>AG175</f>
        <v>0.142</v>
      </c>
      <c r="AJ388" s="1">
        <f>AJ175</f>
        <v>250</v>
      </c>
      <c r="AM388" s="1">
        <f>AM175</f>
        <v>288.666666666667</v>
      </c>
      <c r="AP388" s="1">
        <f>AP175</f>
        <v>294</v>
      </c>
      <c r="AS388" s="1">
        <f>AS175</f>
        <v>335.333333333333</v>
      </c>
      <c r="AV388" s="1">
        <f>AV175</f>
        <v>324</v>
      </c>
      <c r="AY388" s="1">
        <f>AY175</f>
        <v>5.99333333333333</v>
      </c>
      <c r="BB388" s="1">
        <f>BB175</f>
        <v>8.61</v>
      </c>
      <c r="BE388" s="1">
        <f>BE175</f>
        <v>7.02333333333333</v>
      </c>
      <c r="BH388" s="1">
        <f>BH175</f>
        <v>6.58333333333333</v>
      </c>
      <c r="BK388" s="1">
        <f>BK175</f>
        <v>2.72</v>
      </c>
      <c r="BQ388" s="1">
        <f>BQ175</f>
        <v>17.6746214209496</v>
      </c>
      <c r="BT388" s="1">
        <f>BT175</f>
        <v>21.9876999331022</v>
      </c>
      <c r="BW388" s="1">
        <f>BW175</f>
        <v>17.2069242310262</v>
      </c>
      <c r="BZ388" s="1">
        <f>BZ175</f>
        <v>8.29042564577156</v>
      </c>
      <c r="CC388" s="1">
        <f>CC175</f>
        <v>3.22641509433962</v>
      </c>
      <c r="CF388" s="1">
        <f>CF175</f>
        <v>0.193333333333333</v>
      </c>
      <c r="CI388" s="1">
        <f>CI175</f>
        <v>0.266333333333333</v>
      </c>
      <c r="CL388" s="1">
        <f>CL175</f>
        <v>0.298333333333333</v>
      </c>
      <c r="CO388" s="1">
        <f>CO175</f>
        <v>0.278</v>
      </c>
      <c r="CR388" s="1">
        <f>CR175</f>
        <v>0.122</v>
      </c>
      <c r="CU388" s="1">
        <f>CU175</f>
        <v>246</v>
      </c>
      <c r="CX388" s="1">
        <f>CX175</f>
        <v>290</v>
      </c>
      <c r="DA388" s="1">
        <f>DA175</f>
        <v>292.333333333333</v>
      </c>
      <c r="DD388" s="1">
        <f>DD175</f>
        <v>332.666666666667</v>
      </c>
      <c r="DG388" s="1">
        <f>DG175</f>
        <v>323</v>
      </c>
      <c r="DJ388" s="1">
        <f>DJ175</f>
        <v>5.73333333333333</v>
      </c>
      <c r="DM388" s="1">
        <f>DM175</f>
        <v>8.51</v>
      </c>
      <c r="DP388" s="1">
        <f>DP175</f>
        <v>6.76333333333333</v>
      </c>
      <c r="DS388" s="1">
        <f>DS175</f>
        <v>6.11333333333333</v>
      </c>
      <c r="DV388" s="1">
        <f>DV175</f>
        <v>2.48</v>
      </c>
      <c r="ED388" s="1">
        <f>ED175</f>
        <v>20.3692128025418</v>
      </c>
      <c r="EG388" s="1">
        <f>EG175</f>
        <v>26.1348017558289</v>
      </c>
      <c r="EJ388" s="1">
        <f>EJ175</f>
        <v>18.4391947250711</v>
      </c>
      <c r="EM388" s="1">
        <f>EM175</f>
        <v>9.46589046199702</v>
      </c>
      <c r="EP388" s="1">
        <f>EP175</f>
        <v>6.21951219512195</v>
      </c>
      <c r="ES388" s="1">
        <f>ES175</f>
        <v>0.228</v>
      </c>
      <c r="EV388" s="1">
        <f>EV175</f>
        <v>0.285333333333333</v>
      </c>
      <c r="EY388" s="1">
        <f>EY175</f>
        <v>0.291333333333333</v>
      </c>
      <c r="FB388" s="1">
        <f>FB175</f>
        <v>0.265666666666667</v>
      </c>
      <c r="FE388" s="1">
        <f>FE175</f>
        <v>0.179</v>
      </c>
      <c r="FH388" s="1">
        <f>FH175</f>
        <v>261.333333333333</v>
      </c>
      <c r="FK388" s="1">
        <f>FK175</f>
        <v>286.666666666667</v>
      </c>
      <c r="FN388" s="1">
        <f>FN175</f>
        <v>285.666666666667</v>
      </c>
      <c r="FQ388" s="1">
        <f>FQ175</f>
        <v>316.333333333333</v>
      </c>
      <c r="FT388" s="1">
        <f>FT175</f>
        <v>315</v>
      </c>
      <c r="FW388" s="1">
        <f>FW175</f>
        <v>7.36666666666667</v>
      </c>
      <c r="FZ388" s="1">
        <f>FZ175</f>
        <v>9.14333333333333</v>
      </c>
      <c r="GC388" s="1">
        <f>GC175</f>
        <v>7.53</v>
      </c>
      <c r="GF388" s="1">
        <f>GF175</f>
        <v>6.07333333333333</v>
      </c>
      <c r="GI388" s="1">
        <f>GI175</f>
        <v>4.59</v>
      </c>
      <c r="GO388" s="1">
        <f>GO175</f>
        <v>19.6991449393677</v>
      </c>
      <c r="GR388" s="1">
        <f>GR175</f>
        <v>25.5533426380416</v>
      </c>
      <c r="GU388" s="1">
        <f>GU175</f>
        <v>17.990625132376</v>
      </c>
      <c r="GX388" s="1">
        <f>GX175</f>
        <v>8.9873741272537</v>
      </c>
      <c r="HA388" s="1">
        <f>HA175</f>
        <v>6.09917355371901</v>
      </c>
      <c r="HD388" s="1">
        <f>HD175</f>
        <v>0.216666666666667</v>
      </c>
      <c r="HG388" s="1">
        <f>HG175</f>
        <v>0.265333333333333</v>
      </c>
      <c r="HJ388" s="1">
        <f>HJ175</f>
        <v>0.270666666666667</v>
      </c>
      <c r="HM388" s="1">
        <f>HM175</f>
        <v>0.24</v>
      </c>
      <c r="HP388" s="1">
        <f>HP175</f>
        <v>0.159</v>
      </c>
      <c r="HS388" s="1">
        <f>HS175</f>
        <v>260.333333333333</v>
      </c>
      <c r="HV388" s="1">
        <f>HV175</f>
        <v>286.666666666667</v>
      </c>
      <c r="HY388" s="1">
        <f>HY175</f>
        <v>282.666666666667</v>
      </c>
      <c r="IB388" s="1">
        <f>IB175</f>
        <v>314.666666666667</v>
      </c>
      <c r="IE388" s="1">
        <f>IE175</f>
        <v>314</v>
      </c>
      <c r="IH388" s="1">
        <f>IH175</f>
        <v>6.94</v>
      </c>
      <c r="IK388" s="1">
        <f>IK175</f>
        <v>8.88333333333333</v>
      </c>
      <c r="IN388" s="1">
        <f>IN175</f>
        <v>7.34</v>
      </c>
      <c r="IQ388" s="1">
        <f>IQ175</f>
        <v>5.83</v>
      </c>
      <c r="IT388" s="1">
        <f>IT175</f>
        <v>4.34</v>
      </c>
    </row>
    <row r="389" spans="2:254">
      <c r="B389" s="1" t="s">
        <v>85</v>
      </c>
      <c r="F389" s="1">
        <f>F186</f>
        <v>19.5552234948743</v>
      </c>
      <c r="I389" s="1">
        <f>I186</f>
        <v>22.7477583394078</v>
      </c>
      <c r="L389" s="1">
        <f>L186</f>
        <v>18.3309978617249</v>
      </c>
      <c r="O389" s="1">
        <f>O186</f>
        <v>9.51474160077031</v>
      </c>
      <c r="R389" s="1">
        <f>R186</f>
        <v>3.40740740740741</v>
      </c>
      <c r="U389" s="1">
        <f>U186</f>
        <v>0.209333333333333</v>
      </c>
      <c r="X389" s="1">
        <f>X186</f>
        <v>0.298</v>
      </c>
      <c r="AA389" s="1">
        <f>AA186</f>
        <v>0.323333333333333</v>
      </c>
      <c r="AD389" s="1">
        <f>AD186</f>
        <v>0.312666666666667</v>
      </c>
      <c r="AG389" s="1">
        <f>AG186</f>
        <v>0.141</v>
      </c>
      <c r="AJ389" s="1">
        <f>AJ186</f>
        <v>250.666666666667</v>
      </c>
      <c r="AM389" s="1">
        <f>AM186</f>
        <v>280.333333333333</v>
      </c>
      <c r="AP389" s="1">
        <f>AP186</f>
        <v>294.666666666667</v>
      </c>
      <c r="AS389" s="1">
        <f>AS186</f>
        <v>335</v>
      </c>
      <c r="AV389" s="1">
        <f>AV186</f>
        <v>321</v>
      </c>
      <c r="AY389" s="1">
        <f>AY186</f>
        <v>6.23</v>
      </c>
      <c r="BB389" s="1">
        <f>BB186</f>
        <v>8.66333333333333</v>
      </c>
      <c r="BE389" s="1">
        <f>BE186</f>
        <v>6.96333333333333</v>
      </c>
      <c r="BH389" s="1">
        <f>BH186</f>
        <v>6.45</v>
      </c>
      <c r="BK389" s="1">
        <f>BK186</f>
        <v>2.82</v>
      </c>
      <c r="BQ389" s="1">
        <f>BQ186</f>
        <v>19.0235832869062</v>
      </c>
      <c r="BT389" s="1">
        <f>BT186</f>
        <v>22.1227357010412</v>
      </c>
      <c r="BW389" s="1">
        <f>BW186</f>
        <v>17.6741446620391</v>
      </c>
      <c r="BZ389" s="1">
        <f>BZ186</f>
        <v>9.00954627133872</v>
      </c>
      <c r="CC389" s="1">
        <f>CC186</f>
        <v>3.14018691588785</v>
      </c>
      <c r="CF389" s="1">
        <f>CF186</f>
        <v>0.198</v>
      </c>
      <c r="CI389" s="1">
        <f>CI186</f>
        <v>0.281333333333333</v>
      </c>
      <c r="CL389" s="1">
        <f>CL186</f>
        <v>0.290666666666667</v>
      </c>
      <c r="CO389" s="1">
        <f>CO186</f>
        <v>0.286</v>
      </c>
      <c r="CR389" s="1">
        <f>CR186</f>
        <v>0.123</v>
      </c>
      <c r="CU389" s="1">
        <f>CU186</f>
        <v>250.333333333333</v>
      </c>
      <c r="CX389" s="1">
        <f>CX186</f>
        <v>277.666666666667</v>
      </c>
      <c r="DA389" s="1">
        <f>DA186</f>
        <v>294.333333333333</v>
      </c>
      <c r="DD389" s="1">
        <f>DD186</f>
        <v>330.666666666667</v>
      </c>
      <c r="DG389" s="1">
        <f>DG186</f>
        <v>318</v>
      </c>
      <c r="DJ389" s="1">
        <f>DJ186</f>
        <v>5.86666666666667</v>
      </c>
      <c r="DM389" s="1">
        <f>DM186</f>
        <v>8.49</v>
      </c>
      <c r="DP389" s="1">
        <f>DP186</f>
        <v>6.67666666666667</v>
      </c>
      <c r="DS389" s="1">
        <f>DS186</f>
        <v>6.19</v>
      </c>
      <c r="DV389" s="1">
        <f>DV186</f>
        <v>2.55</v>
      </c>
      <c r="ED389" s="1">
        <f>ED186</f>
        <v>20.2041316526611</v>
      </c>
      <c r="EG389" s="1">
        <f>EG186</f>
        <v>26.3951889694464</v>
      </c>
      <c r="EJ389" s="1">
        <f>EJ186</f>
        <v>18.1424206815511</v>
      </c>
      <c r="EM389" s="1">
        <f>EM186</f>
        <v>9.21708595753928</v>
      </c>
      <c r="EP389" s="1">
        <f>EP186</f>
        <v>6.5</v>
      </c>
      <c r="ES389" s="1">
        <f>ES186</f>
        <v>0.236333333333333</v>
      </c>
      <c r="EV389" s="1">
        <f>EV186</f>
        <v>0.272333333333333</v>
      </c>
      <c r="EY389" s="1">
        <f>EY186</f>
        <v>0.276666666666667</v>
      </c>
      <c r="FB389" s="1">
        <f>FB186</f>
        <v>0.275</v>
      </c>
      <c r="FE389" s="1">
        <f>FE186</f>
        <v>0.185</v>
      </c>
      <c r="FH389" s="1">
        <f>FH186</f>
        <v>265</v>
      </c>
      <c r="FK389" s="1">
        <f>FK186</f>
        <v>282</v>
      </c>
      <c r="FN389" s="1">
        <f>FN186</f>
        <v>284</v>
      </c>
      <c r="FQ389" s="1">
        <f>FQ186</f>
        <v>311</v>
      </c>
      <c r="FT389" s="1">
        <f>FT186</f>
        <v>311</v>
      </c>
      <c r="FW389" s="1">
        <f>FW186</f>
        <v>7.28666666666667</v>
      </c>
      <c r="FZ389" s="1">
        <f>FZ186</f>
        <v>9.15666666666667</v>
      </c>
      <c r="GC389" s="1">
        <f>GC186</f>
        <v>7.54</v>
      </c>
      <c r="GF389" s="1">
        <f>GF186</f>
        <v>6.10333333333333</v>
      </c>
      <c r="GI389" s="1">
        <f>GI186</f>
        <v>4.63</v>
      </c>
      <c r="GO389" s="1">
        <f>GO186</f>
        <v>19.7182111431997</v>
      </c>
      <c r="GR389" s="1">
        <f>GR186</f>
        <v>25.6130691303491</v>
      </c>
      <c r="GU389" s="1">
        <f>GU186</f>
        <v>17.74076064948</v>
      </c>
      <c r="GX389" s="1">
        <f>GX186</f>
        <v>8.41940290682669</v>
      </c>
      <c r="HA389" s="1">
        <f>HA186</f>
        <v>6</v>
      </c>
      <c r="HD389" s="1">
        <f>HD186</f>
        <v>0.222666666666667</v>
      </c>
      <c r="HG389" s="1">
        <f>HG186</f>
        <v>0.246333333333333</v>
      </c>
      <c r="HJ389" s="1">
        <f>HJ186</f>
        <v>0.265333333333333</v>
      </c>
      <c r="HM389" s="1">
        <f>HM186</f>
        <v>0.248</v>
      </c>
      <c r="HP389" s="1">
        <f>HP186</f>
        <v>0.162</v>
      </c>
      <c r="HS389" s="1">
        <f>HS186</f>
        <v>263.333333333333</v>
      </c>
      <c r="HV389" s="1">
        <f>HV186</f>
        <v>279</v>
      </c>
      <c r="HY389" s="1">
        <f>HY186</f>
        <v>281.333333333333</v>
      </c>
      <c r="IB389" s="1">
        <f>IB186</f>
        <v>312.666666666667</v>
      </c>
      <c r="IE389" s="1">
        <f>IE186</f>
        <v>309</v>
      </c>
      <c r="IH389" s="1">
        <f>IH186</f>
        <v>7.02666666666667</v>
      </c>
      <c r="IK389" s="1">
        <f>IK186</f>
        <v>8.89</v>
      </c>
      <c r="IN389" s="1">
        <f>IN186</f>
        <v>7.3</v>
      </c>
      <c r="IQ389" s="1">
        <f>IQ186</f>
        <v>5.75333333333333</v>
      </c>
      <c r="IT389" s="1">
        <f>IT186</f>
        <v>4.37</v>
      </c>
    </row>
    <row r="390" spans="2:254">
      <c r="B390" s="1" t="s">
        <v>85</v>
      </c>
      <c r="F390" s="1">
        <f>F197</f>
        <v>19.43783840833</v>
      </c>
      <c r="I390" s="1">
        <f>I197</f>
        <v>22.595000179559</v>
      </c>
      <c r="L390" s="1">
        <f>L197</f>
        <v>17.6994643267935</v>
      </c>
      <c r="O390" s="1">
        <f>O197</f>
        <v>8.515612145827</v>
      </c>
      <c r="R390" s="1">
        <f>R197</f>
        <v>3.536</v>
      </c>
      <c r="U390" s="1">
        <f>U197</f>
        <v>0.209666666666667</v>
      </c>
      <c r="X390" s="1">
        <f>X197</f>
        <v>0.310666666666667</v>
      </c>
      <c r="AA390" s="1">
        <f>AA197</f>
        <v>0.319666666666667</v>
      </c>
      <c r="AD390" s="1">
        <f>AD197</f>
        <v>0.281666666666667</v>
      </c>
      <c r="AG390" s="1">
        <f>AG197</f>
        <v>0.152</v>
      </c>
      <c r="AJ390" s="1">
        <f>AJ197</f>
        <v>252.666666666667</v>
      </c>
      <c r="AM390" s="1">
        <f>AM197</f>
        <v>290</v>
      </c>
      <c r="AP390" s="1">
        <f>AP197</f>
        <v>304</v>
      </c>
      <c r="AS390" s="1">
        <f>AS197</f>
        <v>338.666666666667</v>
      </c>
      <c r="AV390" s="1">
        <f>AV197</f>
        <v>326</v>
      </c>
      <c r="AY390" s="1">
        <f>AY197</f>
        <v>5.82333333333333</v>
      </c>
      <c r="BB390" s="1">
        <f>BB197</f>
        <v>8.80333333333333</v>
      </c>
      <c r="BE390" s="1">
        <f>BE197</f>
        <v>6.96333333333333</v>
      </c>
      <c r="BH390" s="1">
        <f>BH197</f>
        <v>6.51666666666667</v>
      </c>
      <c r="BK390" s="1">
        <f>BK197</f>
        <v>2.89</v>
      </c>
      <c r="BQ390" s="1">
        <f>BQ197</f>
        <v>18.8938009627665</v>
      </c>
      <c r="BT390" s="1">
        <f>BT197</f>
        <v>22.3122614632049</v>
      </c>
      <c r="BW390" s="1">
        <f>BW197</f>
        <v>17.2027241351277</v>
      </c>
      <c r="BZ390" s="1">
        <f>BZ197</f>
        <v>8.03066786463013</v>
      </c>
      <c r="CC390" s="1">
        <f>CC197</f>
        <v>2.94230769230769</v>
      </c>
      <c r="CF390" s="1">
        <f>CF197</f>
        <v>0.192666666666667</v>
      </c>
      <c r="CI390" s="1">
        <f>CI197</f>
        <v>0.278</v>
      </c>
      <c r="CL390" s="1">
        <f>CL197</f>
        <v>0.293</v>
      </c>
      <c r="CO390" s="1">
        <f>CO197</f>
        <v>0.270333333333333</v>
      </c>
      <c r="CR390" s="1">
        <f>CR197</f>
        <v>0.135</v>
      </c>
      <c r="CU390" s="1">
        <f>CU197</f>
        <v>248.666666666667</v>
      </c>
      <c r="CX390" s="1">
        <f>CX197</f>
        <v>288.333333333333</v>
      </c>
      <c r="DA390" s="1">
        <f>DA197</f>
        <v>301.333333333333</v>
      </c>
      <c r="DD390" s="1">
        <f>DD197</f>
        <v>340</v>
      </c>
      <c r="DG390" s="1">
        <f>DG197</f>
        <v>324</v>
      </c>
      <c r="DJ390" s="1">
        <f>DJ197</f>
        <v>5.64333333333333</v>
      </c>
      <c r="DM390" s="1">
        <f>DM197</f>
        <v>8.43666666666667</v>
      </c>
      <c r="DP390" s="1">
        <f>DP197</f>
        <v>6.71</v>
      </c>
      <c r="DS390" s="1">
        <f>DS197</f>
        <v>6.23333333333333</v>
      </c>
      <c r="DV390" s="1">
        <f>DV197</f>
        <v>2.59</v>
      </c>
      <c r="ED390" s="1">
        <f>ED197</f>
        <v>20.1637278657968</v>
      </c>
      <c r="EG390" s="1">
        <f>EG197</f>
        <v>26.3617439520076</v>
      </c>
      <c r="EJ390" s="1">
        <f>EJ197</f>
        <v>18.6089758904175</v>
      </c>
      <c r="EM390" s="1">
        <f>EM197</f>
        <v>9.24999686613003</v>
      </c>
      <c r="EP390" s="1">
        <f>EP197</f>
        <v>6.352</v>
      </c>
      <c r="ES390" s="1">
        <f>ES197</f>
        <v>0.223333333333333</v>
      </c>
      <c r="EV390" s="1">
        <f>EV197</f>
        <v>0.274333333333333</v>
      </c>
      <c r="EY390" s="1">
        <f>EY197</f>
        <v>0.284333333333333</v>
      </c>
      <c r="FB390" s="1">
        <f>FB197</f>
        <v>0.261</v>
      </c>
      <c r="FE390" s="1">
        <f>FE197</f>
        <v>0.188</v>
      </c>
      <c r="FH390" s="1">
        <f>FH197</f>
        <v>267.666666666667</v>
      </c>
      <c r="FK390" s="1">
        <f>FK197</f>
        <v>284.333333333333</v>
      </c>
      <c r="FN390" s="1">
        <f>FN197</f>
        <v>287</v>
      </c>
      <c r="FQ390" s="1">
        <f>FQ197</f>
        <v>311.666666666667</v>
      </c>
      <c r="FT390" s="1">
        <f>FT197</f>
        <v>305</v>
      </c>
      <c r="FW390" s="1">
        <f>FW197</f>
        <v>7.26333333333333</v>
      </c>
      <c r="FZ390" s="1">
        <f>FZ197</f>
        <v>9.08333333333333</v>
      </c>
      <c r="GC390" s="1">
        <f>GC197</f>
        <v>7.49</v>
      </c>
      <c r="GF390" s="1">
        <f>GF197</f>
        <v>6.09666666666667</v>
      </c>
      <c r="GI390" s="1">
        <f>GI197</f>
        <v>4.69</v>
      </c>
      <c r="GO390" s="1">
        <f>GO197</f>
        <v>19.4766678874443</v>
      </c>
      <c r="GR390" s="1">
        <f>GR197</f>
        <v>25.678212997403</v>
      </c>
      <c r="GU390" s="1">
        <f>GU197</f>
        <v>17.9111543059894</v>
      </c>
      <c r="GX390" s="1">
        <f>GX197</f>
        <v>8.64802443064507</v>
      </c>
      <c r="HA390" s="1">
        <f>HA197</f>
        <v>5.74603174603175</v>
      </c>
      <c r="HD390" s="1">
        <f>HD197</f>
        <v>0.207333333333333</v>
      </c>
      <c r="HG390" s="1">
        <f>HG197</f>
        <v>0.253333333333333</v>
      </c>
      <c r="HJ390" s="1">
        <f>HJ197</f>
        <v>0.264</v>
      </c>
      <c r="HM390" s="1">
        <f>HM197</f>
        <v>0.240333333333333</v>
      </c>
      <c r="HP390" s="1">
        <f>HP197</f>
        <v>0.169</v>
      </c>
      <c r="HS390" s="1">
        <f>HS197</f>
        <v>266.333333333333</v>
      </c>
      <c r="HV390" s="1">
        <f>HV197</f>
        <v>282.666666666667</v>
      </c>
      <c r="HY390" s="1">
        <f>HY197</f>
        <v>287</v>
      </c>
      <c r="IB390" s="1">
        <f>IB197</f>
        <v>309</v>
      </c>
      <c r="IE390" s="1">
        <f>IE197</f>
        <v>307</v>
      </c>
      <c r="IH390" s="1">
        <f>IH197</f>
        <v>7</v>
      </c>
      <c r="IK390" s="1">
        <f>IK197</f>
        <v>8.89333333333333</v>
      </c>
      <c r="IN390" s="1">
        <f>IN197</f>
        <v>7.15666666666667</v>
      </c>
      <c r="IQ390" s="1">
        <f>IQ197</f>
        <v>5.76</v>
      </c>
      <c r="IT390" s="1">
        <f>IT197</f>
        <v>4.43</v>
      </c>
    </row>
    <row r="391" spans="2:254">
      <c r="B391" s="1" t="s">
        <v>86</v>
      </c>
      <c r="F391" s="1">
        <f>F208</f>
        <v>17.8188775510204</v>
      </c>
      <c r="I391" s="1">
        <f>I208</f>
        <v>21.3360332382072</v>
      </c>
      <c r="L391" s="1">
        <f>L208</f>
        <v>16.439929836669</v>
      </c>
      <c r="O391" s="1">
        <f>O208</f>
        <v>12.2068399871069</v>
      </c>
      <c r="R391" s="1">
        <f>R208</f>
        <v>6.67469879518072</v>
      </c>
      <c r="U391" s="1">
        <f>U208</f>
        <v>0.201</v>
      </c>
      <c r="X391" s="1">
        <f>X208</f>
        <v>0.270333333333333</v>
      </c>
      <c r="AA391" s="1">
        <f>AA208</f>
        <v>0.302</v>
      </c>
      <c r="AD391" s="1">
        <f>AD208</f>
        <v>0.356666666666667</v>
      </c>
      <c r="AG391" s="1">
        <f>AG208</f>
        <v>0.231</v>
      </c>
      <c r="AJ391" s="1">
        <f>AJ208</f>
        <v>260.333333333333</v>
      </c>
      <c r="AM391" s="1">
        <f>AM208</f>
        <v>299.333333333333</v>
      </c>
      <c r="AP391" s="1">
        <f>AP208</f>
        <v>302</v>
      </c>
      <c r="AS391" s="1">
        <f>AS208</f>
        <v>331.666666666667</v>
      </c>
      <c r="AV391" s="1">
        <f>AV208</f>
        <v>322</v>
      </c>
      <c r="AY391" s="1">
        <f>AY208</f>
        <v>6.73333333333333</v>
      </c>
      <c r="BB391" s="1">
        <f>BB208</f>
        <v>9.53333333333333</v>
      </c>
      <c r="BE391" s="1">
        <f>BE208</f>
        <v>7.76333333333333</v>
      </c>
      <c r="BH391" s="1">
        <f>BH208</f>
        <v>7.54</v>
      </c>
      <c r="BK391" s="1">
        <f>BK208</f>
        <v>4.35</v>
      </c>
      <c r="BQ391" s="1">
        <f>BQ208</f>
        <v>17.189043569264</v>
      </c>
      <c r="BT391" s="1">
        <f>BT208</f>
        <v>20.5089930709126</v>
      </c>
      <c r="BW391" s="1">
        <f>BW208</f>
        <v>16.0017821814555</v>
      </c>
      <c r="BZ391" s="1">
        <f>BZ208</f>
        <v>11.5946134814059</v>
      </c>
      <c r="CC391" s="1">
        <f>CC208</f>
        <v>6.05714285714286</v>
      </c>
      <c r="CF391" s="1">
        <f>CF208</f>
        <v>0.18</v>
      </c>
      <c r="CI391" s="1">
        <f>CI208</f>
        <v>0.258666666666667</v>
      </c>
      <c r="CL391" s="1">
        <f>CL208</f>
        <v>0.275333333333333</v>
      </c>
      <c r="CO391" s="1">
        <f>CO208</f>
        <v>0.328</v>
      </c>
      <c r="CR391" s="1">
        <f>CR208</f>
        <v>0.209</v>
      </c>
      <c r="CU391" s="1">
        <f>CU208</f>
        <v>259.333333333333</v>
      </c>
      <c r="CX391" s="1">
        <f>CX208</f>
        <v>295</v>
      </c>
      <c r="DA391" s="1">
        <f>DA208</f>
        <v>301.666666666667</v>
      </c>
      <c r="DD391" s="1">
        <f>DD208</f>
        <v>330</v>
      </c>
      <c r="DG391" s="1">
        <f>DG208</f>
        <v>321</v>
      </c>
      <c r="DJ391" s="1">
        <f>DJ208</f>
        <v>6.47333333333333</v>
      </c>
      <c r="DM391" s="1">
        <f>DM208</f>
        <v>9.25</v>
      </c>
      <c r="DP391" s="1">
        <f>DP208</f>
        <v>7.50333333333333</v>
      </c>
      <c r="DS391" s="1">
        <f>DS208</f>
        <v>7.25333333333333</v>
      </c>
      <c r="DV391" s="1">
        <f>DV208</f>
        <v>4.22</v>
      </c>
      <c r="ED391" s="1">
        <f>ED208</f>
        <v>19.6479844991687</v>
      </c>
      <c r="EG391" s="1">
        <f>EG208</f>
        <v>25.5835374337174</v>
      </c>
      <c r="EJ391" s="1">
        <f>EJ208</f>
        <v>17.9646518996801</v>
      </c>
      <c r="EM391" s="1">
        <f>EM208</f>
        <v>13.166566818436</v>
      </c>
      <c r="EP391" s="1">
        <f>EP208</f>
        <v>9.42857142857143</v>
      </c>
      <c r="ES391" s="1">
        <f>ES208</f>
        <v>0.229333333333333</v>
      </c>
      <c r="EV391" s="1">
        <f>EV208</f>
        <v>0.277</v>
      </c>
      <c r="EY391" s="1">
        <f>EY208</f>
        <v>0.273333333333333</v>
      </c>
      <c r="FB391" s="1">
        <f>FB208</f>
        <v>0.307</v>
      </c>
      <c r="FE391" s="1">
        <f>FE208</f>
        <v>0.228</v>
      </c>
      <c r="FH391" s="1">
        <f>FH208</f>
        <v>268.333333333333</v>
      </c>
      <c r="FK391" s="1">
        <f>FK208</f>
        <v>293.333333333333</v>
      </c>
      <c r="FN391" s="1">
        <f>FN208</f>
        <v>289.666666666667</v>
      </c>
      <c r="FQ391" s="1">
        <f>FQ208</f>
        <v>323</v>
      </c>
      <c r="FT391" s="1">
        <f>FT208</f>
        <v>315</v>
      </c>
      <c r="FW391" s="1">
        <f>FW208</f>
        <v>7.86666666666667</v>
      </c>
      <c r="FZ391" s="1">
        <f>FZ208</f>
        <v>9.73333333333333</v>
      </c>
      <c r="GC391" s="1">
        <f>GC208</f>
        <v>8.19666666666667</v>
      </c>
      <c r="GF391" s="1">
        <f>GF208</f>
        <v>7.38</v>
      </c>
      <c r="GI391" s="1">
        <f>GI208</f>
        <v>6.19</v>
      </c>
      <c r="GO391" s="1">
        <f>GO208</f>
        <v>19.2075990501187</v>
      </c>
      <c r="GR391" s="1">
        <f>GR208</f>
        <v>24.8655913978495</v>
      </c>
      <c r="GU391" s="1">
        <f>GU208</f>
        <v>17.3304163955451</v>
      </c>
      <c r="GX391" s="1">
        <f>GX208</f>
        <v>12.3937647715669</v>
      </c>
      <c r="HA391" s="1">
        <f>HA208</f>
        <v>8.71875</v>
      </c>
      <c r="HD391" s="1">
        <f>HD208</f>
        <v>0.208666666666667</v>
      </c>
      <c r="HG391" s="1">
        <f>HG208</f>
        <v>0.257</v>
      </c>
      <c r="HJ391" s="1">
        <f>HJ208</f>
        <v>0.262333333333333</v>
      </c>
      <c r="HM391" s="1">
        <f>HM208</f>
        <v>0.281333333333333</v>
      </c>
      <c r="HP391" s="1">
        <f>HP208</f>
        <v>0.199</v>
      </c>
      <c r="HS391" s="1">
        <f>HS208</f>
        <v>266.333333333333</v>
      </c>
      <c r="HV391" s="1">
        <f>HV208</f>
        <v>291.666666666667</v>
      </c>
      <c r="HY391" s="1">
        <f>HY208</f>
        <v>287.666666666667</v>
      </c>
      <c r="IB391" s="1">
        <f>IB208</f>
        <v>321.666666666667</v>
      </c>
      <c r="IE391" s="1">
        <f>IE208</f>
        <v>313</v>
      </c>
      <c r="IH391" s="1">
        <f>IH208</f>
        <v>7.62</v>
      </c>
      <c r="IK391" s="1">
        <f>IK208</f>
        <v>9.38333333333333</v>
      </c>
      <c r="IN391" s="1">
        <f>IN208</f>
        <v>7.86</v>
      </c>
      <c r="IQ391" s="1">
        <f>IQ208</f>
        <v>7.19</v>
      </c>
      <c r="IT391" s="1">
        <f>IT208</f>
        <v>5.92</v>
      </c>
    </row>
    <row r="392" spans="2:254">
      <c r="B392" s="1" t="s">
        <v>86</v>
      </c>
      <c r="F392" s="1">
        <f>F219</f>
        <v>18.1557013132771</v>
      </c>
      <c r="I392" s="1">
        <f>I219</f>
        <v>21.2261428838889</v>
      </c>
      <c r="L392" s="1">
        <f>L219</f>
        <v>16.658762685402</v>
      </c>
      <c r="O392" s="1">
        <f>O219</f>
        <v>12.6221596905758</v>
      </c>
      <c r="R392" s="1">
        <f>R219</f>
        <v>6.25925925925926</v>
      </c>
      <c r="U392" s="1">
        <f>U219</f>
        <v>0.205666666666667</v>
      </c>
      <c r="X392" s="1">
        <f>X219</f>
        <v>0.296666666666667</v>
      </c>
      <c r="AA392" s="1">
        <f>AA219</f>
        <v>0.289</v>
      </c>
      <c r="AD392" s="1">
        <f>AD219</f>
        <v>0.359</v>
      </c>
      <c r="AG392" s="1">
        <f>AG219</f>
        <v>0.233</v>
      </c>
      <c r="AJ392" s="1">
        <f>AJ219</f>
        <v>261.333333333333</v>
      </c>
      <c r="AM392" s="1">
        <f>AM219</f>
        <v>287.333333333333</v>
      </c>
      <c r="AP392" s="1">
        <f>AP219</f>
        <v>305</v>
      </c>
      <c r="AS392" s="1">
        <f>AS219</f>
        <v>332.333333333333</v>
      </c>
      <c r="AV392" s="1">
        <f>AV219</f>
        <v>312</v>
      </c>
      <c r="AY392" s="1">
        <f>AY219</f>
        <v>6.86666666666667</v>
      </c>
      <c r="BB392" s="1">
        <f>BB219</f>
        <v>9.50666666666667</v>
      </c>
      <c r="BE392" s="1">
        <f>BE219</f>
        <v>7.70666666666667</v>
      </c>
      <c r="BH392" s="1">
        <f>BH219</f>
        <v>7.59</v>
      </c>
      <c r="BK392" s="1">
        <f>BK219</f>
        <v>4.42</v>
      </c>
      <c r="BQ392" s="1">
        <f>BQ219</f>
        <v>17.3957872026344</v>
      </c>
      <c r="BT392" s="1">
        <f>BT219</f>
        <v>20.794146288768</v>
      </c>
      <c r="BW392" s="1">
        <f>BW219</f>
        <v>16.3579945659255</v>
      </c>
      <c r="BZ392" s="1">
        <f>BZ219</f>
        <v>12.2656639675854</v>
      </c>
      <c r="CC392" s="1">
        <f>CC219</f>
        <v>5.69369369369369</v>
      </c>
      <c r="CF392" s="1">
        <f>CF219</f>
        <v>0.179333333333333</v>
      </c>
      <c r="CI392" s="1">
        <f>CI219</f>
        <v>0.264</v>
      </c>
      <c r="CL392" s="1">
        <f>CL219</f>
        <v>0.281333333333333</v>
      </c>
      <c r="CO392" s="1">
        <f>CO219</f>
        <v>0.338</v>
      </c>
      <c r="CR392" s="1">
        <f>CR219</f>
        <v>0.215</v>
      </c>
      <c r="CU392" s="1">
        <f>CU219</f>
        <v>259.666666666667</v>
      </c>
      <c r="CX392" s="1">
        <f>CX219</f>
        <v>288.333333333333</v>
      </c>
      <c r="DA392" s="1">
        <f>DA219</f>
        <v>299.666666666667</v>
      </c>
      <c r="DD392" s="1">
        <f>DD219</f>
        <v>330.333333333333</v>
      </c>
      <c r="DG392" s="1">
        <f>DG219</f>
        <v>311</v>
      </c>
      <c r="DJ392" s="1">
        <f>DJ219</f>
        <v>6.5</v>
      </c>
      <c r="DM392" s="1">
        <f>DM219</f>
        <v>9.14333333333333</v>
      </c>
      <c r="DP392" s="1">
        <f>DP219</f>
        <v>7.60333333333333</v>
      </c>
      <c r="DS392" s="1">
        <f>DS219</f>
        <v>7.33</v>
      </c>
      <c r="DV392" s="1">
        <f>DV219</f>
        <v>4.16</v>
      </c>
      <c r="ED392" s="1">
        <f>ED219</f>
        <v>19.5268548953505</v>
      </c>
      <c r="EG392" s="1">
        <f>EG219</f>
        <v>25.6642522870271</v>
      </c>
      <c r="EJ392" s="1">
        <f>EJ219</f>
        <v>17.5304184066159</v>
      </c>
      <c r="EM392" s="1">
        <f>EM219</f>
        <v>12.6179127025167</v>
      </c>
      <c r="EP392" s="1">
        <f>EP219</f>
        <v>9.22302158273381</v>
      </c>
      <c r="ES392" s="1">
        <f>ES219</f>
        <v>0.228</v>
      </c>
      <c r="EV392" s="1">
        <f>EV219</f>
        <v>0.254333333333333</v>
      </c>
      <c r="EY392" s="1">
        <f>EY219</f>
        <v>0.284333333333333</v>
      </c>
      <c r="FB392" s="1">
        <f>FB219</f>
        <v>0.310333333333333</v>
      </c>
      <c r="FE392" s="1">
        <f>FE219</f>
        <v>0.235</v>
      </c>
      <c r="FH392" s="1">
        <f>FH219</f>
        <v>270.333333333333</v>
      </c>
      <c r="FK392" s="1">
        <f>FK219</f>
        <v>284.333333333333</v>
      </c>
      <c r="FN392" s="1">
        <f>FN219</f>
        <v>290.666666666667</v>
      </c>
      <c r="FQ392" s="1">
        <f>FQ219</f>
        <v>321</v>
      </c>
      <c r="FT392" s="1">
        <f>FT219</f>
        <v>307</v>
      </c>
      <c r="FW392" s="1">
        <f>FW219</f>
        <v>7.95333333333333</v>
      </c>
      <c r="FZ392" s="1">
        <f>FZ219</f>
        <v>9.65666666666667</v>
      </c>
      <c r="GC392" s="1">
        <f>GC219</f>
        <v>8.14666666666667</v>
      </c>
      <c r="GF392" s="1">
        <f>GF219</f>
        <v>7.39333333333333</v>
      </c>
      <c r="GI392" s="1">
        <f>GI219</f>
        <v>6.24</v>
      </c>
      <c r="GO392" s="1">
        <f>GO219</f>
        <v>18.9493987982685</v>
      </c>
      <c r="GR392" s="1">
        <f>GR219</f>
        <v>24.9287452071351</v>
      </c>
      <c r="GU392" s="1">
        <f>GU219</f>
        <v>16.8677598542028</v>
      </c>
      <c r="GX392" s="1">
        <f>GX219</f>
        <v>11.9950503498891</v>
      </c>
      <c r="HA392" s="1">
        <f>HA219</f>
        <v>8.6046511627907</v>
      </c>
      <c r="HD392" s="1">
        <f>HD219</f>
        <v>0.202333333333333</v>
      </c>
      <c r="HG392" s="1">
        <f>HG219</f>
        <v>0.243333333333333</v>
      </c>
      <c r="HJ392" s="1">
        <f>HJ219</f>
        <v>0.265</v>
      </c>
      <c r="HM392" s="1">
        <f>HM219</f>
        <v>0.289333333333333</v>
      </c>
      <c r="HP392" s="1">
        <f>HP219</f>
        <v>0.218</v>
      </c>
      <c r="HS392" s="1">
        <f>HS219</f>
        <v>268.333333333333</v>
      </c>
      <c r="HV392" s="1">
        <f>HV219</f>
        <v>283</v>
      </c>
      <c r="HY392" s="1">
        <f>HY219</f>
        <v>287.666666666667</v>
      </c>
      <c r="IB392" s="1">
        <f>IB219</f>
        <v>320.666666666667</v>
      </c>
      <c r="IE392" s="1">
        <f>IE219</f>
        <v>307</v>
      </c>
      <c r="IH392" s="1">
        <f>IH219</f>
        <v>7.68666666666667</v>
      </c>
      <c r="IK392" s="1">
        <f>IK219</f>
        <v>9.41</v>
      </c>
      <c r="IN392" s="1">
        <f>IN219</f>
        <v>7.79666666666667</v>
      </c>
      <c r="IQ392" s="1">
        <f>IQ219</f>
        <v>7.13333333333334</v>
      </c>
      <c r="IT392" s="1">
        <f>IT219</f>
        <v>5.98</v>
      </c>
    </row>
    <row r="393" spans="2:254">
      <c r="B393" s="1" t="s">
        <v>86</v>
      </c>
      <c r="F393" s="1">
        <f>F230</f>
        <v>18.029242979243</v>
      </c>
      <c r="I393" s="1">
        <f>I230</f>
        <v>21.2824710760125</v>
      </c>
      <c r="L393" s="1">
        <f>L230</f>
        <v>16.2706477929575</v>
      </c>
      <c r="O393" s="1">
        <f>O230</f>
        <v>11.9367793487486</v>
      </c>
      <c r="R393" s="1">
        <f>R230</f>
        <v>6.1875</v>
      </c>
      <c r="U393" s="1">
        <f>U230</f>
        <v>0.187333333333333</v>
      </c>
      <c r="X393" s="1">
        <f>X230</f>
        <v>0.286</v>
      </c>
      <c r="AA393" s="1">
        <f>AA230</f>
        <v>0.306333333333333</v>
      </c>
      <c r="AD393" s="1">
        <f>AD230</f>
        <v>0.349</v>
      </c>
      <c r="AG393" s="1">
        <f>AG230</f>
        <v>0.242</v>
      </c>
      <c r="AJ393" s="1">
        <f>AJ230</f>
        <v>260.666666666667</v>
      </c>
      <c r="AM393" s="1">
        <f>AM230</f>
        <v>299.333333333333</v>
      </c>
      <c r="AP393" s="1">
        <f>AP230</f>
        <v>313.333333333333</v>
      </c>
      <c r="AS393" s="1">
        <f>AS230</f>
        <v>337.333333333333</v>
      </c>
      <c r="AV393" s="1">
        <f>AV230</f>
        <v>314</v>
      </c>
      <c r="AY393" s="1">
        <f>AY230</f>
        <v>6.56666666666667</v>
      </c>
      <c r="BB393" s="1">
        <f>BB230</f>
        <v>9.54333333333333</v>
      </c>
      <c r="BE393" s="1">
        <f>BE230</f>
        <v>7.80666666666667</v>
      </c>
      <c r="BH393" s="1">
        <f>BH230</f>
        <v>7.55333333333333</v>
      </c>
      <c r="BK393" s="1">
        <f>BK230</f>
        <v>4.49</v>
      </c>
      <c r="BQ393" s="1">
        <f>BQ230</f>
        <v>17.4000107138736</v>
      </c>
      <c r="BT393" s="1">
        <f>BT230</f>
        <v>20.6618494763335</v>
      </c>
      <c r="BW393" s="1">
        <f>BW230</f>
        <v>15.6621526300027</v>
      </c>
      <c r="BZ393" s="1">
        <f>BZ230</f>
        <v>11.3399579015269</v>
      </c>
      <c r="CC393" s="1">
        <f>CC230</f>
        <v>5.625</v>
      </c>
      <c r="CF393" s="1">
        <f>CF230</f>
        <v>0.175666666666667</v>
      </c>
      <c r="CI393" s="1">
        <f>CI230</f>
        <v>0.269333333333333</v>
      </c>
      <c r="CL393" s="1">
        <f>CL230</f>
        <v>0.285333333333333</v>
      </c>
      <c r="CO393" s="1">
        <f>CO230</f>
        <v>0.310666666666667</v>
      </c>
      <c r="CR393" s="1">
        <f>CR230</f>
        <v>0.223</v>
      </c>
      <c r="CU393" s="1">
        <f>CU230</f>
        <v>260</v>
      </c>
      <c r="CX393" s="1">
        <f>CX230</f>
        <v>297.666666666667</v>
      </c>
      <c r="DA393" s="1">
        <f>DA230</f>
        <v>312</v>
      </c>
      <c r="DD393" s="1">
        <f>DD230</f>
        <v>333.333333333333</v>
      </c>
      <c r="DG393" s="1">
        <f>DG230</f>
        <v>314</v>
      </c>
      <c r="DJ393" s="1">
        <f>DJ230</f>
        <v>6.38333333333333</v>
      </c>
      <c r="DM393" s="1">
        <f>DM230</f>
        <v>9.17666666666667</v>
      </c>
      <c r="DP393" s="1">
        <f>DP230</f>
        <v>7.52333333333333</v>
      </c>
      <c r="DS393" s="1">
        <f>DS230</f>
        <v>7.29333333333333</v>
      </c>
      <c r="DV393" s="1">
        <f>DV230</f>
        <v>4.27</v>
      </c>
      <c r="ED393" s="1">
        <f>ED230</f>
        <v>19.421981981982</v>
      </c>
      <c r="EG393" s="1">
        <f>EG230</f>
        <v>25.7277060330495</v>
      </c>
      <c r="EJ393" s="1">
        <f>EJ230</f>
        <v>17.8034944830771</v>
      </c>
      <c r="EM393" s="1">
        <f>EM230</f>
        <v>12.950751847023</v>
      </c>
      <c r="EP393" s="1">
        <f>EP230</f>
        <v>9.20567375886525</v>
      </c>
      <c r="ES393" s="1">
        <f>ES230</f>
        <v>0.231</v>
      </c>
      <c r="EV393" s="1">
        <f>EV230</f>
        <v>0.266</v>
      </c>
      <c r="EY393" s="1">
        <f>EY230</f>
        <v>0.26</v>
      </c>
      <c r="FB393" s="1">
        <f>FB230</f>
        <v>0.302333333333333</v>
      </c>
      <c r="FE393" s="1">
        <f>FE230</f>
        <v>0.238</v>
      </c>
      <c r="FH393" s="1">
        <f>FH230</f>
        <v>270</v>
      </c>
      <c r="FK393" s="1">
        <f>FK230</f>
        <v>289.666666666667</v>
      </c>
      <c r="FN393" s="1">
        <f>FN230</f>
        <v>294</v>
      </c>
      <c r="FQ393" s="1">
        <f>FQ230</f>
        <v>321.333333333333</v>
      </c>
      <c r="FT393" s="1">
        <f>FT230</f>
        <v>302</v>
      </c>
      <c r="FW393" s="1">
        <f>FW230</f>
        <v>7.85333333333333</v>
      </c>
      <c r="FZ393" s="1">
        <f>FZ230</f>
        <v>9.67333333333333</v>
      </c>
      <c r="GC393" s="1">
        <f>GC230</f>
        <v>8.08333333333333</v>
      </c>
      <c r="GF393" s="1">
        <f>GF230</f>
        <v>7.38666666666667</v>
      </c>
      <c r="GI393" s="1">
        <f>GI230</f>
        <v>6.28</v>
      </c>
      <c r="GO393" s="1">
        <f>GO230</f>
        <v>19.1845859058974</v>
      </c>
      <c r="GR393" s="1">
        <f>GR230</f>
        <v>25.3085146286572</v>
      </c>
      <c r="GU393" s="1">
        <f>GU230</f>
        <v>17.3800061919452</v>
      </c>
      <c r="GX393" s="1">
        <f>GX230</f>
        <v>12.3862036746902</v>
      </c>
      <c r="HA393" s="1">
        <f>HA230</f>
        <v>8.53435114503817</v>
      </c>
      <c r="HD393" s="1">
        <f>HD230</f>
        <v>0.204</v>
      </c>
      <c r="HG393" s="1">
        <f>HG230</f>
        <v>0.240333333333333</v>
      </c>
      <c r="HJ393" s="1">
        <f>HJ230</f>
        <v>0.249</v>
      </c>
      <c r="HM393" s="1">
        <f>HM230</f>
        <v>0.288666666666667</v>
      </c>
      <c r="HP393" s="1">
        <f>HP230</f>
        <v>0.226</v>
      </c>
      <c r="HS393" s="1">
        <f>HS230</f>
        <v>270</v>
      </c>
      <c r="HV393" s="1">
        <f>HV230</f>
        <v>286.666666666667</v>
      </c>
      <c r="HY393" s="1">
        <f>HY230</f>
        <v>293.666666666667</v>
      </c>
      <c r="IB393" s="1">
        <f>IB230</f>
        <v>318</v>
      </c>
      <c r="IE393" s="1">
        <f>IE230</f>
        <v>299</v>
      </c>
      <c r="IH393" s="1">
        <f>IH230</f>
        <v>7.59</v>
      </c>
      <c r="IK393" s="1">
        <f>IK230</f>
        <v>9.48333333333333</v>
      </c>
      <c r="IN393" s="1">
        <f>IN230</f>
        <v>7.83666666666667</v>
      </c>
      <c r="IQ393" s="1">
        <f>IQ230</f>
        <v>6.96</v>
      </c>
      <c r="IT393" s="1">
        <f>IT230</f>
        <v>6.04</v>
      </c>
    </row>
    <row r="394" spans="2:254">
      <c r="B394" s="1" t="s">
        <v>87</v>
      </c>
      <c r="F394" s="1">
        <f>F241</f>
        <v>17.9569205278419</v>
      </c>
      <c r="I394" s="1">
        <f>I241</f>
        <v>21.2445779112446</v>
      </c>
      <c r="L394" s="1">
        <f>L241</f>
        <v>16.5009377664109</v>
      </c>
      <c r="O394" s="1">
        <f>O241</f>
        <v>10.0837308427199</v>
      </c>
      <c r="R394" s="1">
        <f>R241</f>
        <v>5.69014084507042</v>
      </c>
      <c r="U394" s="1">
        <f>U241</f>
        <v>0.208333333333333</v>
      </c>
      <c r="X394" s="1">
        <f>X241</f>
        <v>0.287333333333333</v>
      </c>
      <c r="AA394" s="1">
        <f>AA241</f>
        <v>0.321</v>
      </c>
      <c r="AD394" s="1">
        <f>AD241</f>
        <v>0.304333333333333</v>
      </c>
      <c r="AG394" s="1">
        <f>AG241</f>
        <v>0.189</v>
      </c>
      <c r="AJ394" s="1">
        <f>AJ241</f>
        <v>254.333333333333</v>
      </c>
      <c r="AM394" s="1">
        <f>AM241</f>
        <v>293.333333333333</v>
      </c>
      <c r="AP394" s="1">
        <f>AP241</f>
        <v>297.333333333333</v>
      </c>
      <c r="AS394" s="1">
        <f>AS241</f>
        <v>332.333333333333</v>
      </c>
      <c r="AV394" s="1">
        <f>AV241</f>
        <v>322</v>
      </c>
      <c r="AY394" s="1">
        <f>AY241</f>
        <v>6.29333333333333</v>
      </c>
      <c r="BB394" s="1">
        <f>BB241</f>
        <v>8.91</v>
      </c>
      <c r="BE394" s="1">
        <f>BE241</f>
        <v>7.32333333333333</v>
      </c>
      <c r="BH394" s="1">
        <f>BH241</f>
        <v>6.68333333333333</v>
      </c>
      <c r="BK394" s="1">
        <f>BK241</f>
        <v>2.97</v>
      </c>
      <c r="BQ394" s="1">
        <f>BQ241</f>
        <v>17.2809037690825</v>
      </c>
      <c r="BT394" s="1">
        <f>BT241</f>
        <v>20.5944752467254</v>
      </c>
      <c r="BW394" s="1">
        <f>BW241</f>
        <v>16.076279383474</v>
      </c>
      <c r="BZ394" s="1">
        <f>BZ241</f>
        <v>9.59952560293218</v>
      </c>
      <c r="CC394" s="1">
        <f>CC241</f>
        <v>5.01851851851852</v>
      </c>
      <c r="CF394" s="1">
        <f>CF241</f>
        <v>0.191666666666667</v>
      </c>
      <c r="CI394" s="1">
        <f>CI241</f>
        <v>0.260333333333333</v>
      </c>
      <c r="CL394" s="1">
        <f>CL241</f>
        <v>0.288333333333333</v>
      </c>
      <c r="CO394" s="1">
        <f>CO241</f>
        <v>0.293</v>
      </c>
      <c r="CR394" s="1">
        <f>CR241</f>
        <v>0.168</v>
      </c>
      <c r="CU394" s="1">
        <f>CU241</f>
        <v>249.333333333333</v>
      </c>
      <c r="CX394" s="1">
        <f>CX241</f>
        <v>291.333333333333</v>
      </c>
      <c r="DA394" s="1">
        <f>DA241</f>
        <v>295.666666666667</v>
      </c>
      <c r="DD394" s="1">
        <f>DD241</f>
        <v>333.666666666667</v>
      </c>
      <c r="DG394" s="1">
        <f>DG241</f>
        <v>324</v>
      </c>
      <c r="DJ394" s="1">
        <f>DJ241</f>
        <v>6.03333333333333</v>
      </c>
      <c r="DM394" s="1">
        <f>DM241</f>
        <v>8.81</v>
      </c>
      <c r="DP394" s="1">
        <f>DP241</f>
        <v>6.95666666666667</v>
      </c>
      <c r="DS394" s="1">
        <f>DS241</f>
        <v>6.31666666666667</v>
      </c>
      <c r="DV394" s="1">
        <f>DV241</f>
        <v>2.69</v>
      </c>
      <c r="ED394" s="1">
        <f>ED241</f>
        <v>19.6837206660354</v>
      </c>
      <c r="EG394" s="1">
        <f>EG241</f>
        <v>25.3249444039429</v>
      </c>
      <c r="EJ394" s="1">
        <f>EJ241</f>
        <v>17.8308088622974</v>
      </c>
      <c r="EM394" s="1">
        <f>EM241</f>
        <v>10.8529706513959</v>
      </c>
      <c r="EP394" s="1">
        <f>EP241</f>
        <v>8.18367346938775</v>
      </c>
      <c r="ES394" s="1">
        <f>ES241</f>
        <v>0.224</v>
      </c>
      <c r="EV394" s="1">
        <f>EV241</f>
        <v>0.281333333333333</v>
      </c>
      <c r="EY394" s="1">
        <f>EY241</f>
        <v>0.287333333333333</v>
      </c>
      <c r="FB394" s="1">
        <f>FB241</f>
        <v>0.285666666666667</v>
      </c>
      <c r="FE394" s="1">
        <f>FE241</f>
        <v>0.202</v>
      </c>
      <c r="FH394" s="1">
        <f>FH241</f>
        <v>272.333333333333</v>
      </c>
      <c r="FK394" s="1">
        <f>FK241</f>
        <v>297.333333333333</v>
      </c>
      <c r="FN394" s="1">
        <f>FN241</f>
        <v>293.666666666667</v>
      </c>
      <c r="FQ394" s="1">
        <f>FQ241</f>
        <v>324</v>
      </c>
      <c r="FT394" s="1">
        <f>FT241</f>
        <v>317</v>
      </c>
      <c r="FW394" s="1">
        <f>FW241</f>
        <v>7.54</v>
      </c>
      <c r="FZ394" s="1">
        <f>FZ241</f>
        <v>9.39333333333333</v>
      </c>
      <c r="GC394" s="1">
        <f>GC241</f>
        <v>7.85666666666667</v>
      </c>
      <c r="GF394" s="1">
        <f>GF241</f>
        <v>6.44666666666667</v>
      </c>
      <c r="GI394" s="1">
        <f>GI241</f>
        <v>5.07</v>
      </c>
      <c r="GO394" s="1">
        <f>GO241</f>
        <v>18.9554799767135</v>
      </c>
      <c r="GR394" s="1">
        <f>GR241</f>
        <v>24.6474915632369</v>
      </c>
      <c r="GU394" s="1">
        <f>GU241</f>
        <v>17.2253955877421</v>
      </c>
      <c r="GX394" s="1">
        <f>GX241</f>
        <v>10.449959123962</v>
      </c>
      <c r="HA394" s="1">
        <f>HA241</f>
        <v>7.375</v>
      </c>
      <c r="HD394" s="1">
        <f>HD241</f>
        <v>0.219666666666667</v>
      </c>
      <c r="HG394" s="1">
        <f>HG241</f>
        <v>0.254333333333333</v>
      </c>
      <c r="HJ394" s="1">
        <f>HJ241</f>
        <v>0.261333333333333</v>
      </c>
      <c r="HM394" s="1">
        <f>HM241</f>
        <v>0.265</v>
      </c>
      <c r="HP394" s="1">
        <f>HP241</f>
        <v>0.175</v>
      </c>
      <c r="HS394" s="1">
        <f>HS241</f>
        <v>269.666666666667</v>
      </c>
      <c r="HV394" s="1">
        <f>HV241</f>
        <v>295.666666666667</v>
      </c>
      <c r="HY394" s="1">
        <f>HY241</f>
        <v>291.666666666667</v>
      </c>
      <c r="IB394" s="1">
        <f>IB241</f>
        <v>323.666666666667</v>
      </c>
      <c r="IE394" s="1">
        <f>IE241</f>
        <v>316</v>
      </c>
      <c r="IH394" s="1">
        <f>IH241</f>
        <v>7.35</v>
      </c>
      <c r="IK394" s="1">
        <f>IK241</f>
        <v>9.04333333333333</v>
      </c>
      <c r="IN394" s="1">
        <f>IN241</f>
        <v>7.52</v>
      </c>
      <c r="IQ394" s="1">
        <f>IQ241</f>
        <v>6.2</v>
      </c>
      <c r="IT394" s="1">
        <f>IT241</f>
        <v>4.81</v>
      </c>
    </row>
    <row r="395" spans="2:254">
      <c r="B395" s="1" t="s">
        <v>87</v>
      </c>
      <c r="F395" s="1">
        <f>F252</f>
        <v>18.1285340936089</v>
      </c>
      <c r="I395" s="1">
        <f>I252</f>
        <v>21.3547087051875</v>
      </c>
      <c r="L395" s="1">
        <f>L252</f>
        <v>16.8703145026126</v>
      </c>
      <c r="O395" s="1">
        <f>O252</f>
        <v>10.5414996410113</v>
      </c>
      <c r="R395" s="1">
        <f>R252</f>
        <v>5.28440366972477</v>
      </c>
      <c r="U395" s="1">
        <f>U252</f>
        <v>0.225</v>
      </c>
      <c r="X395" s="1">
        <f>X252</f>
        <v>0.292333333333333</v>
      </c>
      <c r="AA395" s="1">
        <f>AA252</f>
        <v>0.296333333333333</v>
      </c>
      <c r="AD395" s="1">
        <f>AD252</f>
        <v>0.327666666666667</v>
      </c>
      <c r="AG395" s="1">
        <f>AG252</f>
        <v>0.186</v>
      </c>
      <c r="AJ395" s="1">
        <f>AJ252</f>
        <v>255.333333333333</v>
      </c>
      <c r="AM395" s="1">
        <f>AM252</f>
        <v>283.666666666667</v>
      </c>
      <c r="AP395" s="1">
        <f>AP252</f>
        <v>296.666666666667</v>
      </c>
      <c r="AS395" s="1">
        <f>AS252</f>
        <v>334.333333333333</v>
      </c>
      <c r="AV395" s="1">
        <f>AV252</f>
        <v>315</v>
      </c>
      <c r="AY395" s="1">
        <f>AY252</f>
        <v>6.42666666666667</v>
      </c>
      <c r="BB395" s="1">
        <f>BB252</f>
        <v>8.96666666666667</v>
      </c>
      <c r="BE395" s="1">
        <f>BE252</f>
        <v>7.44666666666667</v>
      </c>
      <c r="BH395" s="1">
        <f>BH252</f>
        <v>6.47333333333333</v>
      </c>
      <c r="BK395" s="1">
        <f>BK252</f>
        <v>3.15</v>
      </c>
      <c r="BQ395" s="1">
        <f>BQ252</f>
        <v>17.7505048069311</v>
      </c>
      <c r="BT395" s="1">
        <f>BT252</f>
        <v>20.7464752079977</v>
      </c>
      <c r="BW395" s="1">
        <f>BW252</f>
        <v>16.3113225740887</v>
      </c>
      <c r="BZ395" s="1">
        <f>BZ252</f>
        <v>10.259627055059</v>
      </c>
      <c r="CC395" s="1">
        <f>CC252</f>
        <v>4.96428571428571</v>
      </c>
      <c r="CF395" s="1">
        <f>CF252</f>
        <v>0.192</v>
      </c>
      <c r="CI395" s="1">
        <f>CI252</f>
        <v>0.271333333333333</v>
      </c>
      <c r="CL395" s="1">
        <f>CL252</f>
        <v>0.279</v>
      </c>
      <c r="CO395" s="1">
        <f>CO252</f>
        <v>0.310666666666667</v>
      </c>
      <c r="CR395" s="1">
        <f>CR252</f>
        <v>0.132</v>
      </c>
      <c r="CU395" s="1">
        <f>CU252</f>
        <v>253.666666666667</v>
      </c>
      <c r="CX395" s="1">
        <f>CX252</f>
        <v>278.333333333333</v>
      </c>
      <c r="DA395" s="1">
        <f>DA252</f>
        <v>298</v>
      </c>
      <c r="DD395" s="1">
        <f>DD252</f>
        <v>332.666666666667</v>
      </c>
      <c r="DG395" s="1">
        <f>DG252</f>
        <v>315</v>
      </c>
      <c r="DJ395" s="1">
        <f>DJ252</f>
        <v>6.16666666666667</v>
      </c>
      <c r="DM395" s="1">
        <f>DM252</f>
        <v>8.70333333333333</v>
      </c>
      <c r="DP395" s="1">
        <f>DP252</f>
        <v>7.16333333333333</v>
      </c>
      <c r="DS395" s="1">
        <f>DS252</f>
        <v>6.18333333333333</v>
      </c>
      <c r="DV395" s="1">
        <f>DV252</f>
        <v>2.75</v>
      </c>
      <c r="ED395" s="1">
        <f>ED252</f>
        <v>19.4532827263183</v>
      </c>
      <c r="EG395" s="1">
        <f>EG252</f>
        <v>25.5604660506227</v>
      </c>
      <c r="EJ395" s="1">
        <f>EJ252</f>
        <v>17.3571702040151</v>
      </c>
      <c r="EM395" s="1">
        <f>EM252</f>
        <v>10.4971943560496</v>
      </c>
      <c r="EP395" s="1">
        <f>EP252</f>
        <v>7.66101694915254</v>
      </c>
      <c r="ES395" s="1">
        <f>ES252</f>
        <v>0.232333333333333</v>
      </c>
      <c r="EV395" s="1">
        <f>EV252</f>
        <v>0.258666666666667</v>
      </c>
      <c r="EY395" s="1">
        <f>EY252</f>
        <v>0.282333333333333</v>
      </c>
      <c r="FB395" s="1">
        <f>FB252</f>
        <v>0.295</v>
      </c>
      <c r="FE395" s="1">
        <f>FE252</f>
        <v>0.205</v>
      </c>
      <c r="FH395" s="1">
        <f>FH252</f>
        <v>274.333333333333</v>
      </c>
      <c r="FK395" s="1">
        <f>FK252</f>
        <v>288.333333333333</v>
      </c>
      <c r="FN395" s="1">
        <f>FN252</f>
        <v>294.666666666667</v>
      </c>
      <c r="FQ395" s="1">
        <f>FQ252</f>
        <v>322</v>
      </c>
      <c r="FT395" s="1">
        <f>FT252</f>
        <v>312</v>
      </c>
      <c r="FW395" s="1">
        <f>FW252</f>
        <v>7.52333333333333</v>
      </c>
      <c r="FZ395" s="1">
        <f>FZ252</f>
        <v>9.40666666666667</v>
      </c>
      <c r="GC395" s="1">
        <f>GC252</f>
        <v>7.80666666666667</v>
      </c>
      <c r="GF395" s="1">
        <f>GF252</f>
        <v>6.47333333333333</v>
      </c>
      <c r="GI395" s="1">
        <f>GI252</f>
        <v>5.11</v>
      </c>
      <c r="GO395" s="1">
        <f>GO252</f>
        <v>18.7853692201518</v>
      </c>
      <c r="GR395" s="1">
        <f>GR252</f>
        <v>24.8463041933191</v>
      </c>
      <c r="GU395" s="1">
        <f>GU252</f>
        <v>16.8301195175031</v>
      </c>
      <c r="GX395" s="1">
        <f>GX252</f>
        <v>10.0717024494219</v>
      </c>
      <c r="HA395" s="1">
        <f>HA252</f>
        <v>7.38582677165354</v>
      </c>
      <c r="HD395" s="1">
        <f>HD252</f>
        <v>0.211333333333333</v>
      </c>
      <c r="HG395" s="1">
        <f>HG252</f>
        <v>0.254333333333333</v>
      </c>
      <c r="HJ395" s="1">
        <f>HJ252</f>
        <v>0.261333333333333</v>
      </c>
      <c r="HM395" s="1">
        <f>HM252</f>
        <v>0.263</v>
      </c>
      <c r="HP395" s="1">
        <f>HP252</f>
        <v>0.178</v>
      </c>
      <c r="HS395" s="1">
        <f>HS252</f>
        <v>274</v>
      </c>
      <c r="HV395" s="1">
        <f>HV252</f>
        <v>288</v>
      </c>
      <c r="HY395" s="1">
        <f>HY252</f>
        <v>290.333333333333</v>
      </c>
      <c r="IB395" s="1">
        <f>IB252</f>
        <v>320</v>
      </c>
      <c r="IE395" s="1">
        <f>IE252</f>
        <v>309</v>
      </c>
      <c r="IH395" s="1">
        <f>IH252</f>
        <v>7.27666666666667</v>
      </c>
      <c r="IK395" s="1">
        <f>IK252</f>
        <v>9.12333333333333</v>
      </c>
      <c r="IN395" s="1">
        <f>IN252</f>
        <v>7.45666666666667</v>
      </c>
      <c r="IQ395" s="1">
        <f>IQ252</f>
        <v>6.21333333333333</v>
      </c>
      <c r="IT395" s="1">
        <f>IT252</f>
        <v>4.87</v>
      </c>
    </row>
    <row r="396" spans="2:254">
      <c r="B396" s="1" t="s">
        <v>87</v>
      </c>
      <c r="F396" s="1">
        <f>F263</f>
        <v>18.2042387650336</v>
      </c>
      <c r="I396" s="1">
        <f>I263</f>
        <v>21.3436920674291</v>
      </c>
      <c r="L396" s="1">
        <f>L263</f>
        <v>16.5117115120099</v>
      </c>
      <c r="O396" s="1">
        <f>O263</f>
        <v>9.81471160194564</v>
      </c>
      <c r="R396" s="1">
        <f>R263</f>
        <v>5.45882352941176</v>
      </c>
      <c r="U396" s="1">
        <f>U263</f>
        <v>0.204333333333333</v>
      </c>
      <c r="X396" s="1">
        <f>X263</f>
        <v>0.284</v>
      </c>
      <c r="AA396" s="1">
        <f>AA263</f>
        <v>0.313666666666667</v>
      </c>
      <c r="AD396" s="1">
        <f>AD263</f>
        <v>0.318333333333333</v>
      </c>
      <c r="AG396" s="1">
        <f>AG263</f>
        <v>0.196</v>
      </c>
      <c r="AJ396" s="1">
        <f>AJ263</f>
        <v>256</v>
      </c>
      <c r="AM396" s="1">
        <f>AM263</f>
        <v>292</v>
      </c>
      <c r="AP396" s="1">
        <f>AP263</f>
        <v>306.333333333333</v>
      </c>
      <c r="AS396" s="1">
        <f>AS263</f>
        <v>340.333333333333</v>
      </c>
      <c r="AV396" s="1">
        <f>AV263</f>
        <v>316</v>
      </c>
      <c r="AY396" s="1">
        <f>AY263</f>
        <v>6.20333333333333</v>
      </c>
      <c r="BB396" s="1">
        <f>BB263</f>
        <v>9.20666666666667</v>
      </c>
      <c r="BE396" s="1">
        <f>BE263</f>
        <v>7.18333333333333</v>
      </c>
      <c r="BH396" s="1">
        <f>BH263</f>
        <v>6.51333333333333</v>
      </c>
      <c r="BK396" s="1">
        <f>BK263</f>
        <v>3.08</v>
      </c>
      <c r="BQ396" s="1">
        <f>BQ263</f>
        <v>17.6058168691087</v>
      </c>
      <c r="BT396" s="1">
        <f>BT263</f>
        <v>20.9374549751908</v>
      </c>
      <c r="BW396" s="1">
        <f>BW263</f>
        <v>15.9032951674461</v>
      </c>
      <c r="BZ396" s="1">
        <f>BZ263</f>
        <v>9.33480963216421</v>
      </c>
      <c r="CC396" s="1">
        <f>CC263</f>
        <v>4.60550458715596</v>
      </c>
      <c r="CF396" s="1">
        <f>CF263</f>
        <v>0.177333333333333</v>
      </c>
      <c r="CI396" s="1">
        <f>CI263</f>
        <v>0.272333333333333</v>
      </c>
      <c r="CL396" s="1">
        <f>CL263</f>
        <v>0.296666666666667</v>
      </c>
      <c r="CO396" s="1">
        <f>CO263</f>
        <v>0.285333333333333</v>
      </c>
      <c r="CR396" s="1">
        <f>CR263</f>
        <v>0.178</v>
      </c>
      <c r="CU396" s="1">
        <f>CU263</f>
        <v>256</v>
      </c>
      <c r="CX396" s="1">
        <f>CX263</f>
        <v>291.333333333333</v>
      </c>
      <c r="DA396" s="1">
        <f>DA263</f>
        <v>304.333333333333</v>
      </c>
      <c r="DD396" s="1">
        <f>DD263</f>
        <v>335.333333333333</v>
      </c>
      <c r="DG396" s="1">
        <f>DG263</f>
        <v>319</v>
      </c>
      <c r="DJ396" s="1">
        <f>DJ263</f>
        <v>5.94333333333333</v>
      </c>
      <c r="DM396" s="1">
        <f>DM263</f>
        <v>8.73666666666667</v>
      </c>
      <c r="DP396" s="1">
        <f>DP263</f>
        <v>7.00333333333333</v>
      </c>
      <c r="DS396" s="1">
        <f>DS263</f>
        <v>6.33333333333333</v>
      </c>
      <c r="DV396" s="1">
        <f>DV263</f>
        <v>2.81</v>
      </c>
      <c r="ED396" s="1">
        <f>ED263</f>
        <v>19.4199520286477</v>
      </c>
      <c r="EG396" s="1">
        <f>EG263</f>
        <v>25.5562770562771</v>
      </c>
      <c r="EJ396" s="1">
        <f>EJ263</f>
        <v>17.6702682632507</v>
      </c>
      <c r="EM396" s="1">
        <f>EM263</f>
        <v>10.830455449099</v>
      </c>
      <c r="EP396" s="1">
        <f>EP263</f>
        <v>7.7979797979798</v>
      </c>
      <c r="ES396" s="1">
        <f>ES263</f>
        <v>0.235666666666667</v>
      </c>
      <c r="EV396" s="1">
        <f>EV263</f>
        <v>0.270333333333333</v>
      </c>
      <c r="EY396" s="1">
        <f>EY263</f>
        <v>0.264333333333333</v>
      </c>
      <c r="FB396" s="1">
        <f>FB263</f>
        <v>0.281</v>
      </c>
      <c r="FE396" s="1">
        <f>FE263</f>
        <v>0.208</v>
      </c>
      <c r="FH396" s="1">
        <f>FH263</f>
        <v>277</v>
      </c>
      <c r="FK396" s="1">
        <f>FK263</f>
        <v>293.666666666667</v>
      </c>
      <c r="FN396" s="1">
        <f>FN263</f>
        <v>296.333333333333</v>
      </c>
      <c r="FQ396" s="1">
        <f>FQ263</f>
        <v>321</v>
      </c>
      <c r="FT396" s="1">
        <f>FT263</f>
        <v>306</v>
      </c>
      <c r="FW396" s="1">
        <f>FW263</f>
        <v>7.51</v>
      </c>
      <c r="FZ396" s="1">
        <f>FZ263</f>
        <v>9.33333333333333</v>
      </c>
      <c r="GC396" s="1">
        <f>GC263</f>
        <v>7.74333333333333</v>
      </c>
      <c r="GF396" s="1">
        <f>GF263</f>
        <v>6.46666666666667</v>
      </c>
      <c r="GI396" s="1">
        <f>GI263</f>
        <v>5.19</v>
      </c>
      <c r="GO396" s="1">
        <f>GO263</f>
        <v>18.8479637719704</v>
      </c>
      <c r="GR396" s="1">
        <f>GR263</f>
        <v>24.9605801858747</v>
      </c>
      <c r="GU396" s="1">
        <f>GU263</f>
        <v>17.2394359453183</v>
      </c>
      <c r="GX396" s="1">
        <f>GX263</f>
        <v>10.1970447695405</v>
      </c>
      <c r="HA396" s="1">
        <f>HA263</f>
        <v>7.24590163934426</v>
      </c>
      <c r="HD396" s="1">
        <f>HD263</f>
        <v>0.203</v>
      </c>
      <c r="HG396" s="1">
        <f>HG263</f>
        <v>0.249333333333333</v>
      </c>
      <c r="HJ396" s="1">
        <f>HJ263</f>
        <v>0.253</v>
      </c>
      <c r="HM396" s="1">
        <f>HM263</f>
        <v>0.267666666666667</v>
      </c>
      <c r="HP396" s="1">
        <f>HP263</f>
        <v>0.186</v>
      </c>
      <c r="HS396" s="1">
        <f>HS263</f>
        <v>273.666666666667</v>
      </c>
      <c r="HV396" s="1">
        <f>HV263</f>
        <v>293.333333333333</v>
      </c>
      <c r="HY396" s="1">
        <f>HY263</f>
        <v>296</v>
      </c>
      <c r="IB396" s="1">
        <f>IB263</f>
        <v>318</v>
      </c>
      <c r="IE396" s="1">
        <f>IE263</f>
        <v>308</v>
      </c>
      <c r="IH396" s="1">
        <f>IH263</f>
        <v>7.25333333333333</v>
      </c>
      <c r="IK396" s="1">
        <f>IK263</f>
        <v>9.14333333333333</v>
      </c>
      <c r="IN396" s="1">
        <f>IN263</f>
        <v>7.49666666666667</v>
      </c>
      <c r="IQ396" s="1">
        <f>IQ263</f>
        <v>6.04</v>
      </c>
      <c r="IT396" s="1">
        <f>IT263</f>
        <v>4.93</v>
      </c>
    </row>
    <row r="397" spans="2:254">
      <c r="B397" s="1" t="s">
        <v>88</v>
      </c>
      <c r="F397" s="1">
        <f>F274</f>
        <v>19.2295654757292</v>
      </c>
      <c r="I397" s="1">
        <f>I274</f>
        <v>22.4529534586112</v>
      </c>
      <c r="L397" s="1">
        <f>L274</f>
        <v>17.8244634499634</v>
      </c>
      <c r="O397" s="1">
        <f>O274</f>
        <v>9.78761435059145</v>
      </c>
      <c r="R397" s="1">
        <f>R274</f>
        <v>3.75438596491228</v>
      </c>
      <c r="U397" s="1">
        <f>U274</f>
        <v>0.222</v>
      </c>
      <c r="X397" s="1">
        <f>X274</f>
        <v>0.289</v>
      </c>
      <c r="AA397" s="1">
        <f>AA274</f>
        <v>0.302</v>
      </c>
      <c r="AD397" s="1">
        <f>AD274</f>
        <v>0.292</v>
      </c>
      <c r="AG397" s="1">
        <f>AG274</f>
        <v>0.136</v>
      </c>
      <c r="AJ397" s="1">
        <f>AJ274</f>
        <v>249</v>
      </c>
      <c r="AM397" s="1">
        <f>AM274</f>
        <v>290.333333333333</v>
      </c>
      <c r="AP397" s="1">
        <f>AP274</f>
        <v>295.333333333333</v>
      </c>
      <c r="AS397" s="1">
        <f>AS274</f>
        <v>334.666666666667</v>
      </c>
      <c r="AV397" s="1">
        <f>AV274</f>
        <v>326</v>
      </c>
      <c r="AY397" s="1">
        <f>AY274</f>
        <v>5.98666666666667</v>
      </c>
      <c r="BB397" s="1">
        <f>BB274</f>
        <v>8.5</v>
      </c>
      <c r="BE397" s="1">
        <f>BE274</f>
        <v>6.91333333333333</v>
      </c>
      <c r="BH397" s="1">
        <f>BH274</f>
        <v>6.33</v>
      </c>
      <c r="BK397" s="1">
        <f>BK274</f>
        <v>2.68</v>
      </c>
      <c r="BQ397" s="1">
        <f>BQ274</f>
        <v>18.4977774679757</v>
      </c>
      <c r="BT397" s="1">
        <f>BT274</f>
        <v>21.7977931861779</v>
      </c>
      <c r="BW397" s="1">
        <f>BW274</f>
        <v>17.10860633606</v>
      </c>
      <c r="BZ397" s="1">
        <f>BZ274</f>
        <v>9.28324205386827</v>
      </c>
      <c r="CC397" s="1">
        <f>CC274</f>
        <v>3.18867924528302</v>
      </c>
      <c r="CF397" s="1">
        <f>CF274</f>
        <v>0.189333333333333</v>
      </c>
      <c r="CI397" s="1">
        <f>CI274</f>
        <v>0.272</v>
      </c>
      <c r="CL397" s="1">
        <f>CL274</f>
        <v>0.290333333333333</v>
      </c>
      <c r="CO397" s="1">
        <f>CO274</f>
        <v>0.265333333333333</v>
      </c>
      <c r="CR397" s="1">
        <f>CR274</f>
        <v>0.117</v>
      </c>
      <c r="CU397" s="1">
        <f>CU274</f>
        <v>248.666666666667</v>
      </c>
      <c r="CX397" s="1">
        <f>CX274</f>
        <v>286</v>
      </c>
      <c r="DA397" s="1">
        <f>DA274</f>
        <v>292.666666666667</v>
      </c>
      <c r="DD397" s="1">
        <f>DD274</f>
        <v>334.666666666667</v>
      </c>
      <c r="DG397" s="1">
        <f>DG274</f>
        <v>327</v>
      </c>
      <c r="DJ397" s="1">
        <f>DJ274</f>
        <v>5.51666666666667</v>
      </c>
      <c r="DM397" s="1">
        <f>DM274</f>
        <v>8.32</v>
      </c>
      <c r="DP397" s="1">
        <f>DP274</f>
        <v>6.73333333333333</v>
      </c>
      <c r="DS397" s="1">
        <f>DS274</f>
        <v>6.07</v>
      </c>
      <c r="DV397" s="1">
        <f>DV274</f>
        <v>2.46</v>
      </c>
      <c r="ED397" s="1">
        <f>ED274</f>
        <v>20.0989684860299</v>
      </c>
      <c r="EG397" s="1">
        <f>EG274</f>
        <v>25.7610761076108</v>
      </c>
      <c r="EJ397" s="1">
        <f>EJ274</f>
        <v>18.1458121888744</v>
      </c>
      <c r="EM397" s="1">
        <f>EM274</f>
        <v>10.748820058997</v>
      </c>
      <c r="EP397" s="1">
        <f>EP274</f>
        <v>6.32520325203252</v>
      </c>
      <c r="ES397" s="1">
        <f>ES274</f>
        <v>0.236666666666667</v>
      </c>
      <c r="EV397" s="1">
        <f>EV274</f>
        <v>0.284666666666667</v>
      </c>
      <c r="EY397" s="1">
        <f>EY274</f>
        <v>0.290333333333333</v>
      </c>
      <c r="FB397" s="1">
        <f>FB274</f>
        <v>0.257</v>
      </c>
      <c r="FE397" s="1">
        <f>FE274</f>
        <v>0.184</v>
      </c>
      <c r="FH397" s="1">
        <f>FH274</f>
        <v>264.333333333333</v>
      </c>
      <c r="FK397" s="1">
        <f>FK274</f>
        <v>286.333333333333</v>
      </c>
      <c r="FN397" s="1">
        <f>FN274</f>
        <v>287</v>
      </c>
      <c r="FQ397" s="1">
        <f>FQ274</f>
        <v>318.666666666667</v>
      </c>
      <c r="FT397" s="1">
        <f>FT274</f>
        <v>325</v>
      </c>
      <c r="FW397" s="1">
        <f>FW274</f>
        <v>7.30666666666667</v>
      </c>
      <c r="FZ397" s="1">
        <f>FZ274</f>
        <v>9.08666666666667</v>
      </c>
      <c r="GC397" s="1">
        <f>GC274</f>
        <v>7.45333333333333</v>
      </c>
      <c r="GF397" s="1">
        <f>GF274</f>
        <v>6.09333333333333</v>
      </c>
      <c r="GI397" s="1">
        <f>GI274</f>
        <v>4.65</v>
      </c>
      <c r="GO397" s="1">
        <f>GO274</f>
        <v>19.6161815557369</v>
      </c>
      <c r="GR397" s="1">
        <f>GR274</f>
        <v>25.0208699588948</v>
      </c>
      <c r="GU397" s="1">
        <f>GU274</f>
        <v>17.6588994780133</v>
      </c>
      <c r="GX397" s="1">
        <f>GX274</f>
        <v>10.301702272949</v>
      </c>
      <c r="HA397" s="1">
        <f>HA274</f>
        <v>5.80327868852459</v>
      </c>
      <c r="HD397" s="1">
        <f>HD274</f>
        <v>0.210666666666667</v>
      </c>
      <c r="HG397" s="1">
        <f>HG274</f>
        <v>0.257</v>
      </c>
      <c r="HJ397" s="1">
        <f>HJ274</f>
        <v>0.276333333333333</v>
      </c>
      <c r="HM397" s="1">
        <f>HM274</f>
        <v>0.246</v>
      </c>
      <c r="HP397" s="1">
        <f>HP274</f>
        <v>0.163</v>
      </c>
      <c r="HS397" s="1">
        <f>HS274</f>
        <v>262.333333333333</v>
      </c>
      <c r="HV397" s="1">
        <f>HV274</f>
        <v>285.333333333333</v>
      </c>
      <c r="HY397" s="1">
        <f>HY274</f>
        <v>283.666666666667</v>
      </c>
      <c r="IB397" s="1">
        <f>IB274</f>
        <v>318.333333333333</v>
      </c>
      <c r="IE397" s="1">
        <f>IE274</f>
        <v>321</v>
      </c>
      <c r="IH397" s="1">
        <f>IH274</f>
        <v>6.88</v>
      </c>
      <c r="IK397" s="1">
        <f>IK274</f>
        <v>8.82333333333333</v>
      </c>
      <c r="IN397" s="1">
        <f>IN274</f>
        <v>7.28</v>
      </c>
      <c r="IQ397" s="1">
        <f>IQ274</f>
        <v>5.83</v>
      </c>
      <c r="IT397" s="1">
        <f>IT274</f>
        <v>4.41</v>
      </c>
    </row>
    <row r="398" spans="2:254">
      <c r="B398" s="1" t="s">
        <v>88</v>
      </c>
      <c r="F398" s="1">
        <f>F285</f>
        <v>19.3606808934025</v>
      </c>
      <c r="I398" s="1">
        <f>I285</f>
        <v>22.5529373398556</v>
      </c>
      <c r="L398" s="1">
        <f>L285</f>
        <v>18.1445664366462</v>
      </c>
      <c r="O398" s="1">
        <f>O285</f>
        <v>10.4319136294105</v>
      </c>
      <c r="R398" s="1">
        <f>R285</f>
        <v>3.34513274336283</v>
      </c>
      <c r="U398" s="1">
        <f>U285</f>
        <v>0.205666666666667</v>
      </c>
      <c r="X398" s="1">
        <f>X285</f>
        <v>0.294333333333333</v>
      </c>
      <c r="AA398" s="1">
        <f>AA285</f>
        <v>0.319333333333333</v>
      </c>
      <c r="AD398" s="1">
        <f>AD285</f>
        <v>0.305666666666667</v>
      </c>
      <c r="AG398" s="1">
        <f>AG285</f>
        <v>0.135</v>
      </c>
      <c r="AJ398" s="1">
        <f>AJ285</f>
        <v>252.333333333333</v>
      </c>
      <c r="AM398" s="1">
        <f>AM285</f>
        <v>279.666666666667</v>
      </c>
      <c r="AP398" s="1">
        <f>AP285</f>
        <v>293.666666666667</v>
      </c>
      <c r="AS398" s="1">
        <f>AS285</f>
        <v>336.333333333333</v>
      </c>
      <c r="AV398" s="1">
        <f>AV285</f>
        <v>321</v>
      </c>
      <c r="AY398" s="1">
        <f>AY285</f>
        <v>6.01666666666667</v>
      </c>
      <c r="BB398" s="1">
        <f>BB285</f>
        <v>8.55333333333333</v>
      </c>
      <c r="BE398" s="1">
        <f>BE285</f>
        <v>7.03666666666667</v>
      </c>
      <c r="BH398" s="1">
        <f>BH285</f>
        <v>6.22333333333333</v>
      </c>
      <c r="BK398" s="1">
        <f>BK285</f>
        <v>2.75</v>
      </c>
      <c r="BQ398" s="1">
        <f>BQ285</f>
        <v>18.6562707041367</v>
      </c>
      <c r="BT398" s="1">
        <f>BT285</f>
        <v>21.9510600351853</v>
      </c>
      <c r="BW398" s="1">
        <f>BW285</f>
        <v>17.5097343468112</v>
      </c>
      <c r="BZ398" s="1">
        <f>BZ285</f>
        <v>9.84517027913254</v>
      </c>
      <c r="CC398" s="1">
        <f>CC285</f>
        <v>2.97297297297297</v>
      </c>
      <c r="CF398" s="1">
        <f>CF285</f>
        <v>0.198</v>
      </c>
      <c r="CI398" s="1">
        <f>CI285</f>
        <v>0.273333333333333</v>
      </c>
      <c r="CL398" s="1">
        <f>CL285</f>
        <v>0.281</v>
      </c>
      <c r="CO398" s="1">
        <f>CO285</f>
        <v>0.285</v>
      </c>
      <c r="CR398" s="1">
        <f>CR285</f>
        <v>0.119</v>
      </c>
      <c r="CU398" s="1">
        <f>CU285</f>
        <v>250.333333333333</v>
      </c>
      <c r="CX398" s="1">
        <f>CX285</f>
        <v>279.333333333333</v>
      </c>
      <c r="DA398" s="1">
        <f>DA285</f>
        <v>293</v>
      </c>
      <c r="DD398" s="1">
        <f>DD285</f>
        <v>331</v>
      </c>
      <c r="DG398" s="1">
        <f>DG285</f>
        <v>318</v>
      </c>
      <c r="DJ398" s="1">
        <f>DJ285</f>
        <v>5.75666666666667</v>
      </c>
      <c r="DM398" s="1">
        <f>DM285</f>
        <v>8.37333333333333</v>
      </c>
      <c r="DP398" s="1">
        <f>DP285</f>
        <v>6.56666666666667</v>
      </c>
      <c r="DS398" s="1">
        <f>DS285</f>
        <v>6.04</v>
      </c>
      <c r="DV398" s="1">
        <f>DV285</f>
        <v>2.51</v>
      </c>
      <c r="ED398" s="1">
        <f>ED285</f>
        <v>19.8685951932705</v>
      </c>
      <c r="EG398" s="1">
        <f>EG285</f>
        <v>25.8607012794832</v>
      </c>
      <c r="EJ398" s="1">
        <f>EJ285</f>
        <v>17.805189983399</v>
      </c>
      <c r="EM398" s="1">
        <f>EM285</f>
        <v>10.2010373463407</v>
      </c>
      <c r="EP398" s="1">
        <f>EP285</f>
        <v>6.29752066115702</v>
      </c>
      <c r="ES398" s="1">
        <f>ES285</f>
        <v>0.235333333333333</v>
      </c>
      <c r="EV398" s="1">
        <f>EV285</f>
        <v>0.261666666666667</v>
      </c>
      <c r="EY398" s="1">
        <f>EY285</f>
        <v>0.291666666666667</v>
      </c>
      <c r="FB398" s="1">
        <f>FB285</f>
        <v>0.27</v>
      </c>
      <c r="FE398" s="1">
        <f>FE285</f>
        <v>0.189</v>
      </c>
      <c r="FH398" s="1">
        <f>FH285</f>
        <v>266.333333333333</v>
      </c>
      <c r="FK398" s="1">
        <f>FK285</f>
        <v>282</v>
      </c>
      <c r="FN398" s="1">
        <f>FN285</f>
        <v>283.666666666667</v>
      </c>
      <c r="FQ398" s="1">
        <f>FQ285</f>
        <v>316.333333333333</v>
      </c>
      <c r="FT398" s="1">
        <f>FT285</f>
        <v>318</v>
      </c>
      <c r="FW398" s="1">
        <f>FW285</f>
        <v>7.21</v>
      </c>
      <c r="FZ398" s="1">
        <f>FZ285</f>
        <v>9.02</v>
      </c>
      <c r="GC398" s="1">
        <f>GC285</f>
        <v>7.57333333333333</v>
      </c>
      <c r="GF398" s="1">
        <f>GF285</f>
        <v>6.10333333333333</v>
      </c>
      <c r="GI398" s="1">
        <f>GI285</f>
        <v>4.73</v>
      </c>
      <c r="GO398" s="1">
        <f>GO285</f>
        <v>19.4203716008367</v>
      </c>
      <c r="GR398" s="1">
        <f>GR285</f>
        <v>25.4837808181124</v>
      </c>
      <c r="GU398" s="1">
        <f>GU285</f>
        <v>17.3730299709841</v>
      </c>
      <c r="GX398" s="1">
        <f>GX285</f>
        <v>9.77912382426412</v>
      </c>
      <c r="HA398" s="1">
        <f>HA285</f>
        <v>5.93548387096774</v>
      </c>
      <c r="HD398" s="1">
        <f>HD285</f>
        <v>0.214333333333333</v>
      </c>
      <c r="HG398" s="1">
        <f>HG285</f>
        <v>0.257666666666667</v>
      </c>
      <c r="HJ398" s="1">
        <f>HJ285</f>
        <v>0.264333333333333</v>
      </c>
      <c r="HM398" s="1">
        <f>HM285</f>
        <v>0.244</v>
      </c>
      <c r="HP398" s="1">
        <f>HP285</f>
        <v>0.168</v>
      </c>
      <c r="HS398" s="1">
        <f>HS285</f>
        <v>264.333333333333</v>
      </c>
      <c r="HV398" s="1">
        <f>HV285</f>
        <v>279</v>
      </c>
      <c r="HY398" s="1">
        <f>HY285</f>
        <v>285.333333333333</v>
      </c>
      <c r="IB398" s="1">
        <f>IB285</f>
        <v>313</v>
      </c>
      <c r="IE398" s="1">
        <f>IE285</f>
        <v>313</v>
      </c>
      <c r="IH398" s="1">
        <f>IH285</f>
        <v>6.96666666666667</v>
      </c>
      <c r="IK398" s="1">
        <f>IK285</f>
        <v>8.83</v>
      </c>
      <c r="IN398" s="1">
        <f>IN285</f>
        <v>7.23666666666667</v>
      </c>
      <c r="IQ398" s="1">
        <f>IQ285</f>
        <v>5.75333333333333</v>
      </c>
      <c r="IT398" s="1">
        <f>IT285</f>
        <v>4.48</v>
      </c>
    </row>
    <row r="399" spans="2:254">
      <c r="B399" s="1" t="s">
        <v>88</v>
      </c>
      <c r="F399" s="1">
        <f>F296</f>
        <v>19.4181132442757</v>
      </c>
      <c r="I399" s="1">
        <f>I296</f>
        <v>22.5872377042073</v>
      </c>
      <c r="L399" s="1">
        <f>L296</f>
        <v>17.5965052687742</v>
      </c>
      <c r="O399" s="1">
        <f>O296</f>
        <v>9.64485726923208</v>
      </c>
      <c r="R399" s="1">
        <f>R296</f>
        <v>3.49152542372881</v>
      </c>
      <c r="U399" s="1">
        <f>U296</f>
        <v>0.206</v>
      </c>
      <c r="X399" s="1">
        <f>X296</f>
        <v>0.307</v>
      </c>
      <c r="AA399" s="1">
        <f>AA296</f>
        <v>0.315666666666667</v>
      </c>
      <c r="AD399" s="1">
        <f>AD296</f>
        <v>0.274666666666667</v>
      </c>
      <c r="AG399" s="1">
        <f>AG296</f>
        <v>0.146</v>
      </c>
      <c r="AJ399" s="1">
        <f>AJ296</f>
        <v>253</v>
      </c>
      <c r="AM399" s="1">
        <f>AM296</f>
        <v>291.333333333333</v>
      </c>
      <c r="AP399" s="1">
        <f>AP296</f>
        <v>303.333333333333</v>
      </c>
      <c r="AS399" s="1">
        <f>AS296</f>
        <v>339</v>
      </c>
      <c r="AV399" s="1">
        <f>AV296</f>
        <v>328</v>
      </c>
      <c r="AY399" s="1">
        <f>AY296</f>
        <v>5.79333333333333</v>
      </c>
      <c r="BB399" s="1">
        <f>BB296</f>
        <v>8.61333333333333</v>
      </c>
      <c r="BE399" s="1">
        <f>BE296</f>
        <v>6.85333333333333</v>
      </c>
      <c r="BH399" s="1">
        <f>BH296</f>
        <v>6.36666666666667</v>
      </c>
      <c r="BK399" s="1">
        <f>BK296</f>
        <v>2.74</v>
      </c>
      <c r="BQ399" s="1">
        <f>BQ296</f>
        <v>18.8080993080993</v>
      </c>
      <c r="BT399" s="1">
        <f>BT296</f>
        <v>22.083166537678</v>
      </c>
      <c r="BW399" s="1">
        <f>BW296</f>
        <v>17.0272078932515</v>
      </c>
      <c r="BZ399" s="1">
        <f>BZ296</f>
        <v>9.00093411743057</v>
      </c>
      <c r="CC399" s="1">
        <f>CC296</f>
        <v>2.81481481481481</v>
      </c>
      <c r="CF399" s="1">
        <f>CF296</f>
        <v>0.185333333333333</v>
      </c>
      <c r="CI399" s="1">
        <f>CI296</f>
        <v>0.268666666666667</v>
      </c>
      <c r="CL399" s="1">
        <f>CL296</f>
        <v>0.294666666666667</v>
      </c>
      <c r="CO399" s="1">
        <f>CO296</f>
        <v>0.267333333333333</v>
      </c>
      <c r="CR399" s="1">
        <f>CR296</f>
        <v>0.127</v>
      </c>
      <c r="CU399" s="1">
        <f>CU296</f>
        <v>251.333333333333</v>
      </c>
      <c r="CX399" s="1">
        <f>CX296</f>
        <v>286</v>
      </c>
      <c r="DA399" s="1">
        <f>DA296</f>
        <v>303</v>
      </c>
      <c r="DD399" s="1">
        <f>DD296</f>
        <v>338.333333333333</v>
      </c>
      <c r="DG399" s="1">
        <f>DG296</f>
        <v>322</v>
      </c>
      <c r="DJ399" s="1">
        <f>DJ296</f>
        <v>5.53333333333333</v>
      </c>
      <c r="DM399" s="1">
        <f>DM296</f>
        <v>8.32666666666667</v>
      </c>
      <c r="DP399" s="1">
        <f>DP296</f>
        <v>6.59333333333333</v>
      </c>
      <c r="DS399" s="1">
        <f>DS296</f>
        <v>6.08333333333333</v>
      </c>
      <c r="DV399" s="1">
        <f>DV296</f>
        <v>2.57</v>
      </c>
      <c r="ED399" s="1">
        <f>ED296</f>
        <v>19.6855000132876</v>
      </c>
      <c r="EG399" s="1">
        <f>EG296</f>
        <v>26.0157667707869</v>
      </c>
      <c r="EJ399" s="1">
        <f>EJ296</f>
        <v>18.2555447614503</v>
      </c>
      <c r="EM399" s="1">
        <f>EM296</f>
        <v>10.6239620209086</v>
      </c>
      <c r="EP399" s="1">
        <f>EP296</f>
        <v>6.44444444444444</v>
      </c>
      <c r="ES399" s="1">
        <f>ES296</f>
        <v>0.222333333333333</v>
      </c>
      <c r="EV399" s="1">
        <f>EV296</f>
        <v>0.273333333333333</v>
      </c>
      <c r="EY399" s="1">
        <f>EY296</f>
        <v>0.277</v>
      </c>
      <c r="FB399" s="1">
        <f>FB296</f>
        <v>0.268333333333333</v>
      </c>
      <c r="FE399" s="1">
        <f>FE296</f>
        <v>0.196</v>
      </c>
      <c r="FH399" s="1">
        <f>FH296</f>
        <v>269</v>
      </c>
      <c r="FK399" s="1">
        <f>FK296</f>
        <v>284</v>
      </c>
      <c r="FN399" s="1">
        <f>FN296</f>
        <v>290</v>
      </c>
      <c r="FQ399" s="1">
        <f>FQ296</f>
        <v>314</v>
      </c>
      <c r="FT399" s="1">
        <f>FT296</f>
        <v>314</v>
      </c>
      <c r="FW399" s="1">
        <f>FW296</f>
        <v>7.2</v>
      </c>
      <c r="FZ399" s="1">
        <f>FZ296</f>
        <v>9.01</v>
      </c>
      <c r="GC399" s="1">
        <f>GC296</f>
        <v>7.44666666666667</v>
      </c>
      <c r="GF399" s="1">
        <f>GF296</f>
        <v>6.09666666666667</v>
      </c>
      <c r="GI399" s="1">
        <f>GI296</f>
        <v>4.77</v>
      </c>
      <c r="GO399" s="1">
        <f>GO296</f>
        <v>19.275314235383</v>
      </c>
      <c r="GR399" s="1">
        <f>GR296</f>
        <v>25.5174927571753</v>
      </c>
      <c r="GU399" s="1">
        <f>GU296</f>
        <v>17.9734316446055</v>
      </c>
      <c r="GX399" s="1">
        <f>GX296</f>
        <v>10.0903033456498</v>
      </c>
      <c r="HA399" s="1">
        <f>HA296</f>
        <v>5.63358778625954</v>
      </c>
      <c r="HD399" s="1">
        <f>HD296</f>
        <v>0.218</v>
      </c>
      <c r="HG399" s="1">
        <f>HG296</f>
        <v>0.252333333333333</v>
      </c>
      <c r="HJ399" s="1">
        <f>HJ296</f>
        <v>0.251</v>
      </c>
      <c r="HM399" s="1">
        <f>HM296</f>
        <v>0.241</v>
      </c>
      <c r="HP399" s="1">
        <f>HP296</f>
        <v>0.174</v>
      </c>
      <c r="HS399" s="1">
        <f>HS296</f>
        <v>267.666666666667</v>
      </c>
      <c r="HV399" s="1">
        <f>HV296</f>
        <v>283.666666666667</v>
      </c>
      <c r="HY399" s="1">
        <f>HY296</f>
        <v>287</v>
      </c>
      <c r="IB399" s="1">
        <f>IB296</f>
        <v>312.333333333333</v>
      </c>
      <c r="IE399" s="1">
        <f>IE296</f>
        <v>307</v>
      </c>
      <c r="IH399" s="1">
        <f>IH296</f>
        <v>7.01</v>
      </c>
      <c r="IK399" s="1">
        <f>IK296</f>
        <v>8.76333333333333</v>
      </c>
      <c r="IN399" s="1">
        <f>IN296</f>
        <v>7.09666666666666</v>
      </c>
      <c r="IQ399" s="1">
        <f>IQ296</f>
        <v>5.76</v>
      </c>
      <c r="IT399" s="1">
        <f>IT296</f>
        <v>4.52</v>
      </c>
    </row>
    <row r="403" spans="5:256">
      <c r="E403" s="1" t="s">
        <v>78</v>
      </c>
      <c r="F403" s="1">
        <f>AVERAGE(F367:F369)</f>
        <v>19.3766303184925</v>
      </c>
      <c r="G403" s="1">
        <f>STDEVA(F367:F369)</f>
        <v>0.225807917573205</v>
      </c>
      <c r="H403" s="1" t="str">
        <f>H420</f>
        <v>a</v>
      </c>
      <c r="I403" s="1">
        <f>AVERAGE(I367:I369)</f>
        <v>22.6588904077023</v>
      </c>
      <c r="J403" s="1">
        <f>STDEVA(I367:I369)</f>
        <v>0.132950556255242</v>
      </c>
      <c r="K403" s="1" t="str">
        <f>K420</f>
        <v>a</v>
      </c>
      <c r="L403" s="1">
        <f>AVERAGE(L367:L369)</f>
        <v>17.8966586373544</v>
      </c>
      <c r="M403" s="1">
        <f>STDEVA(L367:L369)</f>
        <v>0.255828570470291</v>
      </c>
      <c r="N403" s="1" t="str">
        <f>N420</f>
        <v>a</v>
      </c>
      <c r="O403" s="1">
        <f>AVERAGE(O367:O369)</f>
        <v>13.8719740134473</v>
      </c>
      <c r="P403" s="1">
        <f>STDEVA(O367:O369)</f>
        <v>0.348878324914534</v>
      </c>
      <c r="Q403" s="1" t="str">
        <f>Q420</f>
        <v>a</v>
      </c>
      <c r="R403" s="1">
        <f>AVERAGE(R367:R369)</f>
        <v>7.74965160320351</v>
      </c>
      <c r="S403" s="1">
        <f>STDEVA(R367:R369)</f>
        <v>0.293526995036418</v>
      </c>
      <c r="T403" s="1" t="str">
        <f>T420</f>
        <v>a</v>
      </c>
      <c r="U403" s="1">
        <f>AVERAGE(U367:U369)</f>
        <v>0.208666666666667</v>
      </c>
      <c r="V403" s="1">
        <f>STDEVA(U367:U369)</f>
        <v>0.00366666666666668</v>
      </c>
      <c r="W403" s="1" t="str">
        <f>W420</f>
        <v>ab</v>
      </c>
      <c r="X403" s="1">
        <f>AVERAGE(X367:X369)</f>
        <v>0.294111111111111</v>
      </c>
      <c r="Y403" s="1">
        <f>STDEVA(X367:X369)</f>
        <v>0.00419435246403929</v>
      </c>
      <c r="Z403" s="1" t="str">
        <f>Z420</f>
        <v>a</v>
      </c>
      <c r="AA403" s="1">
        <f>AVERAGE(AA367:AA369)</f>
        <v>0.310555555555556</v>
      </c>
      <c r="AB403" s="1">
        <f>STDEVA(AA367:AA369)</f>
        <v>0.0180657236326246</v>
      </c>
      <c r="AC403" s="1" t="str">
        <f>AC420</f>
        <v>ab</v>
      </c>
      <c r="AD403" s="1">
        <f>AVERAGE(AD367:AD369)</f>
        <v>0.355777777777778</v>
      </c>
      <c r="AE403" s="1">
        <f>STDEVA(AD367:AD369)</f>
        <v>0.0110269031279227</v>
      </c>
      <c r="AF403" s="1" t="str">
        <f>AF420</f>
        <v>a</v>
      </c>
      <c r="AG403" s="1">
        <f>AVERAGE(AG367:AG369)</f>
        <v>0.244333333333333</v>
      </c>
      <c r="AH403" s="1">
        <f>STDEVA(AG367:AG369)</f>
        <v>0.00802080627701065</v>
      </c>
      <c r="AI403" s="1" t="str">
        <f>AI420</f>
        <v>a</v>
      </c>
      <c r="AJ403" s="1">
        <f>AVERAGE(AJ367:AJ369)</f>
        <v>251.444444444444</v>
      </c>
      <c r="AK403" s="1">
        <f>STDEVA(AJ367:AJ369)</f>
        <v>5.48060553561713</v>
      </c>
      <c r="AL403" s="1" t="str">
        <f>AL420</f>
        <v>d</v>
      </c>
      <c r="AM403" s="1">
        <f>AVERAGE(AM367:AM369)</f>
        <v>286.444444444444</v>
      </c>
      <c r="AN403" s="1">
        <f>STDEVA(AM367:AM369)</f>
        <v>6.67776853391853</v>
      </c>
      <c r="AO403" s="1" t="str">
        <f>AO420</f>
        <v>f</v>
      </c>
      <c r="AP403" s="1">
        <f>AVERAGE(AP367:AP369)</f>
        <v>296.444444444445</v>
      </c>
      <c r="AQ403" s="1">
        <f>STDEVA(AP367:AP369)</f>
        <v>3.23751161874076</v>
      </c>
      <c r="AR403" s="1" t="str">
        <f>AR420</f>
        <v>e</v>
      </c>
      <c r="AS403" s="1">
        <f>AVERAGE(AS367:AS369)</f>
        <v>324.777777777778</v>
      </c>
      <c r="AT403" s="1">
        <f>STDEVA(AS367:AS369)</f>
        <v>4.00462695354224</v>
      </c>
      <c r="AU403" s="1" t="str">
        <f>AU420</f>
        <v>f</v>
      </c>
      <c r="AV403" s="1">
        <f>AVERAGE(AV367:AV369)</f>
        <v>310.333333333333</v>
      </c>
      <c r="AW403" s="1">
        <f>STDEVA(AV367:AV369)</f>
        <v>1.52752523165195</v>
      </c>
      <c r="AX403" s="1" t="str">
        <f>AX420</f>
        <v>e</v>
      </c>
      <c r="AY403" s="1">
        <f>AVERAGE(AY367:AY369)</f>
        <v>6.64444444444444</v>
      </c>
      <c r="AZ403" s="1">
        <f>STDEVA(AY367:AY369)</f>
        <v>0.123663222473751</v>
      </c>
      <c r="BA403" s="1" t="str">
        <f>BA420</f>
        <v>a</v>
      </c>
      <c r="BB403" s="1">
        <f>AVERAGE(BB367:BB369)</f>
        <v>9.29777777777778</v>
      </c>
      <c r="BC403" s="1">
        <f>STDEVA(BB367:BB369)</f>
        <v>0.0340478965467653</v>
      </c>
      <c r="BD403" s="1" t="str">
        <f>BD420</f>
        <v>b</v>
      </c>
      <c r="BE403" s="1">
        <f>AVERAGE(BE367:BE369)</f>
        <v>7.60222222222222</v>
      </c>
      <c r="BF403" s="1">
        <f>STDEVA(BE367:BE369)</f>
        <v>0.0309719108105917</v>
      </c>
      <c r="BG403" s="1" t="str">
        <f>BG420</f>
        <v>bc</v>
      </c>
      <c r="BH403" s="1">
        <f>AVERAGE(BH367:BH369)</f>
        <v>7.45555555555555</v>
      </c>
      <c r="BI403" s="1">
        <f>STDEVA(BH367:BH369)</f>
        <v>0.0476484036497587</v>
      </c>
      <c r="BJ403" s="1" t="str">
        <f>BJ420</f>
        <v>bc</v>
      </c>
      <c r="BK403" s="1">
        <f>AVERAGE(BK367:BK369)</f>
        <v>4.28666666666667</v>
      </c>
      <c r="BL403" s="1">
        <f>STDEVA(BK367:BK369)</f>
        <v>0.0737111479583199</v>
      </c>
      <c r="BM403" s="1" t="str">
        <f>BM420</f>
        <v>b</v>
      </c>
      <c r="BQ403" s="1">
        <f>AVERAGE(BQ367:BQ369)</f>
        <v>18.7887944949453</v>
      </c>
      <c r="BR403" s="1">
        <f>STDEVA(BQ367:BQ369)</f>
        <v>0.250475009713848</v>
      </c>
      <c r="BS403" s="1" t="str">
        <f>BS420</f>
        <v>a</v>
      </c>
      <c r="BT403" s="1">
        <f>AVERAGE(BT367:BT369)</f>
        <v>22.0865557943113</v>
      </c>
      <c r="BU403" s="1">
        <f>STDEVA(BT367:BT369)</f>
        <v>0.108261704236274</v>
      </c>
      <c r="BV403" s="1" t="str">
        <f>BV420</f>
        <v>ab</v>
      </c>
      <c r="BW403" s="1">
        <f>AVERAGE(BW367:BW369)</f>
        <v>17.3053047256241</v>
      </c>
      <c r="BX403" s="1">
        <f>STDEVA(BW367:BW369)</f>
        <v>0.214307246496833</v>
      </c>
      <c r="BY403" s="1" t="str">
        <f>BY420</f>
        <v>a</v>
      </c>
      <c r="BZ403" s="1">
        <f>AVERAGE(BZ367:BZ369)</f>
        <v>13.2869616940715</v>
      </c>
      <c r="CA403" s="1">
        <f>STDEVA(BZ367:BZ369)</f>
        <v>0.325390326517129</v>
      </c>
      <c r="CB403" s="1" t="str">
        <f>CB420</f>
        <v>a</v>
      </c>
      <c r="CC403" s="1">
        <f>AVERAGE(CC367:CC369)</f>
        <v>7.36541297935103</v>
      </c>
      <c r="CD403" s="1">
        <f>STDEVA(CC367:CC369)</f>
        <v>0.148481938451439</v>
      </c>
      <c r="CE403" s="1" t="str">
        <f>CE420</f>
        <v>a</v>
      </c>
      <c r="CF403" s="1">
        <f>AVERAGE(CF367:CF369)</f>
        <v>0.185777777777778</v>
      </c>
      <c r="CG403" s="1">
        <f>STDEVA(CF367:CF369)</f>
        <v>0.00183585684909535</v>
      </c>
      <c r="CH403" s="1" t="str">
        <f>CH420</f>
        <v>bc</v>
      </c>
      <c r="CI403" s="1">
        <f>AVERAGE(CI367:CI369)</f>
        <v>0.272555555555556</v>
      </c>
      <c r="CJ403" s="1">
        <f>STDEVA(CI367:CI369)</f>
        <v>0.00828206451270409</v>
      </c>
      <c r="CK403" s="1" t="str">
        <f>CK420</f>
        <v>ab</v>
      </c>
      <c r="CL403" s="1">
        <f>AVERAGE(CL367:CL369)</f>
        <v>0.292222222222222</v>
      </c>
      <c r="CM403" s="1">
        <f>STDEVA(CL367:CL369)</f>
        <v>0.0201806654810801</v>
      </c>
      <c r="CN403" s="1" t="str">
        <f>CN420</f>
        <v>a</v>
      </c>
      <c r="CO403" s="1">
        <f>AVERAGE(CO367:CO369)</f>
        <v>0.332888888888889</v>
      </c>
      <c r="CP403" s="1">
        <f>STDEVA(CO367:CO369)</f>
        <v>0.0133513766803</v>
      </c>
      <c r="CQ403" s="1" t="str">
        <f>CQ420</f>
        <v>a</v>
      </c>
      <c r="CR403" s="1">
        <f>AVERAGE(CR367:CR369)</f>
        <v>0.224333333333333</v>
      </c>
      <c r="CS403" s="1">
        <f>STDEVA(CR367:CR369)</f>
        <v>0.00709459888459759</v>
      </c>
      <c r="CT403" s="1" t="str">
        <f>CT420</f>
        <v>a</v>
      </c>
      <c r="CU403" s="1">
        <f>AVERAGE(CU367:CU369)</f>
        <v>248.666666666667</v>
      </c>
      <c r="CV403" s="1">
        <f>STDEVA(CU367:CU369)</f>
        <v>6.43773597194265</v>
      </c>
      <c r="CW403" s="1" t="str">
        <f>CW420</f>
        <v>ef</v>
      </c>
      <c r="CX403" s="1">
        <f>AVERAGE(CX367:CX369)</f>
        <v>284.222222222222</v>
      </c>
      <c r="CY403" s="1">
        <f>STDEVA(CX367:CX369)</f>
        <v>5.64046228733203</v>
      </c>
      <c r="CZ403" s="1" t="str">
        <f>CZ420</f>
        <v>e</v>
      </c>
      <c r="DA403" s="1">
        <f>AVERAGE(DA367:DA369)</f>
        <v>295</v>
      </c>
      <c r="DB403" s="1">
        <f>STDEVA(DA367:DA369)</f>
        <v>2.60341655863555</v>
      </c>
      <c r="DC403" s="1" t="str">
        <f>DC420</f>
        <v>c</v>
      </c>
      <c r="DD403" s="1">
        <f>AVERAGE(DD367:DD369)</f>
        <v>322.555555555556</v>
      </c>
      <c r="DE403" s="1">
        <f>STDEVA(DD367:DD369)</f>
        <v>5.48060553561714</v>
      </c>
      <c r="DF403" s="1" t="str">
        <f>DF420</f>
        <v>e</v>
      </c>
      <c r="DG403" s="1">
        <f>AVERAGE(DG367:DG369)</f>
        <v>308.666666666667</v>
      </c>
      <c r="DH403" s="1">
        <f>STDEVA(DG367:DG369)</f>
        <v>3.05505046330389</v>
      </c>
      <c r="DI403" s="1" t="str">
        <f>DI420</f>
        <v>e</v>
      </c>
      <c r="DJ403" s="1">
        <f>AVERAGE(DJ367:DJ369)</f>
        <v>6.35</v>
      </c>
      <c r="DK403" s="1">
        <f>STDEVA(DJ367:DJ369)</f>
        <v>0.180954260641867</v>
      </c>
      <c r="DL403" s="1" t="str">
        <f>DL420</f>
        <v>b</v>
      </c>
      <c r="DM403" s="1">
        <f>AVERAGE(DM367:DM369)</f>
        <v>9.06444444444444</v>
      </c>
      <c r="DN403" s="1">
        <f>STDEVA(DM367:DM369)</f>
        <v>0.0365655170486756</v>
      </c>
      <c r="DO403" s="1" t="str">
        <f>DO420</f>
        <v>bc</v>
      </c>
      <c r="DP403" s="1">
        <f>AVERAGE(DP367:DP369)</f>
        <v>7.33333333333333</v>
      </c>
      <c r="DQ403" s="1">
        <f>STDEVA(DP367:DP369)</f>
        <v>0.0731057073315378</v>
      </c>
      <c r="DR403" s="1" t="str">
        <f>DR420</f>
        <v>bc</v>
      </c>
      <c r="DS403" s="1">
        <f>AVERAGE(DS367:DS369)</f>
        <v>7.18666666666667</v>
      </c>
      <c r="DT403" s="1">
        <f>STDEVA(DS367:DS369)</f>
        <v>0.0753510303697154</v>
      </c>
      <c r="DU403" s="1" t="str">
        <f>DU420</f>
        <v>c</v>
      </c>
      <c r="DV403" s="1">
        <f>AVERAGE(DV367:DV369)</f>
        <v>4.06666666666667</v>
      </c>
      <c r="DW403" s="1">
        <f>STDEVA(DV367:DV369)</f>
        <v>0.0472581562625261</v>
      </c>
      <c r="DX403" s="1" t="str">
        <f>DX420</f>
        <v>b</v>
      </c>
      <c r="ED403" s="1">
        <f>AVERAGE(ED367:ED369)</f>
        <v>20.3560202406781</v>
      </c>
      <c r="EE403" s="1">
        <f>STDEVA(ED367:ED369)</f>
        <v>0.221098930688183</v>
      </c>
      <c r="EF403" s="1" t="str">
        <f>EF420</f>
        <v>a</v>
      </c>
      <c r="EG403" s="1">
        <f>AVERAGE(EG367:EG369)</f>
        <v>26.5520907678882</v>
      </c>
      <c r="EH403" s="1">
        <f>STDEVA(EG367:EG369)</f>
        <v>0.415980213543945</v>
      </c>
      <c r="EI403" s="1" t="str">
        <f>EI420</f>
        <v>a</v>
      </c>
      <c r="EJ403" s="1">
        <f>AVERAGE(EJ367:EJ369)</f>
        <v>18.6605207903743</v>
      </c>
      <c r="EK403" s="1">
        <f>STDEVA(EJ367:EJ369)</f>
        <v>0.16498985703706</v>
      </c>
      <c r="EL403" s="1" t="str">
        <f>EL420</f>
        <v>a</v>
      </c>
      <c r="EM403" s="1">
        <f>AVERAGE(EM367:EM369)</f>
        <v>13.7345299326008</v>
      </c>
      <c r="EN403" s="1">
        <f>STDEVA(EM367:EM369)</f>
        <v>0.30955114218835</v>
      </c>
      <c r="EO403" s="1" t="str">
        <f>EO420</f>
        <v>a</v>
      </c>
      <c r="EP403" s="1">
        <f>AVERAGE(EP367:EP369)</f>
        <v>10.0674561183616</v>
      </c>
      <c r="EQ403" s="1">
        <f>STDEVA(EP367:EP369)</f>
        <v>0.0934218007062638</v>
      </c>
      <c r="ER403" s="1" t="str">
        <f>ER420</f>
        <v>a</v>
      </c>
      <c r="ES403" s="1">
        <f>AVERAGE(ES367:ES369)</f>
        <v>0.227444444444444</v>
      </c>
      <c r="ET403" s="1">
        <f>STDEVA(ES367:ES369)</f>
        <v>0.00571871521442569</v>
      </c>
      <c r="EU403" s="1" t="str">
        <f>EU420</f>
        <v>ab</v>
      </c>
      <c r="EV403" s="1">
        <f>AVERAGE(EV367:EV369)</f>
        <v>0.265555555555556</v>
      </c>
      <c r="EW403" s="1">
        <f>STDEVA(EV367:EV369)</f>
        <v>0.00539890249478058</v>
      </c>
      <c r="EX403" s="1" t="str">
        <f>EX420</f>
        <v>ab</v>
      </c>
      <c r="EY403" s="1">
        <f>AVERAGE(EY367:EY369)</f>
        <v>0.277555555555556</v>
      </c>
      <c r="EZ403" s="1">
        <f>STDEVA(EY367:EY369)</f>
        <v>0.00389206219736374</v>
      </c>
      <c r="FA403" s="1" t="str">
        <f>FA420</f>
        <v>ab</v>
      </c>
      <c r="FB403" s="1">
        <f>AVERAGE(FB367:FB369)</f>
        <v>0.306666666666667</v>
      </c>
      <c r="FC403" s="1">
        <f>STDEVA(FB367:FB369)</f>
        <v>0.0027284509239575</v>
      </c>
      <c r="FD403" s="1" t="str">
        <f>FD420</f>
        <v>a</v>
      </c>
      <c r="FE403" s="1">
        <f>AVERAGE(FE367:FE369)</f>
        <v>0.233666666666667</v>
      </c>
      <c r="FF403" s="1">
        <f>STDEVA(FE367:FE369)</f>
        <v>0.00737111479583198</v>
      </c>
      <c r="FG403" s="1" t="str">
        <f>FG420</f>
        <v>a</v>
      </c>
      <c r="FH403" s="1">
        <f>AVERAGE(FH367:FH369)</f>
        <v>263.666666666667</v>
      </c>
      <c r="FI403" s="1">
        <f>STDEVA(FH367:FH369)</f>
        <v>3.38296385503072</v>
      </c>
      <c r="FJ403" s="1" t="str">
        <f>FJ420</f>
        <v>g</v>
      </c>
      <c r="FK403" s="1">
        <f>AVERAGE(FK367:FK369)</f>
        <v>282.777777777778</v>
      </c>
      <c r="FL403" s="1">
        <f>STDEVA(FK367:FK369)</f>
        <v>3.97678448181627</v>
      </c>
      <c r="FM403" s="1" t="str">
        <f>FM420</f>
        <v>e</v>
      </c>
      <c r="FN403" s="1">
        <f>AVERAGE(FN367:FN369)</f>
        <v>284.111111111111</v>
      </c>
      <c r="FO403" s="1">
        <f>STDEVA(FN367:FN369)</f>
        <v>3.0971910810592</v>
      </c>
      <c r="FP403" s="1" t="str">
        <f>FP420</f>
        <v>f</v>
      </c>
      <c r="FQ403" s="1">
        <f>AVERAGE(FQ367:FQ369)</f>
        <v>312.444444444444</v>
      </c>
      <c r="FR403" s="1">
        <f>STDEVA(FQ367:FQ369)</f>
        <v>2.00923792444724</v>
      </c>
      <c r="FS403" s="1" t="str">
        <f>FS420</f>
        <v>c</v>
      </c>
      <c r="FT403" s="1">
        <f>AVERAGE(FT367:FT369)</f>
        <v>302</v>
      </c>
      <c r="FU403" s="1">
        <f>STDEVA(FT367:FT369)</f>
        <v>5.56776436283002</v>
      </c>
      <c r="FV403" s="1" t="str">
        <f>FV420</f>
        <v>e</v>
      </c>
      <c r="FW403" s="1">
        <f>AVERAGE(FW367:FW369)</f>
        <v>7.61</v>
      </c>
      <c r="FX403" s="1">
        <f>STDEVA(FW367:FW369)</f>
        <v>0.0536449231314369</v>
      </c>
      <c r="FY403" s="1" t="str">
        <f>FY420</f>
        <v>b</v>
      </c>
      <c r="FZ403" s="1">
        <f>AVERAGE(FZ367:FZ369)</f>
        <v>9.44444444444444</v>
      </c>
      <c r="GA403" s="1">
        <f>STDEVA(FZ367:FZ369)</f>
        <v>0.0283496684937177</v>
      </c>
      <c r="GB403" s="1" t="str">
        <f>GB420</f>
        <v>b</v>
      </c>
      <c r="GC403" s="1">
        <f>AVERAGE(GC367:GC369)</f>
        <v>7.86222222222222</v>
      </c>
      <c r="GD403" s="1">
        <f>STDEVA(GC367:GC369)</f>
        <v>0.0271484260508235</v>
      </c>
      <c r="GE403" s="1" t="str">
        <f>GE420</f>
        <v>b</v>
      </c>
      <c r="GF403" s="1">
        <f>AVERAGE(GF367:GF369)</f>
        <v>7.09333333333333</v>
      </c>
      <c r="GG403" s="1">
        <f>STDEVA(GF367:GF369)</f>
        <v>0.0338296385503074</v>
      </c>
      <c r="GH403" s="1" t="str">
        <f>GH420</f>
        <v>b</v>
      </c>
      <c r="GI403" s="1">
        <f>AVERAGE(GI367:GI369)</f>
        <v>5.95666666666667</v>
      </c>
      <c r="GJ403" s="1">
        <f>STDEVA(GI367:GI369)</f>
        <v>0.10785793124909</v>
      </c>
      <c r="GK403" s="1" t="str">
        <f>GK420</f>
        <v>b</v>
      </c>
      <c r="GO403" s="1">
        <f>AVERAGE(GO367:GO369)</f>
        <v>19.8250864522268</v>
      </c>
      <c r="GP403" s="1">
        <f>STDEVA(GO367:GO369)</f>
        <v>0.244813682128618</v>
      </c>
      <c r="GQ403" s="1" t="str">
        <f>GQ420</f>
        <v>a</v>
      </c>
      <c r="GR403" s="1">
        <f>AVERAGE(GR367:GR369)</f>
        <v>26.0952683636029</v>
      </c>
      <c r="GS403" s="1">
        <f>STDEVA(GR367:GR369)</f>
        <v>0.413623038226604</v>
      </c>
      <c r="GT403" s="1" t="str">
        <f>GT420</f>
        <v>a</v>
      </c>
      <c r="GU403" s="1">
        <f>AVERAGE(GU367:GU369)</f>
        <v>18.2517472162995</v>
      </c>
      <c r="GV403" s="1">
        <f>STDEVA(GU367:GU369)</f>
        <v>0.22884627293168</v>
      </c>
      <c r="GW403" s="1" t="str">
        <f>GW420</f>
        <v>a</v>
      </c>
      <c r="GX403" s="1">
        <f>AVERAGE(GX367:GX369)</f>
        <v>13.3020861344505</v>
      </c>
      <c r="GY403" s="1">
        <f>STDEVA(GX367:GX369)</f>
        <v>0.335593729748353</v>
      </c>
      <c r="GZ403" s="1" t="str">
        <f>GZ420</f>
        <v>a</v>
      </c>
      <c r="HA403" s="1">
        <f>AVERAGE(HA367:HA369)</f>
        <v>9.56128658900836</v>
      </c>
      <c r="HB403" s="1">
        <f>STDEVA(HA367:HA369)</f>
        <v>0.109399190032229</v>
      </c>
      <c r="HC403" s="1" t="str">
        <f>HC420</f>
        <v>a</v>
      </c>
      <c r="HD403" s="1">
        <f>AVERAGE(HD367:HD369)</f>
        <v>0.206444444444444</v>
      </c>
      <c r="HE403" s="1">
        <f>STDEVA(HD367:HD369)</f>
        <v>0.00571871521442568</v>
      </c>
      <c r="HF403" s="1" t="str">
        <f>HF420</f>
        <v>ab</v>
      </c>
      <c r="HG403" s="1">
        <f>AVERAGE(HG367:HG369)</f>
        <v>0.245333333333333</v>
      </c>
      <c r="HH403" s="1">
        <f>STDEVA(HG367:HG369)</f>
        <v>0.002185812841434</v>
      </c>
      <c r="HI403" s="1" t="str">
        <f>HI420</f>
        <v>bc</v>
      </c>
      <c r="HJ403" s="1">
        <f>AVERAGE(HJ367:HJ369)</f>
        <v>0.257222222222222</v>
      </c>
      <c r="HK403" s="1">
        <f>STDEVA(HJ367:HJ369)</f>
        <v>0.00630108750167015</v>
      </c>
      <c r="HL403" s="1" t="str">
        <f>HL420</f>
        <v>ab</v>
      </c>
      <c r="HM403" s="1">
        <f>AVERAGE(HM367:HM369)</f>
        <v>0.286333333333333</v>
      </c>
      <c r="HN403" s="1">
        <f>STDEVA(HM367:HM369)</f>
        <v>0.00491030662088543</v>
      </c>
      <c r="HO403" s="1" t="str">
        <f>HO420</f>
        <v>a</v>
      </c>
      <c r="HP403" s="1">
        <f>AVERAGE(HP367:HP369)</f>
        <v>0.214</v>
      </c>
      <c r="HQ403" s="1">
        <f>STDEVA(HP367:HP369)</f>
        <v>0.00953939201416946</v>
      </c>
      <c r="HR403" s="1" t="str">
        <f>HR420</f>
        <v>a</v>
      </c>
      <c r="HS403" s="1">
        <f>AVERAGE(HS367:HS369)</f>
        <v>261.333333333333</v>
      </c>
      <c r="HT403" s="1">
        <f>STDEVA(HS367:HS369)</f>
        <v>2.84800124843916</v>
      </c>
      <c r="HU403" s="1" t="str">
        <f>HU420</f>
        <v>e</v>
      </c>
      <c r="HV403" s="1">
        <f>AVERAGE(HV367:HV369)</f>
        <v>281</v>
      </c>
      <c r="HW403" s="1">
        <f>STDEVA(HV367:HV369)</f>
        <v>2.9059326290271</v>
      </c>
      <c r="HX403" s="1" t="str">
        <f>HX420</f>
        <v>e</v>
      </c>
      <c r="HY403" s="1">
        <f>AVERAGE(HY367:HY369)</f>
        <v>282.333333333333</v>
      </c>
      <c r="HZ403" s="1">
        <f>STDEVA(HY367:HY369)</f>
        <v>4.40958551844097</v>
      </c>
      <c r="IA403" s="1" t="str">
        <f>IA420</f>
        <v>f</v>
      </c>
      <c r="IB403" s="1">
        <f>AVERAGE(IB367:IB369)</f>
        <v>311</v>
      </c>
      <c r="IC403" s="1">
        <f>STDEVA(IB367:IB369)</f>
        <v>2.84800124843918</v>
      </c>
      <c r="ID403" s="1" t="str">
        <f>ID420</f>
        <v>e</v>
      </c>
      <c r="IE403" s="1">
        <f>AVERAGE(IE367:IE369)</f>
        <v>300.333333333333</v>
      </c>
      <c r="IF403" s="1">
        <f>STDEVA(IE367:IE369)</f>
        <v>6.11010092660779</v>
      </c>
      <c r="IG403" s="1" t="str">
        <f>IG420</f>
        <v>fg</v>
      </c>
      <c r="IH403" s="1">
        <f>AVERAGE(IH367:IH369)</f>
        <v>7.32</v>
      </c>
      <c r="II403" s="1">
        <f>STDEVA(IH367:IH369)</f>
        <v>0.0638574802022266</v>
      </c>
      <c r="IJ403" s="1" t="str">
        <f>IJ420</f>
        <v>b</v>
      </c>
      <c r="IK403" s="1">
        <f>AVERAGE(IK367:IK369)</f>
        <v>9.12</v>
      </c>
      <c r="IL403" s="1">
        <f>STDEVA(IK367:IK369)</f>
        <v>0.040414518843274</v>
      </c>
      <c r="IM403" s="1" t="str">
        <f>IM420</f>
        <v>b</v>
      </c>
      <c r="IN403" s="1">
        <f>AVERAGE(IN367:IN369)</f>
        <v>7.59555555555556</v>
      </c>
      <c r="IO403" s="1">
        <f>STDEVA(IN367:IN369)</f>
        <v>0.0592858736531296</v>
      </c>
      <c r="IP403" s="1" t="str">
        <f>IP420</f>
        <v>b</v>
      </c>
      <c r="IQ403" s="1">
        <f>AVERAGE(IQ367:IQ369)</f>
        <v>6.85666666666667</v>
      </c>
      <c r="IR403" s="1">
        <f>STDEVA(IQ367:IQ369)</f>
        <v>0.026034165586357</v>
      </c>
      <c r="IS403" s="1" t="str">
        <f>IS420</f>
        <v>b</v>
      </c>
      <c r="IT403" s="1">
        <f>AVERAGE(IT367:IT369)</f>
        <v>5.72</v>
      </c>
      <c r="IU403" s="1">
        <f>STDEVA(IT367:IT369)</f>
        <v>0.141774468787578</v>
      </c>
      <c r="IV403" s="1" t="str">
        <f>IV420</f>
        <v>b</v>
      </c>
    </row>
    <row r="404" spans="5:256">
      <c r="E404" s="1" t="s">
        <v>81</v>
      </c>
      <c r="F404" s="1">
        <f>AVERAGE(F370:F372)</f>
        <v>19.327291134492</v>
      </c>
      <c r="G404" s="1">
        <f>STDEVA(F370:F372)</f>
        <v>0.157780614908992</v>
      </c>
      <c r="H404" s="1" t="str">
        <f>H421</f>
        <v>a</v>
      </c>
      <c r="I404" s="1">
        <f>AVERAGE(I370:I372)</f>
        <v>22.5817610325154</v>
      </c>
      <c r="J404" s="1">
        <f>STDEVA(I370:I372)</f>
        <v>0.105920124127649</v>
      </c>
      <c r="K404" s="1" t="str">
        <f>K421</f>
        <v>a</v>
      </c>
      <c r="L404" s="1">
        <f>AVERAGE(L370:L372)</f>
        <v>17.8887506781753</v>
      </c>
      <c r="M404" s="1">
        <f>STDEVA(L370:L372)</f>
        <v>0.281483155153344</v>
      </c>
      <c r="N404" s="1" t="str">
        <f>N421</f>
        <v>a</v>
      </c>
      <c r="O404" s="1">
        <f>AVERAGE(O370:O372)</f>
        <v>13.7125486339724</v>
      </c>
      <c r="P404" s="1">
        <f>STDEVA(O370:O372)</f>
        <v>0.471562420180226</v>
      </c>
      <c r="Q404" s="1" t="str">
        <f>Q421</f>
        <v>b</v>
      </c>
      <c r="R404" s="1">
        <f>AVERAGE(R370:R372)</f>
        <v>7.71857976444243</v>
      </c>
      <c r="S404" s="1">
        <f>STDEVA(R370:R372)</f>
        <v>0.3099700674865</v>
      </c>
      <c r="T404" s="1" t="str">
        <f>T421</f>
        <v>a</v>
      </c>
      <c r="U404" s="1">
        <f>AVERAGE(U370:U372)</f>
        <v>0.208777777777778</v>
      </c>
      <c r="V404" s="1">
        <f>STDEVA(U370:U372)</f>
        <v>0.00450102868900647</v>
      </c>
      <c r="W404" s="1" t="str">
        <f>W421</f>
        <v>ab</v>
      </c>
      <c r="X404" s="1">
        <f>AVERAGE(X370:X372)</f>
        <v>0.291222222222222</v>
      </c>
      <c r="Y404" s="1">
        <f>STDEVA(X370:X372)</f>
        <v>0.0034047896546766</v>
      </c>
      <c r="Z404" s="1" t="str">
        <f>Z421</f>
        <v>a</v>
      </c>
      <c r="AA404" s="1">
        <f>AVERAGE(AA370:AA372)</f>
        <v>0.309888888888889</v>
      </c>
      <c r="AB404" s="1">
        <f>STDEVA(AA370:AA372)</f>
        <v>0.00400462695354225</v>
      </c>
      <c r="AC404" s="1" t="str">
        <f>AC421</f>
        <v>ab</v>
      </c>
      <c r="AD404" s="1">
        <f>AVERAGE(AD370:AD372)</f>
        <v>0.354777777777778</v>
      </c>
      <c r="AE404" s="1">
        <f>STDEVA(AD370:AD372)</f>
        <v>0.0109865237315406</v>
      </c>
      <c r="AF404" s="1" t="str">
        <f>AF421</f>
        <v>a</v>
      </c>
      <c r="AG404" s="1">
        <f>AVERAGE(AG370:AG372)</f>
        <v>0.241</v>
      </c>
      <c r="AH404" s="1">
        <f>STDEVA(AG370:AG372)</f>
        <v>0.00721110255092799</v>
      </c>
      <c r="AI404" s="1" t="str">
        <f>AI421</f>
        <v>ab</v>
      </c>
      <c r="AJ404" s="1">
        <f>AVERAGE(AJ370:AJ372)</f>
        <v>255.222222222222</v>
      </c>
      <c r="AK404" s="1">
        <f>STDEVA(AJ370:AJ372)</f>
        <v>1.38777733297742</v>
      </c>
      <c r="AL404" s="1" t="str">
        <f>AL421</f>
        <v>c</v>
      </c>
      <c r="AM404" s="1">
        <f>AVERAGE(AM370:AM372)</f>
        <v>290.111111111111</v>
      </c>
      <c r="AN404" s="1">
        <f>STDEVA(AM370:AM372)</f>
        <v>6.15840287135602</v>
      </c>
      <c r="AO404" s="1" t="str">
        <f>AO421</f>
        <v>e</v>
      </c>
      <c r="AP404" s="1">
        <f>AVERAGE(AP370:AP372)</f>
        <v>300.888888888889</v>
      </c>
      <c r="AQ404" s="1">
        <f>STDEVA(AP370:AP372)</f>
        <v>5.0147929317319</v>
      </c>
      <c r="AR404" s="1" t="str">
        <f>AR421</f>
        <v>de</v>
      </c>
      <c r="AS404" s="1">
        <f>AVERAGE(AS370:AS372)</f>
        <v>328.111111111111</v>
      </c>
      <c r="AT404" s="1">
        <f>STDEVA(AS370:AS372)</f>
        <v>3.0971910810592</v>
      </c>
      <c r="AU404" s="1" t="str">
        <f>AU421</f>
        <v>e</v>
      </c>
      <c r="AV404" s="1">
        <f>AVERAGE(AV370:AV372)</f>
        <v>312.333333333333</v>
      </c>
      <c r="AW404" s="1">
        <f>STDEVA(AV370:AV372)</f>
        <v>3.05505046330389</v>
      </c>
      <c r="AX404" s="1" t="str">
        <f>AX421</f>
        <v>de</v>
      </c>
      <c r="AY404" s="1">
        <f>AVERAGE(AY370:AY372)</f>
        <v>6.55777777777778</v>
      </c>
      <c r="AZ404" s="1">
        <f>STDEVA(AY370:AY372)</f>
        <v>0.112365145511969</v>
      </c>
      <c r="BA404" s="1" t="str">
        <f>BA421</f>
        <v>ab</v>
      </c>
      <c r="BB404" s="1">
        <f>AVERAGE(BB370:BB372)</f>
        <v>9.26888888888889</v>
      </c>
      <c r="BC404" s="1">
        <f>STDEVA(BB370:BB372)</f>
        <v>0.0743365719274568</v>
      </c>
      <c r="BD404" s="1" t="str">
        <f>BD421</f>
        <v>b</v>
      </c>
      <c r="BE404" s="1">
        <f>AVERAGE(BE370:BE372)</f>
        <v>7.56</v>
      </c>
      <c r="BF404" s="1">
        <f>STDEVA(BE370:BE372)</f>
        <v>0.0416333199893228</v>
      </c>
      <c r="BG404" s="1" t="str">
        <f>BG421</f>
        <v>c</v>
      </c>
      <c r="BH404" s="1">
        <f>AVERAGE(BH370:BH372)</f>
        <v>7.39777777777778</v>
      </c>
      <c r="BI404" s="1">
        <f>STDEVA(BH370:BH372)</f>
        <v>0.0333888426695926</v>
      </c>
      <c r="BJ404" s="1" t="str">
        <f>BJ421</f>
        <v>c</v>
      </c>
      <c r="BK404" s="1">
        <f>AVERAGE(BK370:BK372)</f>
        <v>4.25666666666667</v>
      </c>
      <c r="BL404" s="1">
        <f>STDEVA(BK370:BK372)</f>
        <v>0.0503322295684715</v>
      </c>
      <c r="BM404" s="1" t="str">
        <f>BM421</f>
        <v>b</v>
      </c>
      <c r="BQ404" s="1">
        <f>AVERAGE(BQ370:BQ372)</f>
        <v>18.7607926727527</v>
      </c>
      <c r="BR404" s="1">
        <f>STDEVA(BQ370:BQ372)</f>
        <v>0.128165067625808</v>
      </c>
      <c r="BS404" s="1" t="str">
        <f>BS421</f>
        <v>a</v>
      </c>
      <c r="BT404" s="1">
        <f>AVERAGE(BT370:BT372)</f>
        <v>22.0291629447035</v>
      </c>
      <c r="BU404" s="1">
        <f>STDEVA(BT370:BT372)</f>
        <v>0.107072058944806</v>
      </c>
      <c r="BV404" s="1" t="str">
        <f>BV421</f>
        <v>ab</v>
      </c>
      <c r="BW404" s="1">
        <f>AVERAGE(BW370:BW372)</f>
        <v>17.4228152893468</v>
      </c>
      <c r="BX404" s="1">
        <f>STDEVA(BW370:BW372)</f>
        <v>0.276859345027907</v>
      </c>
      <c r="BY404" s="1" t="str">
        <f>BY421</f>
        <v>a</v>
      </c>
      <c r="BZ404" s="1">
        <f>AVERAGE(BZ370:BZ372)</f>
        <v>13.2383566482351</v>
      </c>
      <c r="CA404" s="1">
        <f>STDEVA(BZ370:BZ372)</f>
        <v>0.498790764820378</v>
      </c>
      <c r="CB404" s="1" t="str">
        <f>CB421</f>
        <v>a</v>
      </c>
      <c r="CC404" s="1">
        <f>AVERAGE(CC370:CC372)</f>
        <v>7.22306456314958</v>
      </c>
      <c r="CD404" s="1">
        <f>STDEVA(CC370:CC372)</f>
        <v>0.129956806912489</v>
      </c>
      <c r="CE404" s="1" t="str">
        <f>CE421</f>
        <v>a</v>
      </c>
      <c r="CF404" s="1">
        <f>AVERAGE(CF370:CF372)</f>
        <v>0.187222222222222</v>
      </c>
      <c r="CG404" s="1">
        <f>STDEVA(CF370:CF372)</f>
        <v>0.00419435246403929</v>
      </c>
      <c r="CH404" s="1" t="str">
        <f>CH421</f>
        <v>bc</v>
      </c>
      <c r="CI404" s="1">
        <f>AVERAGE(CI370:CI372)</f>
        <v>0.268555555555556</v>
      </c>
      <c r="CJ404" s="1">
        <f>STDEVA(CI370:CI372)</f>
        <v>0.00277555466595483</v>
      </c>
      <c r="CK404" s="1" t="str">
        <f>CK421</f>
        <v>abc</v>
      </c>
      <c r="CL404" s="1">
        <f>AVERAGE(CL370:CL372)</f>
        <v>0.290222222222222</v>
      </c>
      <c r="CM404" s="1">
        <f>STDEVA(CL370:CL372)</f>
        <v>0.0061493751564541</v>
      </c>
      <c r="CN404" s="1" t="str">
        <f>CN421</f>
        <v>ab</v>
      </c>
      <c r="CO404" s="1">
        <f>AVERAGE(CO370:CO372)</f>
        <v>0.333222222222222</v>
      </c>
      <c r="CP404" s="1">
        <f>STDEVA(CO370:CO372)</f>
        <v>0.014276372607032</v>
      </c>
      <c r="CQ404" s="1" t="str">
        <f>CQ421</f>
        <v>a</v>
      </c>
      <c r="CR404" s="1">
        <f>AVERAGE(CR370:CR372)</f>
        <v>0.222666666666667</v>
      </c>
      <c r="CS404" s="1">
        <f>STDEVA(CR370:CR372)</f>
        <v>0.00763762615825974</v>
      </c>
      <c r="CT404" s="1" t="str">
        <f>CT421</f>
        <v>a</v>
      </c>
      <c r="CU404" s="1">
        <f>AVERAGE(CU370:CU372)</f>
        <v>252.444444444444</v>
      </c>
      <c r="CV404" s="1">
        <f>STDEVA(CU370:CU372)</f>
        <v>1.07151675122144</v>
      </c>
      <c r="CW404" s="1" t="str">
        <f>CW421</f>
        <v>cdef</v>
      </c>
      <c r="CX404" s="1">
        <f>AVERAGE(CX370:CX372)</f>
        <v>287.888888888889</v>
      </c>
      <c r="CY404" s="1">
        <f>STDEVA(CX370:CX372)</f>
        <v>8.03003620673539</v>
      </c>
      <c r="CZ404" s="1" t="str">
        <f>CZ421</f>
        <v>d</v>
      </c>
      <c r="DA404" s="1">
        <f>AVERAGE(DA370:DA372)</f>
        <v>299.444444444445</v>
      </c>
      <c r="DB404" s="1">
        <f>STDEVA(DA370:DA372)</f>
        <v>4.67063323488527</v>
      </c>
      <c r="DC404" s="1" t="str">
        <f>DC421</f>
        <v>c</v>
      </c>
      <c r="DD404" s="1">
        <f>AVERAGE(DD370:DD372)</f>
        <v>325.888888888889</v>
      </c>
      <c r="DE404" s="1">
        <f>STDEVA(DD370:DD372)</f>
        <v>4.94787646182494</v>
      </c>
      <c r="DF404" s="1" t="str">
        <f>DF421</f>
        <v>de</v>
      </c>
      <c r="DG404" s="1">
        <f>AVERAGE(DG370:DG372)</f>
        <v>310.333333333333</v>
      </c>
      <c r="DH404" s="1">
        <f>STDEVA(DG370:DG372)</f>
        <v>5.13160143944688</v>
      </c>
      <c r="DI404" s="1" t="str">
        <f>DI421</f>
        <v>e</v>
      </c>
      <c r="DJ404" s="1">
        <f>AVERAGE(DJ370:DJ372)</f>
        <v>6.32444444444444</v>
      </c>
      <c r="DK404" s="1">
        <f>STDEVA(DJ370:DJ372)</f>
        <v>0.155789506611872</v>
      </c>
      <c r="DL404" s="1" t="str">
        <f>DL421</f>
        <v>b</v>
      </c>
      <c r="DM404" s="1">
        <f>AVERAGE(DM370:DM372)</f>
        <v>9</v>
      </c>
      <c r="DN404" s="1">
        <f>STDEVA(DM370:DM372)</f>
        <v>0.15534906930308</v>
      </c>
      <c r="DO404" s="1" t="str">
        <f>DO421</f>
        <v>c</v>
      </c>
      <c r="DP404" s="1">
        <f>AVERAGE(DP370:DP372)</f>
        <v>7.29111111111111</v>
      </c>
      <c r="DQ404" s="1">
        <f>STDEVA(DP370:DP372)</f>
        <v>0.0895254981265944</v>
      </c>
      <c r="DR404" s="1" t="str">
        <f>DR421</f>
        <v>c</v>
      </c>
      <c r="DS404" s="1">
        <f>AVERAGE(DS370:DS372)</f>
        <v>7.10222222222222</v>
      </c>
      <c r="DT404" s="1">
        <f>STDEVA(DS370:DS372)</f>
        <v>0.0926362859870871</v>
      </c>
      <c r="DU404" s="1" t="str">
        <f>DU421</f>
        <v>c</v>
      </c>
      <c r="DV404" s="1">
        <f>AVERAGE(DV370:DV372)</f>
        <v>4.05333333333333</v>
      </c>
      <c r="DW404" s="1">
        <f>STDEVA(DV370:DV372)</f>
        <v>0.0763762615825973</v>
      </c>
      <c r="DX404" s="1" t="str">
        <f>DX421</f>
        <v>b</v>
      </c>
      <c r="ED404" s="1">
        <f>AVERAGE(ED370:ED372)</f>
        <v>20.3265570288629</v>
      </c>
      <c r="EE404" s="1">
        <f>STDEVA(ED370:ED372)</f>
        <v>0.0825194308052334</v>
      </c>
      <c r="EF404" s="1" t="str">
        <f>EF421</f>
        <v>a</v>
      </c>
      <c r="EG404" s="1">
        <f>AVERAGE(EG370:EG372)</f>
        <v>26.3446262817228</v>
      </c>
      <c r="EH404" s="1">
        <f>STDEVA(EG370:EG372)</f>
        <v>0.123553745370403</v>
      </c>
      <c r="EI404" s="1" t="str">
        <f>EI421</f>
        <v>ab</v>
      </c>
      <c r="EJ404" s="1">
        <f>AVERAGE(EJ370:EJ372)</f>
        <v>18.5367674828247</v>
      </c>
      <c r="EK404" s="1">
        <f>STDEVA(EJ370:EJ372)</f>
        <v>0.252644352267312</v>
      </c>
      <c r="EL404" s="1" t="str">
        <f>EL421</f>
        <v>ab</v>
      </c>
      <c r="EM404" s="1">
        <f>AVERAGE(EM370:EM372)</f>
        <v>13.6347519628306</v>
      </c>
      <c r="EN404" s="1">
        <f>STDEVA(EM370:EM372)</f>
        <v>0.275175768950678</v>
      </c>
      <c r="EO404" s="1" t="str">
        <f>EO421</f>
        <v>ab</v>
      </c>
      <c r="EP404" s="1">
        <f>AVERAGE(EP370:EP372)</f>
        <v>9.96475955921821</v>
      </c>
      <c r="EQ404" s="1">
        <f>STDEVA(EP370:EP372)</f>
        <v>0.183831942108197</v>
      </c>
      <c r="ER404" s="1" t="str">
        <f>ER421</f>
        <v>a</v>
      </c>
      <c r="ES404" s="1">
        <f>AVERAGE(ES370:ES372)</f>
        <v>0.226</v>
      </c>
      <c r="ET404" s="1">
        <f>STDEVA(ES370:ES372)</f>
        <v>0.0024037008503093</v>
      </c>
      <c r="EU404" s="1" t="str">
        <f>EU421</f>
        <v>ab</v>
      </c>
      <c r="EV404" s="1">
        <f>AVERAGE(EV370:EV372)</f>
        <v>0.265555555555556</v>
      </c>
      <c r="EW404" s="1">
        <f>STDEVA(EV370:EV372)</f>
        <v>0.00342106762629795</v>
      </c>
      <c r="EX404" s="1" t="str">
        <f>EX421</f>
        <v>ab</v>
      </c>
      <c r="EY404" s="1">
        <f>AVERAGE(EY370:EY372)</f>
        <v>0.275555555555556</v>
      </c>
      <c r="EZ404" s="1">
        <f>STDEVA(EY370:EY372)</f>
        <v>0.00673575314054562</v>
      </c>
      <c r="FA404" s="1" t="str">
        <f>FA421</f>
        <v>ab</v>
      </c>
      <c r="FB404" s="1">
        <f>AVERAGE(FB370:FB372)</f>
        <v>0.305111111111111</v>
      </c>
      <c r="FC404" s="1">
        <f>STDEVA(FB370:FB372)</f>
        <v>0.00386340858904749</v>
      </c>
      <c r="FD404" s="1" t="str">
        <f>FD421</f>
        <v>a</v>
      </c>
      <c r="FE404" s="1">
        <f>AVERAGE(FE370:FE372)</f>
        <v>0.233</v>
      </c>
      <c r="FF404" s="1">
        <f>STDEVA(FE370:FE372)</f>
        <v>0.00458257569495583</v>
      </c>
      <c r="FG404" s="1" t="str">
        <f>FG421</f>
        <v>a</v>
      </c>
      <c r="FH404" s="1">
        <f>AVERAGE(FH370:FH372)</f>
        <v>265.444444444444</v>
      </c>
      <c r="FI404" s="1">
        <f>STDEVA(FH370:FH372)</f>
        <v>1.67774098561571</v>
      </c>
      <c r="FJ404" s="1" t="str">
        <f>FJ421</f>
        <v>fg</v>
      </c>
      <c r="FK404" s="1">
        <f>AVERAGE(FK370:FK372)</f>
        <v>284.555555555556</v>
      </c>
      <c r="FL404" s="1">
        <f>STDEVA(FK370:FK372)</f>
        <v>3.02459057529249</v>
      </c>
      <c r="FM404" s="1" t="str">
        <f>FM421</f>
        <v>de</v>
      </c>
      <c r="FN404" s="1">
        <f>AVERAGE(FN370:FN372)</f>
        <v>286.333333333333</v>
      </c>
      <c r="FO404" s="1">
        <f>STDEVA(FN370:FN372)</f>
        <v>2.60341655863553</v>
      </c>
      <c r="FP404" s="1" t="str">
        <f>FP421</f>
        <v>ef</v>
      </c>
      <c r="FQ404" s="1">
        <f>AVERAGE(FQ370:FQ372)</f>
        <v>317.222222222222</v>
      </c>
      <c r="FR404" s="1">
        <f>STDEVA(FQ370:FQ372)</f>
        <v>2.45703826527734</v>
      </c>
      <c r="FS404" s="1" t="str">
        <f>FS421</f>
        <v>b</v>
      </c>
      <c r="FT404" s="1">
        <f>AVERAGE(FT370:FT372)</f>
        <v>304</v>
      </c>
      <c r="FU404" s="1">
        <f>STDEVA(FT370:FT372)</f>
        <v>5</v>
      </c>
      <c r="FV404" s="1" t="str">
        <f>FV421</f>
        <v>de</v>
      </c>
      <c r="FW404" s="1">
        <f>AVERAGE(FW370:FW372)</f>
        <v>7.57888888888889</v>
      </c>
      <c r="FX404" s="1">
        <f>STDEVA(FW370:FW372)</f>
        <v>0.0164429428743875</v>
      </c>
      <c r="FY404" s="1" t="str">
        <f>FY421</f>
        <v>bc</v>
      </c>
      <c r="FZ404" s="1">
        <f>AVERAGE(FZ370:FZ372)</f>
        <v>9.40222222222222</v>
      </c>
      <c r="GA404" s="1">
        <f>STDEVA(FZ370:FZ372)</f>
        <v>0.0356422554052115</v>
      </c>
      <c r="GB404" s="1" t="str">
        <f>GB421</f>
        <v>b</v>
      </c>
      <c r="GC404" s="1">
        <f>AVERAGE(GC370:GC372)</f>
        <v>7.83111111111111</v>
      </c>
      <c r="GD404" s="1">
        <f>STDEVA(GC370:GC372)</f>
        <v>0.0250185116648841</v>
      </c>
      <c r="GE404" s="1" t="str">
        <f>GE421</f>
        <v>b</v>
      </c>
      <c r="GF404" s="1">
        <f>AVERAGE(GF370:GF372)</f>
        <v>7.07111111111111</v>
      </c>
      <c r="GG404" s="1">
        <f>STDEVA(GF370:GF372)</f>
        <v>0.0447627490632972</v>
      </c>
      <c r="GH404" s="1" t="str">
        <f>GH421</f>
        <v>b</v>
      </c>
      <c r="GI404" s="1">
        <f>AVERAGE(GI370:GI372)</f>
        <v>5.94333333333333</v>
      </c>
      <c r="GJ404" s="1">
        <f>STDEVA(GI370:GI372)</f>
        <v>0.0351188458428426</v>
      </c>
      <c r="GK404" s="1" t="str">
        <f>GK421</f>
        <v>b</v>
      </c>
      <c r="GO404" s="1">
        <f>AVERAGE(GO370:GO372)</f>
        <v>19.7710075667065</v>
      </c>
      <c r="GP404" s="1">
        <f>STDEVA(GO370:GO372)</f>
        <v>0.15208382859134</v>
      </c>
      <c r="GQ404" s="1" t="str">
        <f>GQ421</f>
        <v>ab</v>
      </c>
      <c r="GR404" s="1">
        <f>AVERAGE(GR370:GR372)</f>
        <v>25.7168726359003</v>
      </c>
      <c r="GS404" s="1">
        <f>STDEVA(GR370:GR372)</f>
        <v>0.0634394928391246</v>
      </c>
      <c r="GT404" s="1" t="str">
        <f>GT421</f>
        <v>b</v>
      </c>
      <c r="GU404" s="1">
        <f>AVERAGE(GU370:GU372)</f>
        <v>18.0383966329482</v>
      </c>
      <c r="GV404" s="1">
        <f>STDEVA(GU370:GU372)</f>
        <v>0.404750294486645</v>
      </c>
      <c r="GW404" s="1" t="str">
        <f>GW421</f>
        <v>ab</v>
      </c>
      <c r="GX404" s="1">
        <f>AVERAGE(GX370:GX372)</f>
        <v>13.1180511580355</v>
      </c>
      <c r="GY404" s="1">
        <f>STDEVA(GX370:GX372)</f>
        <v>0.424999870807726</v>
      </c>
      <c r="GZ404" s="1" t="str">
        <f>GZ421</f>
        <v>ab</v>
      </c>
      <c r="HA404" s="1">
        <f>AVERAGE(HA370:HA372)</f>
        <v>9.45235083280624</v>
      </c>
      <c r="HB404" s="1">
        <f>STDEVA(HA370:HA372)</f>
        <v>0.128285319519297</v>
      </c>
      <c r="HC404" s="1" t="str">
        <f>HC421</f>
        <v>a</v>
      </c>
      <c r="HD404" s="1">
        <f>AVERAGE(HD370:HD372)</f>
        <v>0.205666666666667</v>
      </c>
      <c r="HE404" s="1">
        <f>STDEVA(HD370:HD372)</f>
        <v>0.00366666666666669</v>
      </c>
      <c r="HF404" s="1" t="str">
        <f>HF421</f>
        <v>ab</v>
      </c>
      <c r="HG404" s="1">
        <f>AVERAGE(HG370:HG372)</f>
        <v>0.246888888888889</v>
      </c>
      <c r="HH404" s="1">
        <f>STDEVA(HG370:HG372)</f>
        <v>0.00279549902786869</v>
      </c>
      <c r="HI404" s="1" t="str">
        <f>HI421</f>
        <v>ab</v>
      </c>
      <c r="HJ404" s="1">
        <f>AVERAGE(HJ370:HJ372)</f>
        <v>0.255222222222222</v>
      </c>
      <c r="HK404" s="1">
        <f>STDEVA(HJ370:HJ372)</f>
        <v>0.0126725132705629</v>
      </c>
      <c r="HL404" s="1" t="str">
        <f>HL421</f>
        <v>b</v>
      </c>
      <c r="HM404" s="1">
        <f>AVERAGE(HM370:HM372)</f>
        <v>0.282444444444444</v>
      </c>
      <c r="HN404" s="1">
        <f>STDEVA(HM370:HM372)</f>
        <v>0.00234125638952282</v>
      </c>
      <c r="HO404" s="1" t="str">
        <f>HO421</f>
        <v>a</v>
      </c>
      <c r="HP404" s="1">
        <f>AVERAGE(HP370:HP372)</f>
        <v>0.213666666666667</v>
      </c>
      <c r="HQ404" s="1">
        <f>STDEVA(HP370:HP372)</f>
        <v>0.0045092497528229</v>
      </c>
      <c r="HR404" s="1" t="str">
        <f>HR421</f>
        <v>a</v>
      </c>
      <c r="HS404" s="1">
        <f>AVERAGE(HS370:HS372)</f>
        <v>263.666666666667</v>
      </c>
      <c r="HT404" s="1">
        <f>STDEVA(HS370:HS372)</f>
        <v>1.20185042515466</v>
      </c>
      <c r="HU404" s="1" t="str">
        <f>HU421</f>
        <v>d</v>
      </c>
      <c r="HV404" s="1">
        <f>AVERAGE(HV370:HV372)</f>
        <v>282.777777777778</v>
      </c>
      <c r="HW404" s="1">
        <f>STDEVA(HV370:HV372)</f>
        <v>1.67774098561571</v>
      </c>
      <c r="HX404" s="1" t="str">
        <f>HX421</f>
        <v>de</v>
      </c>
      <c r="HY404" s="1">
        <f>AVERAGE(HY370:HY372)</f>
        <v>284</v>
      </c>
      <c r="HZ404" s="1">
        <f>STDEVA(HY370:HY372)</f>
        <v>2.02758751009939</v>
      </c>
      <c r="IA404" s="1" t="str">
        <f>IA421</f>
        <v>ef</v>
      </c>
      <c r="IB404" s="1">
        <f>AVERAGE(IB370:IB372)</f>
        <v>315.777777777778</v>
      </c>
      <c r="IC404" s="1">
        <f>STDEVA(IB370:IB372)</f>
        <v>1.95315509236078</v>
      </c>
      <c r="ID404" s="1" t="str">
        <f>ID421</f>
        <v>bc</v>
      </c>
      <c r="IE404" s="1">
        <f>AVERAGE(IE370:IE372)</f>
        <v>304</v>
      </c>
      <c r="IF404" s="1">
        <f>STDEVA(IE370:IE372)</f>
        <v>5</v>
      </c>
      <c r="IG404" s="1" t="str">
        <f>IG421</f>
        <v>ef</v>
      </c>
      <c r="IH404" s="1">
        <f>AVERAGE(IH370:IH372)</f>
        <v>7.34222222222222</v>
      </c>
      <c r="II404" s="1">
        <f>STDEVA(IH370:IH372)</f>
        <v>0.04947876461825</v>
      </c>
      <c r="IJ404" s="1" t="str">
        <f>IJ421</f>
        <v>b</v>
      </c>
      <c r="IK404" s="1">
        <f>AVERAGE(IK370:IK372)</f>
        <v>9.13333333333333</v>
      </c>
      <c r="IL404" s="1">
        <f>STDEVA(IK370:IK372)</f>
        <v>0.107289846262873</v>
      </c>
      <c r="IM404" s="1" t="str">
        <f>IM421</f>
        <v>b</v>
      </c>
      <c r="IN404" s="1">
        <f>AVERAGE(IN370:IN372)</f>
        <v>7.56444444444444</v>
      </c>
      <c r="IO404" s="1">
        <f>STDEVA(IN370:IN372)</f>
        <v>0.055210036661355</v>
      </c>
      <c r="IP404" s="1" t="str">
        <f>IP421</f>
        <v>bc</v>
      </c>
      <c r="IQ404" s="1">
        <f>AVERAGE(IQ370:IQ372)</f>
        <v>6.78111111111111</v>
      </c>
      <c r="IR404" s="1">
        <f>STDEVA(IQ370:IQ372)</f>
        <v>0.0548060553561716</v>
      </c>
      <c r="IS404" s="1" t="str">
        <f>IS421</f>
        <v>b</v>
      </c>
      <c r="IT404" s="1">
        <f>AVERAGE(IT370:IT372)</f>
        <v>5.69333333333333</v>
      </c>
      <c r="IU404" s="1">
        <f>STDEVA(IT370:IT372)</f>
        <v>0.065064070986477</v>
      </c>
      <c r="IV404" s="1" t="str">
        <f>IV421</f>
        <v>b</v>
      </c>
    </row>
    <row r="405" spans="5:254">
      <c r="E405" s="1" t="s">
        <v>101</v>
      </c>
      <c r="F405" s="1">
        <f>AVERAGE(F367:F372)</f>
        <v>19.3519607264922</v>
      </c>
      <c r="I405" s="1">
        <f>AVERAGE(I367:I372)</f>
        <v>22.6203257201088</v>
      </c>
      <c r="L405" s="1">
        <f>AVERAGE(L367:L372)</f>
        <v>17.8927046577648</v>
      </c>
      <c r="O405" s="1">
        <f>AVERAGE(O367:O372)</f>
        <v>13.7922613237098</v>
      </c>
      <c r="R405" s="1">
        <f>AVERAGE(R367:R372)</f>
        <v>7.73411568382298</v>
      </c>
      <c r="U405" s="1">
        <f>AVERAGE(U367:U372)</f>
        <v>0.208722222222222</v>
      </c>
      <c r="X405" s="1">
        <f>AVERAGE(X367:X372)</f>
        <v>0.292666666666667</v>
      </c>
      <c r="AA405" s="1">
        <f>AVERAGE(AA367:AA372)</f>
        <v>0.310222222222222</v>
      </c>
      <c r="AD405" s="1">
        <f>AVERAGE(AD367:AD372)</f>
        <v>0.355277777777778</v>
      </c>
      <c r="AG405" s="1">
        <f>AVERAGE(AG367:AG372)</f>
        <v>0.242666666666667</v>
      </c>
      <c r="AJ405" s="1">
        <f>AVERAGE(AJ367:AJ372)</f>
        <v>253.333333333333</v>
      </c>
      <c r="AM405" s="1">
        <f>AVERAGE(AM367:AM372)</f>
        <v>288.277777777778</v>
      </c>
      <c r="AP405" s="1">
        <f>AVERAGE(AP367:AP372)</f>
        <v>298.666666666667</v>
      </c>
      <c r="AS405" s="1">
        <f>AVERAGE(AS367:AS372)</f>
        <v>326.444444444445</v>
      </c>
      <c r="AV405" s="1">
        <f>AVERAGE(AV367:AV372)</f>
        <v>311.333333333333</v>
      </c>
      <c r="AY405" s="1">
        <f>AVERAGE(AY367:AY372)</f>
        <v>6.60111111111111</v>
      </c>
      <c r="BB405" s="1">
        <f>AVERAGE(BB367:BB372)</f>
        <v>9.28333333333333</v>
      </c>
      <c r="BE405" s="1">
        <f>AVERAGE(BE367:BE372)</f>
        <v>7.58111111111111</v>
      </c>
      <c r="BH405" s="1">
        <f>AVERAGE(BH367:BH372)</f>
        <v>7.42666666666667</v>
      </c>
      <c r="BK405" s="1">
        <f>AVERAGE(BK367:BK372)</f>
        <v>4.27166666666667</v>
      </c>
      <c r="BQ405" s="1">
        <f>AVERAGE(BQ367:BQ372)</f>
        <v>18.774793583849</v>
      </c>
      <c r="BT405" s="1">
        <f>AVERAGE(BT367:BT372)</f>
        <v>22.0578593695074</v>
      </c>
      <c r="BW405" s="1">
        <f>AVERAGE(BW367:BW372)</f>
        <v>17.3640600074854</v>
      </c>
      <c r="BZ405" s="1">
        <f>AVERAGE(BZ367:BZ372)</f>
        <v>13.2626591711533</v>
      </c>
      <c r="CC405" s="1">
        <f>AVERAGE(CC367:CC372)</f>
        <v>7.29423877125031</v>
      </c>
      <c r="CF405" s="1">
        <f>AVERAGE(CF367:CF372)</f>
        <v>0.1865</v>
      </c>
      <c r="CI405" s="1">
        <f>AVERAGE(CI367:CI372)</f>
        <v>0.270555555555556</v>
      </c>
      <c r="CL405" s="1">
        <f>AVERAGE(CL367:CL372)</f>
        <v>0.291222222222222</v>
      </c>
      <c r="CO405" s="1">
        <f>AVERAGE(CO367:CO372)</f>
        <v>0.333055555555556</v>
      </c>
      <c r="CR405" s="1">
        <f>AVERAGE(CR367:CR372)</f>
        <v>0.2235</v>
      </c>
      <c r="CU405" s="1">
        <f>AVERAGE(CU367:CU372)</f>
        <v>250.555555555556</v>
      </c>
      <c r="CX405" s="1">
        <f>AVERAGE(CX367:CX372)</f>
        <v>286.055555555556</v>
      </c>
      <c r="DA405" s="1">
        <f>AVERAGE(DA367:DA372)</f>
        <v>297.222222222222</v>
      </c>
      <c r="DD405" s="1">
        <f>AVERAGE(DD367:DD372)</f>
        <v>324.222222222222</v>
      </c>
      <c r="DG405" s="1">
        <f>AVERAGE(DG367:DG372)</f>
        <v>309.5</v>
      </c>
      <c r="DJ405" s="1">
        <f>AVERAGE(DJ367:DJ372)</f>
        <v>6.33722222222222</v>
      </c>
      <c r="DM405" s="1">
        <f>AVERAGE(DM367:DM372)</f>
        <v>9.03222222222222</v>
      </c>
      <c r="DP405" s="1">
        <f>AVERAGE(DP367:DP372)</f>
        <v>7.31222222222222</v>
      </c>
      <c r="DS405" s="1">
        <f>AVERAGE(DS367:DS372)</f>
        <v>7.14444444444445</v>
      </c>
      <c r="DV405" s="1">
        <f>AVERAGE(DV367:DV372)</f>
        <v>4.06</v>
      </c>
      <c r="ED405" s="1">
        <f>AVERAGE(ED367:ED372)</f>
        <v>20.3412886347705</v>
      </c>
      <c r="EG405" s="1">
        <f>AVERAGE(EG367:EG372)</f>
        <v>26.4483585248055</v>
      </c>
      <c r="EJ405" s="1">
        <f>AVERAGE(EJ367:EJ372)</f>
        <v>18.5986441365995</v>
      </c>
      <c r="EM405" s="1">
        <f>AVERAGE(EM367:EM372)</f>
        <v>13.6846409477157</v>
      </c>
      <c r="EP405" s="1">
        <f>AVERAGE(EP367:EP372)</f>
        <v>10.0161078387899</v>
      </c>
      <c r="ES405" s="1">
        <f>AVERAGE(ES367:ES372)</f>
        <v>0.226722222222222</v>
      </c>
      <c r="EV405" s="1">
        <f>AVERAGE(EV367:EV372)</f>
        <v>0.265555555555556</v>
      </c>
      <c r="EY405" s="1">
        <f>AVERAGE(EY367:EY372)</f>
        <v>0.276555555555556</v>
      </c>
      <c r="FB405" s="1">
        <f>AVERAGE(FB367:FB372)</f>
        <v>0.305888888888889</v>
      </c>
      <c r="FE405" s="1">
        <f>AVERAGE(FE367:FE372)</f>
        <v>0.233333333333333</v>
      </c>
      <c r="FH405" s="1">
        <f>AVERAGE(FH367:FH372)</f>
        <v>264.555555555556</v>
      </c>
      <c r="FK405" s="1">
        <f>AVERAGE(FK367:FK372)</f>
        <v>283.666666666667</v>
      </c>
      <c r="FN405" s="1">
        <f>AVERAGE(FN367:FN372)</f>
        <v>285.222222222222</v>
      </c>
      <c r="FQ405" s="1">
        <f>AVERAGE(FQ367:FQ372)</f>
        <v>314.833333333333</v>
      </c>
      <c r="FT405" s="1">
        <f>AVERAGE(FT367:FT372)</f>
        <v>303</v>
      </c>
      <c r="FW405" s="1">
        <f>AVERAGE(FW367:FW372)</f>
        <v>7.59444444444444</v>
      </c>
      <c r="FZ405" s="1">
        <f>AVERAGE(FZ367:FZ372)</f>
        <v>9.42333333333333</v>
      </c>
      <c r="GC405" s="1">
        <f>AVERAGE(GC367:GC372)</f>
        <v>7.84666666666667</v>
      </c>
      <c r="GF405" s="1">
        <f>AVERAGE(GF367:GF372)</f>
        <v>7.08222222222222</v>
      </c>
      <c r="GI405" s="1">
        <f>AVERAGE(GI367:GI372)</f>
        <v>5.95</v>
      </c>
      <c r="GO405" s="1">
        <f>AVERAGE(GO367:GO372)</f>
        <v>19.7980470094667</v>
      </c>
      <c r="GR405" s="1">
        <f>AVERAGE(GR367:GR372)</f>
        <v>25.9060704997516</v>
      </c>
      <c r="GU405" s="1">
        <f>AVERAGE(GU367:GU372)</f>
        <v>18.1450719246238</v>
      </c>
      <c r="GX405" s="1">
        <f>AVERAGE(GX367:GX372)</f>
        <v>13.210068646243</v>
      </c>
      <c r="HA405" s="1">
        <f>AVERAGE(HA367:HA372)</f>
        <v>9.5068187109073</v>
      </c>
      <c r="HD405" s="1">
        <f>AVERAGE(HD367:HD372)</f>
        <v>0.206055555555556</v>
      </c>
      <c r="HG405" s="1">
        <f>AVERAGE(HG367:HG372)</f>
        <v>0.246111111111111</v>
      </c>
      <c r="HJ405" s="1">
        <f>AVERAGE(HJ367:HJ372)</f>
        <v>0.256222222222222</v>
      </c>
      <c r="HM405" s="1">
        <f>AVERAGE(HM367:HM372)</f>
        <v>0.284388888888889</v>
      </c>
      <c r="HP405" s="1">
        <f>AVERAGE(HP367:HP372)</f>
        <v>0.213833333333333</v>
      </c>
      <c r="HS405" s="1">
        <f>AVERAGE(HS367:HS372)</f>
        <v>262.5</v>
      </c>
      <c r="HV405" s="1">
        <f>AVERAGE(HV367:HV372)</f>
        <v>281.888888888889</v>
      </c>
      <c r="HY405" s="1">
        <f>AVERAGE(HY367:HY372)</f>
        <v>283.166666666667</v>
      </c>
      <c r="IB405" s="1">
        <f>AVERAGE(IB367:IB372)</f>
        <v>313.388888888889</v>
      </c>
      <c r="IE405" s="1">
        <f>AVERAGE(IE367:IE372)</f>
        <v>302.166666666667</v>
      </c>
      <c r="IH405" s="1">
        <f>AVERAGE(IH367:IH372)</f>
        <v>7.33111111111111</v>
      </c>
      <c r="IK405" s="1">
        <f>AVERAGE(IK367:IK372)</f>
        <v>9.12666666666667</v>
      </c>
      <c r="IN405" s="1">
        <f>AVERAGE(IN367:IN372)</f>
        <v>7.58</v>
      </c>
      <c r="IQ405" s="1">
        <f>AVERAGE(IQ367:IQ372)</f>
        <v>6.81888888888889</v>
      </c>
      <c r="IT405" s="1">
        <f>AVERAGE(IT367:IT372)</f>
        <v>5.70666666666667</v>
      </c>
    </row>
    <row r="406" spans="5:256">
      <c r="E406" s="1" t="s">
        <v>80</v>
      </c>
      <c r="F406" s="1">
        <f>AVERAGE(F373:F375)</f>
        <v>18.8324768881795</v>
      </c>
      <c r="G406" s="1">
        <f>STDEVA(F373:F375)</f>
        <v>0.0684186131356819</v>
      </c>
      <c r="H406" s="1" t="str">
        <f t="shared" ref="H406:H408" si="0">H422</f>
        <v>b</v>
      </c>
      <c r="I406" s="1">
        <f>AVERAGE(I373:I375)</f>
        <v>21.9739993856396</v>
      </c>
      <c r="J406" s="1">
        <f>STDEVA(I373:I375)</f>
        <v>0.0546174975084647</v>
      </c>
      <c r="K406" s="1" t="str">
        <f t="shared" ref="K406:K408" si="1">K422</f>
        <v>b</v>
      </c>
      <c r="L406" s="1">
        <f>AVERAGE(L373:L375)</f>
        <v>17.3627140873384</v>
      </c>
      <c r="M406" s="1">
        <f>STDEVA(L373:L375)</f>
        <v>0.260422875689324</v>
      </c>
      <c r="N406" s="1" t="str">
        <f t="shared" ref="N406:N408" si="2">N422</f>
        <v>b</v>
      </c>
      <c r="O406" s="1">
        <f>AVERAGE(O373:O375)</f>
        <v>13.1691864749963</v>
      </c>
      <c r="P406" s="1">
        <f>STDEVA(O373:O375)</f>
        <v>0.463151235177938</v>
      </c>
      <c r="Q406" s="1" t="str">
        <f t="shared" ref="Q406:Q408" si="3">Q422</f>
        <v>c</v>
      </c>
      <c r="R406" s="1">
        <f>AVERAGE(R373:R375)</f>
        <v>7.18556378640285</v>
      </c>
      <c r="S406" s="1">
        <f>STDEVA(R373:R375)</f>
        <v>0.0974539227774477</v>
      </c>
      <c r="T406" s="1" t="str">
        <f t="shared" ref="T406:T408" si="4">T422</f>
        <v>b</v>
      </c>
      <c r="U406" s="1">
        <f>AVERAGE(U373:U375)</f>
        <v>0.202888888888889</v>
      </c>
      <c r="V406" s="1">
        <f>STDEVA(U373:U375)</f>
        <v>0.014803653202779</v>
      </c>
      <c r="W406" s="1" t="str">
        <f t="shared" ref="W406:W408" si="5">W422</f>
        <v>abc</v>
      </c>
      <c r="X406" s="1">
        <f>AVERAGE(X373:X375)</f>
        <v>0.288555555555556</v>
      </c>
      <c r="Y406" s="1">
        <f>STDEVA(X373:X375)</f>
        <v>0.0039767844818163</v>
      </c>
      <c r="Z406" s="1" t="str">
        <f t="shared" ref="Z406:Z408" si="6">Z422</f>
        <v>a</v>
      </c>
      <c r="AA406" s="1">
        <f>AVERAGE(AA373:AA375)</f>
        <v>0.303777777777778</v>
      </c>
      <c r="AB406" s="1">
        <f>STDEVA(AA373:AA375)</f>
        <v>0.00831553655203007</v>
      </c>
      <c r="AC406" s="1" t="str">
        <f t="shared" ref="AC406:AC408" si="7">AC422</f>
        <v>ab</v>
      </c>
      <c r="AD406" s="1">
        <f>AVERAGE(AD373:AD375)</f>
        <v>0.36</v>
      </c>
      <c r="AE406" s="1">
        <f>STDEVA(AD373:AD375)</f>
        <v>0.00560753461375359</v>
      </c>
      <c r="AF406" s="1" t="str">
        <f t="shared" ref="AF406:AF408" si="8">AF422</f>
        <v>a</v>
      </c>
      <c r="AG406" s="1">
        <f>AVERAGE(AG373:AG375)</f>
        <v>0.201333333333333</v>
      </c>
      <c r="AH406" s="1">
        <f>STDEVA(AG373:AG375)</f>
        <v>0.00550757054728609</v>
      </c>
      <c r="AI406" s="1" t="str">
        <f t="shared" ref="AI406:AI408" si="9">AI422</f>
        <v>d</v>
      </c>
      <c r="AJ406" s="1">
        <f>AVERAGE(AJ373:AJ375)</f>
        <v>257.111111111111</v>
      </c>
      <c r="AK406" s="1">
        <f>STDEVA(AJ373:AJ375)</f>
        <v>1.17062819476141</v>
      </c>
      <c r="AL406" s="1" t="str">
        <f t="shared" ref="AL406:AL408" si="10">AL422</f>
        <v>c</v>
      </c>
      <c r="AM406" s="1">
        <f>AVERAGE(AM373:AM375)</f>
        <v>292.555555555555</v>
      </c>
      <c r="AN406" s="1">
        <f>STDEVA(AM373:AM375)</f>
        <v>5.69925271254762</v>
      </c>
      <c r="AO406" s="1" t="str">
        <f t="shared" ref="AO406:AO408" si="11">AO422</f>
        <v>d</v>
      </c>
      <c r="AP406" s="1">
        <f>AVERAGE(AP373:AP375)</f>
        <v>303.333333333333</v>
      </c>
      <c r="AQ406" s="1">
        <f>STDEVA(AP373:AP375)</f>
        <v>6.38574802022269</v>
      </c>
      <c r="AR406" s="1" t="str">
        <f t="shared" ref="AR406:AR408" si="12">AR422</f>
        <v>cd</v>
      </c>
      <c r="AS406" s="1">
        <f>AVERAGE(AS373:AS375)</f>
        <v>331</v>
      </c>
      <c r="AT406" s="1">
        <f>STDEVA(AS373:AS375)</f>
        <v>3.1797973380565</v>
      </c>
      <c r="AU406" s="1" t="str">
        <f t="shared" ref="AU406:AU408" si="13">AU422</f>
        <v>d</v>
      </c>
      <c r="AV406" s="1">
        <f>AVERAGE(AV373:AV375)</f>
        <v>314.666666666667</v>
      </c>
      <c r="AW406" s="1">
        <f>STDEVA(AV373:AV375)</f>
        <v>5.85946527708232</v>
      </c>
      <c r="AX406" s="1" t="str">
        <f t="shared" ref="AX406:AX408" si="14">AX422</f>
        <v>de</v>
      </c>
      <c r="AY406" s="1">
        <f>AVERAGE(AY373:AY375)</f>
        <v>6.53666666666667</v>
      </c>
      <c r="AZ406" s="1">
        <f>STDEVA(AY373:AY375)</f>
        <v>0.446629351675164</v>
      </c>
      <c r="BA406" s="1" t="str">
        <f t="shared" ref="BA406:BA408" si="15">BA422</f>
        <v>ab</v>
      </c>
      <c r="BB406" s="1">
        <f>AVERAGE(BB373:BB375)</f>
        <v>9.46333333333333</v>
      </c>
      <c r="BC406" s="1">
        <f>STDEVA(BB373:BB375)</f>
        <v>0.131191124361028</v>
      </c>
      <c r="BD406" s="1" t="str">
        <f t="shared" ref="BD406:BD408" si="16">BD422</f>
        <v>a</v>
      </c>
      <c r="BE406" s="1">
        <f>AVERAGE(BE373:BE375)</f>
        <v>7.69444444444445</v>
      </c>
      <c r="BF406" s="1">
        <f>STDEVA(BE373:BE375)</f>
        <v>0.0365655170486764</v>
      </c>
      <c r="BG406" s="1" t="str">
        <f t="shared" ref="BG406:BG408" si="17">BG422</f>
        <v>ab</v>
      </c>
      <c r="BH406" s="1">
        <f>AVERAGE(BH373:BH375)</f>
        <v>7.56888888888889</v>
      </c>
      <c r="BI406" s="1">
        <f>STDEVA(BH373:BH375)</f>
        <v>0.128423489255636</v>
      </c>
      <c r="BJ406" s="1" t="str">
        <f t="shared" ref="BJ406:BJ408" si="18">BJ422</f>
        <v>b</v>
      </c>
      <c r="BK406" s="1">
        <f>AVERAGE(BK373:BK375)</f>
        <v>4.39333333333333</v>
      </c>
      <c r="BL406" s="1">
        <f>STDEVA(BK373:BK375)</f>
        <v>0.0929157324317756</v>
      </c>
      <c r="BM406" s="1" t="str">
        <f t="shared" ref="BM406:BM408" si="19">BM422</f>
        <v>a</v>
      </c>
      <c r="BQ406" s="1">
        <f>AVERAGE(BQ373:BQ375)</f>
        <v>18.2479499277897</v>
      </c>
      <c r="BR406" s="1">
        <f>STDEVA(BQ373:BQ375)</f>
        <v>0.166581703677482</v>
      </c>
      <c r="BS406" s="1" t="str">
        <f t="shared" ref="BS406:BS408" si="20">BS422</f>
        <v>b</v>
      </c>
      <c r="BT406" s="1">
        <f>AVERAGE(BT373:BT375)</f>
        <v>21.3538700596167</v>
      </c>
      <c r="BU406" s="1">
        <f>STDEVA(BT373:BT375)</f>
        <v>0.121694390560833</v>
      </c>
      <c r="BV406" s="1" t="str">
        <f t="shared" ref="BV406:BV408" si="21">BV422</f>
        <v>c</v>
      </c>
      <c r="BW406" s="1">
        <f>AVERAGE(BW373:BW375)</f>
        <v>16.7632216639641</v>
      </c>
      <c r="BX406" s="1">
        <f>STDEVA(BW373:BW375)</f>
        <v>0.331621932491849</v>
      </c>
      <c r="BY406" s="1" t="str">
        <f t="shared" ref="BY406:BY408" si="22">BY422</f>
        <v>b</v>
      </c>
      <c r="BZ406" s="1">
        <f>AVERAGE(BZ373:BZ375)</f>
        <v>12.6027510333014</v>
      </c>
      <c r="CA406" s="1">
        <f>STDEVA(BZ373:BZ375)</f>
        <v>0.435846946959686</v>
      </c>
      <c r="CB406" s="1" t="str">
        <f t="shared" ref="CB406:CB408" si="23">CB422</f>
        <v>b</v>
      </c>
      <c r="CC406" s="1">
        <f>AVERAGE(CC373:CC375)</f>
        <v>6.54785985446363</v>
      </c>
      <c r="CD406" s="1">
        <f>STDEVA(CC373:CC375)</f>
        <v>0.14676053649065</v>
      </c>
      <c r="CE406" s="1" t="str">
        <f t="shared" ref="CE406:CE408" si="24">CE422</f>
        <v>b</v>
      </c>
      <c r="CF406" s="1">
        <f>AVERAGE(CF373:CF375)</f>
        <v>0.184666666666667</v>
      </c>
      <c r="CG406" s="1">
        <f>STDEVA(CF373:CF375)</f>
        <v>0.00404145188432738</v>
      </c>
      <c r="CH406" s="1" t="str">
        <f t="shared" ref="CH406:CH408" si="25">CH422</f>
        <v>c</v>
      </c>
      <c r="CI406" s="1">
        <f>AVERAGE(CI373:CI375)</f>
        <v>0.265888888888889</v>
      </c>
      <c r="CJ406" s="1">
        <f>STDEVA(CI373:CI375)</f>
        <v>0.00298762881327749</v>
      </c>
      <c r="CK406" s="1" t="str">
        <f t="shared" ref="CK406:CK408" si="26">CK422</f>
        <v>bc</v>
      </c>
      <c r="CL406" s="1">
        <f>AVERAGE(CL373:CL375)</f>
        <v>0.287777777777778</v>
      </c>
      <c r="CM406" s="1">
        <f>STDEVA(CL373:CL375)</f>
        <v>0.00221944270615979</v>
      </c>
      <c r="CN406" s="1" t="str">
        <f t="shared" ref="CN406:CN408" si="27">CN422</f>
        <v>ab</v>
      </c>
      <c r="CO406" s="1">
        <f>AVERAGE(CO373:CO375)</f>
        <v>0.330666666666667</v>
      </c>
      <c r="CP406" s="1">
        <f>STDEVA(CO373:CO375)</f>
        <v>0.0110151410945722</v>
      </c>
      <c r="CQ406" s="1" t="str">
        <f t="shared" ref="CQ406:CQ408" si="28">CQ422</f>
        <v>a</v>
      </c>
      <c r="CR406" s="1">
        <f>AVERAGE(CR373:CR375)</f>
        <v>0.180666666666667</v>
      </c>
      <c r="CS406" s="1">
        <f>STDEVA(CR373:CR375)</f>
        <v>0.00513160143944689</v>
      </c>
      <c r="CT406" s="1" t="str">
        <f t="shared" ref="CT406:CT408" si="29">CT422</f>
        <v>b</v>
      </c>
      <c r="CU406" s="1">
        <f>AVERAGE(CU373:CU375)</f>
        <v>255.111111111111</v>
      </c>
      <c r="CV406" s="1">
        <f>STDEVA(CU373:CU375)</f>
        <v>3.15054375083509</v>
      </c>
      <c r="CW406" s="1" t="str">
        <f t="shared" ref="CW406:CW408" si="30">CW422</f>
        <v>c</v>
      </c>
      <c r="CX406" s="1">
        <f>AVERAGE(CX373:CX375)</f>
        <v>291.333333333333</v>
      </c>
      <c r="CY406" s="1">
        <f>STDEVA(CX373:CX375)</f>
        <v>6.69161996662823</v>
      </c>
      <c r="CZ406" s="1" t="str">
        <f t="shared" ref="CZ406:CZ408" si="31">CZ422</f>
        <v>c</v>
      </c>
      <c r="DA406" s="1">
        <f>AVERAGE(DA373:DA375)</f>
        <v>302.222222222222</v>
      </c>
      <c r="DB406" s="1">
        <f>STDEVA(DA373:DA375)</f>
        <v>4.85722066542099</v>
      </c>
      <c r="DC406" s="1" t="str">
        <f t="shared" ref="DC406:DC408" si="32">DC422</f>
        <v>bc</v>
      </c>
      <c r="DD406" s="1">
        <f>AVERAGE(DD373:DD375)</f>
        <v>327.777777777778</v>
      </c>
      <c r="DE406" s="1">
        <f>STDEVA(DD373:DD375)</f>
        <v>1.71053381314898</v>
      </c>
      <c r="DF406" s="1" t="str">
        <f t="shared" ref="DF406:DF408" si="33">DF422</f>
        <v>cd</v>
      </c>
      <c r="DG406" s="1">
        <f>AVERAGE(DG373:DG375)</f>
        <v>311</v>
      </c>
      <c r="DH406" s="1">
        <f>STDEVA(DG373:DG375)</f>
        <v>6.557438524302</v>
      </c>
      <c r="DI406" s="1" t="str">
        <f t="shared" ref="DI406:DI408" si="34">DI422</f>
        <v>de</v>
      </c>
      <c r="DJ406" s="1">
        <f>AVERAGE(DJ373:DJ375)</f>
        <v>6.45111111111111</v>
      </c>
      <c r="DK406" s="1">
        <f>STDEVA(DJ373:DJ375)</f>
        <v>0.178584973031307</v>
      </c>
      <c r="DL406" s="1" t="str">
        <f t="shared" ref="DL406:DL408" si="35">DL422</f>
        <v>ab</v>
      </c>
      <c r="DM406" s="1">
        <f>AVERAGE(DM373:DM375)</f>
        <v>9.16777777777778</v>
      </c>
      <c r="DN406" s="1">
        <f>STDEVA(DM373:DM375)</f>
        <v>0.117866842634359</v>
      </c>
      <c r="DO406" s="1" t="str">
        <f t="shared" ref="DO406:DO408" si="36">DO422</f>
        <v>ab</v>
      </c>
      <c r="DP406" s="1">
        <f>AVERAGE(DP373:DP375)</f>
        <v>7.42444444444444</v>
      </c>
      <c r="DQ406" s="1">
        <f>STDEVA(DP373:DP375)</f>
        <v>0.044388854123196</v>
      </c>
      <c r="DR406" s="1" t="str">
        <f t="shared" ref="DR406:DR408" si="37">DR422</f>
        <v>ab</v>
      </c>
      <c r="DS406" s="1">
        <f>AVERAGE(DS373:DS375)</f>
        <v>7.32444444444444</v>
      </c>
      <c r="DT406" s="1">
        <f>STDEVA(DS373:DS375)</f>
        <v>0.0221944270615981</v>
      </c>
      <c r="DU406" s="1" t="str">
        <f t="shared" ref="DU406:DU408" si="38">DU422</f>
        <v>ab</v>
      </c>
      <c r="DV406" s="1">
        <f>AVERAGE(DV373:DV375)</f>
        <v>4.20666666666667</v>
      </c>
      <c r="DW406" s="1">
        <f>STDEVA(DV373:DV375)</f>
        <v>0.0251661147842362</v>
      </c>
      <c r="DX406" s="1" t="str">
        <f t="shared" ref="DX406:DX408" si="39">DX422</f>
        <v>a</v>
      </c>
      <c r="ED406" s="1">
        <f>AVERAGE(ED373:ED375)</f>
        <v>20.0907649593756</v>
      </c>
      <c r="EE406" s="1">
        <f>STDEVA(ED373:ED375)</f>
        <v>0.0459404356593852</v>
      </c>
      <c r="EF406" s="1" t="str">
        <f t="shared" ref="EF406:EF408" si="40">EF422</f>
        <v>b</v>
      </c>
      <c r="EG406" s="1">
        <f>AVERAGE(EG373:EG375)</f>
        <v>26.1067717785451</v>
      </c>
      <c r="EH406" s="1">
        <f>STDEVA(EG373:EG375)</f>
        <v>0.0689999026770777</v>
      </c>
      <c r="EI406" s="1" t="str">
        <f t="shared" ref="EI406:EI408" si="41">EI422</f>
        <v>bc</v>
      </c>
      <c r="EJ406" s="1">
        <f>AVERAGE(EJ373:EJ375)</f>
        <v>18.3331424966498</v>
      </c>
      <c r="EK406" s="1">
        <f>STDEVA(EJ373:EJ375)</f>
        <v>0.320124702812646</v>
      </c>
      <c r="EL406" s="1" t="str">
        <f t="shared" ref="EL406:EL408" si="42">EL422</f>
        <v>b</v>
      </c>
      <c r="EM406" s="1">
        <f>AVERAGE(EM373:EM375)</f>
        <v>13.40413563191</v>
      </c>
      <c r="EN406" s="1">
        <f>STDEVA(EM373:EM375)</f>
        <v>0.239749678586652</v>
      </c>
      <c r="EO406" s="1" t="str">
        <f t="shared" ref="EO406:EO408" si="43">EO422</f>
        <v>bc</v>
      </c>
      <c r="EP406" s="1">
        <f>AVERAGE(EP373:EP375)</f>
        <v>9.64812638725682</v>
      </c>
      <c r="EQ406" s="1">
        <f>STDEVA(EP373:EP375)</f>
        <v>0.258642901963565</v>
      </c>
      <c r="ER406" s="1" t="str">
        <f t="shared" ref="ER406:ER408" si="44">ER422</f>
        <v>b</v>
      </c>
      <c r="ES406" s="1">
        <f>AVERAGE(ES373:ES375)</f>
        <v>0.225666666666667</v>
      </c>
      <c r="ET406" s="1">
        <f>STDEVA(ES373:ES375)</f>
        <v>0.00788106027835791</v>
      </c>
      <c r="EU406" s="1" t="str">
        <f t="shared" ref="EU406:EU408" si="45">EU422</f>
        <v>ab</v>
      </c>
      <c r="EV406" s="1">
        <f>AVERAGE(EV373:EV375)</f>
        <v>0.269</v>
      </c>
      <c r="EW406" s="1">
        <f>STDEVA(EV373:EV375)</f>
        <v>0.00440958551844096</v>
      </c>
      <c r="EX406" s="1" t="str">
        <f t="shared" ref="EX406:EX408" si="46">EX422</f>
        <v>ab</v>
      </c>
      <c r="EY406" s="1">
        <f>AVERAGE(EY373:EY375)</f>
        <v>0.279</v>
      </c>
      <c r="EZ406" s="1">
        <f>STDEVA(EY373:EY375)</f>
        <v>0.00811035004039762</v>
      </c>
      <c r="FA406" s="1" t="str">
        <f t="shared" ref="FA406:FA408" si="47">FA422</f>
        <v>ab</v>
      </c>
      <c r="FB406" s="1">
        <f>AVERAGE(FB373:FB375)</f>
        <v>0.3</v>
      </c>
      <c r="FC406" s="1">
        <f>STDEVA(FB373:FB375)</f>
        <v>0.00896908269804915</v>
      </c>
      <c r="FD406" s="1" t="str">
        <f t="shared" ref="FD406:FD408" si="48">FD422</f>
        <v>a</v>
      </c>
      <c r="FE406" s="1">
        <f>AVERAGE(FE373:FE375)</f>
        <v>0.233666666666667</v>
      </c>
      <c r="FF406" s="1">
        <f>STDEVA(FE373:FE375)</f>
        <v>0.00416333199893225</v>
      </c>
      <c r="FG406" s="1" t="str">
        <f t="shared" ref="FG406:FG408" si="49">FG422</f>
        <v>a</v>
      </c>
      <c r="FH406" s="1">
        <f>AVERAGE(FH373:FH375)</f>
        <v>268.222222222222</v>
      </c>
      <c r="FI406" s="1">
        <f>STDEVA(FH373:FH375)</f>
        <v>1.01835015443463</v>
      </c>
      <c r="FJ406" s="1" t="str">
        <f t="shared" ref="FJ406:FJ408" si="50">FJ422</f>
        <v>de</v>
      </c>
      <c r="FK406" s="1">
        <f>AVERAGE(FK373:FK375)</f>
        <v>286.333333333333</v>
      </c>
      <c r="FL406" s="1">
        <f>STDEVA(FK373:FK375)</f>
        <v>3.05505046330389</v>
      </c>
      <c r="FM406" s="1" t="str">
        <f t="shared" ref="FM406:FM408" si="51">FM422</f>
        <v>cde</v>
      </c>
      <c r="FN406" s="1">
        <f>AVERAGE(FN373:FN375)</f>
        <v>288.555555555556</v>
      </c>
      <c r="FO406" s="1">
        <f>STDEVA(FN373:FN375)</f>
        <v>3.00616650188193</v>
      </c>
      <c r="FP406" s="1" t="str">
        <f t="shared" ref="FP406:FP408" si="52">FP422</f>
        <v>de</v>
      </c>
      <c r="FQ406" s="1">
        <f>AVERAGE(FQ373:FQ375)</f>
        <v>320</v>
      </c>
      <c r="FR406" s="1">
        <f>STDEVA(FQ373:FQ375)</f>
        <v>2.02758751009939</v>
      </c>
      <c r="FS406" s="1" t="str">
        <f t="shared" ref="FS406:FS408" si="53">FS422</f>
        <v>a</v>
      </c>
      <c r="FT406" s="1">
        <f>AVERAGE(FT373:FT375)</f>
        <v>310</v>
      </c>
      <c r="FU406" s="1">
        <f>STDEVA(FT373:FT375)</f>
        <v>2.64575131106459</v>
      </c>
      <c r="FV406" s="1" t="str">
        <f t="shared" ref="FV406:FV408" si="54">FV422</f>
        <v>bc</v>
      </c>
      <c r="FW406" s="1">
        <f>AVERAGE(FW373:FW375)</f>
        <v>7.86333333333333</v>
      </c>
      <c r="FX406" s="1">
        <f>STDEVA(FW373:FW375)</f>
        <v>0.0568624070307729</v>
      </c>
      <c r="FY406" s="1" t="str">
        <f t="shared" ref="FY406:FY408" si="55">FY422</f>
        <v>a</v>
      </c>
      <c r="FZ406" s="1">
        <f>AVERAGE(FZ373:FZ375)</f>
        <v>9.68333333333333</v>
      </c>
      <c r="GA406" s="1">
        <f>STDEVA(FZ373:FZ375)</f>
        <v>0.0404145188432737</v>
      </c>
      <c r="GB406" s="1" t="str">
        <f t="shared" ref="GB406:GB408" si="56">GB422</f>
        <v>a</v>
      </c>
      <c r="GC406" s="1">
        <f>AVERAGE(GC373:GC375)</f>
        <v>8.11666666666667</v>
      </c>
      <c r="GD406" s="1">
        <f>STDEVA(GC373:GC375)</f>
        <v>0.0674124947205228</v>
      </c>
      <c r="GE406" s="1" t="str">
        <f t="shared" ref="GE406:GE408" si="57">GE422</f>
        <v>a</v>
      </c>
      <c r="GF406" s="1">
        <f>AVERAGE(GF373:GF375)</f>
        <v>7.32777777777778</v>
      </c>
      <c r="GG406" s="1">
        <f>STDEVA(GF373:GF375)</f>
        <v>0.0384900179459744</v>
      </c>
      <c r="GH406" s="1" t="str">
        <f t="shared" ref="GH406:GH408" si="58">GH422</f>
        <v>a</v>
      </c>
      <c r="GI406" s="1">
        <f>AVERAGE(GI373:GI375)</f>
        <v>6.18666666666667</v>
      </c>
      <c r="GJ406" s="1">
        <f>STDEVA(GI373:GI375)</f>
        <v>0.0404145188432739</v>
      </c>
      <c r="GK406" s="1" t="str">
        <f t="shared" ref="GK406:GK408" si="59">GK422</f>
        <v>a</v>
      </c>
      <c r="GO406" s="1">
        <f>AVERAGE(GO373:GO375)</f>
        <v>19.5256631916962</v>
      </c>
      <c r="GP406" s="1">
        <f>STDEVA(GO373:GO375)</f>
        <v>0.0581133776260451</v>
      </c>
      <c r="GQ406" s="1" t="str">
        <f t="shared" ref="GQ406:GQ408" si="60">GQ422</f>
        <v>bcd</v>
      </c>
      <c r="GR406" s="1">
        <f>AVERAGE(GR373:GR375)</f>
        <v>25.6109153058766</v>
      </c>
      <c r="GS406" s="1">
        <f>STDEVA(GR373:GR375)</f>
        <v>0.153770439088984</v>
      </c>
      <c r="GT406" s="1" t="str">
        <f t="shared" ref="GT406:GT408" si="61">GT422</f>
        <v>bc</v>
      </c>
      <c r="GU406" s="1">
        <f>AVERAGE(GU373:GU375)</f>
        <v>17.7580842056461</v>
      </c>
      <c r="GV406" s="1">
        <f>STDEVA(GU373:GU375)</f>
        <v>0.339759716199098</v>
      </c>
      <c r="GW406" s="1" t="str">
        <f t="shared" ref="GW406:GW408" si="62">GW422</f>
        <v>bc</v>
      </c>
      <c r="GX406" s="1">
        <f>AVERAGE(GX373:GX375)</f>
        <v>12.8925974533447</v>
      </c>
      <c r="GY406" s="1">
        <f>STDEVA(GX373:GX375)</f>
        <v>0.2621571665287</v>
      </c>
      <c r="GZ406" s="1" t="str">
        <f t="shared" ref="GZ406:GZ408" si="63">GZ422</f>
        <v>bc</v>
      </c>
      <c r="HA406" s="1">
        <f>AVERAGE(HA373:HA375)</f>
        <v>9.18689584328578</v>
      </c>
      <c r="HB406" s="1">
        <f>STDEVA(HA373:HA375)</f>
        <v>0.114983705524071</v>
      </c>
      <c r="HC406" s="1" t="str">
        <f t="shared" ref="HC406:HC408" si="64">HC422</f>
        <v>b</v>
      </c>
      <c r="HD406" s="1">
        <f>AVERAGE(HD373:HD375)</f>
        <v>0.207222222222222</v>
      </c>
      <c r="HE406" s="1">
        <f>STDEVA(HD373:HD375)</f>
        <v>0.00850054464486008</v>
      </c>
      <c r="HF406" s="1" t="str">
        <f t="shared" ref="HF406:HF408" si="65">HF422</f>
        <v>ab</v>
      </c>
      <c r="HG406" s="1">
        <f>AVERAGE(HG373:HG375)</f>
        <v>0.248222222222222</v>
      </c>
      <c r="HH406" s="1">
        <f>STDEVA(HG373:HG375)</f>
        <v>0.0027954990278687</v>
      </c>
      <c r="HI406" s="1" t="str">
        <f t="shared" ref="HI406:HI408" si="66">HI422</f>
        <v>ab</v>
      </c>
      <c r="HJ406" s="1">
        <f>AVERAGE(HJ373:HJ375)</f>
        <v>0.256666666666667</v>
      </c>
      <c r="HK406" s="1">
        <f>STDEVA(HJ373:HJ375)</f>
        <v>0.000577350269189626</v>
      </c>
      <c r="HL406" s="1" t="str">
        <f t="shared" ref="HL406:HL408" si="67">HL422</f>
        <v>ab</v>
      </c>
      <c r="HM406" s="1">
        <f>AVERAGE(HM373:HM375)</f>
        <v>0.283777777777778</v>
      </c>
      <c r="HN406" s="1">
        <f>STDEVA(HM373:HM375)</f>
        <v>0.00234125638952283</v>
      </c>
      <c r="HO406" s="1" t="str">
        <f t="shared" ref="HO406:HO408" si="68">HO422</f>
        <v>a</v>
      </c>
      <c r="HP406" s="1">
        <f>AVERAGE(HP373:HP375)</f>
        <v>0.213</v>
      </c>
      <c r="HQ406" s="1">
        <f>STDEVA(HP373:HP375)</f>
        <v>0.00600000000000001</v>
      </c>
      <c r="HR406" s="1" t="str">
        <f t="shared" ref="HR406:HR408" si="69">HR422</f>
        <v>a</v>
      </c>
      <c r="HS406" s="1">
        <f>AVERAGE(HS373:HS375)</f>
        <v>266.111111111111</v>
      </c>
      <c r="HT406" s="1">
        <f>STDEVA(HS373:HS375)</f>
        <v>1.67774098561574</v>
      </c>
      <c r="HU406" s="1" t="str">
        <f t="shared" ref="HU406:HU408" si="70">HU422</f>
        <v>bc</v>
      </c>
      <c r="HV406" s="1">
        <f>AVERAGE(HV373:HV375)</f>
        <v>285.444444444445</v>
      </c>
      <c r="HW406" s="1">
        <f>STDEVA(HV373:HV375)</f>
        <v>3.89206219736378</v>
      </c>
      <c r="HX406" s="1" t="str">
        <f t="shared" ref="HX406:HX408" si="71">HX422</f>
        <v>cd</v>
      </c>
      <c r="HY406" s="1">
        <f>AVERAGE(HY373:HY375)</f>
        <v>287.222222222222</v>
      </c>
      <c r="HZ406" s="1">
        <f>STDEVA(HY373:HY375)</f>
        <v>2.67360209233687</v>
      </c>
      <c r="IA406" s="1" t="str">
        <f t="shared" ref="IA406:IA408" si="72">IA422</f>
        <v>cde</v>
      </c>
      <c r="IB406" s="1">
        <f>AVERAGE(IB373:IB375)</f>
        <v>318</v>
      </c>
      <c r="IC406" s="1">
        <f>STDEVA(IB373:IB375)</f>
        <v>2.18581284143399</v>
      </c>
      <c r="ID406" s="1" t="str">
        <f t="shared" ref="ID406:ID408" si="73">ID422</f>
        <v>ab</v>
      </c>
      <c r="IE406" s="1">
        <f>AVERAGE(IE373:IE375)</f>
        <v>304</v>
      </c>
      <c r="IF406" s="1">
        <f>STDEVA(IE373:IE375)</f>
        <v>7.21110255092798</v>
      </c>
      <c r="IG406" s="1" t="str">
        <f t="shared" ref="IG406:IG408" si="74">IG422</f>
        <v>ef</v>
      </c>
      <c r="IH406" s="1">
        <f>AVERAGE(IH373:IH375)</f>
        <v>7.57222222222222</v>
      </c>
      <c r="II406" s="1">
        <f>STDEVA(IH373:IH375)</f>
        <v>0.0945946517946345</v>
      </c>
      <c r="IJ406" s="1" t="str">
        <f t="shared" ref="IJ406:IJ408" si="75">IJ422</f>
        <v>a</v>
      </c>
      <c r="IK406" s="1">
        <f>AVERAGE(IK373:IK375)</f>
        <v>9.36444444444444</v>
      </c>
      <c r="IL406" s="1">
        <f>STDEVA(IK373:IK375)</f>
        <v>0.0138777733297754</v>
      </c>
      <c r="IM406" s="1" t="str">
        <f t="shared" ref="IM406:IM408" si="76">IM422</f>
        <v>a</v>
      </c>
      <c r="IN406" s="1">
        <f>AVERAGE(IN373:IN375)</f>
        <v>7.82444444444444</v>
      </c>
      <c r="IO406" s="1">
        <f>STDEVA(IN373:IN375)</f>
        <v>0.055210036661355</v>
      </c>
      <c r="IP406" s="1" t="str">
        <f t="shared" ref="IP406:IP408" si="77">IP422</f>
        <v>a</v>
      </c>
      <c r="IQ406" s="1">
        <f>AVERAGE(IQ373:IQ375)</f>
        <v>7.09444444444444</v>
      </c>
      <c r="IR406" s="1">
        <f>STDEVA(IQ373:IQ375)</f>
        <v>0.0704220083444036</v>
      </c>
      <c r="IS406" s="1" t="str">
        <f t="shared" ref="IS406:IS408" si="78">IS422</f>
        <v>a</v>
      </c>
      <c r="IT406" s="1">
        <f>AVERAGE(IT373:IT375)</f>
        <v>5.92666666666667</v>
      </c>
      <c r="IU406" s="1">
        <f>STDEVA(IT373:IT375)</f>
        <v>0.0404145188432738</v>
      </c>
      <c r="IV406" s="1" t="str">
        <f t="shared" ref="IV406:IV408" si="79">IV422</f>
        <v>a</v>
      </c>
    </row>
    <row r="407" spans="5:256">
      <c r="E407" s="1" t="s">
        <v>81</v>
      </c>
      <c r="F407" s="1">
        <f>AVERAGE(F376:F378)</f>
        <v>17.4460492143801</v>
      </c>
      <c r="G407" s="1">
        <f>STDEVA(F376:F378)</f>
        <v>0.110167632891189</v>
      </c>
      <c r="H407" s="1" t="str">
        <f t="shared" si="0"/>
        <v>e</v>
      </c>
      <c r="I407" s="1">
        <f>AVERAGE(I376:I378)</f>
        <v>20.7288368434091</v>
      </c>
      <c r="J407" s="1">
        <f>STDEVA(I376:I378)</f>
        <v>0.162884556974736</v>
      </c>
      <c r="K407" s="1" t="str">
        <f t="shared" si="1"/>
        <v>e</v>
      </c>
      <c r="L407" s="1">
        <f>AVERAGE(L376:L378)</f>
        <v>15.9510201904261</v>
      </c>
      <c r="M407" s="1">
        <f>STDEVA(L376:L378)</f>
        <v>0.228658441453065</v>
      </c>
      <c r="N407" s="1" t="str">
        <f t="shared" si="2"/>
        <v>e</v>
      </c>
      <c r="O407" s="1">
        <f>AVERAGE(O376:O378)</f>
        <v>9.82441698892509</v>
      </c>
      <c r="P407" s="1">
        <f>STDEVA(O376:O378)</f>
        <v>0.44218778862812</v>
      </c>
      <c r="Q407" s="1" t="str">
        <f t="shared" si="3"/>
        <v>i</v>
      </c>
      <c r="R407" s="1">
        <f>AVERAGE(R376:R378)</f>
        <v>4.03268140589569</v>
      </c>
      <c r="S407" s="1">
        <f>STDEVA(R376:R378)</f>
        <v>0.16966824468051</v>
      </c>
      <c r="T407" s="1" t="str">
        <f t="shared" si="4"/>
        <v>e</v>
      </c>
      <c r="U407" s="1">
        <f>AVERAGE(U376:U378)</f>
        <v>0.194333333333333</v>
      </c>
      <c r="V407" s="1">
        <f>STDEVA(U376:U378)</f>
        <v>0.00260341655863555</v>
      </c>
      <c r="W407" s="1" t="str">
        <f t="shared" si="5"/>
        <v>c</v>
      </c>
      <c r="X407" s="1">
        <f>AVERAGE(X376:X378)</f>
        <v>0.280666666666667</v>
      </c>
      <c r="Y407" s="1">
        <f>STDEVA(X376:X378)</f>
        <v>0.00735602549690466</v>
      </c>
      <c r="Z407" s="1" t="str">
        <f t="shared" si="6"/>
        <v>a</v>
      </c>
      <c r="AA407" s="1">
        <f>AVERAGE(AA376:AA378)</f>
        <v>0.302444444444444</v>
      </c>
      <c r="AB407" s="1">
        <f>STDEVA(AA376:AA378)</f>
        <v>0.00400462695354222</v>
      </c>
      <c r="AC407" s="1" t="str">
        <f t="shared" si="7"/>
        <v>ab</v>
      </c>
      <c r="AD407" s="1">
        <f>AVERAGE(AD376:AD378)</f>
        <v>0.314222222222222</v>
      </c>
      <c r="AE407" s="1">
        <f>STDEVA(AD376:AD378)</f>
        <v>0.0117062819476141</v>
      </c>
      <c r="AF407" s="1" t="str">
        <f t="shared" si="8"/>
        <v>bc</v>
      </c>
      <c r="AG407" s="1">
        <f>AVERAGE(AG376:AG378)</f>
        <v>0.147666666666667</v>
      </c>
      <c r="AH407" s="1">
        <f>STDEVA(AG376:AG378)</f>
        <v>0.00513160143944689</v>
      </c>
      <c r="AI407" s="1" t="str">
        <f t="shared" si="9"/>
        <v>f</v>
      </c>
      <c r="AJ407" s="1">
        <f>AVERAGE(AJ376:AJ378)</f>
        <v>265.666666666667</v>
      </c>
      <c r="AK407" s="1">
        <f>STDEVA(AJ376:AJ378)</f>
        <v>0.577350269189626</v>
      </c>
      <c r="AL407" s="1" t="str">
        <f t="shared" si="10"/>
        <v>a</v>
      </c>
      <c r="AM407" s="1">
        <f>AVERAGE(AM376:AM378)</f>
        <v>300.888888888889</v>
      </c>
      <c r="AN407" s="1">
        <f>STDEVA(AM376:AM378)</f>
        <v>5.3886025124365</v>
      </c>
      <c r="AO407" s="1" t="str">
        <f t="shared" si="11"/>
        <v>b</v>
      </c>
      <c r="AP407" s="1">
        <f>AVERAGE(AP376:AP378)</f>
        <v>310.777777777778</v>
      </c>
      <c r="AQ407" s="1">
        <f>STDEVA(AP376:AP378)</f>
        <v>5.3989024947806</v>
      </c>
      <c r="AR407" s="1" t="str">
        <f t="shared" si="12"/>
        <v>ab</v>
      </c>
      <c r="AS407" s="1">
        <f>AVERAGE(AS376:AS378)</f>
        <v>331.444444444444</v>
      </c>
      <c r="AT407" s="1">
        <f>STDEVA(AS376:AS378)</f>
        <v>4.11411301812747</v>
      </c>
      <c r="AU407" s="1" t="str">
        <f t="shared" si="13"/>
        <v>d</v>
      </c>
      <c r="AV407" s="1">
        <f>AVERAGE(AV376:AV378)</f>
        <v>328.333333333333</v>
      </c>
      <c r="AW407" s="1">
        <f>STDEVA(AV376:AV378)</f>
        <v>3.05505046330389</v>
      </c>
      <c r="AX407" s="1" t="str">
        <f t="shared" si="14"/>
        <v>ab</v>
      </c>
      <c r="AY407" s="1">
        <f>AVERAGE(AY376:AY378)</f>
        <v>5.86777777777778</v>
      </c>
      <c r="AZ407" s="1">
        <f>STDEVA(AY376:AY378)</f>
        <v>0.112365145511969</v>
      </c>
      <c r="BA407" s="1" t="str">
        <f t="shared" si="15"/>
        <v>cd</v>
      </c>
      <c r="BB407" s="1">
        <f>AVERAGE(BB376:BB378)</f>
        <v>8.62777777777778</v>
      </c>
      <c r="BC407" s="1">
        <f>STDEVA(BB376:BB378)</f>
        <v>0.158336257282943</v>
      </c>
      <c r="BD407" s="1" t="str">
        <f t="shared" si="16"/>
        <v>de</v>
      </c>
      <c r="BE407" s="1">
        <f>AVERAGE(BE376:BE378)</f>
        <v>6.84333333333333</v>
      </c>
      <c r="BF407" s="1">
        <f>STDEVA(BE376:BE378)</f>
        <v>0.0346410161513773</v>
      </c>
      <c r="BG407" s="1" t="str">
        <f t="shared" si="17"/>
        <v>fg</v>
      </c>
      <c r="BH407" s="1">
        <f>AVERAGE(BH376:BH378)</f>
        <v>5.31555555555556</v>
      </c>
      <c r="BI407" s="1">
        <f>STDEVA(BH376:BH378)</f>
        <v>0.125092558324419</v>
      </c>
      <c r="BJ407" s="1" t="str">
        <f t="shared" si="18"/>
        <v>f</v>
      </c>
      <c r="BK407" s="1">
        <f>AVERAGE(BK376:BK378)</f>
        <v>2.72666666666667</v>
      </c>
      <c r="BL407" s="1">
        <f>STDEVA(BK376:BK378)</f>
        <v>0.0665832811847939</v>
      </c>
      <c r="BM407" s="1" t="str">
        <f t="shared" si="19"/>
        <v>d</v>
      </c>
      <c r="BQ407" s="1">
        <f>AVERAGE(BQ376:BQ378)</f>
        <v>16.8275042198773</v>
      </c>
      <c r="BR407" s="1">
        <f>STDEVA(BQ376:BQ378)</f>
        <v>0.263247823886873</v>
      </c>
      <c r="BS407" s="1" t="str">
        <f t="shared" si="20"/>
        <v>e</v>
      </c>
      <c r="BT407" s="1">
        <f>AVERAGE(BT376:BT378)</f>
        <v>20.0265958646786</v>
      </c>
      <c r="BU407" s="1">
        <f>STDEVA(BT376:BT378)</f>
        <v>0.182269502959909</v>
      </c>
      <c r="BV407" s="1" t="str">
        <f t="shared" si="21"/>
        <v>f</v>
      </c>
      <c r="BW407" s="1">
        <f>AVERAGE(BW376:BW378)</f>
        <v>15.4277447927679</v>
      </c>
      <c r="BX407" s="1">
        <f>STDEVA(BW376:BW378)</f>
        <v>0.325216124838214</v>
      </c>
      <c r="BY407" s="1" t="str">
        <f t="shared" si="22"/>
        <v>e</v>
      </c>
      <c r="BZ407" s="1">
        <f>AVERAGE(BZ376:BZ378)</f>
        <v>9.25185761214023</v>
      </c>
      <c r="CA407" s="1">
        <f>STDEVA(BZ376:BZ378)</f>
        <v>0.474301686406446</v>
      </c>
      <c r="CB407" s="1" t="str">
        <f t="shared" si="23"/>
        <v>h</v>
      </c>
      <c r="CC407" s="1">
        <f>AVERAGE(CC376:CC378)</f>
        <v>3.51850094320831</v>
      </c>
      <c r="CD407" s="1">
        <f>STDEVA(CC376:CC378)</f>
        <v>0.205974507851928</v>
      </c>
      <c r="CE407" s="1" t="str">
        <f t="shared" si="24"/>
        <v>e</v>
      </c>
      <c r="CF407" s="1">
        <f>AVERAGE(CF376:CF378)</f>
        <v>0.176</v>
      </c>
      <c r="CG407" s="1">
        <f>STDEVA(CF376:CF378)</f>
        <v>0.00404145188432737</v>
      </c>
      <c r="CH407" s="1" t="str">
        <f t="shared" si="25"/>
        <v>d</v>
      </c>
      <c r="CI407" s="1">
        <f>AVERAGE(CI376:CI378)</f>
        <v>0.260162222222222</v>
      </c>
      <c r="CJ407" s="1">
        <f>STDEVA(CI376:CI378)</f>
        <v>0.00500788859182672</v>
      </c>
      <c r="CK407" s="1" t="str">
        <f t="shared" si="26"/>
        <v>c</v>
      </c>
      <c r="CL407" s="1">
        <f>AVERAGE(CL376:CL378)</f>
        <v>0.277</v>
      </c>
      <c r="CM407" s="1">
        <f>STDEVA(CL376:CL378)</f>
        <v>0.000881917103688194</v>
      </c>
      <c r="CN407" s="1" t="str">
        <f t="shared" si="27"/>
        <v>b</v>
      </c>
      <c r="CO407" s="1">
        <f>AVERAGE(CO376:CO378)</f>
        <v>0.290666666666667</v>
      </c>
      <c r="CP407" s="1">
        <f>STDEVA(CO376:CO378)</f>
        <v>0.0118649811537051</v>
      </c>
      <c r="CQ407" s="1" t="str">
        <f t="shared" si="28"/>
        <v>bc</v>
      </c>
      <c r="CR407" s="1">
        <f>AVERAGE(CR376:CR378)</f>
        <v>0.130333333333333</v>
      </c>
      <c r="CS407" s="1">
        <f>STDEVA(CR376:CR378)</f>
        <v>0.00493288286231625</v>
      </c>
      <c r="CT407" s="1" t="str">
        <f t="shared" si="29"/>
        <v>d</v>
      </c>
      <c r="CU407" s="1">
        <f>AVERAGE(CU376:CU378)</f>
        <v>263.666666666667</v>
      </c>
      <c r="CV407" s="1">
        <f>STDEVA(CU376:CU378)</f>
        <v>2.60341655863557</v>
      </c>
      <c r="CW407" s="1" t="str">
        <f t="shared" si="30"/>
        <v>a</v>
      </c>
      <c r="CX407" s="1">
        <f>AVERAGE(CX376:CX378)</f>
        <v>298</v>
      </c>
      <c r="CY407" s="1">
        <f>STDEVA(CX376:CX378)</f>
        <v>5.60753461375356</v>
      </c>
      <c r="CZ407" s="1" t="str">
        <f t="shared" si="31"/>
        <v>b</v>
      </c>
      <c r="DA407" s="1">
        <f>AVERAGE(DA376:DA378)</f>
        <v>321.222222222222</v>
      </c>
      <c r="DB407" s="1">
        <f>STDEVA(DA376:DA378)</f>
        <v>16.31745259712</v>
      </c>
      <c r="DC407" s="1" t="str">
        <f t="shared" si="32"/>
        <v>a</v>
      </c>
      <c r="DD407" s="1">
        <f>AVERAGE(DD376:DD378)</f>
        <v>329.777777777778</v>
      </c>
      <c r="DE407" s="1">
        <f>STDEVA(DD376:DD378)</f>
        <v>1.38777733297741</v>
      </c>
      <c r="DF407" s="1" t="str">
        <f t="shared" si="33"/>
        <v>bc</v>
      </c>
      <c r="DG407" s="1">
        <f>AVERAGE(DG376:DG378)</f>
        <v>327.666666666667</v>
      </c>
      <c r="DH407" s="1">
        <f>STDEVA(DG376:DG378)</f>
        <v>7.02376916856849</v>
      </c>
      <c r="DI407" s="1" t="str">
        <f t="shared" si="34"/>
        <v>a</v>
      </c>
      <c r="DJ407" s="1">
        <f>AVERAGE(DJ376:DJ378)</f>
        <v>5.57222222222222</v>
      </c>
      <c r="DK407" s="1">
        <f>STDEVA(DJ376:DJ378)</f>
        <v>0.166009816755695</v>
      </c>
      <c r="DL407" s="1" t="str">
        <f t="shared" si="35"/>
        <v>e</v>
      </c>
      <c r="DM407" s="1">
        <f>AVERAGE(DM376:DM378)</f>
        <v>8.37222222222223</v>
      </c>
      <c r="DN407" s="1">
        <f>STDEVA(DM376:DM378)</f>
        <v>0.0300616650188195</v>
      </c>
      <c r="DO407" s="1" t="str">
        <f t="shared" si="36"/>
        <v>e</v>
      </c>
      <c r="DP407" s="1">
        <f>AVERAGE(DP376:DP378)</f>
        <v>6.57444444444444</v>
      </c>
      <c r="DQ407" s="1">
        <f>STDEVA(DP376:DP378)</f>
        <v>0.0443888541231965</v>
      </c>
      <c r="DR407" s="1" t="str">
        <f t="shared" si="37"/>
        <v>fg</v>
      </c>
      <c r="DS407" s="1">
        <f>AVERAGE(DS376:DS378)</f>
        <v>5.04333333333333</v>
      </c>
      <c r="DT407" s="1">
        <f>STDEVA(DS376:DS378)</f>
        <v>0.0536449231314373</v>
      </c>
      <c r="DU407" s="1" t="str">
        <f t="shared" si="38"/>
        <v>g</v>
      </c>
      <c r="DV407" s="1">
        <f>AVERAGE(DV376:DV378)</f>
        <v>2.51666666666667</v>
      </c>
      <c r="DW407" s="1">
        <f>STDEVA(DV376:DV378)</f>
        <v>0.087368949480541</v>
      </c>
      <c r="DX407" s="1" t="str">
        <f t="shared" si="39"/>
        <v>d</v>
      </c>
      <c r="ED407" s="1">
        <f>AVERAGE(ED376:ED378)</f>
        <v>18.9030656947223</v>
      </c>
      <c r="EE407" s="1">
        <f>STDEVA(ED376:ED378)</f>
        <v>0.110535613698205</v>
      </c>
      <c r="EF407" s="1" t="str">
        <f t="shared" si="40"/>
        <v>ef</v>
      </c>
      <c r="EG407" s="1">
        <f>AVERAGE(EG376:EG378)</f>
        <v>24.9553613987809</v>
      </c>
      <c r="EH407" s="1">
        <f>STDEVA(EG376:EG378)</f>
        <v>0.143483455295896</v>
      </c>
      <c r="EI407" s="1" t="str">
        <f t="shared" si="41"/>
        <v>fg</v>
      </c>
      <c r="EJ407" s="1">
        <f>AVERAGE(EJ376:EJ378)</f>
        <v>17.1684399669953</v>
      </c>
      <c r="EK407" s="1">
        <f>STDEVA(EJ376:EJ378)</f>
        <v>0.215961978153707</v>
      </c>
      <c r="EL407" s="1" t="str">
        <f t="shared" si="42"/>
        <v>ef</v>
      </c>
      <c r="EM407" s="1">
        <f>AVERAGE(EM376:EM378)</f>
        <v>10.0538395647817</v>
      </c>
      <c r="EN407" s="1">
        <f>STDEVA(EM376:EM378)</f>
        <v>0.225052997435707</v>
      </c>
      <c r="EO407" s="1" t="str">
        <f t="shared" si="43"/>
        <v>g</v>
      </c>
      <c r="EP407" s="1">
        <f>AVERAGE(EP376:EP378)</f>
        <v>6.93383804270329</v>
      </c>
      <c r="EQ407" s="1">
        <f>STDEVA(EP376:EP378)</f>
        <v>0.103062120254163</v>
      </c>
      <c r="ER407" s="1" t="str">
        <f t="shared" si="44"/>
        <v>f</v>
      </c>
      <c r="ES407" s="1">
        <f>AVERAGE(ES376:ES378)</f>
        <v>0.219444444444444</v>
      </c>
      <c r="ET407" s="1">
        <f>STDEVA(ES376:ES378)</f>
        <v>0.00419435246403932</v>
      </c>
      <c r="EU407" s="1" t="str">
        <f t="shared" si="45"/>
        <v>b</v>
      </c>
      <c r="EV407" s="1">
        <f>AVERAGE(EV376:EV378)</f>
        <v>0.261111111111111</v>
      </c>
      <c r="EW407" s="1">
        <f>STDEVA(EV376:EV378)</f>
        <v>0.00994615131223761</v>
      </c>
      <c r="EX407" s="1" t="str">
        <f t="shared" si="46"/>
        <v>b</v>
      </c>
      <c r="EY407" s="1">
        <f>AVERAGE(EY376:EY378)</f>
        <v>0.274555555555556</v>
      </c>
      <c r="EZ407" s="1">
        <f>STDEVA(EY376:EY378)</f>
        <v>0.00800231448001368</v>
      </c>
      <c r="FA407" s="1" t="str">
        <f t="shared" si="47"/>
        <v>ab</v>
      </c>
      <c r="FB407" s="1">
        <f>AVERAGE(FB376:FB378)</f>
        <v>0.276777777777778</v>
      </c>
      <c r="FC407" s="1">
        <f>STDEVA(FB376:FB378)</f>
        <v>0.0111670812526686</v>
      </c>
      <c r="FD407" s="1" t="str">
        <f t="shared" si="48"/>
        <v>cd</v>
      </c>
      <c r="FE407" s="1">
        <f>AVERAGE(FE376:FE378)</f>
        <v>0.199333333333333</v>
      </c>
      <c r="FF407" s="1">
        <f>STDEVA(FE376:FE378)</f>
        <v>0.0137961347243832</v>
      </c>
      <c r="FG407" s="1" t="str">
        <f t="shared" si="49"/>
        <v>b</v>
      </c>
      <c r="FH407" s="1">
        <f>AVERAGE(FH376:FH378)</f>
        <v>271.666666666667</v>
      </c>
      <c r="FI407" s="1">
        <f>STDEVA(FH376:FH378)</f>
        <v>3.1797973380565</v>
      </c>
      <c r="FJ407" s="1" t="str">
        <f t="shared" si="50"/>
        <v>bc</v>
      </c>
      <c r="FK407" s="1">
        <f>AVERAGE(FK376:FK378)</f>
        <v>291.333333333333</v>
      </c>
      <c r="FL407" s="1">
        <f>STDEVA(FK376:FK378)</f>
        <v>2.33333333333334</v>
      </c>
      <c r="FM407" s="1" t="str">
        <f t="shared" si="51"/>
        <v>ab</v>
      </c>
      <c r="FN407" s="1">
        <f>AVERAGE(FN376:FN378)</f>
        <v>292.555555555556</v>
      </c>
      <c r="FO407" s="1">
        <f>STDEVA(FN376:FN378)</f>
        <v>1.50308325094097</v>
      </c>
      <c r="FP407" s="1" t="str">
        <f t="shared" si="52"/>
        <v>abc</v>
      </c>
      <c r="FQ407" s="1">
        <f>AVERAGE(FQ376:FQ378)</f>
        <v>320</v>
      </c>
      <c r="FR407" s="1">
        <f>STDEVA(FQ376:FQ378)</f>
        <v>2.9059326290271</v>
      </c>
      <c r="FS407" s="1" t="str">
        <f t="shared" si="53"/>
        <v>a</v>
      </c>
      <c r="FT407" s="1">
        <f>AVERAGE(FT376:FT378)</f>
        <v>315.666666666667</v>
      </c>
      <c r="FU407" s="1">
        <f>STDEVA(FT376:FT378)</f>
        <v>5.03322295684717</v>
      </c>
      <c r="FV407" s="1" t="str">
        <f t="shared" si="54"/>
        <v>ab</v>
      </c>
      <c r="FW407" s="1">
        <f>AVERAGE(FW376:FW378)</f>
        <v>7.21444444444444</v>
      </c>
      <c r="FX407" s="1">
        <f>STDEVA(FW376:FW378)</f>
        <v>0.0531594387284701</v>
      </c>
      <c r="FY407" s="1" t="str">
        <f t="shared" si="55"/>
        <v>e</v>
      </c>
      <c r="FZ407" s="1">
        <f>AVERAGE(FZ376:FZ378)</f>
        <v>9.03222222222222</v>
      </c>
      <c r="GA407" s="1">
        <f>STDEVA(FZ376:FZ378)</f>
        <v>0.0401847584889448</v>
      </c>
      <c r="GB407" s="1" t="str">
        <f t="shared" si="56"/>
        <v>d</v>
      </c>
      <c r="GC407" s="1">
        <f>AVERAGE(GC376:GC378)</f>
        <v>7.44111111111111</v>
      </c>
      <c r="GD407" s="1">
        <f>STDEVA(GC376:GC378)</f>
        <v>0.0250185116648832</v>
      </c>
      <c r="GE407" s="1" t="str">
        <f t="shared" si="57"/>
        <v>d</v>
      </c>
      <c r="GF407" s="1">
        <f>AVERAGE(GF376:GF378)</f>
        <v>6.09888888888889</v>
      </c>
      <c r="GG407" s="1">
        <f>STDEVA(GF376:GF378)</f>
        <v>0.0800925390708449</v>
      </c>
      <c r="GH407" s="1" t="str">
        <f t="shared" si="58"/>
        <v>d</v>
      </c>
      <c r="GI407" s="1">
        <f>AVERAGE(GI376:GI378)</f>
        <v>4.85</v>
      </c>
      <c r="GJ407" s="1">
        <f>STDEVA(GI376:GI378)</f>
        <v>0.0608276253029822</v>
      </c>
      <c r="GK407" s="1" t="str">
        <f t="shared" si="59"/>
        <v>d</v>
      </c>
      <c r="GO407" s="1">
        <f>AVERAGE(GO376:GO378)</f>
        <v>18.2981664212765</v>
      </c>
      <c r="GP407" s="1">
        <f>STDEVA(GO376:GO378)</f>
        <v>0.062205722565321</v>
      </c>
      <c r="GQ407" s="1" t="str">
        <f t="shared" si="60"/>
        <v>gh</v>
      </c>
      <c r="GR407" s="1">
        <f>AVERAGE(GR376:GR378)</f>
        <v>24.30639280092</v>
      </c>
      <c r="GS407" s="1">
        <f>STDEVA(GR376:GR378)</f>
        <v>0.148711641281421</v>
      </c>
      <c r="GT407" s="1" t="str">
        <f t="shared" si="61"/>
        <v>gh</v>
      </c>
      <c r="GU407" s="1">
        <f>AVERAGE(GU376:GU378)</f>
        <v>16.5507101219536</v>
      </c>
      <c r="GV407" s="1">
        <f>STDEVA(GU376:GU378)</f>
        <v>0.285366306440825</v>
      </c>
      <c r="GW407" s="1" t="str">
        <f t="shared" si="62"/>
        <v>ef</v>
      </c>
      <c r="GX407" s="1">
        <f>AVERAGE(GX376:GX378)</f>
        <v>9.50590796584682</v>
      </c>
      <c r="GY407" s="1">
        <f>STDEVA(GX376:GX378)</f>
        <v>0.327467084080317</v>
      </c>
      <c r="GZ407" s="1" t="str">
        <f t="shared" si="63"/>
        <v>g</v>
      </c>
      <c r="HA407" s="1">
        <f>AVERAGE(HA376:HA378)</f>
        <v>6.3336917562724</v>
      </c>
      <c r="HB407" s="1">
        <f>STDEVA(HA376:HA378)</f>
        <v>0.124307668918477</v>
      </c>
      <c r="HC407" s="1" t="str">
        <f t="shared" si="64"/>
        <v>g</v>
      </c>
      <c r="HD407" s="1">
        <f>AVERAGE(HD376:HD378)</f>
        <v>0.204333333333333</v>
      </c>
      <c r="HE407" s="1">
        <f>STDEVA(HD376:HD378)</f>
        <v>0.00517472489875334</v>
      </c>
      <c r="HF407" s="1" t="str">
        <f t="shared" si="65"/>
        <v>b</v>
      </c>
      <c r="HG407" s="1">
        <f>AVERAGE(HG376:HG378)</f>
        <v>0.238</v>
      </c>
      <c r="HH407" s="1">
        <f>STDEVA(HG376:HG378)</f>
        <v>0.002185812841434</v>
      </c>
      <c r="HI407" s="1" t="str">
        <f t="shared" si="66"/>
        <v>c</v>
      </c>
      <c r="HJ407" s="1">
        <f>AVERAGE(HJ376:HJ378)</f>
        <v>0.253888888888889</v>
      </c>
      <c r="HK407" s="1">
        <f>STDEVA(HJ376:HJ378)</f>
        <v>0.00333888426695926</v>
      </c>
      <c r="HL407" s="1" t="str">
        <f t="shared" si="67"/>
        <v>b</v>
      </c>
      <c r="HM407" s="1">
        <f>AVERAGE(HM376:HM378)</f>
        <v>0.257666666666667</v>
      </c>
      <c r="HN407" s="1">
        <f>STDEVA(HM376:HM378)</f>
        <v>0.00617341972581737</v>
      </c>
      <c r="HO407" s="1" t="str">
        <f t="shared" si="68"/>
        <v>c</v>
      </c>
      <c r="HP407" s="1">
        <f>AVERAGE(HP376:HP378)</f>
        <v>0.175333333333333</v>
      </c>
      <c r="HQ407" s="1">
        <f>STDEVA(HP376:HP378)</f>
        <v>0.00493288286231625</v>
      </c>
      <c r="HR407" s="1" t="str">
        <f t="shared" si="69"/>
        <v>b</v>
      </c>
      <c r="HS407" s="1">
        <f>AVERAGE(HS376:HS378)</f>
        <v>270.777777777778</v>
      </c>
      <c r="HT407" s="1">
        <f>STDEVA(HS376:HS378)</f>
        <v>1.07151675122144</v>
      </c>
      <c r="HU407" s="1" t="str">
        <f t="shared" si="70"/>
        <v>a</v>
      </c>
      <c r="HV407" s="1">
        <f>AVERAGE(HV376:HV378)</f>
        <v>289.444444444445</v>
      </c>
      <c r="HW407" s="1">
        <f>STDEVA(HV376:HV378)</f>
        <v>2.26895309518467</v>
      </c>
      <c r="HX407" s="1" t="str">
        <f t="shared" si="71"/>
        <v>ab</v>
      </c>
      <c r="HY407" s="1">
        <f>AVERAGE(HY376:HY378)</f>
        <v>290.666666666667</v>
      </c>
      <c r="HZ407" s="1">
        <f>STDEVA(HY376:HY378)</f>
        <v>2.90593262902711</v>
      </c>
      <c r="IA407" s="1" t="str">
        <f t="shared" si="72"/>
        <v>abc</v>
      </c>
      <c r="IB407" s="1">
        <f>AVERAGE(IB376:IB378)</f>
        <v>319.111111111111</v>
      </c>
      <c r="IC407" s="1">
        <f>STDEVA(IB376:IB378)</f>
        <v>2.36486629486587</v>
      </c>
      <c r="ID407" s="1" t="str">
        <f t="shared" si="73"/>
        <v>ab</v>
      </c>
      <c r="IE407" s="1">
        <f>AVERAGE(IE376:IE378)</f>
        <v>315.666666666667</v>
      </c>
      <c r="IF407" s="1">
        <f>STDEVA(IE376:IE378)</f>
        <v>5.68624070307733</v>
      </c>
      <c r="IG407" s="1" t="str">
        <f t="shared" si="74"/>
        <v>a</v>
      </c>
      <c r="IH407" s="1">
        <f>AVERAGE(IH376:IH378)</f>
        <v>6.92888888888889</v>
      </c>
      <c r="II407" s="1">
        <f>STDEVA(IH376:IH378)</f>
        <v>0.0164429428743875</v>
      </c>
      <c r="IJ407" s="1" t="str">
        <f t="shared" si="75"/>
        <v>c</v>
      </c>
      <c r="IK407" s="1">
        <f>AVERAGE(IK376:IK378)</f>
        <v>8.75555555555556</v>
      </c>
      <c r="IL407" s="1">
        <f>STDEVA(IK376:IK378)</f>
        <v>0.110067319467744</v>
      </c>
      <c r="IM407" s="1" t="str">
        <f t="shared" si="76"/>
        <v>de</v>
      </c>
      <c r="IN407" s="1">
        <f>AVERAGE(IN376:IN378)</f>
        <v>7.17444444444444</v>
      </c>
      <c r="IO407" s="1">
        <f>STDEVA(IN376:IN378)</f>
        <v>0.0552100366613546</v>
      </c>
      <c r="IP407" s="1" t="str">
        <f t="shared" si="77"/>
        <v>de</v>
      </c>
      <c r="IQ407" s="1">
        <f>AVERAGE(IQ376:IQ378)</f>
        <v>5.79111111111111</v>
      </c>
      <c r="IR407" s="1">
        <f>STDEVA(IQ376:IQ378)</f>
        <v>0.0548060553561719</v>
      </c>
      <c r="IS407" s="1" t="str">
        <f t="shared" si="78"/>
        <v>d</v>
      </c>
      <c r="IT407" s="1">
        <f>AVERAGE(IT376:IT378)</f>
        <v>4.58666666666667</v>
      </c>
      <c r="IU407" s="1">
        <f>STDEVA(IT376:IT378)</f>
        <v>0.0493288286231624</v>
      </c>
      <c r="IV407" s="1" t="str">
        <f t="shared" si="79"/>
        <v>d</v>
      </c>
    </row>
    <row r="408" spans="5:256">
      <c r="E408" s="1" t="s">
        <v>82</v>
      </c>
      <c r="F408" s="1">
        <f>AVERAGE(F379:F381)</f>
        <v>16.4381568682676</v>
      </c>
      <c r="G408" s="1">
        <f>STDEVA(F379:F381)</f>
        <v>0.121537201794953</v>
      </c>
      <c r="H408" s="1" t="str">
        <f t="shared" si="0"/>
        <v>f</v>
      </c>
      <c r="I408" s="1">
        <f>AVERAGE(I379:I381)</f>
        <v>18.6292776607671</v>
      </c>
      <c r="J408" s="1">
        <f>STDEVA(I379:I381)</f>
        <v>0.107501677659462</v>
      </c>
      <c r="K408" s="1" t="str">
        <f t="shared" si="1"/>
        <v>f</v>
      </c>
      <c r="L408" s="1">
        <f>AVERAGE(L379:L381)</f>
        <v>14.0351703000076</v>
      </c>
      <c r="M408" s="1">
        <f>STDEVA(L379:L381)</f>
        <v>0.222797036525295</v>
      </c>
      <c r="N408" s="1" t="str">
        <f t="shared" si="2"/>
        <v>f</v>
      </c>
      <c r="O408" s="1">
        <f>AVERAGE(O379:O381)</f>
        <v>7.19781957918772</v>
      </c>
      <c r="P408" s="1">
        <f>STDEVA(O379:O381)</f>
        <v>0.466997554534669</v>
      </c>
      <c r="Q408" s="1" t="str">
        <f t="shared" si="3"/>
        <v>k</v>
      </c>
      <c r="R408" s="1">
        <f>AVERAGE(R379:R381)</f>
        <v>2.62771044546315</v>
      </c>
      <c r="S408" s="1">
        <f>STDEVA(R379:R381)</f>
        <v>0.101396456230474</v>
      </c>
      <c r="T408" s="1" t="str">
        <f t="shared" si="4"/>
        <v>g</v>
      </c>
      <c r="U408" s="1">
        <f>AVERAGE(U379:U381)</f>
        <v>0.178555555555556</v>
      </c>
      <c r="V408" s="1">
        <f>STDEVA(U379:U381)</f>
        <v>0.0130823601902771</v>
      </c>
      <c r="W408" s="1" t="str">
        <f t="shared" si="5"/>
        <v>d</v>
      </c>
      <c r="X408" s="1">
        <f>AVERAGE(X379:X381)</f>
        <v>0.264222222222222</v>
      </c>
      <c r="Y408" s="1">
        <f>STDEVA(X379:X381)</f>
        <v>0.00844151996143223</v>
      </c>
      <c r="Z408" s="1" t="str">
        <f t="shared" si="6"/>
        <v>b</v>
      </c>
      <c r="AA408" s="1">
        <f>AVERAGE(AA379:AA381)</f>
        <v>0.279666666666667</v>
      </c>
      <c r="AB408" s="1">
        <f>STDEVA(AA379:AA381)</f>
        <v>0.0132957804501194</v>
      </c>
      <c r="AC408" s="1" t="str">
        <f t="shared" si="7"/>
        <v>c</v>
      </c>
      <c r="AD408" s="1">
        <f>AVERAGE(AD379:AD381)</f>
        <v>0.280666666666667</v>
      </c>
      <c r="AE408" s="1">
        <f>STDEVA(AD379:AD381)</f>
        <v>0.00622718056408979</v>
      </c>
      <c r="AF408" s="1" t="str">
        <f t="shared" si="8"/>
        <v>e</v>
      </c>
      <c r="AG408" s="1">
        <f>AVERAGE(AG379:AG381)</f>
        <v>0.0926666666666667</v>
      </c>
      <c r="AH408" s="1">
        <f>STDEVA(AG379:AG381)</f>
        <v>0.00626923706150384</v>
      </c>
      <c r="AI408" s="1" t="str">
        <f t="shared" si="9"/>
        <v>h</v>
      </c>
      <c r="AJ408" s="1">
        <f>AVERAGE(AJ379:AJ381)</f>
        <v>268.444444444444</v>
      </c>
      <c r="AK408" s="1">
        <f>STDEVA(AJ379:AJ381)</f>
        <v>1.50308325094097</v>
      </c>
      <c r="AL408" s="1" t="str">
        <f t="shared" si="10"/>
        <v>a</v>
      </c>
      <c r="AM408" s="1">
        <f>AVERAGE(AM379:AM381)</f>
        <v>303.333333333333</v>
      </c>
      <c r="AN408" s="1">
        <f>STDEVA(AM379:AM381)</f>
        <v>7.23417813807024</v>
      </c>
      <c r="AO408" s="1" t="str">
        <f t="shared" si="11"/>
        <v>a</v>
      </c>
      <c r="AP408" s="1">
        <f>AVERAGE(AP379:AP381)</f>
        <v>313.777777777778</v>
      </c>
      <c r="AQ408" s="1">
        <f>STDEVA(AP379:AP381)</f>
        <v>5.48060553561711</v>
      </c>
      <c r="AR408" s="1" t="str">
        <f t="shared" si="12"/>
        <v>a</v>
      </c>
      <c r="AS408" s="1">
        <f>AVERAGE(AS379:AS381)</f>
        <v>334.777777777778</v>
      </c>
      <c r="AT408" s="1">
        <f>STDEVA(AS379:AS381)</f>
        <v>3.67171369819074</v>
      </c>
      <c r="AU408" s="1" t="str">
        <f t="shared" si="13"/>
        <v>abc</v>
      </c>
      <c r="AV408" s="1">
        <f>AVERAGE(AV379:AV381)</f>
        <v>331.333333333333</v>
      </c>
      <c r="AW408" s="1">
        <f>STDEVA(AV379:AV381)</f>
        <v>6.50640709864771</v>
      </c>
      <c r="AX408" s="1" t="str">
        <f t="shared" si="14"/>
        <v>a</v>
      </c>
      <c r="AY408" s="1">
        <f>AVERAGE(AY379:AY381)</f>
        <v>5.71111111111111</v>
      </c>
      <c r="AZ408" s="1">
        <f>STDEVA(AY379:AY381)</f>
        <v>0.126153933013659</v>
      </c>
      <c r="BA408" s="1" t="str">
        <f t="shared" si="15"/>
        <v>d</v>
      </c>
      <c r="BB408" s="1">
        <f>AVERAGE(BB379:BB381)</f>
        <v>8.50777777777778</v>
      </c>
      <c r="BC408" s="1">
        <f>STDEVA(BB379:BB381)</f>
        <v>0.114033783168425</v>
      </c>
      <c r="BD408" s="1" t="str">
        <f t="shared" si="16"/>
        <v>f</v>
      </c>
      <c r="BE408" s="1">
        <f>AVERAGE(BE379:BE381)</f>
        <v>6.74777777777778</v>
      </c>
      <c r="BF408" s="1">
        <f>STDEVA(BE379:BE381)</f>
        <v>0.0943005439676382</v>
      </c>
      <c r="BG408" s="1" t="str">
        <f t="shared" si="17"/>
        <v>g</v>
      </c>
      <c r="BH408" s="1">
        <f>AVERAGE(BH379:BH381)</f>
        <v>4.76444444444444</v>
      </c>
      <c r="BI408" s="1">
        <f>STDEVA(BH379:BH381)</f>
        <v>0.0781972813773908</v>
      </c>
      <c r="BJ408" s="1" t="str">
        <f t="shared" si="18"/>
        <v>g</v>
      </c>
      <c r="BK408" s="1">
        <f>AVERAGE(BK379:BK381)</f>
        <v>2.33</v>
      </c>
      <c r="BL408" s="1">
        <f>STDEVA(BK379:BK381)</f>
        <v>0.0624499799839841</v>
      </c>
      <c r="BM408" s="1" t="str">
        <f t="shared" si="19"/>
        <v>e</v>
      </c>
      <c r="BQ408" s="1">
        <f>AVERAGE(BQ379:BQ381)</f>
        <v>15.8655203080375</v>
      </c>
      <c r="BR408" s="1">
        <f>STDEVA(BQ379:BQ381)</f>
        <v>0.0749080127415695</v>
      </c>
      <c r="BS408" s="1" t="str">
        <f t="shared" si="20"/>
        <v>f</v>
      </c>
      <c r="BT408" s="1">
        <f>AVERAGE(BT379:BT381)</f>
        <v>18.0311023809222</v>
      </c>
      <c r="BU408" s="1">
        <f>STDEVA(BT379:BT381)</f>
        <v>0.338942906749403</v>
      </c>
      <c r="BV408" s="1" t="str">
        <f t="shared" si="21"/>
        <v>g</v>
      </c>
      <c r="BW408" s="1">
        <f>AVERAGE(BW379:BW381)</f>
        <v>13.3576894730547</v>
      </c>
      <c r="BX408" s="1">
        <f>STDEVA(BW379:BW381)</f>
        <v>0.25179390796927</v>
      </c>
      <c r="BY408" s="1" t="str">
        <f t="shared" si="22"/>
        <v>f</v>
      </c>
      <c r="BZ408" s="1">
        <f>AVERAGE(BZ379:BZ381)</f>
        <v>6.61121460864269</v>
      </c>
      <c r="CA408" s="1">
        <f>STDEVA(BZ379:BZ381)</f>
        <v>0.499778279100755</v>
      </c>
      <c r="CB408" s="1" t="str">
        <f t="shared" si="23"/>
        <v>j</v>
      </c>
      <c r="CC408" s="1">
        <f>AVERAGE(CC379:CC381)</f>
        <v>2.17119594964423</v>
      </c>
      <c r="CD408" s="1">
        <f>STDEVA(CC379:CC381)</f>
        <v>0.0906853412439936</v>
      </c>
      <c r="CE408" s="1" t="str">
        <f t="shared" si="24"/>
        <v>g</v>
      </c>
      <c r="CF408" s="1">
        <f>AVERAGE(CF379:CF381)</f>
        <v>0.155222222222222</v>
      </c>
      <c r="CG408" s="1">
        <f>STDEVA(CF379:CF381)</f>
        <v>0.00562072883108521</v>
      </c>
      <c r="CH408" s="1" t="str">
        <f t="shared" si="25"/>
        <v>e</v>
      </c>
      <c r="CI408" s="1">
        <f>AVERAGE(CI379:CI381)</f>
        <v>0.239</v>
      </c>
      <c r="CJ408" s="1">
        <f>STDEVA(CI379:CI381)</f>
        <v>0.00520683311727111</v>
      </c>
      <c r="CK408" s="1" t="str">
        <f t="shared" si="26"/>
        <v>d</v>
      </c>
      <c r="CL408" s="1">
        <f>AVERAGE(CL379:CL381)</f>
        <v>0.259555555555556</v>
      </c>
      <c r="CM408" s="1">
        <f>STDEVA(CL379:CL381)</f>
        <v>0.00452564707875918</v>
      </c>
      <c r="CN408" s="1" t="str">
        <f t="shared" si="27"/>
        <v>c</v>
      </c>
      <c r="CO408" s="1">
        <f>AVERAGE(CO379:CO381)</f>
        <v>0.262555555555556</v>
      </c>
      <c r="CP408" s="1">
        <f>STDEVA(CO379:CO381)</f>
        <v>0.0061493751564541</v>
      </c>
      <c r="CQ408" s="1" t="str">
        <f t="shared" si="28"/>
        <v>e</v>
      </c>
      <c r="CR408" s="1">
        <f>AVERAGE(CR379:CR381)</f>
        <v>0.0744333333333333</v>
      </c>
      <c r="CS408" s="1">
        <f>STDEVA(CR379:CR381)</f>
        <v>0.000901849950564584</v>
      </c>
      <c r="CT408" s="1" t="str">
        <f t="shared" si="29"/>
        <v>e</v>
      </c>
      <c r="CU408" s="1">
        <f>AVERAGE(CU379:CU381)</f>
        <v>266.111111111111</v>
      </c>
      <c r="CV408" s="1">
        <f>STDEVA(CU379:CU381)</f>
        <v>1.64429428743875</v>
      </c>
      <c r="CW408" s="1" t="str">
        <f t="shared" si="30"/>
        <v>a</v>
      </c>
      <c r="CX408" s="1">
        <f>AVERAGE(CX379:CX381)</f>
        <v>301.555555555556</v>
      </c>
      <c r="CY408" s="1">
        <f>STDEVA(CX379:CX381)</f>
        <v>6.29226450434122</v>
      </c>
      <c r="CZ408" s="1" t="str">
        <f t="shared" si="31"/>
        <v>a</v>
      </c>
      <c r="DA408" s="1">
        <f>AVERAGE(DA379:DA381)</f>
        <v>312.222222222222</v>
      </c>
      <c r="DB408" s="1">
        <f>STDEVA(DA379:DA381)</f>
        <v>5.85314097380706</v>
      </c>
      <c r="DC408" s="1" t="str">
        <f t="shared" si="32"/>
        <v>ab</v>
      </c>
      <c r="DD408" s="1">
        <f>AVERAGE(DD379:DD381)</f>
        <v>333.333333333333</v>
      </c>
      <c r="DE408" s="1">
        <f>STDEVA(DD379:DD381)</f>
        <v>4.05517502019881</v>
      </c>
      <c r="DF408" s="1" t="str">
        <f t="shared" si="33"/>
        <v>ab</v>
      </c>
      <c r="DG408" s="1">
        <f>AVERAGE(DG379:DG381)</f>
        <v>329.333333333333</v>
      </c>
      <c r="DH408" s="1">
        <f>STDEVA(DG379:DG381)</f>
        <v>4.50924975282289</v>
      </c>
      <c r="DI408" s="1" t="str">
        <f t="shared" si="34"/>
        <v>a</v>
      </c>
      <c r="DJ408" s="1">
        <f>AVERAGE(DJ379:DJ381)</f>
        <v>5.50444444444445</v>
      </c>
      <c r="DK408" s="1">
        <f>STDEVA(DJ379:DJ381)</f>
        <v>0.116634916314557</v>
      </c>
      <c r="DL408" s="1" t="str">
        <f t="shared" si="35"/>
        <v>e</v>
      </c>
      <c r="DM408" s="1">
        <f>AVERAGE(DM379:DM381)</f>
        <v>8.18111111111111</v>
      </c>
      <c r="DN408" s="1">
        <f>STDEVA(DM379:DM381)</f>
        <v>0.0309719108105927</v>
      </c>
      <c r="DO408" s="1" t="str">
        <f t="shared" si="36"/>
        <v>f</v>
      </c>
      <c r="DP408" s="1">
        <f>AVERAGE(DP379:DP381)</f>
        <v>6.47111111111111</v>
      </c>
      <c r="DQ408" s="1">
        <f>STDEVA(DP379:DP381)</f>
        <v>0.0566993369874359</v>
      </c>
      <c r="DR408" s="1" t="str">
        <f t="shared" si="37"/>
        <v>g</v>
      </c>
      <c r="DS408" s="1">
        <f>AVERAGE(DS379:DS381)</f>
        <v>4.49222222222222</v>
      </c>
      <c r="DT408" s="1">
        <f>STDEVA(DS379:DS381)</f>
        <v>0.0383454087260833</v>
      </c>
      <c r="DU408" s="1" t="str">
        <f t="shared" si="38"/>
        <v>h</v>
      </c>
      <c r="DV408" s="1">
        <f>AVERAGE(DV379:DV381)</f>
        <v>2.13</v>
      </c>
      <c r="DW408" s="1">
        <f>STDEVA(DV379:DV381)</f>
        <v>0.03605551275464</v>
      </c>
      <c r="DX408" s="1" t="str">
        <f t="shared" si="39"/>
        <v>e</v>
      </c>
      <c r="ED408" s="1">
        <f>AVERAGE(ED379:ED381)</f>
        <v>18.7271756837776</v>
      </c>
      <c r="EE408" s="1">
        <f>STDEVA(ED379:ED381)</f>
        <v>0.067323764165959</v>
      </c>
      <c r="EF408" s="1" t="str">
        <f t="shared" si="40"/>
        <v>f</v>
      </c>
      <c r="EG408" s="1">
        <f>AVERAGE(EG379:EG381)</f>
        <v>24.7441867578505</v>
      </c>
      <c r="EH408" s="1">
        <f>STDEVA(EG379:EG381)</f>
        <v>0.136214215569356</v>
      </c>
      <c r="EI408" s="1" t="str">
        <f t="shared" si="41"/>
        <v>g</v>
      </c>
      <c r="EJ408" s="1">
        <f>AVERAGE(EJ379:EJ381)</f>
        <v>16.9639105723972</v>
      </c>
      <c r="EK408" s="1">
        <f>STDEVA(EJ379:EJ381)</f>
        <v>0.26478818202573</v>
      </c>
      <c r="EL408" s="1" t="str">
        <f t="shared" si="42"/>
        <v>f</v>
      </c>
      <c r="EM408" s="1">
        <f>AVERAGE(EM379:EM381)</f>
        <v>8.43251337970177</v>
      </c>
      <c r="EN408" s="1">
        <f>STDEVA(EM379:EM381)</f>
        <v>0.211665893570923</v>
      </c>
      <c r="EO408" s="1" t="str">
        <f t="shared" si="43"/>
        <v>i</v>
      </c>
      <c r="EP408" s="1">
        <f>AVERAGE(EP379:EP381)</f>
        <v>6.05251346128346</v>
      </c>
      <c r="EQ408" s="1">
        <f>STDEVA(EP379:EP381)</f>
        <v>0.151230029560677</v>
      </c>
      <c r="ER408" s="1" t="str">
        <f t="shared" si="44"/>
        <v>h</v>
      </c>
      <c r="ES408" s="1">
        <f>AVERAGE(ES379:ES381)</f>
        <v>0.207888888888889</v>
      </c>
      <c r="ET408" s="1">
        <f>STDEVA(ES379:ES381)</f>
        <v>0.0074560440310256</v>
      </c>
      <c r="EU408" s="1" t="str">
        <f t="shared" si="45"/>
        <v>c</v>
      </c>
      <c r="EV408" s="1">
        <f>AVERAGE(EV379:EV381)</f>
        <v>0.245333333333333</v>
      </c>
      <c r="EW408" s="1">
        <f>STDEVA(EV379:EV381)</f>
        <v>0.00717247826378335</v>
      </c>
      <c r="EX408" s="1" t="str">
        <f t="shared" si="46"/>
        <v>c</v>
      </c>
      <c r="EY408" s="1">
        <f>AVERAGE(EY379:EY381)</f>
        <v>0.255333333333333</v>
      </c>
      <c r="EZ408" s="1">
        <f>STDEVA(EY379:EY381)</f>
        <v>0.00811035004039762</v>
      </c>
      <c r="FA408" s="1" t="str">
        <f t="shared" si="47"/>
        <v>c</v>
      </c>
      <c r="FB408" s="1">
        <f>AVERAGE(FB379:FB381)</f>
        <v>0.262333333333333</v>
      </c>
      <c r="FC408" s="1">
        <f>STDEVA(FB379:FB381)</f>
        <v>0.00240370085030929</v>
      </c>
      <c r="FD408" s="1" t="str">
        <f t="shared" si="48"/>
        <v>e</v>
      </c>
      <c r="FE408" s="1">
        <f>AVERAGE(FE379:FE381)</f>
        <v>0.158666666666667</v>
      </c>
      <c r="FF408" s="1">
        <f>STDEVA(FE379:FE381)</f>
        <v>0.00832666399786454</v>
      </c>
      <c r="FG408" s="1" t="str">
        <f t="shared" si="49"/>
        <v>d</v>
      </c>
      <c r="FH408" s="1">
        <f>AVERAGE(FH379:FH381)</f>
        <v>273.777777777778</v>
      </c>
      <c r="FI408" s="1">
        <f>STDEVA(FH379:FH381)</f>
        <v>1.67774098561571</v>
      </c>
      <c r="FJ408" s="1" t="str">
        <f t="shared" si="50"/>
        <v>ab</v>
      </c>
      <c r="FK408" s="1">
        <f>AVERAGE(FK379:FK381)</f>
        <v>292.777777777778</v>
      </c>
      <c r="FL408" s="1">
        <f>STDEVA(FK379:FK381)</f>
        <v>2.52395926480013</v>
      </c>
      <c r="FM408" s="1" t="str">
        <f t="shared" si="51"/>
        <v>a</v>
      </c>
      <c r="FN408" s="1">
        <f>AVERAGE(FN379:FN381)</f>
        <v>294.555555555556</v>
      </c>
      <c r="FO408" s="1">
        <f>STDEVA(FN379:FN381)</f>
        <v>3.90631018472154</v>
      </c>
      <c r="FP408" s="1" t="str">
        <f t="shared" si="52"/>
        <v>ab</v>
      </c>
      <c r="FQ408" s="1">
        <f>AVERAGE(FQ379:FQ381)</f>
        <v>321.444444444445</v>
      </c>
      <c r="FR408" s="1">
        <f>STDEVA(FQ379:FQ381)</f>
        <v>3.67171369819074</v>
      </c>
      <c r="FS408" s="1" t="str">
        <f t="shared" si="53"/>
        <v>a</v>
      </c>
      <c r="FT408" s="1">
        <f>AVERAGE(FT379:FT381)</f>
        <v>319</v>
      </c>
      <c r="FU408" s="1">
        <f>STDEVA(FT379:FT381)</f>
        <v>7</v>
      </c>
      <c r="FV408" s="1" t="str">
        <f t="shared" si="54"/>
        <v>a</v>
      </c>
      <c r="FW408" s="1">
        <f>AVERAGE(FW379:FW381)</f>
        <v>7.08444444444444</v>
      </c>
      <c r="FX408" s="1">
        <f>STDEVA(FW379:FW381)</f>
        <v>0.0279549902786869</v>
      </c>
      <c r="FY408" s="1" t="str">
        <f t="shared" si="55"/>
        <v>f</v>
      </c>
      <c r="FZ408" s="1">
        <f>AVERAGE(FZ379:FZ381)</f>
        <v>8.87333333333333</v>
      </c>
      <c r="GA408" s="1">
        <f>STDEVA(FZ379:FZ381)</f>
        <v>0.0328295260059867</v>
      </c>
      <c r="GB408" s="1" t="str">
        <f t="shared" si="56"/>
        <v>e</v>
      </c>
      <c r="GC408" s="1">
        <f>AVERAGE(GC379:GC381)</f>
        <v>7.33666666666667</v>
      </c>
      <c r="GD408" s="1">
        <f>STDEVA(GC379:GC381)</f>
        <v>0.0500000000000003</v>
      </c>
      <c r="GE408" s="1" t="str">
        <f t="shared" si="57"/>
        <v>e</v>
      </c>
      <c r="GF408" s="1">
        <f>AVERAGE(GF379:GF381)</f>
        <v>5.59222222222222</v>
      </c>
      <c r="GG408" s="1">
        <f>STDEVA(GF379:GF381)</f>
        <v>0.0866880315546199</v>
      </c>
      <c r="GH408" s="1" t="str">
        <f t="shared" si="58"/>
        <v>e</v>
      </c>
      <c r="GI408" s="1">
        <f>AVERAGE(GI379:GI381)</f>
        <v>4.28333333333333</v>
      </c>
      <c r="GJ408" s="1">
        <f>STDEVA(GI379:GI381)</f>
        <v>0.0750555349946515</v>
      </c>
      <c r="GK408" s="1" t="str">
        <f t="shared" si="59"/>
        <v>g</v>
      </c>
      <c r="GO408" s="1">
        <f>AVERAGE(GO379:GO381)</f>
        <v>18.1411895051857</v>
      </c>
      <c r="GP408" s="1">
        <f>STDEVA(GO379:GO381)</f>
        <v>0.105443471224401</v>
      </c>
      <c r="GQ408" s="1" t="str">
        <f t="shared" si="60"/>
        <v>h</v>
      </c>
      <c r="GR408" s="1">
        <f>AVERAGE(GR379:GR381)</f>
        <v>24.1156419465474</v>
      </c>
      <c r="GS408" s="1">
        <f>STDEVA(GR379:GR381)</f>
        <v>0.200338270416924</v>
      </c>
      <c r="GT408" s="1" t="str">
        <f t="shared" si="61"/>
        <v>h</v>
      </c>
      <c r="GU408" s="1">
        <f>AVERAGE(GU379:GU381)</f>
        <v>16.3320225005163</v>
      </c>
      <c r="GV408" s="1">
        <f>STDEVA(GU379:GU381)</f>
        <v>0.18472012294184</v>
      </c>
      <c r="GW408" s="1" t="str">
        <f t="shared" si="62"/>
        <v>f</v>
      </c>
      <c r="GX408" s="1">
        <f>AVERAGE(GX379:GX381)</f>
        <v>7.82174158908121</v>
      </c>
      <c r="GY408" s="1">
        <f>STDEVA(GX379:GX381)</f>
        <v>0.280187735221078</v>
      </c>
      <c r="GZ408" s="1" t="str">
        <f t="shared" si="63"/>
        <v>i</v>
      </c>
      <c r="HA408" s="1">
        <f>AVERAGE(HA379:HA381)</f>
        <v>5.50549650127227</v>
      </c>
      <c r="HB408" s="1">
        <f>STDEVA(HA379:HA381)</f>
        <v>0.0918324116563231</v>
      </c>
      <c r="HC408" s="1" t="str">
        <f t="shared" si="64"/>
        <v>i</v>
      </c>
      <c r="HD408" s="1">
        <f>AVERAGE(HD379:HD381)</f>
        <v>0.190777777777778</v>
      </c>
      <c r="HE408" s="1">
        <f>STDEVA(HD379:HD381)</f>
        <v>0.00183585684909539</v>
      </c>
      <c r="HF408" s="1" t="str">
        <f t="shared" si="65"/>
        <v>c</v>
      </c>
      <c r="HG408" s="1">
        <f>AVERAGE(HG379:HG381)</f>
        <v>0.228555555555556</v>
      </c>
      <c r="HH408" s="1">
        <f>STDEVA(HG379:HG381)</f>
        <v>0.00943005439676389</v>
      </c>
      <c r="HI408" s="1" t="str">
        <f t="shared" si="66"/>
        <v>d</v>
      </c>
      <c r="HJ408" s="1">
        <f>AVERAGE(HJ379:HJ381)</f>
        <v>0.237777777777778</v>
      </c>
      <c r="HK408" s="1">
        <f>STDEVA(HJ379:HJ381)</f>
        <v>0.00671096394246289</v>
      </c>
      <c r="HL408" s="1" t="str">
        <f t="shared" si="67"/>
        <v>c</v>
      </c>
      <c r="HM408" s="1">
        <f>AVERAGE(HM379:HM381)</f>
        <v>0.236444444444444</v>
      </c>
      <c r="HN408" s="1">
        <f>STDEVA(HM379:HM381)</f>
        <v>0.0102758256404336</v>
      </c>
      <c r="HO408" s="1" t="str">
        <f t="shared" si="68"/>
        <v>d</v>
      </c>
      <c r="HP408" s="1">
        <f>AVERAGE(HP379:HP381)</f>
        <v>0.136</v>
      </c>
      <c r="HQ408" s="1">
        <f>STDEVA(HP379:HP381)</f>
        <v>0.00499999999999999</v>
      </c>
      <c r="HR408" s="1" t="str">
        <f t="shared" si="69"/>
        <v>d</v>
      </c>
      <c r="HS408" s="1">
        <f>AVERAGE(HS379:HS381)</f>
        <v>272.555555555555</v>
      </c>
      <c r="HT408" s="1">
        <f>STDEVA(HS379:HS381)</f>
        <v>2.54587538608658</v>
      </c>
      <c r="HU408" s="1" t="str">
        <f t="shared" si="70"/>
        <v>a</v>
      </c>
      <c r="HV408" s="1">
        <f>AVERAGE(HV379:HV381)</f>
        <v>291.333333333333</v>
      </c>
      <c r="HW408" s="1">
        <f>STDEVA(HV379:HV381)</f>
        <v>1.85592145427669</v>
      </c>
      <c r="HX408" s="1" t="str">
        <f t="shared" si="71"/>
        <v>a</v>
      </c>
      <c r="HY408" s="1">
        <f>AVERAGE(HY379:HY381)</f>
        <v>293.555555555556</v>
      </c>
      <c r="HZ408" s="1">
        <f>STDEVA(HY379:HY381)</f>
        <v>2.34125638952284</v>
      </c>
      <c r="IA408" s="1" t="str">
        <f t="shared" si="72"/>
        <v>a</v>
      </c>
      <c r="IB408" s="1">
        <f>AVERAGE(IB379:IB381)</f>
        <v>319.111111111111</v>
      </c>
      <c r="IC408" s="1">
        <f>STDEVA(IB379:IB381)</f>
        <v>3.15054375083508</v>
      </c>
      <c r="ID408" s="1" t="str">
        <f t="shared" si="73"/>
        <v>ab</v>
      </c>
      <c r="IE408" s="1">
        <f>AVERAGE(IE379:IE381)</f>
        <v>316.666666666667</v>
      </c>
      <c r="IF408" s="1">
        <f>STDEVA(IE379:IE381)</f>
        <v>4.50924975282289</v>
      </c>
      <c r="IG408" s="1" t="str">
        <f t="shared" si="74"/>
        <v>a</v>
      </c>
      <c r="IH408" s="1">
        <f>AVERAGE(IH379:IH381)</f>
        <v>6.73888888888889</v>
      </c>
      <c r="II408" s="1">
        <f>STDEVA(IH379:IH381)</f>
        <v>0.0605835816898474</v>
      </c>
      <c r="IJ408" s="1" t="str">
        <f t="shared" si="75"/>
        <v>d</v>
      </c>
      <c r="IK408" s="1">
        <f>AVERAGE(IK379:IK381)</f>
        <v>8.64555555555556</v>
      </c>
      <c r="IL408" s="1">
        <f>STDEVA(IK379:IK381)</f>
        <v>0.036717136981908</v>
      </c>
      <c r="IM408" s="1" t="str">
        <f t="shared" si="76"/>
        <v>e</v>
      </c>
      <c r="IN408" s="1">
        <f>AVERAGE(IN379:IN381)</f>
        <v>7.09777777777778</v>
      </c>
      <c r="IO408" s="1">
        <f>STDEVA(IN379:IN381)</f>
        <v>0.0216880236621589</v>
      </c>
      <c r="IP408" s="1" t="str">
        <f t="shared" si="77"/>
        <v>e</v>
      </c>
      <c r="IQ408" s="1">
        <f>AVERAGE(IQ379:IQ381)</f>
        <v>5.28111111111111</v>
      </c>
      <c r="IR408" s="1">
        <f>STDEVA(IQ379:IQ381)</f>
        <v>0.0424700330080361</v>
      </c>
      <c r="IS408" s="1" t="str">
        <f t="shared" si="78"/>
        <v>e</v>
      </c>
      <c r="IT408" s="1">
        <f>AVERAGE(IT379:IT381)</f>
        <v>4.07666666666667</v>
      </c>
      <c r="IU408" s="1">
        <f>STDEVA(IT379:IT381)</f>
        <v>0.0305505046330392</v>
      </c>
      <c r="IV408" s="1" t="str">
        <f t="shared" si="79"/>
        <v>f</v>
      </c>
    </row>
    <row r="409" spans="5:254">
      <c r="E409" s="1" t="s">
        <v>102</v>
      </c>
      <c r="F409" s="1">
        <f>AVERAGE(F373:F381)</f>
        <v>17.5722276569424</v>
      </c>
      <c r="I409" s="1">
        <f>AVERAGE(I373:I381)</f>
        <v>20.4440379632719</v>
      </c>
      <c r="L409" s="1">
        <f>AVERAGE(L373:L381)</f>
        <v>15.7829681925907</v>
      </c>
      <c r="O409" s="1">
        <f>AVERAGE(O373:O381)</f>
        <v>10.0638076810364</v>
      </c>
      <c r="R409" s="1">
        <f>AVERAGE(R373:R381)</f>
        <v>4.61531854592057</v>
      </c>
      <c r="U409" s="1">
        <f>AVERAGE(U373:U381)</f>
        <v>0.191925925925926</v>
      </c>
      <c r="X409" s="1">
        <f>AVERAGE(X373:X381)</f>
        <v>0.277814814814815</v>
      </c>
      <c r="AA409" s="1">
        <f>AVERAGE(AA373:AA381)</f>
        <v>0.295296296296296</v>
      </c>
      <c r="AD409" s="1">
        <f>AVERAGE(AD373:AD381)</f>
        <v>0.318296296296296</v>
      </c>
      <c r="AG409" s="1">
        <f>AVERAGE(AG373:AG381)</f>
        <v>0.147222222222222</v>
      </c>
      <c r="AJ409" s="1">
        <f>AVERAGE(AJ373:AJ381)</f>
        <v>263.740740740741</v>
      </c>
      <c r="AM409" s="1">
        <f>AVERAGE(AM373:AM381)</f>
        <v>298.925925925926</v>
      </c>
      <c r="AP409" s="1">
        <f>AVERAGE(AP373:AP381)</f>
        <v>309.296296296296</v>
      </c>
      <c r="AS409" s="1">
        <f>AVERAGE(AS373:AS381)</f>
        <v>332.407407407407</v>
      </c>
      <c r="AV409" s="1">
        <f>AVERAGE(AV373:AV381)</f>
        <v>324.777777777778</v>
      </c>
      <c r="AY409" s="1">
        <f>AVERAGE(AY373:AY381)</f>
        <v>6.03851851851852</v>
      </c>
      <c r="BB409" s="1">
        <f>AVERAGE(BB373:BB381)</f>
        <v>8.8662962962963</v>
      </c>
      <c r="BE409" s="1">
        <f>AVERAGE(BE373:BE381)</f>
        <v>7.09518518518519</v>
      </c>
      <c r="BH409" s="1">
        <f>AVERAGE(BH373:BH381)</f>
        <v>5.88296296296296</v>
      </c>
      <c r="BK409" s="1">
        <f>AVERAGE(BK373:BK381)</f>
        <v>3.15</v>
      </c>
      <c r="BQ409" s="1">
        <f>AVERAGE(BQ373:BQ381)</f>
        <v>16.9803248185682</v>
      </c>
      <c r="BT409" s="1">
        <f>AVERAGE(BT373:BT381)</f>
        <v>19.8038561017392</v>
      </c>
      <c r="BW409" s="1">
        <f>AVERAGE(BW373:BW381)</f>
        <v>15.1828853099289</v>
      </c>
      <c r="BZ409" s="1">
        <f>AVERAGE(BZ373:BZ381)</f>
        <v>9.48860775136144</v>
      </c>
      <c r="CC409" s="1">
        <f>AVERAGE(CC373:CC381)</f>
        <v>4.07918558243872</v>
      </c>
      <c r="CF409" s="1">
        <f>AVERAGE(CF373:CF381)</f>
        <v>0.171962962962963</v>
      </c>
      <c r="CI409" s="1">
        <f>AVERAGE(CI373:CI381)</f>
        <v>0.255017037037037</v>
      </c>
      <c r="CL409" s="1">
        <f>AVERAGE(CL373:CL381)</f>
        <v>0.274777777777778</v>
      </c>
      <c r="CO409" s="1">
        <f>AVERAGE(CO373:CO381)</f>
        <v>0.29462962962963</v>
      </c>
      <c r="CR409" s="1">
        <f>AVERAGE(CR373:CR381)</f>
        <v>0.128477777777778</v>
      </c>
      <c r="CU409" s="1">
        <f>AVERAGE(CU373:CU381)</f>
        <v>261.62962962963</v>
      </c>
      <c r="CX409" s="1">
        <f>AVERAGE(CX373:CX381)</f>
        <v>296.962962962963</v>
      </c>
      <c r="DA409" s="1">
        <f>AVERAGE(DA373:DA381)</f>
        <v>311.888888888889</v>
      </c>
      <c r="DD409" s="1">
        <f>AVERAGE(DD373:DD381)</f>
        <v>330.296296296296</v>
      </c>
      <c r="DG409" s="1">
        <f>AVERAGE(DG373:DG381)</f>
        <v>322.666666666667</v>
      </c>
      <c r="DJ409" s="1">
        <f>AVERAGE(DJ373:DJ381)</f>
        <v>5.84259259259259</v>
      </c>
      <c r="DM409" s="1">
        <f>AVERAGE(DM373:DM381)</f>
        <v>8.57370370370371</v>
      </c>
      <c r="DP409" s="1">
        <f>AVERAGE(DP373:DP381)</f>
        <v>6.82333333333333</v>
      </c>
      <c r="DS409" s="1">
        <f>AVERAGE(DS373:DS381)</f>
        <v>5.62</v>
      </c>
      <c r="DV409" s="1">
        <f>AVERAGE(DV373:DV381)</f>
        <v>2.95111111111111</v>
      </c>
      <c r="ED409" s="1">
        <f>AVERAGE(ED373:ED381)</f>
        <v>19.2403354459585</v>
      </c>
      <c r="EG409" s="1">
        <f>AVERAGE(EG373:EG381)</f>
        <v>25.2687733117255</v>
      </c>
      <c r="EJ409" s="1">
        <f>AVERAGE(EJ373:EJ381)</f>
        <v>17.4884976786808</v>
      </c>
      <c r="EM409" s="1">
        <f>AVERAGE(EM373:EM381)</f>
        <v>10.6301628587978</v>
      </c>
      <c r="EP409" s="1">
        <f>AVERAGE(EP373:EP381)</f>
        <v>7.54482596374786</v>
      </c>
      <c r="ES409" s="1">
        <f>AVERAGE(ES373:ES381)</f>
        <v>0.217666666666667</v>
      </c>
      <c r="EV409" s="1">
        <f>AVERAGE(EV373:EV381)</f>
        <v>0.258481481481481</v>
      </c>
      <c r="EY409" s="1">
        <f>AVERAGE(EY373:EY381)</f>
        <v>0.26962962962963</v>
      </c>
      <c r="FB409" s="1">
        <f>AVERAGE(FB373:FB381)</f>
        <v>0.279703703703704</v>
      </c>
      <c r="FE409" s="1">
        <f>AVERAGE(FE373:FE381)</f>
        <v>0.197222222222222</v>
      </c>
      <c r="FH409" s="1">
        <f>AVERAGE(FH373:FH381)</f>
        <v>271.222222222222</v>
      </c>
      <c r="FK409" s="1">
        <f>AVERAGE(FK373:FK381)</f>
        <v>290.148148148148</v>
      </c>
      <c r="FN409" s="1">
        <f>AVERAGE(FN373:FN381)</f>
        <v>291.888888888889</v>
      </c>
      <c r="FQ409" s="1">
        <f>AVERAGE(FQ373:FQ381)</f>
        <v>320.481481481481</v>
      </c>
      <c r="FT409" s="1">
        <f>AVERAGE(FT373:FT381)</f>
        <v>314.888888888889</v>
      </c>
      <c r="FW409" s="1">
        <f>AVERAGE(FW373:FW381)</f>
        <v>7.38740740740741</v>
      </c>
      <c r="FZ409" s="1">
        <f>AVERAGE(FZ373:FZ381)</f>
        <v>9.1962962962963</v>
      </c>
      <c r="GC409" s="1">
        <f>AVERAGE(GC373:GC381)</f>
        <v>7.63148148148148</v>
      </c>
      <c r="GF409" s="1">
        <f>AVERAGE(GF373:GF381)</f>
        <v>6.33962962962963</v>
      </c>
      <c r="GI409" s="1">
        <f>AVERAGE(GI373:GI381)</f>
        <v>5.10666666666667</v>
      </c>
      <c r="GO409" s="1">
        <f>AVERAGE(GO373:GO381)</f>
        <v>18.6550063727195</v>
      </c>
      <c r="GR409" s="1">
        <f>AVERAGE(GR373:GR381)</f>
        <v>24.6776500177813</v>
      </c>
      <c r="GU409" s="1">
        <f>AVERAGE(GU373:GU381)</f>
        <v>16.8802722760386</v>
      </c>
      <c r="GX409" s="1">
        <f>AVERAGE(GX373:GX381)</f>
        <v>10.0734156694242</v>
      </c>
      <c r="HA409" s="1">
        <f>AVERAGE(HA373:HA381)</f>
        <v>7.00869470027682</v>
      </c>
      <c r="HD409" s="1">
        <f>AVERAGE(HD373:HD381)</f>
        <v>0.200777777777778</v>
      </c>
      <c r="HG409" s="1">
        <f>AVERAGE(HG373:HG381)</f>
        <v>0.238259259259259</v>
      </c>
      <c r="HJ409" s="1">
        <f>AVERAGE(HJ373:HJ381)</f>
        <v>0.249444444444444</v>
      </c>
      <c r="HM409" s="1">
        <f>AVERAGE(HM373:HM381)</f>
        <v>0.259296296296296</v>
      </c>
      <c r="HP409" s="1">
        <f>AVERAGE(HP373:HP381)</f>
        <v>0.174777777777778</v>
      </c>
      <c r="HS409" s="1">
        <f>AVERAGE(HS373:HS381)</f>
        <v>269.814814814815</v>
      </c>
      <c r="HV409" s="1">
        <f>AVERAGE(HV373:HV381)</f>
        <v>288.740740740741</v>
      </c>
      <c r="HY409" s="1">
        <f>AVERAGE(HY373:HY381)</f>
        <v>290.481481481482</v>
      </c>
      <c r="IB409" s="1">
        <f>AVERAGE(IB373:IB381)</f>
        <v>318.740740740741</v>
      </c>
      <c r="IE409" s="1">
        <f>AVERAGE(IE373:IE381)</f>
        <v>312.111111111111</v>
      </c>
      <c r="IH409" s="1">
        <f>AVERAGE(IH373:IH381)</f>
        <v>7.08</v>
      </c>
      <c r="IK409" s="1">
        <f>AVERAGE(IK373:IK381)</f>
        <v>8.92185185185185</v>
      </c>
      <c r="IN409" s="1">
        <f>AVERAGE(IN373:IN381)</f>
        <v>7.36555555555555</v>
      </c>
      <c r="IQ409" s="1">
        <f>AVERAGE(IQ373:IQ381)</f>
        <v>6.05555555555555</v>
      </c>
      <c r="IT409" s="1">
        <f>AVERAGE(IT373:IT381)</f>
        <v>4.86333333333333</v>
      </c>
    </row>
    <row r="410" spans="5:256">
      <c r="E410" s="1" t="s">
        <v>83</v>
      </c>
      <c r="F410" s="1">
        <f>AVERAGE(F382:F384)</f>
        <v>18.0439930586524</v>
      </c>
      <c r="G410" s="1">
        <f>STDEVA(F382:F384)</f>
        <v>0.195980211829119</v>
      </c>
      <c r="H410" s="1" t="str">
        <f t="shared" ref="H410:H412" si="80">H425</f>
        <v>d</v>
      </c>
      <c r="I410" s="1">
        <f>AVERAGE(I382:I384)</f>
        <v>21.3729493985594</v>
      </c>
      <c r="J410" s="1">
        <f>STDEVA(I382:I384)</f>
        <v>0.148877601707101</v>
      </c>
      <c r="K410" s="1" t="str">
        <f t="shared" ref="K410:K412" si="81">K425</f>
        <v>d</v>
      </c>
      <c r="L410" s="1">
        <f>AVERAGE(L382:L384)</f>
        <v>17.0580470843238</v>
      </c>
      <c r="M410" s="1">
        <f>STDEVA(L382:L384)</f>
        <v>0.567170767135444</v>
      </c>
      <c r="N410" s="1" t="str">
        <f t="shared" ref="N410:N412" si="82">N425</f>
        <v>bc</v>
      </c>
      <c r="O410" s="1">
        <f>AVERAGE(O382:O384)</f>
        <v>12.4638872505696</v>
      </c>
      <c r="P410" s="1">
        <f>STDEVA(O382:O384)</f>
        <v>0.543234495081567</v>
      </c>
      <c r="Q410" s="1" t="str">
        <f t="shared" ref="Q410:Q412" si="83">Q425</f>
        <v>d</v>
      </c>
      <c r="R410" s="1">
        <f>AVERAGE(R382:R384)</f>
        <v>6.55543952365516</v>
      </c>
      <c r="S410" s="1">
        <f>STDEVA(R382:R384)</f>
        <v>0.216293688282084</v>
      </c>
      <c r="T410" s="1" t="str">
        <f t="shared" ref="T410:T412" si="84">T425</f>
        <v>c</v>
      </c>
      <c r="U410" s="1">
        <f>AVERAGE(U382:U384)</f>
        <v>0.206222222222222</v>
      </c>
      <c r="V410" s="1">
        <f>STDEVA(U382:U384)</f>
        <v>0.00467063323488527</v>
      </c>
      <c r="W410" s="1" t="str">
        <f t="shared" ref="W410:W412" si="85">W425</f>
        <v>abc</v>
      </c>
      <c r="X410" s="1">
        <f>AVERAGE(X382:X384)</f>
        <v>0.293222222222222</v>
      </c>
      <c r="Y410" s="1">
        <f>STDEVA(X382:X384)</f>
        <v>0.0155002986829048</v>
      </c>
      <c r="Z410" s="1" t="str">
        <f t="shared" ref="Z410:Z412" si="86">Z425</f>
        <v>a</v>
      </c>
      <c r="AA410" s="1">
        <f>AVERAGE(AA382:AA384)</f>
        <v>0.304111111111111</v>
      </c>
      <c r="AB410" s="1">
        <f>STDEVA(AA382:AA384)</f>
        <v>0.00902055266435323</v>
      </c>
      <c r="AC410" s="1" t="str">
        <f t="shared" ref="AC410:AC412" si="87">AC425</f>
        <v>ab</v>
      </c>
      <c r="AD410" s="1">
        <f>AVERAGE(AD382:AD384)</f>
        <v>0.352888888888889</v>
      </c>
      <c r="AE410" s="1">
        <f>STDEVA(AD382:AD384)</f>
        <v>0.0172637492172772</v>
      </c>
      <c r="AF410" s="1" t="str">
        <f t="shared" ref="AF410:AF412" si="88">AF425</f>
        <v>a</v>
      </c>
      <c r="AG410" s="1">
        <f>AVERAGE(AG382:AG384)</f>
        <v>0.238666666666667</v>
      </c>
      <c r="AH410" s="1">
        <f>STDEVA(AG382:AG384)</f>
        <v>0.00802080627701064</v>
      </c>
      <c r="AI410" s="1" t="str">
        <f t="shared" ref="AI410:AI412" si="89">AI425</f>
        <v>bc</v>
      </c>
      <c r="AJ410" s="1">
        <f>AVERAGE(AJ382:AJ384)</f>
        <v>260.666666666667</v>
      </c>
      <c r="AK410" s="1">
        <f>STDEVA(AJ382:AJ384)</f>
        <v>1.52752523165195</v>
      </c>
      <c r="AL410" s="1" t="str">
        <f t="shared" ref="AL410:AL412" si="90">AL425</f>
        <v>b</v>
      </c>
      <c r="AM410" s="1">
        <f>AVERAGE(AM382:AM384)</f>
        <v>295.666666666667</v>
      </c>
      <c r="AN410" s="1">
        <f>STDEVA(AM382:AM384)</f>
        <v>7.50555349946513</v>
      </c>
      <c r="AO410" s="1" t="str">
        <f t="shared" ref="AO410:AO412" si="91">AO425</f>
        <v>c</v>
      </c>
      <c r="AP410" s="1">
        <f>AVERAGE(AP382:AP384)</f>
        <v>305.777777777778</v>
      </c>
      <c r="AQ410" s="1">
        <f>STDEVA(AP382:AP384)</f>
        <v>4.24700330080365</v>
      </c>
      <c r="AR410" s="1" t="str">
        <f t="shared" ref="AR410:AR412" si="92">AR425</f>
        <v>c</v>
      </c>
      <c r="AS410" s="1">
        <f>AVERAGE(AS382:AS384)</f>
        <v>333.333333333333</v>
      </c>
      <c r="AT410" s="1">
        <f>STDEVA(AS382:AS384)</f>
        <v>3.51188458428425</v>
      </c>
      <c r="AU410" s="1" t="str">
        <f t="shared" ref="AU410:AU412" si="93">AU425</f>
        <v>c</v>
      </c>
      <c r="AV410" s="1">
        <f>AVERAGE(AV382:AV384)</f>
        <v>318</v>
      </c>
      <c r="AW410" s="1">
        <f>STDEVA(AV382:AV384)</f>
        <v>7.21110255092798</v>
      </c>
      <c r="AX410" s="1" t="str">
        <f t="shared" ref="AX410:AX412" si="94">AX425</f>
        <v>cd</v>
      </c>
      <c r="AY410" s="1">
        <f>AVERAGE(AY382:AY384)</f>
        <v>6.79555555555556</v>
      </c>
      <c r="AZ410" s="1">
        <f>STDEVA(AY382:AY384)</f>
        <v>0.185781632070598</v>
      </c>
      <c r="BA410" s="1" t="str">
        <f t="shared" ref="BA410:BA412" si="95">BA425</f>
        <v>a</v>
      </c>
      <c r="BB410" s="1">
        <f>AVERAGE(BB382:BB384)</f>
        <v>9.46222222222222</v>
      </c>
      <c r="BC410" s="1">
        <f>STDEVA(BB382:BB384)</f>
        <v>0.0455013227320953</v>
      </c>
      <c r="BD410" s="1" t="str">
        <f t="shared" ref="BD410:BD412" si="96">BD425</f>
        <v>a</v>
      </c>
      <c r="BE410" s="1">
        <f>AVERAGE(BE382:BE384)</f>
        <v>7.76333333333333</v>
      </c>
      <c r="BF410" s="1">
        <f>STDEVA(BE382:BE384)</f>
        <v>0.0346410161513773</v>
      </c>
      <c r="BG410" s="1" t="str">
        <f t="shared" ref="BG410:BG412" si="97">BG425</f>
        <v>a</v>
      </c>
      <c r="BH410" s="1">
        <f>AVERAGE(BH382:BH384)</f>
        <v>7.69777777777778</v>
      </c>
      <c r="BI410" s="1">
        <f>STDEVA(BH382:BH384)</f>
        <v>0.0650071221169336</v>
      </c>
      <c r="BJ410" s="1" t="str">
        <f t="shared" ref="BJ410:BJ412" si="98">BJ425</f>
        <v>a</v>
      </c>
      <c r="BK410" s="1">
        <f>AVERAGE(BK382:BK384)</f>
        <v>4.45</v>
      </c>
      <c r="BL410" s="1">
        <f>STDEVA(BK382:BK384)</f>
        <v>0.06557438524302</v>
      </c>
      <c r="BM410" s="1" t="str">
        <f t="shared" ref="BM410:BM412" si="99">BM425</f>
        <v>a</v>
      </c>
      <c r="BQ410" s="1">
        <f>AVERAGE(BQ382:BQ384)</f>
        <v>17.4519116395238</v>
      </c>
      <c r="BR410" s="1">
        <f>STDEVA(BQ382:BQ384)</f>
        <v>0.171108953316521</v>
      </c>
      <c r="BS410" s="1" t="str">
        <f t="shared" ref="BS410:BS412" si="100">BS425</f>
        <v>cd</v>
      </c>
      <c r="BT410" s="1">
        <f>AVERAGE(BT382:BT384)</f>
        <v>20.7081992589203</v>
      </c>
      <c r="BU410" s="1">
        <f>STDEVA(BT382:BT384)</f>
        <v>0.160158125919123</v>
      </c>
      <c r="BV410" s="1" t="str">
        <f t="shared" ref="BV410:BV412" si="101">BV425</f>
        <v>e</v>
      </c>
      <c r="BW410" s="1">
        <f>AVERAGE(BW382:BW384)</f>
        <v>16.1277889756515</v>
      </c>
      <c r="BX410" s="1">
        <f>STDEVA(BW382:BW384)</f>
        <v>0.290791105784729</v>
      </c>
      <c r="BY410" s="1" t="str">
        <f t="shared" ref="BY410:BY412" si="102">BY425</f>
        <v>cd</v>
      </c>
      <c r="BZ410" s="1">
        <f>AVERAGE(BZ382:BZ384)</f>
        <v>11.9057938377947</v>
      </c>
      <c r="CA410" s="1">
        <f>STDEVA(BZ382:BZ384)</f>
        <v>0.516946567786284</v>
      </c>
      <c r="CB410" s="1" t="str">
        <f t="shared" ref="CB410:CB412" si="103">CB425</f>
        <v>c</v>
      </c>
      <c r="CC410" s="1">
        <f>AVERAGE(CC382:CC384)</f>
        <v>5.95891147211902</v>
      </c>
      <c r="CD410" s="1">
        <f>STDEVA(CC382:CC384)</f>
        <v>0.165721092117843</v>
      </c>
      <c r="CE410" s="1" t="str">
        <f t="shared" ref="CE410:CE412" si="104">CE425</f>
        <v>c</v>
      </c>
      <c r="CF410" s="1">
        <f>AVERAGE(CF382:CF384)</f>
        <v>0.186444444444444</v>
      </c>
      <c r="CG410" s="1">
        <f>STDEVA(CF382:CF384)</f>
        <v>0.00279549902786869</v>
      </c>
      <c r="CH410" s="1" t="str">
        <f t="shared" ref="CH410:CH412" si="105">CH425</f>
        <v>bc</v>
      </c>
      <c r="CI410" s="1">
        <f>AVERAGE(CI382:CI384)</f>
        <v>0.267111111111111</v>
      </c>
      <c r="CJ410" s="1">
        <f>STDEVA(CI382:CI384)</f>
        <v>0.00342106762629792</v>
      </c>
      <c r="CK410" s="1" t="str">
        <f t="shared" ref="CK410:CK412" si="106">CK425</f>
        <v>abc</v>
      </c>
      <c r="CL410" s="1">
        <f>AVERAGE(CL382:CL384)</f>
        <v>0.285777777777778</v>
      </c>
      <c r="CM410" s="1">
        <f>STDEVA(CL382:CL384)</f>
        <v>0.000962250448649382</v>
      </c>
      <c r="CN410" s="1" t="str">
        <f t="shared" ref="CN410:CN412" si="107">CN425</f>
        <v>ab</v>
      </c>
      <c r="CO410" s="1">
        <f>AVERAGE(CO382:CO384)</f>
        <v>0.329222222222222</v>
      </c>
      <c r="CP410" s="1">
        <f>STDEVA(CO382:CO384)</f>
        <v>0.0119737366920427</v>
      </c>
      <c r="CQ410" s="1" t="str">
        <f t="shared" ref="CQ410:CQ412" si="108">CQ425</f>
        <v>a</v>
      </c>
      <c r="CR410" s="1">
        <f>AVERAGE(CR382:CR384)</f>
        <v>0.219666666666667</v>
      </c>
      <c r="CS410" s="1">
        <f>STDEVA(CR382:CR384)</f>
        <v>0.00568624070307733</v>
      </c>
      <c r="CT410" s="1" t="str">
        <f t="shared" ref="CT410:CT412" si="109">CT425</f>
        <v>a</v>
      </c>
      <c r="CU410" s="1">
        <f>AVERAGE(CU382:CU384)</f>
        <v>259.444444444444</v>
      </c>
      <c r="CV410" s="1">
        <f>STDEVA(CU382:CU384)</f>
        <v>1.89541356769245</v>
      </c>
      <c r="CW410" s="1" t="str">
        <f t="shared" ref="CW410:CW412" si="110">CW425</f>
        <v>b</v>
      </c>
      <c r="CX410" s="1">
        <f>AVERAGE(CX382:CX384)</f>
        <v>293.555555555556</v>
      </c>
      <c r="CY410" s="1">
        <f>STDEVA(CX382:CX384)</f>
        <v>6.29226450434122</v>
      </c>
      <c r="CZ410" s="1" t="str">
        <f t="shared" ref="CZ410:CZ412" si="111">CZ425</f>
        <v>c</v>
      </c>
      <c r="DA410" s="1">
        <f>AVERAGE(DA382:DA384)</f>
        <v>304.333333333333</v>
      </c>
      <c r="DB410" s="1">
        <f>STDEVA(DA382:DA384)</f>
        <v>5.45690184791495</v>
      </c>
      <c r="DC410" s="1" t="str">
        <f t="shared" ref="DC410:DC412" si="112">DC425</f>
        <v>bc</v>
      </c>
      <c r="DD410" s="1">
        <f>AVERAGE(DD382:DD384)</f>
        <v>331</v>
      </c>
      <c r="DE410" s="1">
        <f>STDEVA(DD382:DD384)</f>
        <v>1.76383420737639</v>
      </c>
      <c r="DF410" s="1" t="str">
        <f t="shared" ref="DF410:DF412" si="113">DF425</f>
        <v>abc</v>
      </c>
      <c r="DG410" s="1">
        <f>AVERAGE(DG382:DG384)</f>
        <v>316.333333333333</v>
      </c>
      <c r="DH410" s="1">
        <f>STDEVA(DG382:DG384)</f>
        <v>4.16333199893227</v>
      </c>
      <c r="DI410" s="1" t="str">
        <f t="shared" ref="DI410:DI412" si="114">DI425</f>
        <v>c</v>
      </c>
      <c r="DJ410" s="1">
        <f>AVERAGE(DJ382:DJ384)</f>
        <v>6.49222222222222</v>
      </c>
      <c r="DK410" s="1">
        <f>STDEVA(DJ382:DJ384)</f>
        <v>0.134012160863331</v>
      </c>
      <c r="DL410" s="1" t="str">
        <f t="shared" ref="DL410:DL412" si="115">DL425</f>
        <v>a</v>
      </c>
      <c r="DM410" s="1">
        <f>AVERAGE(DM382:DM384)</f>
        <v>9.23</v>
      </c>
      <c r="DN410" s="1">
        <f>STDEVA(DM382:DM384)</f>
        <v>0.0290593262902716</v>
      </c>
      <c r="DO410" s="1" t="str">
        <f t="shared" ref="DO410:DO412" si="116">DO425</f>
        <v>a</v>
      </c>
      <c r="DP410" s="1">
        <f>AVERAGE(DP382:DP384)</f>
        <v>7.49555555555556</v>
      </c>
      <c r="DQ410" s="1">
        <f>STDEVA(DP382:DP384)</f>
        <v>0.0440117829340853</v>
      </c>
      <c r="DR410" s="1" t="str">
        <f t="shared" ref="DR410:DR412" si="117">DR425</f>
        <v>a</v>
      </c>
      <c r="DS410" s="1">
        <f>AVERAGE(DS382:DS384)</f>
        <v>7.42111111111111</v>
      </c>
      <c r="DT410" s="1">
        <f>STDEVA(DS382:DS384)</f>
        <v>0.0554109228435183</v>
      </c>
      <c r="DU410" s="1" t="str">
        <f t="shared" ref="DU410:DU412" si="118">DU425</f>
        <v>a</v>
      </c>
      <c r="DV410" s="1">
        <f>AVERAGE(DV382:DV384)</f>
        <v>4.21333333333333</v>
      </c>
      <c r="DW410" s="1">
        <f>STDEVA(DV382:DV384)</f>
        <v>0.0550757054728607</v>
      </c>
      <c r="DX410" s="1" t="str">
        <f t="shared" ref="DX410:DX412" si="119">DX425</f>
        <v>a</v>
      </c>
      <c r="ED410" s="1">
        <f>AVERAGE(ED382:ED384)</f>
        <v>19.8143495421204</v>
      </c>
      <c r="EE410" s="1">
        <f>STDEVA(ED382:ED384)</f>
        <v>0.103649698898783</v>
      </c>
      <c r="EF410" s="1" t="str">
        <f t="shared" ref="EF410:EF412" si="120">EF425</f>
        <v>c</v>
      </c>
      <c r="EG410" s="1">
        <f>AVERAGE(EG382:EG384)</f>
        <v>25.9157933030166</v>
      </c>
      <c r="EH410" s="1">
        <f>STDEVA(EG382:EG384)</f>
        <v>0.150584070347967</v>
      </c>
      <c r="EI410" s="1" t="str">
        <f t="shared" ref="EI410:EI412" si="121">EI425</f>
        <v>cd</v>
      </c>
      <c r="EJ410" s="1">
        <f>AVERAGE(EJ382:EJ384)</f>
        <v>18.0814491307422</v>
      </c>
      <c r="EK410" s="1">
        <f>STDEVA(EJ382:EJ384)</f>
        <v>0.272929340004285</v>
      </c>
      <c r="EL410" s="1" t="str">
        <f t="shared" ref="EL410:EL412" si="122">EL425</f>
        <v>c</v>
      </c>
      <c r="EM410" s="1">
        <f>AVERAGE(EM382:EM384)</f>
        <v>13.2045620385539</v>
      </c>
      <c r="EN410" s="1">
        <f>STDEVA(EM382:EM384)</f>
        <v>0.286910563226566</v>
      </c>
      <c r="EO410" s="1" t="str">
        <f t="shared" ref="EO410:EO412" si="123">EO425</f>
        <v>cd</v>
      </c>
      <c r="EP410" s="1">
        <f>AVERAGE(EP382:EP384)</f>
        <v>9.58911389507925</v>
      </c>
      <c r="EQ410" s="1">
        <f>STDEVA(EP382:EP384)</f>
        <v>0.229041728152966</v>
      </c>
      <c r="ER410" s="1" t="str">
        <f t="shared" ref="ER410:ER412" si="124">ER425</f>
        <v>b</v>
      </c>
      <c r="ES410" s="1">
        <f>AVERAGE(ES382:ES384)</f>
        <v>0.229555555555556</v>
      </c>
      <c r="ET410" s="1">
        <f>STDEVA(ES382:ES384)</f>
        <v>0.00483429109284603</v>
      </c>
      <c r="EU410" s="1" t="str">
        <f t="shared" ref="EU410:EU412" si="125">EU425</f>
        <v>ab</v>
      </c>
      <c r="EV410" s="1">
        <f>AVERAGE(EV382:EV384)</f>
        <v>0.263666666666667</v>
      </c>
      <c r="EW410" s="1">
        <f>STDEVA(EV382:EV384)</f>
        <v>0.00251661147842361</v>
      </c>
      <c r="EX410" s="1" t="str">
        <f t="shared" ref="EX410:EX412" si="126">EX425</f>
        <v>b</v>
      </c>
      <c r="EY410" s="1">
        <f>AVERAGE(EY382:EY384)</f>
        <v>0.275888888888889</v>
      </c>
      <c r="EZ410" s="1">
        <f>STDEVA(EY382:EY384)</f>
        <v>0.0149455802955379</v>
      </c>
      <c r="FA410" s="1" t="str">
        <f t="shared" ref="FA410:FA412" si="127">FA425</f>
        <v>ab</v>
      </c>
      <c r="FB410" s="1">
        <f>AVERAGE(FB382:FB384)</f>
        <v>0.305444444444444</v>
      </c>
      <c r="FC410" s="1">
        <f>STDEVA(FB382:FB384)</f>
        <v>0.00453790619036936</v>
      </c>
      <c r="FD410" s="1" t="str">
        <f t="shared" ref="FD410:FD412" si="128">FD425</f>
        <v>a</v>
      </c>
      <c r="FE410" s="1">
        <f>AVERAGE(FE382:FE384)</f>
        <v>0.235333333333333</v>
      </c>
      <c r="FF410" s="1">
        <f>STDEVA(FE382:FE384)</f>
        <v>0.00378593889720017</v>
      </c>
      <c r="FG410" s="1" t="str">
        <f t="shared" ref="FG410:FG412" si="129">FG425</f>
        <v>a</v>
      </c>
      <c r="FH410" s="1">
        <f>AVERAGE(FH382:FH384)</f>
        <v>268.777777777778</v>
      </c>
      <c r="FI410" s="1">
        <f>STDEVA(FH382:FH384)</f>
        <v>1.67774098561571</v>
      </c>
      <c r="FJ410" s="1" t="str">
        <f t="shared" ref="FJ410:FJ412" si="130">FJ425</f>
        <v>de</v>
      </c>
      <c r="FK410" s="1">
        <f>AVERAGE(FK382:FK384)</f>
        <v>287.222222222222</v>
      </c>
      <c r="FL410" s="1">
        <f>STDEVA(FK382:FK384)</f>
        <v>4.52564707875918</v>
      </c>
      <c r="FM410" s="1" t="str">
        <f t="shared" ref="FM410:FM412" si="131">FM425</f>
        <v>cd</v>
      </c>
      <c r="FN410" s="1">
        <f>AVERAGE(FN382:FN384)</f>
        <v>290.111111111111</v>
      </c>
      <c r="FO410" s="1">
        <f>STDEVA(FN382:FN384)</f>
        <v>2.2689530951847</v>
      </c>
      <c r="FP410" s="1" t="str">
        <f t="shared" ref="FP410:FP412" si="132">FP425</f>
        <v>cd</v>
      </c>
      <c r="FQ410" s="1">
        <f>AVERAGE(FQ382:FQ384)</f>
        <v>320.444444444444</v>
      </c>
      <c r="FR410" s="1">
        <f>STDEVA(FQ382:FQ384)</f>
        <v>1.07151675122144</v>
      </c>
      <c r="FS410" s="1" t="str">
        <f t="shared" ref="FS410:FS412" si="133">FS425</f>
        <v>a</v>
      </c>
      <c r="FT410" s="1">
        <f>AVERAGE(FT382:FT384)</f>
        <v>308.666666666667</v>
      </c>
      <c r="FU410" s="1">
        <f>STDEVA(FT382:FT384)</f>
        <v>6.02771377334171</v>
      </c>
      <c r="FV410" s="1" t="str">
        <f t="shared" ref="FV410:FV412" si="134">FV425</f>
        <v>cd</v>
      </c>
      <c r="FW410" s="1">
        <f>AVERAGE(FW382:FW384)</f>
        <v>7.86</v>
      </c>
      <c r="FX410" s="1">
        <f>STDEVA(FW382:FW384)</f>
        <v>0.0145296631451355</v>
      </c>
      <c r="FY410" s="1" t="str">
        <f t="shared" ref="FY410:FY412" si="135">FY425</f>
        <v>a</v>
      </c>
      <c r="FZ410" s="1">
        <f>AVERAGE(FZ382:FZ384)</f>
        <v>9.7</v>
      </c>
      <c r="GA410" s="1">
        <f>STDEVA(FZ382:FZ384)</f>
        <v>0.0491030662088538</v>
      </c>
      <c r="GB410" s="1" t="str">
        <f t="shared" ref="GB410:GB412" si="136">GB425</f>
        <v>a</v>
      </c>
      <c r="GC410" s="1">
        <f>AVERAGE(GC382:GC384)</f>
        <v>8.13111111111111</v>
      </c>
      <c r="GD410" s="1">
        <f>STDEVA(GC382:GC384)</f>
        <v>0.0509175077217323</v>
      </c>
      <c r="GE410" s="1" t="str">
        <f t="shared" ref="GE410:GE412" si="137">GE425</f>
        <v>a</v>
      </c>
      <c r="GF410" s="1">
        <f>AVERAGE(GF382:GF384)</f>
        <v>7.37666666666667</v>
      </c>
      <c r="GG410" s="1">
        <f>STDEVA(GF382:GF384)</f>
        <v>0.00666666666666682</v>
      </c>
      <c r="GH410" s="1" t="str">
        <f t="shared" ref="GH410:GH412" si="138">GH425</f>
        <v>a</v>
      </c>
      <c r="GI410" s="1">
        <f>AVERAGE(GI382:GI384)</f>
        <v>6.23666666666667</v>
      </c>
      <c r="GJ410" s="1">
        <f>STDEVA(GI382:GI384)</f>
        <v>0.0513160143944691</v>
      </c>
      <c r="GK410" s="1" t="str">
        <f t="shared" ref="GK410:GK412" si="139">GK425</f>
        <v>a</v>
      </c>
      <c r="GO410" s="1">
        <f>AVERAGE(GO382:GO384)</f>
        <v>19.2779566508226</v>
      </c>
      <c r="GP410" s="1">
        <f>STDEVA(GO382:GO384)</f>
        <v>0.149915445223071</v>
      </c>
      <c r="GQ410" s="1" t="str">
        <f t="shared" ref="GQ410:GQ412" si="140">GQ425</f>
        <v>de</v>
      </c>
      <c r="GR410" s="1">
        <f>AVERAGE(GR382:GR384)</f>
        <v>25.268364459907</v>
      </c>
      <c r="GS410" s="1">
        <f>STDEVA(GR382:GR384)</f>
        <v>0.101752027646644</v>
      </c>
      <c r="GT410" s="1" t="str">
        <f t="shared" ref="GT410:GT412" si="141">GT425</f>
        <v>d</v>
      </c>
      <c r="GU410" s="1">
        <f>AVERAGE(GU382:GU384)</f>
        <v>17.5807121251127</v>
      </c>
      <c r="GV410" s="1">
        <f>STDEVA(GU382:GU384)</f>
        <v>0.340211334843214</v>
      </c>
      <c r="GW410" s="1" t="str">
        <f t="shared" ref="GW410:GW412" si="142">GW425</f>
        <v>c</v>
      </c>
      <c r="GX410" s="1">
        <f>AVERAGE(GX382:GX384)</f>
        <v>12.6564092209518</v>
      </c>
      <c r="GY410" s="1">
        <f>STDEVA(GX382:GX384)</f>
        <v>0.344819240888999</v>
      </c>
      <c r="GZ410" s="1" t="str">
        <f t="shared" ref="GZ410:GZ412" si="143">GZ425</f>
        <v>c</v>
      </c>
      <c r="HA410" s="1">
        <f>AVERAGE(HA382:HA384)</f>
        <v>8.94563918757467</v>
      </c>
      <c r="HB410" s="1">
        <f>STDEVA(HA382:HA384)</f>
        <v>0.198321061925892</v>
      </c>
      <c r="HC410" s="1" t="str">
        <f t="shared" ref="HC410:HC412" si="144">HC425</f>
        <v>c</v>
      </c>
      <c r="HD410" s="1">
        <f>AVERAGE(HD382:HD384)</f>
        <v>0.209</v>
      </c>
      <c r="HE410" s="1">
        <f>STDEVA(HD382:HD384)</f>
        <v>0.00517472489875336</v>
      </c>
      <c r="HF410" s="1" t="str">
        <f t="shared" ref="HF410:HF412" si="145">HF425</f>
        <v>ab</v>
      </c>
      <c r="HG410" s="1">
        <f>AVERAGE(HG382:HG384)</f>
        <v>0.244555555555556</v>
      </c>
      <c r="HH410" s="1">
        <f>STDEVA(HG382:HG384)</f>
        <v>0.00107151675122144</v>
      </c>
      <c r="HI410" s="1" t="str">
        <f t="shared" ref="HI410:HI412" si="146">HI425</f>
        <v>bc</v>
      </c>
      <c r="HJ410" s="1">
        <f>AVERAGE(HJ382:HJ384)</f>
        <v>0.259222222222222</v>
      </c>
      <c r="HK410" s="1">
        <f>STDEVA(HJ382:HJ384)</f>
        <v>0.00894634210373361</v>
      </c>
      <c r="HL410" s="1" t="str">
        <f t="shared" ref="HL410:HL412" si="147">HL425</f>
        <v>ab</v>
      </c>
      <c r="HM410" s="1">
        <f>AVERAGE(HM382:HM384)</f>
        <v>0.284111111111111</v>
      </c>
      <c r="HN410" s="1">
        <f>STDEVA(HM382:HM384)</f>
        <v>0.0066192760038251</v>
      </c>
      <c r="HO410" s="1" t="str">
        <f t="shared" ref="HO410:HO412" si="148">HO425</f>
        <v>a</v>
      </c>
      <c r="HP410" s="1">
        <f>AVERAGE(HP382:HP384)</f>
        <v>0.211</v>
      </c>
      <c r="HQ410" s="1">
        <f>STDEVA(HP382:HP384)</f>
        <v>0.00529150262212919</v>
      </c>
      <c r="HR410" s="1" t="str">
        <f t="shared" ref="HR410:HR412" si="149">HR425</f>
        <v>a</v>
      </c>
      <c r="HS410" s="1">
        <f>AVERAGE(HS382:HS384)</f>
        <v>267.333333333333</v>
      </c>
      <c r="HT410" s="1">
        <f>STDEVA(HS382:HS384)</f>
        <v>3</v>
      </c>
      <c r="HU410" s="1" t="str">
        <f t="shared" ref="HU410:HU412" si="150">HU425</f>
        <v>b</v>
      </c>
      <c r="HV410" s="1">
        <f>AVERAGE(HV382:HV384)</f>
        <v>285.888888888889</v>
      </c>
      <c r="HW410" s="1">
        <f>STDEVA(HV382:HV384)</f>
        <v>3.56422554052121</v>
      </c>
      <c r="HX410" s="1" t="str">
        <f t="shared" ref="HX410:HX412" si="151">HX425</f>
        <v>c</v>
      </c>
      <c r="HY410" s="1">
        <f>AVERAGE(HY382:HY384)</f>
        <v>288.444444444444</v>
      </c>
      <c r="HZ410" s="1">
        <f>STDEVA(HY382:HY384)</f>
        <v>2.26895309518467</v>
      </c>
      <c r="IA410" s="1" t="str">
        <f t="shared" ref="IA410:IA412" si="152">IA425</f>
        <v>cd</v>
      </c>
      <c r="IB410" s="1">
        <f>AVERAGE(IB382:IB384)</f>
        <v>319.111111111111</v>
      </c>
      <c r="IC410" s="1">
        <f>STDEVA(IB382:IB384)</f>
        <v>3.79082713538487</v>
      </c>
      <c r="ID410" s="1" t="str">
        <f t="shared" ref="ID410:ID412" si="153">ID425</f>
        <v>ab</v>
      </c>
      <c r="IE410" s="1">
        <f>AVERAGE(IE382:IE384)</f>
        <v>307</v>
      </c>
      <c r="IF410" s="1">
        <f>STDEVA(IE382:IE384)</f>
        <v>6.2449979983984</v>
      </c>
      <c r="IG410" s="1" t="str">
        <f t="shared" ref="IG410:IG412" si="154">IG425</f>
        <v>cde</v>
      </c>
      <c r="IH410" s="1">
        <f>AVERAGE(IH382:IH384)</f>
        <v>7.62222222222222</v>
      </c>
      <c r="II410" s="1">
        <f>STDEVA(IH382:IH384)</f>
        <v>0.0494787646182492</v>
      </c>
      <c r="IJ410" s="1" t="str">
        <f t="shared" ref="IJ410:IJ412" si="155">IJ425</f>
        <v>a</v>
      </c>
      <c r="IK410" s="1">
        <f>AVERAGE(IK382:IK384)</f>
        <v>9.40777777777778</v>
      </c>
      <c r="IL410" s="1">
        <f>STDEVA(IK382:IK384)</f>
        <v>0.070422008344403</v>
      </c>
      <c r="IM410" s="1" t="str">
        <f t="shared" ref="IM410:IM412" si="156">IM425</f>
        <v>a</v>
      </c>
      <c r="IN410" s="1">
        <f>AVERAGE(IN382:IN384)</f>
        <v>7.82111111111111</v>
      </c>
      <c r="IO410" s="1">
        <f>STDEVA(IN382:IN384)</f>
        <v>0.0320300784564439</v>
      </c>
      <c r="IP410" s="1" t="str">
        <f t="shared" ref="IP410:IP412" si="157">IP425</f>
        <v>a</v>
      </c>
      <c r="IQ410" s="1">
        <f>AVERAGE(IQ382:IQ384)</f>
        <v>7.08444444444444</v>
      </c>
      <c r="IR410" s="1">
        <f>STDEVA(IQ382:IQ384)</f>
        <v>0.119830126676304</v>
      </c>
      <c r="IS410" s="1" t="str">
        <f t="shared" ref="IS410:IS412" si="158">IS425</f>
        <v>a</v>
      </c>
      <c r="IT410" s="1">
        <f>AVERAGE(IT382:IT384)</f>
        <v>5.98333333333333</v>
      </c>
      <c r="IU410" s="1">
        <f>STDEVA(IT382:IT384)</f>
        <v>0.136503968196288</v>
      </c>
      <c r="IV410" s="1" t="str">
        <f t="shared" ref="IV410:IV412" si="159">IV425</f>
        <v>a</v>
      </c>
    </row>
    <row r="411" spans="5:256">
      <c r="E411" s="1" t="s">
        <v>84</v>
      </c>
      <c r="F411" s="1">
        <f>AVERAGE(F385:F387)</f>
        <v>18.4184520655042</v>
      </c>
      <c r="G411" s="1">
        <f>STDEVA(F385:F387)</f>
        <v>0.189025332993743</v>
      </c>
      <c r="H411" s="1" t="str">
        <f t="shared" si="80"/>
        <v>c</v>
      </c>
      <c r="I411" s="1">
        <f>AVERAGE(I385:I387)</f>
        <v>21.5930232277971</v>
      </c>
      <c r="J411" s="1">
        <f>STDEVA(I385:I387)</f>
        <v>0.208335097133921</v>
      </c>
      <c r="K411" s="1" t="str">
        <f t="shared" si="81"/>
        <v>c</v>
      </c>
      <c r="L411" s="1">
        <f>AVERAGE(L385:L387)</f>
        <v>16.9084296680182</v>
      </c>
      <c r="M411" s="1">
        <f>STDEVA(L385:L387)</f>
        <v>0.341593697519112</v>
      </c>
      <c r="N411" s="1" t="str">
        <f t="shared" si="82"/>
        <v>bcd</v>
      </c>
      <c r="O411" s="1">
        <f>AVERAGE(O385:O387)</f>
        <v>10.5886820435399</v>
      </c>
      <c r="P411" s="1">
        <f>STDEVA(O385:O387)</f>
        <v>0.403046187013599</v>
      </c>
      <c r="Q411" s="1" t="str">
        <f t="shared" si="83"/>
        <v>f</v>
      </c>
      <c r="R411" s="1">
        <f>AVERAGE(R385:R387)</f>
        <v>5.43759728705538</v>
      </c>
      <c r="S411" s="1">
        <f>STDEVA(R385:R387)</f>
        <v>0.309266585283676</v>
      </c>
      <c r="T411" s="1" t="str">
        <f t="shared" si="84"/>
        <v>d</v>
      </c>
      <c r="U411" s="1">
        <f>AVERAGE(U385:U387)</f>
        <v>0.208111111111111</v>
      </c>
      <c r="V411" s="1">
        <f>STDEVA(U385:U387)</f>
        <v>0.00694688845881802</v>
      </c>
      <c r="W411" s="1" t="str">
        <f t="shared" si="85"/>
        <v>ab</v>
      </c>
      <c r="X411" s="1">
        <f>AVERAGE(X385:X387)</f>
        <v>0.294333333333333</v>
      </c>
      <c r="Y411" s="1">
        <f>STDEVA(X385:X387)</f>
        <v>0.0117189305541646</v>
      </c>
      <c r="Z411" s="1" t="str">
        <f t="shared" si="86"/>
        <v>a</v>
      </c>
      <c r="AA411" s="1">
        <f>AVERAGE(AA385:AA387)</f>
        <v>0.316222222222222</v>
      </c>
      <c r="AB411" s="1">
        <f>STDEVA(AA385:AA387)</f>
        <v>0.00750061725855008</v>
      </c>
      <c r="AC411" s="1" t="str">
        <f t="shared" si="87"/>
        <v>ab</v>
      </c>
      <c r="AD411" s="1">
        <f>AVERAGE(AD385:AD387)</f>
        <v>0.322555555555556</v>
      </c>
      <c r="AE411" s="1">
        <f>STDEVA(AD385:AD387)</f>
        <v>0.0214795337558889</v>
      </c>
      <c r="AF411" s="1" t="str">
        <f t="shared" si="88"/>
        <v>b</v>
      </c>
      <c r="AG411" s="1">
        <f>AVERAGE(AG385:AG387)</f>
        <v>0.193</v>
      </c>
      <c r="AH411" s="1">
        <f>STDEVA(AG385:AG387)</f>
        <v>0.00600000000000001</v>
      </c>
      <c r="AI411" s="1" t="str">
        <f t="shared" si="89"/>
        <v>e</v>
      </c>
      <c r="AJ411" s="1">
        <f>AVERAGE(AJ385:AJ387)</f>
        <v>254.111111111111</v>
      </c>
      <c r="AK411" s="1">
        <f>STDEVA(AJ385:AJ387)</f>
        <v>2.14303350244288</v>
      </c>
      <c r="AL411" s="1" t="str">
        <f t="shared" si="90"/>
        <v>cd</v>
      </c>
      <c r="AM411" s="1">
        <f>AVERAGE(AM385:AM387)</f>
        <v>290.111111111111</v>
      </c>
      <c r="AN411" s="1">
        <f>STDEVA(AM385:AM387)</f>
        <v>5.89098495191626</v>
      </c>
      <c r="AO411" s="1" t="str">
        <f t="shared" si="91"/>
        <v>e</v>
      </c>
      <c r="AP411" s="1">
        <f>AVERAGE(AP385:AP387)</f>
        <v>299.777777777778</v>
      </c>
      <c r="AQ411" s="1">
        <f>STDEVA(AP385:AP387)</f>
        <v>4.24700330080365</v>
      </c>
      <c r="AR411" s="1" t="str">
        <f t="shared" si="92"/>
        <v>de</v>
      </c>
      <c r="AS411" s="1">
        <f>AVERAGE(AS385:AS387)</f>
        <v>335.333333333333</v>
      </c>
      <c r="AT411" s="1">
        <f>STDEVA(AS385:AS387)</f>
        <v>3.2829526005987</v>
      </c>
      <c r="AU411" s="1" t="str">
        <f t="shared" si="93"/>
        <v>ab</v>
      </c>
      <c r="AV411" s="1">
        <f>AVERAGE(AV385:AV387)</f>
        <v>323</v>
      </c>
      <c r="AW411" s="1">
        <f>STDEVA(AV385:AV387)</f>
        <v>4.58257569495584</v>
      </c>
      <c r="AX411" s="1" t="str">
        <f t="shared" si="94"/>
        <v>bc</v>
      </c>
      <c r="AY411" s="1">
        <f>AVERAGE(AY385:AY387)</f>
        <v>6.37555555555555</v>
      </c>
      <c r="AZ411" s="1">
        <f>STDEVA(AY385:AY387)</f>
        <v>0.10035123502165</v>
      </c>
      <c r="BA411" s="1" t="str">
        <f t="shared" si="95"/>
        <v>b</v>
      </c>
      <c r="BB411" s="1">
        <f>AVERAGE(BB385:BB387)</f>
        <v>9.11333333333333</v>
      </c>
      <c r="BC411" s="1">
        <f>STDEVA(BB385:BB387)</f>
        <v>0.13345827479445</v>
      </c>
      <c r="BD411" s="1" t="str">
        <f t="shared" si="96"/>
        <v>c</v>
      </c>
      <c r="BE411" s="1">
        <f>AVERAGE(BE385:BE387)</f>
        <v>7.40444444444444</v>
      </c>
      <c r="BF411" s="1">
        <f>STDEVA(BE385:BE387)</f>
        <v>0.0934721190357695</v>
      </c>
      <c r="BG411" s="1" t="str">
        <f t="shared" si="97"/>
        <v>d</v>
      </c>
      <c r="BH411" s="1">
        <f>AVERAGE(BH385:BH387)</f>
        <v>6.52333333333333</v>
      </c>
      <c r="BI411" s="1">
        <f>STDEVA(BH385:BH387)</f>
        <v>0.058404718226451</v>
      </c>
      <c r="BJ411" s="1" t="str">
        <f t="shared" si="98"/>
        <v>d</v>
      </c>
      <c r="BK411" s="1">
        <f>AVERAGE(BK385:BK387)</f>
        <v>3.08333333333333</v>
      </c>
      <c r="BL411" s="1">
        <f>STDEVA(BK385:BK387)</f>
        <v>0.030550504633039</v>
      </c>
      <c r="BM411" s="1" t="str">
        <f t="shared" si="99"/>
        <v>c</v>
      </c>
      <c r="BQ411" s="1">
        <f>AVERAGE(BQ385:BQ387)</f>
        <v>17.8179193874638</v>
      </c>
      <c r="BR411" s="1">
        <f>STDEVA(BQ385:BQ387)</f>
        <v>0.119421106863946</v>
      </c>
      <c r="BS411" s="1" t="str">
        <f t="shared" si="100"/>
        <v>c</v>
      </c>
      <c r="BT411" s="1">
        <f>AVERAGE(BT385:BT387)</f>
        <v>21.0433838663924</v>
      </c>
      <c r="BU411" s="1">
        <f>STDEVA(BT385:BT387)</f>
        <v>0.126765920722317</v>
      </c>
      <c r="BV411" s="1" t="str">
        <f t="shared" si="101"/>
        <v>d</v>
      </c>
      <c r="BW411" s="1">
        <f>AVERAGE(BW385:BW387)</f>
        <v>16.3900730981641</v>
      </c>
      <c r="BX411" s="1">
        <f>STDEVA(BW385:BW387)</f>
        <v>0.305200776757441</v>
      </c>
      <c r="BY411" s="1" t="str">
        <f t="shared" si="102"/>
        <v>c</v>
      </c>
      <c r="BZ411" s="1">
        <f>AVERAGE(BZ385:BZ387)</f>
        <v>9.97829866719859</v>
      </c>
      <c r="CA411" s="1">
        <f>STDEVA(BZ385:BZ387)</f>
        <v>0.449088319008852</v>
      </c>
      <c r="CB411" s="1" t="str">
        <f t="shared" si="103"/>
        <v>e</v>
      </c>
      <c r="CC411" s="1">
        <f>AVERAGE(CC385:CC387)</f>
        <v>4.96035489667565</v>
      </c>
      <c r="CD411" s="1">
        <f>STDEVA(CC385:CC387)</f>
        <v>0.135057114074429</v>
      </c>
      <c r="CE411" s="1" t="str">
        <f t="shared" si="104"/>
        <v>d</v>
      </c>
      <c r="CF411" s="1">
        <f>AVERAGE(CF385:CF387)</f>
        <v>0.191777777777778</v>
      </c>
      <c r="CG411" s="1">
        <f>STDEVA(CF385:CF387)</f>
        <v>0.00501479293173187</v>
      </c>
      <c r="CH411" s="1" t="str">
        <f t="shared" si="105"/>
        <v>ab</v>
      </c>
      <c r="CI411" s="1">
        <f>AVERAGE(CI385:CI387)</f>
        <v>0.272333333333333</v>
      </c>
      <c r="CJ411" s="1">
        <f>STDEVA(CI385:CI387)</f>
        <v>0.00520683311727111</v>
      </c>
      <c r="CK411" s="1" t="str">
        <f t="shared" si="106"/>
        <v>ab</v>
      </c>
      <c r="CL411" s="1">
        <f>AVERAGE(CL385:CL387)</f>
        <v>0.289555555555556</v>
      </c>
      <c r="CM411" s="1">
        <f>STDEVA(CL385:CL387)</f>
        <v>0.00541944373255875</v>
      </c>
      <c r="CN411" s="1" t="str">
        <f t="shared" si="107"/>
        <v>ab</v>
      </c>
      <c r="CO411" s="1">
        <f>AVERAGE(CO385:CO387)</f>
        <v>0.300555555555556</v>
      </c>
      <c r="CP411" s="1">
        <f>STDEVA(CO385:CO387)</f>
        <v>0.00614937515645409</v>
      </c>
      <c r="CQ411" s="1" t="str">
        <f t="shared" si="108"/>
        <v>b</v>
      </c>
      <c r="CR411" s="1">
        <f>AVERAGE(CR385:CR387)</f>
        <v>0.176666666666667</v>
      </c>
      <c r="CS411" s="1">
        <f>STDEVA(CR385:CR387)</f>
        <v>0.00503322295684717</v>
      </c>
      <c r="CT411" s="1" t="str">
        <f t="shared" si="109"/>
        <v>b</v>
      </c>
      <c r="CU411" s="1">
        <f>AVERAGE(CU385:CU387)</f>
        <v>252.666666666667</v>
      </c>
      <c r="CV411" s="1">
        <f>STDEVA(CU385:CU387)</f>
        <v>3.38296385503074</v>
      </c>
      <c r="CW411" s="1" t="str">
        <f t="shared" si="110"/>
        <v>cde</v>
      </c>
      <c r="CX411" s="1">
        <f>AVERAGE(CX385:CX387)</f>
        <v>287</v>
      </c>
      <c r="CY411" s="1">
        <f>STDEVA(CX385:CX387)</f>
        <v>7.50555349946513</v>
      </c>
      <c r="CZ411" s="1" t="str">
        <f t="shared" si="111"/>
        <v>de</v>
      </c>
      <c r="DA411" s="1">
        <f>AVERAGE(DA385:DA387)</f>
        <v>298.333333333333</v>
      </c>
      <c r="DB411" s="1">
        <f>STDEVA(DA385:DA387)</f>
        <v>3.38296385503075</v>
      </c>
      <c r="DC411" s="1" t="str">
        <f t="shared" si="112"/>
        <v>c</v>
      </c>
      <c r="DD411" s="1">
        <f>AVERAGE(DD385:DD387)</f>
        <v>334.333333333333</v>
      </c>
      <c r="DE411" s="1">
        <f>STDEVA(DD385:DD387)</f>
        <v>2.64575131106459</v>
      </c>
      <c r="DF411" s="1" t="str">
        <f t="shared" si="113"/>
        <v>a</v>
      </c>
      <c r="DG411" s="1">
        <f>AVERAGE(DG385:DG387)</f>
        <v>321.333333333333</v>
      </c>
      <c r="DH411" s="1">
        <f>STDEVA(DG385:DG387)</f>
        <v>4.50924975282289</v>
      </c>
      <c r="DI411" s="1" t="str">
        <f t="shared" si="114"/>
        <v>b</v>
      </c>
      <c r="DJ411" s="1">
        <f>AVERAGE(DJ385:DJ387)</f>
        <v>6.09888888888889</v>
      </c>
      <c r="DK411" s="1">
        <f>STDEVA(DJ385:DJ387)</f>
        <v>0.177148190737251</v>
      </c>
      <c r="DL411" s="1" t="str">
        <f t="shared" si="115"/>
        <v>c</v>
      </c>
      <c r="DM411" s="1">
        <f>AVERAGE(DM385:DM387)</f>
        <v>8.78333333333334</v>
      </c>
      <c r="DN411" s="1">
        <f>STDEVA(DM385:DM387)</f>
        <v>0.123468394516348</v>
      </c>
      <c r="DO411" s="1" t="str">
        <f t="shared" si="116"/>
        <v>d</v>
      </c>
      <c r="DP411" s="1">
        <f>AVERAGE(DP385:DP387)</f>
        <v>7.10111111111111</v>
      </c>
      <c r="DQ411" s="1">
        <f>STDEVA(DP385:DP387)</f>
        <v>0.0731310340973527</v>
      </c>
      <c r="DR411" s="1" t="str">
        <f t="shared" si="117"/>
        <v>d</v>
      </c>
      <c r="DS411" s="1">
        <f>AVERAGE(DS385:DS387)</f>
        <v>6.34444444444444</v>
      </c>
      <c r="DT411" s="1">
        <f>STDEVA(DS385:DS387)</f>
        <v>0.0585314097380701</v>
      </c>
      <c r="DU411" s="1" t="str">
        <f t="shared" si="118"/>
        <v>d</v>
      </c>
      <c r="DV411" s="1">
        <f>AVERAGE(DV385:DV387)</f>
        <v>2.80666666666667</v>
      </c>
      <c r="DW411" s="1">
        <f>STDEVA(DV385:DV387)</f>
        <v>0.0450924975282291</v>
      </c>
      <c r="DX411" s="1" t="str">
        <f t="shared" si="119"/>
        <v>c</v>
      </c>
      <c r="ED411" s="1">
        <f>AVERAGE(ED385:ED387)</f>
        <v>19.0239222023704</v>
      </c>
      <c r="EE411" s="1">
        <f>STDEVA(ED385:ED387)</f>
        <v>0.0913893453392314</v>
      </c>
      <c r="EF411" s="1" t="str">
        <f t="shared" si="120"/>
        <v>e</v>
      </c>
      <c r="EG411" s="1">
        <f>AVERAGE(EG385:EG387)</f>
        <v>25.0672598687785</v>
      </c>
      <c r="EH411" s="1">
        <f>STDEVA(EG385:EG387)</f>
        <v>0.142316861977429</v>
      </c>
      <c r="EI411" s="1" t="str">
        <f t="shared" si="121"/>
        <v>f</v>
      </c>
      <c r="EJ411" s="1">
        <f>AVERAGE(EJ385:EJ387)</f>
        <v>17.2790862187951</v>
      </c>
      <c r="EK411" s="1">
        <f>STDEVA(EJ385:EJ387)</f>
        <v>0.197952002476699</v>
      </c>
      <c r="EL411" s="1" t="str">
        <f t="shared" si="122"/>
        <v>e</v>
      </c>
      <c r="EM411" s="1">
        <f>AVERAGE(EM385:EM387)</f>
        <v>11.7803242257963</v>
      </c>
      <c r="EN411" s="1">
        <f>STDEVA(EM385:EM387)</f>
        <v>0.234326978645212</v>
      </c>
      <c r="EO411" s="1" t="str">
        <f t="shared" si="123"/>
        <v>e</v>
      </c>
      <c r="EP411" s="1">
        <f>AVERAGE(EP385:EP387)</f>
        <v>8.35963297492581</v>
      </c>
      <c r="EQ411" s="1">
        <f>STDEVA(EP385:EP387)</f>
        <v>0.180125364471724</v>
      </c>
      <c r="ER411" s="1" t="str">
        <f t="shared" si="124"/>
        <v>d</v>
      </c>
      <c r="ES411" s="1">
        <f>AVERAGE(ES385:ES387)</f>
        <v>0.229888888888889</v>
      </c>
      <c r="ET411" s="1">
        <f>STDEVA(ES385:ES387)</f>
        <v>0.00587209344965501</v>
      </c>
      <c r="EU411" s="1" t="str">
        <f t="shared" si="125"/>
        <v>ab</v>
      </c>
      <c r="EV411" s="1">
        <f>AVERAGE(EV385:EV387)</f>
        <v>0.272888888888889</v>
      </c>
      <c r="EW411" s="1">
        <f>STDEVA(EV385:EV387)</f>
        <v>0.00250185116648839</v>
      </c>
      <c r="EX411" s="1" t="str">
        <f t="shared" si="126"/>
        <v>ab</v>
      </c>
      <c r="EY411" s="1">
        <f>AVERAGE(EY385:EY387)</f>
        <v>0.279444444444444</v>
      </c>
      <c r="EZ411" s="1">
        <f>STDEVA(EY385:EY387)</f>
        <v>0.0147923904361268</v>
      </c>
      <c r="FA411" s="1" t="str">
        <f t="shared" si="127"/>
        <v>ab</v>
      </c>
      <c r="FB411" s="1">
        <f>AVERAGE(FB385:FB387)</f>
        <v>0.283222222222222</v>
      </c>
      <c r="FC411" s="1">
        <f>STDEVA(FB385:FB387)</f>
        <v>0.00342106762629792</v>
      </c>
      <c r="FD411" s="1" t="str">
        <f t="shared" si="128"/>
        <v>bc</v>
      </c>
      <c r="FE411" s="1">
        <f>AVERAGE(FE385:FE387)</f>
        <v>0.201666666666667</v>
      </c>
      <c r="FF411" s="1">
        <f>STDEVA(FE385:FE387)</f>
        <v>0.00416333199893226</v>
      </c>
      <c r="FG411" s="1" t="str">
        <f t="shared" si="129"/>
        <v>b</v>
      </c>
      <c r="FH411" s="1">
        <f>AVERAGE(FH385:FH387)</f>
        <v>274.222222222222</v>
      </c>
      <c r="FI411" s="1">
        <f>STDEVA(FH385:FH387)</f>
        <v>1.01835015443463</v>
      </c>
      <c r="FJ411" s="1" t="str">
        <f t="shared" si="130"/>
        <v>a</v>
      </c>
      <c r="FK411" s="1">
        <f>AVERAGE(FK385:FK387)</f>
        <v>293.333333333333</v>
      </c>
      <c r="FL411" s="1">
        <f>STDEVA(FK385:FK387)</f>
        <v>2.33333333333334</v>
      </c>
      <c r="FM411" s="1" t="str">
        <f t="shared" si="131"/>
        <v>a</v>
      </c>
      <c r="FN411" s="1">
        <f>AVERAGE(FN385:FN387)</f>
        <v>293.555555555556</v>
      </c>
      <c r="FO411" s="1">
        <f>STDEVA(FN385:FN387)</f>
        <v>2.21944270615979</v>
      </c>
      <c r="FP411" s="1" t="str">
        <f t="shared" si="132"/>
        <v>ab</v>
      </c>
      <c r="FQ411" s="1">
        <f>AVERAGE(FQ385:FQ387)</f>
        <v>321.444444444444</v>
      </c>
      <c r="FR411" s="1">
        <f>STDEVA(FQ385:FQ387)</f>
        <v>2.69430125621824</v>
      </c>
      <c r="FS411" s="1" t="str">
        <f t="shared" si="133"/>
        <v>a</v>
      </c>
      <c r="FT411" s="1">
        <f>AVERAGE(FT385:FT387)</f>
        <v>302</v>
      </c>
      <c r="FU411" s="1">
        <f>STDEVA(FT385:FT387)</f>
        <v>7.21110255092798</v>
      </c>
      <c r="FV411" s="1" t="str">
        <f t="shared" si="134"/>
        <v>e</v>
      </c>
      <c r="FW411" s="1">
        <f>AVERAGE(FW385:FW387)</f>
        <v>7.53555555555556</v>
      </c>
      <c r="FX411" s="1">
        <f>STDEVA(FW385:FW387)</f>
        <v>0.0117062819476143</v>
      </c>
      <c r="FY411" s="1" t="str">
        <f t="shared" si="135"/>
        <v>c</v>
      </c>
      <c r="FZ411" s="1">
        <f>AVERAGE(FZ385:FZ387)</f>
        <v>9.39111111111111</v>
      </c>
      <c r="GA411" s="1">
        <f>STDEVA(FZ385:FZ387)</f>
        <v>0.09453590342847</v>
      </c>
      <c r="GB411" s="1" t="str">
        <f t="shared" si="136"/>
        <v>b</v>
      </c>
      <c r="GC411" s="1">
        <f>AVERAGE(GC385:GC387)</f>
        <v>7.81777777777778</v>
      </c>
      <c r="GD411" s="1">
        <f>STDEVA(GC385:GC387)</f>
        <v>0.0693087563277803</v>
      </c>
      <c r="GE411" s="1" t="str">
        <f t="shared" si="137"/>
        <v>b</v>
      </c>
      <c r="GF411" s="1">
        <f>AVERAGE(GF385:GF387)</f>
        <v>6.50111111111111</v>
      </c>
      <c r="GG411" s="1">
        <f>STDEVA(GF385:GF387)</f>
        <v>0.00509175077217347</v>
      </c>
      <c r="GH411" s="1" t="str">
        <f t="shared" si="138"/>
        <v>c</v>
      </c>
      <c r="GI411" s="1">
        <f>AVERAGE(GI385:GI387)</f>
        <v>5.10333333333333</v>
      </c>
      <c r="GJ411" s="1">
        <f>STDEVA(GI385:GI387)</f>
        <v>0.0737111479583202</v>
      </c>
      <c r="GK411" s="1" t="str">
        <f t="shared" si="139"/>
        <v>c</v>
      </c>
      <c r="GO411" s="1">
        <f>AVERAGE(GO385:GO387)</f>
        <v>18.5163897345215</v>
      </c>
      <c r="GP411" s="1">
        <f>STDEVA(GO385:GO387)</f>
        <v>0.129326245522658</v>
      </c>
      <c r="GQ411" s="1" t="str">
        <f t="shared" si="140"/>
        <v>g</v>
      </c>
      <c r="GR411" s="1">
        <f>AVERAGE(GR385:GR387)</f>
        <v>24.5065783595804</v>
      </c>
      <c r="GS411" s="1">
        <f>STDEVA(GR385:GR387)</f>
        <v>0.0862281849955954</v>
      </c>
      <c r="GT411" s="1" t="str">
        <f t="shared" si="141"/>
        <v>fg</v>
      </c>
      <c r="GU411" s="1">
        <f>AVERAGE(GU385:GU387)</f>
        <v>16.705825365491</v>
      </c>
      <c r="GV411" s="1">
        <f>STDEVA(GU385:GU387)</f>
        <v>0.322591998743863</v>
      </c>
      <c r="GW411" s="1" t="str">
        <f t="shared" si="142"/>
        <v>e</v>
      </c>
      <c r="GX411" s="1">
        <f>AVERAGE(GX385:GX387)</f>
        <v>11.2276954542996</v>
      </c>
      <c r="GY411" s="1">
        <f>STDEVA(GX385:GX387)</f>
        <v>0.252030020127719</v>
      </c>
      <c r="GZ411" s="1" t="str">
        <f t="shared" si="143"/>
        <v>e</v>
      </c>
      <c r="HA411" s="1">
        <f>AVERAGE(HA385:HA387)</f>
        <v>7.9584880098993</v>
      </c>
      <c r="HB411" s="1">
        <f>STDEVA(HA385:HA387)</f>
        <v>0.189788593874139</v>
      </c>
      <c r="HC411" s="1" t="str">
        <f t="shared" si="144"/>
        <v>e</v>
      </c>
      <c r="HD411" s="1">
        <f>AVERAGE(HD385:HD387)</f>
        <v>0.208444444444444</v>
      </c>
      <c r="HE411" s="1">
        <f>STDEVA(HD385:HD387)</f>
        <v>0.00221944270615979</v>
      </c>
      <c r="HF411" s="1" t="str">
        <f t="shared" si="145"/>
        <v>ab</v>
      </c>
      <c r="HG411" s="1">
        <f>AVERAGE(HG385:HG387)</f>
        <v>0.250222222222222</v>
      </c>
      <c r="HH411" s="1">
        <f>STDEVA(HG385:HG387)</f>
        <v>0.00888402644784031</v>
      </c>
      <c r="HI411" s="1" t="str">
        <f t="shared" si="146"/>
        <v>ab</v>
      </c>
      <c r="HJ411" s="1">
        <f>AVERAGE(HJ385:HJ387)</f>
        <v>0.260222222222222</v>
      </c>
      <c r="HK411" s="1">
        <f>STDEVA(HJ385:HJ387)</f>
        <v>0.00505891219459209</v>
      </c>
      <c r="HL411" s="1" t="str">
        <f t="shared" si="147"/>
        <v>ab</v>
      </c>
      <c r="HM411" s="1">
        <f>AVERAGE(HM385:HM387)</f>
        <v>0.267777777777778</v>
      </c>
      <c r="HN411" s="1">
        <f>STDEVA(HM385:HM387)</f>
        <v>0.00749320680003883</v>
      </c>
      <c r="HO411" s="1" t="str">
        <f t="shared" si="148"/>
        <v>b</v>
      </c>
      <c r="HP411" s="1">
        <f>AVERAGE(HP385:HP387)</f>
        <v>0.181666666666667</v>
      </c>
      <c r="HQ411" s="1">
        <f>STDEVA(HP385:HP387)</f>
        <v>0.00650640709864772</v>
      </c>
      <c r="HR411" s="1" t="str">
        <f t="shared" si="149"/>
        <v>b</v>
      </c>
      <c r="HS411" s="1">
        <f>AVERAGE(HS385:HS387)</f>
        <v>271.777777777778</v>
      </c>
      <c r="HT411" s="1">
        <f>STDEVA(HS385:HS387)</f>
        <v>1.71053381314898</v>
      </c>
      <c r="HU411" s="1" t="str">
        <f t="shared" si="150"/>
        <v>a</v>
      </c>
      <c r="HV411" s="1">
        <f>AVERAGE(HV385:HV387)</f>
        <v>291.555555555556</v>
      </c>
      <c r="HW411" s="1">
        <f>STDEVA(HV385:HV387)</f>
        <v>4.07340061773852</v>
      </c>
      <c r="HX411" s="1" t="str">
        <f t="shared" si="151"/>
        <v>a</v>
      </c>
      <c r="HY411" s="1">
        <f>AVERAGE(HY385:HY387)</f>
        <v>293.222222222222</v>
      </c>
      <c r="HZ411" s="1">
        <f>STDEVA(HY385:HY387)</f>
        <v>2.67360209233687</v>
      </c>
      <c r="IA411" s="1" t="str">
        <f t="shared" si="152"/>
        <v>a</v>
      </c>
      <c r="IB411" s="1">
        <f>AVERAGE(IB385:IB387)</f>
        <v>320.444444444445</v>
      </c>
      <c r="IC411" s="1">
        <f>STDEVA(IB385:IB387)</f>
        <v>1.95315509236078</v>
      </c>
      <c r="ID411" s="1" t="str">
        <f t="shared" si="153"/>
        <v>a</v>
      </c>
      <c r="IE411" s="1">
        <f>AVERAGE(IE385:IE387)</f>
        <v>299.333333333333</v>
      </c>
      <c r="IF411" s="1">
        <f>STDEVA(IE385:IE387)</f>
        <v>7.37111479583199</v>
      </c>
      <c r="IG411" s="1" t="str">
        <f t="shared" si="154"/>
        <v>g</v>
      </c>
      <c r="IH411" s="1">
        <f>AVERAGE(IH385:IH387)</f>
        <v>7.27888888888889</v>
      </c>
      <c r="II411" s="1">
        <f>STDEVA(IH385:IH387)</f>
        <v>0.0164429428743867</v>
      </c>
      <c r="IJ411" s="1" t="str">
        <f t="shared" si="155"/>
        <v>b</v>
      </c>
      <c r="IK411" s="1">
        <f>AVERAGE(IK385:IK387)</f>
        <v>9.11888888888889</v>
      </c>
      <c r="IL411" s="1">
        <f>STDEVA(IK385:IK387)</f>
        <v>0.115582261871185</v>
      </c>
      <c r="IM411" s="1" t="str">
        <f t="shared" si="156"/>
        <v>b</v>
      </c>
      <c r="IN411" s="1">
        <f>AVERAGE(IN385:IN387)</f>
        <v>7.47111111111111</v>
      </c>
      <c r="IO411" s="1">
        <f>STDEVA(IN385:IN387)</f>
        <v>0.0750061725855011</v>
      </c>
      <c r="IP411" s="1" t="str">
        <f t="shared" si="157"/>
        <v>c</v>
      </c>
      <c r="IQ411" s="1">
        <f>AVERAGE(IQ385:IQ387)</f>
        <v>6.24444444444444</v>
      </c>
      <c r="IR411" s="1">
        <f>STDEVA(IQ385:IQ387)</f>
        <v>0.0767632242196284</v>
      </c>
      <c r="IS411" s="1" t="str">
        <f t="shared" si="158"/>
        <v>c</v>
      </c>
      <c r="IT411" s="1">
        <f>AVERAGE(IT385:IT387)</f>
        <v>4.83333333333333</v>
      </c>
      <c r="IU411" s="1">
        <f>STDEVA(IT385:IT387)</f>
        <v>0.0550757054728607</v>
      </c>
      <c r="IV411" s="1" t="str">
        <f t="shared" si="159"/>
        <v>c</v>
      </c>
    </row>
    <row r="412" spans="5:256">
      <c r="E412" s="1" t="s">
        <v>85</v>
      </c>
      <c r="F412" s="1">
        <f>AVERAGE(F388:F390)</f>
        <v>19.4224641843669</v>
      </c>
      <c r="G412" s="1">
        <f>STDEVA(F388:F390)</f>
        <v>0.141076123641691</v>
      </c>
      <c r="H412" s="1" t="str">
        <f t="shared" si="80"/>
        <v>a</v>
      </c>
      <c r="I412" s="1">
        <f>AVERAGE(I388:I390)</f>
        <v>22.6452350513021</v>
      </c>
      <c r="J412" s="1">
        <f>STDEVA(I388:I390)</f>
        <v>0.0887937087545664</v>
      </c>
      <c r="K412" s="1" t="str">
        <f t="shared" si="81"/>
        <v>a</v>
      </c>
      <c r="L412" s="1">
        <f>AVERAGE(L388:L390)</f>
        <v>17.9986979202962</v>
      </c>
      <c r="M412" s="1">
        <f>STDEVA(L388:L390)</f>
        <v>0.317062594702679</v>
      </c>
      <c r="N412" s="1" t="str">
        <f t="shared" si="82"/>
        <v>a</v>
      </c>
      <c r="O412" s="1">
        <f>AVERAGE(O388:O390)</f>
        <v>8.96486480373988</v>
      </c>
      <c r="P412" s="1">
        <f>STDEVA(O388:O390)</f>
        <v>0.507108302006274</v>
      </c>
      <c r="Q412" s="1" t="str">
        <f t="shared" si="83"/>
        <v>j</v>
      </c>
      <c r="R412" s="1">
        <f>AVERAGE(R388:R390)</f>
        <v>3.5827618187293</v>
      </c>
      <c r="S412" s="1">
        <f>STDEVA(R388:R390)</f>
        <v>0.202819447924837</v>
      </c>
      <c r="T412" s="1" t="str">
        <f t="shared" si="84"/>
        <v>f</v>
      </c>
      <c r="U412" s="1">
        <f>AVERAGE(U388:U390)</f>
        <v>0.211</v>
      </c>
      <c r="V412" s="1">
        <f>STDEVA(U388:U390)</f>
        <v>0.00260341655863553</v>
      </c>
      <c r="W412" s="1" t="str">
        <f t="shared" si="85"/>
        <v>ab</v>
      </c>
      <c r="X412" s="1">
        <f>AVERAGE(X388:X390)</f>
        <v>0.297333333333333</v>
      </c>
      <c r="Y412" s="1">
        <f>STDEVA(X388:X390)</f>
        <v>0.0136788563524555</v>
      </c>
      <c r="Z412" s="1" t="str">
        <f t="shared" si="86"/>
        <v>a</v>
      </c>
      <c r="AA412" s="1">
        <f>AVERAGE(AA388:AA390)</f>
        <v>0.319333333333333</v>
      </c>
      <c r="AB412" s="1">
        <f>STDEVA(AA388:AA390)</f>
        <v>0.00417665469538054</v>
      </c>
      <c r="AC412" s="1" t="str">
        <f t="shared" si="87"/>
        <v>a</v>
      </c>
      <c r="AD412" s="1">
        <f>AVERAGE(AD388:AD390)</f>
        <v>0.301555555555556</v>
      </c>
      <c r="AE412" s="1">
        <f>STDEVA(AD388:AD390)</f>
        <v>0.0172637492172771</v>
      </c>
      <c r="AF412" s="1" t="str">
        <f t="shared" si="88"/>
        <v>cd</v>
      </c>
      <c r="AG412" s="1">
        <f>AVERAGE(AG388:AG390)</f>
        <v>0.145</v>
      </c>
      <c r="AH412" s="1">
        <f>STDEVA(AG388:AG390)</f>
        <v>0.00608276253029822</v>
      </c>
      <c r="AI412" s="1" t="str">
        <f t="shared" si="89"/>
        <v>f</v>
      </c>
      <c r="AJ412" s="1">
        <f>AVERAGE(AJ388:AJ390)</f>
        <v>251.111111111111</v>
      </c>
      <c r="AK412" s="1">
        <f>STDEVA(AJ388:AJ390)</f>
        <v>1.38777733297742</v>
      </c>
      <c r="AL412" s="1" t="str">
        <f t="shared" si="90"/>
        <v>d</v>
      </c>
      <c r="AM412" s="1">
        <f>AVERAGE(AM388:AM390)</f>
        <v>286.333333333333</v>
      </c>
      <c r="AN412" s="1">
        <f>STDEVA(AM388:AM390)</f>
        <v>5.23874454850059</v>
      </c>
      <c r="AO412" s="1" t="str">
        <f t="shared" si="91"/>
        <v>f</v>
      </c>
      <c r="AP412" s="1">
        <f>AVERAGE(AP388:AP390)</f>
        <v>297.555555555556</v>
      </c>
      <c r="AQ412" s="1">
        <f>STDEVA(AP388:AP390)</f>
        <v>5.59099805573738</v>
      </c>
      <c r="AR412" s="1" t="str">
        <f t="shared" si="92"/>
        <v>e</v>
      </c>
      <c r="AS412" s="1">
        <f>AVERAGE(AS388:AS390)</f>
        <v>336.333333333333</v>
      </c>
      <c r="AT412" s="1">
        <f>STDEVA(AS388:AS390)</f>
        <v>2.02758751009942</v>
      </c>
      <c r="AU412" s="1" t="str">
        <f t="shared" si="93"/>
        <v>a</v>
      </c>
      <c r="AV412" s="1">
        <f>AVERAGE(AV388:AV390)</f>
        <v>323.666666666667</v>
      </c>
      <c r="AW412" s="1">
        <f>STDEVA(AV388:AV390)</f>
        <v>2.51661147842358</v>
      </c>
      <c r="AX412" s="1" t="str">
        <f t="shared" si="94"/>
        <v>bc</v>
      </c>
      <c r="AY412" s="1">
        <f>AVERAGE(AY388:AY390)</f>
        <v>6.01555555555556</v>
      </c>
      <c r="AZ412" s="1">
        <f>STDEVA(AY388:AY390)</f>
        <v>0.204242049575534</v>
      </c>
      <c r="BA412" s="1" t="str">
        <f t="shared" si="95"/>
        <v>c</v>
      </c>
      <c r="BB412" s="1">
        <f>AVERAGE(BB388:BB390)</f>
        <v>8.69222222222222</v>
      </c>
      <c r="BC412" s="1">
        <f>STDEVA(BB388:BB390)</f>
        <v>0.0998517419496034</v>
      </c>
      <c r="BD412" s="1" t="str">
        <f t="shared" si="96"/>
        <v>d</v>
      </c>
      <c r="BE412" s="1">
        <f>AVERAGE(BE388:BE390)</f>
        <v>6.98333333333333</v>
      </c>
      <c r="BF412" s="1">
        <f>STDEVA(BE388:BE390)</f>
        <v>0.0346410161513773</v>
      </c>
      <c r="BG412" s="1" t="str">
        <f t="shared" si="97"/>
        <v>e</v>
      </c>
      <c r="BH412" s="1">
        <f>AVERAGE(BH388:BH390)</f>
        <v>6.51666666666667</v>
      </c>
      <c r="BI412" s="1">
        <f>STDEVA(BH388:BH390)</f>
        <v>0.0666666666666664</v>
      </c>
      <c r="BJ412" s="1" t="str">
        <f t="shared" si="98"/>
        <v>d</v>
      </c>
      <c r="BK412" s="1">
        <f>AVERAGE(BK388:BK390)</f>
        <v>2.81</v>
      </c>
      <c r="BL412" s="1">
        <f>STDEVA(BK388:BK390)</f>
        <v>0.0854400374531753</v>
      </c>
      <c r="BM412" s="1" t="str">
        <f t="shared" si="99"/>
        <v>d</v>
      </c>
      <c r="BQ412" s="1">
        <f>AVERAGE(BQ388:BQ390)</f>
        <v>18.5306685568741</v>
      </c>
      <c r="BR412" s="1">
        <f>STDEVA(BQ388:BQ390)</f>
        <v>0.744193111435587</v>
      </c>
      <c r="BS412" s="1" t="str">
        <f t="shared" si="100"/>
        <v>ab</v>
      </c>
      <c r="BT412" s="1">
        <f>AVERAGE(BT388:BT390)</f>
        <v>22.1408990324494</v>
      </c>
      <c r="BU412" s="1">
        <f>STDEVA(BT388:BT390)</f>
        <v>0.163041334211677</v>
      </c>
      <c r="BV412" s="1" t="str">
        <f t="shared" si="101"/>
        <v>a</v>
      </c>
      <c r="BW412" s="1">
        <f>AVERAGE(BW388:BW390)</f>
        <v>17.361264342731</v>
      </c>
      <c r="BX412" s="1">
        <f>STDEVA(BW388:BW390)</f>
        <v>0.270970442777699</v>
      </c>
      <c r="BY412" s="1" t="str">
        <f t="shared" si="102"/>
        <v>a</v>
      </c>
      <c r="BZ412" s="1">
        <f>AVERAGE(BZ388:BZ390)</f>
        <v>8.44354659391347</v>
      </c>
      <c r="CA412" s="1">
        <f>STDEVA(BZ388:BZ390)</f>
        <v>0.507085054354788</v>
      </c>
      <c r="CB412" s="1" t="str">
        <f t="shared" si="103"/>
        <v>i</v>
      </c>
      <c r="CC412" s="1">
        <f>AVERAGE(CC388:CC390)</f>
        <v>3.10296990084505</v>
      </c>
      <c r="CD412" s="1">
        <f>STDEVA(CC388:CC390)</f>
        <v>0.145664283984973</v>
      </c>
      <c r="CE412" s="1" t="str">
        <f t="shared" si="104"/>
        <v>f</v>
      </c>
      <c r="CF412" s="1">
        <f>AVERAGE(CF388:CF390)</f>
        <v>0.194666666666667</v>
      </c>
      <c r="CG412" s="1">
        <f>STDEVA(CF388:CF390)</f>
        <v>0.00290593262902713</v>
      </c>
      <c r="CH412" s="1" t="str">
        <f t="shared" si="105"/>
        <v>a</v>
      </c>
      <c r="CI412" s="1">
        <f>AVERAGE(CI388:CI390)</f>
        <v>0.275222222222222</v>
      </c>
      <c r="CJ412" s="1">
        <f>STDEVA(CI388:CI390)</f>
        <v>0.00787635937708769</v>
      </c>
      <c r="CK412" s="1" t="str">
        <f t="shared" si="106"/>
        <v>a</v>
      </c>
      <c r="CL412" s="1">
        <f>AVERAGE(CL388:CL390)</f>
        <v>0.294</v>
      </c>
      <c r="CM412" s="1">
        <f>STDEVA(CL388:CL390)</f>
        <v>0.00392994204085055</v>
      </c>
      <c r="CN412" s="1" t="str">
        <f t="shared" si="107"/>
        <v>a</v>
      </c>
      <c r="CO412" s="1">
        <f>AVERAGE(CO388:CO390)</f>
        <v>0.278111111111111</v>
      </c>
      <c r="CP412" s="1">
        <f>STDEVA(CO388:CO390)</f>
        <v>0.00783392432758767</v>
      </c>
      <c r="CQ412" s="1" t="str">
        <f t="shared" si="108"/>
        <v>cd</v>
      </c>
      <c r="CR412" s="1">
        <f>AVERAGE(CR388:CR390)</f>
        <v>0.126666666666667</v>
      </c>
      <c r="CS412" s="1">
        <f>STDEVA(CR388:CR390)</f>
        <v>0.00723417813807024</v>
      </c>
      <c r="CT412" s="1" t="str">
        <f t="shared" si="109"/>
        <v>d</v>
      </c>
      <c r="CU412" s="1">
        <f>AVERAGE(CU388:CU390)</f>
        <v>248.333333333333</v>
      </c>
      <c r="CV412" s="1">
        <f>STDEVA(CU388:CU390)</f>
        <v>2.185812841434</v>
      </c>
      <c r="CW412" s="1" t="str">
        <f t="shared" si="110"/>
        <v>f</v>
      </c>
      <c r="CX412" s="1">
        <f>AVERAGE(CX388:CX390)</f>
        <v>285.333333333333</v>
      </c>
      <c r="CY412" s="1">
        <f>STDEVA(CX388:CX390)</f>
        <v>6.69161996662823</v>
      </c>
      <c r="CZ412" s="1" t="str">
        <f t="shared" si="111"/>
        <v>de</v>
      </c>
      <c r="DA412" s="1">
        <f>AVERAGE(DA388:DA390)</f>
        <v>296</v>
      </c>
      <c r="DB412" s="1">
        <f>STDEVA(DA388:DA390)</f>
        <v>4.72581562625261</v>
      </c>
      <c r="DC412" s="1" t="str">
        <f t="shared" si="112"/>
        <v>c</v>
      </c>
      <c r="DD412" s="1">
        <f>AVERAGE(DD388:DD390)</f>
        <v>334.444444444444</v>
      </c>
      <c r="DE412" s="1">
        <f>STDEVA(DD388:DD390)</f>
        <v>4.91407653055465</v>
      </c>
      <c r="DF412" s="1" t="str">
        <f t="shared" si="113"/>
        <v>a</v>
      </c>
      <c r="DG412" s="1">
        <f>AVERAGE(DG388:DG390)</f>
        <v>321.666666666667</v>
      </c>
      <c r="DH412" s="1">
        <f>STDEVA(DG388:DG390)</f>
        <v>3.21455025366432</v>
      </c>
      <c r="DI412" s="1" t="str">
        <f t="shared" si="114"/>
        <v>b</v>
      </c>
      <c r="DJ412" s="1">
        <f>AVERAGE(DJ388:DJ390)</f>
        <v>5.74777777777778</v>
      </c>
      <c r="DK412" s="1">
        <f>STDEVA(DJ388:DJ390)</f>
        <v>0.112365145511969</v>
      </c>
      <c r="DL412" s="1" t="str">
        <f t="shared" si="115"/>
        <v>d</v>
      </c>
      <c r="DM412" s="1">
        <f>AVERAGE(DM388:DM390)</f>
        <v>8.47888888888889</v>
      </c>
      <c r="DN412" s="1">
        <f>STDEVA(DM388:DM390)</f>
        <v>0.0379082713538508</v>
      </c>
      <c r="DO412" s="1" t="str">
        <f t="shared" si="116"/>
        <v>e</v>
      </c>
      <c r="DP412" s="1">
        <f>AVERAGE(DP388:DP390)</f>
        <v>6.71666666666667</v>
      </c>
      <c r="DQ412" s="1">
        <f>STDEVA(DP388:DP390)</f>
        <v>0.0437162568286797</v>
      </c>
      <c r="DR412" s="1" t="str">
        <f t="shared" si="117"/>
        <v>e</v>
      </c>
      <c r="DS412" s="1">
        <f>AVERAGE(DS388:DS390)</f>
        <v>6.17888888888889</v>
      </c>
      <c r="DT412" s="1">
        <f>STDEVA(DS388:DS390)</f>
        <v>0.0607667062838904</v>
      </c>
      <c r="DU412" s="1" t="str">
        <f t="shared" si="118"/>
        <v>e</v>
      </c>
      <c r="DV412" s="1">
        <f>AVERAGE(DV388:DV390)</f>
        <v>2.54</v>
      </c>
      <c r="DW412" s="1">
        <f>STDEVA(DV388:DV390)</f>
        <v>0.0556776436283001</v>
      </c>
      <c r="DX412" s="1" t="str">
        <f t="shared" si="119"/>
        <v>d</v>
      </c>
      <c r="ED412" s="1">
        <f>AVERAGE(ED388:ED390)</f>
        <v>20.2456907736666</v>
      </c>
      <c r="EE412" s="1">
        <f>STDEVA(ED388:ED390)</f>
        <v>0.108864067585862</v>
      </c>
      <c r="EF412" s="1" t="str">
        <f t="shared" si="120"/>
        <v>ab</v>
      </c>
      <c r="EG412" s="1">
        <f>AVERAGE(EG388:EG390)</f>
        <v>26.2972448924276</v>
      </c>
      <c r="EH412" s="1">
        <f>STDEVA(EG388:EG390)</f>
        <v>0.141670292471288</v>
      </c>
      <c r="EI412" s="1" t="str">
        <f t="shared" si="121"/>
        <v>ab</v>
      </c>
      <c r="EJ412" s="1">
        <f>AVERAGE(EJ388:EJ390)</f>
        <v>18.3968637656799</v>
      </c>
      <c r="EK412" s="1">
        <f>STDEVA(EJ388:EJ390)</f>
        <v>0.236140579575653</v>
      </c>
      <c r="EL412" s="1" t="str">
        <f t="shared" si="122"/>
        <v>b</v>
      </c>
      <c r="EM412" s="1">
        <f>AVERAGE(EM388:EM390)</f>
        <v>9.31099109522211</v>
      </c>
      <c r="EN412" s="1">
        <f>STDEVA(EM388:EM390)</f>
        <v>0.135152293160412</v>
      </c>
      <c r="EO412" s="1" t="str">
        <f t="shared" si="123"/>
        <v>h</v>
      </c>
      <c r="EP412" s="1">
        <f>AVERAGE(EP388:EP390)</f>
        <v>6.35717073170732</v>
      </c>
      <c r="EQ412" s="1">
        <f>STDEVA(EP388:EP390)</f>
        <v>0.140315375212834</v>
      </c>
      <c r="ER412" s="1" t="str">
        <f t="shared" si="124"/>
        <v>g</v>
      </c>
      <c r="ES412" s="1">
        <f>AVERAGE(ES388:ES390)</f>
        <v>0.229222222222222</v>
      </c>
      <c r="ET412" s="1">
        <f>STDEVA(ES388:ES390)</f>
        <v>0.00658561845010554</v>
      </c>
      <c r="EU412" s="1" t="str">
        <f t="shared" si="125"/>
        <v>ab</v>
      </c>
      <c r="EV412" s="1">
        <f>AVERAGE(EV388:EV390)</f>
        <v>0.277333333333333</v>
      </c>
      <c r="EW412" s="1">
        <f>STDEVA(EV388:EV390)</f>
        <v>0.00699999999999999</v>
      </c>
      <c r="EX412" s="1" t="str">
        <f t="shared" si="126"/>
        <v>a</v>
      </c>
      <c r="EY412" s="1">
        <f>AVERAGE(EY388:EY390)</f>
        <v>0.284111111111111</v>
      </c>
      <c r="EZ412" s="1">
        <f>STDEVA(EY388:EY390)</f>
        <v>0.00733585815121955</v>
      </c>
      <c r="FA412" s="1" t="str">
        <f t="shared" si="127"/>
        <v>ab</v>
      </c>
      <c r="FB412" s="1">
        <f>AVERAGE(FB388:FB390)</f>
        <v>0.267222222222222</v>
      </c>
      <c r="FC412" s="1">
        <f>STDEVA(FB388:FB390)</f>
        <v>0.00712845108104245</v>
      </c>
      <c r="FD412" s="1" t="str">
        <f t="shared" si="128"/>
        <v>de</v>
      </c>
      <c r="FE412" s="1">
        <f>AVERAGE(FE388:FE390)</f>
        <v>0.184</v>
      </c>
      <c r="FF412" s="1">
        <f>STDEVA(FE388:FE390)</f>
        <v>0.00458257569495584</v>
      </c>
      <c r="FG412" s="1" t="str">
        <f t="shared" si="129"/>
        <v>c</v>
      </c>
      <c r="FH412" s="1">
        <f>AVERAGE(FH388:FH390)</f>
        <v>264.666666666667</v>
      </c>
      <c r="FI412" s="1">
        <f>STDEVA(FH388:FH390)</f>
        <v>3.1797973380565</v>
      </c>
      <c r="FJ412" s="1" t="str">
        <f t="shared" si="130"/>
        <v>fg</v>
      </c>
      <c r="FK412" s="1">
        <f>AVERAGE(FK388:FK390)</f>
        <v>284.333333333333</v>
      </c>
      <c r="FL412" s="1">
        <f>STDEVA(FK388:FK390)</f>
        <v>2.33333333333334</v>
      </c>
      <c r="FM412" s="1" t="str">
        <f t="shared" si="131"/>
        <v>de</v>
      </c>
      <c r="FN412" s="1">
        <f>AVERAGE(FN388:FN390)</f>
        <v>285.555555555556</v>
      </c>
      <c r="FO412" s="1">
        <f>STDEVA(FN388:FN390)</f>
        <v>1.50308325094097</v>
      </c>
      <c r="FP412" s="1" t="str">
        <f t="shared" si="132"/>
        <v>ef</v>
      </c>
      <c r="FQ412" s="1">
        <f>AVERAGE(FQ388:FQ390)</f>
        <v>313</v>
      </c>
      <c r="FR412" s="1">
        <f>STDEVA(FQ388:FQ390)</f>
        <v>2.9059326290271</v>
      </c>
      <c r="FS412" s="1" t="str">
        <f t="shared" si="133"/>
        <v>c</v>
      </c>
      <c r="FT412" s="1">
        <f>AVERAGE(FT388:FT390)</f>
        <v>310.333333333333</v>
      </c>
      <c r="FU412" s="1">
        <f>STDEVA(FT388:FT390)</f>
        <v>5.03322295684717</v>
      </c>
      <c r="FV412" s="1" t="str">
        <f t="shared" si="134"/>
        <v>bc</v>
      </c>
      <c r="FW412" s="1">
        <f>AVERAGE(FW388:FW390)</f>
        <v>7.30555555555555</v>
      </c>
      <c r="FX412" s="1">
        <f>STDEVA(FW388:FW390)</f>
        <v>0.0541944373255876</v>
      </c>
      <c r="FY412" s="1" t="str">
        <f t="shared" si="135"/>
        <v>d</v>
      </c>
      <c r="FZ412" s="1">
        <f>AVERAGE(FZ388:FZ390)</f>
        <v>9.12777777777778</v>
      </c>
      <c r="GA412" s="1">
        <f>STDEVA(FZ388:FZ390)</f>
        <v>0.0390631018472148</v>
      </c>
      <c r="GB412" s="1" t="str">
        <f t="shared" si="136"/>
        <v>c</v>
      </c>
      <c r="GC412" s="1">
        <f>AVERAGE(GC388:GC390)</f>
        <v>7.52</v>
      </c>
      <c r="GD412" s="1">
        <f>STDEVA(GC388:GC390)</f>
        <v>0.026457513110646</v>
      </c>
      <c r="GE412" s="1" t="str">
        <f t="shared" si="137"/>
        <v>c</v>
      </c>
      <c r="GF412" s="1">
        <f>AVERAGE(GF388:GF390)</f>
        <v>6.09111111111111</v>
      </c>
      <c r="GG412" s="1">
        <f>STDEVA(GF388:GF390)</f>
        <v>0.0157527187541751</v>
      </c>
      <c r="GH412" s="1" t="str">
        <f t="shared" si="138"/>
        <v>d</v>
      </c>
      <c r="GI412" s="1">
        <f>AVERAGE(GI388:GI390)</f>
        <v>4.63666666666667</v>
      </c>
      <c r="GJ412" s="1">
        <f>STDEVA(GI388:GI390)</f>
        <v>0.0503322295684719</v>
      </c>
      <c r="GK412" s="1" t="str">
        <f t="shared" si="139"/>
        <v>f</v>
      </c>
      <c r="GO412" s="1">
        <f>AVERAGE(GO388:GO390)</f>
        <v>19.6313413233372</v>
      </c>
      <c r="GP412" s="1">
        <f>STDEVA(GO388:GO390)</f>
        <v>0.134289924641929</v>
      </c>
      <c r="GQ412" s="1" t="str">
        <f t="shared" si="140"/>
        <v>abc</v>
      </c>
      <c r="GR412" s="1">
        <f>AVERAGE(GR388:GR390)</f>
        <v>25.6148749219312</v>
      </c>
      <c r="GS412" s="1">
        <f>STDEVA(GR388:GR390)</f>
        <v>0.0624547622218371</v>
      </c>
      <c r="GT412" s="1" t="str">
        <f t="shared" si="141"/>
        <v>bc</v>
      </c>
      <c r="GU412" s="1">
        <f>AVERAGE(GU388:GU390)</f>
        <v>17.8808466959485</v>
      </c>
      <c r="GV412" s="1">
        <f>STDEVA(GU388:GU390)</f>
        <v>0.127659619195038</v>
      </c>
      <c r="GW412" s="1" t="str">
        <f t="shared" si="142"/>
        <v>bc</v>
      </c>
      <c r="GX412" s="1">
        <f>AVERAGE(GX388:GX390)</f>
        <v>8.68493382157515</v>
      </c>
      <c r="GY412" s="1">
        <f>STDEVA(GX388:GX390)</f>
        <v>0.285778855345282</v>
      </c>
      <c r="GZ412" s="1" t="str">
        <f t="shared" si="143"/>
        <v>h</v>
      </c>
      <c r="HA412" s="1">
        <f>AVERAGE(HA388:HA390)</f>
        <v>5.94840176658359</v>
      </c>
      <c r="HB412" s="1">
        <f>STDEVA(HA388:HA390)</f>
        <v>0.182137495735853</v>
      </c>
      <c r="HC412" s="1" t="str">
        <f t="shared" si="144"/>
        <v>h</v>
      </c>
      <c r="HD412" s="1">
        <f>AVERAGE(HD388:HD390)</f>
        <v>0.215555555555556</v>
      </c>
      <c r="HE412" s="1">
        <f>STDEVA(HD388:HD390)</f>
        <v>0.00772681717809498</v>
      </c>
      <c r="HF412" s="1" t="str">
        <f t="shared" si="145"/>
        <v>a</v>
      </c>
      <c r="HG412" s="1">
        <f>AVERAGE(HG388:HG390)</f>
        <v>0.255</v>
      </c>
      <c r="HH412" s="1">
        <f>STDEVA(HG388:HG390)</f>
        <v>0.00960902353693307</v>
      </c>
      <c r="HI412" s="1" t="str">
        <f t="shared" si="146"/>
        <v>a</v>
      </c>
      <c r="HJ412" s="1">
        <f>AVERAGE(HJ388:HJ390)</f>
        <v>0.266666666666667</v>
      </c>
      <c r="HK412" s="1">
        <f>STDEVA(HJ388:HJ390)</f>
        <v>0.00352766841475278</v>
      </c>
      <c r="HL412" s="1" t="str">
        <f t="shared" si="147"/>
        <v>a</v>
      </c>
      <c r="HM412" s="1">
        <f>AVERAGE(HM388:HM390)</f>
        <v>0.242777777777778</v>
      </c>
      <c r="HN412" s="1">
        <f>STDEVA(HM388:HM390)</f>
        <v>0.00452564707875918</v>
      </c>
      <c r="HO412" s="1" t="str">
        <f t="shared" si="148"/>
        <v>d</v>
      </c>
      <c r="HP412" s="1">
        <f>AVERAGE(HP388:HP390)</f>
        <v>0.163333333333333</v>
      </c>
      <c r="HQ412" s="1">
        <f>STDEVA(HP388:HP390)</f>
        <v>0.00513160143944689</v>
      </c>
      <c r="HR412" s="1" t="str">
        <f t="shared" si="149"/>
        <v>c</v>
      </c>
      <c r="HS412" s="1">
        <f>AVERAGE(HS388:HS390)</f>
        <v>263.333333333333</v>
      </c>
      <c r="HT412" s="1">
        <f>STDEVA(HS388:HS390)</f>
        <v>3</v>
      </c>
      <c r="HU412" s="1" t="str">
        <f t="shared" si="150"/>
        <v>de</v>
      </c>
      <c r="HV412" s="1">
        <f>AVERAGE(HV388:HV390)</f>
        <v>282.777777777778</v>
      </c>
      <c r="HW412" s="1">
        <f>STDEVA(HV388:HV390)</f>
        <v>3.83454087260832</v>
      </c>
      <c r="HX412" s="1" t="str">
        <f t="shared" si="151"/>
        <v>de</v>
      </c>
      <c r="HY412" s="1">
        <f>AVERAGE(HY388:HY390)</f>
        <v>283.666666666667</v>
      </c>
      <c r="HZ412" s="1">
        <f>STDEVA(HY388:HY390)</f>
        <v>2.96273147243853</v>
      </c>
      <c r="IA412" s="1" t="str">
        <f t="shared" si="152"/>
        <v>f</v>
      </c>
      <c r="IB412" s="1">
        <f>AVERAGE(IB388:IB390)</f>
        <v>312.111111111111</v>
      </c>
      <c r="IC412" s="1">
        <f>STDEVA(IB388:IB390)</f>
        <v>2.87389270141725</v>
      </c>
      <c r="ID412" s="1" t="str">
        <f t="shared" si="153"/>
        <v>de</v>
      </c>
      <c r="IE412" s="1">
        <f>AVERAGE(IE388:IE390)</f>
        <v>310</v>
      </c>
      <c r="IF412" s="1">
        <f>STDEVA(IE388:IE390)</f>
        <v>3.60555127546399</v>
      </c>
      <c r="IG412" s="1" t="str">
        <f t="shared" si="154"/>
        <v>bcd</v>
      </c>
      <c r="IH412" s="1">
        <f>AVERAGE(IH388:IH390)</f>
        <v>6.98888888888889</v>
      </c>
      <c r="II412" s="1">
        <f>STDEVA(IH388:IH390)</f>
        <v>0.0443888541231956</v>
      </c>
      <c r="IJ412" s="1" t="str">
        <f t="shared" si="155"/>
        <v>c</v>
      </c>
      <c r="IK412" s="1">
        <f>AVERAGE(IK388:IK390)</f>
        <v>8.88888888888889</v>
      </c>
      <c r="IL412" s="1">
        <f>STDEVA(IK388:IK390)</f>
        <v>0.00509175077217318</v>
      </c>
      <c r="IM412" s="1" t="str">
        <f t="shared" si="156"/>
        <v>c</v>
      </c>
      <c r="IN412" s="1">
        <f>AVERAGE(IN388:IN390)</f>
        <v>7.26555555555556</v>
      </c>
      <c r="IO412" s="1">
        <f>STDEVA(IN388:IN390)</f>
        <v>0.0963980943410844</v>
      </c>
      <c r="IP412" s="1" t="str">
        <f t="shared" si="157"/>
        <v>d</v>
      </c>
      <c r="IQ412" s="1">
        <f>AVERAGE(IQ388:IQ390)</f>
        <v>5.78111111111111</v>
      </c>
      <c r="IR412" s="1">
        <f>STDEVA(IQ388:IQ390)</f>
        <v>0.0424700330080366</v>
      </c>
      <c r="IS412" s="1" t="str">
        <f t="shared" si="158"/>
        <v>d</v>
      </c>
      <c r="IT412" s="1">
        <f>AVERAGE(IT388:IT390)</f>
        <v>4.38</v>
      </c>
      <c r="IU412" s="1">
        <f>STDEVA(IT388:IT390)</f>
        <v>0.0458257569495583</v>
      </c>
      <c r="IV412" s="1" t="str">
        <f t="shared" si="159"/>
        <v>e</v>
      </c>
    </row>
    <row r="413" spans="5:254">
      <c r="E413" s="1" t="s">
        <v>103</v>
      </c>
      <c r="F413" s="1">
        <f>AVERAGE(F382:F390)</f>
        <v>18.6283031028412</v>
      </c>
      <c r="I413" s="1">
        <f>AVERAGE(I382:I390)</f>
        <v>21.8704025592195</v>
      </c>
      <c r="L413" s="1">
        <f>AVERAGE(L382:L390)</f>
        <v>17.3217248908794</v>
      </c>
      <c r="O413" s="1">
        <f>AVERAGE(O382:O390)</f>
        <v>10.6724780326165</v>
      </c>
      <c r="R413" s="1">
        <f>AVERAGE(R382:R390)</f>
        <v>5.19193287647994</v>
      </c>
      <c r="U413" s="1">
        <f>AVERAGE(U382:U390)</f>
        <v>0.208444444444444</v>
      </c>
      <c r="X413" s="1">
        <f>AVERAGE(X382:X390)</f>
        <v>0.294962962962963</v>
      </c>
      <c r="AA413" s="1">
        <f>AVERAGE(AA382:AA390)</f>
        <v>0.313222222222222</v>
      </c>
      <c r="AD413" s="1">
        <f>AVERAGE(AD382:AD390)</f>
        <v>0.325666666666667</v>
      </c>
      <c r="AG413" s="1">
        <f>AVERAGE(AG382:AG390)</f>
        <v>0.192222222222222</v>
      </c>
      <c r="AJ413" s="1">
        <f>AVERAGE(AJ382:AJ390)</f>
        <v>255.296296296296</v>
      </c>
      <c r="AM413" s="1">
        <f>AVERAGE(AM382:AM390)</f>
        <v>290.703703703704</v>
      </c>
      <c r="AP413" s="1">
        <f>AVERAGE(AP382:AP390)</f>
        <v>301.037037037037</v>
      </c>
      <c r="AS413" s="1">
        <f>AVERAGE(AS382:AS390)</f>
        <v>335</v>
      </c>
      <c r="AV413" s="1">
        <f>AVERAGE(AV382:AV390)</f>
        <v>321.555555555556</v>
      </c>
      <c r="AY413" s="1">
        <f>AVERAGE(AY382:AY390)</f>
        <v>6.39555555555556</v>
      </c>
      <c r="BB413" s="1">
        <f>AVERAGE(BB382:BB390)</f>
        <v>9.08925925925926</v>
      </c>
      <c r="BE413" s="1">
        <f>AVERAGE(BE382:BE390)</f>
        <v>7.3837037037037</v>
      </c>
      <c r="BH413" s="1">
        <f>AVERAGE(BH382:BH390)</f>
        <v>6.91259259259259</v>
      </c>
      <c r="BK413" s="1">
        <f>AVERAGE(BK382:BK390)</f>
        <v>3.44777777777778</v>
      </c>
      <c r="BQ413" s="1">
        <f>AVERAGE(BQ382:BQ390)</f>
        <v>17.9334998612872</v>
      </c>
      <c r="BT413" s="1">
        <f>AVERAGE(BT382:BT390)</f>
        <v>21.2974940525874</v>
      </c>
      <c r="BW413" s="1">
        <f>AVERAGE(BW382:BW390)</f>
        <v>16.6263754721822</v>
      </c>
      <c r="BZ413" s="1">
        <f>AVERAGE(BZ382:BZ390)</f>
        <v>10.1092130329689</v>
      </c>
      <c r="CC413" s="1">
        <f>AVERAGE(CC382:CC390)</f>
        <v>4.67407875654658</v>
      </c>
      <c r="CF413" s="1">
        <f>AVERAGE(CF382:CF390)</f>
        <v>0.190962962962963</v>
      </c>
      <c r="CI413" s="1">
        <f>AVERAGE(CI382:CI390)</f>
        <v>0.271555555555556</v>
      </c>
      <c r="CL413" s="1">
        <f>AVERAGE(CL382:CL390)</f>
        <v>0.289777777777778</v>
      </c>
      <c r="CO413" s="1">
        <f>AVERAGE(CO382:CO390)</f>
        <v>0.30262962962963</v>
      </c>
      <c r="CR413" s="1">
        <f>AVERAGE(CR382:CR390)</f>
        <v>0.174333333333333</v>
      </c>
      <c r="CU413" s="1">
        <f>AVERAGE(CU382:CU390)</f>
        <v>253.481481481481</v>
      </c>
      <c r="CX413" s="1">
        <f>AVERAGE(CX382:CX390)</f>
        <v>288.62962962963</v>
      </c>
      <c r="DA413" s="1">
        <f>AVERAGE(DA382:DA390)</f>
        <v>299.555555555556</v>
      </c>
      <c r="DD413" s="1">
        <f>AVERAGE(DD382:DD390)</f>
        <v>333.259259259259</v>
      </c>
      <c r="DG413" s="1">
        <f>AVERAGE(DG382:DG390)</f>
        <v>319.777777777778</v>
      </c>
      <c r="DJ413" s="1">
        <f>AVERAGE(DJ382:DJ390)</f>
        <v>6.11296296296296</v>
      </c>
      <c r="DM413" s="1">
        <f>AVERAGE(DM382:DM390)</f>
        <v>8.83074074074074</v>
      </c>
      <c r="DP413" s="1">
        <f>AVERAGE(DP382:DP390)</f>
        <v>7.10444444444444</v>
      </c>
      <c r="DS413" s="1">
        <f>AVERAGE(DS382:DS390)</f>
        <v>6.64814814814815</v>
      </c>
      <c r="DV413" s="1">
        <f>AVERAGE(DV382:DV390)</f>
        <v>3.18666666666667</v>
      </c>
      <c r="ED413" s="1">
        <f>AVERAGE(ED382:ED390)</f>
        <v>19.6946541727191</v>
      </c>
      <c r="EG413" s="1">
        <f>AVERAGE(EG382:EG390)</f>
        <v>25.7600993547409</v>
      </c>
      <c r="EJ413" s="1">
        <f>AVERAGE(EJ382:EJ390)</f>
        <v>17.9191330384057</v>
      </c>
      <c r="EM413" s="1">
        <f>AVERAGE(EM382:EM390)</f>
        <v>11.4319591198574</v>
      </c>
      <c r="EP413" s="1">
        <f>AVERAGE(EP382:EP390)</f>
        <v>8.10197253390412</v>
      </c>
      <c r="ES413" s="1">
        <f>AVERAGE(ES382:ES390)</f>
        <v>0.229555555555556</v>
      </c>
      <c r="EV413" s="1">
        <f>AVERAGE(EV382:EV390)</f>
        <v>0.271296296296296</v>
      </c>
      <c r="EY413" s="1">
        <f>AVERAGE(EY382:EY390)</f>
        <v>0.279814814814815</v>
      </c>
      <c r="FB413" s="1">
        <f>AVERAGE(FB382:FB390)</f>
        <v>0.285296296296296</v>
      </c>
      <c r="FE413" s="1">
        <f>AVERAGE(FE382:FE390)</f>
        <v>0.207</v>
      </c>
      <c r="FH413" s="1">
        <f>AVERAGE(FH382:FH390)</f>
        <v>269.222222222222</v>
      </c>
      <c r="FK413" s="1">
        <f>AVERAGE(FK382:FK390)</f>
        <v>288.296296296296</v>
      </c>
      <c r="FN413" s="1">
        <f>AVERAGE(FN382:FN390)</f>
        <v>289.740740740741</v>
      </c>
      <c r="FQ413" s="1">
        <f>AVERAGE(FQ382:FQ390)</f>
        <v>318.296296296296</v>
      </c>
      <c r="FT413" s="1">
        <f>AVERAGE(FT382:FT390)</f>
        <v>307</v>
      </c>
      <c r="FW413" s="1">
        <f>AVERAGE(FW382:FW390)</f>
        <v>7.56703703703704</v>
      </c>
      <c r="FZ413" s="1">
        <f>AVERAGE(FZ382:FZ390)</f>
        <v>9.4062962962963</v>
      </c>
      <c r="GC413" s="1">
        <f>AVERAGE(GC382:GC390)</f>
        <v>7.82296296296296</v>
      </c>
      <c r="GF413" s="1">
        <f>AVERAGE(GF382:GF390)</f>
        <v>6.6562962962963</v>
      </c>
      <c r="GI413" s="1">
        <f>AVERAGE(GI382:GI390)</f>
        <v>5.32555555555556</v>
      </c>
      <c r="GO413" s="1">
        <f>AVERAGE(GO382:GO390)</f>
        <v>19.1418959028938</v>
      </c>
      <c r="GR413" s="1">
        <f>AVERAGE(GR382:GR390)</f>
        <v>25.1299392471395</v>
      </c>
      <c r="GU413" s="1">
        <f>AVERAGE(GU382:GU390)</f>
        <v>17.389128062184</v>
      </c>
      <c r="GX413" s="1">
        <f>AVERAGE(GX382:GX390)</f>
        <v>10.8563461656088</v>
      </c>
      <c r="HA413" s="1">
        <f>AVERAGE(HA382:HA390)</f>
        <v>7.61750965468585</v>
      </c>
      <c r="HD413" s="1">
        <f>AVERAGE(HD382:HD390)</f>
        <v>0.211</v>
      </c>
      <c r="HG413" s="1">
        <f>AVERAGE(HG382:HG390)</f>
        <v>0.249925925925926</v>
      </c>
      <c r="HJ413" s="1">
        <f>AVERAGE(HJ382:HJ390)</f>
        <v>0.262037037037037</v>
      </c>
      <c r="HM413" s="1">
        <f>AVERAGE(HM382:HM390)</f>
        <v>0.264888888888889</v>
      </c>
      <c r="HP413" s="1">
        <f>AVERAGE(HP382:HP390)</f>
        <v>0.185333333333333</v>
      </c>
      <c r="HS413" s="1">
        <f>AVERAGE(HS382:HS390)</f>
        <v>267.481481481482</v>
      </c>
      <c r="HV413" s="1">
        <f>AVERAGE(HV382:HV390)</f>
        <v>286.740740740741</v>
      </c>
      <c r="HY413" s="1">
        <f>AVERAGE(HY382:HY390)</f>
        <v>288.444444444444</v>
      </c>
      <c r="IB413" s="1">
        <f>AVERAGE(IB382:IB390)</f>
        <v>317.222222222222</v>
      </c>
      <c r="IE413" s="1">
        <f>AVERAGE(IE382:IE390)</f>
        <v>305.444444444444</v>
      </c>
      <c r="IH413" s="1">
        <f>AVERAGE(IH382:IH390)</f>
        <v>7.29666666666667</v>
      </c>
      <c r="IK413" s="1">
        <f>AVERAGE(IK382:IK390)</f>
        <v>9.13851851851852</v>
      </c>
      <c r="IN413" s="1">
        <f>AVERAGE(IN382:IN390)</f>
        <v>7.51925925925926</v>
      </c>
      <c r="IQ413" s="1">
        <f>AVERAGE(IQ382:IQ390)</f>
        <v>6.37</v>
      </c>
      <c r="IT413" s="1">
        <f>AVERAGE(IT382:IT390)</f>
        <v>5.06555555555556</v>
      </c>
    </row>
    <row r="414" spans="5:256">
      <c r="E414" s="1" t="s">
        <v>86</v>
      </c>
      <c r="F414" s="1">
        <f>AVERAGE(F391:F393)</f>
        <v>18.0012739478468</v>
      </c>
      <c r="G414" s="1">
        <f>STDEVA(F391:F393)</f>
        <v>0.170144825790007</v>
      </c>
      <c r="H414" s="1" t="str">
        <f t="shared" ref="H414:H416" si="160">H428</f>
        <v>d</v>
      </c>
      <c r="I414" s="1">
        <f>AVERAGE(I391:I393)</f>
        <v>21.2815490660362</v>
      </c>
      <c r="J414" s="1">
        <f>STDEVA(I391:I393)</f>
        <v>0.054950978788758</v>
      </c>
      <c r="K414" s="1" t="str">
        <f t="shared" ref="K414:K416" si="161">K428</f>
        <v>d</v>
      </c>
      <c r="L414" s="1">
        <f>AVERAGE(L391:L393)</f>
        <v>16.4564467716762</v>
      </c>
      <c r="M414" s="1">
        <f>STDEVA(L391:L393)</f>
        <v>0.19458391323753</v>
      </c>
      <c r="N414" s="1" t="str">
        <f t="shared" ref="N414:N416" si="162">N428</f>
        <v>d</v>
      </c>
      <c r="O414" s="1">
        <f>AVERAGE(O391:O393)</f>
        <v>12.2552596754771</v>
      </c>
      <c r="P414" s="1">
        <f>STDEVA(O391:O393)</f>
        <v>0.345246148287261</v>
      </c>
      <c r="Q414" s="1" t="str">
        <f t="shared" ref="Q414:Q416" si="163">Q428</f>
        <v>e</v>
      </c>
      <c r="R414" s="1">
        <f>AVERAGE(R391:R393)</f>
        <v>6.37381935147999</v>
      </c>
      <c r="S414" s="1">
        <f>STDEVA(R391:R393)</f>
        <v>0.263027902614161</v>
      </c>
      <c r="T414" s="1" t="str">
        <f t="shared" ref="T414:T416" si="164">T428</f>
        <v>c</v>
      </c>
      <c r="U414" s="1">
        <f>AVERAGE(U391:U393)</f>
        <v>0.198</v>
      </c>
      <c r="V414" s="1">
        <f>STDEVA(U391:U393)</f>
        <v>0.00952773728530429</v>
      </c>
      <c r="W414" s="1" t="str">
        <f t="shared" ref="W414:W416" si="165">W428</f>
        <v>bc</v>
      </c>
      <c r="X414" s="1">
        <f>AVERAGE(X391:X393)</f>
        <v>0.284333333333333</v>
      </c>
      <c r="Y414" s="1">
        <f>STDEVA(X391:X393)</f>
        <v>0.0132455443242036</v>
      </c>
      <c r="Z414" s="1" t="str">
        <f t="shared" ref="Z414:Z416" si="166">Z428</f>
        <v>a</v>
      </c>
      <c r="AA414" s="1">
        <f>AVERAGE(AA391:AA393)</f>
        <v>0.299111111111111</v>
      </c>
      <c r="AB414" s="1">
        <f>STDEVA(AA391:AA393)</f>
        <v>0.00902055266435326</v>
      </c>
      <c r="AC414" s="1" t="str">
        <f t="shared" ref="AC414:AC416" si="167">AC428</f>
        <v>b</v>
      </c>
      <c r="AD414" s="1">
        <f>AVERAGE(AD391:AD393)</f>
        <v>0.354888888888889</v>
      </c>
      <c r="AE414" s="1">
        <f>STDEVA(AD391:AD393)</f>
        <v>0.00523166994088603</v>
      </c>
      <c r="AF414" s="1" t="str">
        <f t="shared" ref="AF414:AF416" si="168">AF428</f>
        <v>a</v>
      </c>
      <c r="AG414" s="1">
        <f>AVERAGE(AG391:AG393)</f>
        <v>0.235333333333333</v>
      </c>
      <c r="AH414" s="1">
        <f>STDEVA(AG391:AG393)</f>
        <v>0.0058594652770823</v>
      </c>
      <c r="AI414" s="1" t="str">
        <f t="shared" ref="AI414:AI416" si="169">AI428</f>
        <v>c</v>
      </c>
      <c r="AJ414" s="1">
        <f>AVERAGE(AJ391:AJ393)</f>
        <v>260.777777777778</v>
      </c>
      <c r="AK414" s="1">
        <f>STDEVA(AJ391:AJ393)</f>
        <v>0.509175077217311</v>
      </c>
      <c r="AL414" s="1" t="str">
        <f t="shared" ref="AL414:AL416" si="170">AL428</f>
        <v>b</v>
      </c>
      <c r="AM414" s="1">
        <f>AVERAGE(AM391:AM393)</f>
        <v>295.333333333333</v>
      </c>
      <c r="AN414" s="1">
        <f>STDEVA(AM391:AM393)</f>
        <v>6.92820323027551</v>
      </c>
      <c r="AO414" s="1" t="str">
        <f t="shared" ref="AO414:AO416" si="171">AO428</f>
        <v>c</v>
      </c>
      <c r="AP414" s="1">
        <f>AVERAGE(AP391:AP393)</f>
        <v>306.777777777778</v>
      </c>
      <c r="AQ414" s="1">
        <f>STDEVA(AP391:AP393)</f>
        <v>5.87209344965502</v>
      </c>
      <c r="AR414" s="1" t="str">
        <f t="shared" ref="AR414:AR416" si="172">AR428</f>
        <v>bc</v>
      </c>
      <c r="AS414" s="1">
        <f>AVERAGE(AS391:AS393)</f>
        <v>333.777777777778</v>
      </c>
      <c r="AT414" s="1">
        <f>STDEVA(AS391:AS393)</f>
        <v>3.09719108105918</v>
      </c>
      <c r="AU414" s="1" t="str">
        <f t="shared" ref="AU414:AU416" si="173">AU428</f>
        <v>bc</v>
      </c>
      <c r="AV414" s="1">
        <f>AVERAGE(AV391:AV393)</f>
        <v>316</v>
      </c>
      <c r="AW414" s="1">
        <f>STDEVA(AV391:AV393)</f>
        <v>5.29150262212918</v>
      </c>
      <c r="AX414" s="1" t="str">
        <f t="shared" ref="AX414:AX416" si="174">AX428</f>
        <v>de</v>
      </c>
      <c r="AY414" s="1">
        <f>AVERAGE(AY391:AY393)</f>
        <v>6.72222222222222</v>
      </c>
      <c r="AZ414" s="1">
        <f>STDEVA(AY391:AY393)</f>
        <v>0.150308325094097</v>
      </c>
      <c r="BA414" s="1" t="str">
        <f t="shared" ref="BA414:BA416" si="175">BA428</f>
        <v>a</v>
      </c>
      <c r="BB414" s="1">
        <f>AVERAGE(BB391:BB393)</f>
        <v>9.52777777777778</v>
      </c>
      <c r="BC414" s="1">
        <f>STDEVA(BB391:BB393)</f>
        <v>0.0189541356769254</v>
      </c>
      <c r="BD414" s="1" t="str">
        <f t="shared" ref="BD414:BD416" si="176">BD428</f>
        <v>a</v>
      </c>
      <c r="BE414" s="1">
        <f>AVERAGE(BE391:BE393)</f>
        <v>7.75888888888889</v>
      </c>
      <c r="BF414" s="1">
        <f>STDEVA(BE391:BE393)</f>
        <v>0.0501479293173183</v>
      </c>
      <c r="BG414" s="1" t="str">
        <f t="shared" ref="BG414:BG416" si="177">BG428</f>
        <v>a</v>
      </c>
      <c r="BH414" s="1">
        <f>AVERAGE(BH391:BH393)</f>
        <v>7.56111111111111</v>
      </c>
      <c r="BI414" s="1">
        <f>STDEVA(BH391:BH393)</f>
        <v>0.0258915115505132</v>
      </c>
      <c r="BJ414" s="1" t="str">
        <f t="shared" ref="BJ414:BJ416" si="178">BJ428</f>
        <v>b</v>
      </c>
      <c r="BK414" s="1">
        <f>AVERAGE(BK391:BK393)</f>
        <v>4.42</v>
      </c>
      <c r="BL414" s="1">
        <f>STDEVA(BK391:BK393)</f>
        <v>0.0700000000000003</v>
      </c>
      <c r="BM414" s="1" t="str">
        <f t="shared" ref="BM414:BM416" si="179">BM428</f>
        <v>a</v>
      </c>
      <c r="BQ414" s="1">
        <f>AVERAGE(BQ391:BQ393)</f>
        <v>17.3282804952574</v>
      </c>
      <c r="BR414" s="1">
        <f>STDEVA(BQ391:BQ393)</f>
        <v>0.120601205142616</v>
      </c>
      <c r="BS414" s="1" t="str">
        <f t="shared" ref="BS414:BS416" si="180">BS428</f>
        <v>d</v>
      </c>
      <c r="BT414" s="1">
        <f>AVERAGE(BT391:BT393)</f>
        <v>20.6549962786714</v>
      </c>
      <c r="BU414" s="1">
        <f>STDEVA(BT391:BT393)</f>
        <v>0.142700084624991</v>
      </c>
      <c r="BV414" s="1" t="str">
        <f t="shared" ref="BV414:BV416" si="181">BV428</f>
        <v>e</v>
      </c>
      <c r="BW414" s="1">
        <f>AVERAGE(BW391:BW393)</f>
        <v>16.0073097924612</v>
      </c>
      <c r="BX414" s="1">
        <f>STDEVA(BW391:BW393)</f>
        <v>0.347953898971951</v>
      </c>
      <c r="BY414" s="1" t="str">
        <f t="shared" ref="BY414:BY416" si="182">BY428</f>
        <v>d</v>
      </c>
      <c r="BZ414" s="1">
        <f>AVERAGE(BZ391:BZ393)</f>
        <v>11.7334117835061</v>
      </c>
      <c r="CA414" s="1">
        <f>STDEVA(BZ391:BZ393)</f>
        <v>0.478206709158047</v>
      </c>
      <c r="CB414" s="1" t="str">
        <f t="shared" ref="CB414:CB416" si="183">CB428</f>
        <v>d</v>
      </c>
      <c r="CC414" s="1">
        <f>AVERAGE(CC391:CC393)</f>
        <v>5.79194551694552</v>
      </c>
      <c r="CD414" s="1">
        <f>STDEVA(CC391:CC393)</f>
        <v>0.232221721258216</v>
      </c>
      <c r="CE414" s="1" t="str">
        <f t="shared" ref="CE414:CE416" si="184">CE428</f>
        <v>c</v>
      </c>
      <c r="CF414" s="1">
        <f>AVERAGE(CF391:CF393)</f>
        <v>0.178333333333333</v>
      </c>
      <c r="CG414" s="1">
        <f>STDEVA(CF391:CF393)</f>
        <v>0.00233333333333336</v>
      </c>
      <c r="CH414" s="1" t="str">
        <f t="shared" ref="CH414:CH416" si="185">CH428</f>
        <v>d</v>
      </c>
      <c r="CI414" s="1">
        <f>AVERAGE(CI391:CI393)</f>
        <v>0.264</v>
      </c>
      <c r="CJ414" s="1">
        <f>STDEVA(CI391:CI393)</f>
        <v>0.00533333333333333</v>
      </c>
      <c r="CK414" s="1" t="str">
        <f t="shared" ref="CK414:CK416" si="186">CK428</f>
        <v>bc</v>
      </c>
      <c r="CL414" s="1">
        <f>AVERAGE(CL391:CL393)</f>
        <v>0.280666666666667</v>
      </c>
      <c r="CM414" s="1">
        <f>STDEVA(CL391:CL393)</f>
        <v>0.00503322295684717</v>
      </c>
      <c r="CN414" s="1" t="str">
        <f t="shared" ref="CN414:CN416" si="187">CN428</f>
        <v>ab</v>
      </c>
      <c r="CO414" s="1">
        <f>AVERAGE(CO391:CO393)</f>
        <v>0.325555555555556</v>
      </c>
      <c r="CP414" s="1">
        <f>STDEVA(CO391:CO393)</f>
        <v>0.0138296514511126</v>
      </c>
      <c r="CQ414" s="1" t="str">
        <f t="shared" ref="CQ414:CQ416" si="188">CQ428</f>
        <v>a</v>
      </c>
      <c r="CR414" s="1">
        <f>AVERAGE(CR391:CR393)</f>
        <v>0.215666666666667</v>
      </c>
      <c r="CS414" s="1">
        <f>STDEVA(CR391:CR393)</f>
        <v>0.0070237691685685</v>
      </c>
      <c r="CT414" s="1" t="str">
        <f t="shared" ref="CT414:CT416" si="189">CT428</f>
        <v>a</v>
      </c>
      <c r="CU414" s="1">
        <f>AVERAGE(CU391:CU393)</f>
        <v>259.666666666667</v>
      </c>
      <c r="CV414" s="1">
        <f>STDEVA(CU391:CU393)</f>
        <v>0.333333333333343</v>
      </c>
      <c r="CW414" s="1" t="str">
        <f t="shared" ref="CW414:CW416" si="190">CW428</f>
        <v>b</v>
      </c>
      <c r="CX414" s="1">
        <f>AVERAGE(CX391:CX393)</f>
        <v>293.666666666667</v>
      </c>
      <c r="CY414" s="1">
        <f>STDEVA(CX391:CX393)</f>
        <v>4.80740170061867</v>
      </c>
      <c r="CZ414" s="1" t="str">
        <f t="shared" ref="CZ414:CZ416" si="191">CZ428</f>
        <v>c</v>
      </c>
      <c r="DA414" s="1">
        <f>AVERAGE(DA391:DA393)</f>
        <v>304.444444444444</v>
      </c>
      <c r="DB414" s="1">
        <f>STDEVA(DA391:DA393)</f>
        <v>6.61927600382509</v>
      </c>
      <c r="DC414" s="1" t="str">
        <f t="shared" ref="DC414:DC416" si="192">DC428</f>
        <v>bc</v>
      </c>
      <c r="DD414" s="1">
        <f>AVERAGE(DD391:DD393)</f>
        <v>331.222222222222</v>
      </c>
      <c r="DE414" s="1">
        <f>STDEVA(DD391:DD393)</f>
        <v>1.83585684909536</v>
      </c>
      <c r="DF414" s="1" t="str">
        <f t="shared" ref="DF414:DF416" si="193">DF428</f>
        <v>abc</v>
      </c>
      <c r="DG414" s="1">
        <f>AVERAGE(DG391:DG393)</f>
        <v>315.333333333333</v>
      </c>
      <c r="DH414" s="1">
        <f>STDEVA(DG391:DG393)</f>
        <v>5.13160143944688</v>
      </c>
      <c r="DI414" s="1" t="str">
        <f t="shared" ref="DI414:DI416" si="194">DI428</f>
        <v>cd</v>
      </c>
      <c r="DJ414" s="1">
        <f>AVERAGE(DJ391:DJ393)</f>
        <v>6.45222222222222</v>
      </c>
      <c r="DK414" s="1">
        <f>STDEVA(DJ391:DJ393)</f>
        <v>0.06113130979324</v>
      </c>
      <c r="DL414" s="1" t="str">
        <f t="shared" ref="DL414:DL416" si="195">DL428</f>
        <v>ab</v>
      </c>
      <c r="DM414" s="1">
        <f>AVERAGE(DM391:DM393)</f>
        <v>9.19</v>
      </c>
      <c r="DN414" s="1">
        <f>STDEVA(DM391:DM393)</f>
        <v>0.0545690184791498</v>
      </c>
      <c r="DO414" s="1" t="str">
        <f t="shared" ref="DO414:DO416" si="196">DO428</f>
        <v>ab</v>
      </c>
      <c r="DP414" s="1">
        <f>AVERAGE(DP391:DP393)</f>
        <v>7.54333333333333</v>
      </c>
      <c r="DQ414" s="1">
        <f>STDEVA(DP391:DP393)</f>
        <v>0.0529150262212915</v>
      </c>
      <c r="DR414" s="1" t="str">
        <f t="shared" ref="DR414:DR416" si="197">DR428</f>
        <v>a</v>
      </c>
      <c r="DS414" s="1">
        <f>AVERAGE(DS391:DS393)</f>
        <v>7.29222222222222</v>
      </c>
      <c r="DT414" s="1">
        <f>STDEVA(DS391:DS393)</f>
        <v>0.0383454087260838</v>
      </c>
      <c r="DU414" s="1" t="str">
        <f t="shared" ref="DU414:DU416" si="198">DU428</f>
        <v>b</v>
      </c>
      <c r="DV414" s="1">
        <f>AVERAGE(DV391:DV393)</f>
        <v>4.21666666666667</v>
      </c>
      <c r="DW414" s="1">
        <f>STDEVA(DV391:DV393)</f>
        <v>0.0550757054728607</v>
      </c>
      <c r="DX414" s="1" t="str">
        <f t="shared" ref="DX414:DX416" si="199">DX428</f>
        <v>a</v>
      </c>
      <c r="ED414" s="1">
        <f>AVERAGE(ED391:ED393)</f>
        <v>19.532273792167</v>
      </c>
      <c r="EE414" s="1">
        <f>STDEVA(ED391:ED393)</f>
        <v>0.113098663898873</v>
      </c>
      <c r="EF414" s="1" t="str">
        <f t="shared" ref="EF414:EF416" si="200">EF428</f>
        <v>d</v>
      </c>
      <c r="EG414" s="1">
        <f>AVERAGE(EG391:EG393)</f>
        <v>25.658498584598</v>
      </c>
      <c r="EH414" s="1">
        <f>STDEVA(EG391:EG393)</f>
        <v>0.0722563151363101</v>
      </c>
      <c r="EI414" s="1" t="str">
        <f t="shared" ref="EI414:EI416" si="201">EI428</f>
        <v>de</v>
      </c>
      <c r="EJ414" s="1">
        <f>AVERAGE(EJ391:EJ393)</f>
        <v>17.7661882631244</v>
      </c>
      <c r="EK414" s="1">
        <f>STDEVA(EJ391:EJ393)</f>
        <v>0.21950739659534</v>
      </c>
      <c r="EL414" s="1" t="str">
        <f t="shared" ref="EL414:EL416" si="202">EL428</f>
        <v>d</v>
      </c>
      <c r="EM414" s="1">
        <f>AVERAGE(EM391:EM393)</f>
        <v>12.9117437893252</v>
      </c>
      <c r="EN414" s="1">
        <f>STDEVA(EM391:EM393)</f>
        <v>0.276399269450548</v>
      </c>
      <c r="EO414" s="1" t="str">
        <f t="shared" ref="EO414:EO416" si="203">EO428</f>
        <v>d</v>
      </c>
      <c r="EP414" s="1">
        <f>AVERAGE(EP391:EP393)</f>
        <v>9.28575559005683</v>
      </c>
      <c r="EQ414" s="1">
        <f>STDEVA(EP391:EP393)</f>
        <v>0.123985924790738</v>
      </c>
      <c r="ER414" s="1" t="str">
        <f t="shared" ref="ER414:ER416" si="204">ER428</f>
        <v>c</v>
      </c>
      <c r="ES414" s="1">
        <f>AVERAGE(ES391:ES393)</f>
        <v>0.229444444444444</v>
      </c>
      <c r="ET414" s="1">
        <f>STDEVA(ES391:ES393)</f>
        <v>0.00150308325094095</v>
      </c>
      <c r="EU414" s="1" t="str">
        <f t="shared" ref="EU414:EU416" si="205">EU428</f>
        <v>ab</v>
      </c>
      <c r="EV414" s="1">
        <f>AVERAGE(EV391:EV393)</f>
        <v>0.265777777777778</v>
      </c>
      <c r="EW414" s="1">
        <f>STDEVA(EV391:EV393)</f>
        <v>0.0113349672024881</v>
      </c>
      <c r="EX414" s="1" t="str">
        <f t="shared" ref="EX414:EX416" si="206">EX428</f>
        <v>ab</v>
      </c>
      <c r="EY414" s="1">
        <f>AVERAGE(EY391:EY393)</f>
        <v>0.272555555555556</v>
      </c>
      <c r="EZ414" s="1">
        <f>STDEVA(EY391:EY393)</f>
        <v>0.0121852977592459</v>
      </c>
      <c r="FA414" s="1" t="str">
        <f t="shared" ref="FA414:FA416" si="207">FA428</f>
        <v>b</v>
      </c>
      <c r="FB414" s="1">
        <f>AVERAGE(FB391:FB393)</f>
        <v>0.306555555555556</v>
      </c>
      <c r="FC414" s="1">
        <f>STDEVA(FB391:FB393)</f>
        <v>0.00401847584889445</v>
      </c>
      <c r="FD414" s="1" t="str">
        <f t="shared" ref="FD414:FD416" si="208">FD428</f>
        <v>a</v>
      </c>
      <c r="FE414" s="1">
        <f>AVERAGE(FE391:FE393)</f>
        <v>0.233666666666667</v>
      </c>
      <c r="FF414" s="1">
        <f>STDEVA(FE391:FE393)</f>
        <v>0.00513160143944687</v>
      </c>
      <c r="FG414" s="1" t="str">
        <f t="shared" ref="FG414:FG416" si="209">FG428</f>
        <v>a</v>
      </c>
      <c r="FH414" s="1">
        <f>AVERAGE(FH391:FH393)</f>
        <v>269.555555555556</v>
      </c>
      <c r="FI414" s="1">
        <f>STDEVA(FH391:FH393)</f>
        <v>1.07151675122144</v>
      </c>
      <c r="FJ414" s="1" t="str">
        <f t="shared" ref="FJ414:FJ416" si="210">FJ428</f>
        <v>cd</v>
      </c>
      <c r="FK414" s="1">
        <f>AVERAGE(FK391:FK393)</f>
        <v>289.111111111111</v>
      </c>
      <c r="FL414" s="1">
        <f>STDEVA(FK391:FK393)</f>
        <v>4.52564707875918</v>
      </c>
      <c r="FM414" s="1" t="str">
        <f t="shared" ref="FM414:FM416" si="211">FM428</f>
        <v>bc</v>
      </c>
      <c r="FN414" s="1">
        <f>AVERAGE(FN391:FN393)</f>
        <v>291.444444444444</v>
      </c>
      <c r="FO414" s="1">
        <f>STDEVA(FN391:FN393)</f>
        <v>2.26895309518467</v>
      </c>
      <c r="FP414" s="1" t="str">
        <f t="shared" ref="FP414:FP416" si="212">FP428</f>
        <v>bcd</v>
      </c>
      <c r="FQ414" s="1">
        <f>AVERAGE(FQ391:FQ393)</f>
        <v>321.777777777778</v>
      </c>
      <c r="FR414" s="1">
        <f>STDEVA(FQ391:FQ393)</f>
        <v>1.07151675122144</v>
      </c>
      <c r="FS414" s="1" t="str">
        <f t="shared" ref="FS414:FS416" si="213">FS428</f>
        <v>a</v>
      </c>
      <c r="FT414" s="1">
        <f>AVERAGE(FT391:FT393)</f>
        <v>308</v>
      </c>
      <c r="FU414" s="1">
        <f>STDEVA(FT391:FT393)</f>
        <v>6.557438524302</v>
      </c>
      <c r="FV414" s="1" t="str">
        <f t="shared" ref="FV414:FV416" si="214">FV428</f>
        <v>cd</v>
      </c>
      <c r="FW414" s="1">
        <f>AVERAGE(FW391:FW393)</f>
        <v>7.89111111111111</v>
      </c>
      <c r="FX414" s="1">
        <f>STDEVA(FW391:FW393)</f>
        <v>0.0542968521016472</v>
      </c>
      <c r="FY414" s="1" t="str">
        <f t="shared" ref="FY414:FY416" si="215">FY428</f>
        <v>a</v>
      </c>
      <c r="FZ414" s="1">
        <f>AVERAGE(FZ391:FZ393)</f>
        <v>9.68777777777778</v>
      </c>
      <c r="GA414" s="1">
        <f>STDEVA(FZ391:FZ393)</f>
        <v>0.0403227718036096</v>
      </c>
      <c r="GB414" s="1" t="str">
        <f t="shared" ref="GB414:GB416" si="216">GB428</f>
        <v>a</v>
      </c>
      <c r="GC414" s="1">
        <f>AVERAGE(GC391:GC393)</f>
        <v>8.14222222222222</v>
      </c>
      <c r="GD414" s="1">
        <f>STDEVA(GC391:GC393)</f>
        <v>0.0567972351961424</v>
      </c>
      <c r="GE414" s="1" t="str">
        <f t="shared" ref="GE414:GE416" si="217">GE428</f>
        <v>a</v>
      </c>
      <c r="GF414" s="1">
        <f>AVERAGE(GF391:GF393)</f>
        <v>7.38666666666667</v>
      </c>
      <c r="GG414" s="1">
        <f>STDEVA(GF391:GF393)</f>
        <v>0.00666666666666682</v>
      </c>
      <c r="GH414" s="1" t="str">
        <f t="shared" ref="GH414:GH416" si="218">GH428</f>
        <v>a</v>
      </c>
      <c r="GI414" s="1">
        <f>AVERAGE(GI391:GI393)</f>
        <v>6.23666666666667</v>
      </c>
      <c r="GJ414" s="1">
        <f>STDEVA(GI391:GI393)</f>
        <v>0.0450924975282289</v>
      </c>
      <c r="GK414" s="1" t="str">
        <f t="shared" ref="GK414:GK416" si="219">GK428</f>
        <v>a</v>
      </c>
      <c r="GO414" s="1">
        <f>AVERAGE(GO391:GO393)</f>
        <v>19.1138612514282</v>
      </c>
      <c r="GP414" s="1">
        <f>STDEVA(GO391:GO393)</f>
        <v>0.142892704769066</v>
      </c>
      <c r="GQ414" s="1" t="str">
        <f t="shared" ref="GQ414:GQ416" si="220">GQ428</f>
        <v>e</v>
      </c>
      <c r="GR414" s="1">
        <f>AVERAGE(GR391:GR393)</f>
        <v>25.0342837445472</v>
      </c>
      <c r="GS414" s="1">
        <f>STDEVA(GR391:GR393)</f>
        <v>0.239580955538206</v>
      </c>
      <c r="GT414" s="1" t="str">
        <f t="shared" ref="GT414:GT416" si="221">GT428</f>
        <v>de</v>
      </c>
      <c r="GU414" s="1">
        <f>AVERAGE(GU391:GU393)</f>
        <v>17.1927274805643</v>
      </c>
      <c r="GV414" s="1">
        <f>STDEVA(GU391:GU393)</f>
        <v>0.28252036318474</v>
      </c>
      <c r="GW414" s="1" t="str">
        <f t="shared" ref="GW414:GW416" si="222">GW428</f>
        <v>d</v>
      </c>
      <c r="GX414" s="1">
        <f>AVERAGE(GX391:GX393)</f>
        <v>12.2583395987154</v>
      </c>
      <c r="GY414" s="1">
        <f>STDEVA(GX391:GX393)</f>
        <v>0.228046517090567</v>
      </c>
      <c r="GZ414" s="1" t="str">
        <f t="shared" ref="GZ414:GZ416" si="223">GZ428</f>
        <v>d</v>
      </c>
      <c r="HA414" s="1">
        <f>AVERAGE(HA391:HA393)</f>
        <v>8.61925076927629</v>
      </c>
      <c r="HB414" s="1">
        <f>STDEVA(HA391:HA393)</f>
        <v>0.0930623221822846</v>
      </c>
      <c r="HC414" s="1" t="str">
        <f t="shared" ref="HC414:HC416" si="224">HC428</f>
        <v>d</v>
      </c>
      <c r="HD414" s="1">
        <f>AVERAGE(HD391:HD393)</f>
        <v>0.205</v>
      </c>
      <c r="HE414" s="1">
        <f>STDEVA(HD391:HD393)</f>
        <v>0.0032829526005987</v>
      </c>
      <c r="HF414" s="1" t="str">
        <f t="shared" ref="HF414:HF416" si="225">HF428</f>
        <v>b</v>
      </c>
      <c r="HG414" s="1">
        <f>AVERAGE(HG391:HG393)</f>
        <v>0.246888888888889</v>
      </c>
      <c r="HH414" s="1">
        <f>STDEVA(HG391:HG393)</f>
        <v>0.00888402644784029</v>
      </c>
      <c r="HI414" s="1" t="str">
        <f t="shared" ref="HI414:HI416" si="226">HI428</f>
        <v>ab</v>
      </c>
      <c r="HJ414" s="1">
        <f>AVERAGE(HJ391:HJ393)</f>
        <v>0.258777777777778</v>
      </c>
      <c r="HK414" s="1">
        <f>STDEVA(HJ391:HJ393)</f>
        <v>0.00857213400977151</v>
      </c>
      <c r="HL414" s="1" t="str">
        <f t="shared" ref="HL414:HL416" si="227">HL428</f>
        <v>ab</v>
      </c>
      <c r="HM414" s="1">
        <f>AVERAGE(HM391:HM393)</f>
        <v>0.286444444444444</v>
      </c>
      <c r="HN414" s="1">
        <f>STDEVA(HM391:HM393)</f>
        <v>0.00443888541231959</v>
      </c>
      <c r="HO414" s="1" t="str">
        <f t="shared" ref="HO414:HO416" si="228">HO428</f>
        <v>a</v>
      </c>
      <c r="HP414" s="1">
        <f>AVERAGE(HP391:HP393)</f>
        <v>0.214333333333333</v>
      </c>
      <c r="HQ414" s="1">
        <f>STDEVA(HP391:HP393)</f>
        <v>0.0138684293751431</v>
      </c>
      <c r="HR414" s="1" t="str">
        <f t="shared" ref="HR414:HR416" si="229">HR428</f>
        <v>a</v>
      </c>
      <c r="HS414" s="1">
        <f>AVERAGE(HS391:HS393)</f>
        <v>268.222222222222</v>
      </c>
      <c r="HT414" s="1">
        <f>STDEVA(HS391:HS393)</f>
        <v>1.83585684909538</v>
      </c>
      <c r="HU414" s="1" t="str">
        <f t="shared" ref="HU414:HU416" si="230">HU428</f>
        <v>b</v>
      </c>
      <c r="HV414" s="1">
        <f>AVERAGE(HV391:HV393)</f>
        <v>287.111111111111</v>
      </c>
      <c r="HW414" s="1">
        <f>STDEVA(HV391:HV393)</f>
        <v>4.3503937667671</v>
      </c>
      <c r="HX414" s="1" t="str">
        <f t="shared" ref="HX414:HX416" si="231">HX428</f>
        <v>bc</v>
      </c>
      <c r="HY414" s="1">
        <f>AVERAGE(HY391:HY393)</f>
        <v>289.666666666667</v>
      </c>
      <c r="HZ414" s="1">
        <f>STDEVA(HY391:HY393)</f>
        <v>3.46410161513775</v>
      </c>
      <c r="IA414" s="1" t="str">
        <f t="shared" ref="IA414:IA416" si="232">IA428</f>
        <v>bc</v>
      </c>
      <c r="IB414" s="1">
        <f>AVERAGE(IB391:IB393)</f>
        <v>320.111111111111</v>
      </c>
      <c r="IC414" s="1">
        <f>STDEVA(IB391:IB393)</f>
        <v>1.89541356769245</v>
      </c>
      <c r="ID414" s="1" t="str">
        <f t="shared" ref="ID414:ID416" si="233">ID428</f>
        <v>a</v>
      </c>
      <c r="IE414" s="1">
        <f>AVERAGE(IE391:IE393)</f>
        <v>306.333333333333</v>
      </c>
      <c r="IF414" s="1">
        <f>STDEVA(IE391:IE393)</f>
        <v>7.02376916856849</v>
      </c>
      <c r="IG414" s="1" t="str">
        <f t="shared" ref="IG414:IG416" si="234">IG428</f>
        <v>de</v>
      </c>
      <c r="IH414" s="1">
        <f>AVERAGE(IH391:IH393)</f>
        <v>7.63222222222222</v>
      </c>
      <c r="II414" s="1">
        <f>STDEVA(IH391:IH393)</f>
        <v>0.0494787646182501</v>
      </c>
      <c r="IJ414" s="1" t="str">
        <f t="shared" ref="IJ414:IJ416" si="235">IJ428</f>
        <v>a</v>
      </c>
      <c r="IK414" s="1">
        <f>AVERAGE(IK391:IK393)</f>
        <v>9.42555555555555</v>
      </c>
      <c r="IL414" s="1">
        <f>STDEVA(IK391:IK393)</f>
        <v>0.0517830231010268</v>
      </c>
      <c r="IM414" s="1" t="str">
        <f t="shared" ref="IM414:IM416" si="236">IM428</f>
        <v>a</v>
      </c>
      <c r="IN414" s="1">
        <f>AVERAGE(IN391:IN393)</f>
        <v>7.83111111111111</v>
      </c>
      <c r="IO414" s="1">
        <f>STDEVA(IN391:IN393)</f>
        <v>0.0320300784564431</v>
      </c>
      <c r="IP414" s="1" t="str">
        <f t="shared" ref="IP414:IP416" si="237">IP428</f>
        <v>a</v>
      </c>
      <c r="IQ414" s="1">
        <f>AVERAGE(IQ391:IQ393)</f>
        <v>7.09444444444445</v>
      </c>
      <c r="IR414" s="1">
        <f>STDEVA(IQ391:IQ393)</f>
        <v>0.119830126676305</v>
      </c>
      <c r="IS414" s="1" t="str">
        <f t="shared" ref="IS414:IS416" si="238">IS428</f>
        <v>a</v>
      </c>
      <c r="IT414" s="1">
        <f>AVERAGE(IT391:IT393)</f>
        <v>5.98</v>
      </c>
      <c r="IU414" s="1">
        <f>STDEVA(IT391:IT393)</f>
        <v>0.0600000000000001</v>
      </c>
      <c r="IV414" s="1" t="str">
        <f t="shared" ref="IV414:IV416" si="239">IV428</f>
        <v>a</v>
      </c>
    </row>
    <row r="415" spans="5:256">
      <c r="E415" s="1" t="s">
        <v>87</v>
      </c>
      <c r="F415" s="1">
        <f>AVERAGE(F394:F396)</f>
        <v>18.0965644621615</v>
      </c>
      <c r="G415" s="1">
        <f>STDEVA(F394:F396)</f>
        <v>0.126720640043631</v>
      </c>
      <c r="H415" s="1" t="str">
        <f t="shared" si="160"/>
        <v>d</v>
      </c>
      <c r="I415" s="1">
        <f>AVERAGE(I394:I396)</f>
        <v>21.3143262279537</v>
      </c>
      <c r="J415" s="1">
        <f>STDEVA(I394:I396)</f>
        <v>0.0606544502876433</v>
      </c>
      <c r="K415" s="1" t="str">
        <f t="shared" si="161"/>
        <v>d</v>
      </c>
      <c r="L415" s="1">
        <f>AVERAGE(L394:L396)</f>
        <v>16.6276545936778</v>
      </c>
      <c r="M415" s="1">
        <f>STDEVA(L394:L396)</f>
        <v>0.210218676505558</v>
      </c>
      <c r="N415" s="1" t="str">
        <f t="shared" si="162"/>
        <v>cd</v>
      </c>
      <c r="O415" s="1">
        <f>AVERAGE(O394:O396)</f>
        <v>10.1466473618923</v>
      </c>
      <c r="P415" s="1">
        <f>STDEVA(O394:O396)</f>
        <v>0.367456228305909</v>
      </c>
      <c r="Q415" s="1" t="str">
        <f t="shared" si="163"/>
        <v>g</v>
      </c>
      <c r="R415" s="1">
        <f>AVERAGE(R394:R396)</f>
        <v>5.47778934806899</v>
      </c>
      <c r="S415" s="1">
        <f>STDEVA(R394:R396)</f>
        <v>0.203532406688398</v>
      </c>
      <c r="T415" s="1" t="str">
        <f t="shared" si="164"/>
        <v>d</v>
      </c>
      <c r="U415" s="1">
        <f>AVERAGE(U394:U396)</f>
        <v>0.212555555555556</v>
      </c>
      <c r="V415" s="1">
        <f>STDEVA(U394:U396)</f>
        <v>0.0109612110712342</v>
      </c>
      <c r="W415" s="1" t="str">
        <f t="shared" si="165"/>
        <v>a</v>
      </c>
      <c r="X415" s="1">
        <f>AVERAGE(X394:X396)</f>
        <v>0.287888888888889</v>
      </c>
      <c r="Y415" s="1">
        <f>STDEVA(X394:X396)</f>
        <v>0.00419435246403929</v>
      </c>
      <c r="Z415" s="1" t="str">
        <f t="shared" si="166"/>
        <v>a</v>
      </c>
      <c r="AA415" s="1">
        <f>AVERAGE(AA394:AA396)</f>
        <v>0.310333333333333</v>
      </c>
      <c r="AB415" s="1">
        <f>STDEVA(AA394:AA396)</f>
        <v>0.0126666666666667</v>
      </c>
      <c r="AC415" s="1" t="str">
        <f t="shared" si="167"/>
        <v>ab</v>
      </c>
      <c r="AD415" s="1">
        <f>AVERAGE(AD394:AD396)</f>
        <v>0.316777777777778</v>
      </c>
      <c r="AE415" s="1">
        <f>STDEVA(AD394:AD396)</f>
        <v>0.01174418689931</v>
      </c>
      <c r="AF415" s="1" t="str">
        <f t="shared" si="168"/>
        <v>bc</v>
      </c>
      <c r="AG415" s="1">
        <f>AVERAGE(AG394:AG396)</f>
        <v>0.190333333333333</v>
      </c>
      <c r="AH415" s="1">
        <f>STDEVA(AG394:AG396)</f>
        <v>0.00513160143944689</v>
      </c>
      <c r="AI415" s="1" t="str">
        <f t="shared" si="169"/>
        <v>e</v>
      </c>
      <c r="AJ415" s="1">
        <f>AVERAGE(AJ394:AJ396)</f>
        <v>255.222222222222</v>
      </c>
      <c r="AK415" s="1">
        <f>STDEVA(AJ394:AJ396)</f>
        <v>0.838870492807857</v>
      </c>
      <c r="AL415" s="1" t="str">
        <f t="shared" si="170"/>
        <v>c</v>
      </c>
      <c r="AM415" s="1">
        <f>AVERAGE(AM394:AM396)</f>
        <v>289.666666666667</v>
      </c>
      <c r="AN415" s="1">
        <f>STDEVA(AM394:AM396)</f>
        <v>5.23874454850055</v>
      </c>
      <c r="AO415" s="1" t="str">
        <f t="shared" si="171"/>
        <v>e</v>
      </c>
      <c r="AP415" s="1">
        <f>AVERAGE(AP394:AP396)</f>
        <v>300.111111111111</v>
      </c>
      <c r="AQ415" s="1">
        <f>STDEVA(AP394:AP396)</f>
        <v>5.39890249478058</v>
      </c>
      <c r="AR415" s="1" t="str">
        <f t="shared" si="172"/>
        <v>de</v>
      </c>
      <c r="AS415" s="1">
        <f>AVERAGE(AS394:AS396)</f>
        <v>335.666666666667</v>
      </c>
      <c r="AT415" s="1">
        <f>STDEVA(AS394:AS396)</f>
        <v>4.16333199893227</v>
      </c>
      <c r="AU415" s="1" t="str">
        <f t="shared" si="173"/>
        <v>ab</v>
      </c>
      <c r="AV415" s="1">
        <f>AVERAGE(AV394:AV396)</f>
        <v>317.666666666667</v>
      </c>
      <c r="AW415" s="1">
        <f>STDEVA(AV394:AV396)</f>
        <v>3.78593889720018</v>
      </c>
      <c r="AX415" s="1" t="str">
        <f t="shared" si="174"/>
        <v>cd</v>
      </c>
      <c r="AY415" s="1">
        <f>AVERAGE(AY394:AY396)</f>
        <v>6.30777777777778</v>
      </c>
      <c r="AZ415" s="1">
        <f>STDEVA(AY394:AY396)</f>
        <v>0.112365145511969</v>
      </c>
      <c r="BA415" s="1" t="str">
        <f t="shared" si="175"/>
        <v>b</v>
      </c>
      <c r="BB415" s="1">
        <f>AVERAGE(BB394:BB396)</f>
        <v>9.02777777777778</v>
      </c>
      <c r="BC415" s="1">
        <f>STDEVA(BB394:BB396)</f>
        <v>0.157491916312246</v>
      </c>
      <c r="BD415" s="1" t="str">
        <f t="shared" si="176"/>
        <v>c</v>
      </c>
      <c r="BE415" s="1">
        <f>AVERAGE(BE394:BE396)</f>
        <v>7.31777777777778</v>
      </c>
      <c r="BF415" s="1">
        <f>STDEVA(BE394:BE396)</f>
        <v>0.131754541702589</v>
      </c>
      <c r="BG415" s="1" t="str">
        <f t="shared" si="177"/>
        <v>d</v>
      </c>
      <c r="BH415" s="1">
        <f>AVERAGE(BH394:BH396)</f>
        <v>6.55666666666667</v>
      </c>
      <c r="BI415" s="1">
        <f>STDEVA(BH394:BH396)</f>
        <v>0.111504857891185</v>
      </c>
      <c r="BJ415" s="1" t="str">
        <f t="shared" si="178"/>
        <v>d</v>
      </c>
      <c r="BK415" s="1">
        <f>AVERAGE(BK394:BK396)</f>
        <v>3.06666666666667</v>
      </c>
      <c r="BL415" s="1">
        <f>STDEVA(BK394:BK396)</f>
        <v>0.0907377172587745</v>
      </c>
      <c r="BM415" s="1" t="str">
        <f t="shared" si="179"/>
        <v>c</v>
      </c>
      <c r="BQ415" s="1">
        <f>AVERAGE(BQ394:BQ396)</f>
        <v>17.5457418150408</v>
      </c>
      <c r="BR415" s="1">
        <f>STDEVA(BQ394:BQ396)</f>
        <v>0.240495411137236</v>
      </c>
      <c r="BS415" s="1" t="str">
        <f t="shared" si="180"/>
        <v>cd</v>
      </c>
      <c r="BT415" s="1">
        <f>AVERAGE(BT394:BT396)</f>
        <v>20.759468476638</v>
      </c>
      <c r="BU415" s="1">
        <f>STDEVA(BT394:BT396)</f>
        <v>0.171858640478223</v>
      </c>
      <c r="BV415" s="1" t="str">
        <f t="shared" si="181"/>
        <v>e</v>
      </c>
      <c r="BW415" s="1">
        <f>AVERAGE(BW394:BW396)</f>
        <v>16.0969657083363</v>
      </c>
      <c r="BX415" s="1">
        <f>STDEVA(BW394:BW396)</f>
        <v>0.204798765060005</v>
      </c>
      <c r="BY415" s="1" t="str">
        <f t="shared" si="182"/>
        <v>d</v>
      </c>
      <c r="BZ415" s="1">
        <f>AVERAGE(BZ394:BZ396)</f>
        <v>9.73132076338514</v>
      </c>
      <c r="CA415" s="1">
        <f>STDEVA(BZ394:BZ396)</f>
        <v>0.476286982460755</v>
      </c>
      <c r="CB415" s="1" t="str">
        <f t="shared" si="183"/>
        <v>f</v>
      </c>
      <c r="CC415" s="1">
        <f>AVERAGE(CC394:CC396)</f>
        <v>4.8627696066534</v>
      </c>
      <c r="CD415" s="1">
        <f>STDEVA(CC394:CC396)</f>
        <v>0.224442123845994</v>
      </c>
      <c r="CE415" s="1" t="str">
        <f t="shared" si="184"/>
        <v>d</v>
      </c>
      <c r="CF415" s="1">
        <f>AVERAGE(CF394:CF396)</f>
        <v>0.187</v>
      </c>
      <c r="CG415" s="1">
        <f>STDEVA(CF394:CF396)</f>
        <v>0.00837323779138698</v>
      </c>
      <c r="CH415" s="1" t="str">
        <f t="shared" si="185"/>
        <v>bc</v>
      </c>
      <c r="CI415" s="1">
        <f>AVERAGE(CI394:CI396)</f>
        <v>0.268</v>
      </c>
      <c r="CJ415" s="1">
        <f>STDEVA(CI394:CI396)</f>
        <v>0.0066583281184794</v>
      </c>
      <c r="CK415" s="1" t="str">
        <f t="shared" si="186"/>
        <v>abc</v>
      </c>
      <c r="CL415" s="1">
        <f>AVERAGE(CL394:CL396)</f>
        <v>0.288</v>
      </c>
      <c r="CM415" s="1">
        <f>STDEVA(CL394:CL396)</f>
        <v>0.00883804905570854</v>
      </c>
      <c r="CN415" s="1" t="str">
        <f t="shared" si="187"/>
        <v>ab</v>
      </c>
      <c r="CO415" s="1">
        <f>AVERAGE(CO394:CO396)</f>
        <v>0.296333333333333</v>
      </c>
      <c r="CP415" s="1">
        <f>STDEVA(CO394:CO396)</f>
        <v>0.0129914501799367</v>
      </c>
      <c r="CQ415" s="1" t="str">
        <f t="shared" si="188"/>
        <v>b</v>
      </c>
      <c r="CR415" s="1">
        <f>AVERAGE(CR394:CR396)</f>
        <v>0.159333333333333</v>
      </c>
      <c r="CS415" s="1">
        <f>STDEVA(CR394:CR396)</f>
        <v>0.0241936630821654</v>
      </c>
      <c r="CT415" s="1" t="str">
        <f t="shared" si="189"/>
        <v>c</v>
      </c>
      <c r="CU415" s="1">
        <f>AVERAGE(CU394:CU396)</f>
        <v>253</v>
      </c>
      <c r="CV415" s="1">
        <f>STDEVA(CU394:CU396)</f>
        <v>3.38296385503073</v>
      </c>
      <c r="CW415" s="1" t="str">
        <f t="shared" si="190"/>
        <v>cd</v>
      </c>
      <c r="CX415" s="1">
        <f>AVERAGE(CX394:CX396)</f>
        <v>287</v>
      </c>
      <c r="CY415" s="1">
        <f>STDEVA(CX394:CX396)</f>
        <v>7.50555349946513</v>
      </c>
      <c r="CZ415" s="1" t="str">
        <f t="shared" si="191"/>
        <v>de</v>
      </c>
      <c r="DA415" s="1">
        <f>AVERAGE(DA394:DA396)</f>
        <v>299.333333333333</v>
      </c>
      <c r="DB415" s="1">
        <f>STDEVA(DA394:DA396)</f>
        <v>4.48454134902455</v>
      </c>
      <c r="DC415" s="1" t="str">
        <f t="shared" si="192"/>
        <v>c</v>
      </c>
      <c r="DD415" s="1">
        <f>AVERAGE(DD394:DD396)</f>
        <v>333.888888888889</v>
      </c>
      <c r="DE415" s="1">
        <f>STDEVA(DD394:DD396)</f>
        <v>1.34715062810911</v>
      </c>
      <c r="DF415" s="1" t="str">
        <f t="shared" si="193"/>
        <v>a</v>
      </c>
      <c r="DG415" s="1">
        <f>AVERAGE(DG394:DG396)</f>
        <v>319.333333333333</v>
      </c>
      <c r="DH415" s="1">
        <f>STDEVA(DG394:DG396)</f>
        <v>4.50924975282289</v>
      </c>
      <c r="DI415" s="1" t="str">
        <f t="shared" si="194"/>
        <v>bc</v>
      </c>
      <c r="DJ415" s="1">
        <f>AVERAGE(DJ394:DJ396)</f>
        <v>6.04777777777778</v>
      </c>
      <c r="DK415" s="1">
        <f>STDEVA(DJ394:DJ396)</f>
        <v>0.112365145511969</v>
      </c>
      <c r="DL415" s="1" t="str">
        <f t="shared" si="195"/>
        <v>c</v>
      </c>
      <c r="DM415" s="1">
        <f>AVERAGE(DM394:DM396)</f>
        <v>8.75</v>
      </c>
      <c r="DN415" s="1">
        <f>STDEVA(DM394:DM396)</f>
        <v>0.0545690184791501</v>
      </c>
      <c r="DO415" s="1" t="str">
        <f t="shared" si="196"/>
        <v>d</v>
      </c>
      <c r="DP415" s="1">
        <f>AVERAGE(DP394:DP396)</f>
        <v>7.04111111111111</v>
      </c>
      <c r="DQ415" s="1">
        <f>STDEVA(DP394:DP396)</f>
        <v>0.108388874651175</v>
      </c>
      <c r="DR415" s="1" t="str">
        <f t="shared" si="197"/>
        <v>d</v>
      </c>
      <c r="DS415" s="1">
        <f>AVERAGE(DS394:DS396)</f>
        <v>6.27777777777778</v>
      </c>
      <c r="DT415" s="1">
        <f>STDEVA(DS394:DS396)</f>
        <v>0.0822147143719372</v>
      </c>
      <c r="DU415" s="1" t="str">
        <f t="shared" si="198"/>
        <v>de</v>
      </c>
      <c r="DV415" s="1">
        <f>AVERAGE(DV394:DV396)</f>
        <v>2.75</v>
      </c>
      <c r="DW415" s="1">
        <f>STDEVA(DV394:DV396)</f>
        <v>0.0600000000000001</v>
      </c>
      <c r="DX415" s="1" t="str">
        <f t="shared" si="199"/>
        <v>c</v>
      </c>
      <c r="ED415" s="1">
        <f>AVERAGE(ED394:ED396)</f>
        <v>19.5189851403338</v>
      </c>
      <c r="EE415" s="1">
        <f>STDEVA(ED394:ED396)</f>
        <v>0.143635228697359</v>
      </c>
      <c r="EF415" s="1" t="str">
        <f t="shared" si="200"/>
        <v>d</v>
      </c>
      <c r="EG415" s="1">
        <f>AVERAGE(EG394:EG396)</f>
        <v>25.4805625036142</v>
      </c>
      <c r="EH415" s="1">
        <f>STDEVA(EG394:EG396)</f>
        <v>0.134785502289369</v>
      </c>
      <c r="EI415" s="1" t="str">
        <f t="shared" si="201"/>
        <v>e</v>
      </c>
      <c r="EJ415" s="1">
        <f>AVERAGE(EJ394:EJ396)</f>
        <v>17.6194157765211</v>
      </c>
      <c r="EK415" s="1">
        <f>STDEVA(EJ394:EJ396)</f>
        <v>0.240879381039186</v>
      </c>
      <c r="EL415" s="1" t="str">
        <f t="shared" si="202"/>
        <v>d</v>
      </c>
      <c r="EM415" s="1">
        <f>AVERAGE(EM394:EM396)</f>
        <v>10.7268734855148</v>
      </c>
      <c r="EN415" s="1">
        <f>STDEVA(EM394:EM396)</f>
        <v>0.199226279560537</v>
      </c>
      <c r="EO415" s="1" t="str">
        <f t="shared" si="203"/>
        <v>f</v>
      </c>
      <c r="EP415" s="1">
        <f>AVERAGE(EP394:EP396)</f>
        <v>7.88089007217337</v>
      </c>
      <c r="EQ415" s="1">
        <f>STDEVA(EP394:EP396)</f>
        <v>0.271012997310525</v>
      </c>
      <c r="ER415" s="1" t="str">
        <f t="shared" si="204"/>
        <v>e</v>
      </c>
      <c r="ES415" s="1">
        <f>AVERAGE(ES394:ES396)</f>
        <v>0.230666666666667</v>
      </c>
      <c r="ET415" s="1">
        <f>STDEVA(ES394:ES396)</f>
        <v>0.00600925212577332</v>
      </c>
      <c r="EU415" s="1" t="str">
        <f t="shared" si="205"/>
        <v>a</v>
      </c>
      <c r="EV415" s="1">
        <f>AVERAGE(EV394:EV396)</f>
        <v>0.270111111111111</v>
      </c>
      <c r="EW415" s="1">
        <f>STDEVA(EV394:EV396)</f>
        <v>0.0113349672024881</v>
      </c>
      <c r="EX415" s="1" t="str">
        <f t="shared" si="206"/>
        <v>ab</v>
      </c>
      <c r="EY415" s="1">
        <f>AVERAGE(EY394:EY396)</f>
        <v>0.278</v>
      </c>
      <c r="EZ415" s="1">
        <f>STDEVA(EY394:EY396)</f>
        <v>0.0120968315410827</v>
      </c>
      <c r="FA415" s="1" t="str">
        <f t="shared" si="207"/>
        <v>ab</v>
      </c>
      <c r="FB415" s="1">
        <f>AVERAGE(FB394:FB396)</f>
        <v>0.287222222222222</v>
      </c>
      <c r="FC415" s="1">
        <f>STDEVA(FB394:FB396)</f>
        <v>0.00712845108104242</v>
      </c>
      <c r="FD415" s="1" t="str">
        <f t="shared" si="208"/>
        <v>b</v>
      </c>
      <c r="FE415" s="1">
        <f>AVERAGE(FE394:FE396)</f>
        <v>0.205</v>
      </c>
      <c r="FF415" s="1">
        <f>STDEVA(FE394:FE396)</f>
        <v>0.00299999999999999</v>
      </c>
      <c r="FG415" s="1" t="str">
        <f t="shared" si="209"/>
        <v>b</v>
      </c>
      <c r="FH415" s="1">
        <f>AVERAGE(FH394:FH396)</f>
        <v>274.555555555556</v>
      </c>
      <c r="FI415" s="1">
        <f>STDEVA(FH394:FH396)</f>
        <v>2.34125638952284</v>
      </c>
      <c r="FJ415" s="1" t="str">
        <f t="shared" si="210"/>
        <v>a</v>
      </c>
      <c r="FK415" s="1">
        <f>AVERAGE(FK394:FK396)</f>
        <v>293.111111111111</v>
      </c>
      <c r="FL415" s="1">
        <f>STDEVA(FK394:FK396)</f>
        <v>4.52564707875918</v>
      </c>
      <c r="FM415" s="1" t="str">
        <f t="shared" si="211"/>
        <v>a</v>
      </c>
      <c r="FN415" s="1">
        <f>AVERAGE(FN394:FN396)</f>
        <v>294.888888888889</v>
      </c>
      <c r="FO415" s="1">
        <f>STDEVA(FN394:FN396)</f>
        <v>1.34715062810911</v>
      </c>
      <c r="FP415" s="1" t="str">
        <f t="shared" si="212"/>
        <v>a</v>
      </c>
      <c r="FQ415" s="1">
        <f>AVERAGE(FQ394:FQ396)</f>
        <v>322.333333333333</v>
      </c>
      <c r="FR415" s="1">
        <f>STDEVA(FQ394:FQ396)</f>
        <v>1.52752523165195</v>
      </c>
      <c r="FS415" s="1" t="str">
        <f t="shared" si="213"/>
        <v>a</v>
      </c>
      <c r="FT415" s="1">
        <f>AVERAGE(FT394:FT396)</f>
        <v>311.666666666667</v>
      </c>
      <c r="FU415" s="1">
        <f>STDEVA(FT394:FT396)</f>
        <v>5.5075705472861</v>
      </c>
      <c r="FV415" s="1" t="str">
        <f t="shared" si="214"/>
        <v>bc</v>
      </c>
      <c r="FW415" s="1">
        <f>AVERAGE(FW394:FW396)</f>
        <v>7.52444444444444</v>
      </c>
      <c r="FX415" s="1">
        <f>STDEVA(FW394:FW396)</f>
        <v>0.0150308325094089</v>
      </c>
      <c r="FY415" s="1" t="str">
        <f t="shared" si="215"/>
        <v>c</v>
      </c>
      <c r="FZ415" s="1">
        <f>AVERAGE(FZ394:FZ396)</f>
        <v>9.37777777777778</v>
      </c>
      <c r="GA415" s="1">
        <f>STDEVA(FZ394:FZ396)</f>
        <v>0.0390631018472148</v>
      </c>
      <c r="GB415" s="1" t="str">
        <f t="shared" si="216"/>
        <v>b</v>
      </c>
      <c r="GC415" s="1">
        <f>AVERAGE(GC394:GC396)</f>
        <v>7.80222222222222</v>
      </c>
      <c r="GD415" s="1">
        <f>STDEVA(GC394:GC396)</f>
        <v>0.056797235196143</v>
      </c>
      <c r="GE415" s="1" t="str">
        <f t="shared" si="217"/>
        <v>b</v>
      </c>
      <c r="GF415" s="1">
        <f>AVERAGE(GF394:GF396)</f>
        <v>6.46222222222222</v>
      </c>
      <c r="GG415" s="1">
        <f>STDEVA(GF394:GF396)</f>
        <v>0.0138777733297744</v>
      </c>
      <c r="GH415" s="1" t="str">
        <f t="shared" si="218"/>
        <v>c</v>
      </c>
      <c r="GI415" s="1">
        <f>AVERAGE(GI394:GI396)</f>
        <v>5.12333333333333</v>
      </c>
      <c r="GJ415" s="1">
        <f>STDEVA(GI394:GI396)</f>
        <v>0.0611010092660779</v>
      </c>
      <c r="GK415" s="1" t="str">
        <f t="shared" si="219"/>
        <v>c</v>
      </c>
      <c r="GO415" s="1">
        <f>AVERAGE(GO394:GO396)</f>
        <v>18.8629376562786</v>
      </c>
      <c r="GP415" s="1">
        <f>STDEVA(GO394:GO396)</f>
        <v>0.0860382489533403</v>
      </c>
      <c r="GQ415" s="1" t="str">
        <f t="shared" si="220"/>
        <v>f</v>
      </c>
      <c r="GR415" s="1">
        <f>AVERAGE(GR394:GR396)</f>
        <v>24.8181253141436</v>
      </c>
      <c r="GS415" s="1">
        <f>STDEVA(GR394:GR396)</f>
        <v>0.158435028734183</v>
      </c>
      <c r="GT415" s="1" t="str">
        <f t="shared" si="221"/>
        <v>ef</v>
      </c>
      <c r="GU415" s="1">
        <f>AVERAGE(GU394:GU396)</f>
        <v>17.0983170168545</v>
      </c>
      <c r="GV415" s="1">
        <f>STDEVA(GU394:GU396)</f>
        <v>0.232371915049954</v>
      </c>
      <c r="GW415" s="1" t="str">
        <f t="shared" si="222"/>
        <v>d</v>
      </c>
      <c r="GX415" s="1">
        <f>AVERAGE(GX394:GX396)</f>
        <v>10.2395687809748</v>
      </c>
      <c r="GY415" s="1">
        <f>STDEVA(GX394:GX396)</f>
        <v>0.192680426146189</v>
      </c>
      <c r="GZ415" s="1" t="str">
        <f t="shared" si="223"/>
        <v>f</v>
      </c>
      <c r="HA415" s="1">
        <f>AVERAGE(HA394:HA396)</f>
        <v>7.33557613699927</v>
      </c>
      <c r="HB415" s="1">
        <f>STDEVA(HA394:HA396)</f>
        <v>0.0778488368144816</v>
      </c>
      <c r="HC415" s="1" t="str">
        <f t="shared" si="224"/>
        <v>f</v>
      </c>
      <c r="HD415" s="1">
        <f>AVERAGE(HD394:HD396)</f>
        <v>0.211333333333333</v>
      </c>
      <c r="HE415" s="1">
        <f>STDEVA(HD394:HD396)</f>
        <v>0.00833333333333335</v>
      </c>
      <c r="HF415" s="1" t="str">
        <f t="shared" si="225"/>
        <v>ab</v>
      </c>
      <c r="HG415" s="1">
        <f>AVERAGE(HG394:HG396)</f>
        <v>0.252666666666667</v>
      </c>
      <c r="HH415" s="1">
        <f>STDEVA(HG394:HG396)</f>
        <v>0.00288675134594815</v>
      </c>
      <c r="HI415" s="1" t="str">
        <f t="shared" si="226"/>
        <v>ab</v>
      </c>
      <c r="HJ415" s="1">
        <f>AVERAGE(HJ394:HJ396)</f>
        <v>0.258555555555556</v>
      </c>
      <c r="HK415" s="1">
        <f>STDEVA(HJ394:HJ396)</f>
        <v>0.0048112522432469</v>
      </c>
      <c r="HL415" s="1" t="str">
        <f t="shared" si="227"/>
        <v>ab</v>
      </c>
      <c r="HM415" s="1">
        <f>AVERAGE(HM394:HM396)</f>
        <v>0.265222222222222</v>
      </c>
      <c r="HN415" s="1">
        <f>STDEVA(HM394:HM396)</f>
        <v>0.00234125638952283</v>
      </c>
      <c r="HO415" s="1" t="str">
        <f t="shared" si="228"/>
        <v>bc</v>
      </c>
      <c r="HP415" s="1">
        <f>AVERAGE(HP394:HP396)</f>
        <v>0.179666666666667</v>
      </c>
      <c r="HQ415" s="1">
        <f>STDEVA(HP394:HP396)</f>
        <v>0.00568624070307733</v>
      </c>
      <c r="HR415" s="1" t="str">
        <f t="shared" si="229"/>
        <v>b</v>
      </c>
      <c r="HS415" s="1">
        <f>AVERAGE(HS394:HS396)</f>
        <v>272.444444444445</v>
      </c>
      <c r="HT415" s="1">
        <f>STDEVA(HS394:HS396)</f>
        <v>2.41139271269007</v>
      </c>
      <c r="HU415" s="1" t="str">
        <f t="shared" si="230"/>
        <v>a</v>
      </c>
      <c r="HV415" s="1">
        <f>AVERAGE(HV394:HV396)</f>
        <v>292.333333333333</v>
      </c>
      <c r="HW415" s="1">
        <f>STDEVA(HV394:HV396)</f>
        <v>3.92994204085054</v>
      </c>
      <c r="HX415" s="1" t="str">
        <f t="shared" si="231"/>
        <v>a</v>
      </c>
      <c r="HY415" s="1">
        <f>AVERAGE(HY394:HY396)</f>
        <v>292.666666666667</v>
      </c>
      <c r="HZ415" s="1">
        <f>STDEVA(HY394:HY396)</f>
        <v>2.96273147243853</v>
      </c>
      <c r="IA415" s="1" t="str">
        <f t="shared" si="232"/>
        <v>ab</v>
      </c>
      <c r="IB415" s="1">
        <f>AVERAGE(IB394:IB396)</f>
        <v>320.555555555556</v>
      </c>
      <c r="IC415" s="1">
        <f>STDEVA(IB394:IB396)</f>
        <v>2.87389270141725</v>
      </c>
      <c r="ID415" s="1" t="str">
        <f t="shared" si="233"/>
        <v>a</v>
      </c>
      <c r="IE415" s="1">
        <f>AVERAGE(IE394:IE396)</f>
        <v>311</v>
      </c>
      <c r="IF415" s="1">
        <f>STDEVA(IE394:IE396)</f>
        <v>4.35889894354067</v>
      </c>
      <c r="IG415" s="1" t="str">
        <f t="shared" si="234"/>
        <v>bc</v>
      </c>
      <c r="IH415" s="1">
        <f>AVERAGE(IH394:IH396)</f>
        <v>7.29333333333333</v>
      </c>
      <c r="II415" s="1">
        <f>STDEVA(IH394:IH396)</f>
        <v>0.0504424865014047</v>
      </c>
      <c r="IJ415" s="1" t="str">
        <f t="shared" si="235"/>
        <v>b</v>
      </c>
      <c r="IK415" s="1">
        <f>AVERAGE(IK394:IK396)</f>
        <v>9.10333333333333</v>
      </c>
      <c r="IL415" s="1">
        <f>STDEVA(IK394:IK396)</f>
        <v>0.0529150262212917</v>
      </c>
      <c r="IM415" s="1" t="str">
        <f t="shared" si="236"/>
        <v>b</v>
      </c>
      <c r="IN415" s="1">
        <f>AVERAGE(IN394:IN396)</f>
        <v>7.49111111111111</v>
      </c>
      <c r="IO415" s="1">
        <f>STDEVA(IN394:IN396)</f>
        <v>0.0320300784564436</v>
      </c>
      <c r="IP415" s="1" t="str">
        <f t="shared" si="237"/>
        <v>bc</v>
      </c>
      <c r="IQ415" s="1">
        <f>AVERAGE(IQ394:IQ396)</f>
        <v>6.15111111111111</v>
      </c>
      <c r="IR415" s="1">
        <f>STDEVA(IQ394:IQ396)</f>
        <v>0.0964557085076033</v>
      </c>
      <c r="IS415" s="1" t="str">
        <f t="shared" si="238"/>
        <v>c</v>
      </c>
      <c r="IT415" s="1">
        <f>AVERAGE(IT394:IT396)</f>
        <v>4.87</v>
      </c>
      <c r="IU415" s="1">
        <f>STDEVA(IT394:IT396)</f>
        <v>0.0600000000000001</v>
      </c>
      <c r="IV415" s="1" t="str">
        <f t="shared" si="239"/>
        <v>c</v>
      </c>
    </row>
    <row r="416" spans="5:256">
      <c r="E416" s="1" t="s">
        <v>88</v>
      </c>
      <c r="F416" s="1">
        <f>AVERAGE(F397:F399)</f>
        <v>19.3361198711358</v>
      </c>
      <c r="G416" s="1">
        <f>STDEVA(F397:F399)</f>
        <v>0.0966436656851419</v>
      </c>
      <c r="H416" s="1" t="str">
        <f t="shared" si="160"/>
        <v>a</v>
      </c>
      <c r="I416" s="1">
        <f>AVERAGE(I397:I399)</f>
        <v>22.5310428342247</v>
      </c>
      <c r="J416" s="1">
        <f>STDEVA(I397:I399)</f>
        <v>0.0697681280130532</v>
      </c>
      <c r="K416" s="1" t="str">
        <f t="shared" si="161"/>
        <v>a</v>
      </c>
      <c r="L416" s="1">
        <f>AVERAGE(L397:L399)</f>
        <v>17.8551783851279</v>
      </c>
      <c r="M416" s="1">
        <f>STDEVA(L397:L399)</f>
        <v>0.275318572500875</v>
      </c>
      <c r="N416" s="1" t="str">
        <f t="shared" si="162"/>
        <v>a</v>
      </c>
      <c r="O416" s="1">
        <f>AVERAGE(O397:O399)</f>
        <v>9.95479508307801</v>
      </c>
      <c r="P416" s="1">
        <f>STDEVA(O397:O399)</f>
        <v>0.419316678073247</v>
      </c>
      <c r="Q416" s="1" t="str">
        <f t="shared" si="163"/>
        <v>h</v>
      </c>
      <c r="R416" s="1">
        <f>AVERAGE(R397:R399)</f>
        <v>3.53034804400131</v>
      </c>
      <c r="S416" s="1">
        <f>STDEVA(R397:R399)</f>
        <v>0.207370313016997</v>
      </c>
      <c r="T416" s="1" t="str">
        <f t="shared" si="164"/>
        <v>f</v>
      </c>
      <c r="U416" s="1">
        <f>AVERAGE(U397:U399)</f>
        <v>0.211222222222222</v>
      </c>
      <c r="V416" s="1">
        <f>STDEVA(U397:U399)</f>
        <v>0.00933531724946444</v>
      </c>
      <c r="W416" s="1" t="str">
        <f t="shared" si="165"/>
        <v>ab</v>
      </c>
      <c r="X416" s="1">
        <f>AVERAGE(X397:X399)</f>
        <v>0.296777777777778</v>
      </c>
      <c r="Y416" s="1">
        <f>STDEVA(X397:X399)</f>
        <v>0.00924561958342877</v>
      </c>
      <c r="Z416" s="1" t="str">
        <f t="shared" si="166"/>
        <v>a</v>
      </c>
      <c r="AA416" s="1">
        <f>AVERAGE(AA397:AA399)</f>
        <v>0.312333333333333</v>
      </c>
      <c r="AB416" s="1">
        <f>STDEVA(AA397:AA399)</f>
        <v>0.00913479307069646</v>
      </c>
      <c r="AC416" s="1" t="str">
        <f t="shared" si="167"/>
        <v>ab</v>
      </c>
      <c r="AD416" s="1">
        <f>AVERAGE(AD397:AD399)</f>
        <v>0.290777777777778</v>
      </c>
      <c r="AE416" s="1">
        <f>STDEVA(AD397:AD399)</f>
        <v>0.0155360989431186</v>
      </c>
      <c r="AF416" s="1" t="str">
        <f t="shared" si="168"/>
        <v>de</v>
      </c>
      <c r="AG416" s="1">
        <f>AVERAGE(AG397:AG399)</f>
        <v>0.139</v>
      </c>
      <c r="AH416" s="1">
        <f>STDEVA(AG397:AG399)</f>
        <v>0.00608276253029821</v>
      </c>
      <c r="AI416" s="1" t="str">
        <f t="shared" si="169"/>
        <v>g</v>
      </c>
      <c r="AJ416" s="1">
        <f>AVERAGE(AJ397:AJ399)</f>
        <v>251.444444444444</v>
      </c>
      <c r="AK416" s="1">
        <f>STDEVA(AJ397:AJ399)</f>
        <v>2.14303350244288</v>
      </c>
      <c r="AL416" s="1" t="str">
        <f t="shared" si="170"/>
        <v>d</v>
      </c>
      <c r="AM416" s="1">
        <f>AVERAGE(AM397:AM399)</f>
        <v>287.111111111111</v>
      </c>
      <c r="AN416" s="1">
        <f>STDEVA(AM397:AM399)</f>
        <v>6.46643756753396</v>
      </c>
      <c r="AO416" s="1" t="str">
        <f t="shared" si="171"/>
        <v>f</v>
      </c>
      <c r="AP416" s="1">
        <f>AVERAGE(AP397:AP399)</f>
        <v>297.444444444444</v>
      </c>
      <c r="AQ416" s="1">
        <f>STDEVA(AP397:AP399)</f>
        <v>5.16756264632598</v>
      </c>
      <c r="AR416" s="1" t="str">
        <f t="shared" si="172"/>
        <v>e</v>
      </c>
      <c r="AS416" s="1">
        <f>AVERAGE(AS397:AS399)</f>
        <v>336.666666666667</v>
      </c>
      <c r="AT416" s="1">
        <f>STDEVA(AS397:AS399)</f>
        <v>2.18581284143399</v>
      </c>
      <c r="AU416" s="1" t="str">
        <f t="shared" si="173"/>
        <v>a</v>
      </c>
      <c r="AV416" s="1">
        <f>AVERAGE(AV397:AV399)</f>
        <v>325</v>
      </c>
      <c r="AW416" s="1">
        <f>STDEVA(AV397:AV399)</f>
        <v>3.60555127546399</v>
      </c>
      <c r="AX416" s="1" t="str">
        <f t="shared" si="174"/>
        <v>b</v>
      </c>
      <c r="AY416" s="1">
        <f>AVERAGE(AY397:AY399)</f>
        <v>5.93222222222222</v>
      </c>
      <c r="AZ416" s="1">
        <f>STDEVA(AY397:AY399)</f>
        <v>0.121213005047283</v>
      </c>
      <c r="BA416" s="1" t="str">
        <f t="shared" si="175"/>
        <v>cd</v>
      </c>
      <c r="BB416" s="1">
        <f>AVERAGE(BB397:BB399)</f>
        <v>8.55555555555556</v>
      </c>
      <c r="BC416" s="1">
        <f>STDEVA(BB397:BB399)</f>
        <v>0.0566993369874359</v>
      </c>
      <c r="BD416" s="1" t="str">
        <f t="shared" si="176"/>
        <v>ef</v>
      </c>
      <c r="BE416" s="1">
        <f>AVERAGE(BE397:BE399)</f>
        <v>6.93444444444444</v>
      </c>
      <c r="BF416" s="1">
        <f>STDEVA(BE397:BE399)</f>
        <v>0.0934721190357687</v>
      </c>
      <c r="BG416" s="1" t="str">
        <f t="shared" si="177"/>
        <v>ef</v>
      </c>
      <c r="BH416" s="1">
        <f>AVERAGE(BH397:BH399)</f>
        <v>6.30666666666667</v>
      </c>
      <c r="BI416" s="1">
        <f>STDEVA(BH397:BH399)</f>
        <v>0.0744610263456291</v>
      </c>
      <c r="BJ416" s="1" t="str">
        <f t="shared" si="178"/>
        <v>e</v>
      </c>
      <c r="BK416" s="1">
        <f>AVERAGE(BK397:BK399)</f>
        <v>2.72333333333333</v>
      </c>
      <c r="BL416" s="1">
        <f>STDEVA(BK397:BK399)</f>
        <v>0.0378593889720018</v>
      </c>
      <c r="BM416" s="1" t="str">
        <f t="shared" si="179"/>
        <v>d</v>
      </c>
      <c r="BQ416" s="1">
        <f>AVERAGE(BQ397:BQ399)</f>
        <v>18.6540491600706</v>
      </c>
      <c r="BR416" s="1">
        <f>STDEVA(BQ397:BQ399)</f>
        <v>0.155172847360463</v>
      </c>
      <c r="BS416" s="1" t="str">
        <f t="shared" si="180"/>
        <v>ab</v>
      </c>
      <c r="BT416" s="1">
        <f>AVERAGE(BT397:BT399)</f>
        <v>21.9440065863471</v>
      </c>
      <c r="BU416" s="1">
        <f>STDEVA(BT397:BT399)</f>
        <v>0.142817368663557</v>
      </c>
      <c r="BV416" s="1" t="str">
        <f t="shared" si="181"/>
        <v>b</v>
      </c>
      <c r="BW416" s="1">
        <f>AVERAGE(BW397:BW399)</f>
        <v>17.2151828587076</v>
      </c>
      <c r="BX416" s="1">
        <f>STDEVA(BW397:BW399)</f>
        <v>0.258315429235195</v>
      </c>
      <c r="BY416" s="1" t="str">
        <f t="shared" si="182"/>
        <v>a</v>
      </c>
      <c r="BZ416" s="1">
        <f>AVERAGE(BZ397:BZ399)</f>
        <v>9.37644881681046</v>
      </c>
      <c r="CA416" s="1">
        <f>STDEVA(BZ397:BZ399)</f>
        <v>0.429766564165877</v>
      </c>
      <c r="CB416" s="1" t="str">
        <f t="shared" si="183"/>
        <v>g</v>
      </c>
      <c r="CC416" s="1">
        <f>AVERAGE(CC397:CC399)</f>
        <v>2.99215567769027</v>
      </c>
      <c r="CD416" s="1">
        <f>STDEVA(CC397:CC399)</f>
        <v>0.187668951114807</v>
      </c>
      <c r="CE416" s="1" t="str">
        <f t="shared" si="184"/>
        <v>f</v>
      </c>
      <c r="CF416" s="1">
        <f>AVERAGE(CF397:CF399)</f>
        <v>0.190888888888889</v>
      </c>
      <c r="CG416" s="1">
        <f>STDEVA(CF397:CF399)</f>
        <v>0.00647502323748155</v>
      </c>
      <c r="CH416" s="1" t="str">
        <f t="shared" si="185"/>
        <v>abc</v>
      </c>
      <c r="CI416" s="1">
        <f>AVERAGE(CI397:CI399)</f>
        <v>0.271333333333333</v>
      </c>
      <c r="CJ416" s="1">
        <f>STDEVA(CI397:CI399)</f>
        <v>0.00240370085030935</v>
      </c>
      <c r="CK416" s="1" t="str">
        <f t="shared" si="186"/>
        <v>ab</v>
      </c>
      <c r="CL416" s="1">
        <f>AVERAGE(CL397:CL399)</f>
        <v>0.288666666666667</v>
      </c>
      <c r="CM416" s="1">
        <f>STDEVA(CL397:CL399)</f>
        <v>0.00698410894658565</v>
      </c>
      <c r="CN416" s="1" t="str">
        <f t="shared" si="187"/>
        <v>ab</v>
      </c>
      <c r="CO416" s="1">
        <f>AVERAGE(CO397:CO399)</f>
        <v>0.272555555555556</v>
      </c>
      <c r="CP416" s="1">
        <f>STDEVA(CO397:CO399)</f>
        <v>0.0108234998105117</v>
      </c>
      <c r="CQ416" s="1" t="str">
        <f t="shared" si="188"/>
        <v>de</v>
      </c>
      <c r="CR416" s="1">
        <f>AVERAGE(CR397:CR399)</f>
        <v>0.121</v>
      </c>
      <c r="CS416" s="1">
        <f>STDEVA(CR397:CR399)</f>
        <v>0.00529150262212918</v>
      </c>
      <c r="CT416" s="1" t="str">
        <f t="shared" si="189"/>
        <v>d</v>
      </c>
      <c r="CU416" s="1">
        <f>AVERAGE(CU397:CU399)</f>
        <v>250.111111111111</v>
      </c>
      <c r="CV416" s="1">
        <f>STDEVA(CU397:CU399)</f>
        <v>1.34715062810914</v>
      </c>
      <c r="CW416" s="1" t="str">
        <f t="shared" si="190"/>
        <v>def</v>
      </c>
      <c r="CX416" s="1">
        <f>AVERAGE(CX397:CX399)</f>
        <v>283.777777777778</v>
      </c>
      <c r="CY416" s="1">
        <f>STDEVA(CX397:CX399)</f>
        <v>3.84900179459752</v>
      </c>
      <c r="CZ416" s="1" t="str">
        <f t="shared" si="191"/>
        <v>e</v>
      </c>
      <c r="DA416" s="1">
        <f>AVERAGE(DA397:DA399)</f>
        <v>296.222222222222</v>
      </c>
      <c r="DB416" s="1">
        <f>STDEVA(DA397:DA399)</f>
        <v>5.87209344965502</v>
      </c>
      <c r="DC416" s="1" t="str">
        <f t="shared" si="192"/>
        <v>c</v>
      </c>
      <c r="DD416" s="1">
        <f>AVERAGE(DD397:DD399)</f>
        <v>334.666666666667</v>
      </c>
      <c r="DE416" s="1">
        <f>STDEVA(DD397:DD399)</f>
        <v>3.66666666666666</v>
      </c>
      <c r="DF416" s="1" t="str">
        <f t="shared" si="193"/>
        <v>a</v>
      </c>
      <c r="DG416" s="1">
        <f>AVERAGE(DG397:DG399)</f>
        <v>322.333333333333</v>
      </c>
      <c r="DH416" s="1">
        <f>STDEVA(DG397:DG399)</f>
        <v>4.50924975282289</v>
      </c>
      <c r="DI416" s="1" t="str">
        <f t="shared" si="194"/>
        <v>b</v>
      </c>
      <c r="DJ416" s="1">
        <f>AVERAGE(DJ397:DJ399)</f>
        <v>5.60222222222222</v>
      </c>
      <c r="DK416" s="1">
        <f>STDEVA(DJ397:DJ399)</f>
        <v>0.134012160863331</v>
      </c>
      <c r="DL416" s="1" t="str">
        <f t="shared" si="195"/>
        <v>e</v>
      </c>
      <c r="DM416" s="1">
        <f>AVERAGE(DM397:DM399)</f>
        <v>8.34</v>
      </c>
      <c r="DN416" s="1">
        <f>STDEVA(DM397:DM399)</f>
        <v>0.029059326290271</v>
      </c>
      <c r="DO416" s="1" t="str">
        <f t="shared" si="196"/>
        <v>e</v>
      </c>
      <c r="DP416" s="1">
        <f>AVERAGE(DP397:DP399)</f>
        <v>6.63111111111111</v>
      </c>
      <c r="DQ416" s="1">
        <f>STDEVA(DP397:DP399)</f>
        <v>0.0895254981265942</v>
      </c>
      <c r="DR416" s="1" t="str">
        <f t="shared" si="197"/>
        <v>ef</v>
      </c>
      <c r="DS416" s="1">
        <f>AVERAGE(DS397:DS399)</f>
        <v>6.06444444444444</v>
      </c>
      <c r="DT416" s="1">
        <f>STDEVA(DS397:DS399)</f>
        <v>0.0221944270615984</v>
      </c>
      <c r="DU416" s="1" t="str">
        <f t="shared" si="198"/>
        <v>f</v>
      </c>
      <c r="DV416" s="1">
        <f>AVERAGE(DV397:DV399)</f>
        <v>2.51333333333333</v>
      </c>
      <c r="DW416" s="1">
        <f>STDEVA(DV397:DV399)</f>
        <v>0.055075705472861</v>
      </c>
      <c r="DX416" s="1" t="str">
        <f t="shared" si="199"/>
        <v>d</v>
      </c>
      <c r="ED416" s="1">
        <f>AVERAGE(ED397:ED399)</f>
        <v>19.884354564196</v>
      </c>
      <c r="EE416" s="1">
        <f>STDEVA(ED397:ED399)</f>
        <v>0.20718424847688</v>
      </c>
      <c r="EF416" s="1" t="str">
        <f t="shared" si="200"/>
        <v>c</v>
      </c>
      <c r="EG416" s="1">
        <f>AVERAGE(EG397:EG399)</f>
        <v>25.8791813859603</v>
      </c>
      <c r="EH416" s="1">
        <f>STDEVA(EG397:EG399)</f>
        <v>0.128347065524784</v>
      </c>
      <c r="EI416" s="1" t="str">
        <f t="shared" si="201"/>
        <v>cd</v>
      </c>
      <c r="EJ416" s="1">
        <f>AVERAGE(EJ397:EJ399)</f>
        <v>18.0688489779079</v>
      </c>
      <c r="EK416" s="1">
        <f>STDEVA(EJ397:EJ399)</f>
        <v>0.234834747024605</v>
      </c>
      <c r="EL416" s="1" t="str">
        <f t="shared" si="202"/>
        <v>c</v>
      </c>
      <c r="EM416" s="1">
        <f>AVERAGE(EM397:EM399)</f>
        <v>10.5246064754155</v>
      </c>
      <c r="EN416" s="1">
        <f>STDEVA(EM397:EM399)</f>
        <v>0.287089042609529</v>
      </c>
      <c r="EO416" s="1" t="str">
        <f t="shared" si="203"/>
        <v>f</v>
      </c>
      <c r="EP416" s="1">
        <f>AVERAGE(EP397:EP399)</f>
        <v>6.355722785878</v>
      </c>
      <c r="EQ416" s="1">
        <f>STDEVA(EP397:EP399)</f>
        <v>0.0780719602897281</v>
      </c>
      <c r="ER416" s="1" t="str">
        <f t="shared" si="204"/>
        <v>g</v>
      </c>
      <c r="ES416" s="1">
        <f>AVERAGE(ES397:ES399)</f>
        <v>0.231444444444444</v>
      </c>
      <c r="ET416" s="1">
        <f>STDEVA(ES397:ES399)</f>
        <v>0.00791856702337635</v>
      </c>
      <c r="EU416" s="1" t="str">
        <f t="shared" si="205"/>
        <v>a</v>
      </c>
      <c r="EV416" s="1">
        <f>AVERAGE(EV397:EV399)</f>
        <v>0.273222222222222</v>
      </c>
      <c r="EW416" s="1">
        <f>STDEVA(EV397:EV399)</f>
        <v>0.0115004025694434</v>
      </c>
      <c r="EX416" s="1" t="str">
        <f t="shared" si="206"/>
        <v>ab</v>
      </c>
      <c r="EY416" s="1">
        <f>AVERAGE(EY397:EY399)</f>
        <v>0.286333333333333</v>
      </c>
      <c r="EZ416" s="1">
        <f>STDEVA(EY397:EY399)</f>
        <v>0.00811035004039762</v>
      </c>
      <c r="FA416" s="1" t="str">
        <f t="shared" si="207"/>
        <v>a</v>
      </c>
      <c r="FB416" s="1">
        <f>AVERAGE(FB397:FB399)</f>
        <v>0.265111111111111</v>
      </c>
      <c r="FC416" s="1">
        <f>STDEVA(FB397:FB399)</f>
        <v>0.00707368624106531</v>
      </c>
      <c r="FD416" s="1" t="str">
        <f t="shared" si="208"/>
        <v>e</v>
      </c>
      <c r="FE416" s="1">
        <f>AVERAGE(FE397:FE399)</f>
        <v>0.189666666666667</v>
      </c>
      <c r="FF416" s="1">
        <f>STDEVA(FE397:FE399)</f>
        <v>0.00602771377334171</v>
      </c>
      <c r="FG416" s="1" t="str">
        <f t="shared" si="209"/>
        <v>c</v>
      </c>
      <c r="FH416" s="1">
        <f>AVERAGE(FH397:FH399)</f>
        <v>266.555555555556</v>
      </c>
      <c r="FI416" s="1">
        <f>STDEVA(FH397:FH399)</f>
        <v>2.34125638952284</v>
      </c>
      <c r="FJ416" s="1" t="str">
        <f t="shared" si="210"/>
        <v>ef</v>
      </c>
      <c r="FK416" s="1">
        <f>AVERAGE(FK397:FK399)</f>
        <v>284.111111111111</v>
      </c>
      <c r="FL416" s="1">
        <f>STDEVA(FK397:FK399)</f>
        <v>2.16880236621589</v>
      </c>
      <c r="FM416" s="1" t="str">
        <f t="shared" si="211"/>
        <v>de</v>
      </c>
      <c r="FN416" s="1">
        <f>AVERAGE(FN397:FN399)</f>
        <v>286.888888888889</v>
      </c>
      <c r="FO416" s="1">
        <f>STDEVA(FN397:FN399)</f>
        <v>3.16812831764071</v>
      </c>
      <c r="FP416" s="1" t="str">
        <f t="shared" si="212"/>
        <v>ef</v>
      </c>
      <c r="FQ416" s="1">
        <f>AVERAGE(FQ397:FQ399)</f>
        <v>316.333333333333</v>
      </c>
      <c r="FR416" s="1">
        <f>STDEVA(FQ397:FQ399)</f>
        <v>2.33333333333334</v>
      </c>
      <c r="FS416" s="1" t="str">
        <f t="shared" si="213"/>
        <v>b</v>
      </c>
      <c r="FT416" s="1">
        <f>AVERAGE(FT397:FT399)</f>
        <v>319</v>
      </c>
      <c r="FU416" s="1">
        <f>STDEVA(FT397:FT399)</f>
        <v>5.56776436283002</v>
      </c>
      <c r="FV416" s="1" t="str">
        <f t="shared" si="214"/>
        <v>a</v>
      </c>
      <c r="FW416" s="1">
        <f>AVERAGE(FW397:FW399)</f>
        <v>7.23888888888889</v>
      </c>
      <c r="FX416" s="1">
        <f>STDEVA(FW397:FW399)</f>
        <v>0.0589098495191632</v>
      </c>
      <c r="FY416" s="1" t="str">
        <f t="shared" si="215"/>
        <v>de</v>
      </c>
      <c r="FZ416" s="1">
        <f>AVERAGE(FZ397:FZ399)</f>
        <v>9.03888888888889</v>
      </c>
      <c r="GA416" s="1">
        <f>STDEVA(FZ397:FZ399)</f>
        <v>0.041677776296692</v>
      </c>
      <c r="GB416" s="1" t="str">
        <f t="shared" si="216"/>
        <v>d</v>
      </c>
      <c r="GC416" s="1">
        <f>AVERAGE(GC397:GC399)</f>
        <v>7.49111111111111</v>
      </c>
      <c r="GD416" s="1">
        <f>STDEVA(GC397:GC399)</f>
        <v>0.0712845108104237</v>
      </c>
      <c r="GE416" s="1" t="str">
        <f t="shared" si="217"/>
        <v>cd</v>
      </c>
      <c r="GF416" s="1">
        <f>AVERAGE(GF397:GF399)</f>
        <v>6.09777777777778</v>
      </c>
      <c r="GG416" s="1">
        <f>STDEVA(GF397:GF399)</f>
        <v>0.00509175077217395</v>
      </c>
      <c r="GH416" s="1" t="str">
        <f t="shared" si="218"/>
        <v>d</v>
      </c>
      <c r="GI416" s="1">
        <f>AVERAGE(GI397:GI399)</f>
        <v>4.71666666666667</v>
      </c>
      <c r="GJ416" s="1">
        <f>STDEVA(GI397:GI399)</f>
        <v>0.0611010092660775</v>
      </c>
      <c r="GK416" s="1" t="str">
        <f t="shared" si="219"/>
        <v>e</v>
      </c>
      <c r="GO416" s="1">
        <f>AVERAGE(GO397:GO399)</f>
        <v>19.4372891306522</v>
      </c>
      <c r="GP416" s="1">
        <f>STDEVA(GO397:GO399)</f>
        <v>0.171062224446567</v>
      </c>
      <c r="GQ416" s="1" t="str">
        <f t="shared" si="220"/>
        <v>cd</v>
      </c>
      <c r="GR416" s="1">
        <f>AVERAGE(GR397:GR399)</f>
        <v>25.3407145113941</v>
      </c>
      <c r="GS416" s="1">
        <f>STDEVA(GR397:GR399)</f>
        <v>0.277505904498426</v>
      </c>
      <c r="GT416" s="1" t="str">
        <f t="shared" si="221"/>
        <v>cd</v>
      </c>
      <c r="GU416" s="1">
        <f>AVERAGE(GU397:GU399)</f>
        <v>17.6684536978676</v>
      </c>
      <c r="GV416" s="1">
        <f>STDEVA(GU397:GU399)</f>
        <v>0.30031484272279</v>
      </c>
      <c r="GW416" s="1" t="str">
        <f t="shared" si="222"/>
        <v>c</v>
      </c>
      <c r="GX416" s="1">
        <f>AVERAGE(GX397:GX399)</f>
        <v>10.057043147621</v>
      </c>
      <c r="GY416" s="1">
        <f>STDEVA(GX397:GX399)</f>
        <v>0.262872096916273</v>
      </c>
      <c r="GZ416" s="1" t="str">
        <f t="shared" si="223"/>
        <v>f</v>
      </c>
      <c r="HA416" s="1">
        <f>AVERAGE(HA397:HA399)</f>
        <v>5.79078344858396</v>
      </c>
      <c r="HB416" s="1">
        <f>STDEVA(HA397:HA399)</f>
        <v>0.151335421354076</v>
      </c>
      <c r="HC416" s="1" t="str">
        <f t="shared" si="224"/>
        <v>h</v>
      </c>
      <c r="HD416" s="1">
        <f>AVERAGE(HD397:HD399)</f>
        <v>0.214333333333333</v>
      </c>
      <c r="HE416" s="1">
        <f>STDEVA(HD397:HD399)</f>
        <v>0.00366666666666665</v>
      </c>
      <c r="HF416" s="1" t="str">
        <f t="shared" si="225"/>
        <v>ab</v>
      </c>
      <c r="HG416" s="1">
        <f>AVERAGE(HG397:HG399)</f>
        <v>0.255666666666667</v>
      </c>
      <c r="HH416" s="1">
        <f>STDEVA(HG397:HG399)</f>
        <v>0.0029059326290271</v>
      </c>
      <c r="HI416" s="1" t="str">
        <f t="shared" si="226"/>
        <v>a</v>
      </c>
      <c r="HJ416" s="1">
        <f>AVERAGE(HJ397:HJ399)</f>
        <v>0.263888888888889</v>
      </c>
      <c r="HK416" s="1">
        <f>STDEVA(HJ397:HJ399)</f>
        <v>0.0126725132705629</v>
      </c>
      <c r="HL416" s="1" t="str">
        <f t="shared" si="227"/>
        <v>ab</v>
      </c>
      <c r="HM416" s="1">
        <f>AVERAGE(HM397:HM399)</f>
        <v>0.243666666666667</v>
      </c>
      <c r="HN416" s="1">
        <f>STDEVA(HM397:HM399)</f>
        <v>0.00251661147842359</v>
      </c>
      <c r="HO416" s="1" t="str">
        <f t="shared" si="228"/>
        <v>d</v>
      </c>
      <c r="HP416" s="1">
        <f>AVERAGE(HP397:HP399)</f>
        <v>0.168333333333333</v>
      </c>
      <c r="HQ416" s="1">
        <f>STDEVA(HP397:HP399)</f>
        <v>0.00550757054728609</v>
      </c>
      <c r="HR416" s="1" t="str">
        <f t="shared" si="229"/>
        <v>c</v>
      </c>
      <c r="HS416" s="1">
        <f>AVERAGE(HS397:HS399)</f>
        <v>264.777777777778</v>
      </c>
      <c r="HT416" s="1">
        <f>STDEVA(HS397:HS399)</f>
        <v>2.69430125621827</v>
      </c>
      <c r="HU416" s="1" t="str">
        <f t="shared" si="230"/>
        <v>cd</v>
      </c>
      <c r="HV416" s="1">
        <f>AVERAGE(HV397:HV399)</f>
        <v>282.666666666667</v>
      </c>
      <c r="HW416" s="1">
        <f>STDEVA(HV397:HV399)</f>
        <v>3.2829526005987</v>
      </c>
      <c r="HX416" s="1" t="str">
        <f t="shared" si="231"/>
        <v>de</v>
      </c>
      <c r="HY416" s="1">
        <f>AVERAGE(HY397:HY399)</f>
        <v>285.333333333333</v>
      </c>
      <c r="HZ416" s="1">
        <f>STDEVA(HY397:HY399)</f>
        <v>1.66666666666666</v>
      </c>
      <c r="IA416" s="1" t="str">
        <f t="shared" si="232"/>
        <v>def</v>
      </c>
      <c r="IB416" s="1">
        <f>AVERAGE(IB397:IB399)</f>
        <v>314.555555555555</v>
      </c>
      <c r="IC416" s="1">
        <f>STDEVA(IB397:IB399)</f>
        <v>3.28858857487749</v>
      </c>
      <c r="ID416" s="1" t="str">
        <f t="shared" si="233"/>
        <v>cd</v>
      </c>
      <c r="IE416" s="1">
        <f>AVERAGE(IE397:IE399)</f>
        <v>313.666666666667</v>
      </c>
      <c r="IF416" s="1">
        <f>STDEVA(IE397:IE399)</f>
        <v>7.02376916856849</v>
      </c>
      <c r="IG416" s="1" t="str">
        <f t="shared" si="234"/>
        <v>ab</v>
      </c>
      <c r="IH416" s="1">
        <f>AVERAGE(IH397:IH399)</f>
        <v>6.95222222222222</v>
      </c>
      <c r="II416" s="1">
        <f>STDEVA(IH397:IH399)</f>
        <v>0.0661927600382513</v>
      </c>
      <c r="IJ416" s="1" t="str">
        <f t="shared" si="235"/>
        <v>c</v>
      </c>
      <c r="IK416" s="1">
        <f>AVERAGE(IK397:IK399)</f>
        <v>8.80555555555556</v>
      </c>
      <c r="IL416" s="1">
        <f>STDEVA(IK397:IK399)</f>
        <v>0.036717136981907</v>
      </c>
      <c r="IM416" s="1" t="str">
        <f t="shared" si="236"/>
        <v>cd</v>
      </c>
      <c r="IN416" s="1">
        <f>AVERAGE(IN397:IN399)</f>
        <v>7.20444444444444</v>
      </c>
      <c r="IO416" s="1">
        <f>STDEVA(IN397:IN399)</f>
        <v>0.0958200473882256</v>
      </c>
      <c r="IP416" s="1" t="str">
        <f t="shared" si="237"/>
        <v>de</v>
      </c>
      <c r="IQ416" s="1">
        <f>AVERAGE(IQ397:IQ399)</f>
        <v>5.78111111111111</v>
      </c>
      <c r="IR416" s="1">
        <f>STDEVA(IQ397:IQ399)</f>
        <v>0.0424700330080369</v>
      </c>
      <c r="IS416" s="1" t="str">
        <f t="shared" si="238"/>
        <v>d</v>
      </c>
      <c r="IT416" s="1">
        <f>AVERAGE(IT397:IT399)</f>
        <v>4.47</v>
      </c>
      <c r="IU416" s="1">
        <f>STDEVA(IT397:IT399)</f>
        <v>0.0556776436283</v>
      </c>
      <c r="IV416" s="1" t="str">
        <f t="shared" si="239"/>
        <v>e</v>
      </c>
    </row>
    <row r="417" spans="5:254">
      <c r="E417" s="1" t="s">
        <v>104</v>
      </c>
      <c r="F417" s="1">
        <f>AVERAGE(F391:F399)</f>
        <v>18.4779860937147</v>
      </c>
      <c r="I417" s="1">
        <f>AVERAGE(I391:I399)</f>
        <v>21.7089727094049</v>
      </c>
      <c r="L417" s="1">
        <f>AVERAGE(L391:L399)</f>
        <v>16.9797599168273</v>
      </c>
      <c r="O417" s="1">
        <f>AVERAGE(O391:O399)</f>
        <v>10.7855673734825</v>
      </c>
      <c r="R417" s="1">
        <f>AVERAGE(R391:R399)</f>
        <v>5.12731891451676</v>
      </c>
      <c r="U417" s="1">
        <f>AVERAGE(U391:U399)</f>
        <v>0.207259259259259</v>
      </c>
      <c r="X417" s="1">
        <f>AVERAGE(X391:X399)</f>
        <v>0.289666666666667</v>
      </c>
      <c r="AA417" s="1">
        <f>AVERAGE(AA391:AA399)</f>
        <v>0.307259259259259</v>
      </c>
      <c r="AD417" s="1">
        <f>AVERAGE(AD391:AD399)</f>
        <v>0.320814814814815</v>
      </c>
      <c r="AG417" s="1">
        <f>AVERAGE(AG391:AG399)</f>
        <v>0.188222222222222</v>
      </c>
      <c r="AJ417" s="1">
        <f>AVERAGE(AJ391:AJ399)</f>
        <v>255.814814814815</v>
      </c>
      <c r="AM417" s="1">
        <f>AVERAGE(AM391:AM399)</f>
        <v>290.703703703704</v>
      </c>
      <c r="AP417" s="1">
        <f>AVERAGE(AP391:AP399)</f>
        <v>301.444444444444</v>
      </c>
      <c r="AS417" s="1">
        <f>AVERAGE(AS391:AS399)</f>
        <v>335.37037037037</v>
      </c>
      <c r="AV417" s="1">
        <f>AVERAGE(AV391:AV399)</f>
        <v>319.555555555556</v>
      </c>
      <c r="AY417" s="1">
        <f>AVERAGE(AY391:AY399)</f>
        <v>6.32074074074074</v>
      </c>
      <c r="BB417" s="1">
        <f>AVERAGE(BB391:BB399)</f>
        <v>9.03703703703703</v>
      </c>
      <c r="BE417" s="1">
        <f>AVERAGE(BE391:BE399)</f>
        <v>7.33703703703704</v>
      </c>
      <c r="BH417" s="1">
        <f>AVERAGE(BH391:BH399)</f>
        <v>6.80814814814815</v>
      </c>
      <c r="BK417" s="1">
        <f>AVERAGE(BK391:BK399)</f>
        <v>3.40333333333333</v>
      </c>
      <c r="BQ417" s="1">
        <f>AVERAGE(BQ391:BQ399)</f>
        <v>17.8426904901229</v>
      </c>
      <c r="BT417" s="1">
        <f>AVERAGE(BT391:BT399)</f>
        <v>21.1194904472188</v>
      </c>
      <c r="BW417" s="1">
        <f>AVERAGE(BW391:BW399)</f>
        <v>16.4398194531684</v>
      </c>
      <c r="BZ417" s="1">
        <f>AVERAGE(BZ391:BZ399)</f>
        <v>10.2803937879006</v>
      </c>
      <c r="CC417" s="1">
        <f>AVERAGE(CC391:CC399)</f>
        <v>4.54895693376306</v>
      </c>
      <c r="CF417" s="1">
        <f>AVERAGE(CF391:CF399)</f>
        <v>0.185407407407407</v>
      </c>
      <c r="CI417" s="1">
        <f>AVERAGE(CI391:CI399)</f>
        <v>0.267777777777778</v>
      </c>
      <c r="CL417" s="1">
        <f>AVERAGE(CL391:CL399)</f>
        <v>0.285777777777778</v>
      </c>
      <c r="CO417" s="1">
        <f>AVERAGE(CO391:CO399)</f>
        <v>0.298148148148148</v>
      </c>
      <c r="CR417" s="1">
        <f>AVERAGE(CR391:CR399)</f>
        <v>0.165333333333333</v>
      </c>
      <c r="CU417" s="1">
        <f>AVERAGE(CU391:CU399)</f>
        <v>254.259259259259</v>
      </c>
      <c r="CX417" s="1">
        <f>AVERAGE(CX391:CX399)</f>
        <v>288.148148148148</v>
      </c>
      <c r="DA417" s="1">
        <f>AVERAGE(DA391:DA399)</f>
        <v>300</v>
      </c>
      <c r="DD417" s="1">
        <f>AVERAGE(DD391:DD399)</f>
        <v>333.259259259259</v>
      </c>
      <c r="DG417" s="1">
        <f>AVERAGE(DG391:DG399)</f>
        <v>319</v>
      </c>
      <c r="DJ417" s="1">
        <f>AVERAGE(DJ391:DJ399)</f>
        <v>6.03407407407407</v>
      </c>
      <c r="DM417" s="1">
        <f>AVERAGE(DM391:DM399)</f>
        <v>8.76</v>
      </c>
      <c r="DP417" s="1">
        <f>AVERAGE(DP391:DP399)</f>
        <v>7.07185185185185</v>
      </c>
      <c r="DS417" s="1">
        <f>AVERAGE(DS391:DS399)</f>
        <v>6.54481481481482</v>
      </c>
      <c r="DV417" s="1">
        <f>AVERAGE(DV391:DV399)</f>
        <v>3.16</v>
      </c>
      <c r="ED417" s="1">
        <f>AVERAGE(ED391:ED399)</f>
        <v>19.645204498899</v>
      </c>
      <c r="EG417" s="1">
        <f>AVERAGE(EG391:EG399)</f>
        <v>25.6727474913908</v>
      </c>
      <c r="EJ417" s="1">
        <f>AVERAGE(EJ391:EJ399)</f>
        <v>17.8181510058511</v>
      </c>
      <c r="EM417" s="1">
        <f>AVERAGE(EM391:EM399)</f>
        <v>11.3877412500852</v>
      </c>
      <c r="EP417" s="1">
        <f>AVERAGE(EP391:EP399)</f>
        <v>7.84078948270273</v>
      </c>
      <c r="ES417" s="1">
        <f>AVERAGE(ES391:ES399)</f>
        <v>0.230518518518519</v>
      </c>
      <c r="EV417" s="1">
        <f>AVERAGE(EV391:EV399)</f>
        <v>0.269703703703704</v>
      </c>
      <c r="EY417" s="1">
        <f>AVERAGE(EY391:EY399)</f>
        <v>0.278962962962963</v>
      </c>
      <c r="FB417" s="1">
        <f>AVERAGE(FB391:FB399)</f>
        <v>0.286296296296296</v>
      </c>
      <c r="FE417" s="1">
        <f>AVERAGE(FE391:FE399)</f>
        <v>0.209444444444444</v>
      </c>
      <c r="FH417" s="1">
        <f>AVERAGE(FH391:FH399)</f>
        <v>270.222222222222</v>
      </c>
      <c r="FK417" s="1">
        <f>AVERAGE(FK391:FK399)</f>
        <v>288.777777777778</v>
      </c>
      <c r="FN417" s="1">
        <f>AVERAGE(FN391:FN399)</f>
        <v>291.074074074074</v>
      </c>
      <c r="FQ417" s="1">
        <f>AVERAGE(FQ391:FQ399)</f>
        <v>320.148148148148</v>
      </c>
      <c r="FT417" s="1">
        <f>AVERAGE(FT391:FT399)</f>
        <v>312.888888888889</v>
      </c>
      <c r="FW417" s="1">
        <f>AVERAGE(FW391:FW399)</f>
        <v>7.55148148148148</v>
      </c>
      <c r="FZ417" s="1">
        <f>AVERAGE(FZ391:FZ399)</f>
        <v>9.36814814814815</v>
      </c>
      <c r="GC417" s="1">
        <f>AVERAGE(GC391:GC399)</f>
        <v>7.81185185185185</v>
      </c>
      <c r="GF417" s="1">
        <f>AVERAGE(GF391:GF399)</f>
        <v>6.64888888888889</v>
      </c>
      <c r="GI417" s="1">
        <f>AVERAGE(GI391:GI399)</f>
        <v>5.35888888888889</v>
      </c>
      <c r="GO417" s="1">
        <f>AVERAGE(GO391:GO399)</f>
        <v>19.1380293461197</v>
      </c>
      <c r="GR417" s="1">
        <f>AVERAGE(GR391:GR399)</f>
        <v>25.0643745233616</v>
      </c>
      <c r="GU417" s="1">
        <f>AVERAGE(GU391:GU399)</f>
        <v>17.3198327317622</v>
      </c>
      <c r="GX417" s="1">
        <f>AVERAGE(GX391:GX399)</f>
        <v>10.8516505091037</v>
      </c>
      <c r="HA417" s="1">
        <f>AVERAGE(HA391:HA399)</f>
        <v>7.24853678495317</v>
      </c>
      <c r="HD417" s="1">
        <f>AVERAGE(HD391:HD399)</f>
        <v>0.210222222222222</v>
      </c>
      <c r="HG417" s="1">
        <f>AVERAGE(HG391:HG399)</f>
        <v>0.251740740740741</v>
      </c>
      <c r="HJ417" s="1">
        <f>AVERAGE(HJ391:HJ399)</f>
        <v>0.260407407407407</v>
      </c>
      <c r="HM417" s="1">
        <f>AVERAGE(HM391:HM399)</f>
        <v>0.265111111111111</v>
      </c>
      <c r="HP417" s="1">
        <f>AVERAGE(HP391:HP399)</f>
        <v>0.187444444444444</v>
      </c>
      <c r="HS417" s="1">
        <f>AVERAGE(HS391:HS399)</f>
        <v>268.481481481481</v>
      </c>
      <c r="HV417" s="1">
        <f>AVERAGE(HV391:HV399)</f>
        <v>287.37037037037</v>
      </c>
      <c r="HY417" s="1">
        <f>AVERAGE(HY391:HY399)</f>
        <v>289.222222222222</v>
      </c>
      <c r="IB417" s="1">
        <f>AVERAGE(IB391:IB399)</f>
        <v>318.407407407407</v>
      </c>
      <c r="IE417" s="1">
        <f>AVERAGE(IE391:IE399)</f>
        <v>310.333333333333</v>
      </c>
      <c r="IH417" s="1">
        <f>AVERAGE(IH391:IH399)</f>
        <v>7.29259259259259</v>
      </c>
      <c r="IK417" s="1">
        <f>AVERAGE(IK391:IK399)</f>
        <v>9.11148148148148</v>
      </c>
      <c r="IN417" s="1">
        <f>AVERAGE(IN391:IN399)</f>
        <v>7.50888888888889</v>
      </c>
      <c r="IQ417" s="1">
        <f>AVERAGE(IQ391:IQ399)</f>
        <v>6.34222222222222</v>
      </c>
      <c r="IT417" s="1">
        <f>AVERAGE(IT391:IT399)</f>
        <v>5.10666666666667</v>
      </c>
    </row>
    <row r="420" spans="8:256">
      <c r="H420" s="1" t="s">
        <v>106</v>
      </c>
      <c r="K420" s="1" t="s">
        <v>106</v>
      </c>
      <c r="N420" s="1" t="s">
        <v>106</v>
      </c>
      <c r="Q420" s="1" t="s">
        <v>106</v>
      </c>
      <c r="T420" s="1" t="s">
        <v>106</v>
      </c>
      <c r="W420" s="1" t="s">
        <v>113</v>
      </c>
      <c r="Z420" s="1" t="s">
        <v>106</v>
      </c>
      <c r="AC420" s="1" t="s">
        <v>113</v>
      </c>
      <c r="AF420" s="1" t="s">
        <v>106</v>
      </c>
      <c r="AI420" s="1" t="s">
        <v>106</v>
      </c>
      <c r="AL420" s="1" t="s">
        <v>120</v>
      </c>
      <c r="AO420" s="1" t="s">
        <v>107</v>
      </c>
      <c r="AR420" s="1" t="s">
        <v>112</v>
      </c>
      <c r="AU420" s="1" t="s">
        <v>107</v>
      </c>
      <c r="AX420" s="1" t="s">
        <v>112</v>
      </c>
      <c r="BA420" s="1" t="s">
        <v>106</v>
      </c>
      <c r="BD420" s="1" t="s">
        <v>111</v>
      </c>
      <c r="BG420" s="1" t="s">
        <v>108</v>
      </c>
      <c r="BJ420" s="1" t="s">
        <v>108</v>
      </c>
      <c r="BM420" s="1" t="s">
        <v>111</v>
      </c>
      <c r="BS420" s="1" t="s">
        <v>106</v>
      </c>
      <c r="BV420" s="1" t="s">
        <v>113</v>
      </c>
      <c r="BY420" s="1" t="s">
        <v>106</v>
      </c>
      <c r="CB420" s="1" t="s">
        <v>106</v>
      </c>
      <c r="CE420" s="1" t="s">
        <v>106</v>
      </c>
      <c r="CH420" s="1" t="s">
        <v>108</v>
      </c>
      <c r="CK420" s="1" t="s">
        <v>113</v>
      </c>
      <c r="CN420" s="1" t="s">
        <v>106</v>
      </c>
      <c r="CQ420" s="1" t="s">
        <v>106</v>
      </c>
      <c r="CT420" s="1" t="s">
        <v>106</v>
      </c>
      <c r="CW420" s="1" t="s">
        <v>122</v>
      </c>
      <c r="CZ420" s="1" t="s">
        <v>112</v>
      </c>
      <c r="DC420" s="1" t="s">
        <v>114</v>
      </c>
      <c r="DF420" s="1" t="s">
        <v>112</v>
      </c>
      <c r="DI420" s="1" t="s">
        <v>112</v>
      </c>
      <c r="DL420" s="1" t="s">
        <v>111</v>
      </c>
      <c r="DO420" s="1" t="s">
        <v>108</v>
      </c>
      <c r="DR420" s="1" t="s">
        <v>108</v>
      </c>
      <c r="DU420" s="1" t="s">
        <v>114</v>
      </c>
      <c r="DX420" s="1" t="s">
        <v>111</v>
      </c>
      <c r="EF420" s="1" t="s">
        <v>106</v>
      </c>
      <c r="EI420" s="1" t="s">
        <v>106</v>
      </c>
      <c r="EL420" s="1" t="s">
        <v>106</v>
      </c>
      <c r="EO420" s="1" t="s">
        <v>106</v>
      </c>
      <c r="ER420" s="1" t="s">
        <v>106</v>
      </c>
      <c r="EU420" s="1" t="s">
        <v>113</v>
      </c>
      <c r="EX420" s="1" t="s">
        <v>113</v>
      </c>
      <c r="FA420" s="1" t="s">
        <v>113</v>
      </c>
      <c r="FD420" s="1" t="s">
        <v>106</v>
      </c>
      <c r="FG420" s="1" t="s">
        <v>106</v>
      </c>
      <c r="FJ420" s="1" t="s">
        <v>117</v>
      </c>
      <c r="FM420" s="1" t="s">
        <v>112</v>
      </c>
      <c r="FP420" s="1" t="s">
        <v>107</v>
      </c>
      <c r="FS420" s="1" t="s">
        <v>114</v>
      </c>
      <c r="FV420" s="1" t="s">
        <v>112</v>
      </c>
      <c r="FY420" s="1" t="s">
        <v>111</v>
      </c>
      <c r="GB420" s="1" t="s">
        <v>111</v>
      </c>
      <c r="GE420" s="1" t="s">
        <v>111</v>
      </c>
      <c r="GH420" s="1" t="s">
        <v>111</v>
      </c>
      <c r="GK420" s="1" t="s">
        <v>111</v>
      </c>
      <c r="GQ420" s="1" t="s">
        <v>106</v>
      </c>
      <c r="GT420" s="1" t="s">
        <v>106</v>
      </c>
      <c r="GW420" s="1" t="s">
        <v>106</v>
      </c>
      <c r="GZ420" s="1" t="s">
        <v>106</v>
      </c>
      <c r="HC420" s="1" t="s">
        <v>106</v>
      </c>
      <c r="HF420" s="1" t="s">
        <v>113</v>
      </c>
      <c r="HI420" s="1" t="s">
        <v>108</v>
      </c>
      <c r="HL420" s="1" t="s">
        <v>113</v>
      </c>
      <c r="HO420" s="1" t="s">
        <v>106</v>
      </c>
      <c r="HR420" s="1" t="s">
        <v>106</v>
      </c>
      <c r="HU420" s="1" t="s">
        <v>112</v>
      </c>
      <c r="HX420" s="1" t="s">
        <v>112</v>
      </c>
      <c r="IA420" s="1" t="s">
        <v>107</v>
      </c>
      <c r="ID420" s="1" t="s">
        <v>112</v>
      </c>
      <c r="IG420" s="1" t="s">
        <v>124</v>
      </c>
      <c r="IJ420" s="1" t="s">
        <v>111</v>
      </c>
      <c r="IM420" s="1" t="s">
        <v>111</v>
      </c>
      <c r="IP420" s="1" t="s">
        <v>111</v>
      </c>
      <c r="IS420" s="1" t="s">
        <v>111</v>
      </c>
      <c r="IV420" s="1" t="s">
        <v>111</v>
      </c>
    </row>
    <row r="421" spans="8:256">
      <c r="H421" s="1" t="s">
        <v>106</v>
      </c>
      <c r="K421" s="1" t="s">
        <v>106</v>
      </c>
      <c r="N421" s="1" t="s">
        <v>106</v>
      </c>
      <c r="Q421" s="1" t="s">
        <v>111</v>
      </c>
      <c r="T421" s="1" t="s">
        <v>106</v>
      </c>
      <c r="W421" s="1" t="s">
        <v>113</v>
      </c>
      <c r="Z421" s="1" t="s">
        <v>106</v>
      </c>
      <c r="AC421" s="1" t="s">
        <v>113</v>
      </c>
      <c r="AF421" s="1" t="s">
        <v>106</v>
      </c>
      <c r="AI421" s="1" t="s">
        <v>113</v>
      </c>
      <c r="AL421" s="1" t="s">
        <v>114</v>
      </c>
      <c r="AO421" s="1" t="s">
        <v>112</v>
      </c>
      <c r="AR421" s="1" t="s">
        <v>115</v>
      </c>
      <c r="AU421" s="1" t="s">
        <v>112</v>
      </c>
      <c r="AX421" s="1" t="s">
        <v>115</v>
      </c>
      <c r="BA421" s="1" t="s">
        <v>113</v>
      </c>
      <c r="BD421" s="1" t="s">
        <v>111</v>
      </c>
      <c r="BG421" s="1" t="s">
        <v>114</v>
      </c>
      <c r="BJ421" s="1" t="s">
        <v>114</v>
      </c>
      <c r="BM421" s="1" t="s">
        <v>111</v>
      </c>
      <c r="BS421" s="1" t="s">
        <v>106</v>
      </c>
      <c r="BV421" s="1" t="s">
        <v>113</v>
      </c>
      <c r="BY421" s="1" t="s">
        <v>106</v>
      </c>
      <c r="CB421" s="1" t="s">
        <v>106</v>
      </c>
      <c r="CE421" s="1" t="s">
        <v>106</v>
      </c>
      <c r="CH421" s="1" t="s">
        <v>108</v>
      </c>
      <c r="CK421" s="1" t="s">
        <v>118</v>
      </c>
      <c r="CN421" s="1" t="s">
        <v>113</v>
      </c>
      <c r="CQ421" s="1" t="s">
        <v>106</v>
      </c>
      <c r="CT421" s="1" t="s">
        <v>106</v>
      </c>
      <c r="CW421" s="1" t="s">
        <v>642</v>
      </c>
      <c r="CZ421" s="1" t="s">
        <v>120</v>
      </c>
      <c r="DC421" s="1" t="s">
        <v>114</v>
      </c>
      <c r="DF421" s="1" t="s">
        <v>115</v>
      </c>
      <c r="DI421" s="1" t="s">
        <v>112</v>
      </c>
      <c r="DL421" s="1" t="s">
        <v>111</v>
      </c>
      <c r="DO421" s="1" t="s">
        <v>114</v>
      </c>
      <c r="DR421" s="1" t="s">
        <v>114</v>
      </c>
      <c r="DU421" s="1" t="s">
        <v>114</v>
      </c>
      <c r="DX421" s="1" t="s">
        <v>111</v>
      </c>
      <c r="EF421" s="1" t="s">
        <v>106</v>
      </c>
      <c r="EI421" s="1" t="s">
        <v>113</v>
      </c>
      <c r="EL421" s="1" t="s">
        <v>113</v>
      </c>
      <c r="EO421" s="1" t="s">
        <v>113</v>
      </c>
      <c r="ER421" s="1" t="s">
        <v>106</v>
      </c>
      <c r="EU421" s="1" t="s">
        <v>113</v>
      </c>
      <c r="EX421" s="1" t="s">
        <v>113</v>
      </c>
      <c r="FA421" s="1" t="s">
        <v>113</v>
      </c>
      <c r="FD421" s="1" t="s">
        <v>106</v>
      </c>
      <c r="FG421" s="1" t="s">
        <v>106</v>
      </c>
      <c r="FJ421" s="1" t="s">
        <v>124</v>
      </c>
      <c r="FM421" s="1" t="s">
        <v>115</v>
      </c>
      <c r="FP421" s="1" t="s">
        <v>122</v>
      </c>
      <c r="FS421" s="1" t="s">
        <v>111</v>
      </c>
      <c r="FV421" s="1" t="s">
        <v>115</v>
      </c>
      <c r="FY421" s="1" t="s">
        <v>108</v>
      </c>
      <c r="GB421" s="1" t="s">
        <v>111</v>
      </c>
      <c r="GE421" s="1" t="s">
        <v>111</v>
      </c>
      <c r="GH421" s="1" t="s">
        <v>111</v>
      </c>
      <c r="GK421" s="1" t="s">
        <v>111</v>
      </c>
      <c r="GQ421" s="1" t="s">
        <v>113</v>
      </c>
      <c r="GT421" s="1" t="s">
        <v>111</v>
      </c>
      <c r="GW421" s="1" t="s">
        <v>113</v>
      </c>
      <c r="GZ421" s="1" t="s">
        <v>113</v>
      </c>
      <c r="HC421" s="1" t="s">
        <v>106</v>
      </c>
      <c r="HF421" s="1" t="s">
        <v>113</v>
      </c>
      <c r="HI421" s="1" t="s">
        <v>113</v>
      </c>
      <c r="HL421" s="1" t="s">
        <v>111</v>
      </c>
      <c r="HO421" s="1" t="s">
        <v>106</v>
      </c>
      <c r="HR421" s="1" t="s">
        <v>106</v>
      </c>
      <c r="HU421" s="1" t="s">
        <v>120</v>
      </c>
      <c r="HX421" s="1" t="s">
        <v>115</v>
      </c>
      <c r="IA421" s="1" t="s">
        <v>122</v>
      </c>
      <c r="ID421" s="1" t="s">
        <v>108</v>
      </c>
      <c r="IG421" s="1" t="s">
        <v>122</v>
      </c>
      <c r="IJ421" s="1" t="s">
        <v>111</v>
      </c>
      <c r="IM421" s="1" t="s">
        <v>111</v>
      </c>
      <c r="IP421" s="1" t="s">
        <v>108</v>
      </c>
      <c r="IS421" s="1" t="s">
        <v>111</v>
      </c>
      <c r="IV421" s="1" t="s">
        <v>111</v>
      </c>
    </row>
    <row r="422" spans="8:256">
      <c r="H422" s="1" t="s">
        <v>111</v>
      </c>
      <c r="K422" s="1" t="s">
        <v>111</v>
      </c>
      <c r="N422" s="1" t="s">
        <v>111</v>
      </c>
      <c r="Q422" s="1" t="s">
        <v>114</v>
      </c>
      <c r="T422" s="1" t="s">
        <v>111</v>
      </c>
      <c r="W422" s="1" t="s">
        <v>118</v>
      </c>
      <c r="Z422" s="1" t="s">
        <v>106</v>
      </c>
      <c r="AC422" s="1" t="s">
        <v>113</v>
      </c>
      <c r="AF422" s="1" t="s">
        <v>106</v>
      </c>
      <c r="AI422" s="1" t="s">
        <v>120</v>
      </c>
      <c r="AL422" s="1" t="s">
        <v>114</v>
      </c>
      <c r="AO422" s="1" t="s">
        <v>120</v>
      </c>
      <c r="AR422" s="1" t="s">
        <v>116</v>
      </c>
      <c r="AU422" s="1" t="s">
        <v>120</v>
      </c>
      <c r="AX422" s="1" t="s">
        <v>115</v>
      </c>
      <c r="BA422" s="1" t="s">
        <v>113</v>
      </c>
      <c r="BD422" s="1" t="s">
        <v>106</v>
      </c>
      <c r="BG422" s="1" t="s">
        <v>113</v>
      </c>
      <c r="BJ422" s="1" t="s">
        <v>111</v>
      </c>
      <c r="BM422" s="1" t="s">
        <v>106</v>
      </c>
      <c r="BS422" s="1" t="s">
        <v>111</v>
      </c>
      <c r="BV422" s="1" t="s">
        <v>114</v>
      </c>
      <c r="BY422" s="1" t="s">
        <v>111</v>
      </c>
      <c r="CB422" s="1" t="s">
        <v>111</v>
      </c>
      <c r="CE422" s="1" t="s">
        <v>111</v>
      </c>
      <c r="CH422" s="1" t="s">
        <v>114</v>
      </c>
      <c r="CK422" s="1" t="s">
        <v>108</v>
      </c>
      <c r="CN422" s="1" t="s">
        <v>113</v>
      </c>
      <c r="CQ422" s="1" t="s">
        <v>106</v>
      </c>
      <c r="CT422" s="1" t="s">
        <v>111</v>
      </c>
      <c r="CW422" s="1" t="s">
        <v>114</v>
      </c>
      <c r="CZ422" s="1" t="s">
        <v>114</v>
      </c>
      <c r="DC422" s="1" t="s">
        <v>108</v>
      </c>
      <c r="DF422" s="1" t="s">
        <v>116</v>
      </c>
      <c r="DI422" s="1" t="s">
        <v>115</v>
      </c>
      <c r="DL422" s="1" t="s">
        <v>113</v>
      </c>
      <c r="DO422" s="1" t="s">
        <v>113</v>
      </c>
      <c r="DR422" s="1" t="s">
        <v>113</v>
      </c>
      <c r="DU422" s="1" t="s">
        <v>113</v>
      </c>
      <c r="DX422" s="1" t="s">
        <v>106</v>
      </c>
      <c r="EF422" s="1" t="s">
        <v>111</v>
      </c>
      <c r="EI422" s="1" t="s">
        <v>108</v>
      </c>
      <c r="EL422" s="1" t="s">
        <v>111</v>
      </c>
      <c r="EO422" s="1" t="s">
        <v>108</v>
      </c>
      <c r="ER422" s="1" t="s">
        <v>111</v>
      </c>
      <c r="EU422" s="1" t="s">
        <v>113</v>
      </c>
      <c r="EX422" s="1" t="s">
        <v>113</v>
      </c>
      <c r="FA422" s="1" t="s">
        <v>113</v>
      </c>
      <c r="FD422" s="1" t="s">
        <v>106</v>
      </c>
      <c r="FG422" s="1" t="s">
        <v>106</v>
      </c>
      <c r="FJ422" s="1" t="s">
        <v>115</v>
      </c>
      <c r="FM422" s="1" t="s">
        <v>109</v>
      </c>
      <c r="FP422" s="1" t="s">
        <v>115</v>
      </c>
      <c r="FS422" s="1" t="s">
        <v>106</v>
      </c>
      <c r="FV422" s="1" t="s">
        <v>108</v>
      </c>
      <c r="FY422" s="1" t="s">
        <v>106</v>
      </c>
      <c r="GB422" s="1" t="s">
        <v>106</v>
      </c>
      <c r="GE422" s="1" t="s">
        <v>106</v>
      </c>
      <c r="GH422" s="1" t="s">
        <v>106</v>
      </c>
      <c r="GK422" s="1" t="s">
        <v>106</v>
      </c>
      <c r="GQ422" s="1" t="s">
        <v>119</v>
      </c>
      <c r="GT422" s="1" t="s">
        <v>108</v>
      </c>
      <c r="GW422" s="1" t="s">
        <v>108</v>
      </c>
      <c r="GZ422" s="1" t="s">
        <v>108</v>
      </c>
      <c r="HC422" s="1" t="s">
        <v>111</v>
      </c>
      <c r="HF422" s="1" t="s">
        <v>113</v>
      </c>
      <c r="HI422" s="1" t="s">
        <v>113</v>
      </c>
      <c r="HL422" s="1" t="s">
        <v>113</v>
      </c>
      <c r="HO422" s="1" t="s">
        <v>106</v>
      </c>
      <c r="HR422" s="1" t="s">
        <v>106</v>
      </c>
      <c r="HU422" s="1" t="s">
        <v>108</v>
      </c>
      <c r="HX422" s="1" t="s">
        <v>116</v>
      </c>
      <c r="IA422" s="1" t="s">
        <v>109</v>
      </c>
      <c r="ID422" s="1" t="s">
        <v>113</v>
      </c>
      <c r="IG422" s="1" t="s">
        <v>122</v>
      </c>
      <c r="IJ422" s="1" t="s">
        <v>106</v>
      </c>
      <c r="IM422" s="1" t="s">
        <v>106</v>
      </c>
      <c r="IP422" s="1" t="s">
        <v>106</v>
      </c>
      <c r="IS422" s="1" t="s">
        <v>106</v>
      </c>
      <c r="IV422" s="1" t="s">
        <v>106</v>
      </c>
    </row>
    <row r="423" spans="8:256">
      <c r="H423" s="1" t="s">
        <v>112</v>
      </c>
      <c r="K423" s="1" t="s">
        <v>112</v>
      </c>
      <c r="N423" s="1" t="s">
        <v>112</v>
      </c>
      <c r="Q423" s="1" t="s">
        <v>123</v>
      </c>
      <c r="T423" s="1" t="s">
        <v>112</v>
      </c>
      <c r="W423" s="1" t="s">
        <v>114</v>
      </c>
      <c r="Z423" s="1" t="s">
        <v>106</v>
      </c>
      <c r="AC423" s="1" t="s">
        <v>113</v>
      </c>
      <c r="AF423" s="1" t="s">
        <v>108</v>
      </c>
      <c r="AI423" s="1" t="s">
        <v>107</v>
      </c>
      <c r="AL423" s="1" t="s">
        <v>106</v>
      </c>
      <c r="AO423" s="1" t="s">
        <v>111</v>
      </c>
      <c r="AR423" s="1" t="s">
        <v>113</v>
      </c>
      <c r="AU423" s="1" t="s">
        <v>120</v>
      </c>
      <c r="AX423" s="1" t="s">
        <v>113</v>
      </c>
      <c r="BA423" s="1" t="s">
        <v>116</v>
      </c>
      <c r="BD423" s="1" t="s">
        <v>115</v>
      </c>
      <c r="BG423" s="1" t="s">
        <v>124</v>
      </c>
      <c r="BJ423" s="1" t="s">
        <v>107</v>
      </c>
      <c r="BM423" s="1" t="s">
        <v>120</v>
      </c>
      <c r="BS423" s="1" t="s">
        <v>112</v>
      </c>
      <c r="BV423" s="1" t="s">
        <v>107</v>
      </c>
      <c r="BY423" s="1" t="s">
        <v>112</v>
      </c>
      <c r="CB423" s="1" t="s">
        <v>121</v>
      </c>
      <c r="CE423" s="1" t="s">
        <v>112</v>
      </c>
      <c r="CH423" s="1" t="s">
        <v>120</v>
      </c>
      <c r="CK423" s="1" t="s">
        <v>114</v>
      </c>
      <c r="CN423" s="1" t="s">
        <v>111</v>
      </c>
      <c r="CQ423" s="1" t="s">
        <v>108</v>
      </c>
      <c r="CT423" s="1" t="s">
        <v>120</v>
      </c>
      <c r="CW423" s="1" t="s">
        <v>106</v>
      </c>
      <c r="CZ423" s="1" t="s">
        <v>111</v>
      </c>
      <c r="DC423" s="1" t="s">
        <v>106</v>
      </c>
      <c r="DF423" s="1" t="s">
        <v>108</v>
      </c>
      <c r="DI423" s="1" t="s">
        <v>106</v>
      </c>
      <c r="DL423" s="1" t="s">
        <v>112</v>
      </c>
      <c r="DO423" s="1" t="s">
        <v>112</v>
      </c>
      <c r="DR423" s="1" t="s">
        <v>124</v>
      </c>
      <c r="DU423" s="1" t="s">
        <v>117</v>
      </c>
      <c r="DX423" s="1" t="s">
        <v>120</v>
      </c>
      <c r="EF423" s="1" t="s">
        <v>122</v>
      </c>
      <c r="EI423" s="1" t="s">
        <v>124</v>
      </c>
      <c r="EL423" s="1" t="s">
        <v>122</v>
      </c>
      <c r="EO423" s="1" t="s">
        <v>117</v>
      </c>
      <c r="ER423" s="1" t="s">
        <v>107</v>
      </c>
      <c r="EU423" s="1" t="s">
        <v>111</v>
      </c>
      <c r="EX423" s="1" t="s">
        <v>111</v>
      </c>
      <c r="FA423" s="1" t="s">
        <v>113</v>
      </c>
      <c r="FD423" s="1" t="s">
        <v>116</v>
      </c>
      <c r="FG423" s="1" t="s">
        <v>111</v>
      </c>
      <c r="FJ423" s="1" t="s">
        <v>108</v>
      </c>
      <c r="FM423" s="1" t="s">
        <v>113</v>
      </c>
      <c r="FP423" s="1" t="s">
        <v>118</v>
      </c>
      <c r="FS423" s="1" t="s">
        <v>106</v>
      </c>
      <c r="FV423" s="1" t="s">
        <v>113</v>
      </c>
      <c r="FY423" s="1" t="s">
        <v>112</v>
      </c>
      <c r="GB423" s="1" t="s">
        <v>120</v>
      </c>
      <c r="GE423" s="1" t="s">
        <v>120</v>
      </c>
      <c r="GH423" s="1" t="s">
        <v>120</v>
      </c>
      <c r="GK423" s="1" t="s">
        <v>120</v>
      </c>
      <c r="GQ423" s="1" t="s">
        <v>152</v>
      </c>
      <c r="GT423" s="1" t="s">
        <v>152</v>
      </c>
      <c r="GW423" s="1" t="s">
        <v>122</v>
      </c>
      <c r="GZ423" s="1" t="s">
        <v>117</v>
      </c>
      <c r="HC423" s="1" t="s">
        <v>117</v>
      </c>
      <c r="HF423" s="1" t="s">
        <v>111</v>
      </c>
      <c r="HI423" s="1" t="s">
        <v>114</v>
      </c>
      <c r="HL423" s="1" t="s">
        <v>111</v>
      </c>
      <c r="HO423" s="1" t="s">
        <v>114</v>
      </c>
      <c r="HR423" s="1" t="s">
        <v>111</v>
      </c>
      <c r="HU423" s="1" t="s">
        <v>106</v>
      </c>
      <c r="HX423" s="1" t="s">
        <v>113</v>
      </c>
      <c r="IA423" s="1" t="s">
        <v>118</v>
      </c>
      <c r="ID423" s="1" t="s">
        <v>113</v>
      </c>
      <c r="IG423" s="1" t="s">
        <v>106</v>
      </c>
      <c r="IJ423" s="1" t="s">
        <v>114</v>
      </c>
      <c r="IM423" s="1" t="s">
        <v>115</v>
      </c>
      <c r="IP423" s="1" t="s">
        <v>115</v>
      </c>
      <c r="IS423" s="1" t="s">
        <v>120</v>
      </c>
      <c r="IV423" s="1" t="s">
        <v>120</v>
      </c>
    </row>
    <row r="424" spans="8:256">
      <c r="H424" s="1" t="s">
        <v>107</v>
      </c>
      <c r="K424" s="1" t="s">
        <v>107</v>
      </c>
      <c r="N424" s="1" t="s">
        <v>107</v>
      </c>
      <c r="Q424" s="1" t="s">
        <v>157</v>
      </c>
      <c r="T424" s="1" t="s">
        <v>117</v>
      </c>
      <c r="W424" s="1" t="s">
        <v>120</v>
      </c>
      <c r="Z424" s="1" t="s">
        <v>111</v>
      </c>
      <c r="AC424" s="1" t="s">
        <v>114</v>
      </c>
      <c r="AF424" s="1" t="s">
        <v>112</v>
      </c>
      <c r="AI424" s="1" t="s">
        <v>121</v>
      </c>
      <c r="AL424" s="1" t="s">
        <v>106</v>
      </c>
      <c r="AO424" s="1" t="s">
        <v>106</v>
      </c>
      <c r="AR424" s="1" t="s">
        <v>106</v>
      </c>
      <c r="AU424" s="1" t="s">
        <v>118</v>
      </c>
      <c r="AX424" s="1" t="s">
        <v>106</v>
      </c>
      <c r="BA424" s="1" t="s">
        <v>120</v>
      </c>
      <c r="BD424" s="1" t="s">
        <v>107</v>
      </c>
      <c r="BG424" s="1" t="s">
        <v>117</v>
      </c>
      <c r="BJ424" s="1" t="s">
        <v>117</v>
      </c>
      <c r="BM424" s="1" t="s">
        <v>112</v>
      </c>
      <c r="BS424" s="1" t="s">
        <v>107</v>
      </c>
      <c r="BV424" s="1" t="s">
        <v>117</v>
      </c>
      <c r="BY424" s="1" t="s">
        <v>107</v>
      </c>
      <c r="CB424" s="1" t="s">
        <v>153</v>
      </c>
      <c r="CE424" s="1" t="s">
        <v>117</v>
      </c>
      <c r="CH424" s="1" t="s">
        <v>112</v>
      </c>
      <c r="CK424" s="1" t="s">
        <v>120</v>
      </c>
      <c r="CN424" s="1" t="s">
        <v>114</v>
      </c>
      <c r="CQ424" s="1" t="s">
        <v>112</v>
      </c>
      <c r="CT424" s="1" t="s">
        <v>112</v>
      </c>
      <c r="CW424" s="1" t="s">
        <v>106</v>
      </c>
      <c r="CZ424" s="1" t="s">
        <v>106</v>
      </c>
      <c r="DC424" s="1" t="s">
        <v>113</v>
      </c>
      <c r="DF424" s="1" t="s">
        <v>113</v>
      </c>
      <c r="DI424" s="1" t="s">
        <v>106</v>
      </c>
      <c r="DL424" s="1" t="s">
        <v>112</v>
      </c>
      <c r="DO424" s="1" t="s">
        <v>107</v>
      </c>
      <c r="DR424" s="1" t="s">
        <v>117</v>
      </c>
      <c r="DU424" s="1" t="s">
        <v>121</v>
      </c>
      <c r="DX424" s="1" t="s">
        <v>112</v>
      </c>
      <c r="EF424" s="1" t="s">
        <v>107</v>
      </c>
      <c r="EI424" s="1" t="s">
        <v>117</v>
      </c>
      <c r="EL424" s="1" t="s">
        <v>107</v>
      </c>
      <c r="EO424" s="1" t="s">
        <v>123</v>
      </c>
      <c r="ER424" s="1" t="s">
        <v>121</v>
      </c>
      <c r="EU424" s="1" t="s">
        <v>114</v>
      </c>
      <c r="EX424" s="1" t="s">
        <v>114</v>
      </c>
      <c r="FA424" s="1" t="s">
        <v>114</v>
      </c>
      <c r="FD424" s="1" t="s">
        <v>112</v>
      </c>
      <c r="FG424" s="1" t="s">
        <v>120</v>
      </c>
      <c r="FJ424" s="1" t="s">
        <v>113</v>
      </c>
      <c r="FM424" s="1" t="s">
        <v>106</v>
      </c>
      <c r="FP424" s="1" t="s">
        <v>113</v>
      </c>
      <c r="FS424" s="1" t="s">
        <v>106</v>
      </c>
      <c r="FV424" s="1" t="s">
        <v>106</v>
      </c>
      <c r="FY424" s="1" t="s">
        <v>107</v>
      </c>
      <c r="GB424" s="1" t="s">
        <v>112</v>
      </c>
      <c r="GE424" s="1" t="s">
        <v>112</v>
      </c>
      <c r="GH424" s="1" t="s">
        <v>112</v>
      </c>
      <c r="GK424" s="1" t="s">
        <v>117</v>
      </c>
      <c r="GQ424" s="1" t="s">
        <v>121</v>
      </c>
      <c r="GT424" s="1" t="s">
        <v>121</v>
      </c>
      <c r="GW424" s="1" t="s">
        <v>107</v>
      </c>
      <c r="GZ424" s="1" t="s">
        <v>123</v>
      </c>
      <c r="HC424" s="1" t="s">
        <v>123</v>
      </c>
      <c r="HF424" s="1" t="s">
        <v>114</v>
      </c>
      <c r="HI424" s="1" t="s">
        <v>120</v>
      </c>
      <c r="HL424" s="1" t="s">
        <v>114</v>
      </c>
      <c r="HO424" s="1" t="s">
        <v>120</v>
      </c>
      <c r="HR424" s="1" t="s">
        <v>120</v>
      </c>
      <c r="HU424" s="1" t="s">
        <v>106</v>
      </c>
      <c r="HX424" s="1" t="s">
        <v>106</v>
      </c>
      <c r="IA424" s="1" t="s">
        <v>106</v>
      </c>
      <c r="ID424" s="1" t="s">
        <v>113</v>
      </c>
      <c r="IG424" s="1" t="s">
        <v>106</v>
      </c>
      <c r="IJ424" s="1" t="s">
        <v>120</v>
      </c>
      <c r="IM424" s="1" t="s">
        <v>112</v>
      </c>
      <c r="IP424" s="1" t="s">
        <v>112</v>
      </c>
      <c r="IS424" s="1" t="s">
        <v>112</v>
      </c>
      <c r="IV424" s="1" t="s">
        <v>107</v>
      </c>
    </row>
    <row r="425" spans="8:256">
      <c r="H425" s="1" t="s">
        <v>120</v>
      </c>
      <c r="K425" s="1" t="s">
        <v>120</v>
      </c>
      <c r="N425" s="1" t="s">
        <v>108</v>
      </c>
      <c r="Q425" s="1" t="s">
        <v>120</v>
      </c>
      <c r="T425" s="1" t="s">
        <v>114</v>
      </c>
      <c r="W425" s="1" t="s">
        <v>118</v>
      </c>
      <c r="Z425" s="1" t="s">
        <v>106</v>
      </c>
      <c r="AC425" s="1" t="s">
        <v>113</v>
      </c>
      <c r="AF425" s="1" t="s">
        <v>106</v>
      </c>
      <c r="AI425" s="1" t="s">
        <v>108</v>
      </c>
      <c r="AL425" s="1" t="s">
        <v>111</v>
      </c>
      <c r="AO425" s="1" t="s">
        <v>114</v>
      </c>
      <c r="AR425" s="1" t="s">
        <v>114</v>
      </c>
      <c r="AU425" s="1" t="s">
        <v>114</v>
      </c>
      <c r="AX425" s="1" t="s">
        <v>116</v>
      </c>
      <c r="BA425" s="1" t="s">
        <v>106</v>
      </c>
      <c r="BD425" s="1" t="s">
        <v>106</v>
      </c>
      <c r="BG425" s="1" t="s">
        <v>106</v>
      </c>
      <c r="BJ425" s="1" t="s">
        <v>106</v>
      </c>
      <c r="BM425" s="1" t="s">
        <v>106</v>
      </c>
      <c r="BS425" s="1" t="s">
        <v>116</v>
      </c>
      <c r="BV425" s="1" t="s">
        <v>112</v>
      </c>
      <c r="BY425" s="1" t="s">
        <v>116</v>
      </c>
      <c r="CB425" s="1" t="s">
        <v>114</v>
      </c>
      <c r="CE425" s="1" t="s">
        <v>114</v>
      </c>
      <c r="CH425" s="1" t="s">
        <v>108</v>
      </c>
      <c r="CK425" s="1" t="s">
        <v>118</v>
      </c>
      <c r="CN425" s="1" t="s">
        <v>113</v>
      </c>
      <c r="CQ425" s="1" t="s">
        <v>106</v>
      </c>
      <c r="CT425" s="1" t="s">
        <v>106</v>
      </c>
      <c r="CW425" s="1" t="s">
        <v>111</v>
      </c>
      <c r="CZ425" s="1" t="s">
        <v>114</v>
      </c>
      <c r="DC425" s="1" t="s">
        <v>108</v>
      </c>
      <c r="DF425" s="1" t="s">
        <v>118</v>
      </c>
      <c r="DI425" s="1" t="s">
        <v>114</v>
      </c>
      <c r="DL425" s="1" t="s">
        <v>106</v>
      </c>
      <c r="DO425" s="1" t="s">
        <v>106</v>
      </c>
      <c r="DR425" s="1" t="s">
        <v>106</v>
      </c>
      <c r="DU425" s="1" t="s">
        <v>106</v>
      </c>
      <c r="DX425" s="1" t="s">
        <v>106</v>
      </c>
      <c r="EF425" s="1" t="s">
        <v>114</v>
      </c>
      <c r="EI425" s="1" t="s">
        <v>116</v>
      </c>
      <c r="EL425" s="1" t="s">
        <v>114</v>
      </c>
      <c r="EO425" s="1" t="s">
        <v>116</v>
      </c>
      <c r="ER425" s="1" t="s">
        <v>111</v>
      </c>
      <c r="EU425" s="1" t="s">
        <v>113</v>
      </c>
      <c r="EX425" s="1" t="s">
        <v>111</v>
      </c>
      <c r="FA425" s="1" t="s">
        <v>113</v>
      </c>
      <c r="FD425" s="1" t="s">
        <v>106</v>
      </c>
      <c r="FG425" s="1" t="s">
        <v>106</v>
      </c>
      <c r="FJ425" s="1" t="s">
        <v>115</v>
      </c>
      <c r="FM425" s="1" t="s">
        <v>116</v>
      </c>
      <c r="FP425" s="1" t="s">
        <v>116</v>
      </c>
      <c r="FS425" s="1" t="s">
        <v>106</v>
      </c>
      <c r="FV425" s="1" t="s">
        <v>116</v>
      </c>
      <c r="FY425" s="1" t="s">
        <v>106</v>
      </c>
      <c r="GB425" s="1" t="s">
        <v>106</v>
      </c>
      <c r="GE425" s="1" t="s">
        <v>106</v>
      </c>
      <c r="GH425" s="1" t="s">
        <v>106</v>
      </c>
      <c r="GK425" s="1" t="s">
        <v>106</v>
      </c>
      <c r="GQ425" s="1" t="s">
        <v>115</v>
      </c>
      <c r="GT425" s="1" t="s">
        <v>120</v>
      </c>
      <c r="GW425" s="1" t="s">
        <v>114</v>
      </c>
      <c r="GZ425" s="1" t="s">
        <v>114</v>
      </c>
      <c r="HC425" s="1" t="s">
        <v>114</v>
      </c>
      <c r="HF425" s="1" t="s">
        <v>113</v>
      </c>
      <c r="HI425" s="1" t="s">
        <v>108</v>
      </c>
      <c r="HL425" s="1" t="s">
        <v>113</v>
      </c>
      <c r="HO425" s="1" t="s">
        <v>106</v>
      </c>
      <c r="HR425" s="1" t="s">
        <v>106</v>
      </c>
      <c r="HU425" s="1" t="s">
        <v>111</v>
      </c>
      <c r="HX425" s="1" t="s">
        <v>114</v>
      </c>
      <c r="IA425" s="1" t="s">
        <v>116</v>
      </c>
      <c r="ID425" s="1" t="s">
        <v>113</v>
      </c>
      <c r="IG425" s="1" t="s">
        <v>109</v>
      </c>
      <c r="IJ425" s="1" t="s">
        <v>106</v>
      </c>
      <c r="IM425" s="1" t="s">
        <v>106</v>
      </c>
      <c r="IP425" s="1" t="s">
        <v>106</v>
      </c>
      <c r="IS425" s="1" t="s">
        <v>106</v>
      </c>
      <c r="IV425" s="1" t="s">
        <v>106</v>
      </c>
    </row>
    <row r="426" spans="8:256">
      <c r="H426" s="1" t="s">
        <v>114</v>
      </c>
      <c r="K426" s="1" t="s">
        <v>114</v>
      </c>
      <c r="N426" s="1" t="s">
        <v>119</v>
      </c>
      <c r="Q426" s="1" t="s">
        <v>107</v>
      </c>
      <c r="T426" s="1" t="s">
        <v>120</v>
      </c>
      <c r="W426" s="1" t="s">
        <v>113</v>
      </c>
      <c r="Z426" s="1" t="s">
        <v>106</v>
      </c>
      <c r="AC426" s="1" t="s">
        <v>113</v>
      </c>
      <c r="AF426" s="1" t="s">
        <v>111</v>
      </c>
      <c r="AI426" s="1" t="s">
        <v>112</v>
      </c>
      <c r="AL426" s="1" t="s">
        <v>116</v>
      </c>
      <c r="AO426" s="1" t="s">
        <v>112</v>
      </c>
      <c r="AR426" s="1" t="s">
        <v>115</v>
      </c>
      <c r="AU426" s="1" t="s">
        <v>113</v>
      </c>
      <c r="AX426" s="1" t="s">
        <v>108</v>
      </c>
      <c r="BA426" s="1" t="s">
        <v>111</v>
      </c>
      <c r="BD426" s="1" t="s">
        <v>114</v>
      </c>
      <c r="BG426" s="1" t="s">
        <v>120</v>
      </c>
      <c r="BJ426" s="1" t="s">
        <v>120</v>
      </c>
      <c r="BM426" s="1" t="s">
        <v>114</v>
      </c>
      <c r="BS426" s="1" t="s">
        <v>114</v>
      </c>
      <c r="BV426" s="1" t="s">
        <v>120</v>
      </c>
      <c r="BY426" s="1" t="s">
        <v>114</v>
      </c>
      <c r="CB426" s="1" t="s">
        <v>112</v>
      </c>
      <c r="CE426" s="1" t="s">
        <v>120</v>
      </c>
      <c r="CH426" s="1" t="s">
        <v>113</v>
      </c>
      <c r="CK426" s="1" t="s">
        <v>113</v>
      </c>
      <c r="CN426" s="1" t="s">
        <v>113</v>
      </c>
      <c r="CQ426" s="1" t="s">
        <v>111</v>
      </c>
      <c r="CT426" s="1" t="s">
        <v>111</v>
      </c>
      <c r="CW426" s="1" t="s">
        <v>109</v>
      </c>
      <c r="CZ426" s="1" t="s">
        <v>115</v>
      </c>
      <c r="DC426" s="1" t="s">
        <v>114</v>
      </c>
      <c r="DF426" s="1" t="s">
        <v>106</v>
      </c>
      <c r="DI426" s="1" t="s">
        <v>111</v>
      </c>
      <c r="DL426" s="1" t="s">
        <v>114</v>
      </c>
      <c r="DO426" s="1" t="s">
        <v>120</v>
      </c>
      <c r="DR426" s="1" t="s">
        <v>120</v>
      </c>
      <c r="DU426" s="1" t="s">
        <v>120</v>
      </c>
      <c r="DX426" s="1" t="s">
        <v>114</v>
      </c>
      <c r="EF426" s="1" t="s">
        <v>112</v>
      </c>
      <c r="EI426" s="1" t="s">
        <v>107</v>
      </c>
      <c r="EL426" s="1" t="s">
        <v>112</v>
      </c>
      <c r="EO426" s="1" t="s">
        <v>112</v>
      </c>
      <c r="ER426" s="1" t="s">
        <v>120</v>
      </c>
      <c r="EU426" s="1" t="s">
        <v>113</v>
      </c>
      <c r="EX426" s="1" t="s">
        <v>113</v>
      </c>
      <c r="FA426" s="1" t="s">
        <v>113</v>
      </c>
      <c r="FD426" s="1" t="s">
        <v>108</v>
      </c>
      <c r="FG426" s="1" t="s">
        <v>111</v>
      </c>
      <c r="FJ426" s="1" t="s">
        <v>106</v>
      </c>
      <c r="FM426" s="1" t="s">
        <v>106</v>
      </c>
      <c r="FP426" s="1" t="s">
        <v>113</v>
      </c>
      <c r="FS426" s="1" t="s">
        <v>106</v>
      </c>
      <c r="FV426" s="1" t="s">
        <v>112</v>
      </c>
      <c r="FY426" s="1" t="s">
        <v>114</v>
      </c>
      <c r="GB426" s="1" t="s">
        <v>111</v>
      </c>
      <c r="GE426" s="1" t="s">
        <v>111</v>
      </c>
      <c r="GH426" s="1" t="s">
        <v>114</v>
      </c>
      <c r="GK426" s="1" t="s">
        <v>114</v>
      </c>
      <c r="GQ426" s="1" t="s">
        <v>117</v>
      </c>
      <c r="GT426" s="1" t="s">
        <v>124</v>
      </c>
      <c r="GW426" s="1" t="s">
        <v>112</v>
      </c>
      <c r="GZ426" s="1" t="s">
        <v>112</v>
      </c>
      <c r="HC426" s="1" t="s">
        <v>112</v>
      </c>
      <c r="HF426" s="1" t="s">
        <v>113</v>
      </c>
      <c r="HI426" s="1" t="s">
        <v>113</v>
      </c>
      <c r="HL426" s="1" t="s">
        <v>113</v>
      </c>
      <c r="HO426" s="1" t="s">
        <v>111</v>
      </c>
      <c r="HR426" s="1" t="s">
        <v>111</v>
      </c>
      <c r="HU426" s="1" t="s">
        <v>106</v>
      </c>
      <c r="HX426" s="1" t="s">
        <v>106</v>
      </c>
      <c r="IA426" s="1" t="s">
        <v>106</v>
      </c>
      <c r="ID426" s="1" t="s">
        <v>106</v>
      </c>
      <c r="IG426" s="1" t="s">
        <v>117</v>
      </c>
      <c r="IJ426" s="1" t="s">
        <v>111</v>
      </c>
      <c r="IM426" s="1" t="s">
        <v>111</v>
      </c>
      <c r="IP426" s="1" t="s">
        <v>114</v>
      </c>
      <c r="IS426" s="1" t="s">
        <v>114</v>
      </c>
      <c r="IV426" s="1" t="s">
        <v>114</v>
      </c>
    </row>
    <row r="427" spans="8:256">
      <c r="H427" s="1" t="s">
        <v>106</v>
      </c>
      <c r="K427" s="1" t="s">
        <v>106</v>
      </c>
      <c r="N427" s="1" t="s">
        <v>106</v>
      </c>
      <c r="Q427" s="1" t="s">
        <v>153</v>
      </c>
      <c r="T427" s="1" t="s">
        <v>107</v>
      </c>
      <c r="W427" s="1" t="s">
        <v>113</v>
      </c>
      <c r="Z427" s="1" t="s">
        <v>106</v>
      </c>
      <c r="AC427" s="1" t="s">
        <v>106</v>
      </c>
      <c r="AF427" s="1" t="s">
        <v>116</v>
      </c>
      <c r="AI427" s="1" t="s">
        <v>107</v>
      </c>
      <c r="AL427" s="1" t="s">
        <v>120</v>
      </c>
      <c r="AO427" s="1" t="s">
        <v>107</v>
      </c>
      <c r="AR427" s="1" t="s">
        <v>112</v>
      </c>
      <c r="AU427" s="1" t="s">
        <v>106</v>
      </c>
      <c r="AX427" s="1" t="s">
        <v>108</v>
      </c>
      <c r="BA427" s="1" t="s">
        <v>114</v>
      </c>
      <c r="BD427" s="1" t="s">
        <v>120</v>
      </c>
      <c r="BG427" s="1" t="s">
        <v>112</v>
      </c>
      <c r="BJ427" s="1" t="s">
        <v>120</v>
      </c>
      <c r="BM427" s="1" t="s">
        <v>120</v>
      </c>
      <c r="BS427" s="1" t="s">
        <v>113</v>
      </c>
      <c r="BV427" s="1" t="s">
        <v>106</v>
      </c>
      <c r="BY427" s="1" t="s">
        <v>106</v>
      </c>
      <c r="CB427" s="1" t="s">
        <v>123</v>
      </c>
      <c r="CE427" s="1" t="s">
        <v>107</v>
      </c>
      <c r="CH427" s="1" t="s">
        <v>106</v>
      </c>
      <c r="CK427" s="1" t="s">
        <v>106</v>
      </c>
      <c r="CN427" s="1" t="s">
        <v>106</v>
      </c>
      <c r="CQ427" s="1" t="s">
        <v>116</v>
      </c>
      <c r="CT427" s="1" t="s">
        <v>120</v>
      </c>
      <c r="CW427" s="1" t="s">
        <v>107</v>
      </c>
      <c r="CZ427" s="1" t="s">
        <v>115</v>
      </c>
      <c r="DC427" s="1" t="s">
        <v>114</v>
      </c>
      <c r="DF427" s="1" t="s">
        <v>106</v>
      </c>
      <c r="DI427" s="1" t="s">
        <v>111</v>
      </c>
      <c r="DL427" s="1" t="s">
        <v>120</v>
      </c>
      <c r="DO427" s="1" t="s">
        <v>112</v>
      </c>
      <c r="DR427" s="1" t="s">
        <v>112</v>
      </c>
      <c r="DU427" s="1" t="s">
        <v>112</v>
      </c>
      <c r="DX427" s="1" t="s">
        <v>120</v>
      </c>
      <c r="EF427" s="1" t="s">
        <v>113</v>
      </c>
      <c r="EI427" s="1" t="s">
        <v>113</v>
      </c>
      <c r="EL427" s="1" t="s">
        <v>111</v>
      </c>
      <c r="EO427" s="1" t="s">
        <v>121</v>
      </c>
      <c r="ER427" s="1" t="s">
        <v>117</v>
      </c>
      <c r="EU427" s="1" t="s">
        <v>113</v>
      </c>
      <c r="EX427" s="1" t="s">
        <v>106</v>
      </c>
      <c r="FA427" s="1" t="s">
        <v>113</v>
      </c>
      <c r="FD427" s="1" t="s">
        <v>115</v>
      </c>
      <c r="FG427" s="1" t="s">
        <v>114</v>
      </c>
      <c r="FJ427" s="1" t="s">
        <v>124</v>
      </c>
      <c r="FM427" s="1" t="s">
        <v>115</v>
      </c>
      <c r="FP427" s="1" t="s">
        <v>122</v>
      </c>
      <c r="FS427" s="1" t="s">
        <v>114</v>
      </c>
      <c r="FV427" s="1" t="s">
        <v>108</v>
      </c>
      <c r="FY427" s="1" t="s">
        <v>120</v>
      </c>
      <c r="GB427" s="1" t="s">
        <v>114</v>
      </c>
      <c r="GE427" s="1" t="s">
        <v>114</v>
      </c>
      <c r="GH427" s="1" t="s">
        <v>120</v>
      </c>
      <c r="GK427" s="1" t="s">
        <v>107</v>
      </c>
      <c r="GQ427" s="1" t="s">
        <v>118</v>
      </c>
      <c r="GT427" s="1" t="s">
        <v>108</v>
      </c>
      <c r="GW427" s="1" t="s">
        <v>108</v>
      </c>
      <c r="GZ427" s="1" t="s">
        <v>121</v>
      </c>
      <c r="HC427" s="1" t="s">
        <v>121</v>
      </c>
      <c r="HF427" s="1" t="s">
        <v>106</v>
      </c>
      <c r="HI427" s="1" t="s">
        <v>106</v>
      </c>
      <c r="HL427" s="1" t="s">
        <v>106</v>
      </c>
      <c r="HO427" s="1" t="s">
        <v>120</v>
      </c>
      <c r="HR427" s="1" t="s">
        <v>114</v>
      </c>
      <c r="HU427" s="1" t="s">
        <v>115</v>
      </c>
      <c r="HX427" s="1" t="s">
        <v>115</v>
      </c>
      <c r="IA427" s="1" t="s">
        <v>107</v>
      </c>
      <c r="ID427" s="1" t="s">
        <v>115</v>
      </c>
      <c r="IG427" s="1" t="s">
        <v>119</v>
      </c>
      <c r="IJ427" s="1" t="s">
        <v>114</v>
      </c>
      <c r="IM427" s="1" t="s">
        <v>114</v>
      </c>
      <c r="IP427" s="1" t="s">
        <v>120</v>
      </c>
      <c r="IS427" s="1" t="s">
        <v>120</v>
      </c>
      <c r="IV427" s="1" t="s">
        <v>112</v>
      </c>
    </row>
    <row r="428" spans="8:256">
      <c r="H428" s="1" t="s">
        <v>120</v>
      </c>
      <c r="K428" s="1" t="s">
        <v>120</v>
      </c>
      <c r="N428" s="1" t="s">
        <v>120</v>
      </c>
      <c r="Q428" s="1" t="s">
        <v>112</v>
      </c>
      <c r="T428" s="1" t="s">
        <v>114</v>
      </c>
      <c r="W428" s="1" t="s">
        <v>108</v>
      </c>
      <c r="Z428" s="1" t="s">
        <v>106</v>
      </c>
      <c r="AC428" s="1" t="s">
        <v>111</v>
      </c>
      <c r="AF428" s="1" t="s">
        <v>106</v>
      </c>
      <c r="AI428" s="1" t="s">
        <v>114</v>
      </c>
      <c r="AL428" s="1" t="s">
        <v>111</v>
      </c>
      <c r="AO428" s="1" t="s">
        <v>114</v>
      </c>
      <c r="AR428" s="1" t="s">
        <v>108</v>
      </c>
      <c r="AU428" s="1" t="s">
        <v>108</v>
      </c>
      <c r="AX428" s="1" t="s">
        <v>115</v>
      </c>
      <c r="BA428" s="1" t="s">
        <v>106</v>
      </c>
      <c r="BD428" s="1" t="s">
        <v>106</v>
      </c>
      <c r="BG428" s="1" t="s">
        <v>106</v>
      </c>
      <c r="BJ428" s="1" t="s">
        <v>111</v>
      </c>
      <c r="BM428" s="1" t="s">
        <v>106</v>
      </c>
      <c r="BS428" s="1" t="s">
        <v>120</v>
      </c>
      <c r="BV428" s="1" t="s">
        <v>112</v>
      </c>
      <c r="BY428" s="1" t="s">
        <v>120</v>
      </c>
      <c r="CB428" s="1" t="s">
        <v>120</v>
      </c>
      <c r="CE428" s="1" t="s">
        <v>114</v>
      </c>
      <c r="CH428" s="1" t="s">
        <v>120</v>
      </c>
      <c r="CK428" s="1" t="s">
        <v>108</v>
      </c>
      <c r="CN428" s="1" t="s">
        <v>113</v>
      </c>
      <c r="CQ428" s="1" t="s">
        <v>106</v>
      </c>
      <c r="CT428" s="1" t="s">
        <v>106</v>
      </c>
      <c r="CW428" s="1" t="s">
        <v>111</v>
      </c>
      <c r="CZ428" s="1" t="s">
        <v>114</v>
      </c>
      <c r="DC428" s="1" t="s">
        <v>108</v>
      </c>
      <c r="DF428" s="1" t="s">
        <v>118</v>
      </c>
      <c r="DI428" s="1" t="s">
        <v>116</v>
      </c>
      <c r="DL428" s="1" t="s">
        <v>113</v>
      </c>
      <c r="DO428" s="1" t="s">
        <v>113</v>
      </c>
      <c r="DR428" s="1" t="s">
        <v>106</v>
      </c>
      <c r="DU428" s="1" t="s">
        <v>111</v>
      </c>
      <c r="DX428" s="1" t="s">
        <v>106</v>
      </c>
      <c r="EF428" s="1" t="s">
        <v>120</v>
      </c>
      <c r="EI428" s="1" t="s">
        <v>115</v>
      </c>
      <c r="EL428" s="1" t="s">
        <v>120</v>
      </c>
      <c r="EO428" s="1" t="s">
        <v>120</v>
      </c>
      <c r="ER428" s="1" t="s">
        <v>114</v>
      </c>
      <c r="EU428" s="1" t="s">
        <v>113</v>
      </c>
      <c r="EX428" s="1" t="s">
        <v>113</v>
      </c>
      <c r="FA428" s="1" t="s">
        <v>111</v>
      </c>
      <c r="FD428" s="1" t="s">
        <v>106</v>
      </c>
      <c r="FG428" s="1" t="s">
        <v>106</v>
      </c>
      <c r="FJ428" s="1" t="s">
        <v>116</v>
      </c>
      <c r="FM428" s="1" t="s">
        <v>108</v>
      </c>
      <c r="FP428" s="1" t="s">
        <v>119</v>
      </c>
      <c r="FS428" s="1" t="s">
        <v>106</v>
      </c>
      <c r="FV428" s="1" t="s">
        <v>116</v>
      </c>
      <c r="FY428" s="1" t="s">
        <v>106</v>
      </c>
      <c r="GB428" s="1" t="s">
        <v>106</v>
      </c>
      <c r="GE428" s="1" t="s">
        <v>106</v>
      </c>
      <c r="GH428" s="1" t="s">
        <v>106</v>
      </c>
      <c r="GK428" s="1" t="s">
        <v>106</v>
      </c>
      <c r="GQ428" s="1" t="s">
        <v>112</v>
      </c>
      <c r="GT428" s="1" t="s">
        <v>115</v>
      </c>
      <c r="GW428" s="1" t="s">
        <v>120</v>
      </c>
      <c r="GZ428" s="1" t="s">
        <v>120</v>
      </c>
      <c r="HC428" s="1" t="s">
        <v>120</v>
      </c>
      <c r="HF428" s="1" t="s">
        <v>111</v>
      </c>
      <c r="HI428" s="1" t="s">
        <v>113</v>
      </c>
      <c r="HL428" s="1" t="s">
        <v>113</v>
      </c>
      <c r="HO428" s="1" t="s">
        <v>106</v>
      </c>
      <c r="HR428" s="1" t="s">
        <v>106</v>
      </c>
      <c r="HU428" s="1" t="s">
        <v>111</v>
      </c>
      <c r="HX428" s="1" t="s">
        <v>108</v>
      </c>
      <c r="IA428" s="1" t="s">
        <v>108</v>
      </c>
      <c r="ID428" s="1" t="s">
        <v>106</v>
      </c>
      <c r="IG428" s="1" t="s">
        <v>115</v>
      </c>
      <c r="IJ428" s="1" t="s">
        <v>106</v>
      </c>
      <c r="IM428" s="1" t="s">
        <v>106</v>
      </c>
      <c r="IP428" s="1" t="s">
        <v>106</v>
      </c>
      <c r="IS428" s="1" t="s">
        <v>106</v>
      </c>
      <c r="IV428" s="1" t="s">
        <v>106</v>
      </c>
    </row>
    <row r="429" spans="8:256">
      <c r="H429" s="1" t="s">
        <v>120</v>
      </c>
      <c r="K429" s="1" t="s">
        <v>120</v>
      </c>
      <c r="N429" s="1" t="s">
        <v>116</v>
      </c>
      <c r="Q429" s="1" t="s">
        <v>117</v>
      </c>
      <c r="T429" s="1" t="s">
        <v>120</v>
      </c>
      <c r="W429" s="1" t="s">
        <v>106</v>
      </c>
      <c r="Z429" s="1" t="s">
        <v>106</v>
      </c>
      <c r="AC429" s="1" t="s">
        <v>113</v>
      </c>
      <c r="AF429" s="1" t="s">
        <v>108</v>
      </c>
      <c r="AI429" s="1" t="s">
        <v>112</v>
      </c>
      <c r="AL429" s="1" t="s">
        <v>114</v>
      </c>
      <c r="AO429" s="1" t="s">
        <v>112</v>
      </c>
      <c r="AR429" s="1" t="s">
        <v>115</v>
      </c>
      <c r="AU429" s="1" t="s">
        <v>113</v>
      </c>
      <c r="AX429" s="1" t="s">
        <v>116</v>
      </c>
      <c r="BA429" s="1" t="s">
        <v>111</v>
      </c>
      <c r="BD429" s="1" t="s">
        <v>114</v>
      </c>
      <c r="BG429" s="1" t="s">
        <v>120</v>
      </c>
      <c r="BJ429" s="1" t="s">
        <v>120</v>
      </c>
      <c r="BM429" s="1" t="s">
        <v>114</v>
      </c>
      <c r="BS429" s="1" t="s">
        <v>116</v>
      </c>
      <c r="BV429" s="1" t="s">
        <v>112</v>
      </c>
      <c r="BY429" s="1" t="s">
        <v>120</v>
      </c>
      <c r="CB429" s="1" t="s">
        <v>107</v>
      </c>
      <c r="CE429" s="1" t="s">
        <v>120</v>
      </c>
      <c r="CH429" s="1" t="s">
        <v>108</v>
      </c>
      <c r="CK429" s="1" t="s">
        <v>118</v>
      </c>
      <c r="CN429" s="1" t="s">
        <v>113</v>
      </c>
      <c r="CQ429" s="1" t="s">
        <v>111</v>
      </c>
      <c r="CT429" s="1" t="s">
        <v>114</v>
      </c>
      <c r="CW429" s="1" t="s">
        <v>116</v>
      </c>
      <c r="CZ429" s="1" t="s">
        <v>115</v>
      </c>
      <c r="DC429" s="1" t="s">
        <v>114</v>
      </c>
      <c r="DF429" s="1" t="s">
        <v>106</v>
      </c>
      <c r="DI429" s="1" t="s">
        <v>108</v>
      </c>
      <c r="DL429" s="1" t="s">
        <v>114</v>
      </c>
      <c r="DO429" s="1" t="s">
        <v>120</v>
      </c>
      <c r="DR429" s="1" t="s">
        <v>120</v>
      </c>
      <c r="DU429" s="1" t="s">
        <v>115</v>
      </c>
      <c r="DX429" s="1" t="s">
        <v>114</v>
      </c>
      <c r="EF429" s="1" t="s">
        <v>120</v>
      </c>
      <c r="EI429" s="1" t="s">
        <v>112</v>
      </c>
      <c r="EL429" s="1" t="s">
        <v>120</v>
      </c>
      <c r="EO429" s="1" t="s">
        <v>107</v>
      </c>
      <c r="ER429" s="1" t="s">
        <v>112</v>
      </c>
      <c r="EU429" s="1" t="s">
        <v>106</v>
      </c>
      <c r="EX429" s="1" t="s">
        <v>113</v>
      </c>
      <c r="FA429" s="1" t="s">
        <v>113</v>
      </c>
      <c r="FD429" s="1" t="s">
        <v>111</v>
      </c>
      <c r="FG429" s="1" t="s">
        <v>111</v>
      </c>
      <c r="FJ429" s="1" t="s">
        <v>106</v>
      </c>
      <c r="FM429" s="1" t="s">
        <v>106</v>
      </c>
      <c r="FP429" s="1" t="s">
        <v>106</v>
      </c>
      <c r="FS429" s="1" t="s">
        <v>106</v>
      </c>
      <c r="FV429" s="1" t="s">
        <v>108</v>
      </c>
      <c r="FY429" s="1" t="s">
        <v>114</v>
      </c>
      <c r="GB429" s="1" t="s">
        <v>111</v>
      </c>
      <c r="GE429" s="1" t="s">
        <v>111</v>
      </c>
      <c r="GH429" s="1" t="s">
        <v>114</v>
      </c>
      <c r="GK429" s="1" t="s">
        <v>114</v>
      </c>
      <c r="GQ429" s="1" t="s">
        <v>107</v>
      </c>
      <c r="GT429" s="1" t="s">
        <v>122</v>
      </c>
      <c r="GW429" s="1" t="s">
        <v>120</v>
      </c>
      <c r="GZ429" s="1" t="s">
        <v>107</v>
      </c>
      <c r="HC429" s="1" t="s">
        <v>107</v>
      </c>
      <c r="HF429" s="1" t="s">
        <v>113</v>
      </c>
      <c r="HI429" s="1" t="s">
        <v>113</v>
      </c>
      <c r="HL429" s="1" t="s">
        <v>113</v>
      </c>
      <c r="HO429" s="1" t="s">
        <v>108</v>
      </c>
      <c r="HR429" s="1" t="s">
        <v>111</v>
      </c>
      <c r="HU429" s="1" t="s">
        <v>106</v>
      </c>
      <c r="HX429" s="1" t="s">
        <v>106</v>
      </c>
      <c r="IA429" s="1" t="s">
        <v>113</v>
      </c>
      <c r="ID429" s="1" t="s">
        <v>106</v>
      </c>
      <c r="IG429" s="1" t="s">
        <v>108</v>
      </c>
      <c r="IJ429" s="1" t="s">
        <v>111</v>
      </c>
      <c r="IM429" s="1" t="s">
        <v>111</v>
      </c>
      <c r="IP429" s="1" t="s">
        <v>108</v>
      </c>
      <c r="IS429" s="1" t="s">
        <v>114</v>
      </c>
      <c r="IV429" s="1" t="s">
        <v>114</v>
      </c>
    </row>
    <row r="430" spans="8:256">
      <c r="H430" s="1" t="s">
        <v>106</v>
      </c>
      <c r="K430" s="1" t="s">
        <v>106</v>
      </c>
      <c r="N430" s="1" t="s">
        <v>106</v>
      </c>
      <c r="Q430" s="1" t="s">
        <v>121</v>
      </c>
      <c r="T430" s="1" t="s">
        <v>107</v>
      </c>
      <c r="W430" s="1" t="s">
        <v>113</v>
      </c>
      <c r="Z430" s="1" t="s">
        <v>106</v>
      </c>
      <c r="AC430" s="1" t="s">
        <v>113</v>
      </c>
      <c r="AF430" s="1" t="s">
        <v>115</v>
      </c>
      <c r="AI430" s="1" t="s">
        <v>117</v>
      </c>
      <c r="AL430" s="1" t="s">
        <v>120</v>
      </c>
      <c r="AO430" s="1" t="s">
        <v>107</v>
      </c>
      <c r="AR430" s="1" t="s">
        <v>112</v>
      </c>
      <c r="AU430" s="1" t="s">
        <v>106</v>
      </c>
      <c r="AX430" s="1" t="s">
        <v>111</v>
      </c>
      <c r="BA430" s="1" t="s">
        <v>116</v>
      </c>
      <c r="BD430" s="1" t="s">
        <v>122</v>
      </c>
      <c r="BG430" s="1" t="s">
        <v>122</v>
      </c>
      <c r="BJ430" s="1" t="s">
        <v>112</v>
      </c>
      <c r="BM430" s="1" t="s">
        <v>120</v>
      </c>
      <c r="BS430" s="1" t="s">
        <v>113</v>
      </c>
      <c r="BV430" s="1" t="s">
        <v>111</v>
      </c>
      <c r="BY430" s="1" t="s">
        <v>106</v>
      </c>
      <c r="CB430" s="1" t="s">
        <v>117</v>
      </c>
      <c r="CE430" s="1" t="s">
        <v>107</v>
      </c>
      <c r="CH430" s="1" t="s">
        <v>118</v>
      </c>
      <c r="CK430" s="1" t="s">
        <v>113</v>
      </c>
      <c r="CN430" s="1" t="s">
        <v>113</v>
      </c>
      <c r="CQ430" s="1" t="s">
        <v>115</v>
      </c>
      <c r="CT430" s="1" t="s">
        <v>120</v>
      </c>
      <c r="CW430" s="1" t="s">
        <v>125</v>
      </c>
      <c r="CZ430" s="1" t="s">
        <v>112</v>
      </c>
      <c r="DC430" s="1" t="s">
        <v>114</v>
      </c>
      <c r="DF430" s="1" t="s">
        <v>106</v>
      </c>
      <c r="DI430" s="1" t="s">
        <v>111</v>
      </c>
      <c r="DL430" s="1" t="s">
        <v>112</v>
      </c>
      <c r="DO430" s="1" t="s">
        <v>112</v>
      </c>
      <c r="DR430" s="1" t="s">
        <v>122</v>
      </c>
      <c r="DU430" s="1" t="s">
        <v>107</v>
      </c>
      <c r="DX430" s="1" t="s">
        <v>120</v>
      </c>
      <c r="EF430" s="1" t="s">
        <v>114</v>
      </c>
      <c r="EI430" s="1" t="s">
        <v>116</v>
      </c>
      <c r="EL430" s="1" t="s">
        <v>114</v>
      </c>
      <c r="EO430" s="1" t="s">
        <v>107</v>
      </c>
      <c r="ER430" s="1" t="s">
        <v>117</v>
      </c>
      <c r="EU430" s="1" t="s">
        <v>106</v>
      </c>
      <c r="EX430" s="1" t="s">
        <v>113</v>
      </c>
      <c r="FA430" s="1" t="s">
        <v>106</v>
      </c>
      <c r="FD430" s="1" t="s">
        <v>112</v>
      </c>
      <c r="FG430" s="1" t="s">
        <v>114</v>
      </c>
      <c r="FJ430" s="1" t="s">
        <v>122</v>
      </c>
      <c r="FM430" s="1" t="s">
        <v>115</v>
      </c>
      <c r="FP430" s="1" t="s">
        <v>122</v>
      </c>
      <c r="FS430" s="1" t="s">
        <v>111</v>
      </c>
      <c r="FV430" s="1" t="s">
        <v>106</v>
      </c>
      <c r="FY430" s="1" t="s">
        <v>115</v>
      </c>
      <c r="GB430" s="1" t="s">
        <v>120</v>
      </c>
      <c r="GE430" s="1" t="s">
        <v>116</v>
      </c>
      <c r="GH430" s="1" t="s">
        <v>120</v>
      </c>
      <c r="GK430" s="1" t="s">
        <v>112</v>
      </c>
      <c r="GQ430" s="1" t="s">
        <v>116</v>
      </c>
      <c r="GT430" s="1" t="s">
        <v>116</v>
      </c>
      <c r="GW430" s="1" t="s">
        <v>114</v>
      </c>
      <c r="GZ430" s="1" t="s">
        <v>107</v>
      </c>
      <c r="HC430" s="1" t="s">
        <v>121</v>
      </c>
      <c r="HF430" s="1" t="s">
        <v>113</v>
      </c>
      <c r="HI430" s="1" t="s">
        <v>106</v>
      </c>
      <c r="HL430" s="1" t="s">
        <v>113</v>
      </c>
      <c r="HO430" s="1" t="s">
        <v>120</v>
      </c>
      <c r="HR430" s="1" t="s">
        <v>114</v>
      </c>
      <c r="HU430" s="1" t="s">
        <v>116</v>
      </c>
      <c r="HX430" s="1" t="s">
        <v>115</v>
      </c>
      <c r="IA430" s="1" t="s">
        <v>125</v>
      </c>
      <c r="ID430" s="1" t="s">
        <v>116</v>
      </c>
      <c r="IG430" s="1" t="s">
        <v>113</v>
      </c>
      <c r="IJ430" s="1" t="s">
        <v>114</v>
      </c>
      <c r="IM430" s="1" t="s">
        <v>116</v>
      </c>
      <c r="IP430" s="1" t="s">
        <v>115</v>
      </c>
      <c r="IS430" s="1" t="s">
        <v>120</v>
      </c>
      <c r="IV430" s="1" t="s">
        <v>112</v>
      </c>
    </row>
    <row r="433" spans="4:4">
      <c r="D433" s="1" t="s">
        <v>129</v>
      </c>
    </row>
    <row r="434" spans="4:4">
      <c r="D434" s="1" t="s">
        <v>129</v>
      </c>
    </row>
    <row r="435" spans="4:4">
      <c r="D435" s="1" t="s">
        <v>129</v>
      </c>
    </row>
    <row r="436" spans="4:4">
      <c r="D436" s="1" t="s">
        <v>130</v>
      </c>
    </row>
    <row r="437" spans="4:4">
      <c r="D437" s="1" t="s">
        <v>130</v>
      </c>
    </row>
    <row r="438" spans="4:4">
      <c r="D438" s="1" t="s">
        <v>130</v>
      </c>
    </row>
    <row r="439" spans="4:4">
      <c r="D439" s="1" t="s">
        <v>131</v>
      </c>
    </row>
    <row r="440" spans="4:4">
      <c r="D440" s="1" t="s">
        <v>131</v>
      </c>
    </row>
    <row r="441" spans="4:4">
      <c r="D441" s="1" t="s">
        <v>131</v>
      </c>
    </row>
    <row r="442" spans="4:4">
      <c r="D442" s="1" t="s">
        <v>132</v>
      </c>
    </row>
    <row r="443" spans="4:4">
      <c r="D443" s="1" t="s">
        <v>132</v>
      </c>
    </row>
    <row r="444" spans="4:4">
      <c r="D444" s="1" t="s">
        <v>132</v>
      </c>
    </row>
    <row r="445" spans="4:4">
      <c r="D445" s="1" t="s">
        <v>133</v>
      </c>
    </row>
    <row r="446" spans="4:4">
      <c r="D446" s="1" t="s">
        <v>133</v>
      </c>
    </row>
    <row r="447" spans="4:4">
      <c r="D447" s="1" t="s">
        <v>133</v>
      </c>
    </row>
    <row r="448" spans="4:4">
      <c r="D448" s="1" t="s">
        <v>134</v>
      </c>
    </row>
    <row r="449" spans="4:4">
      <c r="D449" s="1" t="s">
        <v>134</v>
      </c>
    </row>
    <row r="450" spans="4:4">
      <c r="D450" s="1" t="s">
        <v>134</v>
      </c>
    </row>
    <row r="451" spans="4:4">
      <c r="D451" s="1" t="s">
        <v>135</v>
      </c>
    </row>
    <row r="452" spans="4:4">
      <c r="D452" s="1" t="s">
        <v>135</v>
      </c>
    </row>
    <row r="453" spans="4:4">
      <c r="D453" s="1" t="s">
        <v>135</v>
      </c>
    </row>
    <row r="454" spans="4:4">
      <c r="D454" s="1" t="s">
        <v>136</v>
      </c>
    </row>
    <row r="455" spans="4:4">
      <c r="D455" s="1" t="s">
        <v>136</v>
      </c>
    </row>
    <row r="456" spans="4:4">
      <c r="D456" s="1" t="s">
        <v>136</v>
      </c>
    </row>
    <row r="457" spans="4:4">
      <c r="D457" s="1" t="s">
        <v>137</v>
      </c>
    </row>
    <row r="458" spans="4:4">
      <c r="D458" s="1" t="s">
        <v>137</v>
      </c>
    </row>
    <row r="459" spans="4:4">
      <c r="D459" s="1" t="s">
        <v>137</v>
      </c>
    </row>
    <row r="460" spans="4:4">
      <c r="D460" s="1" t="s">
        <v>138</v>
      </c>
    </row>
    <row r="461" spans="4:4">
      <c r="D461" s="1" t="s">
        <v>138</v>
      </c>
    </row>
    <row r="462" spans="4:4">
      <c r="D462" s="1" t="s">
        <v>138</v>
      </c>
    </row>
    <row r="463" spans="4:4">
      <c r="D463" s="1" t="s">
        <v>139</v>
      </c>
    </row>
    <row r="464" spans="4:4">
      <c r="D464" s="1" t="s">
        <v>139</v>
      </c>
    </row>
    <row r="465" spans="4:4">
      <c r="D465" s="1" t="s">
        <v>139</v>
      </c>
    </row>
    <row r="466" spans="4:4">
      <c r="D466" s="1" t="s">
        <v>140</v>
      </c>
    </row>
    <row r="467" spans="4:4">
      <c r="D467" s="1" t="s">
        <v>140</v>
      </c>
    </row>
    <row r="468" spans="4:4">
      <c r="D468" s="1" t="s">
        <v>140</v>
      </c>
    </row>
    <row r="469" spans="4:4">
      <c r="D469" s="1" t="s">
        <v>141</v>
      </c>
    </row>
    <row r="470" spans="4:4">
      <c r="D470" s="1" t="s">
        <v>141</v>
      </c>
    </row>
    <row r="471" spans="4:4">
      <c r="D471" s="1" t="s">
        <v>141</v>
      </c>
    </row>
    <row r="472" spans="4:4">
      <c r="D472" s="1" t="s">
        <v>142</v>
      </c>
    </row>
    <row r="473" spans="4:4">
      <c r="D473" s="1" t="s">
        <v>142</v>
      </c>
    </row>
    <row r="474" spans="4:4">
      <c r="D474" s="1" t="s">
        <v>142</v>
      </c>
    </row>
    <row r="475" spans="4:4">
      <c r="D475" s="1" t="s">
        <v>143</v>
      </c>
    </row>
    <row r="476" spans="4:4">
      <c r="D476" s="1" t="s">
        <v>143</v>
      </c>
    </row>
    <row r="477" spans="4:4">
      <c r="D477" s="1" t="s">
        <v>143</v>
      </c>
    </row>
    <row r="478" spans="4:4">
      <c r="D478" s="1" t="s">
        <v>144</v>
      </c>
    </row>
    <row r="479" spans="4:4">
      <c r="D479" s="1" t="s">
        <v>144</v>
      </c>
    </row>
    <row r="480" spans="4:4">
      <c r="D480" s="1" t="s">
        <v>144</v>
      </c>
    </row>
    <row r="481" spans="4:4">
      <c r="D481" s="1" t="s">
        <v>145</v>
      </c>
    </row>
    <row r="482" spans="4:4">
      <c r="D482" s="1" t="s">
        <v>145</v>
      </c>
    </row>
    <row r="483" spans="4:4">
      <c r="D483" s="1" t="s">
        <v>145</v>
      </c>
    </row>
    <row r="484" spans="4:4">
      <c r="D484" s="1" t="s">
        <v>146</v>
      </c>
    </row>
    <row r="485" spans="4:4">
      <c r="D485" s="1" t="s">
        <v>146</v>
      </c>
    </row>
    <row r="486" spans="4:4">
      <c r="D486" s="1" t="s">
        <v>146</v>
      </c>
    </row>
    <row r="487" spans="4:4">
      <c r="D487" s="1" t="s">
        <v>147</v>
      </c>
    </row>
    <row r="488" spans="4:4">
      <c r="D488" s="1" t="s">
        <v>147</v>
      </c>
    </row>
    <row r="489" spans="4:4">
      <c r="D489" s="1" t="s">
        <v>147</v>
      </c>
    </row>
    <row r="490" spans="4:4">
      <c r="D490" s="1" t="s">
        <v>148</v>
      </c>
    </row>
    <row r="491" spans="4:4">
      <c r="D491" s="1" t="s">
        <v>148</v>
      </c>
    </row>
    <row r="492" spans="4:4">
      <c r="D492" s="1" t="s">
        <v>148</v>
      </c>
    </row>
    <row r="493" spans="4:4">
      <c r="D493" s="1" t="s">
        <v>149</v>
      </c>
    </row>
    <row r="494" spans="4:4">
      <c r="D494" s="1" t="s">
        <v>149</v>
      </c>
    </row>
    <row r="495" spans="4:4">
      <c r="D495" s="1" t="s">
        <v>149</v>
      </c>
    </row>
    <row r="496" spans="4:4">
      <c r="D496" s="1" t="s">
        <v>150</v>
      </c>
    </row>
    <row r="497" spans="4:4">
      <c r="D497" s="1" t="s">
        <v>150</v>
      </c>
    </row>
    <row r="498" spans="4:4">
      <c r="D498" s="1" t="s">
        <v>150</v>
      </c>
    </row>
    <row r="502" spans="2:126">
      <c r="B502" s="1" t="s">
        <v>129</v>
      </c>
      <c r="F502" s="1">
        <f t="shared" ref="F501:F534" si="240">F367</f>
        <v>19.61545260273</v>
      </c>
      <c r="I502" s="1">
        <f t="shared" ref="I501:I534" si="241">I367</f>
        <v>22.5538500270268</v>
      </c>
      <c r="L502" s="1">
        <f t="shared" ref="L501:L534" si="242">L367</f>
        <v>17.9169411899775</v>
      </c>
      <c r="O502" s="1">
        <f t="shared" ref="O501:O534" si="243">O367</f>
        <v>13.7703712815653</v>
      </c>
      <c r="R502" s="1">
        <f t="shared" ref="R501:R534" si="244">R367</f>
        <v>7.47540983606557</v>
      </c>
      <c r="U502" s="1">
        <f t="shared" ref="U501:U534" si="245">U367</f>
        <v>0.212333333333333</v>
      </c>
      <c r="X502" s="1">
        <f t="shared" ref="X501:X534" si="246">X367</f>
        <v>0.298</v>
      </c>
      <c r="AA502" s="1">
        <f t="shared" ref="AA501:AA534" si="247">AA367</f>
        <v>0.327666666666667</v>
      </c>
      <c r="AD502" s="1">
        <f t="shared" ref="AD501:AD534" si="248">AD367</f>
        <v>0.351333333333333</v>
      </c>
      <c r="AG502" s="1">
        <f t="shared" ref="AG501:AG534" si="249">AG367</f>
        <v>0.236</v>
      </c>
      <c r="AJ502" s="1">
        <f t="shared" ref="AJ501:AJ534" si="250">AJ367</f>
        <v>249.333333333333</v>
      </c>
      <c r="AM502" s="1">
        <f t="shared" ref="AM501:AM534" si="251">AM367</f>
        <v>286</v>
      </c>
      <c r="AP502" s="1">
        <f t="shared" ref="AP501:AP534" si="252">AP367</f>
        <v>295.666666666667</v>
      </c>
      <c r="AS502" s="1">
        <f t="shared" ref="AS501:AS534" si="253">AS367</f>
        <v>320.666666666667</v>
      </c>
      <c r="AV502" s="1">
        <f t="shared" ref="AV501:AV534" si="254">AV367</f>
        <v>309</v>
      </c>
      <c r="AY502" s="1">
        <f t="shared" ref="AY501:AY534" si="255">AY367</f>
        <v>6.75333333333333</v>
      </c>
      <c r="BB502" s="1">
        <f t="shared" ref="BB501:BB534" si="256">BB367</f>
        <v>9.33666666666667</v>
      </c>
      <c r="BE502" s="1">
        <f t="shared" ref="BE501:BE534" si="257">BE367</f>
        <v>7.59333333333333</v>
      </c>
      <c r="BH502" s="1">
        <f t="shared" ref="BH501:BH534" si="258">BH367</f>
        <v>7.46666666666667</v>
      </c>
      <c r="BK502" s="1">
        <f t="shared" ref="BK501:BK534" si="259">BK367</f>
        <v>4.23</v>
      </c>
      <c r="BQ502" s="1">
        <f t="shared" ref="BQ501:BQ534" si="260">BQ367</f>
        <v>19.0097076400314</v>
      </c>
      <c r="BT502" s="1">
        <f t="shared" ref="BT501:BT534" si="261">BT367</f>
        <v>22.0547420631303</v>
      </c>
      <c r="BW502" s="1">
        <f t="shared" ref="BW501:BW534" si="262">BW367</f>
        <v>17.3271028123027</v>
      </c>
      <c r="BZ502" s="1">
        <f t="shared" ref="BZ501:BZ534" si="263">BZ367</f>
        <v>13.1092255325122</v>
      </c>
      <c r="CC502" s="1">
        <f t="shared" ref="CC501:CC534" si="264">CC367</f>
        <v>7.35714285714286</v>
      </c>
      <c r="CF502" s="1">
        <f t="shared" ref="CF501:CF534" si="265">CF367</f>
        <v>0.185666666666667</v>
      </c>
      <c r="CI502" s="1">
        <f t="shared" ref="CI501:CI534" si="266">CI367</f>
        <v>0.277</v>
      </c>
      <c r="CL502" s="1">
        <f t="shared" ref="CL501:CL534" si="267">CL367</f>
        <v>0.310666666666667</v>
      </c>
      <c r="CO502" s="1">
        <f t="shared" ref="CO501:CO534" si="268">CO367</f>
        <v>0.330333333333333</v>
      </c>
      <c r="CR502" s="1">
        <f t="shared" ref="CR501:CR534" si="269">CR367</f>
        <v>0.218</v>
      </c>
      <c r="CU502" s="1">
        <f t="shared" ref="CU501:CU534" si="270">CU367</f>
        <v>247.333333333333</v>
      </c>
      <c r="CX502" s="1">
        <f t="shared" ref="CX501:CX534" si="271">CX367</f>
        <v>285.666666666667</v>
      </c>
      <c r="DA502" s="1">
        <f t="shared" ref="DA501:DA534" si="272">DA367</f>
        <v>293.666666666667</v>
      </c>
      <c r="DD502" s="1">
        <f t="shared" ref="DD501:DD534" si="273">DD367</f>
        <v>316.333333333333</v>
      </c>
      <c r="DG502" s="1">
        <f t="shared" ref="DG501:DG534" si="274">DG367</f>
        <v>308</v>
      </c>
      <c r="DJ502" s="1">
        <f t="shared" ref="DJ501:DJ534" si="275">DJ367</f>
        <v>6.49333333333333</v>
      </c>
      <c r="DM502" s="1">
        <f t="shared" ref="DM501:DM534" si="276">DM367</f>
        <v>9.07666666666667</v>
      </c>
      <c r="DP502" s="1">
        <f t="shared" ref="DP501:DP534" si="277">DP367</f>
        <v>7.41333333333333</v>
      </c>
      <c r="DS502" s="1">
        <f t="shared" ref="DS501:DS534" si="278">DS367</f>
        <v>7.1</v>
      </c>
      <c r="DV502" s="1">
        <f t="shared" ref="DV501:DV534" si="279">DV367</f>
        <v>4.03</v>
      </c>
    </row>
    <row r="503" spans="2:126">
      <c r="B503" s="1" t="s">
        <v>129</v>
      </c>
      <c r="F503" s="1">
        <f t="shared" si="240"/>
        <v>19.1665982458309</v>
      </c>
      <c r="I503" s="1">
        <f t="shared" si="241"/>
        <v>22.6144531886829</v>
      </c>
      <c r="L503" s="1">
        <f t="shared" si="242"/>
        <v>17.6312925170068</v>
      </c>
      <c r="O503" s="1">
        <f t="shared" si="243"/>
        <v>14.2603753634681</v>
      </c>
      <c r="R503" s="1">
        <f t="shared" si="244"/>
        <v>7.71428571428571</v>
      </c>
      <c r="U503" s="1">
        <f t="shared" si="245"/>
        <v>0.208666666666667</v>
      </c>
      <c r="X503" s="1">
        <f t="shared" si="246"/>
        <v>0.294666666666667</v>
      </c>
      <c r="AA503" s="1">
        <f t="shared" si="247"/>
        <v>0.291666666666667</v>
      </c>
      <c r="AD503" s="1">
        <f t="shared" si="248"/>
        <v>0.347666666666667</v>
      </c>
      <c r="AG503" s="1">
        <f t="shared" si="249"/>
        <v>0.245</v>
      </c>
      <c r="AJ503" s="1">
        <f t="shared" si="250"/>
        <v>247.333333333333</v>
      </c>
      <c r="AM503" s="1">
        <f t="shared" si="251"/>
        <v>280</v>
      </c>
      <c r="AP503" s="1">
        <f t="shared" si="252"/>
        <v>300</v>
      </c>
      <c r="AS503" s="1">
        <f t="shared" si="253"/>
        <v>325</v>
      </c>
      <c r="AV503" s="1">
        <f t="shared" si="254"/>
        <v>312</v>
      </c>
      <c r="AY503" s="1">
        <f t="shared" si="255"/>
        <v>6.67</v>
      </c>
      <c r="BB503" s="1">
        <f t="shared" si="256"/>
        <v>9.27333333333333</v>
      </c>
      <c r="BE503" s="1">
        <f t="shared" si="257"/>
        <v>7.63666666666667</v>
      </c>
      <c r="BH503" s="1">
        <f t="shared" si="258"/>
        <v>7.49666666666667</v>
      </c>
      <c r="BK503" s="1">
        <f t="shared" si="259"/>
        <v>4.26</v>
      </c>
      <c r="BQ503" s="1">
        <f t="shared" si="260"/>
        <v>18.5166723192664</v>
      </c>
      <c r="BT503" s="1">
        <f t="shared" si="261"/>
        <v>21.9977654226631</v>
      </c>
      <c r="BW503" s="1">
        <f t="shared" si="262"/>
        <v>17.0809314954052</v>
      </c>
      <c r="BZ503" s="1">
        <f t="shared" si="263"/>
        <v>13.6625112309075</v>
      </c>
      <c r="CC503" s="1">
        <f t="shared" si="264"/>
        <v>7.2212389380531</v>
      </c>
      <c r="CF503" s="1">
        <f t="shared" si="265"/>
        <v>0.187666666666667</v>
      </c>
      <c r="CI503" s="1">
        <f t="shared" si="266"/>
        <v>0.277666666666667</v>
      </c>
      <c r="CL503" s="1">
        <f t="shared" si="267"/>
        <v>0.270666666666667</v>
      </c>
      <c r="CO503" s="1">
        <f t="shared" si="268"/>
        <v>0.321</v>
      </c>
      <c r="CR503" s="1">
        <f t="shared" si="269"/>
        <v>0.223</v>
      </c>
      <c r="CU503" s="1">
        <f t="shared" si="270"/>
        <v>243</v>
      </c>
      <c r="CX503" s="1">
        <f t="shared" si="271"/>
        <v>278</v>
      </c>
      <c r="DA503" s="1">
        <f t="shared" si="272"/>
        <v>298</v>
      </c>
      <c r="DD503" s="1">
        <f t="shared" si="273"/>
        <v>324.666666666667</v>
      </c>
      <c r="DG503" s="1">
        <f t="shared" si="274"/>
        <v>312</v>
      </c>
      <c r="DJ503" s="1">
        <f t="shared" si="275"/>
        <v>6.41</v>
      </c>
      <c r="DM503" s="1">
        <f t="shared" si="276"/>
        <v>9.09333333333333</v>
      </c>
      <c r="DP503" s="1">
        <f t="shared" si="277"/>
        <v>7.27</v>
      </c>
      <c r="DS503" s="1">
        <f t="shared" si="278"/>
        <v>7.23666666666667</v>
      </c>
      <c r="DV503" s="1">
        <f t="shared" si="279"/>
        <v>4.05</v>
      </c>
    </row>
    <row r="504" spans="2:126">
      <c r="B504" s="1" t="s">
        <v>129</v>
      </c>
      <c r="F504" s="1">
        <f t="shared" si="240"/>
        <v>19.3478401069166</v>
      </c>
      <c r="I504" s="1">
        <f t="shared" si="241"/>
        <v>22.8083680073971</v>
      </c>
      <c r="L504" s="1">
        <f t="shared" si="242"/>
        <v>18.1417422050788</v>
      </c>
      <c r="O504" s="1">
        <f t="shared" si="243"/>
        <v>13.5851753953083</v>
      </c>
      <c r="R504" s="1">
        <f t="shared" si="244"/>
        <v>8.05925925925926</v>
      </c>
      <c r="U504" s="1">
        <f t="shared" si="245"/>
        <v>0.205</v>
      </c>
      <c r="X504" s="1">
        <f t="shared" si="246"/>
        <v>0.289666666666667</v>
      </c>
      <c r="AA504" s="1">
        <f t="shared" si="247"/>
        <v>0.312333333333333</v>
      </c>
      <c r="AD504" s="1">
        <f t="shared" si="248"/>
        <v>0.368333333333333</v>
      </c>
      <c r="AG504" s="1">
        <f t="shared" si="249"/>
        <v>0.252</v>
      </c>
      <c r="AJ504" s="1">
        <f t="shared" si="250"/>
        <v>257.666666666667</v>
      </c>
      <c r="AM504" s="1">
        <f t="shared" si="251"/>
        <v>293.333333333333</v>
      </c>
      <c r="AP504" s="1">
        <f t="shared" si="252"/>
        <v>293.666666666667</v>
      </c>
      <c r="AS504" s="1">
        <f t="shared" si="253"/>
        <v>328.666666666667</v>
      </c>
      <c r="AV504" s="1">
        <f t="shared" si="254"/>
        <v>310</v>
      </c>
      <c r="AY504" s="1">
        <f t="shared" si="255"/>
        <v>6.51</v>
      </c>
      <c r="BB504" s="1">
        <f t="shared" si="256"/>
        <v>9.28333333333333</v>
      </c>
      <c r="BE504" s="1">
        <f t="shared" si="257"/>
        <v>7.57666666666667</v>
      </c>
      <c r="BH504" s="1">
        <f t="shared" si="258"/>
        <v>7.40333333333333</v>
      </c>
      <c r="BK504" s="1">
        <f t="shared" si="259"/>
        <v>4.37</v>
      </c>
      <c r="BQ504" s="1">
        <f t="shared" si="260"/>
        <v>18.8400035255381</v>
      </c>
      <c r="BT504" s="1">
        <f t="shared" si="261"/>
        <v>22.2071598971404</v>
      </c>
      <c r="BW504" s="1">
        <f t="shared" si="262"/>
        <v>17.5078798691644</v>
      </c>
      <c r="BZ504" s="1">
        <f t="shared" si="263"/>
        <v>13.0891483187949</v>
      </c>
      <c r="CC504" s="1">
        <f t="shared" si="264"/>
        <v>7.51785714285714</v>
      </c>
      <c r="CF504" s="1">
        <f t="shared" si="265"/>
        <v>0.184</v>
      </c>
      <c r="CI504" s="1">
        <f t="shared" si="266"/>
        <v>0.263</v>
      </c>
      <c r="CL504" s="1">
        <f t="shared" si="267"/>
        <v>0.295333333333333</v>
      </c>
      <c r="CO504" s="1">
        <f t="shared" si="268"/>
        <v>0.347333333333333</v>
      </c>
      <c r="CR504" s="1">
        <f t="shared" si="269"/>
        <v>0.232</v>
      </c>
      <c r="CU504" s="1">
        <f t="shared" si="270"/>
        <v>255.666666666667</v>
      </c>
      <c r="CX504" s="1">
        <f t="shared" si="271"/>
        <v>289</v>
      </c>
      <c r="DA504" s="1">
        <f t="shared" si="272"/>
        <v>293.333333333333</v>
      </c>
      <c r="DD504" s="1">
        <f t="shared" si="273"/>
        <v>326.666666666667</v>
      </c>
      <c r="DG504" s="1">
        <f t="shared" si="274"/>
        <v>306</v>
      </c>
      <c r="DJ504" s="1">
        <f t="shared" si="275"/>
        <v>6.14666666666667</v>
      </c>
      <c r="DM504" s="1">
        <f t="shared" si="276"/>
        <v>9.02333333333333</v>
      </c>
      <c r="DP504" s="1">
        <f t="shared" si="277"/>
        <v>7.31666666666667</v>
      </c>
      <c r="DS504" s="1">
        <f t="shared" si="278"/>
        <v>7.22333333333333</v>
      </c>
      <c r="DV504" s="1">
        <f t="shared" si="279"/>
        <v>4.12</v>
      </c>
    </row>
    <row r="505" spans="2:126">
      <c r="B505" s="1" t="s">
        <v>130</v>
      </c>
      <c r="F505" s="1">
        <f t="shared" si="240"/>
        <v>19.1452773611865</v>
      </c>
      <c r="I505" s="1">
        <f t="shared" si="241"/>
        <v>22.4625338350829</v>
      </c>
      <c r="L505" s="1">
        <f t="shared" si="242"/>
        <v>17.8107874274251</v>
      </c>
      <c r="O505" s="1">
        <f t="shared" si="243"/>
        <v>13.5850822190325</v>
      </c>
      <c r="R505" s="1">
        <f t="shared" si="244"/>
        <v>8.05839416058394</v>
      </c>
      <c r="U505" s="1">
        <f t="shared" si="245"/>
        <v>0.208666666666667</v>
      </c>
      <c r="X505" s="1">
        <f t="shared" si="246"/>
        <v>0.287333333333333</v>
      </c>
      <c r="AA505" s="1">
        <f t="shared" si="247"/>
        <v>0.309666666666667</v>
      </c>
      <c r="AD505" s="1">
        <f t="shared" si="248"/>
        <v>0.352666666666667</v>
      </c>
      <c r="AG505" s="1">
        <f t="shared" si="249"/>
        <v>0.235</v>
      </c>
      <c r="AJ505" s="1">
        <f t="shared" si="250"/>
        <v>253.666666666667</v>
      </c>
      <c r="AM505" s="1">
        <f t="shared" si="251"/>
        <v>293.666666666667</v>
      </c>
      <c r="AP505" s="1">
        <f t="shared" si="252"/>
        <v>297.666666666667</v>
      </c>
      <c r="AS505" s="1">
        <f t="shared" si="253"/>
        <v>326</v>
      </c>
      <c r="AV505" s="1">
        <f t="shared" si="254"/>
        <v>315</v>
      </c>
      <c r="AY505" s="1">
        <f t="shared" si="255"/>
        <v>6.54333333333333</v>
      </c>
      <c r="BB505" s="1">
        <f t="shared" si="256"/>
        <v>9.24</v>
      </c>
      <c r="BE505" s="1">
        <f t="shared" si="257"/>
        <v>7.57333333333333</v>
      </c>
      <c r="BH505" s="1">
        <f t="shared" si="258"/>
        <v>7.43</v>
      </c>
      <c r="BK505" s="1">
        <f t="shared" si="259"/>
        <v>4.21</v>
      </c>
      <c r="BQ505" s="1">
        <f t="shared" si="260"/>
        <v>18.6301563890059</v>
      </c>
      <c r="BT505" s="1">
        <f t="shared" si="261"/>
        <v>21.9316977225673</v>
      </c>
      <c r="BW505" s="1">
        <f t="shared" si="262"/>
        <v>17.3752434724222</v>
      </c>
      <c r="BZ505" s="1">
        <f t="shared" si="263"/>
        <v>13.1318468331816</v>
      </c>
      <c r="CC505" s="1">
        <f t="shared" si="264"/>
        <v>7.37190082644628</v>
      </c>
      <c r="CF505" s="1">
        <f t="shared" si="265"/>
        <v>0.191666666666667</v>
      </c>
      <c r="CI505" s="1">
        <f t="shared" si="266"/>
        <v>0.266333333333333</v>
      </c>
      <c r="CL505" s="1">
        <f t="shared" si="267"/>
        <v>0.288666666666667</v>
      </c>
      <c r="CO505" s="1">
        <f t="shared" si="268"/>
        <v>0.326</v>
      </c>
      <c r="CR505" s="1">
        <f t="shared" si="269"/>
        <v>0.221</v>
      </c>
      <c r="CU505" s="1">
        <f t="shared" si="270"/>
        <v>251.666666666667</v>
      </c>
      <c r="CX505" s="1">
        <f t="shared" si="271"/>
        <v>293.333333333333</v>
      </c>
      <c r="DA505" s="1">
        <f t="shared" si="272"/>
        <v>295.666666666667</v>
      </c>
      <c r="DD505" s="1">
        <f t="shared" si="273"/>
        <v>321.666666666667</v>
      </c>
      <c r="DG505" s="1">
        <f t="shared" si="274"/>
        <v>316</v>
      </c>
      <c r="DJ505" s="1">
        <f t="shared" si="275"/>
        <v>6.28333333333333</v>
      </c>
      <c r="DM505" s="1">
        <f t="shared" si="276"/>
        <v>8.87333333333333</v>
      </c>
      <c r="DP505" s="1">
        <f t="shared" si="277"/>
        <v>7.39333333333333</v>
      </c>
      <c r="DS505" s="1">
        <f t="shared" si="278"/>
        <v>7.17</v>
      </c>
      <c r="DV505" s="1">
        <f t="shared" si="279"/>
        <v>4.12</v>
      </c>
    </row>
    <row r="506" spans="2:126">
      <c r="B506" s="1" t="s">
        <v>130</v>
      </c>
      <c r="F506" s="1">
        <f t="shared" si="240"/>
        <v>19.4252234948743</v>
      </c>
      <c r="I506" s="1">
        <f t="shared" si="241"/>
        <v>22.6177583394078</v>
      </c>
      <c r="L506" s="1">
        <f t="shared" si="242"/>
        <v>18.2009978617249</v>
      </c>
      <c r="O506" s="1">
        <f t="shared" si="243"/>
        <v>14.2347416007703</v>
      </c>
      <c r="R506" s="1">
        <f t="shared" si="244"/>
        <v>7.64601769911505</v>
      </c>
      <c r="U506" s="1">
        <f t="shared" si="245"/>
        <v>0.213333333333333</v>
      </c>
      <c r="X506" s="1">
        <f t="shared" si="246"/>
        <v>0.292666666666667</v>
      </c>
      <c r="AA506" s="1">
        <f t="shared" si="247"/>
        <v>0.306</v>
      </c>
      <c r="AD506" s="1">
        <f t="shared" si="248"/>
        <v>0.366666666666667</v>
      </c>
      <c r="AG506" s="1">
        <f t="shared" si="249"/>
        <v>0.239</v>
      </c>
      <c r="AJ506" s="1">
        <f t="shared" si="250"/>
        <v>255.666666666667</v>
      </c>
      <c r="AM506" s="1">
        <f t="shared" si="251"/>
        <v>283</v>
      </c>
      <c r="AP506" s="1">
        <f t="shared" si="252"/>
        <v>298.333333333333</v>
      </c>
      <c r="AS506" s="1">
        <f t="shared" si="253"/>
        <v>326.666666666667</v>
      </c>
      <c r="AV506" s="1">
        <f t="shared" si="254"/>
        <v>309</v>
      </c>
      <c r="AY506" s="1">
        <f t="shared" si="255"/>
        <v>6.67666666666667</v>
      </c>
      <c r="BB506" s="1">
        <f t="shared" si="256"/>
        <v>9.21333333333333</v>
      </c>
      <c r="BE506" s="1">
        <f t="shared" si="257"/>
        <v>7.59333333333333</v>
      </c>
      <c r="BH506" s="1">
        <f t="shared" si="258"/>
        <v>7.4</v>
      </c>
      <c r="BK506" s="1">
        <f t="shared" si="259"/>
        <v>4.25</v>
      </c>
      <c r="BQ506" s="1">
        <f t="shared" si="260"/>
        <v>18.7658870187795</v>
      </c>
      <c r="BT506" s="1">
        <f t="shared" si="261"/>
        <v>22.0120182177704</v>
      </c>
      <c r="BW506" s="1">
        <f t="shared" si="262"/>
        <v>17.7203780934836</v>
      </c>
      <c r="BZ506" s="1">
        <f t="shared" si="263"/>
        <v>13.7817992458797</v>
      </c>
      <c r="CC506" s="1">
        <f t="shared" si="264"/>
        <v>7.13207547169811</v>
      </c>
      <c r="CF506" s="1">
        <f t="shared" si="265"/>
        <v>0.186666666666667</v>
      </c>
      <c r="CI506" s="1">
        <f t="shared" si="266"/>
        <v>0.271666666666667</v>
      </c>
      <c r="CL506" s="1">
        <f t="shared" si="267"/>
        <v>0.285</v>
      </c>
      <c r="CO506" s="1">
        <f t="shared" si="268"/>
        <v>0.349666666666667</v>
      </c>
      <c r="CR506" s="1">
        <f t="shared" si="269"/>
        <v>0.216</v>
      </c>
      <c r="CU506" s="1">
        <f t="shared" si="270"/>
        <v>253.666666666667</v>
      </c>
      <c r="CX506" s="1">
        <f t="shared" si="271"/>
        <v>278.666666666667</v>
      </c>
      <c r="DA506" s="1">
        <f t="shared" si="272"/>
        <v>298</v>
      </c>
      <c r="DD506" s="1">
        <f t="shared" si="273"/>
        <v>324.666666666667</v>
      </c>
      <c r="DG506" s="1">
        <f t="shared" si="274"/>
        <v>306</v>
      </c>
      <c r="DJ506" s="1">
        <f t="shared" si="275"/>
        <v>6.49666666666667</v>
      </c>
      <c r="DM506" s="1">
        <f t="shared" si="276"/>
        <v>8.95333333333333</v>
      </c>
      <c r="DP506" s="1">
        <f t="shared" si="277"/>
        <v>7.22666666666667</v>
      </c>
      <c r="DS506" s="1">
        <f t="shared" si="278"/>
        <v>7.14</v>
      </c>
      <c r="DV506" s="1">
        <f t="shared" si="279"/>
        <v>3.97</v>
      </c>
    </row>
    <row r="507" spans="2:126">
      <c r="B507" s="1" t="s">
        <v>130</v>
      </c>
      <c r="F507" s="1">
        <f t="shared" si="240"/>
        <v>19.4113725474152</v>
      </c>
      <c r="I507" s="1">
        <f t="shared" si="241"/>
        <v>22.6649909230554</v>
      </c>
      <c r="L507" s="1">
        <f t="shared" si="242"/>
        <v>17.6544667453758</v>
      </c>
      <c r="O507" s="1">
        <f t="shared" si="243"/>
        <v>13.3178220821145</v>
      </c>
      <c r="R507" s="1">
        <f t="shared" si="244"/>
        <v>7.45132743362832</v>
      </c>
      <c r="U507" s="1">
        <f t="shared" si="245"/>
        <v>0.204333333333333</v>
      </c>
      <c r="X507" s="1">
        <f t="shared" si="246"/>
        <v>0.293666666666667</v>
      </c>
      <c r="AA507" s="1">
        <f t="shared" si="247"/>
        <v>0.314</v>
      </c>
      <c r="AD507" s="1">
        <f t="shared" si="248"/>
        <v>0.345</v>
      </c>
      <c r="AG507" s="1">
        <f t="shared" si="249"/>
        <v>0.249</v>
      </c>
      <c r="AJ507" s="1">
        <f t="shared" si="250"/>
        <v>256.333333333333</v>
      </c>
      <c r="AM507" s="1">
        <f t="shared" si="251"/>
        <v>293.666666666667</v>
      </c>
      <c r="AP507" s="1">
        <f t="shared" si="252"/>
        <v>306.666666666667</v>
      </c>
      <c r="AS507" s="1">
        <f t="shared" si="253"/>
        <v>331.666666666667</v>
      </c>
      <c r="AV507" s="1">
        <f t="shared" si="254"/>
        <v>313</v>
      </c>
      <c r="AY507" s="1">
        <f t="shared" si="255"/>
        <v>6.45333333333333</v>
      </c>
      <c r="BB507" s="1">
        <f t="shared" si="256"/>
        <v>9.35333333333333</v>
      </c>
      <c r="BE507" s="1">
        <f t="shared" si="257"/>
        <v>7.51333333333333</v>
      </c>
      <c r="BH507" s="1">
        <f t="shared" si="258"/>
        <v>7.36333333333333</v>
      </c>
      <c r="BK507" s="1">
        <f t="shared" si="259"/>
        <v>4.31</v>
      </c>
      <c r="BQ507" s="1">
        <f t="shared" si="260"/>
        <v>18.8863346104725</v>
      </c>
      <c r="BT507" s="1">
        <f t="shared" si="261"/>
        <v>22.1437728937729</v>
      </c>
      <c r="BW507" s="1">
        <f t="shared" si="262"/>
        <v>17.1728243021346</v>
      </c>
      <c r="BZ507" s="1">
        <f t="shared" si="263"/>
        <v>12.801423865644</v>
      </c>
      <c r="CC507" s="1">
        <f t="shared" si="264"/>
        <v>7.16521739130435</v>
      </c>
      <c r="CF507" s="1">
        <f t="shared" si="265"/>
        <v>0.183333333333333</v>
      </c>
      <c r="CI507" s="1">
        <f t="shared" si="266"/>
        <v>0.267666666666667</v>
      </c>
      <c r="CL507" s="1">
        <f t="shared" si="267"/>
        <v>0.297</v>
      </c>
      <c r="CO507" s="1">
        <f t="shared" si="268"/>
        <v>0.324</v>
      </c>
      <c r="CR507" s="1">
        <f t="shared" si="269"/>
        <v>0.231</v>
      </c>
      <c r="CU507" s="1">
        <f t="shared" si="270"/>
        <v>252</v>
      </c>
      <c r="CX507" s="1">
        <f t="shared" si="271"/>
        <v>291.666666666667</v>
      </c>
      <c r="DA507" s="1">
        <f t="shared" si="272"/>
        <v>304.666666666667</v>
      </c>
      <c r="DD507" s="1">
        <f t="shared" si="273"/>
        <v>331.333333333333</v>
      </c>
      <c r="DG507" s="1">
        <f t="shared" si="274"/>
        <v>309</v>
      </c>
      <c r="DJ507" s="1">
        <f t="shared" si="275"/>
        <v>6.19333333333333</v>
      </c>
      <c r="DM507" s="1">
        <f t="shared" si="276"/>
        <v>9.17333333333333</v>
      </c>
      <c r="DP507" s="1">
        <f t="shared" si="277"/>
        <v>7.25333333333333</v>
      </c>
      <c r="DS507" s="1">
        <f t="shared" si="278"/>
        <v>6.99666666666667</v>
      </c>
      <c r="DV507" s="1">
        <f t="shared" si="279"/>
        <v>4.07</v>
      </c>
    </row>
    <row r="508" spans="2:126">
      <c r="B508" s="1" t="s">
        <v>131</v>
      </c>
      <c r="F508" s="1">
        <f t="shared" si="240"/>
        <v>18.7539682539683</v>
      </c>
      <c r="I508" s="1">
        <f t="shared" si="241"/>
        <v>21.9110372535672</v>
      </c>
      <c r="L508" s="1">
        <f t="shared" si="242"/>
        <v>17.2637844108656</v>
      </c>
      <c r="O508" s="1">
        <f t="shared" si="243"/>
        <v>13.034127588583</v>
      </c>
      <c r="R508" s="1">
        <f t="shared" si="244"/>
        <v>7.29523809523809</v>
      </c>
      <c r="U508" s="1">
        <f t="shared" si="245"/>
        <v>0.197333333333333</v>
      </c>
      <c r="X508" s="1">
        <f t="shared" si="246"/>
        <v>0.284</v>
      </c>
      <c r="AA508" s="1">
        <f t="shared" si="247"/>
        <v>0.307</v>
      </c>
      <c r="AD508" s="1">
        <f t="shared" si="248"/>
        <v>0.362</v>
      </c>
      <c r="AG508" s="1">
        <f t="shared" si="249"/>
        <v>0.196</v>
      </c>
      <c r="AJ508" s="1">
        <f t="shared" si="250"/>
        <v>256</v>
      </c>
      <c r="AM508" s="1">
        <f t="shared" si="251"/>
        <v>295.333333333333</v>
      </c>
      <c r="AP508" s="1">
        <f t="shared" si="252"/>
        <v>300.333333333333</v>
      </c>
      <c r="AS508" s="1">
        <f t="shared" si="253"/>
        <v>329</v>
      </c>
      <c r="AV508" s="1">
        <f t="shared" si="254"/>
        <v>319</v>
      </c>
      <c r="AY508" s="1">
        <f t="shared" si="255"/>
        <v>6.05666666666667</v>
      </c>
      <c r="BB508" s="1">
        <f t="shared" si="256"/>
        <v>9.40666666666667</v>
      </c>
      <c r="BE508" s="1">
        <f t="shared" si="257"/>
        <v>7.73666666666667</v>
      </c>
      <c r="BH508" s="1">
        <f t="shared" si="258"/>
        <v>7.7</v>
      </c>
      <c r="BK508" s="1">
        <f t="shared" si="259"/>
        <v>4.47</v>
      </c>
      <c r="BQ508" s="1">
        <f t="shared" si="260"/>
        <v>18.0951141617808</v>
      </c>
      <c r="BT508" s="1">
        <f t="shared" si="261"/>
        <v>21.213609490301</v>
      </c>
      <c r="BW508" s="1">
        <f t="shared" si="262"/>
        <v>16.6355874500529</v>
      </c>
      <c r="BZ508" s="1">
        <f t="shared" si="263"/>
        <v>12.432146697071</v>
      </c>
      <c r="CC508" s="1">
        <f t="shared" si="264"/>
        <v>6.68468468468468</v>
      </c>
      <c r="CF508" s="1">
        <f t="shared" si="265"/>
        <v>0.189</v>
      </c>
      <c r="CI508" s="1">
        <f t="shared" si="266"/>
        <v>0.264</v>
      </c>
      <c r="CL508" s="1">
        <f t="shared" si="267"/>
        <v>0.286666666666667</v>
      </c>
      <c r="CO508" s="1">
        <f t="shared" si="268"/>
        <v>0.323333333333333</v>
      </c>
      <c r="CR508" s="1">
        <f t="shared" si="269"/>
        <v>0.175</v>
      </c>
      <c r="CU508" s="1">
        <f t="shared" si="270"/>
        <v>252.666666666667</v>
      </c>
      <c r="CX508" s="1">
        <f t="shared" si="271"/>
        <v>296</v>
      </c>
      <c r="DA508" s="1">
        <f t="shared" si="272"/>
        <v>298.333333333333</v>
      </c>
      <c r="DD508" s="1">
        <f t="shared" si="273"/>
        <v>326.333333333333</v>
      </c>
      <c r="DG508" s="1">
        <f t="shared" si="274"/>
        <v>317</v>
      </c>
      <c r="DJ508" s="1">
        <f t="shared" si="275"/>
        <v>6.53</v>
      </c>
      <c r="DM508" s="1">
        <f t="shared" si="276"/>
        <v>9.03333333333333</v>
      </c>
      <c r="DP508" s="1">
        <f t="shared" si="277"/>
        <v>7.47333333333333</v>
      </c>
      <c r="DS508" s="1">
        <f t="shared" si="278"/>
        <v>7.33</v>
      </c>
      <c r="DV508" s="1">
        <f t="shared" si="279"/>
        <v>4.21</v>
      </c>
    </row>
    <row r="509" spans="2:126">
      <c r="B509" s="1" t="s">
        <v>131</v>
      </c>
      <c r="F509" s="1">
        <f t="shared" si="240"/>
        <v>18.8793733508689</v>
      </c>
      <c r="I509" s="1">
        <f t="shared" si="241"/>
        <v>22.0023342670402</v>
      </c>
      <c r="L509" s="1">
        <f t="shared" si="242"/>
        <v>17.6581052631579</v>
      </c>
      <c r="O509" s="1">
        <f t="shared" si="243"/>
        <v>13.6848547243194</v>
      </c>
      <c r="R509" s="1">
        <f t="shared" si="244"/>
        <v>7.15254237288136</v>
      </c>
      <c r="U509" s="1">
        <f t="shared" si="245"/>
        <v>0.219666666666667</v>
      </c>
      <c r="X509" s="1">
        <f t="shared" si="246"/>
        <v>0.290333333333333</v>
      </c>
      <c r="AA509" s="1">
        <f t="shared" si="247"/>
        <v>0.294333333333333</v>
      </c>
      <c r="AD509" s="1">
        <f t="shared" si="248"/>
        <v>0.364333333333333</v>
      </c>
      <c r="AG509" s="1">
        <f t="shared" si="249"/>
        <v>0.201</v>
      </c>
      <c r="AJ509" s="1">
        <f t="shared" si="250"/>
        <v>258.333333333333</v>
      </c>
      <c r="AM509" s="1">
        <f t="shared" si="251"/>
        <v>286</v>
      </c>
      <c r="AP509" s="1">
        <f t="shared" si="252"/>
        <v>299</v>
      </c>
      <c r="AS509" s="1">
        <f t="shared" si="253"/>
        <v>329.333333333333</v>
      </c>
      <c r="AV509" s="1">
        <f t="shared" si="254"/>
        <v>308</v>
      </c>
      <c r="AY509" s="1">
        <f t="shared" si="255"/>
        <v>6.94</v>
      </c>
      <c r="BB509" s="1">
        <f t="shared" si="256"/>
        <v>9.37</v>
      </c>
      <c r="BE509" s="1">
        <f t="shared" si="257"/>
        <v>7.67333333333333</v>
      </c>
      <c r="BH509" s="1">
        <f t="shared" si="258"/>
        <v>7.56333333333333</v>
      </c>
      <c r="BK509" s="1">
        <f t="shared" si="259"/>
        <v>4.29</v>
      </c>
      <c r="BQ509" s="1">
        <f t="shared" si="260"/>
        <v>18.4255131788119</v>
      </c>
      <c r="BT509" s="1">
        <f t="shared" si="261"/>
        <v>21.4166007351366</v>
      </c>
      <c r="BW509" s="1">
        <f t="shared" si="262"/>
        <v>17.1396971095084</v>
      </c>
      <c r="BZ509" s="1">
        <f t="shared" si="263"/>
        <v>13.0980936646865</v>
      </c>
      <c r="CC509" s="1">
        <f t="shared" si="264"/>
        <v>6.56603773584906</v>
      </c>
      <c r="CF509" s="1">
        <f t="shared" si="265"/>
        <v>0.184</v>
      </c>
      <c r="CI509" s="1">
        <f t="shared" si="266"/>
        <v>0.269333333333333</v>
      </c>
      <c r="CL509" s="1">
        <f t="shared" si="267"/>
        <v>0.286333333333333</v>
      </c>
      <c r="CO509" s="1">
        <f t="shared" si="268"/>
        <v>0.343333333333333</v>
      </c>
      <c r="CR509" s="1">
        <f t="shared" si="269"/>
        <v>0.182</v>
      </c>
      <c r="CU509" s="1">
        <f t="shared" si="270"/>
        <v>254</v>
      </c>
      <c r="CX509" s="1">
        <f t="shared" si="271"/>
        <v>283.666666666667</v>
      </c>
      <c r="DA509" s="1">
        <f t="shared" si="272"/>
        <v>300.666666666667</v>
      </c>
      <c r="DD509" s="1">
        <f t="shared" si="273"/>
        <v>327.333333333333</v>
      </c>
      <c r="DG509" s="1">
        <f t="shared" si="274"/>
        <v>304</v>
      </c>
      <c r="DJ509" s="1">
        <f t="shared" si="275"/>
        <v>6.57666666666667</v>
      </c>
      <c r="DM509" s="1">
        <f t="shared" si="276"/>
        <v>9.21666666666667</v>
      </c>
      <c r="DP509" s="1">
        <f t="shared" si="277"/>
        <v>7.38666666666667</v>
      </c>
      <c r="DS509" s="1">
        <f t="shared" si="278"/>
        <v>7.3</v>
      </c>
      <c r="DV509" s="1">
        <f t="shared" si="279"/>
        <v>4.18</v>
      </c>
    </row>
    <row r="510" spans="2:126">
      <c r="B510" s="1" t="s">
        <v>131</v>
      </c>
      <c r="F510" s="1">
        <f t="shared" si="240"/>
        <v>18.8640890597013</v>
      </c>
      <c r="I510" s="1">
        <f t="shared" si="241"/>
        <v>22.0086266363114</v>
      </c>
      <c r="L510" s="1">
        <f t="shared" si="242"/>
        <v>17.1662525879917</v>
      </c>
      <c r="O510" s="1">
        <f t="shared" si="243"/>
        <v>12.7885771120865</v>
      </c>
      <c r="R510" s="1">
        <f t="shared" si="244"/>
        <v>7.10891089108911</v>
      </c>
      <c r="U510" s="1">
        <f t="shared" si="245"/>
        <v>0.191666666666667</v>
      </c>
      <c r="X510" s="1">
        <f t="shared" si="246"/>
        <v>0.291333333333333</v>
      </c>
      <c r="AA510" s="1">
        <f t="shared" si="247"/>
        <v>0.31</v>
      </c>
      <c r="AD510" s="1">
        <f t="shared" si="248"/>
        <v>0.353666666666667</v>
      </c>
      <c r="AG510" s="1">
        <f t="shared" si="249"/>
        <v>0.207</v>
      </c>
      <c r="AJ510" s="1">
        <f t="shared" si="250"/>
        <v>257</v>
      </c>
      <c r="AM510" s="1">
        <f t="shared" si="251"/>
        <v>296.333333333333</v>
      </c>
      <c r="AP510" s="1">
        <f t="shared" si="252"/>
        <v>310.666666666667</v>
      </c>
      <c r="AS510" s="1">
        <f t="shared" si="253"/>
        <v>334.666666666667</v>
      </c>
      <c r="AV510" s="1">
        <f t="shared" si="254"/>
        <v>317</v>
      </c>
      <c r="AY510" s="1">
        <f t="shared" si="255"/>
        <v>6.61333333333333</v>
      </c>
      <c r="BB510" s="1">
        <f t="shared" si="256"/>
        <v>9.61333333333333</v>
      </c>
      <c r="BE510" s="1">
        <f t="shared" si="257"/>
        <v>7.67333333333333</v>
      </c>
      <c r="BH510" s="1">
        <f t="shared" si="258"/>
        <v>7.44333333333333</v>
      </c>
      <c r="BK510" s="1">
        <f t="shared" si="259"/>
        <v>4.42</v>
      </c>
      <c r="BQ510" s="1">
        <f t="shared" si="260"/>
        <v>18.2232224427765</v>
      </c>
      <c r="BT510" s="1">
        <f t="shared" si="261"/>
        <v>21.4313999534125</v>
      </c>
      <c r="BW510" s="1">
        <f t="shared" si="262"/>
        <v>16.5143804323309</v>
      </c>
      <c r="BZ510" s="1">
        <f t="shared" si="263"/>
        <v>12.2780127381466</v>
      </c>
      <c r="CC510" s="1">
        <f t="shared" si="264"/>
        <v>6.39285714285714</v>
      </c>
      <c r="CF510" s="1">
        <f t="shared" si="265"/>
        <v>0.181</v>
      </c>
      <c r="CI510" s="1">
        <f t="shared" si="266"/>
        <v>0.264333333333333</v>
      </c>
      <c r="CL510" s="1">
        <f t="shared" si="267"/>
        <v>0.290333333333333</v>
      </c>
      <c r="CO510" s="1">
        <f t="shared" si="268"/>
        <v>0.325333333333333</v>
      </c>
      <c r="CR510" s="1">
        <f t="shared" si="269"/>
        <v>0.185</v>
      </c>
      <c r="CU510" s="1">
        <f t="shared" si="270"/>
        <v>258.666666666667</v>
      </c>
      <c r="CX510" s="1">
        <f t="shared" si="271"/>
        <v>294.333333333333</v>
      </c>
      <c r="DA510" s="1">
        <f t="shared" si="272"/>
        <v>307.666666666667</v>
      </c>
      <c r="DD510" s="1">
        <f t="shared" si="273"/>
        <v>329.666666666667</v>
      </c>
      <c r="DG510" s="1">
        <f t="shared" si="274"/>
        <v>312</v>
      </c>
      <c r="DJ510" s="1">
        <f t="shared" si="275"/>
        <v>6.24666666666667</v>
      </c>
      <c r="DM510" s="1">
        <f t="shared" si="276"/>
        <v>9.25333333333333</v>
      </c>
      <c r="DP510" s="1">
        <f t="shared" si="277"/>
        <v>7.41333333333333</v>
      </c>
      <c r="DS510" s="1">
        <f t="shared" si="278"/>
        <v>7.34333333333333</v>
      </c>
      <c r="DV510" s="1">
        <f t="shared" si="279"/>
        <v>4.23</v>
      </c>
    </row>
    <row r="511" spans="2:126">
      <c r="B511" s="1" t="s">
        <v>132</v>
      </c>
      <c r="F511" s="1">
        <f t="shared" si="240"/>
        <v>17.3190637843153</v>
      </c>
      <c r="I511" s="1">
        <f t="shared" si="241"/>
        <v>20.5533696389236</v>
      </c>
      <c r="L511" s="1">
        <f t="shared" si="242"/>
        <v>15.9056064688105</v>
      </c>
      <c r="O511" s="1">
        <f t="shared" si="243"/>
        <v>9.67147588433386</v>
      </c>
      <c r="R511" s="1">
        <f t="shared" si="244"/>
        <v>4.22857142857143</v>
      </c>
      <c r="U511" s="1">
        <f t="shared" si="245"/>
        <v>0.197333333333333</v>
      </c>
      <c r="X511" s="1">
        <f t="shared" si="246"/>
        <v>0.287666666666667</v>
      </c>
      <c r="AA511" s="1">
        <f t="shared" si="247"/>
        <v>0.298333333333333</v>
      </c>
      <c r="AD511" s="1">
        <f t="shared" si="248"/>
        <v>0.302</v>
      </c>
      <c r="AG511" s="1">
        <f t="shared" si="249"/>
        <v>0.149</v>
      </c>
      <c r="AJ511" s="1">
        <f t="shared" si="250"/>
        <v>265.333333333333</v>
      </c>
      <c r="AM511" s="1">
        <f t="shared" si="251"/>
        <v>304</v>
      </c>
      <c r="AP511" s="1">
        <f t="shared" si="252"/>
        <v>308</v>
      </c>
      <c r="AS511" s="1">
        <f t="shared" si="253"/>
        <v>328</v>
      </c>
      <c r="AV511" s="1">
        <f t="shared" si="254"/>
        <v>331</v>
      </c>
      <c r="AY511" s="1">
        <f t="shared" si="255"/>
        <v>5.85333333333333</v>
      </c>
      <c r="BB511" s="1">
        <f t="shared" si="256"/>
        <v>8.47</v>
      </c>
      <c r="BE511" s="1">
        <f t="shared" si="257"/>
        <v>6.88333333333333</v>
      </c>
      <c r="BH511" s="1">
        <f t="shared" si="258"/>
        <v>5.44333333333333</v>
      </c>
      <c r="BK511" s="1">
        <f t="shared" si="259"/>
        <v>2.76</v>
      </c>
      <c r="BQ511" s="1">
        <f t="shared" si="260"/>
        <v>16.5253735316628</v>
      </c>
      <c r="BT511" s="1">
        <f t="shared" si="261"/>
        <v>19.8566662255983</v>
      </c>
      <c r="BW511" s="1">
        <f t="shared" si="262"/>
        <v>15.3702282565919</v>
      </c>
      <c r="BZ511" s="1">
        <f t="shared" si="263"/>
        <v>9.15272143970817</v>
      </c>
      <c r="CC511" s="1">
        <f t="shared" si="264"/>
        <v>3.72222222222222</v>
      </c>
      <c r="CF511" s="1">
        <f t="shared" si="265"/>
        <v>0.180333333333333</v>
      </c>
      <c r="CI511" s="1">
        <f t="shared" si="266"/>
        <v>0.255</v>
      </c>
      <c r="CL511" s="1">
        <f t="shared" si="267"/>
        <v>0.277333333333333</v>
      </c>
      <c r="CO511" s="1">
        <f t="shared" si="268"/>
        <v>0.284666666666667</v>
      </c>
      <c r="CR511" s="1">
        <f t="shared" si="269"/>
        <v>0.128</v>
      </c>
      <c r="CU511" s="1">
        <f t="shared" si="270"/>
        <v>262.333333333333</v>
      </c>
      <c r="CX511" s="1">
        <f t="shared" si="271"/>
        <v>300</v>
      </c>
      <c r="DA511" s="1">
        <f t="shared" si="272"/>
        <v>339.666666666667</v>
      </c>
      <c r="DD511" s="1">
        <f t="shared" si="273"/>
        <v>329.333333333333</v>
      </c>
      <c r="DG511" s="1">
        <f t="shared" si="274"/>
        <v>335</v>
      </c>
      <c r="DJ511" s="1">
        <f t="shared" si="275"/>
        <v>5.59333333333333</v>
      </c>
      <c r="DM511" s="1">
        <f t="shared" si="276"/>
        <v>8.37</v>
      </c>
      <c r="DP511" s="1">
        <f t="shared" si="277"/>
        <v>6.62333333333333</v>
      </c>
      <c r="DS511" s="1">
        <f t="shared" si="278"/>
        <v>4.98666666666667</v>
      </c>
      <c r="DV511" s="1">
        <f t="shared" si="279"/>
        <v>2.42</v>
      </c>
    </row>
    <row r="512" spans="2:126">
      <c r="B512" s="1" t="s">
        <v>132</v>
      </c>
      <c r="F512" s="1">
        <f t="shared" si="240"/>
        <v>17.5160942381882</v>
      </c>
      <c r="I512" s="1">
        <f t="shared" si="241"/>
        <v>20.8752204585538</v>
      </c>
      <c r="L512" s="1">
        <f t="shared" si="242"/>
        <v>16.1989777521529</v>
      </c>
      <c r="O512" s="1">
        <f t="shared" si="243"/>
        <v>10.322772364729</v>
      </c>
      <c r="R512" s="1">
        <f t="shared" si="244"/>
        <v>3.9375</v>
      </c>
      <c r="U512" s="1">
        <f t="shared" si="245"/>
        <v>0.192666666666667</v>
      </c>
      <c r="X512" s="1">
        <f t="shared" si="246"/>
        <v>0.281333333333333</v>
      </c>
      <c r="AA512" s="1">
        <f t="shared" si="247"/>
        <v>0.306333333333333</v>
      </c>
      <c r="AD512" s="1">
        <f t="shared" si="248"/>
        <v>0.325333333333333</v>
      </c>
      <c r="AG512" s="1">
        <f t="shared" si="249"/>
        <v>0.142</v>
      </c>
      <c r="AJ512" s="1">
        <f t="shared" si="250"/>
        <v>266.333333333333</v>
      </c>
      <c r="AM512" s="1">
        <f t="shared" si="251"/>
        <v>294.666666666667</v>
      </c>
      <c r="AP512" s="1">
        <f t="shared" si="252"/>
        <v>307.333333333333</v>
      </c>
      <c r="AS512" s="1">
        <f t="shared" si="253"/>
        <v>330.333333333333</v>
      </c>
      <c r="AV512" s="1">
        <f t="shared" si="254"/>
        <v>325</v>
      </c>
      <c r="AY512" s="1">
        <f t="shared" si="255"/>
        <v>5.98666666666667</v>
      </c>
      <c r="BB512" s="1">
        <f t="shared" si="256"/>
        <v>8.62666666666667</v>
      </c>
      <c r="BE512" s="1">
        <f t="shared" si="257"/>
        <v>6.82333333333333</v>
      </c>
      <c r="BH512" s="1">
        <f t="shared" si="258"/>
        <v>5.31</v>
      </c>
      <c r="BK512" s="1">
        <f t="shared" si="259"/>
        <v>2.65</v>
      </c>
      <c r="BQ512" s="1">
        <f t="shared" si="260"/>
        <v>16.9496351172048</v>
      </c>
      <c r="BT512" s="1">
        <f t="shared" si="261"/>
        <v>20.2191018857686</v>
      </c>
      <c r="BW512" s="1">
        <f t="shared" si="262"/>
        <v>15.7778819865877</v>
      </c>
      <c r="BZ512" s="1">
        <f t="shared" si="263"/>
        <v>9.76789231475517</v>
      </c>
      <c r="CC512" s="1">
        <f t="shared" si="264"/>
        <v>3.31034482758621</v>
      </c>
      <c r="CF512" s="1">
        <f t="shared" si="265"/>
        <v>0.175333333333333</v>
      </c>
      <c r="CI512" s="1">
        <f t="shared" si="266"/>
        <v>0.260486666666667</v>
      </c>
      <c r="CL512" s="1">
        <f t="shared" si="267"/>
        <v>0.277666666666667</v>
      </c>
      <c r="CO512" s="1">
        <f t="shared" si="268"/>
        <v>0.304333333333333</v>
      </c>
      <c r="CR512" s="1">
        <f t="shared" si="269"/>
        <v>0.127</v>
      </c>
      <c r="CU512" s="1">
        <f t="shared" si="270"/>
        <v>262</v>
      </c>
      <c r="CX512" s="1">
        <f t="shared" si="271"/>
        <v>291.666666666667</v>
      </c>
      <c r="DA512" s="1">
        <f t="shared" si="272"/>
        <v>308.666666666667</v>
      </c>
      <c r="DD512" s="1">
        <f t="shared" si="273"/>
        <v>328.666666666667</v>
      </c>
      <c r="DG512" s="1">
        <f t="shared" si="274"/>
        <v>321</v>
      </c>
      <c r="DJ512" s="1">
        <f t="shared" si="275"/>
        <v>5.72666666666667</v>
      </c>
      <c r="DM512" s="1">
        <f t="shared" si="276"/>
        <v>8.34333333333333</v>
      </c>
      <c r="DP512" s="1">
        <f t="shared" si="277"/>
        <v>6.53666666666667</v>
      </c>
      <c r="DS512" s="1">
        <f t="shared" si="278"/>
        <v>5.05</v>
      </c>
      <c r="DV512" s="1">
        <f t="shared" si="279"/>
        <v>2.54</v>
      </c>
    </row>
    <row r="513" spans="2:126">
      <c r="B513" s="1" t="s">
        <v>132</v>
      </c>
      <c r="F513" s="1">
        <f t="shared" si="240"/>
        <v>17.5029896206367</v>
      </c>
      <c r="I513" s="1">
        <f t="shared" si="241"/>
        <v>20.7579204327498</v>
      </c>
      <c r="L513" s="1">
        <f t="shared" si="242"/>
        <v>15.7484763503149</v>
      </c>
      <c r="O513" s="1">
        <f t="shared" si="243"/>
        <v>9.4790027177124</v>
      </c>
      <c r="R513" s="1">
        <f t="shared" si="244"/>
        <v>3.93197278911565</v>
      </c>
      <c r="U513" s="1">
        <f t="shared" si="245"/>
        <v>0.193</v>
      </c>
      <c r="X513" s="1">
        <f t="shared" si="246"/>
        <v>0.273</v>
      </c>
      <c r="AA513" s="1">
        <f t="shared" si="247"/>
        <v>0.302666666666667</v>
      </c>
      <c r="AD513" s="1">
        <f t="shared" si="248"/>
        <v>0.315333333333333</v>
      </c>
      <c r="AG513" s="1">
        <f t="shared" si="249"/>
        <v>0.152</v>
      </c>
      <c r="AJ513" s="1">
        <f t="shared" si="250"/>
        <v>265.333333333333</v>
      </c>
      <c r="AM513" s="1">
        <f t="shared" si="251"/>
        <v>304</v>
      </c>
      <c r="AP513" s="1">
        <f t="shared" si="252"/>
        <v>317</v>
      </c>
      <c r="AS513" s="1">
        <f t="shared" si="253"/>
        <v>336</v>
      </c>
      <c r="AV513" s="1">
        <f t="shared" si="254"/>
        <v>329</v>
      </c>
      <c r="AY513" s="1">
        <f t="shared" si="255"/>
        <v>5.76333333333333</v>
      </c>
      <c r="BB513" s="1">
        <f t="shared" si="256"/>
        <v>8.78666666666667</v>
      </c>
      <c r="BE513" s="1">
        <f t="shared" si="257"/>
        <v>6.82333333333333</v>
      </c>
      <c r="BH513" s="1">
        <f t="shared" si="258"/>
        <v>5.19333333333333</v>
      </c>
      <c r="BK513" s="1">
        <f t="shared" si="259"/>
        <v>2.77</v>
      </c>
      <c r="BQ513" s="1">
        <f t="shared" si="260"/>
        <v>17.0075040107644</v>
      </c>
      <c r="BT513" s="1">
        <f t="shared" si="261"/>
        <v>20.0040194826689</v>
      </c>
      <c r="BW513" s="1">
        <f t="shared" si="262"/>
        <v>15.1351241351241</v>
      </c>
      <c r="BZ513" s="1">
        <f t="shared" si="263"/>
        <v>8.83495908195736</v>
      </c>
      <c r="CC513" s="1">
        <f t="shared" si="264"/>
        <v>3.52293577981651</v>
      </c>
      <c r="CF513" s="1">
        <f t="shared" si="265"/>
        <v>0.172333333333333</v>
      </c>
      <c r="CI513" s="1">
        <f t="shared" si="266"/>
        <v>0.265</v>
      </c>
      <c r="CL513" s="1">
        <f t="shared" si="267"/>
        <v>0.276</v>
      </c>
      <c r="CO513" s="1">
        <f t="shared" si="268"/>
        <v>0.283</v>
      </c>
      <c r="CR513" s="1">
        <f t="shared" si="269"/>
        <v>0.136</v>
      </c>
      <c r="CU513" s="1">
        <f t="shared" si="270"/>
        <v>266.666666666667</v>
      </c>
      <c r="CX513" s="1">
        <f t="shared" si="271"/>
        <v>302.333333333333</v>
      </c>
      <c r="DA513" s="1">
        <f t="shared" si="272"/>
        <v>315.333333333333</v>
      </c>
      <c r="DD513" s="1">
        <f t="shared" si="273"/>
        <v>331.333333333333</v>
      </c>
      <c r="DG513" s="1">
        <f t="shared" si="274"/>
        <v>327</v>
      </c>
      <c r="DJ513" s="1">
        <f t="shared" si="275"/>
        <v>5.39666666666667</v>
      </c>
      <c r="DM513" s="1">
        <f t="shared" si="276"/>
        <v>8.40333333333333</v>
      </c>
      <c r="DP513" s="1">
        <f t="shared" si="277"/>
        <v>6.56333333333333</v>
      </c>
      <c r="DS513" s="1">
        <f t="shared" si="278"/>
        <v>5.09333333333333</v>
      </c>
      <c r="DV513" s="1">
        <f t="shared" si="279"/>
        <v>2.59</v>
      </c>
    </row>
    <row r="514" spans="2:126">
      <c r="B514" s="1" t="s">
        <v>133</v>
      </c>
      <c r="F514" s="1">
        <f t="shared" si="240"/>
        <v>16.2978919228919</v>
      </c>
      <c r="I514" s="1">
        <f t="shared" si="241"/>
        <v>18.5569439127406</v>
      </c>
      <c r="L514" s="1">
        <f t="shared" si="242"/>
        <v>13.9075405657327</v>
      </c>
      <c r="O514" s="1">
        <f t="shared" si="243"/>
        <v>7.12601091239276</v>
      </c>
      <c r="R514" s="1">
        <f t="shared" si="244"/>
        <v>2.73267326732673</v>
      </c>
      <c r="U514" s="1">
        <f t="shared" si="245"/>
        <v>0.189333333333333</v>
      </c>
      <c r="X514" s="1">
        <f t="shared" si="246"/>
        <v>0.256666666666667</v>
      </c>
      <c r="AA514" s="1">
        <f t="shared" si="247"/>
        <v>0.269333333333333</v>
      </c>
      <c r="AD514" s="1">
        <f t="shared" si="248"/>
        <v>0.281666666666667</v>
      </c>
      <c r="AG514" s="1">
        <f t="shared" si="249"/>
        <v>0.0867</v>
      </c>
      <c r="AJ514" s="1">
        <f t="shared" si="250"/>
        <v>267</v>
      </c>
      <c r="AM514" s="1">
        <f t="shared" si="251"/>
        <v>308</v>
      </c>
      <c r="AP514" s="1">
        <f t="shared" si="252"/>
        <v>309.666666666667</v>
      </c>
      <c r="AS514" s="1">
        <f t="shared" si="253"/>
        <v>332.333333333333</v>
      </c>
      <c r="AV514" s="1">
        <f t="shared" si="254"/>
        <v>338</v>
      </c>
      <c r="AY514" s="1">
        <f t="shared" si="255"/>
        <v>5.64333333333333</v>
      </c>
      <c r="BB514" s="1">
        <f t="shared" si="256"/>
        <v>8.42</v>
      </c>
      <c r="BE514" s="1">
        <f t="shared" si="257"/>
        <v>6.85666666666667</v>
      </c>
      <c r="BH514" s="1">
        <f t="shared" si="258"/>
        <v>4.82666666666667</v>
      </c>
      <c r="BK514" s="1">
        <f t="shared" si="259"/>
        <v>2.26</v>
      </c>
      <c r="BQ514" s="1">
        <f t="shared" si="260"/>
        <v>15.7791546017146</v>
      </c>
      <c r="BT514" s="1">
        <f t="shared" si="261"/>
        <v>17.6493915298947</v>
      </c>
      <c r="BW514" s="1">
        <f t="shared" si="262"/>
        <v>13.2749341504058</v>
      </c>
      <c r="BZ514" s="1">
        <f t="shared" si="263"/>
        <v>6.48039330843987</v>
      </c>
      <c r="CC514" s="1">
        <f t="shared" si="264"/>
        <v>2.26666666666667</v>
      </c>
      <c r="CF514" s="1">
        <f t="shared" si="265"/>
        <v>0.151333333333333</v>
      </c>
      <c r="CI514" s="1">
        <f t="shared" si="266"/>
        <v>0.235666666666667</v>
      </c>
      <c r="CL514" s="1">
        <f t="shared" si="267"/>
        <v>0.262</v>
      </c>
      <c r="CO514" s="1">
        <f t="shared" si="268"/>
        <v>0.261</v>
      </c>
      <c r="CR514" s="1">
        <f t="shared" si="269"/>
        <v>0.0735</v>
      </c>
      <c r="CU514" s="1">
        <f t="shared" si="270"/>
        <v>265.333333333333</v>
      </c>
      <c r="CX514" s="1">
        <f t="shared" si="271"/>
        <v>307</v>
      </c>
      <c r="DA514" s="1">
        <f t="shared" si="272"/>
        <v>306.666666666667</v>
      </c>
      <c r="DD514" s="1">
        <f t="shared" si="273"/>
        <v>330.666666666667</v>
      </c>
      <c r="DG514" s="1">
        <f t="shared" si="274"/>
        <v>334</v>
      </c>
      <c r="DJ514" s="1">
        <f t="shared" si="275"/>
        <v>5.54333333333333</v>
      </c>
      <c r="DM514" s="1">
        <f t="shared" si="276"/>
        <v>8.16</v>
      </c>
      <c r="DP514" s="1">
        <f t="shared" si="277"/>
        <v>6.49333333333333</v>
      </c>
      <c r="DS514" s="1">
        <f t="shared" si="278"/>
        <v>4.45333333333333</v>
      </c>
      <c r="DV514" s="1">
        <f t="shared" si="279"/>
        <v>2.09</v>
      </c>
    </row>
    <row r="515" spans="2:126">
      <c r="B515" s="1" t="s">
        <v>133</v>
      </c>
      <c r="F515" s="1">
        <f t="shared" si="240"/>
        <v>16.5122390554018</v>
      </c>
      <c r="I515" s="1">
        <f t="shared" si="241"/>
        <v>18.5780804553659</v>
      </c>
      <c r="L515" s="1">
        <f t="shared" si="242"/>
        <v>14.2924315619968</v>
      </c>
      <c r="O515" s="1">
        <f t="shared" si="243"/>
        <v>7.69656227796907</v>
      </c>
      <c r="R515" s="1">
        <f t="shared" si="244"/>
        <v>2.53030303030303</v>
      </c>
      <c r="U515" s="1">
        <f t="shared" si="245"/>
        <v>0.182333333333333</v>
      </c>
      <c r="X515" s="1">
        <f t="shared" si="246"/>
        <v>0.273333333333333</v>
      </c>
      <c r="AA515" s="1">
        <f t="shared" si="247"/>
        <v>0.275</v>
      </c>
      <c r="AD515" s="1">
        <f t="shared" si="248"/>
        <v>0.286333333333333</v>
      </c>
      <c r="AG515" s="1">
        <f t="shared" si="249"/>
        <v>0.0921</v>
      </c>
      <c r="AJ515" s="1">
        <f t="shared" si="250"/>
        <v>270</v>
      </c>
      <c r="AM515" s="1">
        <f t="shared" si="251"/>
        <v>295</v>
      </c>
      <c r="AP515" s="1">
        <f t="shared" si="252"/>
        <v>311.666666666667</v>
      </c>
      <c r="AS515" s="1">
        <f t="shared" si="253"/>
        <v>333</v>
      </c>
      <c r="AV515" s="1">
        <f t="shared" si="254"/>
        <v>325</v>
      </c>
      <c r="AY515" s="1">
        <f t="shared" si="255"/>
        <v>5.85666666666667</v>
      </c>
      <c r="BB515" s="1">
        <f t="shared" si="256"/>
        <v>8.46666666666667</v>
      </c>
      <c r="BE515" s="1">
        <f t="shared" si="257"/>
        <v>6.69333333333333</v>
      </c>
      <c r="BH515" s="1">
        <f t="shared" si="258"/>
        <v>4.79</v>
      </c>
      <c r="BK515" s="1">
        <f t="shared" si="259"/>
        <v>2.38</v>
      </c>
      <c r="BQ515" s="1">
        <f t="shared" si="260"/>
        <v>15.904588072936</v>
      </c>
      <c r="BT515" s="1">
        <f t="shared" si="261"/>
        <v>18.1470918349161</v>
      </c>
      <c r="BW515" s="1">
        <f t="shared" si="262"/>
        <v>13.6404461714151</v>
      </c>
      <c r="BZ515" s="1">
        <f t="shared" si="263"/>
        <v>7.1633928304052</v>
      </c>
      <c r="CC515" s="1">
        <f t="shared" si="264"/>
        <v>2.16071428571429</v>
      </c>
      <c r="CF515" s="1">
        <f t="shared" si="265"/>
        <v>0.161666666666667</v>
      </c>
      <c r="CI515" s="1">
        <f t="shared" si="266"/>
        <v>0.245</v>
      </c>
      <c r="CL515" s="1">
        <f t="shared" si="267"/>
        <v>0.254333333333333</v>
      </c>
      <c r="CO515" s="1">
        <f t="shared" si="268"/>
        <v>0.269333333333333</v>
      </c>
      <c r="CR515" s="1">
        <f t="shared" si="269"/>
        <v>0.0753</v>
      </c>
      <c r="CU515" s="1">
        <f t="shared" si="270"/>
        <v>265</v>
      </c>
      <c r="CX515" s="1">
        <f t="shared" si="271"/>
        <v>294.666666666667</v>
      </c>
      <c r="DA515" s="1">
        <f t="shared" si="272"/>
        <v>311.666666666667</v>
      </c>
      <c r="DD515" s="1">
        <f t="shared" si="273"/>
        <v>331.333333333333</v>
      </c>
      <c r="DG515" s="1">
        <f t="shared" si="274"/>
        <v>325</v>
      </c>
      <c r="DJ515" s="1">
        <f t="shared" si="275"/>
        <v>5.59666666666667</v>
      </c>
      <c r="DM515" s="1">
        <f t="shared" si="276"/>
        <v>8.21666666666667</v>
      </c>
      <c r="DP515" s="1">
        <f t="shared" si="277"/>
        <v>6.40666666666667</v>
      </c>
      <c r="DS515" s="1">
        <f t="shared" si="278"/>
        <v>4.53</v>
      </c>
      <c r="DV515" s="1">
        <f t="shared" si="279"/>
        <v>2.14</v>
      </c>
    </row>
    <row r="516" spans="2:126">
      <c r="B516" s="1" t="s">
        <v>133</v>
      </c>
      <c r="F516" s="1">
        <f t="shared" si="240"/>
        <v>16.5043396265092</v>
      </c>
      <c r="I516" s="1">
        <f t="shared" si="241"/>
        <v>18.7528086141948</v>
      </c>
      <c r="L516" s="1">
        <f t="shared" si="242"/>
        <v>13.9055387722933</v>
      </c>
      <c r="O516" s="1">
        <f t="shared" si="243"/>
        <v>6.77088554720134</v>
      </c>
      <c r="R516" s="1">
        <f t="shared" si="244"/>
        <v>2.62015503875969</v>
      </c>
      <c r="U516" s="1">
        <f t="shared" si="245"/>
        <v>0.164</v>
      </c>
      <c r="X516" s="1">
        <f t="shared" si="246"/>
        <v>0.262666666666667</v>
      </c>
      <c r="AA516" s="1">
        <f t="shared" si="247"/>
        <v>0.294666666666667</v>
      </c>
      <c r="AD516" s="1">
        <f t="shared" si="248"/>
        <v>0.274</v>
      </c>
      <c r="AG516" s="1">
        <f t="shared" si="249"/>
        <v>0.0992</v>
      </c>
      <c r="AJ516" s="1">
        <f t="shared" si="250"/>
        <v>268.333333333333</v>
      </c>
      <c r="AM516" s="1">
        <f t="shared" si="251"/>
        <v>307</v>
      </c>
      <c r="AP516" s="1">
        <f t="shared" si="252"/>
        <v>320</v>
      </c>
      <c r="AS516" s="1">
        <f t="shared" si="253"/>
        <v>339</v>
      </c>
      <c r="AV516" s="1">
        <f t="shared" si="254"/>
        <v>331</v>
      </c>
      <c r="AY516" s="1">
        <f t="shared" si="255"/>
        <v>5.63333333333333</v>
      </c>
      <c r="BB516" s="1">
        <f t="shared" si="256"/>
        <v>8.63666666666666</v>
      </c>
      <c r="BE516" s="1">
        <f t="shared" si="257"/>
        <v>6.69333333333333</v>
      </c>
      <c r="BH516" s="1">
        <f t="shared" si="258"/>
        <v>4.67666666666667</v>
      </c>
      <c r="BK516" s="1">
        <f t="shared" si="259"/>
        <v>2.35</v>
      </c>
      <c r="BQ516" s="1">
        <f t="shared" si="260"/>
        <v>15.9128182494617</v>
      </c>
      <c r="BT516" s="1">
        <f t="shared" si="261"/>
        <v>18.2968237779559</v>
      </c>
      <c r="BW516" s="1">
        <f t="shared" si="262"/>
        <v>13.1576880973433</v>
      </c>
      <c r="BZ516" s="1">
        <f t="shared" si="263"/>
        <v>6.18985768708299</v>
      </c>
      <c r="CC516" s="1">
        <f t="shared" si="264"/>
        <v>2.08620689655172</v>
      </c>
      <c r="CF516" s="1">
        <f t="shared" si="265"/>
        <v>0.152666666666667</v>
      </c>
      <c r="CI516" s="1">
        <f t="shared" si="266"/>
        <v>0.236333333333333</v>
      </c>
      <c r="CL516" s="1">
        <f t="shared" si="267"/>
        <v>0.262333333333333</v>
      </c>
      <c r="CO516" s="1">
        <f t="shared" si="268"/>
        <v>0.257333333333333</v>
      </c>
      <c r="CR516" s="1">
        <f t="shared" si="269"/>
        <v>0.0745</v>
      </c>
      <c r="CU516" s="1">
        <f t="shared" si="270"/>
        <v>268</v>
      </c>
      <c r="CX516" s="1">
        <f t="shared" si="271"/>
        <v>303</v>
      </c>
      <c r="DA516" s="1">
        <f t="shared" si="272"/>
        <v>318.333333333333</v>
      </c>
      <c r="DD516" s="1">
        <f t="shared" si="273"/>
        <v>338</v>
      </c>
      <c r="DG516" s="1">
        <f t="shared" si="274"/>
        <v>329</v>
      </c>
      <c r="DJ516" s="1">
        <f t="shared" si="275"/>
        <v>5.37333333333333</v>
      </c>
      <c r="DM516" s="1">
        <f t="shared" si="276"/>
        <v>8.16666666666667</v>
      </c>
      <c r="DP516" s="1">
        <f t="shared" si="277"/>
        <v>6.51333333333333</v>
      </c>
      <c r="DS516" s="1">
        <f t="shared" si="278"/>
        <v>4.49333333333333</v>
      </c>
      <c r="DV516" s="1">
        <f t="shared" si="279"/>
        <v>2.16</v>
      </c>
    </row>
    <row r="517" spans="2:126">
      <c r="B517" s="1" t="s">
        <v>134</v>
      </c>
      <c r="F517" s="1">
        <f t="shared" si="240"/>
        <v>17.8177854004125</v>
      </c>
      <c r="I517" s="1">
        <f t="shared" si="241"/>
        <v>21.2084638154975</v>
      </c>
      <c r="L517" s="1">
        <f t="shared" si="242"/>
        <v>16.5588653871263</v>
      </c>
      <c r="O517" s="1">
        <f t="shared" si="243"/>
        <v>12.3217437533227</v>
      </c>
      <c r="R517" s="1">
        <f t="shared" si="244"/>
        <v>6.79569892473118</v>
      </c>
      <c r="U517" s="1">
        <f t="shared" si="245"/>
        <v>0.206</v>
      </c>
      <c r="X517" s="1">
        <f t="shared" si="246"/>
        <v>0.275333333333333</v>
      </c>
      <c r="AA517" s="1">
        <f t="shared" si="247"/>
        <v>0.307</v>
      </c>
      <c r="AD517" s="1">
        <f t="shared" si="248"/>
        <v>0.361666666666667</v>
      </c>
      <c r="AG517" s="1">
        <f t="shared" si="249"/>
        <v>0.238</v>
      </c>
      <c r="AJ517" s="1">
        <f t="shared" si="250"/>
        <v>259</v>
      </c>
      <c r="AM517" s="1">
        <f t="shared" si="251"/>
        <v>300</v>
      </c>
      <c r="AP517" s="1">
        <f t="shared" si="252"/>
        <v>303</v>
      </c>
      <c r="AS517" s="1">
        <f t="shared" si="253"/>
        <v>330</v>
      </c>
      <c r="AV517" s="1">
        <f t="shared" si="254"/>
        <v>316</v>
      </c>
      <c r="AY517" s="1">
        <f t="shared" si="255"/>
        <v>6.69333333333333</v>
      </c>
      <c r="BB517" s="1">
        <f t="shared" si="256"/>
        <v>9.47</v>
      </c>
      <c r="BE517" s="1">
        <f t="shared" si="257"/>
        <v>7.80333333333333</v>
      </c>
      <c r="BH517" s="1">
        <f t="shared" si="258"/>
        <v>7.76333333333333</v>
      </c>
      <c r="BK517" s="1">
        <f t="shared" si="259"/>
        <v>4.38</v>
      </c>
      <c r="BQ517" s="1">
        <f t="shared" si="260"/>
        <v>17.2555161800402</v>
      </c>
      <c r="BT517" s="1">
        <f t="shared" si="261"/>
        <v>20.5715076309182</v>
      </c>
      <c r="BW517" s="1">
        <f t="shared" si="262"/>
        <v>16.0133804779026</v>
      </c>
      <c r="BZ517" s="1">
        <f t="shared" si="263"/>
        <v>11.7680732941475</v>
      </c>
      <c r="CC517" s="1">
        <f t="shared" si="264"/>
        <v>6.13207547169811</v>
      </c>
      <c r="CF517" s="1">
        <f t="shared" si="265"/>
        <v>0.185</v>
      </c>
      <c r="CI517" s="1">
        <f t="shared" si="266"/>
        <v>0.268</v>
      </c>
      <c r="CL517" s="1">
        <f t="shared" si="267"/>
        <v>0.286333333333333</v>
      </c>
      <c r="CO517" s="1">
        <f t="shared" si="268"/>
        <v>0.323333333333333</v>
      </c>
      <c r="CR517" s="1">
        <f t="shared" si="269"/>
        <v>0.215</v>
      </c>
      <c r="CU517" s="1">
        <f t="shared" si="270"/>
        <v>257.333333333333</v>
      </c>
      <c r="CX517" s="1">
        <f t="shared" si="271"/>
        <v>295</v>
      </c>
      <c r="DA517" s="1">
        <f t="shared" si="272"/>
        <v>303</v>
      </c>
      <c r="DD517" s="1">
        <f t="shared" si="273"/>
        <v>329.666666666667</v>
      </c>
      <c r="DG517" s="1">
        <f t="shared" si="274"/>
        <v>321</v>
      </c>
      <c r="DJ517" s="1">
        <f t="shared" si="275"/>
        <v>6.40666666666667</v>
      </c>
      <c r="DM517" s="1">
        <f t="shared" si="276"/>
        <v>9.21</v>
      </c>
      <c r="DP517" s="1">
        <f t="shared" si="277"/>
        <v>7.54333333333333</v>
      </c>
      <c r="DS517" s="1">
        <f t="shared" si="278"/>
        <v>7.48</v>
      </c>
      <c r="DV517" s="1">
        <f t="shared" si="279"/>
        <v>4.16</v>
      </c>
    </row>
    <row r="518" spans="2:126">
      <c r="B518" s="1" t="s">
        <v>134</v>
      </c>
      <c r="F518" s="1">
        <f t="shared" si="240"/>
        <v>18.1626480087231</v>
      </c>
      <c r="I518" s="1">
        <f t="shared" si="241"/>
        <v>21.498469320467</v>
      </c>
      <c r="L518" s="1">
        <f t="shared" si="242"/>
        <v>16.9404923160615</v>
      </c>
      <c r="O518" s="1">
        <f t="shared" si="243"/>
        <v>13.0640621425303</v>
      </c>
      <c r="R518" s="1">
        <f t="shared" si="244"/>
        <v>6.37623762376238</v>
      </c>
      <c r="U518" s="1">
        <f t="shared" si="245"/>
        <v>0.211</v>
      </c>
      <c r="X518" s="1">
        <f t="shared" si="246"/>
        <v>0.301666666666667</v>
      </c>
      <c r="AA518" s="1">
        <f t="shared" si="247"/>
        <v>0.294</v>
      </c>
      <c r="AD518" s="1">
        <f t="shared" si="248"/>
        <v>0.364</v>
      </c>
      <c r="AG518" s="1">
        <f t="shared" si="249"/>
        <v>0.231</v>
      </c>
      <c r="AJ518" s="1">
        <f t="shared" si="250"/>
        <v>261</v>
      </c>
      <c r="AM518" s="1">
        <f t="shared" si="251"/>
        <v>287</v>
      </c>
      <c r="AP518" s="1">
        <f t="shared" si="252"/>
        <v>303.666666666667</v>
      </c>
      <c r="AS518" s="1">
        <f t="shared" si="253"/>
        <v>333</v>
      </c>
      <c r="AV518" s="1">
        <f t="shared" si="254"/>
        <v>312</v>
      </c>
      <c r="AY518" s="1">
        <f t="shared" si="255"/>
        <v>7.01</v>
      </c>
      <c r="BB518" s="1">
        <f t="shared" si="256"/>
        <v>9.41333333333333</v>
      </c>
      <c r="BE518" s="1">
        <f t="shared" si="257"/>
        <v>7.74333333333333</v>
      </c>
      <c r="BH518" s="1">
        <f t="shared" si="258"/>
        <v>7.63333333333333</v>
      </c>
      <c r="BK518" s="1">
        <f t="shared" si="259"/>
        <v>4.51</v>
      </c>
      <c r="BQ518" s="1">
        <f t="shared" si="260"/>
        <v>17.5688147568788</v>
      </c>
      <c r="BT518" s="1">
        <f t="shared" si="261"/>
        <v>20.6686693368936</v>
      </c>
      <c r="BW518" s="1">
        <f t="shared" si="262"/>
        <v>16.4583839502933</v>
      </c>
      <c r="BZ518" s="1">
        <f t="shared" si="263"/>
        <v>12.4776536551838</v>
      </c>
      <c r="CC518" s="1">
        <f t="shared" si="264"/>
        <v>5.8018018018018</v>
      </c>
      <c r="CF518" s="1">
        <f t="shared" si="265"/>
        <v>0.189666666666667</v>
      </c>
      <c r="CI518" s="1">
        <f t="shared" si="266"/>
        <v>0.263333333333333</v>
      </c>
      <c r="CL518" s="1">
        <f t="shared" si="267"/>
        <v>0.286333333333333</v>
      </c>
      <c r="CO518" s="1">
        <f t="shared" si="268"/>
        <v>0.343</v>
      </c>
      <c r="CR518" s="1">
        <f t="shared" si="269"/>
        <v>0.218</v>
      </c>
      <c r="CU518" s="1">
        <f t="shared" si="270"/>
        <v>261</v>
      </c>
      <c r="CX518" s="1">
        <f t="shared" si="271"/>
        <v>286.666666666667</v>
      </c>
      <c r="DA518" s="1">
        <f t="shared" si="272"/>
        <v>299.666666666667</v>
      </c>
      <c r="DD518" s="1">
        <f t="shared" si="273"/>
        <v>330.333333333333</v>
      </c>
      <c r="DG518" s="1">
        <f t="shared" si="274"/>
        <v>313</v>
      </c>
      <c r="DJ518" s="1">
        <f t="shared" si="275"/>
        <v>6.64666666666667</v>
      </c>
      <c r="DM518" s="1">
        <f t="shared" si="276"/>
        <v>9.26333333333333</v>
      </c>
      <c r="DP518" s="1">
        <f t="shared" si="277"/>
        <v>7.45666666666667</v>
      </c>
      <c r="DS518" s="1">
        <f t="shared" si="278"/>
        <v>7.37</v>
      </c>
      <c r="DV518" s="1">
        <f t="shared" si="279"/>
        <v>4.21</v>
      </c>
    </row>
    <row r="519" spans="2:126">
      <c r="B519" s="1" t="s">
        <v>134</v>
      </c>
      <c r="F519" s="1">
        <f t="shared" si="240"/>
        <v>18.1515457668216</v>
      </c>
      <c r="I519" s="1">
        <f t="shared" si="241"/>
        <v>21.4119150597138</v>
      </c>
      <c r="L519" s="1">
        <f t="shared" si="242"/>
        <v>17.6747835497836</v>
      </c>
      <c r="O519" s="1">
        <f t="shared" si="243"/>
        <v>12.0058558558559</v>
      </c>
      <c r="R519" s="1">
        <f t="shared" si="244"/>
        <v>6.49438202247191</v>
      </c>
      <c r="U519" s="1">
        <f t="shared" si="245"/>
        <v>0.201666666666667</v>
      </c>
      <c r="X519" s="1">
        <f t="shared" si="246"/>
        <v>0.302666666666667</v>
      </c>
      <c r="AA519" s="1">
        <f t="shared" si="247"/>
        <v>0.311333333333333</v>
      </c>
      <c r="AD519" s="1">
        <f t="shared" si="248"/>
        <v>0.333</v>
      </c>
      <c r="AG519" s="1">
        <f t="shared" si="249"/>
        <v>0.247</v>
      </c>
      <c r="AJ519" s="1">
        <f t="shared" si="250"/>
        <v>262</v>
      </c>
      <c r="AM519" s="1">
        <f t="shared" si="251"/>
        <v>300</v>
      </c>
      <c r="AP519" s="1">
        <f t="shared" si="252"/>
        <v>310.666666666667</v>
      </c>
      <c r="AS519" s="1">
        <f t="shared" si="253"/>
        <v>337</v>
      </c>
      <c r="AV519" s="1">
        <f t="shared" si="254"/>
        <v>326</v>
      </c>
      <c r="AY519" s="1">
        <f t="shared" si="255"/>
        <v>6.68333333333333</v>
      </c>
      <c r="BB519" s="1">
        <f t="shared" si="256"/>
        <v>9.50333333333333</v>
      </c>
      <c r="BE519" s="1">
        <f t="shared" si="257"/>
        <v>7.74333333333333</v>
      </c>
      <c r="BH519" s="1">
        <f t="shared" si="258"/>
        <v>7.69666666666667</v>
      </c>
      <c r="BK519" s="1">
        <f t="shared" si="259"/>
        <v>4.46</v>
      </c>
      <c r="BQ519" s="1">
        <f t="shared" si="260"/>
        <v>17.5314039816522</v>
      </c>
      <c r="BT519" s="1">
        <f t="shared" si="261"/>
        <v>20.8844208089491</v>
      </c>
      <c r="BW519" s="1">
        <f t="shared" si="262"/>
        <v>15.9116024987585</v>
      </c>
      <c r="BZ519" s="1">
        <f t="shared" si="263"/>
        <v>11.4716545640527</v>
      </c>
      <c r="CC519" s="1">
        <f t="shared" si="264"/>
        <v>5.94285714285714</v>
      </c>
      <c r="CF519" s="1">
        <f t="shared" si="265"/>
        <v>0.184666666666667</v>
      </c>
      <c r="CI519" s="1">
        <f t="shared" si="266"/>
        <v>0.27</v>
      </c>
      <c r="CL519" s="1">
        <f t="shared" si="267"/>
        <v>0.284666666666667</v>
      </c>
      <c r="CO519" s="1">
        <f t="shared" si="268"/>
        <v>0.321333333333333</v>
      </c>
      <c r="CR519" s="1">
        <f t="shared" si="269"/>
        <v>0.226</v>
      </c>
      <c r="CU519" s="1">
        <f t="shared" si="270"/>
        <v>260</v>
      </c>
      <c r="CX519" s="1">
        <f t="shared" si="271"/>
        <v>299</v>
      </c>
      <c r="DA519" s="1">
        <f t="shared" si="272"/>
        <v>310.333333333333</v>
      </c>
      <c r="DD519" s="1">
        <f t="shared" si="273"/>
        <v>333</v>
      </c>
      <c r="DG519" s="1">
        <f t="shared" si="274"/>
        <v>315</v>
      </c>
      <c r="DJ519" s="1">
        <f t="shared" si="275"/>
        <v>6.42333333333333</v>
      </c>
      <c r="DM519" s="1">
        <f t="shared" si="276"/>
        <v>9.21666666666667</v>
      </c>
      <c r="DP519" s="1">
        <f t="shared" si="277"/>
        <v>7.48666666666667</v>
      </c>
      <c r="DS519" s="1">
        <f t="shared" si="278"/>
        <v>7.41333333333333</v>
      </c>
      <c r="DV519" s="1">
        <f t="shared" si="279"/>
        <v>4.27</v>
      </c>
    </row>
    <row r="520" spans="2:126">
      <c r="B520" s="1" t="s">
        <v>135</v>
      </c>
      <c r="F520" s="1">
        <f t="shared" si="240"/>
        <v>18.2102883336085</v>
      </c>
      <c r="I520" s="1">
        <f t="shared" si="241"/>
        <v>21.3542574832897</v>
      </c>
      <c r="L520" s="1">
        <f t="shared" si="242"/>
        <v>16.8734012123368</v>
      </c>
      <c r="O520" s="1">
        <f t="shared" si="243"/>
        <v>10.3999246035569</v>
      </c>
      <c r="R520" s="1">
        <f t="shared" si="244"/>
        <v>5.7752808988764</v>
      </c>
      <c r="U520" s="1">
        <f t="shared" si="245"/>
        <v>0.202</v>
      </c>
      <c r="X520" s="1">
        <f t="shared" si="246"/>
        <v>0.289666666666667</v>
      </c>
      <c r="AA520" s="1">
        <f t="shared" si="247"/>
        <v>0.323666666666667</v>
      </c>
      <c r="AD520" s="1">
        <f t="shared" si="248"/>
        <v>0.319666666666667</v>
      </c>
      <c r="AG520" s="1">
        <f t="shared" si="249"/>
        <v>0.187</v>
      </c>
      <c r="AJ520" s="1">
        <f t="shared" si="250"/>
        <v>251.666666666667</v>
      </c>
      <c r="AM520" s="1">
        <f t="shared" si="251"/>
        <v>293</v>
      </c>
      <c r="AP520" s="1">
        <f t="shared" si="252"/>
        <v>297</v>
      </c>
      <c r="AS520" s="1">
        <f t="shared" si="253"/>
        <v>334.333333333333</v>
      </c>
      <c r="AV520" s="1">
        <f t="shared" si="254"/>
        <v>328</v>
      </c>
      <c r="AY520" s="1">
        <f t="shared" si="255"/>
        <v>6.45666666666667</v>
      </c>
      <c r="BB520" s="1">
        <f t="shared" si="256"/>
        <v>9.05</v>
      </c>
      <c r="BE520" s="1">
        <f t="shared" si="257"/>
        <v>7.38333333333333</v>
      </c>
      <c r="BH520" s="1">
        <f t="shared" si="258"/>
        <v>6.52666666666667</v>
      </c>
      <c r="BK520" s="1">
        <f t="shared" si="259"/>
        <v>3.05</v>
      </c>
      <c r="BQ520" s="1">
        <f t="shared" si="260"/>
        <v>17.6824135868053</v>
      </c>
      <c r="BT520" s="1">
        <f t="shared" si="261"/>
        <v>20.9093835506197</v>
      </c>
      <c r="BW520" s="1">
        <f t="shared" si="262"/>
        <v>16.2899714859191</v>
      </c>
      <c r="BZ520" s="1">
        <f t="shared" si="263"/>
        <v>9.8490503081698</v>
      </c>
      <c r="CC520" s="1">
        <f t="shared" si="264"/>
        <v>5.11320754716981</v>
      </c>
      <c r="CF520" s="1">
        <f t="shared" si="265"/>
        <v>0.194333333333333</v>
      </c>
      <c r="CI520" s="1">
        <f t="shared" si="266"/>
        <v>0.269</v>
      </c>
      <c r="CL520" s="1">
        <f t="shared" si="267"/>
        <v>0.285333333333333</v>
      </c>
      <c r="CO520" s="1">
        <f t="shared" si="268"/>
        <v>0.299</v>
      </c>
      <c r="CR520" s="1">
        <f t="shared" si="269"/>
        <v>0.172</v>
      </c>
      <c r="CU520" s="1">
        <f t="shared" si="270"/>
        <v>249</v>
      </c>
      <c r="CX520" s="1">
        <f t="shared" si="271"/>
        <v>291.333333333333</v>
      </c>
      <c r="DA520" s="1">
        <f t="shared" si="272"/>
        <v>295.333333333333</v>
      </c>
      <c r="DD520" s="1">
        <f t="shared" si="273"/>
        <v>333.333333333333</v>
      </c>
      <c r="DG520" s="1">
        <f t="shared" si="274"/>
        <v>326</v>
      </c>
      <c r="DJ520" s="1">
        <f t="shared" si="275"/>
        <v>6.17333333333333</v>
      </c>
      <c r="DM520" s="1">
        <f t="shared" si="276"/>
        <v>8.79</v>
      </c>
      <c r="DP520" s="1">
        <f t="shared" si="277"/>
        <v>7.01666666666667</v>
      </c>
      <c r="DS520" s="1">
        <f t="shared" si="278"/>
        <v>6.35</v>
      </c>
      <c r="DV520" s="1">
        <f t="shared" si="279"/>
        <v>2.81</v>
      </c>
    </row>
    <row r="521" spans="2:126">
      <c r="B521" s="1" t="s">
        <v>135</v>
      </c>
      <c r="F521" s="1">
        <f t="shared" si="240"/>
        <v>18.5793799696239</v>
      </c>
      <c r="I521" s="1">
        <f t="shared" si="241"/>
        <v>21.6869757611783</v>
      </c>
      <c r="L521" s="1">
        <f t="shared" si="242"/>
        <v>17.2661879401187</v>
      </c>
      <c r="O521" s="1">
        <f t="shared" si="243"/>
        <v>11.0514684188597</v>
      </c>
      <c r="R521" s="1">
        <f t="shared" si="244"/>
        <v>5.36936936936937</v>
      </c>
      <c r="U521" s="1">
        <f t="shared" si="245"/>
        <v>0.215666666666667</v>
      </c>
      <c r="X521" s="1">
        <f t="shared" si="246"/>
        <v>0.285666666666667</v>
      </c>
      <c r="AA521" s="1">
        <f t="shared" si="247"/>
        <v>0.308666666666667</v>
      </c>
      <c r="AD521" s="1">
        <f t="shared" si="248"/>
        <v>0.345333333333333</v>
      </c>
      <c r="AG521" s="1">
        <f t="shared" si="249"/>
        <v>0.193</v>
      </c>
      <c r="AJ521" s="1">
        <f t="shared" si="250"/>
        <v>255</v>
      </c>
      <c r="AM521" s="1">
        <f t="shared" si="251"/>
        <v>283.333333333333</v>
      </c>
      <c r="AP521" s="1">
        <f t="shared" si="252"/>
        <v>297.666666666667</v>
      </c>
      <c r="AS521" s="1">
        <f t="shared" si="253"/>
        <v>332.666666666667</v>
      </c>
      <c r="AV521" s="1">
        <f t="shared" si="254"/>
        <v>319</v>
      </c>
      <c r="AY521" s="1">
        <f t="shared" si="255"/>
        <v>6.40666666666667</v>
      </c>
      <c r="BB521" s="1">
        <f t="shared" si="256"/>
        <v>9.02333333333333</v>
      </c>
      <c r="BE521" s="1">
        <f t="shared" si="257"/>
        <v>7.50666666666667</v>
      </c>
      <c r="BH521" s="1">
        <f t="shared" si="258"/>
        <v>6.58</v>
      </c>
      <c r="BK521" s="1">
        <f t="shared" si="259"/>
        <v>3.11</v>
      </c>
      <c r="BQ521" s="1">
        <f t="shared" si="260"/>
        <v>17.9078090051541</v>
      </c>
      <c r="BT521" s="1">
        <f t="shared" si="261"/>
        <v>21.1613990729035</v>
      </c>
      <c r="BW521" s="1">
        <f t="shared" si="262"/>
        <v>16.732753814844</v>
      </c>
      <c r="BZ521" s="1">
        <f t="shared" si="263"/>
        <v>10.4778383149783</v>
      </c>
      <c r="CC521" s="1">
        <f t="shared" si="264"/>
        <v>4.85714285714286</v>
      </c>
      <c r="CF521" s="1">
        <f t="shared" si="265"/>
        <v>0.195</v>
      </c>
      <c r="CI521" s="1">
        <f t="shared" si="266"/>
        <v>0.278333333333333</v>
      </c>
      <c r="CL521" s="1">
        <f t="shared" si="267"/>
        <v>0.287666666666667</v>
      </c>
      <c r="CO521" s="1">
        <f t="shared" si="268"/>
        <v>0.307333333333333</v>
      </c>
      <c r="CR521" s="1">
        <f t="shared" si="269"/>
        <v>0.176</v>
      </c>
      <c r="CU521" s="1">
        <f t="shared" si="270"/>
        <v>253.333333333333</v>
      </c>
      <c r="CX521" s="1">
        <f t="shared" si="271"/>
        <v>278.333333333333</v>
      </c>
      <c r="DA521" s="1">
        <f t="shared" si="272"/>
        <v>297.666666666667</v>
      </c>
      <c r="DD521" s="1">
        <f t="shared" si="273"/>
        <v>332.333333333333</v>
      </c>
      <c r="DG521" s="1">
        <f t="shared" si="274"/>
        <v>317</v>
      </c>
      <c r="DJ521" s="1">
        <f t="shared" si="275"/>
        <v>6.22666666666667</v>
      </c>
      <c r="DM521" s="1">
        <f t="shared" si="276"/>
        <v>8.65666666666667</v>
      </c>
      <c r="DP521" s="1">
        <f t="shared" si="277"/>
        <v>7.14333333333333</v>
      </c>
      <c r="DS521" s="1">
        <f t="shared" si="278"/>
        <v>6.4</v>
      </c>
      <c r="DV521" s="1">
        <f t="shared" si="279"/>
        <v>2.76</v>
      </c>
    </row>
    <row r="522" spans="2:126">
      <c r="B522" s="1" t="s">
        <v>135</v>
      </c>
      <c r="F522" s="1">
        <f t="shared" si="240"/>
        <v>18.4656878932803</v>
      </c>
      <c r="I522" s="1">
        <f t="shared" si="241"/>
        <v>21.7378364389234</v>
      </c>
      <c r="L522" s="1">
        <f t="shared" si="242"/>
        <v>16.5856998515993</v>
      </c>
      <c r="O522" s="1">
        <f t="shared" si="243"/>
        <v>10.3146531082031</v>
      </c>
      <c r="R522" s="1">
        <f t="shared" si="244"/>
        <v>5.16814159292035</v>
      </c>
      <c r="U522" s="1">
        <f t="shared" si="245"/>
        <v>0.206666666666667</v>
      </c>
      <c r="X522" s="1">
        <f t="shared" si="246"/>
        <v>0.307666666666667</v>
      </c>
      <c r="AA522" s="1">
        <f t="shared" si="247"/>
        <v>0.316333333333333</v>
      </c>
      <c r="AD522" s="1">
        <f t="shared" si="248"/>
        <v>0.302666666666667</v>
      </c>
      <c r="AG522" s="1">
        <f t="shared" si="249"/>
        <v>0.199</v>
      </c>
      <c r="AJ522" s="1">
        <f t="shared" si="250"/>
        <v>255.666666666667</v>
      </c>
      <c r="AM522" s="1">
        <f t="shared" si="251"/>
        <v>294</v>
      </c>
      <c r="AP522" s="1">
        <f t="shared" si="252"/>
        <v>304.666666666667</v>
      </c>
      <c r="AS522" s="1">
        <f t="shared" si="253"/>
        <v>339</v>
      </c>
      <c r="AV522" s="1">
        <f t="shared" si="254"/>
        <v>322</v>
      </c>
      <c r="AY522" s="1">
        <f t="shared" si="255"/>
        <v>6.26333333333333</v>
      </c>
      <c r="BB522" s="1">
        <f t="shared" si="256"/>
        <v>9.26666666666667</v>
      </c>
      <c r="BE522" s="1">
        <f t="shared" si="257"/>
        <v>7.32333333333333</v>
      </c>
      <c r="BH522" s="1">
        <f t="shared" si="258"/>
        <v>6.46333333333333</v>
      </c>
      <c r="BK522" s="1">
        <f t="shared" si="259"/>
        <v>3.09</v>
      </c>
      <c r="BQ522" s="1">
        <f t="shared" si="260"/>
        <v>17.8635355704321</v>
      </c>
      <c r="BT522" s="1">
        <f t="shared" si="261"/>
        <v>21.059368975654</v>
      </c>
      <c r="BW522" s="1">
        <f t="shared" si="262"/>
        <v>16.1474939937292</v>
      </c>
      <c r="BZ522" s="1">
        <f t="shared" si="263"/>
        <v>9.60800737844763</v>
      </c>
      <c r="CC522" s="1">
        <f t="shared" si="264"/>
        <v>4.91071428571428</v>
      </c>
      <c r="CF522" s="1">
        <f t="shared" si="265"/>
        <v>0.186</v>
      </c>
      <c r="CI522" s="1">
        <f t="shared" si="266"/>
        <v>0.269666666666667</v>
      </c>
      <c r="CL522" s="1">
        <f t="shared" si="267"/>
        <v>0.295666666666667</v>
      </c>
      <c r="CO522" s="1">
        <f t="shared" si="268"/>
        <v>0.295333333333333</v>
      </c>
      <c r="CR522" s="1">
        <f t="shared" si="269"/>
        <v>0.182</v>
      </c>
      <c r="CU522" s="1">
        <f t="shared" si="270"/>
        <v>255.666666666667</v>
      </c>
      <c r="CX522" s="1">
        <f t="shared" si="271"/>
        <v>291.333333333333</v>
      </c>
      <c r="DA522" s="1">
        <f t="shared" si="272"/>
        <v>302</v>
      </c>
      <c r="DD522" s="1">
        <f t="shared" si="273"/>
        <v>337.333333333333</v>
      </c>
      <c r="DG522" s="1">
        <f t="shared" si="274"/>
        <v>321</v>
      </c>
      <c r="DJ522" s="1">
        <f t="shared" si="275"/>
        <v>5.89666666666667</v>
      </c>
      <c r="DM522" s="1">
        <f t="shared" si="276"/>
        <v>8.90333333333333</v>
      </c>
      <c r="DP522" s="1">
        <f t="shared" si="277"/>
        <v>7.14333333333333</v>
      </c>
      <c r="DS522" s="1">
        <f t="shared" si="278"/>
        <v>6.28333333333333</v>
      </c>
      <c r="DV522" s="1">
        <f t="shared" si="279"/>
        <v>2.85</v>
      </c>
    </row>
    <row r="523" spans="2:126">
      <c r="B523" s="1" t="s">
        <v>136</v>
      </c>
      <c r="F523" s="1">
        <f t="shared" si="240"/>
        <v>19.2743306498966</v>
      </c>
      <c r="I523" s="1">
        <f t="shared" si="241"/>
        <v>22.5929466349393</v>
      </c>
      <c r="L523" s="1">
        <f t="shared" si="242"/>
        <v>17.9656315723702</v>
      </c>
      <c r="O523" s="1">
        <f t="shared" si="243"/>
        <v>8.86424066462234</v>
      </c>
      <c r="R523" s="1">
        <f t="shared" si="244"/>
        <v>3.80487804878049</v>
      </c>
      <c r="U523" s="1">
        <f t="shared" si="245"/>
        <v>0.214</v>
      </c>
      <c r="X523" s="1">
        <f t="shared" si="246"/>
        <v>0.283333333333333</v>
      </c>
      <c r="AA523" s="1">
        <f t="shared" si="247"/>
        <v>0.315</v>
      </c>
      <c r="AD523" s="1">
        <f t="shared" si="248"/>
        <v>0.310333333333333</v>
      </c>
      <c r="AG523" s="1">
        <f t="shared" si="249"/>
        <v>0.142</v>
      </c>
      <c r="AJ523" s="1">
        <f t="shared" si="250"/>
        <v>250</v>
      </c>
      <c r="AM523" s="1">
        <f t="shared" si="251"/>
        <v>288.666666666667</v>
      </c>
      <c r="AP523" s="1">
        <f t="shared" si="252"/>
        <v>294</v>
      </c>
      <c r="AS523" s="1">
        <f t="shared" si="253"/>
        <v>335.333333333333</v>
      </c>
      <c r="AV523" s="1">
        <f t="shared" si="254"/>
        <v>324</v>
      </c>
      <c r="AY523" s="1">
        <f t="shared" si="255"/>
        <v>5.99333333333333</v>
      </c>
      <c r="BB523" s="1">
        <f t="shared" si="256"/>
        <v>8.61</v>
      </c>
      <c r="BE523" s="1">
        <f t="shared" si="257"/>
        <v>7.02333333333333</v>
      </c>
      <c r="BH523" s="1">
        <f t="shared" si="258"/>
        <v>6.58333333333333</v>
      </c>
      <c r="BK523" s="1">
        <f t="shared" si="259"/>
        <v>2.72</v>
      </c>
      <c r="BQ523" s="1">
        <f t="shared" si="260"/>
        <v>17.6746214209496</v>
      </c>
      <c r="BT523" s="1">
        <f t="shared" si="261"/>
        <v>21.9876999331022</v>
      </c>
      <c r="BW523" s="1">
        <f t="shared" si="262"/>
        <v>17.2069242310262</v>
      </c>
      <c r="BZ523" s="1">
        <f t="shared" si="263"/>
        <v>8.29042564577156</v>
      </c>
      <c r="CC523" s="1">
        <f t="shared" si="264"/>
        <v>3.22641509433962</v>
      </c>
      <c r="CF523" s="1">
        <f t="shared" si="265"/>
        <v>0.193333333333333</v>
      </c>
      <c r="CI523" s="1">
        <f t="shared" si="266"/>
        <v>0.266333333333333</v>
      </c>
      <c r="CL523" s="1">
        <f t="shared" si="267"/>
        <v>0.298333333333333</v>
      </c>
      <c r="CO523" s="1">
        <f t="shared" si="268"/>
        <v>0.278</v>
      </c>
      <c r="CR523" s="1">
        <f t="shared" si="269"/>
        <v>0.122</v>
      </c>
      <c r="CU523" s="1">
        <f t="shared" si="270"/>
        <v>246</v>
      </c>
      <c r="CX523" s="1">
        <f t="shared" si="271"/>
        <v>290</v>
      </c>
      <c r="DA523" s="1">
        <f t="shared" si="272"/>
        <v>292.333333333333</v>
      </c>
      <c r="DD523" s="1">
        <f t="shared" si="273"/>
        <v>332.666666666667</v>
      </c>
      <c r="DG523" s="1">
        <f t="shared" si="274"/>
        <v>323</v>
      </c>
      <c r="DJ523" s="1">
        <f t="shared" si="275"/>
        <v>5.73333333333333</v>
      </c>
      <c r="DM523" s="1">
        <f t="shared" si="276"/>
        <v>8.51</v>
      </c>
      <c r="DP523" s="1">
        <f t="shared" si="277"/>
        <v>6.76333333333333</v>
      </c>
      <c r="DS523" s="1">
        <f t="shared" si="278"/>
        <v>6.11333333333333</v>
      </c>
      <c r="DV523" s="1">
        <f t="shared" si="279"/>
        <v>2.48</v>
      </c>
    </row>
    <row r="524" spans="2:126">
      <c r="B524" s="1" t="s">
        <v>136</v>
      </c>
      <c r="F524" s="1">
        <f t="shared" si="240"/>
        <v>19.5552234948743</v>
      </c>
      <c r="I524" s="1">
        <f t="shared" si="241"/>
        <v>22.7477583394078</v>
      </c>
      <c r="L524" s="1">
        <f t="shared" si="242"/>
        <v>18.3309978617249</v>
      </c>
      <c r="O524" s="1">
        <f t="shared" si="243"/>
        <v>9.51474160077031</v>
      </c>
      <c r="R524" s="1">
        <f t="shared" si="244"/>
        <v>3.40740740740741</v>
      </c>
      <c r="U524" s="1">
        <f t="shared" si="245"/>
        <v>0.209333333333333</v>
      </c>
      <c r="X524" s="1">
        <f t="shared" si="246"/>
        <v>0.298</v>
      </c>
      <c r="AA524" s="1">
        <f t="shared" si="247"/>
        <v>0.323333333333333</v>
      </c>
      <c r="AD524" s="1">
        <f t="shared" si="248"/>
        <v>0.312666666666667</v>
      </c>
      <c r="AG524" s="1">
        <f t="shared" si="249"/>
        <v>0.141</v>
      </c>
      <c r="AJ524" s="1">
        <f t="shared" si="250"/>
        <v>250.666666666667</v>
      </c>
      <c r="AM524" s="1">
        <f t="shared" si="251"/>
        <v>280.333333333333</v>
      </c>
      <c r="AP524" s="1">
        <f t="shared" si="252"/>
        <v>294.666666666667</v>
      </c>
      <c r="AS524" s="1">
        <f t="shared" si="253"/>
        <v>335</v>
      </c>
      <c r="AV524" s="1">
        <f t="shared" si="254"/>
        <v>321</v>
      </c>
      <c r="AY524" s="1">
        <f t="shared" si="255"/>
        <v>6.23</v>
      </c>
      <c r="BB524" s="1">
        <f t="shared" si="256"/>
        <v>8.66333333333333</v>
      </c>
      <c r="BE524" s="1">
        <f t="shared" si="257"/>
        <v>6.96333333333333</v>
      </c>
      <c r="BH524" s="1">
        <f t="shared" si="258"/>
        <v>6.45</v>
      </c>
      <c r="BK524" s="1">
        <f t="shared" si="259"/>
        <v>2.82</v>
      </c>
      <c r="BQ524" s="1">
        <f t="shared" si="260"/>
        <v>19.0235832869062</v>
      </c>
      <c r="BT524" s="1">
        <f t="shared" si="261"/>
        <v>22.1227357010412</v>
      </c>
      <c r="BW524" s="1">
        <f t="shared" si="262"/>
        <v>17.6741446620391</v>
      </c>
      <c r="BZ524" s="1">
        <f t="shared" si="263"/>
        <v>9.00954627133872</v>
      </c>
      <c r="CC524" s="1">
        <f t="shared" si="264"/>
        <v>3.14018691588785</v>
      </c>
      <c r="CF524" s="1">
        <f t="shared" si="265"/>
        <v>0.198</v>
      </c>
      <c r="CI524" s="1">
        <f t="shared" si="266"/>
        <v>0.281333333333333</v>
      </c>
      <c r="CL524" s="1">
        <f t="shared" si="267"/>
        <v>0.290666666666667</v>
      </c>
      <c r="CO524" s="1">
        <f t="shared" si="268"/>
        <v>0.286</v>
      </c>
      <c r="CR524" s="1">
        <f t="shared" si="269"/>
        <v>0.123</v>
      </c>
      <c r="CU524" s="1">
        <f t="shared" si="270"/>
        <v>250.333333333333</v>
      </c>
      <c r="CX524" s="1">
        <f t="shared" si="271"/>
        <v>277.666666666667</v>
      </c>
      <c r="DA524" s="1">
        <f t="shared" si="272"/>
        <v>294.333333333333</v>
      </c>
      <c r="DD524" s="1">
        <f t="shared" si="273"/>
        <v>330.666666666667</v>
      </c>
      <c r="DG524" s="1">
        <f t="shared" si="274"/>
        <v>318</v>
      </c>
      <c r="DJ524" s="1">
        <f t="shared" si="275"/>
        <v>5.86666666666667</v>
      </c>
      <c r="DM524" s="1">
        <f t="shared" si="276"/>
        <v>8.49</v>
      </c>
      <c r="DP524" s="1">
        <f t="shared" si="277"/>
        <v>6.67666666666667</v>
      </c>
      <c r="DS524" s="1">
        <f t="shared" si="278"/>
        <v>6.19</v>
      </c>
      <c r="DV524" s="1">
        <f t="shared" si="279"/>
        <v>2.55</v>
      </c>
    </row>
    <row r="525" spans="2:126">
      <c r="B525" s="1" t="s">
        <v>136</v>
      </c>
      <c r="F525" s="1">
        <f t="shared" si="240"/>
        <v>19.43783840833</v>
      </c>
      <c r="I525" s="1">
        <f t="shared" si="241"/>
        <v>22.595000179559</v>
      </c>
      <c r="L525" s="1">
        <f t="shared" si="242"/>
        <v>17.6994643267935</v>
      </c>
      <c r="O525" s="1">
        <f t="shared" si="243"/>
        <v>8.515612145827</v>
      </c>
      <c r="R525" s="1">
        <f t="shared" si="244"/>
        <v>3.536</v>
      </c>
      <c r="U525" s="1">
        <f t="shared" si="245"/>
        <v>0.209666666666667</v>
      </c>
      <c r="X525" s="1">
        <f t="shared" si="246"/>
        <v>0.310666666666667</v>
      </c>
      <c r="AA525" s="1">
        <f t="shared" si="247"/>
        <v>0.319666666666667</v>
      </c>
      <c r="AD525" s="1">
        <f t="shared" si="248"/>
        <v>0.281666666666667</v>
      </c>
      <c r="AG525" s="1">
        <f t="shared" si="249"/>
        <v>0.152</v>
      </c>
      <c r="AJ525" s="1">
        <f t="shared" si="250"/>
        <v>252.666666666667</v>
      </c>
      <c r="AM525" s="1">
        <f t="shared" si="251"/>
        <v>290</v>
      </c>
      <c r="AP525" s="1">
        <f t="shared" si="252"/>
        <v>304</v>
      </c>
      <c r="AS525" s="1">
        <f t="shared" si="253"/>
        <v>338.666666666667</v>
      </c>
      <c r="AV525" s="1">
        <f t="shared" si="254"/>
        <v>326</v>
      </c>
      <c r="AY525" s="1">
        <f t="shared" si="255"/>
        <v>5.82333333333333</v>
      </c>
      <c r="BB525" s="1">
        <f t="shared" si="256"/>
        <v>8.80333333333333</v>
      </c>
      <c r="BE525" s="1">
        <f t="shared" si="257"/>
        <v>6.96333333333333</v>
      </c>
      <c r="BH525" s="1">
        <f t="shared" si="258"/>
        <v>6.51666666666667</v>
      </c>
      <c r="BK525" s="1">
        <f t="shared" si="259"/>
        <v>2.89</v>
      </c>
      <c r="BQ525" s="1">
        <f t="shared" si="260"/>
        <v>18.8938009627665</v>
      </c>
      <c r="BT525" s="1">
        <f t="shared" si="261"/>
        <v>22.3122614632049</v>
      </c>
      <c r="BW525" s="1">
        <f t="shared" si="262"/>
        <v>17.2027241351277</v>
      </c>
      <c r="BZ525" s="1">
        <f t="shared" si="263"/>
        <v>8.03066786463013</v>
      </c>
      <c r="CC525" s="1">
        <f t="shared" si="264"/>
        <v>2.94230769230769</v>
      </c>
      <c r="CF525" s="1">
        <f t="shared" si="265"/>
        <v>0.192666666666667</v>
      </c>
      <c r="CI525" s="1">
        <f t="shared" si="266"/>
        <v>0.278</v>
      </c>
      <c r="CL525" s="1">
        <f t="shared" si="267"/>
        <v>0.293</v>
      </c>
      <c r="CO525" s="1">
        <f t="shared" si="268"/>
        <v>0.270333333333333</v>
      </c>
      <c r="CR525" s="1">
        <f t="shared" si="269"/>
        <v>0.135</v>
      </c>
      <c r="CU525" s="1">
        <f t="shared" si="270"/>
        <v>248.666666666667</v>
      </c>
      <c r="CX525" s="1">
        <f t="shared" si="271"/>
        <v>288.333333333333</v>
      </c>
      <c r="DA525" s="1">
        <f t="shared" si="272"/>
        <v>301.333333333333</v>
      </c>
      <c r="DD525" s="1">
        <f t="shared" si="273"/>
        <v>340</v>
      </c>
      <c r="DG525" s="1">
        <f t="shared" si="274"/>
        <v>324</v>
      </c>
      <c r="DJ525" s="1">
        <f t="shared" si="275"/>
        <v>5.64333333333333</v>
      </c>
      <c r="DM525" s="1">
        <f t="shared" si="276"/>
        <v>8.43666666666667</v>
      </c>
      <c r="DP525" s="1">
        <f t="shared" si="277"/>
        <v>6.71</v>
      </c>
      <c r="DS525" s="1">
        <f t="shared" si="278"/>
        <v>6.23333333333333</v>
      </c>
      <c r="DV525" s="1">
        <f t="shared" si="279"/>
        <v>2.59</v>
      </c>
    </row>
    <row r="526" spans="2:126">
      <c r="B526" s="1" t="s">
        <v>137</v>
      </c>
      <c r="F526" s="1">
        <f t="shared" si="240"/>
        <v>17.8188775510204</v>
      </c>
      <c r="I526" s="1">
        <f t="shared" si="241"/>
        <v>21.3360332382072</v>
      </c>
      <c r="L526" s="1">
        <f t="shared" si="242"/>
        <v>16.439929836669</v>
      </c>
      <c r="O526" s="1">
        <f t="shared" si="243"/>
        <v>12.2068399871069</v>
      </c>
      <c r="R526" s="1">
        <f t="shared" si="244"/>
        <v>6.67469879518072</v>
      </c>
      <c r="U526" s="1">
        <f t="shared" si="245"/>
        <v>0.201</v>
      </c>
      <c r="X526" s="1">
        <f t="shared" si="246"/>
        <v>0.270333333333333</v>
      </c>
      <c r="AA526" s="1">
        <f t="shared" si="247"/>
        <v>0.302</v>
      </c>
      <c r="AD526" s="1">
        <f t="shared" si="248"/>
        <v>0.356666666666667</v>
      </c>
      <c r="AG526" s="1">
        <f t="shared" si="249"/>
        <v>0.231</v>
      </c>
      <c r="AJ526" s="1">
        <f t="shared" si="250"/>
        <v>260.333333333333</v>
      </c>
      <c r="AM526" s="1">
        <f t="shared" si="251"/>
        <v>299.333333333333</v>
      </c>
      <c r="AP526" s="1">
        <f t="shared" si="252"/>
        <v>302</v>
      </c>
      <c r="AS526" s="1">
        <f t="shared" si="253"/>
        <v>331.666666666667</v>
      </c>
      <c r="AV526" s="1">
        <f t="shared" si="254"/>
        <v>322</v>
      </c>
      <c r="AY526" s="1">
        <f t="shared" si="255"/>
        <v>6.73333333333333</v>
      </c>
      <c r="BB526" s="1">
        <f t="shared" si="256"/>
        <v>9.53333333333333</v>
      </c>
      <c r="BE526" s="1">
        <f t="shared" si="257"/>
        <v>7.76333333333333</v>
      </c>
      <c r="BH526" s="1">
        <f t="shared" si="258"/>
        <v>7.54</v>
      </c>
      <c r="BK526" s="1">
        <f t="shared" si="259"/>
        <v>4.35</v>
      </c>
      <c r="BQ526" s="1">
        <f t="shared" si="260"/>
        <v>17.189043569264</v>
      </c>
      <c r="BT526" s="1">
        <f t="shared" si="261"/>
        <v>20.5089930709126</v>
      </c>
      <c r="BW526" s="1">
        <f t="shared" si="262"/>
        <v>16.0017821814555</v>
      </c>
      <c r="BZ526" s="1">
        <f t="shared" si="263"/>
        <v>11.5946134814059</v>
      </c>
      <c r="CC526" s="1">
        <f t="shared" si="264"/>
        <v>6.05714285714286</v>
      </c>
      <c r="CF526" s="1">
        <f t="shared" si="265"/>
        <v>0.18</v>
      </c>
      <c r="CI526" s="1">
        <f t="shared" si="266"/>
        <v>0.258666666666667</v>
      </c>
      <c r="CL526" s="1">
        <f t="shared" si="267"/>
        <v>0.275333333333333</v>
      </c>
      <c r="CO526" s="1">
        <f t="shared" si="268"/>
        <v>0.328</v>
      </c>
      <c r="CR526" s="1">
        <f t="shared" si="269"/>
        <v>0.209</v>
      </c>
      <c r="CU526" s="1">
        <f t="shared" si="270"/>
        <v>259.333333333333</v>
      </c>
      <c r="CX526" s="1">
        <f t="shared" si="271"/>
        <v>295</v>
      </c>
      <c r="DA526" s="1">
        <f t="shared" si="272"/>
        <v>301.666666666667</v>
      </c>
      <c r="DD526" s="1">
        <f t="shared" si="273"/>
        <v>330</v>
      </c>
      <c r="DG526" s="1">
        <f t="shared" si="274"/>
        <v>321</v>
      </c>
      <c r="DJ526" s="1">
        <f t="shared" si="275"/>
        <v>6.47333333333333</v>
      </c>
      <c r="DM526" s="1">
        <f t="shared" si="276"/>
        <v>9.25</v>
      </c>
      <c r="DP526" s="1">
        <f t="shared" si="277"/>
        <v>7.50333333333333</v>
      </c>
      <c r="DS526" s="1">
        <f t="shared" si="278"/>
        <v>7.25333333333333</v>
      </c>
      <c r="DV526" s="1">
        <f t="shared" si="279"/>
        <v>4.22</v>
      </c>
    </row>
    <row r="527" spans="2:126">
      <c r="B527" s="1" t="s">
        <v>137</v>
      </c>
      <c r="F527" s="1">
        <f t="shared" si="240"/>
        <v>18.1557013132771</v>
      </c>
      <c r="I527" s="1">
        <f t="shared" si="241"/>
        <v>21.2261428838889</v>
      </c>
      <c r="L527" s="1">
        <f t="shared" si="242"/>
        <v>16.658762685402</v>
      </c>
      <c r="O527" s="1">
        <f t="shared" si="243"/>
        <v>12.6221596905758</v>
      </c>
      <c r="R527" s="1">
        <f t="shared" si="244"/>
        <v>6.25925925925926</v>
      </c>
      <c r="U527" s="1">
        <f t="shared" si="245"/>
        <v>0.205666666666667</v>
      </c>
      <c r="X527" s="1">
        <f t="shared" si="246"/>
        <v>0.296666666666667</v>
      </c>
      <c r="AA527" s="1">
        <f t="shared" si="247"/>
        <v>0.289</v>
      </c>
      <c r="AD527" s="1">
        <f t="shared" si="248"/>
        <v>0.359</v>
      </c>
      <c r="AG527" s="1">
        <f t="shared" si="249"/>
        <v>0.233</v>
      </c>
      <c r="AJ527" s="1">
        <f t="shared" si="250"/>
        <v>261.333333333333</v>
      </c>
      <c r="AM527" s="1">
        <f t="shared" si="251"/>
        <v>287.333333333333</v>
      </c>
      <c r="AP527" s="1">
        <f t="shared" si="252"/>
        <v>305</v>
      </c>
      <c r="AS527" s="1">
        <f t="shared" si="253"/>
        <v>332.333333333333</v>
      </c>
      <c r="AV527" s="1">
        <f t="shared" si="254"/>
        <v>312</v>
      </c>
      <c r="AY527" s="1">
        <f t="shared" si="255"/>
        <v>6.86666666666667</v>
      </c>
      <c r="BB527" s="1">
        <f t="shared" si="256"/>
        <v>9.50666666666667</v>
      </c>
      <c r="BE527" s="1">
        <f t="shared" si="257"/>
        <v>7.70666666666667</v>
      </c>
      <c r="BH527" s="1">
        <f t="shared" si="258"/>
        <v>7.59</v>
      </c>
      <c r="BK527" s="1">
        <f t="shared" si="259"/>
        <v>4.42</v>
      </c>
      <c r="BQ527" s="1">
        <f t="shared" si="260"/>
        <v>17.3957872026344</v>
      </c>
      <c r="BT527" s="1">
        <f t="shared" si="261"/>
        <v>20.794146288768</v>
      </c>
      <c r="BW527" s="1">
        <f t="shared" si="262"/>
        <v>16.3579945659255</v>
      </c>
      <c r="BZ527" s="1">
        <f t="shared" si="263"/>
        <v>12.2656639675854</v>
      </c>
      <c r="CC527" s="1">
        <f t="shared" si="264"/>
        <v>5.69369369369369</v>
      </c>
      <c r="CF527" s="1">
        <f t="shared" si="265"/>
        <v>0.179333333333333</v>
      </c>
      <c r="CI527" s="1">
        <f t="shared" si="266"/>
        <v>0.264</v>
      </c>
      <c r="CL527" s="1">
        <f t="shared" si="267"/>
        <v>0.281333333333333</v>
      </c>
      <c r="CO527" s="1">
        <f t="shared" si="268"/>
        <v>0.338</v>
      </c>
      <c r="CR527" s="1">
        <f t="shared" si="269"/>
        <v>0.215</v>
      </c>
      <c r="CU527" s="1">
        <f t="shared" si="270"/>
        <v>259.666666666667</v>
      </c>
      <c r="CX527" s="1">
        <f t="shared" si="271"/>
        <v>288.333333333333</v>
      </c>
      <c r="DA527" s="1">
        <f t="shared" si="272"/>
        <v>299.666666666667</v>
      </c>
      <c r="DD527" s="1">
        <f t="shared" si="273"/>
        <v>330.333333333333</v>
      </c>
      <c r="DG527" s="1">
        <f t="shared" si="274"/>
        <v>311</v>
      </c>
      <c r="DJ527" s="1">
        <f t="shared" si="275"/>
        <v>6.5</v>
      </c>
      <c r="DM527" s="1">
        <f t="shared" si="276"/>
        <v>9.14333333333333</v>
      </c>
      <c r="DP527" s="1">
        <f t="shared" si="277"/>
        <v>7.60333333333333</v>
      </c>
      <c r="DS527" s="1">
        <f t="shared" si="278"/>
        <v>7.33</v>
      </c>
      <c r="DV527" s="1">
        <f t="shared" si="279"/>
        <v>4.16</v>
      </c>
    </row>
    <row r="528" spans="2:126">
      <c r="B528" s="1" t="s">
        <v>137</v>
      </c>
      <c r="F528" s="1">
        <f t="shared" si="240"/>
        <v>18.029242979243</v>
      </c>
      <c r="I528" s="1">
        <f t="shared" si="241"/>
        <v>21.2824710760125</v>
      </c>
      <c r="L528" s="1">
        <f t="shared" si="242"/>
        <v>16.2706477929575</v>
      </c>
      <c r="O528" s="1">
        <f t="shared" si="243"/>
        <v>11.9367793487486</v>
      </c>
      <c r="R528" s="1">
        <f t="shared" si="244"/>
        <v>6.1875</v>
      </c>
      <c r="U528" s="1">
        <f t="shared" si="245"/>
        <v>0.187333333333333</v>
      </c>
      <c r="X528" s="1">
        <f t="shared" si="246"/>
        <v>0.286</v>
      </c>
      <c r="AA528" s="1">
        <f t="shared" si="247"/>
        <v>0.306333333333333</v>
      </c>
      <c r="AD528" s="1">
        <f t="shared" si="248"/>
        <v>0.349</v>
      </c>
      <c r="AG528" s="1">
        <f t="shared" si="249"/>
        <v>0.242</v>
      </c>
      <c r="AJ528" s="1">
        <f t="shared" si="250"/>
        <v>260.666666666667</v>
      </c>
      <c r="AM528" s="1">
        <f t="shared" si="251"/>
        <v>299.333333333333</v>
      </c>
      <c r="AP528" s="1">
        <f t="shared" si="252"/>
        <v>313.333333333333</v>
      </c>
      <c r="AS528" s="1">
        <f t="shared" si="253"/>
        <v>337.333333333333</v>
      </c>
      <c r="AV528" s="1">
        <f t="shared" si="254"/>
        <v>314</v>
      </c>
      <c r="AY528" s="1">
        <f t="shared" si="255"/>
        <v>6.56666666666667</v>
      </c>
      <c r="BB528" s="1">
        <f t="shared" si="256"/>
        <v>9.54333333333333</v>
      </c>
      <c r="BE528" s="1">
        <f t="shared" si="257"/>
        <v>7.80666666666667</v>
      </c>
      <c r="BH528" s="1">
        <f t="shared" si="258"/>
        <v>7.55333333333333</v>
      </c>
      <c r="BK528" s="1">
        <f t="shared" si="259"/>
        <v>4.49</v>
      </c>
      <c r="BQ528" s="1">
        <f t="shared" si="260"/>
        <v>17.4000107138736</v>
      </c>
      <c r="BT528" s="1">
        <f t="shared" si="261"/>
        <v>20.6618494763335</v>
      </c>
      <c r="BW528" s="1">
        <f t="shared" si="262"/>
        <v>15.6621526300027</v>
      </c>
      <c r="BZ528" s="1">
        <f t="shared" si="263"/>
        <v>11.3399579015269</v>
      </c>
      <c r="CC528" s="1">
        <f t="shared" si="264"/>
        <v>5.625</v>
      </c>
      <c r="CF528" s="1">
        <f t="shared" si="265"/>
        <v>0.175666666666667</v>
      </c>
      <c r="CI528" s="1">
        <f t="shared" si="266"/>
        <v>0.269333333333333</v>
      </c>
      <c r="CL528" s="1">
        <f t="shared" si="267"/>
        <v>0.285333333333333</v>
      </c>
      <c r="CO528" s="1">
        <f t="shared" si="268"/>
        <v>0.310666666666667</v>
      </c>
      <c r="CR528" s="1">
        <f t="shared" si="269"/>
        <v>0.223</v>
      </c>
      <c r="CU528" s="1">
        <f t="shared" si="270"/>
        <v>260</v>
      </c>
      <c r="CX528" s="1">
        <f t="shared" si="271"/>
        <v>297.666666666667</v>
      </c>
      <c r="DA528" s="1">
        <f t="shared" si="272"/>
        <v>312</v>
      </c>
      <c r="DD528" s="1">
        <f t="shared" si="273"/>
        <v>333.333333333333</v>
      </c>
      <c r="DG528" s="1">
        <f t="shared" si="274"/>
        <v>314</v>
      </c>
      <c r="DJ528" s="1">
        <f t="shared" si="275"/>
        <v>6.38333333333333</v>
      </c>
      <c r="DM528" s="1">
        <f t="shared" si="276"/>
        <v>9.17666666666667</v>
      </c>
      <c r="DP528" s="1">
        <f t="shared" si="277"/>
        <v>7.52333333333333</v>
      </c>
      <c r="DS528" s="1">
        <f t="shared" si="278"/>
        <v>7.29333333333333</v>
      </c>
      <c r="DV528" s="1">
        <f t="shared" si="279"/>
        <v>4.27</v>
      </c>
    </row>
    <row r="529" spans="2:126">
      <c r="B529" s="1" t="s">
        <v>138</v>
      </c>
      <c r="F529" s="1">
        <f t="shared" si="240"/>
        <v>17.9569205278419</v>
      </c>
      <c r="I529" s="1">
        <f t="shared" si="241"/>
        <v>21.2445779112446</v>
      </c>
      <c r="L529" s="1">
        <f t="shared" si="242"/>
        <v>16.5009377664109</v>
      </c>
      <c r="O529" s="1">
        <f t="shared" si="243"/>
        <v>10.0837308427199</v>
      </c>
      <c r="R529" s="1">
        <f t="shared" si="244"/>
        <v>5.69014084507042</v>
      </c>
      <c r="U529" s="1">
        <f t="shared" si="245"/>
        <v>0.208333333333333</v>
      </c>
      <c r="X529" s="1">
        <f t="shared" si="246"/>
        <v>0.287333333333333</v>
      </c>
      <c r="AA529" s="1">
        <f t="shared" si="247"/>
        <v>0.321</v>
      </c>
      <c r="AD529" s="1">
        <f t="shared" si="248"/>
        <v>0.304333333333333</v>
      </c>
      <c r="AG529" s="1">
        <f t="shared" si="249"/>
        <v>0.189</v>
      </c>
      <c r="AJ529" s="1">
        <f t="shared" si="250"/>
        <v>254.333333333333</v>
      </c>
      <c r="AM529" s="1">
        <f t="shared" si="251"/>
        <v>293.333333333333</v>
      </c>
      <c r="AP529" s="1">
        <f t="shared" si="252"/>
        <v>297.333333333333</v>
      </c>
      <c r="AS529" s="1">
        <f t="shared" si="253"/>
        <v>332.333333333333</v>
      </c>
      <c r="AV529" s="1">
        <f t="shared" si="254"/>
        <v>322</v>
      </c>
      <c r="AY529" s="1">
        <f t="shared" si="255"/>
        <v>6.29333333333333</v>
      </c>
      <c r="BB529" s="1">
        <f t="shared" si="256"/>
        <v>8.91</v>
      </c>
      <c r="BE529" s="1">
        <f t="shared" si="257"/>
        <v>7.32333333333333</v>
      </c>
      <c r="BH529" s="1">
        <f t="shared" si="258"/>
        <v>6.68333333333333</v>
      </c>
      <c r="BK529" s="1">
        <f t="shared" si="259"/>
        <v>2.97</v>
      </c>
      <c r="BQ529" s="1">
        <f t="shared" si="260"/>
        <v>17.2809037690825</v>
      </c>
      <c r="BT529" s="1">
        <f t="shared" si="261"/>
        <v>20.5944752467254</v>
      </c>
      <c r="BW529" s="1">
        <f t="shared" si="262"/>
        <v>16.076279383474</v>
      </c>
      <c r="BZ529" s="1">
        <f t="shared" si="263"/>
        <v>9.59952560293218</v>
      </c>
      <c r="CC529" s="1">
        <f t="shared" si="264"/>
        <v>5.01851851851852</v>
      </c>
      <c r="CF529" s="1">
        <f t="shared" si="265"/>
        <v>0.191666666666667</v>
      </c>
      <c r="CI529" s="1">
        <f t="shared" si="266"/>
        <v>0.260333333333333</v>
      </c>
      <c r="CL529" s="1">
        <f t="shared" si="267"/>
        <v>0.288333333333333</v>
      </c>
      <c r="CO529" s="1">
        <f t="shared" si="268"/>
        <v>0.293</v>
      </c>
      <c r="CR529" s="1">
        <f t="shared" si="269"/>
        <v>0.168</v>
      </c>
      <c r="CU529" s="1">
        <f t="shared" si="270"/>
        <v>249.333333333333</v>
      </c>
      <c r="CX529" s="1">
        <f t="shared" si="271"/>
        <v>291.333333333333</v>
      </c>
      <c r="DA529" s="1">
        <f t="shared" si="272"/>
        <v>295.666666666667</v>
      </c>
      <c r="DD529" s="1">
        <f t="shared" si="273"/>
        <v>333.666666666667</v>
      </c>
      <c r="DG529" s="1">
        <f t="shared" si="274"/>
        <v>324</v>
      </c>
      <c r="DJ529" s="1">
        <f t="shared" si="275"/>
        <v>6.03333333333333</v>
      </c>
      <c r="DM529" s="1">
        <f t="shared" si="276"/>
        <v>8.81</v>
      </c>
      <c r="DP529" s="1">
        <f t="shared" si="277"/>
        <v>6.95666666666667</v>
      </c>
      <c r="DS529" s="1">
        <f t="shared" si="278"/>
        <v>6.31666666666667</v>
      </c>
      <c r="DV529" s="1">
        <f t="shared" si="279"/>
        <v>2.69</v>
      </c>
    </row>
    <row r="530" spans="2:126">
      <c r="B530" s="1" t="s">
        <v>138</v>
      </c>
      <c r="F530" s="1">
        <f t="shared" si="240"/>
        <v>18.1285340936089</v>
      </c>
      <c r="I530" s="1">
        <f t="shared" si="241"/>
        <v>21.3547087051875</v>
      </c>
      <c r="L530" s="1">
        <f t="shared" si="242"/>
        <v>16.8703145026126</v>
      </c>
      <c r="O530" s="1">
        <f t="shared" si="243"/>
        <v>10.5414996410113</v>
      </c>
      <c r="R530" s="1">
        <f t="shared" si="244"/>
        <v>5.28440366972477</v>
      </c>
      <c r="U530" s="1">
        <f t="shared" si="245"/>
        <v>0.225</v>
      </c>
      <c r="X530" s="1">
        <f t="shared" si="246"/>
        <v>0.292333333333333</v>
      </c>
      <c r="AA530" s="1">
        <f t="shared" si="247"/>
        <v>0.296333333333333</v>
      </c>
      <c r="AD530" s="1">
        <f t="shared" si="248"/>
        <v>0.327666666666667</v>
      </c>
      <c r="AG530" s="1">
        <f t="shared" si="249"/>
        <v>0.186</v>
      </c>
      <c r="AJ530" s="1">
        <f t="shared" si="250"/>
        <v>255.333333333333</v>
      </c>
      <c r="AM530" s="1">
        <f t="shared" si="251"/>
        <v>283.666666666667</v>
      </c>
      <c r="AP530" s="1">
        <f t="shared" si="252"/>
        <v>296.666666666667</v>
      </c>
      <c r="AS530" s="1">
        <f t="shared" si="253"/>
        <v>334.333333333333</v>
      </c>
      <c r="AV530" s="1">
        <f t="shared" si="254"/>
        <v>315</v>
      </c>
      <c r="AY530" s="1">
        <f t="shared" si="255"/>
        <v>6.42666666666667</v>
      </c>
      <c r="BB530" s="1">
        <f t="shared" si="256"/>
        <v>8.96666666666667</v>
      </c>
      <c r="BE530" s="1">
        <f t="shared" si="257"/>
        <v>7.44666666666667</v>
      </c>
      <c r="BH530" s="1">
        <f t="shared" si="258"/>
        <v>6.47333333333333</v>
      </c>
      <c r="BK530" s="1">
        <f t="shared" si="259"/>
        <v>3.15</v>
      </c>
      <c r="BQ530" s="1">
        <f t="shared" si="260"/>
        <v>17.7505048069311</v>
      </c>
      <c r="BT530" s="1">
        <f t="shared" si="261"/>
        <v>20.7464752079977</v>
      </c>
      <c r="BW530" s="1">
        <f t="shared" si="262"/>
        <v>16.3113225740887</v>
      </c>
      <c r="BZ530" s="1">
        <f t="shared" si="263"/>
        <v>10.259627055059</v>
      </c>
      <c r="CC530" s="1">
        <f t="shared" si="264"/>
        <v>4.96428571428571</v>
      </c>
      <c r="CF530" s="1">
        <f t="shared" si="265"/>
        <v>0.192</v>
      </c>
      <c r="CI530" s="1">
        <f t="shared" si="266"/>
        <v>0.271333333333333</v>
      </c>
      <c r="CL530" s="1">
        <f t="shared" si="267"/>
        <v>0.279</v>
      </c>
      <c r="CO530" s="1">
        <f t="shared" si="268"/>
        <v>0.310666666666667</v>
      </c>
      <c r="CR530" s="1">
        <f t="shared" si="269"/>
        <v>0.132</v>
      </c>
      <c r="CU530" s="1">
        <f t="shared" si="270"/>
        <v>253.666666666667</v>
      </c>
      <c r="CX530" s="1">
        <f t="shared" si="271"/>
        <v>278.333333333333</v>
      </c>
      <c r="DA530" s="1">
        <f t="shared" si="272"/>
        <v>298</v>
      </c>
      <c r="DD530" s="1">
        <f t="shared" si="273"/>
        <v>332.666666666667</v>
      </c>
      <c r="DG530" s="1">
        <f t="shared" si="274"/>
        <v>315</v>
      </c>
      <c r="DJ530" s="1">
        <f t="shared" si="275"/>
        <v>6.16666666666667</v>
      </c>
      <c r="DM530" s="1">
        <f t="shared" si="276"/>
        <v>8.70333333333333</v>
      </c>
      <c r="DP530" s="1">
        <f t="shared" si="277"/>
        <v>7.16333333333333</v>
      </c>
      <c r="DS530" s="1">
        <f t="shared" si="278"/>
        <v>6.18333333333333</v>
      </c>
      <c r="DV530" s="1">
        <f t="shared" si="279"/>
        <v>2.75</v>
      </c>
    </row>
    <row r="531" spans="2:126">
      <c r="B531" s="1" t="s">
        <v>138</v>
      </c>
      <c r="F531" s="1">
        <f t="shared" si="240"/>
        <v>18.2042387650336</v>
      </c>
      <c r="I531" s="1">
        <f t="shared" si="241"/>
        <v>21.3436920674291</v>
      </c>
      <c r="L531" s="1">
        <f t="shared" si="242"/>
        <v>16.5117115120099</v>
      </c>
      <c r="O531" s="1">
        <f t="shared" si="243"/>
        <v>9.81471160194564</v>
      </c>
      <c r="R531" s="1">
        <f t="shared" si="244"/>
        <v>5.45882352941176</v>
      </c>
      <c r="U531" s="1">
        <f t="shared" si="245"/>
        <v>0.204333333333333</v>
      </c>
      <c r="X531" s="1">
        <f t="shared" si="246"/>
        <v>0.284</v>
      </c>
      <c r="AA531" s="1">
        <f t="shared" si="247"/>
        <v>0.313666666666667</v>
      </c>
      <c r="AD531" s="1">
        <f t="shared" si="248"/>
        <v>0.318333333333333</v>
      </c>
      <c r="AG531" s="1">
        <f t="shared" si="249"/>
        <v>0.196</v>
      </c>
      <c r="AJ531" s="1">
        <f t="shared" si="250"/>
        <v>256</v>
      </c>
      <c r="AM531" s="1">
        <f t="shared" si="251"/>
        <v>292</v>
      </c>
      <c r="AP531" s="1">
        <f t="shared" si="252"/>
        <v>306.333333333333</v>
      </c>
      <c r="AS531" s="1">
        <f t="shared" si="253"/>
        <v>340.333333333333</v>
      </c>
      <c r="AV531" s="1">
        <f t="shared" si="254"/>
        <v>316</v>
      </c>
      <c r="AY531" s="1">
        <f t="shared" si="255"/>
        <v>6.20333333333333</v>
      </c>
      <c r="BB531" s="1">
        <f t="shared" si="256"/>
        <v>9.20666666666667</v>
      </c>
      <c r="BE531" s="1">
        <f t="shared" si="257"/>
        <v>7.18333333333333</v>
      </c>
      <c r="BH531" s="1">
        <f t="shared" si="258"/>
        <v>6.51333333333333</v>
      </c>
      <c r="BK531" s="1">
        <f t="shared" si="259"/>
        <v>3.08</v>
      </c>
      <c r="BQ531" s="1">
        <f t="shared" si="260"/>
        <v>17.6058168691087</v>
      </c>
      <c r="BT531" s="1">
        <f t="shared" si="261"/>
        <v>20.9374549751908</v>
      </c>
      <c r="BW531" s="1">
        <f t="shared" si="262"/>
        <v>15.9032951674461</v>
      </c>
      <c r="BZ531" s="1">
        <f t="shared" si="263"/>
        <v>9.33480963216421</v>
      </c>
      <c r="CC531" s="1">
        <f t="shared" si="264"/>
        <v>4.60550458715596</v>
      </c>
      <c r="CF531" s="1">
        <f t="shared" si="265"/>
        <v>0.177333333333333</v>
      </c>
      <c r="CI531" s="1">
        <f t="shared" si="266"/>
        <v>0.272333333333333</v>
      </c>
      <c r="CL531" s="1">
        <f t="shared" si="267"/>
        <v>0.296666666666667</v>
      </c>
      <c r="CO531" s="1">
        <f t="shared" si="268"/>
        <v>0.285333333333333</v>
      </c>
      <c r="CR531" s="1">
        <f t="shared" si="269"/>
        <v>0.178</v>
      </c>
      <c r="CU531" s="1">
        <f t="shared" si="270"/>
        <v>256</v>
      </c>
      <c r="CX531" s="1">
        <f t="shared" si="271"/>
        <v>291.333333333333</v>
      </c>
      <c r="DA531" s="1">
        <f t="shared" si="272"/>
        <v>304.333333333333</v>
      </c>
      <c r="DD531" s="1">
        <f t="shared" si="273"/>
        <v>335.333333333333</v>
      </c>
      <c r="DG531" s="1">
        <f t="shared" si="274"/>
        <v>319</v>
      </c>
      <c r="DJ531" s="1">
        <f t="shared" si="275"/>
        <v>5.94333333333333</v>
      </c>
      <c r="DM531" s="1">
        <f t="shared" si="276"/>
        <v>8.73666666666667</v>
      </c>
      <c r="DP531" s="1">
        <f t="shared" si="277"/>
        <v>7.00333333333333</v>
      </c>
      <c r="DS531" s="1">
        <f t="shared" si="278"/>
        <v>6.33333333333333</v>
      </c>
      <c r="DV531" s="1">
        <f t="shared" si="279"/>
        <v>2.81</v>
      </c>
    </row>
    <row r="532" spans="2:126">
      <c r="B532" s="1" t="s">
        <v>139</v>
      </c>
      <c r="F532" s="1">
        <f t="shared" si="240"/>
        <v>19.2295654757292</v>
      </c>
      <c r="I532" s="1">
        <f t="shared" si="241"/>
        <v>22.4529534586112</v>
      </c>
      <c r="L532" s="1">
        <f t="shared" si="242"/>
        <v>17.8244634499634</v>
      </c>
      <c r="O532" s="1">
        <f t="shared" si="243"/>
        <v>9.78761435059145</v>
      </c>
      <c r="R532" s="1">
        <f t="shared" si="244"/>
        <v>3.75438596491228</v>
      </c>
      <c r="U532" s="1">
        <f t="shared" si="245"/>
        <v>0.222</v>
      </c>
      <c r="X532" s="1">
        <f t="shared" si="246"/>
        <v>0.289</v>
      </c>
      <c r="AA532" s="1">
        <f t="shared" si="247"/>
        <v>0.302</v>
      </c>
      <c r="AD532" s="1">
        <f t="shared" si="248"/>
        <v>0.292</v>
      </c>
      <c r="AG532" s="1">
        <f t="shared" si="249"/>
        <v>0.136</v>
      </c>
      <c r="AJ532" s="1">
        <f t="shared" si="250"/>
        <v>249</v>
      </c>
      <c r="AM532" s="1">
        <f t="shared" si="251"/>
        <v>290.333333333333</v>
      </c>
      <c r="AP532" s="1">
        <f t="shared" si="252"/>
        <v>295.333333333333</v>
      </c>
      <c r="AS532" s="1">
        <f t="shared" si="253"/>
        <v>334.666666666667</v>
      </c>
      <c r="AV532" s="1">
        <f t="shared" si="254"/>
        <v>326</v>
      </c>
      <c r="AY532" s="1">
        <f t="shared" si="255"/>
        <v>5.98666666666667</v>
      </c>
      <c r="BB532" s="1">
        <f t="shared" si="256"/>
        <v>8.5</v>
      </c>
      <c r="BE532" s="1">
        <f t="shared" si="257"/>
        <v>6.91333333333333</v>
      </c>
      <c r="BH532" s="1">
        <f t="shared" si="258"/>
        <v>6.33</v>
      </c>
      <c r="BK532" s="1">
        <f t="shared" si="259"/>
        <v>2.68</v>
      </c>
      <c r="BQ532" s="1">
        <f t="shared" si="260"/>
        <v>18.4977774679757</v>
      </c>
      <c r="BT532" s="1">
        <f t="shared" si="261"/>
        <v>21.7977931861779</v>
      </c>
      <c r="BW532" s="1">
        <f t="shared" si="262"/>
        <v>17.10860633606</v>
      </c>
      <c r="BZ532" s="1">
        <f t="shared" si="263"/>
        <v>9.28324205386827</v>
      </c>
      <c r="CC532" s="1">
        <f t="shared" si="264"/>
        <v>3.18867924528302</v>
      </c>
      <c r="CF532" s="1">
        <f t="shared" si="265"/>
        <v>0.189333333333333</v>
      </c>
      <c r="CI532" s="1">
        <f t="shared" si="266"/>
        <v>0.272</v>
      </c>
      <c r="CL532" s="1">
        <f t="shared" si="267"/>
        <v>0.290333333333333</v>
      </c>
      <c r="CO532" s="1">
        <f t="shared" si="268"/>
        <v>0.265333333333333</v>
      </c>
      <c r="CR532" s="1">
        <f t="shared" si="269"/>
        <v>0.117</v>
      </c>
      <c r="CU532" s="1">
        <f t="shared" si="270"/>
        <v>248.666666666667</v>
      </c>
      <c r="CX532" s="1">
        <f t="shared" si="271"/>
        <v>286</v>
      </c>
      <c r="DA532" s="1">
        <f t="shared" si="272"/>
        <v>292.666666666667</v>
      </c>
      <c r="DD532" s="1">
        <f t="shared" si="273"/>
        <v>334.666666666667</v>
      </c>
      <c r="DG532" s="1">
        <f t="shared" si="274"/>
        <v>327</v>
      </c>
      <c r="DJ532" s="1">
        <f t="shared" si="275"/>
        <v>5.51666666666667</v>
      </c>
      <c r="DM532" s="1">
        <f t="shared" si="276"/>
        <v>8.32</v>
      </c>
      <c r="DP532" s="1">
        <f t="shared" si="277"/>
        <v>6.73333333333333</v>
      </c>
      <c r="DS532" s="1">
        <f t="shared" si="278"/>
        <v>6.07</v>
      </c>
      <c r="DV532" s="1">
        <f t="shared" si="279"/>
        <v>2.46</v>
      </c>
    </row>
    <row r="533" spans="2:126">
      <c r="B533" s="1" t="s">
        <v>139</v>
      </c>
      <c r="F533" s="1">
        <f t="shared" si="240"/>
        <v>19.3606808934025</v>
      </c>
      <c r="I533" s="1">
        <f t="shared" si="241"/>
        <v>22.5529373398556</v>
      </c>
      <c r="L533" s="1">
        <f t="shared" si="242"/>
        <v>18.1445664366462</v>
      </c>
      <c r="O533" s="1">
        <f t="shared" si="243"/>
        <v>10.4319136294105</v>
      </c>
      <c r="R533" s="1">
        <f t="shared" si="244"/>
        <v>3.34513274336283</v>
      </c>
      <c r="U533" s="1">
        <f t="shared" si="245"/>
        <v>0.205666666666667</v>
      </c>
      <c r="X533" s="1">
        <f t="shared" si="246"/>
        <v>0.294333333333333</v>
      </c>
      <c r="AA533" s="1">
        <f t="shared" si="247"/>
        <v>0.319333333333333</v>
      </c>
      <c r="AD533" s="1">
        <f t="shared" si="248"/>
        <v>0.305666666666667</v>
      </c>
      <c r="AG533" s="1">
        <f t="shared" si="249"/>
        <v>0.135</v>
      </c>
      <c r="AJ533" s="1">
        <f t="shared" si="250"/>
        <v>252.333333333333</v>
      </c>
      <c r="AM533" s="1">
        <f t="shared" si="251"/>
        <v>279.666666666667</v>
      </c>
      <c r="AP533" s="1">
        <f t="shared" si="252"/>
        <v>293.666666666667</v>
      </c>
      <c r="AS533" s="1">
        <f t="shared" si="253"/>
        <v>336.333333333333</v>
      </c>
      <c r="AV533" s="1">
        <f t="shared" si="254"/>
        <v>321</v>
      </c>
      <c r="AY533" s="1">
        <f t="shared" si="255"/>
        <v>6.01666666666667</v>
      </c>
      <c r="BB533" s="1">
        <f t="shared" si="256"/>
        <v>8.55333333333333</v>
      </c>
      <c r="BE533" s="1">
        <f t="shared" si="257"/>
        <v>7.03666666666667</v>
      </c>
      <c r="BH533" s="1">
        <f t="shared" si="258"/>
        <v>6.22333333333333</v>
      </c>
      <c r="BK533" s="1">
        <f t="shared" si="259"/>
        <v>2.75</v>
      </c>
      <c r="BQ533" s="1">
        <f t="shared" si="260"/>
        <v>18.6562707041367</v>
      </c>
      <c r="BT533" s="1">
        <f t="shared" si="261"/>
        <v>21.9510600351853</v>
      </c>
      <c r="BW533" s="1">
        <f t="shared" si="262"/>
        <v>17.5097343468112</v>
      </c>
      <c r="BZ533" s="1">
        <f t="shared" si="263"/>
        <v>9.84517027913254</v>
      </c>
      <c r="CC533" s="1">
        <f t="shared" si="264"/>
        <v>2.97297297297297</v>
      </c>
      <c r="CF533" s="1">
        <f t="shared" si="265"/>
        <v>0.198</v>
      </c>
      <c r="CI533" s="1">
        <f t="shared" si="266"/>
        <v>0.273333333333333</v>
      </c>
      <c r="CL533" s="1">
        <f t="shared" si="267"/>
        <v>0.281</v>
      </c>
      <c r="CO533" s="1">
        <f t="shared" si="268"/>
        <v>0.285</v>
      </c>
      <c r="CR533" s="1">
        <f t="shared" si="269"/>
        <v>0.119</v>
      </c>
      <c r="CU533" s="1">
        <f t="shared" si="270"/>
        <v>250.333333333333</v>
      </c>
      <c r="CX533" s="1">
        <f t="shared" si="271"/>
        <v>279.333333333333</v>
      </c>
      <c r="DA533" s="1">
        <f t="shared" si="272"/>
        <v>293</v>
      </c>
      <c r="DD533" s="1">
        <f t="shared" si="273"/>
        <v>331</v>
      </c>
      <c r="DG533" s="1">
        <f t="shared" si="274"/>
        <v>318</v>
      </c>
      <c r="DJ533" s="1">
        <f t="shared" si="275"/>
        <v>5.75666666666667</v>
      </c>
      <c r="DM533" s="1">
        <f t="shared" si="276"/>
        <v>8.37333333333333</v>
      </c>
      <c r="DP533" s="1">
        <f t="shared" si="277"/>
        <v>6.56666666666667</v>
      </c>
      <c r="DS533" s="1">
        <f t="shared" si="278"/>
        <v>6.04</v>
      </c>
      <c r="DV533" s="1">
        <f t="shared" si="279"/>
        <v>2.51</v>
      </c>
    </row>
    <row r="534" spans="2:126">
      <c r="B534" s="1" t="s">
        <v>139</v>
      </c>
      <c r="F534" s="1">
        <f t="shared" si="240"/>
        <v>19.4181132442757</v>
      </c>
      <c r="I534" s="1">
        <f t="shared" si="241"/>
        <v>22.5872377042073</v>
      </c>
      <c r="L534" s="1">
        <f t="shared" si="242"/>
        <v>17.5965052687742</v>
      </c>
      <c r="O534" s="1">
        <f t="shared" si="243"/>
        <v>9.64485726923208</v>
      </c>
      <c r="R534" s="1">
        <f t="shared" si="244"/>
        <v>3.49152542372881</v>
      </c>
      <c r="U534" s="1">
        <f t="shared" si="245"/>
        <v>0.206</v>
      </c>
      <c r="X534" s="1">
        <f t="shared" si="246"/>
        <v>0.307</v>
      </c>
      <c r="AA534" s="1">
        <f t="shared" si="247"/>
        <v>0.315666666666667</v>
      </c>
      <c r="AD534" s="1">
        <f t="shared" si="248"/>
        <v>0.274666666666667</v>
      </c>
      <c r="AG534" s="1">
        <f t="shared" si="249"/>
        <v>0.146</v>
      </c>
      <c r="AJ534" s="1">
        <f t="shared" si="250"/>
        <v>253</v>
      </c>
      <c r="AM534" s="1">
        <f t="shared" si="251"/>
        <v>291.333333333333</v>
      </c>
      <c r="AP534" s="1">
        <f t="shared" si="252"/>
        <v>303.333333333333</v>
      </c>
      <c r="AS534" s="1">
        <f t="shared" si="253"/>
        <v>339</v>
      </c>
      <c r="AV534" s="1">
        <f t="shared" si="254"/>
        <v>328</v>
      </c>
      <c r="AY534" s="1">
        <f t="shared" si="255"/>
        <v>5.79333333333333</v>
      </c>
      <c r="BB534" s="1">
        <f t="shared" si="256"/>
        <v>8.61333333333333</v>
      </c>
      <c r="BE534" s="1">
        <f t="shared" si="257"/>
        <v>6.85333333333333</v>
      </c>
      <c r="BH534" s="1">
        <f t="shared" si="258"/>
        <v>6.36666666666667</v>
      </c>
      <c r="BK534" s="1">
        <f t="shared" si="259"/>
        <v>2.74</v>
      </c>
      <c r="BQ534" s="1">
        <f t="shared" si="260"/>
        <v>18.8080993080993</v>
      </c>
      <c r="BT534" s="1">
        <f t="shared" si="261"/>
        <v>22.083166537678</v>
      </c>
      <c r="BW534" s="1">
        <f t="shared" si="262"/>
        <v>17.0272078932515</v>
      </c>
      <c r="BZ534" s="1">
        <f t="shared" si="263"/>
        <v>9.00093411743057</v>
      </c>
      <c r="CC534" s="1">
        <f t="shared" si="264"/>
        <v>2.81481481481481</v>
      </c>
      <c r="CF534" s="1">
        <f t="shared" si="265"/>
        <v>0.185333333333333</v>
      </c>
      <c r="CI534" s="1">
        <f t="shared" si="266"/>
        <v>0.268666666666667</v>
      </c>
      <c r="CL534" s="1">
        <f t="shared" si="267"/>
        <v>0.294666666666667</v>
      </c>
      <c r="CO534" s="1">
        <f t="shared" si="268"/>
        <v>0.267333333333333</v>
      </c>
      <c r="CR534" s="1">
        <f t="shared" si="269"/>
        <v>0.127</v>
      </c>
      <c r="CU534" s="1">
        <f t="shared" si="270"/>
        <v>251.333333333333</v>
      </c>
      <c r="CX534" s="1">
        <f t="shared" si="271"/>
        <v>286</v>
      </c>
      <c r="DA534" s="1">
        <f t="shared" si="272"/>
        <v>303</v>
      </c>
      <c r="DD534" s="1">
        <f t="shared" si="273"/>
        <v>338.333333333333</v>
      </c>
      <c r="DG534" s="1">
        <f t="shared" si="274"/>
        <v>322</v>
      </c>
      <c r="DJ534" s="1">
        <f t="shared" si="275"/>
        <v>5.53333333333333</v>
      </c>
      <c r="DM534" s="1">
        <f t="shared" si="276"/>
        <v>8.32666666666667</v>
      </c>
      <c r="DP534" s="1">
        <f t="shared" si="277"/>
        <v>6.59333333333333</v>
      </c>
      <c r="DS534" s="1">
        <f t="shared" si="278"/>
        <v>6.08333333333333</v>
      </c>
      <c r="DV534" s="1">
        <f t="shared" si="279"/>
        <v>2.57</v>
      </c>
    </row>
    <row r="535" spans="2:126">
      <c r="B535" s="1" t="s">
        <v>140</v>
      </c>
      <c r="F535" s="1">
        <f t="shared" ref="F535:F567" si="280">ED367</f>
        <v>20.1117494824017</v>
      </c>
      <c r="I535" s="1">
        <f t="shared" ref="I535:I567" si="281">EG367</f>
        <v>26.9844430851739</v>
      </c>
      <c r="L535" s="1">
        <f t="shared" ref="L535:L567" si="282">EJ367</f>
        <v>18.5983645983646</v>
      </c>
      <c r="O535" s="1">
        <f t="shared" ref="O535:O567" si="283">EM367</f>
        <v>13.4831105458883</v>
      </c>
      <c r="R535" s="1">
        <f t="shared" ref="R535:R567" si="284">EP367</f>
        <v>9.97163120567376</v>
      </c>
      <c r="U535" s="1">
        <f t="shared" ref="U535:U567" si="285">ES367</f>
        <v>0.221333333333333</v>
      </c>
      <c r="X535" s="1">
        <f t="shared" ref="X535:X567" si="286">EV367</f>
        <v>0.259333333333333</v>
      </c>
      <c r="AA535" s="1">
        <f t="shared" ref="AA535:AA567" si="287">EY367</f>
        <v>0.273333333333333</v>
      </c>
      <c r="AD535" s="1">
        <f t="shared" ref="AD535:AD567" si="288">FB367</f>
        <v>0.309666666666667</v>
      </c>
      <c r="AG535" s="1">
        <f t="shared" ref="AG535:AG567" si="289">FE367</f>
        <v>0.228</v>
      </c>
      <c r="AJ535" s="1">
        <f t="shared" ref="AJ535:AJ567" si="290">FH367</f>
        <v>260.666666666667</v>
      </c>
      <c r="AM535" s="1">
        <f t="shared" ref="AM535:AM567" si="291">FK367</f>
        <v>280</v>
      </c>
      <c r="AP535" s="1">
        <f t="shared" ref="AP535:AP567" si="292">FN367</f>
        <v>282</v>
      </c>
      <c r="AS535" s="1">
        <f t="shared" ref="AS535:AS567" si="293">FQ367</f>
        <v>310.333333333333</v>
      </c>
      <c r="AV535" s="1">
        <f t="shared" ref="AV535:AV567" si="294">FT367</f>
        <v>307</v>
      </c>
      <c r="AY535" s="1">
        <f t="shared" ref="AY535:AY567" si="295">FW367</f>
        <v>7.55</v>
      </c>
      <c r="BB535" s="1">
        <f t="shared" ref="BB535:BB567" si="296">FZ367</f>
        <v>9.43333333333333</v>
      </c>
      <c r="BE535" s="1">
        <f t="shared" ref="BE535:BE567" si="297">GC367</f>
        <v>7.84333333333333</v>
      </c>
      <c r="BH535" s="1">
        <f t="shared" ref="BH535:BH567" si="298">GF367</f>
        <v>7.06333333333333</v>
      </c>
      <c r="BK535" s="1">
        <f t="shared" ref="BK535:BK567" si="299">GI367</f>
        <v>5.88</v>
      </c>
      <c r="BQ535" s="1">
        <f t="shared" ref="BQ535:BQ567" si="300">GO367</f>
        <v>19.5739760172255</v>
      </c>
      <c r="BT535" s="1">
        <f t="shared" ref="BT535:BT567" si="301">GR367</f>
        <v>26.4827734711456</v>
      </c>
      <c r="BW535" s="1">
        <f t="shared" ref="BW535:BW567" si="302">GU367</f>
        <v>18.2050067124694</v>
      </c>
      <c r="BZ535" s="1">
        <f t="shared" ref="BZ535:BZ567" si="303">GX367</f>
        <v>13.0162678670141</v>
      </c>
      <c r="CC535" s="1">
        <f t="shared" ref="CC535:CC567" si="304">HA367</f>
        <v>9.44444444444444</v>
      </c>
      <c r="CF535" s="1">
        <f t="shared" ref="CF535:CF567" si="305">HD367</f>
        <v>0.200333333333333</v>
      </c>
      <c r="CI535" s="1">
        <f t="shared" ref="CI535:CI567" si="306">HG367</f>
        <v>0.245666666666667</v>
      </c>
      <c r="CL535" s="1">
        <f t="shared" ref="CL535:CL567" si="307">HJ367</f>
        <v>0.252333333333333</v>
      </c>
      <c r="CO535" s="1">
        <f t="shared" ref="CO535:CO567" si="308">HM367</f>
        <v>0.283666666666667</v>
      </c>
      <c r="CR535" s="1">
        <f t="shared" ref="CR535:CR567" si="309">HP367</f>
        <v>0.205</v>
      </c>
      <c r="CU535" s="1">
        <f t="shared" ref="CU535:CU567" si="310">HS367</f>
        <v>258.666666666667</v>
      </c>
      <c r="CX535" s="1">
        <f t="shared" ref="CX535:CX567" si="311">HV367</f>
        <v>279.666666666667</v>
      </c>
      <c r="DA535" s="1">
        <f t="shared" ref="DA535:DA567" si="312">HY367</f>
        <v>279</v>
      </c>
      <c r="DD535" s="1">
        <f t="shared" ref="DD535:DD567" si="313">IB367</f>
        <v>308.333333333333</v>
      </c>
      <c r="DG535" s="1">
        <f t="shared" ref="DG535:DG567" si="314">IE367</f>
        <v>307</v>
      </c>
      <c r="DJ535" s="1">
        <f t="shared" ref="DJ535:DJ567" si="315">IH367</f>
        <v>7.29</v>
      </c>
      <c r="DM535" s="1">
        <f t="shared" ref="DM535:DM567" si="316">IK367</f>
        <v>9.08333333333333</v>
      </c>
      <c r="DP535" s="1">
        <f t="shared" ref="DP535:DP567" si="317">IN367</f>
        <v>7.58333333333333</v>
      </c>
      <c r="DS535" s="1">
        <f t="shared" ref="DS535:DS567" si="318">IQ367</f>
        <v>6.87333333333333</v>
      </c>
      <c r="DV535" s="1">
        <f t="shared" ref="DV535:DV567" si="319">IT367</f>
        <v>5.67</v>
      </c>
    </row>
    <row r="536" spans="2:126">
      <c r="B536" s="1" t="s">
        <v>140</v>
      </c>
      <c r="F536" s="1">
        <f t="shared" si="280"/>
        <v>20.5424485793045</v>
      </c>
      <c r="I536" s="1">
        <f t="shared" si="281"/>
        <v>26.1546878359381</v>
      </c>
      <c r="L536" s="1">
        <f t="shared" si="282"/>
        <v>18.8475607688096</v>
      </c>
      <c r="O536" s="1">
        <f t="shared" si="283"/>
        <v>14.0802694617042</v>
      </c>
      <c r="R536" s="1">
        <f t="shared" si="284"/>
        <v>10.0724637681159</v>
      </c>
      <c r="U536" s="1">
        <f t="shared" si="285"/>
        <v>0.232666666666667</v>
      </c>
      <c r="X536" s="1">
        <f t="shared" si="286"/>
        <v>0.269</v>
      </c>
      <c r="AA536" s="1">
        <f t="shared" si="287"/>
        <v>0.278333333333333</v>
      </c>
      <c r="AD536" s="1">
        <f t="shared" si="288"/>
        <v>0.304333333333333</v>
      </c>
      <c r="AG536" s="1">
        <f t="shared" si="289"/>
        <v>0.242</v>
      </c>
      <c r="AJ536" s="1">
        <f t="shared" si="290"/>
        <v>267.333333333333</v>
      </c>
      <c r="AM536" s="1">
        <f t="shared" si="291"/>
        <v>281</v>
      </c>
      <c r="AP536" s="1">
        <f t="shared" si="292"/>
        <v>287.666666666667</v>
      </c>
      <c r="AS536" s="1">
        <f t="shared" si="293"/>
        <v>312.666666666667</v>
      </c>
      <c r="AV536" s="1">
        <f t="shared" si="294"/>
        <v>303</v>
      </c>
      <c r="AY536" s="1">
        <f t="shared" si="295"/>
        <v>7.65333333333333</v>
      </c>
      <c r="BB536" s="1">
        <f t="shared" si="296"/>
        <v>9.47666666666667</v>
      </c>
      <c r="BE536" s="1">
        <f t="shared" si="297"/>
        <v>7.89333333333333</v>
      </c>
      <c r="BH536" s="1">
        <f t="shared" si="298"/>
        <v>7.08666666666667</v>
      </c>
      <c r="BK536" s="1">
        <f t="shared" si="299"/>
        <v>6.08</v>
      </c>
      <c r="BQ536" s="1">
        <f t="shared" si="300"/>
        <v>19.8382076845075</v>
      </c>
      <c r="BT536" s="1">
        <f t="shared" si="301"/>
        <v>25.6597227961338</v>
      </c>
      <c r="BW536" s="1">
        <f t="shared" si="302"/>
        <v>18.500355366027</v>
      </c>
      <c r="BZ536" s="1">
        <f t="shared" si="303"/>
        <v>13.6716096762415</v>
      </c>
      <c r="CC536" s="1">
        <f t="shared" si="304"/>
        <v>9.578125</v>
      </c>
      <c r="CF536" s="1">
        <f t="shared" si="305"/>
        <v>0.211666666666667</v>
      </c>
      <c r="CI536" s="1">
        <f t="shared" si="306"/>
        <v>0.243</v>
      </c>
      <c r="CL536" s="1">
        <f t="shared" si="307"/>
        <v>0.264333333333333</v>
      </c>
      <c r="CO536" s="1">
        <f t="shared" si="308"/>
        <v>0.283333333333333</v>
      </c>
      <c r="CR536" s="1">
        <f t="shared" si="309"/>
        <v>0.224</v>
      </c>
      <c r="CU536" s="1">
        <f t="shared" si="310"/>
        <v>264.333333333333</v>
      </c>
      <c r="CX536" s="1">
        <f t="shared" si="311"/>
        <v>279</v>
      </c>
      <c r="DA536" s="1">
        <f t="shared" si="312"/>
        <v>287.333333333333</v>
      </c>
      <c r="DD536" s="1">
        <f t="shared" si="313"/>
        <v>310.666666666667</v>
      </c>
      <c r="DG536" s="1">
        <f t="shared" si="314"/>
        <v>299</v>
      </c>
      <c r="DJ536" s="1">
        <f t="shared" si="315"/>
        <v>7.39333333333333</v>
      </c>
      <c r="DM536" s="1">
        <f t="shared" si="316"/>
        <v>9.11333333333333</v>
      </c>
      <c r="DP536" s="1">
        <f t="shared" si="317"/>
        <v>7.54333333333333</v>
      </c>
      <c r="DS536" s="1">
        <f t="shared" si="318"/>
        <v>6.82666666666666</v>
      </c>
      <c r="DV536" s="1">
        <f t="shared" si="319"/>
        <v>5.88</v>
      </c>
    </row>
    <row r="537" spans="2:126">
      <c r="B537" s="1" t="s">
        <v>140</v>
      </c>
      <c r="F537" s="1">
        <f t="shared" si="280"/>
        <v>20.4138626603281</v>
      </c>
      <c r="I537" s="1">
        <f t="shared" si="281"/>
        <v>26.5171413825525</v>
      </c>
      <c r="L537" s="1">
        <f t="shared" si="282"/>
        <v>18.5356370039487</v>
      </c>
      <c r="O537" s="1">
        <f t="shared" si="283"/>
        <v>13.6402097902098</v>
      </c>
      <c r="R537" s="1">
        <f t="shared" si="284"/>
        <v>10.158273381295</v>
      </c>
      <c r="U537" s="1">
        <f t="shared" si="285"/>
        <v>0.228333333333333</v>
      </c>
      <c r="X537" s="1">
        <f t="shared" si="286"/>
        <v>0.268333333333333</v>
      </c>
      <c r="AA537" s="1">
        <f t="shared" si="287"/>
        <v>0.281</v>
      </c>
      <c r="AD537" s="1">
        <f t="shared" si="288"/>
        <v>0.306</v>
      </c>
      <c r="AG537" s="1">
        <f t="shared" si="289"/>
        <v>0.231</v>
      </c>
      <c r="AJ537" s="1">
        <f t="shared" si="290"/>
        <v>263</v>
      </c>
      <c r="AM537" s="1">
        <f t="shared" si="291"/>
        <v>287.333333333333</v>
      </c>
      <c r="AP537" s="1">
        <f t="shared" si="292"/>
        <v>282.666666666667</v>
      </c>
      <c r="AS537" s="1">
        <f t="shared" si="293"/>
        <v>314.333333333333</v>
      </c>
      <c r="AV537" s="1">
        <f t="shared" si="294"/>
        <v>296</v>
      </c>
      <c r="AY537" s="1">
        <f t="shared" si="295"/>
        <v>7.62666666666667</v>
      </c>
      <c r="BB537" s="1">
        <f t="shared" si="296"/>
        <v>9.42333333333333</v>
      </c>
      <c r="BE537" s="1">
        <f t="shared" si="297"/>
        <v>7.85</v>
      </c>
      <c r="BH537" s="1">
        <f t="shared" si="298"/>
        <v>7.13</v>
      </c>
      <c r="BK537" s="1">
        <f t="shared" si="299"/>
        <v>5.91</v>
      </c>
      <c r="BQ537" s="1">
        <f t="shared" si="300"/>
        <v>20.0630756549475</v>
      </c>
      <c r="BT537" s="1">
        <f t="shared" si="301"/>
        <v>26.1433088235294</v>
      </c>
      <c r="BW537" s="1">
        <f t="shared" si="302"/>
        <v>18.049879570402</v>
      </c>
      <c r="BZ537" s="1">
        <f t="shared" si="303"/>
        <v>13.218380860096</v>
      </c>
      <c r="CC537" s="1">
        <f t="shared" si="304"/>
        <v>9.66129032258065</v>
      </c>
      <c r="CF537" s="1">
        <f t="shared" si="305"/>
        <v>0.207333333333333</v>
      </c>
      <c r="CI537" s="1">
        <f t="shared" si="306"/>
        <v>0.247333333333333</v>
      </c>
      <c r="CL537" s="1">
        <f t="shared" si="307"/>
        <v>0.255</v>
      </c>
      <c r="CO537" s="1">
        <f t="shared" si="308"/>
        <v>0.292</v>
      </c>
      <c r="CR537" s="1">
        <f t="shared" si="309"/>
        <v>0.213</v>
      </c>
      <c r="CU537" s="1">
        <f t="shared" si="310"/>
        <v>261</v>
      </c>
      <c r="CX537" s="1">
        <f t="shared" si="311"/>
        <v>284.333333333333</v>
      </c>
      <c r="DA537" s="1">
        <f t="shared" si="312"/>
        <v>280.666666666667</v>
      </c>
      <c r="DD537" s="1">
        <f t="shared" si="313"/>
        <v>314</v>
      </c>
      <c r="DG537" s="1">
        <f t="shared" si="314"/>
        <v>295</v>
      </c>
      <c r="DJ537" s="1">
        <f t="shared" si="315"/>
        <v>7.27666666666667</v>
      </c>
      <c r="DM537" s="1">
        <f t="shared" si="316"/>
        <v>9.16333333333333</v>
      </c>
      <c r="DP537" s="1">
        <f t="shared" si="317"/>
        <v>7.66</v>
      </c>
      <c r="DS537" s="1">
        <f t="shared" si="318"/>
        <v>6.87</v>
      </c>
      <c r="DV537" s="1">
        <f t="shared" si="319"/>
        <v>5.61</v>
      </c>
    </row>
    <row r="538" spans="2:126">
      <c r="B538" s="1" t="s">
        <v>141</v>
      </c>
      <c r="F538" s="1">
        <f t="shared" si="280"/>
        <v>20.4197101449275</v>
      </c>
      <c r="I538" s="1">
        <f t="shared" si="281"/>
        <v>26.2107006115736</v>
      </c>
      <c r="L538" s="1">
        <f t="shared" si="282"/>
        <v>18.6789455508231</v>
      </c>
      <c r="O538" s="1">
        <f t="shared" si="283"/>
        <v>13.8878779684279</v>
      </c>
      <c r="R538" s="1">
        <f t="shared" si="284"/>
        <v>10.1594202898551</v>
      </c>
      <c r="U538" s="1">
        <f t="shared" si="285"/>
        <v>0.228</v>
      </c>
      <c r="X538" s="1">
        <f t="shared" si="286"/>
        <v>0.269333333333333</v>
      </c>
      <c r="AA538" s="1">
        <f t="shared" si="287"/>
        <v>0.281666666666667</v>
      </c>
      <c r="AD538" s="1">
        <f t="shared" si="288"/>
        <v>0.305666666666667</v>
      </c>
      <c r="AG538" s="1">
        <f t="shared" si="289"/>
        <v>0.229</v>
      </c>
      <c r="AJ538" s="1">
        <f t="shared" si="290"/>
        <v>263.666666666667</v>
      </c>
      <c r="AM538" s="1">
        <f t="shared" si="291"/>
        <v>287.333333333333</v>
      </c>
      <c r="AP538" s="1">
        <f t="shared" si="292"/>
        <v>285</v>
      </c>
      <c r="AS538" s="1">
        <f t="shared" si="293"/>
        <v>320</v>
      </c>
      <c r="AV538" s="1">
        <f t="shared" si="294"/>
        <v>309</v>
      </c>
      <c r="AY538" s="1">
        <f t="shared" si="295"/>
        <v>7.59</v>
      </c>
      <c r="BB538" s="1">
        <f t="shared" si="296"/>
        <v>9.44333333333333</v>
      </c>
      <c r="BE538" s="1">
        <f t="shared" si="297"/>
        <v>7.83</v>
      </c>
      <c r="BH538" s="1">
        <f t="shared" si="298"/>
        <v>7.09</v>
      </c>
      <c r="BK538" s="1">
        <f t="shared" si="299"/>
        <v>5.91</v>
      </c>
      <c r="BQ538" s="1">
        <f t="shared" si="300"/>
        <v>19.946590402924</v>
      </c>
      <c r="BT538" s="1">
        <f t="shared" si="301"/>
        <v>25.7802088464432</v>
      </c>
      <c r="BW538" s="1">
        <f t="shared" si="302"/>
        <v>18.252688172043</v>
      </c>
      <c r="BZ538" s="1">
        <f t="shared" si="303"/>
        <v>13.4460651094227</v>
      </c>
      <c r="CC538" s="1">
        <f t="shared" si="304"/>
        <v>9.58823529411765</v>
      </c>
      <c r="CF538" s="1">
        <f t="shared" si="305"/>
        <v>0.202</v>
      </c>
      <c r="CI538" s="1">
        <f t="shared" si="306"/>
        <v>0.248333333333333</v>
      </c>
      <c r="CL538" s="1">
        <f t="shared" si="307"/>
        <v>0.267666666666667</v>
      </c>
      <c r="CO538" s="1">
        <f t="shared" si="308"/>
        <v>0.284666666666667</v>
      </c>
      <c r="CR538" s="1">
        <f t="shared" si="309"/>
        <v>0.209</v>
      </c>
      <c r="CU538" s="1">
        <f t="shared" si="310"/>
        <v>263.333333333333</v>
      </c>
      <c r="CX538" s="1">
        <f t="shared" si="311"/>
        <v>284.333333333333</v>
      </c>
      <c r="DA538" s="1">
        <f t="shared" si="312"/>
        <v>283</v>
      </c>
      <c r="DD538" s="1">
        <f t="shared" si="313"/>
        <v>318</v>
      </c>
      <c r="DG538" s="1">
        <f t="shared" si="314"/>
        <v>309</v>
      </c>
      <c r="DJ538" s="1">
        <f t="shared" si="315"/>
        <v>7.33</v>
      </c>
      <c r="DM538" s="1">
        <f t="shared" si="316"/>
        <v>9.24666666666667</v>
      </c>
      <c r="DP538" s="1">
        <f t="shared" si="317"/>
        <v>7.57</v>
      </c>
      <c r="DS538" s="1">
        <f t="shared" si="318"/>
        <v>6.74</v>
      </c>
      <c r="DV538" s="1">
        <f t="shared" si="319"/>
        <v>5.63</v>
      </c>
    </row>
    <row r="539" spans="2:126">
      <c r="B539" s="1" t="s">
        <v>141</v>
      </c>
      <c r="F539" s="1">
        <f t="shared" si="280"/>
        <v>20.2973393067943</v>
      </c>
      <c r="I539" s="1">
        <f t="shared" si="281"/>
        <v>26.3690043290043</v>
      </c>
      <c r="L539" s="1">
        <f t="shared" si="282"/>
        <v>18.2450697081379</v>
      </c>
      <c r="O539" s="1">
        <f t="shared" si="283"/>
        <v>13.3418545896049</v>
      </c>
      <c r="R539" s="1">
        <f t="shared" si="284"/>
        <v>9.94074074074074</v>
      </c>
      <c r="U539" s="1">
        <f t="shared" si="285"/>
        <v>0.226666666666667</v>
      </c>
      <c r="X539" s="1">
        <f t="shared" si="286"/>
        <v>0.262666666666667</v>
      </c>
      <c r="AA539" s="1">
        <f t="shared" si="287"/>
        <v>0.276666666666667</v>
      </c>
      <c r="AD539" s="1">
        <f t="shared" si="288"/>
        <v>0.308666666666667</v>
      </c>
      <c r="AG539" s="1">
        <f t="shared" si="289"/>
        <v>0.232</v>
      </c>
      <c r="AJ539" s="1">
        <f t="shared" si="290"/>
        <v>265.666666666667</v>
      </c>
      <c r="AM539" s="1">
        <f t="shared" si="291"/>
        <v>281.333333333333</v>
      </c>
      <c r="AP539" s="1">
        <f t="shared" si="292"/>
        <v>284.666666666667</v>
      </c>
      <c r="AS539" s="1">
        <f t="shared" si="293"/>
        <v>316.333333333333</v>
      </c>
      <c r="AV539" s="1">
        <f t="shared" si="294"/>
        <v>304</v>
      </c>
      <c r="AY539" s="1">
        <f t="shared" si="295"/>
        <v>7.58666666666667</v>
      </c>
      <c r="BB539" s="1">
        <f t="shared" si="296"/>
        <v>9.38</v>
      </c>
      <c r="BE539" s="1">
        <f t="shared" si="297"/>
        <v>7.85666666666667</v>
      </c>
      <c r="BH539" s="1">
        <f t="shared" si="298"/>
        <v>7.10333333333333</v>
      </c>
      <c r="BK539" s="1">
        <f t="shared" si="299"/>
        <v>5.94</v>
      </c>
      <c r="BQ539" s="1">
        <f t="shared" si="300"/>
        <v>19.6804790628551</v>
      </c>
      <c r="BT539" s="1">
        <f t="shared" si="301"/>
        <v>25.717078698496</v>
      </c>
      <c r="BW539" s="1">
        <f t="shared" si="302"/>
        <v>17.5715535558055</v>
      </c>
      <c r="BZ539" s="1">
        <f t="shared" si="303"/>
        <v>12.6379270743612</v>
      </c>
      <c r="CC539" s="1">
        <f t="shared" si="304"/>
        <v>9.43548387096774</v>
      </c>
      <c r="CF539" s="1">
        <f t="shared" si="305"/>
        <v>0.205666666666667</v>
      </c>
      <c r="CI539" s="1">
        <f t="shared" si="306"/>
        <v>0.248666666666667</v>
      </c>
      <c r="CL539" s="1">
        <f t="shared" si="307"/>
        <v>0.255666666666667</v>
      </c>
      <c r="CO539" s="1">
        <f t="shared" si="308"/>
        <v>0.282666666666667</v>
      </c>
      <c r="CR539" s="1">
        <f t="shared" si="309"/>
        <v>0.214</v>
      </c>
      <c r="CU539" s="1">
        <f t="shared" si="310"/>
        <v>262.666666666667</v>
      </c>
      <c r="CX539" s="1">
        <f t="shared" si="311"/>
        <v>281</v>
      </c>
      <c r="DA539" s="1">
        <f t="shared" si="312"/>
        <v>282.666666666667</v>
      </c>
      <c r="DD539" s="1">
        <f t="shared" si="313"/>
        <v>314.333333333333</v>
      </c>
      <c r="DG539" s="1">
        <f t="shared" si="314"/>
        <v>304</v>
      </c>
      <c r="DJ539" s="1">
        <f t="shared" si="315"/>
        <v>7.39666666666667</v>
      </c>
      <c r="DM539" s="1">
        <f t="shared" si="316"/>
        <v>9.12</v>
      </c>
      <c r="DP539" s="1">
        <f t="shared" si="317"/>
        <v>7.50666666666667</v>
      </c>
      <c r="DS539" s="1">
        <f t="shared" si="318"/>
        <v>6.84333333333333</v>
      </c>
      <c r="DV539" s="1">
        <f t="shared" si="319"/>
        <v>5.69</v>
      </c>
    </row>
    <row r="540" spans="2:126">
      <c r="B540" s="1" t="s">
        <v>141</v>
      </c>
      <c r="F540" s="1">
        <f t="shared" si="280"/>
        <v>20.262621634867</v>
      </c>
      <c r="I540" s="1">
        <f t="shared" si="281"/>
        <v>26.4541739045904</v>
      </c>
      <c r="L540" s="1">
        <f t="shared" si="282"/>
        <v>18.686287189513</v>
      </c>
      <c r="O540" s="1">
        <f t="shared" si="283"/>
        <v>13.6745233304589</v>
      </c>
      <c r="R540" s="1">
        <f t="shared" si="284"/>
        <v>9.79411764705882</v>
      </c>
      <c r="U540" s="1">
        <f t="shared" si="285"/>
        <v>0.223333333333333</v>
      </c>
      <c r="X540" s="1">
        <f t="shared" si="286"/>
        <v>0.264666666666667</v>
      </c>
      <c r="AA540" s="1">
        <f t="shared" si="287"/>
        <v>0.268333333333333</v>
      </c>
      <c r="AD540" s="1">
        <f t="shared" si="288"/>
        <v>0.301</v>
      </c>
      <c r="AG540" s="1">
        <f t="shared" si="289"/>
        <v>0.238</v>
      </c>
      <c r="AJ540" s="1">
        <f t="shared" si="290"/>
        <v>267</v>
      </c>
      <c r="AM540" s="1">
        <f t="shared" si="291"/>
        <v>285</v>
      </c>
      <c r="AP540" s="1">
        <f t="shared" si="292"/>
        <v>289.333333333333</v>
      </c>
      <c r="AS540" s="1">
        <f t="shared" si="293"/>
        <v>315.333333333333</v>
      </c>
      <c r="AV540" s="1">
        <f t="shared" si="294"/>
        <v>299</v>
      </c>
      <c r="AY540" s="1">
        <f t="shared" si="295"/>
        <v>7.56</v>
      </c>
      <c r="BB540" s="1">
        <f t="shared" si="296"/>
        <v>9.38333333333333</v>
      </c>
      <c r="BE540" s="1">
        <f t="shared" si="297"/>
        <v>7.80666666666667</v>
      </c>
      <c r="BH540" s="1">
        <f t="shared" si="298"/>
        <v>7.02</v>
      </c>
      <c r="BK540" s="1">
        <f t="shared" si="299"/>
        <v>5.98</v>
      </c>
      <c r="BQ540" s="1">
        <f t="shared" si="300"/>
        <v>19.6859532343403</v>
      </c>
      <c r="BT540" s="1">
        <f t="shared" si="301"/>
        <v>25.6533303627615</v>
      </c>
      <c r="BW540" s="1">
        <f t="shared" si="302"/>
        <v>18.2909481709961</v>
      </c>
      <c r="BZ540" s="1">
        <f t="shared" si="303"/>
        <v>13.2701612903226</v>
      </c>
      <c r="CC540" s="1">
        <f t="shared" si="304"/>
        <v>9.33333333333333</v>
      </c>
      <c r="CF540" s="1">
        <f t="shared" si="305"/>
        <v>0.209333333333333</v>
      </c>
      <c r="CI540" s="1">
        <f t="shared" si="306"/>
        <v>0.243666666666667</v>
      </c>
      <c r="CL540" s="1">
        <f t="shared" si="307"/>
        <v>0.242333333333333</v>
      </c>
      <c r="CO540" s="1">
        <f t="shared" si="308"/>
        <v>0.28</v>
      </c>
      <c r="CR540" s="1">
        <f t="shared" si="309"/>
        <v>0.218</v>
      </c>
      <c r="CU540" s="1">
        <f t="shared" si="310"/>
        <v>265</v>
      </c>
      <c r="CX540" s="1">
        <f t="shared" si="311"/>
        <v>283</v>
      </c>
      <c r="DA540" s="1">
        <f t="shared" si="312"/>
        <v>286.333333333333</v>
      </c>
      <c r="DD540" s="1">
        <f t="shared" si="313"/>
        <v>315</v>
      </c>
      <c r="DG540" s="1">
        <f t="shared" si="314"/>
        <v>299</v>
      </c>
      <c r="DJ540" s="1">
        <f t="shared" si="315"/>
        <v>7.3</v>
      </c>
      <c r="DM540" s="1">
        <f t="shared" si="316"/>
        <v>9.03333333333334</v>
      </c>
      <c r="DP540" s="1">
        <f t="shared" si="317"/>
        <v>7.61666666666667</v>
      </c>
      <c r="DS540" s="1">
        <f t="shared" si="318"/>
        <v>6.76</v>
      </c>
      <c r="DV540" s="1">
        <f t="shared" si="319"/>
        <v>5.76</v>
      </c>
    </row>
    <row r="541" spans="2:126">
      <c r="B541" s="1" t="s">
        <v>142</v>
      </c>
      <c r="F541" s="1">
        <f t="shared" si="280"/>
        <v>20.143080706461</v>
      </c>
      <c r="I541" s="1">
        <f t="shared" si="281"/>
        <v>26.0449143525496</v>
      </c>
      <c r="L541" s="1">
        <f t="shared" si="282"/>
        <v>18.5872286586163</v>
      </c>
      <c r="O541" s="1">
        <f t="shared" si="283"/>
        <v>13.6342705725003</v>
      </c>
      <c r="R541" s="1">
        <f t="shared" si="284"/>
        <v>9.89189189189189</v>
      </c>
      <c r="U541" s="1">
        <f t="shared" si="285"/>
        <v>0.234</v>
      </c>
      <c r="X541" s="1">
        <f t="shared" si="286"/>
        <v>0.270666666666667</v>
      </c>
      <c r="AA541" s="1">
        <f t="shared" si="287"/>
        <v>0.283</v>
      </c>
      <c r="AD541" s="1">
        <f t="shared" si="288"/>
        <v>0.297333333333333</v>
      </c>
      <c r="AG541" s="1">
        <f t="shared" si="289"/>
        <v>0.229</v>
      </c>
      <c r="AJ541" s="1">
        <f t="shared" si="290"/>
        <v>267.333333333333</v>
      </c>
      <c r="AM541" s="1">
        <f t="shared" si="291"/>
        <v>289.666666666667</v>
      </c>
      <c r="AP541" s="1">
        <f t="shared" si="292"/>
        <v>285.666666666667</v>
      </c>
      <c r="AS541" s="1">
        <f t="shared" si="293"/>
        <v>322.333333333333</v>
      </c>
      <c r="AV541" s="1">
        <f t="shared" si="294"/>
        <v>312</v>
      </c>
      <c r="AY541" s="1">
        <f t="shared" si="295"/>
        <v>7.92666666666667</v>
      </c>
      <c r="BB541" s="1">
        <f t="shared" si="296"/>
        <v>9.69</v>
      </c>
      <c r="BE541" s="1">
        <f t="shared" si="297"/>
        <v>8.09</v>
      </c>
      <c r="BH541" s="1">
        <f t="shared" si="298"/>
        <v>7.35</v>
      </c>
      <c r="BK541" s="1">
        <f t="shared" si="299"/>
        <v>6.15</v>
      </c>
      <c r="BQ541" s="1">
        <f t="shared" si="300"/>
        <v>19.4687073005657</v>
      </c>
      <c r="BT541" s="1">
        <f t="shared" si="301"/>
        <v>25.4370605401806</v>
      </c>
      <c r="BW541" s="1">
        <f t="shared" si="302"/>
        <v>17.9912813155281</v>
      </c>
      <c r="BZ541" s="1">
        <f t="shared" si="303"/>
        <v>13.1315999780087</v>
      </c>
      <c r="CC541" s="1">
        <f t="shared" si="304"/>
        <v>9.31782945736434</v>
      </c>
      <c r="CF541" s="1">
        <f t="shared" si="305"/>
        <v>0.215666666666667</v>
      </c>
      <c r="CI541" s="1">
        <f t="shared" si="306"/>
        <v>0.249666666666667</v>
      </c>
      <c r="CL541" s="1">
        <f t="shared" si="307"/>
        <v>0.257</v>
      </c>
      <c r="CO541" s="1">
        <f t="shared" si="308"/>
        <v>0.286</v>
      </c>
      <c r="CR541" s="1">
        <f t="shared" si="309"/>
        <v>0.207</v>
      </c>
      <c r="CU541" s="1">
        <f t="shared" si="310"/>
        <v>264.333333333333</v>
      </c>
      <c r="CX541" s="1">
        <f t="shared" si="311"/>
        <v>289.666666666667</v>
      </c>
      <c r="DA541" s="1">
        <f t="shared" si="312"/>
        <v>284.666666666667</v>
      </c>
      <c r="DD541" s="1">
        <f t="shared" si="313"/>
        <v>320.333333333333</v>
      </c>
      <c r="DG541" s="1">
        <f t="shared" si="314"/>
        <v>312</v>
      </c>
      <c r="DJ541" s="1">
        <f t="shared" si="315"/>
        <v>7.59</v>
      </c>
      <c r="DM541" s="1">
        <f t="shared" si="316"/>
        <v>9.35333333333333</v>
      </c>
      <c r="DP541" s="1">
        <f t="shared" si="317"/>
        <v>7.83</v>
      </c>
      <c r="DS541" s="1">
        <f t="shared" si="318"/>
        <v>7.16</v>
      </c>
      <c r="DV541" s="1">
        <f t="shared" si="319"/>
        <v>5.89</v>
      </c>
    </row>
    <row r="542" spans="2:126">
      <c r="B542" s="1" t="s">
        <v>142</v>
      </c>
      <c r="F542" s="1">
        <f t="shared" si="280"/>
        <v>20.072211070561</v>
      </c>
      <c r="I542" s="1">
        <f t="shared" si="281"/>
        <v>26.0942122091399</v>
      </c>
      <c r="L542" s="1">
        <f t="shared" si="282"/>
        <v>17.9735913683354</v>
      </c>
      <c r="O542" s="1">
        <f t="shared" si="283"/>
        <v>13.1558077390505</v>
      </c>
      <c r="R542" s="1">
        <f t="shared" si="284"/>
        <v>9.67567567567568</v>
      </c>
      <c r="U542" s="1">
        <f t="shared" si="285"/>
        <v>0.218333333333333</v>
      </c>
      <c r="X542" s="1">
        <f t="shared" si="286"/>
        <v>0.264</v>
      </c>
      <c r="AA542" s="1">
        <f t="shared" si="287"/>
        <v>0.284333333333333</v>
      </c>
      <c r="AD542" s="1">
        <f t="shared" si="288"/>
        <v>0.31</v>
      </c>
      <c r="AG542" s="1">
        <f t="shared" si="289"/>
        <v>0.235</v>
      </c>
      <c r="AJ542" s="1">
        <f t="shared" si="290"/>
        <v>268</v>
      </c>
      <c r="AM542" s="1">
        <f t="shared" si="291"/>
        <v>283.666666666667</v>
      </c>
      <c r="AP542" s="1">
        <f t="shared" si="292"/>
        <v>288.333333333333</v>
      </c>
      <c r="AS542" s="1">
        <f t="shared" si="293"/>
        <v>318.666666666667</v>
      </c>
      <c r="AV542" s="1">
        <f t="shared" si="294"/>
        <v>307</v>
      </c>
      <c r="AY542" s="1">
        <f t="shared" si="295"/>
        <v>7.84666666666667</v>
      </c>
      <c r="BB542" s="1">
        <f t="shared" si="296"/>
        <v>9.64</v>
      </c>
      <c r="BE542" s="1">
        <f t="shared" si="297"/>
        <v>8.19333333333333</v>
      </c>
      <c r="BH542" s="1">
        <f t="shared" si="298"/>
        <v>7.35</v>
      </c>
      <c r="BK542" s="1">
        <f t="shared" si="299"/>
        <v>6.18</v>
      </c>
      <c r="BQ542" s="1">
        <f t="shared" si="300"/>
        <v>19.5848687227223</v>
      </c>
      <c r="BT542" s="1">
        <f t="shared" si="301"/>
        <v>25.6665978768158</v>
      </c>
      <c r="BW542" s="1">
        <f t="shared" si="302"/>
        <v>17.3682623067011</v>
      </c>
      <c r="BZ542" s="1">
        <f t="shared" si="303"/>
        <v>12.6122088861514</v>
      </c>
      <c r="CC542" s="1">
        <f t="shared" si="304"/>
        <v>9.10236220472441</v>
      </c>
      <c r="CF542" s="1">
        <f t="shared" si="305"/>
        <v>0.207333333333333</v>
      </c>
      <c r="CI542" s="1">
        <f t="shared" si="306"/>
        <v>0.25</v>
      </c>
      <c r="CL542" s="1">
        <f t="shared" si="307"/>
        <v>0.257</v>
      </c>
      <c r="CO542" s="1">
        <f t="shared" si="308"/>
        <v>0.284</v>
      </c>
      <c r="CR542" s="1">
        <f t="shared" si="309"/>
        <v>0.213</v>
      </c>
      <c r="CU542" s="1">
        <f t="shared" si="310"/>
        <v>266.333333333333</v>
      </c>
      <c r="CX542" s="1">
        <f t="shared" si="311"/>
        <v>282</v>
      </c>
      <c r="DA542" s="1">
        <f t="shared" si="312"/>
        <v>287</v>
      </c>
      <c r="DD542" s="1">
        <f t="shared" si="313"/>
        <v>316</v>
      </c>
      <c r="DG542" s="1">
        <f t="shared" si="314"/>
        <v>302</v>
      </c>
      <c r="DJ542" s="1">
        <f t="shared" si="315"/>
        <v>7.65666666666667</v>
      </c>
      <c r="DM542" s="1">
        <f t="shared" si="316"/>
        <v>9.38</v>
      </c>
      <c r="DP542" s="1">
        <f t="shared" si="317"/>
        <v>7.76666666666667</v>
      </c>
      <c r="DS542" s="1">
        <f t="shared" si="318"/>
        <v>7.10333333333333</v>
      </c>
      <c r="DV542" s="1">
        <f t="shared" si="319"/>
        <v>5.92</v>
      </c>
    </row>
    <row r="543" spans="2:126">
      <c r="B543" s="1" t="s">
        <v>142</v>
      </c>
      <c r="F543" s="1">
        <f t="shared" si="280"/>
        <v>20.0570031011047</v>
      </c>
      <c r="I543" s="1">
        <f t="shared" si="281"/>
        <v>26.1811887739457</v>
      </c>
      <c r="L543" s="1">
        <f t="shared" si="282"/>
        <v>18.4386074629977</v>
      </c>
      <c r="O543" s="1">
        <f t="shared" si="283"/>
        <v>13.4223285841791</v>
      </c>
      <c r="R543" s="1">
        <f t="shared" si="284"/>
        <v>9.3768115942029</v>
      </c>
      <c r="U543" s="1">
        <f t="shared" si="285"/>
        <v>0.224666666666667</v>
      </c>
      <c r="X543" s="1">
        <f t="shared" si="286"/>
        <v>0.272333333333333</v>
      </c>
      <c r="AA543" s="1">
        <f t="shared" si="287"/>
        <v>0.269666666666667</v>
      </c>
      <c r="AD543" s="1">
        <f t="shared" si="288"/>
        <v>0.292666666666667</v>
      </c>
      <c r="AG543" s="1">
        <f t="shared" si="289"/>
        <v>0.237</v>
      </c>
      <c r="AJ543" s="1">
        <f t="shared" si="290"/>
        <v>269.333333333333</v>
      </c>
      <c r="AM543" s="1">
        <f t="shared" si="291"/>
        <v>285.666666666667</v>
      </c>
      <c r="AP543" s="1">
        <f t="shared" si="292"/>
        <v>291.666666666667</v>
      </c>
      <c r="AS543" s="1">
        <f t="shared" si="293"/>
        <v>319</v>
      </c>
      <c r="AV543" s="1">
        <f t="shared" si="294"/>
        <v>311</v>
      </c>
      <c r="AY543" s="1">
        <f t="shared" si="295"/>
        <v>7.81666666666667</v>
      </c>
      <c r="BB543" s="1">
        <f t="shared" si="296"/>
        <v>9.72</v>
      </c>
      <c r="BE543" s="1">
        <f t="shared" si="297"/>
        <v>8.06666666666667</v>
      </c>
      <c r="BH543" s="1">
        <f t="shared" si="298"/>
        <v>7.28333333333333</v>
      </c>
      <c r="BK543" s="1">
        <f t="shared" si="299"/>
        <v>6.23</v>
      </c>
      <c r="BQ543" s="1">
        <f t="shared" si="300"/>
        <v>19.5234135518006</v>
      </c>
      <c r="BT543" s="1">
        <f t="shared" si="301"/>
        <v>25.7290875006333</v>
      </c>
      <c r="BW543" s="1">
        <f t="shared" si="302"/>
        <v>17.914708994709</v>
      </c>
      <c r="BZ543" s="1">
        <f t="shared" si="303"/>
        <v>12.933983495874</v>
      </c>
      <c r="CC543" s="1">
        <f t="shared" si="304"/>
        <v>9.1404958677686</v>
      </c>
      <c r="CF543" s="1">
        <f t="shared" si="305"/>
        <v>0.198666666666667</v>
      </c>
      <c r="CI543" s="1">
        <f t="shared" si="306"/>
        <v>0.245</v>
      </c>
      <c r="CL543" s="1">
        <f t="shared" si="307"/>
        <v>0.256</v>
      </c>
      <c r="CO543" s="1">
        <f t="shared" si="308"/>
        <v>0.281333333333333</v>
      </c>
      <c r="CR543" s="1">
        <f t="shared" si="309"/>
        <v>0.219</v>
      </c>
      <c r="CU543" s="1">
        <f t="shared" si="310"/>
        <v>267.666666666667</v>
      </c>
      <c r="CX543" s="1">
        <f t="shared" si="311"/>
        <v>284.666666666667</v>
      </c>
      <c r="DA543" s="1">
        <f t="shared" si="312"/>
        <v>290</v>
      </c>
      <c r="DD543" s="1">
        <f t="shared" si="313"/>
        <v>317.666666666667</v>
      </c>
      <c r="DG543" s="1">
        <f t="shared" si="314"/>
        <v>298</v>
      </c>
      <c r="DJ543" s="1">
        <f t="shared" si="315"/>
        <v>7.47</v>
      </c>
      <c r="DM543" s="1">
        <f t="shared" si="316"/>
        <v>9.36</v>
      </c>
      <c r="DP543" s="1">
        <f t="shared" si="317"/>
        <v>7.87666666666667</v>
      </c>
      <c r="DS543" s="1">
        <f t="shared" si="318"/>
        <v>7.02</v>
      </c>
      <c r="DV543" s="1">
        <f t="shared" si="319"/>
        <v>5.97</v>
      </c>
    </row>
    <row r="544" spans="2:126">
      <c r="B544" s="1" t="s">
        <v>143</v>
      </c>
      <c r="F544" s="1">
        <f t="shared" si="280"/>
        <v>19.0076989331833</v>
      </c>
      <c r="I544" s="1">
        <f t="shared" si="281"/>
        <v>24.812293533536</v>
      </c>
      <c r="L544" s="1">
        <f t="shared" si="282"/>
        <v>17.3275978104429</v>
      </c>
      <c r="O544" s="1">
        <f t="shared" si="283"/>
        <v>10.2742431968847</v>
      </c>
      <c r="R544" s="1">
        <f t="shared" si="284"/>
        <v>7.03571428571428</v>
      </c>
      <c r="U544" s="1">
        <f t="shared" si="285"/>
        <v>0.215</v>
      </c>
      <c r="X544" s="1">
        <f t="shared" si="286"/>
        <v>0.266</v>
      </c>
      <c r="AA544" s="1">
        <f t="shared" si="287"/>
        <v>0.278666666666667</v>
      </c>
      <c r="AD544" s="1">
        <f t="shared" si="288"/>
        <v>0.284666666666667</v>
      </c>
      <c r="AG544" s="1">
        <f t="shared" si="289"/>
        <v>0.194</v>
      </c>
      <c r="AJ544" s="1">
        <f t="shared" si="290"/>
        <v>268.333333333333</v>
      </c>
      <c r="AM544" s="1">
        <f t="shared" si="291"/>
        <v>293.666666666667</v>
      </c>
      <c r="AP544" s="1">
        <f t="shared" si="292"/>
        <v>292.666666666667</v>
      </c>
      <c r="AS544" s="1">
        <f t="shared" si="293"/>
        <v>323.333333333333</v>
      </c>
      <c r="AV544" s="1">
        <f t="shared" si="294"/>
        <v>321</v>
      </c>
      <c r="AY544" s="1">
        <f t="shared" si="295"/>
        <v>7.2</v>
      </c>
      <c r="BB544" s="1">
        <f t="shared" si="296"/>
        <v>9.03666666666667</v>
      </c>
      <c r="BE544" s="1">
        <f t="shared" si="297"/>
        <v>7.44</v>
      </c>
      <c r="BH544" s="1">
        <f t="shared" si="298"/>
        <v>6.17666666666667</v>
      </c>
      <c r="BK544" s="1">
        <f t="shared" si="299"/>
        <v>4.81</v>
      </c>
      <c r="BQ544" s="1">
        <f t="shared" si="300"/>
        <v>18.3582363315697</v>
      </c>
      <c r="BT544" s="1">
        <f t="shared" si="301"/>
        <v>24.1528416930103</v>
      </c>
      <c r="BW544" s="1">
        <f t="shared" si="302"/>
        <v>16.6683744465528</v>
      </c>
      <c r="BZ544" s="1">
        <f t="shared" si="303"/>
        <v>9.79014728448879</v>
      </c>
      <c r="CC544" s="1">
        <f t="shared" si="304"/>
        <v>6.46774193548387</v>
      </c>
      <c r="CF544" s="1">
        <f t="shared" si="305"/>
        <v>0.204</v>
      </c>
      <c r="CI544" s="1">
        <f t="shared" si="306"/>
        <v>0.24</v>
      </c>
      <c r="CL544" s="1">
        <f t="shared" si="307"/>
        <v>0.257666666666667</v>
      </c>
      <c r="CO544" s="1">
        <f t="shared" si="308"/>
        <v>0.264666666666667</v>
      </c>
      <c r="CR544" s="1">
        <f t="shared" si="309"/>
        <v>0.173</v>
      </c>
      <c r="CU544" s="1">
        <f t="shared" si="310"/>
        <v>270</v>
      </c>
      <c r="CX544" s="1">
        <f t="shared" si="311"/>
        <v>292</v>
      </c>
      <c r="DA544" s="1">
        <f t="shared" si="312"/>
        <v>288.666666666667</v>
      </c>
      <c r="DD544" s="1">
        <f t="shared" si="313"/>
        <v>321.666666666667</v>
      </c>
      <c r="DG544" s="1">
        <f t="shared" si="314"/>
        <v>322</v>
      </c>
      <c r="DJ544" s="1">
        <f t="shared" si="315"/>
        <v>6.94</v>
      </c>
      <c r="DM544" s="1">
        <f t="shared" si="316"/>
        <v>8.86333333333333</v>
      </c>
      <c r="DP544" s="1">
        <f t="shared" si="317"/>
        <v>7.18</v>
      </c>
      <c r="DS544" s="1">
        <f t="shared" si="318"/>
        <v>5.75</v>
      </c>
      <c r="DV544" s="1">
        <f t="shared" si="319"/>
        <v>4.53</v>
      </c>
    </row>
    <row r="545" spans="2:126">
      <c r="B545" s="1" t="s">
        <v>143</v>
      </c>
      <c r="F545" s="1">
        <f t="shared" si="280"/>
        <v>18.9140502283447</v>
      </c>
      <c r="I545" s="1">
        <f t="shared" si="281"/>
        <v>24.9545337988441</v>
      </c>
      <c r="L545" s="1">
        <f t="shared" si="282"/>
        <v>16.9226047321285</v>
      </c>
      <c r="O545" s="1">
        <f t="shared" si="283"/>
        <v>9.82440884757092</v>
      </c>
      <c r="R545" s="1">
        <f t="shared" si="284"/>
        <v>6.82962962962963</v>
      </c>
      <c r="U545" s="1">
        <f t="shared" si="285"/>
        <v>0.223333333333333</v>
      </c>
      <c r="X545" s="1">
        <f t="shared" si="286"/>
        <v>0.249666666666667</v>
      </c>
      <c r="AA545" s="1">
        <f t="shared" si="287"/>
        <v>0.279666666666667</v>
      </c>
      <c r="AD545" s="1">
        <f t="shared" si="288"/>
        <v>0.281666666666667</v>
      </c>
      <c r="AG545" s="1">
        <f t="shared" si="289"/>
        <v>0.189</v>
      </c>
      <c r="AJ545" s="1">
        <f t="shared" si="290"/>
        <v>272</v>
      </c>
      <c r="AM545" s="1">
        <f t="shared" si="291"/>
        <v>289</v>
      </c>
      <c r="AP545" s="1">
        <f t="shared" si="292"/>
        <v>291</v>
      </c>
      <c r="AS545" s="1">
        <f t="shared" si="293"/>
        <v>318</v>
      </c>
      <c r="AV545" s="1">
        <f t="shared" si="294"/>
        <v>315</v>
      </c>
      <c r="AY545" s="1">
        <f t="shared" si="295"/>
        <v>7.27333333333333</v>
      </c>
      <c r="BB545" s="1">
        <f t="shared" si="296"/>
        <v>8.99</v>
      </c>
      <c r="BE545" s="1">
        <f t="shared" si="297"/>
        <v>7.46666666666667</v>
      </c>
      <c r="BH545" s="1">
        <f t="shared" si="298"/>
        <v>6.10333333333333</v>
      </c>
      <c r="BK545" s="1">
        <f t="shared" si="299"/>
        <v>4.82</v>
      </c>
      <c r="BQ545" s="1">
        <f t="shared" si="300"/>
        <v>18.3022380098993</v>
      </c>
      <c r="BT545" s="1">
        <f t="shared" si="301"/>
        <v>24.3165973762324</v>
      </c>
      <c r="BW545" s="1">
        <f t="shared" si="302"/>
        <v>16.2253254153233</v>
      </c>
      <c r="BZ545" s="1">
        <f t="shared" si="303"/>
        <v>9.14782372966304</v>
      </c>
      <c r="CC545" s="1">
        <f t="shared" si="304"/>
        <v>6.31111111111111</v>
      </c>
      <c r="CF545" s="1">
        <f t="shared" si="305"/>
        <v>0.209666666666667</v>
      </c>
      <c r="CI545" s="1">
        <f t="shared" si="306"/>
        <v>0.238333333333333</v>
      </c>
      <c r="CL545" s="1">
        <f t="shared" si="307"/>
        <v>0.252666666666667</v>
      </c>
      <c r="CO545" s="1">
        <f t="shared" si="308"/>
        <v>0.255333333333333</v>
      </c>
      <c r="CR545" s="1">
        <f t="shared" si="309"/>
        <v>0.172</v>
      </c>
      <c r="CU545" s="1">
        <f t="shared" si="310"/>
        <v>270.333333333333</v>
      </c>
      <c r="CX545" s="1">
        <f t="shared" si="311"/>
        <v>287.666666666667</v>
      </c>
      <c r="DA545" s="1">
        <f t="shared" si="312"/>
        <v>289.333333333333</v>
      </c>
      <c r="DD545" s="1">
        <f t="shared" si="313"/>
        <v>317</v>
      </c>
      <c r="DG545" s="1">
        <f t="shared" si="314"/>
        <v>314</v>
      </c>
      <c r="DJ545" s="1">
        <f t="shared" si="315"/>
        <v>6.93666666666667</v>
      </c>
      <c r="DM545" s="1">
        <f t="shared" si="316"/>
        <v>8.76</v>
      </c>
      <c r="DP545" s="1">
        <f t="shared" si="317"/>
        <v>7.11666666666667</v>
      </c>
      <c r="DS545" s="1">
        <f t="shared" si="318"/>
        <v>5.85333333333333</v>
      </c>
      <c r="DV545" s="1">
        <f t="shared" si="319"/>
        <v>4.62</v>
      </c>
    </row>
    <row r="546" spans="2:126">
      <c r="B546" s="1" t="s">
        <v>143</v>
      </c>
      <c r="F546" s="1">
        <f t="shared" si="280"/>
        <v>18.7874479226388</v>
      </c>
      <c r="I546" s="1">
        <f t="shared" si="281"/>
        <v>25.0992568639628</v>
      </c>
      <c r="L546" s="1">
        <f t="shared" si="282"/>
        <v>17.2551173584144</v>
      </c>
      <c r="O546" s="1">
        <f t="shared" si="283"/>
        <v>10.0628666498896</v>
      </c>
      <c r="R546" s="1">
        <f t="shared" si="284"/>
        <v>6.93617021276596</v>
      </c>
      <c r="U546" s="1">
        <f t="shared" si="285"/>
        <v>0.22</v>
      </c>
      <c r="X546" s="1">
        <f t="shared" si="286"/>
        <v>0.267666666666667</v>
      </c>
      <c r="AA546" s="1">
        <f t="shared" si="287"/>
        <v>0.265333333333333</v>
      </c>
      <c r="AD546" s="1">
        <f t="shared" si="288"/>
        <v>0.264</v>
      </c>
      <c r="AG546" s="1">
        <f t="shared" si="289"/>
        <v>0.215</v>
      </c>
      <c r="AJ546" s="1">
        <f t="shared" si="290"/>
        <v>274.666666666667</v>
      </c>
      <c r="AM546" s="1">
        <f t="shared" si="291"/>
        <v>291.333333333333</v>
      </c>
      <c r="AP546" s="1">
        <f t="shared" si="292"/>
        <v>294</v>
      </c>
      <c r="AS546" s="1">
        <f t="shared" si="293"/>
        <v>318.666666666667</v>
      </c>
      <c r="AV546" s="1">
        <f t="shared" si="294"/>
        <v>311</v>
      </c>
      <c r="AY546" s="1">
        <f t="shared" si="295"/>
        <v>7.17</v>
      </c>
      <c r="BB546" s="1">
        <f t="shared" si="296"/>
        <v>9.07</v>
      </c>
      <c r="BE546" s="1">
        <f t="shared" si="297"/>
        <v>7.41666666666667</v>
      </c>
      <c r="BH546" s="1">
        <f t="shared" si="298"/>
        <v>6.01666666666667</v>
      </c>
      <c r="BK546" s="1">
        <f t="shared" si="299"/>
        <v>4.92</v>
      </c>
      <c r="BQ546" s="1">
        <f t="shared" si="300"/>
        <v>18.2340249223604</v>
      </c>
      <c r="BT546" s="1">
        <f t="shared" si="301"/>
        <v>24.4497393335172</v>
      </c>
      <c r="BW546" s="1">
        <f t="shared" si="302"/>
        <v>16.7584305039845</v>
      </c>
      <c r="BZ546" s="1">
        <f t="shared" si="303"/>
        <v>9.57975288338864</v>
      </c>
      <c r="CC546" s="1">
        <f t="shared" si="304"/>
        <v>6.22222222222222</v>
      </c>
      <c r="CF546" s="1">
        <f t="shared" si="305"/>
        <v>0.199333333333333</v>
      </c>
      <c r="CI546" s="1">
        <f t="shared" si="306"/>
        <v>0.235666666666667</v>
      </c>
      <c r="CL546" s="1">
        <f t="shared" si="307"/>
        <v>0.251333333333333</v>
      </c>
      <c r="CO546" s="1">
        <f t="shared" si="308"/>
        <v>0.253</v>
      </c>
      <c r="CR546" s="1">
        <f t="shared" si="309"/>
        <v>0.181</v>
      </c>
      <c r="CU546" s="1">
        <f t="shared" si="310"/>
        <v>272</v>
      </c>
      <c r="CX546" s="1">
        <f t="shared" si="311"/>
        <v>288.666666666667</v>
      </c>
      <c r="DA546" s="1">
        <f t="shared" si="312"/>
        <v>294</v>
      </c>
      <c r="DD546" s="1">
        <f t="shared" si="313"/>
        <v>318.666666666667</v>
      </c>
      <c r="DG546" s="1">
        <f t="shared" si="314"/>
        <v>311</v>
      </c>
      <c r="DJ546" s="1">
        <f t="shared" si="315"/>
        <v>6.91</v>
      </c>
      <c r="DM546" s="1">
        <f t="shared" si="316"/>
        <v>8.64333333333334</v>
      </c>
      <c r="DP546" s="1">
        <f t="shared" si="317"/>
        <v>7.22666666666667</v>
      </c>
      <c r="DS546" s="1">
        <f t="shared" si="318"/>
        <v>5.77</v>
      </c>
      <c r="DV546" s="1">
        <f t="shared" si="319"/>
        <v>4.61</v>
      </c>
    </row>
    <row r="547" spans="2:126">
      <c r="B547" s="1" t="s">
        <v>144</v>
      </c>
      <c r="F547" s="1">
        <f t="shared" si="280"/>
        <v>18.7893605687099</v>
      </c>
      <c r="I547" s="1">
        <f t="shared" si="281"/>
        <v>24.6102942450435</v>
      </c>
      <c r="L547" s="1">
        <f t="shared" si="282"/>
        <v>17.1587810158428</v>
      </c>
      <c r="O547" s="1">
        <f t="shared" si="283"/>
        <v>8.64403253849975</v>
      </c>
      <c r="R547" s="1">
        <f t="shared" si="284"/>
        <v>5.94915254237288</v>
      </c>
      <c r="U547" s="1">
        <f t="shared" si="285"/>
        <v>0.201333333333333</v>
      </c>
      <c r="X547" s="1">
        <f t="shared" si="286"/>
        <v>0.252333333333333</v>
      </c>
      <c r="AA547" s="1">
        <f t="shared" si="287"/>
        <v>0.264666666666667</v>
      </c>
      <c r="AD547" s="1">
        <f t="shared" si="288"/>
        <v>0.265</v>
      </c>
      <c r="AG547" s="1">
        <f t="shared" si="289"/>
        <v>0.156</v>
      </c>
      <c r="AJ547" s="1">
        <f t="shared" si="290"/>
        <v>272</v>
      </c>
      <c r="AM547" s="1">
        <f t="shared" si="291"/>
        <v>295.666666666667</v>
      </c>
      <c r="AP547" s="1">
        <f t="shared" si="292"/>
        <v>291.666666666667</v>
      </c>
      <c r="AS547" s="1">
        <f t="shared" si="293"/>
        <v>325.666666666667</v>
      </c>
      <c r="AV547" s="1">
        <f t="shared" si="294"/>
        <v>327</v>
      </c>
      <c r="AY547" s="1">
        <f t="shared" si="295"/>
        <v>7.07</v>
      </c>
      <c r="BB547" s="1">
        <f t="shared" si="296"/>
        <v>8.91</v>
      </c>
      <c r="BE547" s="1">
        <f t="shared" si="297"/>
        <v>7.38666666666667</v>
      </c>
      <c r="BH547" s="1">
        <f t="shared" si="298"/>
        <v>5.59</v>
      </c>
      <c r="BK547" s="1">
        <f t="shared" si="299"/>
        <v>4.21</v>
      </c>
      <c r="BQ547" s="1">
        <f t="shared" si="300"/>
        <v>18.1878955453149</v>
      </c>
      <c r="BT547" s="1">
        <f t="shared" si="301"/>
        <v>23.9233567358567</v>
      </c>
      <c r="BW547" s="1">
        <f t="shared" si="302"/>
        <v>16.4557296289721</v>
      </c>
      <c r="BZ547" s="1">
        <f t="shared" si="303"/>
        <v>8.13264236646568</v>
      </c>
      <c r="CC547" s="1">
        <f t="shared" si="304"/>
        <v>5.43511450381679</v>
      </c>
      <c r="CF547" s="1">
        <f t="shared" si="305"/>
        <v>0.190666666666667</v>
      </c>
      <c r="CI547" s="1">
        <f t="shared" si="306"/>
        <v>0.238666666666667</v>
      </c>
      <c r="CL547" s="1">
        <f t="shared" si="307"/>
        <v>0.244</v>
      </c>
      <c r="CO547" s="1">
        <f t="shared" si="308"/>
        <v>0.233</v>
      </c>
      <c r="CR547" s="1">
        <f t="shared" si="309"/>
        <v>0.131</v>
      </c>
      <c r="CU547" s="1">
        <f t="shared" si="310"/>
        <v>270.333333333333</v>
      </c>
      <c r="CX547" s="1">
        <f t="shared" si="311"/>
        <v>293</v>
      </c>
      <c r="DA547" s="1">
        <f t="shared" si="312"/>
        <v>293.333333333333</v>
      </c>
      <c r="DD547" s="1">
        <f t="shared" si="313"/>
        <v>322.666666666667</v>
      </c>
      <c r="DG547" s="1">
        <f t="shared" si="314"/>
        <v>321</v>
      </c>
      <c r="DJ547" s="1">
        <f t="shared" si="315"/>
        <v>6.72</v>
      </c>
      <c r="DM547" s="1">
        <f t="shared" si="316"/>
        <v>8.66333333333333</v>
      </c>
      <c r="DP547" s="1">
        <f t="shared" si="317"/>
        <v>7.12</v>
      </c>
      <c r="DS547" s="1">
        <f t="shared" si="318"/>
        <v>5.33</v>
      </c>
      <c r="DV547" s="1">
        <f t="shared" si="319"/>
        <v>4.11</v>
      </c>
    </row>
    <row r="548" spans="2:126">
      <c r="B548" s="1" t="s">
        <v>144</v>
      </c>
      <c r="F548" s="1">
        <f t="shared" si="280"/>
        <v>18.7364845938375</v>
      </c>
      <c r="I548" s="1">
        <f t="shared" si="281"/>
        <v>24.7396563832207</v>
      </c>
      <c r="L548" s="1">
        <f t="shared" si="282"/>
        <v>16.6624363493929</v>
      </c>
      <c r="O548" s="1">
        <f t="shared" si="283"/>
        <v>8.22070105589122</v>
      </c>
      <c r="R548" s="1">
        <f t="shared" si="284"/>
        <v>6.22608695652174</v>
      </c>
      <c r="U548" s="1">
        <f t="shared" si="285"/>
        <v>0.216</v>
      </c>
      <c r="X548" s="1">
        <f t="shared" si="286"/>
        <v>0.245666666666667</v>
      </c>
      <c r="AA548" s="1">
        <f t="shared" si="287"/>
        <v>0.25</v>
      </c>
      <c r="AD548" s="1">
        <f t="shared" si="288"/>
        <v>0.261666666666667</v>
      </c>
      <c r="AG548" s="1">
        <f t="shared" si="289"/>
        <v>0.152</v>
      </c>
      <c r="AJ548" s="1">
        <f t="shared" si="290"/>
        <v>274</v>
      </c>
      <c r="AM548" s="1">
        <f t="shared" si="291"/>
        <v>291</v>
      </c>
      <c r="AP548" s="1">
        <f t="shared" si="292"/>
        <v>293</v>
      </c>
      <c r="AS548" s="1">
        <f t="shared" si="293"/>
        <v>319</v>
      </c>
      <c r="AV548" s="1">
        <f t="shared" si="294"/>
        <v>316</v>
      </c>
      <c r="AY548" s="1">
        <f t="shared" si="295"/>
        <v>7.06666666666667</v>
      </c>
      <c r="BB548" s="1">
        <f t="shared" si="296"/>
        <v>8.84666666666667</v>
      </c>
      <c r="BE548" s="1">
        <f t="shared" si="297"/>
        <v>7.33666666666667</v>
      </c>
      <c r="BH548" s="1">
        <f t="shared" si="298"/>
        <v>5.68</v>
      </c>
      <c r="BK548" s="1">
        <f t="shared" si="299"/>
        <v>4.36</v>
      </c>
      <c r="BQ548" s="1">
        <f t="shared" si="300"/>
        <v>18.215213253323</v>
      </c>
      <c r="BT548" s="1">
        <f t="shared" si="301"/>
        <v>24.3231632792417</v>
      </c>
      <c r="BW548" s="1">
        <f t="shared" si="302"/>
        <v>16.1196899224806</v>
      </c>
      <c r="BZ548" s="1">
        <f t="shared" si="303"/>
        <v>7.58876251579664</v>
      </c>
      <c r="CC548" s="1">
        <f t="shared" si="304"/>
        <v>5.609375</v>
      </c>
      <c r="CF548" s="1">
        <f t="shared" si="305"/>
        <v>0.189</v>
      </c>
      <c r="CI548" s="1">
        <f t="shared" si="306"/>
        <v>0.22</v>
      </c>
      <c r="CL548" s="1">
        <f t="shared" si="307"/>
        <v>0.238666666666667</v>
      </c>
      <c r="CO548" s="1">
        <f t="shared" si="308"/>
        <v>0.248</v>
      </c>
      <c r="CR548" s="1">
        <f t="shared" si="309"/>
        <v>0.136</v>
      </c>
      <c r="CU548" s="1">
        <f t="shared" si="310"/>
        <v>272</v>
      </c>
      <c r="CX548" s="1">
        <f t="shared" si="311"/>
        <v>289.333333333333</v>
      </c>
      <c r="DA548" s="1">
        <f t="shared" si="312"/>
        <v>291.333333333333</v>
      </c>
      <c r="DD548" s="1">
        <f t="shared" si="313"/>
        <v>318</v>
      </c>
      <c r="DG548" s="1">
        <f t="shared" si="314"/>
        <v>317</v>
      </c>
      <c r="DJ548" s="1">
        <f t="shared" si="315"/>
        <v>6.80666666666667</v>
      </c>
      <c r="DM548" s="1">
        <f t="shared" si="316"/>
        <v>8.67</v>
      </c>
      <c r="DP548" s="1">
        <f t="shared" si="317"/>
        <v>7.07666666666667</v>
      </c>
      <c r="DS548" s="1">
        <f t="shared" si="318"/>
        <v>5.25333333333333</v>
      </c>
      <c r="DV548" s="1">
        <f t="shared" si="319"/>
        <v>4.05</v>
      </c>
    </row>
    <row r="549" spans="2:126">
      <c r="B549" s="1" t="s">
        <v>144</v>
      </c>
      <c r="F549" s="1">
        <f t="shared" si="280"/>
        <v>18.6556818887853</v>
      </c>
      <c r="I549" s="1">
        <f t="shared" si="281"/>
        <v>24.8826096452871</v>
      </c>
      <c r="L549" s="1">
        <f t="shared" si="282"/>
        <v>17.070514351956</v>
      </c>
      <c r="O549" s="1">
        <f t="shared" si="283"/>
        <v>8.43280654471435</v>
      </c>
      <c r="R549" s="1">
        <f t="shared" si="284"/>
        <v>5.98230088495575</v>
      </c>
      <c r="U549" s="1">
        <f t="shared" si="285"/>
        <v>0.206333333333333</v>
      </c>
      <c r="X549" s="1">
        <f t="shared" si="286"/>
        <v>0.238</v>
      </c>
      <c r="AA549" s="1">
        <f t="shared" si="287"/>
        <v>0.251333333333333</v>
      </c>
      <c r="AD549" s="1">
        <f t="shared" si="288"/>
        <v>0.260333333333333</v>
      </c>
      <c r="AG549" s="1">
        <f t="shared" si="289"/>
        <v>0.168</v>
      </c>
      <c r="AJ549" s="1">
        <f t="shared" si="290"/>
        <v>275.333333333333</v>
      </c>
      <c r="AM549" s="1">
        <f t="shared" si="291"/>
        <v>291.666666666667</v>
      </c>
      <c r="AP549" s="1">
        <f t="shared" si="292"/>
        <v>299</v>
      </c>
      <c r="AS549" s="1">
        <f t="shared" si="293"/>
        <v>319.666666666667</v>
      </c>
      <c r="AV549" s="1">
        <f t="shared" si="294"/>
        <v>314</v>
      </c>
      <c r="AY549" s="1">
        <f t="shared" si="295"/>
        <v>7.11666666666667</v>
      </c>
      <c r="BB549" s="1">
        <f t="shared" si="296"/>
        <v>8.86333333333333</v>
      </c>
      <c r="BE549" s="1">
        <f t="shared" si="297"/>
        <v>7.28666666666667</v>
      </c>
      <c r="BH549" s="1">
        <f t="shared" si="298"/>
        <v>5.50666666666667</v>
      </c>
      <c r="BK549" s="1">
        <f t="shared" si="299"/>
        <v>4.28</v>
      </c>
      <c r="BQ549" s="1">
        <f t="shared" si="300"/>
        <v>18.0204597169193</v>
      </c>
      <c r="BT549" s="1">
        <f t="shared" si="301"/>
        <v>24.1004058245438</v>
      </c>
      <c r="BW549" s="1">
        <f t="shared" si="302"/>
        <v>16.4206479500962</v>
      </c>
      <c r="BZ549" s="1">
        <f t="shared" si="303"/>
        <v>7.74381988498133</v>
      </c>
      <c r="CC549" s="1">
        <f t="shared" si="304"/>
        <v>5.472</v>
      </c>
      <c r="CF549" s="1">
        <f t="shared" si="305"/>
        <v>0.192666666666667</v>
      </c>
      <c r="CI549" s="1">
        <f t="shared" si="306"/>
        <v>0.227</v>
      </c>
      <c r="CL549" s="1">
        <f t="shared" si="307"/>
        <v>0.230666666666667</v>
      </c>
      <c r="CO549" s="1">
        <f t="shared" si="308"/>
        <v>0.228333333333333</v>
      </c>
      <c r="CR549" s="1">
        <f t="shared" si="309"/>
        <v>0.141</v>
      </c>
      <c r="CU549" s="1">
        <f t="shared" si="310"/>
        <v>275.333333333333</v>
      </c>
      <c r="CX549" s="1">
        <f t="shared" si="311"/>
        <v>291.666666666667</v>
      </c>
      <c r="DA549" s="1">
        <f t="shared" si="312"/>
        <v>296</v>
      </c>
      <c r="DD549" s="1">
        <f t="shared" si="313"/>
        <v>316.666666666667</v>
      </c>
      <c r="DG549" s="1">
        <f t="shared" si="314"/>
        <v>312</v>
      </c>
      <c r="DJ549" s="1">
        <f t="shared" si="315"/>
        <v>6.69</v>
      </c>
      <c r="DM549" s="1">
        <f t="shared" si="316"/>
        <v>8.60333333333333</v>
      </c>
      <c r="DP549" s="1">
        <f t="shared" si="317"/>
        <v>7.09666666666667</v>
      </c>
      <c r="DS549" s="1">
        <f t="shared" si="318"/>
        <v>5.26</v>
      </c>
      <c r="DV549" s="1">
        <f t="shared" si="319"/>
        <v>4.07</v>
      </c>
    </row>
    <row r="550" spans="2:126">
      <c r="B550" s="1" t="s">
        <v>145</v>
      </c>
      <c r="F550" s="1">
        <f t="shared" si="280"/>
        <v>19.9077865888139</v>
      </c>
      <c r="I550" s="1">
        <f t="shared" si="281"/>
        <v>25.7447038728775</v>
      </c>
      <c r="L550" s="1">
        <f t="shared" si="282"/>
        <v>18.2533635876526</v>
      </c>
      <c r="O550" s="1">
        <f t="shared" si="283"/>
        <v>13.4243940292904</v>
      </c>
      <c r="R550" s="1">
        <f t="shared" si="284"/>
        <v>9.69892473118279</v>
      </c>
      <c r="U550" s="1">
        <f t="shared" si="285"/>
        <v>0.229666666666667</v>
      </c>
      <c r="X550" s="1">
        <f t="shared" si="286"/>
        <v>0.261</v>
      </c>
      <c r="AA550" s="1">
        <f t="shared" si="287"/>
        <v>0.289666666666667</v>
      </c>
      <c r="AD550" s="1">
        <f t="shared" si="288"/>
        <v>0.307</v>
      </c>
      <c r="AG550" s="1">
        <f t="shared" si="289"/>
        <v>0.238</v>
      </c>
      <c r="AJ550" s="1">
        <f t="shared" si="290"/>
        <v>267</v>
      </c>
      <c r="AM550" s="1">
        <f t="shared" si="291"/>
        <v>292</v>
      </c>
      <c r="AP550" s="1">
        <f t="shared" si="292"/>
        <v>288.333333333333</v>
      </c>
      <c r="AS550" s="1">
        <f t="shared" si="293"/>
        <v>321.666666666667</v>
      </c>
      <c r="AV550" s="1">
        <f t="shared" si="294"/>
        <v>308</v>
      </c>
      <c r="AY550" s="1">
        <f t="shared" si="295"/>
        <v>7.87</v>
      </c>
      <c r="BB550" s="1">
        <f t="shared" si="296"/>
        <v>9.71</v>
      </c>
      <c r="BE550" s="1">
        <f t="shared" si="297"/>
        <v>8.18666666666667</v>
      </c>
      <c r="BH550" s="1">
        <f t="shared" si="298"/>
        <v>7.37</v>
      </c>
      <c r="BK550" s="1">
        <f t="shared" si="299"/>
        <v>6.18</v>
      </c>
      <c r="BQ550" s="1">
        <f t="shared" si="300"/>
        <v>19.2960410507979</v>
      </c>
      <c r="BT550" s="1">
        <f t="shared" si="301"/>
        <v>25.1523924215355</v>
      </c>
      <c r="BW550" s="1">
        <f t="shared" si="302"/>
        <v>17.8082683167429</v>
      </c>
      <c r="BZ550" s="1">
        <f t="shared" si="303"/>
        <v>12.9704371530673</v>
      </c>
      <c r="CC550" s="1">
        <f t="shared" si="304"/>
        <v>9.11111111111111</v>
      </c>
      <c r="CF550" s="1">
        <f t="shared" si="305"/>
        <v>0.208666666666667</v>
      </c>
      <c r="CI550" s="1">
        <f t="shared" si="306"/>
        <v>0.245</v>
      </c>
      <c r="CL550" s="1">
        <f t="shared" si="307"/>
        <v>0.269333333333333</v>
      </c>
      <c r="CO550" s="1">
        <f t="shared" si="308"/>
        <v>0.286333333333333</v>
      </c>
      <c r="CR550" s="1">
        <f t="shared" si="309"/>
        <v>0.205</v>
      </c>
      <c r="CU550" s="1">
        <f t="shared" si="310"/>
        <v>264.333333333333</v>
      </c>
      <c r="CX550" s="1">
        <f t="shared" si="311"/>
        <v>289</v>
      </c>
      <c r="DA550" s="1">
        <f t="shared" si="312"/>
        <v>286.666666666667</v>
      </c>
      <c r="DD550" s="1">
        <f t="shared" si="313"/>
        <v>323.333333333333</v>
      </c>
      <c r="DG550" s="1">
        <f t="shared" si="314"/>
        <v>314</v>
      </c>
      <c r="DJ550" s="1">
        <f t="shared" si="315"/>
        <v>7.61</v>
      </c>
      <c r="DM550" s="1">
        <f t="shared" si="316"/>
        <v>9.33333333333333</v>
      </c>
      <c r="DP550" s="1">
        <f t="shared" si="317"/>
        <v>7.85</v>
      </c>
      <c r="DS550" s="1">
        <f t="shared" si="318"/>
        <v>7.18</v>
      </c>
      <c r="DV550" s="1">
        <f t="shared" si="319"/>
        <v>5.89</v>
      </c>
    </row>
    <row r="551" spans="2:126">
      <c r="B551" s="1" t="s">
        <v>145</v>
      </c>
      <c r="F551" s="1">
        <f t="shared" si="280"/>
        <v>19.8324029170838</v>
      </c>
      <c r="I551" s="1">
        <f t="shared" si="281"/>
        <v>26.0282056084799</v>
      </c>
      <c r="L551" s="1">
        <f t="shared" si="282"/>
        <v>17.7667464339951</v>
      </c>
      <c r="O551" s="1">
        <f t="shared" si="283"/>
        <v>12.8799996055781</v>
      </c>
      <c r="R551" s="1">
        <f t="shared" si="284"/>
        <v>9.74257425742574</v>
      </c>
      <c r="U551" s="1">
        <f t="shared" si="285"/>
        <v>0.234333333333333</v>
      </c>
      <c r="X551" s="1">
        <f t="shared" si="286"/>
        <v>0.264</v>
      </c>
      <c r="AA551" s="1">
        <f t="shared" si="287"/>
        <v>0.278</v>
      </c>
      <c r="AD551" s="1">
        <f t="shared" si="288"/>
        <v>0.300333333333333</v>
      </c>
      <c r="AG551" s="1">
        <f t="shared" si="289"/>
        <v>0.231</v>
      </c>
      <c r="AJ551" s="1">
        <f t="shared" si="290"/>
        <v>269</v>
      </c>
      <c r="AM551" s="1">
        <f t="shared" si="291"/>
        <v>283</v>
      </c>
      <c r="AP551" s="1">
        <f t="shared" si="292"/>
        <v>289.333333333333</v>
      </c>
      <c r="AS551" s="1">
        <f t="shared" si="293"/>
        <v>319.666666666667</v>
      </c>
      <c r="AV551" s="1">
        <f t="shared" si="294"/>
        <v>315</v>
      </c>
      <c r="AY551" s="1">
        <f t="shared" si="295"/>
        <v>7.86666666666667</v>
      </c>
      <c r="BB551" s="1">
        <f t="shared" si="296"/>
        <v>9.74333333333333</v>
      </c>
      <c r="BE551" s="1">
        <f t="shared" si="297"/>
        <v>8.12</v>
      </c>
      <c r="BH551" s="1">
        <f t="shared" si="298"/>
        <v>7.38333333333333</v>
      </c>
      <c r="BK551" s="1">
        <f t="shared" si="299"/>
        <v>6.25</v>
      </c>
      <c r="BQ551" s="1">
        <f t="shared" si="300"/>
        <v>19.4180095767599</v>
      </c>
      <c r="BT551" s="1">
        <f t="shared" si="301"/>
        <v>25.3100305566915</v>
      </c>
      <c r="BW551" s="1">
        <f t="shared" si="302"/>
        <v>17.1896122178693</v>
      </c>
      <c r="BZ551" s="1">
        <f t="shared" si="303"/>
        <v>12.2874043299097</v>
      </c>
      <c r="CC551" s="1">
        <f t="shared" si="304"/>
        <v>9</v>
      </c>
      <c r="CF551" s="1">
        <f t="shared" si="305"/>
        <v>0.214333333333333</v>
      </c>
      <c r="CI551" s="1">
        <f t="shared" si="306"/>
        <v>0.243333333333333</v>
      </c>
      <c r="CL551" s="1">
        <f t="shared" si="307"/>
        <v>0.252333333333333</v>
      </c>
      <c r="CO551" s="1">
        <f t="shared" si="308"/>
        <v>0.289333333333333</v>
      </c>
      <c r="CR551" s="1">
        <f t="shared" si="309"/>
        <v>0.213</v>
      </c>
      <c r="CU551" s="1">
        <f t="shared" si="310"/>
        <v>267.333333333333</v>
      </c>
      <c r="CX551" s="1">
        <f t="shared" si="311"/>
        <v>282</v>
      </c>
      <c r="DA551" s="1">
        <f t="shared" si="312"/>
        <v>287.666666666667</v>
      </c>
      <c r="DD551" s="1">
        <f t="shared" si="313"/>
        <v>318</v>
      </c>
      <c r="DG551" s="1">
        <f t="shared" si="314"/>
        <v>305</v>
      </c>
      <c r="DJ551" s="1">
        <f t="shared" si="315"/>
        <v>7.67666666666667</v>
      </c>
      <c r="DM551" s="1">
        <f t="shared" si="316"/>
        <v>9.41666666666667</v>
      </c>
      <c r="DP551" s="1">
        <f t="shared" si="317"/>
        <v>7.78666666666667</v>
      </c>
      <c r="DS551" s="1">
        <f t="shared" si="318"/>
        <v>7.12333333333333</v>
      </c>
      <c r="DV551" s="1">
        <f t="shared" si="319"/>
        <v>5.92</v>
      </c>
    </row>
    <row r="552" spans="2:126">
      <c r="B552" s="1" t="s">
        <v>145</v>
      </c>
      <c r="F552" s="1">
        <f t="shared" si="280"/>
        <v>19.7028591204635</v>
      </c>
      <c r="I552" s="1">
        <f t="shared" si="281"/>
        <v>25.9744704276925</v>
      </c>
      <c r="L552" s="1">
        <f t="shared" si="282"/>
        <v>18.2242373705788</v>
      </c>
      <c r="O552" s="1">
        <f t="shared" si="283"/>
        <v>13.3092924807932</v>
      </c>
      <c r="R552" s="1">
        <f t="shared" si="284"/>
        <v>9.32584269662921</v>
      </c>
      <c r="U552" s="1">
        <f t="shared" si="285"/>
        <v>0.224666666666667</v>
      </c>
      <c r="X552" s="1">
        <f t="shared" si="286"/>
        <v>0.266</v>
      </c>
      <c r="AA552" s="1">
        <f t="shared" si="287"/>
        <v>0.26</v>
      </c>
      <c r="AD552" s="1">
        <f t="shared" si="288"/>
        <v>0.309</v>
      </c>
      <c r="AG552" s="1">
        <f t="shared" si="289"/>
        <v>0.237</v>
      </c>
      <c r="AJ552" s="1">
        <f t="shared" si="290"/>
        <v>270.333333333333</v>
      </c>
      <c r="AM552" s="1">
        <f t="shared" si="291"/>
        <v>286.666666666667</v>
      </c>
      <c r="AP552" s="1">
        <f t="shared" si="292"/>
        <v>292.666666666667</v>
      </c>
      <c r="AS552" s="1">
        <f t="shared" si="293"/>
        <v>320</v>
      </c>
      <c r="AV552" s="1">
        <f t="shared" si="294"/>
        <v>303</v>
      </c>
      <c r="AY552" s="1">
        <f t="shared" si="295"/>
        <v>7.84333333333333</v>
      </c>
      <c r="BB552" s="1">
        <f t="shared" si="296"/>
        <v>9.64666666666667</v>
      </c>
      <c r="BE552" s="1">
        <f t="shared" si="297"/>
        <v>8.08666666666667</v>
      </c>
      <c r="BH552" s="1">
        <f t="shared" si="298"/>
        <v>7.37666666666667</v>
      </c>
      <c r="BK552" s="1">
        <f t="shared" si="299"/>
        <v>6.28</v>
      </c>
      <c r="BQ552" s="1">
        <f t="shared" si="300"/>
        <v>19.11981932491</v>
      </c>
      <c r="BT552" s="1">
        <f t="shared" si="301"/>
        <v>25.3426704014939</v>
      </c>
      <c r="BW552" s="1">
        <f t="shared" si="302"/>
        <v>17.7442558407259</v>
      </c>
      <c r="BZ552" s="1">
        <f t="shared" si="303"/>
        <v>12.7113861798783</v>
      </c>
      <c r="CC552" s="1">
        <f t="shared" si="304"/>
        <v>8.7258064516129</v>
      </c>
      <c r="CF552" s="1">
        <f t="shared" si="305"/>
        <v>0.204</v>
      </c>
      <c r="CI552" s="1">
        <f t="shared" si="306"/>
        <v>0.245333333333333</v>
      </c>
      <c r="CL552" s="1">
        <f t="shared" si="307"/>
        <v>0.256</v>
      </c>
      <c r="CO552" s="1">
        <f t="shared" si="308"/>
        <v>0.276666666666667</v>
      </c>
      <c r="CR552" s="1">
        <f t="shared" si="309"/>
        <v>0.215</v>
      </c>
      <c r="CU552" s="1">
        <f t="shared" si="310"/>
        <v>270.333333333333</v>
      </c>
      <c r="CX552" s="1">
        <f t="shared" si="311"/>
        <v>286.666666666667</v>
      </c>
      <c r="DA552" s="1">
        <f t="shared" si="312"/>
        <v>291</v>
      </c>
      <c r="DD552" s="1">
        <f t="shared" si="313"/>
        <v>316</v>
      </c>
      <c r="DG552" s="1">
        <f t="shared" si="314"/>
        <v>302</v>
      </c>
      <c r="DJ552" s="1">
        <f t="shared" si="315"/>
        <v>7.58</v>
      </c>
      <c r="DM552" s="1">
        <f t="shared" si="316"/>
        <v>9.47333333333333</v>
      </c>
      <c r="DP552" s="1">
        <f t="shared" si="317"/>
        <v>7.82666666666667</v>
      </c>
      <c r="DS552" s="1">
        <f t="shared" si="318"/>
        <v>6.95</v>
      </c>
      <c r="DV552" s="1">
        <f t="shared" si="319"/>
        <v>6.14</v>
      </c>
    </row>
    <row r="553" spans="2:126">
      <c r="B553" s="1" t="s">
        <v>146</v>
      </c>
      <c r="F553" s="1">
        <f t="shared" si="280"/>
        <v>19.1076349347586</v>
      </c>
      <c r="I553" s="1">
        <f t="shared" si="281"/>
        <v>24.9042475565245</v>
      </c>
      <c r="L553" s="1">
        <f t="shared" si="282"/>
        <v>17.3970535799552</v>
      </c>
      <c r="O553" s="1">
        <f t="shared" si="283"/>
        <v>12.0079041305456</v>
      </c>
      <c r="R553" s="1">
        <f t="shared" si="284"/>
        <v>8.56179775280899</v>
      </c>
      <c r="U553" s="1">
        <f t="shared" si="285"/>
        <v>0.223333333333333</v>
      </c>
      <c r="X553" s="1">
        <f t="shared" si="286"/>
        <v>0.274333333333333</v>
      </c>
      <c r="AA553" s="1">
        <f t="shared" si="287"/>
        <v>0.293</v>
      </c>
      <c r="AD553" s="1">
        <f t="shared" si="288"/>
        <v>0.287</v>
      </c>
      <c r="AG553" s="1">
        <f t="shared" si="289"/>
        <v>0.197</v>
      </c>
      <c r="AJ553" s="1">
        <f t="shared" si="290"/>
        <v>273.333333333333</v>
      </c>
      <c r="AM553" s="1">
        <f t="shared" si="291"/>
        <v>295.666666666667</v>
      </c>
      <c r="AP553" s="1">
        <f t="shared" si="292"/>
        <v>291.666666666667</v>
      </c>
      <c r="AS553" s="1">
        <f t="shared" si="293"/>
        <v>324.333333333333</v>
      </c>
      <c r="AV553" s="1">
        <f t="shared" si="294"/>
        <v>304</v>
      </c>
      <c r="AY553" s="1">
        <f t="shared" si="295"/>
        <v>7.53666666666667</v>
      </c>
      <c r="BB553" s="1">
        <f t="shared" si="296"/>
        <v>9.5</v>
      </c>
      <c r="BE553" s="1">
        <f t="shared" si="297"/>
        <v>7.79</v>
      </c>
      <c r="BH553" s="1">
        <f t="shared" si="298"/>
        <v>6.5</v>
      </c>
      <c r="BK553" s="1">
        <f t="shared" si="299"/>
        <v>5.02</v>
      </c>
      <c r="BQ553" s="1">
        <f t="shared" si="300"/>
        <v>18.6292989417989</v>
      </c>
      <c r="BT553" s="1">
        <f t="shared" si="301"/>
        <v>24.4110423530629</v>
      </c>
      <c r="BW553" s="1">
        <f t="shared" si="302"/>
        <v>16.994256267148</v>
      </c>
      <c r="BZ553" s="1">
        <f t="shared" si="303"/>
        <v>11.4805302375463</v>
      </c>
      <c r="CC553" s="1">
        <f t="shared" si="304"/>
        <v>8.15873015873016</v>
      </c>
      <c r="CF553" s="1">
        <f t="shared" si="305"/>
        <v>0.207</v>
      </c>
      <c r="CI553" s="1">
        <f t="shared" si="306"/>
        <v>0.260333333333333</v>
      </c>
      <c r="CL553" s="1">
        <f t="shared" si="307"/>
        <v>0.265666666666667</v>
      </c>
      <c r="CO553" s="1">
        <f t="shared" si="308"/>
        <v>0.266</v>
      </c>
      <c r="CR553" s="1">
        <f t="shared" si="309"/>
        <v>0.175</v>
      </c>
      <c r="CU553" s="1">
        <f t="shared" si="310"/>
        <v>270.333333333333</v>
      </c>
      <c r="CX553" s="1">
        <f t="shared" si="311"/>
        <v>296</v>
      </c>
      <c r="DA553" s="1">
        <f t="shared" si="312"/>
        <v>290.666666666667</v>
      </c>
      <c r="DD553" s="1">
        <f t="shared" si="313"/>
        <v>322.666666666667</v>
      </c>
      <c r="DG553" s="1">
        <f t="shared" si="314"/>
        <v>302</v>
      </c>
      <c r="DJ553" s="1">
        <f t="shared" si="315"/>
        <v>7.29</v>
      </c>
      <c r="DM553" s="1">
        <f t="shared" si="316"/>
        <v>9.21333333333333</v>
      </c>
      <c r="DP553" s="1">
        <f t="shared" si="317"/>
        <v>7.44</v>
      </c>
      <c r="DS553" s="1">
        <f t="shared" si="318"/>
        <v>6.24</v>
      </c>
      <c r="DV553" s="1">
        <f t="shared" si="319"/>
        <v>4.78</v>
      </c>
    </row>
    <row r="554" spans="2:126">
      <c r="B554" s="1" t="s">
        <v>146</v>
      </c>
      <c r="F554" s="1">
        <f t="shared" si="280"/>
        <v>19.037708861513</v>
      </c>
      <c r="I554" s="1">
        <f t="shared" si="281"/>
        <v>25.1667751543484</v>
      </c>
      <c r="L554" s="1">
        <f t="shared" si="282"/>
        <v>17.0505508600747</v>
      </c>
      <c r="O554" s="1">
        <f t="shared" si="283"/>
        <v>11.5397877818067</v>
      </c>
      <c r="R554" s="1">
        <f t="shared" si="284"/>
        <v>8.21621621621621</v>
      </c>
      <c r="U554" s="1">
        <f t="shared" si="285"/>
        <v>0.231666666666667</v>
      </c>
      <c r="X554" s="1">
        <f t="shared" si="286"/>
        <v>0.274333333333333</v>
      </c>
      <c r="AA554" s="1">
        <f t="shared" si="287"/>
        <v>0.281666666666667</v>
      </c>
      <c r="AD554" s="1">
        <f t="shared" si="288"/>
        <v>0.280333333333333</v>
      </c>
      <c r="AG554" s="1">
        <f t="shared" si="289"/>
        <v>0.203</v>
      </c>
      <c r="AJ554" s="1">
        <f t="shared" si="290"/>
        <v>274</v>
      </c>
      <c r="AM554" s="1">
        <f t="shared" si="291"/>
        <v>291</v>
      </c>
      <c r="AP554" s="1">
        <f t="shared" si="292"/>
        <v>293</v>
      </c>
      <c r="AS554" s="1">
        <f t="shared" si="293"/>
        <v>319</v>
      </c>
      <c r="AV554" s="1">
        <f t="shared" si="294"/>
        <v>308</v>
      </c>
      <c r="AY554" s="1">
        <f t="shared" si="295"/>
        <v>7.54666666666667</v>
      </c>
      <c r="BB554" s="1">
        <f t="shared" si="296"/>
        <v>9.34333333333333</v>
      </c>
      <c r="BE554" s="1">
        <f t="shared" si="297"/>
        <v>7.89666666666667</v>
      </c>
      <c r="BH554" s="1">
        <f t="shared" si="298"/>
        <v>6.49666666666667</v>
      </c>
      <c r="BK554" s="1">
        <f t="shared" si="299"/>
        <v>5.13</v>
      </c>
      <c r="BQ554" s="1">
        <f t="shared" si="300"/>
        <v>18.3752952409669</v>
      </c>
      <c r="BT554" s="1">
        <f t="shared" si="301"/>
        <v>24.5786353208581</v>
      </c>
      <c r="BW554" s="1">
        <f t="shared" si="302"/>
        <v>16.357474398692</v>
      </c>
      <c r="BZ554" s="1">
        <f t="shared" si="303"/>
        <v>10.9764779812218</v>
      </c>
      <c r="CC554" s="1">
        <f t="shared" si="304"/>
        <v>7.78125</v>
      </c>
      <c r="CF554" s="1">
        <f t="shared" si="305"/>
        <v>0.211</v>
      </c>
      <c r="CI554" s="1">
        <f t="shared" si="306"/>
        <v>0.246666666666667</v>
      </c>
      <c r="CL554" s="1">
        <f t="shared" si="307"/>
        <v>0.255666666666667</v>
      </c>
      <c r="CO554" s="1">
        <f t="shared" si="308"/>
        <v>0.276</v>
      </c>
      <c r="CR554" s="1">
        <f t="shared" si="309"/>
        <v>0.182</v>
      </c>
      <c r="CU554" s="1">
        <f t="shared" si="310"/>
        <v>271.333333333333</v>
      </c>
      <c r="CX554" s="1">
        <f t="shared" si="311"/>
        <v>288</v>
      </c>
      <c r="DA554" s="1">
        <f t="shared" si="312"/>
        <v>293</v>
      </c>
      <c r="DD554" s="1">
        <f t="shared" si="313"/>
        <v>319</v>
      </c>
      <c r="DG554" s="1">
        <f t="shared" si="314"/>
        <v>305</v>
      </c>
      <c r="DJ554" s="1">
        <f t="shared" si="315"/>
        <v>7.28666666666667</v>
      </c>
      <c r="DM554" s="1">
        <f t="shared" si="316"/>
        <v>8.99</v>
      </c>
      <c r="DP554" s="1">
        <f t="shared" si="317"/>
        <v>7.55666666666667</v>
      </c>
      <c r="DS554" s="1">
        <f t="shared" si="318"/>
        <v>6.32333333333334</v>
      </c>
      <c r="DV554" s="1">
        <f t="shared" si="319"/>
        <v>4.83</v>
      </c>
    </row>
    <row r="555" spans="2:126">
      <c r="B555" s="1" t="s">
        <v>146</v>
      </c>
      <c r="F555" s="1">
        <f t="shared" si="280"/>
        <v>18.9264228108397</v>
      </c>
      <c r="I555" s="1">
        <f t="shared" si="281"/>
        <v>25.1307568954628</v>
      </c>
      <c r="L555" s="1">
        <f t="shared" si="282"/>
        <v>17.3896542163555</v>
      </c>
      <c r="O555" s="1">
        <f t="shared" si="283"/>
        <v>11.7932807650365</v>
      </c>
      <c r="R555" s="1">
        <f t="shared" si="284"/>
        <v>8.30088495575221</v>
      </c>
      <c r="U555" s="1">
        <f t="shared" si="285"/>
        <v>0.234666666666667</v>
      </c>
      <c r="X555" s="1">
        <f t="shared" si="286"/>
        <v>0.27</v>
      </c>
      <c r="AA555" s="1">
        <f t="shared" si="287"/>
        <v>0.263666666666667</v>
      </c>
      <c r="AD555" s="1">
        <f t="shared" si="288"/>
        <v>0.282333333333333</v>
      </c>
      <c r="AG555" s="1">
        <f t="shared" si="289"/>
        <v>0.205</v>
      </c>
      <c r="AJ555" s="1">
        <f t="shared" si="290"/>
        <v>275.333333333333</v>
      </c>
      <c r="AM555" s="1">
        <f t="shared" si="291"/>
        <v>293.333333333333</v>
      </c>
      <c r="AP555" s="1">
        <f t="shared" si="292"/>
        <v>296</v>
      </c>
      <c r="AS555" s="1">
        <f t="shared" si="293"/>
        <v>321</v>
      </c>
      <c r="AV555" s="1">
        <f t="shared" si="294"/>
        <v>294</v>
      </c>
      <c r="AY555" s="1">
        <f t="shared" si="295"/>
        <v>7.52333333333333</v>
      </c>
      <c r="BB555" s="1">
        <f t="shared" si="296"/>
        <v>9.33</v>
      </c>
      <c r="BE555" s="1">
        <f t="shared" si="297"/>
        <v>7.76666666666667</v>
      </c>
      <c r="BH555" s="1">
        <f t="shared" si="298"/>
        <v>6.50666666666667</v>
      </c>
      <c r="BK555" s="1">
        <f t="shared" si="299"/>
        <v>5.16</v>
      </c>
      <c r="BQ555" s="1">
        <f t="shared" si="300"/>
        <v>18.5445750207986</v>
      </c>
      <c r="BT555" s="1">
        <f t="shared" si="301"/>
        <v>24.5300574048202</v>
      </c>
      <c r="BW555" s="1">
        <f t="shared" si="302"/>
        <v>16.765745430633</v>
      </c>
      <c r="BZ555" s="1">
        <f t="shared" si="303"/>
        <v>11.2260781441308</v>
      </c>
      <c r="CC555" s="1">
        <f t="shared" si="304"/>
        <v>7.93548387096774</v>
      </c>
      <c r="CF555" s="1">
        <f t="shared" si="305"/>
        <v>0.207333333333333</v>
      </c>
      <c r="CI555" s="1">
        <f t="shared" si="306"/>
        <v>0.243666666666667</v>
      </c>
      <c r="CL555" s="1">
        <f t="shared" si="307"/>
        <v>0.259333333333333</v>
      </c>
      <c r="CO555" s="1">
        <f t="shared" si="308"/>
        <v>0.261333333333333</v>
      </c>
      <c r="CR555" s="1">
        <f t="shared" si="309"/>
        <v>0.188</v>
      </c>
      <c r="CU555" s="1">
        <f t="shared" si="310"/>
        <v>273.666666666667</v>
      </c>
      <c r="CX555" s="1">
        <f t="shared" si="311"/>
        <v>290.666666666667</v>
      </c>
      <c r="DA555" s="1">
        <f t="shared" si="312"/>
        <v>296</v>
      </c>
      <c r="DD555" s="1">
        <f t="shared" si="313"/>
        <v>319.666666666667</v>
      </c>
      <c r="DG555" s="1">
        <f t="shared" si="314"/>
        <v>291</v>
      </c>
      <c r="DJ555" s="1">
        <f t="shared" si="315"/>
        <v>7.26</v>
      </c>
      <c r="DM555" s="1">
        <f t="shared" si="316"/>
        <v>9.15333333333333</v>
      </c>
      <c r="DP555" s="1">
        <f t="shared" si="317"/>
        <v>7.41666666666667</v>
      </c>
      <c r="DS555" s="1">
        <f t="shared" si="318"/>
        <v>6.17</v>
      </c>
      <c r="DV555" s="1">
        <f t="shared" si="319"/>
        <v>4.89</v>
      </c>
    </row>
    <row r="556" spans="2:126">
      <c r="B556" s="1" t="s">
        <v>147</v>
      </c>
      <c r="F556" s="1">
        <f t="shared" si="280"/>
        <v>20.3692128025418</v>
      </c>
      <c r="I556" s="1">
        <f t="shared" si="281"/>
        <v>26.1348017558289</v>
      </c>
      <c r="L556" s="1">
        <f t="shared" si="282"/>
        <v>18.4391947250711</v>
      </c>
      <c r="O556" s="1">
        <f t="shared" si="283"/>
        <v>9.46589046199702</v>
      </c>
      <c r="R556" s="1">
        <f t="shared" si="284"/>
        <v>6.21951219512195</v>
      </c>
      <c r="U556" s="1">
        <f t="shared" si="285"/>
        <v>0.228</v>
      </c>
      <c r="X556" s="1">
        <f t="shared" si="286"/>
        <v>0.285333333333333</v>
      </c>
      <c r="AA556" s="1">
        <f t="shared" si="287"/>
        <v>0.291333333333333</v>
      </c>
      <c r="AD556" s="1">
        <f t="shared" si="288"/>
        <v>0.265666666666667</v>
      </c>
      <c r="AG556" s="1">
        <f t="shared" si="289"/>
        <v>0.179</v>
      </c>
      <c r="AJ556" s="1">
        <f t="shared" si="290"/>
        <v>261.333333333333</v>
      </c>
      <c r="AM556" s="1">
        <f t="shared" si="291"/>
        <v>286.666666666667</v>
      </c>
      <c r="AP556" s="1">
        <f t="shared" si="292"/>
        <v>285.666666666667</v>
      </c>
      <c r="AS556" s="1">
        <f t="shared" si="293"/>
        <v>316.333333333333</v>
      </c>
      <c r="AV556" s="1">
        <f t="shared" si="294"/>
        <v>315</v>
      </c>
      <c r="AY556" s="1">
        <f t="shared" si="295"/>
        <v>7.36666666666667</v>
      </c>
      <c r="BB556" s="1">
        <f t="shared" si="296"/>
        <v>9.14333333333333</v>
      </c>
      <c r="BE556" s="1">
        <f t="shared" si="297"/>
        <v>7.53</v>
      </c>
      <c r="BH556" s="1">
        <f t="shared" si="298"/>
        <v>6.07333333333333</v>
      </c>
      <c r="BK556" s="1">
        <f t="shared" si="299"/>
        <v>4.59</v>
      </c>
      <c r="BQ556" s="1">
        <f t="shared" si="300"/>
        <v>19.6991449393677</v>
      </c>
      <c r="BT556" s="1">
        <f t="shared" si="301"/>
        <v>25.5533426380416</v>
      </c>
      <c r="BW556" s="1">
        <f t="shared" si="302"/>
        <v>17.990625132376</v>
      </c>
      <c r="BZ556" s="1">
        <f t="shared" si="303"/>
        <v>8.9873741272537</v>
      </c>
      <c r="CC556" s="1">
        <f t="shared" si="304"/>
        <v>6.09917355371901</v>
      </c>
      <c r="CF556" s="1">
        <f t="shared" si="305"/>
        <v>0.216666666666667</v>
      </c>
      <c r="CI556" s="1">
        <f t="shared" si="306"/>
        <v>0.265333333333333</v>
      </c>
      <c r="CL556" s="1">
        <f t="shared" si="307"/>
        <v>0.270666666666667</v>
      </c>
      <c r="CO556" s="1">
        <f t="shared" si="308"/>
        <v>0.24</v>
      </c>
      <c r="CR556" s="1">
        <f t="shared" si="309"/>
        <v>0.159</v>
      </c>
      <c r="CU556" s="1">
        <f t="shared" si="310"/>
        <v>260.333333333333</v>
      </c>
      <c r="CX556" s="1">
        <f t="shared" si="311"/>
        <v>286.666666666667</v>
      </c>
      <c r="DA556" s="1">
        <f t="shared" si="312"/>
        <v>282.666666666667</v>
      </c>
      <c r="DD556" s="1">
        <f t="shared" si="313"/>
        <v>314.666666666667</v>
      </c>
      <c r="DG556" s="1">
        <f t="shared" si="314"/>
        <v>314</v>
      </c>
      <c r="DJ556" s="1">
        <f t="shared" si="315"/>
        <v>6.94</v>
      </c>
      <c r="DM556" s="1">
        <f t="shared" si="316"/>
        <v>8.88333333333333</v>
      </c>
      <c r="DP556" s="1">
        <f t="shared" si="317"/>
        <v>7.34</v>
      </c>
      <c r="DS556" s="1">
        <f t="shared" si="318"/>
        <v>5.83</v>
      </c>
      <c r="DV556" s="1">
        <f t="shared" si="319"/>
        <v>4.34</v>
      </c>
    </row>
    <row r="557" spans="2:126">
      <c r="B557" s="1" t="s">
        <v>147</v>
      </c>
      <c r="F557" s="1">
        <f t="shared" si="280"/>
        <v>20.2041316526611</v>
      </c>
      <c r="I557" s="1">
        <f t="shared" si="281"/>
        <v>26.3951889694464</v>
      </c>
      <c r="L557" s="1">
        <f t="shared" si="282"/>
        <v>18.1424206815511</v>
      </c>
      <c r="O557" s="1">
        <f t="shared" si="283"/>
        <v>9.21708595753928</v>
      </c>
      <c r="R557" s="1">
        <f t="shared" si="284"/>
        <v>6.5</v>
      </c>
      <c r="U557" s="1">
        <f t="shared" si="285"/>
        <v>0.236333333333333</v>
      </c>
      <c r="X557" s="1">
        <f t="shared" si="286"/>
        <v>0.272333333333333</v>
      </c>
      <c r="AA557" s="1">
        <f t="shared" si="287"/>
        <v>0.276666666666667</v>
      </c>
      <c r="AD557" s="1">
        <f t="shared" si="288"/>
        <v>0.275</v>
      </c>
      <c r="AG557" s="1">
        <f t="shared" si="289"/>
        <v>0.185</v>
      </c>
      <c r="AJ557" s="1">
        <f t="shared" si="290"/>
        <v>265</v>
      </c>
      <c r="AM557" s="1">
        <f t="shared" si="291"/>
        <v>282</v>
      </c>
      <c r="AP557" s="1">
        <f t="shared" si="292"/>
        <v>284</v>
      </c>
      <c r="AS557" s="1">
        <f t="shared" si="293"/>
        <v>311</v>
      </c>
      <c r="AV557" s="1">
        <f t="shared" si="294"/>
        <v>311</v>
      </c>
      <c r="AY557" s="1">
        <f t="shared" si="295"/>
        <v>7.28666666666667</v>
      </c>
      <c r="BB557" s="1">
        <f t="shared" si="296"/>
        <v>9.15666666666667</v>
      </c>
      <c r="BE557" s="1">
        <f t="shared" si="297"/>
        <v>7.54</v>
      </c>
      <c r="BH557" s="1">
        <f t="shared" si="298"/>
        <v>6.10333333333333</v>
      </c>
      <c r="BK557" s="1">
        <f t="shared" si="299"/>
        <v>4.63</v>
      </c>
      <c r="BQ557" s="1">
        <f t="shared" si="300"/>
        <v>19.7182111431997</v>
      </c>
      <c r="BT557" s="1">
        <f t="shared" si="301"/>
        <v>25.6130691303491</v>
      </c>
      <c r="BW557" s="1">
        <f t="shared" si="302"/>
        <v>17.74076064948</v>
      </c>
      <c r="BZ557" s="1">
        <f t="shared" si="303"/>
        <v>8.41940290682669</v>
      </c>
      <c r="CC557" s="1">
        <f t="shared" si="304"/>
        <v>6</v>
      </c>
      <c r="CF557" s="1">
        <f t="shared" si="305"/>
        <v>0.222666666666667</v>
      </c>
      <c r="CI557" s="1">
        <f t="shared" si="306"/>
        <v>0.246333333333333</v>
      </c>
      <c r="CL557" s="1">
        <f t="shared" si="307"/>
        <v>0.265333333333333</v>
      </c>
      <c r="CO557" s="1">
        <f t="shared" si="308"/>
        <v>0.248</v>
      </c>
      <c r="CR557" s="1">
        <f t="shared" si="309"/>
        <v>0.162</v>
      </c>
      <c r="CU557" s="1">
        <f t="shared" si="310"/>
        <v>263.333333333333</v>
      </c>
      <c r="CX557" s="1">
        <f t="shared" si="311"/>
        <v>279</v>
      </c>
      <c r="DA557" s="1">
        <f t="shared" si="312"/>
        <v>281.333333333333</v>
      </c>
      <c r="DD557" s="1">
        <f t="shared" si="313"/>
        <v>312.666666666667</v>
      </c>
      <c r="DG557" s="1">
        <f t="shared" si="314"/>
        <v>309</v>
      </c>
      <c r="DJ557" s="1">
        <f t="shared" si="315"/>
        <v>7.02666666666667</v>
      </c>
      <c r="DM557" s="1">
        <f t="shared" si="316"/>
        <v>8.89</v>
      </c>
      <c r="DP557" s="1">
        <f t="shared" si="317"/>
        <v>7.3</v>
      </c>
      <c r="DS557" s="1">
        <f t="shared" si="318"/>
        <v>5.75333333333333</v>
      </c>
      <c r="DV557" s="1">
        <f t="shared" si="319"/>
        <v>4.37</v>
      </c>
    </row>
    <row r="558" spans="2:126">
      <c r="B558" s="1" t="s">
        <v>147</v>
      </c>
      <c r="F558" s="1">
        <f t="shared" si="280"/>
        <v>20.1637278657968</v>
      </c>
      <c r="I558" s="1">
        <f t="shared" si="281"/>
        <v>26.3617439520076</v>
      </c>
      <c r="L558" s="1">
        <f t="shared" si="282"/>
        <v>18.6089758904175</v>
      </c>
      <c r="O558" s="1">
        <f t="shared" si="283"/>
        <v>9.24999686613003</v>
      </c>
      <c r="R558" s="1">
        <f t="shared" si="284"/>
        <v>6.352</v>
      </c>
      <c r="U558" s="1">
        <f t="shared" si="285"/>
        <v>0.223333333333333</v>
      </c>
      <c r="X558" s="1">
        <f t="shared" si="286"/>
        <v>0.274333333333333</v>
      </c>
      <c r="AA558" s="1">
        <f t="shared" si="287"/>
        <v>0.284333333333333</v>
      </c>
      <c r="AD558" s="1">
        <f t="shared" si="288"/>
        <v>0.261</v>
      </c>
      <c r="AG558" s="1">
        <f t="shared" si="289"/>
        <v>0.188</v>
      </c>
      <c r="AJ558" s="1">
        <f t="shared" si="290"/>
        <v>267.666666666667</v>
      </c>
      <c r="AM558" s="1">
        <f t="shared" si="291"/>
        <v>284.333333333333</v>
      </c>
      <c r="AP558" s="1">
        <f t="shared" si="292"/>
        <v>287</v>
      </c>
      <c r="AS558" s="1">
        <f t="shared" si="293"/>
        <v>311.666666666667</v>
      </c>
      <c r="AV558" s="1">
        <f t="shared" si="294"/>
        <v>305</v>
      </c>
      <c r="AY558" s="1">
        <f t="shared" si="295"/>
        <v>7.26333333333333</v>
      </c>
      <c r="BB558" s="1">
        <f t="shared" si="296"/>
        <v>9.08333333333333</v>
      </c>
      <c r="BE558" s="1">
        <f t="shared" si="297"/>
        <v>7.49</v>
      </c>
      <c r="BH558" s="1">
        <f t="shared" si="298"/>
        <v>6.09666666666667</v>
      </c>
      <c r="BK558" s="1">
        <f t="shared" si="299"/>
        <v>4.69</v>
      </c>
      <c r="BQ558" s="1">
        <f t="shared" si="300"/>
        <v>19.4766678874443</v>
      </c>
      <c r="BT558" s="1">
        <f t="shared" si="301"/>
        <v>25.678212997403</v>
      </c>
      <c r="BW558" s="1">
        <f t="shared" si="302"/>
        <v>17.9111543059894</v>
      </c>
      <c r="BZ558" s="1">
        <f t="shared" si="303"/>
        <v>8.64802443064507</v>
      </c>
      <c r="CC558" s="1">
        <f t="shared" si="304"/>
        <v>5.74603174603175</v>
      </c>
      <c r="CF558" s="1">
        <f t="shared" si="305"/>
        <v>0.207333333333333</v>
      </c>
      <c r="CI558" s="1">
        <f t="shared" si="306"/>
        <v>0.253333333333333</v>
      </c>
      <c r="CL558" s="1">
        <f t="shared" si="307"/>
        <v>0.264</v>
      </c>
      <c r="CO558" s="1">
        <f t="shared" si="308"/>
        <v>0.240333333333333</v>
      </c>
      <c r="CR558" s="1">
        <f t="shared" si="309"/>
        <v>0.169</v>
      </c>
      <c r="CU558" s="1">
        <f t="shared" si="310"/>
        <v>266.333333333333</v>
      </c>
      <c r="CX558" s="1">
        <f t="shared" si="311"/>
        <v>282.666666666667</v>
      </c>
      <c r="DA558" s="1">
        <f t="shared" si="312"/>
        <v>287</v>
      </c>
      <c r="DD558" s="1">
        <f t="shared" si="313"/>
        <v>309</v>
      </c>
      <c r="DG558" s="1">
        <f t="shared" si="314"/>
        <v>307</v>
      </c>
      <c r="DJ558" s="1">
        <f t="shared" si="315"/>
        <v>7</v>
      </c>
      <c r="DM558" s="1">
        <f t="shared" si="316"/>
        <v>8.89333333333333</v>
      </c>
      <c r="DP558" s="1">
        <f t="shared" si="317"/>
        <v>7.15666666666667</v>
      </c>
      <c r="DS558" s="1">
        <f t="shared" si="318"/>
        <v>5.76</v>
      </c>
      <c r="DV558" s="1">
        <f t="shared" si="319"/>
        <v>4.43</v>
      </c>
    </row>
    <row r="559" spans="2:126">
      <c r="B559" s="1" t="s">
        <v>148</v>
      </c>
      <c r="F559" s="1">
        <f t="shared" si="280"/>
        <v>19.6479844991687</v>
      </c>
      <c r="I559" s="1">
        <f t="shared" si="281"/>
        <v>25.5835374337174</v>
      </c>
      <c r="L559" s="1">
        <f t="shared" si="282"/>
        <v>17.9646518996801</v>
      </c>
      <c r="O559" s="1">
        <f t="shared" si="283"/>
        <v>13.166566818436</v>
      </c>
      <c r="R559" s="1">
        <f t="shared" si="284"/>
        <v>9.42857142857143</v>
      </c>
      <c r="U559" s="1">
        <f t="shared" si="285"/>
        <v>0.229333333333333</v>
      </c>
      <c r="X559" s="1">
        <f t="shared" si="286"/>
        <v>0.277</v>
      </c>
      <c r="AA559" s="1">
        <f t="shared" si="287"/>
        <v>0.273333333333333</v>
      </c>
      <c r="AD559" s="1">
        <f t="shared" si="288"/>
        <v>0.307</v>
      </c>
      <c r="AG559" s="1">
        <f t="shared" si="289"/>
        <v>0.228</v>
      </c>
      <c r="AJ559" s="1">
        <f t="shared" si="290"/>
        <v>268.333333333333</v>
      </c>
      <c r="AM559" s="1">
        <f t="shared" si="291"/>
        <v>293.333333333333</v>
      </c>
      <c r="AP559" s="1">
        <f t="shared" si="292"/>
        <v>289.666666666667</v>
      </c>
      <c r="AS559" s="1">
        <f t="shared" si="293"/>
        <v>323</v>
      </c>
      <c r="AV559" s="1">
        <f t="shared" si="294"/>
        <v>315</v>
      </c>
      <c r="AY559" s="1">
        <f t="shared" si="295"/>
        <v>7.86666666666667</v>
      </c>
      <c r="BB559" s="1">
        <f t="shared" si="296"/>
        <v>9.73333333333333</v>
      </c>
      <c r="BE559" s="1">
        <f t="shared" si="297"/>
        <v>8.19666666666667</v>
      </c>
      <c r="BH559" s="1">
        <f t="shared" si="298"/>
        <v>7.38</v>
      </c>
      <c r="BK559" s="1">
        <f t="shared" si="299"/>
        <v>6.19</v>
      </c>
      <c r="BQ559" s="1">
        <f t="shared" si="300"/>
        <v>19.2075990501187</v>
      </c>
      <c r="BT559" s="1">
        <f t="shared" si="301"/>
        <v>24.8655913978495</v>
      </c>
      <c r="BW559" s="1">
        <f t="shared" si="302"/>
        <v>17.3304163955451</v>
      </c>
      <c r="BZ559" s="1">
        <f t="shared" si="303"/>
        <v>12.3937647715669</v>
      </c>
      <c r="CC559" s="1">
        <f t="shared" si="304"/>
        <v>8.71875</v>
      </c>
      <c r="CF559" s="1">
        <f t="shared" si="305"/>
        <v>0.208666666666667</v>
      </c>
      <c r="CI559" s="1">
        <f t="shared" si="306"/>
        <v>0.257</v>
      </c>
      <c r="CL559" s="1">
        <f t="shared" si="307"/>
        <v>0.262333333333333</v>
      </c>
      <c r="CO559" s="1">
        <f t="shared" si="308"/>
        <v>0.281333333333333</v>
      </c>
      <c r="CR559" s="1">
        <f t="shared" si="309"/>
        <v>0.199</v>
      </c>
      <c r="CU559" s="1">
        <f t="shared" si="310"/>
        <v>266.333333333333</v>
      </c>
      <c r="CX559" s="1">
        <f t="shared" si="311"/>
        <v>291.666666666667</v>
      </c>
      <c r="DA559" s="1">
        <f t="shared" si="312"/>
        <v>287.666666666667</v>
      </c>
      <c r="DD559" s="1">
        <f t="shared" si="313"/>
        <v>321.666666666667</v>
      </c>
      <c r="DG559" s="1">
        <f t="shared" si="314"/>
        <v>313</v>
      </c>
      <c r="DJ559" s="1">
        <f t="shared" si="315"/>
        <v>7.62</v>
      </c>
      <c r="DM559" s="1">
        <f t="shared" si="316"/>
        <v>9.38333333333333</v>
      </c>
      <c r="DP559" s="1">
        <f t="shared" si="317"/>
        <v>7.86</v>
      </c>
      <c r="DS559" s="1">
        <f t="shared" si="318"/>
        <v>7.19</v>
      </c>
      <c r="DV559" s="1">
        <f t="shared" si="319"/>
        <v>5.92</v>
      </c>
    </row>
    <row r="560" spans="2:126">
      <c r="B560" s="1" t="s">
        <v>148</v>
      </c>
      <c r="F560" s="1">
        <f t="shared" si="280"/>
        <v>19.5268548953505</v>
      </c>
      <c r="I560" s="1">
        <f t="shared" si="281"/>
        <v>25.6642522870271</v>
      </c>
      <c r="L560" s="1">
        <f t="shared" si="282"/>
        <v>17.5304184066159</v>
      </c>
      <c r="O560" s="1">
        <f t="shared" si="283"/>
        <v>12.6179127025167</v>
      </c>
      <c r="R560" s="1">
        <f t="shared" si="284"/>
        <v>9.22302158273381</v>
      </c>
      <c r="U560" s="1">
        <f t="shared" si="285"/>
        <v>0.228</v>
      </c>
      <c r="X560" s="1">
        <f t="shared" si="286"/>
        <v>0.254333333333333</v>
      </c>
      <c r="AA560" s="1">
        <f t="shared" si="287"/>
        <v>0.284333333333333</v>
      </c>
      <c r="AD560" s="1">
        <f t="shared" si="288"/>
        <v>0.310333333333333</v>
      </c>
      <c r="AG560" s="1">
        <f t="shared" si="289"/>
        <v>0.235</v>
      </c>
      <c r="AJ560" s="1">
        <f t="shared" si="290"/>
        <v>270.333333333333</v>
      </c>
      <c r="AM560" s="1">
        <f t="shared" si="291"/>
        <v>284.333333333333</v>
      </c>
      <c r="AP560" s="1">
        <f t="shared" si="292"/>
        <v>290.666666666667</v>
      </c>
      <c r="AS560" s="1">
        <f t="shared" si="293"/>
        <v>321</v>
      </c>
      <c r="AV560" s="1">
        <f t="shared" si="294"/>
        <v>307</v>
      </c>
      <c r="AY560" s="1">
        <f t="shared" si="295"/>
        <v>7.95333333333333</v>
      </c>
      <c r="BB560" s="1">
        <f t="shared" si="296"/>
        <v>9.65666666666667</v>
      </c>
      <c r="BE560" s="1">
        <f t="shared" si="297"/>
        <v>8.14666666666667</v>
      </c>
      <c r="BH560" s="1">
        <f t="shared" si="298"/>
        <v>7.39333333333333</v>
      </c>
      <c r="BK560" s="1">
        <f t="shared" si="299"/>
        <v>6.24</v>
      </c>
      <c r="BQ560" s="1">
        <f t="shared" si="300"/>
        <v>18.9493987982685</v>
      </c>
      <c r="BT560" s="1">
        <f t="shared" si="301"/>
        <v>24.9287452071351</v>
      </c>
      <c r="BW560" s="1">
        <f t="shared" si="302"/>
        <v>16.8677598542028</v>
      </c>
      <c r="BZ560" s="1">
        <f t="shared" si="303"/>
        <v>11.9950503498891</v>
      </c>
      <c r="CC560" s="1">
        <f t="shared" si="304"/>
        <v>8.6046511627907</v>
      </c>
      <c r="CF560" s="1">
        <f t="shared" si="305"/>
        <v>0.202333333333333</v>
      </c>
      <c r="CI560" s="1">
        <f t="shared" si="306"/>
        <v>0.243333333333333</v>
      </c>
      <c r="CL560" s="1">
        <f t="shared" si="307"/>
        <v>0.265</v>
      </c>
      <c r="CO560" s="1">
        <f t="shared" si="308"/>
        <v>0.289333333333333</v>
      </c>
      <c r="CR560" s="1">
        <f t="shared" si="309"/>
        <v>0.218</v>
      </c>
      <c r="CU560" s="1">
        <f t="shared" si="310"/>
        <v>268.333333333333</v>
      </c>
      <c r="CX560" s="1">
        <f t="shared" si="311"/>
        <v>283</v>
      </c>
      <c r="DA560" s="1">
        <f t="shared" si="312"/>
        <v>287.666666666667</v>
      </c>
      <c r="DD560" s="1">
        <f t="shared" si="313"/>
        <v>320.666666666667</v>
      </c>
      <c r="DG560" s="1">
        <f t="shared" si="314"/>
        <v>307</v>
      </c>
      <c r="DJ560" s="1">
        <f t="shared" si="315"/>
        <v>7.68666666666667</v>
      </c>
      <c r="DM560" s="1">
        <f t="shared" si="316"/>
        <v>9.41</v>
      </c>
      <c r="DP560" s="1">
        <f t="shared" si="317"/>
        <v>7.79666666666667</v>
      </c>
      <c r="DS560" s="1">
        <f t="shared" si="318"/>
        <v>7.13333333333334</v>
      </c>
      <c r="DV560" s="1">
        <f t="shared" si="319"/>
        <v>5.98</v>
      </c>
    </row>
    <row r="561" spans="2:126">
      <c r="B561" s="1" t="s">
        <v>148</v>
      </c>
      <c r="F561" s="1">
        <f t="shared" si="280"/>
        <v>19.421981981982</v>
      </c>
      <c r="I561" s="1">
        <f t="shared" si="281"/>
        <v>25.7277060330495</v>
      </c>
      <c r="L561" s="1">
        <f t="shared" si="282"/>
        <v>17.8034944830771</v>
      </c>
      <c r="O561" s="1">
        <f t="shared" si="283"/>
        <v>12.950751847023</v>
      </c>
      <c r="R561" s="1">
        <f t="shared" si="284"/>
        <v>9.20567375886525</v>
      </c>
      <c r="U561" s="1">
        <f t="shared" si="285"/>
        <v>0.231</v>
      </c>
      <c r="X561" s="1">
        <f t="shared" si="286"/>
        <v>0.266</v>
      </c>
      <c r="AA561" s="1">
        <f t="shared" si="287"/>
        <v>0.26</v>
      </c>
      <c r="AD561" s="1">
        <f t="shared" si="288"/>
        <v>0.302333333333333</v>
      </c>
      <c r="AG561" s="1">
        <f t="shared" si="289"/>
        <v>0.238</v>
      </c>
      <c r="AJ561" s="1">
        <f t="shared" si="290"/>
        <v>270</v>
      </c>
      <c r="AM561" s="1">
        <f t="shared" si="291"/>
        <v>289.666666666667</v>
      </c>
      <c r="AP561" s="1">
        <f t="shared" si="292"/>
        <v>294</v>
      </c>
      <c r="AS561" s="1">
        <f t="shared" si="293"/>
        <v>321.333333333333</v>
      </c>
      <c r="AV561" s="1">
        <f t="shared" si="294"/>
        <v>302</v>
      </c>
      <c r="AY561" s="1">
        <f t="shared" si="295"/>
        <v>7.85333333333333</v>
      </c>
      <c r="BB561" s="1">
        <f t="shared" si="296"/>
        <v>9.67333333333333</v>
      </c>
      <c r="BE561" s="1">
        <f t="shared" si="297"/>
        <v>8.08333333333333</v>
      </c>
      <c r="BH561" s="1">
        <f t="shared" si="298"/>
        <v>7.38666666666667</v>
      </c>
      <c r="BK561" s="1">
        <f t="shared" si="299"/>
        <v>6.28</v>
      </c>
      <c r="BQ561" s="1">
        <f t="shared" si="300"/>
        <v>19.1845859058974</v>
      </c>
      <c r="BT561" s="1">
        <f t="shared" si="301"/>
        <v>25.3085146286572</v>
      </c>
      <c r="BW561" s="1">
        <f t="shared" si="302"/>
        <v>17.3800061919452</v>
      </c>
      <c r="BZ561" s="1">
        <f t="shared" si="303"/>
        <v>12.3862036746902</v>
      </c>
      <c r="CC561" s="1">
        <f t="shared" si="304"/>
        <v>8.53435114503817</v>
      </c>
      <c r="CF561" s="1">
        <f t="shared" si="305"/>
        <v>0.204</v>
      </c>
      <c r="CI561" s="1">
        <f t="shared" si="306"/>
        <v>0.240333333333333</v>
      </c>
      <c r="CL561" s="1">
        <f t="shared" si="307"/>
        <v>0.249</v>
      </c>
      <c r="CO561" s="1">
        <f t="shared" si="308"/>
        <v>0.288666666666667</v>
      </c>
      <c r="CR561" s="1">
        <f t="shared" si="309"/>
        <v>0.226</v>
      </c>
      <c r="CU561" s="1">
        <f t="shared" si="310"/>
        <v>270</v>
      </c>
      <c r="CX561" s="1">
        <f t="shared" si="311"/>
        <v>286.666666666667</v>
      </c>
      <c r="DA561" s="1">
        <f t="shared" si="312"/>
        <v>293.666666666667</v>
      </c>
      <c r="DD561" s="1">
        <f t="shared" si="313"/>
        <v>318</v>
      </c>
      <c r="DG561" s="1">
        <f t="shared" si="314"/>
        <v>299</v>
      </c>
      <c r="DJ561" s="1">
        <f t="shared" si="315"/>
        <v>7.59</v>
      </c>
      <c r="DM561" s="1">
        <f t="shared" si="316"/>
        <v>9.48333333333333</v>
      </c>
      <c r="DP561" s="1">
        <f t="shared" si="317"/>
        <v>7.83666666666667</v>
      </c>
      <c r="DS561" s="1">
        <f t="shared" si="318"/>
        <v>6.96</v>
      </c>
      <c r="DV561" s="1">
        <f t="shared" si="319"/>
        <v>6.04</v>
      </c>
    </row>
    <row r="562" spans="2:126">
      <c r="B562" s="1" t="s">
        <v>149</v>
      </c>
      <c r="F562" s="1">
        <f t="shared" si="280"/>
        <v>19.6837206660354</v>
      </c>
      <c r="I562" s="1">
        <f t="shared" si="281"/>
        <v>25.3249444039429</v>
      </c>
      <c r="L562" s="1">
        <f t="shared" si="282"/>
        <v>17.8308088622974</v>
      </c>
      <c r="O562" s="1">
        <f t="shared" si="283"/>
        <v>10.8529706513959</v>
      </c>
      <c r="R562" s="1">
        <f t="shared" si="284"/>
        <v>8.18367346938775</v>
      </c>
      <c r="U562" s="1">
        <f t="shared" si="285"/>
        <v>0.224</v>
      </c>
      <c r="X562" s="1">
        <f t="shared" si="286"/>
        <v>0.281333333333333</v>
      </c>
      <c r="AA562" s="1">
        <f t="shared" si="287"/>
        <v>0.287333333333333</v>
      </c>
      <c r="AD562" s="1">
        <f t="shared" si="288"/>
        <v>0.285666666666667</v>
      </c>
      <c r="AG562" s="1">
        <f t="shared" si="289"/>
        <v>0.202</v>
      </c>
      <c r="AJ562" s="1">
        <f t="shared" si="290"/>
        <v>272.333333333333</v>
      </c>
      <c r="AM562" s="1">
        <f t="shared" si="291"/>
        <v>297.333333333333</v>
      </c>
      <c r="AP562" s="1">
        <f t="shared" si="292"/>
        <v>293.666666666667</v>
      </c>
      <c r="AS562" s="1">
        <f t="shared" si="293"/>
        <v>324</v>
      </c>
      <c r="AV562" s="1">
        <f t="shared" si="294"/>
        <v>317</v>
      </c>
      <c r="AY562" s="1">
        <f t="shared" si="295"/>
        <v>7.54</v>
      </c>
      <c r="BB562" s="1">
        <f t="shared" si="296"/>
        <v>9.39333333333333</v>
      </c>
      <c r="BE562" s="1">
        <f t="shared" si="297"/>
        <v>7.85666666666667</v>
      </c>
      <c r="BH562" s="1">
        <f t="shared" si="298"/>
        <v>6.44666666666667</v>
      </c>
      <c r="BK562" s="1">
        <f t="shared" si="299"/>
        <v>5.07</v>
      </c>
      <c r="BQ562" s="1">
        <f t="shared" si="300"/>
        <v>18.9554799767135</v>
      </c>
      <c r="BT562" s="1">
        <f t="shared" si="301"/>
        <v>24.6474915632369</v>
      </c>
      <c r="BW562" s="1">
        <f t="shared" si="302"/>
        <v>17.2253955877421</v>
      </c>
      <c r="BZ562" s="1">
        <f t="shared" si="303"/>
        <v>10.449959123962</v>
      </c>
      <c r="CC562" s="1">
        <f t="shared" si="304"/>
        <v>7.375</v>
      </c>
      <c r="CF562" s="1">
        <f t="shared" si="305"/>
        <v>0.219666666666667</v>
      </c>
      <c r="CI562" s="1">
        <f t="shared" si="306"/>
        <v>0.254333333333333</v>
      </c>
      <c r="CL562" s="1">
        <f t="shared" si="307"/>
        <v>0.261333333333333</v>
      </c>
      <c r="CO562" s="1">
        <f t="shared" si="308"/>
        <v>0.265</v>
      </c>
      <c r="CR562" s="1">
        <f t="shared" si="309"/>
        <v>0.175</v>
      </c>
      <c r="CU562" s="1">
        <f t="shared" si="310"/>
        <v>269.666666666667</v>
      </c>
      <c r="CX562" s="1">
        <f t="shared" si="311"/>
        <v>295.666666666667</v>
      </c>
      <c r="DA562" s="1">
        <f t="shared" si="312"/>
        <v>291.666666666667</v>
      </c>
      <c r="DD562" s="1">
        <f t="shared" si="313"/>
        <v>323.666666666667</v>
      </c>
      <c r="DG562" s="1">
        <f t="shared" si="314"/>
        <v>316</v>
      </c>
      <c r="DJ562" s="1">
        <f t="shared" si="315"/>
        <v>7.35</v>
      </c>
      <c r="DM562" s="1">
        <f t="shared" si="316"/>
        <v>9.04333333333333</v>
      </c>
      <c r="DP562" s="1">
        <f t="shared" si="317"/>
        <v>7.52</v>
      </c>
      <c r="DS562" s="1">
        <f t="shared" si="318"/>
        <v>6.2</v>
      </c>
      <c r="DV562" s="1">
        <f t="shared" si="319"/>
        <v>4.81</v>
      </c>
    </row>
    <row r="563" spans="2:126">
      <c r="B563" s="1" t="s">
        <v>149</v>
      </c>
      <c r="F563" s="1">
        <f t="shared" si="280"/>
        <v>19.4532827263183</v>
      </c>
      <c r="I563" s="1">
        <f t="shared" si="281"/>
        <v>25.5604660506227</v>
      </c>
      <c r="L563" s="1">
        <f t="shared" si="282"/>
        <v>17.3571702040151</v>
      </c>
      <c r="O563" s="1">
        <f t="shared" si="283"/>
        <v>10.4971943560496</v>
      </c>
      <c r="R563" s="1">
        <f t="shared" si="284"/>
        <v>7.66101694915254</v>
      </c>
      <c r="U563" s="1">
        <f t="shared" si="285"/>
        <v>0.232333333333333</v>
      </c>
      <c r="X563" s="1">
        <f t="shared" si="286"/>
        <v>0.258666666666667</v>
      </c>
      <c r="AA563" s="1">
        <f t="shared" si="287"/>
        <v>0.282333333333333</v>
      </c>
      <c r="AD563" s="1">
        <f t="shared" si="288"/>
        <v>0.295</v>
      </c>
      <c r="AG563" s="1">
        <f t="shared" si="289"/>
        <v>0.205</v>
      </c>
      <c r="AJ563" s="1">
        <f t="shared" si="290"/>
        <v>274.333333333333</v>
      </c>
      <c r="AM563" s="1">
        <f t="shared" si="291"/>
        <v>288.333333333333</v>
      </c>
      <c r="AP563" s="1">
        <f t="shared" si="292"/>
        <v>294.666666666667</v>
      </c>
      <c r="AS563" s="1">
        <f t="shared" si="293"/>
        <v>322</v>
      </c>
      <c r="AV563" s="1">
        <f t="shared" si="294"/>
        <v>312</v>
      </c>
      <c r="AY563" s="1">
        <f t="shared" si="295"/>
        <v>7.52333333333333</v>
      </c>
      <c r="BB563" s="1">
        <f t="shared" si="296"/>
        <v>9.40666666666667</v>
      </c>
      <c r="BE563" s="1">
        <f t="shared" si="297"/>
        <v>7.80666666666667</v>
      </c>
      <c r="BH563" s="1">
        <f t="shared" si="298"/>
        <v>6.47333333333333</v>
      </c>
      <c r="BK563" s="1">
        <f t="shared" si="299"/>
        <v>5.11</v>
      </c>
      <c r="BQ563" s="1">
        <f t="shared" si="300"/>
        <v>18.7853692201518</v>
      </c>
      <c r="BT563" s="1">
        <f t="shared" si="301"/>
        <v>24.8463041933191</v>
      </c>
      <c r="BW563" s="1">
        <f t="shared" si="302"/>
        <v>16.8301195175031</v>
      </c>
      <c r="BZ563" s="1">
        <f t="shared" si="303"/>
        <v>10.0717024494219</v>
      </c>
      <c r="CC563" s="1">
        <f t="shared" si="304"/>
        <v>7.38582677165354</v>
      </c>
      <c r="CF563" s="1">
        <f t="shared" si="305"/>
        <v>0.211333333333333</v>
      </c>
      <c r="CI563" s="1">
        <f t="shared" si="306"/>
        <v>0.254333333333333</v>
      </c>
      <c r="CL563" s="1">
        <f t="shared" si="307"/>
        <v>0.261333333333333</v>
      </c>
      <c r="CO563" s="1">
        <f t="shared" si="308"/>
        <v>0.263</v>
      </c>
      <c r="CR563" s="1">
        <f t="shared" si="309"/>
        <v>0.178</v>
      </c>
      <c r="CU563" s="1">
        <f t="shared" si="310"/>
        <v>274</v>
      </c>
      <c r="CX563" s="1">
        <f t="shared" si="311"/>
        <v>288</v>
      </c>
      <c r="DA563" s="1">
        <f t="shared" si="312"/>
        <v>290.333333333333</v>
      </c>
      <c r="DD563" s="1">
        <f t="shared" si="313"/>
        <v>320</v>
      </c>
      <c r="DG563" s="1">
        <f t="shared" si="314"/>
        <v>309</v>
      </c>
      <c r="DJ563" s="1">
        <f t="shared" si="315"/>
        <v>7.27666666666667</v>
      </c>
      <c r="DM563" s="1">
        <f t="shared" si="316"/>
        <v>9.12333333333333</v>
      </c>
      <c r="DP563" s="1">
        <f t="shared" si="317"/>
        <v>7.45666666666667</v>
      </c>
      <c r="DS563" s="1">
        <f t="shared" si="318"/>
        <v>6.21333333333333</v>
      </c>
      <c r="DV563" s="1">
        <f t="shared" si="319"/>
        <v>4.87</v>
      </c>
    </row>
    <row r="564" spans="2:126">
      <c r="B564" s="1" t="s">
        <v>149</v>
      </c>
      <c r="F564" s="1">
        <f t="shared" si="280"/>
        <v>19.4199520286477</v>
      </c>
      <c r="I564" s="1">
        <f t="shared" si="281"/>
        <v>25.5562770562771</v>
      </c>
      <c r="L564" s="1">
        <f t="shared" si="282"/>
        <v>17.6702682632507</v>
      </c>
      <c r="O564" s="1">
        <f t="shared" si="283"/>
        <v>10.830455449099</v>
      </c>
      <c r="R564" s="1">
        <f t="shared" si="284"/>
        <v>7.7979797979798</v>
      </c>
      <c r="U564" s="1">
        <f t="shared" si="285"/>
        <v>0.235666666666667</v>
      </c>
      <c r="X564" s="1">
        <f t="shared" si="286"/>
        <v>0.270333333333333</v>
      </c>
      <c r="AA564" s="1">
        <f t="shared" si="287"/>
        <v>0.264333333333333</v>
      </c>
      <c r="AD564" s="1">
        <f t="shared" si="288"/>
        <v>0.281</v>
      </c>
      <c r="AG564" s="1">
        <f t="shared" si="289"/>
        <v>0.208</v>
      </c>
      <c r="AJ564" s="1">
        <f t="shared" si="290"/>
        <v>277</v>
      </c>
      <c r="AM564" s="1">
        <f t="shared" si="291"/>
        <v>293.666666666667</v>
      </c>
      <c r="AP564" s="1">
        <f t="shared" si="292"/>
        <v>296.333333333333</v>
      </c>
      <c r="AS564" s="1">
        <f t="shared" si="293"/>
        <v>321</v>
      </c>
      <c r="AV564" s="1">
        <f t="shared" si="294"/>
        <v>306</v>
      </c>
      <c r="AY564" s="1">
        <f t="shared" si="295"/>
        <v>7.51</v>
      </c>
      <c r="BB564" s="1">
        <f t="shared" si="296"/>
        <v>9.33333333333333</v>
      </c>
      <c r="BE564" s="1">
        <f t="shared" si="297"/>
        <v>7.74333333333333</v>
      </c>
      <c r="BH564" s="1">
        <f t="shared" si="298"/>
        <v>6.46666666666667</v>
      </c>
      <c r="BK564" s="1">
        <f t="shared" si="299"/>
        <v>5.19</v>
      </c>
      <c r="BQ564" s="1">
        <f t="shared" si="300"/>
        <v>18.8479637719704</v>
      </c>
      <c r="BT564" s="1">
        <f t="shared" si="301"/>
        <v>24.9605801858747</v>
      </c>
      <c r="BW564" s="1">
        <f t="shared" si="302"/>
        <v>17.2394359453183</v>
      </c>
      <c r="BZ564" s="1">
        <f t="shared" si="303"/>
        <v>10.1970447695405</v>
      </c>
      <c r="CC564" s="1">
        <f t="shared" si="304"/>
        <v>7.24590163934426</v>
      </c>
      <c r="CF564" s="1">
        <f t="shared" si="305"/>
        <v>0.203</v>
      </c>
      <c r="CI564" s="1">
        <f t="shared" si="306"/>
        <v>0.249333333333333</v>
      </c>
      <c r="CL564" s="1">
        <f t="shared" si="307"/>
        <v>0.253</v>
      </c>
      <c r="CO564" s="1">
        <f t="shared" si="308"/>
        <v>0.267666666666667</v>
      </c>
      <c r="CR564" s="1">
        <f t="shared" si="309"/>
        <v>0.186</v>
      </c>
      <c r="CU564" s="1">
        <f t="shared" si="310"/>
        <v>273.666666666667</v>
      </c>
      <c r="CX564" s="1">
        <f t="shared" si="311"/>
        <v>293.333333333333</v>
      </c>
      <c r="DA564" s="1">
        <f t="shared" si="312"/>
        <v>296</v>
      </c>
      <c r="DD564" s="1">
        <f t="shared" si="313"/>
        <v>318</v>
      </c>
      <c r="DG564" s="1">
        <f t="shared" si="314"/>
        <v>308</v>
      </c>
      <c r="DJ564" s="1">
        <f t="shared" si="315"/>
        <v>7.25333333333333</v>
      </c>
      <c r="DM564" s="1">
        <f t="shared" si="316"/>
        <v>9.14333333333333</v>
      </c>
      <c r="DP564" s="1">
        <f t="shared" si="317"/>
        <v>7.49666666666667</v>
      </c>
      <c r="DS564" s="1">
        <f t="shared" si="318"/>
        <v>6.04</v>
      </c>
      <c r="DV564" s="1">
        <f t="shared" si="319"/>
        <v>4.93</v>
      </c>
    </row>
    <row r="565" spans="2:126">
      <c r="B565" s="1" t="s">
        <v>150</v>
      </c>
      <c r="F565" s="1">
        <f t="shared" si="280"/>
        <v>20.0989684860299</v>
      </c>
      <c r="I565" s="1">
        <f t="shared" si="281"/>
        <v>25.7610761076108</v>
      </c>
      <c r="L565" s="1">
        <f t="shared" si="282"/>
        <v>18.1458121888744</v>
      </c>
      <c r="O565" s="1">
        <f t="shared" si="283"/>
        <v>10.748820058997</v>
      </c>
      <c r="R565" s="1">
        <f t="shared" si="284"/>
        <v>6.32520325203252</v>
      </c>
      <c r="U565" s="1">
        <f t="shared" si="285"/>
        <v>0.236666666666667</v>
      </c>
      <c r="X565" s="1">
        <f t="shared" si="286"/>
        <v>0.284666666666667</v>
      </c>
      <c r="AA565" s="1">
        <f t="shared" si="287"/>
        <v>0.290333333333333</v>
      </c>
      <c r="AD565" s="1">
        <f t="shared" si="288"/>
        <v>0.257</v>
      </c>
      <c r="AG565" s="1">
        <f t="shared" si="289"/>
        <v>0.184</v>
      </c>
      <c r="AJ565" s="1">
        <f t="shared" si="290"/>
        <v>264.333333333333</v>
      </c>
      <c r="AM565" s="1">
        <f t="shared" si="291"/>
        <v>286.333333333333</v>
      </c>
      <c r="AP565" s="1">
        <f t="shared" si="292"/>
        <v>287</v>
      </c>
      <c r="AS565" s="1">
        <f t="shared" si="293"/>
        <v>318.666666666667</v>
      </c>
      <c r="AV565" s="1">
        <f t="shared" si="294"/>
        <v>325</v>
      </c>
      <c r="AY565" s="1">
        <f t="shared" si="295"/>
        <v>7.30666666666667</v>
      </c>
      <c r="BB565" s="1">
        <f t="shared" si="296"/>
        <v>9.08666666666667</v>
      </c>
      <c r="BE565" s="1">
        <f t="shared" si="297"/>
        <v>7.45333333333333</v>
      </c>
      <c r="BH565" s="1">
        <f t="shared" si="298"/>
        <v>6.09333333333333</v>
      </c>
      <c r="BK565" s="1">
        <f t="shared" si="299"/>
        <v>4.65</v>
      </c>
      <c r="BQ565" s="1">
        <f t="shared" si="300"/>
        <v>19.6161815557369</v>
      </c>
      <c r="BT565" s="1">
        <f t="shared" si="301"/>
        <v>25.0208699588948</v>
      </c>
      <c r="BW565" s="1">
        <f t="shared" si="302"/>
        <v>17.6588994780133</v>
      </c>
      <c r="BZ565" s="1">
        <f t="shared" si="303"/>
        <v>10.301702272949</v>
      </c>
      <c r="CC565" s="1">
        <f t="shared" si="304"/>
        <v>5.80327868852459</v>
      </c>
      <c r="CF565" s="1">
        <f t="shared" si="305"/>
        <v>0.210666666666667</v>
      </c>
      <c r="CI565" s="1">
        <f t="shared" si="306"/>
        <v>0.257</v>
      </c>
      <c r="CL565" s="1">
        <f t="shared" si="307"/>
        <v>0.276333333333333</v>
      </c>
      <c r="CO565" s="1">
        <f t="shared" si="308"/>
        <v>0.246</v>
      </c>
      <c r="CR565" s="1">
        <f t="shared" si="309"/>
        <v>0.163</v>
      </c>
      <c r="CU565" s="1">
        <f t="shared" si="310"/>
        <v>262.333333333333</v>
      </c>
      <c r="CX565" s="1">
        <f t="shared" si="311"/>
        <v>285.333333333333</v>
      </c>
      <c r="DA565" s="1">
        <f t="shared" si="312"/>
        <v>283.666666666667</v>
      </c>
      <c r="DD565" s="1">
        <f t="shared" si="313"/>
        <v>318.333333333333</v>
      </c>
      <c r="DG565" s="1">
        <f t="shared" si="314"/>
        <v>321</v>
      </c>
      <c r="DJ565" s="1">
        <f t="shared" si="315"/>
        <v>6.88</v>
      </c>
      <c r="DM565" s="1">
        <f t="shared" si="316"/>
        <v>8.82333333333333</v>
      </c>
      <c r="DP565" s="1">
        <f t="shared" si="317"/>
        <v>7.28</v>
      </c>
      <c r="DS565" s="1">
        <f t="shared" si="318"/>
        <v>5.83</v>
      </c>
      <c r="DV565" s="1">
        <f t="shared" si="319"/>
        <v>4.41</v>
      </c>
    </row>
    <row r="566" spans="2:126">
      <c r="B566" s="1" t="s">
        <v>150</v>
      </c>
      <c r="F566" s="1">
        <f t="shared" si="280"/>
        <v>19.8685951932705</v>
      </c>
      <c r="I566" s="1">
        <f t="shared" si="281"/>
        <v>25.8607012794832</v>
      </c>
      <c r="L566" s="1">
        <f t="shared" si="282"/>
        <v>17.805189983399</v>
      </c>
      <c r="O566" s="1">
        <f t="shared" si="283"/>
        <v>10.2010373463407</v>
      </c>
      <c r="R566" s="1">
        <f t="shared" si="284"/>
        <v>6.29752066115702</v>
      </c>
      <c r="U566" s="1">
        <f t="shared" si="285"/>
        <v>0.235333333333333</v>
      </c>
      <c r="X566" s="1">
        <f t="shared" si="286"/>
        <v>0.261666666666667</v>
      </c>
      <c r="AA566" s="1">
        <f t="shared" si="287"/>
        <v>0.291666666666667</v>
      </c>
      <c r="AD566" s="1">
        <f t="shared" si="288"/>
        <v>0.27</v>
      </c>
      <c r="AG566" s="1">
        <f t="shared" si="289"/>
        <v>0.189</v>
      </c>
      <c r="AJ566" s="1">
        <f t="shared" si="290"/>
        <v>266.333333333333</v>
      </c>
      <c r="AM566" s="1">
        <f t="shared" si="291"/>
        <v>282</v>
      </c>
      <c r="AP566" s="1">
        <f t="shared" si="292"/>
        <v>283.666666666667</v>
      </c>
      <c r="AS566" s="1">
        <f t="shared" si="293"/>
        <v>316.333333333333</v>
      </c>
      <c r="AV566" s="1">
        <f t="shared" si="294"/>
        <v>318</v>
      </c>
      <c r="AY566" s="1">
        <f t="shared" si="295"/>
        <v>7.21</v>
      </c>
      <c r="BB566" s="1">
        <f t="shared" si="296"/>
        <v>9.02</v>
      </c>
      <c r="BE566" s="1">
        <f t="shared" si="297"/>
        <v>7.57333333333333</v>
      </c>
      <c r="BH566" s="1">
        <f t="shared" si="298"/>
        <v>6.10333333333333</v>
      </c>
      <c r="BK566" s="1">
        <f t="shared" si="299"/>
        <v>4.73</v>
      </c>
      <c r="BQ566" s="1">
        <f t="shared" si="300"/>
        <v>19.4203716008367</v>
      </c>
      <c r="BT566" s="1">
        <f t="shared" si="301"/>
        <v>25.4837808181124</v>
      </c>
      <c r="BW566" s="1">
        <f t="shared" si="302"/>
        <v>17.3730299709841</v>
      </c>
      <c r="BZ566" s="1">
        <f t="shared" si="303"/>
        <v>9.77912382426412</v>
      </c>
      <c r="CC566" s="1">
        <f t="shared" si="304"/>
        <v>5.93548387096774</v>
      </c>
      <c r="CF566" s="1">
        <f t="shared" si="305"/>
        <v>0.214333333333333</v>
      </c>
      <c r="CI566" s="1">
        <f t="shared" si="306"/>
        <v>0.257666666666667</v>
      </c>
      <c r="CL566" s="1">
        <f t="shared" si="307"/>
        <v>0.264333333333333</v>
      </c>
      <c r="CO566" s="1">
        <f t="shared" si="308"/>
        <v>0.244</v>
      </c>
      <c r="CR566" s="1">
        <f t="shared" si="309"/>
        <v>0.168</v>
      </c>
      <c r="CU566" s="1">
        <f t="shared" si="310"/>
        <v>264.333333333333</v>
      </c>
      <c r="CX566" s="1">
        <f t="shared" si="311"/>
        <v>279</v>
      </c>
      <c r="DA566" s="1">
        <f t="shared" si="312"/>
        <v>285.333333333333</v>
      </c>
      <c r="DD566" s="1">
        <f t="shared" si="313"/>
        <v>313</v>
      </c>
      <c r="DG566" s="1">
        <f t="shared" si="314"/>
        <v>313</v>
      </c>
      <c r="DJ566" s="1">
        <f t="shared" si="315"/>
        <v>6.96666666666667</v>
      </c>
      <c r="DM566" s="1">
        <f t="shared" si="316"/>
        <v>8.83</v>
      </c>
      <c r="DP566" s="1">
        <f t="shared" si="317"/>
        <v>7.23666666666667</v>
      </c>
      <c r="DS566" s="1">
        <f t="shared" si="318"/>
        <v>5.75333333333333</v>
      </c>
      <c r="DV566" s="1">
        <f t="shared" si="319"/>
        <v>4.48</v>
      </c>
    </row>
    <row r="567" spans="2:126">
      <c r="B567" s="1" t="s">
        <v>150</v>
      </c>
      <c r="F567" s="1">
        <f t="shared" si="280"/>
        <v>19.6855000132876</v>
      </c>
      <c r="I567" s="1">
        <f t="shared" si="281"/>
        <v>26.0157667707869</v>
      </c>
      <c r="L567" s="1">
        <f t="shared" si="282"/>
        <v>18.2555447614503</v>
      </c>
      <c r="O567" s="1">
        <f t="shared" si="283"/>
        <v>10.6239620209086</v>
      </c>
      <c r="R567" s="1">
        <f t="shared" si="284"/>
        <v>6.44444444444444</v>
      </c>
      <c r="U567" s="1">
        <f t="shared" si="285"/>
        <v>0.222333333333333</v>
      </c>
      <c r="X567" s="1">
        <f t="shared" si="286"/>
        <v>0.273333333333333</v>
      </c>
      <c r="AA567" s="1">
        <f t="shared" si="287"/>
        <v>0.277</v>
      </c>
      <c r="AD567" s="1">
        <f t="shared" si="288"/>
        <v>0.268333333333333</v>
      </c>
      <c r="AG567" s="1">
        <f t="shared" si="289"/>
        <v>0.196</v>
      </c>
      <c r="AJ567" s="1">
        <f t="shared" si="290"/>
        <v>269</v>
      </c>
      <c r="AM567" s="1">
        <f t="shared" si="291"/>
        <v>284</v>
      </c>
      <c r="AP567" s="1">
        <f t="shared" si="292"/>
        <v>290</v>
      </c>
      <c r="AS567" s="1">
        <f t="shared" si="293"/>
        <v>314</v>
      </c>
      <c r="AV567" s="1">
        <f t="shared" si="294"/>
        <v>314</v>
      </c>
      <c r="AY567" s="1">
        <f t="shared" si="295"/>
        <v>7.2</v>
      </c>
      <c r="BB567" s="1">
        <f t="shared" si="296"/>
        <v>9.01</v>
      </c>
      <c r="BE567" s="1">
        <f t="shared" si="297"/>
        <v>7.44666666666667</v>
      </c>
      <c r="BH567" s="1">
        <f t="shared" si="298"/>
        <v>6.09666666666667</v>
      </c>
      <c r="BK567" s="1">
        <f t="shared" si="299"/>
        <v>4.77</v>
      </c>
      <c r="BQ567" s="1">
        <f t="shared" si="300"/>
        <v>19.275314235383</v>
      </c>
      <c r="BT567" s="1">
        <f t="shared" si="301"/>
        <v>25.5174927571753</v>
      </c>
      <c r="BW567" s="1">
        <f t="shared" si="302"/>
        <v>17.9734316446055</v>
      </c>
      <c r="BZ567" s="1">
        <f t="shared" si="303"/>
        <v>10.0903033456498</v>
      </c>
      <c r="CC567" s="1">
        <f t="shared" si="304"/>
        <v>5.63358778625954</v>
      </c>
      <c r="CF567" s="1">
        <f t="shared" si="305"/>
        <v>0.218</v>
      </c>
      <c r="CI567" s="1">
        <f t="shared" si="306"/>
        <v>0.252333333333333</v>
      </c>
      <c r="CL567" s="1">
        <f t="shared" si="307"/>
        <v>0.251</v>
      </c>
      <c r="CO567" s="1">
        <f t="shared" si="308"/>
        <v>0.241</v>
      </c>
      <c r="CR567" s="1">
        <f t="shared" si="309"/>
        <v>0.174</v>
      </c>
      <c r="CU567" s="1">
        <f t="shared" si="310"/>
        <v>267.666666666667</v>
      </c>
      <c r="CX567" s="1">
        <f t="shared" si="311"/>
        <v>283.666666666667</v>
      </c>
      <c r="DA567" s="1">
        <f t="shared" si="312"/>
        <v>287</v>
      </c>
      <c r="DD567" s="1">
        <f t="shared" si="313"/>
        <v>312.333333333333</v>
      </c>
      <c r="DG567" s="1">
        <f t="shared" si="314"/>
        <v>307</v>
      </c>
      <c r="DJ567" s="1">
        <f t="shared" si="315"/>
        <v>7.01</v>
      </c>
      <c r="DM567" s="1">
        <f t="shared" si="316"/>
        <v>8.76333333333333</v>
      </c>
      <c r="DP567" s="1">
        <f t="shared" si="317"/>
        <v>7.09666666666666</v>
      </c>
      <c r="DS567" s="1">
        <f t="shared" si="318"/>
        <v>5.76</v>
      </c>
      <c r="DV567" s="1">
        <f t="shared" si="319"/>
        <v>4.52</v>
      </c>
    </row>
    <row r="571" spans="5:128">
      <c r="E571" s="1" t="s">
        <v>78</v>
      </c>
      <c r="F571" s="1">
        <f>AVERAGE(F502:F504)</f>
        <v>19.3766303184925</v>
      </c>
      <c r="G571" s="1">
        <f>STDEVA(F502:F504)</f>
        <v>0.225807917573205</v>
      </c>
      <c r="H571" s="1" t="str">
        <f>H603</f>
        <v>e</v>
      </c>
      <c r="I571" s="1">
        <f>AVERAGE(I502:I504)</f>
        <v>22.6588904077023</v>
      </c>
      <c r="J571" s="1">
        <f>STDEVA(I502:I504)</f>
        <v>0.132950556255242</v>
      </c>
      <c r="K571" s="1" t="str">
        <f>K603</f>
        <v>i</v>
      </c>
      <c r="L571" s="1">
        <f>AVERAGE(L502:L504)</f>
        <v>17.8966586373544</v>
      </c>
      <c r="M571" s="1">
        <f>STDEVA(L502:L504)</f>
        <v>0.255828570470291</v>
      </c>
      <c r="N571" s="1" t="str">
        <f>N603</f>
        <v>cde</v>
      </c>
      <c r="O571" s="1">
        <f>AVERAGE(O502:O504)</f>
        <v>13.8719740134473</v>
      </c>
      <c r="P571" s="1">
        <f>STDEVA(O502:O504)</f>
        <v>0.348878324914534</v>
      </c>
      <c r="Q571" s="1" t="str">
        <f>Q603</f>
        <v>a</v>
      </c>
      <c r="R571" s="1">
        <f>AVERAGE(R502:R504)</f>
        <v>7.74965160320351</v>
      </c>
      <c r="S571" s="1">
        <f>STDEVA(R502:R504)</f>
        <v>0.293526995036418</v>
      </c>
      <c r="T571" s="1" t="str">
        <f>T603</f>
        <v>e</v>
      </c>
      <c r="U571" s="1">
        <f>AVERAGE(U502:U504)</f>
        <v>0.208666666666667</v>
      </c>
      <c r="V571" s="1">
        <f>STDEVA(U502:U504)</f>
        <v>0.00366666666666668</v>
      </c>
      <c r="W571" s="1" t="str">
        <f>W603</f>
        <v>bcd</v>
      </c>
      <c r="X571" s="1">
        <f>AVERAGE(X502:X504)</f>
        <v>0.294111111111111</v>
      </c>
      <c r="Y571" s="1">
        <f>STDEVA(X502:X504)</f>
        <v>0.00419435246403929</v>
      </c>
      <c r="Z571" s="1" t="str">
        <f>Z603</f>
        <v>a</v>
      </c>
      <c r="AA571" s="1">
        <f>AVERAGE(AA502:AA504)</f>
        <v>0.310555555555556</v>
      </c>
      <c r="AB571" s="1">
        <f>STDEVA(AA502:AA504)</f>
        <v>0.0180657236326246</v>
      </c>
      <c r="AC571" s="1" t="str">
        <f>AC603</f>
        <v>ab</v>
      </c>
      <c r="AD571" s="1">
        <f>AVERAGE(AD502:AD504)</f>
        <v>0.355777777777778</v>
      </c>
      <c r="AE571" s="1">
        <f>STDEVA(AD502:AD504)</f>
        <v>0.0110269031279227</v>
      </c>
      <c r="AF571" s="1" t="str">
        <f>AF603</f>
        <v>a</v>
      </c>
      <c r="AG571" s="1">
        <f>AVERAGE(AG502:AG504)</f>
        <v>0.244333333333333</v>
      </c>
      <c r="AH571" s="1">
        <f>STDEVA(AG502:AG504)</f>
        <v>0.00802080627701065</v>
      </c>
      <c r="AI571" s="1" t="str">
        <f>AI603</f>
        <v>a</v>
      </c>
      <c r="AJ571" s="1">
        <f>AVERAGE(AJ502:AJ504)</f>
        <v>251.444444444444</v>
      </c>
      <c r="AK571" s="1">
        <f>STDEVA(AJ502:AJ504)</f>
        <v>5.48060553561713</v>
      </c>
      <c r="AL571" s="1" t="str">
        <f>AL603</f>
        <v>l</v>
      </c>
      <c r="AM571" s="1">
        <f>AVERAGE(AM502:AM504)</f>
        <v>286.444444444444</v>
      </c>
      <c r="AN571" s="1">
        <f>STDEVA(AM502:AM504)</f>
        <v>6.67776853391853</v>
      </c>
      <c r="AO571" s="1" t="str">
        <f>AO603</f>
        <v>defg</v>
      </c>
      <c r="AP571" s="1">
        <f>AVERAGE(AP502:AP504)</f>
        <v>296.444444444445</v>
      </c>
      <c r="AQ571" s="1">
        <f>STDEVA(AP502:AP504)</f>
        <v>3.23751161874076</v>
      </c>
      <c r="AR571" s="1" t="str">
        <f>AR603</f>
        <v>efg</v>
      </c>
      <c r="AS571" s="1">
        <f>AVERAGE(AS502:AS504)</f>
        <v>324.777777777778</v>
      </c>
      <c r="AT571" s="1">
        <f>STDEVA(AS502:AS504)</f>
        <v>4.00462695354224</v>
      </c>
      <c r="AU571" s="1" t="str">
        <f>AU603</f>
        <v>ef</v>
      </c>
      <c r="AV571" s="1">
        <f>AVERAGE(AV502:AV504)</f>
        <v>310.333333333333</v>
      </c>
      <c r="AW571" s="1">
        <f>STDEVA(AV502:AV504)</f>
        <v>1.52752523165195</v>
      </c>
      <c r="AX571" s="1" t="str">
        <f>AX603</f>
        <v>fgh</v>
      </c>
      <c r="AY571" s="1">
        <f>AVERAGE(AY502:AY504)</f>
        <v>6.64444444444444</v>
      </c>
      <c r="AZ571" s="1">
        <f>STDEVA(AY502:AY504)</f>
        <v>0.123663222473751</v>
      </c>
      <c r="BA571" s="1" t="str">
        <f>BA603</f>
        <v>ef</v>
      </c>
      <c r="BB571" s="1">
        <f>AVERAGE(BB502:BB504)</f>
        <v>9.29777777777778</v>
      </c>
      <c r="BC571" s="1">
        <f>STDEVA(BB502:BB504)</f>
        <v>0.0340478965467653</v>
      </c>
      <c r="BD571" s="1" t="str">
        <f>BD603</f>
        <v>d</v>
      </c>
      <c r="BE571" s="1">
        <f>AVERAGE(BE502:BE504)</f>
        <v>7.60222222222222</v>
      </c>
      <c r="BF571" s="1">
        <f>STDEVA(BE502:BE504)</f>
        <v>0.0309719108105917</v>
      </c>
      <c r="BG571" s="1" t="str">
        <f>BG603</f>
        <v>e</v>
      </c>
      <c r="BH571" s="1">
        <f>AVERAGE(BH502:BH504)</f>
        <v>7.45555555555555</v>
      </c>
      <c r="BI571" s="1">
        <f>STDEVA(BH502:BH504)</f>
        <v>0.0476484036497587</v>
      </c>
      <c r="BJ571" s="1" t="str">
        <f>BJ603</f>
        <v>c</v>
      </c>
      <c r="BK571" s="1">
        <f>AVERAGE(BK502:BK504)</f>
        <v>4.28666666666667</v>
      </c>
      <c r="BL571" s="1">
        <f>STDEVA(BK502:BK504)</f>
        <v>0.0737111479583199</v>
      </c>
      <c r="BM571" s="1" t="str">
        <f>BM603</f>
        <v>g</v>
      </c>
      <c r="BQ571" s="1">
        <f>AVERAGE(BQ502:BQ504)</f>
        <v>18.7887944949453</v>
      </c>
      <c r="BR571" s="1">
        <f>STDEVA(BQ502:BQ504)</f>
        <v>0.250475009713848</v>
      </c>
      <c r="BS571" s="1" t="str">
        <f>BS603</f>
        <v>de</v>
      </c>
      <c r="BT571" s="1">
        <f>AVERAGE(BT502:BT504)</f>
        <v>22.0865557943113</v>
      </c>
      <c r="BU571" s="1">
        <f>STDEVA(BT502:BT504)</f>
        <v>0.108261704236274</v>
      </c>
      <c r="BV571" s="1" t="str">
        <f>BV603</f>
        <v>h</v>
      </c>
      <c r="BW571" s="1">
        <f>AVERAGE(BW502:BW504)</f>
        <v>17.3053047256241</v>
      </c>
      <c r="BX571" s="1">
        <f>STDEVA(BW502:BW504)</f>
        <v>0.214307246496833</v>
      </c>
      <c r="BY571" s="1" t="str">
        <f>BY603</f>
        <v>def</v>
      </c>
      <c r="BZ571" s="1">
        <f>AVERAGE(BZ502:BZ504)</f>
        <v>13.2869616940715</v>
      </c>
      <c r="CA571" s="1">
        <f>STDEVA(BZ502:BZ504)</f>
        <v>0.325390326517129</v>
      </c>
      <c r="CB571" s="1" t="str">
        <f>CB603</f>
        <v>a</v>
      </c>
      <c r="CC571" s="1">
        <f>AVERAGE(CC502:CC504)</f>
        <v>7.36541297935103</v>
      </c>
      <c r="CD571" s="1">
        <f>STDEVA(CC502:CC504)</f>
        <v>0.148481938451439</v>
      </c>
      <c r="CE571" s="1" t="str">
        <f>CE603</f>
        <v>f</v>
      </c>
      <c r="CF571" s="1">
        <f>AVERAGE(CF502:CF504)</f>
        <v>0.185777777777778</v>
      </c>
      <c r="CG571" s="1">
        <f>STDEVA(CF502:CF504)</f>
        <v>0.00183585684909535</v>
      </c>
      <c r="CH571" s="1" t="str">
        <f>CH603</f>
        <v>ef</v>
      </c>
      <c r="CI571" s="1">
        <f>AVERAGE(CI502:CI504)</f>
        <v>0.272555555555556</v>
      </c>
      <c r="CJ571" s="1">
        <f>STDEVA(CI502:CI504)</f>
        <v>0.00828206451270409</v>
      </c>
      <c r="CK571" s="1" t="str">
        <f>CK603</f>
        <v>ab</v>
      </c>
      <c r="CL571" s="1">
        <f>AVERAGE(CL502:CL504)</f>
        <v>0.292222222222222</v>
      </c>
      <c r="CM571" s="1">
        <f>STDEVA(CL502:CL504)</f>
        <v>0.0201806654810801</v>
      </c>
      <c r="CN571" s="1" t="str">
        <f>CN603</f>
        <v>a</v>
      </c>
      <c r="CO571" s="1">
        <f>AVERAGE(CO502:CO504)</f>
        <v>0.332888888888889</v>
      </c>
      <c r="CP571" s="1">
        <f>STDEVA(CO502:CO504)</f>
        <v>0.0133513766803</v>
      </c>
      <c r="CQ571" s="1" t="str">
        <f>CQ603</f>
        <v>a</v>
      </c>
      <c r="CR571" s="1">
        <f>AVERAGE(CR502:CR504)</f>
        <v>0.224333333333333</v>
      </c>
      <c r="CS571" s="1">
        <f>STDEVA(CR502:CR504)</f>
        <v>0.00709459888459759</v>
      </c>
      <c r="CT571" s="1" t="str">
        <f>CT603</f>
        <v>a</v>
      </c>
      <c r="CU571" s="1">
        <f>AVERAGE(CU502:CU504)</f>
        <v>248.666666666667</v>
      </c>
      <c r="CV571" s="1">
        <f>STDEVA(CU502:CU504)</f>
        <v>6.43773597194265</v>
      </c>
      <c r="CW571" s="1" t="str">
        <f>CW603</f>
        <v>j</v>
      </c>
      <c r="CX571" s="1">
        <f>AVERAGE(CX502:CX504)</f>
        <v>284.222222222222</v>
      </c>
      <c r="CY571" s="1">
        <f>STDEVA(CX502:CX504)</f>
        <v>5.64046228733203</v>
      </c>
      <c r="CZ571" s="1" t="str">
        <f>CZ603</f>
        <v>fgh</v>
      </c>
      <c r="DA571" s="1">
        <f>AVERAGE(DA502:DA504)</f>
        <v>295</v>
      </c>
      <c r="DB571" s="1">
        <f>STDEVA(DA502:DA504)</f>
        <v>2.60341655863555</v>
      </c>
      <c r="DC571" s="1" t="str">
        <f>DC603</f>
        <v>defgh</v>
      </c>
      <c r="DD571" s="1">
        <f>AVERAGE(DD502:DD504)</f>
        <v>322.555555555556</v>
      </c>
      <c r="DE571" s="1">
        <f>STDEVA(DD502:DD504)</f>
        <v>5.48060553561714</v>
      </c>
      <c r="DF571" s="1" t="str">
        <f>DF603</f>
        <v>cd</v>
      </c>
      <c r="DG571" s="1">
        <f>AVERAGE(DG502:DG504)</f>
        <v>308.666666666667</v>
      </c>
      <c r="DH571" s="1">
        <f>STDEVA(DG502:DG504)</f>
        <v>3.05505046330389</v>
      </c>
      <c r="DI571" s="1" t="str">
        <f>DI603</f>
        <v>jkl</v>
      </c>
      <c r="DJ571" s="1">
        <f>AVERAGE(DJ502:DJ504)</f>
        <v>6.35</v>
      </c>
      <c r="DK571" s="1">
        <f>STDEVA(DJ502:DJ504)</f>
        <v>0.180954260641867</v>
      </c>
      <c r="DL571" s="1" t="str">
        <f>DL603</f>
        <v>f</v>
      </c>
      <c r="DM571" s="1">
        <f>AVERAGE(DM502:DM504)</f>
        <v>9.06444444444444</v>
      </c>
      <c r="DN571" s="1">
        <f>STDEVA(DM502:DM504)</f>
        <v>0.0365655170486756</v>
      </c>
      <c r="DO571" s="1" t="str">
        <f>DO603</f>
        <v>cd</v>
      </c>
      <c r="DP571" s="1">
        <f>AVERAGE(DP502:DP504)</f>
        <v>7.33333333333333</v>
      </c>
      <c r="DQ571" s="1">
        <f>STDEVA(DP502:DP504)</f>
        <v>0.0731057073315378</v>
      </c>
      <c r="DR571" s="1" t="str">
        <f>DR603</f>
        <v>ef</v>
      </c>
      <c r="DS571" s="1">
        <f>AVERAGE(DS502:DS504)</f>
        <v>7.18666666666667</v>
      </c>
      <c r="DT571" s="1">
        <f>STDEVA(DS502:DS504)</f>
        <v>0.0753510303697154</v>
      </c>
      <c r="DU571" s="1" t="str">
        <f>DU603</f>
        <v>cd</v>
      </c>
      <c r="DV571" s="1">
        <f>AVERAGE(DV502:DV504)</f>
        <v>4.06666666666667</v>
      </c>
      <c r="DW571" s="1">
        <f>STDEVA(DV502:DV504)</f>
        <v>0.0472581562625261</v>
      </c>
      <c r="DX571" s="1" t="str">
        <f>DX603</f>
        <v>h</v>
      </c>
    </row>
    <row r="572" spans="5:128">
      <c r="E572" s="1" t="s">
        <v>81</v>
      </c>
      <c r="F572" s="1">
        <f>AVERAGE(F505:F507)</f>
        <v>19.327291134492</v>
      </c>
      <c r="G572" s="1">
        <f>STDEVA(F505:F507)</f>
        <v>0.157780614908992</v>
      </c>
      <c r="H572" s="1" t="str">
        <f>H604</f>
        <v>e</v>
      </c>
      <c r="I572" s="1">
        <f>AVERAGE(I505:I507)</f>
        <v>22.5817610325154</v>
      </c>
      <c r="J572" s="1">
        <f>STDEVA(I505:I507)</f>
        <v>0.105920124127649</v>
      </c>
      <c r="K572" s="1" t="str">
        <f>K604</f>
        <v>i</v>
      </c>
      <c r="L572" s="1">
        <f>AVERAGE(L505:L507)</f>
        <v>17.8887506781753</v>
      </c>
      <c r="M572" s="1">
        <f>STDEVA(L505:L507)</f>
        <v>0.281483155153344</v>
      </c>
      <c r="N572" s="1" t="str">
        <f>N604</f>
        <v>cde</v>
      </c>
      <c r="O572" s="1">
        <f>AVERAGE(O505:O507)</f>
        <v>13.7125486339724</v>
      </c>
      <c r="P572" s="1">
        <f>STDEVA(O505:O507)</f>
        <v>0.471562420180226</v>
      </c>
      <c r="Q572" s="1" t="str">
        <f>Q604</f>
        <v>ab</v>
      </c>
      <c r="R572" s="1">
        <f>AVERAGE(R505:R507)</f>
        <v>7.71857976444243</v>
      </c>
      <c r="S572" s="1">
        <f>STDEVA(R505:R507)</f>
        <v>0.3099700674865</v>
      </c>
      <c r="T572" s="1" t="str">
        <f>T604</f>
        <v>e</v>
      </c>
      <c r="U572" s="1">
        <f>AVERAGE(U505:U507)</f>
        <v>0.208777777777778</v>
      </c>
      <c r="V572" s="1">
        <f>STDEVA(U505:U507)</f>
        <v>0.00450102868900647</v>
      </c>
      <c r="W572" s="1" t="str">
        <f>W604</f>
        <v>bcd</v>
      </c>
      <c r="X572" s="1">
        <f>AVERAGE(X505:X507)</f>
        <v>0.291222222222222</v>
      </c>
      <c r="Y572" s="1">
        <f>STDEVA(X505:X507)</f>
        <v>0.0034047896546766</v>
      </c>
      <c r="Z572" s="1" t="str">
        <f>Z604</f>
        <v>ab</v>
      </c>
      <c r="AA572" s="1">
        <f>AVERAGE(AA505:AA507)</f>
        <v>0.309888888888889</v>
      </c>
      <c r="AB572" s="1">
        <f>STDEVA(AA505:AA507)</f>
        <v>0.00400462695354225</v>
      </c>
      <c r="AC572" s="1" t="str">
        <f>AC604</f>
        <v>ab</v>
      </c>
      <c r="AD572" s="1">
        <f>AVERAGE(AD505:AD507)</f>
        <v>0.354777777777778</v>
      </c>
      <c r="AE572" s="1">
        <f>STDEVA(AD505:AD507)</f>
        <v>0.0109865237315406</v>
      </c>
      <c r="AF572" s="1" t="str">
        <f>AF604</f>
        <v>a</v>
      </c>
      <c r="AG572" s="1">
        <f>AVERAGE(AG505:AG507)</f>
        <v>0.241</v>
      </c>
      <c r="AH572" s="1">
        <f>STDEVA(AG505:AG507)</f>
        <v>0.00721110255092799</v>
      </c>
      <c r="AI572" s="1" t="str">
        <f>AI604</f>
        <v>ab</v>
      </c>
      <c r="AJ572" s="1">
        <f>AVERAGE(AJ505:AJ507)</f>
        <v>255.222222222222</v>
      </c>
      <c r="AK572" s="1">
        <f>STDEVA(AJ505:AJ507)</f>
        <v>1.38777733297742</v>
      </c>
      <c r="AL572" s="1" t="str">
        <f>AL604</f>
        <v>jk</v>
      </c>
      <c r="AM572" s="1">
        <f>AVERAGE(AM505:AM507)</f>
        <v>290.111111111111</v>
      </c>
      <c r="AN572" s="1">
        <f>STDEVA(AM505:AM507)</f>
        <v>6.15840287135602</v>
      </c>
      <c r="AO572" s="1" t="str">
        <f>AO604</f>
        <v>cde</v>
      </c>
      <c r="AP572" s="1">
        <f>AVERAGE(AP505:AP507)</f>
        <v>300.888888888889</v>
      </c>
      <c r="AQ572" s="1">
        <f>STDEVA(AP505:AP507)</f>
        <v>5.0147929317319</v>
      </c>
      <c r="AR572" s="1" t="str">
        <f>AR604</f>
        <v>de</v>
      </c>
      <c r="AS572" s="1">
        <f>AVERAGE(AS505:AS507)</f>
        <v>328.111111111111</v>
      </c>
      <c r="AT572" s="1">
        <f>STDEVA(AS505:AS507)</f>
        <v>3.0971910810592</v>
      </c>
      <c r="AU572" s="1" t="str">
        <f>AU604</f>
        <v>de</v>
      </c>
      <c r="AV572" s="1">
        <f>AVERAGE(AV505:AV507)</f>
        <v>312.333333333333</v>
      </c>
      <c r="AW572" s="1">
        <f>STDEVA(AV505:AV507)</f>
        <v>3.05505046330389</v>
      </c>
      <c r="AX572" s="1" t="str">
        <f>AX604</f>
        <v>efg</v>
      </c>
      <c r="AY572" s="1">
        <f>AVERAGE(AY505:AY507)</f>
        <v>6.55777777777778</v>
      </c>
      <c r="AZ572" s="1">
        <f>STDEVA(AY505:AY507)</f>
        <v>0.112365145511969</v>
      </c>
      <c r="BA572" s="1" t="str">
        <f>BA604</f>
        <v>fg</v>
      </c>
      <c r="BB572" s="1">
        <f>AVERAGE(BB505:BB507)</f>
        <v>9.26888888888889</v>
      </c>
      <c r="BC572" s="1">
        <f>STDEVA(BB505:BB507)</f>
        <v>0.0743365719274568</v>
      </c>
      <c r="BD572" s="1" t="str">
        <f>BD604</f>
        <v>d</v>
      </c>
      <c r="BE572" s="1">
        <f>AVERAGE(BE505:BE507)</f>
        <v>7.56</v>
      </c>
      <c r="BF572" s="1">
        <f>STDEVA(BE505:BE507)</f>
        <v>0.0416333199893228</v>
      </c>
      <c r="BG572" s="1" t="str">
        <f>BG604</f>
        <v>ef</v>
      </c>
      <c r="BH572" s="1">
        <f>AVERAGE(BH505:BH507)</f>
        <v>7.39777777777778</v>
      </c>
      <c r="BI572" s="1">
        <f>STDEVA(BH505:BH507)</f>
        <v>0.0333888426695926</v>
      </c>
      <c r="BJ572" s="1" t="str">
        <f>BJ604</f>
        <v>cd</v>
      </c>
      <c r="BK572" s="1">
        <f>AVERAGE(BK505:BK507)</f>
        <v>4.25666666666667</v>
      </c>
      <c r="BL572" s="1">
        <f>STDEVA(BK505:BK507)</f>
        <v>0.0503322295684715</v>
      </c>
      <c r="BM572" s="1" t="str">
        <f>BM604</f>
        <v>g</v>
      </c>
      <c r="BQ572" s="1">
        <f>AVERAGE(BQ505:BQ507)</f>
        <v>18.7607926727527</v>
      </c>
      <c r="BR572" s="1">
        <f>STDEVA(BQ505:BQ507)</f>
        <v>0.128165067625808</v>
      </c>
      <c r="BS572" s="1" t="str">
        <f>BS604</f>
        <v>de</v>
      </c>
      <c r="BT572" s="1">
        <f>AVERAGE(BT505:BT507)</f>
        <v>22.0291629447035</v>
      </c>
      <c r="BU572" s="1">
        <f>STDEVA(BT505:BT507)</f>
        <v>0.107072058944806</v>
      </c>
      <c r="BV572" s="1" t="str">
        <f>BV604</f>
        <v>h</v>
      </c>
      <c r="BW572" s="1">
        <f>AVERAGE(BW505:BW507)</f>
        <v>17.4228152893468</v>
      </c>
      <c r="BX572" s="1">
        <f>STDEVA(BW505:BW507)</f>
        <v>0.276859345027907</v>
      </c>
      <c r="BY572" s="1" t="str">
        <f>BY604</f>
        <v>cdef</v>
      </c>
      <c r="BZ572" s="1">
        <f>AVERAGE(BZ505:BZ507)</f>
        <v>13.2383566482351</v>
      </c>
      <c r="CA572" s="1">
        <f>STDEVA(BZ505:BZ507)</f>
        <v>0.498790764820378</v>
      </c>
      <c r="CB572" s="1" t="str">
        <f>CB604</f>
        <v>ab</v>
      </c>
      <c r="CC572" s="1">
        <f>AVERAGE(CC505:CC507)</f>
        <v>7.22306456314958</v>
      </c>
      <c r="CD572" s="1">
        <f>STDEVA(CC505:CC507)</f>
        <v>0.129956806912489</v>
      </c>
      <c r="CE572" s="1" t="str">
        <f>CE604</f>
        <v>f</v>
      </c>
      <c r="CF572" s="1">
        <f>AVERAGE(CF505:CF507)</f>
        <v>0.187222222222222</v>
      </c>
      <c r="CG572" s="1">
        <f>STDEVA(CF505:CF507)</f>
        <v>0.00419435246403929</v>
      </c>
      <c r="CH572" s="1" t="str">
        <f>CH604</f>
        <v>de</v>
      </c>
      <c r="CI572" s="1">
        <f>AVERAGE(CI505:CI507)</f>
        <v>0.268555555555556</v>
      </c>
      <c r="CJ572" s="1">
        <f>STDEVA(CI505:CI507)</f>
        <v>0.00277555466595483</v>
      </c>
      <c r="CK572" s="1" t="str">
        <f>CK604</f>
        <v>abc</v>
      </c>
      <c r="CL572" s="1">
        <f>AVERAGE(CL505:CL507)</f>
        <v>0.290222222222222</v>
      </c>
      <c r="CM572" s="1">
        <f>STDEVA(CL505:CL507)</f>
        <v>0.0061493751564541</v>
      </c>
      <c r="CN572" s="1" t="str">
        <f>CN604</f>
        <v>ab</v>
      </c>
      <c r="CO572" s="1">
        <f>AVERAGE(CO505:CO507)</f>
        <v>0.333222222222222</v>
      </c>
      <c r="CP572" s="1">
        <f>STDEVA(CO505:CO507)</f>
        <v>0.014276372607032</v>
      </c>
      <c r="CQ572" s="1" t="str">
        <f>CQ604</f>
        <v>a</v>
      </c>
      <c r="CR572" s="1">
        <f>AVERAGE(CR505:CR507)</f>
        <v>0.222666666666667</v>
      </c>
      <c r="CS572" s="1">
        <f>STDEVA(CR505:CR507)</f>
        <v>0.00763762615825974</v>
      </c>
      <c r="CT572" s="1" t="str">
        <f>CT604</f>
        <v>a</v>
      </c>
      <c r="CU572" s="1">
        <f>AVERAGE(CU505:CU507)</f>
        <v>252.444444444444</v>
      </c>
      <c r="CV572" s="1">
        <f>STDEVA(CU505:CU507)</f>
        <v>1.07151675122144</v>
      </c>
      <c r="CW572" s="1" t="str">
        <f>CW604</f>
        <v>hi</v>
      </c>
      <c r="CX572" s="1">
        <f>AVERAGE(CX505:CX507)</f>
        <v>287.888888888889</v>
      </c>
      <c r="CY572" s="1">
        <f>STDEVA(CX505:CX507)</f>
        <v>8.03003620673539</v>
      </c>
      <c r="CZ572" s="1" t="str">
        <f>CZ604</f>
        <v>cdef</v>
      </c>
      <c r="DA572" s="1">
        <f>AVERAGE(DA505:DA507)</f>
        <v>299.444444444445</v>
      </c>
      <c r="DB572" s="1">
        <f>STDEVA(DA505:DA507)</f>
        <v>4.67063323488527</v>
      </c>
      <c r="DC572" s="1" t="str">
        <f>DC604</f>
        <v>cde</v>
      </c>
      <c r="DD572" s="1">
        <f>AVERAGE(DD505:DD507)</f>
        <v>325.888888888889</v>
      </c>
      <c r="DE572" s="1">
        <f>STDEVA(DD505:DD507)</f>
        <v>4.94787646182494</v>
      </c>
      <c r="DF572" s="1" t="str">
        <f>DF604</f>
        <v>bc</v>
      </c>
      <c r="DG572" s="1">
        <f>AVERAGE(DG505:DG507)</f>
        <v>310.333333333333</v>
      </c>
      <c r="DH572" s="1">
        <f>STDEVA(DG505:DG507)</f>
        <v>5.13160143944688</v>
      </c>
      <c r="DI572" s="1" t="str">
        <f>DI604</f>
        <v>hijk</v>
      </c>
      <c r="DJ572" s="1">
        <f>AVERAGE(DJ505:DJ507)</f>
        <v>6.32444444444444</v>
      </c>
      <c r="DK572" s="1">
        <f>STDEVA(DJ505:DJ507)</f>
        <v>0.155789506611872</v>
      </c>
      <c r="DL572" s="1" t="str">
        <f>DL604</f>
        <v>f</v>
      </c>
      <c r="DM572" s="1">
        <f>AVERAGE(DM505:DM507)</f>
        <v>9</v>
      </c>
      <c r="DN572" s="1">
        <f>STDEVA(DM505:DM507)</f>
        <v>0.15534906930308</v>
      </c>
      <c r="DO572" s="1" t="str">
        <f>DO604</f>
        <v>de</v>
      </c>
      <c r="DP572" s="1">
        <f>AVERAGE(DP505:DP507)</f>
        <v>7.29111111111111</v>
      </c>
      <c r="DQ572" s="1">
        <f>STDEVA(DP505:DP507)</f>
        <v>0.0895254981265944</v>
      </c>
      <c r="DR572" s="1" t="str">
        <f>DR604</f>
        <v>fg</v>
      </c>
      <c r="DS572" s="1">
        <f>AVERAGE(DS505:DS507)</f>
        <v>7.10222222222222</v>
      </c>
      <c r="DT572" s="1">
        <f>STDEVA(DS505:DS507)</f>
        <v>0.0926362859870871</v>
      </c>
      <c r="DU572" s="1" t="str">
        <f>DU604</f>
        <v>d</v>
      </c>
      <c r="DV572" s="1">
        <f>AVERAGE(DV505:DV507)</f>
        <v>4.05333333333333</v>
      </c>
      <c r="DW572" s="1">
        <f>STDEVA(DV505:DV507)</f>
        <v>0.0763762615825973</v>
      </c>
      <c r="DX572" s="1" t="str">
        <f>DX604</f>
        <v>h</v>
      </c>
    </row>
    <row r="573" spans="5:126">
      <c r="E573" s="1" t="s">
        <v>101</v>
      </c>
      <c r="F573" s="1">
        <f>AVERAGE(F502:F507)</f>
        <v>19.3519607264922</v>
      </c>
      <c r="I573" s="1">
        <f>AVERAGE(I502:I507)</f>
        <v>22.6203257201088</v>
      </c>
      <c r="L573" s="1">
        <f>AVERAGE(L502:L507)</f>
        <v>17.8927046577648</v>
      </c>
      <c r="O573" s="1">
        <f>AVERAGE(O502:O507)</f>
        <v>13.7922613237098</v>
      </c>
      <c r="R573" s="1">
        <f>AVERAGE(R502:R507)</f>
        <v>7.73411568382298</v>
      </c>
      <c r="U573" s="1">
        <f>AVERAGE(U502:U507)</f>
        <v>0.208722222222222</v>
      </c>
      <c r="X573" s="1">
        <f>AVERAGE(X502:X507)</f>
        <v>0.292666666666667</v>
      </c>
      <c r="AA573" s="1">
        <f>AVERAGE(AA502:AA507)</f>
        <v>0.310222222222222</v>
      </c>
      <c r="AD573" s="1">
        <f>AVERAGE(AD502:AD507)</f>
        <v>0.355277777777778</v>
      </c>
      <c r="AG573" s="1">
        <f>AVERAGE(AG502:AG507)</f>
        <v>0.242666666666667</v>
      </c>
      <c r="AJ573" s="1">
        <f>AVERAGE(AJ502:AJ507)</f>
        <v>253.333333333333</v>
      </c>
      <c r="AM573" s="1">
        <f>AVERAGE(AM502:AM507)</f>
        <v>288.277777777778</v>
      </c>
      <c r="AP573" s="1">
        <f>AVERAGE(AP502:AP507)</f>
        <v>298.666666666667</v>
      </c>
      <c r="AS573" s="1">
        <f>AVERAGE(AS502:AS507)</f>
        <v>326.444444444445</v>
      </c>
      <c r="AV573" s="1">
        <f>AVERAGE(AV502:AV507)</f>
        <v>311.333333333333</v>
      </c>
      <c r="AY573" s="1">
        <f>AVERAGE(AY502:AY507)</f>
        <v>6.60111111111111</v>
      </c>
      <c r="BB573" s="1">
        <f>AVERAGE(BB502:BB507)</f>
        <v>9.28333333333333</v>
      </c>
      <c r="BE573" s="1">
        <f>AVERAGE(BE502:BE507)</f>
        <v>7.58111111111111</v>
      </c>
      <c r="BH573" s="1">
        <f>AVERAGE(BH502:BH507)</f>
        <v>7.42666666666667</v>
      </c>
      <c r="BK573" s="1">
        <f>AVERAGE(BK502:BK507)</f>
        <v>4.27166666666667</v>
      </c>
      <c r="BQ573" s="1">
        <f>AVERAGE(BQ502:BQ507)</f>
        <v>18.774793583849</v>
      </c>
      <c r="BT573" s="1">
        <f>AVERAGE(BT502:BT507)</f>
        <v>22.0578593695074</v>
      </c>
      <c r="BW573" s="1">
        <f>AVERAGE(BW502:BW507)</f>
        <v>17.3640600074854</v>
      </c>
      <c r="BZ573" s="1">
        <f>AVERAGE(BZ502:BZ507)</f>
        <v>13.2626591711533</v>
      </c>
      <c r="CC573" s="1">
        <f>AVERAGE(CC502:CC507)</f>
        <v>7.29423877125031</v>
      </c>
      <c r="CF573" s="1">
        <f>AVERAGE(CF502:CF507)</f>
        <v>0.1865</v>
      </c>
      <c r="CI573" s="1">
        <f>AVERAGE(CI502:CI507)</f>
        <v>0.270555555555556</v>
      </c>
      <c r="CL573" s="1">
        <f>AVERAGE(CL502:CL507)</f>
        <v>0.291222222222222</v>
      </c>
      <c r="CO573" s="1">
        <f>AVERAGE(CO502:CO507)</f>
        <v>0.333055555555556</v>
      </c>
      <c r="CR573" s="1">
        <f>AVERAGE(CR502:CR507)</f>
        <v>0.2235</v>
      </c>
      <c r="CU573" s="1">
        <f>AVERAGE(CU502:CU507)</f>
        <v>250.555555555556</v>
      </c>
      <c r="CX573" s="1">
        <f>AVERAGE(CX502:CX507)</f>
        <v>286.055555555556</v>
      </c>
      <c r="DA573" s="1">
        <f>AVERAGE(DA502:DA507)</f>
        <v>297.222222222222</v>
      </c>
      <c r="DD573" s="1">
        <f>AVERAGE(DD502:DD507)</f>
        <v>324.222222222222</v>
      </c>
      <c r="DG573" s="1">
        <f>AVERAGE(DG502:DG507)</f>
        <v>309.5</v>
      </c>
      <c r="DJ573" s="1">
        <f>AVERAGE(DJ502:DJ507)</f>
        <v>6.33722222222222</v>
      </c>
      <c r="DM573" s="1">
        <f>AVERAGE(DM502:DM507)</f>
        <v>9.03222222222222</v>
      </c>
      <c r="DP573" s="1">
        <f>AVERAGE(DP502:DP507)</f>
        <v>7.31222222222222</v>
      </c>
      <c r="DS573" s="1">
        <f>AVERAGE(DS502:DS507)</f>
        <v>7.14444444444445</v>
      </c>
      <c r="DV573" s="1">
        <f>AVERAGE(DV502:DV507)</f>
        <v>4.06</v>
      </c>
    </row>
    <row r="574" spans="5:128">
      <c r="E574" s="1" t="s">
        <v>80</v>
      </c>
      <c r="F574" s="1">
        <f>AVERAGE(F508:F510)</f>
        <v>18.8324768881795</v>
      </c>
      <c r="G574" s="1">
        <f>STDEVA(F508:F510)</f>
        <v>0.0684186131356819</v>
      </c>
      <c r="H574" s="1" t="str">
        <f t="shared" ref="H574:H576" si="320">H605</f>
        <v>fg</v>
      </c>
      <c r="I574" s="1">
        <f>AVERAGE(I508:I510)</f>
        <v>21.9739993856396</v>
      </c>
      <c r="J574" s="1">
        <f>STDEVA(I508:I510)</f>
        <v>0.0546174975084647</v>
      </c>
      <c r="K574" s="1" t="str">
        <f t="shared" ref="K574:K576" si="321">K605</f>
        <v>j</v>
      </c>
      <c r="L574" s="1">
        <f>AVERAGE(L508:L510)</f>
        <v>17.3627140873384</v>
      </c>
      <c r="M574" s="1">
        <f>STDEVA(L508:L510)</f>
        <v>0.260422875689324</v>
      </c>
      <c r="N574" s="1" t="str">
        <f t="shared" ref="N574:N576" si="322">N605</f>
        <v>fghi</v>
      </c>
      <c r="O574" s="1">
        <f>AVERAGE(O508:O510)</f>
        <v>13.1691864749963</v>
      </c>
      <c r="P574" s="1">
        <f>STDEVA(O508:O510)</f>
        <v>0.463151235177938</v>
      </c>
      <c r="Q574" s="1" t="str">
        <f t="shared" ref="Q574:Q576" si="323">Q605</f>
        <v>bc</v>
      </c>
      <c r="R574" s="1">
        <f>AVERAGE(R508:R510)</f>
        <v>7.18556378640285</v>
      </c>
      <c r="S574" s="1">
        <f>STDEVA(R508:R510)</f>
        <v>0.0974539227774477</v>
      </c>
      <c r="T574" s="1" t="str">
        <f t="shared" ref="T574:T576" si="324">T605</f>
        <v>f</v>
      </c>
      <c r="U574" s="1">
        <f>AVERAGE(U508:U510)</f>
        <v>0.202888888888889</v>
      </c>
      <c r="V574" s="1">
        <f>STDEVA(U508:U510)</f>
        <v>0.014803653202779</v>
      </c>
      <c r="W574" s="1" t="str">
        <f t="shared" ref="W574:W576" si="325">W605</f>
        <v>cde</v>
      </c>
      <c r="X574" s="1">
        <f>AVERAGE(X508:X510)</f>
        <v>0.288555555555556</v>
      </c>
      <c r="Y574" s="1">
        <f>STDEVA(X508:X510)</f>
        <v>0.0039767844818163</v>
      </c>
      <c r="Z574" s="1" t="str">
        <f t="shared" ref="Z574:Z576" si="326">Z605</f>
        <v>abc</v>
      </c>
      <c r="AA574" s="1">
        <f>AVERAGE(AA508:AA510)</f>
        <v>0.303777777777778</v>
      </c>
      <c r="AB574" s="1">
        <f>STDEVA(AA508:AA510)</f>
        <v>0.00831553655203007</v>
      </c>
      <c r="AC574" s="1" t="str">
        <f t="shared" ref="AC574:AC576" si="327">AC605</f>
        <v>ab</v>
      </c>
      <c r="AD574" s="1">
        <f>AVERAGE(AD508:AD510)</f>
        <v>0.36</v>
      </c>
      <c r="AE574" s="1">
        <f>STDEVA(AD508:AD510)</f>
        <v>0.00560753461375359</v>
      </c>
      <c r="AF574" s="1" t="str">
        <f t="shared" ref="AF574:AF576" si="328">AF605</f>
        <v>a</v>
      </c>
      <c r="AG574" s="1">
        <f>AVERAGE(AG508:AG510)</f>
        <v>0.201333333333333</v>
      </c>
      <c r="AH574" s="1">
        <f>STDEVA(AG508:AG510)</f>
        <v>0.00550757054728609</v>
      </c>
      <c r="AI574" s="1" t="str">
        <f t="shared" ref="AI574:AI576" si="329">AI605</f>
        <v>d</v>
      </c>
      <c r="AJ574" s="1">
        <f>AVERAGE(AJ508:AJ510)</f>
        <v>257.111111111111</v>
      </c>
      <c r="AK574" s="1">
        <f>STDEVA(AJ508:AJ510)</f>
        <v>1.17062819476141</v>
      </c>
      <c r="AL574" s="1" t="str">
        <f t="shared" ref="AL574:AL576" si="330">AL605</f>
        <v>j</v>
      </c>
      <c r="AM574" s="1">
        <f>AVERAGE(AM508:AM510)</f>
        <v>292.555555555555</v>
      </c>
      <c r="AN574" s="1">
        <f>STDEVA(AM508:AM510)</f>
        <v>5.69925271254762</v>
      </c>
      <c r="AO574" s="1" t="str">
        <f t="shared" ref="AO574:AO576" si="331">AO605</f>
        <v>bc</v>
      </c>
      <c r="AP574" s="1">
        <f>AVERAGE(AP508:AP510)</f>
        <v>303.333333333333</v>
      </c>
      <c r="AQ574" s="1">
        <f>STDEVA(AP508:AP510)</f>
        <v>6.38574802022269</v>
      </c>
      <c r="AR574" s="1" t="str">
        <f t="shared" ref="AR574:AR576" si="332">AR605</f>
        <v>cd</v>
      </c>
      <c r="AS574" s="1">
        <f>AVERAGE(AS508:AS510)</f>
        <v>331</v>
      </c>
      <c r="AT574" s="1">
        <f>STDEVA(AS508:AS510)</f>
        <v>3.1797973380565</v>
      </c>
      <c r="AU574" s="1" t="str">
        <f t="shared" ref="AU574:AU576" si="333">AU605</f>
        <v>cd</v>
      </c>
      <c r="AV574" s="1">
        <f>AVERAGE(AV508:AV510)</f>
        <v>314.666666666667</v>
      </c>
      <c r="AW574" s="1">
        <f>STDEVA(AV508:AV510)</f>
        <v>5.85946527708232</v>
      </c>
      <c r="AX574" s="1" t="str">
        <f t="shared" ref="AX574:AX576" si="334">AX605</f>
        <v>efg</v>
      </c>
      <c r="AY574" s="1">
        <f>AVERAGE(AY508:AY510)</f>
        <v>6.53666666666667</v>
      </c>
      <c r="AZ574" s="1">
        <f>STDEVA(AY508:AY510)</f>
        <v>0.446629351675164</v>
      </c>
      <c r="BA574" s="1" t="str">
        <f t="shared" ref="BA574:BA576" si="335">BA605</f>
        <v>fg</v>
      </c>
      <c r="BB574" s="1">
        <f>AVERAGE(BB508:BB510)</f>
        <v>9.46333333333333</v>
      </c>
      <c r="BC574" s="1">
        <f>STDEVA(BB508:BB510)</f>
        <v>0.131191124361028</v>
      </c>
      <c r="BD574" s="1" t="str">
        <f t="shared" ref="BD574:BD576" si="336">BD605</f>
        <v>bc</v>
      </c>
      <c r="BE574" s="1">
        <f>AVERAGE(BE508:BE510)</f>
        <v>7.69444444444445</v>
      </c>
      <c r="BF574" s="1">
        <f>STDEVA(BE508:BE510)</f>
        <v>0.0365655170486764</v>
      </c>
      <c r="BG574" s="1" t="str">
        <f t="shared" ref="BG574:BG576" si="337">BG605</f>
        <v>d</v>
      </c>
      <c r="BH574" s="1">
        <f>AVERAGE(BH508:BH510)</f>
        <v>7.56888888888889</v>
      </c>
      <c r="BI574" s="1">
        <f>STDEVA(BH508:BH510)</f>
        <v>0.128423489255636</v>
      </c>
      <c r="BJ574" s="1" t="str">
        <f t="shared" ref="BJ574:BJ576" si="338">BJ605</f>
        <v>b</v>
      </c>
      <c r="BK574" s="1">
        <f>AVERAGE(BK508:BK510)</f>
        <v>4.39333333333333</v>
      </c>
      <c r="BL574" s="1">
        <f>STDEVA(BK508:BK510)</f>
        <v>0.0929157324317756</v>
      </c>
      <c r="BM574" s="1" t="str">
        <f t="shared" ref="BM574:BM576" si="339">BM605</f>
        <v>f</v>
      </c>
      <c r="BQ574" s="1">
        <f>AVERAGE(BQ508:BQ510)</f>
        <v>18.2479499277897</v>
      </c>
      <c r="BR574" s="1">
        <f>STDEVA(BQ508:BQ510)</f>
        <v>0.166581703677482</v>
      </c>
      <c r="BS574" s="1" t="str">
        <f t="shared" ref="BS574:BS576" si="340">BS605</f>
        <v>g</v>
      </c>
      <c r="BT574" s="1">
        <f>AVERAGE(BT508:BT510)</f>
        <v>21.3538700596167</v>
      </c>
      <c r="BU574" s="1">
        <f>STDEVA(BT508:BT510)</f>
        <v>0.121694390560833</v>
      </c>
      <c r="BV574" s="1" t="str">
        <f t="shared" ref="BV574:BV576" si="341">BV605</f>
        <v>i</v>
      </c>
      <c r="BW574" s="1">
        <f>AVERAGE(BW508:BW510)</f>
        <v>16.7632216639641</v>
      </c>
      <c r="BX574" s="1">
        <f>STDEVA(BW508:BW510)</f>
        <v>0.331621932491849</v>
      </c>
      <c r="BY574" s="1" t="str">
        <f t="shared" ref="BY574:BY576" si="342">BY605</f>
        <v>gh</v>
      </c>
      <c r="BZ574" s="1">
        <f>AVERAGE(BZ508:BZ510)</f>
        <v>12.6027510333014</v>
      </c>
      <c r="CA574" s="1">
        <f>STDEVA(BZ508:BZ510)</f>
        <v>0.435846946959686</v>
      </c>
      <c r="CB574" s="1" t="str">
        <f t="shared" ref="CB574:CB576" si="343">CB605</f>
        <v>bc</v>
      </c>
      <c r="CC574" s="1">
        <f>AVERAGE(CC508:CC510)</f>
        <v>6.54785985446363</v>
      </c>
      <c r="CD574" s="1">
        <f>STDEVA(CC508:CC510)</f>
        <v>0.14676053649065</v>
      </c>
      <c r="CE574" s="1" t="str">
        <f t="shared" ref="CE574:CE576" si="344">CE605</f>
        <v>g</v>
      </c>
      <c r="CF574" s="1">
        <f>AVERAGE(CF508:CF510)</f>
        <v>0.184666666666667</v>
      </c>
      <c r="CG574" s="1">
        <f>STDEVA(CF508:CF510)</f>
        <v>0.00404145188432738</v>
      </c>
      <c r="CH574" s="1" t="str">
        <f t="shared" ref="CH574:CH576" si="345">CH605</f>
        <v>ef</v>
      </c>
      <c r="CI574" s="1">
        <f>AVERAGE(CI508:CI510)</f>
        <v>0.265888888888889</v>
      </c>
      <c r="CJ574" s="1">
        <f>STDEVA(CI508:CI510)</f>
        <v>0.00298762881327749</v>
      </c>
      <c r="CK574" s="1" t="str">
        <f t="shared" ref="CK574:CK576" si="346">CK605</f>
        <v>abc</v>
      </c>
      <c r="CL574" s="1">
        <f>AVERAGE(CL508:CL510)</f>
        <v>0.287777777777778</v>
      </c>
      <c r="CM574" s="1">
        <f>STDEVA(CL508:CL510)</f>
        <v>0.00221944270615979</v>
      </c>
      <c r="CN574" s="1" t="str">
        <f t="shared" ref="CN574:CN576" si="347">CN605</f>
        <v>ab</v>
      </c>
      <c r="CO574" s="1">
        <f>AVERAGE(CO508:CO510)</f>
        <v>0.330666666666667</v>
      </c>
      <c r="CP574" s="1">
        <f>STDEVA(CO508:CO510)</f>
        <v>0.0110151410945722</v>
      </c>
      <c r="CQ574" s="1" t="str">
        <f t="shared" ref="CQ574:CQ576" si="348">CQ605</f>
        <v>a</v>
      </c>
      <c r="CR574" s="1">
        <f>AVERAGE(CR508:CR510)</f>
        <v>0.180666666666667</v>
      </c>
      <c r="CS574" s="1">
        <f>STDEVA(CR508:CR510)</f>
        <v>0.00513160143944689</v>
      </c>
      <c r="CT574" s="1" t="str">
        <f t="shared" ref="CT574:CT576" si="349">CT605</f>
        <v>c</v>
      </c>
      <c r="CU574" s="1">
        <f>AVERAGE(CU508:CU510)</f>
        <v>255.111111111111</v>
      </c>
      <c r="CV574" s="1">
        <f>STDEVA(CU508:CU510)</f>
        <v>3.15054375083509</v>
      </c>
      <c r="CW574" s="1" t="str">
        <f t="shared" ref="CW574:CW576" si="350">CW605</f>
        <v>h</v>
      </c>
      <c r="CX574" s="1">
        <f>AVERAGE(CX508:CX510)</f>
        <v>291.333333333333</v>
      </c>
      <c r="CY574" s="1">
        <f>STDEVA(CX508:CX510)</f>
        <v>6.69161996662823</v>
      </c>
      <c r="CZ574" s="1" t="str">
        <f t="shared" ref="CZ574:CZ576" si="351">CZ605</f>
        <v>bcd</v>
      </c>
      <c r="DA574" s="1">
        <f>AVERAGE(DA508:DA510)</f>
        <v>302.222222222222</v>
      </c>
      <c r="DB574" s="1">
        <f>STDEVA(DA508:DA510)</f>
        <v>4.85722066542099</v>
      </c>
      <c r="DC574" s="1" t="str">
        <f t="shared" ref="DC574:DC576" si="352">DC605</f>
        <v>cd</v>
      </c>
      <c r="DD574" s="1">
        <f>AVERAGE(DD508:DD510)</f>
        <v>327.777777777778</v>
      </c>
      <c r="DE574" s="1">
        <f>STDEVA(DD508:DD510)</f>
        <v>1.71053381314898</v>
      </c>
      <c r="DF574" s="1" t="str">
        <f t="shared" ref="DF574:DF576" si="353">DF605</f>
        <v>b</v>
      </c>
      <c r="DG574" s="1">
        <f>AVERAGE(DG508:DG510)</f>
        <v>311</v>
      </c>
      <c r="DH574" s="1">
        <f>STDEVA(DG508:DG510)</f>
        <v>6.557438524302</v>
      </c>
      <c r="DI574" s="1" t="str">
        <f t="shared" ref="DI574:DI576" si="354">DI605</f>
        <v>ghijk</v>
      </c>
      <c r="DJ574" s="1">
        <f>AVERAGE(DJ508:DJ510)</f>
        <v>6.45111111111111</v>
      </c>
      <c r="DK574" s="1">
        <f>STDEVA(DJ508:DJ510)</f>
        <v>0.178584973031307</v>
      </c>
      <c r="DL574" s="1" t="str">
        <f t="shared" ref="DL574:DL576" si="355">DL605</f>
        <v>ef</v>
      </c>
      <c r="DM574" s="1">
        <f>AVERAGE(DM508:DM510)</f>
        <v>9.16777777777778</v>
      </c>
      <c r="DN574" s="1">
        <f>STDEVA(DM508:DM510)</f>
        <v>0.117866842634359</v>
      </c>
      <c r="DO574" s="1" t="str">
        <f t="shared" ref="DO574:DO576" si="356">DO605</f>
        <v>bc</v>
      </c>
      <c r="DP574" s="1">
        <f>AVERAGE(DP508:DP510)</f>
        <v>7.42444444444444</v>
      </c>
      <c r="DQ574" s="1">
        <f>STDEVA(DP508:DP510)</f>
        <v>0.044388854123196</v>
      </c>
      <c r="DR574" s="1" t="str">
        <f t="shared" ref="DR574:DR576" si="357">DR605</f>
        <v>de</v>
      </c>
      <c r="DS574" s="1">
        <f>AVERAGE(DS508:DS510)</f>
        <v>7.32444444444444</v>
      </c>
      <c r="DT574" s="1">
        <f>STDEVA(DS508:DS510)</f>
        <v>0.0221944270615981</v>
      </c>
      <c r="DU574" s="1" t="str">
        <f t="shared" ref="DU574:DU576" si="358">DU605</f>
        <v>ab</v>
      </c>
      <c r="DV574" s="1">
        <f>AVERAGE(DV508:DV510)</f>
        <v>4.20666666666667</v>
      </c>
      <c r="DW574" s="1">
        <f>STDEVA(DV508:DV510)</f>
        <v>0.0251661147842362</v>
      </c>
      <c r="DX574" s="1" t="str">
        <f t="shared" ref="DX574:DX576" si="359">DX605</f>
        <v>g</v>
      </c>
    </row>
    <row r="575" spans="5:128">
      <c r="E575" s="1" t="s">
        <v>81</v>
      </c>
      <c r="F575" s="1">
        <f>AVERAGE(F511:F513)</f>
        <v>17.4460492143801</v>
      </c>
      <c r="G575" s="1">
        <f>STDEVA(F511:F513)</f>
        <v>0.110167632891189</v>
      </c>
      <c r="H575" s="1" t="str">
        <f t="shared" si="320"/>
        <v>j</v>
      </c>
      <c r="I575" s="1">
        <f>AVERAGE(I511:I513)</f>
        <v>20.7288368434091</v>
      </c>
      <c r="J575" s="1">
        <f>STDEVA(I511:I513)</f>
        <v>0.162884556974736</v>
      </c>
      <c r="K575" s="1" t="str">
        <f t="shared" si="321"/>
        <v>m</v>
      </c>
      <c r="L575" s="1">
        <f>AVERAGE(L511:L513)</f>
        <v>15.9510201904261</v>
      </c>
      <c r="M575" s="1">
        <f>STDEVA(L511:L513)</f>
        <v>0.228658441453065</v>
      </c>
      <c r="N575" s="1" t="str">
        <f t="shared" si="322"/>
        <v>l</v>
      </c>
      <c r="O575" s="1">
        <f>AVERAGE(O511:O513)</f>
        <v>9.82441698892509</v>
      </c>
      <c r="P575" s="1">
        <f>STDEVA(O511:O513)</f>
        <v>0.44218778862812</v>
      </c>
      <c r="Q575" s="1" t="str">
        <f t="shared" si="323"/>
        <v>jk</v>
      </c>
      <c r="R575" s="1">
        <f>AVERAGE(R511:R513)</f>
        <v>4.03268140589569</v>
      </c>
      <c r="S575" s="1">
        <f>STDEVA(R511:R513)</f>
        <v>0.16966824468051</v>
      </c>
      <c r="T575" s="1" t="str">
        <f t="shared" si="324"/>
        <v>j</v>
      </c>
      <c r="U575" s="1">
        <f>AVERAGE(U511:U513)</f>
        <v>0.194333333333333</v>
      </c>
      <c r="V575" s="1">
        <f>STDEVA(U511:U513)</f>
        <v>0.00260341655863555</v>
      </c>
      <c r="W575" s="1" t="str">
        <f t="shared" si="325"/>
        <v>e</v>
      </c>
      <c r="X575" s="1">
        <f>AVERAGE(X511:X513)</f>
        <v>0.280666666666667</v>
      </c>
      <c r="Y575" s="1">
        <f>STDEVA(X511:X513)</f>
        <v>0.00735602549690466</v>
      </c>
      <c r="Z575" s="1" t="str">
        <f t="shared" si="326"/>
        <v>abcde</v>
      </c>
      <c r="AA575" s="1">
        <f>AVERAGE(AA511:AA513)</f>
        <v>0.302444444444444</v>
      </c>
      <c r="AB575" s="1">
        <f>STDEVA(AA511:AA513)</f>
        <v>0.00400462695354222</v>
      </c>
      <c r="AC575" s="1" t="str">
        <f t="shared" si="327"/>
        <v>abc</v>
      </c>
      <c r="AD575" s="1">
        <f>AVERAGE(AD511:AD513)</f>
        <v>0.314222222222222</v>
      </c>
      <c r="AE575" s="1">
        <f>STDEVA(AD511:AD513)</f>
        <v>0.0117062819476141</v>
      </c>
      <c r="AF575" s="1" t="str">
        <f t="shared" si="328"/>
        <v>bcd</v>
      </c>
      <c r="AG575" s="1">
        <f>AVERAGE(AG511:AG513)</f>
        <v>0.147666666666667</v>
      </c>
      <c r="AH575" s="1">
        <f>STDEVA(AG511:AG513)</f>
        <v>0.00513160143944689</v>
      </c>
      <c r="AI575" s="1" t="str">
        <f t="shared" si="329"/>
        <v>i</v>
      </c>
      <c r="AJ575" s="1">
        <f>AVERAGE(AJ511:AJ513)</f>
        <v>265.666666666667</v>
      </c>
      <c r="AK575" s="1">
        <f>STDEVA(AJ511:AJ513)</f>
        <v>0.577350269189626</v>
      </c>
      <c r="AL575" s="1" t="str">
        <f t="shared" si="330"/>
        <v>fgh</v>
      </c>
      <c r="AM575" s="1">
        <f>AVERAGE(AM511:AM513)</f>
        <v>300.888888888889</v>
      </c>
      <c r="AN575" s="1">
        <f>STDEVA(AM511:AM513)</f>
        <v>5.3886025124365</v>
      </c>
      <c r="AO575" s="1" t="str">
        <f t="shared" si="331"/>
        <v>a</v>
      </c>
      <c r="AP575" s="1">
        <f>AVERAGE(AP511:AP513)</f>
        <v>310.777777777778</v>
      </c>
      <c r="AQ575" s="1">
        <f>STDEVA(AP511:AP513)</f>
        <v>5.3989024947806</v>
      </c>
      <c r="AR575" s="1" t="str">
        <f t="shared" si="332"/>
        <v>ab</v>
      </c>
      <c r="AS575" s="1">
        <f>AVERAGE(AS511:AS513)</f>
        <v>331.444444444444</v>
      </c>
      <c r="AT575" s="1">
        <f>STDEVA(AS511:AS513)</f>
        <v>4.11411301812747</v>
      </c>
      <c r="AU575" s="1" t="str">
        <f t="shared" si="333"/>
        <v>bcd</v>
      </c>
      <c r="AV575" s="1">
        <f>AVERAGE(AV511:AV513)</f>
        <v>328.333333333333</v>
      </c>
      <c r="AW575" s="1">
        <f>STDEVA(AV511:AV513)</f>
        <v>3.05505046330389</v>
      </c>
      <c r="AX575" s="1" t="str">
        <f t="shared" si="334"/>
        <v>ab</v>
      </c>
      <c r="AY575" s="1">
        <f>AVERAGE(AY511:AY513)</f>
        <v>5.86777777777778</v>
      </c>
      <c r="AZ575" s="1">
        <f>STDEVA(AY511:AY513)</f>
        <v>0.112365145511969</v>
      </c>
      <c r="BA575" s="1" t="str">
        <f t="shared" si="335"/>
        <v>ij</v>
      </c>
      <c r="BB575" s="1">
        <f>AVERAGE(BB511:BB513)</f>
        <v>8.62777777777778</v>
      </c>
      <c r="BC575" s="1">
        <f>STDEVA(BB511:BB513)</f>
        <v>0.158336257282943</v>
      </c>
      <c r="BD575" s="1" t="str">
        <f t="shared" si="336"/>
        <v>gh</v>
      </c>
      <c r="BE575" s="1">
        <f>AVERAGE(BE511:BE513)</f>
        <v>6.84333333333333</v>
      </c>
      <c r="BF575" s="1">
        <f>STDEVA(BE511:BE513)</f>
        <v>0.0346410161513773</v>
      </c>
      <c r="BG575" s="1" t="str">
        <f t="shared" si="337"/>
        <v>k</v>
      </c>
      <c r="BH575" s="1">
        <f>AVERAGE(BH511:BH513)</f>
        <v>5.31555555555556</v>
      </c>
      <c r="BI575" s="1">
        <f>STDEVA(BH511:BH513)</f>
        <v>0.125092558324419</v>
      </c>
      <c r="BJ575" s="1" t="str">
        <f t="shared" si="338"/>
        <v>j</v>
      </c>
      <c r="BK575" s="1">
        <f>AVERAGE(BK511:BK513)</f>
        <v>2.72666666666667</v>
      </c>
      <c r="BL575" s="1">
        <f>STDEVA(BK511:BK513)</f>
        <v>0.0665832811847939</v>
      </c>
      <c r="BM575" s="1" t="str">
        <f t="shared" si="339"/>
        <v>j</v>
      </c>
      <c r="BQ575" s="1">
        <f>AVERAGE(BQ511:BQ513)</f>
        <v>16.8275042198773</v>
      </c>
      <c r="BR575" s="1">
        <f>STDEVA(BQ511:BQ513)</f>
        <v>0.263247823886873</v>
      </c>
      <c r="BS575" s="1" t="str">
        <f t="shared" si="340"/>
        <v>k</v>
      </c>
      <c r="BT575" s="1">
        <f>AVERAGE(BT511:BT513)</f>
        <v>20.0265958646786</v>
      </c>
      <c r="BU575" s="1">
        <f>STDEVA(BT511:BT513)</f>
        <v>0.182269502959909</v>
      </c>
      <c r="BV575" s="1" t="str">
        <f t="shared" si="341"/>
        <v>l</v>
      </c>
      <c r="BW575" s="1">
        <f>AVERAGE(BW511:BW513)</f>
        <v>15.4277447927679</v>
      </c>
      <c r="BX575" s="1">
        <f>STDEVA(BW511:BW513)</f>
        <v>0.325216124838214</v>
      </c>
      <c r="BY575" s="1" t="str">
        <f t="shared" si="342"/>
        <v>k</v>
      </c>
      <c r="BZ575" s="1">
        <f>AVERAGE(BZ511:BZ513)</f>
        <v>9.25185761214023</v>
      </c>
      <c r="CA575" s="1">
        <f>STDEVA(BZ511:BZ513)</f>
        <v>0.474301686406446</v>
      </c>
      <c r="CB575" s="1" t="str">
        <f t="shared" si="343"/>
        <v>ij</v>
      </c>
      <c r="CC575" s="1">
        <f>AVERAGE(CC511:CC513)</f>
        <v>3.51850094320831</v>
      </c>
      <c r="CD575" s="1">
        <f>STDEVA(CC511:CC513)</f>
        <v>0.205974507851928</v>
      </c>
      <c r="CE575" s="1" t="str">
        <f t="shared" si="344"/>
        <v>l</v>
      </c>
      <c r="CF575" s="1">
        <f>AVERAGE(CF511:CF513)</f>
        <v>0.176</v>
      </c>
      <c r="CG575" s="1">
        <f>STDEVA(CF511:CF513)</f>
        <v>0.00404145188432737</v>
      </c>
      <c r="CH575" s="1" t="str">
        <f t="shared" si="345"/>
        <v>g</v>
      </c>
      <c r="CI575" s="1">
        <f>AVERAGE(CI511:CI513)</f>
        <v>0.260162222222222</v>
      </c>
      <c r="CJ575" s="1">
        <f>STDEVA(CI511:CI513)</f>
        <v>0.00500788859182672</v>
      </c>
      <c r="CK575" s="1" t="str">
        <f t="shared" si="346"/>
        <v>cde</v>
      </c>
      <c r="CL575" s="1">
        <f>AVERAGE(CL511:CL513)</f>
        <v>0.277</v>
      </c>
      <c r="CM575" s="1">
        <f>STDEVA(CL511:CL513)</f>
        <v>0.000881917103688194</v>
      </c>
      <c r="CN575" s="1" t="str">
        <f t="shared" si="347"/>
        <v>bc</v>
      </c>
      <c r="CO575" s="1">
        <f>AVERAGE(CO511:CO513)</f>
        <v>0.290666666666667</v>
      </c>
      <c r="CP575" s="1">
        <f>STDEVA(CO511:CO513)</f>
        <v>0.0118649811537051</v>
      </c>
      <c r="CQ575" s="1" t="str">
        <f t="shared" si="348"/>
        <v>bcd</v>
      </c>
      <c r="CR575" s="1">
        <f>AVERAGE(CR511:CR513)</f>
        <v>0.130333333333333</v>
      </c>
      <c r="CS575" s="1">
        <f>STDEVA(CR511:CR513)</f>
        <v>0.00493288286231625</v>
      </c>
      <c r="CT575" s="1" t="str">
        <f t="shared" si="349"/>
        <v>fg</v>
      </c>
      <c r="CU575" s="1">
        <f>AVERAGE(CU511:CU513)</f>
        <v>263.666666666667</v>
      </c>
      <c r="CV575" s="1">
        <f>STDEVA(CU511:CU513)</f>
        <v>2.60341655863557</v>
      </c>
      <c r="CW575" s="1" t="str">
        <f t="shared" si="350"/>
        <v>ef</v>
      </c>
      <c r="CX575" s="1">
        <f>AVERAGE(CX511:CX513)</f>
        <v>298</v>
      </c>
      <c r="CY575" s="1">
        <f>STDEVA(CX511:CX513)</f>
        <v>5.60753461375356</v>
      </c>
      <c r="CZ575" s="1" t="str">
        <f t="shared" si="351"/>
        <v>a</v>
      </c>
      <c r="DA575" s="1">
        <f>AVERAGE(DA511:DA513)</f>
        <v>321.222222222222</v>
      </c>
      <c r="DB575" s="1">
        <f>STDEVA(DA511:DA513)</f>
        <v>16.31745259712</v>
      </c>
      <c r="DC575" s="1" t="str">
        <f t="shared" si="352"/>
        <v>a</v>
      </c>
      <c r="DD575" s="1">
        <f>AVERAGE(DD511:DD513)</f>
        <v>329.777777777778</v>
      </c>
      <c r="DE575" s="1">
        <f>STDEVA(DD511:DD513)</f>
        <v>1.38777733297741</v>
      </c>
      <c r="DF575" s="1" t="str">
        <f t="shared" si="353"/>
        <v>ab</v>
      </c>
      <c r="DG575" s="1">
        <f>AVERAGE(DG511:DG513)</f>
        <v>327.666666666667</v>
      </c>
      <c r="DH575" s="1">
        <f>STDEVA(DG511:DG513)</f>
        <v>7.02376916856849</v>
      </c>
      <c r="DI575" s="1" t="str">
        <f t="shared" si="354"/>
        <v>ab</v>
      </c>
      <c r="DJ575" s="1">
        <f>AVERAGE(DJ511:DJ513)</f>
        <v>5.57222222222222</v>
      </c>
      <c r="DK575" s="1">
        <f>STDEVA(DJ511:DJ513)</f>
        <v>0.166009816755695</v>
      </c>
      <c r="DL575" s="1" t="str">
        <f t="shared" si="355"/>
        <v>i</v>
      </c>
      <c r="DM575" s="1">
        <f>AVERAGE(DM511:DM513)</f>
        <v>8.37222222222223</v>
      </c>
      <c r="DN575" s="1">
        <f>STDEVA(DM511:DM513)</f>
        <v>0.0300616650188195</v>
      </c>
      <c r="DO575" s="1" t="str">
        <f t="shared" si="356"/>
        <v>ij</v>
      </c>
      <c r="DP575" s="1">
        <f>AVERAGE(DP511:DP513)</f>
        <v>6.57444444444444</v>
      </c>
      <c r="DQ575" s="1">
        <f>STDEVA(DP511:DP513)</f>
        <v>0.0443888541231965</v>
      </c>
      <c r="DR575" s="1" t="str">
        <f t="shared" si="357"/>
        <v>lm</v>
      </c>
      <c r="DS575" s="1">
        <f>AVERAGE(DS511:DS513)</f>
        <v>5.04333333333333</v>
      </c>
      <c r="DT575" s="1">
        <f>STDEVA(DS511:DS513)</f>
        <v>0.0536449231314373</v>
      </c>
      <c r="DU575" s="1" t="str">
        <f t="shared" si="358"/>
        <v>l</v>
      </c>
      <c r="DV575" s="1">
        <f>AVERAGE(DV511:DV513)</f>
        <v>2.51666666666667</v>
      </c>
      <c r="DW575" s="1">
        <f>STDEVA(DV511:DV513)</f>
        <v>0.087368949480541</v>
      </c>
      <c r="DX575" s="1" t="str">
        <f t="shared" si="359"/>
        <v>j</v>
      </c>
    </row>
    <row r="576" spans="5:128">
      <c r="E576" s="1" t="s">
        <v>82</v>
      </c>
      <c r="F576" s="1">
        <f>AVERAGE(F514:F516)</f>
        <v>16.4381568682676</v>
      </c>
      <c r="G576" s="1">
        <f>STDEVA(F514:F516)</f>
        <v>0.121537201794953</v>
      </c>
      <c r="H576" s="1" t="str">
        <f t="shared" si="320"/>
        <v>k</v>
      </c>
      <c r="I576" s="1">
        <f>AVERAGE(I514:I516)</f>
        <v>18.6292776607671</v>
      </c>
      <c r="J576" s="1">
        <f>STDEVA(I514:I516)</f>
        <v>0.107501677659462</v>
      </c>
      <c r="K576" s="1" t="str">
        <f t="shared" si="321"/>
        <v>n</v>
      </c>
      <c r="L576" s="1">
        <f>AVERAGE(L514:L516)</f>
        <v>14.0351703000076</v>
      </c>
      <c r="M576" s="1">
        <f>STDEVA(L514:L516)</f>
        <v>0.222797036525295</v>
      </c>
      <c r="N576" s="1" t="str">
        <f t="shared" si="322"/>
        <v>m</v>
      </c>
      <c r="O576" s="1">
        <f>AVERAGE(O514:O516)</f>
        <v>7.19781957918772</v>
      </c>
      <c r="P576" s="1">
        <f>STDEVA(O514:O516)</f>
        <v>0.466997554534669</v>
      </c>
      <c r="Q576" s="1" t="str">
        <f t="shared" si="323"/>
        <v>n</v>
      </c>
      <c r="R576" s="1">
        <f>AVERAGE(R514:R516)</f>
        <v>2.62771044546315</v>
      </c>
      <c r="S576" s="1">
        <f>STDEVA(R514:R516)</f>
        <v>0.101396456230474</v>
      </c>
      <c r="T576" s="1" t="str">
        <f t="shared" si="324"/>
        <v>l</v>
      </c>
      <c r="U576" s="1">
        <f>AVERAGE(U514:U516)</f>
        <v>0.178555555555556</v>
      </c>
      <c r="V576" s="1">
        <f>STDEVA(U514:U516)</f>
        <v>0.0130823601902771</v>
      </c>
      <c r="W576" s="1" t="str">
        <f t="shared" si="325"/>
        <v>f</v>
      </c>
      <c r="X576" s="1">
        <f>AVERAGE(X514:X516)</f>
        <v>0.264222222222222</v>
      </c>
      <c r="Y576" s="1">
        <f>STDEVA(X514:X516)</f>
        <v>0.00844151996143223</v>
      </c>
      <c r="Z576" s="1" t="str">
        <f t="shared" si="326"/>
        <v>ef</v>
      </c>
      <c r="AA576" s="1">
        <f>AVERAGE(AA514:AA516)</f>
        <v>0.279666666666667</v>
      </c>
      <c r="AB576" s="1">
        <f>STDEVA(AA514:AA516)</f>
        <v>0.0132957804501194</v>
      </c>
      <c r="AC576" s="1" t="str">
        <f t="shared" si="327"/>
        <v>e</v>
      </c>
      <c r="AD576" s="1">
        <f>AVERAGE(AD514:AD516)</f>
        <v>0.280666666666667</v>
      </c>
      <c r="AE576" s="1">
        <f>STDEVA(AD514:AD516)</f>
        <v>0.00622718056408979</v>
      </c>
      <c r="AF576" s="1" t="str">
        <f t="shared" si="328"/>
        <v>gh</v>
      </c>
      <c r="AG576" s="1">
        <f>AVERAGE(AG514:AG516)</f>
        <v>0.0926666666666667</v>
      </c>
      <c r="AH576" s="1">
        <f>STDEVA(AG514:AG516)</f>
        <v>0.00626923706150384</v>
      </c>
      <c r="AI576" s="1" t="str">
        <f t="shared" si="329"/>
        <v>k</v>
      </c>
      <c r="AJ576" s="1">
        <f>AVERAGE(AJ514:AJ516)</f>
        <v>268.444444444444</v>
      </c>
      <c r="AK576" s="1">
        <f>STDEVA(AJ514:AJ516)</f>
        <v>1.50308325094097</v>
      </c>
      <c r="AL576" s="1" t="str">
        <f t="shared" si="330"/>
        <v>de</v>
      </c>
      <c r="AM576" s="1">
        <f>AVERAGE(AM514:AM516)</f>
        <v>303.333333333333</v>
      </c>
      <c r="AN576" s="1">
        <f>STDEVA(AM514:AM516)</f>
        <v>7.23417813807024</v>
      </c>
      <c r="AO576" s="1" t="str">
        <f t="shared" si="331"/>
        <v>a</v>
      </c>
      <c r="AP576" s="1">
        <f>AVERAGE(AP514:AP516)</f>
        <v>313.777777777778</v>
      </c>
      <c r="AQ576" s="1">
        <f>STDEVA(AP514:AP516)</f>
        <v>5.48060553561711</v>
      </c>
      <c r="AR576" s="1" t="str">
        <f t="shared" si="332"/>
        <v>a</v>
      </c>
      <c r="AS576" s="1">
        <f>AVERAGE(AS514:AS516)</f>
        <v>334.777777777778</v>
      </c>
      <c r="AT576" s="1">
        <f>STDEVA(AS514:AS516)</f>
        <v>3.67171369819074</v>
      </c>
      <c r="AU576" s="1" t="str">
        <f t="shared" si="333"/>
        <v>abc</v>
      </c>
      <c r="AV576" s="1">
        <f>AVERAGE(AV514:AV516)</f>
        <v>331.333333333333</v>
      </c>
      <c r="AW576" s="1">
        <f>STDEVA(AV514:AV516)</f>
        <v>6.50640709864771</v>
      </c>
      <c r="AX576" s="1" t="str">
        <f t="shared" si="334"/>
        <v>a</v>
      </c>
      <c r="AY576" s="1">
        <f>AVERAGE(AY514:AY516)</f>
        <v>5.71111111111111</v>
      </c>
      <c r="AZ576" s="1">
        <f>STDEVA(AY514:AY516)</f>
        <v>0.126153933013659</v>
      </c>
      <c r="BA576" s="1" t="str">
        <f t="shared" si="335"/>
        <v>j</v>
      </c>
      <c r="BB576" s="1">
        <f>AVERAGE(BB514:BB516)</f>
        <v>8.50777777777778</v>
      </c>
      <c r="BC576" s="1">
        <f>STDEVA(BB514:BB516)</f>
        <v>0.114033783168425</v>
      </c>
      <c r="BD576" s="1" t="str">
        <f t="shared" si="336"/>
        <v>h</v>
      </c>
      <c r="BE576" s="1">
        <f>AVERAGE(BE514:BE516)</f>
        <v>6.74777777777778</v>
      </c>
      <c r="BF576" s="1">
        <f>STDEVA(BE514:BE516)</f>
        <v>0.0943005439676382</v>
      </c>
      <c r="BG576" s="1" t="str">
        <f t="shared" si="337"/>
        <v>l</v>
      </c>
      <c r="BH576" s="1">
        <f>AVERAGE(BH514:BH516)</f>
        <v>4.76444444444444</v>
      </c>
      <c r="BI576" s="1">
        <f>STDEVA(BH514:BH516)</f>
        <v>0.0781972813773908</v>
      </c>
      <c r="BJ576" s="1" t="str">
        <f t="shared" si="338"/>
        <v>k</v>
      </c>
      <c r="BK576" s="1">
        <f>AVERAGE(BK514:BK516)</f>
        <v>2.33</v>
      </c>
      <c r="BL576" s="1">
        <f>STDEVA(BK514:BK516)</f>
        <v>0.0624499799839841</v>
      </c>
      <c r="BM576" s="1" t="str">
        <f t="shared" si="339"/>
        <v>k</v>
      </c>
      <c r="BQ576" s="1">
        <f>AVERAGE(BQ514:BQ516)</f>
        <v>15.8655203080375</v>
      </c>
      <c r="BR576" s="1">
        <f>STDEVA(BQ514:BQ516)</f>
        <v>0.0749080127415695</v>
      </c>
      <c r="BS576" s="1" t="str">
        <f t="shared" si="340"/>
        <v>l</v>
      </c>
      <c r="BT576" s="1">
        <f>AVERAGE(BT514:BT516)</f>
        <v>18.0311023809222</v>
      </c>
      <c r="BU576" s="1">
        <f>STDEVA(BT514:BT516)</f>
        <v>0.338942906749403</v>
      </c>
      <c r="BV576" s="1" t="str">
        <f t="shared" si="341"/>
        <v>m</v>
      </c>
      <c r="BW576" s="1">
        <f>AVERAGE(BW514:BW516)</f>
        <v>13.3576894730547</v>
      </c>
      <c r="BX576" s="1">
        <f>STDEVA(BW514:BW516)</f>
        <v>0.25179390796927</v>
      </c>
      <c r="BY576" s="1" t="str">
        <f t="shared" si="342"/>
        <v>l</v>
      </c>
      <c r="BZ576" s="1">
        <f>AVERAGE(BZ514:BZ516)</f>
        <v>6.61121460864269</v>
      </c>
      <c r="CA576" s="1">
        <f>STDEVA(BZ514:BZ516)</f>
        <v>0.499778279100755</v>
      </c>
      <c r="CB576" s="1" t="str">
        <f t="shared" si="343"/>
        <v>m</v>
      </c>
      <c r="CC576" s="1">
        <f>AVERAGE(CC514:CC516)</f>
        <v>2.17119594964423</v>
      </c>
      <c r="CD576" s="1">
        <f>STDEVA(CC514:CC516)</f>
        <v>0.0906853412439936</v>
      </c>
      <c r="CE576" s="1" t="str">
        <f t="shared" si="344"/>
        <v>n</v>
      </c>
      <c r="CF576" s="1">
        <f>AVERAGE(CF514:CF516)</f>
        <v>0.155222222222222</v>
      </c>
      <c r="CG576" s="1">
        <f>STDEVA(CF514:CF516)</f>
        <v>0.00562072883108521</v>
      </c>
      <c r="CH576" s="1" t="str">
        <f t="shared" si="345"/>
        <v>h</v>
      </c>
      <c r="CI576" s="1">
        <f>AVERAGE(CI514:CI516)</f>
        <v>0.239</v>
      </c>
      <c r="CJ576" s="1">
        <f>STDEVA(CI514:CI516)</f>
        <v>0.00520683311727111</v>
      </c>
      <c r="CK576" s="1" t="str">
        <f t="shared" si="346"/>
        <v>h</v>
      </c>
      <c r="CL576" s="1">
        <f>AVERAGE(CL514:CL516)</f>
        <v>0.259555555555556</v>
      </c>
      <c r="CM576" s="1">
        <f>STDEVA(CL514:CL516)</f>
        <v>0.00452564707875918</v>
      </c>
      <c r="CN576" s="1" t="str">
        <f t="shared" si="347"/>
        <v>d</v>
      </c>
      <c r="CO576" s="1">
        <f>AVERAGE(CO514:CO516)</f>
        <v>0.262555555555556</v>
      </c>
      <c r="CP576" s="1">
        <f>STDEVA(CO514:CO516)</f>
        <v>0.0061493751564541</v>
      </c>
      <c r="CQ576" s="1" t="str">
        <f t="shared" si="348"/>
        <v>gh</v>
      </c>
      <c r="CR576" s="1">
        <f>AVERAGE(CR514:CR516)</f>
        <v>0.0744333333333333</v>
      </c>
      <c r="CS576" s="1">
        <f>STDEVA(CR514:CR516)</f>
        <v>0.000901849950564584</v>
      </c>
      <c r="CT576" s="1" t="str">
        <f t="shared" si="349"/>
        <v>h</v>
      </c>
      <c r="CU576" s="1">
        <f>AVERAGE(CU514:CU516)</f>
        <v>266.111111111111</v>
      </c>
      <c r="CV576" s="1">
        <f>STDEVA(CU514:CU516)</f>
        <v>1.64429428743875</v>
      </c>
      <c r="CW576" s="1" t="str">
        <f t="shared" si="350"/>
        <v>cde</v>
      </c>
      <c r="CX576" s="1">
        <f>AVERAGE(CX514:CX516)</f>
        <v>301.555555555556</v>
      </c>
      <c r="CY576" s="1">
        <f>STDEVA(CX514:CX516)</f>
        <v>6.29226450434122</v>
      </c>
      <c r="CZ576" s="1" t="str">
        <f t="shared" si="351"/>
        <v>a</v>
      </c>
      <c r="DA576" s="1">
        <f>AVERAGE(DA514:DA516)</f>
        <v>312.222222222222</v>
      </c>
      <c r="DB576" s="1">
        <f>STDEVA(DA514:DA516)</f>
        <v>5.85314097380706</v>
      </c>
      <c r="DC576" s="1" t="str">
        <f t="shared" si="352"/>
        <v>b</v>
      </c>
      <c r="DD576" s="1">
        <f>AVERAGE(DD514:DD516)</f>
        <v>333.333333333333</v>
      </c>
      <c r="DE576" s="1">
        <f>STDEVA(DD514:DD516)</f>
        <v>4.05517502019881</v>
      </c>
      <c r="DF576" s="1" t="str">
        <f t="shared" si="353"/>
        <v>a</v>
      </c>
      <c r="DG576" s="1">
        <f>AVERAGE(DG514:DG516)</f>
        <v>329.333333333333</v>
      </c>
      <c r="DH576" s="1">
        <f>STDEVA(DG514:DG516)</f>
        <v>4.50924975282289</v>
      </c>
      <c r="DI576" s="1" t="str">
        <f t="shared" si="354"/>
        <v>a</v>
      </c>
      <c r="DJ576" s="1">
        <f>AVERAGE(DJ514:DJ516)</f>
        <v>5.50444444444445</v>
      </c>
      <c r="DK576" s="1">
        <f>STDEVA(DJ514:DJ516)</f>
        <v>0.116634916314557</v>
      </c>
      <c r="DL576" s="1" t="str">
        <f t="shared" si="355"/>
        <v>i</v>
      </c>
      <c r="DM576" s="1">
        <f>AVERAGE(DM514:DM516)</f>
        <v>8.18111111111111</v>
      </c>
      <c r="DN576" s="1">
        <f>STDEVA(DM514:DM516)</f>
        <v>0.0309719108105927</v>
      </c>
      <c r="DO576" s="1" t="str">
        <f t="shared" si="356"/>
        <v>k</v>
      </c>
      <c r="DP576" s="1">
        <f>AVERAGE(DP514:DP516)</f>
        <v>6.47111111111111</v>
      </c>
      <c r="DQ576" s="1">
        <f>STDEVA(DP514:DP516)</f>
        <v>0.0566993369874359</v>
      </c>
      <c r="DR576" s="1" t="str">
        <f t="shared" si="357"/>
        <v>m</v>
      </c>
      <c r="DS576" s="1">
        <f>AVERAGE(DS514:DS516)</f>
        <v>4.49222222222222</v>
      </c>
      <c r="DT576" s="1">
        <f>STDEVA(DS514:DS516)</f>
        <v>0.0383454087260833</v>
      </c>
      <c r="DU576" s="1" t="str">
        <f t="shared" si="358"/>
        <v>m</v>
      </c>
      <c r="DV576" s="1">
        <f>AVERAGE(DV514:DV516)</f>
        <v>2.13</v>
      </c>
      <c r="DW576" s="1">
        <f>STDEVA(DV514:DV516)</f>
        <v>0.03605551275464</v>
      </c>
      <c r="DX576" s="1" t="str">
        <f t="shared" si="359"/>
        <v>k</v>
      </c>
    </row>
    <row r="577" spans="5:126">
      <c r="E577" s="1" t="s">
        <v>102</v>
      </c>
      <c r="F577" s="1">
        <f>AVERAGE(F508:F516)</f>
        <v>17.5722276569424</v>
      </c>
      <c r="I577" s="1">
        <f>AVERAGE(I508:I516)</f>
        <v>20.4440379632719</v>
      </c>
      <c r="L577" s="1">
        <f>AVERAGE(L508:L516)</f>
        <v>15.7829681925907</v>
      </c>
      <c r="O577" s="1">
        <f>AVERAGE(O508:O516)</f>
        <v>10.0638076810364</v>
      </c>
      <c r="R577" s="1">
        <f>AVERAGE(R508:R516)</f>
        <v>4.61531854592057</v>
      </c>
      <c r="U577" s="1">
        <f>AVERAGE(U508:U516)</f>
        <v>0.191925925925926</v>
      </c>
      <c r="X577" s="1">
        <f>AVERAGE(X508:X516)</f>
        <v>0.277814814814815</v>
      </c>
      <c r="AA577" s="1">
        <f>AVERAGE(AA508:AA516)</f>
        <v>0.295296296296296</v>
      </c>
      <c r="AD577" s="1">
        <f>AVERAGE(AD508:AD516)</f>
        <v>0.318296296296296</v>
      </c>
      <c r="AG577" s="1">
        <f>AVERAGE(AG508:AG516)</f>
        <v>0.147222222222222</v>
      </c>
      <c r="AJ577" s="1">
        <f>AVERAGE(AJ508:AJ516)</f>
        <v>263.740740740741</v>
      </c>
      <c r="AM577" s="1">
        <f>AVERAGE(AM508:AM516)</f>
        <v>298.925925925926</v>
      </c>
      <c r="AP577" s="1">
        <f>AVERAGE(AP508:AP516)</f>
        <v>309.296296296296</v>
      </c>
      <c r="AS577" s="1">
        <f>AVERAGE(AS508:AS516)</f>
        <v>332.407407407407</v>
      </c>
      <c r="AV577" s="1">
        <f>AVERAGE(AV508:AV516)</f>
        <v>324.777777777778</v>
      </c>
      <c r="AY577" s="1">
        <f>AVERAGE(AY508:AY516)</f>
        <v>6.03851851851852</v>
      </c>
      <c r="BB577" s="1">
        <f>AVERAGE(BB508:BB516)</f>
        <v>8.8662962962963</v>
      </c>
      <c r="BE577" s="1">
        <f>AVERAGE(BE508:BE516)</f>
        <v>7.09518518518519</v>
      </c>
      <c r="BH577" s="1">
        <f>AVERAGE(BH508:BH516)</f>
        <v>5.88296296296296</v>
      </c>
      <c r="BK577" s="1">
        <f>AVERAGE(BK508:BK516)</f>
        <v>3.15</v>
      </c>
      <c r="BQ577" s="1">
        <f>AVERAGE(BQ508:BQ516)</f>
        <v>16.9803248185682</v>
      </c>
      <c r="BT577" s="1">
        <f>AVERAGE(BT508:BT516)</f>
        <v>19.8038561017392</v>
      </c>
      <c r="BW577" s="1">
        <f>AVERAGE(BW508:BW516)</f>
        <v>15.1828853099289</v>
      </c>
      <c r="BZ577" s="1">
        <f>AVERAGE(BZ508:BZ516)</f>
        <v>9.48860775136144</v>
      </c>
      <c r="CC577" s="1">
        <f>AVERAGE(CC508:CC516)</f>
        <v>4.07918558243872</v>
      </c>
      <c r="CF577" s="1">
        <f>AVERAGE(CF508:CF516)</f>
        <v>0.171962962962963</v>
      </c>
      <c r="CI577" s="1">
        <f>AVERAGE(CI508:CI516)</f>
        <v>0.255017037037037</v>
      </c>
      <c r="CL577" s="1">
        <f>AVERAGE(CL508:CL516)</f>
        <v>0.274777777777778</v>
      </c>
      <c r="CO577" s="1">
        <f>AVERAGE(CO508:CO516)</f>
        <v>0.29462962962963</v>
      </c>
      <c r="CR577" s="1">
        <f>AVERAGE(CR508:CR516)</f>
        <v>0.128477777777778</v>
      </c>
      <c r="CU577" s="1">
        <f>AVERAGE(CU508:CU516)</f>
        <v>261.62962962963</v>
      </c>
      <c r="CX577" s="1">
        <f>AVERAGE(CX508:CX516)</f>
        <v>296.962962962963</v>
      </c>
      <c r="DA577" s="1">
        <f>AVERAGE(DA508:DA516)</f>
        <v>311.888888888889</v>
      </c>
      <c r="DD577" s="1">
        <f>AVERAGE(DD508:DD516)</f>
        <v>330.296296296296</v>
      </c>
      <c r="DG577" s="1">
        <f>AVERAGE(DG508:DG516)</f>
        <v>322.666666666667</v>
      </c>
      <c r="DJ577" s="1">
        <f>AVERAGE(DJ508:DJ516)</f>
        <v>5.84259259259259</v>
      </c>
      <c r="DM577" s="1">
        <f>AVERAGE(DM508:DM516)</f>
        <v>8.57370370370371</v>
      </c>
      <c r="DP577" s="1">
        <f>AVERAGE(DP508:DP516)</f>
        <v>6.82333333333333</v>
      </c>
      <c r="DS577" s="1">
        <f>AVERAGE(DS508:DS516)</f>
        <v>5.62</v>
      </c>
      <c r="DV577" s="1">
        <f>AVERAGE(DV508:DV516)</f>
        <v>2.95111111111111</v>
      </c>
    </row>
    <row r="578" spans="5:128">
      <c r="E578" s="1" t="s">
        <v>83</v>
      </c>
      <c r="F578" s="1">
        <f>AVERAGE(F517:F519)</f>
        <v>18.0439930586524</v>
      </c>
      <c r="G578" s="1">
        <f>STDEVA(F517:F519)</f>
        <v>0.195980211829119</v>
      </c>
      <c r="H578" s="1" t="str">
        <f t="shared" ref="H578:H580" si="360">H608</f>
        <v>i</v>
      </c>
      <c r="I578" s="1">
        <f>AVERAGE(I517:I519)</f>
        <v>21.3729493985594</v>
      </c>
      <c r="J578" s="1">
        <f>STDEVA(I517:I519)</f>
        <v>0.148877601707101</v>
      </c>
      <c r="K578" s="1" t="str">
        <f t="shared" ref="K578:K580" si="361">K608</f>
        <v>l</v>
      </c>
      <c r="L578" s="1">
        <f>AVERAGE(L517:L519)</f>
        <v>17.0580470843238</v>
      </c>
      <c r="M578" s="1">
        <f>STDEVA(L517:L519)</f>
        <v>0.567170767135444</v>
      </c>
      <c r="N578" s="1" t="str">
        <f t="shared" ref="N578:N580" si="362">N608</f>
        <v>ij</v>
      </c>
      <c r="O578" s="1">
        <f>AVERAGE(O517:O519)</f>
        <v>12.4638872505696</v>
      </c>
      <c r="P578" s="1">
        <f>STDEVA(O517:O519)</f>
        <v>0.543234495081567</v>
      </c>
      <c r="Q578" s="1" t="str">
        <f t="shared" ref="Q578:Q580" si="363">Q608</f>
        <v>de</v>
      </c>
      <c r="R578" s="1">
        <f>AVERAGE(R517:R519)</f>
        <v>6.55543952365516</v>
      </c>
      <c r="S578" s="1">
        <f>STDEVA(R517:R519)</f>
        <v>0.216293688282084</v>
      </c>
      <c r="T578" s="1" t="str">
        <f t="shared" ref="T578:T580" si="364">T608</f>
        <v>g</v>
      </c>
      <c r="U578" s="1">
        <f>AVERAGE(U517:U519)</f>
        <v>0.206222222222222</v>
      </c>
      <c r="V578" s="1">
        <f>STDEVA(U517:U519)</f>
        <v>0.00467063323488527</v>
      </c>
      <c r="W578" s="1" t="str">
        <f t="shared" ref="W578:W580" si="365">W608</f>
        <v>cd</v>
      </c>
      <c r="X578" s="1">
        <f>AVERAGE(X517:X519)</f>
        <v>0.293222222222222</v>
      </c>
      <c r="Y578" s="1">
        <f>STDEVA(X517:X519)</f>
        <v>0.0155002986829048</v>
      </c>
      <c r="Z578" s="1" t="str">
        <f t="shared" ref="Z578:Z580" si="366">Z608</f>
        <v>ab</v>
      </c>
      <c r="AA578" s="1">
        <f>AVERAGE(AA517:AA519)</f>
        <v>0.304111111111111</v>
      </c>
      <c r="AB578" s="1">
        <f>STDEVA(AA517:AA519)</f>
        <v>0.00902055266435323</v>
      </c>
      <c r="AC578" s="1" t="str">
        <f t="shared" ref="AC578:AC580" si="367">AC608</f>
        <v>ab</v>
      </c>
      <c r="AD578" s="1">
        <f>AVERAGE(AD517:AD519)</f>
        <v>0.352888888888889</v>
      </c>
      <c r="AE578" s="1">
        <f>STDEVA(AD517:AD519)</f>
        <v>0.0172637492172772</v>
      </c>
      <c r="AF578" s="1" t="str">
        <f t="shared" ref="AF578:AF580" si="368">AF608</f>
        <v>a</v>
      </c>
      <c r="AG578" s="1">
        <f>AVERAGE(AG517:AG519)</f>
        <v>0.238666666666667</v>
      </c>
      <c r="AH578" s="1">
        <f>STDEVA(AG517:AG519)</f>
        <v>0.00802080627701064</v>
      </c>
      <c r="AI578" s="1" t="str">
        <f t="shared" ref="AI578:AI580" si="369">AI608</f>
        <v>abc</v>
      </c>
      <c r="AJ578" s="1">
        <f>AVERAGE(AJ517:AJ519)</f>
        <v>260.666666666667</v>
      </c>
      <c r="AK578" s="1">
        <f>STDEVA(AJ517:AJ519)</f>
        <v>1.52752523165195</v>
      </c>
      <c r="AL578" s="1" t="str">
        <f t="shared" ref="AL578:AL580" si="370">AL608</f>
        <v>i</v>
      </c>
      <c r="AM578" s="1">
        <f>AVERAGE(AM517:AM519)</f>
        <v>295.666666666667</v>
      </c>
      <c r="AN578" s="1">
        <f>STDEVA(AM517:AM519)</f>
        <v>7.50555349946513</v>
      </c>
      <c r="AO578" s="1" t="str">
        <f t="shared" ref="AO578:AO580" si="371">AO608</f>
        <v>b</v>
      </c>
      <c r="AP578" s="1">
        <f>AVERAGE(AP517:AP519)</f>
        <v>305.777777777778</v>
      </c>
      <c r="AQ578" s="1">
        <f>STDEVA(AP517:AP519)</f>
        <v>4.24700330080365</v>
      </c>
      <c r="AR578" s="1" t="str">
        <f t="shared" ref="AR578:AR580" si="372">AR608</f>
        <v>c</v>
      </c>
      <c r="AS578" s="1">
        <f>AVERAGE(AS517:AS519)</f>
        <v>333.333333333333</v>
      </c>
      <c r="AT578" s="1">
        <f>STDEVA(AS517:AS519)</f>
        <v>3.51188458428425</v>
      </c>
      <c r="AU578" s="1" t="str">
        <f t="shared" ref="AU578:AU580" si="373">AU608</f>
        <v>abc</v>
      </c>
      <c r="AV578" s="1">
        <f>AVERAGE(AV517:AV519)</f>
        <v>318</v>
      </c>
      <c r="AW578" s="1">
        <f>STDEVA(AV517:AV519)</f>
        <v>7.21110255092798</v>
      </c>
      <c r="AX578" s="1" t="str">
        <f t="shared" ref="AX578:AX580" si="374">AX608</f>
        <v>cdef</v>
      </c>
      <c r="AY578" s="1">
        <f>AVERAGE(AY517:AY519)</f>
        <v>6.79555555555556</v>
      </c>
      <c r="AZ578" s="1">
        <f>STDEVA(AY517:AY519)</f>
        <v>0.185781632070598</v>
      </c>
      <c r="BA578" s="1" t="str">
        <f t="shared" ref="BA578:BA580" si="375">BA608</f>
        <v>e</v>
      </c>
      <c r="BB578" s="1">
        <f>AVERAGE(BB517:BB519)</f>
        <v>9.46222222222222</v>
      </c>
      <c r="BC578" s="1">
        <f>STDEVA(BB517:BB519)</f>
        <v>0.0455013227320953</v>
      </c>
      <c r="BD578" s="1" t="str">
        <f t="shared" ref="BD578:BD580" si="376">BD608</f>
        <v>bc</v>
      </c>
      <c r="BE578" s="1">
        <f>AVERAGE(BE517:BE519)</f>
        <v>7.76333333333333</v>
      </c>
      <c r="BF578" s="1">
        <f>STDEVA(BE517:BE519)</f>
        <v>0.0346410161513773</v>
      </c>
      <c r="BG578" s="1" t="str">
        <f t="shared" ref="BG578:BG580" si="377">BG608</f>
        <v>cd</v>
      </c>
      <c r="BH578" s="1">
        <f>AVERAGE(BH517:BH519)</f>
        <v>7.69777777777778</v>
      </c>
      <c r="BI578" s="1">
        <f>STDEVA(BH517:BH519)</f>
        <v>0.0650071221169336</v>
      </c>
      <c r="BJ578" s="1" t="str">
        <f t="shared" ref="BJ578:BJ580" si="378">BJ608</f>
        <v>a</v>
      </c>
      <c r="BK578" s="1">
        <f>AVERAGE(BK517:BK519)</f>
        <v>4.45</v>
      </c>
      <c r="BL578" s="1">
        <f>STDEVA(BK517:BK519)</f>
        <v>0.06557438524302</v>
      </c>
      <c r="BM578" s="1" t="str">
        <f t="shared" ref="BM578:BM580" si="379">BM608</f>
        <v>f</v>
      </c>
      <c r="BQ578" s="1">
        <f>AVERAGE(BQ517:BQ519)</f>
        <v>17.4519116395238</v>
      </c>
      <c r="BR578" s="1">
        <f>STDEVA(BQ517:BQ519)</f>
        <v>0.171108953316521</v>
      </c>
      <c r="BS578" s="1" t="str">
        <f t="shared" ref="BS578:BS580" si="380">BS608</f>
        <v>ij</v>
      </c>
      <c r="BT578" s="1">
        <f>AVERAGE(BT517:BT519)</f>
        <v>20.7081992589203</v>
      </c>
      <c r="BU578" s="1">
        <f>STDEVA(BT517:BT519)</f>
        <v>0.160158125919123</v>
      </c>
      <c r="BV578" s="1" t="str">
        <f t="shared" ref="BV578:BV580" si="381">BV608</f>
        <v>k</v>
      </c>
      <c r="BW578" s="1">
        <f>AVERAGE(BW517:BW519)</f>
        <v>16.1277889756515</v>
      </c>
      <c r="BX578" s="1">
        <f>STDEVA(BW517:BW519)</f>
        <v>0.290791105784729</v>
      </c>
      <c r="BY578" s="1" t="str">
        <f t="shared" ref="BY578:BY580" si="382">BY608</f>
        <v>ij</v>
      </c>
      <c r="BZ578" s="1">
        <f>AVERAGE(BZ517:BZ519)</f>
        <v>11.9057938377947</v>
      </c>
      <c r="CA578" s="1">
        <f>STDEVA(BZ517:BZ519)</f>
        <v>0.516946567786284</v>
      </c>
      <c r="CB578" s="1" t="str">
        <f t="shared" ref="CB578:CB580" si="383">CB608</f>
        <v>d</v>
      </c>
      <c r="CC578" s="1">
        <f>AVERAGE(CC517:CC519)</f>
        <v>5.95891147211902</v>
      </c>
      <c r="CD578" s="1">
        <f>STDEVA(CC517:CC519)</f>
        <v>0.165721092117843</v>
      </c>
      <c r="CE578" s="1" t="str">
        <f t="shared" ref="CE578:CE580" si="384">CE608</f>
        <v>i</v>
      </c>
      <c r="CF578" s="1">
        <f>AVERAGE(CF517:CF519)</f>
        <v>0.186444444444444</v>
      </c>
      <c r="CG578" s="1">
        <f>STDEVA(CF517:CF519)</f>
        <v>0.00279549902786869</v>
      </c>
      <c r="CH578" s="1" t="str">
        <f t="shared" ref="CH578:CH580" si="385">CH608</f>
        <v>e</v>
      </c>
      <c r="CI578" s="1">
        <f>AVERAGE(CI517:CI519)</f>
        <v>0.267111111111111</v>
      </c>
      <c r="CJ578" s="1">
        <f>STDEVA(CI517:CI519)</f>
        <v>0.00342106762629792</v>
      </c>
      <c r="CK578" s="1" t="str">
        <f t="shared" ref="CK578:CK580" si="386">CK608</f>
        <v>abc</v>
      </c>
      <c r="CL578" s="1">
        <f>AVERAGE(CL517:CL519)</f>
        <v>0.285777777777778</v>
      </c>
      <c r="CM578" s="1">
        <f>STDEVA(CL517:CL519)</f>
        <v>0.000962250448649382</v>
      </c>
      <c r="CN578" s="1" t="str">
        <f t="shared" ref="CN578:CN580" si="387">CN608</f>
        <v>ab</v>
      </c>
      <c r="CO578" s="1">
        <f>AVERAGE(CO517:CO519)</f>
        <v>0.329222222222222</v>
      </c>
      <c r="CP578" s="1">
        <f>STDEVA(CO517:CO519)</f>
        <v>0.0119737366920427</v>
      </c>
      <c r="CQ578" s="1" t="str">
        <f t="shared" ref="CQ578:CQ580" si="388">CQ608</f>
        <v>a</v>
      </c>
      <c r="CR578" s="1">
        <f>AVERAGE(CR517:CR519)</f>
        <v>0.219666666666667</v>
      </c>
      <c r="CS578" s="1">
        <f>STDEVA(CR517:CR519)</f>
        <v>0.00568624070307733</v>
      </c>
      <c r="CT578" s="1" t="str">
        <f t="shared" ref="CT578:CT580" si="389">CT608</f>
        <v>ab</v>
      </c>
      <c r="CU578" s="1">
        <f>AVERAGE(CU517:CU519)</f>
        <v>259.444444444444</v>
      </c>
      <c r="CV578" s="1">
        <f>STDEVA(CU517:CU519)</f>
        <v>1.89541356769245</v>
      </c>
      <c r="CW578" s="1" t="str">
        <f t="shared" ref="CW578:CW580" si="390">CW608</f>
        <v>g</v>
      </c>
      <c r="CX578" s="1">
        <f>AVERAGE(CX517:CX519)</f>
        <v>293.555555555556</v>
      </c>
      <c r="CY578" s="1">
        <f>STDEVA(CX517:CX519)</f>
        <v>6.29226450434122</v>
      </c>
      <c r="CZ578" s="1" t="str">
        <f t="shared" ref="CZ578:CZ580" si="391">CZ608</f>
        <v>b</v>
      </c>
      <c r="DA578" s="1">
        <f>AVERAGE(DA517:DA519)</f>
        <v>304.333333333333</v>
      </c>
      <c r="DB578" s="1">
        <f>STDEVA(DA517:DA519)</f>
        <v>5.45690184791495</v>
      </c>
      <c r="DC578" s="1" t="str">
        <f t="shared" ref="DC578:DC580" si="392">DC608</f>
        <v>c</v>
      </c>
      <c r="DD578" s="1">
        <f>AVERAGE(DD517:DD519)</f>
        <v>331</v>
      </c>
      <c r="DE578" s="1">
        <f>STDEVA(DD517:DD519)</f>
        <v>1.76383420737639</v>
      </c>
      <c r="DF578" s="1" t="str">
        <f t="shared" ref="DF578:DF580" si="393">DF608</f>
        <v>ab</v>
      </c>
      <c r="DG578" s="1">
        <f>AVERAGE(DG517:DG519)</f>
        <v>316.333333333333</v>
      </c>
      <c r="DH578" s="1">
        <f>STDEVA(DG517:DG519)</f>
        <v>4.16333199893227</v>
      </c>
      <c r="DI578" s="1" t="str">
        <f t="shared" ref="DI578:DI580" si="394">DI608</f>
        <v>cdefgh</v>
      </c>
      <c r="DJ578" s="1">
        <f>AVERAGE(DJ517:DJ519)</f>
        <v>6.49222222222222</v>
      </c>
      <c r="DK578" s="1">
        <f>STDEVA(DJ517:DJ519)</f>
        <v>0.134012160863331</v>
      </c>
      <c r="DL578" s="1" t="str">
        <f t="shared" ref="DL578:DL580" si="395">DL608</f>
        <v>e</v>
      </c>
      <c r="DM578" s="1">
        <f>AVERAGE(DM517:DM519)</f>
        <v>9.23</v>
      </c>
      <c r="DN578" s="1">
        <f>STDEVA(DM517:DM519)</f>
        <v>0.0290593262902716</v>
      </c>
      <c r="DO578" s="1" t="str">
        <f t="shared" ref="DO578:DO580" si="396">DO608</f>
        <v>b</v>
      </c>
      <c r="DP578" s="1">
        <f>AVERAGE(DP517:DP519)</f>
        <v>7.49555555555556</v>
      </c>
      <c r="DQ578" s="1">
        <f>STDEVA(DP517:DP519)</f>
        <v>0.0440117829340853</v>
      </c>
      <c r="DR578" s="1" t="str">
        <f t="shared" ref="DR578:DR580" si="397">DR608</f>
        <v>bcd</v>
      </c>
      <c r="DS578" s="1">
        <f>AVERAGE(DS517:DS519)</f>
        <v>7.42111111111111</v>
      </c>
      <c r="DT578" s="1">
        <f>STDEVA(DS517:DS519)</f>
        <v>0.0554109228435183</v>
      </c>
      <c r="DU578" s="1" t="str">
        <f t="shared" ref="DU578:DU580" si="398">DU608</f>
        <v>a</v>
      </c>
      <c r="DV578" s="1">
        <f>AVERAGE(DV517:DV519)</f>
        <v>4.21333333333333</v>
      </c>
      <c r="DW578" s="1">
        <f>STDEVA(DV517:DV519)</f>
        <v>0.0550757054728607</v>
      </c>
      <c r="DX578" s="1" t="str">
        <f t="shared" ref="DX578:DX580" si="399">DX608</f>
        <v>g</v>
      </c>
    </row>
    <row r="579" spans="5:128">
      <c r="E579" s="1" t="s">
        <v>84</v>
      </c>
      <c r="F579" s="1">
        <f>AVERAGE(F520:F522)</f>
        <v>18.4184520655042</v>
      </c>
      <c r="G579" s="1">
        <f>STDEVA(F520:F522)</f>
        <v>0.189025332993743</v>
      </c>
      <c r="H579" s="1" t="str">
        <f t="shared" si="360"/>
        <v>h</v>
      </c>
      <c r="I579" s="1">
        <f>AVERAGE(I520:I522)</f>
        <v>21.5930232277971</v>
      </c>
      <c r="J579" s="1">
        <f>STDEVA(I520:I522)</f>
        <v>0.208335097133921</v>
      </c>
      <c r="K579" s="1" t="str">
        <f t="shared" si="361"/>
        <v>k</v>
      </c>
      <c r="L579" s="1">
        <f>AVERAGE(L520:L522)</f>
        <v>16.9084296680182</v>
      </c>
      <c r="M579" s="1">
        <f>STDEVA(L520:L522)</f>
        <v>0.341593697519112</v>
      </c>
      <c r="N579" s="1" t="str">
        <f t="shared" si="362"/>
        <v>ijk</v>
      </c>
      <c r="O579" s="1">
        <f>AVERAGE(O520:O522)</f>
        <v>10.5886820435399</v>
      </c>
      <c r="P579" s="1">
        <f>STDEVA(O520:O522)</f>
        <v>0.403046187013599</v>
      </c>
      <c r="Q579" s="1" t="str">
        <f t="shared" si="363"/>
        <v>gh</v>
      </c>
      <c r="R579" s="1">
        <f>AVERAGE(R520:R522)</f>
        <v>5.43759728705538</v>
      </c>
      <c r="S579" s="1">
        <f>STDEVA(R520:R522)</f>
        <v>0.309266585283676</v>
      </c>
      <c r="T579" s="1" t="str">
        <f t="shared" si="364"/>
        <v>i</v>
      </c>
      <c r="U579" s="1">
        <f>AVERAGE(U520:U522)</f>
        <v>0.208111111111111</v>
      </c>
      <c r="V579" s="1">
        <f>STDEVA(U520:U522)</f>
        <v>0.00694688845881802</v>
      </c>
      <c r="W579" s="1" t="str">
        <f t="shared" si="365"/>
        <v>bcd</v>
      </c>
      <c r="X579" s="1">
        <f>AVERAGE(X520:X522)</f>
        <v>0.294333333333333</v>
      </c>
      <c r="Y579" s="1">
        <f>STDEVA(X520:X522)</f>
        <v>0.0117189305541646</v>
      </c>
      <c r="Z579" s="1" t="str">
        <f t="shared" si="366"/>
        <v>a</v>
      </c>
      <c r="AA579" s="1">
        <f>AVERAGE(AA520:AA522)</f>
        <v>0.316222222222222</v>
      </c>
      <c r="AB579" s="1">
        <f>STDEVA(AA520:AA522)</f>
        <v>0.00750061725855008</v>
      </c>
      <c r="AC579" s="1" t="str">
        <f t="shared" si="367"/>
        <v>ab</v>
      </c>
      <c r="AD579" s="1">
        <f>AVERAGE(AD520:AD522)</f>
        <v>0.322555555555556</v>
      </c>
      <c r="AE579" s="1">
        <f>STDEVA(AD520:AD522)</f>
        <v>0.0214795337558889</v>
      </c>
      <c r="AF579" s="1" t="str">
        <f t="shared" si="368"/>
        <v>b</v>
      </c>
      <c r="AG579" s="1">
        <f>AVERAGE(AG520:AG522)</f>
        <v>0.193</v>
      </c>
      <c r="AH579" s="1">
        <f>STDEVA(AG520:AG522)</f>
        <v>0.00600000000000001</v>
      </c>
      <c r="AI579" s="1" t="str">
        <f t="shared" si="369"/>
        <v>ef</v>
      </c>
      <c r="AJ579" s="1">
        <f>AVERAGE(AJ520:AJ522)</f>
        <v>254.111111111111</v>
      </c>
      <c r="AK579" s="1">
        <f>STDEVA(AJ520:AJ522)</f>
        <v>2.14303350244288</v>
      </c>
      <c r="AL579" s="1" t="str">
        <f t="shared" si="370"/>
        <v>k</v>
      </c>
      <c r="AM579" s="1">
        <f>AVERAGE(AM520:AM522)</f>
        <v>290.111111111111</v>
      </c>
      <c r="AN579" s="1">
        <f>STDEVA(AM520:AM522)</f>
        <v>5.89098495191626</v>
      </c>
      <c r="AO579" s="1" t="str">
        <f t="shared" si="371"/>
        <v>cde</v>
      </c>
      <c r="AP579" s="1">
        <f>AVERAGE(AP520:AP522)</f>
        <v>299.777777777778</v>
      </c>
      <c r="AQ579" s="1">
        <f>STDEVA(AP520:AP522)</f>
        <v>4.24700330080365</v>
      </c>
      <c r="AR579" s="1" t="str">
        <f t="shared" si="372"/>
        <v>de</v>
      </c>
      <c r="AS579" s="1">
        <f>AVERAGE(AS520:AS522)</f>
        <v>335.333333333333</v>
      </c>
      <c r="AT579" s="1">
        <f>STDEVA(AS520:AS522)</f>
        <v>3.2829526005987</v>
      </c>
      <c r="AU579" s="1" t="str">
        <f t="shared" si="373"/>
        <v>abc</v>
      </c>
      <c r="AV579" s="1">
        <f>AVERAGE(AV520:AV522)</f>
        <v>323</v>
      </c>
      <c r="AW579" s="1">
        <f>STDEVA(AV520:AV522)</f>
        <v>4.58257569495584</v>
      </c>
      <c r="AX579" s="1" t="str">
        <f t="shared" si="374"/>
        <v>bcd</v>
      </c>
      <c r="AY579" s="1">
        <f>AVERAGE(AY520:AY522)</f>
        <v>6.37555555555555</v>
      </c>
      <c r="AZ579" s="1">
        <f>STDEVA(AY520:AY522)</f>
        <v>0.10035123502165</v>
      </c>
      <c r="BA579" s="1" t="str">
        <f t="shared" si="375"/>
        <v>gh</v>
      </c>
      <c r="BB579" s="1">
        <f>AVERAGE(BB520:BB522)</f>
        <v>9.11333333333333</v>
      </c>
      <c r="BC579" s="1">
        <f>STDEVA(BB520:BB522)</f>
        <v>0.13345827479445</v>
      </c>
      <c r="BD579" s="1" t="str">
        <f t="shared" si="376"/>
        <v>e</v>
      </c>
      <c r="BE579" s="1">
        <f>AVERAGE(BE520:BE522)</f>
        <v>7.40444444444444</v>
      </c>
      <c r="BF579" s="1">
        <f>STDEVA(BE520:BE522)</f>
        <v>0.0934721190357695</v>
      </c>
      <c r="BG579" s="1" t="str">
        <f t="shared" si="377"/>
        <v>hi</v>
      </c>
      <c r="BH579" s="1">
        <f>AVERAGE(BH520:BH522)</f>
        <v>6.52333333333333</v>
      </c>
      <c r="BI579" s="1">
        <f>STDEVA(BH520:BH522)</f>
        <v>0.058404718226451</v>
      </c>
      <c r="BJ579" s="1" t="str">
        <f t="shared" si="378"/>
        <v>f</v>
      </c>
      <c r="BK579" s="1">
        <f>AVERAGE(BK520:BK522)</f>
        <v>3.08333333333333</v>
      </c>
      <c r="BL579" s="1">
        <f>STDEVA(BK520:BK522)</f>
        <v>0.030550504633039</v>
      </c>
      <c r="BM579" s="1" t="str">
        <f t="shared" si="379"/>
        <v>h</v>
      </c>
      <c r="BQ579" s="1">
        <f>AVERAGE(BQ520:BQ522)</f>
        <v>17.8179193874638</v>
      </c>
      <c r="BR579" s="1">
        <f>STDEVA(BQ520:BQ522)</f>
        <v>0.119421106863946</v>
      </c>
      <c r="BS579" s="1" t="str">
        <f t="shared" si="380"/>
        <v>hi</v>
      </c>
      <c r="BT579" s="1">
        <f>AVERAGE(BT520:BT522)</f>
        <v>21.0433838663924</v>
      </c>
      <c r="BU579" s="1">
        <f>STDEVA(BT520:BT522)</f>
        <v>0.126765920722317</v>
      </c>
      <c r="BV579" s="1" t="str">
        <f t="shared" si="381"/>
        <v>j</v>
      </c>
      <c r="BW579" s="1">
        <f>AVERAGE(BW520:BW522)</f>
        <v>16.3900730981641</v>
      </c>
      <c r="BX579" s="1">
        <f>STDEVA(BW520:BW522)</f>
        <v>0.305200776757441</v>
      </c>
      <c r="BY579" s="1" t="str">
        <f t="shared" si="382"/>
        <v>hij</v>
      </c>
      <c r="BZ579" s="1">
        <f>AVERAGE(BZ520:BZ522)</f>
        <v>9.97829866719859</v>
      </c>
      <c r="CA579" s="1">
        <f>STDEVA(BZ520:BZ522)</f>
        <v>0.449088319008852</v>
      </c>
      <c r="CB579" s="1" t="str">
        <f t="shared" si="383"/>
        <v>fgh</v>
      </c>
      <c r="CC579" s="1">
        <f>AVERAGE(CC520:CC522)</f>
        <v>4.96035489667565</v>
      </c>
      <c r="CD579" s="1">
        <f>STDEVA(CC520:CC522)</f>
        <v>0.135057114074429</v>
      </c>
      <c r="CE579" s="1" t="str">
        <f t="shared" si="384"/>
        <v>k</v>
      </c>
      <c r="CF579" s="1">
        <f>AVERAGE(CF520:CF522)</f>
        <v>0.191777777777778</v>
      </c>
      <c r="CG579" s="1">
        <f>STDEVA(CF520:CF522)</f>
        <v>0.00501479293173187</v>
      </c>
      <c r="CH579" s="1" t="str">
        <f t="shared" si="385"/>
        <v>de</v>
      </c>
      <c r="CI579" s="1">
        <f>AVERAGE(CI520:CI522)</f>
        <v>0.272333333333333</v>
      </c>
      <c r="CJ579" s="1">
        <f>STDEVA(CI520:CI522)</f>
        <v>0.00520683311727111</v>
      </c>
      <c r="CK579" s="1" t="str">
        <f t="shared" si="386"/>
        <v>ab</v>
      </c>
      <c r="CL579" s="1">
        <f>AVERAGE(CL520:CL522)</f>
        <v>0.289555555555556</v>
      </c>
      <c r="CM579" s="1">
        <f>STDEVA(CL520:CL522)</f>
        <v>0.00541944373255875</v>
      </c>
      <c r="CN579" s="1" t="str">
        <f t="shared" si="387"/>
        <v>ab</v>
      </c>
      <c r="CO579" s="1">
        <f>AVERAGE(CO520:CO522)</f>
        <v>0.300555555555556</v>
      </c>
      <c r="CP579" s="1">
        <f>STDEVA(CO520:CO522)</f>
        <v>0.00614937515645409</v>
      </c>
      <c r="CQ579" s="1" t="str">
        <f t="shared" si="388"/>
        <v>b</v>
      </c>
      <c r="CR579" s="1">
        <f>AVERAGE(CR520:CR522)</f>
        <v>0.176666666666667</v>
      </c>
      <c r="CS579" s="1">
        <f>STDEVA(CR520:CR522)</f>
        <v>0.00503322295684717</v>
      </c>
      <c r="CT579" s="1" t="str">
        <f t="shared" si="389"/>
        <v>cd</v>
      </c>
      <c r="CU579" s="1">
        <f>AVERAGE(CU520:CU522)</f>
        <v>252.666666666667</v>
      </c>
      <c r="CV579" s="1">
        <f>STDEVA(CU520:CU522)</f>
        <v>3.38296385503074</v>
      </c>
      <c r="CW579" s="1" t="str">
        <f t="shared" si="390"/>
        <v>hi</v>
      </c>
      <c r="CX579" s="1">
        <f>AVERAGE(CX520:CX522)</f>
        <v>287</v>
      </c>
      <c r="CY579" s="1">
        <f>STDEVA(CX520:CX522)</f>
        <v>7.50555349946513</v>
      </c>
      <c r="CZ579" s="1" t="str">
        <f t="shared" si="391"/>
        <v>defg</v>
      </c>
      <c r="DA579" s="1">
        <f>AVERAGE(DA520:DA522)</f>
        <v>298.333333333333</v>
      </c>
      <c r="DB579" s="1">
        <f>STDEVA(DA520:DA522)</f>
        <v>3.38296385503075</v>
      </c>
      <c r="DC579" s="1" t="str">
        <f t="shared" si="392"/>
        <v>cdef</v>
      </c>
      <c r="DD579" s="1">
        <f>AVERAGE(DD520:DD522)</f>
        <v>334.333333333333</v>
      </c>
      <c r="DE579" s="1">
        <f>STDEVA(DD520:DD522)</f>
        <v>2.64575131106459</v>
      </c>
      <c r="DF579" s="1" t="str">
        <f t="shared" si="393"/>
        <v>a</v>
      </c>
      <c r="DG579" s="1">
        <f>AVERAGE(DG520:DG522)</f>
        <v>321.333333333333</v>
      </c>
      <c r="DH579" s="1">
        <f>STDEVA(DG520:DG522)</f>
        <v>4.50924975282289</v>
      </c>
      <c r="DI579" s="1" t="str">
        <f t="shared" si="394"/>
        <v>cde</v>
      </c>
      <c r="DJ579" s="1">
        <f>AVERAGE(DJ520:DJ522)</f>
        <v>6.09888888888889</v>
      </c>
      <c r="DK579" s="1">
        <f>STDEVA(DJ520:DJ522)</f>
        <v>0.177148190737251</v>
      </c>
      <c r="DL579" s="1" t="str">
        <f t="shared" si="395"/>
        <v>g</v>
      </c>
      <c r="DM579" s="1">
        <f>AVERAGE(DM520:DM522)</f>
        <v>8.78333333333334</v>
      </c>
      <c r="DN579" s="1">
        <f>STDEVA(DM520:DM522)</f>
        <v>0.123468394516348</v>
      </c>
      <c r="DO579" s="1" t="str">
        <f t="shared" si="396"/>
        <v>fg</v>
      </c>
      <c r="DP579" s="1">
        <f>AVERAGE(DP520:DP522)</f>
        <v>7.10111111111111</v>
      </c>
      <c r="DQ579" s="1">
        <f>STDEVA(DP520:DP522)</f>
        <v>0.0731310340973527</v>
      </c>
      <c r="DR579" s="1" t="str">
        <f t="shared" si="397"/>
        <v>ij</v>
      </c>
      <c r="DS579" s="1">
        <f>AVERAGE(DS520:DS522)</f>
        <v>6.34444444444444</v>
      </c>
      <c r="DT579" s="1">
        <f>STDEVA(DS520:DS522)</f>
        <v>0.0585314097380701</v>
      </c>
      <c r="DU579" s="1" t="str">
        <f t="shared" si="398"/>
        <v>f</v>
      </c>
      <c r="DV579" s="1">
        <f>AVERAGE(DV520:DV522)</f>
        <v>2.80666666666667</v>
      </c>
      <c r="DW579" s="1">
        <f>STDEVA(DV520:DV522)</f>
        <v>0.0450924975282291</v>
      </c>
      <c r="DX579" s="1" t="str">
        <f t="shared" si="399"/>
        <v>i</v>
      </c>
    </row>
    <row r="580" spans="5:128">
      <c r="E580" s="1" t="s">
        <v>85</v>
      </c>
      <c r="F580" s="1">
        <f>AVERAGE(F523:F525)</f>
        <v>19.4224641843669</v>
      </c>
      <c r="G580" s="1">
        <f>STDEVA(F523:F525)</f>
        <v>0.141076123641691</v>
      </c>
      <c r="H580" s="1" t="str">
        <f t="shared" si="360"/>
        <v>e</v>
      </c>
      <c r="I580" s="1">
        <f>AVERAGE(I523:I525)</f>
        <v>22.6452350513021</v>
      </c>
      <c r="J580" s="1">
        <f>STDEVA(I523:I525)</f>
        <v>0.0887937087545664</v>
      </c>
      <c r="K580" s="1" t="str">
        <f t="shared" si="361"/>
        <v>i</v>
      </c>
      <c r="L580" s="1">
        <f>AVERAGE(L523:L525)</f>
        <v>17.9986979202962</v>
      </c>
      <c r="M580" s="1">
        <f>STDEVA(L523:L525)</f>
        <v>0.317062594702679</v>
      </c>
      <c r="N580" s="1" t="str">
        <f t="shared" si="362"/>
        <v>cde</v>
      </c>
      <c r="O580" s="1">
        <f>AVERAGE(O523:O525)</f>
        <v>8.96486480373988</v>
      </c>
      <c r="P580" s="1">
        <f>STDEVA(O523:O525)</f>
        <v>0.507108302006274</v>
      </c>
      <c r="Q580" s="1" t="str">
        <f t="shared" si="363"/>
        <v>lm</v>
      </c>
      <c r="R580" s="1">
        <f>AVERAGE(R523:R525)</f>
        <v>3.5827618187293</v>
      </c>
      <c r="S580" s="1">
        <f>STDEVA(R523:R525)</f>
        <v>0.202819447924837</v>
      </c>
      <c r="T580" s="1" t="str">
        <f t="shared" si="364"/>
        <v>k</v>
      </c>
      <c r="U580" s="1">
        <f>AVERAGE(U523:U525)</f>
        <v>0.211</v>
      </c>
      <c r="V580" s="1">
        <f>STDEVA(U523:U525)</f>
        <v>0.00260341655863553</v>
      </c>
      <c r="W580" s="1" t="str">
        <f t="shared" si="365"/>
        <v>bc</v>
      </c>
      <c r="X580" s="1">
        <f>AVERAGE(X523:X525)</f>
        <v>0.297333333333333</v>
      </c>
      <c r="Y580" s="1">
        <f>STDEVA(X523:X525)</f>
        <v>0.0136788563524555</v>
      </c>
      <c r="Z580" s="1" t="str">
        <f t="shared" si="366"/>
        <v>a</v>
      </c>
      <c r="AA580" s="1">
        <f>AVERAGE(AA523:AA525)</f>
        <v>0.319333333333333</v>
      </c>
      <c r="AB580" s="1">
        <f>STDEVA(AA523:AA525)</f>
        <v>0.00417665469538054</v>
      </c>
      <c r="AC580" s="1" t="str">
        <f t="shared" si="367"/>
        <v>a</v>
      </c>
      <c r="AD580" s="1">
        <f>AVERAGE(AD523:AD525)</f>
        <v>0.301555555555556</v>
      </c>
      <c r="AE580" s="1">
        <f>STDEVA(AD523:AD525)</f>
        <v>0.0172637492172771</v>
      </c>
      <c r="AF580" s="1" t="str">
        <f t="shared" si="368"/>
        <v>cdef</v>
      </c>
      <c r="AG580" s="1">
        <f>AVERAGE(AG523:AG525)</f>
        <v>0.145</v>
      </c>
      <c r="AH580" s="1">
        <f>STDEVA(AG523:AG525)</f>
        <v>0.00608276253029822</v>
      </c>
      <c r="AI580" s="1" t="str">
        <f t="shared" si="369"/>
        <v>ij</v>
      </c>
      <c r="AJ580" s="1">
        <f>AVERAGE(AJ523:AJ525)</f>
        <v>251.111111111111</v>
      </c>
      <c r="AK580" s="1">
        <f>STDEVA(AJ523:AJ525)</f>
        <v>1.38777733297742</v>
      </c>
      <c r="AL580" s="1" t="str">
        <f t="shared" si="370"/>
        <v>l</v>
      </c>
      <c r="AM580" s="1">
        <f>AVERAGE(AM523:AM525)</f>
        <v>286.333333333333</v>
      </c>
      <c r="AN580" s="1">
        <f>STDEVA(AM523:AM525)</f>
        <v>5.23874454850059</v>
      </c>
      <c r="AO580" s="1" t="str">
        <f t="shared" si="371"/>
        <v>efg</v>
      </c>
      <c r="AP580" s="1">
        <f>AVERAGE(AP523:AP525)</f>
        <v>297.555555555556</v>
      </c>
      <c r="AQ580" s="1">
        <f>STDEVA(AP523:AP525)</f>
        <v>5.59099805573738</v>
      </c>
      <c r="AR580" s="1" t="str">
        <f t="shared" si="372"/>
        <v>ef</v>
      </c>
      <c r="AS580" s="1">
        <f>AVERAGE(AS523:AS525)</f>
        <v>336.333333333333</v>
      </c>
      <c r="AT580" s="1">
        <f>STDEVA(AS523:AS525)</f>
        <v>2.02758751009942</v>
      </c>
      <c r="AU580" s="1" t="str">
        <f t="shared" si="373"/>
        <v>ab</v>
      </c>
      <c r="AV580" s="1">
        <f>AVERAGE(AV523:AV525)</f>
        <v>323.666666666667</v>
      </c>
      <c r="AW580" s="1">
        <f>STDEVA(AV523:AV525)</f>
        <v>2.51661147842358</v>
      </c>
      <c r="AX580" s="1" t="str">
        <f t="shared" si="374"/>
        <v>bcd</v>
      </c>
      <c r="AY580" s="1">
        <f>AVERAGE(AY523:AY525)</f>
        <v>6.01555555555556</v>
      </c>
      <c r="AZ580" s="1">
        <f>STDEVA(AY523:AY525)</f>
        <v>0.204242049575534</v>
      </c>
      <c r="BA580" s="1" t="str">
        <f t="shared" si="375"/>
        <v>i</v>
      </c>
      <c r="BB580" s="1">
        <f>AVERAGE(BB523:BB525)</f>
        <v>8.69222222222222</v>
      </c>
      <c r="BC580" s="1">
        <f>STDEVA(BB523:BB525)</f>
        <v>0.0998517419496034</v>
      </c>
      <c r="BD580" s="1" t="str">
        <f t="shared" si="376"/>
        <v>g</v>
      </c>
      <c r="BE580" s="1">
        <f>AVERAGE(BE523:BE525)</f>
        <v>6.98333333333333</v>
      </c>
      <c r="BF580" s="1">
        <f>STDEVA(BE523:BE525)</f>
        <v>0.0346410161513773</v>
      </c>
      <c r="BG580" s="1" t="str">
        <f t="shared" si="377"/>
        <v>j</v>
      </c>
      <c r="BH580" s="1">
        <f>AVERAGE(BH523:BH525)</f>
        <v>6.51666666666667</v>
      </c>
      <c r="BI580" s="1">
        <f>STDEVA(BH523:BH525)</f>
        <v>0.0666666666666664</v>
      </c>
      <c r="BJ580" s="1" t="str">
        <f t="shared" si="378"/>
        <v>f</v>
      </c>
      <c r="BK580" s="1">
        <f>AVERAGE(BK523:BK525)</f>
        <v>2.81</v>
      </c>
      <c r="BL580" s="1">
        <f>STDEVA(BK523:BK525)</f>
        <v>0.0854400374531753</v>
      </c>
      <c r="BM580" s="1" t="str">
        <f t="shared" si="379"/>
        <v>i</v>
      </c>
      <c r="BQ580" s="1">
        <f>AVERAGE(BQ523:BQ525)</f>
        <v>18.5306685568741</v>
      </c>
      <c r="BR580" s="1">
        <f>STDEVA(BQ523:BQ525)</f>
        <v>0.744193111435587</v>
      </c>
      <c r="BS580" s="1" t="str">
        <f t="shared" si="380"/>
        <v>efg</v>
      </c>
      <c r="BT580" s="1">
        <f>AVERAGE(BT523:BT525)</f>
        <v>22.1408990324494</v>
      </c>
      <c r="BU580" s="1">
        <f>STDEVA(BT523:BT525)</f>
        <v>0.163041334211677</v>
      </c>
      <c r="BV580" s="1" t="str">
        <f t="shared" si="381"/>
        <v>h</v>
      </c>
      <c r="BW580" s="1">
        <f>AVERAGE(BW523:BW525)</f>
        <v>17.361264342731</v>
      </c>
      <c r="BX580" s="1">
        <f>STDEVA(BW523:BW525)</f>
        <v>0.270970442777699</v>
      </c>
      <c r="BY580" s="1" t="str">
        <f t="shared" si="382"/>
        <v>cdef</v>
      </c>
      <c r="BZ580" s="1">
        <f>AVERAGE(BZ523:BZ525)</f>
        <v>8.44354659391347</v>
      </c>
      <c r="CA580" s="1">
        <f>STDEVA(BZ523:BZ525)</f>
        <v>0.507085054354788</v>
      </c>
      <c r="CB580" s="1" t="str">
        <f t="shared" si="383"/>
        <v>k</v>
      </c>
      <c r="CC580" s="1">
        <f>AVERAGE(CC523:CC525)</f>
        <v>3.10296990084505</v>
      </c>
      <c r="CD580" s="1">
        <f>STDEVA(CC523:CC525)</f>
        <v>0.145664283984973</v>
      </c>
      <c r="CE580" s="1" t="str">
        <f t="shared" si="384"/>
        <v>m</v>
      </c>
      <c r="CF580" s="1">
        <f>AVERAGE(CF523:CF525)</f>
        <v>0.194666666666667</v>
      </c>
      <c r="CG580" s="1">
        <f>STDEVA(CF523:CF525)</f>
        <v>0.00290593262902713</v>
      </c>
      <c r="CH580" s="1" t="str">
        <f t="shared" si="385"/>
        <v>d</v>
      </c>
      <c r="CI580" s="1">
        <f>AVERAGE(CI523:CI525)</f>
        <v>0.275222222222222</v>
      </c>
      <c r="CJ580" s="1">
        <f>STDEVA(CI523:CI525)</f>
        <v>0.00787635937708769</v>
      </c>
      <c r="CK580" s="1" t="str">
        <f t="shared" si="386"/>
        <v>a</v>
      </c>
      <c r="CL580" s="1">
        <f>AVERAGE(CL523:CL525)</f>
        <v>0.294</v>
      </c>
      <c r="CM580" s="1">
        <f>STDEVA(CL523:CL525)</f>
        <v>0.00392994204085055</v>
      </c>
      <c r="CN580" s="1" t="str">
        <f t="shared" si="387"/>
        <v>a</v>
      </c>
      <c r="CO580" s="1">
        <f>AVERAGE(CO523:CO525)</f>
        <v>0.278111111111111</v>
      </c>
      <c r="CP580" s="1">
        <f>STDEVA(CO523:CO525)</f>
        <v>0.00783392432758767</v>
      </c>
      <c r="CQ580" s="1" t="str">
        <f t="shared" si="388"/>
        <v>def</v>
      </c>
      <c r="CR580" s="1">
        <f>AVERAGE(CR523:CR525)</f>
        <v>0.126666666666667</v>
      </c>
      <c r="CS580" s="1">
        <f>STDEVA(CR523:CR525)</f>
        <v>0.00723417813807024</v>
      </c>
      <c r="CT580" s="1" t="str">
        <f t="shared" si="389"/>
        <v>fg</v>
      </c>
      <c r="CU580" s="1">
        <f>AVERAGE(CU523:CU525)</f>
        <v>248.333333333333</v>
      </c>
      <c r="CV580" s="1">
        <f>STDEVA(CU523:CU525)</f>
        <v>2.185812841434</v>
      </c>
      <c r="CW580" s="1" t="str">
        <f t="shared" si="390"/>
        <v>j</v>
      </c>
      <c r="CX580" s="1">
        <f>AVERAGE(CX523:CX525)</f>
        <v>285.333333333333</v>
      </c>
      <c r="CY580" s="1">
        <f>STDEVA(CX523:CX525)</f>
        <v>6.69161996662823</v>
      </c>
      <c r="CZ580" s="1" t="str">
        <f t="shared" si="391"/>
        <v>efgh</v>
      </c>
      <c r="DA580" s="1">
        <f>AVERAGE(DA523:DA525)</f>
        <v>296</v>
      </c>
      <c r="DB580" s="1">
        <f>STDEVA(DA523:DA525)</f>
        <v>4.72581562625261</v>
      </c>
      <c r="DC580" s="1" t="str">
        <f t="shared" si="392"/>
        <v>cdefg</v>
      </c>
      <c r="DD580" s="1">
        <f>AVERAGE(DD523:DD525)</f>
        <v>334.444444444444</v>
      </c>
      <c r="DE580" s="1">
        <f>STDEVA(DD523:DD525)</f>
        <v>4.91407653055465</v>
      </c>
      <c r="DF580" s="1" t="str">
        <f t="shared" si="393"/>
        <v>a</v>
      </c>
      <c r="DG580" s="1">
        <f>AVERAGE(DG523:DG525)</f>
        <v>321.666666666667</v>
      </c>
      <c r="DH580" s="1">
        <f>STDEVA(DG523:DG525)</f>
        <v>3.21455025366432</v>
      </c>
      <c r="DI580" s="1" t="str">
        <f t="shared" si="394"/>
        <v>cd</v>
      </c>
      <c r="DJ580" s="1">
        <f>AVERAGE(DJ523:DJ525)</f>
        <v>5.74777777777778</v>
      </c>
      <c r="DK580" s="1">
        <f>STDEVA(DJ523:DJ525)</f>
        <v>0.112365145511969</v>
      </c>
      <c r="DL580" s="1" t="str">
        <f t="shared" si="395"/>
        <v>h</v>
      </c>
      <c r="DM580" s="1">
        <f>AVERAGE(DM523:DM525)</f>
        <v>8.47888888888889</v>
      </c>
      <c r="DN580" s="1">
        <f>STDEVA(DM523:DM525)</f>
        <v>0.0379082713538508</v>
      </c>
      <c r="DO580" s="1" t="str">
        <f t="shared" si="396"/>
        <v>i</v>
      </c>
      <c r="DP580" s="1">
        <f>AVERAGE(DP523:DP525)</f>
        <v>6.71666666666667</v>
      </c>
      <c r="DQ580" s="1">
        <f>STDEVA(DP523:DP525)</f>
        <v>0.0437162568286797</v>
      </c>
      <c r="DR580" s="1" t="str">
        <f t="shared" si="397"/>
        <v>k</v>
      </c>
      <c r="DS580" s="1">
        <f>AVERAGE(DS523:DS525)</f>
        <v>6.17888888888889</v>
      </c>
      <c r="DT580" s="1">
        <f>STDEVA(DS523:DS525)</f>
        <v>0.0607667062838904</v>
      </c>
      <c r="DU580" s="1" t="str">
        <f t="shared" si="398"/>
        <v>gh</v>
      </c>
      <c r="DV580" s="1">
        <f>AVERAGE(DV523:DV525)</f>
        <v>2.54</v>
      </c>
      <c r="DW580" s="1">
        <f>STDEVA(DV523:DV525)</f>
        <v>0.0556776436283001</v>
      </c>
      <c r="DX580" s="1" t="str">
        <f t="shared" si="399"/>
        <v>j</v>
      </c>
    </row>
    <row r="581" spans="5:126">
      <c r="E581" s="1" t="s">
        <v>103</v>
      </c>
      <c r="F581" s="1">
        <f>AVERAGE(F517:F525)</f>
        <v>18.6283031028412</v>
      </c>
      <c r="I581" s="1">
        <f>AVERAGE(I517:I525)</f>
        <v>21.8704025592195</v>
      </c>
      <c r="L581" s="1">
        <f>AVERAGE(L517:L525)</f>
        <v>17.3217248908794</v>
      </c>
      <c r="O581" s="1">
        <f>AVERAGE(O517:O525)</f>
        <v>10.6724780326165</v>
      </c>
      <c r="R581" s="1">
        <f>AVERAGE(R517:R525)</f>
        <v>5.19193287647994</v>
      </c>
      <c r="U581" s="1">
        <f>AVERAGE(U517:U525)</f>
        <v>0.208444444444444</v>
      </c>
      <c r="X581" s="1">
        <f>AVERAGE(X517:X525)</f>
        <v>0.294962962962963</v>
      </c>
      <c r="AA581" s="1">
        <f>AVERAGE(AA517:AA525)</f>
        <v>0.313222222222222</v>
      </c>
      <c r="AD581" s="1">
        <f>AVERAGE(AD517:AD525)</f>
        <v>0.325666666666667</v>
      </c>
      <c r="AG581" s="1">
        <f>AVERAGE(AG517:AG525)</f>
        <v>0.192222222222222</v>
      </c>
      <c r="AJ581" s="1">
        <f>AVERAGE(AJ517:AJ525)</f>
        <v>255.296296296296</v>
      </c>
      <c r="AM581" s="1">
        <f>AVERAGE(AM517:AM525)</f>
        <v>290.703703703704</v>
      </c>
      <c r="AP581" s="1">
        <f>AVERAGE(AP517:AP525)</f>
        <v>301.037037037037</v>
      </c>
      <c r="AS581" s="1">
        <f>AVERAGE(AS517:AS525)</f>
        <v>335</v>
      </c>
      <c r="AV581" s="1">
        <f>AVERAGE(AV517:AV525)</f>
        <v>321.555555555556</v>
      </c>
      <c r="AY581" s="1">
        <f>AVERAGE(AY517:AY525)</f>
        <v>6.39555555555556</v>
      </c>
      <c r="BB581" s="1">
        <f>AVERAGE(BB517:BB525)</f>
        <v>9.08925925925926</v>
      </c>
      <c r="BE581" s="1">
        <f>AVERAGE(BE517:BE525)</f>
        <v>7.3837037037037</v>
      </c>
      <c r="BH581" s="1">
        <f>AVERAGE(BH517:BH525)</f>
        <v>6.91259259259259</v>
      </c>
      <c r="BK581" s="1">
        <f>AVERAGE(BK517:BK525)</f>
        <v>3.44777777777778</v>
      </c>
      <c r="BQ581" s="1">
        <f>AVERAGE(BQ517:BQ525)</f>
        <v>17.9334998612872</v>
      </c>
      <c r="BT581" s="1">
        <f>AVERAGE(BT517:BT525)</f>
        <v>21.2974940525874</v>
      </c>
      <c r="BW581" s="1">
        <f>AVERAGE(BW517:BW525)</f>
        <v>16.6263754721822</v>
      </c>
      <c r="BZ581" s="1">
        <f>AVERAGE(BZ517:BZ525)</f>
        <v>10.1092130329689</v>
      </c>
      <c r="CC581" s="1">
        <f>AVERAGE(CC517:CC525)</f>
        <v>4.67407875654658</v>
      </c>
      <c r="CF581" s="1">
        <f>AVERAGE(CF517:CF525)</f>
        <v>0.190962962962963</v>
      </c>
      <c r="CI581" s="1">
        <f>AVERAGE(CI517:CI525)</f>
        <v>0.271555555555556</v>
      </c>
      <c r="CL581" s="1">
        <f>AVERAGE(CL517:CL525)</f>
        <v>0.289777777777778</v>
      </c>
      <c r="CO581" s="1">
        <f>AVERAGE(CO517:CO525)</f>
        <v>0.30262962962963</v>
      </c>
      <c r="CR581" s="1">
        <f>AVERAGE(CR517:CR525)</f>
        <v>0.174333333333333</v>
      </c>
      <c r="CU581" s="1">
        <f>AVERAGE(CU517:CU525)</f>
        <v>253.481481481481</v>
      </c>
      <c r="CX581" s="1">
        <f>AVERAGE(CX517:CX525)</f>
        <v>288.62962962963</v>
      </c>
      <c r="DA581" s="1">
        <f>AVERAGE(DA517:DA525)</f>
        <v>299.555555555556</v>
      </c>
      <c r="DD581" s="1">
        <f>AVERAGE(DD517:DD525)</f>
        <v>333.259259259259</v>
      </c>
      <c r="DG581" s="1">
        <f>AVERAGE(DG517:DG525)</f>
        <v>319.777777777778</v>
      </c>
      <c r="DJ581" s="1">
        <f>AVERAGE(DJ517:DJ525)</f>
        <v>6.11296296296296</v>
      </c>
      <c r="DM581" s="1">
        <f>AVERAGE(DM517:DM525)</f>
        <v>8.83074074074074</v>
      </c>
      <c r="DP581" s="1">
        <f>AVERAGE(DP517:DP525)</f>
        <v>7.10444444444444</v>
      </c>
      <c r="DS581" s="1">
        <f>AVERAGE(DS517:DS525)</f>
        <v>6.64814814814815</v>
      </c>
      <c r="DV581" s="1">
        <f>AVERAGE(DV517:DV525)</f>
        <v>3.18666666666667</v>
      </c>
    </row>
    <row r="582" spans="5:128">
      <c r="E582" s="1" t="s">
        <v>86</v>
      </c>
      <c r="F582" s="1">
        <f>AVERAGE(F526:F528)</f>
        <v>18.0012739478468</v>
      </c>
      <c r="G582" s="1">
        <f>STDEVA(F526:F528)</f>
        <v>0.170144825790007</v>
      </c>
      <c r="H582" s="1" t="str">
        <f t="shared" ref="H582:H584" si="400">H611</f>
        <v>i</v>
      </c>
      <c r="I582" s="1">
        <f>AVERAGE(I526:I528)</f>
        <v>21.2815490660362</v>
      </c>
      <c r="J582" s="1">
        <f>STDEVA(I526:I528)</f>
        <v>0.054950978788758</v>
      </c>
      <c r="K582" s="1" t="str">
        <f t="shared" ref="K582:K584" si="401">K611</f>
        <v>l</v>
      </c>
      <c r="L582" s="1">
        <f>AVERAGE(L526:L528)</f>
        <v>16.4564467716762</v>
      </c>
      <c r="M582" s="1">
        <f>STDEVA(L526:L528)</f>
        <v>0.19458391323753</v>
      </c>
      <c r="N582" s="1" t="str">
        <f t="shared" ref="N582:N584" si="402">N611</f>
        <v>k</v>
      </c>
      <c r="O582" s="1">
        <f>AVERAGE(O526:O528)</f>
        <v>12.2552596754771</v>
      </c>
      <c r="P582" s="1">
        <f>STDEVA(O526:O528)</f>
        <v>0.345246148287261</v>
      </c>
      <c r="Q582" s="1" t="str">
        <f t="shared" ref="Q582:Q584" si="403">Q611</f>
        <v>ef</v>
      </c>
      <c r="R582" s="1">
        <f>AVERAGE(R526:R528)</f>
        <v>6.37381935147999</v>
      </c>
      <c r="S582" s="1">
        <f>STDEVA(R526:R528)</f>
        <v>0.263027902614161</v>
      </c>
      <c r="T582" s="1" t="str">
        <f t="shared" ref="T582:T584" si="404">T611</f>
        <v>g</v>
      </c>
      <c r="U582" s="1">
        <f>AVERAGE(U526:U528)</f>
        <v>0.198</v>
      </c>
      <c r="V582" s="1">
        <f>STDEVA(U526:U528)</f>
        <v>0.00952773728530429</v>
      </c>
      <c r="W582" s="1" t="str">
        <f t="shared" ref="W582:W584" si="405">W611</f>
        <v>de</v>
      </c>
      <c r="X582" s="1">
        <f>AVERAGE(X526:X528)</f>
        <v>0.284333333333333</v>
      </c>
      <c r="Y582" s="1">
        <f>STDEVA(X526:X528)</f>
        <v>0.0132455443242036</v>
      </c>
      <c r="Z582" s="1" t="str">
        <f t="shared" ref="Z582:Z584" si="406">Z611</f>
        <v>abcd</v>
      </c>
      <c r="AA582" s="1">
        <f>AVERAGE(AA526:AA528)</f>
        <v>0.299111111111111</v>
      </c>
      <c r="AB582" s="1">
        <f>STDEVA(AA526:AA528)</f>
        <v>0.00902055266435326</v>
      </c>
      <c r="AC582" s="1" t="str">
        <f t="shared" ref="AC582:AC584" si="407">AC611</f>
        <v>bcd</v>
      </c>
      <c r="AD582" s="1">
        <f>AVERAGE(AD526:AD528)</f>
        <v>0.354888888888889</v>
      </c>
      <c r="AE582" s="1">
        <f>STDEVA(AD526:AD528)</f>
        <v>0.00523166994088603</v>
      </c>
      <c r="AF582" s="1" t="str">
        <f t="shared" ref="AF582:AF584" si="408">AF611</f>
        <v>a</v>
      </c>
      <c r="AG582" s="1">
        <f>AVERAGE(AG526:AG528)</f>
        <v>0.235333333333333</v>
      </c>
      <c r="AH582" s="1">
        <f>STDEVA(AG526:AG528)</f>
        <v>0.0058594652770823</v>
      </c>
      <c r="AI582" s="1" t="str">
        <f t="shared" ref="AI582:AI584" si="409">AI611</f>
        <v>bc</v>
      </c>
      <c r="AJ582" s="1">
        <f>AVERAGE(AJ526:AJ528)</f>
        <v>260.777777777778</v>
      </c>
      <c r="AK582" s="1">
        <f>STDEVA(AJ526:AJ528)</f>
        <v>0.509175077217311</v>
      </c>
      <c r="AL582" s="1" t="str">
        <f t="shared" ref="AL582:AL584" si="410">AL611</f>
        <v>i</v>
      </c>
      <c r="AM582" s="1">
        <f>AVERAGE(AM526:AM528)</f>
        <v>295.333333333333</v>
      </c>
      <c r="AN582" s="1">
        <f>STDEVA(AM526:AM528)</f>
        <v>6.92820323027551</v>
      </c>
      <c r="AO582" s="1" t="str">
        <f t="shared" ref="AO582:AO584" si="411">AO611</f>
        <v>b</v>
      </c>
      <c r="AP582" s="1">
        <f>AVERAGE(AP526:AP528)</f>
        <v>306.777777777778</v>
      </c>
      <c r="AQ582" s="1">
        <f>STDEVA(AP526:AP528)</f>
        <v>5.87209344965502</v>
      </c>
      <c r="AR582" s="1" t="str">
        <f t="shared" ref="AR582:AR584" si="412">AR611</f>
        <v>bc</v>
      </c>
      <c r="AS582" s="1">
        <f>AVERAGE(AS526:AS528)</f>
        <v>333.777777777778</v>
      </c>
      <c r="AT582" s="1">
        <f>STDEVA(AS526:AS528)</f>
        <v>3.09719108105918</v>
      </c>
      <c r="AU582" s="1" t="str">
        <f t="shared" ref="AU582:AU584" si="413">AU611</f>
        <v>abc</v>
      </c>
      <c r="AV582" s="1">
        <f>AVERAGE(AV526:AV528)</f>
        <v>316</v>
      </c>
      <c r="AW582" s="1">
        <f>STDEVA(AV526:AV528)</f>
        <v>5.29150262212918</v>
      </c>
      <c r="AX582" s="1" t="str">
        <f t="shared" ref="AX582:AX584" si="414">AX611</f>
        <v>defg</v>
      </c>
      <c r="AY582" s="1">
        <f>AVERAGE(AY526:AY528)</f>
        <v>6.72222222222222</v>
      </c>
      <c r="AZ582" s="1">
        <f>STDEVA(AY526:AY528)</f>
        <v>0.150308325094097</v>
      </c>
      <c r="BA582" s="1" t="str">
        <f t="shared" ref="BA582:BA584" si="415">BA611</f>
        <v>ef</v>
      </c>
      <c r="BB582" s="1">
        <f>AVERAGE(BB526:BB528)</f>
        <v>9.52777777777778</v>
      </c>
      <c r="BC582" s="1">
        <f>STDEVA(BB526:BB528)</f>
        <v>0.0189541356769254</v>
      </c>
      <c r="BD582" s="1" t="str">
        <f t="shared" ref="BD582:BD584" si="416">BD611</f>
        <v>b</v>
      </c>
      <c r="BE582" s="1">
        <f>AVERAGE(BE526:BE528)</f>
        <v>7.75888888888889</v>
      </c>
      <c r="BF582" s="1">
        <f>STDEVA(BE526:BE528)</f>
        <v>0.0501479293173183</v>
      </c>
      <c r="BG582" s="1" t="str">
        <f t="shared" ref="BG582:BG584" si="417">BG611</f>
        <v>cd</v>
      </c>
      <c r="BH582" s="1">
        <f>AVERAGE(BH526:BH528)</f>
        <v>7.56111111111111</v>
      </c>
      <c r="BI582" s="1">
        <f>STDEVA(BH526:BH528)</f>
        <v>0.0258915115505132</v>
      </c>
      <c r="BJ582" s="1" t="str">
        <f t="shared" ref="BJ582:BJ584" si="418">BJ611</f>
        <v>b</v>
      </c>
      <c r="BK582" s="1">
        <f>AVERAGE(BK526:BK528)</f>
        <v>4.42</v>
      </c>
      <c r="BL582" s="1">
        <f>STDEVA(BK526:BK528)</f>
        <v>0.0700000000000003</v>
      </c>
      <c r="BM582" s="1" t="str">
        <f t="shared" ref="BM582:BM584" si="419">BM611</f>
        <v>f</v>
      </c>
      <c r="BQ582" s="1">
        <f>AVERAGE(BQ526:BQ528)</f>
        <v>17.3282804952574</v>
      </c>
      <c r="BR582" s="1">
        <f>STDEVA(BQ526:BQ528)</f>
        <v>0.120601205142616</v>
      </c>
      <c r="BS582" s="1" t="str">
        <f t="shared" ref="BS582:BS584" si="420">BS611</f>
        <v>j</v>
      </c>
      <c r="BT582" s="1">
        <f>AVERAGE(BT526:BT528)</f>
        <v>20.6549962786714</v>
      </c>
      <c r="BU582" s="1">
        <f>STDEVA(BT526:BT528)</f>
        <v>0.142700084624991</v>
      </c>
      <c r="BV582" s="1" t="str">
        <f t="shared" ref="BV582:BV584" si="421">BV611</f>
        <v>k</v>
      </c>
      <c r="BW582" s="1">
        <f>AVERAGE(BW526:BW528)</f>
        <v>16.0073097924612</v>
      </c>
      <c r="BX582" s="1">
        <f>STDEVA(BW526:BW528)</f>
        <v>0.347953898971951</v>
      </c>
      <c r="BY582" s="1" t="str">
        <f t="shared" ref="BY582:BY584" si="422">BY611</f>
        <v>j</v>
      </c>
      <c r="BZ582" s="1">
        <f>AVERAGE(BZ526:BZ528)</f>
        <v>11.7334117835061</v>
      </c>
      <c r="CA582" s="1">
        <f>STDEVA(BZ526:BZ528)</f>
        <v>0.478206709158047</v>
      </c>
      <c r="CB582" s="1" t="str">
        <f t="shared" ref="CB582:CB584" si="423">CB611</f>
        <v>de</v>
      </c>
      <c r="CC582" s="1">
        <f>AVERAGE(CC526:CC528)</f>
        <v>5.79194551694552</v>
      </c>
      <c r="CD582" s="1">
        <f>STDEVA(CC526:CC528)</f>
        <v>0.232221721258216</v>
      </c>
      <c r="CE582" s="1" t="str">
        <f t="shared" ref="CE582:CE584" si="424">CE611</f>
        <v>i</v>
      </c>
      <c r="CF582" s="1">
        <f>AVERAGE(CF526:CF528)</f>
        <v>0.178333333333333</v>
      </c>
      <c r="CG582" s="1">
        <f>STDEVA(CF526:CF528)</f>
        <v>0.00233333333333336</v>
      </c>
      <c r="CH582" s="1" t="str">
        <f t="shared" ref="CH582:CH584" si="425">CH611</f>
        <v>fg</v>
      </c>
      <c r="CI582" s="1">
        <f>AVERAGE(CI526:CI528)</f>
        <v>0.264</v>
      </c>
      <c r="CJ582" s="1">
        <f>STDEVA(CI526:CI528)</f>
        <v>0.00533333333333333</v>
      </c>
      <c r="CK582" s="1" t="str">
        <f t="shared" ref="CK582:CK584" si="426">CK611</f>
        <v>bcd</v>
      </c>
      <c r="CL582" s="1">
        <f>AVERAGE(CL526:CL528)</f>
        <v>0.280666666666667</v>
      </c>
      <c r="CM582" s="1">
        <f>STDEVA(CL526:CL528)</f>
        <v>0.00503322295684717</v>
      </c>
      <c r="CN582" s="1" t="str">
        <f t="shared" ref="CN582:CN584" si="427">CN611</f>
        <v>ab</v>
      </c>
      <c r="CO582" s="1">
        <f>AVERAGE(CO526:CO528)</f>
        <v>0.325555555555556</v>
      </c>
      <c r="CP582" s="1">
        <f>STDEVA(CO526:CO528)</f>
        <v>0.0138296514511126</v>
      </c>
      <c r="CQ582" s="1" t="str">
        <f t="shared" ref="CQ582:CQ584" si="428">CQ611</f>
        <v>a</v>
      </c>
      <c r="CR582" s="1">
        <f>AVERAGE(CR526:CR528)</f>
        <v>0.215666666666667</v>
      </c>
      <c r="CS582" s="1">
        <f>STDEVA(CR526:CR528)</f>
        <v>0.0070237691685685</v>
      </c>
      <c r="CT582" s="1" t="str">
        <f t="shared" ref="CT582:CT584" si="429">CT611</f>
        <v>ab</v>
      </c>
      <c r="CU582" s="1">
        <f>AVERAGE(CU526:CU528)</f>
        <v>259.666666666667</v>
      </c>
      <c r="CV582" s="1">
        <f>STDEVA(CU526:CU528)</f>
        <v>0.333333333333343</v>
      </c>
      <c r="CW582" s="1" t="str">
        <f t="shared" ref="CW582:CW584" si="430">CW611</f>
        <v>g</v>
      </c>
      <c r="CX582" s="1">
        <f>AVERAGE(CX526:CX528)</f>
        <v>293.666666666667</v>
      </c>
      <c r="CY582" s="1">
        <f>STDEVA(CX526:CX528)</f>
        <v>4.80740170061867</v>
      </c>
      <c r="CZ582" s="1" t="str">
        <f t="shared" ref="CZ582:CZ584" si="431">CZ611</f>
        <v>b</v>
      </c>
      <c r="DA582" s="1">
        <f>AVERAGE(DA526:DA528)</f>
        <v>304.444444444444</v>
      </c>
      <c r="DB582" s="1">
        <f>STDEVA(DA526:DA528)</f>
        <v>6.61927600382509</v>
      </c>
      <c r="DC582" s="1" t="str">
        <f t="shared" ref="DC582:DC584" si="432">DC611</f>
        <v>c</v>
      </c>
      <c r="DD582" s="1">
        <f>AVERAGE(DD526:DD528)</f>
        <v>331.222222222222</v>
      </c>
      <c r="DE582" s="1">
        <f>STDEVA(DD526:DD528)</f>
        <v>1.83585684909536</v>
      </c>
      <c r="DF582" s="1" t="str">
        <f t="shared" ref="DF582:DF584" si="433">DF611</f>
        <v>ab</v>
      </c>
      <c r="DG582" s="1">
        <f>AVERAGE(DG526:DG528)</f>
        <v>315.333333333333</v>
      </c>
      <c r="DH582" s="1">
        <f>STDEVA(DG526:DG528)</f>
        <v>5.13160143944688</v>
      </c>
      <c r="DI582" s="1" t="str">
        <f t="shared" ref="DI582:DI584" si="434">DI611</f>
        <v>efghi</v>
      </c>
      <c r="DJ582" s="1">
        <f>AVERAGE(DJ526:DJ528)</f>
        <v>6.45222222222222</v>
      </c>
      <c r="DK582" s="1">
        <f>STDEVA(DJ526:DJ528)</f>
        <v>0.06113130979324</v>
      </c>
      <c r="DL582" s="1" t="str">
        <f t="shared" ref="DL582:DL584" si="435">DL611</f>
        <v>ef</v>
      </c>
      <c r="DM582" s="1">
        <f>AVERAGE(DM526:DM528)</f>
        <v>9.19</v>
      </c>
      <c r="DN582" s="1">
        <f>STDEVA(DM526:DM528)</f>
        <v>0.0545690184791498</v>
      </c>
      <c r="DO582" s="1" t="str">
        <f t="shared" ref="DO582:DO584" si="436">DO611</f>
        <v>bc</v>
      </c>
      <c r="DP582" s="1">
        <f>AVERAGE(DP526:DP528)</f>
        <v>7.54333333333333</v>
      </c>
      <c r="DQ582" s="1">
        <f>STDEVA(DP526:DP528)</f>
        <v>0.0529150262212915</v>
      </c>
      <c r="DR582" s="1" t="str">
        <f t="shared" ref="DR582:DR584" si="437">DR611</f>
        <v>bc</v>
      </c>
      <c r="DS582" s="1">
        <f>AVERAGE(DS526:DS528)</f>
        <v>7.29222222222222</v>
      </c>
      <c r="DT582" s="1">
        <f>STDEVA(DS526:DS528)</f>
        <v>0.0383454087260838</v>
      </c>
      <c r="DU582" s="1" t="str">
        <f t="shared" ref="DU582:DU584" si="438">DU611</f>
        <v>bc</v>
      </c>
      <c r="DV582" s="1">
        <f>AVERAGE(DV526:DV528)</f>
        <v>4.21666666666667</v>
      </c>
      <c r="DW582" s="1">
        <f>STDEVA(DV526:DV528)</f>
        <v>0.0550757054728607</v>
      </c>
      <c r="DX582" s="1" t="str">
        <f t="shared" ref="DX582:DX584" si="439">DX611</f>
        <v>g</v>
      </c>
    </row>
    <row r="583" spans="5:128">
      <c r="E583" s="1" t="s">
        <v>87</v>
      </c>
      <c r="F583" s="1">
        <f>AVERAGE(F529:F531)</f>
        <v>18.0965644621615</v>
      </c>
      <c r="G583" s="1">
        <f>STDEVA(F529:F531)</f>
        <v>0.126720640043631</v>
      </c>
      <c r="H583" s="1" t="str">
        <f t="shared" si="400"/>
        <v>i</v>
      </c>
      <c r="I583" s="1">
        <f>AVERAGE(I529:I531)</f>
        <v>21.3143262279537</v>
      </c>
      <c r="J583" s="1">
        <f>STDEVA(I529:I531)</f>
        <v>0.0606544502876433</v>
      </c>
      <c r="K583" s="1" t="str">
        <f t="shared" si="401"/>
        <v>l</v>
      </c>
      <c r="L583" s="1">
        <f>AVERAGE(L529:L531)</f>
        <v>16.6276545936778</v>
      </c>
      <c r="M583" s="1">
        <f>STDEVA(L529:L531)</f>
        <v>0.210218676505558</v>
      </c>
      <c r="N583" s="1" t="str">
        <f t="shared" si="402"/>
        <v>jk</v>
      </c>
      <c r="O583" s="1">
        <f>AVERAGE(O529:O531)</f>
        <v>10.1466473618923</v>
      </c>
      <c r="P583" s="1">
        <f>STDEVA(O529:O531)</f>
        <v>0.367456228305909</v>
      </c>
      <c r="Q583" s="1" t="str">
        <f t="shared" si="403"/>
        <v>ghij</v>
      </c>
      <c r="R583" s="1">
        <f>AVERAGE(R529:R531)</f>
        <v>5.47778934806899</v>
      </c>
      <c r="S583" s="1">
        <f>STDEVA(R529:R531)</f>
        <v>0.203532406688398</v>
      </c>
      <c r="T583" s="1" t="str">
        <f t="shared" si="404"/>
        <v>i</v>
      </c>
      <c r="U583" s="1">
        <f>AVERAGE(U529:U531)</f>
        <v>0.212555555555556</v>
      </c>
      <c r="V583" s="1">
        <f>STDEVA(U529:U531)</f>
        <v>0.0109612110712342</v>
      </c>
      <c r="W583" s="1" t="str">
        <f t="shared" si="405"/>
        <v>bc</v>
      </c>
      <c r="X583" s="1">
        <f>AVERAGE(X529:X531)</f>
        <v>0.287888888888889</v>
      </c>
      <c r="Y583" s="1">
        <f>STDEVA(X529:X531)</f>
        <v>0.00419435246403929</v>
      </c>
      <c r="Z583" s="1" t="str">
        <f t="shared" si="406"/>
        <v>abc</v>
      </c>
      <c r="AA583" s="1">
        <f>AVERAGE(AA529:AA531)</f>
        <v>0.310333333333333</v>
      </c>
      <c r="AB583" s="1">
        <f>STDEVA(AA529:AA531)</f>
        <v>0.0126666666666667</v>
      </c>
      <c r="AC583" s="1" t="str">
        <f t="shared" si="407"/>
        <v>ab</v>
      </c>
      <c r="AD583" s="1">
        <f>AVERAGE(AD529:AD531)</f>
        <v>0.316777777777778</v>
      </c>
      <c r="AE583" s="1">
        <f>STDEVA(AD529:AD531)</f>
        <v>0.01174418689931</v>
      </c>
      <c r="AF583" s="1" t="str">
        <f t="shared" si="408"/>
        <v>bc</v>
      </c>
      <c r="AG583" s="1">
        <f>AVERAGE(AG529:AG531)</f>
        <v>0.190333333333333</v>
      </c>
      <c r="AH583" s="1">
        <f>STDEVA(AG529:AG531)</f>
        <v>0.00513160143944689</v>
      </c>
      <c r="AI583" s="1" t="str">
        <f t="shared" si="409"/>
        <v>fg</v>
      </c>
      <c r="AJ583" s="1">
        <f>AVERAGE(AJ529:AJ531)</f>
        <v>255.222222222222</v>
      </c>
      <c r="AK583" s="1">
        <f>STDEVA(AJ529:AJ531)</f>
        <v>0.838870492807857</v>
      </c>
      <c r="AL583" s="1" t="str">
        <f t="shared" si="410"/>
        <v>jk</v>
      </c>
      <c r="AM583" s="1">
        <f>AVERAGE(AM529:AM531)</f>
        <v>289.666666666667</v>
      </c>
      <c r="AN583" s="1">
        <f>STDEVA(AM529:AM531)</f>
        <v>5.23874454850055</v>
      </c>
      <c r="AO583" s="1" t="str">
        <f t="shared" si="411"/>
        <v>cde</v>
      </c>
      <c r="AP583" s="1">
        <f>AVERAGE(AP529:AP531)</f>
        <v>300.111111111111</v>
      </c>
      <c r="AQ583" s="1">
        <f>STDEVA(AP529:AP531)</f>
        <v>5.39890249478058</v>
      </c>
      <c r="AR583" s="1" t="str">
        <f t="shared" si="412"/>
        <v>de</v>
      </c>
      <c r="AS583" s="1">
        <f>AVERAGE(AS529:AS531)</f>
        <v>335.666666666667</v>
      </c>
      <c r="AT583" s="1">
        <f>STDEVA(AS529:AS531)</f>
        <v>4.16333199893227</v>
      </c>
      <c r="AU583" s="1" t="str">
        <f t="shared" si="413"/>
        <v>abc</v>
      </c>
      <c r="AV583" s="1">
        <f>AVERAGE(AV529:AV531)</f>
        <v>317.666666666667</v>
      </c>
      <c r="AW583" s="1">
        <f>STDEVA(AV529:AV531)</f>
        <v>3.78593889720018</v>
      </c>
      <c r="AX583" s="1" t="str">
        <f t="shared" si="414"/>
        <v>cdef</v>
      </c>
      <c r="AY583" s="1">
        <f>AVERAGE(AY529:AY531)</f>
        <v>6.30777777777778</v>
      </c>
      <c r="AZ583" s="1">
        <f>STDEVA(AY529:AY531)</f>
        <v>0.112365145511969</v>
      </c>
      <c r="BA583" s="1" t="str">
        <f t="shared" si="415"/>
        <v>h</v>
      </c>
      <c r="BB583" s="1">
        <f>AVERAGE(BB529:BB531)</f>
        <v>9.02777777777778</v>
      </c>
      <c r="BC583" s="1">
        <f>STDEVA(BB529:BB531)</f>
        <v>0.157491916312246</v>
      </c>
      <c r="BD583" s="1" t="str">
        <f t="shared" si="416"/>
        <v>e</v>
      </c>
      <c r="BE583" s="1">
        <f>AVERAGE(BE529:BE531)</f>
        <v>7.31777777777778</v>
      </c>
      <c r="BF583" s="1">
        <f>STDEVA(BE529:BE531)</f>
        <v>0.131754541702589</v>
      </c>
      <c r="BG583" s="1" t="str">
        <f t="shared" si="417"/>
        <v>i</v>
      </c>
      <c r="BH583" s="1">
        <f>AVERAGE(BH529:BH531)</f>
        <v>6.55666666666667</v>
      </c>
      <c r="BI583" s="1">
        <f>STDEVA(BH529:BH531)</f>
        <v>0.111504857891185</v>
      </c>
      <c r="BJ583" s="1" t="str">
        <f t="shared" si="418"/>
        <v>f</v>
      </c>
      <c r="BK583" s="1">
        <f>AVERAGE(BK529:BK531)</f>
        <v>3.06666666666667</v>
      </c>
      <c r="BL583" s="1">
        <f>STDEVA(BK529:BK531)</f>
        <v>0.0907377172587745</v>
      </c>
      <c r="BM583" s="1" t="str">
        <f t="shared" si="419"/>
        <v>h</v>
      </c>
      <c r="BQ583" s="1">
        <f>AVERAGE(BQ529:BQ531)</f>
        <v>17.5457418150408</v>
      </c>
      <c r="BR583" s="1">
        <f>STDEVA(BQ529:BQ531)</f>
        <v>0.240495411137236</v>
      </c>
      <c r="BS583" s="1" t="str">
        <f t="shared" si="420"/>
        <v>ij</v>
      </c>
      <c r="BT583" s="1">
        <f>AVERAGE(BT529:BT531)</f>
        <v>20.759468476638</v>
      </c>
      <c r="BU583" s="1">
        <f>STDEVA(BT529:BT531)</f>
        <v>0.171858640478223</v>
      </c>
      <c r="BV583" s="1" t="str">
        <f t="shared" si="421"/>
        <v>k</v>
      </c>
      <c r="BW583" s="1">
        <f>AVERAGE(BW529:BW531)</f>
        <v>16.0969657083363</v>
      </c>
      <c r="BX583" s="1">
        <f>STDEVA(BW529:BW531)</f>
        <v>0.204798765060005</v>
      </c>
      <c r="BY583" s="1" t="str">
        <f t="shared" si="422"/>
        <v>ij</v>
      </c>
      <c r="BZ583" s="1">
        <f>AVERAGE(BZ529:BZ531)</f>
        <v>9.73132076338514</v>
      </c>
      <c r="CA583" s="1">
        <f>STDEVA(BZ529:BZ531)</f>
        <v>0.476286982460755</v>
      </c>
      <c r="CB583" s="1" t="str">
        <f t="shared" si="423"/>
        <v>fghi</v>
      </c>
      <c r="CC583" s="1">
        <f>AVERAGE(CC529:CC531)</f>
        <v>4.8627696066534</v>
      </c>
      <c r="CD583" s="1">
        <f>STDEVA(CC529:CC531)</f>
        <v>0.224442123845994</v>
      </c>
      <c r="CE583" s="1" t="str">
        <f t="shared" si="424"/>
        <v>k</v>
      </c>
      <c r="CF583" s="1">
        <f>AVERAGE(CF529:CF531)</f>
        <v>0.187</v>
      </c>
      <c r="CG583" s="1">
        <f>STDEVA(CF529:CF531)</f>
        <v>0.00837323779138698</v>
      </c>
      <c r="CH583" s="1" t="str">
        <f t="shared" si="425"/>
        <v>de</v>
      </c>
      <c r="CI583" s="1">
        <f>AVERAGE(CI529:CI531)</f>
        <v>0.268</v>
      </c>
      <c r="CJ583" s="1">
        <f>STDEVA(CI529:CI531)</f>
        <v>0.0066583281184794</v>
      </c>
      <c r="CK583" s="1" t="str">
        <f t="shared" si="426"/>
        <v>abc</v>
      </c>
      <c r="CL583" s="1">
        <f>AVERAGE(CL529:CL531)</f>
        <v>0.288</v>
      </c>
      <c r="CM583" s="1">
        <f>STDEVA(CL529:CL531)</f>
        <v>0.00883804905570854</v>
      </c>
      <c r="CN583" s="1" t="str">
        <f t="shared" si="427"/>
        <v>ab</v>
      </c>
      <c r="CO583" s="1">
        <f>AVERAGE(CO529:CO531)</f>
        <v>0.296333333333333</v>
      </c>
      <c r="CP583" s="1">
        <f>STDEVA(CO529:CO531)</f>
        <v>0.0129914501799367</v>
      </c>
      <c r="CQ583" s="1" t="str">
        <f t="shared" si="428"/>
        <v>bc</v>
      </c>
      <c r="CR583" s="1">
        <f>AVERAGE(CR529:CR531)</f>
        <v>0.159333333333333</v>
      </c>
      <c r="CS583" s="1">
        <f>STDEVA(CR529:CR531)</f>
        <v>0.0241936630821654</v>
      </c>
      <c r="CT583" s="1" t="str">
        <f t="shared" si="429"/>
        <v>e</v>
      </c>
      <c r="CU583" s="1">
        <f>AVERAGE(CU529:CU531)</f>
        <v>253</v>
      </c>
      <c r="CV583" s="1">
        <f>STDEVA(CU529:CU531)</f>
        <v>3.38296385503073</v>
      </c>
      <c r="CW583" s="1" t="str">
        <f t="shared" si="430"/>
        <v>hi</v>
      </c>
      <c r="CX583" s="1">
        <f>AVERAGE(CX529:CX531)</f>
        <v>287</v>
      </c>
      <c r="CY583" s="1">
        <f>STDEVA(CX529:CX531)</f>
        <v>7.50555349946513</v>
      </c>
      <c r="CZ583" s="1" t="str">
        <f t="shared" si="431"/>
        <v>defg</v>
      </c>
      <c r="DA583" s="1">
        <f>AVERAGE(DA529:DA531)</f>
        <v>299.333333333333</v>
      </c>
      <c r="DB583" s="1">
        <f>STDEVA(DA529:DA531)</f>
        <v>4.48454134902455</v>
      </c>
      <c r="DC583" s="1" t="str">
        <f t="shared" si="432"/>
        <v>cde</v>
      </c>
      <c r="DD583" s="1">
        <f>AVERAGE(DD529:DD531)</f>
        <v>333.888888888889</v>
      </c>
      <c r="DE583" s="1">
        <f>STDEVA(DD529:DD531)</f>
        <v>1.34715062810911</v>
      </c>
      <c r="DF583" s="1" t="str">
        <f t="shared" si="433"/>
        <v>a</v>
      </c>
      <c r="DG583" s="1">
        <f>AVERAGE(DG529:DG531)</f>
        <v>319.333333333333</v>
      </c>
      <c r="DH583" s="1">
        <f>STDEVA(DG529:DG531)</f>
        <v>4.50924975282289</v>
      </c>
      <c r="DI583" s="1" t="str">
        <f t="shared" si="434"/>
        <v>cdef</v>
      </c>
      <c r="DJ583" s="1">
        <f>AVERAGE(DJ529:DJ531)</f>
        <v>6.04777777777778</v>
      </c>
      <c r="DK583" s="1">
        <f>STDEVA(DJ529:DJ531)</f>
        <v>0.112365145511969</v>
      </c>
      <c r="DL583" s="1" t="str">
        <f t="shared" si="435"/>
        <v>g</v>
      </c>
      <c r="DM583" s="1">
        <f>AVERAGE(DM529:DM531)</f>
        <v>8.75</v>
      </c>
      <c r="DN583" s="1">
        <f>STDEVA(DM529:DM531)</f>
        <v>0.0545690184791501</v>
      </c>
      <c r="DO583" s="1" t="str">
        <f t="shared" si="436"/>
        <v>gh</v>
      </c>
      <c r="DP583" s="1">
        <f>AVERAGE(DP529:DP531)</f>
        <v>7.04111111111111</v>
      </c>
      <c r="DQ583" s="1">
        <f>STDEVA(DP529:DP531)</f>
        <v>0.108388874651175</v>
      </c>
      <c r="DR583" s="1" t="str">
        <f t="shared" si="437"/>
        <v>j</v>
      </c>
      <c r="DS583" s="1">
        <f>AVERAGE(DS529:DS531)</f>
        <v>6.27777777777778</v>
      </c>
      <c r="DT583" s="1">
        <f>STDEVA(DS529:DS531)</f>
        <v>0.0822147143719372</v>
      </c>
      <c r="DU583" s="1" t="str">
        <f t="shared" si="438"/>
        <v>fg</v>
      </c>
      <c r="DV583" s="1">
        <f>AVERAGE(DV529:DV531)</f>
        <v>2.75</v>
      </c>
      <c r="DW583" s="1">
        <f>STDEVA(DV529:DV531)</f>
        <v>0.0600000000000001</v>
      </c>
      <c r="DX583" s="1" t="str">
        <f t="shared" si="439"/>
        <v>i</v>
      </c>
    </row>
    <row r="584" spans="5:128">
      <c r="E584" s="1" t="s">
        <v>88</v>
      </c>
      <c r="F584" s="1">
        <f>AVERAGE(F532:F534)</f>
        <v>19.3361198711358</v>
      </c>
      <c r="G584" s="1">
        <f>STDEVA(F532:F534)</f>
        <v>0.0966436656851419</v>
      </c>
      <c r="H584" s="1" t="str">
        <f t="shared" si="400"/>
        <v>e</v>
      </c>
      <c r="I584" s="1">
        <f>AVERAGE(I532:I534)</f>
        <v>22.5310428342247</v>
      </c>
      <c r="J584" s="1">
        <f>STDEVA(I532:I534)</f>
        <v>0.0697681280130532</v>
      </c>
      <c r="K584" s="1" t="str">
        <f t="shared" si="401"/>
        <v>i</v>
      </c>
      <c r="L584" s="1">
        <f>AVERAGE(L532:L534)</f>
        <v>17.8551783851279</v>
      </c>
      <c r="M584" s="1">
        <f>STDEVA(L532:L534)</f>
        <v>0.275318572500875</v>
      </c>
      <c r="N584" s="1" t="str">
        <f t="shared" si="402"/>
        <v>def</v>
      </c>
      <c r="O584" s="1">
        <f>AVERAGE(O532:O534)</f>
        <v>9.95479508307801</v>
      </c>
      <c r="P584" s="1">
        <f>STDEVA(O532:O534)</f>
        <v>0.419316678073247</v>
      </c>
      <c r="Q584" s="1" t="str">
        <f t="shared" si="403"/>
        <v>ij</v>
      </c>
      <c r="R584" s="1">
        <f>AVERAGE(R532:R534)</f>
        <v>3.53034804400131</v>
      </c>
      <c r="S584" s="1">
        <f>STDEVA(R532:R534)</f>
        <v>0.207370313016997</v>
      </c>
      <c r="T584" s="1" t="str">
        <f t="shared" si="404"/>
        <v>k</v>
      </c>
      <c r="U584" s="1">
        <f>AVERAGE(U532:U534)</f>
        <v>0.211222222222222</v>
      </c>
      <c r="V584" s="1">
        <f>STDEVA(U532:U534)</f>
        <v>0.00933531724946444</v>
      </c>
      <c r="W584" s="1" t="str">
        <f t="shared" si="405"/>
        <v>bc</v>
      </c>
      <c r="X584" s="1">
        <f>AVERAGE(X532:X534)</f>
        <v>0.296777777777778</v>
      </c>
      <c r="Y584" s="1">
        <f>STDEVA(X532:X534)</f>
        <v>0.00924561958342877</v>
      </c>
      <c r="Z584" s="1" t="str">
        <f t="shared" si="406"/>
        <v>a</v>
      </c>
      <c r="AA584" s="1">
        <f>AVERAGE(AA532:AA534)</f>
        <v>0.312333333333333</v>
      </c>
      <c r="AB584" s="1">
        <f>STDEVA(AA532:AA534)</f>
        <v>0.00913479307069646</v>
      </c>
      <c r="AC584" s="1" t="str">
        <f t="shared" si="407"/>
        <v>ab</v>
      </c>
      <c r="AD584" s="1">
        <f>AVERAGE(AD532:AD534)</f>
        <v>0.290777777777778</v>
      </c>
      <c r="AE584" s="1">
        <f>STDEVA(AD532:AD534)</f>
        <v>0.0155360989431186</v>
      </c>
      <c r="AF584" s="1" t="str">
        <f t="shared" si="408"/>
        <v>efg</v>
      </c>
      <c r="AG584" s="1">
        <f>AVERAGE(AG532:AG534)</f>
        <v>0.139</v>
      </c>
      <c r="AH584" s="1">
        <f>STDEVA(AG532:AG534)</f>
        <v>0.00608276253029821</v>
      </c>
      <c r="AI584" s="1" t="str">
        <f t="shared" si="409"/>
        <v>j</v>
      </c>
      <c r="AJ584" s="1">
        <f>AVERAGE(AJ532:AJ534)</f>
        <v>251.444444444444</v>
      </c>
      <c r="AK584" s="1">
        <f>STDEVA(AJ532:AJ534)</f>
        <v>2.14303350244288</v>
      </c>
      <c r="AL584" s="1" t="str">
        <f t="shared" si="410"/>
        <v>l</v>
      </c>
      <c r="AM584" s="1">
        <f>AVERAGE(AM532:AM534)</f>
        <v>287.111111111111</v>
      </c>
      <c r="AN584" s="1">
        <f>STDEVA(AM532:AM534)</f>
        <v>6.46643756753396</v>
      </c>
      <c r="AO584" s="1" t="str">
        <f t="shared" si="411"/>
        <v>defg</v>
      </c>
      <c r="AP584" s="1">
        <f>AVERAGE(AP532:AP534)</f>
        <v>297.444444444444</v>
      </c>
      <c r="AQ584" s="1">
        <f>STDEVA(AP532:AP534)</f>
        <v>5.16756264632598</v>
      </c>
      <c r="AR584" s="1" t="str">
        <f t="shared" si="412"/>
        <v>ef</v>
      </c>
      <c r="AS584" s="1">
        <f>AVERAGE(AS532:AS534)</f>
        <v>336.666666666667</v>
      </c>
      <c r="AT584" s="1">
        <f>STDEVA(AS532:AS534)</f>
        <v>2.18581284143399</v>
      </c>
      <c r="AU584" s="1" t="str">
        <f t="shared" si="413"/>
        <v>a</v>
      </c>
      <c r="AV584" s="1">
        <f>AVERAGE(AV532:AV534)</f>
        <v>325</v>
      </c>
      <c r="AW584" s="1">
        <f>STDEVA(AV532:AV534)</f>
        <v>3.60555127546399</v>
      </c>
      <c r="AX584" s="1" t="str">
        <f t="shared" si="414"/>
        <v>abc</v>
      </c>
      <c r="AY584" s="1">
        <f>AVERAGE(AY532:AY534)</f>
        <v>5.93222222222222</v>
      </c>
      <c r="AZ584" s="1">
        <f>STDEVA(AY532:AY534)</f>
        <v>0.121213005047283</v>
      </c>
      <c r="BA584" s="1" t="str">
        <f t="shared" si="415"/>
        <v>i</v>
      </c>
      <c r="BB584" s="1">
        <f>AVERAGE(BB532:BB534)</f>
        <v>8.55555555555556</v>
      </c>
      <c r="BC584" s="1">
        <f>STDEVA(BB532:BB534)</f>
        <v>0.0566993369874359</v>
      </c>
      <c r="BD584" s="1" t="str">
        <f t="shared" si="416"/>
        <v>h</v>
      </c>
      <c r="BE584" s="1">
        <f>AVERAGE(BE532:BE534)</f>
        <v>6.93444444444444</v>
      </c>
      <c r="BF584" s="1">
        <f>STDEVA(BE532:BE534)</f>
        <v>0.0934721190357687</v>
      </c>
      <c r="BG584" s="1" t="str">
        <f t="shared" si="417"/>
        <v>j</v>
      </c>
      <c r="BH584" s="1">
        <f>AVERAGE(BH532:BH534)</f>
        <v>6.30666666666667</v>
      </c>
      <c r="BI584" s="1">
        <f>STDEVA(BH532:BH534)</f>
        <v>0.0744610263456291</v>
      </c>
      <c r="BJ584" s="1" t="str">
        <f t="shared" si="418"/>
        <v>g</v>
      </c>
      <c r="BK584" s="1">
        <f>AVERAGE(BK532:BK534)</f>
        <v>2.72333333333333</v>
      </c>
      <c r="BL584" s="1">
        <f>STDEVA(BK532:BK534)</f>
        <v>0.0378593889720018</v>
      </c>
      <c r="BM584" s="1" t="str">
        <f t="shared" si="419"/>
        <v>j</v>
      </c>
      <c r="BQ584" s="1">
        <f>AVERAGE(BQ532:BQ534)</f>
        <v>18.6540491600706</v>
      </c>
      <c r="BR584" s="1">
        <f>STDEVA(BQ532:BQ534)</f>
        <v>0.155172847360463</v>
      </c>
      <c r="BS584" s="1" t="str">
        <f t="shared" si="420"/>
        <v>ef</v>
      </c>
      <c r="BT584" s="1">
        <f>AVERAGE(BT532:BT534)</f>
        <v>21.9440065863471</v>
      </c>
      <c r="BU584" s="1">
        <f>STDEVA(BT532:BT534)</f>
        <v>0.142817368663557</v>
      </c>
      <c r="BV584" s="1" t="str">
        <f t="shared" si="421"/>
        <v>h</v>
      </c>
      <c r="BW584" s="1">
        <f>AVERAGE(BW532:BW534)</f>
        <v>17.2151828587076</v>
      </c>
      <c r="BX584" s="1">
        <f>STDEVA(BW532:BW534)</f>
        <v>0.258315429235195</v>
      </c>
      <c r="BY584" s="1" t="str">
        <f t="shared" si="422"/>
        <v>defg</v>
      </c>
      <c r="BZ584" s="1">
        <f>AVERAGE(BZ532:BZ534)</f>
        <v>9.37644881681046</v>
      </c>
      <c r="CA584" s="1">
        <f>STDEVA(BZ532:BZ534)</f>
        <v>0.429766564165877</v>
      </c>
      <c r="CB584" s="1" t="str">
        <f t="shared" si="423"/>
        <v>hi</v>
      </c>
      <c r="CC584" s="1">
        <f>AVERAGE(CC532:CC534)</f>
        <v>2.99215567769027</v>
      </c>
      <c r="CD584" s="1">
        <f>STDEVA(CC532:CC534)</f>
        <v>0.187668951114807</v>
      </c>
      <c r="CE584" s="1" t="str">
        <f t="shared" si="424"/>
        <v>m</v>
      </c>
      <c r="CF584" s="1">
        <f>AVERAGE(CF532:CF534)</f>
        <v>0.190888888888889</v>
      </c>
      <c r="CG584" s="1">
        <f>STDEVA(CF532:CF534)</f>
        <v>0.00647502323748155</v>
      </c>
      <c r="CH584" s="1" t="str">
        <f t="shared" si="425"/>
        <v>de</v>
      </c>
      <c r="CI584" s="1">
        <f>AVERAGE(CI532:CI534)</f>
        <v>0.271333333333333</v>
      </c>
      <c r="CJ584" s="1">
        <f>STDEVA(CI532:CI534)</f>
        <v>0.00240370085030935</v>
      </c>
      <c r="CK584" s="1" t="str">
        <f t="shared" si="426"/>
        <v>ab</v>
      </c>
      <c r="CL584" s="1">
        <f>AVERAGE(CL532:CL534)</f>
        <v>0.288666666666667</v>
      </c>
      <c r="CM584" s="1">
        <f>STDEVA(CL532:CL534)</f>
        <v>0.00698410894658565</v>
      </c>
      <c r="CN584" s="1" t="str">
        <f t="shared" si="427"/>
        <v>ab</v>
      </c>
      <c r="CO584" s="1">
        <f>AVERAGE(CO532:CO534)</f>
        <v>0.272555555555556</v>
      </c>
      <c r="CP584" s="1">
        <f>STDEVA(CO532:CO534)</f>
        <v>0.0108234998105117</v>
      </c>
      <c r="CQ584" s="1" t="str">
        <f t="shared" si="428"/>
        <v>efg</v>
      </c>
      <c r="CR584" s="1">
        <f>AVERAGE(CR532:CR534)</f>
        <v>0.121</v>
      </c>
      <c r="CS584" s="1">
        <f>STDEVA(CR532:CR534)</f>
        <v>0.00529150262212918</v>
      </c>
      <c r="CT584" s="1" t="str">
        <f t="shared" si="429"/>
        <v>g</v>
      </c>
      <c r="CU584" s="1">
        <f>AVERAGE(CU532:CU534)</f>
        <v>250.111111111111</v>
      </c>
      <c r="CV584" s="1">
        <f>STDEVA(CU532:CU534)</f>
        <v>1.34715062810914</v>
      </c>
      <c r="CW584" s="1" t="str">
        <f t="shared" si="430"/>
        <v>ij</v>
      </c>
      <c r="CX584" s="1">
        <f>AVERAGE(CX532:CX534)</f>
        <v>283.777777777778</v>
      </c>
      <c r="CY584" s="1">
        <f>STDEVA(CX532:CX534)</f>
        <v>3.84900179459752</v>
      </c>
      <c r="CZ584" s="1" t="str">
        <f t="shared" si="431"/>
        <v>fgh</v>
      </c>
      <c r="DA584" s="1">
        <f>AVERAGE(DA532:DA534)</f>
        <v>296.222222222222</v>
      </c>
      <c r="DB584" s="1">
        <f>STDEVA(DA532:DA534)</f>
        <v>5.87209344965502</v>
      </c>
      <c r="DC584" s="1" t="str">
        <f t="shared" si="432"/>
        <v>cdefg</v>
      </c>
      <c r="DD584" s="1">
        <f>AVERAGE(DD532:DD534)</f>
        <v>334.666666666667</v>
      </c>
      <c r="DE584" s="1">
        <f>STDEVA(DD532:DD534)</f>
        <v>3.66666666666666</v>
      </c>
      <c r="DF584" s="1" t="str">
        <f t="shared" si="433"/>
        <v>a</v>
      </c>
      <c r="DG584" s="1">
        <f>AVERAGE(DG532:DG534)</f>
        <v>322.333333333333</v>
      </c>
      <c r="DH584" s="1">
        <f>STDEVA(DG532:DG534)</f>
        <v>4.50924975282289</v>
      </c>
      <c r="DI584" s="1" t="str">
        <f t="shared" si="434"/>
        <v>bc</v>
      </c>
      <c r="DJ584" s="1">
        <f>AVERAGE(DJ532:DJ534)</f>
        <v>5.60222222222222</v>
      </c>
      <c r="DK584" s="1">
        <f>STDEVA(DJ532:DJ534)</f>
        <v>0.134012160863331</v>
      </c>
      <c r="DL584" s="1" t="str">
        <f t="shared" si="435"/>
        <v>i</v>
      </c>
      <c r="DM584" s="1">
        <f>AVERAGE(DM532:DM534)</f>
        <v>8.34</v>
      </c>
      <c r="DN584" s="1">
        <f>STDEVA(DM532:DM534)</f>
        <v>0.029059326290271</v>
      </c>
      <c r="DO584" s="1" t="str">
        <f t="shared" si="436"/>
        <v>j</v>
      </c>
      <c r="DP584" s="1">
        <f>AVERAGE(DP532:DP534)</f>
        <v>6.63111111111111</v>
      </c>
      <c r="DQ584" s="1">
        <f>STDEVA(DP532:DP534)</f>
        <v>0.0895254981265942</v>
      </c>
      <c r="DR584" s="1" t="str">
        <f t="shared" si="437"/>
        <v>kl</v>
      </c>
      <c r="DS584" s="1">
        <f>AVERAGE(DS532:DS534)</f>
        <v>6.06444444444444</v>
      </c>
      <c r="DT584" s="1">
        <f>STDEVA(DS532:DS534)</f>
        <v>0.0221944270615984</v>
      </c>
      <c r="DU584" s="1" t="str">
        <f t="shared" si="438"/>
        <v>i</v>
      </c>
      <c r="DV584" s="1">
        <f>AVERAGE(DV532:DV534)</f>
        <v>2.51333333333333</v>
      </c>
      <c r="DW584" s="1">
        <f>STDEVA(DV532:DV534)</f>
        <v>0.055075705472861</v>
      </c>
      <c r="DX584" s="1" t="str">
        <f t="shared" si="439"/>
        <v>j</v>
      </c>
    </row>
    <row r="585" spans="5:126">
      <c r="E585" s="1" t="s">
        <v>104</v>
      </c>
      <c r="F585" s="1">
        <f>AVERAGE(F526:F534)</f>
        <v>18.4779860937147</v>
      </c>
      <c r="I585" s="1">
        <f>AVERAGE(I526:I534)</f>
        <v>21.7089727094049</v>
      </c>
      <c r="L585" s="1">
        <f>AVERAGE(L526:L534)</f>
        <v>16.9797599168273</v>
      </c>
      <c r="O585" s="1">
        <f>AVERAGE(O526:O534)</f>
        <v>10.7855673734825</v>
      </c>
      <c r="R585" s="1">
        <f>AVERAGE(R526:R534)</f>
        <v>5.12731891451676</v>
      </c>
      <c r="U585" s="1">
        <f>AVERAGE(U526:U534)</f>
        <v>0.207259259259259</v>
      </c>
      <c r="X585" s="1">
        <f>AVERAGE(X526:X534)</f>
        <v>0.289666666666667</v>
      </c>
      <c r="AA585" s="1">
        <f>AVERAGE(AA526:AA534)</f>
        <v>0.307259259259259</v>
      </c>
      <c r="AD585" s="1">
        <f>AVERAGE(AD526:AD534)</f>
        <v>0.320814814814815</v>
      </c>
      <c r="AG585" s="1">
        <f>AVERAGE(AG526:AG534)</f>
        <v>0.188222222222222</v>
      </c>
      <c r="AJ585" s="1">
        <f>AVERAGE(AJ526:AJ534)</f>
        <v>255.814814814815</v>
      </c>
      <c r="AM585" s="1">
        <f>AVERAGE(AM526:AM534)</f>
        <v>290.703703703704</v>
      </c>
      <c r="AP585" s="1">
        <f>AVERAGE(AP526:AP534)</f>
        <v>301.444444444444</v>
      </c>
      <c r="AS585" s="1">
        <f>AVERAGE(AS526:AS534)</f>
        <v>335.37037037037</v>
      </c>
      <c r="AV585" s="1">
        <f>AVERAGE(AV526:AV534)</f>
        <v>319.555555555556</v>
      </c>
      <c r="AY585" s="1">
        <f>AVERAGE(AY526:AY534)</f>
        <v>6.32074074074074</v>
      </c>
      <c r="BB585" s="1">
        <f>AVERAGE(BB526:BB534)</f>
        <v>9.03703703703703</v>
      </c>
      <c r="BE585" s="1">
        <f>AVERAGE(BE526:BE534)</f>
        <v>7.33703703703704</v>
      </c>
      <c r="BH585" s="1">
        <f>AVERAGE(BH526:BH534)</f>
        <v>6.80814814814815</v>
      </c>
      <c r="BK585" s="1">
        <f>AVERAGE(BK526:BK534)</f>
        <v>3.40333333333333</v>
      </c>
      <c r="BQ585" s="1">
        <f>AVERAGE(BQ526:BQ534)</f>
        <v>17.8426904901229</v>
      </c>
      <c r="BT585" s="1">
        <f>AVERAGE(BT526:BT534)</f>
        <v>21.1194904472188</v>
      </c>
      <c r="BW585" s="1">
        <f>AVERAGE(BW526:BW534)</f>
        <v>16.4398194531684</v>
      </c>
      <c r="BZ585" s="1">
        <f>AVERAGE(BZ526:BZ534)</f>
        <v>10.2803937879006</v>
      </c>
      <c r="CC585" s="1">
        <f>AVERAGE(CC526:CC534)</f>
        <v>4.54895693376306</v>
      </c>
      <c r="CF585" s="1">
        <f>AVERAGE(CF526:CF534)</f>
        <v>0.185407407407407</v>
      </c>
      <c r="CI585" s="1">
        <f>AVERAGE(CI526:CI534)</f>
        <v>0.267777777777778</v>
      </c>
      <c r="CL585" s="1">
        <f>AVERAGE(CL526:CL534)</f>
        <v>0.285777777777778</v>
      </c>
      <c r="CO585" s="1">
        <f>AVERAGE(CO526:CO534)</f>
        <v>0.298148148148148</v>
      </c>
      <c r="CR585" s="1">
        <f>AVERAGE(CR526:CR534)</f>
        <v>0.165333333333333</v>
      </c>
      <c r="CU585" s="1">
        <f>AVERAGE(CU526:CU534)</f>
        <v>254.259259259259</v>
      </c>
      <c r="CX585" s="1">
        <f>AVERAGE(CX526:CX534)</f>
        <v>288.148148148148</v>
      </c>
      <c r="DA585" s="1">
        <f>AVERAGE(DA526:DA534)</f>
        <v>300</v>
      </c>
      <c r="DD585" s="1">
        <f>AVERAGE(DD526:DD534)</f>
        <v>333.259259259259</v>
      </c>
      <c r="DG585" s="1">
        <f>AVERAGE(DG526:DG534)</f>
        <v>319</v>
      </c>
      <c r="DJ585" s="1">
        <f>AVERAGE(DJ526:DJ534)</f>
        <v>6.03407407407407</v>
      </c>
      <c r="DM585" s="1">
        <f>AVERAGE(DM526:DM534)</f>
        <v>8.76</v>
      </c>
      <c r="DP585" s="1">
        <f>AVERAGE(DP526:DP534)</f>
        <v>7.07185185185185</v>
      </c>
      <c r="DS585" s="1">
        <f>AVERAGE(DS526:DS534)</f>
        <v>6.54481481481482</v>
      </c>
      <c r="DV585" s="1">
        <f>AVERAGE(DV526:DV534)</f>
        <v>3.16</v>
      </c>
    </row>
    <row r="586" spans="5:128">
      <c r="E586" s="1" t="s">
        <v>78</v>
      </c>
      <c r="F586" s="1">
        <f>AVERAGE(F535:F537)</f>
        <v>20.3560202406781</v>
      </c>
      <c r="G586" s="1">
        <f>STDEVA(F535:F537)</f>
        <v>0.221098930688183</v>
      </c>
      <c r="H586" s="1" t="str">
        <f>H614</f>
        <v>a</v>
      </c>
      <c r="I586" s="1">
        <f>AVERAGE(I535:I537)</f>
        <v>26.5520907678882</v>
      </c>
      <c r="J586" s="1">
        <f>STDEVA(I535:I537)</f>
        <v>0.415980213543945</v>
      </c>
      <c r="K586" s="1" t="str">
        <f>K614</f>
        <v>a</v>
      </c>
      <c r="L586" s="1">
        <f>AVERAGE(L535:L537)</f>
        <v>18.6605207903743</v>
      </c>
      <c r="M586" s="1">
        <f>STDEVA(L535:L537)</f>
        <v>0.16498985703706</v>
      </c>
      <c r="N586" s="1" t="str">
        <f>N614</f>
        <v>a</v>
      </c>
      <c r="O586" s="1">
        <f>AVERAGE(O535:O537)</f>
        <v>13.7345299326008</v>
      </c>
      <c r="P586" s="1">
        <f>STDEVA(O535:O537)</f>
        <v>0.30955114218835</v>
      </c>
      <c r="Q586" s="1" t="str">
        <f>Q614</f>
        <v>ab</v>
      </c>
      <c r="R586" s="1">
        <f>AVERAGE(R535:R537)</f>
        <v>10.0674561183616</v>
      </c>
      <c r="S586" s="1">
        <f>STDEVA(R535:R537)</f>
        <v>0.0934218007062638</v>
      </c>
      <c r="T586" s="1" t="str">
        <f>T614</f>
        <v>a</v>
      </c>
      <c r="U586" s="1">
        <f>AVERAGE(U535:U537)</f>
        <v>0.227444444444444</v>
      </c>
      <c r="V586" s="1">
        <f>STDEVA(U535:U537)</f>
        <v>0.00571871521442569</v>
      </c>
      <c r="W586" s="1" t="str">
        <f>W614</f>
        <v>a</v>
      </c>
      <c r="X586" s="1">
        <f>AVERAGE(X535:X537)</f>
        <v>0.265555555555556</v>
      </c>
      <c r="Y586" s="1">
        <f>STDEVA(X535:X537)</f>
        <v>0.00539890249478058</v>
      </c>
      <c r="Z586" s="1" t="str">
        <f>Z614</f>
        <v>ef</v>
      </c>
      <c r="AA586" s="1">
        <f>AVERAGE(AA535:AA537)</f>
        <v>0.277555555555556</v>
      </c>
      <c r="AB586" s="1">
        <f>STDEVA(AA535:AA537)</f>
        <v>0.00389206219736374</v>
      </c>
      <c r="AC586" s="1" t="str">
        <f>AC614</f>
        <v>e</v>
      </c>
      <c r="AD586" s="1">
        <f>AVERAGE(AD535:AD537)</f>
        <v>0.306666666666667</v>
      </c>
      <c r="AE586" s="1">
        <f>STDEVA(AD535:AD537)</f>
        <v>0.0027284509239575</v>
      </c>
      <c r="AF586" s="1" t="str">
        <f>AF614</f>
        <v>cde</v>
      </c>
      <c r="AG586" s="1">
        <f>AVERAGE(AG535:AG537)</f>
        <v>0.233666666666667</v>
      </c>
      <c r="AH586" s="1">
        <f>STDEVA(AG535:AG537)</f>
        <v>0.00737111479583198</v>
      </c>
      <c r="AI586" s="1" t="str">
        <f>AI614</f>
        <v>bc</v>
      </c>
      <c r="AJ586" s="1">
        <f>AVERAGE(AJ535:AJ537)</f>
        <v>263.666666666667</v>
      </c>
      <c r="AK586" s="1">
        <f>STDEVA(AJ535:AJ537)</f>
        <v>3.38296385503072</v>
      </c>
      <c r="AL586" s="1" t="str">
        <f>AL614</f>
        <v>h</v>
      </c>
      <c r="AM586" s="1">
        <f>AVERAGE(AM535:AM537)</f>
        <v>282.777777777778</v>
      </c>
      <c r="AN586" s="1">
        <f>STDEVA(AM535:AM537)</f>
        <v>3.97678448181627</v>
      </c>
      <c r="AO586" s="1" t="str">
        <f>AO614</f>
        <v>g</v>
      </c>
      <c r="AP586" s="1">
        <f>AVERAGE(AP535:AP537)</f>
        <v>284.111111111111</v>
      </c>
      <c r="AQ586" s="1">
        <f>STDEVA(AP535:AP537)</f>
        <v>3.0971910810592</v>
      </c>
      <c r="AR586" s="1" t="str">
        <f>AR614</f>
        <v>l</v>
      </c>
      <c r="AS586" s="1">
        <f>AVERAGE(AS535:AS537)</f>
        <v>312.444444444444</v>
      </c>
      <c r="AT586" s="1">
        <f>STDEVA(AS535:AS537)</f>
        <v>2.00923792444724</v>
      </c>
      <c r="AU586" s="1" t="str">
        <f>AU614</f>
        <v>i</v>
      </c>
      <c r="AV586" s="1">
        <f>AVERAGE(AV535:AV537)</f>
        <v>302</v>
      </c>
      <c r="AW586" s="1">
        <f>STDEVA(AV535:AV537)</f>
        <v>5.56776436283002</v>
      </c>
      <c r="AX586" s="1" t="str">
        <f>AX614</f>
        <v>i</v>
      </c>
      <c r="AY586" s="1">
        <f>AVERAGE(AY535:AY537)</f>
        <v>7.61</v>
      </c>
      <c r="AZ586" s="1">
        <f>STDEVA(AY535:AY537)</f>
        <v>0.0536449231314369</v>
      </c>
      <c r="BA586" s="1" t="str">
        <f>BA614</f>
        <v>b</v>
      </c>
      <c r="BB586" s="1">
        <f>AVERAGE(BB535:BB537)</f>
        <v>9.44444444444444</v>
      </c>
      <c r="BC586" s="1">
        <f>STDEVA(BB535:BB537)</f>
        <v>0.0283496684937177</v>
      </c>
      <c r="BD586" s="1" t="str">
        <f>BD614</f>
        <v>bc</v>
      </c>
      <c r="BE586" s="1">
        <f>AVERAGE(BE535:BE537)</f>
        <v>7.86222222222222</v>
      </c>
      <c r="BF586" s="1">
        <f>STDEVA(BE535:BE537)</f>
        <v>0.0271484260508235</v>
      </c>
      <c r="BG586" s="1" t="str">
        <f>BG614</f>
        <v>b</v>
      </c>
      <c r="BH586" s="1">
        <f>AVERAGE(BH535:BH537)</f>
        <v>7.09333333333333</v>
      </c>
      <c r="BI586" s="1">
        <f>STDEVA(BH535:BH537)</f>
        <v>0.0338296385503074</v>
      </c>
      <c r="BJ586" s="1" t="str">
        <f>BJ614</f>
        <v>e</v>
      </c>
      <c r="BK586" s="1">
        <f>AVERAGE(BK535:BK537)</f>
        <v>5.95666666666667</v>
      </c>
      <c r="BL586" s="1">
        <f>STDEVA(BK535:BK537)</f>
        <v>0.10785793124909</v>
      </c>
      <c r="BM586" s="1" t="str">
        <f>BM614</f>
        <v>b</v>
      </c>
      <c r="BQ586" s="1">
        <f>AVERAGE(BQ535:BQ537)</f>
        <v>19.8250864522268</v>
      </c>
      <c r="BR586" s="1">
        <f>STDEVA(BQ535:BQ537)</f>
        <v>0.244813682128618</v>
      </c>
      <c r="BS586" s="1" t="str">
        <f>BS614</f>
        <v>a</v>
      </c>
      <c r="BT586" s="1">
        <f>AVERAGE(BT535:BT537)</f>
        <v>26.0952683636029</v>
      </c>
      <c r="BU586" s="1">
        <f>STDEVA(BT535:BT537)</f>
        <v>0.413623038226604</v>
      </c>
      <c r="BV586" s="1" t="str">
        <f>BV614</f>
        <v>a</v>
      </c>
      <c r="BW586" s="1">
        <f>AVERAGE(BW535:BW537)</f>
        <v>18.2517472162995</v>
      </c>
      <c r="BX586" s="1">
        <f>STDEVA(BW535:BW537)</f>
        <v>0.22884627293168</v>
      </c>
      <c r="BY586" s="1" t="str">
        <f>BY614</f>
        <v>a</v>
      </c>
      <c r="BZ586" s="1">
        <f>AVERAGE(BZ535:BZ537)</f>
        <v>13.3020861344505</v>
      </c>
      <c r="CA586" s="1">
        <f>STDEVA(BZ535:BZ537)</f>
        <v>0.335593729748353</v>
      </c>
      <c r="CB586" s="1" t="str">
        <f>CB614</f>
        <v>a</v>
      </c>
      <c r="CC586" s="1">
        <f>AVERAGE(CC535:CC537)</f>
        <v>9.56128658900836</v>
      </c>
      <c r="CD586" s="1">
        <f>STDEVA(CC535:CC537)</f>
        <v>0.109399190032229</v>
      </c>
      <c r="CE586" s="1" t="str">
        <f>CE614</f>
        <v>a</v>
      </c>
      <c r="CF586" s="1">
        <f>AVERAGE(CF535:CF537)</f>
        <v>0.206444444444444</v>
      </c>
      <c r="CG586" s="1">
        <f>STDEVA(CF535:CF537)</f>
        <v>0.00571871521442568</v>
      </c>
      <c r="CH586" s="1" t="str">
        <f>CH614</f>
        <v>bc</v>
      </c>
      <c r="CI586" s="1">
        <f>AVERAGE(CI535:CI537)</f>
        <v>0.245333333333333</v>
      </c>
      <c r="CJ586" s="1">
        <f>STDEVA(CI535:CI537)</f>
        <v>0.002185812841434</v>
      </c>
      <c r="CK586" s="1" t="str">
        <f>CK614</f>
        <v>fgh</v>
      </c>
      <c r="CL586" s="1">
        <f>AVERAGE(CL535:CL537)</f>
        <v>0.257222222222222</v>
      </c>
      <c r="CM586" s="1">
        <f>STDEVA(CL535:CL537)</f>
        <v>0.00630108750167015</v>
      </c>
      <c r="CN586" s="1" t="str">
        <f>CN614</f>
        <v>d</v>
      </c>
      <c r="CO586" s="1">
        <f>AVERAGE(CO535:CO537)</f>
        <v>0.286333333333333</v>
      </c>
      <c r="CP586" s="1">
        <f>STDEVA(CO535:CO537)</f>
        <v>0.00491030662088543</v>
      </c>
      <c r="CQ586" s="1" t="str">
        <f>CQ614</f>
        <v>cd</v>
      </c>
      <c r="CR586" s="1">
        <f>AVERAGE(CR535:CR537)</f>
        <v>0.214</v>
      </c>
      <c r="CS586" s="1">
        <f>STDEVA(CR535:CR537)</f>
        <v>0.00953939201416946</v>
      </c>
      <c r="CT586" s="1" t="str">
        <f>CT614</f>
        <v>ab</v>
      </c>
      <c r="CU586" s="1">
        <f>AVERAGE(CU535:CU537)</f>
        <v>261.333333333333</v>
      </c>
      <c r="CV586" s="1">
        <f>STDEVA(CU535:CU537)</f>
        <v>2.84800124843916</v>
      </c>
      <c r="CW586" s="1" t="str">
        <f>CW614</f>
        <v>fg</v>
      </c>
      <c r="CX586" s="1">
        <f>AVERAGE(CX535:CX537)</f>
        <v>281</v>
      </c>
      <c r="CY586" s="1">
        <f>STDEVA(CX535:CX537)</f>
        <v>2.9059326290271</v>
      </c>
      <c r="CZ586" s="1" t="str">
        <f>CZ614</f>
        <v>h</v>
      </c>
      <c r="DA586" s="1">
        <f>AVERAGE(DA535:DA537)</f>
        <v>282.333333333333</v>
      </c>
      <c r="DB586" s="1">
        <f>STDEVA(DA535:DA537)</f>
        <v>4.40958551844097</v>
      </c>
      <c r="DC586" s="1" t="str">
        <f>DC614</f>
        <v>j</v>
      </c>
      <c r="DD586" s="1">
        <f>AVERAGE(DD535:DD537)</f>
        <v>311</v>
      </c>
      <c r="DE586" s="1">
        <f>STDEVA(DD535:DD537)</f>
        <v>2.84800124843918</v>
      </c>
      <c r="DF586" s="1" t="str">
        <f>DF614</f>
        <v>g</v>
      </c>
      <c r="DG586" s="1">
        <f>AVERAGE(DG535:DG537)</f>
        <v>300.333333333333</v>
      </c>
      <c r="DH586" s="1">
        <f>STDEVA(DG535:DG537)</f>
        <v>6.11010092660779</v>
      </c>
      <c r="DI586" s="1" t="str">
        <f>DI614</f>
        <v>m</v>
      </c>
      <c r="DJ586" s="1">
        <f>AVERAGE(DJ535:DJ537)</f>
        <v>7.32</v>
      </c>
      <c r="DK586" s="1">
        <f>STDEVA(DJ535:DJ537)</f>
        <v>0.0638574802022266</v>
      </c>
      <c r="DL586" s="1" t="str">
        <f>DL614</f>
        <v>b</v>
      </c>
      <c r="DM586" s="1">
        <f>AVERAGE(DM535:DM537)</f>
        <v>9.12</v>
      </c>
      <c r="DN586" s="1">
        <f>STDEVA(DM535:DM537)</f>
        <v>0.040414518843274</v>
      </c>
      <c r="DO586" s="1" t="str">
        <f>DO614</f>
        <v>bcd</v>
      </c>
      <c r="DP586" s="1">
        <f>AVERAGE(DP535:DP537)</f>
        <v>7.59555555555556</v>
      </c>
      <c r="DQ586" s="1">
        <f>STDEVA(DP535:DP537)</f>
        <v>0.0592858736531296</v>
      </c>
      <c r="DR586" s="1" t="str">
        <f>DR614</f>
        <v>b</v>
      </c>
      <c r="DS586" s="1">
        <f>AVERAGE(DS535:DS537)</f>
        <v>6.85666666666667</v>
      </c>
      <c r="DT586" s="1">
        <f>STDEVA(DS535:DS537)</f>
        <v>0.026034165586357</v>
      </c>
      <c r="DU586" s="1" t="str">
        <f>DU614</f>
        <v>e</v>
      </c>
      <c r="DV586" s="1">
        <f>AVERAGE(DV535:DV537)</f>
        <v>5.72</v>
      </c>
      <c r="DW586" s="1">
        <f>STDEVA(DV535:DV537)</f>
        <v>0.141774468787578</v>
      </c>
      <c r="DX586" s="1" t="str">
        <f>DX614</f>
        <v>b</v>
      </c>
    </row>
    <row r="587" spans="5:128">
      <c r="E587" s="1" t="s">
        <v>81</v>
      </c>
      <c r="F587" s="1">
        <f>AVERAGE(F538:F540)</f>
        <v>20.3265570288629</v>
      </c>
      <c r="G587" s="1">
        <f>STDEVA(F538:F540)</f>
        <v>0.0825194308052334</v>
      </c>
      <c r="H587" s="1" t="str">
        <f>H615</f>
        <v>ab</v>
      </c>
      <c r="I587" s="1">
        <f>AVERAGE(I538:I540)</f>
        <v>26.3446262817228</v>
      </c>
      <c r="J587" s="1">
        <f>STDEVA(I538:I540)</f>
        <v>0.123553745370403</v>
      </c>
      <c r="K587" s="1" t="str">
        <f>K615</f>
        <v>ab</v>
      </c>
      <c r="L587" s="1">
        <f>AVERAGE(L538:L540)</f>
        <v>18.5367674828247</v>
      </c>
      <c r="M587" s="1">
        <f>STDEVA(L538:L540)</f>
        <v>0.252644352267312</v>
      </c>
      <c r="N587" s="1" t="str">
        <f>N615</f>
        <v>ab</v>
      </c>
      <c r="O587" s="1">
        <f>AVERAGE(O538:O540)</f>
        <v>13.6347519628306</v>
      </c>
      <c r="P587" s="1">
        <f>STDEVA(O538:O540)</f>
        <v>0.275175768950678</v>
      </c>
      <c r="Q587" s="1" t="str">
        <f>Q615</f>
        <v>ab</v>
      </c>
      <c r="R587" s="1">
        <f>AVERAGE(R538:R540)</f>
        <v>9.96475955921821</v>
      </c>
      <c r="S587" s="1">
        <f>STDEVA(R538:R540)</f>
        <v>0.183831942108197</v>
      </c>
      <c r="T587" s="1" t="str">
        <f>T615</f>
        <v>a</v>
      </c>
      <c r="U587" s="1">
        <f>AVERAGE(U538:U540)</f>
        <v>0.226</v>
      </c>
      <c r="V587" s="1">
        <f>STDEVA(U538:U540)</f>
        <v>0.0024037008503093</v>
      </c>
      <c r="W587" s="1" t="str">
        <f>W615</f>
        <v>a</v>
      </c>
      <c r="X587" s="1">
        <f>AVERAGE(X538:X540)</f>
        <v>0.265555555555556</v>
      </c>
      <c r="Y587" s="1">
        <f>STDEVA(X538:X540)</f>
        <v>0.00342106762629795</v>
      </c>
      <c r="Z587" s="1" t="str">
        <f>Z615</f>
        <v>ef</v>
      </c>
      <c r="AA587" s="1">
        <f>AVERAGE(AA538:AA540)</f>
        <v>0.275555555555556</v>
      </c>
      <c r="AB587" s="1">
        <f>STDEVA(AA538:AA540)</f>
        <v>0.00673575314054562</v>
      </c>
      <c r="AC587" s="1" t="str">
        <f>AC615</f>
        <v>e</v>
      </c>
      <c r="AD587" s="1">
        <f>AVERAGE(AD538:AD540)</f>
        <v>0.305111111111111</v>
      </c>
      <c r="AE587" s="1">
        <f>STDEVA(AD538:AD540)</f>
        <v>0.00386340858904749</v>
      </c>
      <c r="AF587" s="1" t="str">
        <f>AF615</f>
        <v>cde</v>
      </c>
      <c r="AG587" s="1">
        <f>AVERAGE(AG538:AG540)</f>
        <v>0.233</v>
      </c>
      <c r="AH587" s="1">
        <f>STDEVA(AG538:AG540)</f>
        <v>0.00458257569495583</v>
      </c>
      <c r="AI587" s="1" t="str">
        <f>AI615</f>
        <v>c</v>
      </c>
      <c r="AJ587" s="1">
        <f>AVERAGE(AJ538:AJ540)</f>
        <v>265.444444444444</v>
      </c>
      <c r="AK587" s="1">
        <f>STDEVA(AJ538:AJ540)</f>
        <v>1.67774098561571</v>
      </c>
      <c r="AL587" s="1" t="str">
        <f>AL615</f>
        <v>gh</v>
      </c>
      <c r="AM587" s="1">
        <f>AVERAGE(AM538:AM540)</f>
        <v>284.555555555556</v>
      </c>
      <c r="AN587" s="1">
        <f>STDEVA(AM538:AM540)</f>
        <v>3.02459057529249</v>
      </c>
      <c r="AO587" s="1" t="str">
        <f>AO615</f>
        <v>fg</v>
      </c>
      <c r="AP587" s="1">
        <f>AVERAGE(AP538:AP540)</f>
        <v>286.333333333333</v>
      </c>
      <c r="AQ587" s="1">
        <f>STDEVA(AP538:AP540)</f>
        <v>2.60341655863553</v>
      </c>
      <c r="AR587" s="1" t="str">
        <f>AR615</f>
        <v>kl</v>
      </c>
      <c r="AS587" s="1">
        <f>AVERAGE(AS538:AS540)</f>
        <v>317.222222222222</v>
      </c>
      <c r="AT587" s="1">
        <f>STDEVA(AS538:AS540)</f>
        <v>2.45703826527734</v>
      </c>
      <c r="AU587" s="1" t="str">
        <f>AU615</f>
        <v>ghi</v>
      </c>
      <c r="AV587" s="1">
        <f>AVERAGE(AV538:AV540)</f>
        <v>304</v>
      </c>
      <c r="AW587" s="1">
        <f>STDEVA(AV538:AV540)</f>
        <v>5</v>
      </c>
      <c r="AX587" s="1" t="str">
        <f>AX615</f>
        <v>hi</v>
      </c>
      <c r="AY587" s="1">
        <f>AVERAGE(AY538:AY540)</f>
        <v>7.57888888888889</v>
      </c>
      <c r="AZ587" s="1">
        <f>STDEVA(AY538:AY540)</f>
        <v>0.0164429428743875</v>
      </c>
      <c r="BA587" s="1" t="str">
        <f>BA615</f>
        <v>b</v>
      </c>
      <c r="BB587" s="1">
        <f>AVERAGE(BB538:BB540)</f>
        <v>9.40222222222222</v>
      </c>
      <c r="BC587" s="1">
        <f>STDEVA(BB538:BB540)</f>
        <v>0.0356422554052115</v>
      </c>
      <c r="BD587" s="1" t="str">
        <f>BD615</f>
        <v>bcd</v>
      </c>
      <c r="BE587" s="1">
        <f>AVERAGE(BE538:BE540)</f>
        <v>7.83111111111111</v>
      </c>
      <c r="BF587" s="1">
        <f>STDEVA(BE538:BE540)</f>
        <v>0.0250185116648841</v>
      </c>
      <c r="BG587" s="1" t="str">
        <f>BG615</f>
        <v>bc</v>
      </c>
      <c r="BH587" s="1">
        <f>AVERAGE(BH538:BH540)</f>
        <v>7.07111111111111</v>
      </c>
      <c r="BI587" s="1">
        <f>STDEVA(BH538:BH540)</f>
        <v>0.0447627490632972</v>
      </c>
      <c r="BJ587" s="1" t="str">
        <f>BJ615</f>
        <v>e</v>
      </c>
      <c r="BK587" s="1">
        <f>AVERAGE(BK538:BK540)</f>
        <v>5.94333333333333</v>
      </c>
      <c r="BL587" s="1">
        <f>STDEVA(BK538:BK540)</f>
        <v>0.0351188458428426</v>
      </c>
      <c r="BM587" s="1" t="str">
        <f>BM615</f>
        <v>b</v>
      </c>
      <c r="BQ587" s="1">
        <f>AVERAGE(BQ538:BQ540)</f>
        <v>19.7710075667065</v>
      </c>
      <c r="BR587" s="1">
        <f>STDEVA(BQ538:BQ540)</f>
        <v>0.15208382859134</v>
      </c>
      <c r="BS587" s="1" t="str">
        <f>BS615</f>
        <v>a</v>
      </c>
      <c r="BT587" s="1">
        <f>AVERAGE(BT538:BT540)</f>
        <v>25.7168726359003</v>
      </c>
      <c r="BU587" s="1">
        <f>STDEVA(BT538:BT540)</f>
        <v>0.0634394928391246</v>
      </c>
      <c r="BV587" s="1" t="str">
        <f>BV615</f>
        <v>b</v>
      </c>
      <c r="BW587" s="1">
        <f>AVERAGE(BW538:BW540)</f>
        <v>18.0383966329482</v>
      </c>
      <c r="BX587" s="1">
        <f>STDEVA(BW538:BW540)</f>
        <v>0.404750294486645</v>
      </c>
      <c r="BY587" s="1" t="str">
        <f>BY615</f>
        <v>ab</v>
      </c>
      <c r="BZ587" s="1">
        <f>AVERAGE(BZ538:BZ540)</f>
        <v>13.1180511580355</v>
      </c>
      <c r="CA587" s="1">
        <f>STDEVA(BZ538:BZ540)</f>
        <v>0.424999870807726</v>
      </c>
      <c r="CB587" s="1" t="str">
        <f>CB615</f>
        <v>ab</v>
      </c>
      <c r="CC587" s="1">
        <f>AVERAGE(CC538:CC540)</f>
        <v>9.45235083280624</v>
      </c>
      <c r="CD587" s="1">
        <f>STDEVA(CC538:CC540)</f>
        <v>0.128285319519297</v>
      </c>
      <c r="CE587" s="1" t="str">
        <f>CE615</f>
        <v>a</v>
      </c>
      <c r="CF587" s="1">
        <f>AVERAGE(CF538:CF540)</f>
        <v>0.205666666666667</v>
      </c>
      <c r="CG587" s="1">
        <f>STDEVA(CF538:CF540)</f>
        <v>0.00366666666666669</v>
      </c>
      <c r="CH587" s="1" t="str">
        <f>CH615</f>
        <v>c</v>
      </c>
      <c r="CI587" s="1">
        <f>AVERAGE(CI538:CI540)</f>
        <v>0.246888888888889</v>
      </c>
      <c r="CJ587" s="1">
        <f>STDEVA(CI538:CI540)</f>
        <v>0.00279549902786869</v>
      </c>
      <c r="CK587" s="1" t="str">
        <f>CK615</f>
        <v>fgh</v>
      </c>
      <c r="CL587" s="1">
        <f>AVERAGE(CL538:CL540)</f>
        <v>0.255222222222222</v>
      </c>
      <c r="CM587" s="1">
        <f>STDEVA(CL538:CL540)</f>
        <v>0.0126725132705629</v>
      </c>
      <c r="CN587" s="1" t="str">
        <f>CN615</f>
        <v>d</v>
      </c>
      <c r="CO587" s="1">
        <f>AVERAGE(CO538:CO540)</f>
        <v>0.282444444444444</v>
      </c>
      <c r="CP587" s="1">
        <f>STDEVA(CO538:CO540)</f>
        <v>0.00234125638952282</v>
      </c>
      <c r="CQ587" s="1" t="str">
        <f>CQ615</f>
        <v>de</v>
      </c>
      <c r="CR587" s="1">
        <f>AVERAGE(CR538:CR540)</f>
        <v>0.213666666666667</v>
      </c>
      <c r="CS587" s="1">
        <f>STDEVA(CR538:CR540)</f>
        <v>0.0045092497528229</v>
      </c>
      <c r="CT587" s="1" t="str">
        <f>CT615</f>
        <v>ab</v>
      </c>
      <c r="CU587" s="1">
        <f>AVERAGE(CU538:CU540)</f>
        <v>263.666666666667</v>
      </c>
      <c r="CV587" s="1">
        <f>STDEVA(CU538:CU540)</f>
        <v>1.20185042515466</v>
      </c>
      <c r="CW587" s="1" t="str">
        <f>CW615</f>
        <v>ef</v>
      </c>
      <c r="CX587" s="1">
        <f>AVERAGE(CX538:CX540)</f>
        <v>282.777777777778</v>
      </c>
      <c r="CY587" s="1">
        <f>STDEVA(CX538:CX540)</f>
        <v>1.67774098561571</v>
      </c>
      <c r="CZ587" s="1" t="str">
        <f>CZ615</f>
        <v>gh</v>
      </c>
      <c r="DA587" s="1">
        <f>AVERAGE(DA538:DA540)</f>
        <v>284</v>
      </c>
      <c r="DB587" s="1">
        <f>STDEVA(DA538:DA540)</f>
        <v>2.02758751009939</v>
      </c>
      <c r="DC587" s="1" t="str">
        <f>DC615</f>
        <v>j</v>
      </c>
      <c r="DD587" s="1">
        <f>AVERAGE(DD538:DD540)</f>
        <v>315.777777777778</v>
      </c>
      <c r="DE587" s="1">
        <f>STDEVA(DD538:DD540)</f>
        <v>1.95315509236078</v>
      </c>
      <c r="DF587" s="1" t="str">
        <f>DF615</f>
        <v>efg</v>
      </c>
      <c r="DG587" s="1">
        <f>AVERAGE(DG538:DG540)</f>
        <v>304</v>
      </c>
      <c r="DH587" s="1">
        <f>STDEVA(DG538:DG540)</f>
        <v>5</v>
      </c>
      <c r="DI587" s="1" t="str">
        <f>DI615</f>
        <v>lm</v>
      </c>
      <c r="DJ587" s="1">
        <f>AVERAGE(DJ538:DJ540)</f>
        <v>7.34222222222222</v>
      </c>
      <c r="DK587" s="1">
        <f>STDEVA(DJ538:DJ540)</f>
        <v>0.04947876461825</v>
      </c>
      <c r="DL587" s="1" t="str">
        <f>DL615</f>
        <v>b</v>
      </c>
      <c r="DM587" s="1">
        <f>AVERAGE(DM538:DM540)</f>
        <v>9.13333333333333</v>
      </c>
      <c r="DN587" s="1">
        <f>STDEVA(DM538:DM540)</f>
        <v>0.107289846262873</v>
      </c>
      <c r="DO587" s="1" t="str">
        <f>DO615</f>
        <v>bcd</v>
      </c>
      <c r="DP587" s="1">
        <f>AVERAGE(DP538:DP540)</f>
        <v>7.56444444444444</v>
      </c>
      <c r="DQ587" s="1">
        <f>STDEVA(DP538:DP540)</f>
        <v>0.055210036661355</v>
      </c>
      <c r="DR587" s="1" t="str">
        <f>DR615</f>
        <v>bc</v>
      </c>
      <c r="DS587" s="1">
        <f>AVERAGE(DS538:DS540)</f>
        <v>6.78111111111111</v>
      </c>
      <c r="DT587" s="1">
        <f>STDEVA(DS538:DS540)</f>
        <v>0.0548060553561716</v>
      </c>
      <c r="DU587" s="1" t="str">
        <f>DU615</f>
        <v>e</v>
      </c>
      <c r="DV587" s="1">
        <f>AVERAGE(DV538:DV540)</f>
        <v>5.69333333333333</v>
      </c>
      <c r="DW587" s="1">
        <f>STDEVA(DV538:DV540)</f>
        <v>0.065064070986477</v>
      </c>
      <c r="DX587" s="1" t="str">
        <f>DX615</f>
        <v>b</v>
      </c>
    </row>
    <row r="588" spans="5:126">
      <c r="E588" s="1" t="s">
        <v>101</v>
      </c>
      <c r="F588" s="1">
        <f>AVERAGE(F535:F540)</f>
        <v>20.3412886347705</v>
      </c>
      <c r="I588" s="1">
        <f>AVERAGE(I535:I540)</f>
        <v>26.4483585248055</v>
      </c>
      <c r="L588" s="1">
        <f>AVERAGE(L535:L540)</f>
        <v>18.5986441365995</v>
      </c>
      <c r="O588" s="1">
        <f>AVERAGE(O535:O540)</f>
        <v>13.6846409477157</v>
      </c>
      <c r="R588" s="1">
        <f>AVERAGE(R535:R540)</f>
        <v>10.0161078387899</v>
      </c>
      <c r="U588" s="1">
        <f>AVERAGE(U535:U540)</f>
        <v>0.226722222222222</v>
      </c>
      <c r="X588" s="1">
        <f>AVERAGE(X535:X540)</f>
        <v>0.265555555555556</v>
      </c>
      <c r="AA588" s="1">
        <f>AVERAGE(AA535:AA540)</f>
        <v>0.276555555555556</v>
      </c>
      <c r="AD588" s="1">
        <f>AVERAGE(AD535:AD540)</f>
        <v>0.305888888888889</v>
      </c>
      <c r="AG588" s="1">
        <f>AVERAGE(AG535:AG540)</f>
        <v>0.233333333333333</v>
      </c>
      <c r="AJ588" s="1">
        <f>AVERAGE(AJ535:AJ540)</f>
        <v>264.555555555556</v>
      </c>
      <c r="AM588" s="1">
        <f>AVERAGE(AM535:AM540)</f>
        <v>283.666666666667</v>
      </c>
      <c r="AP588" s="1">
        <f>AVERAGE(AP535:AP540)</f>
        <v>285.222222222222</v>
      </c>
      <c r="AS588" s="1">
        <f>AVERAGE(AS535:AS540)</f>
        <v>314.833333333333</v>
      </c>
      <c r="AV588" s="1">
        <f>AVERAGE(AV535:AV540)</f>
        <v>303</v>
      </c>
      <c r="AY588" s="1">
        <f>AVERAGE(AY535:AY540)</f>
        <v>7.59444444444444</v>
      </c>
      <c r="BB588" s="1">
        <f>AVERAGE(BB535:BB540)</f>
        <v>9.42333333333333</v>
      </c>
      <c r="BE588" s="1">
        <f>AVERAGE(BE535:BE540)</f>
        <v>7.84666666666667</v>
      </c>
      <c r="BH588" s="1">
        <f>AVERAGE(BH535:BH540)</f>
        <v>7.08222222222222</v>
      </c>
      <c r="BK588" s="1">
        <f>AVERAGE(BK535:BK540)</f>
        <v>5.95</v>
      </c>
      <c r="BQ588" s="1">
        <f>AVERAGE(BQ535:BQ540)</f>
        <v>19.7980470094667</v>
      </c>
      <c r="BT588" s="1">
        <f>AVERAGE(BT535:BT540)</f>
        <v>25.9060704997516</v>
      </c>
      <c r="BW588" s="1">
        <f>AVERAGE(BW535:BW540)</f>
        <v>18.1450719246238</v>
      </c>
      <c r="BZ588" s="1">
        <f>AVERAGE(BZ535:BZ540)</f>
        <v>13.210068646243</v>
      </c>
      <c r="CC588" s="1">
        <f>AVERAGE(CC535:CC540)</f>
        <v>9.5068187109073</v>
      </c>
      <c r="CF588" s="1">
        <f>AVERAGE(CF535:CF540)</f>
        <v>0.206055555555556</v>
      </c>
      <c r="CI588" s="1">
        <f>AVERAGE(CI535:CI540)</f>
        <v>0.246111111111111</v>
      </c>
      <c r="CL588" s="1">
        <f>AVERAGE(CL535:CL540)</f>
        <v>0.256222222222222</v>
      </c>
      <c r="CO588" s="1">
        <f>AVERAGE(CO535:CO540)</f>
        <v>0.284388888888889</v>
      </c>
      <c r="CR588" s="1">
        <f>AVERAGE(CR535:CR540)</f>
        <v>0.213833333333333</v>
      </c>
      <c r="CU588" s="1">
        <f>AVERAGE(CU535:CU540)</f>
        <v>262.5</v>
      </c>
      <c r="CX588" s="1">
        <f>AVERAGE(CX535:CX540)</f>
        <v>281.888888888889</v>
      </c>
      <c r="DA588" s="1">
        <f>AVERAGE(DA535:DA540)</f>
        <v>283.166666666667</v>
      </c>
      <c r="DD588" s="1">
        <f>AVERAGE(DD535:DD540)</f>
        <v>313.388888888889</v>
      </c>
      <c r="DG588" s="1">
        <f>AVERAGE(DG535:DG540)</f>
        <v>302.166666666667</v>
      </c>
      <c r="DJ588" s="1">
        <f>AVERAGE(DJ535:DJ540)</f>
        <v>7.33111111111111</v>
      </c>
      <c r="DM588" s="1">
        <f>AVERAGE(DM535:DM540)</f>
        <v>9.12666666666667</v>
      </c>
      <c r="DP588" s="1">
        <f>AVERAGE(DP535:DP540)</f>
        <v>7.58</v>
      </c>
      <c r="DS588" s="1">
        <f>AVERAGE(DS535:DS540)</f>
        <v>6.81888888888889</v>
      </c>
      <c r="DV588" s="1">
        <f>AVERAGE(DV535:DV540)</f>
        <v>5.70666666666667</v>
      </c>
    </row>
    <row r="589" spans="5:128">
      <c r="E589" s="1" t="s">
        <v>80</v>
      </c>
      <c r="F589" s="1">
        <f>AVERAGE(F541:F543)</f>
        <v>20.0907649593756</v>
      </c>
      <c r="G589" s="1">
        <f>STDEVA(F541:F543)</f>
        <v>0.0459404356593852</v>
      </c>
      <c r="H589" s="1" t="str">
        <f t="shared" ref="H589:H591" si="440">H616</f>
        <v>bc</v>
      </c>
      <c r="I589" s="1">
        <f>AVERAGE(I541:I543)</f>
        <v>26.1067717785451</v>
      </c>
      <c r="J589" s="1">
        <f>STDEVA(I541:I543)</f>
        <v>0.0689999026770777</v>
      </c>
      <c r="K589" s="1" t="str">
        <f t="shared" ref="K589:K591" si="441">K616</f>
        <v>cd</v>
      </c>
      <c r="L589" s="1">
        <f>AVERAGE(L541:L543)</f>
        <v>18.3331424966498</v>
      </c>
      <c r="M589" s="1">
        <f>STDEVA(L541:L543)</f>
        <v>0.320124702812646</v>
      </c>
      <c r="N589" s="1" t="str">
        <f t="shared" ref="N589:N591" si="442">N616</f>
        <v>abcd</v>
      </c>
      <c r="O589" s="1">
        <f>AVERAGE(O541:O543)</f>
        <v>13.40413563191</v>
      </c>
      <c r="P589" s="1">
        <f>STDEVA(O541:O543)</f>
        <v>0.239749678586652</v>
      </c>
      <c r="Q589" s="1" t="str">
        <f t="shared" ref="Q589:Q591" si="443">Q616</f>
        <v>abc</v>
      </c>
      <c r="R589" s="1">
        <f>AVERAGE(R541:R543)</f>
        <v>9.64812638725682</v>
      </c>
      <c r="S589" s="1">
        <f>STDEVA(R541:R543)</f>
        <v>0.258642901963565</v>
      </c>
      <c r="T589" s="1" t="str">
        <f t="shared" ref="T589:T591" si="444">T616</f>
        <v>b</v>
      </c>
      <c r="U589" s="1">
        <f>AVERAGE(U541:U543)</f>
        <v>0.225666666666667</v>
      </c>
      <c r="V589" s="1">
        <f>STDEVA(U541:U543)</f>
        <v>0.00788106027835791</v>
      </c>
      <c r="W589" s="1" t="str">
        <f t="shared" ref="W589:W591" si="445">W616</f>
        <v>a</v>
      </c>
      <c r="X589" s="1">
        <f>AVERAGE(X541:X543)</f>
        <v>0.269</v>
      </c>
      <c r="Y589" s="1">
        <f>STDEVA(X541:X543)</f>
        <v>0.00440958551844096</v>
      </c>
      <c r="Z589" s="1" t="str">
        <f t="shared" ref="Z589:Z591" si="446">Z616</f>
        <v>def</v>
      </c>
      <c r="AA589" s="1">
        <f>AVERAGE(AA541:AA543)</f>
        <v>0.279</v>
      </c>
      <c r="AB589" s="1">
        <f>STDEVA(AA541:AA543)</f>
        <v>0.00811035004039762</v>
      </c>
      <c r="AC589" s="1" t="str">
        <f t="shared" ref="AC589:AC591" si="447">AC616</f>
        <v>e</v>
      </c>
      <c r="AD589" s="1">
        <f>AVERAGE(AD541:AD543)</f>
        <v>0.3</v>
      </c>
      <c r="AE589" s="1">
        <f>STDEVA(AD541:AD543)</f>
        <v>0.00896908269804915</v>
      </c>
      <c r="AF589" s="1" t="str">
        <f t="shared" ref="AF589:AF591" si="448">AF616</f>
        <v>def</v>
      </c>
      <c r="AG589" s="1">
        <f>AVERAGE(AG541:AG543)</f>
        <v>0.233666666666667</v>
      </c>
      <c r="AH589" s="1">
        <f>STDEVA(AG541:AG543)</f>
        <v>0.00416333199893225</v>
      </c>
      <c r="AI589" s="1" t="str">
        <f t="shared" ref="AI589:AI591" si="449">AI616</f>
        <v>bc</v>
      </c>
      <c r="AJ589" s="1">
        <f>AVERAGE(AJ541:AJ543)</f>
        <v>268.222222222222</v>
      </c>
      <c r="AK589" s="1">
        <f>STDEVA(AJ541:AJ543)</f>
        <v>1.01835015443463</v>
      </c>
      <c r="AL589" s="1" t="str">
        <f t="shared" ref="AL589:AL591" si="450">AL616</f>
        <v>def</v>
      </c>
      <c r="AM589" s="1">
        <f>AVERAGE(AM541:AM543)</f>
        <v>286.333333333333</v>
      </c>
      <c r="AN589" s="1">
        <f>STDEVA(AM541:AM543)</f>
        <v>3.05505046330389</v>
      </c>
      <c r="AO589" s="1" t="str">
        <f t="shared" ref="AO589:AO591" si="451">AO616</f>
        <v>efg</v>
      </c>
      <c r="AP589" s="1">
        <f>AVERAGE(AP541:AP543)</f>
        <v>288.555555555556</v>
      </c>
      <c r="AQ589" s="1">
        <f>STDEVA(AP541:AP543)</f>
        <v>3.00616650188193</v>
      </c>
      <c r="AR589" s="1" t="str">
        <f t="shared" ref="AR589:AR591" si="452">AR616</f>
        <v>jkl</v>
      </c>
      <c r="AS589" s="1">
        <f>AVERAGE(AS541:AS543)</f>
        <v>320</v>
      </c>
      <c r="AT589" s="1">
        <f>STDEVA(AS541:AS543)</f>
        <v>2.02758751009939</v>
      </c>
      <c r="AU589" s="1" t="str">
        <f t="shared" ref="AU589:AU591" si="453">AU616</f>
        <v>fgh</v>
      </c>
      <c r="AV589" s="1">
        <f>AVERAGE(AV541:AV543)</f>
        <v>310</v>
      </c>
      <c r="AW589" s="1">
        <f>STDEVA(AV541:AV543)</f>
        <v>2.64575131106459</v>
      </c>
      <c r="AX589" s="1" t="str">
        <f t="shared" ref="AX589:AX591" si="454">AX616</f>
        <v>fgh</v>
      </c>
      <c r="AY589" s="1">
        <f>AVERAGE(AY541:AY543)</f>
        <v>7.86333333333333</v>
      </c>
      <c r="AZ589" s="1">
        <f>STDEVA(AY541:AY543)</f>
        <v>0.0568624070307729</v>
      </c>
      <c r="BA589" s="1" t="str">
        <f t="shared" ref="BA589:BA591" si="455">BA616</f>
        <v>a</v>
      </c>
      <c r="BB589" s="1">
        <f>AVERAGE(BB541:BB543)</f>
        <v>9.68333333333333</v>
      </c>
      <c r="BC589" s="1">
        <f>STDEVA(BB541:BB543)</f>
        <v>0.0404145188432737</v>
      </c>
      <c r="BD589" s="1" t="str">
        <f t="shared" ref="BD589:BD591" si="456">BD616</f>
        <v>a</v>
      </c>
      <c r="BE589" s="1">
        <f>AVERAGE(BE541:BE543)</f>
        <v>8.11666666666667</v>
      </c>
      <c r="BF589" s="1">
        <f>STDEVA(BE541:BE543)</f>
        <v>0.0674124947205228</v>
      </c>
      <c r="BG589" s="1" t="str">
        <f t="shared" ref="BG589:BG591" si="457">BG616</f>
        <v>a</v>
      </c>
      <c r="BH589" s="1">
        <f>AVERAGE(BH541:BH543)</f>
        <v>7.32777777777778</v>
      </c>
      <c r="BI589" s="1">
        <f>STDEVA(BH541:BH543)</f>
        <v>0.0384900179459744</v>
      </c>
      <c r="BJ589" s="1" t="str">
        <f t="shared" ref="BJ589:BJ591" si="458">BJ616</f>
        <v>d</v>
      </c>
      <c r="BK589" s="1">
        <f>AVERAGE(BK541:BK543)</f>
        <v>6.18666666666667</v>
      </c>
      <c r="BL589" s="1">
        <f>STDEVA(BK541:BK543)</f>
        <v>0.0404145188432739</v>
      </c>
      <c r="BM589" s="1" t="str">
        <f t="shared" ref="BM589:BM591" si="459">BM616</f>
        <v>a</v>
      </c>
      <c r="BQ589" s="1">
        <f>AVERAGE(BQ541:BQ543)</f>
        <v>19.5256631916962</v>
      </c>
      <c r="BR589" s="1">
        <f>STDEVA(BQ541:BQ543)</f>
        <v>0.0581133776260451</v>
      </c>
      <c r="BS589" s="1" t="str">
        <f t="shared" ref="BS589:BS591" si="460">BS616</f>
        <v>ab</v>
      </c>
      <c r="BT589" s="1">
        <f>AVERAGE(BT541:BT543)</f>
        <v>25.6109153058766</v>
      </c>
      <c r="BU589" s="1">
        <f>STDEVA(BT541:BT543)</f>
        <v>0.153770439088984</v>
      </c>
      <c r="BV589" s="1" t="str">
        <f t="shared" ref="BV589:BV591" si="461">BV616</f>
        <v>b</v>
      </c>
      <c r="BW589" s="1">
        <f>AVERAGE(BW541:BW543)</f>
        <v>17.7580842056461</v>
      </c>
      <c r="BX589" s="1">
        <f>STDEVA(BW541:BW543)</f>
        <v>0.339759716199098</v>
      </c>
      <c r="BY589" s="1" t="str">
        <f t="shared" ref="BY589:BY591" si="462">BY616</f>
        <v>abcd</v>
      </c>
      <c r="BZ589" s="1">
        <f>AVERAGE(BZ541:BZ543)</f>
        <v>12.8925974533447</v>
      </c>
      <c r="CA589" s="1">
        <f>STDEVA(BZ541:BZ543)</f>
        <v>0.2621571665287</v>
      </c>
      <c r="CB589" s="1" t="str">
        <f t="shared" ref="CB589:CB591" si="463">CB616</f>
        <v>abc</v>
      </c>
      <c r="CC589" s="1">
        <f>AVERAGE(CC541:CC543)</f>
        <v>9.18689584328578</v>
      </c>
      <c r="CD589" s="1">
        <f>STDEVA(CC541:CC543)</f>
        <v>0.114983705524071</v>
      </c>
      <c r="CE589" s="1" t="str">
        <f t="shared" ref="CE589:CE591" si="464">CE616</f>
        <v>b</v>
      </c>
      <c r="CF589" s="1">
        <f>AVERAGE(CF541:CF543)</f>
        <v>0.207222222222222</v>
      </c>
      <c r="CG589" s="1">
        <f>STDEVA(CF541:CF543)</f>
        <v>0.00850054464486008</v>
      </c>
      <c r="CH589" s="1" t="str">
        <f t="shared" ref="CH589:CH591" si="465">CH616</f>
        <v>bc</v>
      </c>
      <c r="CI589" s="1">
        <f>AVERAGE(CI541:CI543)</f>
        <v>0.248222222222222</v>
      </c>
      <c r="CJ589" s="1">
        <f>STDEVA(CI541:CI543)</f>
        <v>0.0027954990278687</v>
      </c>
      <c r="CK589" s="1" t="str">
        <f t="shared" ref="CK589:CK591" si="466">CK616</f>
        <v>fgh</v>
      </c>
      <c r="CL589" s="1">
        <f>AVERAGE(CL541:CL543)</f>
        <v>0.256666666666667</v>
      </c>
      <c r="CM589" s="1">
        <f>STDEVA(CL541:CL543)</f>
        <v>0.000577350269189626</v>
      </c>
      <c r="CN589" s="1" t="str">
        <f t="shared" ref="CN589:CN591" si="467">CN616</f>
        <v>d</v>
      </c>
      <c r="CO589" s="1">
        <f>AVERAGE(CO541:CO543)</f>
        <v>0.283777777777778</v>
      </c>
      <c r="CP589" s="1">
        <f>STDEVA(CO541:CO543)</f>
        <v>0.00234125638952283</v>
      </c>
      <c r="CQ589" s="1" t="str">
        <f t="shared" ref="CQ589:CQ591" si="468">CQ616</f>
        <v>cde</v>
      </c>
      <c r="CR589" s="1">
        <f>AVERAGE(CR541:CR543)</f>
        <v>0.213</v>
      </c>
      <c r="CS589" s="1">
        <f>STDEVA(CR541:CR543)</f>
        <v>0.00600000000000001</v>
      </c>
      <c r="CT589" s="1" t="str">
        <f t="shared" ref="CT589:CT591" si="469">CT616</f>
        <v>ab</v>
      </c>
      <c r="CU589" s="1">
        <f>AVERAGE(CU541:CU543)</f>
        <v>266.111111111111</v>
      </c>
      <c r="CV589" s="1">
        <f>STDEVA(CU541:CU543)</f>
        <v>1.67774098561574</v>
      </c>
      <c r="CW589" s="1" t="str">
        <f t="shared" ref="CW589:CW591" si="470">CW616</f>
        <v>cde</v>
      </c>
      <c r="CX589" s="1">
        <f>AVERAGE(CX541:CX543)</f>
        <v>285.444444444445</v>
      </c>
      <c r="CY589" s="1">
        <f>STDEVA(CX541:CX543)</f>
        <v>3.89206219736378</v>
      </c>
      <c r="CZ589" s="1" t="str">
        <f t="shared" ref="CZ589:CZ591" si="471">CZ616</f>
        <v>efgh</v>
      </c>
      <c r="DA589" s="1">
        <f>AVERAGE(DA541:DA543)</f>
        <v>287.222222222222</v>
      </c>
      <c r="DB589" s="1">
        <f>STDEVA(DA541:DA543)</f>
        <v>2.67360209233687</v>
      </c>
      <c r="DC589" s="1" t="str">
        <f t="shared" ref="DC589:DC591" si="472">DC616</f>
        <v>hij</v>
      </c>
      <c r="DD589" s="1">
        <f>AVERAGE(DD541:DD543)</f>
        <v>318</v>
      </c>
      <c r="DE589" s="1">
        <f>STDEVA(DD541:DD543)</f>
        <v>2.18581284143399</v>
      </c>
      <c r="DF589" s="1" t="str">
        <f t="shared" ref="DF589:DF591" si="473">DF616</f>
        <v>def</v>
      </c>
      <c r="DG589" s="1">
        <f>AVERAGE(DG541:DG543)</f>
        <v>304</v>
      </c>
      <c r="DH589" s="1">
        <f>STDEVA(DG541:DG543)</f>
        <v>7.21110255092798</v>
      </c>
      <c r="DI589" s="1" t="str">
        <f t="shared" ref="DI589:DI591" si="474">DI616</f>
        <v>lm</v>
      </c>
      <c r="DJ589" s="1">
        <f>AVERAGE(DJ541:DJ543)</f>
        <v>7.57222222222222</v>
      </c>
      <c r="DK589" s="1">
        <f>STDEVA(DJ541:DJ543)</f>
        <v>0.0945946517946345</v>
      </c>
      <c r="DL589" s="1" t="str">
        <f t="shared" ref="DL589:DL591" si="475">DL616</f>
        <v>a</v>
      </c>
      <c r="DM589" s="1">
        <f>AVERAGE(DM541:DM543)</f>
        <v>9.36444444444444</v>
      </c>
      <c r="DN589" s="1">
        <f>STDEVA(DM541:DM543)</f>
        <v>0.0138777733297754</v>
      </c>
      <c r="DO589" s="1" t="str">
        <f t="shared" ref="DO589:DO591" si="476">DO616</f>
        <v>a</v>
      </c>
      <c r="DP589" s="1">
        <f>AVERAGE(DP541:DP543)</f>
        <v>7.82444444444444</v>
      </c>
      <c r="DQ589" s="1">
        <f>STDEVA(DP541:DP543)</f>
        <v>0.055210036661355</v>
      </c>
      <c r="DR589" s="1" t="str">
        <f t="shared" ref="DR589:DR591" si="477">DR616</f>
        <v>a</v>
      </c>
      <c r="DS589" s="1">
        <f>AVERAGE(DS541:DS543)</f>
        <v>7.09444444444444</v>
      </c>
      <c r="DT589" s="1">
        <f>STDEVA(DS541:DS543)</f>
        <v>0.0704220083444036</v>
      </c>
      <c r="DU589" s="1" t="str">
        <f t="shared" ref="DU589:DU591" si="478">DU616</f>
        <v>d</v>
      </c>
      <c r="DV589" s="1">
        <f>AVERAGE(DV541:DV543)</f>
        <v>5.92666666666667</v>
      </c>
      <c r="DW589" s="1">
        <f>STDEVA(DV541:DV543)</f>
        <v>0.0404145188432738</v>
      </c>
      <c r="DX589" s="1" t="str">
        <f t="shared" ref="DX589:DX591" si="479">DX616</f>
        <v>a</v>
      </c>
    </row>
    <row r="590" spans="5:128">
      <c r="E590" s="1" t="s">
        <v>81</v>
      </c>
      <c r="F590" s="1">
        <f>AVERAGE(F544:F546)</f>
        <v>18.9030656947223</v>
      </c>
      <c r="G590" s="1">
        <f>STDEVA(F544:F546)</f>
        <v>0.110535613698205</v>
      </c>
      <c r="H590" s="1" t="str">
        <f t="shared" si="440"/>
        <v>fg</v>
      </c>
      <c r="I590" s="1">
        <f>AVERAGE(I544:I546)</f>
        <v>24.9553613987809</v>
      </c>
      <c r="J590" s="1">
        <f>STDEVA(I544:I546)</f>
        <v>0.143483455295896</v>
      </c>
      <c r="K590" s="1" t="str">
        <f t="shared" si="441"/>
        <v>g</v>
      </c>
      <c r="L590" s="1">
        <f>AVERAGE(L544:L546)</f>
        <v>17.1684399669953</v>
      </c>
      <c r="M590" s="1">
        <f>STDEVA(L544:L546)</f>
        <v>0.215961978153707</v>
      </c>
      <c r="N590" s="1" t="str">
        <f t="shared" si="442"/>
        <v>hi</v>
      </c>
      <c r="O590" s="1">
        <f>AVERAGE(O544:O546)</f>
        <v>10.0538395647817</v>
      </c>
      <c r="P590" s="1">
        <f>STDEVA(O544:O546)</f>
        <v>0.225052997435707</v>
      </c>
      <c r="Q590" s="1" t="str">
        <f t="shared" si="443"/>
        <v>hij</v>
      </c>
      <c r="R590" s="1">
        <f>AVERAGE(R544:R546)</f>
        <v>6.93383804270329</v>
      </c>
      <c r="S590" s="1">
        <f>STDEVA(R544:R546)</f>
        <v>0.103062120254163</v>
      </c>
      <c r="T590" s="1" t="str">
        <f t="shared" si="444"/>
        <v>f</v>
      </c>
      <c r="U590" s="1">
        <f>AVERAGE(U544:U546)</f>
        <v>0.219444444444444</v>
      </c>
      <c r="V590" s="1">
        <f>STDEVA(U544:U546)</f>
        <v>0.00419435246403932</v>
      </c>
      <c r="W590" s="1" t="str">
        <f t="shared" si="445"/>
        <v>ab</v>
      </c>
      <c r="X590" s="1">
        <f>AVERAGE(X544:X546)</f>
        <v>0.261111111111111</v>
      </c>
      <c r="Y590" s="1">
        <f>STDEVA(X544:X546)</f>
        <v>0.00994615131223761</v>
      </c>
      <c r="Z590" s="1" t="str">
        <f t="shared" si="446"/>
        <v>f</v>
      </c>
      <c r="AA590" s="1">
        <f>AVERAGE(AA544:AA546)</f>
        <v>0.274555555555556</v>
      </c>
      <c r="AB590" s="1">
        <f>STDEVA(AA544:AA546)</f>
        <v>0.00800231448001368</v>
      </c>
      <c r="AC590" s="1" t="str">
        <f t="shared" si="447"/>
        <v>e</v>
      </c>
      <c r="AD590" s="1">
        <f>AVERAGE(AD544:AD546)</f>
        <v>0.276777777777778</v>
      </c>
      <c r="AE590" s="1">
        <f>STDEVA(AD544:AD546)</f>
        <v>0.0111670812526686</v>
      </c>
      <c r="AF590" s="1" t="str">
        <f t="shared" si="448"/>
        <v>ghi</v>
      </c>
      <c r="AG590" s="1">
        <f>AVERAGE(AG544:AG546)</f>
        <v>0.199333333333333</v>
      </c>
      <c r="AH590" s="1">
        <f>STDEVA(AG544:AG546)</f>
        <v>0.0137961347243832</v>
      </c>
      <c r="AI590" s="1" t="str">
        <f t="shared" si="449"/>
        <v>de</v>
      </c>
      <c r="AJ590" s="1">
        <f>AVERAGE(AJ544:AJ546)</f>
        <v>271.666666666667</v>
      </c>
      <c r="AK590" s="1">
        <f>STDEVA(AJ544:AJ546)</f>
        <v>3.1797973380565</v>
      </c>
      <c r="AL590" s="1" t="str">
        <f t="shared" si="450"/>
        <v>bc</v>
      </c>
      <c r="AM590" s="1">
        <f>AVERAGE(AM544:AM546)</f>
        <v>291.333333333333</v>
      </c>
      <c r="AN590" s="1">
        <f>STDEVA(AM544:AM546)</f>
        <v>2.33333333333334</v>
      </c>
      <c r="AO590" s="1" t="str">
        <f t="shared" si="451"/>
        <v>bcd</v>
      </c>
      <c r="AP590" s="1">
        <f>AVERAGE(AP544:AP546)</f>
        <v>292.555555555556</v>
      </c>
      <c r="AQ590" s="1">
        <f>STDEVA(AP544:AP546)</f>
        <v>1.50308325094097</v>
      </c>
      <c r="AR590" s="1" t="str">
        <f t="shared" si="452"/>
        <v>ghij</v>
      </c>
      <c r="AS590" s="1">
        <f>AVERAGE(AS544:AS546)</f>
        <v>320</v>
      </c>
      <c r="AT590" s="1">
        <f>STDEVA(AS544:AS546)</f>
        <v>2.9059326290271</v>
      </c>
      <c r="AU590" s="1" t="str">
        <f t="shared" si="453"/>
        <v>fgh</v>
      </c>
      <c r="AV590" s="1">
        <f>AVERAGE(AV544:AV546)</f>
        <v>315.666666666667</v>
      </c>
      <c r="AW590" s="1">
        <f>STDEVA(AV544:AV546)</f>
        <v>5.03322295684717</v>
      </c>
      <c r="AX590" s="1" t="str">
        <f t="shared" si="454"/>
        <v>defg</v>
      </c>
      <c r="AY590" s="1">
        <f>AVERAGE(AY544:AY546)</f>
        <v>7.21444444444444</v>
      </c>
      <c r="AZ590" s="1">
        <f>STDEVA(AY544:AY546)</f>
        <v>0.0531594387284701</v>
      </c>
      <c r="BA590" s="1" t="str">
        <f t="shared" si="455"/>
        <v>cd</v>
      </c>
      <c r="BB590" s="1">
        <f>AVERAGE(BB544:BB546)</f>
        <v>9.03222222222222</v>
      </c>
      <c r="BC590" s="1">
        <f>STDEVA(BB544:BB546)</f>
        <v>0.0401847584889448</v>
      </c>
      <c r="BD590" s="1" t="str">
        <f t="shared" si="456"/>
        <v>e</v>
      </c>
      <c r="BE590" s="1">
        <f>AVERAGE(BE544:BE546)</f>
        <v>7.44111111111111</v>
      </c>
      <c r="BF590" s="1">
        <f>STDEVA(BE544:BE546)</f>
        <v>0.0250185116648832</v>
      </c>
      <c r="BG590" s="1" t="str">
        <f t="shared" si="457"/>
        <v>gh</v>
      </c>
      <c r="BH590" s="1">
        <f>AVERAGE(BH544:BH546)</f>
        <v>6.09888888888889</v>
      </c>
      <c r="BI590" s="1">
        <f>STDEVA(BH544:BH546)</f>
        <v>0.0800925390708449</v>
      </c>
      <c r="BJ590" s="1" t="str">
        <f t="shared" si="458"/>
        <v>h</v>
      </c>
      <c r="BK590" s="1">
        <f>AVERAGE(BK544:BK546)</f>
        <v>4.85</v>
      </c>
      <c r="BL590" s="1">
        <f>STDEVA(BK544:BK546)</f>
        <v>0.0608276253029822</v>
      </c>
      <c r="BM590" s="1" t="str">
        <f t="shared" si="459"/>
        <v>d</v>
      </c>
      <c r="BQ590" s="1">
        <f>AVERAGE(BQ544:BQ546)</f>
        <v>18.2981664212765</v>
      </c>
      <c r="BR590" s="1">
        <f>STDEVA(BQ544:BQ546)</f>
        <v>0.062205722565321</v>
      </c>
      <c r="BS590" s="1" t="str">
        <f t="shared" si="460"/>
        <v>fg</v>
      </c>
      <c r="BT590" s="1">
        <f>AVERAGE(BT544:BT546)</f>
        <v>24.30639280092</v>
      </c>
      <c r="BU590" s="1">
        <f>STDEVA(BT544:BT546)</f>
        <v>0.148711641281421</v>
      </c>
      <c r="BV590" s="1" t="str">
        <f t="shared" si="461"/>
        <v>fg</v>
      </c>
      <c r="BW590" s="1">
        <f>AVERAGE(BW544:BW546)</f>
        <v>16.5507101219536</v>
      </c>
      <c r="BX590" s="1">
        <f>STDEVA(BW544:BW546)</f>
        <v>0.285366306440825</v>
      </c>
      <c r="BY590" s="1" t="str">
        <f t="shared" si="462"/>
        <v>hi</v>
      </c>
      <c r="BZ590" s="1">
        <f>AVERAGE(BZ544:BZ546)</f>
        <v>9.50590796584682</v>
      </c>
      <c r="CA590" s="1">
        <f>STDEVA(BZ544:BZ546)</f>
        <v>0.327467084080317</v>
      </c>
      <c r="CB590" s="1" t="str">
        <f t="shared" si="463"/>
        <v>ghi</v>
      </c>
      <c r="CC590" s="1">
        <f>AVERAGE(CC544:CC546)</f>
        <v>6.3336917562724</v>
      </c>
      <c r="CD590" s="1">
        <f>STDEVA(CC544:CC546)</f>
        <v>0.124307668918477</v>
      </c>
      <c r="CE590" s="1" t="str">
        <f t="shared" si="464"/>
        <v>h</v>
      </c>
      <c r="CF590" s="1">
        <f>AVERAGE(CF544:CF546)</f>
        <v>0.204333333333333</v>
      </c>
      <c r="CG590" s="1">
        <f>STDEVA(CF544:CF546)</f>
        <v>0.00517472489875334</v>
      </c>
      <c r="CH590" s="1" t="str">
        <f t="shared" si="465"/>
        <v>c</v>
      </c>
      <c r="CI590" s="1">
        <f>AVERAGE(CI544:CI546)</f>
        <v>0.238</v>
      </c>
      <c r="CJ590" s="1">
        <f>STDEVA(CI544:CI546)</f>
        <v>0.002185812841434</v>
      </c>
      <c r="CK590" s="1" t="str">
        <f t="shared" si="466"/>
        <v>h</v>
      </c>
      <c r="CL590" s="1">
        <f>AVERAGE(CL544:CL546)</f>
        <v>0.253888888888889</v>
      </c>
      <c r="CM590" s="1">
        <f>STDEVA(CL544:CL546)</f>
        <v>0.00333888426695926</v>
      </c>
      <c r="CN590" s="1" t="str">
        <f t="shared" si="467"/>
        <v>d</v>
      </c>
      <c r="CO590" s="1">
        <f>AVERAGE(CO544:CO546)</f>
        <v>0.257666666666667</v>
      </c>
      <c r="CP590" s="1">
        <f>STDEVA(CO544:CO546)</f>
        <v>0.00617341972581737</v>
      </c>
      <c r="CQ590" s="1" t="str">
        <f t="shared" si="468"/>
        <v>h</v>
      </c>
      <c r="CR590" s="1">
        <f>AVERAGE(CR544:CR546)</f>
        <v>0.175333333333333</v>
      </c>
      <c r="CS590" s="1">
        <f>STDEVA(CR544:CR546)</f>
        <v>0.00493288286231625</v>
      </c>
      <c r="CT590" s="1" t="str">
        <f t="shared" si="469"/>
        <v>cd</v>
      </c>
      <c r="CU590" s="1">
        <f>AVERAGE(CU544:CU546)</f>
        <v>270.777777777778</v>
      </c>
      <c r="CV590" s="1">
        <f>STDEVA(CU544:CU546)</f>
        <v>1.07151675122144</v>
      </c>
      <c r="CW590" s="1" t="str">
        <f t="shared" si="470"/>
        <v>ab</v>
      </c>
      <c r="CX590" s="1">
        <f>AVERAGE(CX544:CX546)</f>
        <v>289.444444444445</v>
      </c>
      <c r="CY590" s="1">
        <f>STDEVA(CX544:CX546)</f>
        <v>2.26895309518467</v>
      </c>
      <c r="CZ590" s="1" t="str">
        <f t="shared" si="471"/>
        <v>bcde</v>
      </c>
      <c r="DA590" s="1">
        <f>AVERAGE(DA544:DA546)</f>
        <v>290.666666666667</v>
      </c>
      <c r="DB590" s="1">
        <f>STDEVA(DA544:DA546)</f>
        <v>2.90593262902711</v>
      </c>
      <c r="DC590" s="1" t="str">
        <f t="shared" si="472"/>
        <v>efghij</v>
      </c>
      <c r="DD590" s="1">
        <f>AVERAGE(DD544:DD546)</f>
        <v>319.111111111111</v>
      </c>
      <c r="DE590" s="1">
        <f>STDEVA(DD544:DD546)</f>
        <v>2.36486629486587</v>
      </c>
      <c r="DF590" s="1" t="str">
        <f t="shared" si="473"/>
        <v>def</v>
      </c>
      <c r="DG590" s="1">
        <f>AVERAGE(DG544:DG546)</f>
        <v>315.666666666667</v>
      </c>
      <c r="DH590" s="1">
        <f>STDEVA(DG544:DG546)</f>
        <v>5.68624070307733</v>
      </c>
      <c r="DI590" s="1" t="str">
        <f t="shared" si="474"/>
        <v>defghi</v>
      </c>
      <c r="DJ590" s="1">
        <f>AVERAGE(DJ544:DJ546)</f>
        <v>6.92888888888889</v>
      </c>
      <c r="DK590" s="1">
        <f>STDEVA(DJ544:DJ546)</f>
        <v>0.0164429428743875</v>
      </c>
      <c r="DL590" s="1" t="str">
        <f t="shared" si="475"/>
        <v>c</v>
      </c>
      <c r="DM590" s="1">
        <f>AVERAGE(DM544:DM546)</f>
        <v>8.75555555555556</v>
      </c>
      <c r="DN590" s="1">
        <f>STDEVA(DM544:DM546)</f>
        <v>0.110067319467744</v>
      </c>
      <c r="DO590" s="1" t="str">
        <f t="shared" si="476"/>
        <v>gh</v>
      </c>
      <c r="DP590" s="1">
        <f>AVERAGE(DP544:DP546)</f>
        <v>7.17444444444444</v>
      </c>
      <c r="DQ590" s="1">
        <f>STDEVA(DP544:DP546)</f>
        <v>0.0552100366613546</v>
      </c>
      <c r="DR590" s="1" t="str">
        <f t="shared" si="477"/>
        <v>hi</v>
      </c>
      <c r="DS590" s="1">
        <f>AVERAGE(DS544:DS546)</f>
        <v>5.79111111111111</v>
      </c>
      <c r="DT590" s="1">
        <f>STDEVA(DS544:DS546)</f>
        <v>0.0548060553561719</v>
      </c>
      <c r="DU590" s="1" t="str">
        <f t="shared" si="478"/>
        <v>j</v>
      </c>
      <c r="DV590" s="1">
        <f>AVERAGE(DV544:DV546)</f>
        <v>4.58666666666667</v>
      </c>
      <c r="DW590" s="1">
        <f>STDEVA(DV544:DV546)</f>
        <v>0.0493288286231624</v>
      </c>
      <c r="DX590" s="1" t="str">
        <f t="shared" si="479"/>
        <v>d</v>
      </c>
    </row>
    <row r="591" spans="5:128">
      <c r="E591" s="1" t="s">
        <v>82</v>
      </c>
      <c r="F591" s="1">
        <f>AVERAGE(F547:F549)</f>
        <v>18.7271756837776</v>
      </c>
      <c r="G591" s="1">
        <f>STDEVA(F547:F549)</f>
        <v>0.067323764165959</v>
      </c>
      <c r="H591" s="1" t="str">
        <f t="shared" si="440"/>
        <v>g</v>
      </c>
      <c r="I591" s="1">
        <f>AVERAGE(I547:I549)</f>
        <v>24.7441867578505</v>
      </c>
      <c r="J591" s="1">
        <f>STDEVA(I547:I549)</f>
        <v>0.136214215569356</v>
      </c>
      <c r="K591" s="1" t="str">
        <f t="shared" si="441"/>
        <v>h</v>
      </c>
      <c r="L591" s="1">
        <f>AVERAGE(L547:L549)</f>
        <v>16.9639105723972</v>
      </c>
      <c r="M591" s="1">
        <f>STDEVA(L547:L549)</f>
        <v>0.26478818202573</v>
      </c>
      <c r="N591" s="1" t="str">
        <f t="shared" si="442"/>
        <v>ij</v>
      </c>
      <c r="O591" s="1">
        <f>AVERAGE(O547:O549)</f>
        <v>8.43251337970177</v>
      </c>
      <c r="P591" s="1">
        <f>STDEVA(O547:O549)</f>
        <v>0.211665893570923</v>
      </c>
      <c r="Q591" s="1" t="str">
        <f t="shared" si="443"/>
        <v>m</v>
      </c>
      <c r="R591" s="1">
        <f>AVERAGE(R547:R549)</f>
        <v>6.05251346128346</v>
      </c>
      <c r="S591" s="1">
        <f>STDEVA(R547:R549)</f>
        <v>0.151230029560677</v>
      </c>
      <c r="T591" s="1" t="str">
        <f t="shared" si="444"/>
        <v>h</v>
      </c>
      <c r="U591" s="1">
        <f>AVERAGE(U547:U549)</f>
        <v>0.207888888888889</v>
      </c>
      <c r="V591" s="1">
        <f>STDEVA(U547:U549)</f>
        <v>0.0074560440310256</v>
      </c>
      <c r="W591" s="1" t="str">
        <f t="shared" si="445"/>
        <v>bcd</v>
      </c>
      <c r="X591" s="1">
        <f>AVERAGE(X547:X549)</f>
        <v>0.245333333333333</v>
      </c>
      <c r="Y591" s="1">
        <f>STDEVA(X547:X549)</f>
        <v>0.00717247826378335</v>
      </c>
      <c r="Z591" s="1" t="str">
        <f t="shared" si="446"/>
        <v>g</v>
      </c>
      <c r="AA591" s="1">
        <f>AVERAGE(AA547:AA549)</f>
        <v>0.255333333333333</v>
      </c>
      <c r="AB591" s="1">
        <f>STDEVA(AA547:AA549)</f>
        <v>0.00811035004039762</v>
      </c>
      <c r="AC591" s="1" t="str">
        <f t="shared" si="447"/>
        <v>f</v>
      </c>
      <c r="AD591" s="1">
        <f>AVERAGE(AD547:AD549)</f>
        <v>0.262333333333333</v>
      </c>
      <c r="AE591" s="1">
        <f>STDEVA(AD547:AD549)</f>
        <v>0.00240370085030929</v>
      </c>
      <c r="AF591" s="1" t="str">
        <f t="shared" si="448"/>
        <v>i</v>
      </c>
      <c r="AG591" s="1">
        <f>AVERAGE(AG547:AG549)</f>
        <v>0.158666666666667</v>
      </c>
      <c r="AH591" s="1">
        <f>STDEVA(AG547:AG549)</f>
        <v>0.00832666399786454</v>
      </c>
      <c r="AI591" s="1" t="str">
        <f t="shared" si="449"/>
        <v>h</v>
      </c>
      <c r="AJ591" s="1">
        <f>AVERAGE(AJ547:AJ549)</f>
        <v>273.777777777778</v>
      </c>
      <c r="AK591" s="1">
        <f>STDEVA(AJ547:AJ549)</f>
        <v>1.67774098561571</v>
      </c>
      <c r="AL591" s="1" t="str">
        <f t="shared" si="450"/>
        <v>ab</v>
      </c>
      <c r="AM591" s="1">
        <f>AVERAGE(AM547:AM549)</f>
        <v>292.777777777778</v>
      </c>
      <c r="AN591" s="1">
        <f>STDEVA(AM547:AM549)</f>
        <v>2.52395926480013</v>
      </c>
      <c r="AO591" s="1" t="str">
        <f t="shared" si="451"/>
        <v>bc</v>
      </c>
      <c r="AP591" s="1">
        <f>AVERAGE(AP547:AP549)</f>
        <v>294.555555555556</v>
      </c>
      <c r="AQ591" s="1">
        <f>STDEVA(AP547:AP549)</f>
        <v>3.90631018472154</v>
      </c>
      <c r="AR591" s="1" t="str">
        <f t="shared" si="452"/>
        <v>fghi</v>
      </c>
      <c r="AS591" s="1">
        <f>AVERAGE(AS547:AS549)</f>
        <v>321.444444444445</v>
      </c>
      <c r="AT591" s="1">
        <f>STDEVA(AS547:AS549)</f>
        <v>3.67171369819074</v>
      </c>
      <c r="AU591" s="1" t="str">
        <f t="shared" si="453"/>
        <v>fg</v>
      </c>
      <c r="AV591" s="1">
        <f>AVERAGE(AV547:AV549)</f>
        <v>319</v>
      </c>
      <c r="AW591" s="1">
        <f>STDEVA(AV547:AV549)</f>
        <v>7</v>
      </c>
      <c r="AX591" s="1" t="str">
        <f t="shared" si="454"/>
        <v>cde</v>
      </c>
      <c r="AY591" s="1">
        <f>AVERAGE(AY547:AY549)</f>
        <v>7.08444444444444</v>
      </c>
      <c r="AZ591" s="1">
        <f>STDEVA(AY547:AY549)</f>
        <v>0.0279549902786869</v>
      </c>
      <c r="BA591" s="1" t="str">
        <f t="shared" si="455"/>
        <v>d</v>
      </c>
      <c r="BB591" s="1">
        <f>AVERAGE(BB547:BB549)</f>
        <v>8.87333333333333</v>
      </c>
      <c r="BC591" s="1">
        <f>STDEVA(BB547:BB549)</f>
        <v>0.0328295260059867</v>
      </c>
      <c r="BD591" s="1" t="str">
        <f t="shared" si="456"/>
        <v>f</v>
      </c>
      <c r="BE591" s="1">
        <f>AVERAGE(BE547:BE549)</f>
        <v>7.33666666666667</v>
      </c>
      <c r="BF591" s="1">
        <f>STDEVA(BE547:BE549)</f>
        <v>0.0500000000000003</v>
      </c>
      <c r="BG591" s="1" t="str">
        <f t="shared" si="457"/>
        <v>i</v>
      </c>
      <c r="BH591" s="1">
        <f>AVERAGE(BH547:BH549)</f>
        <v>5.59222222222222</v>
      </c>
      <c r="BI591" s="1">
        <f>STDEVA(BH547:BH549)</f>
        <v>0.0866880315546199</v>
      </c>
      <c r="BJ591" s="1" t="str">
        <f t="shared" si="458"/>
        <v>i</v>
      </c>
      <c r="BK591" s="1">
        <f>AVERAGE(BK547:BK549)</f>
        <v>4.28333333333333</v>
      </c>
      <c r="BL591" s="1">
        <f>STDEVA(BK547:BK549)</f>
        <v>0.0750555349946515</v>
      </c>
      <c r="BM591" s="1" t="str">
        <f t="shared" si="459"/>
        <v>g</v>
      </c>
      <c r="BQ591" s="1">
        <f>AVERAGE(BQ547:BQ549)</f>
        <v>18.1411895051857</v>
      </c>
      <c r="BR591" s="1">
        <f>STDEVA(BQ547:BQ549)</f>
        <v>0.105443471224401</v>
      </c>
      <c r="BS591" s="1" t="str">
        <f t="shared" si="460"/>
        <v>gh</v>
      </c>
      <c r="BT591" s="1">
        <f>AVERAGE(BT547:BT549)</f>
        <v>24.1156419465474</v>
      </c>
      <c r="BU591" s="1">
        <f>STDEVA(BT547:BT549)</f>
        <v>0.200338270416924</v>
      </c>
      <c r="BV591" s="1" t="str">
        <f t="shared" si="461"/>
        <v>g</v>
      </c>
      <c r="BW591" s="1">
        <f>AVERAGE(BW547:BW549)</f>
        <v>16.3320225005163</v>
      </c>
      <c r="BX591" s="1">
        <f>STDEVA(BW547:BW549)</f>
        <v>0.18472012294184</v>
      </c>
      <c r="BY591" s="1" t="str">
        <f t="shared" si="462"/>
        <v>hij</v>
      </c>
      <c r="BZ591" s="1">
        <f>AVERAGE(BZ547:BZ549)</f>
        <v>7.82174158908121</v>
      </c>
      <c r="CA591" s="1">
        <f>STDEVA(BZ547:BZ549)</f>
        <v>0.280187735221078</v>
      </c>
      <c r="CB591" s="1" t="str">
        <f t="shared" si="463"/>
        <v>l</v>
      </c>
      <c r="CC591" s="1">
        <f>AVERAGE(CC547:CC549)</f>
        <v>5.50549650127227</v>
      </c>
      <c r="CD591" s="1">
        <f>STDEVA(CC547:CC549)</f>
        <v>0.0918324116563231</v>
      </c>
      <c r="CE591" s="1" t="str">
        <f t="shared" si="464"/>
        <v>j</v>
      </c>
      <c r="CF591" s="1">
        <f>AVERAGE(CF547:CF549)</f>
        <v>0.190777777777778</v>
      </c>
      <c r="CG591" s="1">
        <f>STDEVA(CF547:CF549)</f>
        <v>0.00183585684909539</v>
      </c>
      <c r="CH591" s="1" t="str">
        <f t="shared" si="465"/>
        <v>de</v>
      </c>
      <c r="CI591" s="1">
        <f>AVERAGE(CI547:CI549)</f>
        <v>0.228555555555556</v>
      </c>
      <c r="CJ591" s="1">
        <f>STDEVA(CI547:CI549)</f>
        <v>0.00943005439676389</v>
      </c>
      <c r="CK591" s="1" t="str">
        <f t="shared" si="466"/>
        <v>i</v>
      </c>
      <c r="CL591" s="1">
        <f>AVERAGE(CL547:CL549)</f>
        <v>0.237777777777778</v>
      </c>
      <c r="CM591" s="1">
        <f>STDEVA(CL547:CL549)</f>
        <v>0.00671096394246289</v>
      </c>
      <c r="CN591" s="1" t="str">
        <f t="shared" si="467"/>
        <v>e</v>
      </c>
      <c r="CO591" s="1">
        <f>AVERAGE(CO547:CO549)</f>
        <v>0.236444444444444</v>
      </c>
      <c r="CP591" s="1">
        <f>STDEVA(CO547:CO549)</f>
        <v>0.0102758256404336</v>
      </c>
      <c r="CQ591" s="1" t="str">
        <f t="shared" si="468"/>
        <v>i</v>
      </c>
      <c r="CR591" s="1">
        <f>AVERAGE(CR547:CR549)</f>
        <v>0.136</v>
      </c>
      <c r="CS591" s="1">
        <f>STDEVA(CR547:CR549)</f>
        <v>0.00499999999999999</v>
      </c>
      <c r="CT591" s="1" t="str">
        <f t="shared" si="469"/>
        <v>f</v>
      </c>
      <c r="CU591" s="1">
        <f>AVERAGE(CU547:CU549)</f>
        <v>272.555555555555</v>
      </c>
      <c r="CV591" s="1">
        <f>STDEVA(CU547:CU549)</f>
        <v>2.54587538608658</v>
      </c>
      <c r="CW591" s="1" t="str">
        <f t="shared" si="470"/>
        <v>a</v>
      </c>
      <c r="CX591" s="1">
        <f>AVERAGE(CX547:CX549)</f>
        <v>291.333333333333</v>
      </c>
      <c r="CY591" s="1">
        <f>STDEVA(CX547:CX549)</f>
        <v>1.85592145427669</v>
      </c>
      <c r="CZ591" s="1" t="str">
        <f t="shared" si="471"/>
        <v>bcd</v>
      </c>
      <c r="DA591" s="1">
        <f>AVERAGE(DA547:DA549)</f>
        <v>293.555555555556</v>
      </c>
      <c r="DB591" s="1">
        <f>STDEVA(DA547:DA549)</f>
        <v>2.34125638952284</v>
      </c>
      <c r="DC591" s="1" t="str">
        <f t="shared" si="472"/>
        <v>efghi</v>
      </c>
      <c r="DD591" s="1">
        <f>AVERAGE(DD547:DD549)</f>
        <v>319.111111111111</v>
      </c>
      <c r="DE591" s="1">
        <f>STDEVA(DD547:DD549)</f>
        <v>3.15054375083508</v>
      </c>
      <c r="DF591" s="1" t="str">
        <f t="shared" si="473"/>
        <v>def</v>
      </c>
      <c r="DG591" s="1">
        <f>AVERAGE(DG547:DG549)</f>
        <v>316.666666666667</v>
      </c>
      <c r="DH591" s="1">
        <f>STDEVA(DG547:DG549)</f>
        <v>4.50924975282289</v>
      </c>
      <c r="DI591" s="1" t="str">
        <f t="shared" si="474"/>
        <v>cdefg</v>
      </c>
      <c r="DJ591" s="1">
        <f>AVERAGE(DJ547:DJ549)</f>
        <v>6.73888888888889</v>
      </c>
      <c r="DK591" s="1">
        <f>STDEVA(DJ547:DJ549)</f>
        <v>0.0605835816898474</v>
      </c>
      <c r="DL591" s="1" t="str">
        <f t="shared" si="475"/>
        <v>d</v>
      </c>
      <c r="DM591" s="1">
        <f>AVERAGE(DM547:DM549)</f>
        <v>8.64555555555556</v>
      </c>
      <c r="DN591" s="1">
        <f>STDEVA(DM547:DM549)</f>
        <v>0.036717136981908</v>
      </c>
      <c r="DO591" s="1" t="str">
        <f t="shared" si="476"/>
        <v>h</v>
      </c>
      <c r="DP591" s="1">
        <f>AVERAGE(DP547:DP549)</f>
        <v>7.09777777777778</v>
      </c>
      <c r="DQ591" s="1">
        <f>STDEVA(DP547:DP549)</f>
        <v>0.0216880236621589</v>
      </c>
      <c r="DR591" s="1" t="str">
        <f t="shared" si="477"/>
        <v>ij</v>
      </c>
      <c r="DS591" s="1">
        <f>AVERAGE(DS547:DS549)</f>
        <v>5.28111111111111</v>
      </c>
      <c r="DT591" s="1">
        <f>STDEVA(DS547:DS549)</f>
        <v>0.0424700330080361</v>
      </c>
      <c r="DU591" s="1" t="str">
        <f t="shared" si="478"/>
        <v>k</v>
      </c>
      <c r="DV591" s="1">
        <f>AVERAGE(DV547:DV549)</f>
        <v>4.07666666666667</v>
      </c>
      <c r="DW591" s="1">
        <f>STDEVA(DV547:DV549)</f>
        <v>0.0305505046330392</v>
      </c>
      <c r="DX591" s="1" t="str">
        <f t="shared" si="479"/>
        <v>h</v>
      </c>
    </row>
    <row r="592" spans="5:126">
      <c r="E592" s="1" t="s">
        <v>102</v>
      </c>
      <c r="F592" s="1">
        <f>AVERAGE(F541:F549)</f>
        <v>19.2403354459585</v>
      </c>
      <c r="I592" s="1">
        <f>AVERAGE(I541:I549)</f>
        <v>25.2687733117255</v>
      </c>
      <c r="L592" s="1">
        <f>AVERAGE(L541:L549)</f>
        <v>17.4884976786808</v>
      </c>
      <c r="O592" s="1">
        <f>AVERAGE(O541:O549)</f>
        <v>10.6301628587978</v>
      </c>
      <c r="R592" s="1">
        <f>AVERAGE(R541:R549)</f>
        <v>7.54482596374786</v>
      </c>
      <c r="U592" s="1">
        <f>AVERAGE(U541:U549)</f>
        <v>0.217666666666667</v>
      </c>
      <c r="X592" s="1">
        <f>AVERAGE(X541:X549)</f>
        <v>0.258481481481481</v>
      </c>
      <c r="AA592" s="1">
        <f>AVERAGE(AA541:AA549)</f>
        <v>0.26962962962963</v>
      </c>
      <c r="AD592" s="1">
        <f>AVERAGE(AD541:AD549)</f>
        <v>0.279703703703704</v>
      </c>
      <c r="AG592" s="1">
        <f>AVERAGE(AG541:AG549)</f>
        <v>0.197222222222222</v>
      </c>
      <c r="AJ592" s="1">
        <f>AVERAGE(AJ541:AJ549)</f>
        <v>271.222222222222</v>
      </c>
      <c r="AM592" s="1">
        <f>AVERAGE(AM541:AM549)</f>
        <v>290.148148148148</v>
      </c>
      <c r="AP592" s="1">
        <f>AVERAGE(AP541:AP549)</f>
        <v>291.888888888889</v>
      </c>
      <c r="AS592" s="1">
        <f>AVERAGE(AS541:AS549)</f>
        <v>320.481481481481</v>
      </c>
      <c r="AV592" s="1">
        <f>AVERAGE(AV541:AV549)</f>
        <v>314.888888888889</v>
      </c>
      <c r="AY592" s="1">
        <f>AVERAGE(AY541:AY549)</f>
        <v>7.38740740740741</v>
      </c>
      <c r="BB592" s="1">
        <f>AVERAGE(BB541:BB549)</f>
        <v>9.1962962962963</v>
      </c>
      <c r="BE592" s="1">
        <f>AVERAGE(BE541:BE549)</f>
        <v>7.63148148148148</v>
      </c>
      <c r="BH592" s="1">
        <f>AVERAGE(BH541:BH549)</f>
        <v>6.33962962962963</v>
      </c>
      <c r="BK592" s="1">
        <f>AVERAGE(BK541:BK549)</f>
        <v>5.10666666666667</v>
      </c>
      <c r="BQ592" s="1">
        <f>AVERAGE(BQ541:BQ549)</f>
        <v>18.6550063727195</v>
      </c>
      <c r="BT592" s="1">
        <f>AVERAGE(BT541:BT549)</f>
        <v>24.6776500177813</v>
      </c>
      <c r="BW592" s="1">
        <f>AVERAGE(BW541:BW549)</f>
        <v>16.8802722760386</v>
      </c>
      <c r="BZ592" s="1">
        <f>AVERAGE(BZ541:BZ549)</f>
        <v>10.0734156694242</v>
      </c>
      <c r="CC592" s="1">
        <f>AVERAGE(CC541:CC549)</f>
        <v>7.00869470027682</v>
      </c>
      <c r="CF592" s="1">
        <f>AVERAGE(CF541:CF549)</f>
        <v>0.200777777777778</v>
      </c>
      <c r="CI592" s="1">
        <f>AVERAGE(CI541:CI549)</f>
        <v>0.238259259259259</v>
      </c>
      <c r="CL592" s="1">
        <f>AVERAGE(CL541:CL549)</f>
        <v>0.249444444444444</v>
      </c>
      <c r="CO592" s="1">
        <f>AVERAGE(CO541:CO549)</f>
        <v>0.259296296296296</v>
      </c>
      <c r="CR592" s="1">
        <f>AVERAGE(CR541:CR549)</f>
        <v>0.174777777777778</v>
      </c>
      <c r="CU592" s="1">
        <f>AVERAGE(CU541:CU549)</f>
        <v>269.814814814815</v>
      </c>
      <c r="CX592" s="1">
        <f>AVERAGE(CX541:CX549)</f>
        <v>288.740740740741</v>
      </c>
      <c r="DA592" s="1">
        <f>AVERAGE(DA541:DA549)</f>
        <v>290.481481481482</v>
      </c>
      <c r="DD592" s="1">
        <f>AVERAGE(DD541:DD549)</f>
        <v>318.740740740741</v>
      </c>
      <c r="DG592" s="1">
        <f>AVERAGE(DG541:DG549)</f>
        <v>312.111111111111</v>
      </c>
      <c r="DJ592" s="1">
        <f>AVERAGE(DJ541:DJ549)</f>
        <v>7.08</v>
      </c>
      <c r="DM592" s="1">
        <f>AVERAGE(DM541:DM549)</f>
        <v>8.92185185185185</v>
      </c>
      <c r="DP592" s="1">
        <f>AVERAGE(DP541:DP549)</f>
        <v>7.36555555555555</v>
      </c>
      <c r="DS592" s="1">
        <f>AVERAGE(DS541:DS549)</f>
        <v>6.05555555555555</v>
      </c>
      <c r="DV592" s="1">
        <f>AVERAGE(DV541:DV549)</f>
        <v>4.86333333333333</v>
      </c>
    </row>
    <row r="593" spans="5:128">
      <c r="E593" s="1" t="s">
        <v>83</v>
      </c>
      <c r="F593" s="1">
        <f>AVERAGE(F550:F552)</f>
        <v>19.8143495421204</v>
      </c>
      <c r="G593" s="1">
        <f>STDEVA(F550:F552)</f>
        <v>0.103649698898783</v>
      </c>
      <c r="H593" s="1" t="str">
        <f t="shared" ref="H593:H595" si="480">H619</f>
        <v>d</v>
      </c>
      <c r="I593" s="1">
        <f>AVERAGE(I550:I552)</f>
        <v>25.9157933030166</v>
      </c>
      <c r="J593" s="1">
        <f>STDEVA(I550:I552)</f>
        <v>0.150584070347967</v>
      </c>
      <c r="K593" s="1" t="str">
        <f t="shared" ref="K593:K595" si="481">K619</f>
        <v>de</v>
      </c>
      <c r="L593" s="1">
        <f>AVERAGE(L550:L552)</f>
        <v>18.0814491307422</v>
      </c>
      <c r="M593" s="1">
        <f>STDEVA(L550:L552)</f>
        <v>0.272929340004285</v>
      </c>
      <c r="N593" s="1" t="str">
        <f t="shared" ref="N593:N595" si="482">N619</f>
        <v>bcde</v>
      </c>
      <c r="O593" s="1">
        <f>AVERAGE(O550:O552)</f>
        <v>13.2045620385539</v>
      </c>
      <c r="P593" s="1">
        <f>STDEVA(O550:O552)</f>
        <v>0.286910563226566</v>
      </c>
      <c r="Q593" s="1" t="str">
        <f t="shared" ref="Q593:Q595" si="483">Q619</f>
        <v>bc</v>
      </c>
      <c r="R593" s="1">
        <f>AVERAGE(R550:R552)</f>
        <v>9.58911389507925</v>
      </c>
      <c r="S593" s="1">
        <f>STDEVA(R550:R552)</f>
        <v>0.229041728152966</v>
      </c>
      <c r="T593" s="1" t="str">
        <f t="shared" ref="T593:T595" si="484">T619</f>
        <v>b</v>
      </c>
      <c r="U593" s="1">
        <f>AVERAGE(U550:U552)</f>
        <v>0.229555555555556</v>
      </c>
      <c r="V593" s="1">
        <f>STDEVA(U550:U552)</f>
        <v>0.00483429109284603</v>
      </c>
      <c r="W593" s="1" t="str">
        <f t="shared" ref="W593:W595" si="485">W619</f>
        <v>a</v>
      </c>
      <c r="X593" s="1">
        <f>AVERAGE(X550:X552)</f>
        <v>0.263666666666667</v>
      </c>
      <c r="Y593" s="1">
        <f>STDEVA(X550:X552)</f>
        <v>0.00251661147842361</v>
      </c>
      <c r="Z593" s="1" t="str">
        <f t="shared" ref="Z593:Z595" si="486">Z619</f>
        <v>ef</v>
      </c>
      <c r="AA593" s="1">
        <f>AVERAGE(AA550:AA552)</f>
        <v>0.275888888888889</v>
      </c>
      <c r="AB593" s="1">
        <f>STDEVA(AA550:AA552)</f>
        <v>0.0149455802955379</v>
      </c>
      <c r="AC593" s="1" t="str">
        <f t="shared" ref="AC593:AC595" si="487">AC619</f>
        <v>e</v>
      </c>
      <c r="AD593" s="1">
        <f>AVERAGE(AD550:AD552)</f>
        <v>0.305444444444444</v>
      </c>
      <c r="AE593" s="1">
        <f>STDEVA(AD550:AD552)</f>
        <v>0.00453790619036936</v>
      </c>
      <c r="AF593" s="1" t="str">
        <f t="shared" ref="AF593:AF595" si="488">AF619</f>
        <v>cde</v>
      </c>
      <c r="AG593" s="1">
        <f>AVERAGE(AG550:AG552)</f>
        <v>0.235333333333333</v>
      </c>
      <c r="AH593" s="1">
        <f>STDEVA(AG550:AG552)</f>
        <v>0.00378593889720017</v>
      </c>
      <c r="AI593" s="1" t="str">
        <f t="shared" ref="AI593:AI595" si="489">AI619</f>
        <v>bc</v>
      </c>
      <c r="AJ593" s="1">
        <f>AVERAGE(AJ550:AJ552)</f>
        <v>268.777777777778</v>
      </c>
      <c r="AK593" s="1">
        <f>STDEVA(AJ550:AJ552)</f>
        <v>1.67774098561571</v>
      </c>
      <c r="AL593" s="1" t="str">
        <f t="shared" ref="AL593:AL595" si="490">AL619</f>
        <v>de</v>
      </c>
      <c r="AM593" s="1">
        <f>AVERAGE(AM550:AM552)</f>
        <v>287.222222222222</v>
      </c>
      <c r="AN593" s="1">
        <f>STDEVA(AM550:AM552)</f>
        <v>4.52564707875918</v>
      </c>
      <c r="AO593" s="1" t="str">
        <f t="shared" ref="AO593:AO595" si="491">AO619</f>
        <v>defg</v>
      </c>
      <c r="AP593" s="1">
        <f>AVERAGE(AP550:AP552)</f>
        <v>290.111111111111</v>
      </c>
      <c r="AQ593" s="1">
        <f>STDEVA(AP550:AP552)</f>
        <v>2.2689530951847</v>
      </c>
      <c r="AR593" s="1" t="str">
        <f t="shared" ref="AR593:AR595" si="492">AR619</f>
        <v>ijk</v>
      </c>
      <c r="AS593" s="1">
        <f>AVERAGE(AS550:AS552)</f>
        <v>320.444444444444</v>
      </c>
      <c r="AT593" s="1">
        <f>STDEVA(AS550:AS552)</f>
        <v>1.07151675122144</v>
      </c>
      <c r="AU593" s="1" t="str">
        <f t="shared" ref="AU593:AU595" si="493">AU619</f>
        <v>fgh</v>
      </c>
      <c r="AV593" s="1">
        <f>AVERAGE(AV550:AV552)</f>
        <v>308.666666666667</v>
      </c>
      <c r="AW593" s="1">
        <f>STDEVA(AV550:AV552)</f>
        <v>6.02771377334171</v>
      </c>
      <c r="AX593" s="1" t="str">
        <f t="shared" ref="AX593:AX595" si="494">AX619</f>
        <v>ghi</v>
      </c>
      <c r="AY593" s="1">
        <f>AVERAGE(AY550:AY552)</f>
        <v>7.86</v>
      </c>
      <c r="AZ593" s="1">
        <f>STDEVA(AY550:AY552)</f>
        <v>0.0145296631451355</v>
      </c>
      <c r="BA593" s="1" t="str">
        <f t="shared" ref="BA593:BA595" si="495">BA619</f>
        <v>a</v>
      </c>
      <c r="BB593" s="1">
        <f>AVERAGE(BB550:BB552)</f>
        <v>9.7</v>
      </c>
      <c r="BC593" s="1">
        <f>STDEVA(BB550:BB552)</f>
        <v>0.0491030662088538</v>
      </c>
      <c r="BD593" s="1" t="str">
        <f t="shared" ref="BD593:BD595" si="496">BD619</f>
        <v>a</v>
      </c>
      <c r="BE593" s="1">
        <f>AVERAGE(BE550:BE552)</f>
        <v>8.13111111111111</v>
      </c>
      <c r="BF593" s="1">
        <f>STDEVA(BE550:BE552)</f>
        <v>0.0509175077217323</v>
      </c>
      <c r="BG593" s="1" t="str">
        <f t="shared" ref="BG593:BG595" si="497">BG619</f>
        <v>a</v>
      </c>
      <c r="BH593" s="1">
        <f>AVERAGE(BH550:BH552)</f>
        <v>7.37666666666667</v>
      </c>
      <c r="BI593" s="1">
        <f>STDEVA(BH550:BH552)</f>
        <v>0.00666666666666682</v>
      </c>
      <c r="BJ593" s="1" t="str">
        <f t="shared" ref="BJ593:BJ595" si="498">BJ619</f>
        <v>cd</v>
      </c>
      <c r="BK593" s="1">
        <f>AVERAGE(BK550:BK552)</f>
        <v>6.23666666666667</v>
      </c>
      <c r="BL593" s="1">
        <f>STDEVA(BK550:BK552)</f>
        <v>0.0513160143944691</v>
      </c>
      <c r="BM593" s="1" t="str">
        <f t="shared" ref="BM593:BM595" si="499">BM619</f>
        <v>a</v>
      </c>
      <c r="BQ593" s="1">
        <f>AVERAGE(BQ550:BQ552)</f>
        <v>19.2779566508226</v>
      </c>
      <c r="BR593" s="1">
        <f>STDEVA(BQ550:BQ552)</f>
        <v>0.149915445223071</v>
      </c>
      <c r="BS593" s="1" t="str">
        <f t="shared" ref="BS593:BS595" si="500">BS619</f>
        <v>bc</v>
      </c>
      <c r="BT593" s="1">
        <f>AVERAGE(BT550:BT552)</f>
        <v>25.268364459907</v>
      </c>
      <c r="BU593" s="1">
        <f>STDEVA(BT550:BT552)</f>
        <v>0.101752027646644</v>
      </c>
      <c r="BV593" s="1" t="str">
        <f t="shared" ref="BV593:BV595" si="501">BV619</f>
        <v>cd</v>
      </c>
      <c r="BW593" s="1">
        <f>AVERAGE(BW550:BW552)</f>
        <v>17.5807121251127</v>
      </c>
      <c r="BX593" s="1">
        <f>STDEVA(BW550:BW552)</f>
        <v>0.340211334843214</v>
      </c>
      <c r="BY593" s="1" t="str">
        <f t="shared" ref="BY593:BY595" si="502">BY619</f>
        <v>bcdef</v>
      </c>
      <c r="BZ593" s="1">
        <f>AVERAGE(BZ550:BZ552)</f>
        <v>12.6564092209518</v>
      </c>
      <c r="CA593" s="1">
        <f>STDEVA(BZ550:BZ552)</f>
        <v>0.344819240888999</v>
      </c>
      <c r="CB593" s="1" t="str">
        <f t="shared" ref="CB593:CB595" si="503">CB619</f>
        <v>abc</v>
      </c>
      <c r="CC593" s="1">
        <f>AVERAGE(CC550:CC552)</f>
        <v>8.94563918757467</v>
      </c>
      <c r="CD593" s="1">
        <f>STDEVA(CC550:CC552)</f>
        <v>0.198321061925892</v>
      </c>
      <c r="CE593" s="1" t="str">
        <f t="shared" ref="CE593:CE595" si="504">CE619</f>
        <v>c</v>
      </c>
      <c r="CF593" s="1">
        <f>AVERAGE(CF550:CF552)</f>
        <v>0.209</v>
      </c>
      <c r="CG593" s="1">
        <f>STDEVA(CF550:CF552)</f>
        <v>0.00517472489875336</v>
      </c>
      <c r="CH593" s="1" t="str">
        <f t="shared" ref="CH593:CH595" si="505">CH619</f>
        <v>abc</v>
      </c>
      <c r="CI593" s="1">
        <f>AVERAGE(CI550:CI552)</f>
        <v>0.244555555555556</v>
      </c>
      <c r="CJ593" s="1">
        <f>STDEVA(CI550:CI552)</f>
        <v>0.00107151675122144</v>
      </c>
      <c r="CK593" s="1" t="str">
        <f t="shared" ref="CK593:CK595" si="506">CK619</f>
        <v>gh</v>
      </c>
      <c r="CL593" s="1">
        <f>AVERAGE(CL550:CL552)</f>
        <v>0.259222222222222</v>
      </c>
      <c r="CM593" s="1">
        <f>STDEVA(CL550:CL552)</f>
        <v>0.00894634210373361</v>
      </c>
      <c r="CN593" s="1" t="str">
        <f t="shared" ref="CN593:CN595" si="507">CN619</f>
        <v>d</v>
      </c>
      <c r="CO593" s="1">
        <f>AVERAGE(CO550:CO552)</f>
        <v>0.284111111111111</v>
      </c>
      <c r="CP593" s="1">
        <f>STDEVA(CO550:CO552)</f>
        <v>0.0066192760038251</v>
      </c>
      <c r="CQ593" s="1" t="str">
        <f t="shared" ref="CQ593:CQ595" si="508">CQ619</f>
        <v>cde</v>
      </c>
      <c r="CR593" s="1">
        <f>AVERAGE(CR550:CR552)</f>
        <v>0.211</v>
      </c>
      <c r="CS593" s="1">
        <f>STDEVA(CR550:CR552)</f>
        <v>0.00529150262212919</v>
      </c>
      <c r="CT593" s="1" t="str">
        <f t="shared" ref="CT593:CT595" si="509">CT619</f>
        <v>b</v>
      </c>
      <c r="CU593" s="1">
        <f>AVERAGE(CU550:CU552)</f>
        <v>267.333333333333</v>
      </c>
      <c r="CV593" s="1">
        <f>STDEVA(CU550:CU552)</f>
        <v>3</v>
      </c>
      <c r="CW593" s="1" t="str">
        <f t="shared" ref="CW593:CW595" si="510">CW619</f>
        <v>cd</v>
      </c>
      <c r="CX593" s="1">
        <f>AVERAGE(CX550:CX552)</f>
        <v>285.888888888889</v>
      </c>
      <c r="CY593" s="1">
        <f>STDEVA(CX550:CX552)</f>
        <v>3.56422554052121</v>
      </c>
      <c r="CZ593" s="1" t="str">
        <f t="shared" ref="CZ593:CZ595" si="511">CZ619</f>
        <v>efg</v>
      </c>
      <c r="DA593" s="1">
        <f>AVERAGE(DA550:DA552)</f>
        <v>288.444444444444</v>
      </c>
      <c r="DB593" s="1">
        <f>STDEVA(DA550:DA552)</f>
        <v>2.26895309518467</v>
      </c>
      <c r="DC593" s="1" t="str">
        <f t="shared" ref="DC593:DC595" si="512">DC619</f>
        <v>ghij</v>
      </c>
      <c r="DD593" s="1">
        <f>AVERAGE(DD550:DD552)</f>
        <v>319.111111111111</v>
      </c>
      <c r="DE593" s="1">
        <f>STDEVA(DD550:DD552)</f>
        <v>3.79082713538487</v>
      </c>
      <c r="DF593" s="1" t="str">
        <f t="shared" ref="DF593:DF595" si="513">DF619</f>
        <v>def</v>
      </c>
      <c r="DG593" s="1">
        <f>AVERAGE(DG550:DG552)</f>
        <v>307</v>
      </c>
      <c r="DH593" s="1">
        <f>STDEVA(DG550:DG552)</f>
        <v>6.2449979983984</v>
      </c>
      <c r="DI593" s="1" t="str">
        <f t="shared" ref="DI593:DI595" si="514">DI619</f>
        <v>kl</v>
      </c>
      <c r="DJ593" s="1">
        <f>AVERAGE(DJ550:DJ552)</f>
        <v>7.62222222222222</v>
      </c>
      <c r="DK593" s="1">
        <f>STDEVA(DJ550:DJ552)</f>
        <v>0.0494787646182492</v>
      </c>
      <c r="DL593" s="1" t="str">
        <f t="shared" ref="DL593:DL595" si="515">DL619</f>
        <v>a</v>
      </c>
      <c r="DM593" s="1">
        <f>AVERAGE(DM550:DM552)</f>
        <v>9.40777777777778</v>
      </c>
      <c r="DN593" s="1">
        <f>STDEVA(DM550:DM552)</f>
        <v>0.070422008344403</v>
      </c>
      <c r="DO593" s="1" t="str">
        <f t="shared" ref="DO593:DO595" si="516">DO619</f>
        <v>a</v>
      </c>
      <c r="DP593" s="1">
        <f>AVERAGE(DP550:DP552)</f>
        <v>7.82111111111111</v>
      </c>
      <c r="DQ593" s="1">
        <f>STDEVA(DP550:DP552)</f>
        <v>0.0320300784564439</v>
      </c>
      <c r="DR593" s="1" t="str">
        <f t="shared" ref="DR593:DR595" si="517">DR619</f>
        <v>a</v>
      </c>
      <c r="DS593" s="1">
        <f>AVERAGE(DS550:DS552)</f>
        <v>7.08444444444444</v>
      </c>
      <c r="DT593" s="1">
        <f>STDEVA(DS550:DS552)</f>
        <v>0.119830126676304</v>
      </c>
      <c r="DU593" s="1" t="str">
        <f t="shared" ref="DU593:DU595" si="518">DU619</f>
        <v>d</v>
      </c>
      <c r="DV593" s="1">
        <f>AVERAGE(DV550:DV552)</f>
        <v>5.98333333333333</v>
      </c>
      <c r="DW593" s="1">
        <f>STDEVA(DV550:DV552)</f>
        <v>0.136503968196288</v>
      </c>
      <c r="DX593" s="1" t="str">
        <f t="shared" ref="DX593:DX595" si="519">DX619</f>
        <v>a</v>
      </c>
    </row>
    <row r="594" spans="5:128">
      <c r="E594" s="1" t="s">
        <v>84</v>
      </c>
      <c r="F594" s="1">
        <f>AVERAGE(F553:F555)</f>
        <v>19.0239222023704</v>
      </c>
      <c r="G594" s="1">
        <f>STDEVA(F553:F555)</f>
        <v>0.0913893453392314</v>
      </c>
      <c r="H594" s="1" t="str">
        <f t="shared" si="480"/>
        <v>f</v>
      </c>
      <c r="I594" s="1">
        <f>AVERAGE(I553:I555)</f>
        <v>25.0672598687785</v>
      </c>
      <c r="J594" s="1">
        <f>STDEVA(I553:I555)</f>
        <v>0.142316861977429</v>
      </c>
      <c r="K594" s="1" t="str">
        <f t="shared" si="481"/>
        <v>g</v>
      </c>
      <c r="L594" s="1">
        <f>AVERAGE(L553:L555)</f>
        <v>17.2790862187951</v>
      </c>
      <c r="M594" s="1">
        <f>STDEVA(L553:L555)</f>
        <v>0.197952002476699</v>
      </c>
      <c r="N594" s="1" t="str">
        <f t="shared" si="482"/>
        <v>ghi</v>
      </c>
      <c r="O594" s="1">
        <f>AVERAGE(O553:O555)</f>
        <v>11.7803242257963</v>
      </c>
      <c r="P594" s="1">
        <f>STDEVA(O553:O555)</f>
        <v>0.234326978645212</v>
      </c>
      <c r="Q594" s="1" t="str">
        <f t="shared" si="483"/>
        <v>f</v>
      </c>
      <c r="R594" s="1">
        <f>AVERAGE(R553:R555)</f>
        <v>8.35963297492581</v>
      </c>
      <c r="S594" s="1">
        <f>STDEVA(R553:R555)</f>
        <v>0.180125364471724</v>
      </c>
      <c r="T594" s="1" t="str">
        <f t="shared" si="484"/>
        <v>d</v>
      </c>
      <c r="U594" s="1">
        <f>AVERAGE(U553:U555)</f>
        <v>0.229888888888889</v>
      </c>
      <c r="V594" s="1">
        <f>STDEVA(U553:U555)</f>
        <v>0.00587209344965501</v>
      </c>
      <c r="W594" s="1" t="str">
        <f t="shared" si="485"/>
        <v>a</v>
      </c>
      <c r="X594" s="1">
        <f>AVERAGE(X553:X555)</f>
        <v>0.272888888888889</v>
      </c>
      <c r="Y594" s="1">
        <f>STDEVA(X553:X555)</f>
        <v>0.00250185116648839</v>
      </c>
      <c r="Z594" s="1" t="str">
        <f t="shared" si="486"/>
        <v>cdef</v>
      </c>
      <c r="AA594" s="1">
        <f>AVERAGE(AA553:AA555)</f>
        <v>0.279444444444444</v>
      </c>
      <c r="AB594" s="1">
        <f>STDEVA(AA553:AA555)</f>
        <v>0.0147923904361268</v>
      </c>
      <c r="AC594" s="1" t="str">
        <f t="shared" si="487"/>
        <v>e</v>
      </c>
      <c r="AD594" s="1">
        <f>AVERAGE(AD553:AD555)</f>
        <v>0.283222222222222</v>
      </c>
      <c r="AE594" s="1">
        <f>STDEVA(AD553:AD555)</f>
        <v>0.00342106762629792</v>
      </c>
      <c r="AF594" s="1" t="str">
        <f t="shared" si="488"/>
        <v>g</v>
      </c>
      <c r="AG594" s="1">
        <f>AVERAGE(AG553:AG555)</f>
        <v>0.201666666666667</v>
      </c>
      <c r="AH594" s="1">
        <f>STDEVA(AG553:AG555)</f>
        <v>0.00416333199893226</v>
      </c>
      <c r="AI594" s="1" t="str">
        <f t="shared" si="489"/>
        <v>d</v>
      </c>
      <c r="AJ594" s="1">
        <f>AVERAGE(AJ553:AJ555)</f>
        <v>274.222222222222</v>
      </c>
      <c r="AK594" s="1">
        <f>STDEVA(AJ553:AJ555)</f>
        <v>1.01835015443463</v>
      </c>
      <c r="AL594" s="1" t="str">
        <f t="shared" si="490"/>
        <v>ab</v>
      </c>
      <c r="AM594" s="1">
        <f>AVERAGE(AM553:AM555)</f>
        <v>293.333333333333</v>
      </c>
      <c r="AN594" s="1">
        <f>STDEVA(AM553:AM555)</f>
        <v>2.33333333333334</v>
      </c>
      <c r="AO594" s="1" t="str">
        <f t="shared" si="491"/>
        <v>bc</v>
      </c>
      <c r="AP594" s="1">
        <f>AVERAGE(AP553:AP555)</f>
        <v>293.555555555556</v>
      </c>
      <c r="AQ594" s="1">
        <f>STDEVA(AP553:AP555)</f>
        <v>2.21944270615979</v>
      </c>
      <c r="AR594" s="1" t="str">
        <f t="shared" si="492"/>
        <v>fghi</v>
      </c>
      <c r="AS594" s="1">
        <f>AVERAGE(AS553:AS555)</f>
        <v>321.444444444444</v>
      </c>
      <c r="AT594" s="1">
        <f>STDEVA(AS553:AS555)</f>
        <v>2.69430125621824</v>
      </c>
      <c r="AU594" s="1" t="str">
        <f t="shared" si="493"/>
        <v>fg</v>
      </c>
      <c r="AV594" s="1">
        <f>AVERAGE(AV553:AV555)</f>
        <v>302</v>
      </c>
      <c r="AW594" s="1">
        <f>STDEVA(AV553:AV555)</f>
        <v>7.21110255092798</v>
      </c>
      <c r="AX594" s="1" t="str">
        <f t="shared" si="494"/>
        <v>i</v>
      </c>
      <c r="AY594" s="1">
        <f>AVERAGE(AY553:AY555)</f>
        <v>7.53555555555556</v>
      </c>
      <c r="AZ594" s="1">
        <f>STDEVA(AY553:AY555)</f>
        <v>0.0117062819476143</v>
      </c>
      <c r="BA594" s="1" t="str">
        <f t="shared" si="495"/>
        <v>b</v>
      </c>
      <c r="BB594" s="1">
        <f>AVERAGE(BB553:BB555)</f>
        <v>9.39111111111111</v>
      </c>
      <c r="BC594" s="1">
        <f>STDEVA(BB553:BB555)</f>
        <v>0.09453590342847</v>
      </c>
      <c r="BD594" s="1" t="str">
        <f t="shared" si="496"/>
        <v>bcd</v>
      </c>
      <c r="BE594" s="1">
        <f>AVERAGE(BE553:BE555)</f>
        <v>7.81777777777778</v>
      </c>
      <c r="BF594" s="1">
        <f>STDEVA(BE553:BE555)</f>
        <v>0.0693087563277803</v>
      </c>
      <c r="BG594" s="1" t="str">
        <f t="shared" si="497"/>
        <v>bc</v>
      </c>
      <c r="BH594" s="1">
        <f>AVERAGE(BH553:BH555)</f>
        <v>6.50111111111111</v>
      </c>
      <c r="BI594" s="1">
        <f>STDEVA(BH553:BH555)</f>
        <v>0.00509175077217347</v>
      </c>
      <c r="BJ594" s="1" t="str">
        <f t="shared" si="498"/>
        <v>f</v>
      </c>
      <c r="BK594" s="1">
        <f>AVERAGE(BK553:BK555)</f>
        <v>5.10333333333333</v>
      </c>
      <c r="BL594" s="1">
        <f>STDEVA(BK553:BK555)</f>
        <v>0.0737111479583202</v>
      </c>
      <c r="BM594" s="1" t="str">
        <f t="shared" si="499"/>
        <v>c</v>
      </c>
      <c r="BQ594" s="1">
        <f>AVERAGE(BQ553:BQ555)</f>
        <v>18.5163897345215</v>
      </c>
      <c r="BR594" s="1">
        <f>STDEVA(BQ553:BQ555)</f>
        <v>0.129326245522658</v>
      </c>
      <c r="BS594" s="1" t="str">
        <f t="shared" si="500"/>
        <v>efg</v>
      </c>
      <c r="BT594" s="1">
        <f>AVERAGE(BT553:BT555)</f>
        <v>24.5065783595804</v>
      </c>
      <c r="BU594" s="1">
        <f>STDEVA(BT553:BT555)</f>
        <v>0.0862281849955954</v>
      </c>
      <c r="BV594" s="1" t="str">
        <f t="shared" si="501"/>
        <v>f</v>
      </c>
      <c r="BW594" s="1">
        <f>AVERAGE(BW553:BW555)</f>
        <v>16.705825365491</v>
      </c>
      <c r="BX594" s="1">
        <f>STDEVA(BW553:BW555)</f>
        <v>0.322591998743863</v>
      </c>
      <c r="BY594" s="1" t="str">
        <f t="shared" si="502"/>
        <v>gh</v>
      </c>
      <c r="BZ594" s="1">
        <f>AVERAGE(BZ553:BZ555)</f>
        <v>11.2276954542996</v>
      </c>
      <c r="CA594" s="1">
        <f>STDEVA(BZ553:BZ555)</f>
        <v>0.252030020127719</v>
      </c>
      <c r="CB594" s="1" t="str">
        <f t="shared" si="503"/>
        <v>e</v>
      </c>
      <c r="CC594" s="1">
        <f>AVERAGE(CC553:CC555)</f>
        <v>7.9584880098993</v>
      </c>
      <c r="CD594" s="1">
        <f>STDEVA(CC553:CC555)</f>
        <v>0.189788593874139</v>
      </c>
      <c r="CE594" s="1" t="str">
        <f t="shared" si="504"/>
        <v>e</v>
      </c>
      <c r="CF594" s="1">
        <f>AVERAGE(CF553:CF555)</f>
        <v>0.208444444444444</v>
      </c>
      <c r="CG594" s="1">
        <f>STDEVA(CF553:CF555)</f>
        <v>0.00221944270615979</v>
      </c>
      <c r="CH594" s="1" t="str">
        <f t="shared" si="505"/>
        <v>abc</v>
      </c>
      <c r="CI594" s="1">
        <f>AVERAGE(CI553:CI555)</f>
        <v>0.250222222222222</v>
      </c>
      <c r="CJ594" s="1">
        <f>STDEVA(CI553:CI555)</f>
        <v>0.00888402644784031</v>
      </c>
      <c r="CK594" s="1" t="str">
        <f t="shared" si="506"/>
        <v>efg</v>
      </c>
      <c r="CL594" s="1">
        <f>AVERAGE(CL553:CL555)</f>
        <v>0.260222222222222</v>
      </c>
      <c r="CM594" s="1">
        <f>STDEVA(CL553:CL555)</f>
        <v>0.00505891219459209</v>
      </c>
      <c r="CN594" s="1" t="str">
        <f t="shared" si="507"/>
        <v>d</v>
      </c>
      <c r="CO594" s="1">
        <f>AVERAGE(CO553:CO555)</f>
        <v>0.267777777777778</v>
      </c>
      <c r="CP594" s="1">
        <f>STDEVA(CO553:CO555)</f>
        <v>0.00749320680003883</v>
      </c>
      <c r="CQ594" s="1" t="str">
        <f t="shared" si="508"/>
        <v>fgh</v>
      </c>
      <c r="CR594" s="1">
        <f>AVERAGE(CR553:CR555)</f>
        <v>0.181666666666667</v>
      </c>
      <c r="CS594" s="1">
        <f>STDEVA(CR553:CR555)</f>
        <v>0.00650640709864772</v>
      </c>
      <c r="CT594" s="1" t="str">
        <f t="shared" si="509"/>
        <v>c</v>
      </c>
      <c r="CU594" s="1">
        <f>AVERAGE(CU553:CU555)</f>
        <v>271.777777777778</v>
      </c>
      <c r="CV594" s="1">
        <f>STDEVA(CU553:CU555)</f>
        <v>1.71053381314898</v>
      </c>
      <c r="CW594" s="1" t="str">
        <f t="shared" si="510"/>
        <v>a</v>
      </c>
      <c r="CX594" s="1">
        <f>AVERAGE(CX553:CX555)</f>
        <v>291.555555555556</v>
      </c>
      <c r="CY594" s="1">
        <f>STDEVA(CX553:CX555)</f>
        <v>4.07340061773852</v>
      </c>
      <c r="CZ594" s="1" t="str">
        <f t="shared" si="511"/>
        <v>bcd</v>
      </c>
      <c r="DA594" s="1">
        <f>AVERAGE(DA553:DA555)</f>
        <v>293.222222222222</v>
      </c>
      <c r="DB594" s="1">
        <f>STDEVA(DA553:DA555)</f>
        <v>2.67360209233687</v>
      </c>
      <c r="DC594" s="1" t="str">
        <f t="shared" si="512"/>
        <v>efghi</v>
      </c>
      <c r="DD594" s="1">
        <f>AVERAGE(DD553:DD555)</f>
        <v>320.444444444445</v>
      </c>
      <c r="DE594" s="1">
        <f>STDEVA(DD553:DD555)</f>
        <v>1.95315509236078</v>
      </c>
      <c r="DF594" s="1" t="str">
        <f t="shared" si="513"/>
        <v>de</v>
      </c>
      <c r="DG594" s="1">
        <f>AVERAGE(DG553:DG555)</f>
        <v>299.333333333333</v>
      </c>
      <c r="DH594" s="1">
        <f>STDEVA(DG553:DG555)</f>
        <v>7.37111479583199</v>
      </c>
      <c r="DI594" s="1" t="str">
        <f t="shared" si="514"/>
        <v>m</v>
      </c>
      <c r="DJ594" s="1">
        <f>AVERAGE(DJ553:DJ555)</f>
        <v>7.27888888888889</v>
      </c>
      <c r="DK594" s="1">
        <f>STDEVA(DJ553:DJ555)</f>
        <v>0.0164429428743867</v>
      </c>
      <c r="DL594" s="1" t="str">
        <f t="shared" si="515"/>
        <v>b</v>
      </c>
      <c r="DM594" s="1">
        <f>AVERAGE(DM553:DM555)</f>
        <v>9.11888888888889</v>
      </c>
      <c r="DN594" s="1">
        <f>STDEVA(DM553:DM555)</f>
        <v>0.115582261871185</v>
      </c>
      <c r="DO594" s="1" t="str">
        <f t="shared" si="516"/>
        <v>bcd</v>
      </c>
      <c r="DP594" s="1">
        <f>AVERAGE(DP553:DP555)</f>
        <v>7.47111111111111</v>
      </c>
      <c r="DQ594" s="1">
        <f>STDEVA(DP553:DP555)</f>
        <v>0.0750061725855011</v>
      </c>
      <c r="DR594" s="1" t="str">
        <f t="shared" si="517"/>
        <v>cd</v>
      </c>
      <c r="DS594" s="1">
        <f>AVERAGE(DS553:DS555)</f>
        <v>6.24444444444444</v>
      </c>
      <c r="DT594" s="1">
        <f>STDEVA(DS553:DS555)</f>
        <v>0.0767632242196284</v>
      </c>
      <c r="DU594" s="1" t="str">
        <f t="shared" si="518"/>
        <v>fgh</v>
      </c>
      <c r="DV594" s="1">
        <f>AVERAGE(DV553:DV555)</f>
        <v>4.83333333333333</v>
      </c>
      <c r="DW594" s="1">
        <f>STDEVA(DV553:DV555)</f>
        <v>0.0550757054728607</v>
      </c>
      <c r="DX594" s="1" t="str">
        <f t="shared" si="519"/>
        <v>c</v>
      </c>
    </row>
    <row r="595" spans="5:128">
      <c r="E595" s="1" t="s">
        <v>85</v>
      </c>
      <c r="F595" s="1">
        <f>AVERAGE(F556:F558)</f>
        <v>20.2456907736666</v>
      </c>
      <c r="G595" s="1">
        <f>STDEVA(F556:F558)</f>
        <v>0.108864067585862</v>
      </c>
      <c r="H595" s="1" t="str">
        <f t="shared" si="480"/>
        <v>ab</v>
      </c>
      <c r="I595" s="1">
        <f>AVERAGE(I556:I558)</f>
        <v>26.2972448924276</v>
      </c>
      <c r="J595" s="1">
        <f>STDEVA(I556:I558)</f>
        <v>0.141670292471288</v>
      </c>
      <c r="K595" s="1" t="str">
        <f t="shared" si="481"/>
        <v>bc</v>
      </c>
      <c r="L595" s="1">
        <f>AVERAGE(L556:L558)</f>
        <v>18.3968637656799</v>
      </c>
      <c r="M595" s="1">
        <f>STDEVA(L556:L558)</f>
        <v>0.236140579575653</v>
      </c>
      <c r="N595" s="1" t="str">
        <f t="shared" si="482"/>
        <v>abc</v>
      </c>
      <c r="O595" s="1">
        <f>AVERAGE(O556:O558)</f>
        <v>9.31099109522211</v>
      </c>
      <c r="P595" s="1">
        <f>STDEVA(O556:O558)</f>
        <v>0.135152293160412</v>
      </c>
      <c r="Q595" s="1" t="str">
        <f t="shared" si="483"/>
        <v>kl</v>
      </c>
      <c r="R595" s="1">
        <f>AVERAGE(R556:R558)</f>
        <v>6.35717073170732</v>
      </c>
      <c r="S595" s="1">
        <f>STDEVA(R556:R558)</f>
        <v>0.140315375212834</v>
      </c>
      <c r="T595" s="1" t="str">
        <f t="shared" si="484"/>
        <v>g</v>
      </c>
      <c r="U595" s="1">
        <f>AVERAGE(U556:U558)</f>
        <v>0.229222222222222</v>
      </c>
      <c r="V595" s="1">
        <f>STDEVA(U556:U558)</f>
        <v>0.00658561845010554</v>
      </c>
      <c r="W595" s="1" t="str">
        <f t="shared" si="485"/>
        <v>a</v>
      </c>
      <c r="X595" s="1">
        <f>AVERAGE(X556:X558)</f>
        <v>0.277333333333333</v>
      </c>
      <c r="Y595" s="1">
        <f>STDEVA(X556:X558)</f>
        <v>0.00699999999999999</v>
      </c>
      <c r="Z595" s="1" t="str">
        <f t="shared" si="486"/>
        <v>bcdef</v>
      </c>
      <c r="AA595" s="1">
        <f>AVERAGE(AA556:AA558)</f>
        <v>0.284111111111111</v>
      </c>
      <c r="AB595" s="1">
        <f>STDEVA(AA556:AA558)</f>
        <v>0.00733585815121955</v>
      </c>
      <c r="AC595" s="1" t="str">
        <f t="shared" si="487"/>
        <v>de</v>
      </c>
      <c r="AD595" s="1">
        <f>AVERAGE(AD556:AD558)</f>
        <v>0.267222222222222</v>
      </c>
      <c r="AE595" s="1">
        <f>STDEVA(AD556:AD558)</f>
        <v>0.00712845108104245</v>
      </c>
      <c r="AF595" s="1" t="str">
        <f t="shared" si="488"/>
        <v>hi</v>
      </c>
      <c r="AG595" s="1">
        <f>AVERAGE(AG556:AG558)</f>
        <v>0.184</v>
      </c>
      <c r="AH595" s="1">
        <f>STDEVA(AG556:AG558)</f>
        <v>0.00458257569495584</v>
      </c>
      <c r="AI595" s="1" t="str">
        <f t="shared" si="489"/>
        <v>g</v>
      </c>
      <c r="AJ595" s="1">
        <f>AVERAGE(AJ556:AJ558)</f>
        <v>264.666666666667</v>
      </c>
      <c r="AK595" s="1">
        <f>STDEVA(AJ556:AJ558)</f>
        <v>3.1797973380565</v>
      </c>
      <c r="AL595" s="1" t="str">
        <f t="shared" si="490"/>
        <v>gh</v>
      </c>
      <c r="AM595" s="1">
        <f>AVERAGE(AM556:AM558)</f>
        <v>284.333333333333</v>
      </c>
      <c r="AN595" s="1">
        <f>STDEVA(AM556:AM558)</f>
        <v>2.33333333333334</v>
      </c>
      <c r="AO595" s="1" t="str">
        <f t="shared" si="491"/>
        <v>fg</v>
      </c>
      <c r="AP595" s="1">
        <f>AVERAGE(AP556:AP558)</f>
        <v>285.555555555556</v>
      </c>
      <c r="AQ595" s="1">
        <f>STDEVA(AP556:AP558)</f>
        <v>1.50308325094097</v>
      </c>
      <c r="AR595" s="1" t="str">
        <f t="shared" si="492"/>
        <v>kl</v>
      </c>
      <c r="AS595" s="1">
        <f>AVERAGE(AS556:AS558)</f>
        <v>313</v>
      </c>
      <c r="AT595" s="1">
        <f>STDEVA(AS556:AS558)</f>
        <v>2.9059326290271</v>
      </c>
      <c r="AU595" s="1" t="str">
        <f t="shared" si="493"/>
        <v>i</v>
      </c>
      <c r="AV595" s="1">
        <f>AVERAGE(AV556:AV558)</f>
        <v>310.333333333333</v>
      </c>
      <c r="AW595" s="1">
        <f>STDEVA(AV556:AV558)</f>
        <v>5.03322295684717</v>
      </c>
      <c r="AX595" s="1" t="str">
        <f t="shared" si="494"/>
        <v>fgh</v>
      </c>
      <c r="AY595" s="1">
        <f>AVERAGE(AY556:AY558)</f>
        <v>7.30555555555555</v>
      </c>
      <c r="AZ595" s="1">
        <f>STDEVA(AY556:AY558)</f>
        <v>0.0541944373255876</v>
      </c>
      <c r="BA595" s="1" t="str">
        <f t="shared" si="495"/>
        <v>c</v>
      </c>
      <c r="BB595" s="1">
        <f>AVERAGE(BB556:BB558)</f>
        <v>9.12777777777778</v>
      </c>
      <c r="BC595" s="1">
        <f>STDEVA(BB556:BB558)</f>
        <v>0.0390631018472148</v>
      </c>
      <c r="BD595" s="1" t="str">
        <f t="shared" si="496"/>
        <v>e</v>
      </c>
      <c r="BE595" s="1">
        <f>AVERAGE(BE556:BE558)</f>
        <v>7.52</v>
      </c>
      <c r="BF595" s="1">
        <f>STDEVA(BE556:BE558)</f>
        <v>0.026457513110646</v>
      </c>
      <c r="BG595" s="1" t="str">
        <f t="shared" si="497"/>
        <v>efg</v>
      </c>
      <c r="BH595" s="1">
        <f>AVERAGE(BH556:BH558)</f>
        <v>6.09111111111111</v>
      </c>
      <c r="BI595" s="1">
        <f>STDEVA(BH556:BH558)</f>
        <v>0.0157527187541751</v>
      </c>
      <c r="BJ595" s="1" t="str">
        <f t="shared" si="498"/>
        <v>h</v>
      </c>
      <c r="BK595" s="1">
        <f>AVERAGE(BK556:BK558)</f>
        <v>4.63666666666667</v>
      </c>
      <c r="BL595" s="1">
        <f>STDEVA(BK556:BK558)</f>
        <v>0.0503322295684719</v>
      </c>
      <c r="BM595" s="1" t="str">
        <f t="shared" si="499"/>
        <v>e</v>
      </c>
      <c r="BQ595" s="1">
        <f>AVERAGE(BQ556:BQ558)</f>
        <v>19.6313413233372</v>
      </c>
      <c r="BR595" s="1">
        <f>STDEVA(BQ556:BQ558)</f>
        <v>0.134289924641929</v>
      </c>
      <c r="BS595" s="1" t="str">
        <f t="shared" si="500"/>
        <v>ab</v>
      </c>
      <c r="BT595" s="1">
        <f>AVERAGE(BT556:BT558)</f>
        <v>25.6148749219312</v>
      </c>
      <c r="BU595" s="1">
        <f>STDEVA(BT556:BT558)</f>
        <v>0.0624547622218371</v>
      </c>
      <c r="BV595" s="1" t="str">
        <f t="shared" si="501"/>
        <v>b</v>
      </c>
      <c r="BW595" s="1">
        <f>AVERAGE(BW556:BW558)</f>
        <v>17.8808466959485</v>
      </c>
      <c r="BX595" s="1">
        <f>STDEVA(BW556:BW558)</f>
        <v>0.127659619195038</v>
      </c>
      <c r="BY595" s="1" t="str">
        <f t="shared" si="502"/>
        <v>abc</v>
      </c>
      <c r="BZ595" s="1">
        <f>AVERAGE(BZ556:BZ558)</f>
        <v>8.68493382157515</v>
      </c>
      <c r="CA595" s="1">
        <f>STDEVA(BZ556:BZ558)</f>
        <v>0.285778855345282</v>
      </c>
      <c r="CB595" s="1" t="str">
        <f t="shared" si="503"/>
        <v>jk</v>
      </c>
      <c r="CC595" s="1">
        <f>AVERAGE(CC556:CC558)</f>
        <v>5.94840176658359</v>
      </c>
      <c r="CD595" s="1">
        <f>STDEVA(CC556:CC558)</f>
        <v>0.182137495735853</v>
      </c>
      <c r="CE595" s="1" t="str">
        <f t="shared" si="504"/>
        <v>i</v>
      </c>
      <c r="CF595" s="1">
        <f>AVERAGE(CF556:CF558)</f>
        <v>0.215555555555556</v>
      </c>
      <c r="CG595" s="1">
        <f>STDEVA(CF556:CF558)</f>
        <v>0.00772681717809498</v>
      </c>
      <c r="CH595" s="1" t="str">
        <f t="shared" si="505"/>
        <v>a</v>
      </c>
      <c r="CI595" s="1">
        <f>AVERAGE(CI556:CI558)</f>
        <v>0.255</v>
      </c>
      <c r="CJ595" s="1">
        <f>STDEVA(CI556:CI558)</f>
        <v>0.00960902353693307</v>
      </c>
      <c r="CK595" s="1" t="str">
        <f t="shared" si="506"/>
        <v>defg</v>
      </c>
      <c r="CL595" s="1">
        <f>AVERAGE(CL556:CL558)</f>
        <v>0.266666666666667</v>
      </c>
      <c r="CM595" s="1">
        <f>STDEVA(CL556:CL558)</f>
        <v>0.00352766841475278</v>
      </c>
      <c r="CN595" s="1" t="str">
        <f t="shared" si="507"/>
        <v>cd</v>
      </c>
      <c r="CO595" s="1">
        <f>AVERAGE(CO556:CO558)</f>
        <v>0.242777777777778</v>
      </c>
      <c r="CP595" s="1">
        <f>STDEVA(CO556:CO558)</f>
        <v>0.00452564707875918</v>
      </c>
      <c r="CQ595" s="1" t="str">
        <f t="shared" si="508"/>
        <v>i</v>
      </c>
      <c r="CR595" s="1">
        <f>AVERAGE(CR556:CR558)</f>
        <v>0.163333333333333</v>
      </c>
      <c r="CS595" s="1">
        <f>STDEVA(CR556:CR558)</f>
        <v>0.00513160143944689</v>
      </c>
      <c r="CT595" s="1" t="str">
        <f t="shared" si="509"/>
        <v>e</v>
      </c>
      <c r="CU595" s="1">
        <f>AVERAGE(CU556:CU558)</f>
        <v>263.333333333333</v>
      </c>
      <c r="CV595" s="1">
        <f>STDEVA(CU556:CU558)</f>
        <v>3</v>
      </c>
      <c r="CW595" s="1" t="str">
        <f t="shared" si="510"/>
        <v>ef</v>
      </c>
      <c r="CX595" s="1">
        <f>AVERAGE(CX556:CX558)</f>
        <v>282.777777777778</v>
      </c>
      <c r="CY595" s="1">
        <f>STDEVA(CX556:CX558)</f>
        <v>3.83454087260832</v>
      </c>
      <c r="CZ595" s="1" t="str">
        <f t="shared" si="511"/>
        <v>gh</v>
      </c>
      <c r="DA595" s="1">
        <f>AVERAGE(DA556:DA558)</f>
        <v>283.666666666667</v>
      </c>
      <c r="DB595" s="1">
        <f>STDEVA(DA556:DA558)</f>
        <v>2.96273147243853</v>
      </c>
      <c r="DC595" s="1" t="str">
        <f t="shared" si="512"/>
        <v>j</v>
      </c>
      <c r="DD595" s="1">
        <f>AVERAGE(DD556:DD558)</f>
        <v>312.111111111111</v>
      </c>
      <c r="DE595" s="1">
        <f>STDEVA(DD556:DD558)</f>
        <v>2.87389270141725</v>
      </c>
      <c r="DF595" s="1" t="str">
        <f t="shared" si="513"/>
        <v>g</v>
      </c>
      <c r="DG595" s="1">
        <f>AVERAGE(DG556:DG558)</f>
        <v>310</v>
      </c>
      <c r="DH595" s="1">
        <f>STDEVA(DG556:DG558)</f>
        <v>3.60555127546399</v>
      </c>
      <c r="DI595" s="1" t="str">
        <f t="shared" si="514"/>
        <v>ijk</v>
      </c>
      <c r="DJ595" s="1">
        <f>AVERAGE(DJ556:DJ558)</f>
        <v>6.98888888888889</v>
      </c>
      <c r="DK595" s="1">
        <f>STDEVA(DJ556:DJ558)</f>
        <v>0.0443888541231956</v>
      </c>
      <c r="DL595" s="1" t="str">
        <f t="shared" si="515"/>
        <v>c</v>
      </c>
      <c r="DM595" s="1">
        <f>AVERAGE(DM556:DM558)</f>
        <v>8.88888888888889</v>
      </c>
      <c r="DN595" s="1">
        <f>STDEVA(DM556:DM558)</f>
        <v>0.00509175077217318</v>
      </c>
      <c r="DO595" s="1" t="str">
        <f t="shared" si="516"/>
        <v>ef</v>
      </c>
      <c r="DP595" s="1">
        <f>AVERAGE(DP556:DP558)</f>
        <v>7.26555555555556</v>
      </c>
      <c r="DQ595" s="1">
        <f>STDEVA(DP556:DP558)</f>
        <v>0.0963980943410844</v>
      </c>
      <c r="DR595" s="1" t="str">
        <f t="shared" si="517"/>
        <v>fgh</v>
      </c>
      <c r="DS595" s="1">
        <f>AVERAGE(DS556:DS558)</f>
        <v>5.78111111111111</v>
      </c>
      <c r="DT595" s="1">
        <f>STDEVA(DS556:DS558)</f>
        <v>0.0424700330080366</v>
      </c>
      <c r="DU595" s="1" t="str">
        <f t="shared" si="518"/>
        <v>j</v>
      </c>
      <c r="DV595" s="1">
        <f>AVERAGE(DV556:DV558)</f>
        <v>4.38</v>
      </c>
      <c r="DW595" s="1">
        <f>STDEVA(DV556:DV558)</f>
        <v>0.0458257569495583</v>
      </c>
      <c r="DX595" s="1" t="str">
        <f t="shared" si="519"/>
        <v>f</v>
      </c>
    </row>
    <row r="596" spans="5:126">
      <c r="E596" s="1" t="s">
        <v>103</v>
      </c>
      <c r="F596" s="1">
        <f>AVERAGE(F550:F558)</f>
        <v>19.6946541727191</v>
      </c>
      <c r="I596" s="1">
        <f>AVERAGE(I550:I558)</f>
        <v>25.7600993547409</v>
      </c>
      <c r="L596" s="1">
        <f>AVERAGE(L550:L558)</f>
        <v>17.9191330384057</v>
      </c>
      <c r="O596" s="1">
        <f>AVERAGE(O550:O558)</f>
        <v>11.4319591198574</v>
      </c>
      <c r="R596" s="1">
        <f>AVERAGE(R550:R558)</f>
        <v>8.10197253390412</v>
      </c>
      <c r="U596" s="1">
        <f>AVERAGE(U550:U558)</f>
        <v>0.229555555555556</v>
      </c>
      <c r="X596" s="1">
        <f>AVERAGE(X550:X558)</f>
        <v>0.271296296296296</v>
      </c>
      <c r="AA596" s="1">
        <f>AVERAGE(AA550:AA558)</f>
        <v>0.279814814814815</v>
      </c>
      <c r="AD596" s="1">
        <f>AVERAGE(AD550:AD558)</f>
        <v>0.285296296296296</v>
      </c>
      <c r="AG596" s="1">
        <f>AVERAGE(AG550:AG558)</f>
        <v>0.207</v>
      </c>
      <c r="AJ596" s="1">
        <f>AVERAGE(AJ550:AJ558)</f>
        <v>269.222222222222</v>
      </c>
      <c r="AM596" s="1">
        <f>AVERAGE(AM550:AM558)</f>
        <v>288.296296296296</v>
      </c>
      <c r="AP596" s="1">
        <f>AVERAGE(AP550:AP558)</f>
        <v>289.740740740741</v>
      </c>
      <c r="AS596" s="1">
        <f>AVERAGE(AS550:AS558)</f>
        <v>318.296296296296</v>
      </c>
      <c r="AV596" s="1">
        <f>AVERAGE(AV550:AV558)</f>
        <v>307</v>
      </c>
      <c r="AY596" s="1">
        <f>AVERAGE(AY550:AY558)</f>
        <v>7.56703703703704</v>
      </c>
      <c r="BB596" s="1">
        <f>AVERAGE(BB550:BB558)</f>
        <v>9.4062962962963</v>
      </c>
      <c r="BE596" s="1">
        <f>AVERAGE(BE550:BE558)</f>
        <v>7.82296296296296</v>
      </c>
      <c r="BH596" s="1">
        <f>AVERAGE(BH550:BH558)</f>
        <v>6.6562962962963</v>
      </c>
      <c r="BK596" s="1">
        <f>AVERAGE(BK550:BK558)</f>
        <v>5.32555555555556</v>
      </c>
      <c r="BQ596" s="1">
        <f>AVERAGE(BQ550:BQ558)</f>
        <v>19.1418959028938</v>
      </c>
      <c r="BT596" s="1">
        <f>AVERAGE(BT550:BT558)</f>
        <v>25.1299392471395</v>
      </c>
      <c r="BW596" s="1">
        <f>AVERAGE(BW550:BW558)</f>
        <v>17.389128062184</v>
      </c>
      <c r="BZ596" s="1">
        <f>AVERAGE(BZ550:BZ558)</f>
        <v>10.8563461656088</v>
      </c>
      <c r="CC596" s="1">
        <f>AVERAGE(CC550:CC558)</f>
        <v>7.61750965468585</v>
      </c>
      <c r="CF596" s="1">
        <f>AVERAGE(CF550:CF558)</f>
        <v>0.211</v>
      </c>
      <c r="CI596" s="1">
        <f>AVERAGE(CI550:CI558)</f>
        <v>0.249925925925926</v>
      </c>
      <c r="CL596" s="1">
        <f>AVERAGE(CL550:CL558)</f>
        <v>0.262037037037037</v>
      </c>
      <c r="CO596" s="1">
        <f>AVERAGE(CO550:CO558)</f>
        <v>0.264888888888889</v>
      </c>
      <c r="CR596" s="1">
        <f>AVERAGE(CR550:CR558)</f>
        <v>0.185333333333333</v>
      </c>
      <c r="CU596" s="1">
        <f>AVERAGE(CU550:CU558)</f>
        <v>267.481481481482</v>
      </c>
      <c r="CX596" s="1">
        <f>AVERAGE(CX550:CX558)</f>
        <v>286.740740740741</v>
      </c>
      <c r="DA596" s="1">
        <f>AVERAGE(DA550:DA558)</f>
        <v>288.444444444444</v>
      </c>
      <c r="DD596" s="1">
        <f>AVERAGE(DD550:DD558)</f>
        <v>317.222222222222</v>
      </c>
      <c r="DG596" s="1">
        <f>AVERAGE(DG550:DG558)</f>
        <v>305.444444444444</v>
      </c>
      <c r="DJ596" s="1">
        <f>AVERAGE(DJ550:DJ558)</f>
        <v>7.29666666666667</v>
      </c>
      <c r="DM596" s="1">
        <f>AVERAGE(DM550:DM558)</f>
        <v>9.13851851851852</v>
      </c>
      <c r="DP596" s="1">
        <f>AVERAGE(DP550:DP558)</f>
        <v>7.51925925925926</v>
      </c>
      <c r="DS596" s="1">
        <f>AVERAGE(DS550:DS558)</f>
        <v>6.37</v>
      </c>
      <c r="DV596" s="1">
        <f>AVERAGE(DV550:DV558)</f>
        <v>5.06555555555556</v>
      </c>
    </row>
    <row r="597" spans="5:128">
      <c r="E597" s="1" t="s">
        <v>86</v>
      </c>
      <c r="F597" s="1">
        <f>AVERAGE(F559:F561)</f>
        <v>19.532273792167</v>
      </c>
      <c r="G597" s="1">
        <f>STDEVA(F559:F561)</f>
        <v>0.113098663898873</v>
      </c>
      <c r="H597" s="1" t="str">
        <f t="shared" ref="H597:H599" si="520">H622</f>
        <v>e</v>
      </c>
      <c r="I597" s="1">
        <f>AVERAGE(I559:I561)</f>
        <v>25.658498584598</v>
      </c>
      <c r="J597" s="1">
        <f>STDEVA(I559:I561)</f>
        <v>0.0722563151363101</v>
      </c>
      <c r="K597" s="1" t="str">
        <f t="shared" ref="K597:K599" si="521">K622</f>
        <v>f</v>
      </c>
      <c r="L597" s="1">
        <f>AVERAGE(L559:L561)</f>
        <v>17.7661882631244</v>
      </c>
      <c r="M597" s="1">
        <f>STDEVA(L559:L561)</f>
        <v>0.21950739659534</v>
      </c>
      <c r="N597" s="1" t="str">
        <f t="shared" ref="N597:N599" si="522">N622</f>
        <v>efg</v>
      </c>
      <c r="O597" s="1">
        <f>AVERAGE(O559:O561)</f>
        <v>12.9117437893252</v>
      </c>
      <c r="P597" s="1">
        <f>STDEVA(O559:O561)</f>
        <v>0.276399269450548</v>
      </c>
      <c r="Q597" s="1" t="str">
        <f t="shared" ref="Q597:Q599" si="523">Q622</f>
        <v>cd</v>
      </c>
      <c r="R597" s="1">
        <f>AVERAGE(R559:R561)</f>
        <v>9.28575559005683</v>
      </c>
      <c r="S597" s="1">
        <f>STDEVA(R559:R561)</f>
        <v>0.123985924790738</v>
      </c>
      <c r="T597" s="1" t="str">
        <f t="shared" ref="T597:T599" si="524">T622</f>
        <v>c</v>
      </c>
      <c r="U597" s="1">
        <f>AVERAGE(U559:U561)</f>
        <v>0.229444444444444</v>
      </c>
      <c r="V597" s="1">
        <f>STDEVA(U559:U561)</f>
        <v>0.00150308325094095</v>
      </c>
      <c r="W597" s="1" t="str">
        <f t="shared" ref="W597:W599" si="525">W622</f>
        <v>a</v>
      </c>
      <c r="X597" s="1">
        <f>AVERAGE(X559:X561)</f>
        <v>0.265777777777778</v>
      </c>
      <c r="Y597" s="1">
        <f>STDEVA(X559:X561)</f>
        <v>0.0113349672024881</v>
      </c>
      <c r="Z597" s="1" t="str">
        <f t="shared" ref="Z597:Z599" si="526">Z622</f>
        <v>ef</v>
      </c>
      <c r="AA597" s="1">
        <f>AVERAGE(AA559:AA561)</f>
        <v>0.272555555555556</v>
      </c>
      <c r="AB597" s="1">
        <f>STDEVA(AA559:AA561)</f>
        <v>0.0121852977592459</v>
      </c>
      <c r="AC597" s="1" t="str">
        <f t="shared" ref="AC597:AC599" si="527">AC622</f>
        <v>e</v>
      </c>
      <c r="AD597" s="1">
        <f>AVERAGE(AD559:AD561)</f>
        <v>0.306555555555556</v>
      </c>
      <c r="AE597" s="1">
        <f>STDEVA(AD559:AD561)</f>
        <v>0.00401847584889445</v>
      </c>
      <c r="AF597" s="1" t="str">
        <f t="shared" ref="AF597:AF599" si="528">AF622</f>
        <v>cde</v>
      </c>
      <c r="AG597" s="1">
        <f>AVERAGE(AG559:AG561)</f>
        <v>0.233666666666667</v>
      </c>
      <c r="AH597" s="1">
        <f>STDEVA(AG559:AG561)</f>
        <v>0.00513160143944687</v>
      </c>
      <c r="AI597" s="1" t="str">
        <f t="shared" ref="AI597:AI599" si="529">AI622</f>
        <v>bc</v>
      </c>
      <c r="AJ597" s="1">
        <f>AVERAGE(AJ559:AJ561)</f>
        <v>269.555555555556</v>
      </c>
      <c r="AK597" s="1">
        <f>STDEVA(AJ559:AJ561)</f>
        <v>1.07151675122144</v>
      </c>
      <c r="AL597" s="1" t="str">
        <f t="shared" ref="AL597:AL599" si="530">AL622</f>
        <v>cd</v>
      </c>
      <c r="AM597" s="1">
        <f>AVERAGE(AM559:AM561)</f>
        <v>289.111111111111</v>
      </c>
      <c r="AN597" s="1">
        <f>STDEVA(AM559:AM561)</f>
        <v>4.52564707875918</v>
      </c>
      <c r="AO597" s="1" t="str">
        <f t="shared" ref="AO597:AO599" si="531">AO622</f>
        <v>cdef</v>
      </c>
      <c r="AP597" s="1">
        <f>AVERAGE(AP559:AP561)</f>
        <v>291.444444444444</v>
      </c>
      <c r="AQ597" s="1">
        <f>STDEVA(AP559:AP561)</f>
        <v>2.26895309518467</v>
      </c>
      <c r="AR597" s="1" t="str">
        <f t="shared" ref="AR597:AR599" si="532">AR622</f>
        <v>hij</v>
      </c>
      <c r="AS597" s="1">
        <f>AVERAGE(AS559:AS561)</f>
        <v>321.777777777778</v>
      </c>
      <c r="AT597" s="1">
        <f>STDEVA(AS559:AS561)</f>
        <v>1.07151675122144</v>
      </c>
      <c r="AU597" s="1" t="str">
        <f t="shared" ref="AU597:AU599" si="533">AU622</f>
        <v>fg</v>
      </c>
      <c r="AV597" s="1">
        <f>AVERAGE(AV559:AV561)</f>
        <v>308</v>
      </c>
      <c r="AW597" s="1">
        <f>STDEVA(AV559:AV561)</f>
        <v>6.557438524302</v>
      </c>
      <c r="AX597" s="1" t="str">
        <f t="shared" ref="AX597:AX599" si="534">AX622</f>
        <v>ghi</v>
      </c>
      <c r="AY597" s="1">
        <f>AVERAGE(AY559:AY561)</f>
        <v>7.89111111111111</v>
      </c>
      <c r="AZ597" s="1">
        <f>STDEVA(AY559:AY561)</f>
        <v>0.0542968521016472</v>
      </c>
      <c r="BA597" s="1" t="str">
        <f t="shared" ref="BA597:BA599" si="535">BA622</f>
        <v>a</v>
      </c>
      <c r="BB597" s="1">
        <f>AVERAGE(BB559:BB561)</f>
        <v>9.68777777777778</v>
      </c>
      <c r="BC597" s="1">
        <f>STDEVA(BB559:BB561)</f>
        <v>0.0403227718036096</v>
      </c>
      <c r="BD597" s="1" t="str">
        <f t="shared" ref="BD597:BD599" si="536">BD622</f>
        <v>a</v>
      </c>
      <c r="BE597" s="1">
        <f>AVERAGE(BE559:BE561)</f>
        <v>8.14222222222222</v>
      </c>
      <c r="BF597" s="1">
        <f>STDEVA(BE559:BE561)</f>
        <v>0.0567972351961424</v>
      </c>
      <c r="BG597" s="1" t="str">
        <f t="shared" ref="BG597:BG599" si="537">BG622</f>
        <v>a</v>
      </c>
      <c r="BH597" s="1">
        <f>AVERAGE(BH559:BH561)</f>
        <v>7.38666666666667</v>
      </c>
      <c r="BI597" s="1">
        <f>STDEVA(BH559:BH561)</f>
        <v>0.00666666666666682</v>
      </c>
      <c r="BJ597" s="1" t="str">
        <f t="shared" ref="BJ597:BJ599" si="538">BJ622</f>
        <v>cd</v>
      </c>
      <c r="BK597" s="1">
        <f>AVERAGE(BK559:BK561)</f>
        <v>6.23666666666667</v>
      </c>
      <c r="BL597" s="1">
        <f>STDEVA(BK559:BK561)</f>
        <v>0.0450924975282289</v>
      </c>
      <c r="BM597" s="1" t="str">
        <f t="shared" ref="BM597:BM599" si="539">BM622</f>
        <v>a</v>
      </c>
      <c r="BQ597" s="1">
        <f>AVERAGE(BQ559:BQ561)</f>
        <v>19.1138612514282</v>
      </c>
      <c r="BR597" s="1">
        <f>STDEVA(BQ559:BQ561)</f>
        <v>0.142892704769066</v>
      </c>
      <c r="BS597" s="1" t="str">
        <f t="shared" ref="BS597:BS599" si="540">BS622</f>
        <v>cd</v>
      </c>
      <c r="BT597" s="1">
        <f>AVERAGE(BT559:BT561)</f>
        <v>25.0342837445472</v>
      </c>
      <c r="BU597" s="1">
        <f>STDEVA(BT559:BT561)</f>
        <v>0.239580955538206</v>
      </c>
      <c r="BV597" s="1" t="str">
        <f t="shared" ref="BV597:BV599" si="541">BV622</f>
        <v>de</v>
      </c>
      <c r="BW597" s="1">
        <f>AVERAGE(BW559:BW561)</f>
        <v>17.1927274805643</v>
      </c>
      <c r="BX597" s="1">
        <f>STDEVA(BW559:BW561)</f>
        <v>0.28252036318474</v>
      </c>
      <c r="BY597" s="1" t="str">
        <f t="shared" ref="BY597:BY599" si="542">BY622</f>
        <v>efg</v>
      </c>
      <c r="BZ597" s="1">
        <f>AVERAGE(BZ559:BZ561)</f>
        <v>12.2583395987154</v>
      </c>
      <c r="CA597" s="1">
        <f>STDEVA(BZ559:BZ561)</f>
        <v>0.228046517090567</v>
      </c>
      <c r="CB597" s="1" t="str">
        <f t="shared" ref="CB597:CB599" si="543">CB622</f>
        <v>cd</v>
      </c>
      <c r="CC597" s="1">
        <f>AVERAGE(CC559:CC561)</f>
        <v>8.61925076927629</v>
      </c>
      <c r="CD597" s="1">
        <f>STDEVA(CC559:CC561)</f>
        <v>0.0930623221822846</v>
      </c>
      <c r="CE597" s="1" t="str">
        <f t="shared" ref="CE597:CE599" si="544">CE622</f>
        <v>d</v>
      </c>
      <c r="CF597" s="1">
        <f>AVERAGE(CF559:CF561)</f>
        <v>0.205</v>
      </c>
      <c r="CG597" s="1">
        <f>STDEVA(CF559:CF561)</f>
        <v>0.0032829526005987</v>
      </c>
      <c r="CH597" s="1" t="str">
        <f t="shared" ref="CH597:CH599" si="545">CH622</f>
        <v>c</v>
      </c>
      <c r="CI597" s="1">
        <f>AVERAGE(CI559:CI561)</f>
        <v>0.246888888888889</v>
      </c>
      <c r="CJ597" s="1">
        <f>STDEVA(CI559:CI561)</f>
        <v>0.00888402644784029</v>
      </c>
      <c r="CK597" s="1" t="str">
        <f t="shared" ref="CK597:CK599" si="546">CK622</f>
        <v>fgh</v>
      </c>
      <c r="CL597" s="1">
        <f>AVERAGE(CL559:CL561)</f>
        <v>0.258777777777778</v>
      </c>
      <c r="CM597" s="1">
        <f>STDEVA(CL559:CL561)</f>
        <v>0.00857213400977151</v>
      </c>
      <c r="CN597" s="1" t="str">
        <f t="shared" ref="CN597:CN599" si="547">CN622</f>
        <v>d</v>
      </c>
      <c r="CO597" s="1">
        <f>AVERAGE(CO559:CO561)</f>
        <v>0.286444444444444</v>
      </c>
      <c r="CP597" s="1">
        <f>STDEVA(CO559:CO561)</f>
        <v>0.00443888541231959</v>
      </c>
      <c r="CQ597" s="1" t="str">
        <f t="shared" ref="CQ597:CQ599" si="548">CQ622</f>
        <v>cd</v>
      </c>
      <c r="CR597" s="1">
        <f>AVERAGE(CR559:CR561)</f>
        <v>0.214333333333333</v>
      </c>
      <c r="CS597" s="1">
        <f>STDEVA(CR559:CR561)</f>
        <v>0.0138684293751431</v>
      </c>
      <c r="CT597" s="1" t="str">
        <f t="shared" ref="CT597:CT599" si="549">CT622</f>
        <v>ab</v>
      </c>
      <c r="CU597" s="1">
        <f>AVERAGE(CU559:CU561)</f>
        <v>268.222222222222</v>
      </c>
      <c r="CV597" s="1">
        <f>STDEVA(CU559:CU561)</f>
        <v>1.83585684909538</v>
      </c>
      <c r="CW597" s="1" t="str">
        <f t="shared" ref="CW597:CW599" si="550">CW622</f>
        <v>bc</v>
      </c>
      <c r="CX597" s="1">
        <f>AVERAGE(CX559:CX561)</f>
        <v>287.111111111111</v>
      </c>
      <c r="CY597" s="1">
        <f>STDEVA(CX559:CX561)</f>
        <v>4.3503937667671</v>
      </c>
      <c r="CZ597" s="1" t="str">
        <f t="shared" ref="CZ597:CZ599" si="551">CZ622</f>
        <v>defg</v>
      </c>
      <c r="DA597" s="1">
        <f>AVERAGE(DA559:DA561)</f>
        <v>289.666666666667</v>
      </c>
      <c r="DB597" s="1">
        <f>STDEVA(DA559:DA561)</f>
        <v>3.46410161513775</v>
      </c>
      <c r="DC597" s="1" t="str">
        <f t="shared" ref="DC597:DC599" si="552">DC622</f>
        <v>fghij</v>
      </c>
      <c r="DD597" s="1">
        <f>AVERAGE(DD559:DD561)</f>
        <v>320.111111111111</v>
      </c>
      <c r="DE597" s="1">
        <f>STDEVA(DD559:DD561)</f>
        <v>1.89541356769245</v>
      </c>
      <c r="DF597" s="1" t="str">
        <f t="shared" ref="DF597:DF599" si="553">DF622</f>
        <v>def</v>
      </c>
      <c r="DG597" s="1">
        <f>AVERAGE(DG559:DG561)</f>
        <v>306.333333333333</v>
      </c>
      <c r="DH597" s="1">
        <f>STDEVA(DG559:DG561)</f>
        <v>7.02376916856849</v>
      </c>
      <c r="DI597" s="1" t="str">
        <f t="shared" ref="DI597:DI599" si="554">DI622</f>
        <v>kl</v>
      </c>
      <c r="DJ597" s="1">
        <f>AVERAGE(DJ559:DJ561)</f>
        <v>7.63222222222222</v>
      </c>
      <c r="DK597" s="1">
        <f>STDEVA(DJ559:DJ561)</f>
        <v>0.0494787646182501</v>
      </c>
      <c r="DL597" s="1" t="str">
        <f t="shared" ref="DL597:DL599" si="555">DL622</f>
        <v>a</v>
      </c>
      <c r="DM597" s="1">
        <f>AVERAGE(DM559:DM561)</f>
        <v>9.42555555555555</v>
      </c>
      <c r="DN597" s="1">
        <f>STDEVA(DM559:DM561)</f>
        <v>0.0517830231010268</v>
      </c>
      <c r="DO597" s="1" t="str">
        <f t="shared" ref="DO597:DO599" si="556">DO622</f>
        <v>a</v>
      </c>
      <c r="DP597" s="1">
        <f>AVERAGE(DP559:DP561)</f>
        <v>7.83111111111111</v>
      </c>
      <c r="DQ597" s="1">
        <f>STDEVA(DP559:DP561)</f>
        <v>0.0320300784564431</v>
      </c>
      <c r="DR597" s="1" t="str">
        <f t="shared" ref="DR597:DR599" si="557">DR622</f>
        <v>a</v>
      </c>
      <c r="DS597" s="1">
        <f>AVERAGE(DS559:DS561)</f>
        <v>7.09444444444445</v>
      </c>
      <c r="DT597" s="1">
        <f>STDEVA(DS559:DS561)</f>
        <v>0.119830126676305</v>
      </c>
      <c r="DU597" s="1" t="str">
        <f t="shared" ref="DU597:DU599" si="558">DU622</f>
        <v>d</v>
      </c>
      <c r="DV597" s="1">
        <f>AVERAGE(DV559:DV561)</f>
        <v>5.98</v>
      </c>
      <c r="DW597" s="1">
        <f>STDEVA(DV559:DV561)</f>
        <v>0.0600000000000001</v>
      </c>
      <c r="DX597" s="1" t="str">
        <f t="shared" ref="DX597:DX599" si="559">DX622</f>
        <v>a</v>
      </c>
    </row>
    <row r="598" spans="5:128">
      <c r="E598" s="1" t="s">
        <v>87</v>
      </c>
      <c r="F598" s="1">
        <f>AVERAGE(F562:F564)</f>
        <v>19.5189851403338</v>
      </c>
      <c r="G598" s="1">
        <f>STDEVA(F562:F564)</f>
        <v>0.143635228697359</v>
      </c>
      <c r="H598" s="1" t="str">
        <f t="shared" si="520"/>
        <v>e</v>
      </c>
      <c r="I598" s="1">
        <f>AVERAGE(I562:I564)</f>
        <v>25.4805625036142</v>
      </c>
      <c r="J598" s="1">
        <f>STDEVA(I562:I564)</f>
        <v>0.134785502289369</v>
      </c>
      <c r="K598" s="1" t="str">
        <f t="shared" si="521"/>
        <v>f</v>
      </c>
      <c r="L598" s="1">
        <f>AVERAGE(L562:L564)</f>
        <v>17.6194157765211</v>
      </c>
      <c r="M598" s="1">
        <f>STDEVA(L562:L564)</f>
        <v>0.240879381039186</v>
      </c>
      <c r="N598" s="1" t="str">
        <f t="shared" si="522"/>
        <v>efgh</v>
      </c>
      <c r="O598" s="1">
        <f>AVERAGE(O562:O564)</f>
        <v>10.7268734855148</v>
      </c>
      <c r="P598" s="1">
        <f>STDEVA(O562:O564)</f>
        <v>0.199226279560537</v>
      </c>
      <c r="Q598" s="1" t="str">
        <f t="shared" si="523"/>
        <v>g</v>
      </c>
      <c r="R598" s="1">
        <f>AVERAGE(R562:R564)</f>
        <v>7.88089007217337</v>
      </c>
      <c r="S598" s="1">
        <f>STDEVA(R562:R564)</f>
        <v>0.271012997310525</v>
      </c>
      <c r="T598" s="1" t="str">
        <f t="shared" si="524"/>
        <v>e</v>
      </c>
      <c r="U598" s="1">
        <f>AVERAGE(U562:U564)</f>
        <v>0.230666666666667</v>
      </c>
      <c r="V598" s="1">
        <f>STDEVA(U562:U564)</f>
        <v>0.00600925212577332</v>
      </c>
      <c r="W598" s="1" t="str">
        <f t="shared" si="525"/>
        <v>a</v>
      </c>
      <c r="X598" s="1">
        <f>AVERAGE(X562:X564)</f>
        <v>0.270111111111111</v>
      </c>
      <c r="Y598" s="1">
        <f>STDEVA(X562:X564)</f>
        <v>0.0113349672024881</v>
      </c>
      <c r="Z598" s="1" t="str">
        <f t="shared" si="526"/>
        <v>def</v>
      </c>
      <c r="AA598" s="1">
        <f>AVERAGE(AA562:AA564)</f>
        <v>0.278</v>
      </c>
      <c r="AB598" s="1">
        <f>STDEVA(AA562:AA564)</f>
        <v>0.0120968315410827</v>
      </c>
      <c r="AC598" s="1" t="str">
        <f t="shared" si="527"/>
        <v>e</v>
      </c>
      <c r="AD598" s="1">
        <f>AVERAGE(AD562:AD564)</f>
        <v>0.287222222222222</v>
      </c>
      <c r="AE598" s="1">
        <f>STDEVA(AD562:AD564)</f>
        <v>0.00712845108104242</v>
      </c>
      <c r="AF598" s="1" t="str">
        <f t="shared" si="528"/>
        <v>fg</v>
      </c>
      <c r="AG598" s="1">
        <f>AVERAGE(AG562:AG564)</f>
        <v>0.205</v>
      </c>
      <c r="AH598" s="1">
        <f>STDEVA(AG562:AG564)</f>
        <v>0.00299999999999999</v>
      </c>
      <c r="AI598" s="1" t="str">
        <f t="shared" si="529"/>
        <v>d</v>
      </c>
      <c r="AJ598" s="1">
        <f>AVERAGE(AJ562:AJ564)</f>
        <v>274.555555555556</v>
      </c>
      <c r="AK598" s="1">
        <f>STDEVA(AJ562:AJ564)</f>
        <v>2.34125638952284</v>
      </c>
      <c r="AL598" s="1" t="str">
        <f t="shared" si="530"/>
        <v>a</v>
      </c>
      <c r="AM598" s="1">
        <f>AVERAGE(AM562:AM564)</f>
        <v>293.111111111111</v>
      </c>
      <c r="AN598" s="1">
        <f>STDEVA(AM562:AM564)</f>
        <v>4.52564707875918</v>
      </c>
      <c r="AO598" s="1" t="str">
        <f t="shared" si="531"/>
        <v>bc</v>
      </c>
      <c r="AP598" s="1">
        <f>AVERAGE(AP562:AP564)</f>
        <v>294.888888888889</v>
      </c>
      <c r="AQ598" s="1">
        <f>STDEVA(AP562:AP564)</f>
        <v>1.34715062810911</v>
      </c>
      <c r="AR598" s="1" t="str">
        <f t="shared" si="532"/>
        <v>fgh</v>
      </c>
      <c r="AS598" s="1">
        <f>AVERAGE(AS562:AS564)</f>
        <v>322.333333333333</v>
      </c>
      <c r="AT598" s="1">
        <f>STDEVA(AS562:AS564)</f>
        <v>1.52752523165195</v>
      </c>
      <c r="AU598" s="1" t="str">
        <f t="shared" si="533"/>
        <v>f</v>
      </c>
      <c r="AV598" s="1">
        <f>AVERAGE(AV562:AV564)</f>
        <v>311.666666666667</v>
      </c>
      <c r="AW598" s="1">
        <f>STDEVA(AV562:AV564)</f>
        <v>5.5075705472861</v>
      </c>
      <c r="AX598" s="1" t="str">
        <f t="shared" si="534"/>
        <v>efgh</v>
      </c>
      <c r="AY598" s="1">
        <f>AVERAGE(AY562:AY564)</f>
        <v>7.52444444444444</v>
      </c>
      <c r="AZ598" s="1">
        <f>STDEVA(AY562:AY564)</f>
        <v>0.0150308325094089</v>
      </c>
      <c r="BA598" s="1" t="str">
        <f t="shared" si="535"/>
        <v>b</v>
      </c>
      <c r="BB598" s="1">
        <f>AVERAGE(BB562:BB564)</f>
        <v>9.37777777777778</v>
      </c>
      <c r="BC598" s="1">
        <f>STDEVA(BB562:BB564)</f>
        <v>0.0390631018472148</v>
      </c>
      <c r="BD598" s="1" t="str">
        <f t="shared" si="536"/>
        <v>cd</v>
      </c>
      <c r="BE598" s="1">
        <f>AVERAGE(BE562:BE564)</f>
        <v>7.80222222222222</v>
      </c>
      <c r="BF598" s="1">
        <f>STDEVA(BE562:BE564)</f>
        <v>0.056797235196143</v>
      </c>
      <c r="BG598" s="1" t="str">
        <f t="shared" si="537"/>
        <v>bc</v>
      </c>
      <c r="BH598" s="1">
        <f>AVERAGE(BH562:BH564)</f>
        <v>6.46222222222222</v>
      </c>
      <c r="BI598" s="1">
        <f>STDEVA(BH562:BH564)</f>
        <v>0.0138777733297744</v>
      </c>
      <c r="BJ598" s="1" t="str">
        <f t="shared" si="538"/>
        <v>f</v>
      </c>
      <c r="BK598" s="1">
        <f>AVERAGE(BK562:BK564)</f>
        <v>5.12333333333333</v>
      </c>
      <c r="BL598" s="1">
        <f>STDEVA(BK562:BK564)</f>
        <v>0.0611010092660779</v>
      </c>
      <c r="BM598" s="1" t="str">
        <f t="shared" si="539"/>
        <v>c</v>
      </c>
      <c r="BQ598" s="1">
        <f>AVERAGE(BQ562:BQ564)</f>
        <v>18.8629376562786</v>
      </c>
      <c r="BR598" s="1">
        <f>STDEVA(BQ562:BQ564)</f>
        <v>0.0860382489533403</v>
      </c>
      <c r="BS598" s="1" t="str">
        <f t="shared" si="540"/>
        <v>de</v>
      </c>
      <c r="BT598" s="1">
        <f>AVERAGE(BT562:BT564)</f>
        <v>24.8181253141436</v>
      </c>
      <c r="BU598" s="1">
        <f>STDEVA(BT562:BT564)</f>
        <v>0.158435028734183</v>
      </c>
      <c r="BV598" s="1" t="str">
        <f t="shared" si="541"/>
        <v>e</v>
      </c>
      <c r="BW598" s="1">
        <f>AVERAGE(BW562:BW564)</f>
        <v>17.0983170168545</v>
      </c>
      <c r="BX598" s="1">
        <f>STDEVA(BW562:BW564)</f>
        <v>0.232371915049954</v>
      </c>
      <c r="BY598" s="1" t="str">
        <f t="shared" si="542"/>
        <v>fg</v>
      </c>
      <c r="BZ598" s="1">
        <f>AVERAGE(BZ562:BZ564)</f>
        <v>10.2395687809748</v>
      </c>
      <c r="CA598" s="1">
        <f>STDEVA(BZ562:BZ564)</f>
        <v>0.192680426146189</v>
      </c>
      <c r="CB598" s="1" t="str">
        <f t="shared" si="543"/>
        <v>f</v>
      </c>
      <c r="CC598" s="1">
        <f>AVERAGE(CC562:CC564)</f>
        <v>7.33557613699927</v>
      </c>
      <c r="CD598" s="1">
        <f>STDEVA(CC562:CC564)</f>
        <v>0.0778488368144816</v>
      </c>
      <c r="CE598" s="1" t="str">
        <f t="shared" si="544"/>
        <v>f</v>
      </c>
      <c r="CF598" s="1">
        <f>AVERAGE(CF562:CF564)</f>
        <v>0.211333333333333</v>
      </c>
      <c r="CG598" s="1">
        <f>STDEVA(CF562:CF564)</f>
        <v>0.00833333333333335</v>
      </c>
      <c r="CH598" s="1" t="str">
        <f t="shared" si="545"/>
        <v>abc</v>
      </c>
      <c r="CI598" s="1">
        <f>AVERAGE(CI562:CI564)</f>
        <v>0.252666666666667</v>
      </c>
      <c r="CJ598" s="1">
        <f>STDEVA(CI562:CI564)</f>
        <v>0.00288675134594815</v>
      </c>
      <c r="CK598" s="1" t="str">
        <f t="shared" si="546"/>
        <v>efg</v>
      </c>
      <c r="CL598" s="1">
        <f>AVERAGE(CL562:CL564)</f>
        <v>0.258555555555556</v>
      </c>
      <c r="CM598" s="1">
        <f>STDEVA(CL562:CL564)</f>
        <v>0.0048112522432469</v>
      </c>
      <c r="CN598" s="1" t="str">
        <f t="shared" si="547"/>
        <v>d</v>
      </c>
      <c r="CO598" s="1">
        <f>AVERAGE(CO562:CO564)</f>
        <v>0.265222222222222</v>
      </c>
      <c r="CP598" s="1">
        <f>STDEVA(CO562:CO564)</f>
        <v>0.00234125638952283</v>
      </c>
      <c r="CQ598" s="1" t="str">
        <f t="shared" si="548"/>
        <v>fgh</v>
      </c>
      <c r="CR598" s="1">
        <f>AVERAGE(CR562:CR564)</f>
        <v>0.179666666666667</v>
      </c>
      <c r="CS598" s="1">
        <f>STDEVA(CR562:CR564)</f>
        <v>0.00568624070307733</v>
      </c>
      <c r="CT598" s="1" t="str">
        <f t="shared" si="549"/>
        <v>c</v>
      </c>
      <c r="CU598" s="1">
        <f>AVERAGE(CU562:CU564)</f>
        <v>272.444444444445</v>
      </c>
      <c r="CV598" s="1">
        <f>STDEVA(CU562:CU564)</f>
        <v>2.41139271269007</v>
      </c>
      <c r="CW598" s="1" t="str">
        <f t="shared" si="550"/>
        <v>a</v>
      </c>
      <c r="CX598" s="1">
        <f>AVERAGE(CX562:CX564)</f>
        <v>292.333333333333</v>
      </c>
      <c r="CY598" s="1">
        <f>STDEVA(CX562:CX564)</f>
        <v>3.92994204085054</v>
      </c>
      <c r="CZ598" s="1" t="str">
        <f t="shared" si="551"/>
        <v>bc</v>
      </c>
      <c r="DA598" s="1">
        <f>AVERAGE(DA562:DA564)</f>
        <v>292.666666666667</v>
      </c>
      <c r="DB598" s="1">
        <f>STDEVA(DA562:DA564)</f>
        <v>2.96273147243853</v>
      </c>
      <c r="DC598" s="1" t="str">
        <f t="shared" si="552"/>
        <v>efghi</v>
      </c>
      <c r="DD598" s="1">
        <f>AVERAGE(DD562:DD564)</f>
        <v>320.555555555556</v>
      </c>
      <c r="DE598" s="1">
        <f>STDEVA(DD562:DD564)</f>
        <v>2.87389270141725</v>
      </c>
      <c r="DF598" s="1" t="str">
        <f t="shared" si="553"/>
        <v>de</v>
      </c>
      <c r="DG598" s="1">
        <f>AVERAGE(DG562:DG564)</f>
        <v>311</v>
      </c>
      <c r="DH598" s="1">
        <f>STDEVA(DG562:DG564)</f>
        <v>4.35889894354067</v>
      </c>
      <c r="DI598" s="1" t="str">
        <f t="shared" si="554"/>
        <v>ghijk</v>
      </c>
      <c r="DJ598" s="1">
        <f>AVERAGE(DJ562:DJ564)</f>
        <v>7.29333333333333</v>
      </c>
      <c r="DK598" s="1">
        <f>STDEVA(DJ562:DJ564)</f>
        <v>0.0504424865014047</v>
      </c>
      <c r="DL598" s="1" t="str">
        <f t="shared" si="555"/>
        <v>b</v>
      </c>
      <c r="DM598" s="1">
        <f>AVERAGE(DM562:DM564)</f>
        <v>9.10333333333333</v>
      </c>
      <c r="DN598" s="1">
        <f>STDEVA(DM562:DM564)</f>
        <v>0.0529150262212917</v>
      </c>
      <c r="DO598" s="1" t="str">
        <f t="shared" si="556"/>
        <v>bcd</v>
      </c>
      <c r="DP598" s="1">
        <f>AVERAGE(DP562:DP564)</f>
        <v>7.49111111111111</v>
      </c>
      <c r="DQ598" s="1">
        <f>STDEVA(DP562:DP564)</f>
        <v>0.0320300784564436</v>
      </c>
      <c r="DR598" s="1" t="str">
        <f t="shared" si="557"/>
        <v>bcd</v>
      </c>
      <c r="DS598" s="1">
        <f>AVERAGE(DS562:DS564)</f>
        <v>6.15111111111111</v>
      </c>
      <c r="DT598" s="1">
        <f>STDEVA(DS562:DS564)</f>
        <v>0.0964557085076033</v>
      </c>
      <c r="DU598" s="1" t="str">
        <f t="shared" si="558"/>
        <v>hi</v>
      </c>
      <c r="DV598" s="1">
        <f>AVERAGE(DV562:DV564)</f>
        <v>4.87</v>
      </c>
      <c r="DW598" s="1">
        <f>STDEVA(DV562:DV564)</f>
        <v>0.0600000000000001</v>
      </c>
      <c r="DX598" s="1" t="str">
        <f t="shared" si="559"/>
        <v>c</v>
      </c>
    </row>
    <row r="599" spans="5:128">
      <c r="E599" s="1" t="s">
        <v>88</v>
      </c>
      <c r="F599" s="1">
        <f>AVERAGE(F565:F567)</f>
        <v>19.884354564196</v>
      </c>
      <c r="G599" s="1">
        <f>STDEVA(F565:F567)</f>
        <v>0.20718424847688</v>
      </c>
      <c r="H599" s="1" t="str">
        <f t="shared" si="520"/>
        <v>cd</v>
      </c>
      <c r="I599" s="1">
        <f>AVERAGE(I565:I567)</f>
        <v>25.8791813859603</v>
      </c>
      <c r="J599" s="1">
        <f>STDEVA(I565:I567)</f>
        <v>0.128347065524784</v>
      </c>
      <c r="K599" s="1" t="str">
        <f t="shared" si="521"/>
        <v>e</v>
      </c>
      <c r="L599" s="1">
        <f>AVERAGE(L565:L567)</f>
        <v>18.0688489779079</v>
      </c>
      <c r="M599" s="1">
        <f>STDEVA(L565:L567)</f>
        <v>0.234834747024605</v>
      </c>
      <c r="N599" s="1" t="str">
        <f t="shared" si="522"/>
        <v>bcde</v>
      </c>
      <c r="O599" s="1">
        <f>AVERAGE(O565:O567)</f>
        <v>10.5246064754155</v>
      </c>
      <c r="P599" s="1">
        <f>STDEVA(O565:O567)</f>
        <v>0.287089042609529</v>
      </c>
      <c r="Q599" s="1" t="str">
        <f t="shared" si="523"/>
        <v>ghi</v>
      </c>
      <c r="R599" s="1">
        <f>AVERAGE(R565:R567)</f>
        <v>6.355722785878</v>
      </c>
      <c r="S599" s="1">
        <f>STDEVA(R565:R567)</f>
        <v>0.0780719602897281</v>
      </c>
      <c r="T599" s="1" t="str">
        <f t="shared" si="524"/>
        <v>g</v>
      </c>
      <c r="U599" s="1">
        <f>AVERAGE(U565:U567)</f>
        <v>0.231444444444444</v>
      </c>
      <c r="V599" s="1">
        <f>STDEVA(U565:U567)</f>
        <v>0.00791856702337635</v>
      </c>
      <c r="W599" s="1" t="str">
        <f t="shared" si="525"/>
        <v>a</v>
      </c>
      <c r="X599" s="1">
        <f>AVERAGE(X565:X567)</f>
        <v>0.273222222222222</v>
      </c>
      <c r="Y599" s="1">
        <f>STDEVA(X565:X567)</f>
        <v>0.0115004025694434</v>
      </c>
      <c r="Z599" s="1" t="str">
        <f t="shared" si="526"/>
        <v>cdef</v>
      </c>
      <c r="AA599" s="1">
        <f>AVERAGE(AA565:AA567)</f>
        <v>0.286333333333333</v>
      </c>
      <c r="AB599" s="1">
        <f>STDEVA(AA565:AA567)</f>
        <v>0.00811035004039762</v>
      </c>
      <c r="AC599" s="1" t="str">
        <f t="shared" si="527"/>
        <v>cde</v>
      </c>
      <c r="AD599" s="1">
        <f>AVERAGE(AD565:AD567)</f>
        <v>0.265111111111111</v>
      </c>
      <c r="AE599" s="1">
        <f>STDEVA(AD565:AD567)</f>
        <v>0.00707368624106531</v>
      </c>
      <c r="AF599" s="1" t="str">
        <f t="shared" si="528"/>
        <v>i</v>
      </c>
      <c r="AG599" s="1">
        <f>AVERAGE(AG565:AG567)</f>
        <v>0.189666666666667</v>
      </c>
      <c r="AH599" s="1">
        <f>STDEVA(AG565:AG567)</f>
        <v>0.00602771377334171</v>
      </c>
      <c r="AI599" s="1" t="str">
        <f t="shared" si="529"/>
        <v>fg</v>
      </c>
      <c r="AJ599" s="1">
        <f>AVERAGE(AJ565:AJ567)</f>
        <v>266.555555555556</v>
      </c>
      <c r="AK599" s="1">
        <f>STDEVA(AJ565:AJ567)</f>
        <v>2.34125638952284</v>
      </c>
      <c r="AL599" s="1" t="str">
        <f t="shared" si="530"/>
        <v>efg</v>
      </c>
      <c r="AM599" s="1">
        <f>AVERAGE(AM565:AM567)</f>
        <v>284.111111111111</v>
      </c>
      <c r="AN599" s="1">
        <f>STDEVA(AM565:AM567)</f>
        <v>2.16880236621589</v>
      </c>
      <c r="AO599" s="1" t="str">
        <f t="shared" si="531"/>
        <v>g</v>
      </c>
      <c r="AP599" s="1">
        <f>AVERAGE(AP565:AP567)</f>
        <v>286.888888888889</v>
      </c>
      <c r="AQ599" s="1">
        <f>STDEVA(AP565:AP567)</f>
        <v>3.16812831764071</v>
      </c>
      <c r="AR599" s="1" t="str">
        <f t="shared" si="532"/>
        <v>kl</v>
      </c>
      <c r="AS599" s="1">
        <f>AVERAGE(AS565:AS567)</f>
        <v>316.333333333333</v>
      </c>
      <c r="AT599" s="1">
        <f>STDEVA(AS565:AS567)</f>
        <v>2.33333333333334</v>
      </c>
      <c r="AU599" s="1" t="str">
        <f t="shared" si="533"/>
        <v>hi</v>
      </c>
      <c r="AV599" s="1">
        <f>AVERAGE(AV565:AV567)</f>
        <v>319</v>
      </c>
      <c r="AW599" s="1">
        <f>STDEVA(AV565:AV567)</f>
        <v>5.56776436283002</v>
      </c>
      <c r="AX599" s="1" t="str">
        <f t="shared" si="534"/>
        <v>cde</v>
      </c>
      <c r="AY599" s="1">
        <f>AVERAGE(AY565:AY567)</f>
        <v>7.23888888888889</v>
      </c>
      <c r="AZ599" s="1">
        <f>STDEVA(AY565:AY567)</f>
        <v>0.0589098495191632</v>
      </c>
      <c r="BA599" s="1" t="str">
        <f t="shared" si="535"/>
        <v>cd</v>
      </c>
      <c r="BB599" s="1">
        <f>AVERAGE(BB565:BB567)</f>
        <v>9.03888888888889</v>
      </c>
      <c r="BC599" s="1">
        <f>STDEVA(BB565:BB567)</f>
        <v>0.041677776296692</v>
      </c>
      <c r="BD599" s="1" t="str">
        <f t="shared" si="536"/>
        <v>e</v>
      </c>
      <c r="BE599" s="1">
        <f>AVERAGE(BE565:BE567)</f>
        <v>7.49111111111111</v>
      </c>
      <c r="BF599" s="1">
        <f>STDEVA(BE565:BE567)</f>
        <v>0.0712845108104237</v>
      </c>
      <c r="BG599" s="1" t="str">
        <f t="shared" si="537"/>
        <v>fgh</v>
      </c>
      <c r="BH599" s="1">
        <f>AVERAGE(BH565:BH567)</f>
        <v>6.09777777777778</v>
      </c>
      <c r="BI599" s="1">
        <f>STDEVA(BH565:BH567)</f>
        <v>0.00509175077217395</v>
      </c>
      <c r="BJ599" s="1" t="str">
        <f t="shared" si="538"/>
        <v>h</v>
      </c>
      <c r="BK599" s="1">
        <f>AVERAGE(BK565:BK567)</f>
        <v>4.71666666666667</v>
      </c>
      <c r="BL599" s="1">
        <f>STDEVA(BK565:BK567)</f>
        <v>0.0611010092660775</v>
      </c>
      <c r="BM599" s="1" t="str">
        <f t="shared" si="539"/>
        <v>e</v>
      </c>
      <c r="BQ599" s="1">
        <f>AVERAGE(BQ565:BQ567)</f>
        <v>19.4372891306522</v>
      </c>
      <c r="BR599" s="1">
        <f>STDEVA(BQ565:BQ567)</f>
        <v>0.171062224446567</v>
      </c>
      <c r="BS599" s="1" t="str">
        <f t="shared" si="540"/>
        <v>abc</v>
      </c>
      <c r="BT599" s="1">
        <f>AVERAGE(BT565:BT567)</f>
        <v>25.3407145113941</v>
      </c>
      <c r="BU599" s="1">
        <f>STDEVA(BT565:BT567)</f>
        <v>0.277505904498426</v>
      </c>
      <c r="BV599" s="1" t="str">
        <f t="shared" si="541"/>
        <v>c</v>
      </c>
      <c r="BW599" s="1">
        <f>AVERAGE(BW565:BW567)</f>
        <v>17.6684536978676</v>
      </c>
      <c r="BX599" s="1">
        <f>STDEVA(BW565:BW567)</f>
        <v>0.30031484272279</v>
      </c>
      <c r="BY599" s="1" t="str">
        <f t="shared" si="542"/>
        <v>bcde</v>
      </c>
      <c r="BZ599" s="1">
        <f>AVERAGE(BZ565:BZ567)</f>
        <v>10.057043147621</v>
      </c>
      <c r="CA599" s="1">
        <f>STDEVA(BZ565:BZ567)</f>
        <v>0.262872096916273</v>
      </c>
      <c r="CB599" s="1" t="str">
        <f t="shared" si="543"/>
        <v>fg</v>
      </c>
      <c r="CC599" s="1">
        <f>AVERAGE(CC565:CC567)</f>
        <v>5.79078344858396</v>
      </c>
      <c r="CD599" s="1">
        <f>STDEVA(CC565:CC567)</f>
        <v>0.151335421354076</v>
      </c>
      <c r="CE599" s="1" t="str">
        <f t="shared" si="544"/>
        <v>i</v>
      </c>
      <c r="CF599" s="1">
        <f>AVERAGE(CF565:CF567)</f>
        <v>0.214333333333333</v>
      </c>
      <c r="CG599" s="1">
        <f>STDEVA(CF565:CF567)</f>
        <v>0.00366666666666665</v>
      </c>
      <c r="CH599" s="1" t="str">
        <f t="shared" si="545"/>
        <v>ab</v>
      </c>
      <c r="CI599" s="1">
        <f>AVERAGE(CI565:CI567)</f>
        <v>0.255666666666667</v>
      </c>
      <c r="CJ599" s="1">
        <f>STDEVA(CI565:CI567)</f>
        <v>0.0029059326290271</v>
      </c>
      <c r="CK599" s="1" t="str">
        <f t="shared" si="546"/>
        <v>def</v>
      </c>
      <c r="CL599" s="1">
        <f>AVERAGE(CL565:CL567)</f>
        <v>0.263888888888889</v>
      </c>
      <c r="CM599" s="1">
        <f>STDEVA(CL565:CL567)</f>
        <v>0.0126725132705629</v>
      </c>
      <c r="CN599" s="1" t="str">
        <f t="shared" si="547"/>
        <v>d</v>
      </c>
      <c r="CO599" s="1">
        <f>AVERAGE(CO565:CO567)</f>
        <v>0.243666666666667</v>
      </c>
      <c r="CP599" s="1">
        <f>STDEVA(CO565:CO567)</f>
        <v>0.00251661147842359</v>
      </c>
      <c r="CQ599" s="1" t="str">
        <f t="shared" si="548"/>
        <v>i</v>
      </c>
      <c r="CR599" s="1">
        <f>AVERAGE(CR565:CR567)</f>
        <v>0.168333333333333</v>
      </c>
      <c r="CS599" s="1">
        <f>STDEVA(CR565:CR567)</f>
        <v>0.00550757054728609</v>
      </c>
      <c r="CT599" s="1" t="str">
        <f t="shared" si="549"/>
        <v>de</v>
      </c>
      <c r="CU599" s="1">
        <f>AVERAGE(CU565:CU567)</f>
        <v>264.777777777778</v>
      </c>
      <c r="CV599" s="1">
        <f>STDEVA(CU565:CU567)</f>
        <v>2.69430125621827</v>
      </c>
      <c r="CW599" s="1" t="str">
        <f t="shared" si="550"/>
        <v>de</v>
      </c>
      <c r="CX599" s="1">
        <f>AVERAGE(CX565:CX567)</f>
        <v>282.666666666667</v>
      </c>
      <c r="CY599" s="1">
        <f>STDEVA(CX565:CX567)</f>
        <v>3.2829526005987</v>
      </c>
      <c r="CZ599" s="1" t="str">
        <f t="shared" si="551"/>
        <v>gh</v>
      </c>
      <c r="DA599" s="1">
        <f>AVERAGE(DA565:DA567)</f>
        <v>285.333333333333</v>
      </c>
      <c r="DB599" s="1">
        <f>STDEVA(DA565:DA567)</f>
        <v>1.66666666666666</v>
      </c>
      <c r="DC599" s="1" t="str">
        <f t="shared" si="552"/>
        <v>ij</v>
      </c>
      <c r="DD599" s="1">
        <f>AVERAGE(DD565:DD567)</f>
        <v>314.555555555555</v>
      </c>
      <c r="DE599" s="1">
        <f>STDEVA(DD565:DD567)</f>
        <v>3.28858857487749</v>
      </c>
      <c r="DF599" s="1" t="str">
        <f t="shared" si="553"/>
        <v>fg</v>
      </c>
      <c r="DG599" s="1">
        <f>AVERAGE(DG565:DG567)</f>
        <v>313.666666666667</v>
      </c>
      <c r="DH599" s="1">
        <f>STDEVA(DG565:DG567)</f>
        <v>7.02376916856849</v>
      </c>
      <c r="DI599" s="1" t="str">
        <f t="shared" si="554"/>
        <v>fghij</v>
      </c>
      <c r="DJ599" s="1">
        <f>AVERAGE(DJ565:DJ567)</f>
        <v>6.95222222222222</v>
      </c>
      <c r="DK599" s="1">
        <f>STDEVA(DJ565:DJ567)</f>
        <v>0.0661927600382513</v>
      </c>
      <c r="DL599" s="1" t="str">
        <f t="shared" si="555"/>
        <v>c</v>
      </c>
      <c r="DM599" s="1">
        <f>AVERAGE(DM565:DM567)</f>
        <v>8.80555555555556</v>
      </c>
      <c r="DN599" s="1">
        <f>STDEVA(DM565:DM567)</f>
        <v>0.036717136981907</v>
      </c>
      <c r="DO599" s="1" t="str">
        <f t="shared" si="556"/>
        <v>fg</v>
      </c>
      <c r="DP599" s="1">
        <f>AVERAGE(DP565:DP567)</f>
        <v>7.20444444444444</v>
      </c>
      <c r="DQ599" s="1">
        <f>STDEVA(DP565:DP567)</f>
        <v>0.0958200473882256</v>
      </c>
      <c r="DR599" s="1" t="str">
        <f t="shared" si="557"/>
        <v>ghi</v>
      </c>
      <c r="DS599" s="1">
        <f>AVERAGE(DS565:DS567)</f>
        <v>5.78111111111111</v>
      </c>
      <c r="DT599" s="1">
        <f>STDEVA(DS565:DS567)</f>
        <v>0.0424700330080369</v>
      </c>
      <c r="DU599" s="1" t="str">
        <f t="shared" si="558"/>
        <v>j</v>
      </c>
      <c r="DV599" s="1">
        <f>AVERAGE(DV565:DV567)</f>
        <v>4.47</v>
      </c>
      <c r="DW599" s="1">
        <f>STDEVA(DV565:DV567)</f>
        <v>0.0556776436283</v>
      </c>
      <c r="DX599" s="1" t="str">
        <f t="shared" si="559"/>
        <v>e</v>
      </c>
    </row>
    <row r="600" spans="5:126">
      <c r="E600" s="1" t="s">
        <v>104</v>
      </c>
      <c r="F600" s="1">
        <f>AVERAGE(F559:F567)</f>
        <v>19.645204498899</v>
      </c>
      <c r="I600" s="1">
        <f>AVERAGE(I559:I567)</f>
        <v>25.6727474913908</v>
      </c>
      <c r="L600" s="1">
        <f>AVERAGE(L559:L567)</f>
        <v>17.8181510058511</v>
      </c>
      <c r="O600" s="1">
        <f>AVERAGE(O559:O567)</f>
        <v>11.3877412500852</v>
      </c>
      <c r="R600" s="1">
        <f>AVERAGE(R559:R567)</f>
        <v>7.84078948270273</v>
      </c>
      <c r="U600" s="1">
        <f>AVERAGE(U559:U567)</f>
        <v>0.230518518518519</v>
      </c>
      <c r="X600" s="1">
        <f>AVERAGE(X559:X567)</f>
        <v>0.269703703703704</v>
      </c>
      <c r="AA600" s="1">
        <f>AVERAGE(AA559:AA567)</f>
        <v>0.278962962962963</v>
      </c>
      <c r="AD600" s="1">
        <f>AVERAGE(AD559:AD567)</f>
        <v>0.286296296296296</v>
      </c>
      <c r="AG600" s="1">
        <f>AVERAGE(AG559:AG567)</f>
        <v>0.209444444444444</v>
      </c>
      <c r="AJ600" s="1">
        <f>AVERAGE(AJ559:AJ567)</f>
        <v>270.222222222222</v>
      </c>
      <c r="AM600" s="1">
        <f>AVERAGE(AM559:AM567)</f>
        <v>288.777777777778</v>
      </c>
      <c r="AP600" s="1">
        <f>AVERAGE(AP559:AP567)</f>
        <v>291.074074074074</v>
      </c>
      <c r="AS600" s="1">
        <f>AVERAGE(AS559:AS567)</f>
        <v>320.148148148148</v>
      </c>
      <c r="AV600" s="1">
        <f>AVERAGE(AV559:AV567)</f>
        <v>312.888888888889</v>
      </c>
      <c r="AY600" s="1">
        <f>AVERAGE(AY559:AY567)</f>
        <v>7.55148148148148</v>
      </c>
      <c r="BB600" s="1">
        <f>AVERAGE(BB559:BB567)</f>
        <v>9.36814814814815</v>
      </c>
      <c r="BE600" s="1">
        <f>AVERAGE(BE559:BE567)</f>
        <v>7.81185185185185</v>
      </c>
      <c r="BH600" s="1">
        <f>AVERAGE(BH559:BH567)</f>
        <v>6.64888888888889</v>
      </c>
      <c r="BK600" s="1">
        <f>AVERAGE(BK559:BK567)</f>
        <v>5.35888888888889</v>
      </c>
      <c r="BQ600" s="1">
        <f>AVERAGE(BQ559:BQ567)</f>
        <v>19.1380293461197</v>
      </c>
      <c r="BT600" s="1">
        <f>AVERAGE(BT559:BT567)</f>
        <v>25.0643745233616</v>
      </c>
      <c r="BW600" s="1">
        <f>AVERAGE(BW559:BW567)</f>
        <v>17.3198327317622</v>
      </c>
      <c r="BZ600" s="1">
        <f>AVERAGE(BZ559:BZ567)</f>
        <v>10.8516505091037</v>
      </c>
      <c r="CC600" s="1">
        <f>AVERAGE(CC559:CC567)</f>
        <v>7.24853678495317</v>
      </c>
      <c r="CF600" s="1">
        <f>AVERAGE(CF559:CF567)</f>
        <v>0.210222222222222</v>
      </c>
      <c r="CI600" s="1">
        <f>AVERAGE(CI559:CI567)</f>
        <v>0.251740740740741</v>
      </c>
      <c r="CL600" s="1">
        <f>AVERAGE(CL559:CL567)</f>
        <v>0.260407407407407</v>
      </c>
      <c r="CO600" s="1">
        <f>AVERAGE(CO559:CO567)</f>
        <v>0.265111111111111</v>
      </c>
      <c r="CR600" s="1">
        <f>AVERAGE(CR559:CR567)</f>
        <v>0.187444444444444</v>
      </c>
      <c r="CU600" s="1">
        <f>AVERAGE(CU559:CU567)</f>
        <v>268.481481481481</v>
      </c>
      <c r="CX600" s="1">
        <f>AVERAGE(CX559:CX567)</f>
        <v>287.37037037037</v>
      </c>
      <c r="DA600" s="1">
        <f>AVERAGE(DA559:DA567)</f>
        <v>289.222222222222</v>
      </c>
      <c r="DD600" s="1">
        <f>AVERAGE(DD559:DD567)</f>
        <v>318.407407407407</v>
      </c>
      <c r="DG600" s="1">
        <f>AVERAGE(DG559:DG567)</f>
        <v>310.333333333333</v>
      </c>
      <c r="DJ600" s="1">
        <f>AVERAGE(DJ559:DJ567)</f>
        <v>7.29259259259259</v>
      </c>
      <c r="DM600" s="1">
        <f>AVERAGE(DM559:DM567)</f>
        <v>9.11148148148148</v>
      </c>
      <c r="DP600" s="1">
        <f>AVERAGE(DP559:DP567)</f>
        <v>7.50888888888889</v>
      </c>
      <c r="DS600" s="1">
        <f>AVERAGE(DS559:DS567)</f>
        <v>6.34222222222222</v>
      </c>
      <c r="DV600" s="1">
        <f>AVERAGE(DV559:DV567)</f>
        <v>5.10666666666667</v>
      </c>
    </row>
    <row r="603" spans="8:128">
      <c r="H603" s="1" t="s">
        <v>112</v>
      </c>
      <c r="K603" s="1" t="s">
        <v>123</v>
      </c>
      <c r="N603" s="1" t="s">
        <v>109</v>
      </c>
      <c r="Q603" s="1" t="s">
        <v>106</v>
      </c>
      <c r="T603" s="1" t="s">
        <v>112</v>
      </c>
      <c r="W603" s="1" t="s">
        <v>119</v>
      </c>
      <c r="Z603" s="1" t="s">
        <v>106</v>
      </c>
      <c r="AC603" s="1" t="s">
        <v>113</v>
      </c>
      <c r="AF603" s="1" t="s">
        <v>106</v>
      </c>
      <c r="AI603" s="1" t="s">
        <v>106</v>
      </c>
      <c r="AL603" s="1" t="s">
        <v>154</v>
      </c>
      <c r="AO603" s="1" t="s">
        <v>644</v>
      </c>
      <c r="AR603" s="1" t="s">
        <v>588</v>
      </c>
      <c r="AU603" s="1" t="s">
        <v>122</v>
      </c>
      <c r="AX603" s="1" t="s">
        <v>610</v>
      </c>
      <c r="BA603" s="1" t="s">
        <v>122</v>
      </c>
      <c r="BD603" s="1" t="s">
        <v>120</v>
      </c>
      <c r="BG603" s="1" t="s">
        <v>112</v>
      </c>
      <c r="BJ603" s="1" t="s">
        <v>114</v>
      </c>
      <c r="BM603" s="1" t="s">
        <v>117</v>
      </c>
      <c r="BS603" s="1" t="s">
        <v>115</v>
      </c>
      <c r="BV603" s="1" t="s">
        <v>121</v>
      </c>
      <c r="BY603" s="1" t="s">
        <v>125</v>
      </c>
      <c r="CB603" s="1" t="s">
        <v>106</v>
      </c>
      <c r="CE603" s="1" t="s">
        <v>107</v>
      </c>
      <c r="CH603" s="1" t="s">
        <v>122</v>
      </c>
      <c r="CK603" s="1" t="s">
        <v>113</v>
      </c>
      <c r="CN603" s="1" t="s">
        <v>106</v>
      </c>
      <c r="CQ603" s="1" t="s">
        <v>106</v>
      </c>
      <c r="CT603" s="1" t="s">
        <v>106</v>
      </c>
      <c r="CW603" s="1" t="s">
        <v>153</v>
      </c>
      <c r="CZ603" s="1" t="s">
        <v>610</v>
      </c>
      <c r="DC603" s="1" t="s">
        <v>650</v>
      </c>
      <c r="DF603" s="1" t="s">
        <v>116</v>
      </c>
      <c r="DI603" s="1" t="s">
        <v>651</v>
      </c>
      <c r="DL603" s="1" t="s">
        <v>107</v>
      </c>
      <c r="DO603" s="1" t="s">
        <v>116</v>
      </c>
      <c r="DR603" s="1" t="s">
        <v>122</v>
      </c>
      <c r="DU603" s="1" t="s">
        <v>116</v>
      </c>
      <c r="DX603" s="1" t="s">
        <v>121</v>
      </c>
    </row>
    <row r="604" spans="8:128">
      <c r="H604" s="1" t="s">
        <v>112</v>
      </c>
      <c r="K604" s="1" t="s">
        <v>123</v>
      </c>
      <c r="N604" s="1" t="s">
        <v>109</v>
      </c>
      <c r="Q604" s="1" t="s">
        <v>113</v>
      </c>
      <c r="T604" s="1" t="s">
        <v>112</v>
      </c>
      <c r="W604" s="1" t="s">
        <v>119</v>
      </c>
      <c r="Z604" s="1" t="s">
        <v>113</v>
      </c>
      <c r="AC604" s="1" t="s">
        <v>113</v>
      </c>
      <c r="AF604" s="1" t="s">
        <v>106</v>
      </c>
      <c r="AI604" s="1" t="s">
        <v>113</v>
      </c>
      <c r="AL604" s="1" t="s">
        <v>164</v>
      </c>
      <c r="AO604" s="1" t="s">
        <v>109</v>
      </c>
      <c r="AR604" s="1" t="s">
        <v>115</v>
      </c>
      <c r="AU604" s="1" t="s">
        <v>115</v>
      </c>
      <c r="AX604" s="1" t="s">
        <v>588</v>
      </c>
      <c r="BA604" s="1" t="s">
        <v>124</v>
      </c>
      <c r="BD604" s="1" t="s">
        <v>120</v>
      </c>
      <c r="BG604" s="1" t="s">
        <v>122</v>
      </c>
      <c r="BJ604" s="1" t="s">
        <v>116</v>
      </c>
      <c r="BM604" s="1" t="s">
        <v>117</v>
      </c>
      <c r="BS604" s="1" t="s">
        <v>115</v>
      </c>
      <c r="BV604" s="1" t="s">
        <v>121</v>
      </c>
      <c r="BY604" s="1" t="s">
        <v>642</v>
      </c>
      <c r="CB604" s="1" t="s">
        <v>113</v>
      </c>
      <c r="CE604" s="1" t="s">
        <v>107</v>
      </c>
      <c r="CH604" s="1" t="s">
        <v>115</v>
      </c>
      <c r="CK604" s="1" t="s">
        <v>118</v>
      </c>
      <c r="CN604" s="1" t="s">
        <v>113</v>
      </c>
      <c r="CQ604" s="1" t="s">
        <v>106</v>
      </c>
      <c r="CT604" s="1" t="s">
        <v>106</v>
      </c>
      <c r="CW604" s="1" t="s">
        <v>151</v>
      </c>
      <c r="CZ604" s="1" t="s">
        <v>642</v>
      </c>
      <c r="DC604" s="1" t="s">
        <v>109</v>
      </c>
      <c r="DF604" s="1" t="s">
        <v>108</v>
      </c>
      <c r="DI604" s="1" t="s">
        <v>652</v>
      </c>
      <c r="DL604" s="1" t="s">
        <v>107</v>
      </c>
      <c r="DO604" s="1" t="s">
        <v>115</v>
      </c>
      <c r="DR604" s="1" t="s">
        <v>124</v>
      </c>
      <c r="DU604" s="1" t="s">
        <v>120</v>
      </c>
      <c r="DX604" s="1" t="s">
        <v>121</v>
      </c>
    </row>
    <row r="605" spans="8:128">
      <c r="H605" s="1" t="s">
        <v>124</v>
      </c>
      <c r="K605" s="1" t="s">
        <v>153</v>
      </c>
      <c r="N605" s="1" t="s">
        <v>653</v>
      </c>
      <c r="Q605" s="1" t="s">
        <v>108</v>
      </c>
      <c r="T605" s="1" t="s">
        <v>107</v>
      </c>
      <c r="W605" s="1" t="s">
        <v>109</v>
      </c>
      <c r="Z605" s="1" t="s">
        <v>118</v>
      </c>
      <c r="AC605" s="1" t="s">
        <v>113</v>
      </c>
      <c r="AF605" s="1" t="s">
        <v>106</v>
      </c>
      <c r="AI605" s="1" t="s">
        <v>120</v>
      </c>
      <c r="AL605" s="1" t="s">
        <v>153</v>
      </c>
      <c r="AO605" s="1" t="s">
        <v>108</v>
      </c>
      <c r="AR605" s="1" t="s">
        <v>116</v>
      </c>
      <c r="AU605" s="1" t="s">
        <v>116</v>
      </c>
      <c r="AX605" s="1" t="s">
        <v>588</v>
      </c>
      <c r="BA605" s="1" t="s">
        <v>124</v>
      </c>
      <c r="BD605" s="1" t="s">
        <v>108</v>
      </c>
      <c r="BG605" s="1" t="s">
        <v>120</v>
      </c>
      <c r="BJ605" s="1" t="s">
        <v>111</v>
      </c>
      <c r="BM605" s="1" t="s">
        <v>107</v>
      </c>
      <c r="BS605" s="1" t="s">
        <v>117</v>
      </c>
      <c r="BV605" s="1" t="s">
        <v>123</v>
      </c>
      <c r="BY605" s="1" t="s">
        <v>152</v>
      </c>
      <c r="CB605" s="1" t="s">
        <v>108</v>
      </c>
      <c r="CE605" s="1" t="s">
        <v>117</v>
      </c>
      <c r="CH605" s="1" t="s">
        <v>122</v>
      </c>
      <c r="CK605" s="1" t="s">
        <v>118</v>
      </c>
      <c r="CN605" s="1" t="s">
        <v>113</v>
      </c>
      <c r="CQ605" s="1" t="s">
        <v>106</v>
      </c>
      <c r="CT605" s="1" t="s">
        <v>114</v>
      </c>
      <c r="CW605" s="1" t="s">
        <v>121</v>
      </c>
      <c r="CZ605" s="1" t="s">
        <v>119</v>
      </c>
      <c r="DC605" s="1" t="s">
        <v>116</v>
      </c>
      <c r="DF605" s="1" t="s">
        <v>111</v>
      </c>
      <c r="DI605" s="1" t="s">
        <v>654</v>
      </c>
      <c r="DL605" s="1" t="s">
        <v>122</v>
      </c>
      <c r="DO605" s="1" t="s">
        <v>108</v>
      </c>
      <c r="DR605" s="1" t="s">
        <v>115</v>
      </c>
      <c r="DU605" s="1" t="s">
        <v>113</v>
      </c>
      <c r="DX605" s="1" t="s">
        <v>117</v>
      </c>
    </row>
    <row r="606" spans="8:128">
      <c r="H606" s="1" t="s">
        <v>153</v>
      </c>
      <c r="K606" s="1" t="s">
        <v>155</v>
      </c>
      <c r="N606" s="1" t="s">
        <v>154</v>
      </c>
      <c r="Q606" s="1" t="s">
        <v>164</v>
      </c>
      <c r="T606" s="1" t="s">
        <v>153</v>
      </c>
      <c r="W606" s="1" t="s">
        <v>112</v>
      </c>
      <c r="Z606" s="1" t="s">
        <v>655</v>
      </c>
      <c r="AC606" s="1" t="s">
        <v>118</v>
      </c>
      <c r="AF606" s="1" t="s">
        <v>119</v>
      </c>
      <c r="AI606" s="1" t="s">
        <v>123</v>
      </c>
      <c r="AL606" s="1" t="s">
        <v>610</v>
      </c>
      <c r="AO606" s="1" t="s">
        <v>106</v>
      </c>
      <c r="AR606" s="1" t="s">
        <v>113</v>
      </c>
      <c r="AU606" s="1" t="s">
        <v>119</v>
      </c>
      <c r="AX606" s="1" t="s">
        <v>113</v>
      </c>
      <c r="BA606" s="1" t="s">
        <v>161</v>
      </c>
      <c r="BD606" s="1" t="s">
        <v>152</v>
      </c>
      <c r="BG606" s="1" t="s">
        <v>157</v>
      </c>
      <c r="BJ606" s="1" t="s">
        <v>153</v>
      </c>
      <c r="BM606" s="1" t="s">
        <v>153</v>
      </c>
      <c r="BS606" s="1" t="s">
        <v>157</v>
      </c>
      <c r="BV606" s="1" t="s">
        <v>154</v>
      </c>
      <c r="BY606" s="1" t="s">
        <v>157</v>
      </c>
      <c r="CB606" s="1" t="s">
        <v>161</v>
      </c>
      <c r="CE606" s="1" t="s">
        <v>154</v>
      </c>
      <c r="CH606" s="1" t="s">
        <v>117</v>
      </c>
      <c r="CK606" s="1" t="s">
        <v>109</v>
      </c>
      <c r="CN606" s="1" t="s">
        <v>108</v>
      </c>
      <c r="CQ606" s="1" t="s">
        <v>119</v>
      </c>
      <c r="CT606" s="1" t="s">
        <v>124</v>
      </c>
      <c r="CW606" s="1" t="s">
        <v>122</v>
      </c>
      <c r="CZ606" s="1" t="s">
        <v>106</v>
      </c>
      <c r="DC606" s="1" t="s">
        <v>106</v>
      </c>
      <c r="DF606" s="1" t="s">
        <v>113</v>
      </c>
      <c r="DI606" s="1" t="s">
        <v>113</v>
      </c>
      <c r="DL606" s="1" t="s">
        <v>123</v>
      </c>
      <c r="DO606" s="1" t="s">
        <v>161</v>
      </c>
      <c r="DR606" s="1" t="s">
        <v>165</v>
      </c>
      <c r="DU606" s="1" t="s">
        <v>154</v>
      </c>
      <c r="DX606" s="1" t="s">
        <v>153</v>
      </c>
    </row>
    <row r="607" spans="8:128">
      <c r="H607" s="1" t="s">
        <v>157</v>
      </c>
      <c r="K607" s="1" t="s">
        <v>156</v>
      </c>
      <c r="N607" s="1" t="s">
        <v>155</v>
      </c>
      <c r="Q607" s="1" t="s">
        <v>156</v>
      </c>
      <c r="T607" s="1" t="s">
        <v>154</v>
      </c>
      <c r="W607" s="1" t="s">
        <v>107</v>
      </c>
      <c r="Z607" s="1" t="s">
        <v>122</v>
      </c>
      <c r="AC607" s="1" t="s">
        <v>112</v>
      </c>
      <c r="AF607" s="1" t="s">
        <v>152</v>
      </c>
      <c r="AI607" s="1" t="s">
        <v>157</v>
      </c>
      <c r="AL607" s="1" t="s">
        <v>115</v>
      </c>
      <c r="AO607" s="1" t="s">
        <v>106</v>
      </c>
      <c r="AR607" s="1" t="s">
        <v>106</v>
      </c>
      <c r="AU607" s="1" t="s">
        <v>118</v>
      </c>
      <c r="AX607" s="1" t="s">
        <v>106</v>
      </c>
      <c r="BA607" s="1" t="s">
        <v>153</v>
      </c>
      <c r="BD607" s="1" t="s">
        <v>121</v>
      </c>
      <c r="BG607" s="1" t="s">
        <v>154</v>
      </c>
      <c r="BJ607" s="1" t="s">
        <v>157</v>
      </c>
      <c r="BM607" s="1" t="s">
        <v>157</v>
      </c>
      <c r="BS607" s="1" t="s">
        <v>154</v>
      </c>
      <c r="BV607" s="1" t="s">
        <v>155</v>
      </c>
      <c r="BY607" s="1" t="s">
        <v>154</v>
      </c>
      <c r="CB607" s="1" t="s">
        <v>155</v>
      </c>
      <c r="CE607" s="1" t="s">
        <v>156</v>
      </c>
      <c r="CH607" s="1" t="s">
        <v>121</v>
      </c>
      <c r="CK607" s="1" t="s">
        <v>121</v>
      </c>
      <c r="CN607" s="1" t="s">
        <v>120</v>
      </c>
      <c r="CQ607" s="1" t="s">
        <v>152</v>
      </c>
      <c r="CT607" s="1" t="s">
        <v>121</v>
      </c>
      <c r="CW607" s="1" t="s">
        <v>109</v>
      </c>
      <c r="CZ607" s="1" t="s">
        <v>106</v>
      </c>
      <c r="DC607" s="1" t="s">
        <v>111</v>
      </c>
      <c r="DF607" s="1" t="s">
        <v>106</v>
      </c>
      <c r="DI607" s="1" t="s">
        <v>106</v>
      </c>
      <c r="DL607" s="1" t="s">
        <v>123</v>
      </c>
      <c r="DO607" s="1" t="s">
        <v>157</v>
      </c>
      <c r="DR607" s="1" t="s">
        <v>155</v>
      </c>
      <c r="DU607" s="1" t="s">
        <v>155</v>
      </c>
      <c r="DX607" s="1" t="s">
        <v>157</v>
      </c>
    </row>
    <row r="608" spans="8:128">
      <c r="H608" s="1" t="s">
        <v>123</v>
      </c>
      <c r="K608" s="1" t="s">
        <v>154</v>
      </c>
      <c r="N608" s="1" t="s">
        <v>161</v>
      </c>
      <c r="Q608" s="1" t="s">
        <v>115</v>
      </c>
      <c r="T608" s="1" t="s">
        <v>117</v>
      </c>
      <c r="W608" s="1" t="s">
        <v>116</v>
      </c>
      <c r="Z608" s="1" t="s">
        <v>113</v>
      </c>
      <c r="AC608" s="1" t="s">
        <v>113</v>
      </c>
      <c r="AF608" s="1" t="s">
        <v>106</v>
      </c>
      <c r="AI608" s="1" t="s">
        <v>118</v>
      </c>
      <c r="AL608" s="1" t="s">
        <v>123</v>
      </c>
      <c r="AO608" s="1" t="s">
        <v>111</v>
      </c>
      <c r="AR608" s="1" t="s">
        <v>114</v>
      </c>
      <c r="AU608" s="1" t="s">
        <v>118</v>
      </c>
      <c r="AX608" s="1" t="s">
        <v>642</v>
      </c>
      <c r="BA608" s="1" t="s">
        <v>112</v>
      </c>
      <c r="BD608" s="1" t="s">
        <v>108</v>
      </c>
      <c r="BG608" s="1" t="s">
        <v>116</v>
      </c>
      <c r="BJ608" s="1" t="s">
        <v>106</v>
      </c>
      <c r="BM608" s="1" t="s">
        <v>107</v>
      </c>
      <c r="BS608" s="1" t="s">
        <v>161</v>
      </c>
      <c r="BV608" s="1" t="s">
        <v>157</v>
      </c>
      <c r="BY608" s="1" t="s">
        <v>161</v>
      </c>
      <c r="CB608" s="1" t="s">
        <v>120</v>
      </c>
      <c r="CE608" s="1" t="s">
        <v>123</v>
      </c>
      <c r="CH608" s="1" t="s">
        <v>112</v>
      </c>
      <c r="CK608" s="1" t="s">
        <v>118</v>
      </c>
      <c r="CN608" s="1" t="s">
        <v>113</v>
      </c>
      <c r="CQ608" s="1" t="s">
        <v>106</v>
      </c>
      <c r="CT608" s="1" t="s">
        <v>113</v>
      </c>
      <c r="CW608" s="1" t="s">
        <v>117</v>
      </c>
      <c r="CZ608" s="1" t="s">
        <v>111</v>
      </c>
      <c r="DC608" s="1" t="s">
        <v>114</v>
      </c>
      <c r="DF608" s="1" t="s">
        <v>113</v>
      </c>
      <c r="DI608" s="1" t="s">
        <v>656</v>
      </c>
      <c r="DL608" s="1" t="s">
        <v>112</v>
      </c>
      <c r="DO608" s="1" t="s">
        <v>111</v>
      </c>
      <c r="DR608" s="1" t="s">
        <v>119</v>
      </c>
      <c r="DU608" s="1" t="s">
        <v>106</v>
      </c>
      <c r="DX608" s="1" t="s">
        <v>117</v>
      </c>
    </row>
    <row r="609" spans="8:128">
      <c r="H609" s="1" t="s">
        <v>121</v>
      </c>
      <c r="K609" s="1" t="s">
        <v>157</v>
      </c>
      <c r="N609" s="1" t="s">
        <v>159</v>
      </c>
      <c r="Q609" s="1" t="s">
        <v>152</v>
      </c>
      <c r="T609" s="1" t="s">
        <v>123</v>
      </c>
      <c r="W609" s="1" t="s">
        <v>119</v>
      </c>
      <c r="Z609" s="1" t="s">
        <v>106</v>
      </c>
      <c r="AC609" s="1" t="s">
        <v>113</v>
      </c>
      <c r="AF609" s="1" t="s">
        <v>111</v>
      </c>
      <c r="AI609" s="1" t="s">
        <v>122</v>
      </c>
      <c r="AL609" s="1" t="s">
        <v>157</v>
      </c>
      <c r="AO609" s="1" t="s">
        <v>109</v>
      </c>
      <c r="AR609" s="1" t="s">
        <v>115</v>
      </c>
      <c r="AU609" s="1" t="s">
        <v>118</v>
      </c>
      <c r="AX609" s="1" t="s">
        <v>119</v>
      </c>
      <c r="BA609" s="1" t="s">
        <v>152</v>
      </c>
      <c r="BD609" s="1" t="s">
        <v>112</v>
      </c>
      <c r="BG609" s="1" t="s">
        <v>151</v>
      </c>
      <c r="BJ609" s="1" t="s">
        <v>107</v>
      </c>
      <c r="BM609" s="1" t="s">
        <v>121</v>
      </c>
      <c r="BS609" s="1" t="s">
        <v>151</v>
      </c>
      <c r="BV609" s="1" t="s">
        <v>153</v>
      </c>
      <c r="BY609" s="1" t="s">
        <v>162</v>
      </c>
      <c r="CB609" s="1" t="s">
        <v>610</v>
      </c>
      <c r="CE609" s="1" t="s">
        <v>157</v>
      </c>
      <c r="CH609" s="1" t="s">
        <v>115</v>
      </c>
      <c r="CK609" s="1" t="s">
        <v>113</v>
      </c>
      <c r="CN609" s="1" t="s">
        <v>113</v>
      </c>
      <c r="CQ609" s="1" t="s">
        <v>111</v>
      </c>
      <c r="CT609" s="1" t="s">
        <v>116</v>
      </c>
      <c r="CW609" s="1" t="s">
        <v>151</v>
      </c>
      <c r="CZ609" s="1" t="s">
        <v>644</v>
      </c>
      <c r="DC609" s="1" t="s">
        <v>642</v>
      </c>
      <c r="DF609" s="1" t="s">
        <v>106</v>
      </c>
      <c r="DI609" s="1" t="s">
        <v>109</v>
      </c>
      <c r="DL609" s="1" t="s">
        <v>117</v>
      </c>
      <c r="DO609" s="1" t="s">
        <v>124</v>
      </c>
      <c r="DR609" s="1" t="s">
        <v>161</v>
      </c>
      <c r="DU609" s="1" t="s">
        <v>107</v>
      </c>
      <c r="DX609" s="1" t="s">
        <v>123</v>
      </c>
    </row>
    <row r="610" spans="8:128">
      <c r="H610" s="1" t="s">
        <v>112</v>
      </c>
      <c r="K610" s="1" t="s">
        <v>123</v>
      </c>
      <c r="N610" s="1" t="s">
        <v>109</v>
      </c>
      <c r="Q610" s="1" t="s">
        <v>165</v>
      </c>
      <c r="T610" s="1" t="s">
        <v>157</v>
      </c>
      <c r="W610" s="1" t="s">
        <v>108</v>
      </c>
      <c r="Z610" s="1" t="s">
        <v>106</v>
      </c>
      <c r="AC610" s="1" t="s">
        <v>106</v>
      </c>
      <c r="AF610" s="1" t="s">
        <v>642</v>
      </c>
      <c r="AI610" s="1" t="s">
        <v>161</v>
      </c>
      <c r="AL610" s="1" t="s">
        <v>154</v>
      </c>
      <c r="AO610" s="1" t="s">
        <v>588</v>
      </c>
      <c r="AR610" s="1" t="s">
        <v>122</v>
      </c>
      <c r="AU610" s="1" t="s">
        <v>113</v>
      </c>
      <c r="AX610" s="1" t="s">
        <v>119</v>
      </c>
      <c r="BA610" s="1" t="s">
        <v>123</v>
      </c>
      <c r="BD610" s="1" t="s">
        <v>117</v>
      </c>
      <c r="BG610" s="1" t="s">
        <v>153</v>
      </c>
      <c r="BJ610" s="1" t="s">
        <v>107</v>
      </c>
      <c r="BM610" s="1" t="s">
        <v>123</v>
      </c>
      <c r="BS610" s="1" t="s">
        <v>588</v>
      </c>
      <c r="BV610" s="1" t="s">
        <v>121</v>
      </c>
      <c r="BY610" s="1" t="s">
        <v>642</v>
      </c>
      <c r="CB610" s="1" t="s">
        <v>157</v>
      </c>
      <c r="CE610" s="1" t="s">
        <v>155</v>
      </c>
      <c r="CH610" s="1" t="s">
        <v>120</v>
      </c>
      <c r="CK610" s="1" t="s">
        <v>106</v>
      </c>
      <c r="CN610" s="1" t="s">
        <v>106</v>
      </c>
      <c r="CQ610" s="1" t="s">
        <v>125</v>
      </c>
      <c r="CT610" s="1" t="s">
        <v>124</v>
      </c>
      <c r="CW610" s="1" t="s">
        <v>153</v>
      </c>
      <c r="CZ610" s="1" t="s">
        <v>645</v>
      </c>
      <c r="DC610" s="1" t="s">
        <v>657</v>
      </c>
      <c r="DF610" s="1" t="s">
        <v>106</v>
      </c>
      <c r="DI610" s="1" t="s">
        <v>116</v>
      </c>
      <c r="DL610" s="1" t="s">
        <v>121</v>
      </c>
      <c r="DO610" s="1" t="s">
        <v>123</v>
      </c>
      <c r="DR610" s="1" t="s">
        <v>157</v>
      </c>
      <c r="DU610" s="1" t="s">
        <v>152</v>
      </c>
      <c r="DX610" s="1" t="s">
        <v>153</v>
      </c>
    </row>
    <row r="611" spans="8:128">
      <c r="H611" s="1" t="s">
        <v>123</v>
      </c>
      <c r="K611" s="1" t="s">
        <v>154</v>
      </c>
      <c r="N611" s="1" t="s">
        <v>157</v>
      </c>
      <c r="Q611" s="1" t="s">
        <v>122</v>
      </c>
      <c r="T611" s="1" t="s">
        <v>117</v>
      </c>
      <c r="W611" s="1" t="s">
        <v>115</v>
      </c>
      <c r="Z611" s="1" t="s">
        <v>643</v>
      </c>
      <c r="AC611" s="1" t="s">
        <v>119</v>
      </c>
      <c r="AF611" s="1" t="s">
        <v>106</v>
      </c>
      <c r="AI611" s="1" t="s">
        <v>108</v>
      </c>
      <c r="AL611" s="1" t="s">
        <v>123</v>
      </c>
      <c r="AO611" s="1" t="s">
        <v>111</v>
      </c>
      <c r="AR611" s="1" t="s">
        <v>108</v>
      </c>
      <c r="AU611" s="1" t="s">
        <v>118</v>
      </c>
      <c r="AX611" s="1" t="s">
        <v>644</v>
      </c>
      <c r="BA611" s="1" t="s">
        <v>122</v>
      </c>
      <c r="BD611" s="1" t="s">
        <v>111</v>
      </c>
      <c r="BG611" s="1" t="s">
        <v>116</v>
      </c>
      <c r="BJ611" s="1" t="s">
        <v>111</v>
      </c>
      <c r="BM611" s="1" t="s">
        <v>107</v>
      </c>
      <c r="BS611" s="1" t="s">
        <v>153</v>
      </c>
      <c r="BV611" s="1" t="s">
        <v>157</v>
      </c>
      <c r="BY611" s="1" t="s">
        <v>153</v>
      </c>
      <c r="CB611" s="1" t="s">
        <v>115</v>
      </c>
      <c r="CE611" s="1" t="s">
        <v>123</v>
      </c>
      <c r="CH611" s="1" t="s">
        <v>124</v>
      </c>
      <c r="CK611" s="1" t="s">
        <v>119</v>
      </c>
      <c r="CN611" s="1" t="s">
        <v>113</v>
      </c>
      <c r="CQ611" s="1" t="s">
        <v>106</v>
      </c>
      <c r="CT611" s="1" t="s">
        <v>113</v>
      </c>
      <c r="CW611" s="1" t="s">
        <v>117</v>
      </c>
      <c r="CZ611" s="1" t="s">
        <v>111</v>
      </c>
      <c r="DC611" s="1" t="s">
        <v>114</v>
      </c>
      <c r="DF611" s="1" t="s">
        <v>113</v>
      </c>
      <c r="DI611" s="1" t="s">
        <v>658</v>
      </c>
      <c r="DL611" s="1" t="s">
        <v>122</v>
      </c>
      <c r="DO611" s="1" t="s">
        <v>108</v>
      </c>
      <c r="DR611" s="1" t="s">
        <v>108</v>
      </c>
      <c r="DU611" s="1" t="s">
        <v>108</v>
      </c>
      <c r="DX611" s="1" t="s">
        <v>117</v>
      </c>
    </row>
    <row r="612" spans="8:128">
      <c r="H612" s="1" t="s">
        <v>123</v>
      </c>
      <c r="K612" s="1" t="s">
        <v>154</v>
      </c>
      <c r="N612" s="1" t="s">
        <v>164</v>
      </c>
      <c r="Q612" s="1" t="s">
        <v>659</v>
      </c>
      <c r="T612" s="1" t="s">
        <v>123</v>
      </c>
      <c r="W612" s="1" t="s">
        <v>108</v>
      </c>
      <c r="Z612" s="1" t="s">
        <v>118</v>
      </c>
      <c r="AC612" s="1" t="s">
        <v>113</v>
      </c>
      <c r="AF612" s="1" t="s">
        <v>108</v>
      </c>
      <c r="AI612" s="1" t="s">
        <v>124</v>
      </c>
      <c r="AL612" s="1" t="s">
        <v>164</v>
      </c>
      <c r="AO612" s="1" t="s">
        <v>109</v>
      </c>
      <c r="AR612" s="1" t="s">
        <v>115</v>
      </c>
      <c r="AU612" s="1" t="s">
        <v>118</v>
      </c>
      <c r="AX612" s="1" t="s">
        <v>642</v>
      </c>
      <c r="BA612" s="1" t="s">
        <v>121</v>
      </c>
      <c r="BD612" s="1" t="s">
        <v>112</v>
      </c>
      <c r="BG612" s="1" t="s">
        <v>123</v>
      </c>
      <c r="BJ612" s="1" t="s">
        <v>107</v>
      </c>
      <c r="BM612" s="1" t="s">
        <v>121</v>
      </c>
      <c r="BS612" s="1" t="s">
        <v>161</v>
      </c>
      <c r="BV612" s="1" t="s">
        <v>157</v>
      </c>
      <c r="BY612" s="1" t="s">
        <v>161</v>
      </c>
      <c r="CB612" s="1" t="s">
        <v>653</v>
      </c>
      <c r="CE612" s="1" t="s">
        <v>157</v>
      </c>
      <c r="CH612" s="1" t="s">
        <v>115</v>
      </c>
      <c r="CK612" s="1" t="s">
        <v>118</v>
      </c>
      <c r="CN612" s="1" t="s">
        <v>113</v>
      </c>
      <c r="CQ612" s="1" t="s">
        <v>108</v>
      </c>
      <c r="CT612" s="1" t="s">
        <v>112</v>
      </c>
      <c r="CW612" s="1" t="s">
        <v>151</v>
      </c>
      <c r="CZ612" s="1" t="s">
        <v>644</v>
      </c>
      <c r="DC612" s="1" t="s">
        <v>109</v>
      </c>
      <c r="DF612" s="1" t="s">
        <v>106</v>
      </c>
      <c r="DI612" s="1" t="s">
        <v>642</v>
      </c>
      <c r="DL612" s="1" t="s">
        <v>117</v>
      </c>
      <c r="DO612" s="1" t="s">
        <v>152</v>
      </c>
      <c r="DR612" s="1" t="s">
        <v>153</v>
      </c>
      <c r="DU612" s="1" t="s">
        <v>124</v>
      </c>
      <c r="DX612" s="1" t="s">
        <v>123</v>
      </c>
    </row>
    <row r="613" spans="8:128">
      <c r="H613" s="1" t="s">
        <v>112</v>
      </c>
      <c r="K613" s="1" t="s">
        <v>123</v>
      </c>
      <c r="N613" s="1" t="s">
        <v>125</v>
      </c>
      <c r="Q613" s="1" t="s">
        <v>161</v>
      </c>
      <c r="T613" s="1" t="s">
        <v>157</v>
      </c>
      <c r="W613" s="1" t="s">
        <v>108</v>
      </c>
      <c r="Z613" s="1" t="s">
        <v>106</v>
      </c>
      <c r="AC613" s="1" t="s">
        <v>113</v>
      </c>
      <c r="AF613" s="1" t="s">
        <v>588</v>
      </c>
      <c r="AI613" s="1" t="s">
        <v>153</v>
      </c>
      <c r="AL613" s="1" t="s">
        <v>154</v>
      </c>
      <c r="AO613" s="1" t="s">
        <v>644</v>
      </c>
      <c r="AR613" s="1" t="s">
        <v>122</v>
      </c>
      <c r="AU613" s="1" t="s">
        <v>106</v>
      </c>
      <c r="AX613" s="1" t="s">
        <v>118</v>
      </c>
      <c r="BA613" s="1" t="s">
        <v>123</v>
      </c>
      <c r="BD613" s="1" t="s">
        <v>121</v>
      </c>
      <c r="BG613" s="1" t="s">
        <v>153</v>
      </c>
      <c r="BJ613" s="1" t="s">
        <v>117</v>
      </c>
      <c r="BM613" s="1" t="s">
        <v>153</v>
      </c>
      <c r="BS613" s="1" t="s">
        <v>122</v>
      </c>
      <c r="BV613" s="1" t="s">
        <v>121</v>
      </c>
      <c r="BY613" s="1" t="s">
        <v>644</v>
      </c>
      <c r="CB613" s="1" t="s">
        <v>151</v>
      </c>
      <c r="CE613" s="1" t="s">
        <v>155</v>
      </c>
      <c r="CH613" s="1" t="s">
        <v>115</v>
      </c>
      <c r="CK613" s="1" t="s">
        <v>113</v>
      </c>
      <c r="CN613" s="1" t="s">
        <v>113</v>
      </c>
      <c r="CQ613" s="1" t="s">
        <v>588</v>
      </c>
      <c r="CT613" s="1" t="s">
        <v>117</v>
      </c>
      <c r="CW613" s="1" t="s">
        <v>161</v>
      </c>
      <c r="CZ613" s="1" t="s">
        <v>610</v>
      </c>
      <c r="DC613" s="1" t="s">
        <v>657</v>
      </c>
      <c r="DF613" s="1" t="s">
        <v>106</v>
      </c>
      <c r="DI613" s="1" t="s">
        <v>108</v>
      </c>
      <c r="DL613" s="1" t="s">
        <v>123</v>
      </c>
      <c r="DO613" s="1" t="s">
        <v>153</v>
      </c>
      <c r="DR613" s="1" t="s">
        <v>163</v>
      </c>
      <c r="DU613" s="1" t="s">
        <v>123</v>
      </c>
      <c r="DX613" s="1" t="s">
        <v>153</v>
      </c>
    </row>
    <row r="614" spans="8:128">
      <c r="H614" s="1" t="s">
        <v>106</v>
      </c>
      <c r="K614" s="1" t="s">
        <v>106</v>
      </c>
      <c r="N614" s="1" t="s">
        <v>106</v>
      </c>
      <c r="Q614" s="1" t="s">
        <v>113</v>
      </c>
      <c r="T614" s="1" t="s">
        <v>106</v>
      </c>
      <c r="W614" s="1" t="s">
        <v>106</v>
      </c>
      <c r="Z614" s="1" t="s">
        <v>122</v>
      </c>
      <c r="AC614" s="1" t="s">
        <v>112</v>
      </c>
      <c r="AF614" s="1" t="s">
        <v>109</v>
      </c>
      <c r="AI614" s="1" t="s">
        <v>108</v>
      </c>
      <c r="AL614" s="1" t="s">
        <v>121</v>
      </c>
      <c r="AO614" s="1" t="s">
        <v>117</v>
      </c>
      <c r="AR614" s="1" t="s">
        <v>154</v>
      </c>
      <c r="AU614" s="1" t="s">
        <v>123</v>
      </c>
      <c r="AX614" s="1" t="s">
        <v>123</v>
      </c>
      <c r="BA614" s="1" t="s">
        <v>111</v>
      </c>
      <c r="BD614" s="1" t="s">
        <v>108</v>
      </c>
      <c r="BG614" s="1" t="s">
        <v>111</v>
      </c>
      <c r="BJ614" s="1" t="s">
        <v>112</v>
      </c>
      <c r="BM614" s="1" t="s">
        <v>111</v>
      </c>
      <c r="BS614" s="1" t="s">
        <v>106</v>
      </c>
      <c r="BV614" s="1" t="s">
        <v>106</v>
      </c>
      <c r="BY614" s="1" t="s">
        <v>106</v>
      </c>
      <c r="CB614" s="1" t="s">
        <v>106</v>
      </c>
      <c r="CE614" s="1" t="s">
        <v>106</v>
      </c>
      <c r="CH614" s="1" t="s">
        <v>108</v>
      </c>
      <c r="CK614" s="1" t="s">
        <v>610</v>
      </c>
      <c r="CN614" s="1" t="s">
        <v>120</v>
      </c>
      <c r="CQ614" s="1" t="s">
        <v>116</v>
      </c>
      <c r="CT614" s="1" t="s">
        <v>113</v>
      </c>
      <c r="CW614" s="1" t="s">
        <v>124</v>
      </c>
      <c r="CZ614" s="1" t="s">
        <v>121</v>
      </c>
      <c r="DC614" s="1" t="s">
        <v>153</v>
      </c>
      <c r="DF614" s="1" t="s">
        <v>117</v>
      </c>
      <c r="DI614" s="1" t="s">
        <v>155</v>
      </c>
      <c r="DL614" s="1" t="s">
        <v>111</v>
      </c>
      <c r="DO614" s="1" t="s">
        <v>119</v>
      </c>
      <c r="DR614" s="1" t="s">
        <v>111</v>
      </c>
      <c r="DU614" s="1" t="s">
        <v>112</v>
      </c>
      <c r="DX614" s="1" t="s">
        <v>111</v>
      </c>
    </row>
    <row r="615" spans="8:128">
      <c r="H615" s="1" t="s">
        <v>113</v>
      </c>
      <c r="K615" s="1" t="s">
        <v>113</v>
      </c>
      <c r="N615" s="1" t="s">
        <v>113</v>
      </c>
      <c r="Q615" s="1" t="s">
        <v>113</v>
      </c>
      <c r="T615" s="1" t="s">
        <v>106</v>
      </c>
      <c r="W615" s="1" t="s">
        <v>106</v>
      </c>
      <c r="Z615" s="1" t="s">
        <v>122</v>
      </c>
      <c r="AC615" s="1" t="s">
        <v>112</v>
      </c>
      <c r="AF615" s="1" t="s">
        <v>109</v>
      </c>
      <c r="AI615" s="1" t="s">
        <v>114</v>
      </c>
      <c r="AL615" s="1" t="s">
        <v>152</v>
      </c>
      <c r="AO615" s="1" t="s">
        <v>124</v>
      </c>
      <c r="AR615" s="1" t="s">
        <v>163</v>
      </c>
      <c r="AU615" s="1" t="s">
        <v>160</v>
      </c>
      <c r="AX615" s="1" t="s">
        <v>151</v>
      </c>
      <c r="BA615" s="1" t="s">
        <v>111</v>
      </c>
      <c r="BD615" s="1" t="s">
        <v>119</v>
      </c>
      <c r="BG615" s="1" t="s">
        <v>108</v>
      </c>
      <c r="BJ615" s="1" t="s">
        <v>112</v>
      </c>
      <c r="BM615" s="1" t="s">
        <v>111</v>
      </c>
      <c r="BS615" s="1" t="s">
        <v>106</v>
      </c>
      <c r="BV615" s="1" t="s">
        <v>111</v>
      </c>
      <c r="BY615" s="1" t="s">
        <v>113</v>
      </c>
      <c r="CB615" s="1" t="s">
        <v>113</v>
      </c>
      <c r="CE615" s="1" t="s">
        <v>106</v>
      </c>
      <c r="CH615" s="1" t="s">
        <v>114</v>
      </c>
      <c r="CK615" s="1" t="s">
        <v>610</v>
      </c>
      <c r="CN615" s="1" t="s">
        <v>120</v>
      </c>
      <c r="CQ615" s="1" t="s">
        <v>115</v>
      </c>
      <c r="CT615" s="1" t="s">
        <v>113</v>
      </c>
      <c r="CW615" s="1" t="s">
        <v>122</v>
      </c>
      <c r="CZ615" s="1" t="s">
        <v>152</v>
      </c>
      <c r="DC615" s="1" t="s">
        <v>153</v>
      </c>
      <c r="DF615" s="1" t="s">
        <v>588</v>
      </c>
      <c r="DI615" s="1" t="s">
        <v>165</v>
      </c>
      <c r="DL615" s="1" t="s">
        <v>111</v>
      </c>
      <c r="DO615" s="1" t="s">
        <v>119</v>
      </c>
      <c r="DR615" s="1" t="s">
        <v>108</v>
      </c>
      <c r="DU615" s="1" t="s">
        <v>112</v>
      </c>
      <c r="DX615" s="1" t="s">
        <v>111</v>
      </c>
    </row>
    <row r="616" spans="8:128">
      <c r="H616" s="1" t="s">
        <v>108</v>
      </c>
      <c r="K616" s="1" t="s">
        <v>116</v>
      </c>
      <c r="N616" s="1" t="s">
        <v>643</v>
      </c>
      <c r="Q616" s="1" t="s">
        <v>118</v>
      </c>
      <c r="T616" s="1" t="s">
        <v>111</v>
      </c>
      <c r="W616" s="1" t="s">
        <v>106</v>
      </c>
      <c r="Z616" s="1" t="s">
        <v>125</v>
      </c>
      <c r="AC616" s="1" t="s">
        <v>112</v>
      </c>
      <c r="AF616" s="1" t="s">
        <v>125</v>
      </c>
      <c r="AI616" s="1" t="s">
        <v>108</v>
      </c>
      <c r="AL616" s="1" t="s">
        <v>125</v>
      </c>
      <c r="AO616" s="1" t="s">
        <v>588</v>
      </c>
      <c r="AR616" s="1" t="s">
        <v>651</v>
      </c>
      <c r="AU616" s="1" t="s">
        <v>610</v>
      </c>
      <c r="AX616" s="1" t="s">
        <v>610</v>
      </c>
      <c r="BA616" s="1" t="s">
        <v>106</v>
      </c>
      <c r="BD616" s="1" t="s">
        <v>106</v>
      </c>
      <c r="BG616" s="1" t="s">
        <v>106</v>
      </c>
      <c r="BJ616" s="1" t="s">
        <v>120</v>
      </c>
      <c r="BM616" s="1" t="s">
        <v>106</v>
      </c>
      <c r="BS616" s="1" t="s">
        <v>113</v>
      </c>
      <c r="BV616" s="1" t="s">
        <v>111</v>
      </c>
      <c r="BY616" s="1" t="s">
        <v>643</v>
      </c>
      <c r="CB616" s="1" t="s">
        <v>118</v>
      </c>
      <c r="CE616" s="1" t="s">
        <v>111</v>
      </c>
      <c r="CH616" s="1" t="s">
        <v>108</v>
      </c>
      <c r="CK616" s="1" t="s">
        <v>610</v>
      </c>
      <c r="CN616" s="1" t="s">
        <v>120</v>
      </c>
      <c r="CQ616" s="1" t="s">
        <v>109</v>
      </c>
      <c r="CT616" s="1" t="s">
        <v>113</v>
      </c>
      <c r="CW616" s="1" t="s">
        <v>109</v>
      </c>
      <c r="CZ616" s="1" t="s">
        <v>645</v>
      </c>
      <c r="DC616" s="1" t="s">
        <v>162</v>
      </c>
      <c r="DF616" s="1" t="s">
        <v>125</v>
      </c>
      <c r="DI616" s="1" t="s">
        <v>165</v>
      </c>
      <c r="DL616" s="1" t="s">
        <v>106</v>
      </c>
      <c r="DO616" s="1" t="s">
        <v>106</v>
      </c>
      <c r="DR616" s="1" t="s">
        <v>106</v>
      </c>
      <c r="DU616" s="1" t="s">
        <v>120</v>
      </c>
      <c r="DX616" s="1" t="s">
        <v>106</v>
      </c>
    </row>
    <row r="617" spans="8:128">
      <c r="H617" s="1" t="s">
        <v>124</v>
      </c>
      <c r="K617" s="1" t="s">
        <v>117</v>
      </c>
      <c r="N617" s="1" t="s">
        <v>151</v>
      </c>
      <c r="Q617" s="1" t="s">
        <v>162</v>
      </c>
      <c r="T617" s="1" t="s">
        <v>107</v>
      </c>
      <c r="W617" s="1" t="s">
        <v>113</v>
      </c>
      <c r="Z617" s="1" t="s">
        <v>107</v>
      </c>
      <c r="AC617" s="1" t="s">
        <v>112</v>
      </c>
      <c r="AF617" s="1" t="s">
        <v>160</v>
      </c>
      <c r="AI617" s="1" t="s">
        <v>115</v>
      </c>
      <c r="AL617" s="1" t="s">
        <v>108</v>
      </c>
      <c r="AO617" s="1" t="s">
        <v>119</v>
      </c>
      <c r="AR617" s="1" t="s">
        <v>659</v>
      </c>
      <c r="AU617" s="1" t="s">
        <v>610</v>
      </c>
      <c r="AX617" s="1" t="s">
        <v>644</v>
      </c>
      <c r="BA617" s="1" t="s">
        <v>116</v>
      </c>
      <c r="BD617" s="1" t="s">
        <v>112</v>
      </c>
      <c r="BG617" s="1" t="s">
        <v>152</v>
      </c>
      <c r="BJ617" s="1" t="s">
        <v>121</v>
      </c>
      <c r="BM617" s="1" t="s">
        <v>120</v>
      </c>
      <c r="BS617" s="1" t="s">
        <v>124</v>
      </c>
      <c r="BV617" s="1" t="s">
        <v>124</v>
      </c>
      <c r="BY617" s="1" t="s">
        <v>151</v>
      </c>
      <c r="CB617" s="1" t="s">
        <v>160</v>
      </c>
      <c r="CE617" s="1" t="s">
        <v>121</v>
      </c>
      <c r="CH617" s="1" t="s">
        <v>114</v>
      </c>
      <c r="CK617" s="1" t="s">
        <v>121</v>
      </c>
      <c r="CN617" s="1" t="s">
        <v>120</v>
      </c>
      <c r="CQ617" s="1" t="s">
        <v>121</v>
      </c>
      <c r="CT617" s="1" t="s">
        <v>116</v>
      </c>
      <c r="CW617" s="1" t="s">
        <v>113</v>
      </c>
      <c r="CZ617" s="1" t="s">
        <v>110</v>
      </c>
      <c r="DC617" s="1" t="s">
        <v>660</v>
      </c>
      <c r="DF617" s="1" t="s">
        <v>125</v>
      </c>
      <c r="DI617" s="1" t="s">
        <v>661</v>
      </c>
      <c r="DL617" s="1" t="s">
        <v>114</v>
      </c>
      <c r="DO617" s="1" t="s">
        <v>152</v>
      </c>
      <c r="DR617" s="1" t="s">
        <v>151</v>
      </c>
      <c r="DU617" s="1" t="s">
        <v>153</v>
      </c>
      <c r="DX617" s="1" t="s">
        <v>120</v>
      </c>
    </row>
    <row r="618" spans="8:128">
      <c r="H618" s="1" t="s">
        <v>117</v>
      </c>
      <c r="K618" s="1" t="s">
        <v>121</v>
      </c>
      <c r="N618" s="1" t="s">
        <v>161</v>
      </c>
      <c r="Q618" s="1" t="s">
        <v>155</v>
      </c>
      <c r="T618" s="1" t="s">
        <v>121</v>
      </c>
      <c r="W618" s="1" t="s">
        <v>119</v>
      </c>
      <c r="Z618" s="1" t="s">
        <v>117</v>
      </c>
      <c r="AC618" s="1" t="s">
        <v>107</v>
      </c>
      <c r="AF618" s="1" t="s">
        <v>123</v>
      </c>
      <c r="AI618" s="1" t="s">
        <v>121</v>
      </c>
      <c r="AL618" s="1" t="s">
        <v>113</v>
      </c>
      <c r="AO618" s="1" t="s">
        <v>108</v>
      </c>
      <c r="AR618" s="1" t="s">
        <v>653</v>
      </c>
      <c r="AU618" s="1" t="s">
        <v>124</v>
      </c>
      <c r="AX618" s="1" t="s">
        <v>109</v>
      </c>
      <c r="BA618" s="1" t="s">
        <v>120</v>
      </c>
      <c r="BD618" s="1" t="s">
        <v>107</v>
      </c>
      <c r="BG618" s="1" t="s">
        <v>123</v>
      </c>
      <c r="BJ618" s="1" t="s">
        <v>123</v>
      </c>
      <c r="BM618" s="1" t="s">
        <v>117</v>
      </c>
      <c r="BS618" s="1" t="s">
        <v>152</v>
      </c>
      <c r="BV618" s="1" t="s">
        <v>117</v>
      </c>
      <c r="BY618" s="1" t="s">
        <v>162</v>
      </c>
      <c r="CB618" s="1" t="s">
        <v>154</v>
      </c>
      <c r="CE618" s="1" t="s">
        <v>153</v>
      </c>
      <c r="CH618" s="1" t="s">
        <v>115</v>
      </c>
      <c r="CK618" s="1" t="s">
        <v>123</v>
      </c>
      <c r="CN618" s="1" t="s">
        <v>112</v>
      </c>
      <c r="CQ618" s="1" t="s">
        <v>123</v>
      </c>
      <c r="CT618" s="1" t="s">
        <v>107</v>
      </c>
      <c r="CW618" s="1" t="s">
        <v>106</v>
      </c>
      <c r="CZ618" s="1" t="s">
        <v>119</v>
      </c>
      <c r="DC618" s="1" t="s">
        <v>658</v>
      </c>
      <c r="DF618" s="1" t="s">
        <v>125</v>
      </c>
      <c r="DI618" s="1" t="s">
        <v>657</v>
      </c>
      <c r="DL618" s="1" t="s">
        <v>120</v>
      </c>
      <c r="DO618" s="1" t="s">
        <v>121</v>
      </c>
      <c r="DR618" s="1" t="s">
        <v>161</v>
      </c>
      <c r="DU618" s="1" t="s">
        <v>157</v>
      </c>
      <c r="DX618" s="1" t="s">
        <v>121</v>
      </c>
    </row>
    <row r="619" spans="8:128">
      <c r="H619" s="1" t="s">
        <v>120</v>
      </c>
      <c r="K619" s="1" t="s">
        <v>115</v>
      </c>
      <c r="N619" s="1" t="s">
        <v>110</v>
      </c>
      <c r="Q619" s="1" t="s">
        <v>108</v>
      </c>
      <c r="T619" s="1" t="s">
        <v>111</v>
      </c>
      <c r="W619" s="1" t="s">
        <v>106</v>
      </c>
      <c r="Z619" s="1" t="s">
        <v>122</v>
      </c>
      <c r="AC619" s="1" t="s">
        <v>112</v>
      </c>
      <c r="AF619" s="1" t="s">
        <v>109</v>
      </c>
      <c r="AI619" s="1" t="s">
        <v>108</v>
      </c>
      <c r="AL619" s="1" t="s">
        <v>115</v>
      </c>
      <c r="AO619" s="1" t="s">
        <v>644</v>
      </c>
      <c r="AR619" s="1" t="s">
        <v>159</v>
      </c>
      <c r="AU619" s="1" t="s">
        <v>610</v>
      </c>
      <c r="AX619" s="1" t="s">
        <v>160</v>
      </c>
      <c r="BA619" s="1" t="s">
        <v>106</v>
      </c>
      <c r="BD619" s="1" t="s">
        <v>106</v>
      </c>
      <c r="BG619" s="1" t="s">
        <v>106</v>
      </c>
      <c r="BJ619" s="1" t="s">
        <v>116</v>
      </c>
      <c r="BM619" s="1" t="s">
        <v>106</v>
      </c>
      <c r="BS619" s="1" t="s">
        <v>108</v>
      </c>
      <c r="BV619" s="1" t="s">
        <v>116</v>
      </c>
      <c r="BY619" s="1" t="s">
        <v>662</v>
      </c>
      <c r="CB619" s="1" t="s">
        <v>118</v>
      </c>
      <c r="CE619" s="1" t="s">
        <v>114</v>
      </c>
      <c r="CH619" s="1" t="s">
        <v>118</v>
      </c>
      <c r="CK619" s="1" t="s">
        <v>152</v>
      </c>
      <c r="CN619" s="1" t="s">
        <v>120</v>
      </c>
      <c r="CQ619" s="1" t="s">
        <v>109</v>
      </c>
      <c r="CT619" s="1" t="s">
        <v>111</v>
      </c>
      <c r="CW619" s="1" t="s">
        <v>116</v>
      </c>
      <c r="CZ619" s="1" t="s">
        <v>588</v>
      </c>
      <c r="DC619" s="1" t="s">
        <v>659</v>
      </c>
      <c r="DF619" s="1" t="s">
        <v>125</v>
      </c>
      <c r="DI619" s="1" t="s">
        <v>163</v>
      </c>
      <c r="DL619" s="1" t="s">
        <v>106</v>
      </c>
      <c r="DO619" s="1" t="s">
        <v>106</v>
      </c>
      <c r="DR619" s="1" t="s">
        <v>106</v>
      </c>
      <c r="DU619" s="1" t="s">
        <v>120</v>
      </c>
      <c r="DX619" s="1" t="s">
        <v>106</v>
      </c>
    </row>
    <row r="620" spans="8:128">
      <c r="H620" s="1" t="s">
        <v>107</v>
      </c>
      <c r="K620" s="1" t="s">
        <v>117</v>
      </c>
      <c r="N620" s="1" t="s">
        <v>160</v>
      </c>
      <c r="Q620" s="1" t="s">
        <v>107</v>
      </c>
      <c r="T620" s="1" t="s">
        <v>120</v>
      </c>
      <c r="W620" s="1" t="s">
        <v>106</v>
      </c>
      <c r="Z620" s="1" t="s">
        <v>642</v>
      </c>
      <c r="AC620" s="1" t="s">
        <v>112</v>
      </c>
      <c r="AF620" s="1" t="s">
        <v>117</v>
      </c>
      <c r="AI620" s="1" t="s">
        <v>120</v>
      </c>
      <c r="AL620" s="1" t="s">
        <v>113</v>
      </c>
      <c r="AO620" s="1" t="s">
        <v>108</v>
      </c>
      <c r="AR620" s="1" t="s">
        <v>653</v>
      </c>
      <c r="AU620" s="1" t="s">
        <v>124</v>
      </c>
      <c r="AX620" s="1" t="s">
        <v>123</v>
      </c>
      <c r="BA620" s="1" t="s">
        <v>111</v>
      </c>
      <c r="BD620" s="1" t="s">
        <v>119</v>
      </c>
      <c r="BG620" s="1" t="s">
        <v>108</v>
      </c>
      <c r="BJ620" s="1" t="s">
        <v>107</v>
      </c>
      <c r="BM620" s="1" t="s">
        <v>114</v>
      </c>
      <c r="BS620" s="1" t="s">
        <v>588</v>
      </c>
      <c r="BV620" s="1" t="s">
        <v>107</v>
      </c>
      <c r="BY620" s="1" t="s">
        <v>152</v>
      </c>
      <c r="CB620" s="1" t="s">
        <v>112</v>
      </c>
      <c r="CE620" s="1" t="s">
        <v>112</v>
      </c>
      <c r="CH620" s="1" t="s">
        <v>118</v>
      </c>
      <c r="CK620" s="1" t="s">
        <v>588</v>
      </c>
      <c r="CN620" s="1" t="s">
        <v>120</v>
      </c>
      <c r="CQ620" s="1" t="s">
        <v>610</v>
      </c>
      <c r="CT620" s="1" t="s">
        <v>114</v>
      </c>
      <c r="CW620" s="1" t="s">
        <v>106</v>
      </c>
      <c r="CZ620" s="1" t="s">
        <v>119</v>
      </c>
      <c r="DC620" s="1" t="s">
        <v>658</v>
      </c>
      <c r="DF620" s="1" t="s">
        <v>115</v>
      </c>
      <c r="DI620" s="1" t="s">
        <v>155</v>
      </c>
      <c r="DL620" s="1" t="s">
        <v>111</v>
      </c>
      <c r="DO620" s="1" t="s">
        <v>119</v>
      </c>
      <c r="DR620" s="1" t="s">
        <v>116</v>
      </c>
      <c r="DU620" s="1" t="s">
        <v>610</v>
      </c>
      <c r="DX620" s="1" t="s">
        <v>114</v>
      </c>
    </row>
    <row r="621" spans="8:128">
      <c r="H621" s="1" t="s">
        <v>113</v>
      </c>
      <c r="K621" s="1" t="s">
        <v>108</v>
      </c>
      <c r="N621" s="1" t="s">
        <v>118</v>
      </c>
      <c r="Q621" s="1" t="s">
        <v>163</v>
      </c>
      <c r="T621" s="1" t="s">
        <v>117</v>
      </c>
      <c r="W621" s="1" t="s">
        <v>106</v>
      </c>
      <c r="Z621" s="1" t="s">
        <v>662</v>
      </c>
      <c r="AC621" s="1" t="s">
        <v>115</v>
      </c>
      <c r="AF621" s="1" t="s">
        <v>151</v>
      </c>
      <c r="AI621" s="1" t="s">
        <v>117</v>
      </c>
      <c r="AL621" s="1" t="s">
        <v>152</v>
      </c>
      <c r="AO621" s="1" t="s">
        <v>124</v>
      </c>
      <c r="AR621" s="1" t="s">
        <v>163</v>
      </c>
      <c r="AU621" s="1" t="s">
        <v>123</v>
      </c>
      <c r="AX621" s="1" t="s">
        <v>610</v>
      </c>
      <c r="BA621" s="1" t="s">
        <v>114</v>
      </c>
      <c r="BD621" s="1" t="s">
        <v>112</v>
      </c>
      <c r="BG621" s="1" t="s">
        <v>588</v>
      </c>
      <c r="BJ621" s="1" t="s">
        <v>121</v>
      </c>
      <c r="BM621" s="1" t="s">
        <v>112</v>
      </c>
      <c r="BS621" s="1" t="s">
        <v>113</v>
      </c>
      <c r="BV621" s="1" t="s">
        <v>111</v>
      </c>
      <c r="BY621" s="1" t="s">
        <v>118</v>
      </c>
      <c r="CB621" s="1" t="s">
        <v>164</v>
      </c>
      <c r="CE621" s="1" t="s">
        <v>123</v>
      </c>
      <c r="CH621" s="1" t="s">
        <v>106</v>
      </c>
      <c r="CK621" s="1" t="s">
        <v>644</v>
      </c>
      <c r="CN621" s="1" t="s">
        <v>116</v>
      </c>
      <c r="CQ621" s="1" t="s">
        <v>123</v>
      </c>
      <c r="CT621" s="1" t="s">
        <v>112</v>
      </c>
      <c r="CW621" s="1" t="s">
        <v>122</v>
      </c>
      <c r="CZ621" s="1" t="s">
        <v>152</v>
      </c>
      <c r="DC621" s="1" t="s">
        <v>153</v>
      </c>
      <c r="DF621" s="1" t="s">
        <v>117</v>
      </c>
      <c r="DI621" s="1" t="s">
        <v>159</v>
      </c>
      <c r="DL621" s="1" t="s">
        <v>114</v>
      </c>
      <c r="DO621" s="1" t="s">
        <v>122</v>
      </c>
      <c r="DR621" s="1" t="s">
        <v>610</v>
      </c>
      <c r="DU621" s="1" t="s">
        <v>153</v>
      </c>
      <c r="DX621" s="1" t="s">
        <v>107</v>
      </c>
    </row>
    <row r="622" spans="8:128">
      <c r="H622" s="1" t="s">
        <v>112</v>
      </c>
      <c r="K622" s="1" t="s">
        <v>107</v>
      </c>
      <c r="N622" s="1" t="s">
        <v>588</v>
      </c>
      <c r="Q622" s="1" t="s">
        <v>116</v>
      </c>
      <c r="T622" s="1" t="s">
        <v>114</v>
      </c>
      <c r="W622" s="1" t="s">
        <v>106</v>
      </c>
      <c r="Z622" s="1" t="s">
        <v>122</v>
      </c>
      <c r="AC622" s="1" t="s">
        <v>112</v>
      </c>
      <c r="AF622" s="1" t="s">
        <v>109</v>
      </c>
      <c r="AI622" s="1" t="s">
        <v>108</v>
      </c>
      <c r="AL622" s="1" t="s">
        <v>116</v>
      </c>
      <c r="AO622" s="1" t="s">
        <v>642</v>
      </c>
      <c r="AR622" s="1" t="s">
        <v>162</v>
      </c>
      <c r="AU622" s="1" t="s">
        <v>124</v>
      </c>
      <c r="AX622" s="1" t="s">
        <v>160</v>
      </c>
      <c r="BA622" s="1" t="s">
        <v>106</v>
      </c>
      <c r="BD622" s="1" t="s">
        <v>106</v>
      </c>
      <c r="BG622" s="1" t="s">
        <v>106</v>
      </c>
      <c r="BJ622" s="1" t="s">
        <v>116</v>
      </c>
      <c r="BM622" s="1" t="s">
        <v>106</v>
      </c>
      <c r="BS622" s="1" t="s">
        <v>116</v>
      </c>
      <c r="BV622" s="1" t="s">
        <v>115</v>
      </c>
      <c r="BY622" s="1" t="s">
        <v>588</v>
      </c>
      <c r="CB622" s="1" t="s">
        <v>116</v>
      </c>
      <c r="CE622" s="1" t="s">
        <v>120</v>
      </c>
      <c r="CH622" s="1" t="s">
        <v>114</v>
      </c>
      <c r="CK622" s="1" t="s">
        <v>610</v>
      </c>
      <c r="CN622" s="1" t="s">
        <v>120</v>
      </c>
      <c r="CQ622" s="1" t="s">
        <v>116</v>
      </c>
      <c r="CT622" s="1" t="s">
        <v>113</v>
      </c>
      <c r="CW622" s="1" t="s">
        <v>108</v>
      </c>
      <c r="CZ622" s="1" t="s">
        <v>644</v>
      </c>
      <c r="DC622" s="1" t="s">
        <v>663</v>
      </c>
      <c r="DF622" s="1" t="s">
        <v>125</v>
      </c>
      <c r="DI622" s="1" t="s">
        <v>163</v>
      </c>
      <c r="DL622" s="1" t="s">
        <v>106</v>
      </c>
      <c r="DO622" s="1" t="s">
        <v>106</v>
      </c>
      <c r="DR622" s="1" t="s">
        <v>106</v>
      </c>
      <c r="DU622" s="1" t="s">
        <v>120</v>
      </c>
      <c r="DX622" s="1" t="s">
        <v>106</v>
      </c>
    </row>
    <row r="623" spans="8:128">
      <c r="H623" s="1" t="s">
        <v>112</v>
      </c>
      <c r="K623" s="1" t="s">
        <v>107</v>
      </c>
      <c r="N623" s="1" t="s">
        <v>645</v>
      </c>
      <c r="Q623" s="1" t="s">
        <v>117</v>
      </c>
      <c r="T623" s="1" t="s">
        <v>112</v>
      </c>
      <c r="W623" s="1" t="s">
        <v>106</v>
      </c>
      <c r="Z623" s="1" t="s">
        <v>125</v>
      </c>
      <c r="AC623" s="1" t="s">
        <v>112</v>
      </c>
      <c r="AF623" s="1" t="s">
        <v>124</v>
      </c>
      <c r="AI623" s="1" t="s">
        <v>120</v>
      </c>
      <c r="AL623" s="1" t="s">
        <v>106</v>
      </c>
      <c r="AO623" s="1" t="s">
        <v>108</v>
      </c>
      <c r="AR623" s="1" t="s">
        <v>610</v>
      </c>
      <c r="AU623" s="1" t="s">
        <v>107</v>
      </c>
      <c r="AX623" s="1" t="s">
        <v>645</v>
      </c>
      <c r="BA623" s="1" t="s">
        <v>111</v>
      </c>
      <c r="BD623" s="1" t="s">
        <v>116</v>
      </c>
      <c r="BG623" s="1" t="s">
        <v>108</v>
      </c>
      <c r="BJ623" s="1" t="s">
        <v>107</v>
      </c>
      <c r="BM623" s="1" t="s">
        <v>114</v>
      </c>
      <c r="BS623" s="1" t="s">
        <v>115</v>
      </c>
      <c r="BV623" s="1" t="s">
        <v>112</v>
      </c>
      <c r="BY623" s="1" t="s">
        <v>124</v>
      </c>
      <c r="CB623" s="1" t="s">
        <v>107</v>
      </c>
      <c r="CE623" s="1" t="s">
        <v>107</v>
      </c>
      <c r="CH623" s="1" t="s">
        <v>118</v>
      </c>
      <c r="CK623" s="1" t="s">
        <v>588</v>
      </c>
      <c r="CN623" s="1" t="s">
        <v>120</v>
      </c>
      <c r="CQ623" s="1" t="s">
        <v>610</v>
      </c>
      <c r="CT623" s="1" t="s">
        <v>114</v>
      </c>
      <c r="CW623" s="1" t="s">
        <v>106</v>
      </c>
      <c r="CZ623" s="1" t="s">
        <v>108</v>
      </c>
      <c r="DC623" s="1" t="s">
        <v>658</v>
      </c>
      <c r="DF623" s="1" t="s">
        <v>115</v>
      </c>
      <c r="DI623" s="1" t="s">
        <v>654</v>
      </c>
      <c r="DL623" s="1" t="s">
        <v>111</v>
      </c>
      <c r="DO623" s="1" t="s">
        <v>119</v>
      </c>
      <c r="DR623" s="1" t="s">
        <v>119</v>
      </c>
      <c r="DU623" s="1" t="s">
        <v>151</v>
      </c>
      <c r="DX623" s="1" t="s">
        <v>114</v>
      </c>
    </row>
    <row r="624" spans="8:128">
      <c r="H624" s="1" t="s">
        <v>116</v>
      </c>
      <c r="K624" s="1" t="s">
        <v>112</v>
      </c>
      <c r="N624" s="1" t="s">
        <v>110</v>
      </c>
      <c r="Q624" s="1" t="s">
        <v>160</v>
      </c>
      <c r="T624" s="1" t="s">
        <v>117</v>
      </c>
      <c r="W624" s="1" t="s">
        <v>106</v>
      </c>
      <c r="Z624" s="1" t="s">
        <v>642</v>
      </c>
      <c r="AC624" s="1" t="s">
        <v>109</v>
      </c>
      <c r="AF624" s="1" t="s">
        <v>123</v>
      </c>
      <c r="AI624" s="1" t="s">
        <v>124</v>
      </c>
      <c r="AL624" s="1" t="s">
        <v>588</v>
      </c>
      <c r="AO624" s="1" t="s">
        <v>117</v>
      </c>
      <c r="AR624" s="1" t="s">
        <v>163</v>
      </c>
      <c r="AU624" s="1" t="s">
        <v>151</v>
      </c>
      <c r="AX624" s="1" t="s">
        <v>109</v>
      </c>
      <c r="BA624" s="1" t="s">
        <v>116</v>
      </c>
      <c r="BD624" s="1" t="s">
        <v>112</v>
      </c>
      <c r="BG624" s="1" t="s">
        <v>610</v>
      </c>
      <c r="BJ624" s="1" t="s">
        <v>121</v>
      </c>
      <c r="BM624" s="1" t="s">
        <v>112</v>
      </c>
      <c r="BS624" s="1" t="s">
        <v>118</v>
      </c>
      <c r="BV624" s="1" t="s">
        <v>114</v>
      </c>
      <c r="BY624" s="1" t="s">
        <v>110</v>
      </c>
      <c r="CB624" s="1" t="s">
        <v>124</v>
      </c>
      <c r="CE624" s="1" t="s">
        <v>123</v>
      </c>
      <c r="CH624" s="1" t="s">
        <v>113</v>
      </c>
      <c r="CK624" s="1" t="s">
        <v>125</v>
      </c>
      <c r="CN624" s="1" t="s">
        <v>120</v>
      </c>
      <c r="CQ624" s="1" t="s">
        <v>123</v>
      </c>
      <c r="CT624" s="1" t="s">
        <v>115</v>
      </c>
      <c r="CW624" s="1" t="s">
        <v>115</v>
      </c>
      <c r="CZ624" s="1" t="s">
        <v>152</v>
      </c>
      <c r="DC624" s="1" t="s">
        <v>161</v>
      </c>
      <c r="DF624" s="1" t="s">
        <v>124</v>
      </c>
      <c r="DI624" s="1" t="s">
        <v>663</v>
      </c>
      <c r="DL624" s="1" t="s">
        <v>114</v>
      </c>
      <c r="DO624" s="1" t="s">
        <v>124</v>
      </c>
      <c r="DR624" s="1" t="s">
        <v>160</v>
      </c>
      <c r="DU624" s="1" t="s">
        <v>153</v>
      </c>
      <c r="DX624" s="1" t="s">
        <v>112</v>
      </c>
    </row>
  </sheetData>
  <mergeCells count="168">
    <mergeCell ref="D1:R1"/>
    <mergeCell ref="U1:AG1"/>
    <mergeCell ref="AJ1:AV1"/>
    <mergeCell ref="AY1:BK1"/>
    <mergeCell ref="BO1:CC1"/>
    <mergeCell ref="CF1:CR1"/>
    <mergeCell ref="CU1:DG1"/>
    <mergeCell ref="DJ1:DV1"/>
    <mergeCell ref="EB1:EP1"/>
    <mergeCell ref="ES1:FE1"/>
    <mergeCell ref="FH1:FT1"/>
    <mergeCell ref="FW1:GI1"/>
    <mergeCell ref="GM1:HA1"/>
    <mergeCell ref="HD1:HP1"/>
    <mergeCell ref="HS1:IE1"/>
    <mergeCell ref="IH1:IT1"/>
    <mergeCell ref="D2:F2"/>
    <mergeCell ref="G2:I2"/>
    <mergeCell ref="J2:L2"/>
    <mergeCell ref="M2:O2"/>
    <mergeCell ref="P2:R2"/>
    <mergeCell ref="BO2:BQ2"/>
    <mergeCell ref="BR2:BT2"/>
    <mergeCell ref="BU2:BW2"/>
    <mergeCell ref="BX2:BZ2"/>
    <mergeCell ref="CA2:CC2"/>
    <mergeCell ref="EB2:ED2"/>
    <mergeCell ref="EE2:EG2"/>
    <mergeCell ref="EH2:EJ2"/>
    <mergeCell ref="EK2:EM2"/>
    <mergeCell ref="EN2:EP2"/>
    <mergeCell ref="GM2:GO2"/>
    <mergeCell ref="GP2:GR2"/>
    <mergeCell ref="GS2:GU2"/>
    <mergeCell ref="GV2:GX2"/>
    <mergeCell ref="GY2:HA2"/>
    <mergeCell ref="A3:A12"/>
    <mergeCell ref="A14:A23"/>
    <mergeCell ref="A25:A34"/>
    <mergeCell ref="A36:A45"/>
    <mergeCell ref="A47:A56"/>
    <mergeCell ref="A58:A67"/>
    <mergeCell ref="A69:A78"/>
    <mergeCell ref="A80:A89"/>
    <mergeCell ref="A91:A100"/>
    <mergeCell ref="A102:A111"/>
    <mergeCell ref="A113:A122"/>
    <mergeCell ref="A124:A133"/>
    <mergeCell ref="A135:A144"/>
    <mergeCell ref="A146:A155"/>
    <mergeCell ref="A157:A166"/>
    <mergeCell ref="A168:A177"/>
    <mergeCell ref="A179:A188"/>
    <mergeCell ref="A190:A199"/>
    <mergeCell ref="A201:A210"/>
    <mergeCell ref="A212:A221"/>
    <mergeCell ref="A223:A232"/>
    <mergeCell ref="A234:A243"/>
    <mergeCell ref="A245:A254"/>
    <mergeCell ref="A256:A265"/>
    <mergeCell ref="A267:A276"/>
    <mergeCell ref="A278:A287"/>
    <mergeCell ref="A289:A298"/>
    <mergeCell ref="A300:A309"/>
    <mergeCell ref="A311:A320"/>
    <mergeCell ref="A322:A331"/>
    <mergeCell ref="A333:A342"/>
    <mergeCell ref="A344:A353"/>
    <mergeCell ref="A355:A364"/>
    <mergeCell ref="BN3:BN12"/>
    <mergeCell ref="BN14:BN23"/>
    <mergeCell ref="BN25:BN34"/>
    <mergeCell ref="BN36:BN45"/>
    <mergeCell ref="BN47:BN56"/>
    <mergeCell ref="BN58:BN67"/>
    <mergeCell ref="BN69:BN78"/>
    <mergeCell ref="BN80:BN89"/>
    <mergeCell ref="BN91:BN100"/>
    <mergeCell ref="BN102:BN111"/>
    <mergeCell ref="BN113:BN122"/>
    <mergeCell ref="BN124:BN133"/>
    <mergeCell ref="BN135:BN144"/>
    <mergeCell ref="BN146:BN155"/>
    <mergeCell ref="BN157:BN166"/>
    <mergeCell ref="BN168:BN177"/>
    <mergeCell ref="BN179:BN188"/>
    <mergeCell ref="BN190:BN199"/>
    <mergeCell ref="BN201:BN210"/>
    <mergeCell ref="BN212:BN221"/>
    <mergeCell ref="BN223:BN232"/>
    <mergeCell ref="BN234:BN243"/>
    <mergeCell ref="BN245:BN254"/>
    <mergeCell ref="BN256:BN265"/>
    <mergeCell ref="BN267:BN276"/>
    <mergeCell ref="BN278:BN287"/>
    <mergeCell ref="BN289:BN298"/>
    <mergeCell ref="BN300:BN309"/>
    <mergeCell ref="BN311:BN320"/>
    <mergeCell ref="BN322:BN331"/>
    <mergeCell ref="BN333:BN342"/>
    <mergeCell ref="BN344:BN353"/>
    <mergeCell ref="BN355:BN364"/>
    <mergeCell ref="DY3:DY12"/>
    <mergeCell ref="DY14:DY23"/>
    <mergeCell ref="DY25:DY34"/>
    <mergeCell ref="DY36:DY45"/>
    <mergeCell ref="DY47:DY56"/>
    <mergeCell ref="DY58:DY67"/>
    <mergeCell ref="DY69:DY78"/>
    <mergeCell ref="DY80:DY89"/>
    <mergeCell ref="DY91:DY100"/>
    <mergeCell ref="DY102:DY111"/>
    <mergeCell ref="DY113:DY122"/>
    <mergeCell ref="DY124:DY133"/>
    <mergeCell ref="DY135:DY144"/>
    <mergeCell ref="DY146:DY155"/>
    <mergeCell ref="DY157:DY166"/>
    <mergeCell ref="DY168:DY177"/>
    <mergeCell ref="DY179:DY188"/>
    <mergeCell ref="DY190:DY199"/>
    <mergeCell ref="DY201:DY210"/>
    <mergeCell ref="DY212:DY221"/>
    <mergeCell ref="DY223:DY232"/>
    <mergeCell ref="DY234:DY243"/>
    <mergeCell ref="DY245:DY254"/>
    <mergeCell ref="DY256:DY265"/>
    <mergeCell ref="DY267:DY276"/>
    <mergeCell ref="DY278:DY287"/>
    <mergeCell ref="DY289:DY298"/>
    <mergeCell ref="DY300:DY309"/>
    <mergeCell ref="DY311:DY320"/>
    <mergeCell ref="DY322:DY331"/>
    <mergeCell ref="DY333:DY342"/>
    <mergeCell ref="DY344:DY353"/>
    <mergeCell ref="DY355:DY364"/>
    <mergeCell ref="GL3:GL12"/>
    <mergeCell ref="GL14:GL23"/>
    <mergeCell ref="GL25:GL34"/>
    <mergeCell ref="GL36:GL45"/>
    <mergeCell ref="GL47:GL56"/>
    <mergeCell ref="GL58:GL67"/>
    <mergeCell ref="GL69:GL78"/>
    <mergeCell ref="GL80:GL89"/>
    <mergeCell ref="GL91:GL100"/>
    <mergeCell ref="GL102:GL111"/>
    <mergeCell ref="GL113:GL122"/>
    <mergeCell ref="GL124:GL133"/>
    <mergeCell ref="GL135:GL144"/>
    <mergeCell ref="GL146:GL155"/>
    <mergeCell ref="GL157:GL166"/>
    <mergeCell ref="GL168:GL177"/>
    <mergeCell ref="GL179:GL188"/>
    <mergeCell ref="GL190:GL199"/>
    <mergeCell ref="GL201:GL210"/>
    <mergeCell ref="GL212:GL221"/>
    <mergeCell ref="GL223:GL232"/>
    <mergeCell ref="GL234:GL243"/>
    <mergeCell ref="GL245:GL254"/>
    <mergeCell ref="GL256:GL265"/>
    <mergeCell ref="GL267:GL276"/>
    <mergeCell ref="GL278:GL287"/>
    <mergeCell ref="GL289:GL298"/>
    <mergeCell ref="GL300:GL309"/>
    <mergeCell ref="GL311:GL320"/>
    <mergeCell ref="GL322:GL331"/>
    <mergeCell ref="GL333:GL342"/>
    <mergeCell ref="GL344:GL353"/>
    <mergeCell ref="GL355:GL364"/>
  </mergeCells>
  <pageMargins left="0.7" right="0.7" top="0.75" bottom="0.75" header="0.3" footer="0.3"/>
  <pageSetup paperSize="9" orientation="portrait" horizontalDpi="200" verticalDpi="3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624"/>
  <sheetViews>
    <sheetView workbookViewId="0">
      <selection activeCell="A1" sqref="$A1:$XFD1048576"/>
    </sheetView>
  </sheetViews>
  <sheetFormatPr defaultColWidth="9" defaultRowHeight="13.5"/>
  <cols>
    <col min="1" max="16384" width="9" style="1"/>
  </cols>
  <sheetData>
    <row r="1" spans="1:69">
      <c r="A1" s="1" t="s">
        <v>0</v>
      </c>
      <c r="C1" s="1">
        <v>2020</v>
      </c>
      <c r="D1" s="2" t="s">
        <v>664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1">
        <v>2021</v>
      </c>
      <c r="T1" s="2" t="s">
        <v>664</v>
      </c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J1" s="1" t="s">
        <v>0</v>
      </c>
      <c r="AL1" s="1">
        <v>2020</v>
      </c>
      <c r="AM1" s="2" t="s">
        <v>664</v>
      </c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1">
        <v>2021</v>
      </c>
      <c r="BC1" s="2" t="s">
        <v>664</v>
      </c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</row>
    <row r="2" spans="2:69">
      <c r="B2" s="1" t="s">
        <v>1</v>
      </c>
      <c r="D2" s="7">
        <v>7</v>
      </c>
      <c r="E2" s="7"/>
      <c r="F2" s="7"/>
      <c r="G2" s="2">
        <v>13</v>
      </c>
      <c r="H2" s="2"/>
      <c r="I2" s="2"/>
      <c r="J2" s="2">
        <v>19</v>
      </c>
      <c r="K2" s="2"/>
      <c r="L2" s="2"/>
      <c r="M2" s="2">
        <v>25</v>
      </c>
      <c r="N2" s="2"/>
      <c r="O2" s="2"/>
      <c r="P2" s="2">
        <v>31</v>
      </c>
      <c r="Q2" s="2"/>
      <c r="R2" s="2"/>
      <c r="T2" s="7">
        <v>7</v>
      </c>
      <c r="U2" s="7"/>
      <c r="V2" s="7"/>
      <c r="W2" s="2">
        <v>13</v>
      </c>
      <c r="X2" s="2"/>
      <c r="Y2" s="2"/>
      <c r="Z2" s="2">
        <v>19</v>
      </c>
      <c r="AA2" s="2"/>
      <c r="AB2" s="2"/>
      <c r="AC2" s="2">
        <v>25</v>
      </c>
      <c r="AD2" s="2"/>
      <c r="AE2" s="2"/>
      <c r="AF2" s="2">
        <v>31</v>
      </c>
      <c r="AG2" s="2"/>
      <c r="AH2" s="2"/>
      <c r="AK2" s="1" t="s">
        <v>1</v>
      </c>
      <c r="AM2" s="7">
        <v>7</v>
      </c>
      <c r="AN2" s="7"/>
      <c r="AO2" s="7"/>
      <c r="AP2" s="2">
        <v>13</v>
      </c>
      <c r="AQ2" s="2"/>
      <c r="AR2" s="2"/>
      <c r="AS2" s="2">
        <v>19</v>
      </c>
      <c r="AT2" s="2"/>
      <c r="AU2" s="2"/>
      <c r="AV2" s="2">
        <v>25</v>
      </c>
      <c r="AW2" s="2"/>
      <c r="AX2" s="2"/>
      <c r="AY2" s="2">
        <v>31</v>
      </c>
      <c r="AZ2" s="2"/>
      <c r="BA2" s="2"/>
      <c r="BC2" s="7">
        <v>7</v>
      </c>
      <c r="BD2" s="7"/>
      <c r="BE2" s="7"/>
      <c r="BF2" s="2">
        <v>13</v>
      </c>
      <c r="BG2" s="2"/>
      <c r="BH2" s="2"/>
      <c r="BI2" s="2">
        <v>19</v>
      </c>
      <c r="BJ2" s="2"/>
      <c r="BK2" s="2"/>
      <c r="BL2" s="2">
        <v>25</v>
      </c>
      <c r="BM2" s="2"/>
      <c r="BN2" s="2"/>
      <c r="BO2" s="2">
        <v>31</v>
      </c>
      <c r="BP2" s="2"/>
      <c r="BQ2" s="2"/>
    </row>
    <row r="3" spans="1:69">
      <c r="A3" s="3" t="s">
        <v>9</v>
      </c>
      <c r="B3" s="1">
        <v>37</v>
      </c>
      <c r="D3" s="1">
        <v>50.8</v>
      </c>
      <c r="E3" s="1">
        <v>51.8</v>
      </c>
      <c r="F3" s="1">
        <v>51.2</v>
      </c>
      <c r="G3" s="1">
        <v>57.9</v>
      </c>
      <c r="H3" s="1">
        <v>57.9</v>
      </c>
      <c r="I3" s="1">
        <v>51.4</v>
      </c>
      <c r="J3" s="1">
        <v>50.6</v>
      </c>
      <c r="K3" s="1">
        <v>53.1</v>
      </c>
      <c r="L3" s="1">
        <v>52.1</v>
      </c>
      <c r="M3" s="1">
        <v>40.6</v>
      </c>
      <c r="N3" s="1">
        <v>36.5</v>
      </c>
      <c r="O3" s="1">
        <v>43.2</v>
      </c>
      <c r="P3" s="1">
        <v>30.2</v>
      </c>
      <c r="Q3" s="1">
        <v>33.1</v>
      </c>
      <c r="R3" s="1">
        <v>32.6</v>
      </c>
      <c r="T3" s="1">
        <v>49.5</v>
      </c>
      <c r="U3" s="1">
        <v>50.5</v>
      </c>
      <c r="V3" s="1">
        <v>47.6</v>
      </c>
      <c r="W3" s="1">
        <v>56.6</v>
      </c>
      <c r="X3" s="1">
        <v>56.6</v>
      </c>
      <c r="Y3" s="1">
        <v>50.1</v>
      </c>
      <c r="Z3" s="1">
        <v>49.3</v>
      </c>
      <c r="AA3" s="1">
        <v>53.2</v>
      </c>
      <c r="AB3" s="1">
        <v>49.2</v>
      </c>
      <c r="AC3" s="1">
        <v>43.2</v>
      </c>
      <c r="AD3" s="1">
        <v>42.6</v>
      </c>
      <c r="AE3" s="1">
        <v>39.6</v>
      </c>
      <c r="AF3" s="1">
        <v>29.6</v>
      </c>
      <c r="AG3" s="1">
        <v>32.6</v>
      </c>
      <c r="AH3" s="1">
        <v>33.2</v>
      </c>
      <c r="AJ3" s="3" t="s">
        <v>10</v>
      </c>
      <c r="AK3" s="1">
        <v>106</v>
      </c>
      <c r="AM3" s="1">
        <v>52.4</v>
      </c>
      <c r="AN3" s="1">
        <v>53.9</v>
      </c>
      <c r="AO3" s="1">
        <v>53.2</v>
      </c>
      <c r="AP3" s="1">
        <v>59.1</v>
      </c>
      <c r="AQ3" s="1">
        <v>60.5</v>
      </c>
      <c r="AR3" s="1">
        <v>51.3</v>
      </c>
      <c r="AS3" s="1">
        <v>52.3</v>
      </c>
      <c r="AT3" s="1">
        <v>53.2</v>
      </c>
      <c r="AU3" s="1">
        <v>50.9</v>
      </c>
      <c r="AV3" s="1">
        <v>52.3</v>
      </c>
      <c r="AW3" s="1">
        <v>51.3</v>
      </c>
      <c r="AX3" s="1">
        <v>52.6</v>
      </c>
      <c r="AY3" s="1">
        <v>44.2</v>
      </c>
      <c r="AZ3" s="1">
        <v>43.2</v>
      </c>
      <c r="BA3" s="1">
        <v>37.6</v>
      </c>
      <c r="BC3" s="1">
        <v>51.1</v>
      </c>
      <c r="BD3" s="1">
        <v>49.9</v>
      </c>
      <c r="BE3" s="1">
        <v>54.5</v>
      </c>
      <c r="BF3" s="1">
        <v>57.8</v>
      </c>
      <c r="BG3" s="1">
        <v>59.2</v>
      </c>
      <c r="BH3" s="1">
        <v>50</v>
      </c>
      <c r="BI3" s="1">
        <v>55.8</v>
      </c>
      <c r="BJ3" s="1">
        <v>53.2</v>
      </c>
      <c r="BK3" s="1">
        <v>49.6</v>
      </c>
      <c r="BL3" s="1">
        <v>50.3</v>
      </c>
      <c r="BM3" s="1">
        <v>59.9</v>
      </c>
      <c r="BN3" s="1">
        <v>54.3</v>
      </c>
      <c r="BO3" s="1">
        <v>42.9</v>
      </c>
      <c r="BP3" s="1">
        <v>41.9</v>
      </c>
      <c r="BQ3" s="1">
        <v>36.3</v>
      </c>
    </row>
    <row r="4" spans="1:69">
      <c r="A4" s="3"/>
      <c r="D4" s="1">
        <v>54.7</v>
      </c>
      <c r="E4" s="1">
        <v>51.2</v>
      </c>
      <c r="F4" s="1">
        <v>53.1</v>
      </c>
      <c r="G4" s="1">
        <v>53.2</v>
      </c>
      <c r="H4" s="1">
        <v>50.9</v>
      </c>
      <c r="I4" s="1">
        <v>52.6</v>
      </c>
      <c r="J4" s="1">
        <v>50.1</v>
      </c>
      <c r="K4" s="1">
        <v>50.7</v>
      </c>
      <c r="L4" s="1">
        <v>51.3</v>
      </c>
      <c r="M4" s="1">
        <v>43.6</v>
      </c>
      <c r="N4" s="1">
        <v>43.1</v>
      </c>
      <c r="O4" s="1">
        <v>37.9</v>
      </c>
      <c r="P4" s="1">
        <v>31.2</v>
      </c>
      <c r="Q4" s="1">
        <v>31.2</v>
      </c>
      <c r="R4" s="1">
        <v>29.5</v>
      </c>
      <c r="T4" s="1">
        <v>53.4</v>
      </c>
      <c r="U4" s="1">
        <v>55.5</v>
      </c>
      <c r="V4" s="1">
        <v>51.8</v>
      </c>
      <c r="W4" s="1">
        <v>52.2</v>
      </c>
      <c r="X4" s="1">
        <v>53.2</v>
      </c>
      <c r="Y4" s="1">
        <v>49.6</v>
      </c>
      <c r="Z4" s="1">
        <v>48.8</v>
      </c>
      <c r="AA4" s="1">
        <v>53.6</v>
      </c>
      <c r="AB4" s="1">
        <v>56.1</v>
      </c>
      <c r="AC4" s="1">
        <v>38.9</v>
      </c>
      <c r="AD4" s="1">
        <v>42.5</v>
      </c>
      <c r="AE4" s="1">
        <v>46.5</v>
      </c>
      <c r="AF4" s="1">
        <v>32.5</v>
      </c>
      <c r="AG4" s="1">
        <v>33.6</v>
      </c>
      <c r="AH4" s="1">
        <v>31.5</v>
      </c>
      <c r="AJ4" s="3"/>
      <c r="AM4" s="1">
        <v>54.1</v>
      </c>
      <c r="AN4" s="1">
        <v>53.8</v>
      </c>
      <c r="AO4" s="1">
        <v>54.2</v>
      </c>
      <c r="AP4" s="1">
        <v>60.4</v>
      </c>
      <c r="AQ4" s="1">
        <v>58.4</v>
      </c>
      <c r="AR4" s="1">
        <v>54.4</v>
      </c>
      <c r="AS4" s="1">
        <v>53.6</v>
      </c>
      <c r="AT4" s="1">
        <v>53.2</v>
      </c>
      <c r="AU4" s="1">
        <v>52.6</v>
      </c>
      <c r="AV4" s="1">
        <v>51.9</v>
      </c>
      <c r="AW4" s="1">
        <v>53.9</v>
      </c>
      <c r="AX4" s="1">
        <v>53.6</v>
      </c>
      <c r="AY4" s="1">
        <v>41.3</v>
      </c>
      <c r="AZ4" s="1">
        <v>35.9</v>
      </c>
      <c r="BA4" s="1">
        <v>35.6</v>
      </c>
      <c r="BC4" s="1">
        <v>51.3</v>
      </c>
      <c r="BD4" s="1">
        <v>55.2</v>
      </c>
      <c r="BE4" s="1">
        <v>55.8</v>
      </c>
      <c r="BF4" s="1">
        <v>59.1</v>
      </c>
      <c r="BG4" s="1">
        <v>57.1</v>
      </c>
      <c r="BH4" s="1">
        <v>53.1</v>
      </c>
      <c r="BI4" s="1">
        <v>52.6</v>
      </c>
      <c r="BJ4" s="1">
        <v>53.9</v>
      </c>
      <c r="BK4" s="1">
        <v>56.2</v>
      </c>
      <c r="BL4" s="1">
        <v>58</v>
      </c>
      <c r="BM4" s="1">
        <v>52.6</v>
      </c>
      <c r="BN4" s="1">
        <v>52.3</v>
      </c>
      <c r="BO4" s="1">
        <v>40</v>
      </c>
      <c r="BP4" s="1">
        <v>34.6</v>
      </c>
      <c r="BQ4" s="1">
        <v>34.3</v>
      </c>
    </row>
    <row r="5" spans="1:69">
      <c r="A5" s="3"/>
      <c r="D5" s="1">
        <v>51.3</v>
      </c>
      <c r="E5" s="1">
        <v>51.3</v>
      </c>
      <c r="F5" s="1">
        <v>50.2</v>
      </c>
      <c r="G5" s="1">
        <v>58.7</v>
      </c>
      <c r="H5" s="1">
        <v>56.1</v>
      </c>
      <c r="I5" s="1">
        <v>57.1</v>
      </c>
      <c r="J5" s="1">
        <v>52.1</v>
      </c>
      <c r="K5" s="1">
        <v>52.1</v>
      </c>
      <c r="L5" s="1">
        <v>53.5</v>
      </c>
      <c r="M5" s="1">
        <v>45.2</v>
      </c>
      <c r="N5" s="1">
        <v>45.2</v>
      </c>
      <c r="O5" s="1">
        <v>43.1</v>
      </c>
      <c r="P5" s="1">
        <v>32.1</v>
      </c>
      <c r="Q5" s="1">
        <v>33.1</v>
      </c>
      <c r="R5" s="1">
        <v>30.9</v>
      </c>
      <c r="T5" s="1">
        <v>53.6</v>
      </c>
      <c r="U5" s="1">
        <v>47.5</v>
      </c>
      <c r="V5" s="1">
        <v>54.6</v>
      </c>
      <c r="W5" s="1">
        <v>57.4</v>
      </c>
      <c r="X5" s="1">
        <v>54.8</v>
      </c>
      <c r="Y5" s="1">
        <v>55.8</v>
      </c>
      <c r="Z5" s="1">
        <v>50.2</v>
      </c>
      <c r="AA5" s="1">
        <v>50.2</v>
      </c>
      <c r="AB5" s="1">
        <v>52.2</v>
      </c>
      <c r="AC5" s="1">
        <v>45.3</v>
      </c>
      <c r="AD5" s="1">
        <v>42.5</v>
      </c>
      <c r="AE5" s="1">
        <v>42.2</v>
      </c>
      <c r="AF5" s="1">
        <v>29.5</v>
      </c>
      <c r="AG5" s="1">
        <v>31.1</v>
      </c>
      <c r="AH5" s="1">
        <v>25.8</v>
      </c>
      <c r="AJ5" s="3"/>
      <c r="AM5" s="1">
        <v>50.1</v>
      </c>
      <c r="AN5" s="1">
        <v>51.2</v>
      </c>
      <c r="AO5" s="1">
        <v>53.1</v>
      </c>
      <c r="AP5" s="1">
        <v>51.9</v>
      </c>
      <c r="AQ5" s="1">
        <v>52.4</v>
      </c>
      <c r="AR5" s="1">
        <v>54.2</v>
      </c>
      <c r="AS5" s="1">
        <v>53.1</v>
      </c>
      <c r="AT5" s="1">
        <v>52.5</v>
      </c>
      <c r="AU5" s="1">
        <v>56.2</v>
      </c>
      <c r="AV5" s="1">
        <v>56.4</v>
      </c>
      <c r="AW5" s="1">
        <v>46.8</v>
      </c>
      <c r="AX5" s="1">
        <v>52.1</v>
      </c>
      <c r="AY5" s="1">
        <v>38.4</v>
      </c>
      <c r="AZ5" s="1">
        <v>29.6</v>
      </c>
      <c r="BA5" s="1">
        <v>36.2</v>
      </c>
      <c r="BC5" s="1">
        <v>51.3</v>
      </c>
      <c r="BD5" s="1">
        <v>50.6</v>
      </c>
      <c r="BE5" s="1">
        <v>54.3</v>
      </c>
      <c r="BF5" s="1">
        <v>50.6</v>
      </c>
      <c r="BG5" s="1">
        <v>56.9</v>
      </c>
      <c r="BH5" s="1">
        <v>52.1</v>
      </c>
      <c r="BI5" s="1">
        <v>52.9</v>
      </c>
      <c r="BJ5" s="1">
        <v>51.2</v>
      </c>
      <c r="BK5" s="1">
        <v>50.1</v>
      </c>
      <c r="BL5" s="1">
        <v>55.1</v>
      </c>
      <c r="BM5" s="1">
        <v>45.5</v>
      </c>
      <c r="BN5" s="1">
        <v>44.3</v>
      </c>
      <c r="BO5" s="1">
        <v>37.1</v>
      </c>
      <c r="BP5" s="1">
        <v>33.6</v>
      </c>
      <c r="BQ5" s="1">
        <v>36.2</v>
      </c>
    </row>
    <row r="6" spans="1:69">
      <c r="A6" s="3"/>
      <c r="D6" s="1">
        <v>47.4</v>
      </c>
      <c r="E6" s="1">
        <v>47.8</v>
      </c>
      <c r="F6" s="1">
        <v>58.7</v>
      </c>
      <c r="G6" s="1">
        <v>52.1</v>
      </c>
      <c r="H6" s="1">
        <v>49.2</v>
      </c>
      <c r="I6" s="1">
        <v>51.6</v>
      </c>
      <c r="J6" s="1">
        <v>52.6</v>
      </c>
      <c r="K6" s="1">
        <v>50.2</v>
      </c>
      <c r="L6" s="1">
        <v>49.5</v>
      </c>
      <c r="M6" s="1">
        <v>44.2</v>
      </c>
      <c r="N6" s="1">
        <v>43.1</v>
      </c>
      <c r="O6" s="1">
        <v>39.1</v>
      </c>
      <c r="P6" s="1">
        <v>29.6</v>
      </c>
      <c r="Q6" s="1">
        <v>32.8</v>
      </c>
      <c r="R6" s="1">
        <v>29.3</v>
      </c>
      <c r="T6" s="1">
        <v>46.1</v>
      </c>
      <c r="U6" s="1">
        <v>47.3</v>
      </c>
      <c r="V6" s="1">
        <v>57.4</v>
      </c>
      <c r="W6" s="1">
        <v>52.3</v>
      </c>
      <c r="X6" s="1">
        <v>53.2</v>
      </c>
      <c r="Y6" s="1">
        <v>52.6</v>
      </c>
      <c r="Z6" s="1">
        <v>51.3</v>
      </c>
      <c r="AA6" s="1">
        <v>48.9</v>
      </c>
      <c r="AB6" s="1">
        <v>48.2</v>
      </c>
      <c r="AC6" s="1">
        <v>41.8</v>
      </c>
      <c r="AD6" s="1">
        <v>38.8</v>
      </c>
      <c r="AE6" s="1">
        <v>39.5</v>
      </c>
      <c r="AF6" s="1">
        <v>32.2</v>
      </c>
      <c r="AG6" s="1">
        <v>31.5</v>
      </c>
      <c r="AH6" s="1">
        <v>25.2</v>
      </c>
      <c r="AJ6" s="3"/>
      <c r="AM6" s="1">
        <v>56.2</v>
      </c>
      <c r="AN6" s="1">
        <v>53.2</v>
      </c>
      <c r="AO6" s="1">
        <v>52.6</v>
      </c>
      <c r="AP6" s="1">
        <v>55.1</v>
      </c>
      <c r="AQ6" s="1">
        <v>51.1</v>
      </c>
      <c r="AR6" s="1">
        <v>57.8</v>
      </c>
      <c r="AS6" s="1">
        <v>53.6</v>
      </c>
      <c r="AT6" s="1">
        <v>56.1</v>
      </c>
      <c r="AU6" s="1">
        <v>55.6</v>
      </c>
      <c r="AV6" s="1">
        <v>51.2</v>
      </c>
      <c r="AW6" s="1">
        <v>50.3</v>
      </c>
      <c r="AX6" s="1">
        <v>52.3</v>
      </c>
      <c r="AY6" s="1">
        <v>34.2</v>
      </c>
      <c r="AZ6" s="1">
        <v>35.2</v>
      </c>
      <c r="BA6" s="1">
        <v>39.7</v>
      </c>
      <c r="BC6" s="1">
        <v>48.8</v>
      </c>
      <c r="BD6" s="1">
        <v>54.8</v>
      </c>
      <c r="BE6" s="1">
        <v>54.4</v>
      </c>
      <c r="BF6" s="1">
        <v>53.8</v>
      </c>
      <c r="BG6" s="1">
        <v>56.3</v>
      </c>
      <c r="BH6" s="1">
        <v>55.4</v>
      </c>
      <c r="BI6" s="1">
        <v>48.4</v>
      </c>
      <c r="BJ6" s="1">
        <v>56.1</v>
      </c>
      <c r="BK6" s="1">
        <v>59.8</v>
      </c>
      <c r="BL6" s="1">
        <v>49.9</v>
      </c>
      <c r="BM6" s="1">
        <v>49</v>
      </c>
      <c r="BN6" s="1">
        <v>56.4</v>
      </c>
      <c r="BO6" s="1">
        <v>34.6</v>
      </c>
      <c r="BP6" s="1">
        <v>35.4</v>
      </c>
      <c r="BQ6" s="1">
        <v>38.4</v>
      </c>
    </row>
    <row r="7" spans="1:69">
      <c r="A7" s="3"/>
      <c r="D7" s="1">
        <v>55.9</v>
      </c>
      <c r="E7" s="1">
        <v>54.9</v>
      </c>
      <c r="F7" s="1">
        <v>52.2</v>
      </c>
      <c r="G7" s="1">
        <v>50.1</v>
      </c>
      <c r="H7" s="1">
        <v>57.4</v>
      </c>
      <c r="I7" s="1">
        <v>51.1</v>
      </c>
      <c r="J7" s="1">
        <v>52.1</v>
      </c>
      <c r="K7" s="1">
        <v>52.7</v>
      </c>
      <c r="L7" s="1">
        <v>45.7</v>
      </c>
      <c r="M7" s="1">
        <v>42.6</v>
      </c>
      <c r="N7" s="1">
        <v>43.8</v>
      </c>
      <c r="O7" s="1">
        <v>45.1</v>
      </c>
      <c r="P7" s="1">
        <v>29.5</v>
      </c>
      <c r="Q7" s="1">
        <v>36.8</v>
      </c>
      <c r="R7" s="1">
        <v>31.2</v>
      </c>
      <c r="T7" s="1">
        <v>54.6</v>
      </c>
      <c r="U7" s="1">
        <v>53.6</v>
      </c>
      <c r="V7" s="1">
        <v>50.9</v>
      </c>
      <c r="W7" s="1">
        <v>48.8</v>
      </c>
      <c r="X7" s="1">
        <v>56.1</v>
      </c>
      <c r="Y7" s="1">
        <v>49.8</v>
      </c>
      <c r="Z7" s="1">
        <v>54.8</v>
      </c>
      <c r="AA7" s="1">
        <v>51.4</v>
      </c>
      <c r="AB7" s="1">
        <v>44.4</v>
      </c>
      <c r="AC7" s="1">
        <v>42.3</v>
      </c>
      <c r="AD7" s="1">
        <v>41.6</v>
      </c>
      <c r="AE7" s="1">
        <v>40.2</v>
      </c>
      <c r="AF7" s="1">
        <v>32.6</v>
      </c>
      <c r="AG7" s="1">
        <v>35.5</v>
      </c>
      <c r="AH7" s="1">
        <v>26.5</v>
      </c>
      <c r="AJ7" s="3"/>
      <c r="AM7" s="1">
        <v>53.2</v>
      </c>
      <c r="AN7" s="1">
        <v>53.9</v>
      </c>
      <c r="AO7" s="1">
        <v>53.6</v>
      </c>
      <c r="AP7" s="1">
        <v>59.4</v>
      </c>
      <c r="AQ7" s="1">
        <v>51.6</v>
      </c>
      <c r="AR7" s="1">
        <v>51.2</v>
      </c>
      <c r="AS7" s="1">
        <v>54.5</v>
      </c>
      <c r="AT7" s="1">
        <v>55.3</v>
      </c>
      <c r="AU7" s="1">
        <v>53.2</v>
      </c>
      <c r="AV7" s="1">
        <v>50.2</v>
      </c>
      <c r="AW7" s="1">
        <v>52.1</v>
      </c>
      <c r="AX7" s="1">
        <v>52.1</v>
      </c>
      <c r="AY7" s="1">
        <v>36.5</v>
      </c>
      <c r="AZ7" s="1">
        <v>34.1</v>
      </c>
      <c r="BA7" s="1">
        <v>31.2</v>
      </c>
      <c r="BC7" s="1">
        <v>56.9</v>
      </c>
      <c r="BD7" s="1">
        <v>54.2</v>
      </c>
      <c r="BE7" s="1">
        <v>52.1</v>
      </c>
      <c r="BF7" s="1">
        <v>58.1</v>
      </c>
      <c r="BG7" s="1">
        <v>50.3</v>
      </c>
      <c r="BH7" s="1">
        <v>56.3</v>
      </c>
      <c r="BI7" s="1">
        <v>53.2</v>
      </c>
      <c r="BJ7" s="1">
        <v>54.5</v>
      </c>
      <c r="BK7" s="1">
        <v>54.3</v>
      </c>
      <c r="BL7" s="1">
        <v>48.9</v>
      </c>
      <c r="BM7" s="1">
        <v>50.8</v>
      </c>
      <c r="BN7" s="1">
        <v>47.9</v>
      </c>
      <c r="BO7" s="1">
        <v>33.6</v>
      </c>
      <c r="BP7" s="1">
        <v>32.8</v>
      </c>
      <c r="BQ7" s="1">
        <v>36.3</v>
      </c>
    </row>
    <row r="8" spans="1:69">
      <c r="A8" s="3"/>
      <c r="F8" s="1">
        <f>AVERAGE(D3:F7)</f>
        <v>52.1666666666667</v>
      </c>
      <c r="I8" s="1">
        <f>AVERAGE(G3:I7)</f>
        <v>53.82</v>
      </c>
      <c r="L8" s="1">
        <f>AVERAGE(J3:L7)</f>
        <v>51.2266666666667</v>
      </c>
      <c r="O8" s="1">
        <f>AVERAGE(M3:O7)</f>
        <v>42.42</v>
      </c>
      <c r="R8" s="1">
        <f>AVERAGE(P3:R7)</f>
        <v>31.54</v>
      </c>
      <c r="V8" s="1">
        <f>AVERAGE(T3:V7)</f>
        <v>51.5933333333333</v>
      </c>
      <c r="Y8" s="1">
        <f>AVERAGE(W3:Y7)</f>
        <v>53.2733333333333</v>
      </c>
      <c r="AB8" s="1">
        <f>AVERAGE(Z3:AB7)</f>
        <v>50.7866666666667</v>
      </c>
      <c r="AE8" s="1">
        <f>AVERAGE(AC3:AE7)</f>
        <v>41.8333333333333</v>
      </c>
      <c r="AH8" s="1">
        <f>AVERAGE(AF3:AH7)</f>
        <v>30.86</v>
      </c>
      <c r="AJ8" s="3"/>
      <c r="AO8" s="1">
        <f>AVERAGE(AM3:AO7)</f>
        <v>53.2466666666667</v>
      </c>
      <c r="AR8" s="1">
        <f>AVERAGE(AP3:AR7)</f>
        <v>55.2533333333333</v>
      </c>
      <c r="AU8" s="1">
        <f>AVERAGE(AS3:AU7)</f>
        <v>53.7266666666667</v>
      </c>
      <c r="AX8" s="1">
        <f>AVERAGE(AV3:AX7)</f>
        <v>51.94</v>
      </c>
      <c r="BA8" s="1">
        <f>AVERAGE(AY3:BA7)</f>
        <v>36.86</v>
      </c>
      <c r="BE8" s="1">
        <f>AVERAGE(BC3:BE7)</f>
        <v>53.0133333333333</v>
      </c>
      <c r="BH8" s="1">
        <f>AVERAGE(BF3:BH7)</f>
        <v>55.0733333333333</v>
      </c>
      <c r="BK8" s="1">
        <f>AVERAGE(BI3:BK7)</f>
        <v>53.4533333333333</v>
      </c>
      <c r="BN8" s="1">
        <f>AVERAGE(BL3:BN7)</f>
        <v>51.68</v>
      </c>
      <c r="BQ8" s="1">
        <f>AVERAGE(BO3:BQ7)</f>
        <v>36.5333333333333</v>
      </c>
    </row>
    <row r="9" spans="1:36">
      <c r="A9" s="3"/>
      <c r="AJ9" s="3"/>
    </row>
    <row r="10" spans="1:69">
      <c r="A10" s="3"/>
      <c r="F10" s="1">
        <f>F8</f>
        <v>52.1666666666667</v>
      </c>
      <c r="I10" s="1">
        <f>I8</f>
        <v>53.82</v>
      </c>
      <c r="L10" s="1">
        <f>L8</f>
        <v>51.2266666666667</v>
      </c>
      <c r="O10" s="1">
        <f>O8</f>
        <v>42.42</v>
      </c>
      <c r="R10" s="1">
        <f>R8</f>
        <v>31.54</v>
      </c>
      <c r="V10" s="1">
        <f>V8</f>
        <v>51.5933333333333</v>
      </c>
      <c r="Y10" s="1">
        <f>Y8</f>
        <v>53.2733333333333</v>
      </c>
      <c r="AB10" s="1">
        <f>AB8</f>
        <v>50.7866666666667</v>
      </c>
      <c r="AE10" s="1">
        <f>AE8</f>
        <v>41.8333333333333</v>
      </c>
      <c r="AH10" s="1">
        <f>AH8</f>
        <v>30.86</v>
      </c>
      <c r="AJ10" s="3"/>
      <c r="AO10" s="1">
        <f>AO8</f>
        <v>53.2466666666667</v>
      </c>
      <c r="AR10" s="1">
        <f>AR8</f>
        <v>55.2533333333333</v>
      </c>
      <c r="AU10" s="1">
        <f>AU8</f>
        <v>53.7266666666667</v>
      </c>
      <c r="AX10" s="1">
        <f>AX8</f>
        <v>51.94</v>
      </c>
      <c r="BA10" s="1">
        <f>BA8</f>
        <v>36.86</v>
      </c>
      <c r="BE10" s="1">
        <f>BE8</f>
        <v>53.0133333333333</v>
      </c>
      <c r="BH10" s="1">
        <f>BH8</f>
        <v>55.0733333333333</v>
      </c>
      <c r="BK10" s="1">
        <f>BK8</f>
        <v>53.4533333333333</v>
      </c>
      <c r="BN10" s="1">
        <f>BN8</f>
        <v>51.68</v>
      </c>
      <c r="BQ10" s="1">
        <f>BQ8</f>
        <v>36.5333333333333</v>
      </c>
    </row>
    <row r="11" spans="1:69">
      <c r="A11" s="3"/>
      <c r="V11" s="1">
        <f>F10-0.57</f>
        <v>51.5966666666667</v>
      </c>
      <c r="Y11" s="1">
        <f>I10-0.53</f>
        <v>53.29</v>
      </c>
      <c r="AB11" s="1">
        <f>L10-0.46</f>
        <v>50.7666666666667</v>
      </c>
      <c r="AE11" s="1">
        <f>O10-0.59</f>
        <v>41.83</v>
      </c>
      <c r="AH11" s="1">
        <f>R10-0.67</f>
        <v>30.87</v>
      </c>
      <c r="AJ11" s="3"/>
      <c r="BE11" s="1">
        <f>AO10-0.23</f>
        <v>53.0166666666667</v>
      </c>
      <c r="BH11" s="1">
        <f>AR10-0.19</f>
        <v>55.0633333333333</v>
      </c>
      <c r="BK11" s="1">
        <f>AU10-0.27</f>
        <v>53.4566666666667</v>
      </c>
      <c r="BN11" s="1">
        <f>AX10-0.27</f>
        <v>51.67</v>
      </c>
      <c r="BQ11" s="1">
        <f>BA10-0.33</f>
        <v>36.53</v>
      </c>
    </row>
    <row r="12" spans="1:36">
      <c r="A12" s="3"/>
      <c r="AJ12" s="3"/>
    </row>
    <row r="13" spans="1:36">
      <c r="A13" s="4" t="s">
        <v>11</v>
      </c>
      <c r="AJ13" s="4" t="s">
        <v>11</v>
      </c>
    </row>
    <row r="14" spans="1:69">
      <c r="A14" s="3" t="s">
        <v>12</v>
      </c>
      <c r="B14" s="1">
        <v>40</v>
      </c>
      <c r="D14" s="1">
        <v>55.9</v>
      </c>
      <c r="E14" s="1">
        <v>52.8</v>
      </c>
      <c r="F14" s="1">
        <v>49.1</v>
      </c>
      <c r="G14" s="1">
        <v>54.4</v>
      </c>
      <c r="H14" s="1">
        <v>52.4</v>
      </c>
      <c r="I14" s="1">
        <v>49.6</v>
      </c>
      <c r="J14" s="1">
        <v>51.3</v>
      </c>
      <c r="K14" s="1">
        <v>52.3</v>
      </c>
      <c r="L14" s="1">
        <v>52.4</v>
      </c>
      <c r="M14" s="1">
        <v>43.6</v>
      </c>
      <c r="N14" s="1">
        <v>46.2</v>
      </c>
      <c r="O14" s="1">
        <v>42.6</v>
      </c>
      <c r="P14" s="1">
        <v>33.3</v>
      </c>
      <c r="Q14" s="1">
        <v>32.2</v>
      </c>
      <c r="R14" s="1">
        <v>29.2</v>
      </c>
      <c r="T14" s="1">
        <v>54.6</v>
      </c>
      <c r="U14" s="1">
        <v>51.5</v>
      </c>
      <c r="V14" s="1">
        <v>47.8</v>
      </c>
      <c r="W14" s="1">
        <v>53.1</v>
      </c>
      <c r="X14" s="1">
        <v>51.1</v>
      </c>
      <c r="Y14" s="1">
        <v>53.2</v>
      </c>
      <c r="Z14" s="1">
        <v>52.9</v>
      </c>
      <c r="AA14" s="1">
        <v>53.2</v>
      </c>
      <c r="AB14" s="1">
        <v>51.1</v>
      </c>
      <c r="AC14" s="1">
        <v>39.6</v>
      </c>
      <c r="AD14" s="1">
        <v>42.6</v>
      </c>
      <c r="AE14" s="1">
        <v>41.1</v>
      </c>
      <c r="AF14" s="1">
        <v>32.5</v>
      </c>
      <c r="AG14" s="1">
        <v>30.9</v>
      </c>
      <c r="AH14" s="1">
        <v>28.9</v>
      </c>
      <c r="AJ14" s="3" t="s">
        <v>13</v>
      </c>
      <c r="AK14" s="1">
        <v>109</v>
      </c>
      <c r="AM14" s="1">
        <v>53.9</v>
      </c>
      <c r="AN14" s="1">
        <v>54.6</v>
      </c>
      <c r="AO14" s="1">
        <v>53.9</v>
      </c>
      <c r="AP14" s="1">
        <v>55.5</v>
      </c>
      <c r="AQ14" s="1">
        <v>54.2</v>
      </c>
      <c r="AR14" s="1">
        <v>55.5</v>
      </c>
      <c r="AS14" s="1">
        <v>56.7</v>
      </c>
      <c r="AT14" s="1">
        <v>53.8</v>
      </c>
      <c r="AU14" s="1">
        <v>55.4</v>
      </c>
      <c r="AV14" s="1">
        <v>51.5</v>
      </c>
      <c r="AW14" s="1">
        <v>52.3</v>
      </c>
      <c r="AX14" s="1">
        <v>52.1</v>
      </c>
      <c r="AY14" s="1">
        <v>33.5</v>
      </c>
      <c r="AZ14" s="1">
        <v>38.1</v>
      </c>
      <c r="BA14" s="1">
        <v>30.6</v>
      </c>
      <c r="BC14" s="1">
        <v>51.3</v>
      </c>
      <c r="BD14" s="1">
        <v>52.6</v>
      </c>
      <c r="BE14" s="1">
        <v>53.4</v>
      </c>
      <c r="BF14" s="1">
        <v>54.2</v>
      </c>
      <c r="BG14" s="1">
        <v>52.9</v>
      </c>
      <c r="BH14" s="1">
        <v>54.2</v>
      </c>
      <c r="BI14" s="1">
        <v>55.4</v>
      </c>
      <c r="BJ14" s="1">
        <v>52.5</v>
      </c>
      <c r="BK14" s="1">
        <v>54.1</v>
      </c>
      <c r="BL14" s="1">
        <v>50.2</v>
      </c>
      <c r="BM14" s="1">
        <v>54.8</v>
      </c>
      <c r="BN14" s="1">
        <v>47.3</v>
      </c>
      <c r="BO14" s="1">
        <v>35.6</v>
      </c>
      <c r="BP14" s="1">
        <v>36.8</v>
      </c>
      <c r="BQ14" s="1">
        <v>37.5</v>
      </c>
    </row>
    <row r="15" spans="1:69">
      <c r="A15" s="3"/>
      <c r="D15" s="1">
        <v>53.1</v>
      </c>
      <c r="E15" s="1">
        <v>53.7</v>
      </c>
      <c r="F15" s="1">
        <v>52.1</v>
      </c>
      <c r="G15" s="1">
        <v>51.2</v>
      </c>
      <c r="H15" s="1">
        <v>47.5</v>
      </c>
      <c r="I15" s="1">
        <v>52.9</v>
      </c>
      <c r="J15" s="1">
        <v>52.1</v>
      </c>
      <c r="K15" s="1">
        <v>52.1</v>
      </c>
      <c r="L15" s="1">
        <v>52.1</v>
      </c>
      <c r="M15" s="1">
        <v>39.5</v>
      </c>
      <c r="N15" s="1">
        <v>39.6</v>
      </c>
      <c r="O15" s="1">
        <v>41.7</v>
      </c>
      <c r="P15" s="1">
        <v>31.6</v>
      </c>
      <c r="Q15" s="1">
        <v>29.6</v>
      </c>
      <c r="R15" s="1">
        <v>25.1</v>
      </c>
      <c r="T15" s="1">
        <v>55.4</v>
      </c>
      <c r="U15" s="1">
        <v>52.4</v>
      </c>
      <c r="V15" s="1">
        <v>54.6</v>
      </c>
      <c r="W15" s="1">
        <v>49.9</v>
      </c>
      <c r="X15" s="1">
        <v>49.9</v>
      </c>
      <c r="Y15" s="1">
        <v>53.2</v>
      </c>
      <c r="Z15" s="1">
        <v>53.6</v>
      </c>
      <c r="AA15" s="1">
        <v>49.6</v>
      </c>
      <c r="AB15" s="1">
        <v>53.2</v>
      </c>
      <c r="AC15" s="1">
        <v>39.5</v>
      </c>
      <c r="AD15" s="1">
        <v>46.2</v>
      </c>
      <c r="AE15" s="1">
        <v>45.8</v>
      </c>
      <c r="AF15" s="1">
        <v>28.9</v>
      </c>
      <c r="AG15" s="1">
        <v>28.9</v>
      </c>
      <c r="AH15" s="1">
        <v>32.6</v>
      </c>
      <c r="AJ15" s="3"/>
      <c r="AM15" s="1">
        <v>53.2</v>
      </c>
      <c r="AN15" s="1">
        <v>54.6</v>
      </c>
      <c r="AO15" s="1">
        <v>53.4</v>
      </c>
      <c r="AP15" s="1">
        <v>57.3</v>
      </c>
      <c r="AQ15" s="1">
        <v>52.2</v>
      </c>
      <c r="AR15" s="1">
        <v>58.8</v>
      </c>
      <c r="AS15" s="1">
        <v>50.5</v>
      </c>
      <c r="AT15" s="1">
        <v>53.2</v>
      </c>
      <c r="AU15" s="1">
        <v>56.1</v>
      </c>
      <c r="AV15" s="1">
        <v>53.2</v>
      </c>
      <c r="AW15" s="1">
        <v>53.2</v>
      </c>
      <c r="AX15" s="1">
        <v>52.3</v>
      </c>
      <c r="AY15" s="1">
        <v>39.9</v>
      </c>
      <c r="AZ15" s="1">
        <v>39.5</v>
      </c>
      <c r="BA15" s="1">
        <v>37.1</v>
      </c>
      <c r="BC15" s="1">
        <v>50.6</v>
      </c>
      <c r="BD15" s="1">
        <v>53.3</v>
      </c>
      <c r="BE15" s="1">
        <v>52.1</v>
      </c>
      <c r="BF15" s="1">
        <v>55.8</v>
      </c>
      <c r="BG15" s="1">
        <v>50.9</v>
      </c>
      <c r="BH15" s="1">
        <v>57.5</v>
      </c>
      <c r="BI15" s="1">
        <v>53.6</v>
      </c>
      <c r="BJ15" s="1">
        <v>54.6</v>
      </c>
      <c r="BK15" s="1">
        <v>54.8</v>
      </c>
      <c r="BL15" s="1">
        <v>49.6</v>
      </c>
      <c r="BM15" s="1">
        <v>50.3</v>
      </c>
      <c r="BN15" s="1">
        <v>51.6</v>
      </c>
      <c r="BO15" s="1">
        <v>38.6</v>
      </c>
      <c r="BP15" s="1">
        <v>38.2</v>
      </c>
      <c r="BQ15" s="1">
        <v>36.5</v>
      </c>
    </row>
    <row r="16" spans="1:69">
      <c r="A16" s="3"/>
      <c r="D16" s="1">
        <v>51.2</v>
      </c>
      <c r="E16" s="1">
        <v>53.7</v>
      </c>
      <c r="F16" s="1">
        <v>51.9</v>
      </c>
      <c r="G16" s="1">
        <v>54.1</v>
      </c>
      <c r="H16" s="1">
        <v>50.5</v>
      </c>
      <c r="I16" s="1">
        <v>53.9</v>
      </c>
      <c r="J16" s="1">
        <v>51.1</v>
      </c>
      <c r="K16" s="1">
        <v>52.3</v>
      </c>
      <c r="L16" s="1">
        <v>47.4</v>
      </c>
      <c r="M16" s="1">
        <v>46.2</v>
      </c>
      <c r="N16" s="1">
        <v>42.6</v>
      </c>
      <c r="O16" s="1">
        <v>47.1</v>
      </c>
      <c r="P16" s="1">
        <v>31.4</v>
      </c>
      <c r="Q16" s="1">
        <v>30.1</v>
      </c>
      <c r="R16" s="1">
        <v>30.7</v>
      </c>
      <c r="T16" s="1">
        <v>53.8</v>
      </c>
      <c r="U16" s="1">
        <v>52.4</v>
      </c>
      <c r="V16" s="1">
        <v>53</v>
      </c>
      <c r="W16" s="1">
        <v>52.8</v>
      </c>
      <c r="X16" s="1">
        <v>49.2</v>
      </c>
      <c r="Y16" s="1">
        <v>52.6</v>
      </c>
      <c r="Z16" s="1">
        <v>45.1</v>
      </c>
      <c r="AA16" s="1">
        <v>51</v>
      </c>
      <c r="AB16" s="1">
        <v>52.6</v>
      </c>
      <c r="AC16" s="1">
        <v>36.6</v>
      </c>
      <c r="AD16" s="1">
        <v>42.6</v>
      </c>
      <c r="AE16" s="1">
        <v>47.8</v>
      </c>
      <c r="AF16" s="1">
        <v>34.5</v>
      </c>
      <c r="AG16" s="1">
        <v>31.5</v>
      </c>
      <c r="AH16" s="1">
        <v>29.6</v>
      </c>
      <c r="AJ16" s="3"/>
      <c r="AM16" s="1">
        <v>54.2</v>
      </c>
      <c r="AN16" s="1">
        <v>53.6</v>
      </c>
      <c r="AO16" s="1">
        <v>55.2</v>
      </c>
      <c r="AP16" s="1">
        <v>50.3</v>
      </c>
      <c r="AQ16" s="1">
        <v>58.4</v>
      </c>
      <c r="AR16" s="1">
        <v>55.8</v>
      </c>
      <c r="AS16" s="1">
        <v>54.3</v>
      </c>
      <c r="AT16" s="1">
        <v>54.7</v>
      </c>
      <c r="AU16" s="1">
        <v>59.7</v>
      </c>
      <c r="AV16" s="1">
        <v>52.1</v>
      </c>
      <c r="AW16" s="1">
        <v>51.6</v>
      </c>
      <c r="AX16" s="1">
        <v>52.3</v>
      </c>
      <c r="AY16" s="1">
        <v>34.1</v>
      </c>
      <c r="AZ16" s="1">
        <v>36.9</v>
      </c>
      <c r="BA16" s="1">
        <v>34.3</v>
      </c>
      <c r="BC16" s="1">
        <v>53.6</v>
      </c>
      <c r="BD16" s="1">
        <v>55.2</v>
      </c>
      <c r="BE16" s="1">
        <v>55.7</v>
      </c>
      <c r="BF16" s="1">
        <v>56.9</v>
      </c>
      <c r="BG16" s="1">
        <v>57.1</v>
      </c>
      <c r="BH16" s="1">
        <v>54.5</v>
      </c>
      <c r="BI16" s="1">
        <v>55.6</v>
      </c>
      <c r="BJ16" s="1">
        <v>53.4</v>
      </c>
      <c r="BK16" s="1">
        <v>58.4</v>
      </c>
      <c r="BL16" s="1">
        <v>50.8</v>
      </c>
      <c r="BM16" s="1">
        <v>53.6</v>
      </c>
      <c r="BN16" s="1">
        <v>50.2</v>
      </c>
      <c r="BO16" s="1">
        <v>32.8</v>
      </c>
      <c r="BP16" s="1">
        <v>35.6</v>
      </c>
      <c r="BQ16" s="1">
        <v>33.2</v>
      </c>
    </row>
    <row r="17" spans="1:69">
      <c r="A17" s="3"/>
      <c r="D17" s="1">
        <v>51.1</v>
      </c>
      <c r="E17" s="1">
        <v>54.8</v>
      </c>
      <c r="F17" s="1">
        <v>52.1</v>
      </c>
      <c r="G17" s="1">
        <v>60.7</v>
      </c>
      <c r="H17" s="1">
        <v>59.4</v>
      </c>
      <c r="I17" s="1">
        <v>51.3</v>
      </c>
      <c r="J17" s="1">
        <v>51.3</v>
      </c>
      <c r="K17" s="1">
        <v>51.1</v>
      </c>
      <c r="L17" s="1">
        <v>48.4</v>
      </c>
      <c r="M17" s="1">
        <v>43.2</v>
      </c>
      <c r="N17" s="1">
        <v>41.9</v>
      </c>
      <c r="O17" s="1">
        <v>42.6</v>
      </c>
      <c r="P17" s="1">
        <v>34.1</v>
      </c>
      <c r="Q17" s="1">
        <v>30.1</v>
      </c>
      <c r="R17" s="1">
        <v>33.1</v>
      </c>
      <c r="T17" s="1">
        <v>47.8</v>
      </c>
      <c r="U17" s="1">
        <v>53.5</v>
      </c>
      <c r="V17" s="1">
        <v>53.8</v>
      </c>
      <c r="W17" s="1">
        <v>59.4</v>
      </c>
      <c r="X17" s="1">
        <v>58.1</v>
      </c>
      <c r="Y17" s="1">
        <v>49.3</v>
      </c>
      <c r="Z17" s="1">
        <v>48.3</v>
      </c>
      <c r="AA17" s="1">
        <v>50.8</v>
      </c>
      <c r="AB17" s="1">
        <v>56.6</v>
      </c>
      <c r="AC17" s="1">
        <v>40.2</v>
      </c>
      <c r="AD17" s="1">
        <v>40.8</v>
      </c>
      <c r="AE17" s="1">
        <v>42.8</v>
      </c>
      <c r="AF17" s="1">
        <v>32.8</v>
      </c>
      <c r="AG17" s="1">
        <v>30.9</v>
      </c>
      <c r="AH17" s="1">
        <v>28.3</v>
      </c>
      <c r="AJ17" s="3"/>
      <c r="AM17" s="1">
        <v>52.3</v>
      </c>
      <c r="AN17" s="1">
        <v>52.4</v>
      </c>
      <c r="AO17" s="1">
        <v>53.4</v>
      </c>
      <c r="AP17" s="1">
        <v>57.7</v>
      </c>
      <c r="AQ17" s="1">
        <v>60.2</v>
      </c>
      <c r="AR17" s="1">
        <v>50.8</v>
      </c>
      <c r="AS17" s="1">
        <v>52.4</v>
      </c>
      <c r="AT17" s="1">
        <v>52.4</v>
      </c>
      <c r="AU17" s="1">
        <v>54.7</v>
      </c>
      <c r="AV17" s="1">
        <v>54.1</v>
      </c>
      <c r="AW17" s="1">
        <v>52.6</v>
      </c>
      <c r="AX17" s="1">
        <v>50.1</v>
      </c>
      <c r="AY17" s="1">
        <v>40.9</v>
      </c>
      <c r="AZ17" s="1">
        <v>32.3</v>
      </c>
      <c r="BA17" s="1">
        <v>33.4</v>
      </c>
      <c r="BC17" s="1">
        <v>57.6</v>
      </c>
      <c r="BD17" s="1">
        <v>56.3</v>
      </c>
      <c r="BE17" s="1">
        <v>53.1</v>
      </c>
      <c r="BF17" s="1">
        <v>56.4</v>
      </c>
      <c r="BG17" s="1">
        <v>58.9</v>
      </c>
      <c r="BH17" s="1">
        <v>53.6</v>
      </c>
      <c r="BI17" s="1">
        <v>52.7</v>
      </c>
      <c r="BJ17" s="1">
        <v>53.6</v>
      </c>
      <c r="BK17" s="1">
        <v>53.7</v>
      </c>
      <c r="BL17" s="1">
        <v>57.6</v>
      </c>
      <c r="BM17" s="1">
        <v>49</v>
      </c>
      <c r="BN17" s="1">
        <v>50.1</v>
      </c>
      <c r="BO17" s="1">
        <v>39.6</v>
      </c>
      <c r="BP17" s="1">
        <v>31</v>
      </c>
      <c r="BQ17" s="1">
        <v>32.1</v>
      </c>
    </row>
    <row r="18" spans="1:69">
      <c r="A18" s="3"/>
      <c r="D18" s="1">
        <v>50.1</v>
      </c>
      <c r="E18" s="1">
        <v>50.2</v>
      </c>
      <c r="F18" s="1">
        <v>54.4</v>
      </c>
      <c r="G18" s="1">
        <v>50.6</v>
      </c>
      <c r="H18" s="1">
        <v>55.2</v>
      </c>
      <c r="I18" s="1">
        <v>55.2</v>
      </c>
      <c r="J18" s="1">
        <v>51.2</v>
      </c>
      <c r="K18" s="1">
        <v>51.1</v>
      </c>
      <c r="L18" s="1">
        <v>49.9</v>
      </c>
      <c r="M18" s="1">
        <v>41.2</v>
      </c>
      <c r="N18" s="1">
        <v>41.2</v>
      </c>
      <c r="O18" s="1">
        <v>39.4</v>
      </c>
      <c r="P18" s="1">
        <v>32.7</v>
      </c>
      <c r="Q18" s="1">
        <v>29.1</v>
      </c>
      <c r="R18" s="1">
        <v>32.8</v>
      </c>
      <c r="T18" s="1">
        <v>47</v>
      </c>
      <c r="U18" s="1">
        <v>48.9</v>
      </c>
      <c r="V18" s="1">
        <v>53.1</v>
      </c>
      <c r="W18" s="1">
        <v>49.3</v>
      </c>
      <c r="X18" s="1">
        <v>58.8</v>
      </c>
      <c r="Y18" s="1">
        <v>53.9</v>
      </c>
      <c r="Z18" s="1">
        <v>42.8</v>
      </c>
      <c r="AA18" s="1">
        <v>51.1</v>
      </c>
      <c r="AB18" s="1">
        <v>48.6</v>
      </c>
      <c r="AC18" s="1">
        <v>42.8</v>
      </c>
      <c r="AD18" s="1">
        <v>41.1</v>
      </c>
      <c r="AE18" s="1">
        <v>42.2</v>
      </c>
      <c r="AF18" s="1">
        <v>29.5</v>
      </c>
      <c r="AG18" s="1">
        <v>28.8</v>
      </c>
      <c r="AH18" s="1">
        <v>29.5</v>
      </c>
      <c r="AJ18" s="3"/>
      <c r="AM18" s="1">
        <v>52.1</v>
      </c>
      <c r="AN18" s="1">
        <v>52.1</v>
      </c>
      <c r="AO18" s="1">
        <v>53.9</v>
      </c>
      <c r="AP18" s="1">
        <v>56.2</v>
      </c>
      <c r="AQ18" s="1">
        <v>53.1</v>
      </c>
      <c r="AR18" s="1">
        <v>51.2</v>
      </c>
      <c r="AS18" s="1">
        <v>52.9</v>
      </c>
      <c r="AT18" s="1">
        <v>55.2</v>
      </c>
      <c r="AU18" s="1">
        <v>60.1</v>
      </c>
      <c r="AV18" s="1">
        <v>51.2</v>
      </c>
      <c r="AW18" s="1">
        <v>52.3</v>
      </c>
      <c r="AX18" s="1">
        <v>51.2</v>
      </c>
      <c r="AY18" s="1">
        <v>40.5</v>
      </c>
      <c r="AZ18" s="1">
        <v>37.2</v>
      </c>
      <c r="BA18" s="1">
        <v>33.2</v>
      </c>
      <c r="BC18" s="1">
        <v>52.5</v>
      </c>
      <c r="BD18" s="1">
        <v>52</v>
      </c>
      <c r="BE18" s="1">
        <v>51.1</v>
      </c>
      <c r="BF18" s="1">
        <v>54.9</v>
      </c>
      <c r="BG18" s="1">
        <v>51.8</v>
      </c>
      <c r="BH18" s="1">
        <v>52.6</v>
      </c>
      <c r="BI18" s="1">
        <v>51.6</v>
      </c>
      <c r="BJ18" s="1">
        <v>53.9</v>
      </c>
      <c r="BK18" s="1">
        <v>58.8</v>
      </c>
      <c r="BL18" s="1">
        <v>57.2</v>
      </c>
      <c r="BM18" s="1">
        <v>53.9</v>
      </c>
      <c r="BN18" s="1">
        <v>49.9</v>
      </c>
      <c r="BO18" s="1">
        <v>39.2</v>
      </c>
      <c r="BP18" s="1">
        <v>35.9</v>
      </c>
      <c r="BQ18" s="1">
        <v>31.9</v>
      </c>
    </row>
    <row r="19" spans="1:69">
      <c r="A19" s="3"/>
      <c r="F19" s="1">
        <f>AVERAGE(D14:F18)</f>
        <v>52.4133333333333</v>
      </c>
      <c r="I19" s="1">
        <f>AVERAGE(G14:I18)</f>
        <v>53.26</v>
      </c>
      <c r="L19" s="1">
        <f>AVERAGE(J14:L18)</f>
        <v>51.0733333333333</v>
      </c>
      <c r="O19" s="1">
        <f>AVERAGE(M14:O18)</f>
        <v>42.5733333333333</v>
      </c>
      <c r="R19" s="1">
        <f>AVERAGE(P14:R18)</f>
        <v>31.0066666666667</v>
      </c>
      <c r="V19" s="1">
        <f>AVERAGE(T14:V18)</f>
        <v>51.9733333333333</v>
      </c>
      <c r="Y19" s="1">
        <f>AVERAGE(W14:Y18)</f>
        <v>52.92</v>
      </c>
      <c r="AB19" s="1">
        <f>AVERAGE(Z14:AB18)</f>
        <v>50.7</v>
      </c>
      <c r="AE19" s="1">
        <f>AVERAGE(AC14:AE18)</f>
        <v>42.1133333333333</v>
      </c>
      <c r="AH19" s="1">
        <f>AVERAGE(AF14:AH18)</f>
        <v>30.54</v>
      </c>
      <c r="AJ19" s="3"/>
      <c r="AO19" s="1">
        <f>AVERAGE(AM14:AO18)</f>
        <v>53.52</v>
      </c>
      <c r="AR19" s="1">
        <f>AVERAGE(AP14:AR18)</f>
        <v>55.1466666666667</v>
      </c>
      <c r="AU19" s="1">
        <f>AVERAGE(AS14:AU18)</f>
        <v>54.8066666666667</v>
      </c>
      <c r="AX19" s="1">
        <f>AVERAGE(AV14:AX18)</f>
        <v>52.14</v>
      </c>
      <c r="BA19" s="1">
        <f>AVERAGE(AY14:BA18)</f>
        <v>36.1</v>
      </c>
      <c r="BE19" s="1">
        <f>AVERAGE(BC14:BE18)</f>
        <v>53.36</v>
      </c>
      <c r="BH19" s="1">
        <f>AVERAGE(BF14:BH18)</f>
        <v>54.8133333333333</v>
      </c>
      <c r="BK19" s="1">
        <f>AVERAGE(BI14:BK18)</f>
        <v>54.4466666666667</v>
      </c>
      <c r="BN19" s="1">
        <f>AVERAGE(BL14:BN18)</f>
        <v>51.74</v>
      </c>
      <c r="BQ19" s="1">
        <f>AVERAGE(BO14:BQ18)</f>
        <v>35.6333333333333</v>
      </c>
    </row>
    <row r="20" spans="1:36">
      <c r="A20" s="3"/>
      <c r="AJ20" s="3"/>
    </row>
    <row r="21" spans="1:69">
      <c r="A21" s="3"/>
      <c r="F21" s="1">
        <f>F19</f>
        <v>52.4133333333333</v>
      </c>
      <c r="I21" s="1">
        <f>I19</f>
        <v>53.26</v>
      </c>
      <c r="L21" s="1">
        <f>L19</f>
        <v>51.0733333333333</v>
      </c>
      <c r="O21" s="1">
        <f>O19</f>
        <v>42.5733333333333</v>
      </c>
      <c r="R21" s="1">
        <f>R19</f>
        <v>31.0066666666667</v>
      </c>
      <c r="V21" s="1">
        <f>V19</f>
        <v>51.9733333333333</v>
      </c>
      <c r="Y21" s="1">
        <f>Y19</f>
        <v>52.92</v>
      </c>
      <c r="AB21" s="1">
        <f>AB19</f>
        <v>50.7</v>
      </c>
      <c r="AE21" s="1">
        <f>AE19</f>
        <v>42.1133333333333</v>
      </c>
      <c r="AH21" s="1">
        <f>AH19</f>
        <v>30.54</v>
      </c>
      <c r="AJ21" s="3"/>
      <c r="AO21" s="1">
        <f>AO19</f>
        <v>53.52</v>
      </c>
      <c r="AR21" s="1">
        <f>AR19</f>
        <v>55.1466666666667</v>
      </c>
      <c r="AU21" s="1">
        <f>AU19</f>
        <v>54.8066666666667</v>
      </c>
      <c r="AX21" s="1">
        <f>AX19</f>
        <v>52.14</v>
      </c>
      <c r="BA21" s="1">
        <f>BA19</f>
        <v>36.1</v>
      </c>
      <c r="BE21" s="1">
        <f>BE19</f>
        <v>53.36</v>
      </c>
      <c r="BH21" s="1">
        <f>BH19</f>
        <v>54.8133333333333</v>
      </c>
      <c r="BK21" s="1">
        <f>BK19</f>
        <v>54.4466666666667</v>
      </c>
      <c r="BN21" s="1">
        <f>BN19</f>
        <v>51.74</v>
      </c>
      <c r="BQ21" s="1">
        <f>BQ19</f>
        <v>35.6333333333333</v>
      </c>
    </row>
    <row r="22" spans="1:69">
      <c r="A22" s="3"/>
      <c r="V22" s="1">
        <f>F21-0.43</f>
        <v>51.9833333333333</v>
      </c>
      <c r="Y22" s="1">
        <f>I21-0.33</f>
        <v>52.93</v>
      </c>
      <c r="AB22" s="1">
        <f>L21-0.37</f>
        <v>50.7033333333333</v>
      </c>
      <c r="AE22" s="1">
        <f>O21-0.45</f>
        <v>42.1233333333333</v>
      </c>
      <c r="AH22" s="1">
        <f>R21-0.47</f>
        <v>30.5366666666667</v>
      </c>
      <c r="AJ22" s="3"/>
      <c r="BE22" s="1">
        <f>AO21-0.17</f>
        <v>53.35</v>
      </c>
      <c r="BH22" s="1">
        <f>AR21-0.33</f>
        <v>54.8166666666667</v>
      </c>
      <c r="BK22" s="1">
        <f>AU21-0.36</f>
        <v>54.4466666666667</v>
      </c>
      <c r="BN22" s="1">
        <f>AX21-0.39</f>
        <v>51.75</v>
      </c>
      <c r="BQ22" s="1">
        <f>BA21-0.47</f>
        <v>35.63</v>
      </c>
    </row>
    <row r="23" spans="1:36">
      <c r="A23" s="3"/>
      <c r="AJ23" s="3"/>
    </row>
    <row r="24" spans="1:36">
      <c r="A24" s="4" t="s">
        <v>11</v>
      </c>
      <c r="AJ24" s="4" t="s">
        <v>11</v>
      </c>
    </row>
    <row r="25" spans="1:69">
      <c r="A25" s="3" t="s">
        <v>14</v>
      </c>
      <c r="B25" s="1">
        <v>43</v>
      </c>
      <c r="D25" s="1">
        <v>50.7</v>
      </c>
      <c r="E25" s="1">
        <v>54.1</v>
      </c>
      <c r="F25" s="1">
        <v>54.2</v>
      </c>
      <c r="G25" s="1">
        <v>53.5</v>
      </c>
      <c r="H25" s="1">
        <v>55.8</v>
      </c>
      <c r="I25" s="1">
        <v>52.4</v>
      </c>
      <c r="J25" s="1">
        <v>52.2</v>
      </c>
      <c r="K25" s="1">
        <v>51.1</v>
      </c>
      <c r="L25" s="1">
        <v>46.1</v>
      </c>
      <c r="M25" s="1">
        <v>43.2</v>
      </c>
      <c r="N25" s="1">
        <v>39.6</v>
      </c>
      <c r="O25" s="1">
        <v>38.9</v>
      </c>
      <c r="P25" s="1">
        <v>31.1</v>
      </c>
      <c r="Q25" s="1">
        <v>30.6</v>
      </c>
      <c r="R25" s="1">
        <v>33.9</v>
      </c>
      <c r="T25" s="1">
        <v>49.4</v>
      </c>
      <c r="U25" s="1">
        <v>52.8</v>
      </c>
      <c r="V25" s="1">
        <v>52.9</v>
      </c>
      <c r="W25" s="1">
        <v>52.2</v>
      </c>
      <c r="X25" s="1">
        <v>54.6</v>
      </c>
      <c r="Y25" s="1">
        <v>53.9</v>
      </c>
      <c r="Z25" s="1">
        <v>50.9</v>
      </c>
      <c r="AA25" s="1">
        <v>50.3</v>
      </c>
      <c r="AB25" s="1">
        <v>49.6</v>
      </c>
      <c r="AC25" s="1">
        <v>42.6</v>
      </c>
      <c r="AD25" s="1">
        <v>45.8</v>
      </c>
      <c r="AE25" s="1">
        <v>44.2</v>
      </c>
      <c r="AF25" s="1">
        <v>32.5</v>
      </c>
      <c r="AG25" s="1">
        <v>31.5</v>
      </c>
      <c r="AH25" s="1">
        <v>32.6</v>
      </c>
      <c r="AJ25" s="3" t="s">
        <v>15</v>
      </c>
      <c r="AK25" s="1">
        <v>112</v>
      </c>
      <c r="AM25" s="1">
        <v>57.5</v>
      </c>
      <c r="AN25" s="1">
        <v>56.1</v>
      </c>
      <c r="AO25" s="1">
        <v>54.6</v>
      </c>
      <c r="AP25" s="1">
        <v>52.3</v>
      </c>
      <c r="AQ25" s="1">
        <v>54.7</v>
      </c>
      <c r="AR25" s="1">
        <v>55.6</v>
      </c>
      <c r="AS25" s="1">
        <v>52.6</v>
      </c>
      <c r="AT25" s="1">
        <v>50.7</v>
      </c>
      <c r="AU25" s="1">
        <v>53.2</v>
      </c>
      <c r="AV25" s="1">
        <v>51.2</v>
      </c>
      <c r="AW25" s="1">
        <v>52.3</v>
      </c>
      <c r="AX25" s="1">
        <v>53.1</v>
      </c>
      <c r="AY25" s="1">
        <v>36.7</v>
      </c>
      <c r="AZ25" s="1">
        <v>38.1</v>
      </c>
      <c r="BA25" s="1">
        <v>36.7</v>
      </c>
      <c r="BC25" s="1">
        <v>56.2</v>
      </c>
      <c r="BD25" s="1">
        <v>56.1</v>
      </c>
      <c r="BE25" s="1">
        <v>54.3</v>
      </c>
      <c r="BF25" s="1">
        <v>58.9</v>
      </c>
      <c r="BG25" s="1">
        <v>53.4</v>
      </c>
      <c r="BH25" s="1">
        <v>54.3</v>
      </c>
      <c r="BI25" s="1">
        <v>50.2</v>
      </c>
      <c r="BJ25" s="1">
        <v>49.4</v>
      </c>
      <c r="BK25" s="1">
        <v>55.8</v>
      </c>
      <c r="BL25" s="1">
        <v>49.6</v>
      </c>
      <c r="BM25" s="1">
        <v>50.2</v>
      </c>
      <c r="BN25" s="1">
        <v>53.4</v>
      </c>
      <c r="BO25" s="1">
        <v>35.4</v>
      </c>
      <c r="BP25" s="1">
        <v>36.8</v>
      </c>
      <c r="BQ25" s="1">
        <v>35.4</v>
      </c>
    </row>
    <row r="26" spans="1:69">
      <c r="A26" s="3"/>
      <c r="D26" s="1">
        <v>51.8</v>
      </c>
      <c r="E26" s="1">
        <v>52.1</v>
      </c>
      <c r="F26" s="1">
        <v>50.2</v>
      </c>
      <c r="G26" s="1">
        <v>51.4</v>
      </c>
      <c r="H26" s="1">
        <v>55.9</v>
      </c>
      <c r="I26" s="1">
        <v>56.6</v>
      </c>
      <c r="J26" s="1">
        <v>52.5</v>
      </c>
      <c r="K26" s="1">
        <v>52.6</v>
      </c>
      <c r="L26" s="1">
        <v>45.1</v>
      </c>
      <c r="M26" s="1">
        <v>42.5</v>
      </c>
      <c r="N26" s="1">
        <v>42.6</v>
      </c>
      <c r="O26" s="1">
        <v>45.1</v>
      </c>
      <c r="P26" s="1">
        <v>29.6</v>
      </c>
      <c r="Q26" s="1">
        <v>25.6</v>
      </c>
      <c r="R26" s="1">
        <v>27.1</v>
      </c>
      <c r="T26" s="1">
        <v>50.5</v>
      </c>
      <c r="U26" s="1">
        <v>58.8</v>
      </c>
      <c r="V26" s="1">
        <v>52.7</v>
      </c>
      <c r="W26" s="1">
        <v>54.2</v>
      </c>
      <c r="X26" s="1">
        <v>54.6</v>
      </c>
      <c r="Y26" s="1">
        <v>55.3</v>
      </c>
      <c r="Z26" s="1">
        <v>51.2</v>
      </c>
      <c r="AA26" s="1">
        <v>51.3</v>
      </c>
      <c r="AB26" s="1">
        <v>46.3</v>
      </c>
      <c r="AC26" s="1">
        <v>41.3</v>
      </c>
      <c r="AD26" s="1">
        <v>41.3</v>
      </c>
      <c r="AE26" s="1">
        <v>43.5</v>
      </c>
      <c r="AF26" s="1">
        <v>31.5</v>
      </c>
      <c r="AG26" s="1">
        <v>29.6</v>
      </c>
      <c r="AH26" s="1">
        <v>32.5</v>
      </c>
      <c r="AJ26" s="3"/>
      <c r="AM26" s="1">
        <v>52.6</v>
      </c>
      <c r="AN26" s="1">
        <v>50.5</v>
      </c>
      <c r="AO26" s="1">
        <v>52.3</v>
      </c>
      <c r="AP26" s="1">
        <v>58.5</v>
      </c>
      <c r="AQ26" s="1">
        <v>52.3</v>
      </c>
      <c r="AR26" s="1">
        <v>58.1</v>
      </c>
      <c r="AS26" s="1">
        <v>50.4</v>
      </c>
      <c r="AT26" s="1">
        <v>53.1</v>
      </c>
      <c r="AU26" s="1">
        <v>52.6</v>
      </c>
      <c r="AV26" s="1">
        <v>52.9</v>
      </c>
      <c r="AW26" s="1">
        <v>51.2</v>
      </c>
      <c r="AX26" s="1">
        <v>52.4</v>
      </c>
      <c r="AY26" s="1">
        <v>34.9</v>
      </c>
      <c r="AZ26" s="1">
        <v>37.5</v>
      </c>
      <c r="BA26" s="1">
        <v>34.4</v>
      </c>
      <c r="BC26" s="1">
        <v>49.3</v>
      </c>
      <c r="BD26" s="1">
        <v>51.4</v>
      </c>
      <c r="BE26" s="1">
        <v>53</v>
      </c>
      <c r="BF26" s="1">
        <v>57.2</v>
      </c>
      <c r="BG26" s="1">
        <v>53.6</v>
      </c>
      <c r="BH26" s="1">
        <v>56.8</v>
      </c>
      <c r="BI26" s="1">
        <v>49.1</v>
      </c>
      <c r="BJ26" s="1">
        <v>51.2</v>
      </c>
      <c r="BK26" s="1">
        <v>57.5</v>
      </c>
      <c r="BL26" s="1">
        <v>51.6</v>
      </c>
      <c r="BM26" s="1">
        <v>52.1</v>
      </c>
      <c r="BN26" s="1">
        <v>51.1</v>
      </c>
      <c r="BO26" s="1">
        <v>33.6</v>
      </c>
      <c r="BP26" s="1">
        <v>36.2</v>
      </c>
      <c r="BQ26" s="1">
        <v>33.1</v>
      </c>
    </row>
    <row r="27" spans="1:69">
      <c r="A27" s="3"/>
      <c r="D27" s="1">
        <v>49.8</v>
      </c>
      <c r="E27" s="1">
        <v>57.1</v>
      </c>
      <c r="F27" s="1">
        <v>54.3</v>
      </c>
      <c r="G27" s="1">
        <v>53.3</v>
      </c>
      <c r="H27" s="1">
        <v>52.8</v>
      </c>
      <c r="I27" s="1">
        <v>53.1</v>
      </c>
      <c r="J27" s="1">
        <v>49.4</v>
      </c>
      <c r="K27" s="1">
        <v>51.1</v>
      </c>
      <c r="L27" s="1">
        <v>52.1</v>
      </c>
      <c r="M27" s="1">
        <v>40.2</v>
      </c>
      <c r="N27" s="1">
        <v>43.2</v>
      </c>
      <c r="O27" s="1">
        <v>42.1</v>
      </c>
      <c r="P27" s="1">
        <v>29.7</v>
      </c>
      <c r="Q27" s="1">
        <v>36.5</v>
      </c>
      <c r="R27" s="1">
        <v>27.7</v>
      </c>
      <c r="T27" s="1">
        <v>48.5</v>
      </c>
      <c r="U27" s="1">
        <v>55.8</v>
      </c>
      <c r="V27" s="1">
        <v>55.6</v>
      </c>
      <c r="W27" s="1">
        <v>53.2</v>
      </c>
      <c r="X27" s="1">
        <v>53.6</v>
      </c>
      <c r="Y27" s="1">
        <v>55.2</v>
      </c>
      <c r="Z27" s="1">
        <v>49.6</v>
      </c>
      <c r="AA27" s="1">
        <v>51.9</v>
      </c>
      <c r="AB27" s="1">
        <v>50.8</v>
      </c>
      <c r="AC27" s="1">
        <v>38.9</v>
      </c>
      <c r="AD27" s="1">
        <v>41.9</v>
      </c>
      <c r="AE27" s="1">
        <v>40.8</v>
      </c>
      <c r="AF27" s="1">
        <v>28.4</v>
      </c>
      <c r="AG27" s="1">
        <v>34.8</v>
      </c>
      <c r="AH27" s="1">
        <v>29.6</v>
      </c>
      <c r="AJ27" s="3"/>
      <c r="AM27" s="1">
        <v>54.8</v>
      </c>
      <c r="AN27" s="1">
        <v>55.2</v>
      </c>
      <c r="AO27" s="1">
        <v>51.9</v>
      </c>
      <c r="AP27" s="1">
        <v>52.1</v>
      </c>
      <c r="AQ27" s="1">
        <v>57.8</v>
      </c>
      <c r="AR27" s="1">
        <v>58.6</v>
      </c>
      <c r="AS27" s="1">
        <v>52.6</v>
      </c>
      <c r="AT27" s="1">
        <v>54.2</v>
      </c>
      <c r="AU27" s="1">
        <v>55.2</v>
      </c>
      <c r="AV27" s="1">
        <v>49.1</v>
      </c>
      <c r="AW27" s="1">
        <v>48.1</v>
      </c>
      <c r="AX27" s="1">
        <v>49.1</v>
      </c>
      <c r="AY27" s="1">
        <v>31.1</v>
      </c>
      <c r="AZ27" s="1">
        <v>30.1</v>
      </c>
      <c r="BA27" s="1">
        <v>31.1</v>
      </c>
      <c r="BC27" s="1">
        <v>48.8</v>
      </c>
      <c r="BD27" s="1">
        <v>53</v>
      </c>
      <c r="BE27" s="1">
        <v>50.6</v>
      </c>
      <c r="BF27" s="1">
        <v>49.9</v>
      </c>
      <c r="BG27" s="1">
        <v>56.5</v>
      </c>
      <c r="BH27" s="1">
        <v>57.3</v>
      </c>
      <c r="BI27" s="1">
        <v>54.1</v>
      </c>
      <c r="BJ27" s="1">
        <v>52.3</v>
      </c>
      <c r="BK27" s="1">
        <v>54.1</v>
      </c>
      <c r="BL27" s="1">
        <v>47.8</v>
      </c>
      <c r="BM27" s="1">
        <v>46.8</v>
      </c>
      <c r="BN27" s="1">
        <v>47.8</v>
      </c>
      <c r="BO27" s="1">
        <v>36.2</v>
      </c>
      <c r="BP27" s="1">
        <v>32.2</v>
      </c>
      <c r="BQ27" s="1">
        <v>29.8</v>
      </c>
    </row>
    <row r="28" spans="1:69">
      <c r="A28" s="3"/>
      <c r="D28" s="1">
        <v>56.7</v>
      </c>
      <c r="E28" s="1">
        <v>54.1</v>
      </c>
      <c r="F28" s="1">
        <v>54.1</v>
      </c>
      <c r="G28" s="1">
        <v>58.2</v>
      </c>
      <c r="H28" s="1">
        <v>52.6</v>
      </c>
      <c r="I28" s="1">
        <v>49.7</v>
      </c>
      <c r="J28" s="1">
        <v>46.4</v>
      </c>
      <c r="K28" s="1">
        <v>50.3</v>
      </c>
      <c r="L28" s="1">
        <v>49.4</v>
      </c>
      <c r="M28" s="1">
        <v>43.1</v>
      </c>
      <c r="N28" s="1">
        <v>42.5</v>
      </c>
      <c r="O28" s="1">
        <v>43.6</v>
      </c>
      <c r="P28" s="1">
        <v>29.2</v>
      </c>
      <c r="Q28" s="1">
        <v>31.2</v>
      </c>
      <c r="R28" s="1">
        <v>28.9</v>
      </c>
      <c r="T28" s="1">
        <v>55.4</v>
      </c>
      <c r="U28" s="1">
        <v>52.8</v>
      </c>
      <c r="V28" s="1">
        <v>52.8</v>
      </c>
      <c r="W28" s="1">
        <v>56.9</v>
      </c>
      <c r="X28" s="1">
        <v>47.8</v>
      </c>
      <c r="Y28" s="1">
        <v>51.2</v>
      </c>
      <c r="Z28" s="1">
        <v>47.1</v>
      </c>
      <c r="AA28" s="1">
        <v>48.5</v>
      </c>
      <c r="AB28" s="1">
        <v>48.2</v>
      </c>
      <c r="AC28" s="1">
        <v>42.2</v>
      </c>
      <c r="AD28" s="1">
        <v>39.6</v>
      </c>
      <c r="AE28" s="1">
        <v>42.5</v>
      </c>
      <c r="AF28" s="1">
        <v>20.2</v>
      </c>
      <c r="AG28" s="1">
        <v>25.2</v>
      </c>
      <c r="AH28" s="1">
        <v>25.2</v>
      </c>
      <c r="AJ28" s="3"/>
      <c r="AM28" s="1">
        <v>52.1</v>
      </c>
      <c r="AN28" s="1">
        <v>52.1</v>
      </c>
      <c r="AO28" s="1">
        <v>52.2</v>
      </c>
      <c r="AP28" s="1">
        <v>53.9</v>
      </c>
      <c r="AQ28" s="1">
        <v>52.1</v>
      </c>
      <c r="AR28" s="1">
        <v>53.5</v>
      </c>
      <c r="AS28" s="1">
        <v>53.6</v>
      </c>
      <c r="AT28" s="1">
        <v>52.9</v>
      </c>
      <c r="AU28" s="1">
        <v>55.1</v>
      </c>
      <c r="AV28" s="1">
        <v>51.2</v>
      </c>
      <c r="AW28" s="1">
        <v>52.5</v>
      </c>
      <c r="AX28" s="1">
        <v>52.3</v>
      </c>
      <c r="AY28" s="1">
        <v>35.3</v>
      </c>
      <c r="AZ28" s="1">
        <v>34.5</v>
      </c>
      <c r="BA28" s="1">
        <v>36.5</v>
      </c>
      <c r="BC28" s="1">
        <v>55.1</v>
      </c>
      <c r="BD28" s="1">
        <v>54</v>
      </c>
      <c r="BE28" s="1">
        <v>55.6</v>
      </c>
      <c r="BF28" s="1">
        <v>52.6</v>
      </c>
      <c r="BG28" s="1">
        <v>51.2</v>
      </c>
      <c r="BH28" s="1">
        <v>52.2</v>
      </c>
      <c r="BI28" s="1">
        <v>52.3</v>
      </c>
      <c r="BJ28" s="1">
        <v>51.6</v>
      </c>
      <c r="BK28" s="1">
        <v>53.6</v>
      </c>
      <c r="BL28" s="1">
        <v>52</v>
      </c>
      <c r="BM28" s="1">
        <v>51.2</v>
      </c>
      <c r="BN28" s="1">
        <v>51.8</v>
      </c>
      <c r="BO28" s="1">
        <v>34</v>
      </c>
      <c r="BP28" s="1">
        <v>33.2</v>
      </c>
      <c r="BQ28" s="1">
        <v>35.2</v>
      </c>
    </row>
    <row r="29" spans="1:69">
      <c r="A29" s="3"/>
      <c r="D29" s="1">
        <v>50.7</v>
      </c>
      <c r="E29" s="1">
        <v>47.5</v>
      </c>
      <c r="F29" s="1">
        <v>47.5</v>
      </c>
      <c r="G29" s="1">
        <v>53.9</v>
      </c>
      <c r="H29" s="1">
        <v>52.9</v>
      </c>
      <c r="I29" s="1">
        <v>53.5</v>
      </c>
      <c r="J29" s="1">
        <v>56.8</v>
      </c>
      <c r="K29" s="1">
        <v>52.5</v>
      </c>
      <c r="L29" s="1">
        <v>54.2</v>
      </c>
      <c r="M29" s="1">
        <v>39.5</v>
      </c>
      <c r="N29" s="1">
        <v>42.5</v>
      </c>
      <c r="O29" s="1">
        <v>41.5</v>
      </c>
      <c r="P29" s="1">
        <v>30.7</v>
      </c>
      <c r="Q29" s="1">
        <v>37.1</v>
      </c>
      <c r="R29" s="1">
        <v>33.9</v>
      </c>
      <c r="T29" s="1">
        <v>49.4</v>
      </c>
      <c r="U29" s="1">
        <v>46.2</v>
      </c>
      <c r="V29" s="1">
        <v>46.2</v>
      </c>
      <c r="W29" s="1">
        <v>52.6</v>
      </c>
      <c r="X29" s="1">
        <v>51.6</v>
      </c>
      <c r="Y29" s="1">
        <v>52.2</v>
      </c>
      <c r="Z29" s="1">
        <v>55.5</v>
      </c>
      <c r="AA29" s="1">
        <v>51.2</v>
      </c>
      <c r="AB29" s="1">
        <v>52.9</v>
      </c>
      <c r="AC29" s="1">
        <v>36.9</v>
      </c>
      <c r="AD29" s="1">
        <v>41.2</v>
      </c>
      <c r="AE29" s="1">
        <v>42.5</v>
      </c>
      <c r="AF29" s="1">
        <v>29.4</v>
      </c>
      <c r="AG29" s="1">
        <v>35.8</v>
      </c>
      <c r="AH29" s="1">
        <v>32.6</v>
      </c>
      <c r="AJ29" s="3"/>
      <c r="AM29" s="1">
        <v>53.1</v>
      </c>
      <c r="AN29" s="1">
        <v>52.2</v>
      </c>
      <c r="AO29" s="1">
        <v>51.2</v>
      </c>
      <c r="AP29" s="1">
        <v>58.2</v>
      </c>
      <c r="AQ29" s="1">
        <v>56.9</v>
      </c>
      <c r="AR29" s="1">
        <v>55.5</v>
      </c>
      <c r="AS29" s="1">
        <v>53.8</v>
      </c>
      <c r="AT29" s="1">
        <v>56.2</v>
      </c>
      <c r="AU29" s="1">
        <v>55.2</v>
      </c>
      <c r="AV29" s="1">
        <v>52.6</v>
      </c>
      <c r="AW29" s="1">
        <v>49.1</v>
      </c>
      <c r="AX29" s="1">
        <v>52.6</v>
      </c>
      <c r="AY29" s="1">
        <v>41.5</v>
      </c>
      <c r="AZ29" s="1">
        <v>31.1</v>
      </c>
      <c r="BA29" s="1">
        <v>38.8</v>
      </c>
      <c r="BC29" s="1">
        <v>54.1</v>
      </c>
      <c r="BD29" s="1">
        <v>50.9</v>
      </c>
      <c r="BE29" s="1">
        <v>52.1</v>
      </c>
      <c r="BF29" s="1">
        <v>58.9</v>
      </c>
      <c r="BG29" s="1">
        <v>58.5</v>
      </c>
      <c r="BH29" s="1">
        <v>54.6</v>
      </c>
      <c r="BI29" s="1">
        <v>52.5</v>
      </c>
      <c r="BJ29" s="1">
        <v>54.9</v>
      </c>
      <c r="BK29" s="1">
        <v>58.2</v>
      </c>
      <c r="BL29" s="1">
        <v>58.2</v>
      </c>
      <c r="BM29" s="1">
        <v>47.8</v>
      </c>
      <c r="BN29" s="1">
        <v>54.6</v>
      </c>
      <c r="BO29" s="1">
        <v>38.6</v>
      </c>
      <c r="BP29" s="1">
        <v>33.6</v>
      </c>
      <c r="BQ29" s="1">
        <v>37.5</v>
      </c>
    </row>
    <row r="30" spans="1:69">
      <c r="A30" s="3"/>
      <c r="F30" s="1">
        <f>AVERAGE(D25:F29)</f>
        <v>52.3266666666667</v>
      </c>
      <c r="I30" s="1">
        <f>AVERAGE(G25:I29)</f>
        <v>53.7066666666667</v>
      </c>
      <c r="L30" s="1">
        <f>AVERAGE(J25:L29)</f>
        <v>50.7866666666667</v>
      </c>
      <c r="O30" s="1">
        <f>AVERAGE(M25:O29)</f>
        <v>42.0066666666667</v>
      </c>
      <c r="R30" s="1">
        <f>AVERAGE(P25:R29)</f>
        <v>30.8533333333333</v>
      </c>
      <c r="V30" s="1">
        <f>AVERAGE(T25:V29)</f>
        <v>51.9866666666667</v>
      </c>
      <c r="Y30" s="1">
        <f>AVERAGE(W25:Y29)</f>
        <v>53.2733333333333</v>
      </c>
      <c r="AB30" s="1">
        <f>AVERAGE(Z25:AB29)</f>
        <v>50.3533333333333</v>
      </c>
      <c r="AE30" s="1">
        <f>AVERAGE(AC25:AE29)</f>
        <v>41.68</v>
      </c>
      <c r="AH30" s="1">
        <f>AVERAGE(AF25:AH29)</f>
        <v>30.0933333333333</v>
      </c>
      <c r="AJ30" s="3"/>
      <c r="AO30" s="1">
        <f>AVERAGE(AM25:AO29)</f>
        <v>53.2266666666667</v>
      </c>
      <c r="AR30" s="1">
        <f>AVERAGE(AP25:AR29)</f>
        <v>55.34</v>
      </c>
      <c r="AU30" s="1">
        <f>AVERAGE(AS25:AU29)</f>
        <v>53.4266666666667</v>
      </c>
      <c r="AX30" s="1">
        <f>AVERAGE(AV25:AX29)</f>
        <v>51.3133333333333</v>
      </c>
      <c r="BA30" s="1">
        <f>AVERAGE(AY25:BA29)</f>
        <v>35.22</v>
      </c>
      <c r="BE30" s="1">
        <f>AVERAGE(BC25:BE29)</f>
        <v>52.9666666666667</v>
      </c>
      <c r="BH30" s="1">
        <f>AVERAGE(BF25:BH29)</f>
        <v>55.06</v>
      </c>
      <c r="BK30" s="1">
        <f>AVERAGE(BI25:BK29)</f>
        <v>53.12</v>
      </c>
      <c r="BN30" s="1">
        <f>AVERAGE(BL25:BN29)</f>
        <v>51.0666666666667</v>
      </c>
      <c r="BQ30" s="1">
        <f>AVERAGE(BO25:BQ29)</f>
        <v>34.72</v>
      </c>
    </row>
    <row r="31" spans="1:36">
      <c r="A31" s="3"/>
      <c r="AJ31" s="3"/>
    </row>
    <row r="32" spans="1:69">
      <c r="A32" s="3"/>
      <c r="F32" s="1">
        <f>F30</f>
        <v>52.3266666666667</v>
      </c>
      <c r="I32" s="1">
        <f>I30</f>
        <v>53.7066666666667</v>
      </c>
      <c r="L32" s="1">
        <f>L30</f>
        <v>50.7866666666667</v>
      </c>
      <c r="O32" s="1">
        <f>O30</f>
        <v>42.0066666666667</v>
      </c>
      <c r="R32" s="1">
        <f>R30</f>
        <v>30.8533333333333</v>
      </c>
      <c r="V32" s="1">
        <f>V30</f>
        <v>51.9866666666667</v>
      </c>
      <c r="Y32" s="1">
        <f>Y30</f>
        <v>53.2733333333333</v>
      </c>
      <c r="AB32" s="1">
        <f>AB30</f>
        <v>50.3533333333333</v>
      </c>
      <c r="AE32" s="1">
        <f>AE30</f>
        <v>41.68</v>
      </c>
      <c r="AH32" s="1">
        <f>AH30</f>
        <v>30.0933333333333</v>
      </c>
      <c r="AJ32" s="3"/>
      <c r="AO32" s="1">
        <f>AO30</f>
        <v>53.2266666666667</v>
      </c>
      <c r="AR32" s="1">
        <f>AR30</f>
        <v>55.34</v>
      </c>
      <c r="AU32" s="1">
        <f>AU30</f>
        <v>53.4266666666667</v>
      </c>
      <c r="AX32" s="1">
        <f>AX30</f>
        <v>51.3133333333333</v>
      </c>
      <c r="BA32" s="1">
        <f>BA30</f>
        <v>35.22</v>
      </c>
      <c r="BE32" s="1">
        <f>BE30</f>
        <v>52.9666666666667</v>
      </c>
      <c r="BH32" s="1">
        <f>BH30</f>
        <v>55.06</v>
      </c>
      <c r="BK32" s="1">
        <f>BK30</f>
        <v>53.12</v>
      </c>
      <c r="BN32" s="1">
        <f>BN30</f>
        <v>51.0666666666667</v>
      </c>
      <c r="BQ32" s="1">
        <f>BQ30</f>
        <v>34.72</v>
      </c>
    </row>
    <row r="33" spans="1:69">
      <c r="A33" s="3"/>
      <c r="V33" s="1">
        <f>F32-0.33</f>
        <v>51.9966666666667</v>
      </c>
      <c r="Y33" s="1">
        <f>I32-0.43</f>
        <v>53.2766666666667</v>
      </c>
      <c r="AB33" s="1">
        <f>L32-0.42</f>
        <v>50.3666666666667</v>
      </c>
      <c r="AE33" s="1">
        <f>O32-0.32</f>
        <v>41.6866666666667</v>
      </c>
      <c r="AH33" s="1">
        <f>R32-0.75</f>
        <v>30.1033333333333</v>
      </c>
      <c r="AJ33" s="3"/>
      <c r="BE33" s="1">
        <f>AO32-0.26</f>
        <v>52.9666666666667</v>
      </c>
      <c r="BH33" s="1">
        <f>AR32-0.29</f>
        <v>55.05</v>
      </c>
      <c r="BK33" s="1">
        <f>AU32-0.31</f>
        <v>53.1166666666667</v>
      </c>
      <c r="BN33" s="1">
        <f>AX32-0.24</f>
        <v>51.0733333333333</v>
      </c>
      <c r="BQ33" s="1">
        <f>BA32-0.51</f>
        <v>34.71</v>
      </c>
    </row>
    <row r="34" spans="1:53">
      <c r="A34" s="3"/>
      <c r="F34" s="1">
        <f>F365-1.24</f>
        <v>52.2777777777778</v>
      </c>
      <c r="I34" s="1">
        <f>I365-1.24</f>
        <v>53.5488888888889</v>
      </c>
      <c r="L34" s="1">
        <f>L365-1.24</f>
        <v>50.9444444444444</v>
      </c>
      <c r="O34" s="1">
        <f>O365-2.24</f>
        <v>42.2955555555556</v>
      </c>
      <c r="R34" s="1">
        <f>R365-1.24</f>
        <v>30.9888888888889</v>
      </c>
      <c r="AJ34" s="3"/>
      <c r="AO34" s="1">
        <f>AO365-0.99</f>
        <v>53.2922222222222</v>
      </c>
      <c r="AR34" s="1">
        <f>AR365-0.99</f>
        <v>55.2433333333333</v>
      </c>
      <c r="AU34" s="1">
        <f>AU365-0.99</f>
        <v>53.9811111111111</v>
      </c>
      <c r="AX34" s="1">
        <f>AX365-0.99</f>
        <v>51.8055555555556</v>
      </c>
      <c r="BA34" s="1">
        <f>BA365-0.99</f>
        <v>36.5988888888889</v>
      </c>
    </row>
    <row r="35" s="1" customFormat="1" spans="1:69">
      <c r="A35" s="4" t="s">
        <v>11</v>
      </c>
      <c r="F35" s="1">
        <f>AVERAGE(F10,F21,F32)</f>
        <v>52.3022222222222</v>
      </c>
      <c r="I35" s="1">
        <f>AVERAGE(I10,I21,I32)</f>
        <v>53.5955555555556</v>
      </c>
      <c r="L35" s="1">
        <f>AVERAGE(L10,L21,L32)</f>
        <v>51.0288888888889</v>
      </c>
      <c r="O35" s="1">
        <f>AVERAGE(O10,O21,O32)</f>
        <v>42.3333333333333</v>
      </c>
      <c r="R35" s="1">
        <f>AVERAGE(R10,R21,R32)</f>
        <v>31.1333333333333</v>
      </c>
      <c r="V35" s="1">
        <f>AVERAGE(V10,V21,V32)</f>
        <v>51.8511111111111</v>
      </c>
      <c r="Y35" s="1">
        <f>AVERAGE(Y10,Y21,Y32)</f>
        <v>53.1555555555556</v>
      </c>
      <c r="AB35" s="1">
        <f>AVERAGE(AB10,AB21,AB32)</f>
        <v>50.6133333333333</v>
      </c>
      <c r="AE35" s="1">
        <f>AVERAGE(AE10,AE21,AE32)</f>
        <v>41.8755555555556</v>
      </c>
      <c r="AH35" s="1">
        <f>AVERAGE(AH10,AH21,AH32)</f>
        <v>30.4977777777778</v>
      </c>
      <c r="AJ35" s="4" t="s">
        <v>11</v>
      </c>
      <c r="AO35" s="1">
        <f>AVERAGE(AO10,AO21,AO32)</f>
        <v>53.3311111111111</v>
      </c>
      <c r="AR35" s="1">
        <f>AVERAGE(AR10,AR21,AR32)</f>
        <v>55.2466666666667</v>
      </c>
      <c r="AU35" s="1">
        <f>AVERAGE(AU10,AU21,AU32)</f>
        <v>53.9866666666667</v>
      </c>
      <c r="AX35" s="1">
        <f>AVERAGE(AX10,AX21,AX32)</f>
        <v>51.7977777777778</v>
      </c>
      <c r="BA35" s="1">
        <f>AVERAGE(BA10,BA21,BA32)</f>
        <v>36.06</v>
      </c>
      <c r="BE35" s="1">
        <f>AVERAGE(BE10,BE21,BE32)</f>
        <v>53.1133333333333</v>
      </c>
      <c r="BH35" s="1">
        <f>AVERAGE(BH10,BH21,BH32)</f>
        <v>54.9822222222222</v>
      </c>
      <c r="BK35" s="1">
        <f>AVERAGE(BK10,BK21,BK32)</f>
        <v>53.6733333333333</v>
      </c>
      <c r="BN35" s="1">
        <f>AVERAGE(BN10,BN21,BN32)</f>
        <v>51.4955555555556</v>
      </c>
      <c r="BQ35" s="1">
        <f>AVERAGE(BQ10,BQ21,BQ32)</f>
        <v>35.6288888888889</v>
      </c>
    </row>
    <row r="36" spans="1:69">
      <c r="A36" s="3" t="s">
        <v>16</v>
      </c>
      <c r="B36" s="1">
        <v>38</v>
      </c>
      <c r="D36" s="1">
        <v>53.1</v>
      </c>
      <c r="E36" s="1">
        <v>55.1</v>
      </c>
      <c r="F36" s="1">
        <v>53.1</v>
      </c>
      <c r="G36" s="1">
        <v>51.8</v>
      </c>
      <c r="H36" s="1">
        <v>51.4</v>
      </c>
      <c r="I36" s="1">
        <v>51.2</v>
      </c>
      <c r="J36" s="1">
        <v>46.7</v>
      </c>
      <c r="K36" s="1">
        <v>48.7</v>
      </c>
      <c r="L36" s="1">
        <v>44.7</v>
      </c>
      <c r="M36" s="1">
        <v>41.6</v>
      </c>
      <c r="N36" s="1">
        <v>38.9</v>
      </c>
      <c r="O36" s="1">
        <v>39.2</v>
      </c>
      <c r="P36" s="1">
        <v>26.9</v>
      </c>
      <c r="Q36" s="1">
        <v>27.5</v>
      </c>
      <c r="R36" s="1">
        <v>28.1</v>
      </c>
      <c r="T36" s="1">
        <v>51.8</v>
      </c>
      <c r="U36" s="1">
        <v>53.8</v>
      </c>
      <c r="V36" s="1">
        <v>51.8</v>
      </c>
      <c r="W36" s="1">
        <v>50.5</v>
      </c>
      <c r="X36" s="1">
        <v>53.6</v>
      </c>
      <c r="Y36" s="1">
        <v>53.9</v>
      </c>
      <c r="Z36" s="1">
        <v>49.6</v>
      </c>
      <c r="AA36" s="1">
        <v>47.4</v>
      </c>
      <c r="AB36" s="1">
        <v>53.2</v>
      </c>
      <c r="AC36" s="1">
        <v>39.6</v>
      </c>
      <c r="AD36" s="1">
        <v>38.9</v>
      </c>
      <c r="AE36" s="1">
        <v>43.2</v>
      </c>
      <c r="AF36" s="1">
        <v>26.5</v>
      </c>
      <c r="AG36" s="1">
        <v>27.2</v>
      </c>
      <c r="AH36" s="1">
        <v>28.3</v>
      </c>
      <c r="AJ36" s="3" t="s">
        <v>17</v>
      </c>
      <c r="AK36" s="1">
        <v>107</v>
      </c>
      <c r="AM36" s="1">
        <v>52.6</v>
      </c>
      <c r="AN36" s="1">
        <v>53.6</v>
      </c>
      <c r="AO36" s="1">
        <v>57.9</v>
      </c>
      <c r="AP36" s="1">
        <v>54.2</v>
      </c>
      <c r="AQ36" s="1">
        <v>53.2</v>
      </c>
      <c r="AR36" s="1">
        <v>57.9</v>
      </c>
      <c r="AS36" s="1">
        <v>52.3</v>
      </c>
      <c r="AT36" s="1">
        <v>51.6</v>
      </c>
      <c r="AU36" s="1">
        <v>52.6</v>
      </c>
      <c r="AV36" s="1">
        <v>51.2</v>
      </c>
      <c r="AW36" s="1">
        <v>53.1</v>
      </c>
      <c r="AX36" s="1">
        <v>51.2</v>
      </c>
      <c r="AY36" s="1">
        <v>35.2</v>
      </c>
      <c r="AZ36" s="1">
        <v>32.6</v>
      </c>
      <c r="BA36" s="1">
        <v>32.6</v>
      </c>
      <c r="BC36" s="1">
        <v>51.2</v>
      </c>
      <c r="BD36" s="1">
        <v>53.9</v>
      </c>
      <c r="BE36" s="1">
        <v>50.2</v>
      </c>
      <c r="BF36" s="1">
        <v>52.6</v>
      </c>
      <c r="BG36" s="1">
        <v>52.9</v>
      </c>
      <c r="BH36" s="1">
        <v>50.8</v>
      </c>
      <c r="BI36" s="1">
        <v>52.4</v>
      </c>
      <c r="BJ36" s="1">
        <v>53.5</v>
      </c>
      <c r="BK36" s="1">
        <v>54.1</v>
      </c>
      <c r="BL36" s="1">
        <v>46.2</v>
      </c>
      <c r="BM36" s="1">
        <v>45.8</v>
      </c>
      <c r="BN36" s="1">
        <v>48.9</v>
      </c>
      <c r="BO36" s="1">
        <v>36.9</v>
      </c>
      <c r="BP36" s="1">
        <v>36.4</v>
      </c>
      <c r="BQ36" s="1">
        <v>37.8</v>
      </c>
    </row>
    <row r="37" spans="1:69">
      <c r="A37" s="3"/>
      <c r="D37" s="1">
        <v>48.8</v>
      </c>
      <c r="E37" s="1">
        <v>49.1</v>
      </c>
      <c r="F37" s="1">
        <v>55.8</v>
      </c>
      <c r="G37" s="1">
        <v>51.2</v>
      </c>
      <c r="H37" s="1">
        <v>54.5</v>
      </c>
      <c r="I37" s="1">
        <v>52.6</v>
      </c>
      <c r="J37" s="1">
        <v>49.1</v>
      </c>
      <c r="K37" s="1">
        <v>48.1</v>
      </c>
      <c r="L37" s="1">
        <v>44.5</v>
      </c>
      <c r="M37" s="1">
        <v>39.6</v>
      </c>
      <c r="N37" s="1">
        <v>38.9</v>
      </c>
      <c r="O37" s="1">
        <v>34.1</v>
      </c>
      <c r="P37" s="1">
        <v>27.2</v>
      </c>
      <c r="Q37" s="1">
        <v>27.5</v>
      </c>
      <c r="R37" s="1">
        <v>21.05</v>
      </c>
      <c r="T37" s="1">
        <v>53.6</v>
      </c>
      <c r="U37" s="1">
        <v>55.6</v>
      </c>
      <c r="V37" s="1">
        <v>53.8</v>
      </c>
      <c r="W37" s="1">
        <v>52.3</v>
      </c>
      <c r="X37" s="1">
        <v>53.2</v>
      </c>
      <c r="Y37" s="1">
        <v>52.6</v>
      </c>
      <c r="Z37" s="1">
        <v>47.8</v>
      </c>
      <c r="AA37" s="1">
        <v>46.5</v>
      </c>
      <c r="AB37" s="1">
        <v>43.2</v>
      </c>
      <c r="AC37" s="1">
        <v>39.9</v>
      </c>
      <c r="AD37" s="1">
        <v>41.5</v>
      </c>
      <c r="AE37" s="1">
        <v>42.1</v>
      </c>
      <c r="AF37" s="1">
        <v>25.6</v>
      </c>
      <c r="AG37" s="1">
        <v>30.3</v>
      </c>
      <c r="AH37" s="1">
        <v>24.6</v>
      </c>
      <c r="AJ37" s="3"/>
      <c r="AM37" s="1">
        <v>53.1</v>
      </c>
      <c r="AN37" s="1">
        <v>56.2</v>
      </c>
      <c r="AO37" s="1">
        <v>54.3</v>
      </c>
      <c r="AP37" s="1">
        <v>51.2</v>
      </c>
      <c r="AQ37" s="1">
        <v>53.6</v>
      </c>
      <c r="AR37" s="1">
        <v>59.9</v>
      </c>
      <c r="AS37" s="1">
        <v>49.1</v>
      </c>
      <c r="AT37" s="1">
        <v>51.5</v>
      </c>
      <c r="AU37" s="1">
        <v>50.7</v>
      </c>
      <c r="AV37" s="1">
        <v>53.2</v>
      </c>
      <c r="AW37" s="1">
        <v>53.1</v>
      </c>
      <c r="AX37" s="1">
        <v>52.3</v>
      </c>
      <c r="AY37" s="1">
        <v>33.5</v>
      </c>
      <c r="AZ37" s="1">
        <v>32.9</v>
      </c>
      <c r="BA37" s="1">
        <v>32.4</v>
      </c>
      <c r="BC37" s="1">
        <v>51.8</v>
      </c>
      <c r="BD37" s="1">
        <v>54.9</v>
      </c>
      <c r="BE37" s="1">
        <v>53</v>
      </c>
      <c r="BF37" s="1">
        <v>51.5</v>
      </c>
      <c r="BG37" s="1">
        <v>53.6</v>
      </c>
      <c r="BH37" s="1">
        <v>51.7</v>
      </c>
      <c r="BI37" s="1">
        <v>47.8</v>
      </c>
      <c r="BJ37" s="1">
        <v>50.2</v>
      </c>
      <c r="BK37" s="1">
        <v>55.4</v>
      </c>
      <c r="BL37" s="1">
        <v>50.2</v>
      </c>
      <c r="BM37" s="1">
        <v>51.2</v>
      </c>
      <c r="BN37" s="1">
        <v>49.1</v>
      </c>
      <c r="BO37" s="1">
        <v>32.2</v>
      </c>
      <c r="BP37" s="1">
        <v>33.5</v>
      </c>
      <c r="BQ37" s="1">
        <v>32.8</v>
      </c>
    </row>
    <row r="38" spans="1:69">
      <c r="A38" s="3"/>
      <c r="D38" s="1">
        <v>52.8</v>
      </c>
      <c r="E38" s="1">
        <v>56.4</v>
      </c>
      <c r="F38" s="1">
        <v>53.3</v>
      </c>
      <c r="G38" s="1">
        <v>53.1</v>
      </c>
      <c r="H38" s="1">
        <v>53.6</v>
      </c>
      <c r="I38" s="1">
        <v>51.6</v>
      </c>
      <c r="J38" s="1">
        <v>49.6</v>
      </c>
      <c r="K38" s="1">
        <v>48.6</v>
      </c>
      <c r="L38" s="1">
        <v>51.9</v>
      </c>
      <c r="M38" s="1">
        <v>41.6</v>
      </c>
      <c r="N38" s="1">
        <v>39.6</v>
      </c>
      <c r="O38" s="1">
        <v>39.1</v>
      </c>
      <c r="P38" s="1">
        <v>25.6</v>
      </c>
      <c r="Q38" s="1">
        <v>26.9</v>
      </c>
      <c r="R38" s="1">
        <v>21.6</v>
      </c>
      <c r="T38" s="1">
        <v>51.5</v>
      </c>
      <c r="U38" s="1">
        <v>55.1</v>
      </c>
      <c r="V38" s="1">
        <v>52</v>
      </c>
      <c r="W38" s="1">
        <v>51.8</v>
      </c>
      <c r="X38" s="1">
        <v>52.6</v>
      </c>
      <c r="Y38" s="1">
        <v>53.2</v>
      </c>
      <c r="Z38" s="1">
        <v>48.3</v>
      </c>
      <c r="AA38" s="1">
        <v>47.3</v>
      </c>
      <c r="AB38" s="1">
        <v>50.6</v>
      </c>
      <c r="AC38" s="1">
        <v>38.8</v>
      </c>
      <c r="AD38" s="1">
        <v>39.2</v>
      </c>
      <c r="AE38" s="1">
        <v>40.6</v>
      </c>
      <c r="AF38" s="1">
        <v>26.8</v>
      </c>
      <c r="AG38" s="1">
        <v>24.5</v>
      </c>
      <c r="AH38" s="1">
        <v>30.3</v>
      </c>
      <c r="AJ38" s="3"/>
      <c r="AM38" s="1">
        <v>51.3</v>
      </c>
      <c r="AN38" s="1">
        <v>51.2</v>
      </c>
      <c r="AO38" s="1">
        <v>52.3</v>
      </c>
      <c r="AP38" s="1">
        <v>56.9</v>
      </c>
      <c r="AQ38" s="1">
        <v>53.2</v>
      </c>
      <c r="AR38" s="1">
        <v>50.6</v>
      </c>
      <c r="AS38" s="1">
        <v>54.1</v>
      </c>
      <c r="AT38" s="1">
        <v>57.1</v>
      </c>
      <c r="AU38" s="1">
        <v>46.6</v>
      </c>
      <c r="AV38" s="1">
        <v>47.8</v>
      </c>
      <c r="AW38" s="1">
        <v>46.2</v>
      </c>
      <c r="AX38" s="1">
        <v>39.6</v>
      </c>
      <c r="AY38" s="1">
        <v>33.1</v>
      </c>
      <c r="AZ38" s="1">
        <v>35.1</v>
      </c>
      <c r="BA38" s="1">
        <v>31.5</v>
      </c>
      <c r="BC38" s="1">
        <v>51.2</v>
      </c>
      <c r="BD38" s="1">
        <v>50.6</v>
      </c>
      <c r="BE38" s="1">
        <v>51.8</v>
      </c>
      <c r="BF38" s="1">
        <v>50.2</v>
      </c>
      <c r="BG38" s="1">
        <v>51.4</v>
      </c>
      <c r="BH38" s="1">
        <v>52.8</v>
      </c>
      <c r="BI38" s="1">
        <v>52.8</v>
      </c>
      <c r="BJ38" s="1">
        <v>55.8</v>
      </c>
      <c r="BK38" s="1">
        <v>45.3</v>
      </c>
      <c r="BL38" s="1">
        <v>49.6</v>
      </c>
      <c r="BM38" s="1">
        <v>48.1</v>
      </c>
      <c r="BN38" s="1">
        <v>52.3</v>
      </c>
      <c r="BO38" s="1">
        <v>33.6</v>
      </c>
      <c r="BP38" s="1">
        <v>29.6</v>
      </c>
      <c r="BQ38" s="1">
        <v>32.5</v>
      </c>
    </row>
    <row r="39" spans="1:69">
      <c r="A39" s="3"/>
      <c r="D39" s="1">
        <v>40.8</v>
      </c>
      <c r="E39" s="1">
        <v>52.1</v>
      </c>
      <c r="F39" s="1">
        <v>55.4</v>
      </c>
      <c r="G39" s="1">
        <v>57.1</v>
      </c>
      <c r="H39" s="1">
        <v>52.1</v>
      </c>
      <c r="I39" s="1">
        <v>56.4</v>
      </c>
      <c r="J39" s="1">
        <v>45.1</v>
      </c>
      <c r="K39" s="1">
        <v>56.1</v>
      </c>
      <c r="L39" s="1">
        <v>50.1</v>
      </c>
      <c r="M39" s="1">
        <v>43.1</v>
      </c>
      <c r="N39" s="1">
        <v>39.1</v>
      </c>
      <c r="O39" s="1">
        <v>31.1</v>
      </c>
      <c r="P39" s="1">
        <v>26.2</v>
      </c>
      <c r="Q39" s="1">
        <v>21.6</v>
      </c>
      <c r="R39" s="1">
        <v>31.2</v>
      </c>
      <c r="T39" s="1">
        <v>39.5</v>
      </c>
      <c r="U39" s="1">
        <v>50.8</v>
      </c>
      <c r="V39" s="1">
        <v>54.1</v>
      </c>
      <c r="W39" s="1">
        <v>55.8</v>
      </c>
      <c r="X39" s="1">
        <v>49.2</v>
      </c>
      <c r="Y39" s="1">
        <v>55.1</v>
      </c>
      <c r="Z39" s="1">
        <v>43.8</v>
      </c>
      <c r="AA39" s="1">
        <v>54.8</v>
      </c>
      <c r="AB39" s="1">
        <v>48.8</v>
      </c>
      <c r="AC39" s="1">
        <v>40.5</v>
      </c>
      <c r="AD39" s="1">
        <v>42.5</v>
      </c>
      <c r="AE39" s="1">
        <v>38.9</v>
      </c>
      <c r="AF39" s="1">
        <v>24.9</v>
      </c>
      <c r="AG39" s="1">
        <v>28.5</v>
      </c>
      <c r="AH39" s="1">
        <v>29.5</v>
      </c>
      <c r="AJ39" s="3"/>
      <c r="AM39" s="1">
        <v>51.6</v>
      </c>
      <c r="AN39" s="1">
        <v>51.2</v>
      </c>
      <c r="AO39" s="1">
        <v>51.2</v>
      </c>
      <c r="AP39" s="1">
        <v>54.1</v>
      </c>
      <c r="AQ39" s="1">
        <v>54.7</v>
      </c>
      <c r="AR39" s="1">
        <v>51.3</v>
      </c>
      <c r="AS39" s="1">
        <v>49.4</v>
      </c>
      <c r="AT39" s="1">
        <v>58.2</v>
      </c>
      <c r="AU39" s="1">
        <v>51.7</v>
      </c>
      <c r="AV39" s="1">
        <v>49.3</v>
      </c>
      <c r="AW39" s="1">
        <v>48.1</v>
      </c>
      <c r="AX39" s="1">
        <v>45.7</v>
      </c>
      <c r="AY39" s="1">
        <v>33.2</v>
      </c>
      <c r="AZ39" s="1">
        <v>32.1</v>
      </c>
      <c r="BA39" s="1">
        <v>30.5</v>
      </c>
      <c r="BC39" s="1">
        <v>52.4</v>
      </c>
      <c r="BD39" s="1">
        <v>51.2</v>
      </c>
      <c r="BE39" s="1">
        <v>49.6</v>
      </c>
      <c r="BF39" s="1">
        <v>52.8</v>
      </c>
      <c r="BG39" s="1">
        <v>53.4</v>
      </c>
      <c r="BH39" s="1">
        <v>52.6</v>
      </c>
      <c r="BI39" s="1">
        <v>48.1</v>
      </c>
      <c r="BJ39" s="1">
        <v>56.9</v>
      </c>
      <c r="BK39" s="1">
        <v>50.4</v>
      </c>
      <c r="BL39" s="1">
        <v>51.8</v>
      </c>
      <c r="BM39" s="1">
        <v>46.8</v>
      </c>
      <c r="BN39" s="1">
        <v>50.6</v>
      </c>
      <c r="BO39" s="1">
        <v>29.6</v>
      </c>
      <c r="BP39" s="1">
        <v>28.8</v>
      </c>
      <c r="BQ39" s="1">
        <v>29.9</v>
      </c>
    </row>
    <row r="40" spans="1:69">
      <c r="A40" s="3"/>
      <c r="D40" s="1">
        <v>50.4</v>
      </c>
      <c r="E40" s="1">
        <v>51.1</v>
      </c>
      <c r="F40" s="1">
        <v>50.9</v>
      </c>
      <c r="G40" s="1">
        <v>51.1</v>
      </c>
      <c r="H40" s="1">
        <v>50.8</v>
      </c>
      <c r="I40" s="1">
        <v>51.7</v>
      </c>
      <c r="J40" s="1">
        <v>48.5</v>
      </c>
      <c r="K40" s="1">
        <v>51.7</v>
      </c>
      <c r="L40" s="1">
        <v>51.4</v>
      </c>
      <c r="M40" s="1">
        <v>42.1</v>
      </c>
      <c r="N40" s="1">
        <v>41.7</v>
      </c>
      <c r="O40" s="1">
        <v>41.2</v>
      </c>
      <c r="P40" s="1">
        <v>29.5</v>
      </c>
      <c r="Q40" s="1">
        <v>29.1</v>
      </c>
      <c r="R40" s="1">
        <v>28.4</v>
      </c>
      <c r="T40" s="1">
        <v>49.1</v>
      </c>
      <c r="U40" s="1">
        <v>49.8</v>
      </c>
      <c r="V40" s="1">
        <v>49.6</v>
      </c>
      <c r="W40" s="1">
        <v>52.3</v>
      </c>
      <c r="X40" s="1">
        <v>48.6</v>
      </c>
      <c r="Y40" s="1">
        <v>50.4</v>
      </c>
      <c r="Z40" s="1">
        <v>47.2</v>
      </c>
      <c r="AA40" s="1">
        <v>50.4</v>
      </c>
      <c r="AB40" s="1">
        <v>50.1</v>
      </c>
      <c r="AC40" s="1">
        <v>37.2</v>
      </c>
      <c r="AD40" s="1">
        <v>31.5</v>
      </c>
      <c r="AE40" s="1">
        <v>30.1</v>
      </c>
      <c r="AF40" s="1">
        <v>20.1</v>
      </c>
      <c r="AG40" s="1">
        <v>22.8</v>
      </c>
      <c r="AH40" s="1">
        <v>21.6</v>
      </c>
      <c r="AJ40" s="3"/>
      <c r="AM40" s="1">
        <v>50.6</v>
      </c>
      <c r="AN40" s="1">
        <v>51.6</v>
      </c>
      <c r="AO40" s="1">
        <v>51.2</v>
      </c>
      <c r="AP40" s="1">
        <v>53.9</v>
      </c>
      <c r="AQ40" s="1">
        <v>51.8</v>
      </c>
      <c r="AR40" s="1">
        <v>55.4</v>
      </c>
      <c r="AS40" s="1">
        <v>54.6</v>
      </c>
      <c r="AT40" s="1">
        <v>60.1</v>
      </c>
      <c r="AU40" s="1">
        <v>49.8</v>
      </c>
      <c r="AV40" s="1">
        <v>54.2</v>
      </c>
      <c r="AW40" s="1">
        <v>51.7</v>
      </c>
      <c r="AX40" s="1">
        <v>51.4</v>
      </c>
      <c r="AY40" s="1">
        <v>36.2</v>
      </c>
      <c r="AZ40" s="1">
        <v>33.7</v>
      </c>
      <c r="BA40" s="1">
        <v>33.4</v>
      </c>
      <c r="BC40" s="1">
        <v>54.3</v>
      </c>
      <c r="BD40" s="1">
        <v>55.6</v>
      </c>
      <c r="BE40" s="1">
        <v>54.8</v>
      </c>
      <c r="BF40" s="1">
        <v>58.2</v>
      </c>
      <c r="BG40" s="1">
        <v>60.5</v>
      </c>
      <c r="BH40" s="1">
        <v>64.1</v>
      </c>
      <c r="BI40" s="1">
        <v>55.3</v>
      </c>
      <c r="BJ40" s="1">
        <v>58.8</v>
      </c>
      <c r="BK40" s="1">
        <v>48.5</v>
      </c>
      <c r="BL40" s="1">
        <v>52.9</v>
      </c>
      <c r="BM40" s="1">
        <v>50.4</v>
      </c>
      <c r="BN40" s="1">
        <v>50.1</v>
      </c>
      <c r="BO40" s="1">
        <v>34.9</v>
      </c>
      <c r="BP40" s="1">
        <v>32.4</v>
      </c>
      <c r="BQ40" s="1">
        <v>32.1</v>
      </c>
    </row>
    <row r="41" spans="1:69">
      <c r="A41" s="3"/>
      <c r="F41" s="1">
        <f>AVERAGE(D36:F40)</f>
        <v>51.88</v>
      </c>
      <c r="I41" s="1">
        <f>AVERAGE(G36:I40)</f>
        <v>52.68</v>
      </c>
      <c r="L41" s="1">
        <f>AVERAGE(J36:L40)</f>
        <v>48.9866666666667</v>
      </c>
      <c r="O41" s="1">
        <f>AVERAGE(M36:O40)</f>
        <v>39.3933333333333</v>
      </c>
      <c r="R41" s="1">
        <f>AVERAGE(P36:R40)</f>
        <v>26.5566666666667</v>
      </c>
      <c r="V41" s="1">
        <f>AVERAGE(T36:V40)</f>
        <v>51.46</v>
      </c>
      <c r="Y41" s="1">
        <f>AVERAGE(W36:Y40)</f>
        <v>52.34</v>
      </c>
      <c r="AB41" s="1">
        <f>AVERAGE(Z36:AB40)</f>
        <v>48.6</v>
      </c>
      <c r="AE41" s="1">
        <f>AVERAGE(AC36:AE40)</f>
        <v>38.9666666666667</v>
      </c>
      <c r="AH41" s="1">
        <f>AVERAGE(AF36:AH40)</f>
        <v>26.1</v>
      </c>
      <c r="AJ41" s="3"/>
      <c r="AO41" s="1">
        <f>AVERAGE(AM36:AO40)</f>
        <v>52.66</v>
      </c>
      <c r="AR41" s="1">
        <f>AVERAGE(AP36:AR40)</f>
        <v>54.1266666666667</v>
      </c>
      <c r="AU41" s="1">
        <f>AVERAGE(AS36:AU40)</f>
        <v>52.6266666666667</v>
      </c>
      <c r="AX41" s="1">
        <f>AVERAGE(AV36:AX40)</f>
        <v>49.8733333333333</v>
      </c>
      <c r="BA41" s="1">
        <f>AVERAGE(AY36:BA40)</f>
        <v>33.2</v>
      </c>
      <c r="BE41" s="1">
        <f>AVERAGE(BC36:BE40)</f>
        <v>52.4333333333333</v>
      </c>
      <c r="BH41" s="1">
        <f>AVERAGE(BF36:BH40)</f>
        <v>53.94</v>
      </c>
      <c r="BK41" s="1">
        <f>AVERAGE(BI36:BK40)</f>
        <v>52.3533333333333</v>
      </c>
      <c r="BN41" s="1">
        <f>AVERAGE(BL36:BN40)</f>
        <v>49.6</v>
      </c>
      <c r="BQ41" s="1">
        <f>AVERAGE(BO36:BQ40)</f>
        <v>32.8666666666667</v>
      </c>
    </row>
    <row r="42" spans="1:36">
      <c r="A42" s="3"/>
      <c r="AJ42" s="3"/>
    </row>
    <row r="43" spans="1:69">
      <c r="A43" s="3"/>
      <c r="F43" s="1">
        <f>F41</f>
        <v>51.88</v>
      </c>
      <c r="I43" s="1">
        <f>I41</f>
        <v>52.68</v>
      </c>
      <c r="L43" s="1">
        <f>L41</f>
        <v>48.9866666666667</v>
      </c>
      <c r="O43" s="1">
        <f>O41</f>
        <v>39.3933333333333</v>
      </c>
      <c r="R43" s="1">
        <f>R41</f>
        <v>26.5566666666667</v>
      </c>
      <c r="V43" s="1">
        <f>V41</f>
        <v>51.46</v>
      </c>
      <c r="Y43" s="1">
        <f>Y41</f>
        <v>52.34</v>
      </c>
      <c r="AB43" s="1">
        <f>AB41</f>
        <v>48.6</v>
      </c>
      <c r="AE43" s="1">
        <f>AE41</f>
        <v>38.9666666666667</v>
      </c>
      <c r="AH43" s="1">
        <f>AH41</f>
        <v>26.1</v>
      </c>
      <c r="AJ43" s="3"/>
      <c r="AO43" s="1">
        <f>AO41</f>
        <v>52.66</v>
      </c>
      <c r="AR43" s="1">
        <f>AR41</f>
        <v>54.1266666666667</v>
      </c>
      <c r="AU43" s="1">
        <f>AU41</f>
        <v>52.6266666666667</v>
      </c>
      <c r="AX43" s="1">
        <f>AX41</f>
        <v>49.8733333333333</v>
      </c>
      <c r="BA43" s="1">
        <f>BA41</f>
        <v>33.2</v>
      </c>
      <c r="BE43" s="1">
        <f>BE41</f>
        <v>52.4333333333333</v>
      </c>
      <c r="BH43" s="1">
        <f>BH41</f>
        <v>53.94</v>
      </c>
      <c r="BK43" s="1">
        <f>BK41</f>
        <v>52.3533333333333</v>
      </c>
      <c r="BN43" s="1">
        <f>BN41</f>
        <v>49.6</v>
      </c>
      <c r="BQ43" s="1">
        <f>BQ41</f>
        <v>32.8666666666667</v>
      </c>
    </row>
    <row r="44" spans="1:69">
      <c r="A44" s="3"/>
      <c r="V44" s="1">
        <f>F43-0.43</f>
        <v>51.45</v>
      </c>
      <c r="Y44" s="1">
        <f>I43-0.33</f>
        <v>52.35</v>
      </c>
      <c r="AB44" s="1">
        <f>L43-0.37</f>
        <v>48.6166666666667</v>
      </c>
      <c r="AE44" s="1">
        <f>O43-0.45</f>
        <v>38.9433333333333</v>
      </c>
      <c r="AH44" s="1">
        <f>R43-0.47</f>
        <v>26.0866666666667</v>
      </c>
      <c r="AJ44" s="3"/>
      <c r="BE44" s="1">
        <f>AO43-0.23</f>
        <v>52.43</v>
      </c>
      <c r="BH44" s="1">
        <f>AR43-0.19</f>
        <v>53.9366666666667</v>
      </c>
      <c r="BK44" s="1">
        <f>AU43-0.27</f>
        <v>52.3566666666667</v>
      </c>
      <c r="BN44" s="1">
        <f>AX43-0.27</f>
        <v>49.6033333333333</v>
      </c>
      <c r="BQ44" s="1">
        <f>BA43-0.33</f>
        <v>32.87</v>
      </c>
    </row>
    <row r="45" spans="1:36">
      <c r="A45" s="3"/>
      <c r="AJ45" s="3"/>
    </row>
    <row r="46" spans="1:36">
      <c r="A46" s="4" t="s">
        <v>11</v>
      </c>
      <c r="AJ46" s="4" t="s">
        <v>11</v>
      </c>
    </row>
    <row r="47" spans="1:69">
      <c r="A47" s="3" t="s">
        <v>18</v>
      </c>
      <c r="B47" s="1">
        <v>41</v>
      </c>
      <c r="D47" s="1">
        <v>51.8</v>
      </c>
      <c r="E47" s="1">
        <v>52.3</v>
      </c>
      <c r="F47" s="1">
        <v>52.3</v>
      </c>
      <c r="G47" s="1">
        <v>49.6</v>
      </c>
      <c r="H47" s="1">
        <v>50.2</v>
      </c>
      <c r="I47" s="1">
        <v>53.4</v>
      </c>
      <c r="J47" s="1">
        <v>48.6</v>
      </c>
      <c r="K47" s="1">
        <v>48.9</v>
      </c>
      <c r="L47" s="1">
        <v>51.4</v>
      </c>
      <c r="M47" s="1">
        <v>38.1</v>
      </c>
      <c r="N47" s="1">
        <v>42.6</v>
      </c>
      <c r="O47" s="1">
        <v>41.4</v>
      </c>
      <c r="P47" s="1">
        <v>22.2</v>
      </c>
      <c r="Q47" s="1">
        <v>27.1</v>
      </c>
      <c r="R47" s="1">
        <v>23.2</v>
      </c>
      <c r="T47" s="1">
        <v>50.5</v>
      </c>
      <c r="U47" s="1">
        <v>51.9</v>
      </c>
      <c r="V47" s="1">
        <v>52.3</v>
      </c>
      <c r="W47" s="1">
        <v>53.2</v>
      </c>
      <c r="X47" s="1">
        <v>50.9</v>
      </c>
      <c r="Y47" s="1">
        <v>52.1</v>
      </c>
      <c r="Z47" s="1">
        <v>45.3</v>
      </c>
      <c r="AA47" s="1">
        <v>49.6</v>
      </c>
      <c r="AB47" s="1">
        <v>50.1</v>
      </c>
      <c r="AC47" s="1">
        <v>39.6</v>
      </c>
      <c r="AD47" s="1">
        <v>33.9</v>
      </c>
      <c r="AE47" s="1">
        <v>30.1</v>
      </c>
      <c r="AF47" s="1">
        <v>29.6</v>
      </c>
      <c r="AG47" s="1">
        <v>26.9</v>
      </c>
      <c r="AH47" s="1">
        <v>25.3</v>
      </c>
      <c r="AJ47" s="3" t="s">
        <v>19</v>
      </c>
      <c r="AK47" s="1">
        <v>110</v>
      </c>
      <c r="AM47" s="1">
        <v>51.3</v>
      </c>
      <c r="AN47" s="1">
        <v>52.3</v>
      </c>
      <c r="AO47" s="1">
        <v>52.4</v>
      </c>
      <c r="AP47" s="1">
        <v>52.6</v>
      </c>
      <c r="AQ47" s="1">
        <v>57.6</v>
      </c>
      <c r="AR47" s="1">
        <v>53.6</v>
      </c>
      <c r="AS47" s="1">
        <v>50.5</v>
      </c>
      <c r="AT47" s="1">
        <v>49.1</v>
      </c>
      <c r="AU47" s="1">
        <v>49.1</v>
      </c>
      <c r="AV47" s="1">
        <v>54.2</v>
      </c>
      <c r="AW47" s="1">
        <v>49.6</v>
      </c>
      <c r="AX47" s="1">
        <v>45.9</v>
      </c>
      <c r="AY47" s="1">
        <v>33.9</v>
      </c>
      <c r="AZ47" s="1">
        <v>35.6</v>
      </c>
      <c r="BA47" s="1">
        <v>32.8</v>
      </c>
      <c r="BC47" s="1">
        <v>50.2</v>
      </c>
      <c r="BD47" s="1">
        <v>51.5</v>
      </c>
      <c r="BE47" s="1">
        <v>51.1</v>
      </c>
      <c r="BF47" s="1">
        <v>55.3</v>
      </c>
      <c r="BG47" s="1">
        <v>56.3</v>
      </c>
      <c r="BH47" s="1">
        <v>52.4</v>
      </c>
      <c r="BI47" s="1">
        <v>49.2</v>
      </c>
      <c r="BJ47" s="1">
        <v>47.8</v>
      </c>
      <c r="BK47" s="1">
        <v>47.8</v>
      </c>
      <c r="BL47" s="1">
        <v>49.6</v>
      </c>
      <c r="BM47" s="1">
        <v>43.8</v>
      </c>
      <c r="BN47" s="1">
        <v>44.6</v>
      </c>
      <c r="BO47" s="1">
        <v>31.6</v>
      </c>
      <c r="BP47" s="1">
        <v>35.9</v>
      </c>
      <c r="BQ47" s="1">
        <v>36.9</v>
      </c>
    </row>
    <row r="48" spans="1:69">
      <c r="A48" s="3"/>
      <c r="D48" s="1">
        <v>56.1</v>
      </c>
      <c r="E48" s="1">
        <v>51.6</v>
      </c>
      <c r="F48" s="1">
        <v>53.8</v>
      </c>
      <c r="G48" s="1">
        <v>52.1</v>
      </c>
      <c r="H48" s="1">
        <v>48.3</v>
      </c>
      <c r="I48" s="1">
        <v>55.3</v>
      </c>
      <c r="J48" s="1">
        <v>52.2</v>
      </c>
      <c r="K48" s="1">
        <v>55.1</v>
      </c>
      <c r="L48" s="1">
        <v>49.9</v>
      </c>
      <c r="M48" s="1">
        <v>38.9</v>
      </c>
      <c r="N48" s="1">
        <v>39.8</v>
      </c>
      <c r="O48" s="1">
        <v>38.9</v>
      </c>
      <c r="P48" s="1">
        <v>30.1</v>
      </c>
      <c r="Q48" s="1">
        <v>32.1</v>
      </c>
      <c r="R48" s="1">
        <v>31.2</v>
      </c>
      <c r="T48" s="1">
        <v>54.8</v>
      </c>
      <c r="U48" s="1">
        <v>50.3</v>
      </c>
      <c r="V48" s="1">
        <v>52.5</v>
      </c>
      <c r="W48" s="1">
        <v>49.6</v>
      </c>
      <c r="X48" s="1">
        <v>50.6</v>
      </c>
      <c r="Y48" s="1">
        <v>54</v>
      </c>
      <c r="Z48" s="1">
        <v>42.9</v>
      </c>
      <c r="AA48" s="1">
        <v>53.8</v>
      </c>
      <c r="AB48" s="1">
        <v>48.9</v>
      </c>
      <c r="AC48" s="1">
        <v>42.6</v>
      </c>
      <c r="AD48" s="1">
        <v>33.8</v>
      </c>
      <c r="AE48" s="1">
        <v>36.2</v>
      </c>
      <c r="AF48" s="1">
        <v>29.1</v>
      </c>
      <c r="AG48" s="1">
        <v>30.8</v>
      </c>
      <c r="AH48" s="1">
        <v>22.5</v>
      </c>
      <c r="AJ48" s="3"/>
      <c r="AM48" s="1">
        <v>52.6</v>
      </c>
      <c r="AN48" s="1">
        <v>52.3</v>
      </c>
      <c r="AO48" s="1">
        <v>51.6</v>
      </c>
      <c r="AP48" s="1">
        <v>52.6</v>
      </c>
      <c r="AQ48" s="1">
        <v>51.6</v>
      </c>
      <c r="AR48" s="1">
        <v>56.6</v>
      </c>
      <c r="AS48" s="1">
        <v>52.9</v>
      </c>
      <c r="AT48" s="1">
        <v>58.5</v>
      </c>
      <c r="AU48" s="1">
        <v>55.8</v>
      </c>
      <c r="AV48" s="1">
        <v>53.6</v>
      </c>
      <c r="AW48" s="1">
        <v>41.1</v>
      </c>
      <c r="AX48" s="1">
        <v>47.2</v>
      </c>
      <c r="AY48" s="1">
        <v>32.6</v>
      </c>
      <c r="AZ48" s="1">
        <v>33.1</v>
      </c>
      <c r="BA48" s="1">
        <v>29.9</v>
      </c>
      <c r="BC48" s="1">
        <v>54.5</v>
      </c>
      <c r="BD48" s="1">
        <v>51.1</v>
      </c>
      <c r="BE48" s="1">
        <v>50.2</v>
      </c>
      <c r="BF48" s="1">
        <v>51.4</v>
      </c>
      <c r="BG48" s="1">
        <v>52.6</v>
      </c>
      <c r="BH48" s="1">
        <v>55.3</v>
      </c>
      <c r="BI48" s="1">
        <v>56.6</v>
      </c>
      <c r="BJ48" s="1">
        <v>57.2</v>
      </c>
      <c r="BK48" s="1">
        <v>64.5</v>
      </c>
      <c r="BL48" s="1">
        <v>47.6</v>
      </c>
      <c r="BM48" s="1">
        <v>45.8</v>
      </c>
      <c r="BN48" s="1">
        <v>46.6</v>
      </c>
      <c r="BO48" s="1">
        <v>32.9</v>
      </c>
      <c r="BP48" s="1">
        <v>33.9</v>
      </c>
      <c r="BQ48" s="1">
        <v>38.8</v>
      </c>
    </row>
    <row r="49" spans="1:69">
      <c r="A49" s="3"/>
      <c r="D49" s="1">
        <v>51.8</v>
      </c>
      <c r="E49" s="1">
        <v>52.2</v>
      </c>
      <c r="F49" s="1">
        <v>44.6</v>
      </c>
      <c r="G49" s="1">
        <v>46.3</v>
      </c>
      <c r="H49" s="1">
        <v>55.8</v>
      </c>
      <c r="I49" s="1">
        <v>53.1</v>
      </c>
      <c r="J49" s="1">
        <v>49.8</v>
      </c>
      <c r="K49" s="1">
        <v>48.9</v>
      </c>
      <c r="L49" s="1">
        <v>49.6</v>
      </c>
      <c r="M49" s="1">
        <v>39.8</v>
      </c>
      <c r="N49" s="1">
        <v>38.9</v>
      </c>
      <c r="O49" s="1">
        <v>39.6</v>
      </c>
      <c r="P49" s="1">
        <v>29.2</v>
      </c>
      <c r="Q49" s="1">
        <v>31.1</v>
      </c>
      <c r="R49" s="1">
        <v>27.1</v>
      </c>
      <c r="T49" s="1">
        <v>50.5</v>
      </c>
      <c r="U49" s="1">
        <v>50.9</v>
      </c>
      <c r="V49" s="1">
        <v>43.3</v>
      </c>
      <c r="W49" s="1">
        <v>48.2</v>
      </c>
      <c r="X49" s="1">
        <v>53.3</v>
      </c>
      <c r="Y49" s="1">
        <v>51.8</v>
      </c>
      <c r="Z49" s="1">
        <v>50.9</v>
      </c>
      <c r="AA49" s="1">
        <v>52.2</v>
      </c>
      <c r="AB49" s="1">
        <v>48.3</v>
      </c>
      <c r="AC49" s="1">
        <v>38.9</v>
      </c>
      <c r="AD49" s="1">
        <v>39.6</v>
      </c>
      <c r="AE49" s="1">
        <v>39.9</v>
      </c>
      <c r="AF49" s="1">
        <v>26.3</v>
      </c>
      <c r="AG49" s="1">
        <v>29.9</v>
      </c>
      <c r="AH49" s="1">
        <v>26.5</v>
      </c>
      <c r="AJ49" s="3"/>
      <c r="AM49" s="1">
        <v>53.2</v>
      </c>
      <c r="AN49" s="1">
        <v>52.3</v>
      </c>
      <c r="AO49" s="1">
        <v>51.2</v>
      </c>
      <c r="AP49" s="1">
        <v>54.4</v>
      </c>
      <c r="AQ49" s="1">
        <v>55.2</v>
      </c>
      <c r="AR49" s="1">
        <v>56.1</v>
      </c>
      <c r="AS49" s="1">
        <v>58.4</v>
      </c>
      <c r="AT49" s="1">
        <v>53.1</v>
      </c>
      <c r="AU49" s="1">
        <v>52.5</v>
      </c>
      <c r="AV49" s="1">
        <v>50.5</v>
      </c>
      <c r="AW49" s="1">
        <v>51.3</v>
      </c>
      <c r="AX49" s="1">
        <v>41.5</v>
      </c>
      <c r="AY49" s="1">
        <v>32.5</v>
      </c>
      <c r="AZ49" s="1">
        <v>33.3</v>
      </c>
      <c r="BA49" s="1">
        <v>23.5</v>
      </c>
      <c r="BC49" s="1">
        <v>51.2</v>
      </c>
      <c r="BD49" s="1">
        <v>54.2</v>
      </c>
      <c r="BE49" s="1">
        <v>51.2</v>
      </c>
      <c r="BF49" s="1">
        <v>53.1</v>
      </c>
      <c r="BG49" s="1">
        <v>56.1</v>
      </c>
      <c r="BH49" s="1">
        <v>54.8</v>
      </c>
      <c r="BI49" s="1">
        <v>57.1</v>
      </c>
      <c r="BJ49" s="1">
        <v>51.8</v>
      </c>
      <c r="BK49" s="1">
        <v>51.2</v>
      </c>
      <c r="BL49" s="1">
        <v>49.2</v>
      </c>
      <c r="BM49" s="1">
        <v>49.9</v>
      </c>
      <c r="BN49" s="1">
        <v>43.2</v>
      </c>
      <c r="BO49" s="1">
        <v>31.2</v>
      </c>
      <c r="BP49" s="1">
        <v>32</v>
      </c>
      <c r="BQ49" s="1">
        <v>32.6</v>
      </c>
    </row>
    <row r="50" spans="1:69">
      <c r="A50" s="3"/>
      <c r="D50" s="1">
        <v>50.7</v>
      </c>
      <c r="E50" s="1">
        <v>51.3</v>
      </c>
      <c r="F50" s="1">
        <v>48.6</v>
      </c>
      <c r="G50" s="1">
        <v>55.2</v>
      </c>
      <c r="H50" s="1">
        <v>56.7</v>
      </c>
      <c r="I50" s="1">
        <v>53.9</v>
      </c>
      <c r="J50" s="1">
        <v>46.8</v>
      </c>
      <c r="K50" s="1">
        <v>46.2</v>
      </c>
      <c r="L50" s="1">
        <v>47.4</v>
      </c>
      <c r="M50" s="1">
        <v>39.5</v>
      </c>
      <c r="N50" s="1">
        <v>39.6</v>
      </c>
      <c r="O50" s="1">
        <v>41.2</v>
      </c>
      <c r="P50" s="1">
        <v>28.6</v>
      </c>
      <c r="Q50" s="1">
        <v>23.9</v>
      </c>
      <c r="R50" s="1">
        <v>21.8</v>
      </c>
      <c r="T50" s="1">
        <v>53.1</v>
      </c>
      <c r="U50" s="1">
        <v>53.6</v>
      </c>
      <c r="V50" s="1">
        <v>47.3</v>
      </c>
      <c r="W50" s="1">
        <v>53.9</v>
      </c>
      <c r="X50" s="1">
        <v>55.4</v>
      </c>
      <c r="Y50" s="1">
        <v>52.6</v>
      </c>
      <c r="Z50" s="1">
        <v>45.5</v>
      </c>
      <c r="AA50" s="1">
        <v>47.8</v>
      </c>
      <c r="AB50" s="1">
        <v>49.6</v>
      </c>
      <c r="AC50" s="1">
        <v>45.9</v>
      </c>
      <c r="AD50" s="1">
        <v>42.9</v>
      </c>
      <c r="AE50" s="1">
        <v>41.5</v>
      </c>
      <c r="AF50" s="1">
        <v>27.6</v>
      </c>
      <c r="AG50" s="1">
        <v>31.5</v>
      </c>
      <c r="AH50" s="1">
        <v>30.5</v>
      </c>
      <c r="AJ50" s="3"/>
      <c r="AM50" s="1">
        <v>51.1</v>
      </c>
      <c r="AN50" s="1">
        <v>52.1</v>
      </c>
      <c r="AO50" s="1">
        <v>53.2</v>
      </c>
      <c r="AP50" s="1">
        <v>53.6</v>
      </c>
      <c r="AQ50" s="1">
        <v>56.2</v>
      </c>
      <c r="AR50" s="1">
        <v>56.9</v>
      </c>
      <c r="AS50" s="1">
        <v>51.3</v>
      </c>
      <c r="AT50" s="1">
        <v>50.6</v>
      </c>
      <c r="AU50" s="1">
        <v>52.7</v>
      </c>
      <c r="AV50" s="1">
        <v>51.1</v>
      </c>
      <c r="AW50" s="1">
        <v>49.2</v>
      </c>
      <c r="AX50" s="1">
        <v>48.2</v>
      </c>
      <c r="AY50" s="1">
        <v>36.6</v>
      </c>
      <c r="AZ50" s="1">
        <v>37.5</v>
      </c>
      <c r="BA50" s="1">
        <v>35.2</v>
      </c>
      <c r="BC50" s="1">
        <v>49.8</v>
      </c>
      <c r="BD50" s="1">
        <v>49.1</v>
      </c>
      <c r="BE50" s="1">
        <v>49</v>
      </c>
      <c r="BF50" s="1">
        <v>55.8</v>
      </c>
      <c r="BG50" s="1">
        <v>54.9</v>
      </c>
      <c r="BH50" s="1">
        <v>55.6</v>
      </c>
      <c r="BI50" s="1">
        <v>50</v>
      </c>
      <c r="BJ50" s="1">
        <v>49.3</v>
      </c>
      <c r="BK50" s="1">
        <v>51.4</v>
      </c>
      <c r="BL50" s="1">
        <v>49.8</v>
      </c>
      <c r="BM50" s="1">
        <v>52.6</v>
      </c>
      <c r="BN50" s="1">
        <v>49.9</v>
      </c>
      <c r="BO50" s="1">
        <v>31.8</v>
      </c>
      <c r="BP50" s="1">
        <v>32.4</v>
      </c>
      <c r="BQ50" s="1">
        <v>33.9</v>
      </c>
    </row>
    <row r="51" spans="1:69">
      <c r="A51" s="3"/>
      <c r="D51" s="1">
        <v>50.9</v>
      </c>
      <c r="E51" s="1">
        <v>52.6</v>
      </c>
      <c r="F51" s="1">
        <v>51.6</v>
      </c>
      <c r="G51" s="1">
        <v>56.1</v>
      </c>
      <c r="H51" s="1">
        <v>55.2</v>
      </c>
      <c r="I51" s="1">
        <v>45.3</v>
      </c>
      <c r="J51" s="1">
        <v>47.4</v>
      </c>
      <c r="K51" s="1">
        <v>46.5</v>
      </c>
      <c r="L51" s="1">
        <v>46.8</v>
      </c>
      <c r="M51" s="1">
        <v>39.9</v>
      </c>
      <c r="N51" s="1">
        <v>39.1</v>
      </c>
      <c r="O51" s="1">
        <v>38.2</v>
      </c>
      <c r="P51" s="1">
        <v>30.1</v>
      </c>
      <c r="Q51" s="1">
        <v>29.1</v>
      </c>
      <c r="R51" s="1">
        <v>30.2</v>
      </c>
      <c r="T51" s="1">
        <v>50.9</v>
      </c>
      <c r="U51" s="1">
        <v>51.3</v>
      </c>
      <c r="V51" s="1">
        <v>50.3</v>
      </c>
      <c r="W51" s="1">
        <v>54.8</v>
      </c>
      <c r="X51" s="1">
        <v>53.9</v>
      </c>
      <c r="Y51" s="1">
        <v>44</v>
      </c>
      <c r="Z51" s="1">
        <v>46.1</v>
      </c>
      <c r="AA51" s="1">
        <v>48.3</v>
      </c>
      <c r="AB51" s="1">
        <v>49.6</v>
      </c>
      <c r="AC51" s="1">
        <v>41.2</v>
      </c>
      <c r="AD51" s="1">
        <v>39.6</v>
      </c>
      <c r="AE51" s="1">
        <v>41.2</v>
      </c>
      <c r="AF51" s="1">
        <v>28.9</v>
      </c>
      <c r="AG51" s="1">
        <v>21.5</v>
      </c>
      <c r="AH51" s="1">
        <v>20.1</v>
      </c>
      <c r="AJ51" s="3"/>
      <c r="AM51" s="1">
        <v>52.3</v>
      </c>
      <c r="AN51" s="1">
        <v>52.6</v>
      </c>
      <c r="AO51" s="1">
        <v>52.3</v>
      </c>
      <c r="AP51" s="1">
        <v>57.6</v>
      </c>
      <c r="AQ51" s="1">
        <v>53.6</v>
      </c>
      <c r="AR51" s="1">
        <v>55.9</v>
      </c>
      <c r="AS51" s="1">
        <v>48.5</v>
      </c>
      <c r="AT51" s="1">
        <v>51.1</v>
      </c>
      <c r="AU51" s="1">
        <v>52.1</v>
      </c>
      <c r="AV51" s="1">
        <v>54.2</v>
      </c>
      <c r="AW51" s="1">
        <v>53.2</v>
      </c>
      <c r="AX51" s="1">
        <v>47.8</v>
      </c>
      <c r="AY51" s="1">
        <v>35.2</v>
      </c>
      <c r="AZ51" s="1">
        <v>32.7</v>
      </c>
      <c r="BA51" s="1">
        <v>31.2</v>
      </c>
      <c r="BC51" s="1">
        <v>56.4</v>
      </c>
      <c r="BD51" s="1">
        <v>54.5</v>
      </c>
      <c r="BE51" s="1">
        <v>54.8</v>
      </c>
      <c r="BF51" s="1">
        <v>51.5</v>
      </c>
      <c r="BG51" s="1">
        <v>58.6</v>
      </c>
      <c r="BH51" s="1">
        <v>56.2</v>
      </c>
      <c r="BI51" s="1">
        <v>47.2</v>
      </c>
      <c r="BJ51" s="1">
        <v>49.8</v>
      </c>
      <c r="BK51" s="1">
        <v>50.8</v>
      </c>
      <c r="BL51" s="1">
        <v>53.6</v>
      </c>
      <c r="BM51" s="1">
        <v>52.6</v>
      </c>
      <c r="BN51" s="1">
        <v>56.2</v>
      </c>
      <c r="BO51" s="1">
        <v>28.5</v>
      </c>
      <c r="BP51" s="1">
        <v>26.9</v>
      </c>
      <c r="BQ51" s="1">
        <v>28.6</v>
      </c>
    </row>
    <row r="52" spans="1:69">
      <c r="A52" s="3"/>
      <c r="F52" s="1">
        <f>AVERAGE(D47:F51)</f>
        <v>51.48</v>
      </c>
      <c r="I52" s="1">
        <f>AVERAGE(G47:I51)</f>
        <v>52.4333333333333</v>
      </c>
      <c r="L52" s="1">
        <f>AVERAGE(J47:L51)</f>
        <v>49.0333333333333</v>
      </c>
      <c r="O52" s="1">
        <f>AVERAGE(M47:O51)</f>
        <v>39.7</v>
      </c>
      <c r="R52" s="1">
        <f>AVERAGE(P47:R51)</f>
        <v>27.8</v>
      </c>
      <c r="V52" s="1">
        <f>AVERAGE(T47:V51)</f>
        <v>50.9</v>
      </c>
      <c r="Y52" s="1">
        <f>AVERAGE(W47:Y51)</f>
        <v>51.8866666666667</v>
      </c>
      <c r="AB52" s="1">
        <f>AVERAGE(Z47:AB51)</f>
        <v>48.5933333333333</v>
      </c>
      <c r="AE52" s="1">
        <f>AVERAGE(AC47:AE51)</f>
        <v>39.1266666666667</v>
      </c>
      <c r="AH52" s="1">
        <f>AVERAGE(AF47:AH51)</f>
        <v>27.1333333333333</v>
      </c>
      <c r="AJ52" s="3"/>
      <c r="AO52" s="1">
        <f>AVERAGE(AM47:AO51)</f>
        <v>52.1866666666667</v>
      </c>
      <c r="AR52" s="1">
        <f>AVERAGE(AP47:AR51)</f>
        <v>54.94</v>
      </c>
      <c r="AU52" s="1">
        <f>AVERAGE(AS47:AU51)</f>
        <v>52.4133333333333</v>
      </c>
      <c r="AX52" s="1">
        <f>AVERAGE(AV47:AX51)</f>
        <v>49.24</v>
      </c>
      <c r="BA52" s="1">
        <f>AVERAGE(AY47:BA51)</f>
        <v>33.04</v>
      </c>
      <c r="BE52" s="1">
        <f>AVERAGE(BC47:BE51)</f>
        <v>51.92</v>
      </c>
      <c r="BH52" s="1">
        <f>AVERAGE(BF47:BH51)</f>
        <v>54.66</v>
      </c>
      <c r="BK52" s="1">
        <f>AVERAGE(BI47:BK51)</f>
        <v>52.1133333333333</v>
      </c>
      <c r="BN52" s="1">
        <f>AVERAGE(BL47:BN51)</f>
        <v>49</v>
      </c>
      <c r="BQ52" s="1">
        <f>AVERAGE(BO47:BQ51)</f>
        <v>32.5266666666667</v>
      </c>
    </row>
    <row r="53" spans="1:36">
      <c r="A53" s="3"/>
      <c r="AJ53" s="3"/>
    </row>
    <row r="54" spans="1:69">
      <c r="A54" s="3"/>
      <c r="F54" s="1">
        <f>F52</f>
        <v>51.48</v>
      </c>
      <c r="I54" s="1">
        <f>I52</f>
        <v>52.4333333333333</v>
      </c>
      <c r="L54" s="1">
        <f>L52</f>
        <v>49.0333333333333</v>
      </c>
      <c r="O54" s="1">
        <f>O52</f>
        <v>39.7</v>
      </c>
      <c r="R54" s="1">
        <f>R52</f>
        <v>27.8</v>
      </c>
      <c r="V54" s="1">
        <f>V52</f>
        <v>50.9</v>
      </c>
      <c r="Y54" s="1">
        <f>Y52</f>
        <v>51.8866666666667</v>
      </c>
      <c r="AB54" s="1">
        <f>AB52</f>
        <v>48.5933333333333</v>
      </c>
      <c r="AE54" s="1">
        <f>AE52</f>
        <v>39.1266666666667</v>
      </c>
      <c r="AH54" s="1">
        <f>AH52</f>
        <v>27.1333333333333</v>
      </c>
      <c r="AJ54" s="3"/>
      <c r="AO54" s="1">
        <f>AO52</f>
        <v>52.1866666666667</v>
      </c>
      <c r="AR54" s="1">
        <f>AR52</f>
        <v>54.94</v>
      </c>
      <c r="AU54" s="1">
        <f>AU52</f>
        <v>52.4133333333333</v>
      </c>
      <c r="AX54" s="1">
        <f>AX52</f>
        <v>49.24</v>
      </c>
      <c r="BA54" s="1">
        <f>BA52</f>
        <v>33.04</v>
      </c>
      <c r="BE54" s="1">
        <f>BE52</f>
        <v>51.92</v>
      </c>
      <c r="BH54" s="1">
        <f>BH52</f>
        <v>54.66</v>
      </c>
      <c r="BK54" s="1">
        <f>BK52</f>
        <v>52.1133333333333</v>
      </c>
      <c r="BN54" s="1">
        <f>BN52</f>
        <v>49</v>
      </c>
      <c r="BQ54" s="1">
        <f>BQ52</f>
        <v>32.5266666666667</v>
      </c>
    </row>
    <row r="55" spans="1:69">
      <c r="A55" s="3"/>
      <c r="V55" s="1">
        <f>F54-0.57</f>
        <v>50.91</v>
      </c>
      <c r="Y55" s="1">
        <f>I54-0.53</f>
        <v>51.9033333333333</v>
      </c>
      <c r="AB55" s="1">
        <f>L54-0.46</f>
        <v>48.5733333333333</v>
      </c>
      <c r="AE55" s="1">
        <f>O54-0.59</f>
        <v>39.11</v>
      </c>
      <c r="AH55" s="1">
        <f>R54-0.67</f>
        <v>27.13</v>
      </c>
      <c r="AJ55" s="3"/>
      <c r="BE55" s="1">
        <f>AO54-0.26</f>
        <v>51.9266666666667</v>
      </c>
      <c r="BH55" s="1">
        <f>AR54-0.29</f>
        <v>54.65</v>
      </c>
      <c r="BK55" s="1">
        <f>AU54-0.31</f>
        <v>52.1033333333333</v>
      </c>
      <c r="BN55" s="1">
        <f>AX54-0.24</f>
        <v>49</v>
      </c>
      <c r="BQ55" s="1">
        <f>BA54-0.51</f>
        <v>32.53</v>
      </c>
    </row>
    <row r="56" spans="1:36">
      <c r="A56" s="3"/>
      <c r="AJ56" s="3"/>
    </row>
    <row r="57" spans="1:36">
      <c r="A57" s="4" t="s">
        <v>11</v>
      </c>
      <c r="AJ57" s="4" t="s">
        <v>11</v>
      </c>
    </row>
    <row r="58" spans="1:69">
      <c r="A58" s="3" t="s">
        <v>20</v>
      </c>
      <c r="B58" s="1">
        <v>44</v>
      </c>
      <c r="D58" s="1">
        <v>51.9</v>
      </c>
      <c r="E58" s="1">
        <v>52.8</v>
      </c>
      <c r="F58" s="1">
        <v>51.8</v>
      </c>
      <c r="G58" s="1">
        <v>55.7</v>
      </c>
      <c r="H58" s="1">
        <v>52.8</v>
      </c>
      <c r="I58" s="1">
        <v>55.9</v>
      </c>
      <c r="J58" s="1">
        <v>50.3</v>
      </c>
      <c r="K58" s="1">
        <v>51.2</v>
      </c>
      <c r="L58" s="1">
        <v>50.2</v>
      </c>
      <c r="M58" s="1">
        <v>40.2</v>
      </c>
      <c r="N58" s="1">
        <v>41.2</v>
      </c>
      <c r="O58" s="1">
        <v>39.9</v>
      </c>
      <c r="P58" s="1">
        <v>26.6</v>
      </c>
      <c r="Q58" s="1">
        <v>30.2</v>
      </c>
      <c r="R58" s="1">
        <v>25.9</v>
      </c>
      <c r="T58" s="1">
        <v>50.6</v>
      </c>
      <c r="U58" s="1">
        <v>48.3</v>
      </c>
      <c r="V58" s="1">
        <v>50.5</v>
      </c>
      <c r="W58" s="1">
        <v>54.4</v>
      </c>
      <c r="X58" s="1">
        <v>51.5</v>
      </c>
      <c r="Y58" s="1">
        <v>54.6</v>
      </c>
      <c r="Z58" s="1">
        <v>52.3</v>
      </c>
      <c r="AA58" s="1">
        <v>49.6</v>
      </c>
      <c r="AB58" s="1">
        <v>52.3</v>
      </c>
      <c r="AC58" s="1">
        <v>39.6</v>
      </c>
      <c r="AD58" s="1">
        <v>39.6</v>
      </c>
      <c r="AE58" s="1">
        <v>42.2</v>
      </c>
      <c r="AF58" s="1">
        <v>25.3</v>
      </c>
      <c r="AG58" s="1">
        <v>27.3</v>
      </c>
      <c r="AH58" s="1">
        <v>26.9</v>
      </c>
      <c r="AJ58" s="3" t="s">
        <v>21</v>
      </c>
      <c r="AK58" s="1">
        <v>113</v>
      </c>
      <c r="AM58" s="1">
        <v>51.2</v>
      </c>
      <c r="AN58" s="1">
        <v>51.6</v>
      </c>
      <c r="AO58" s="1">
        <v>52.6</v>
      </c>
      <c r="AP58" s="1">
        <v>53.6</v>
      </c>
      <c r="AQ58" s="1">
        <v>53.6</v>
      </c>
      <c r="AR58" s="1">
        <v>52.9</v>
      </c>
      <c r="AS58" s="1">
        <v>51.5</v>
      </c>
      <c r="AT58" s="1">
        <v>52.4</v>
      </c>
      <c r="AU58" s="1">
        <v>53.6</v>
      </c>
      <c r="AV58" s="1">
        <v>44.5</v>
      </c>
      <c r="AW58" s="1">
        <v>47.9</v>
      </c>
      <c r="AX58" s="1">
        <v>44.1</v>
      </c>
      <c r="AY58" s="1">
        <v>30.2</v>
      </c>
      <c r="AZ58" s="1">
        <v>29.9</v>
      </c>
      <c r="BA58" s="1">
        <v>36.1</v>
      </c>
      <c r="BC58" s="1">
        <v>52.3</v>
      </c>
      <c r="BD58" s="1">
        <v>51.9</v>
      </c>
      <c r="BE58" s="1">
        <v>52.2</v>
      </c>
      <c r="BF58" s="1">
        <v>50.3</v>
      </c>
      <c r="BG58" s="1">
        <v>52.9</v>
      </c>
      <c r="BH58" s="1">
        <v>49.9</v>
      </c>
      <c r="BI58" s="1">
        <v>51.2</v>
      </c>
      <c r="BJ58" s="1">
        <v>52.3</v>
      </c>
      <c r="BK58" s="1">
        <v>49.6</v>
      </c>
      <c r="BL58" s="1">
        <v>53.2</v>
      </c>
      <c r="BM58" s="1">
        <v>46.6</v>
      </c>
      <c r="BN58" s="1">
        <v>42.8</v>
      </c>
      <c r="BO58" s="1">
        <v>33.6</v>
      </c>
      <c r="BP58" s="1">
        <v>30.4</v>
      </c>
      <c r="BQ58" s="1">
        <v>34.5</v>
      </c>
    </row>
    <row r="59" spans="1:69">
      <c r="A59" s="3"/>
      <c r="D59" s="1">
        <v>51.2</v>
      </c>
      <c r="E59" s="1">
        <v>48.1</v>
      </c>
      <c r="F59" s="1">
        <v>51.1</v>
      </c>
      <c r="G59" s="1">
        <v>52.1</v>
      </c>
      <c r="H59" s="1">
        <v>55.1</v>
      </c>
      <c r="I59" s="1">
        <v>50.1</v>
      </c>
      <c r="J59" s="1">
        <v>48.7</v>
      </c>
      <c r="K59" s="1">
        <v>47.7</v>
      </c>
      <c r="L59" s="1">
        <v>49.4</v>
      </c>
      <c r="M59" s="1">
        <v>41.6</v>
      </c>
      <c r="N59" s="1">
        <v>39.6</v>
      </c>
      <c r="O59" s="1">
        <v>40.2</v>
      </c>
      <c r="P59" s="1">
        <v>30.4</v>
      </c>
      <c r="Q59" s="1">
        <v>22.9</v>
      </c>
      <c r="R59" s="1">
        <v>31.1</v>
      </c>
      <c r="T59" s="1">
        <v>53.6</v>
      </c>
      <c r="U59" s="1">
        <v>46.8</v>
      </c>
      <c r="V59" s="1">
        <v>49.3</v>
      </c>
      <c r="W59" s="1">
        <v>50.8</v>
      </c>
      <c r="X59" s="1">
        <v>53.8</v>
      </c>
      <c r="Y59" s="1">
        <v>52.6</v>
      </c>
      <c r="Z59" s="1">
        <v>47.4</v>
      </c>
      <c r="AA59" s="1">
        <v>52.2</v>
      </c>
      <c r="AB59" s="1">
        <v>48.1</v>
      </c>
      <c r="AC59" s="1">
        <v>37.9</v>
      </c>
      <c r="AD59" s="1">
        <v>36.9</v>
      </c>
      <c r="AE59" s="1">
        <v>38.9</v>
      </c>
      <c r="AF59" s="1">
        <v>22.8</v>
      </c>
      <c r="AG59" s="1">
        <v>21.5</v>
      </c>
      <c r="AH59" s="1">
        <v>23.6</v>
      </c>
      <c r="AJ59" s="3"/>
      <c r="AM59" s="1">
        <v>53.6</v>
      </c>
      <c r="AN59" s="1">
        <v>54.2</v>
      </c>
      <c r="AO59" s="1">
        <v>55.3</v>
      </c>
      <c r="AP59" s="1">
        <v>52.6</v>
      </c>
      <c r="AQ59" s="1">
        <v>50.7</v>
      </c>
      <c r="AR59" s="1">
        <v>53.6</v>
      </c>
      <c r="AS59" s="1">
        <v>52.3</v>
      </c>
      <c r="AT59" s="1">
        <v>52.6</v>
      </c>
      <c r="AU59" s="1">
        <v>50.6</v>
      </c>
      <c r="AV59" s="1">
        <v>50.1</v>
      </c>
      <c r="AW59" s="1">
        <v>49.6</v>
      </c>
      <c r="AX59" s="1">
        <v>51.1</v>
      </c>
      <c r="AY59" s="1">
        <v>32.1</v>
      </c>
      <c r="AZ59" s="1">
        <v>31.2</v>
      </c>
      <c r="BA59" s="1">
        <v>33.1</v>
      </c>
      <c r="BC59" s="1">
        <v>50.8</v>
      </c>
      <c r="BD59" s="1">
        <v>51.6</v>
      </c>
      <c r="BE59" s="1">
        <v>50.2</v>
      </c>
      <c r="BF59" s="1">
        <v>57</v>
      </c>
      <c r="BG59" s="1">
        <v>59.4</v>
      </c>
      <c r="BH59" s="1">
        <v>54.4</v>
      </c>
      <c r="BI59" s="1">
        <v>51.6</v>
      </c>
      <c r="BJ59" s="1">
        <v>52.3</v>
      </c>
      <c r="BK59" s="1">
        <v>49.3</v>
      </c>
      <c r="BL59" s="1">
        <v>48.9</v>
      </c>
      <c r="BM59" s="1">
        <v>51.7</v>
      </c>
      <c r="BN59" s="1">
        <v>42.8</v>
      </c>
      <c r="BO59" s="1">
        <v>30.8</v>
      </c>
      <c r="BP59" s="1">
        <v>31.5</v>
      </c>
      <c r="BQ59" s="1">
        <v>31.8</v>
      </c>
    </row>
    <row r="60" spans="1:69">
      <c r="A60" s="3"/>
      <c r="D60" s="1">
        <v>52.6</v>
      </c>
      <c r="E60" s="1">
        <v>51.3</v>
      </c>
      <c r="F60" s="1">
        <v>49.6</v>
      </c>
      <c r="G60" s="1">
        <v>52.3</v>
      </c>
      <c r="H60" s="1">
        <v>54.1</v>
      </c>
      <c r="I60" s="1">
        <v>48.6</v>
      </c>
      <c r="J60" s="1">
        <v>50.8</v>
      </c>
      <c r="K60" s="1">
        <v>47.1</v>
      </c>
      <c r="L60" s="1">
        <v>46.3</v>
      </c>
      <c r="M60" s="1">
        <v>40.8</v>
      </c>
      <c r="N60" s="1">
        <v>41.5</v>
      </c>
      <c r="O60" s="1">
        <v>41.2</v>
      </c>
      <c r="P60" s="1">
        <v>31.2</v>
      </c>
      <c r="Q60" s="1">
        <v>25.1</v>
      </c>
      <c r="R60" s="1">
        <v>21.8</v>
      </c>
      <c r="T60" s="1">
        <v>51.3</v>
      </c>
      <c r="U60" s="1">
        <v>49.6</v>
      </c>
      <c r="V60" s="1">
        <v>52.2</v>
      </c>
      <c r="W60" s="1">
        <v>56.2</v>
      </c>
      <c r="X60" s="1">
        <v>54.5</v>
      </c>
      <c r="Y60" s="1">
        <v>47.3</v>
      </c>
      <c r="Z60" s="1">
        <v>53.2</v>
      </c>
      <c r="AA60" s="1">
        <v>49.6</v>
      </c>
      <c r="AB60" s="1">
        <v>48.2</v>
      </c>
      <c r="AC60" s="1">
        <v>39.2</v>
      </c>
      <c r="AD60" s="1">
        <v>42.2</v>
      </c>
      <c r="AE60" s="1">
        <v>39.9</v>
      </c>
      <c r="AF60" s="1">
        <v>29.5</v>
      </c>
      <c r="AG60" s="1">
        <v>25.6</v>
      </c>
      <c r="AH60" s="1">
        <v>30.5</v>
      </c>
      <c r="AJ60" s="3"/>
      <c r="AM60" s="1">
        <v>52.6</v>
      </c>
      <c r="AN60" s="1">
        <v>53.2</v>
      </c>
      <c r="AO60" s="1">
        <v>51.2</v>
      </c>
      <c r="AP60" s="1">
        <v>54.6</v>
      </c>
      <c r="AQ60" s="1">
        <v>61.4</v>
      </c>
      <c r="AR60" s="1">
        <v>57.6</v>
      </c>
      <c r="AS60" s="1">
        <v>52.9</v>
      </c>
      <c r="AT60" s="1">
        <v>54.9</v>
      </c>
      <c r="AU60" s="1">
        <v>52.1</v>
      </c>
      <c r="AV60" s="1">
        <v>41.2</v>
      </c>
      <c r="AW60" s="1">
        <v>49.9</v>
      </c>
      <c r="AX60" s="1">
        <v>51.7</v>
      </c>
      <c r="AY60" s="1">
        <v>33.5</v>
      </c>
      <c r="AZ60" s="1">
        <v>32.6</v>
      </c>
      <c r="BA60" s="1">
        <v>33.7</v>
      </c>
      <c r="BC60" s="1">
        <v>55.6</v>
      </c>
      <c r="BD60" s="1">
        <v>51.9</v>
      </c>
      <c r="BE60" s="1">
        <v>52.8</v>
      </c>
      <c r="BF60" s="1">
        <v>58.4</v>
      </c>
      <c r="BG60" s="1">
        <v>50.7</v>
      </c>
      <c r="BH60" s="1">
        <v>50.6</v>
      </c>
      <c r="BI60" s="1">
        <v>54.2</v>
      </c>
      <c r="BJ60" s="1">
        <v>53.6</v>
      </c>
      <c r="BK60" s="1">
        <v>51.2</v>
      </c>
      <c r="BL60" s="1">
        <v>44.6</v>
      </c>
      <c r="BM60" s="1">
        <v>46.1</v>
      </c>
      <c r="BN60" s="1">
        <v>50.1</v>
      </c>
      <c r="BO60" s="1">
        <v>36.2</v>
      </c>
      <c r="BP60" s="1">
        <v>29.9</v>
      </c>
      <c r="BQ60" s="1">
        <v>32.6</v>
      </c>
    </row>
    <row r="61" spans="1:69">
      <c r="A61" s="3"/>
      <c r="D61" s="1">
        <v>51.3</v>
      </c>
      <c r="E61" s="1">
        <v>50.1</v>
      </c>
      <c r="F61" s="1">
        <v>51.1</v>
      </c>
      <c r="G61" s="1">
        <v>52.8</v>
      </c>
      <c r="H61" s="1">
        <v>54.4</v>
      </c>
      <c r="I61" s="1">
        <v>47.3</v>
      </c>
      <c r="J61" s="1">
        <v>51.1</v>
      </c>
      <c r="K61" s="1">
        <v>49.5</v>
      </c>
      <c r="L61" s="1">
        <v>44.3</v>
      </c>
      <c r="M61" s="1">
        <v>39.3</v>
      </c>
      <c r="N61" s="1">
        <v>39.2</v>
      </c>
      <c r="O61" s="1">
        <v>40.1</v>
      </c>
      <c r="P61" s="1">
        <v>22.9</v>
      </c>
      <c r="Q61" s="1">
        <v>30.2</v>
      </c>
      <c r="R61" s="1">
        <v>22.7</v>
      </c>
      <c r="T61" s="1">
        <v>52.2</v>
      </c>
      <c r="U61" s="1">
        <v>48.8</v>
      </c>
      <c r="V61" s="1">
        <v>53.4</v>
      </c>
      <c r="W61" s="1">
        <v>51.5</v>
      </c>
      <c r="X61" s="1">
        <v>53.1</v>
      </c>
      <c r="Y61" s="1">
        <v>46.7</v>
      </c>
      <c r="Z61" s="1">
        <v>42.3</v>
      </c>
      <c r="AA61" s="1">
        <v>41.5</v>
      </c>
      <c r="AB61" s="1">
        <v>48.5</v>
      </c>
      <c r="AC61" s="1">
        <v>39.5</v>
      </c>
      <c r="AD61" s="1">
        <v>39.9</v>
      </c>
      <c r="AE61" s="1">
        <v>38.6</v>
      </c>
      <c r="AF61" s="1">
        <v>25.6</v>
      </c>
      <c r="AG61" s="1">
        <v>25.6</v>
      </c>
      <c r="AH61" s="1">
        <v>24.6</v>
      </c>
      <c r="AJ61" s="3"/>
      <c r="AM61" s="1">
        <v>51.8</v>
      </c>
      <c r="AN61" s="1">
        <v>51.2</v>
      </c>
      <c r="AO61" s="1">
        <v>52.6</v>
      </c>
      <c r="AP61" s="1">
        <v>52.9</v>
      </c>
      <c r="AQ61" s="1">
        <v>53.2</v>
      </c>
      <c r="AR61" s="1">
        <v>58.3</v>
      </c>
      <c r="AS61" s="1">
        <v>52.3</v>
      </c>
      <c r="AT61" s="1">
        <v>52.6</v>
      </c>
      <c r="AU61" s="1">
        <v>51.2</v>
      </c>
      <c r="AV61" s="1">
        <v>46.9</v>
      </c>
      <c r="AW61" s="1">
        <v>44.6</v>
      </c>
      <c r="AX61" s="1">
        <v>52.8</v>
      </c>
      <c r="AY61" s="1">
        <v>30.2</v>
      </c>
      <c r="AZ61" s="1">
        <v>36.2</v>
      </c>
      <c r="BA61" s="1">
        <v>34.8</v>
      </c>
      <c r="BC61" s="1">
        <v>55.5</v>
      </c>
      <c r="BD61" s="1">
        <v>49.9</v>
      </c>
      <c r="BE61" s="1">
        <v>57.6</v>
      </c>
      <c r="BF61" s="1">
        <v>55.8</v>
      </c>
      <c r="BG61" s="1">
        <v>58.6</v>
      </c>
      <c r="BH61" s="1">
        <v>56.1</v>
      </c>
      <c r="BI61" s="1">
        <v>51.6</v>
      </c>
      <c r="BJ61" s="1">
        <v>54.2</v>
      </c>
      <c r="BK61" s="1">
        <v>52.6</v>
      </c>
      <c r="BL61" s="1">
        <v>45.6</v>
      </c>
      <c r="BM61" s="1">
        <v>48.5</v>
      </c>
      <c r="BN61" s="1">
        <v>51.5</v>
      </c>
      <c r="BO61" s="1">
        <v>31.5</v>
      </c>
      <c r="BP61" s="1">
        <v>30.8</v>
      </c>
      <c r="BQ61" s="1">
        <v>33.5</v>
      </c>
    </row>
    <row r="62" spans="1:69">
      <c r="A62" s="3"/>
      <c r="D62" s="1">
        <v>50.1</v>
      </c>
      <c r="E62" s="1">
        <v>50.2</v>
      </c>
      <c r="F62" s="1">
        <v>45.8</v>
      </c>
      <c r="G62" s="1">
        <v>52.4</v>
      </c>
      <c r="H62" s="1">
        <v>53.6</v>
      </c>
      <c r="I62" s="1">
        <v>53.5</v>
      </c>
      <c r="J62" s="1">
        <v>53.7</v>
      </c>
      <c r="K62" s="1">
        <v>51.9</v>
      </c>
      <c r="L62" s="1">
        <v>53.8</v>
      </c>
      <c r="M62" s="1">
        <v>39.5</v>
      </c>
      <c r="N62" s="1">
        <v>41.9</v>
      </c>
      <c r="O62" s="1">
        <v>39.2</v>
      </c>
      <c r="P62" s="1">
        <v>20.5</v>
      </c>
      <c r="Q62" s="1">
        <v>31.2</v>
      </c>
      <c r="R62" s="1">
        <v>29.1</v>
      </c>
      <c r="T62" s="1">
        <v>50.1</v>
      </c>
      <c r="U62" s="1">
        <v>51.9</v>
      </c>
      <c r="V62" s="1">
        <v>44.5</v>
      </c>
      <c r="W62" s="1">
        <v>51.1</v>
      </c>
      <c r="X62" s="1">
        <v>55.3</v>
      </c>
      <c r="Y62" s="1">
        <v>52.2</v>
      </c>
      <c r="Z62" s="1">
        <v>52.4</v>
      </c>
      <c r="AA62" s="1">
        <v>50.6</v>
      </c>
      <c r="AB62" s="1">
        <v>52.5</v>
      </c>
      <c r="AC62" s="1">
        <v>42.1</v>
      </c>
      <c r="AD62" s="1">
        <v>40.5</v>
      </c>
      <c r="AE62" s="1">
        <v>41.5</v>
      </c>
      <c r="AF62" s="1">
        <v>29.3</v>
      </c>
      <c r="AG62" s="1">
        <v>28.6</v>
      </c>
      <c r="AH62" s="1">
        <v>27.9</v>
      </c>
      <c r="AJ62" s="3"/>
      <c r="AM62" s="1">
        <v>51.4</v>
      </c>
      <c r="AN62" s="1">
        <v>56.8</v>
      </c>
      <c r="AO62" s="1">
        <v>56.5</v>
      </c>
      <c r="AP62" s="1">
        <v>57.8</v>
      </c>
      <c r="AQ62" s="1">
        <v>57.2</v>
      </c>
      <c r="AR62" s="1">
        <v>55.6</v>
      </c>
      <c r="AS62" s="1">
        <v>50.7</v>
      </c>
      <c r="AT62" s="1">
        <v>52.6</v>
      </c>
      <c r="AU62" s="1">
        <v>51.6</v>
      </c>
      <c r="AV62" s="1">
        <v>49.5</v>
      </c>
      <c r="AW62" s="1">
        <v>50.8</v>
      </c>
      <c r="AX62" s="1">
        <v>52.7</v>
      </c>
      <c r="AY62" s="1">
        <v>31.5</v>
      </c>
      <c r="AZ62" s="1">
        <v>32.8</v>
      </c>
      <c r="BA62" s="1">
        <v>34.7</v>
      </c>
      <c r="BC62" s="1">
        <v>50.1</v>
      </c>
      <c r="BD62" s="1">
        <v>55.5</v>
      </c>
      <c r="BE62" s="1">
        <v>55.2</v>
      </c>
      <c r="BF62" s="1">
        <v>56.5</v>
      </c>
      <c r="BG62" s="1">
        <v>55.9</v>
      </c>
      <c r="BH62" s="1">
        <v>54.3</v>
      </c>
      <c r="BI62" s="1">
        <v>49.4</v>
      </c>
      <c r="BJ62" s="1">
        <v>52.4</v>
      </c>
      <c r="BK62" s="1">
        <v>53.2</v>
      </c>
      <c r="BL62" s="1">
        <v>48.2</v>
      </c>
      <c r="BM62" s="1">
        <v>49.5</v>
      </c>
      <c r="BN62" s="1">
        <v>51.4</v>
      </c>
      <c r="BO62" s="1">
        <v>33.6</v>
      </c>
      <c r="BP62" s="1">
        <v>31.5</v>
      </c>
      <c r="BQ62" s="1">
        <v>33.4</v>
      </c>
    </row>
    <row r="63" spans="1:69">
      <c r="A63" s="3"/>
      <c r="F63" s="1">
        <f>AVERAGE(D58:F62)</f>
        <v>50.6</v>
      </c>
      <c r="I63" s="1">
        <f>AVERAGE(G58:I62)</f>
        <v>52.7133333333333</v>
      </c>
      <c r="L63" s="1">
        <f>AVERAGE(J58:L62)</f>
        <v>49.7333333333333</v>
      </c>
      <c r="O63" s="1">
        <f>AVERAGE(M58:O62)</f>
        <v>40.36</v>
      </c>
      <c r="R63" s="1">
        <f>AVERAGE(P58:R62)</f>
        <v>26.7866666666667</v>
      </c>
      <c r="V63" s="1">
        <f>AVERAGE(T58:V62)</f>
        <v>50.2066666666667</v>
      </c>
      <c r="Y63" s="1">
        <f>AVERAGE(W58:Y62)</f>
        <v>52.3733333333333</v>
      </c>
      <c r="AB63" s="1">
        <f>AVERAGE(Z58:AB62)</f>
        <v>49.38</v>
      </c>
      <c r="AE63" s="1">
        <f>AVERAGE(AC58:AE62)</f>
        <v>39.9</v>
      </c>
      <c r="AH63" s="1">
        <f>AVERAGE(AF58:AH62)</f>
        <v>26.3066666666667</v>
      </c>
      <c r="AJ63" s="3"/>
      <c r="AO63" s="1">
        <f>AVERAGE(AM58:AO62)</f>
        <v>53.0533333333333</v>
      </c>
      <c r="AR63" s="1">
        <f>AVERAGE(AP58:AR62)</f>
        <v>55.04</v>
      </c>
      <c r="AU63" s="1">
        <f>AVERAGE(AS58:AU62)</f>
        <v>52.26</v>
      </c>
      <c r="AX63" s="1">
        <f>AVERAGE(AV58:AX62)</f>
        <v>48.4933333333333</v>
      </c>
      <c r="BA63" s="1">
        <f>AVERAGE(AY58:BA62)</f>
        <v>32.84</v>
      </c>
      <c r="BE63" s="1">
        <f>AVERAGE(BC58:BE62)</f>
        <v>52.8733333333333</v>
      </c>
      <c r="BH63" s="1">
        <f>AVERAGE(BF58:BH62)</f>
        <v>54.72</v>
      </c>
      <c r="BK63" s="1">
        <f>AVERAGE(BI58:BK62)</f>
        <v>51.9133333333333</v>
      </c>
      <c r="BN63" s="1">
        <f>AVERAGE(BL58:BN62)</f>
        <v>48.1</v>
      </c>
      <c r="BQ63" s="1">
        <f>AVERAGE(BO58:BQ62)</f>
        <v>32.3733333333333</v>
      </c>
    </row>
    <row r="64" spans="1:36">
      <c r="A64" s="3"/>
      <c r="AJ64" s="3"/>
    </row>
    <row r="65" spans="1:69">
      <c r="A65" s="3"/>
      <c r="F65" s="1">
        <f>F63</f>
        <v>50.6</v>
      </c>
      <c r="I65" s="1">
        <f>I63</f>
        <v>52.7133333333333</v>
      </c>
      <c r="L65" s="1">
        <f>L63</f>
        <v>49.7333333333333</v>
      </c>
      <c r="O65" s="1">
        <f>O63</f>
        <v>40.36</v>
      </c>
      <c r="R65" s="1">
        <f>R63</f>
        <v>26.7866666666667</v>
      </c>
      <c r="V65" s="1">
        <f>V63</f>
        <v>50.2066666666667</v>
      </c>
      <c r="Y65" s="1">
        <f>Y63</f>
        <v>52.3733333333333</v>
      </c>
      <c r="AB65" s="1">
        <f>AB63</f>
        <v>49.38</v>
      </c>
      <c r="AE65" s="1">
        <f>AE63</f>
        <v>39.9</v>
      </c>
      <c r="AH65" s="1">
        <f>AH63</f>
        <v>26.3066666666667</v>
      </c>
      <c r="AJ65" s="3"/>
      <c r="AO65" s="1">
        <f>AO63</f>
        <v>53.0533333333333</v>
      </c>
      <c r="AR65" s="1">
        <f>AR63</f>
        <v>55.04</v>
      </c>
      <c r="AU65" s="1">
        <f>AU63</f>
        <v>52.26</v>
      </c>
      <c r="AX65" s="1">
        <f>AX63</f>
        <v>48.4933333333333</v>
      </c>
      <c r="BA65" s="1">
        <f>BA63</f>
        <v>32.84</v>
      </c>
      <c r="BE65" s="1">
        <f>BE63</f>
        <v>52.8733333333333</v>
      </c>
      <c r="BH65" s="1">
        <f>BH63</f>
        <v>54.72</v>
      </c>
      <c r="BK65" s="1">
        <f>BK63</f>
        <v>51.9133333333333</v>
      </c>
      <c r="BN65" s="1">
        <f>BN63</f>
        <v>48.1</v>
      </c>
      <c r="BQ65" s="1">
        <f>BQ63</f>
        <v>32.3733333333333</v>
      </c>
    </row>
    <row r="66" spans="1:69">
      <c r="A66" s="3"/>
      <c r="V66" s="1">
        <f>F65-0.43</f>
        <v>50.17</v>
      </c>
      <c r="Y66" s="1">
        <f>I65-0.33</f>
        <v>52.3833333333333</v>
      </c>
      <c r="AB66" s="1">
        <f>L65-0.37</f>
        <v>49.3633333333333</v>
      </c>
      <c r="AE66" s="1">
        <f>O65-0.45</f>
        <v>39.91</v>
      </c>
      <c r="AH66" s="1">
        <f>R65-0.47</f>
        <v>26.3166666666667</v>
      </c>
      <c r="AJ66" s="3"/>
      <c r="BE66" s="1">
        <f>AO65-0.17</f>
        <v>52.8833333333333</v>
      </c>
      <c r="BH66" s="1">
        <f>AR65-0.33</f>
        <v>54.71</v>
      </c>
      <c r="BK66" s="1">
        <f>AU65-0.36</f>
        <v>51.9</v>
      </c>
      <c r="BN66" s="1">
        <f>AX65-0.39</f>
        <v>48.1033333333333</v>
      </c>
      <c r="BQ66" s="1">
        <f>BA65-0.47</f>
        <v>32.37</v>
      </c>
    </row>
    <row r="67" spans="1:53">
      <c r="A67" s="3"/>
      <c r="F67" s="1">
        <f>F34-0.98</f>
        <v>51.2977777777778</v>
      </c>
      <c r="I67" s="1">
        <f>I34-0.98</f>
        <v>52.5688888888889</v>
      </c>
      <c r="L67" s="1">
        <f>L34-1.98</f>
        <v>48.9644444444444</v>
      </c>
      <c r="O67" s="1">
        <f>O34-2.98</f>
        <v>39.3155555555556</v>
      </c>
      <c r="R67" s="1">
        <f>R34-3.98</f>
        <v>27.0088888888889</v>
      </c>
      <c r="AJ67" s="3"/>
      <c r="AO67" s="1">
        <f>AO34-0.58</f>
        <v>52.7122222222222</v>
      </c>
      <c r="AR67" s="1">
        <f>AR34-0.58</f>
        <v>54.6633333333333</v>
      </c>
      <c r="AU67" s="1">
        <f>AU34-1.58</f>
        <v>52.4011111111111</v>
      </c>
      <c r="AX67" s="1">
        <f>AX34-2.58</f>
        <v>49.2255555555556</v>
      </c>
      <c r="BA67" s="1">
        <f>BA34-3.58</f>
        <v>33.0188888888889</v>
      </c>
    </row>
    <row r="68" s="1" customFormat="1" spans="1:69">
      <c r="A68" s="4" t="s">
        <v>11</v>
      </c>
      <c r="F68" s="1">
        <f>AVERAGE(F43,F54,F65)</f>
        <v>51.32</v>
      </c>
      <c r="I68" s="1">
        <f>AVERAGE(I43,I54,I65)</f>
        <v>52.6088888888889</v>
      </c>
      <c r="L68" s="1">
        <f>AVERAGE(L43,L54,L65)</f>
        <v>49.2511111111111</v>
      </c>
      <c r="O68" s="1">
        <f>AVERAGE(O43,O54,O65)</f>
        <v>39.8177777777778</v>
      </c>
      <c r="R68" s="1">
        <f>AVERAGE(R43,R54,R65)</f>
        <v>27.0477777777778</v>
      </c>
      <c r="V68" s="1">
        <f>AVERAGE(V43,V54,V65)</f>
        <v>50.8555555555556</v>
      </c>
      <c r="Y68" s="1">
        <f>AVERAGE(Y43,Y54,Y65)</f>
        <v>52.2</v>
      </c>
      <c r="AB68" s="1">
        <f>AVERAGE(AB43,AB54,AB65)</f>
        <v>48.8577777777778</v>
      </c>
      <c r="AE68" s="1">
        <f>AVERAGE(AE43,AE54,AE65)</f>
        <v>39.3311111111111</v>
      </c>
      <c r="AH68" s="1">
        <f>AVERAGE(AH43,AH54,AH65)</f>
        <v>26.5133333333333</v>
      </c>
      <c r="AJ68" s="4" t="s">
        <v>11</v>
      </c>
      <c r="AO68" s="1">
        <f>AVERAGE(AO43,AO54,AO65)</f>
        <v>52.6333333333333</v>
      </c>
      <c r="AR68" s="1">
        <f>AVERAGE(AR43,AR54,AR65)</f>
        <v>54.7022222222222</v>
      </c>
      <c r="AU68" s="1">
        <f>AVERAGE(AU43,AU54,AU65)</f>
        <v>52.4333333333333</v>
      </c>
      <c r="AX68" s="1">
        <f>AVERAGE(AX43,AX54,AX65)</f>
        <v>49.2022222222222</v>
      </c>
      <c r="BA68" s="1">
        <f>AVERAGE(BA43,BA54,BA65)</f>
        <v>33.0266666666667</v>
      </c>
      <c r="BE68" s="1">
        <f>AVERAGE(BE43,BE54,BE65)</f>
        <v>52.4088888888889</v>
      </c>
      <c r="BH68" s="1">
        <f>AVERAGE(BH43,BH54,BH65)</f>
        <v>54.44</v>
      </c>
      <c r="BK68" s="1">
        <f>AVERAGE(BK43,BK54,BK65)</f>
        <v>52.1266666666667</v>
      </c>
      <c r="BN68" s="1">
        <f>AVERAGE(BN43,BN54,BN65)</f>
        <v>48.9</v>
      </c>
      <c r="BQ68" s="1">
        <f>AVERAGE(BQ43,BQ54,BQ65)</f>
        <v>32.5888888888889</v>
      </c>
    </row>
    <row r="69" spans="1:69">
      <c r="A69" s="3" t="s">
        <v>22</v>
      </c>
      <c r="B69" s="1">
        <v>39</v>
      </c>
      <c r="D69" s="1">
        <v>45.5</v>
      </c>
      <c r="E69" s="1">
        <v>45.1</v>
      </c>
      <c r="F69" s="1">
        <v>47.3</v>
      </c>
      <c r="G69" s="1">
        <v>54.7</v>
      </c>
      <c r="H69" s="1">
        <v>48.1</v>
      </c>
      <c r="I69" s="1">
        <v>55.1</v>
      </c>
      <c r="J69" s="1">
        <v>46.2</v>
      </c>
      <c r="K69" s="1">
        <v>42.7</v>
      </c>
      <c r="L69" s="1">
        <v>46.5</v>
      </c>
      <c r="M69" s="1">
        <v>32.9</v>
      </c>
      <c r="N69" s="1">
        <v>34.8</v>
      </c>
      <c r="O69" s="1">
        <v>36.2</v>
      </c>
      <c r="P69" s="1">
        <v>18.6</v>
      </c>
      <c r="Q69" s="1">
        <v>18.6</v>
      </c>
      <c r="R69" s="1">
        <v>18.9</v>
      </c>
      <c r="T69" s="1">
        <v>52.3</v>
      </c>
      <c r="U69" s="1">
        <v>53.2</v>
      </c>
      <c r="V69" s="1">
        <v>43.5</v>
      </c>
      <c r="W69" s="1">
        <v>53.4</v>
      </c>
      <c r="X69" s="1">
        <v>53.2</v>
      </c>
      <c r="Y69" s="1">
        <v>53.8</v>
      </c>
      <c r="Z69" s="1">
        <v>44.9</v>
      </c>
      <c r="AA69" s="1">
        <v>41.4</v>
      </c>
      <c r="AB69" s="1">
        <v>45.2</v>
      </c>
      <c r="AC69" s="1">
        <v>34.5</v>
      </c>
      <c r="AD69" s="1">
        <v>31.5</v>
      </c>
      <c r="AE69" s="1">
        <v>35.2</v>
      </c>
      <c r="AF69" s="1">
        <v>23.1</v>
      </c>
      <c r="AG69" s="1">
        <v>25.2</v>
      </c>
      <c r="AH69" s="1">
        <v>22.3</v>
      </c>
      <c r="AJ69" s="3" t="s">
        <v>23</v>
      </c>
      <c r="AK69" s="1">
        <v>108</v>
      </c>
      <c r="AM69" s="1">
        <v>54.6</v>
      </c>
      <c r="AN69" s="1">
        <v>53.1</v>
      </c>
      <c r="AO69" s="1">
        <v>53.2</v>
      </c>
      <c r="AP69" s="1">
        <v>51.2</v>
      </c>
      <c r="AQ69" s="1">
        <v>50.2</v>
      </c>
      <c r="AR69" s="1">
        <v>51.7</v>
      </c>
      <c r="AS69" s="1">
        <v>45.6</v>
      </c>
      <c r="AT69" s="1">
        <v>50.8</v>
      </c>
      <c r="AU69" s="1">
        <v>53.1</v>
      </c>
      <c r="AV69" s="1">
        <v>43.9</v>
      </c>
      <c r="AW69" s="1">
        <v>44.2</v>
      </c>
      <c r="AX69" s="1">
        <v>40.8</v>
      </c>
      <c r="AY69" s="1">
        <v>27.2</v>
      </c>
      <c r="AZ69" s="1">
        <v>26.4</v>
      </c>
      <c r="BA69" s="1">
        <v>25.6</v>
      </c>
      <c r="BC69" s="1">
        <v>53.3</v>
      </c>
      <c r="BD69" s="1">
        <v>51.8</v>
      </c>
      <c r="BE69" s="1">
        <v>51.9</v>
      </c>
      <c r="BF69" s="1">
        <v>52.5</v>
      </c>
      <c r="BG69" s="1">
        <v>51.4</v>
      </c>
      <c r="BH69" s="1">
        <v>52.4</v>
      </c>
      <c r="BI69" s="1">
        <v>44.3</v>
      </c>
      <c r="BJ69" s="1">
        <v>49.5</v>
      </c>
      <c r="BK69" s="1">
        <v>51.8</v>
      </c>
      <c r="BL69" s="1">
        <v>45.2</v>
      </c>
      <c r="BM69" s="1">
        <v>43.6</v>
      </c>
      <c r="BN69" s="1">
        <v>39.6</v>
      </c>
      <c r="BO69" s="1">
        <v>27.5</v>
      </c>
      <c r="BP69" s="1">
        <v>26.1</v>
      </c>
      <c r="BQ69" s="1">
        <v>27.5</v>
      </c>
    </row>
    <row r="70" spans="1:69">
      <c r="A70" s="3"/>
      <c r="D70" s="1">
        <v>50.5</v>
      </c>
      <c r="E70" s="1">
        <v>48.8</v>
      </c>
      <c r="F70" s="1">
        <v>51.1</v>
      </c>
      <c r="G70" s="1">
        <v>51.9</v>
      </c>
      <c r="H70" s="1">
        <v>50.9</v>
      </c>
      <c r="I70" s="1">
        <v>52.6</v>
      </c>
      <c r="J70" s="1">
        <v>42.3</v>
      </c>
      <c r="K70" s="1">
        <v>46.9</v>
      </c>
      <c r="L70" s="1">
        <v>44.1</v>
      </c>
      <c r="M70" s="1">
        <v>32.6</v>
      </c>
      <c r="N70" s="1">
        <v>29.9</v>
      </c>
      <c r="O70" s="1">
        <v>32.2</v>
      </c>
      <c r="P70" s="1">
        <v>17.9</v>
      </c>
      <c r="Q70" s="1">
        <v>16.5</v>
      </c>
      <c r="R70" s="1">
        <v>17.2</v>
      </c>
      <c r="T70" s="1">
        <v>49.2</v>
      </c>
      <c r="U70" s="1">
        <v>47.5</v>
      </c>
      <c r="V70" s="1">
        <v>49.8</v>
      </c>
      <c r="W70" s="1">
        <v>50.6</v>
      </c>
      <c r="X70" s="1">
        <v>49.6</v>
      </c>
      <c r="Y70" s="1">
        <v>51.3</v>
      </c>
      <c r="Z70" s="1">
        <v>42.3</v>
      </c>
      <c r="AA70" s="1">
        <v>45.6</v>
      </c>
      <c r="AB70" s="1">
        <v>42.8</v>
      </c>
      <c r="AC70" s="1">
        <v>36.2</v>
      </c>
      <c r="AD70" s="1">
        <v>35.2</v>
      </c>
      <c r="AE70" s="1">
        <v>32.1</v>
      </c>
      <c r="AF70" s="1">
        <v>15.3</v>
      </c>
      <c r="AG70" s="1">
        <v>19.5</v>
      </c>
      <c r="AH70" s="1">
        <v>25.1</v>
      </c>
      <c r="AJ70" s="3"/>
      <c r="AM70" s="1">
        <v>52.3</v>
      </c>
      <c r="AN70" s="1">
        <v>53.6</v>
      </c>
      <c r="AO70" s="1">
        <v>51.6</v>
      </c>
      <c r="AP70" s="1">
        <v>51.3</v>
      </c>
      <c r="AQ70" s="1">
        <v>51.2</v>
      </c>
      <c r="AR70" s="1">
        <v>51.4</v>
      </c>
      <c r="AS70" s="1">
        <v>44.7</v>
      </c>
      <c r="AT70" s="1">
        <v>45.9</v>
      </c>
      <c r="AU70" s="1">
        <v>49.5</v>
      </c>
      <c r="AV70" s="1">
        <v>41.5</v>
      </c>
      <c r="AW70" s="1">
        <v>46.3</v>
      </c>
      <c r="AX70" s="1">
        <v>45.8</v>
      </c>
      <c r="AY70" s="1">
        <v>26.8</v>
      </c>
      <c r="AZ70" s="1">
        <v>28.3</v>
      </c>
      <c r="BA70" s="1">
        <v>27.2</v>
      </c>
      <c r="BC70" s="1">
        <v>48.6</v>
      </c>
      <c r="BD70" s="1">
        <v>45.9</v>
      </c>
      <c r="BE70" s="1">
        <v>44.9</v>
      </c>
      <c r="BF70" s="1">
        <v>50.2</v>
      </c>
      <c r="BG70" s="1">
        <v>50.6</v>
      </c>
      <c r="BH70" s="1">
        <v>50.8</v>
      </c>
      <c r="BI70" s="1">
        <v>48.6</v>
      </c>
      <c r="BJ70" s="1">
        <v>43.9</v>
      </c>
      <c r="BK70" s="1">
        <v>45.2</v>
      </c>
      <c r="BL70" s="1">
        <v>42.3</v>
      </c>
      <c r="BM70" s="1">
        <v>42.5</v>
      </c>
      <c r="BN70" s="1">
        <v>42.8</v>
      </c>
      <c r="BO70" s="1">
        <v>26.9</v>
      </c>
      <c r="BP70" s="1">
        <v>26.5</v>
      </c>
      <c r="BQ70" s="1">
        <v>28.2</v>
      </c>
    </row>
    <row r="71" spans="1:69">
      <c r="A71" s="3"/>
      <c r="D71" s="1">
        <v>47.8</v>
      </c>
      <c r="E71" s="1">
        <v>50.1</v>
      </c>
      <c r="F71" s="1">
        <v>49.8</v>
      </c>
      <c r="G71" s="1">
        <v>52.9</v>
      </c>
      <c r="H71" s="1">
        <v>50.6</v>
      </c>
      <c r="I71" s="1">
        <v>52.1</v>
      </c>
      <c r="J71" s="1">
        <v>44.1</v>
      </c>
      <c r="K71" s="1">
        <v>43.7</v>
      </c>
      <c r="L71" s="1">
        <v>42.6</v>
      </c>
      <c r="M71" s="1">
        <v>36.1</v>
      </c>
      <c r="N71" s="1">
        <v>31.1</v>
      </c>
      <c r="O71" s="1">
        <v>32.6</v>
      </c>
      <c r="P71" s="1">
        <v>17.1</v>
      </c>
      <c r="Q71" s="1">
        <v>17.8</v>
      </c>
      <c r="R71" s="1">
        <v>18.8</v>
      </c>
      <c r="T71" s="1">
        <v>46.5</v>
      </c>
      <c r="U71" s="1">
        <v>48.8</v>
      </c>
      <c r="V71" s="1">
        <v>48.5</v>
      </c>
      <c r="W71" s="1">
        <v>51.6</v>
      </c>
      <c r="X71" s="1">
        <v>49.3</v>
      </c>
      <c r="Y71" s="1">
        <v>50.8</v>
      </c>
      <c r="Z71" s="1">
        <v>42.1</v>
      </c>
      <c r="AA71" s="1">
        <v>42.4</v>
      </c>
      <c r="AB71" s="1">
        <v>45.6</v>
      </c>
      <c r="AC71" s="1">
        <v>35.2</v>
      </c>
      <c r="AD71" s="1">
        <v>42.3</v>
      </c>
      <c r="AE71" s="1">
        <v>34.2</v>
      </c>
      <c r="AF71" s="1">
        <v>18.2</v>
      </c>
      <c r="AG71" s="1">
        <v>16.2</v>
      </c>
      <c r="AH71" s="1">
        <v>13.6</v>
      </c>
      <c r="AJ71" s="3"/>
      <c r="AM71" s="1">
        <v>54.1</v>
      </c>
      <c r="AN71" s="1">
        <v>51.6</v>
      </c>
      <c r="AO71" s="1">
        <v>52.2</v>
      </c>
      <c r="AP71" s="1">
        <v>52.3</v>
      </c>
      <c r="AQ71" s="1">
        <v>53.1</v>
      </c>
      <c r="AR71" s="1">
        <v>51.3</v>
      </c>
      <c r="AS71" s="1">
        <v>46.9</v>
      </c>
      <c r="AT71" s="1">
        <v>45.9</v>
      </c>
      <c r="AU71" s="1">
        <v>46.9</v>
      </c>
      <c r="AV71" s="1">
        <v>45.9</v>
      </c>
      <c r="AW71" s="1">
        <v>42.1</v>
      </c>
      <c r="AX71" s="1">
        <v>41.2</v>
      </c>
      <c r="AY71" s="1">
        <v>33.9</v>
      </c>
      <c r="AZ71" s="1">
        <v>31.2</v>
      </c>
      <c r="BA71" s="1">
        <v>28.2</v>
      </c>
      <c r="BC71" s="1">
        <v>52.8</v>
      </c>
      <c r="BD71" s="1">
        <v>50.2</v>
      </c>
      <c r="BE71" s="1">
        <v>51.2</v>
      </c>
      <c r="BF71" s="1">
        <v>51.6</v>
      </c>
      <c r="BG71" s="1">
        <v>55.2</v>
      </c>
      <c r="BH71" s="1">
        <v>51.9</v>
      </c>
      <c r="BI71" s="1">
        <v>50.5</v>
      </c>
      <c r="BJ71" s="1">
        <v>50.5</v>
      </c>
      <c r="BK71" s="1">
        <v>48.2</v>
      </c>
      <c r="BL71" s="1">
        <v>42.6</v>
      </c>
      <c r="BM71" s="1">
        <v>40.8</v>
      </c>
      <c r="BN71" s="1">
        <v>43.1</v>
      </c>
      <c r="BO71" s="1">
        <v>21.1</v>
      </c>
      <c r="BP71" s="1">
        <v>25.6</v>
      </c>
      <c r="BQ71" s="1">
        <v>27.2</v>
      </c>
    </row>
    <row r="72" spans="1:69">
      <c r="A72" s="3"/>
      <c r="D72" s="1">
        <v>51.4</v>
      </c>
      <c r="E72" s="1">
        <v>51.6</v>
      </c>
      <c r="F72" s="1">
        <v>49.4</v>
      </c>
      <c r="G72" s="1">
        <v>46.5</v>
      </c>
      <c r="H72" s="1">
        <v>50.1</v>
      </c>
      <c r="I72" s="1">
        <v>50.8</v>
      </c>
      <c r="J72" s="1">
        <v>35.1</v>
      </c>
      <c r="K72" s="1">
        <v>42.6</v>
      </c>
      <c r="L72" s="1">
        <v>46.9</v>
      </c>
      <c r="M72" s="1">
        <v>32.5</v>
      </c>
      <c r="N72" s="1">
        <v>32.6</v>
      </c>
      <c r="O72" s="1">
        <v>32.6</v>
      </c>
      <c r="P72" s="1">
        <v>16.8</v>
      </c>
      <c r="Q72" s="1">
        <v>18.9</v>
      </c>
      <c r="R72" s="1">
        <v>18.9</v>
      </c>
      <c r="T72" s="1">
        <v>50.1</v>
      </c>
      <c r="U72" s="1">
        <v>50.3</v>
      </c>
      <c r="V72" s="1">
        <v>48.1</v>
      </c>
      <c r="W72" s="1">
        <v>49.3</v>
      </c>
      <c r="X72" s="1">
        <v>48.8</v>
      </c>
      <c r="Y72" s="1">
        <v>52.1</v>
      </c>
      <c r="Z72" s="1">
        <v>39.5</v>
      </c>
      <c r="AA72" s="1">
        <v>41.3</v>
      </c>
      <c r="AB72" s="1">
        <v>45.6</v>
      </c>
      <c r="AC72" s="1">
        <v>28.6</v>
      </c>
      <c r="AD72" s="1">
        <v>26.5</v>
      </c>
      <c r="AE72" s="1">
        <v>26.3</v>
      </c>
      <c r="AF72" s="1">
        <v>12.5</v>
      </c>
      <c r="AG72" s="1">
        <v>16.2</v>
      </c>
      <c r="AH72" s="1">
        <v>13.5</v>
      </c>
      <c r="AJ72" s="3"/>
      <c r="AM72" s="1">
        <v>53.6</v>
      </c>
      <c r="AN72" s="1">
        <v>54.1</v>
      </c>
      <c r="AO72" s="1">
        <v>51.2</v>
      </c>
      <c r="AP72" s="1">
        <v>50.1</v>
      </c>
      <c r="AQ72" s="1">
        <v>52.4</v>
      </c>
      <c r="AR72" s="1">
        <v>50.9</v>
      </c>
      <c r="AS72" s="1">
        <v>47.2</v>
      </c>
      <c r="AT72" s="1">
        <v>51.2</v>
      </c>
      <c r="AU72" s="1">
        <v>49.2</v>
      </c>
      <c r="AV72" s="1">
        <v>43.6</v>
      </c>
      <c r="AW72" s="1">
        <v>38.9</v>
      </c>
      <c r="AX72" s="1">
        <v>44.8</v>
      </c>
      <c r="AY72" s="1">
        <v>29.5</v>
      </c>
      <c r="AZ72" s="1">
        <v>23.9</v>
      </c>
      <c r="BA72" s="1">
        <v>25.1</v>
      </c>
      <c r="BC72" s="1">
        <v>52.6</v>
      </c>
      <c r="BD72" s="1">
        <v>57.6</v>
      </c>
      <c r="BE72" s="1">
        <v>59.9</v>
      </c>
      <c r="BF72" s="1">
        <v>52.2</v>
      </c>
      <c r="BG72" s="1">
        <v>53.4</v>
      </c>
      <c r="BH72" s="1">
        <v>53.2</v>
      </c>
      <c r="BI72" s="1">
        <v>42.2</v>
      </c>
      <c r="BJ72" s="1">
        <v>48.5</v>
      </c>
      <c r="BK72" s="1">
        <v>47.5</v>
      </c>
      <c r="BL72" s="1">
        <v>42.6</v>
      </c>
      <c r="BM72" s="1">
        <v>46.3</v>
      </c>
      <c r="BN72" s="1">
        <v>44.4</v>
      </c>
      <c r="BO72" s="1">
        <v>28.6</v>
      </c>
      <c r="BP72" s="1">
        <v>24.8</v>
      </c>
      <c r="BQ72" s="1">
        <v>28.6</v>
      </c>
    </row>
    <row r="73" spans="1:69">
      <c r="A73" s="3"/>
      <c r="D73" s="1">
        <v>47.8</v>
      </c>
      <c r="E73" s="1">
        <v>50.5</v>
      </c>
      <c r="F73" s="1">
        <v>48.3</v>
      </c>
      <c r="G73" s="1">
        <v>48.6</v>
      </c>
      <c r="H73" s="1">
        <v>46.9</v>
      </c>
      <c r="I73" s="1">
        <v>46.9</v>
      </c>
      <c r="J73" s="1">
        <v>43.8</v>
      </c>
      <c r="K73" s="1">
        <v>46.6</v>
      </c>
      <c r="L73" s="1">
        <v>42.5</v>
      </c>
      <c r="M73" s="1">
        <v>33.8</v>
      </c>
      <c r="N73" s="1">
        <v>32.1</v>
      </c>
      <c r="O73" s="1">
        <v>33.5</v>
      </c>
      <c r="P73" s="1">
        <v>17.4</v>
      </c>
      <c r="Q73" s="1">
        <v>15.9</v>
      </c>
      <c r="R73" s="1">
        <v>21.1</v>
      </c>
      <c r="T73" s="1">
        <v>46.5</v>
      </c>
      <c r="U73" s="1">
        <v>49.2</v>
      </c>
      <c r="V73" s="1">
        <v>46.7</v>
      </c>
      <c r="W73" s="1">
        <v>47.3</v>
      </c>
      <c r="X73" s="1">
        <v>45.6</v>
      </c>
      <c r="Y73" s="1">
        <v>45.6</v>
      </c>
      <c r="Z73" s="1">
        <v>42.5</v>
      </c>
      <c r="AA73" s="1">
        <v>45.3</v>
      </c>
      <c r="AB73" s="1">
        <v>43.6</v>
      </c>
      <c r="AC73" s="1">
        <v>32.1</v>
      </c>
      <c r="AD73" s="1">
        <v>29.5</v>
      </c>
      <c r="AE73" s="1">
        <v>31.2</v>
      </c>
      <c r="AF73" s="1">
        <v>12.3</v>
      </c>
      <c r="AG73" s="1">
        <v>13.5</v>
      </c>
      <c r="AH73" s="1">
        <v>12.3</v>
      </c>
      <c r="AJ73" s="3"/>
      <c r="AM73" s="1">
        <v>50.2</v>
      </c>
      <c r="AN73" s="1">
        <v>53.2</v>
      </c>
      <c r="AO73" s="1">
        <v>52.8</v>
      </c>
      <c r="AP73" s="1">
        <v>56.3</v>
      </c>
      <c r="AQ73" s="1">
        <v>61.1</v>
      </c>
      <c r="AR73" s="1">
        <v>61.2</v>
      </c>
      <c r="AS73" s="1">
        <v>51.2</v>
      </c>
      <c r="AT73" s="1">
        <v>50.7</v>
      </c>
      <c r="AU73" s="1">
        <v>52.6</v>
      </c>
      <c r="AV73" s="1">
        <v>38.7</v>
      </c>
      <c r="AW73" s="1">
        <v>46.5</v>
      </c>
      <c r="AX73" s="1">
        <v>45.8</v>
      </c>
      <c r="AY73" s="1">
        <v>22.6</v>
      </c>
      <c r="AZ73" s="1">
        <v>25.9</v>
      </c>
      <c r="BA73" s="1">
        <v>27.3</v>
      </c>
      <c r="BC73" s="1">
        <v>57</v>
      </c>
      <c r="BD73" s="1">
        <v>54.1</v>
      </c>
      <c r="BE73" s="1">
        <v>55.8</v>
      </c>
      <c r="BF73" s="1">
        <v>54.5</v>
      </c>
      <c r="BG73" s="1">
        <v>58.2</v>
      </c>
      <c r="BH73" s="1">
        <v>53.2</v>
      </c>
      <c r="BI73" s="1">
        <v>52.5</v>
      </c>
      <c r="BJ73" s="1">
        <v>52.3</v>
      </c>
      <c r="BK73" s="1">
        <v>51.3</v>
      </c>
      <c r="BL73" s="1">
        <v>43.6</v>
      </c>
      <c r="BM73" s="1">
        <v>42.8</v>
      </c>
      <c r="BN73" s="1">
        <v>44.2</v>
      </c>
      <c r="BO73" s="1">
        <v>29.1</v>
      </c>
      <c r="BP73" s="1">
        <v>27.2</v>
      </c>
      <c r="BQ73" s="1">
        <v>26.5</v>
      </c>
    </row>
    <row r="74" spans="1:69">
      <c r="A74" s="3"/>
      <c r="F74" s="1">
        <f>AVERAGE(D69:F73)</f>
        <v>49</v>
      </c>
      <c r="I74" s="1">
        <f>AVERAGE(G69:I73)</f>
        <v>50.58</v>
      </c>
      <c r="L74" s="1">
        <f>AVERAGE(J69:L73)</f>
        <v>43.7733333333333</v>
      </c>
      <c r="O74" s="1">
        <f>AVERAGE(M69:O73)</f>
        <v>33.0333333333333</v>
      </c>
      <c r="R74" s="1">
        <f>AVERAGE(P69:R73)</f>
        <v>18.0266666666667</v>
      </c>
      <c r="V74" s="1">
        <f>AVERAGE(T69:V73)</f>
        <v>48.68</v>
      </c>
      <c r="Y74" s="1">
        <f>AVERAGE(W69:Y73)</f>
        <v>50.1533333333333</v>
      </c>
      <c r="AB74" s="1">
        <f>AVERAGE(Z69:AB73)</f>
        <v>43.34</v>
      </c>
      <c r="AE74" s="1">
        <f>AVERAGE(AC69:AE73)</f>
        <v>32.7066666666667</v>
      </c>
      <c r="AH74" s="1">
        <f>AVERAGE(AF69:AH73)</f>
        <v>17.2533333333333</v>
      </c>
      <c r="AJ74" s="3"/>
      <c r="AO74" s="1">
        <f>AVERAGE(AM69:AO73)</f>
        <v>52.76</v>
      </c>
      <c r="AR74" s="1">
        <f>AVERAGE(AP69:AR73)</f>
        <v>53.0466666666667</v>
      </c>
      <c r="AU74" s="1">
        <f>AVERAGE(AS69:AU73)</f>
        <v>48.76</v>
      </c>
      <c r="AX74" s="1">
        <f>AVERAGE(AV69:AX73)</f>
        <v>43.3333333333333</v>
      </c>
      <c r="BA74" s="1">
        <f>AVERAGE(AY69:BA73)</f>
        <v>27.2733333333333</v>
      </c>
      <c r="BE74" s="1">
        <f>AVERAGE(BC69:BE73)</f>
        <v>52.5066666666667</v>
      </c>
      <c r="BH74" s="1">
        <f>AVERAGE(BF69:BH73)</f>
        <v>52.7533333333333</v>
      </c>
      <c r="BK74" s="1">
        <f>AVERAGE(BI69:BK73)</f>
        <v>48.4533333333333</v>
      </c>
      <c r="BN74" s="1">
        <f>AVERAGE(BL69:BN73)</f>
        <v>43.0933333333333</v>
      </c>
      <c r="BQ74" s="1">
        <f>AVERAGE(BO69:BQ73)</f>
        <v>26.76</v>
      </c>
    </row>
    <row r="75" spans="1:36">
      <c r="A75" s="3"/>
      <c r="AJ75" s="3"/>
    </row>
    <row r="76" spans="1:69">
      <c r="A76" s="3"/>
      <c r="F76" s="1">
        <f>F74</f>
        <v>49</v>
      </c>
      <c r="I76" s="1">
        <f>I74</f>
        <v>50.58</v>
      </c>
      <c r="L76" s="1">
        <f>L74</f>
        <v>43.7733333333333</v>
      </c>
      <c r="O76" s="1">
        <f>O74</f>
        <v>33.0333333333333</v>
      </c>
      <c r="R76" s="1">
        <f>R74</f>
        <v>18.0266666666667</v>
      </c>
      <c r="V76" s="1">
        <f>V74</f>
        <v>48.68</v>
      </c>
      <c r="Y76" s="1">
        <f>Y74</f>
        <v>50.1533333333333</v>
      </c>
      <c r="AB76" s="1">
        <f>AB74</f>
        <v>43.34</v>
      </c>
      <c r="AE76" s="1">
        <f>AE74</f>
        <v>32.7066666666667</v>
      </c>
      <c r="AH76" s="1">
        <f>AH74</f>
        <v>17.2533333333333</v>
      </c>
      <c r="AJ76" s="3"/>
      <c r="AO76" s="1">
        <f>AO74</f>
        <v>52.76</v>
      </c>
      <c r="AR76" s="1">
        <f>AR74</f>
        <v>53.0466666666667</v>
      </c>
      <c r="AU76" s="1">
        <f>AU74</f>
        <v>48.76</v>
      </c>
      <c r="AX76" s="1">
        <f>AX74</f>
        <v>43.3333333333333</v>
      </c>
      <c r="BA76" s="1">
        <f>BA74</f>
        <v>27.2733333333333</v>
      </c>
      <c r="BE76" s="1">
        <f>BE74</f>
        <v>52.5066666666667</v>
      </c>
      <c r="BH76" s="1">
        <f>BH74</f>
        <v>52.7533333333333</v>
      </c>
      <c r="BK76" s="1">
        <f>BK74</f>
        <v>48.4533333333333</v>
      </c>
      <c r="BN76" s="1">
        <f>BN74</f>
        <v>43.0933333333333</v>
      </c>
      <c r="BQ76" s="1">
        <f>BQ74</f>
        <v>26.76</v>
      </c>
    </row>
    <row r="77" spans="1:69">
      <c r="A77" s="3"/>
      <c r="V77" s="1">
        <f>F76-0.33</f>
        <v>48.67</v>
      </c>
      <c r="Y77" s="1">
        <f>I76-0.43</f>
        <v>50.15</v>
      </c>
      <c r="AB77" s="1">
        <f>L76-0.42</f>
        <v>43.3533333333333</v>
      </c>
      <c r="AE77" s="1">
        <f>O76-0.32</f>
        <v>32.7133333333333</v>
      </c>
      <c r="AH77" s="1">
        <f>R76-0.75</f>
        <v>17.2766666666667</v>
      </c>
      <c r="AJ77" s="3"/>
      <c r="BE77" s="1">
        <f>AO76-0.26</f>
        <v>52.5</v>
      </c>
      <c r="BH77" s="1">
        <f>AR76-0.29</f>
        <v>52.7566666666667</v>
      </c>
      <c r="BK77" s="1">
        <f>AU76-0.31</f>
        <v>48.45</v>
      </c>
      <c r="BN77" s="1">
        <f>AX76-0.24</f>
        <v>43.0933333333333</v>
      </c>
      <c r="BQ77" s="1">
        <f>BA76-0.51</f>
        <v>26.7633333333333</v>
      </c>
    </row>
    <row r="78" spans="1:36">
      <c r="A78" s="3"/>
      <c r="AJ78" s="3"/>
    </row>
    <row r="79" spans="1:36">
      <c r="A79" s="4" t="s">
        <v>11</v>
      </c>
      <c r="AJ79" s="4" t="s">
        <v>11</v>
      </c>
    </row>
    <row r="80" spans="1:69">
      <c r="A80" s="3" t="s">
        <v>24</v>
      </c>
      <c r="B80" s="1">
        <v>42</v>
      </c>
      <c r="D80" s="1">
        <v>44.3</v>
      </c>
      <c r="E80" s="1">
        <v>42.2</v>
      </c>
      <c r="F80" s="1">
        <v>56.4</v>
      </c>
      <c r="G80" s="1">
        <v>47.5</v>
      </c>
      <c r="H80" s="1">
        <v>52.8</v>
      </c>
      <c r="I80" s="1">
        <v>47.1</v>
      </c>
      <c r="J80" s="1">
        <v>49.2</v>
      </c>
      <c r="K80" s="1">
        <v>37.6</v>
      </c>
      <c r="L80" s="1">
        <v>46.8</v>
      </c>
      <c r="M80" s="1">
        <v>29.2</v>
      </c>
      <c r="N80" s="1">
        <v>32.6</v>
      </c>
      <c r="O80" s="1">
        <v>33.2</v>
      </c>
      <c r="P80" s="1">
        <v>21.1</v>
      </c>
      <c r="Q80" s="1">
        <v>18.5</v>
      </c>
      <c r="R80" s="1">
        <v>18.2</v>
      </c>
      <c r="T80" s="1">
        <v>47.1</v>
      </c>
      <c r="U80" s="1">
        <v>49.6</v>
      </c>
      <c r="V80" s="1">
        <v>55.1</v>
      </c>
      <c r="W80" s="1">
        <v>51.1</v>
      </c>
      <c r="X80" s="1">
        <v>51.5</v>
      </c>
      <c r="Y80" s="1">
        <v>45.8</v>
      </c>
      <c r="Z80" s="1">
        <v>47.9</v>
      </c>
      <c r="AA80" s="1">
        <v>42.6</v>
      </c>
      <c r="AB80" s="1">
        <v>45.5</v>
      </c>
      <c r="AC80" s="1">
        <v>27.9</v>
      </c>
      <c r="AD80" s="1">
        <v>36.3</v>
      </c>
      <c r="AE80" s="1">
        <v>35.5</v>
      </c>
      <c r="AF80" s="1">
        <v>19.5</v>
      </c>
      <c r="AG80" s="1">
        <v>17.1</v>
      </c>
      <c r="AH80" s="1">
        <v>18.2</v>
      </c>
      <c r="AJ80" s="3" t="s">
        <v>25</v>
      </c>
      <c r="AK80" s="1">
        <v>111</v>
      </c>
      <c r="AM80" s="1">
        <v>51.1</v>
      </c>
      <c r="AN80" s="1">
        <v>51.6</v>
      </c>
      <c r="AO80" s="1">
        <v>53.7</v>
      </c>
      <c r="AP80" s="1">
        <v>53.2</v>
      </c>
      <c r="AQ80" s="1">
        <v>51.2</v>
      </c>
      <c r="AR80" s="1">
        <v>54.6</v>
      </c>
      <c r="AS80" s="1">
        <v>51.2</v>
      </c>
      <c r="AT80" s="1">
        <v>47.6</v>
      </c>
      <c r="AU80" s="1">
        <v>48.2</v>
      </c>
      <c r="AV80" s="1">
        <v>44.8</v>
      </c>
      <c r="AW80" s="1">
        <v>42.6</v>
      </c>
      <c r="AX80" s="1">
        <v>41.6</v>
      </c>
      <c r="AY80" s="1">
        <v>30.2</v>
      </c>
      <c r="AZ80" s="1">
        <v>24.6</v>
      </c>
      <c r="BA80" s="1">
        <v>28.5</v>
      </c>
      <c r="BC80" s="1">
        <v>51.2</v>
      </c>
      <c r="BD80" s="1">
        <v>50.8</v>
      </c>
      <c r="BE80" s="1">
        <v>49.6</v>
      </c>
      <c r="BF80" s="1">
        <v>51.3</v>
      </c>
      <c r="BG80" s="1">
        <v>52.3</v>
      </c>
      <c r="BH80" s="1">
        <v>53.2</v>
      </c>
      <c r="BI80" s="1">
        <v>50.3</v>
      </c>
      <c r="BJ80" s="1">
        <v>49.6</v>
      </c>
      <c r="BK80" s="1">
        <v>47.8</v>
      </c>
      <c r="BL80" s="1">
        <v>42.6</v>
      </c>
      <c r="BM80" s="1">
        <v>46.3</v>
      </c>
      <c r="BN80" s="1">
        <v>39.9</v>
      </c>
      <c r="BO80" s="1">
        <v>28.2</v>
      </c>
      <c r="BP80" s="1">
        <v>26.3</v>
      </c>
      <c r="BQ80" s="1">
        <v>27.2</v>
      </c>
    </row>
    <row r="81" spans="1:69">
      <c r="A81" s="3"/>
      <c r="D81" s="1">
        <v>46.4</v>
      </c>
      <c r="E81" s="1">
        <v>49.1</v>
      </c>
      <c r="F81" s="1">
        <v>50.2</v>
      </c>
      <c r="G81" s="1">
        <v>44.1</v>
      </c>
      <c r="H81" s="1">
        <v>52.1</v>
      </c>
      <c r="I81" s="1">
        <v>50.3</v>
      </c>
      <c r="J81" s="1">
        <v>43.8</v>
      </c>
      <c r="K81" s="1">
        <v>45.5</v>
      </c>
      <c r="L81" s="1">
        <v>41.3</v>
      </c>
      <c r="M81" s="1">
        <v>33.1</v>
      </c>
      <c r="N81" s="1">
        <v>32.2</v>
      </c>
      <c r="O81" s="1">
        <v>32.1</v>
      </c>
      <c r="P81" s="1">
        <v>18.2</v>
      </c>
      <c r="Q81" s="1">
        <v>21.2</v>
      </c>
      <c r="R81" s="1">
        <v>19.6</v>
      </c>
      <c r="T81" s="1">
        <v>45.1</v>
      </c>
      <c r="U81" s="1">
        <v>47.8</v>
      </c>
      <c r="V81" s="1">
        <v>48.9</v>
      </c>
      <c r="W81" s="1">
        <v>52.6</v>
      </c>
      <c r="X81" s="1">
        <v>50.8</v>
      </c>
      <c r="Y81" s="1">
        <v>49</v>
      </c>
      <c r="Z81" s="1">
        <v>42.5</v>
      </c>
      <c r="AA81" s="1">
        <v>41.2</v>
      </c>
      <c r="AB81" s="1">
        <v>46.3</v>
      </c>
      <c r="AC81" s="1">
        <v>32.5</v>
      </c>
      <c r="AD81" s="1">
        <v>34.2</v>
      </c>
      <c r="AE81" s="1">
        <v>30.5</v>
      </c>
      <c r="AF81" s="1">
        <v>19.2</v>
      </c>
      <c r="AG81" s="1">
        <v>13.9</v>
      </c>
      <c r="AH81" s="1">
        <v>15.2</v>
      </c>
      <c r="AJ81" s="3"/>
      <c r="AM81" s="1">
        <v>50.9</v>
      </c>
      <c r="AN81" s="1">
        <v>52.1</v>
      </c>
      <c r="AO81" s="1">
        <v>54.2</v>
      </c>
      <c r="AP81" s="1">
        <v>52.3</v>
      </c>
      <c r="AQ81" s="1">
        <v>51.7</v>
      </c>
      <c r="AR81" s="1">
        <v>56.2</v>
      </c>
      <c r="AS81" s="1">
        <v>46.3</v>
      </c>
      <c r="AT81" s="1">
        <v>47.8</v>
      </c>
      <c r="AU81" s="1">
        <v>47.6</v>
      </c>
      <c r="AV81" s="1">
        <v>43.1</v>
      </c>
      <c r="AW81" s="1">
        <v>44.2</v>
      </c>
      <c r="AX81" s="1">
        <v>42.1</v>
      </c>
      <c r="AY81" s="1">
        <v>27.2</v>
      </c>
      <c r="AZ81" s="1">
        <v>27.6</v>
      </c>
      <c r="BA81" s="1">
        <v>28.9</v>
      </c>
      <c r="BC81" s="1">
        <v>53.3</v>
      </c>
      <c r="BD81" s="1">
        <v>52.3</v>
      </c>
      <c r="BE81" s="1">
        <v>53.8</v>
      </c>
      <c r="BF81" s="1">
        <v>52.1</v>
      </c>
      <c r="BG81" s="1">
        <v>51.6</v>
      </c>
      <c r="BH81" s="1">
        <v>52.4</v>
      </c>
      <c r="BI81" s="1">
        <v>52.5</v>
      </c>
      <c r="BJ81" s="1">
        <v>48.6</v>
      </c>
      <c r="BK81" s="1">
        <v>48.6</v>
      </c>
      <c r="BL81" s="1">
        <v>39.6</v>
      </c>
      <c r="BM81" s="1">
        <v>38.6</v>
      </c>
      <c r="BN81" s="1">
        <v>43.5</v>
      </c>
      <c r="BO81" s="1">
        <v>27.1</v>
      </c>
      <c r="BP81" s="1">
        <v>27.1</v>
      </c>
      <c r="BQ81" s="1">
        <v>26.5</v>
      </c>
    </row>
    <row r="82" spans="1:69">
      <c r="A82" s="3"/>
      <c r="D82" s="1">
        <v>55.8</v>
      </c>
      <c r="E82" s="1">
        <v>54.9</v>
      </c>
      <c r="F82" s="1">
        <v>47.1</v>
      </c>
      <c r="G82" s="1">
        <v>53.1</v>
      </c>
      <c r="H82" s="1">
        <v>50.6</v>
      </c>
      <c r="I82" s="1">
        <v>44.1</v>
      </c>
      <c r="J82" s="1">
        <v>46.2</v>
      </c>
      <c r="K82" s="1">
        <v>36.1</v>
      </c>
      <c r="L82" s="1">
        <v>43.1</v>
      </c>
      <c r="M82" s="1">
        <v>32.6</v>
      </c>
      <c r="N82" s="1">
        <v>32.2</v>
      </c>
      <c r="O82" s="1">
        <v>33.1</v>
      </c>
      <c r="P82" s="1">
        <v>18.5</v>
      </c>
      <c r="Q82" s="1">
        <v>18.2</v>
      </c>
      <c r="R82" s="1">
        <v>18.3</v>
      </c>
      <c r="T82" s="1">
        <v>54.5</v>
      </c>
      <c r="U82" s="1">
        <v>53.6</v>
      </c>
      <c r="V82" s="1">
        <v>45.8</v>
      </c>
      <c r="W82" s="1">
        <v>51.8</v>
      </c>
      <c r="X82" s="1">
        <v>49.3</v>
      </c>
      <c r="Y82" s="1">
        <v>42.8</v>
      </c>
      <c r="Z82" s="1">
        <v>44.9</v>
      </c>
      <c r="AA82" s="1">
        <v>38.2</v>
      </c>
      <c r="AB82" s="1">
        <v>41.8</v>
      </c>
      <c r="AC82" s="1">
        <v>32.6</v>
      </c>
      <c r="AD82" s="1">
        <v>34.2</v>
      </c>
      <c r="AE82" s="1">
        <v>31.8</v>
      </c>
      <c r="AF82" s="1">
        <v>14.9</v>
      </c>
      <c r="AG82" s="1">
        <v>20.1</v>
      </c>
      <c r="AH82" s="1">
        <v>18.2</v>
      </c>
      <c r="AJ82" s="3"/>
      <c r="AM82" s="1">
        <v>52.6</v>
      </c>
      <c r="AN82" s="1">
        <v>51.6</v>
      </c>
      <c r="AO82" s="1">
        <v>48.1</v>
      </c>
      <c r="AP82" s="1">
        <v>54.2</v>
      </c>
      <c r="AQ82" s="1">
        <v>53.6</v>
      </c>
      <c r="AR82" s="1">
        <v>52.1</v>
      </c>
      <c r="AS82" s="1">
        <v>46.5</v>
      </c>
      <c r="AT82" s="1">
        <v>47.9</v>
      </c>
      <c r="AU82" s="1">
        <v>50.6</v>
      </c>
      <c r="AV82" s="1">
        <v>45.2</v>
      </c>
      <c r="AW82" s="1">
        <v>46.6</v>
      </c>
      <c r="AX82" s="1">
        <v>41.8</v>
      </c>
      <c r="AY82" s="1">
        <v>23.6</v>
      </c>
      <c r="AZ82" s="1">
        <v>27.4</v>
      </c>
      <c r="BA82" s="1">
        <v>26.5</v>
      </c>
      <c r="BC82" s="1">
        <v>51.3</v>
      </c>
      <c r="BD82" s="1">
        <v>52.6</v>
      </c>
      <c r="BE82" s="1">
        <v>46.8</v>
      </c>
      <c r="BF82" s="1">
        <v>53.8</v>
      </c>
      <c r="BG82" s="1">
        <v>55.3</v>
      </c>
      <c r="BH82" s="1">
        <v>52.8</v>
      </c>
      <c r="BI82" s="1">
        <v>45.2</v>
      </c>
      <c r="BJ82" s="1">
        <v>48.5</v>
      </c>
      <c r="BK82" s="1">
        <v>49.3</v>
      </c>
      <c r="BL82" s="1">
        <v>45.8</v>
      </c>
      <c r="BM82" s="1">
        <v>45.8</v>
      </c>
      <c r="BN82" s="1">
        <v>46.9</v>
      </c>
      <c r="BO82" s="1">
        <v>25.6</v>
      </c>
      <c r="BP82" s="1">
        <v>26.1</v>
      </c>
      <c r="BQ82" s="1">
        <v>25.7</v>
      </c>
    </row>
    <row r="83" spans="1:69">
      <c r="A83" s="3"/>
      <c r="D83" s="1">
        <v>50.1</v>
      </c>
      <c r="E83" s="1">
        <v>56.5</v>
      </c>
      <c r="F83" s="1">
        <v>51.8</v>
      </c>
      <c r="G83" s="1">
        <v>54.5</v>
      </c>
      <c r="H83" s="1">
        <v>53.7</v>
      </c>
      <c r="I83" s="1">
        <v>54.6</v>
      </c>
      <c r="J83" s="1">
        <v>42.3</v>
      </c>
      <c r="K83" s="1">
        <v>38.9</v>
      </c>
      <c r="L83" s="1">
        <v>37.2</v>
      </c>
      <c r="M83" s="1">
        <v>36.2</v>
      </c>
      <c r="N83" s="1">
        <v>32.2</v>
      </c>
      <c r="O83" s="1">
        <v>34.1</v>
      </c>
      <c r="P83" s="1">
        <v>17.1</v>
      </c>
      <c r="Q83" s="1">
        <v>18.1</v>
      </c>
      <c r="R83" s="1">
        <v>17.1</v>
      </c>
      <c r="T83" s="1">
        <v>48.8</v>
      </c>
      <c r="U83" s="1">
        <v>55.2</v>
      </c>
      <c r="V83" s="1">
        <v>50.5</v>
      </c>
      <c r="W83" s="1">
        <v>53.2</v>
      </c>
      <c r="X83" s="1">
        <v>52.4</v>
      </c>
      <c r="Y83" s="1">
        <v>53.3</v>
      </c>
      <c r="Z83" s="1">
        <v>42.3</v>
      </c>
      <c r="AA83" s="1">
        <v>37.1</v>
      </c>
      <c r="AB83" s="1">
        <v>35.9</v>
      </c>
      <c r="AC83" s="1">
        <v>31.1</v>
      </c>
      <c r="AD83" s="1">
        <v>29.6</v>
      </c>
      <c r="AE83" s="1">
        <v>35.2</v>
      </c>
      <c r="AF83" s="1">
        <v>20.1</v>
      </c>
      <c r="AG83" s="1">
        <v>19.2</v>
      </c>
      <c r="AH83" s="1">
        <v>20.1</v>
      </c>
      <c r="AJ83" s="3"/>
      <c r="AM83" s="1">
        <v>52.6</v>
      </c>
      <c r="AN83" s="1">
        <v>51.2</v>
      </c>
      <c r="AO83" s="1">
        <v>50.2</v>
      </c>
      <c r="AP83" s="1">
        <v>51.2</v>
      </c>
      <c r="AQ83" s="1">
        <v>53.1</v>
      </c>
      <c r="AR83" s="1">
        <v>54.1</v>
      </c>
      <c r="AS83" s="1">
        <v>48.8</v>
      </c>
      <c r="AT83" s="1">
        <v>49.5</v>
      </c>
      <c r="AU83" s="1">
        <v>51.1</v>
      </c>
      <c r="AV83" s="1">
        <v>43.2</v>
      </c>
      <c r="AW83" s="1">
        <v>45.2</v>
      </c>
      <c r="AX83" s="1">
        <v>43.3</v>
      </c>
      <c r="AY83" s="1">
        <v>24.2</v>
      </c>
      <c r="AZ83" s="1">
        <v>26.8</v>
      </c>
      <c r="BA83" s="1">
        <v>27.2</v>
      </c>
      <c r="BC83" s="1">
        <v>52.6</v>
      </c>
      <c r="BD83" s="1">
        <v>50.5</v>
      </c>
      <c r="BE83" s="1">
        <v>52.3</v>
      </c>
      <c r="BF83" s="1">
        <v>52.9</v>
      </c>
      <c r="BG83" s="1">
        <v>52.8</v>
      </c>
      <c r="BH83" s="1">
        <v>52.8</v>
      </c>
      <c r="BI83" s="1">
        <v>47.5</v>
      </c>
      <c r="BJ83" s="1">
        <v>48.2</v>
      </c>
      <c r="BK83" s="1">
        <v>49.8</v>
      </c>
      <c r="BL83" s="1">
        <v>42.6</v>
      </c>
      <c r="BM83" s="1">
        <v>44.2</v>
      </c>
      <c r="BN83" s="1">
        <v>45.2</v>
      </c>
      <c r="BO83" s="1">
        <v>25.3</v>
      </c>
      <c r="BP83" s="1">
        <v>26.2</v>
      </c>
      <c r="BQ83" s="1">
        <v>24.5</v>
      </c>
    </row>
    <row r="84" spans="1:69">
      <c r="A84" s="3"/>
      <c r="D84" s="1">
        <v>46.1</v>
      </c>
      <c r="E84" s="1">
        <v>41.1</v>
      </c>
      <c r="F84" s="1">
        <v>47.7</v>
      </c>
      <c r="G84" s="1">
        <v>52.6</v>
      </c>
      <c r="H84" s="1">
        <v>52.2</v>
      </c>
      <c r="I84" s="1">
        <v>53.2</v>
      </c>
      <c r="J84" s="1">
        <v>42.8</v>
      </c>
      <c r="K84" s="1">
        <v>39.6</v>
      </c>
      <c r="L84" s="1">
        <v>42.4</v>
      </c>
      <c r="M84" s="1">
        <v>32.2</v>
      </c>
      <c r="N84" s="1">
        <v>32.2</v>
      </c>
      <c r="O84" s="1">
        <v>32.2</v>
      </c>
      <c r="P84" s="1">
        <v>17.1</v>
      </c>
      <c r="Q84" s="1">
        <v>19.2</v>
      </c>
      <c r="R84" s="1">
        <v>17.3</v>
      </c>
      <c r="T84" s="1">
        <v>44.8</v>
      </c>
      <c r="U84" s="1">
        <v>39.8</v>
      </c>
      <c r="V84" s="1">
        <v>46.4</v>
      </c>
      <c r="W84" s="1">
        <v>51.3</v>
      </c>
      <c r="X84" s="1">
        <v>50.9</v>
      </c>
      <c r="Y84" s="1">
        <v>51.9</v>
      </c>
      <c r="Z84" s="1">
        <v>41.5</v>
      </c>
      <c r="AA84" s="1">
        <v>38.3</v>
      </c>
      <c r="AB84" s="1">
        <v>41.1</v>
      </c>
      <c r="AC84" s="1">
        <v>31.2</v>
      </c>
      <c r="AD84" s="1">
        <v>28.3</v>
      </c>
      <c r="AE84" s="1">
        <v>31.8</v>
      </c>
      <c r="AF84" s="1">
        <v>18.2</v>
      </c>
      <c r="AG84" s="1">
        <v>17.3</v>
      </c>
      <c r="AH84" s="1">
        <v>19.5</v>
      </c>
      <c r="AJ84" s="3"/>
      <c r="AM84" s="1">
        <v>51.9</v>
      </c>
      <c r="AN84" s="1">
        <v>50.6</v>
      </c>
      <c r="AO84" s="1">
        <v>58.8</v>
      </c>
      <c r="AP84" s="1">
        <v>53.1</v>
      </c>
      <c r="AQ84" s="1">
        <v>53.2</v>
      </c>
      <c r="AR84" s="1">
        <v>55.3</v>
      </c>
      <c r="AS84" s="1">
        <v>57.6</v>
      </c>
      <c r="AT84" s="1">
        <v>50.9</v>
      </c>
      <c r="AU84" s="1">
        <v>49.5</v>
      </c>
      <c r="AV84" s="1">
        <v>45.6</v>
      </c>
      <c r="AW84" s="1">
        <v>43.6</v>
      </c>
      <c r="AX84" s="1">
        <v>45.2</v>
      </c>
      <c r="AY84" s="1">
        <v>25.2</v>
      </c>
      <c r="AZ84" s="1">
        <v>24.6</v>
      </c>
      <c r="BA84" s="1">
        <v>27.1</v>
      </c>
      <c r="BC84" s="1">
        <v>55.2</v>
      </c>
      <c r="BD84" s="1">
        <v>53.2</v>
      </c>
      <c r="BE84" s="1">
        <v>52.3</v>
      </c>
      <c r="BF84" s="1">
        <v>51.8</v>
      </c>
      <c r="BG84" s="1">
        <v>57</v>
      </c>
      <c r="BH84" s="1">
        <v>54</v>
      </c>
      <c r="BI84" s="1">
        <v>52.3</v>
      </c>
      <c r="BJ84" s="1">
        <v>49.6</v>
      </c>
      <c r="BK84" s="1">
        <v>49.2</v>
      </c>
      <c r="BL84" s="1">
        <v>44.3</v>
      </c>
      <c r="BM84" s="1">
        <v>45.2</v>
      </c>
      <c r="BN84" s="1">
        <v>43.6</v>
      </c>
      <c r="BO84" s="1">
        <v>26.3</v>
      </c>
      <c r="BP84" s="1">
        <v>26.6</v>
      </c>
      <c r="BQ84" s="1">
        <v>25.8</v>
      </c>
    </row>
    <row r="85" spans="1:69">
      <c r="A85" s="3"/>
      <c r="F85" s="1">
        <f>AVERAGE(D80:F84)</f>
        <v>49.3133333333333</v>
      </c>
      <c r="I85" s="1">
        <f>AVERAGE(G80:I84)</f>
        <v>50.8333333333333</v>
      </c>
      <c r="L85" s="1">
        <f>AVERAGE(J80:L84)</f>
        <v>42.1866666666667</v>
      </c>
      <c r="O85" s="1">
        <f>AVERAGE(M80:O84)</f>
        <v>32.6266666666667</v>
      </c>
      <c r="R85" s="1">
        <f>AVERAGE(P80:R84)</f>
        <v>18.5133333333333</v>
      </c>
      <c r="V85" s="1">
        <f>AVERAGE(T80:V84)</f>
        <v>48.8666666666667</v>
      </c>
      <c r="Y85" s="1">
        <f>AVERAGE(W80:Y84)</f>
        <v>50.5133333333333</v>
      </c>
      <c r="AB85" s="1">
        <f>AVERAGE(Z80:AB84)</f>
        <v>41.8066666666667</v>
      </c>
      <c r="AE85" s="1">
        <f>AVERAGE(AC80:AE84)</f>
        <v>32.18</v>
      </c>
      <c r="AH85" s="1">
        <f>AVERAGE(AF80:AH84)</f>
        <v>18.0466666666667</v>
      </c>
      <c r="AJ85" s="3"/>
      <c r="AO85" s="1">
        <f>AVERAGE(AM80:AO84)</f>
        <v>52.08</v>
      </c>
      <c r="AR85" s="1">
        <f>AVERAGE(AP80:AR84)</f>
        <v>53.2733333333333</v>
      </c>
      <c r="AU85" s="1">
        <f>AVERAGE(AS80:AU84)</f>
        <v>49.4066666666667</v>
      </c>
      <c r="AX85" s="1">
        <f>AVERAGE(AV80:AX84)</f>
        <v>43.8733333333333</v>
      </c>
      <c r="BA85" s="1">
        <f>AVERAGE(AY80:BA84)</f>
        <v>26.64</v>
      </c>
      <c r="BE85" s="1">
        <f>AVERAGE(BC80:BE84)</f>
        <v>51.8533333333333</v>
      </c>
      <c r="BH85" s="1">
        <f>AVERAGE(BF80:BH84)</f>
        <v>53.0733333333333</v>
      </c>
      <c r="BK85" s="1">
        <f>AVERAGE(BI80:BK84)</f>
        <v>49.1333333333333</v>
      </c>
      <c r="BN85" s="1">
        <f>AVERAGE(BL80:BN84)</f>
        <v>43.6066666666667</v>
      </c>
      <c r="BQ85" s="1">
        <f>AVERAGE(BO80:BQ84)</f>
        <v>26.3</v>
      </c>
    </row>
    <row r="86" spans="1:36">
      <c r="A86" s="3"/>
      <c r="AJ86" s="3"/>
    </row>
    <row r="87" spans="1:69">
      <c r="A87" s="3"/>
      <c r="F87" s="1">
        <f>F85</f>
        <v>49.3133333333333</v>
      </c>
      <c r="I87" s="1">
        <f>I85</f>
        <v>50.8333333333333</v>
      </c>
      <c r="L87" s="1">
        <f>L85</f>
        <v>42.1866666666667</v>
      </c>
      <c r="O87" s="1">
        <f>O85</f>
        <v>32.6266666666667</v>
      </c>
      <c r="R87" s="1">
        <f>R85</f>
        <v>18.5133333333333</v>
      </c>
      <c r="V87" s="1">
        <f>V85</f>
        <v>48.8666666666667</v>
      </c>
      <c r="Y87" s="1">
        <f>Y85</f>
        <v>50.5133333333333</v>
      </c>
      <c r="AB87" s="1">
        <f>AB85</f>
        <v>41.8066666666667</v>
      </c>
      <c r="AE87" s="1">
        <f>AE85</f>
        <v>32.18</v>
      </c>
      <c r="AH87" s="1">
        <f>AH85</f>
        <v>18.0466666666667</v>
      </c>
      <c r="AJ87" s="3"/>
      <c r="AO87" s="1">
        <f>AO85</f>
        <v>52.08</v>
      </c>
      <c r="AR87" s="1">
        <f>AR85</f>
        <v>53.2733333333333</v>
      </c>
      <c r="AU87" s="1">
        <f>AU85</f>
        <v>49.4066666666667</v>
      </c>
      <c r="AX87" s="1">
        <f>AX85</f>
        <v>43.8733333333333</v>
      </c>
      <c r="BA87" s="1">
        <f>BA85</f>
        <v>26.64</v>
      </c>
      <c r="BE87" s="1">
        <f>BE85</f>
        <v>51.8533333333333</v>
      </c>
      <c r="BH87" s="1">
        <f>BH85</f>
        <v>53.0733333333333</v>
      </c>
      <c r="BK87" s="1">
        <f>BK85</f>
        <v>49.1333333333333</v>
      </c>
      <c r="BN87" s="1">
        <f>BN85</f>
        <v>43.6066666666667</v>
      </c>
      <c r="BQ87" s="1">
        <f>BQ85</f>
        <v>26.3</v>
      </c>
    </row>
    <row r="88" spans="1:69">
      <c r="A88" s="3"/>
      <c r="V88" s="1">
        <f>F87-0.43</f>
        <v>48.8833333333333</v>
      </c>
      <c r="Y88" s="1">
        <f>I87-0.33</f>
        <v>50.5033333333334</v>
      </c>
      <c r="AB88" s="1">
        <f>L87-0.37</f>
        <v>41.8166666666667</v>
      </c>
      <c r="AE88" s="1">
        <f>O87-0.45</f>
        <v>32.1766666666667</v>
      </c>
      <c r="AH88" s="1">
        <f>R87-0.47</f>
        <v>18.0433333333333</v>
      </c>
      <c r="AJ88" s="3"/>
      <c r="BE88" s="1">
        <f>AO87-0.23</f>
        <v>51.85</v>
      </c>
      <c r="BH88" s="1">
        <f>AR87-0.19</f>
        <v>53.0833333333333</v>
      </c>
      <c r="BK88" s="1">
        <f>AU87-0.27</f>
        <v>49.1366666666667</v>
      </c>
      <c r="BN88" s="1">
        <f>AX87-0.27</f>
        <v>43.6033333333333</v>
      </c>
      <c r="BQ88" s="1">
        <f>BA87-0.33</f>
        <v>26.31</v>
      </c>
    </row>
    <row r="89" spans="1:36">
      <c r="A89" s="3"/>
      <c r="AJ89" s="3"/>
    </row>
    <row r="90" spans="1:36">
      <c r="A90" s="4" t="s">
        <v>11</v>
      </c>
      <c r="AJ90" s="4" t="s">
        <v>11</v>
      </c>
    </row>
    <row r="91" spans="1:69">
      <c r="A91" s="3" t="s">
        <v>26</v>
      </c>
      <c r="B91" s="1">
        <v>45</v>
      </c>
      <c r="D91" s="1">
        <v>51.1</v>
      </c>
      <c r="E91" s="1">
        <v>46.6</v>
      </c>
      <c r="F91" s="1">
        <v>52.4</v>
      </c>
      <c r="G91" s="1">
        <v>52.1</v>
      </c>
      <c r="H91" s="1">
        <v>52.1</v>
      </c>
      <c r="I91" s="1">
        <v>55.1</v>
      </c>
      <c r="J91" s="1">
        <v>45.1</v>
      </c>
      <c r="K91" s="1">
        <v>44.8</v>
      </c>
      <c r="L91" s="1">
        <v>42.1</v>
      </c>
      <c r="M91" s="1">
        <v>32.2</v>
      </c>
      <c r="N91" s="1">
        <v>31.1</v>
      </c>
      <c r="O91" s="1">
        <v>34.1</v>
      </c>
      <c r="P91" s="1">
        <v>16.9</v>
      </c>
      <c r="Q91" s="1">
        <v>21.1</v>
      </c>
      <c r="R91" s="1">
        <v>15.9</v>
      </c>
      <c r="T91" s="1">
        <v>49.8</v>
      </c>
      <c r="U91" s="1">
        <v>52.3</v>
      </c>
      <c r="V91" s="1">
        <v>51.1</v>
      </c>
      <c r="W91" s="1">
        <v>50.8</v>
      </c>
      <c r="X91" s="1">
        <v>51.3</v>
      </c>
      <c r="Y91" s="1">
        <v>53.8</v>
      </c>
      <c r="Z91" s="1">
        <v>43.8</v>
      </c>
      <c r="AA91" s="1">
        <v>43.5</v>
      </c>
      <c r="AB91" s="1">
        <v>40.8</v>
      </c>
      <c r="AC91" s="1">
        <v>33.6</v>
      </c>
      <c r="AD91" s="1">
        <v>33.5</v>
      </c>
      <c r="AE91" s="1">
        <v>30.8</v>
      </c>
      <c r="AF91" s="1">
        <v>19.3</v>
      </c>
      <c r="AG91" s="1">
        <v>12.9</v>
      </c>
      <c r="AH91" s="1">
        <v>18.3</v>
      </c>
      <c r="AJ91" s="3" t="s">
        <v>27</v>
      </c>
      <c r="AK91" s="1">
        <v>114</v>
      </c>
      <c r="AM91" s="1">
        <v>50.1</v>
      </c>
      <c r="AN91" s="1">
        <v>53.7</v>
      </c>
      <c r="AO91" s="1">
        <v>51.3</v>
      </c>
      <c r="AP91" s="1">
        <v>51.1</v>
      </c>
      <c r="AQ91" s="1">
        <v>51.6</v>
      </c>
      <c r="AR91" s="1">
        <v>52.8</v>
      </c>
      <c r="AS91" s="1">
        <v>47.8</v>
      </c>
      <c r="AT91" s="1">
        <v>46.9</v>
      </c>
      <c r="AU91" s="1">
        <v>47.5</v>
      </c>
      <c r="AV91" s="1">
        <v>45.2</v>
      </c>
      <c r="AW91" s="1">
        <v>44.2</v>
      </c>
      <c r="AX91" s="1">
        <v>43.2</v>
      </c>
      <c r="AY91" s="1">
        <v>28.9</v>
      </c>
      <c r="AZ91" s="1">
        <v>30.4</v>
      </c>
      <c r="BA91" s="1">
        <v>26.2</v>
      </c>
      <c r="BC91" s="1">
        <v>51.2</v>
      </c>
      <c r="BD91" s="1">
        <v>52.4</v>
      </c>
      <c r="BE91" s="1">
        <v>50.6</v>
      </c>
      <c r="BF91" s="1">
        <v>51.3</v>
      </c>
      <c r="BG91" s="1">
        <v>50.9</v>
      </c>
      <c r="BH91" s="1">
        <v>50.2</v>
      </c>
      <c r="BI91" s="1">
        <v>48.6</v>
      </c>
      <c r="BJ91" s="1">
        <v>49.2</v>
      </c>
      <c r="BK91" s="1">
        <v>47.9</v>
      </c>
      <c r="BL91" s="1">
        <v>43.2</v>
      </c>
      <c r="BM91" s="1">
        <v>42.2</v>
      </c>
      <c r="BN91" s="1">
        <v>41.5</v>
      </c>
      <c r="BO91" s="1">
        <v>26.9</v>
      </c>
      <c r="BP91" s="1">
        <v>25.6</v>
      </c>
      <c r="BQ91" s="1">
        <v>27.2</v>
      </c>
    </row>
    <row r="92" spans="1:69">
      <c r="A92" s="3"/>
      <c r="D92" s="1">
        <v>44.2</v>
      </c>
      <c r="E92" s="1">
        <v>46.7</v>
      </c>
      <c r="F92" s="1">
        <v>51.5</v>
      </c>
      <c r="G92" s="1">
        <v>54.4</v>
      </c>
      <c r="H92" s="1">
        <v>46.5</v>
      </c>
      <c r="I92" s="1">
        <v>54.4</v>
      </c>
      <c r="J92" s="1">
        <v>42.5</v>
      </c>
      <c r="K92" s="1">
        <v>44.4</v>
      </c>
      <c r="L92" s="1">
        <v>37.4</v>
      </c>
      <c r="M92" s="1">
        <v>32.1</v>
      </c>
      <c r="N92" s="1">
        <v>32.3</v>
      </c>
      <c r="O92" s="1">
        <v>32.2</v>
      </c>
      <c r="P92" s="1">
        <v>18.9</v>
      </c>
      <c r="Q92" s="1">
        <v>19.1</v>
      </c>
      <c r="R92" s="1">
        <v>21.8</v>
      </c>
      <c r="T92" s="1">
        <v>46.9</v>
      </c>
      <c r="U92" s="1">
        <v>49.2</v>
      </c>
      <c r="V92" s="1">
        <v>50.2</v>
      </c>
      <c r="W92" s="1">
        <v>53.1</v>
      </c>
      <c r="X92" s="1">
        <v>51.6</v>
      </c>
      <c r="Y92" s="1">
        <v>53.1</v>
      </c>
      <c r="Z92" s="1">
        <v>45.3</v>
      </c>
      <c r="AA92" s="1">
        <v>43.1</v>
      </c>
      <c r="AB92" s="1">
        <v>42.2</v>
      </c>
      <c r="AC92" s="1">
        <v>31.2</v>
      </c>
      <c r="AD92" s="1">
        <v>33.1</v>
      </c>
      <c r="AE92" s="1">
        <v>33.6</v>
      </c>
      <c r="AF92" s="1">
        <v>15.6</v>
      </c>
      <c r="AG92" s="1">
        <v>16.9</v>
      </c>
      <c r="AH92" s="1">
        <v>16.5</v>
      </c>
      <c r="AJ92" s="3"/>
      <c r="AM92" s="1">
        <v>50.9</v>
      </c>
      <c r="AN92" s="1">
        <v>51.4</v>
      </c>
      <c r="AO92" s="1">
        <v>50.1</v>
      </c>
      <c r="AP92" s="1">
        <v>52.3</v>
      </c>
      <c r="AQ92" s="1">
        <v>54.2</v>
      </c>
      <c r="AR92" s="1">
        <v>52.5</v>
      </c>
      <c r="AS92" s="1">
        <v>45.9</v>
      </c>
      <c r="AT92" s="1">
        <v>46.9</v>
      </c>
      <c r="AU92" s="1">
        <v>48.7</v>
      </c>
      <c r="AV92" s="1">
        <v>43.3</v>
      </c>
      <c r="AW92" s="1">
        <v>45.2</v>
      </c>
      <c r="AX92" s="1">
        <v>45.1</v>
      </c>
      <c r="AY92" s="1">
        <v>25.6</v>
      </c>
      <c r="AZ92" s="1">
        <v>19.9</v>
      </c>
      <c r="BA92" s="1">
        <v>27.1</v>
      </c>
      <c r="BC92" s="1">
        <v>50.6</v>
      </c>
      <c r="BD92" s="1">
        <v>50.3</v>
      </c>
      <c r="BE92" s="1">
        <v>49.6</v>
      </c>
      <c r="BF92" s="1">
        <v>52.2</v>
      </c>
      <c r="BG92" s="1">
        <v>52.9</v>
      </c>
      <c r="BH92" s="1">
        <v>51.2</v>
      </c>
      <c r="BI92" s="1">
        <v>49.3</v>
      </c>
      <c r="BJ92" s="1">
        <v>48.5</v>
      </c>
      <c r="BK92" s="1">
        <v>49.6</v>
      </c>
      <c r="BL92" s="1">
        <v>42.5</v>
      </c>
      <c r="BM92" s="1">
        <v>46.2</v>
      </c>
      <c r="BN92" s="1">
        <v>41.1</v>
      </c>
      <c r="BO92" s="1">
        <v>27.2</v>
      </c>
      <c r="BP92" s="1">
        <v>26.9</v>
      </c>
      <c r="BQ92" s="1">
        <v>25.6</v>
      </c>
    </row>
    <row r="93" spans="1:69">
      <c r="A93" s="3"/>
      <c r="D93" s="1">
        <v>50.1</v>
      </c>
      <c r="E93" s="1">
        <v>50.9</v>
      </c>
      <c r="F93" s="1">
        <v>50.7</v>
      </c>
      <c r="G93" s="1">
        <v>54.1</v>
      </c>
      <c r="H93" s="1">
        <v>49.9</v>
      </c>
      <c r="I93" s="1">
        <v>47.5</v>
      </c>
      <c r="J93" s="1">
        <v>39.3</v>
      </c>
      <c r="K93" s="1">
        <v>42.5</v>
      </c>
      <c r="L93" s="1">
        <v>42.4</v>
      </c>
      <c r="M93" s="1">
        <v>32.3</v>
      </c>
      <c r="N93" s="1">
        <v>32.1</v>
      </c>
      <c r="O93" s="1">
        <v>31.2</v>
      </c>
      <c r="P93" s="1">
        <v>17.7</v>
      </c>
      <c r="Q93" s="1">
        <v>16.3</v>
      </c>
      <c r="R93" s="1">
        <v>19.2</v>
      </c>
      <c r="T93" s="1">
        <v>48.2</v>
      </c>
      <c r="U93" s="1">
        <v>49.6</v>
      </c>
      <c r="V93" s="1">
        <v>49.4</v>
      </c>
      <c r="W93" s="1">
        <v>52.8</v>
      </c>
      <c r="X93" s="1">
        <v>48.6</v>
      </c>
      <c r="Y93" s="1">
        <v>52.3</v>
      </c>
      <c r="Z93" s="1">
        <v>37.5</v>
      </c>
      <c r="AA93" s="1">
        <v>41.2</v>
      </c>
      <c r="AB93" s="1">
        <v>41.1</v>
      </c>
      <c r="AC93" s="1">
        <v>32.6</v>
      </c>
      <c r="AD93" s="1">
        <v>31.5</v>
      </c>
      <c r="AE93" s="1">
        <v>31.1</v>
      </c>
      <c r="AF93" s="1">
        <v>16.4</v>
      </c>
      <c r="AG93" s="1">
        <v>16.9</v>
      </c>
      <c r="AH93" s="1">
        <v>18.6</v>
      </c>
      <c r="AJ93" s="3"/>
      <c r="AM93" s="1">
        <v>51.2</v>
      </c>
      <c r="AN93" s="1">
        <v>51.8</v>
      </c>
      <c r="AO93" s="1">
        <v>52.7</v>
      </c>
      <c r="AP93" s="1">
        <v>54.2</v>
      </c>
      <c r="AQ93" s="1">
        <v>52.6</v>
      </c>
      <c r="AR93" s="1">
        <v>53.1</v>
      </c>
      <c r="AS93" s="1">
        <v>46.8</v>
      </c>
      <c r="AT93" s="1">
        <v>47.2</v>
      </c>
      <c r="AU93" s="1">
        <v>47.8</v>
      </c>
      <c r="AV93" s="1">
        <v>46.2</v>
      </c>
      <c r="AW93" s="1">
        <v>42.8</v>
      </c>
      <c r="AX93" s="1">
        <v>42.8</v>
      </c>
      <c r="AY93" s="1">
        <v>25.4</v>
      </c>
      <c r="AZ93" s="1">
        <v>28.9</v>
      </c>
      <c r="BA93" s="1">
        <v>31.2</v>
      </c>
      <c r="BC93" s="1">
        <v>49.9</v>
      </c>
      <c r="BD93" s="1">
        <v>52.4</v>
      </c>
      <c r="BE93" s="1">
        <v>51.4</v>
      </c>
      <c r="BF93" s="1">
        <v>51.6</v>
      </c>
      <c r="BG93" s="1">
        <v>54.1</v>
      </c>
      <c r="BH93" s="1">
        <v>51.6</v>
      </c>
      <c r="BI93" s="1">
        <v>48.6</v>
      </c>
      <c r="BJ93" s="1">
        <v>43.6</v>
      </c>
      <c r="BK93" s="1">
        <v>44.5</v>
      </c>
      <c r="BL93" s="1">
        <v>45.8</v>
      </c>
      <c r="BM93" s="1">
        <v>45.6</v>
      </c>
      <c r="BN93" s="1">
        <v>43.5</v>
      </c>
      <c r="BO93" s="1">
        <v>26.9</v>
      </c>
      <c r="BP93" s="1">
        <v>25.9</v>
      </c>
      <c r="BQ93" s="1">
        <v>24.2</v>
      </c>
    </row>
    <row r="94" spans="1:69">
      <c r="A94" s="3"/>
      <c r="D94" s="1">
        <v>52.7</v>
      </c>
      <c r="E94" s="1">
        <v>48.4</v>
      </c>
      <c r="F94" s="1">
        <v>50.6</v>
      </c>
      <c r="G94" s="1">
        <v>50.1</v>
      </c>
      <c r="H94" s="1">
        <v>52.6</v>
      </c>
      <c r="I94" s="1">
        <v>55.7</v>
      </c>
      <c r="J94" s="1">
        <v>46.6</v>
      </c>
      <c r="K94" s="1">
        <v>42.1</v>
      </c>
      <c r="L94" s="1">
        <v>38.7</v>
      </c>
      <c r="M94" s="1">
        <v>29.1</v>
      </c>
      <c r="N94" s="1">
        <v>33.9</v>
      </c>
      <c r="O94" s="1">
        <v>32.5</v>
      </c>
      <c r="P94" s="1">
        <v>18.1</v>
      </c>
      <c r="Q94" s="1">
        <v>18.1</v>
      </c>
      <c r="R94" s="1">
        <v>17.1</v>
      </c>
      <c r="T94" s="1">
        <v>51.4</v>
      </c>
      <c r="U94" s="1">
        <v>47.1</v>
      </c>
      <c r="V94" s="1">
        <v>49.3</v>
      </c>
      <c r="W94" s="1">
        <v>48.8</v>
      </c>
      <c r="X94" s="1">
        <v>51.3</v>
      </c>
      <c r="Y94" s="1">
        <v>54.4</v>
      </c>
      <c r="Z94" s="1">
        <v>43.2</v>
      </c>
      <c r="AA94" s="1">
        <v>40.8</v>
      </c>
      <c r="AB94" s="1">
        <v>42.6</v>
      </c>
      <c r="AC94" s="1">
        <v>30.8</v>
      </c>
      <c r="AD94" s="1">
        <v>30.5</v>
      </c>
      <c r="AE94" s="1">
        <v>29.5</v>
      </c>
      <c r="AF94" s="1">
        <v>16.2</v>
      </c>
      <c r="AG94" s="1">
        <v>17.1</v>
      </c>
      <c r="AH94" s="1">
        <v>16.2</v>
      </c>
      <c r="AJ94" s="3"/>
      <c r="AM94" s="1">
        <v>50.1</v>
      </c>
      <c r="AN94" s="1">
        <v>52.3</v>
      </c>
      <c r="AO94" s="1">
        <v>52.3</v>
      </c>
      <c r="AP94" s="1">
        <v>56.2</v>
      </c>
      <c r="AQ94" s="1">
        <v>51.6</v>
      </c>
      <c r="AR94" s="1">
        <v>52.9</v>
      </c>
      <c r="AS94" s="1">
        <v>46.9</v>
      </c>
      <c r="AT94" s="1">
        <v>45.8</v>
      </c>
      <c r="AU94" s="1">
        <v>46.3</v>
      </c>
      <c r="AV94" s="1">
        <v>42.6</v>
      </c>
      <c r="AW94" s="1">
        <v>43.2</v>
      </c>
      <c r="AX94" s="1">
        <v>44.1</v>
      </c>
      <c r="AY94" s="1">
        <v>26.1</v>
      </c>
      <c r="AZ94" s="1">
        <v>28.9</v>
      </c>
      <c r="BA94" s="1">
        <v>26.9</v>
      </c>
      <c r="BC94" s="1">
        <v>50.9</v>
      </c>
      <c r="BD94" s="1">
        <v>49.2</v>
      </c>
      <c r="BE94" s="1">
        <v>51.4</v>
      </c>
      <c r="BF94" s="1">
        <v>50.6</v>
      </c>
      <c r="BG94" s="1">
        <v>54.2</v>
      </c>
      <c r="BH94" s="1">
        <v>53.6</v>
      </c>
      <c r="BI94" s="1">
        <v>48.6</v>
      </c>
      <c r="BJ94" s="1">
        <v>44.5</v>
      </c>
      <c r="BK94" s="1">
        <v>44.3</v>
      </c>
      <c r="BL94" s="1">
        <v>42.8</v>
      </c>
      <c r="BM94" s="1">
        <v>43.9</v>
      </c>
      <c r="BN94" s="1">
        <v>43.5</v>
      </c>
      <c r="BO94" s="1">
        <v>25.3</v>
      </c>
      <c r="BP94" s="1">
        <v>26.2</v>
      </c>
      <c r="BQ94" s="1">
        <v>24.9</v>
      </c>
    </row>
    <row r="95" spans="1:69">
      <c r="A95" s="3"/>
      <c r="D95" s="1">
        <v>49.4</v>
      </c>
      <c r="E95" s="1">
        <v>50.1</v>
      </c>
      <c r="F95" s="1">
        <v>53.5</v>
      </c>
      <c r="G95" s="1">
        <v>40.9</v>
      </c>
      <c r="H95" s="1">
        <v>44.8</v>
      </c>
      <c r="I95" s="1">
        <v>45.9</v>
      </c>
      <c r="J95" s="1">
        <v>48.1</v>
      </c>
      <c r="K95" s="1">
        <v>48.6</v>
      </c>
      <c r="L95" s="1">
        <v>48.6</v>
      </c>
      <c r="M95" s="1">
        <v>31.2</v>
      </c>
      <c r="N95" s="1">
        <v>33.9</v>
      </c>
      <c r="O95" s="1">
        <v>32.6</v>
      </c>
      <c r="P95" s="1">
        <v>16.6</v>
      </c>
      <c r="Q95" s="1">
        <v>12.3</v>
      </c>
      <c r="R95" s="1">
        <v>16.2</v>
      </c>
      <c r="T95" s="1">
        <v>48.1</v>
      </c>
      <c r="U95" s="1">
        <v>48.8</v>
      </c>
      <c r="V95" s="1">
        <v>52.2</v>
      </c>
      <c r="W95" s="1">
        <v>39.6</v>
      </c>
      <c r="X95" s="1">
        <v>43.5</v>
      </c>
      <c r="Y95" s="1">
        <v>44.6</v>
      </c>
      <c r="Z95" s="1">
        <v>46.8</v>
      </c>
      <c r="AA95" s="1">
        <v>47.3</v>
      </c>
      <c r="AB95" s="1">
        <v>47.3</v>
      </c>
      <c r="AC95" s="1">
        <v>31.2</v>
      </c>
      <c r="AD95" s="1">
        <v>31.5</v>
      </c>
      <c r="AE95" s="1">
        <v>33.6</v>
      </c>
      <c r="AF95" s="1">
        <v>17.2</v>
      </c>
      <c r="AG95" s="1">
        <v>19.3</v>
      </c>
      <c r="AH95" s="1">
        <v>16.3</v>
      </c>
      <c r="AJ95" s="3"/>
      <c r="AM95" s="1">
        <v>51.3</v>
      </c>
      <c r="AN95" s="1">
        <v>52.6</v>
      </c>
      <c r="AO95" s="1">
        <v>51.5</v>
      </c>
      <c r="AP95" s="1">
        <v>53.1</v>
      </c>
      <c r="AQ95" s="1">
        <v>53.4</v>
      </c>
      <c r="AR95" s="1">
        <v>52.4</v>
      </c>
      <c r="AS95" s="1">
        <v>51.2</v>
      </c>
      <c r="AT95" s="1">
        <v>52.3</v>
      </c>
      <c r="AU95" s="1">
        <v>49.5</v>
      </c>
      <c r="AV95" s="1">
        <v>41.1</v>
      </c>
      <c r="AW95" s="1">
        <v>42.8</v>
      </c>
      <c r="AX95" s="1">
        <v>42.1</v>
      </c>
      <c r="AY95" s="1">
        <v>23.1</v>
      </c>
      <c r="AZ95" s="1">
        <v>24.8</v>
      </c>
      <c r="BA95" s="1">
        <v>24.1</v>
      </c>
      <c r="BC95" s="1">
        <v>52.3</v>
      </c>
      <c r="BD95" s="1">
        <v>56.9</v>
      </c>
      <c r="BE95" s="1">
        <v>50.2</v>
      </c>
      <c r="BF95" s="1">
        <v>51.8</v>
      </c>
      <c r="BG95" s="1">
        <v>57.2</v>
      </c>
      <c r="BH95" s="1">
        <v>56.2</v>
      </c>
      <c r="BI95" s="1">
        <v>46.1</v>
      </c>
      <c r="BJ95" s="1">
        <v>51.2</v>
      </c>
      <c r="BK95" s="1">
        <v>48.2</v>
      </c>
      <c r="BL95" s="1">
        <v>42.3</v>
      </c>
      <c r="BM95" s="1">
        <v>43.6</v>
      </c>
      <c r="BN95" s="1">
        <v>42.6</v>
      </c>
      <c r="BO95" s="1">
        <v>26.3</v>
      </c>
      <c r="BP95" s="1">
        <v>26.5</v>
      </c>
      <c r="BQ95" s="1">
        <v>24.5</v>
      </c>
    </row>
    <row r="96" spans="1:69">
      <c r="A96" s="3"/>
      <c r="F96" s="1">
        <f>AVERAGE(D91:F95)</f>
        <v>49.9266666666667</v>
      </c>
      <c r="I96" s="1">
        <f>AVERAGE(G91:I95)</f>
        <v>50.4066666666667</v>
      </c>
      <c r="L96" s="1">
        <f>AVERAGE(J91:L95)</f>
        <v>43.5466666666667</v>
      </c>
      <c r="O96" s="1">
        <f>AVERAGE(M91:O95)</f>
        <v>32.1866666666667</v>
      </c>
      <c r="R96" s="1">
        <f>AVERAGE(P91:R95)</f>
        <v>17.6866666666667</v>
      </c>
      <c r="V96" s="1">
        <f>AVERAGE(T91:V95)</f>
        <v>49.5733333333333</v>
      </c>
      <c r="Y96" s="1">
        <f>AVERAGE(W91:Y95)</f>
        <v>49.9733333333333</v>
      </c>
      <c r="AB96" s="1">
        <f>AVERAGE(Z91:AB95)</f>
        <v>43.1</v>
      </c>
      <c r="AE96" s="1">
        <f>AVERAGE(AC91:AE95)</f>
        <v>31.8733333333333</v>
      </c>
      <c r="AH96" s="1">
        <f>AVERAGE(AF91:AH95)</f>
        <v>16.9133333333333</v>
      </c>
      <c r="AJ96" s="3"/>
      <c r="AO96" s="1">
        <f>AVERAGE(AM91:AO95)</f>
        <v>51.5533333333333</v>
      </c>
      <c r="AR96" s="1">
        <f>AVERAGE(AP91:AR95)</f>
        <v>52.9333333333333</v>
      </c>
      <c r="AU96" s="1">
        <f>AVERAGE(AS91:AU95)</f>
        <v>47.8333333333333</v>
      </c>
      <c r="AX96" s="1">
        <f>AVERAGE(AV91:AX95)</f>
        <v>43.5933333333333</v>
      </c>
      <c r="BA96" s="1">
        <f>AVERAGE(AY91:BA95)</f>
        <v>26.5</v>
      </c>
      <c r="BE96" s="1">
        <f>AVERAGE(BC91:BE95)</f>
        <v>51.2866666666667</v>
      </c>
      <c r="BH96" s="1">
        <f>AVERAGE(BF91:BH95)</f>
        <v>52.64</v>
      </c>
      <c r="BK96" s="1">
        <f>AVERAGE(BI91:BK95)</f>
        <v>47.5133333333333</v>
      </c>
      <c r="BN96" s="1">
        <f>AVERAGE(BL91:BN95)</f>
        <v>43.3533333333333</v>
      </c>
      <c r="BQ96" s="1">
        <f>AVERAGE(BO91:BQ95)</f>
        <v>26.0066666666667</v>
      </c>
    </row>
    <row r="97" spans="1:36">
      <c r="A97" s="3"/>
      <c r="AJ97" s="3"/>
    </row>
    <row r="98" spans="1:69">
      <c r="A98" s="3"/>
      <c r="F98" s="1">
        <f>F96</f>
        <v>49.9266666666667</v>
      </c>
      <c r="I98" s="1">
        <f>I96</f>
        <v>50.4066666666667</v>
      </c>
      <c r="L98" s="1">
        <f>L96</f>
        <v>43.5466666666667</v>
      </c>
      <c r="O98" s="1">
        <f>O96</f>
        <v>32.1866666666667</v>
      </c>
      <c r="R98" s="1">
        <f>R96</f>
        <v>17.6866666666667</v>
      </c>
      <c r="V98" s="1">
        <f>V96</f>
        <v>49.5733333333333</v>
      </c>
      <c r="Y98" s="1">
        <f>Y96</f>
        <v>49.9733333333333</v>
      </c>
      <c r="AB98" s="1">
        <f>AB96</f>
        <v>43.1</v>
      </c>
      <c r="AE98" s="1">
        <f>AE96</f>
        <v>31.8733333333333</v>
      </c>
      <c r="AH98" s="1">
        <f>AH96</f>
        <v>16.9133333333333</v>
      </c>
      <c r="AJ98" s="3"/>
      <c r="AO98" s="1">
        <f>AO96</f>
        <v>51.5533333333333</v>
      </c>
      <c r="AR98" s="1">
        <f>AR96</f>
        <v>52.9333333333333</v>
      </c>
      <c r="AU98" s="1">
        <f>AU96</f>
        <v>47.8333333333333</v>
      </c>
      <c r="AX98" s="1">
        <f>AX96</f>
        <v>43.5933333333333</v>
      </c>
      <c r="BA98" s="1">
        <f>BA96</f>
        <v>26.5</v>
      </c>
      <c r="BE98" s="1">
        <f>BE96</f>
        <v>51.2866666666667</v>
      </c>
      <c r="BH98" s="1">
        <f>BH96</f>
        <v>52.64</v>
      </c>
      <c r="BK98" s="1">
        <f>BK96</f>
        <v>47.5133333333333</v>
      </c>
      <c r="BN98" s="1">
        <f>BN96</f>
        <v>43.3533333333333</v>
      </c>
      <c r="BQ98" s="1">
        <f>BQ96</f>
        <v>26.0066666666667</v>
      </c>
    </row>
    <row r="99" spans="1:69">
      <c r="A99" s="3"/>
      <c r="V99" s="1">
        <f>F98-0.33</f>
        <v>49.5966666666667</v>
      </c>
      <c r="Y99" s="1">
        <f>I98-0.43</f>
        <v>49.9766666666667</v>
      </c>
      <c r="AB99" s="1">
        <f>L98-0.42</f>
        <v>43.1266666666667</v>
      </c>
      <c r="AE99" s="1">
        <f>O98-0.32</f>
        <v>31.8666666666667</v>
      </c>
      <c r="AH99" s="1">
        <f>R98-0.75</f>
        <v>16.9366666666667</v>
      </c>
      <c r="AJ99" s="3"/>
      <c r="BE99" s="1">
        <f>AO98-0.26</f>
        <v>51.2933333333333</v>
      </c>
      <c r="BH99" s="1">
        <f>AR98-0.29</f>
        <v>52.6433333333333</v>
      </c>
      <c r="BK99" s="1">
        <f>AU98-0.31</f>
        <v>47.5233333333333</v>
      </c>
      <c r="BN99" s="1">
        <f>AX98-0.24</f>
        <v>43.3533333333333</v>
      </c>
      <c r="BQ99" s="1">
        <f>BA98-0.51</f>
        <v>25.99</v>
      </c>
    </row>
    <row r="100" spans="1:53">
      <c r="A100" s="3"/>
      <c r="F100" s="1">
        <f>F67-1.02</f>
        <v>50.2777777777778</v>
      </c>
      <c r="I100" s="1">
        <f>I67-2.02</f>
        <v>50.5488888888889</v>
      </c>
      <c r="L100" s="1">
        <f>L67-5.02</f>
        <v>43.9444444444444</v>
      </c>
      <c r="O100" s="1">
        <f>O67-7.02</f>
        <v>32.2955555555556</v>
      </c>
      <c r="R100" s="1">
        <f>R67-9.02</f>
        <v>17.9888888888889</v>
      </c>
      <c r="AJ100" s="3"/>
      <c r="AO100" s="1">
        <f>AO67-0.68</f>
        <v>52.0322222222222</v>
      </c>
      <c r="AR100" s="1">
        <f>AR67-1.68</f>
        <v>52.9833333333333</v>
      </c>
      <c r="AU100" s="1">
        <f>AU67-3.68</f>
        <v>48.7211111111111</v>
      </c>
      <c r="AX100" s="1">
        <f>AX67-5.68</f>
        <v>43.5455555555556</v>
      </c>
      <c r="BA100" s="1">
        <f>BA67-6.28</f>
        <v>26.7388888888889</v>
      </c>
    </row>
    <row r="101" s="1" customFormat="1" spans="1:69">
      <c r="A101" s="4" t="s">
        <v>11</v>
      </c>
      <c r="F101" s="1">
        <f>AVERAGE(F76,F87,F98)</f>
        <v>49.4133333333333</v>
      </c>
      <c r="I101" s="1">
        <f>AVERAGE(I76,I87,I98)</f>
        <v>50.6066666666667</v>
      </c>
      <c r="L101" s="1">
        <f>AVERAGE(L76,L87,L98)</f>
        <v>43.1688888888889</v>
      </c>
      <c r="O101" s="1">
        <f>AVERAGE(O76,O87,O98)</f>
        <v>32.6155555555556</v>
      </c>
      <c r="R101" s="1">
        <f>AVERAGE(R76,R87,R98)</f>
        <v>18.0755555555556</v>
      </c>
      <c r="V101" s="1">
        <f>AVERAGE(V76,V87,V98)</f>
        <v>49.04</v>
      </c>
      <c r="Y101" s="1">
        <f>AVERAGE(Y76,Y87,Y98)</f>
        <v>50.2133333333333</v>
      </c>
      <c r="AB101" s="1">
        <f>AVERAGE(AB76,AB87,AB98)</f>
        <v>42.7488888888889</v>
      </c>
      <c r="AE101" s="1">
        <f>AVERAGE(AE76,AE87,AE98)</f>
        <v>32.2533333333333</v>
      </c>
      <c r="AH101" s="1">
        <f>AVERAGE(AH76,AH87,AH98)</f>
        <v>17.4044444444444</v>
      </c>
      <c r="AJ101" s="4" t="s">
        <v>11</v>
      </c>
      <c r="AO101" s="1">
        <f>AVERAGE(AO76,AO87,AO98)</f>
        <v>52.1311111111111</v>
      </c>
      <c r="AR101" s="1">
        <f>AVERAGE(AR76,AR87,AR98)</f>
        <v>53.0844444444444</v>
      </c>
      <c r="AU101" s="1">
        <f>AVERAGE(AU76,AU87,AU98)</f>
        <v>48.6666666666667</v>
      </c>
      <c r="AX101" s="1">
        <f>AVERAGE(AX76,AX87,AX98)</f>
        <v>43.6</v>
      </c>
      <c r="BA101" s="1">
        <f>AVERAGE(BA76,BA87,BA98)</f>
        <v>26.8044444444444</v>
      </c>
      <c r="BE101" s="1">
        <f>AVERAGE(BE76,BE87,BE98)</f>
        <v>51.8822222222222</v>
      </c>
      <c r="BH101" s="1">
        <f>AVERAGE(BH76,BH87,BH98)</f>
        <v>52.8222222222222</v>
      </c>
      <c r="BK101" s="1">
        <f>AVERAGE(BK76,BK87,BK98)</f>
        <v>48.3666666666667</v>
      </c>
      <c r="BN101" s="1">
        <f>AVERAGE(BN76,BN87,BN98)</f>
        <v>43.3511111111111</v>
      </c>
      <c r="BQ101" s="1">
        <f>AVERAGE(BQ76,BQ87,BQ98)</f>
        <v>26.3555555555556</v>
      </c>
    </row>
    <row r="102" spans="1:69">
      <c r="A102" s="3" t="s">
        <v>28</v>
      </c>
      <c r="B102" s="1">
        <v>46</v>
      </c>
      <c r="D102" s="1">
        <v>52.5</v>
      </c>
      <c r="E102" s="1">
        <v>57.1</v>
      </c>
      <c r="F102" s="1">
        <v>52.5</v>
      </c>
      <c r="G102" s="1">
        <v>56.1</v>
      </c>
      <c r="H102" s="1">
        <v>54.1</v>
      </c>
      <c r="I102" s="1">
        <v>55.3</v>
      </c>
      <c r="J102" s="1">
        <v>49.3</v>
      </c>
      <c r="K102" s="1">
        <v>46.9</v>
      </c>
      <c r="L102" s="1">
        <v>45.6</v>
      </c>
      <c r="M102" s="1">
        <v>42.6</v>
      </c>
      <c r="N102" s="1">
        <v>42.6</v>
      </c>
      <c r="O102" s="1">
        <v>45.3</v>
      </c>
      <c r="P102" s="1">
        <v>31.6</v>
      </c>
      <c r="Q102" s="1">
        <v>34.8</v>
      </c>
      <c r="R102" s="1">
        <v>25.6</v>
      </c>
      <c r="T102" s="1">
        <v>51.2</v>
      </c>
      <c r="U102" s="1">
        <v>55.8</v>
      </c>
      <c r="V102" s="1">
        <v>51.2</v>
      </c>
      <c r="W102" s="1">
        <v>54.8</v>
      </c>
      <c r="X102" s="1">
        <v>52.8</v>
      </c>
      <c r="Y102" s="1">
        <v>55.1</v>
      </c>
      <c r="Z102" s="1">
        <v>50.3</v>
      </c>
      <c r="AA102" s="1">
        <v>53.5</v>
      </c>
      <c r="AB102" s="1">
        <v>44.3</v>
      </c>
      <c r="AC102" s="1">
        <v>45.2</v>
      </c>
      <c r="AD102" s="1">
        <v>42.6</v>
      </c>
      <c r="AE102" s="1">
        <v>43.6</v>
      </c>
      <c r="AF102" s="1">
        <v>30.3</v>
      </c>
      <c r="AG102" s="1">
        <v>33.5</v>
      </c>
      <c r="AH102" s="1">
        <v>24.3</v>
      </c>
      <c r="AJ102" s="3" t="s">
        <v>29</v>
      </c>
      <c r="AK102" s="1">
        <v>115</v>
      </c>
      <c r="AM102" s="1">
        <v>53.2</v>
      </c>
      <c r="AN102" s="1">
        <v>52.6</v>
      </c>
      <c r="AO102" s="1">
        <v>52.7</v>
      </c>
      <c r="AP102" s="1">
        <v>55.8</v>
      </c>
      <c r="AQ102" s="1">
        <v>52.1</v>
      </c>
      <c r="AR102" s="1">
        <v>55.8</v>
      </c>
      <c r="AS102" s="4">
        <v>50.3</v>
      </c>
      <c r="AT102" s="1">
        <v>52.3</v>
      </c>
      <c r="AU102" s="1">
        <v>52.6</v>
      </c>
      <c r="AV102" s="1">
        <v>51.2</v>
      </c>
      <c r="AW102" s="1">
        <v>51.3</v>
      </c>
      <c r="AX102" s="1">
        <v>51.9</v>
      </c>
      <c r="AY102" s="1">
        <v>39.1</v>
      </c>
      <c r="AZ102" s="1">
        <v>33.3</v>
      </c>
      <c r="BA102" s="1">
        <v>34.5</v>
      </c>
      <c r="BC102" s="1">
        <v>53.8</v>
      </c>
      <c r="BD102" s="1">
        <v>58.5</v>
      </c>
      <c r="BE102" s="1">
        <v>51.4</v>
      </c>
      <c r="BF102" s="1">
        <v>54.5</v>
      </c>
      <c r="BG102" s="1">
        <v>54.4</v>
      </c>
      <c r="BH102" s="1">
        <v>54.5</v>
      </c>
      <c r="BI102" s="1">
        <v>53.5</v>
      </c>
      <c r="BJ102" s="1">
        <v>52.2</v>
      </c>
      <c r="BK102" s="1">
        <v>52.2</v>
      </c>
      <c r="BL102" s="1">
        <v>48.9</v>
      </c>
      <c r="BM102" s="1">
        <v>48.6</v>
      </c>
      <c r="BN102" s="1">
        <v>55.4</v>
      </c>
      <c r="BO102" s="1">
        <v>37.8</v>
      </c>
      <c r="BP102" s="1">
        <v>32</v>
      </c>
      <c r="BQ102" s="1">
        <v>43.6</v>
      </c>
    </row>
    <row r="103" spans="1:69">
      <c r="A103" s="3"/>
      <c r="D103" s="1">
        <v>49.9</v>
      </c>
      <c r="E103" s="1">
        <v>50.1</v>
      </c>
      <c r="F103" s="1">
        <v>51.6</v>
      </c>
      <c r="G103" s="1">
        <v>55.6</v>
      </c>
      <c r="H103" s="1">
        <v>55.8</v>
      </c>
      <c r="I103" s="1">
        <v>53.2</v>
      </c>
      <c r="J103" s="1">
        <v>46.3</v>
      </c>
      <c r="K103" s="1">
        <v>45.9</v>
      </c>
      <c r="L103" s="1">
        <v>48.2</v>
      </c>
      <c r="M103" s="1">
        <v>43.2</v>
      </c>
      <c r="N103" s="1">
        <v>44.7</v>
      </c>
      <c r="O103" s="1">
        <v>44.7</v>
      </c>
      <c r="P103" s="1">
        <v>26.3</v>
      </c>
      <c r="Q103" s="1">
        <v>25.9</v>
      </c>
      <c r="R103" s="1">
        <v>28.2</v>
      </c>
      <c r="T103" s="1">
        <v>49.2</v>
      </c>
      <c r="U103" s="1">
        <v>51.2</v>
      </c>
      <c r="V103" s="1">
        <v>50.3</v>
      </c>
      <c r="W103" s="1">
        <v>49.2</v>
      </c>
      <c r="X103" s="1">
        <v>54.5</v>
      </c>
      <c r="Y103" s="1">
        <v>47.8</v>
      </c>
      <c r="Z103" s="1">
        <v>48.6</v>
      </c>
      <c r="AA103" s="1">
        <v>44.6</v>
      </c>
      <c r="AB103" s="1">
        <v>46.9</v>
      </c>
      <c r="AC103" s="1">
        <v>40.3</v>
      </c>
      <c r="AD103" s="1">
        <v>43.4</v>
      </c>
      <c r="AE103" s="1">
        <v>43.4</v>
      </c>
      <c r="AF103" s="1">
        <v>28.3</v>
      </c>
      <c r="AG103" s="1">
        <v>26.9</v>
      </c>
      <c r="AH103" s="1">
        <v>26.9</v>
      </c>
      <c r="AJ103" s="3"/>
      <c r="AM103" s="1">
        <v>51.2</v>
      </c>
      <c r="AN103" s="1">
        <v>52.6</v>
      </c>
      <c r="AO103" s="1">
        <v>54.1</v>
      </c>
      <c r="AP103" s="1">
        <v>53.2</v>
      </c>
      <c r="AQ103" s="1">
        <v>52.9</v>
      </c>
      <c r="AR103" s="1">
        <v>53.1</v>
      </c>
      <c r="AS103" s="1">
        <v>47.9</v>
      </c>
      <c r="AT103" s="1">
        <v>49.3</v>
      </c>
      <c r="AU103" s="1">
        <v>50.2</v>
      </c>
      <c r="AV103" s="1">
        <v>52.1</v>
      </c>
      <c r="AW103" s="1">
        <v>51.3</v>
      </c>
      <c r="AX103" s="1">
        <v>52.1</v>
      </c>
      <c r="AY103" s="1">
        <v>38.1</v>
      </c>
      <c r="AZ103" s="1">
        <v>37.1</v>
      </c>
      <c r="BA103" s="1">
        <v>38.7</v>
      </c>
      <c r="BC103" s="1">
        <v>52.3</v>
      </c>
      <c r="BD103" s="1">
        <v>53.6</v>
      </c>
      <c r="BE103" s="1">
        <v>53.9</v>
      </c>
      <c r="BF103" s="1">
        <v>56.3</v>
      </c>
      <c r="BG103" s="1">
        <v>56.2</v>
      </c>
      <c r="BH103" s="1">
        <v>55.3</v>
      </c>
      <c r="BI103" s="1">
        <v>51.2</v>
      </c>
      <c r="BJ103" s="1">
        <v>49.2</v>
      </c>
      <c r="BK103" s="1">
        <v>51.1</v>
      </c>
      <c r="BL103" s="1">
        <v>49.6</v>
      </c>
      <c r="BM103" s="1">
        <v>48.6</v>
      </c>
      <c r="BN103" s="1">
        <v>52.3</v>
      </c>
      <c r="BO103" s="1">
        <v>34.6</v>
      </c>
      <c r="BP103" s="1">
        <v>35.8</v>
      </c>
      <c r="BQ103" s="1">
        <v>37.4</v>
      </c>
    </row>
    <row r="104" spans="1:69">
      <c r="A104" s="3"/>
      <c r="D104" s="1">
        <v>50.1</v>
      </c>
      <c r="E104" s="1">
        <v>47.8</v>
      </c>
      <c r="F104" s="1">
        <v>51.1</v>
      </c>
      <c r="G104" s="1">
        <v>52.4</v>
      </c>
      <c r="H104" s="1">
        <v>52.3</v>
      </c>
      <c r="I104" s="1">
        <v>47.6</v>
      </c>
      <c r="J104" s="1">
        <v>50.8</v>
      </c>
      <c r="K104" s="1">
        <v>56.5</v>
      </c>
      <c r="L104" s="1">
        <v>52.8</v>
      </c>
      <c r="M104" s="1">
        <v>37.9</v>
      </c>
      <c r="N104" s="1">
        <v>40.1</v>
      </c>
      <c r="O104" s="1">
        <v>40.6</v>
      </c>
      <c r="P104" s="1">
        <v>30.8</v>
      </c>
      <c r="Q104" s="1">
        <v>36.5</v>
      </c>
      <c r="R104" s="1">
        <v>32.8</v>
      </c>
      <c r="T104" s="1">
        <v>49.5</v>
      </c>
      <c r="U104" s="1">
        <v>46.5</v>
      </c>
      <c r="V104" s="1">
        <v>50.2</v>
      </c>
      <c r="W104" s="1">
        <v>56.6</v>
      </c>
      <c r="X104" s="1">
        <v>56.8</v>
      </c>
      <c r="Y104" s="1">
        <v>52.3</v>
      </c>
      <c r="Z104" s="1">
        <v>49.5</v>
      </c>
      <c r="AA104" s="1">
        <v>55.2</v>
      </c>
      <c r="AB104" s="1">
        <v>51.5</v>
      </c>
      <c r="AC104" s="1">
        <v>46.6</v>
      </c>
      <c r="AD104" s="1">
        <v>39.6</v>
      </c>
      <c r="AE104" s="1">
        <v>42.1</v>
      </c>
      <c r="AF104" s="1">
        <v>29.5</v>
      </c>
      <c r="AG104" s="1">
        <v>35.2</v>
      </c>
      <c r="AH104" s="1">
        <v>31.5</v>
      </c>
      <c r="AJ104" s="3"/>
      <c r="AM104" s="1">
        <v>53.2</v>
      </c>
      <c r="AN104" s="1">
        <v>52.1</v>
      </c>
      <c r="AO104" s="1">
        <v>51.4</v>
      </c>
      <c r="AP104" s="1">
        <v>54.3</v>
      </c>
      <c r="AQ104" s="1">
        <v>55.4</v>
      </c>
      <c r="AR104" s="1">
        <v>50.1</v>
      </c>
      <c r="AS104" s="1">
        <v>51.3</v>
      </c>
      <c r="AT104" s="1">
        <v>52.4</v>
      </c>
      <c r="AU104" s="1">
        <v>53.4</v>
      </c>
      <c r="AV104" s="1">
        <v>49.8</v>
      </c>
      <c r="AW104" s="1">
        <v>51.1</v>
      </c>
      <c r="AX104" s="1">
        <v>43.9</v>
      </c>
      <c r="AY104" s="1">
        <v>31.8</v>
      </c>
      <c r="AZ104" s="1">
        <v>33.1</v>
      </c>
      <c r="BA104" s="1">
        <v>25.9</v>
      </c>
      <c r="BC104" s="1">
        <v>54.2</v>
      </c>
      <c r="BD104" s="1">
        <v>53.6</v>
      </c>
      <c r="BE104" s="1">
        <v>52.6</v>
      </c>
      <c r="BF104" s="1">
        <v>51.3</v>
      </c>
      <c r="BG104" s="1">
        <v>54.1</v>
      </c>
      <c r="BH104" s="1">
        <v>48.8</v>
      </c>
      <c r="BI104" s="1">
        <v>50.8</v>
      </c>
      <c r="BJ104" s="1">
        <v>49.6</v>
      </c>
      <c r="BK104" s="1">
        <v>51.2</v>
      </c>
      <c r="BL104" s="1">
        <v>48.5</v>
      </c>
      <c r="BM104" s="1">
        <v>48.5</v>
      </c>
      <c r="BN104" s="1">
        <v>42.6</v>
      </c>
      <c r="BO104" s="1">
        <v>30.5</v>
      </c>
      <c r="BP104" s="1">
        <v>31.8</v>
      </c>
      <c r="BQ104" s="1">
        <v>24.6</v>
      </c>
    </row>
    <row r="105" spans="1:69">
      <c r="A105" s="3"/>
      <c r="D105" s="1">
        <v>51.1</v>
      </c>
      <c r="E105" s="1">
        <v>51.2</v>
      </c>
      <c r="F105" s="1">
        <v>52.1</v>
      </c>
      <c r="G105" s="1">
        <v>51.6</v>
      </c>
      <c r="H105" s="1">
        <v>48.3</v>
      </c>
      <c r="I105" s="1">
        <v>54.4</v>
      </c>
      <c r="J105" s="1">
        <v>55.1</v>
      </c>
      <c r="K105" s="1">
        <v>48.6</v>
      </c>
      <c r="L105" s="1">
        <v>46.4</v>
      </c>
      <c r="M105" s="1">
        <v>42.6</v>
      </c>
      <c r="N105" s="1">
        <v>38.9</v>
      </c>
      <c r="O105" s="1">
        <v>36.5</v>
      </c>
      <c r="P105" s="1">
        <v>35.1</v>
      </c>
      <c r="Q105" s="1">
        <v>28.6</v>
      </c>
      <c r="R105" s="1">
        <v>26.4</v>
      </c>
      <c r="T105" s="1">
        <v>52.3</v>
      </c>
      <c r="U105" s="1">
        <v>51.9</v>
      </c>
      <c r="V105" s="1">
        <v>52.1</v>
      </c>
      <c r="W105" s="1">
        <v>56.4</v>
      </c>
      <c r="X105" s="1">
        <v>49.5</v>
      </c>
      <c r="Y105" s="1">
        <v>52.3</v>
      </c>
      <c r="Z105" s="1">
        <v>53.8</v>
      </c>
      <c r="AA105" s="1">
        <v>47.3</v>
      </c>
      <c r="AB105" s="1">
        <v>45.1</v>
      </c>
      <c r="AC105" s="1">
        <v>34.8</v>
      </c>
      <c r="AD105" s="1">
        <v>39.6</v>
      </c>
      <c r="AE105" s="1">
        <v>41.2</v>
      </c>
      <c r="AF105" s="1">
        <v>33.8</v>
      </c>
      <c r="AG105" s="1">
        <v>27.3</v>
      </c>
      <c r="AH105" s="1">
        <v>29.6</v>
      </c>
      <c r="AJ105" s="3"/>
      <c r="AM105" s="1">
        <v>51.2</v>
      </c>
      <c r="AN105" s="1">
        <v>57.7</v>
      </c>
      <c r="AO105" s="1">
        <v>55.8</v>
      </c>
      <c r="AP105" s="1">
        <v>52.3</v>
      </c>
      <c r="AQ105" s="1">
        <v>58.2</v>
      </c>
      <c r="AR105" s="1">
        <v>58.2</v>
      </c>
      <c r="AS105" s="1">
        <v>49.6</v>
      </c>
      <c r="AT105" s="1">
        <v>51.8</v>
      </c>
      <c r="AU105" s="1">
        <v>51.1</v>
      </c>
      <c r="AV105" s="1">
        <v>46.1</v>
      </c>
      <c r="AW105" s="1">
        <v>48.6</v>
      </c>
      <c r="AX105" s="1">
        <v>49.6</v>
      </c>
      <c r="AY105" s="1">
        <v>28.1</v>
      </c>
      <c r="AZ105" s="1">
        <v>30.6</v>
      </c>
      <c r="BA105" s="1">
        <v>39.7</v>
      </c>
      <c r="BC105" s="1">
        <v>52.3</v>
      </c>
      <c r="BD105" s="1">
        <v>51.7</v>
      </c>
      <c r="BE105" s="1">
        <v>51.2</v>
      </c>
      <c r="BF105" s="1">
        <v>53.5</v>
      </c>
      <c r="BG105" s="1">
        <v>54.6</v>
      </c>
      <c r="BH105" s="1">
        <v>56.9</v>
      </c>
      <c r="BI105" s="1">
        <v>51.1</v>
      </c>
      <c r="BJ105" s="1">
        <v>46.5</v>
      </c>
      <c r="BK105" s="1">
        <v>45.1</v>
      </c>
      <c r="BL105" s="1">
        <v>44.8</v>
      </c>
      <c r="BM105" s="1">
        <v>47.3</v>
      </c>
      <c r="BN105" s="1">
        <v>51.2</v>
      </c>
      <c r="BO105" s="1">
        <v>31.2</v>
      </c>
      <c r="BP105" s="1">
        <v>29.3</v>
      </c>
      <c r="BQ105" s="1">
        <v>38.4</v>
      </c>
    </row>
    <row r="106" spans="1:69">
      <c r="A106" s="3"/>
      <c r="D106" s="1">
        <v>50.8</v>
      </c>
      <c r="E106" s="1">
        <v>54.4</v>
      </c>
      <c r="F106" s="1">
        <v>51.9</v>
      </c>
      <c r="G106" s="1">
        <v>53.6</v>
      </c>
      <c r="H106" s="1">
        <v>53.6</v>
      </c>
      <c r="I106" s="1">
        <v>52.8</v>
      </c>
      <c r="J106" s="1">
        <v>52.5</v>
      </c>
      <c r="K106" s="1">
        <v>48.2</v>
      </c>
      <c r="L106" s="1">
        <v>54.7</v>
      </c>
      <c r="M106" s="1">
        <v>42.5</v>
      </c>
      <c r="N106" s="1">
        <v>43.7</v>
      </c>
      <c r="O106" s="1">
        <v>41.8</v>
      </c>
      <c r="P106" s="1">
        <v>32.5</v>
      </c>
      <c r="Q106" s="1">
        <v>28.2</v>
      </c>
      <c r="R106" s="1">
        <v>34.7</v>
      </c>
      <c r="T106" s="1">
        <v>51.2</v>
      </c>
      <c r="U106" s="1">
        <v>53.1</v>
      </c>
      <c r="V106" s="1">
        <v>52.1</v>
      </c>
      <c r="W106" s="1">
        <v>51.2</v>
      </c>
      <c r="X106" s="1">
        <v>50.3</v>
      </c>
      <c r="Y106" s="1">
        <v>52.3</v>
      </c>
      <c r="Z106" s="1">
        <v>51.2</v>
      </c>
      <c r="AA106" s="1">
        <v>46.9</v>
      </c>
      <c r="AB106" s="1">
        <v>53.4</v>
      </c>
      <c r="AC106" s="1">
        <v>45.4</v>
      </c>
      <c r="AD106" s="1">
        <v>42.4</v>
      </c>
      <c r="AE106" s="1">
        <v>30.5</v>
      </c>
      <c r="AF106" s="1">
        <v>31.2</v>
      </c>
      <c r="AG106" s="1">
        <v>29.1</v>
      </c>
      <c r="AH106" s="1">
        <v>33.4</v>
      </c>
      <c r="AJ106" s="3"/>
      <c r="AM106" s="1">
        <v>52.4</v>
      </c>
      <c r="AN106" s="1">
        <v>51.7</v>
      </c>
      <c r="AO106" s="1">
        <v>54.1</v>
      </c>
      <c r="AP106" s="1">
        <v>54.1</v>
      </c>
      <c r="AQ106" s="1">
        <v>54.5</v>
      </c>
      <c r="AR106" s="1">
        <v>60.2</v>
      </c>
      <c r="AS106" s="1">
        <v>47.9</v>
      </c>
      <c r="AT106" s="1">
        <v>48.3</v>
      </c>
      <c r="AU106" s="1">
        <v>50.3</v>
      </c>
      <c r="AV106" s="1">
        <v>49.6</v>
      </c>
      <c r="AW106" s="1">
        <v>52.3</v>
      </c>
      <c r="AX106" s="1">
        <v>50.3</v>
      </c>
      <c r="AY106" s="1">
        <v>33.4</v>
      </c>
      <c r="AZ106" s="1">
        <v>37.1</v>
      </c>
      <c r="BA106" s="1">
        <v>39.6</v>
      </c>
      <c r="BC106" s="1">
        <v>51.2</v>
      </c>
      <c r="BD106" s="1">
        <v>50.8</v>
      </c>
      <c r="BE106" s="1">
        <v>52.3</v>
      </c>
      <c r="BF106" s="1">
        <v>52.8</v>
      </c>
      <c r="BG106" s="1">
        <v>53.2</v>
      </c>
      <c r="BH106" s="1">
        <v>58.9</v>
      </c>
      <c r="BI106" s="1">
        <v>49.6</v>
      </c>
      <c r="BJ106" s="1">
        <v>48.9</v>
      </c>
      <c r="BK106" s="1">
        <v>51.1</v>
      </c>
      <c r="BL106" s="1">
        <v>50.1</v>
      </c>
      <c r="BM106" s="1">
        <v>53.8</v>
      </c>
      <c r="BN106" s="1">
        <v>55.1</v>
      </c>
      <c r="BO106" s="1">
        <v>32.1</v>
      </c>
      <c r="BP106" s="1">
        <v>35.8</v>
      </c>
      <c r="BQ106" s="1">
        <v>38.3</v>
      </c>
    </row>
    <row r="107" spans="1:69">
      <c r="A107" s="3"/>
      <c r="F107" s="1">
        <f>AVERAGE(D102:F106)</f>
        <v>51.6133333333333</v>
      </c>
      <c r="I107" s="1">
        <f>AVERAGE(G102:I106)</f>
        <v>53.1133333333333</v>
      </c>
      <c r="L107" s="1">
        <f>AVERAGE(J102:L106)</f>
        <v>49.8533333333333</v>
      </c>
      <c r="O107" s="1">
        <f>AVERAGE(M102:O106)</f>
        <v>41.8466666666667</v>
      </c>
      <c r="R107" s="1">
        <f>AVERAGE(P102:R106)</f>
        <v>30.5333333333333</v>
      </c>
      <c r="V107" s="1">
        <f>AVERAGE(T102:V106)</f>
        <v>51.1866666666667</v>
      </c>
      <c r="Y107" s="1">
        <f>AVERAGE(W102:Y106)</f>
        <v>52.7933333333333</v>
      </c>
      <c r="AB107" s="1">
        <f>AVERAGE(Z102:AB106)</f>
        <v>49.4733333333333</v>
      </c>
      <c r="AE107" s="1">
        <f>AVERAGE(AC102:AE106)</f>
        <v>41.38</v>
      </c>
      <c r="AH107" s="1">
        <f>AVERAGE(AF102:AH106)</f>
        <v>30.0533333333333</v>
      </c>
      <c r="AJ107" s="3"/>
      <c r="AO107" s="1">
        <f>AVERAGE(AM102:AO106)</f>
        <v>53.0666666666667</v>
      </c>
      <c r="AR107" s="1">
        <f>AVERAGE(AP102:AR106)</f>
        <v>54.68</v>
      </c>
      <c r="AU107" s="1">
        <f>AVERAGE(AS102:AU106)</f>
        <v>50.58</v>
      </c>
      <c r="AX107" s="1">
        <f>AVERAGE(AV102:AX106)</f>
        <v>50.08</v>
      </c>
      <c r="BA107" s="1">
        <f>AVERAGE(AY102:BA106)</f>
        <v>34.6733333333333</v>
      </c>
      <c r="BE107" s="1">
        <f>AVERAGE(BC102:BE106)</f>
        <v>52.8933333333333</v>
      </c>
      <c r="BH107" s="1">
        <f>AVERAGE(BF102:BH106)</f>
        <v>54.3533333333333</v>
      </c>
      <c r="BK107" s="1">
        <f>AVERAGE(BI102:BK106)</f>
        <v>50.22</v>
      </c>
      <c r="BN107" s="1">
        <f>AVERAGE(BL102:BN106)</f>
        <v>49.6866666666667</v>
      </c>
      <c r="BQ107" s="1">
        <f>AVERAGE(BO102:BQ106)</f>
        <v>34.2133333333333</v>
      </c>
    </row>
    <row r="108" spans="1:36">
      <c r="A108" s="3"/>
      <c r="AJ108" s="3"/>
    </row>
    <row r="109" spans="1:69">
      <c r="A109" s="3"/>
      <c r="F109" s="1">
        <f>F107</f>
        <v>51.6133333333333</v>
      </c>
      <c r="I109" s="1">
        <f>I107</f>
        <v>53.1133333333333</v>
      </c>
      <c r="L109" s="1">
        <f>L107</f>
        <v>49.8533333333333</v>
      </c>
      <c r="O109" s="1">
        <f>O107</f>
        <v>41.8466666666667</v>
      </c>
      <c r="R109" s="1">
        <f>R107</f>
        <v>30.5333333333333</v>
      </c>
      <c r="V109" s="1">
        <f>V107</f>
        <v>51.1866666666667</v>
      </c>
      <c r="Y109" s="1">
        <f>Y107</f>
        <v>52.7933333333333</v>
      </c>
      <c r="AB109" s="1">
        <f>AB107</f>
        <v>49.4733333333333</v>
      </c>
      <c r="AE109" s="1">
        <f>AE107</f>
        <v>41.38</v>
      </c>
      <c r="AH109" s="1">
        <f>AH107</f>
        <v>30.0533333333333</v>
      </c>
      <c r="AJ109" s="3"/>
      <c r="AO109" s="1">
        <f>AO107</f>
        <v>53.0666666666667</v>
      </c>
      <c r="AR109" s="1">
        <f>AR107</f>
        <v>54.68</v>
      </c>
      <c r="AU109" s="1">
        <f>AU107</f>
        <v>50.58</v>
      </c>
      <c r="AX109" s="1">
        <f>AX107</f>
        <v>50.08</v>
      </c>
      <c r="BA109" s="1">
        <f>BA107</f>
        <v>34.6733333333333</v>
      </c>
      <c r="BE109" s="1">
        <f>BE107</f>
        <v>52.8933333333333</v>
      </c>
      <c r="BH109" s="1">
        <f>BH107</f>
        <v>54.3533333333333</v>
      </c>
      <c r="BK109" s="1">
        <f>BK107</f>
        <v>50.22</v>
      </c>
      <c r="BN109" s="1">
        <f>BN107</f>
        <v>49.6866666666667</v>
      </c>
      <c r="BQ109" s="1">
        <f>BQ107</f>
        <v>34.2133333333333</v>
      </c>
    </row>
    <row r="110" spans="1:69">
      <c r="A110" s="3"/>
      <c r="V110" s="1">
        <f>F109-0.43</f>
        <v>51.1833333333333</v>
      </c>
      <c r="Y110" s="1">
        <f>I109-0.33</f>
        <v>52.7833333333333</v>
      </c>
      <c r="AB110" s="1">
        <f>L109-0.37</f>
        <v>49.4833333333333</v>
      </c>
      <c r="AE110" s="1">
        <f>O109-0.45</f>
        <v>41.3966666666667</v>
      </c>
      <c r="AH110" s="1">
        <f>R109-0.47</f>
        <v>30.0633333333333</v>
      </c>
      <c r="AJ110" s="3"/>
      <c r="BE110" s="1">
        <f>AO109-0.17</f>
        <v>52.8966666666667</v>
      </c>
      <c r="BH110" s="1">
        <f>AR109-0.33</f>
        <v>54.35</v>
      </c>
      <c r="BK110" s="1">
        <f>AU109-0.36</f>
        <v>50.22</v>
      </c>
      <c r="BN110" s="1">
        <f>AX109-0.39</f>
        <v>49.69</v>
      </c>
      <c r="BQ110" s="1">
        <f>BA109-0.47</f>
        <v>34.2033333333333</v>
      </c>
    </row>
    <row r="111" spans="1:36">
      <c r="A111" s="3"/>
      <c r="AJ111" s="3"/>
    </row>
    <row r="112" spans="1:36">
      <c r="A112" s="4" t="s">
        <v>11</v>
      </c>
      <c r="AJ112" s="4" t="s">
        <v>11</v>
      </c>
    </row>
    <row r="113" spans="1:69">
      <c r="A113" s="3" t="s">
        <v>30</v>
      </c>
      <c r="B113" s="1">
        <v>49</v>
      </c>
      <c r="D113" s="1">
        <v>50.2</v>
      </c>
      <c r="E113" s="1">
        <v>51.5</v>
      </c>
      <c r="F113" s="1">
        <v>52.6</v>
      </c>
      <c r="G113" s="1">
        <v>52.4</v>
      </c>
      <c r="H113" s="1">
        <v>54.5</v>
      </c>
      <c r="I113" s="1">
        <v>51.1</v>
      </c>
      <c r="J113" s="1">
        <v>54.6</v>
      </c>
      <c r="K113" s="1">
        <v>49.2</v>
      </c>
      <c r="L113" s="1">
        <v>52.1</v>
      </c>
      <c r="M113" s="1">
        <v>42.3</v>
      </c>
      <c r="N113" s="1">
        <v>42.6</v>
      </c>
      <c r="O113" s="1">
        <v>41.1</v>
      </c>
      <c r="P113" s="1">
        <v>34.6</v>
      </c>
      <c r="Q113" s="1">
        <v>29.2</v>
      </c>
      <c r="R113" s="1">
        <v>32.1</v>
      </c>
      <c r="T113" s="1">
        <v>53.1</v>
      </c>
      <c r="U113" s="1">
        <v>51.2</v>
      </c>
      <c r="V113" s="1">
        <v>50.9</v>
      </c>
      <c r="W113" s="1">
        <v>51.1</v>
      </c>
      <c r="X113" s="1">
        <v>53.2</v>
      </c>
      <c r="Y113" s="1">
        <v>52.3</v>
      </c>
      <c r="Z113" s="1">
        <v>53.3</v>
      </c>
      <c r="AA113" s="1">
        <v>52.3</v>
      </c>
      <c r="AB113" s="1">
        <v>50.8</v>
      </c>
      <c r="AC113" s="1">
        <v>48.8</v>
      </c>
      <c r="AD113" s="1">
        <v>46.6</v>
      </c>
      <c r="AE113" s="1">
        <v>39.8</v>
      </c>
      <c r="AF113" s="1">
        <v>33.3</v>
      </c>
      <c r="AG113" s="1">
        <v>30.5</v>
      </c>
      <c r="AH113" s="1">
        <v>30.8</v>
      </c>
      <c r="AJ113" s="3" t="s">
        <v>31</v>
      </c>
      <c r="AK113" s="1">
        <v>118</v>
      </c>
      <c r="AM113" s="1">
        <v>51.2</v>
      </c>
      <c r="AN113" s="1">
        <v>52.6</v>
      </c>
      <c r="AO113" s="1">
        <v>52.3</v>
      </c>
      <c r="AP113" s="1">
        <v>52.9</v>
      </c>
      <c r="AQ113" s="1">
        <v>55.6</v>
      </c>
      <c r="AR113" s="1">
        <v>52.9</v>
      </c>
      <c r="AS113" s="1">
        <v>51.1</v>
      </c>
      <c r="AT113" s="1">
        <v>50.1</v>
      </c>
      <c r="AU113" s="1">
        <v>49.2</v>
      </c>
      <c r="AV113" s="1">
        <v>53.1</v>
      </c>
      <c r="AW113" s="1">
        <v>50.6</v>
      </c>
      <c r="AX113" s="1">
        <v>51.2</v>
      </c>
      <c r="AY113" s="1">
        <v>35.2</v>
      </c>
      <c r="AZ113" s="1">
        <v>34.2</v>
      </c>
      <c r="BA113" s="1">
        <v>32.6</v>
      </c>
      <c r="BC113" s="1">
        <v>50.2</v>
      </c>
      <c r="BD113" s="1">
        <v>51.2</v>
      </c>
      <c r="BE113" s="1">
        <v>50.2</v>
      </c>
      <c r="BF113" s="1">
        <v>51.3</v>
      </c>
      <c r="BG113" s="1">
        <v>52.3</v>
      </c>
      <c r="BH113" s="1">
        <v>51.6</v>
      </c>
      <c r="BI113" s="1">
        <v>51.4</v>
      </c>
      <c r="BJ113" s="1">
        <v>49.6</v>
      </c>
      <c r="BK113" s="1">
        <v>50</v>
      </c>
      <c r="BL113" s="1">
        <v>51.5</v>
      </c>
      <c r="BM113" s="1">
        <v>51.8</v>
      </c>
      <c r="BN113" s="1">
        <v>52.5</v>
      </c>
      <c r="BO113" s="1">
        <v>33.5</v>
      </c>
      <c r="BP113" s="1">
        <v>32.2</v>
      </c>
      <c r="BQ113" s="1">
        <v>32.6</v>
      </c>
    </row>
    <row r="114" spans="1:69">
      <c r="A114" s="3"/>
      <c r="D114" s="1">
        <v>52.4</v>
      </c>
      <c r="E114" s="1">
        <v>52.1</v>
      </c>
      <c r="F114" s="1">
        <v>51.1</v>
      </c>
      <c r="G114" s="1">
        <v>54.6</v>
      </c>
      <c r="H114" s="1">
        <v>53.4</v>
      </c>
      <c r="I114" s="1">
        <v>52.9</v>
      </c>
      <c r="J114" s="1">
        <v>50.1</v>
      </c>
      <c r="K114" s="1">
        <v>54.7</v>
      </c>
      <c r="L114" s="1">
        <v>47.1</v>
      </c>
      <c r="M114" s="1">
        <v>41.2</v>
      </c>
      <c r="N114" s="1">
        <v>40.5</v>
      </c>
      <c r="O114" s="1">
        <v>38.9</v>
      </c>
      <c r="P114" s="1">
        <v>30.1</v>
      </c>
      <c r="Q114" s="1">
        <v>34.7</v>
      </c>
      <c r="R114" s="1">
        <v>27.1</v>
      </c>
      <c r="T114" s="1">
        <v>52.4</v>
      </c>
      <c r="U114" s="1">
        <v>49.3</v>
      </c>
      <c r="V114" s="1">
        <v>50.9</v>
      </c>
      <c r="W114" s="1">
        <v>53.3</v>
      </c>
      <c r="X114" s="1">
        <v>53.1</v>
      </c>
      <c r="Y114" s="1">
        <v>52.6</v>
      </c>
      <c r="Z114" s="1">
        <v>48.8</v>
      </c>
      <c r="AA114" s="1">
        <v>53.4</v>
      </c>
      <c r="AB114" s="1">
        <v>45.8</v>
      </c>
      <c r="AC114" s="1">
        <v>39.9</v>
      </c>
      <c r="AD114" s="1">
        <v>43.2</v>
      </c>
      <c r="AE114" s="1">
        <v>45.2</v>
      </c>
      <c r="AF114" s="1">
        <v>28.8</v>
      </c>
      <c r="AG114" s="1">
        <v>33.4</v>
      </c>
      <c r="AH114" s="1">
        <v>25.8</v>
      </c>
      <c r="AJ114" s="3"/>
      <c r="AM114" s="1">
        <v>52.8</v>
      </c>
      <c r="AN114" s="1">
        <v>52.6</v>
      </c>
      <c r="AO114" s="1">
        <v>53.5</v>
      </c>
      <c r="AP114" s="1">
        <v>51.6</v>
      </c>
      <c r="AQ114" s="1">
        <v>52.8</v>
      </c>
      <c r="AR114" s="1">
        <v>53.2</v>
      </c>
      <c r="AS114" s="1">
        <v>49.6</v>
      </c>
      <c r="AT114" s="1">
        <v>52.1</v>
      </c>
      <c r="AU114" s="1">
        <v>50.3</v>
      </c>
      <c r="AV114" s="1">
        <v>51.9</v>
      </c>
      <c r="AW114" s="1">
        <v>50.9</v>
      </c>
      <c r="AX114" s="1">
        <v>51.6</v>
      </c>
      <c r="AY114" s="1">
        <v>35.2</v>
      </c>
      <c r="AZ114" s="1">
        <v>34.9</v>
      </c>
      <c r="BA114" s="1">
        <v>33.6</v>
      </c>
      <c r="BC114" s="1">
        <v>51.7</v>
      </c>
      <c r="BD114" s="1">
        <v>51.5</v>
      </c>
      <c r="BE114" s="1">
        <v>51.2</v>
      </c>
      <c r="BF114" s="1">
        <v>54.2</v>
      </c>
      <c r="BG114" s="1">
        <v>52.6</v>
      </c>
      <c r="BH114" s="1">
        <v>55.8</v>
      </c>
      <c r="BI114" s="1">
        <v>50.3</v>
      </c>
      <c r="BJ114" s="1">
        <v>51.2</v>
      </c>
      <c r="BK114" s="1">
        <v>49.8</v>
      </c>
      <c r="BL114" s="1">
        <v>48.6</v>
      </c>
      <c r="BM114" s="1">
        <v>48.5</v>
      </c>
      <c r="BN114" s="1">
        <v>48.6</v>
      </c>
      <c r="BO114" s="1">
        <v>33.9</v>
      </c>
      <c r="BP114" s="1">
        <v>33.6</v>
      </c>
      <c r="BQ114" s="1">
        <v>32.3</v>
      </c>
    </row>
    <row r="115" spans="1:69">
      <c r="A115" s="3"/>
      <c r="D115" s="1">
        <v>53.6</v>
      </c>
      <c r="E115" s="1">
        <v>52.8</v>
      </c>
      <c r="F115" s="1">
        <v>51.8</v>
      </c>
      <c r="G115" s="1">
        <v>53.6</v>
      </c>
      <c r="H115" s="1">
        <v>52.4</v>
      </c>
      <c r="I115" s="1">
        <v>49.5</v>
      </c>
      <c r="J115" s="1">
        <v>52.1</v>
      </c>
      <c r="K115" s="1">
        <v>43.7</v>
      </c>
      <c r="L115" s="1">
        <v>43.9</v>
      </c>
      <c r="M115" s="1">
        <v>42.6</v>
      </c>
      <c r="N115" s="1">
        <v>41.9</v>
      </c>
      <c r="O115" s="1">
        <v>42.1</v>
      </c>
      <c r="P115" s="1">
        <v>32.1</v>
      </c>
      <c r="Q115" s="1">
        <v>23.7</v>
      </c>
      <c r="R115" s="1">
        <v>23.9</v>
      </c>
      <c r="T115" s="1">
        <v>51.1</v>
      </c>
      <c r="U115" s="1">
        <v>50.6</v>
      </c>
      <c r="V115" s="1">
        <v>52.3</v>
      </c>
      <c r="W115" s="1">
        <v>53.2</v>
      </c>
      <c r="X115" s="1">
        <v>51.1</v>
      </c>
      <c r="Y115" s="1">
        <v>56.3</v>
      </c>
      <c r="Z115" s="1">
        <v>50.8</v>
      </c>
      <c r="AA115" s="1">
        <v>46.3</v>
      </c>
      <c r="AB115" s="1">
        <v>42.6</v>
      </c>
      <c r="AC115" s="1">
        <v>44.6</v>
      </c>
      <c r="AD115" s="1">
        <v>42.6</v>
      </c>
      <c r="AE115" s="1">
        <v>37.3</v>
      </c>
      <c r="AF115" s="1">
        <v>28.6</v>
      </c>
      <c r="AG115" s="1">
        <v>24.2</v>
      </c>
      <c r="AH115" s="1">
        <v>22.6</v>
      </c>
      <c r="AJ115" s="3"/>
      <c r="AM115" s="1">
        <v>51.9</v>
      </c>
      <c r="AN115" s="1">
        <v>51.6</v>
      </c>
      <c r="AO115" s="1">
        <v>50.9</v>
      </c>
      <c r="AP115" s="1">
        <v>54.2</v>
      </c>
      <c r="AQ115" s="1">
        <v>55.5</v>
      </c>
      <c r="AR115" s="1">
        <v>53.1</v>
      </c>
      <c r="AS115" s="1">
        <v>51.2</v>
      </c>
      <c r="AT115" s="1">
        <v>51.2</v>
      </c>
      <c r="AU115" s="1">
        <v>51.4</v>
      </c>
      <c r="AV115" s="1">
        <v>49.6</v>
      </c>
      <c r="AW115" s="1">
        <v>49.3</v>
      </c>
      <c r="AX115" s="1">
        <v>48.9</v>
      </c>
      <c r="AY115" s="1">
        <v>35.4</v>
      </c>
      <c r="AZ115" s="1">
        <v>35.8</v>
      </c>
      <c r="BA115" s="1">
        <v>36.8</v>
      </c>
      <c r="BC115" s="1">
        <v>52.3</v>
      </c>
      <c r="BD115" s="1">
        <v>50.2</v>
      </c>
      <c r="BE115" s="1">
        <v>52.3</v>
      </c>
      <c r="BF115" s="1">
        <v>53.1</v>
      </c>
      <c r="BG115" s="1">
        <v>54.2</v>
      </c>
      <c r="BH115" s="1">
        <v>51.7</v>
      </c>
      <c r="BI115" s="1">
        <v>50.6</v>
      </c>
      <c r="BJ115" s="1">
        <v>49.6</v>
      </c>
      <c r="BK115" s="1">
        <v>50.6</v>
      </c>
      <c r="BL115" s="1">
        <v>51.2</v>
      </c>
      <c r="BM115" s="1">
        <v>48.5</v>
      </c>
      <c r="BN115" s="1">
        <v>47.5</v>
      </c>
      <c r="BO115" s="1">
        <v>37.2</v>
      </c>
      <c r="BP115" s="1">
        <v>34.5</v>
      </c>
      <c r="BQ115" s="1">
        <v>37.5</v>
      </c>
    </row>
    <row r="116" spans="1:69">
      <c r="A116" s="3"/>
      <c r="D116" s="1">
        <v>52.1</v>
      </c>
      <c r="E116" s="1">
        <v>51.9</v>
      </c>
      <c r="F116" s="1">
        <v>51.6</v>
      </c>
      <c r="G116" s="1">
        <v>57.2</v>
      </c>
      <c r="H116" s="1">
        <v>52.6</v>
      </c>
      <c r="I116" s="1">
        <v>54.1</v>
      </c>
      <c r="J116" s="1">
        <v>43.5</v>
      </c>
      <c r="K116" s="1">
        <v>45.3</v>
      </c>
      <c r="L116" s="1">
        <v>52.1</v>
      </c>
      <c r="M116" s="1">
        <v>38.9</v>
      </c>
      <c r="N116" s="1">
        <v>40.6</v>
      </c>
      <c r="O116" s="1">
        <v>41.9</v>
      </c>
      <c r="P116" s="1">
        <v>23.5</v>
      </c>
      <c r="Q116" s="1">
        <v>25.3</v>
      </c>
      <c r="R116" s="1">
        <v>32.1</v>
      </c>
      <c r="T116" s="1">
        <v>52.1</v>
      </c>
      <c r="U116" s="1">
        <v>50.6</v>
      </c>
      <c r="V116" s="1">
        <v>51.3</v>
      </c>
      <c r="W116" s="1">
        <v>52.3</v>
      </c>
      <c r="X116" s="1">
        <v>51.8</v>
      </c>
      <c r="Y116" s="1">
        <v>52.8</v>
      </c>
      <c r="Z116" s="1">
        <v>42.2</v>
      </c>
      <c r="AA116" s="1">
        <v>46.9</v>
      </c>
      <c r="AB116" s="1">
        <v>50.8</v>
      </c>
      <c r="AC116" s="1">
        <v>41.2</v>
      </c>
      <c r="AD116" s="1">
        <v>39.3</v>
      </c>
      <c r="AE116" s="1">
        <v>42.6</v>
      </c>
      <c r="AF116" s="1">
        <v>26.5</v>
      </c>
      <c r="AG116" s="1">
        <v>26.5</v>
      </c>
      <c r="AH116" s="1">
        <v>30.8</v>
      </c>
      <c r="AJ116" s="3"/>
      <c r="AM116" s="1">
        <v>50.5</v>
      </c>
      <c r="AN116" s="1">
        <v>53.4</v>
      </c>
      <c r="AO116" s="1">
        <v>52.7</v>
      </c>
      <c r="AP116" s="1">
        <v>51.3</v>
      </c>
      <c r="AQ116" s="1">
        <v>55.2</v>
      </c>
      <c r="AR116" s="1">
        <v>55.1</v>
      </c>
      <c r="AS116" s="1">
        <v>49.3</v>
      </c>
      <c r="AT116" s="1">
        <v>48.6</v>
      </c>
      <c r="AU116" s="1">
        <v>49.2</v>
      </c>
      <c r="AV116" s="1">
        <v>47.6</v>
      </c>
      <c r="AW116" s="1">
        <v>48.9</v>
      </c>
      <c r="AX116" s="1">
        <v>49.1</v>
      </c>
      <c r="AY116" s="1">
        <v>35.1</v>
      </c>
      <c r="AZ116" s="1">
        <v>35.6</v>
      </c>
      <c r="BA116" s="1">
        <v>33.3</v>
      </c>
      <c r="BC116" s="1">
        <v>59.2</v>
      </c>
      <c r="BD116" s="1">
        <v>56.9</v>
      </c>
      <c r="BE116" s="1">
        <v>51.3</v>
      </c>
      <c r="BF116" s="1">
        <v>52.3</v>
      </c>
      <c r="BG116" s="1">
        <v>53.2</v>
      </c>
      <c r="BH116" s="1">
        <v>53.8</v>
      </c>
      <c r="BI116" s="1">
        <v>49.6</v>
      </c>
      <c r="BJ116" s="1">
        <v>48.2</v>
      </c>
      <c r="BK116" s="1">
        <v>51.8</v>
      </c>
      <c r="BL116" s="1">
        <v>49.2</v>
      </c>
      <c r="BM116" s="1">
        <v>48.6</v>
      </c>
      <c r="BN116" s="1">
        <v>47.9</v>
      </c>
      <c r="BO116" s="1">
        <v>33.4</v>
      </c>
      <c r="BP116" s="1">
        <v>38.9</v>
      </c>
      <c r="BQ116" s="1">
        <v>32</v>
      </c>
    </row>
    <row r="117" spans="1:69">
      <c r="A117" s="3"/>
      <c r="D117" s="1">
        <v>51.2</v>
      </c>
      <c r="E117" s="1">
        <v>52.4</v>
      </c>
      <c r="F117" s="1">
        <v>52.3</v>
      </c>
      <c r="G117" s="1">
        <v>48.1</v>
      </c>
      <c r="H117" s="1">
        <v>53.6</v>
      </c>
      <c r="I117" s="1">
        <v>51.1</v>
      </c>
      <c r="J117" s="1">
        <v>47.9</v>
      </c>
      <c r="K117" s="1">
        <v>51.8</v>
      </c>
      <c r="L117" s="1">
        <v>50.3</v>
      </c>
      <c r="M117" s="1">
        <v>41.6</v>
      </c>
      <c r="N117" s="1">
        <v>39.9</v>
      </c>
      <c r="O117" s="1">
        <v>40.5</v>
      </c>
      <c r="P117" s="1">
        <v>27.9</v>
      </c>
      <c r="Q117" s="1">
        <v>31.8</v>
      </c>
      <c r="R117" s="1">
        <v>30.3</v>
      </c>
      <c r="T117" s="1">
        <v>51.6</v>
      </c>
      <c r="U117" s="1">
        <v>52.3</v>
      </c>
      <c r="V117" s="1">
        <v>54.8</v>
      </c>
      <c r="W117" s="1">
        <v>49.6</v>
      </c>
      <c r="X117" s="1">
        <v>48.9</v>
      </c>
      <c r="Y117" s="1">
        <v>53.2</v>
      </c>
      <c r="Z117" s="1">
        <v>46.6</v>
      </c>
      <c r="AA117" s="1">
        <v>50.5</v>
      </c>
      <c r="AB117" s="1">
        <v>51.2</v>
      </c>
      <c r="AC117" s="1">
        <v>38.9</v>
      </c>
      <c r="AD117" s="1">
        <v>37.5</v>
      </c>
      <c r="AE117" s="1">
        <v>39.6</v>
      </c>
      <c r="AF117" s="1">
        <v>26.6</v>
      </c>
      <c r="AG117" s="1">
        <v>30.5</v>
      </c>
      <c r="AH117" s="1">
        <v>29</v>
      </c>
      <c r="AJ117" s="3"/>
      <c r="AM117" s="1">
        <v>52.1</v>
      </c>
      <c r="AN117" s="1">
        <v>52.6</v>
      </c>
      <c r="AO117" s="1">
        <v>60.8</v>
      </c>
      <c r="AP117" s="1">
        <v>57.8</v>
      </c>
      <c r="AQ117" s="1">
        <v>55.1</v>
      </c>
      <c r="AR117" s="1">
        <v>53.9</v>
      </c>
      <c r="AS117" s="1">
        <v>50.3</v>
      </c>
      <c r="AT117" s="1">
        <v>51.2</v>
      </c>
      <c r="AU117" s="1">
        <v>52.6</v>
      </c>
      <c r="AV117" s="1">
        <v>49.3</v>
      </c>
      <c r="AW117" s="1">
        <v>52.3</v>
      </c>
      <c r="AX117" s="1">
        <v>51.4</v>
      </c>
      <c r="AY117" s="1">
        <v>36.2</v>
      </c>
      <c r="AZ117" s="1">
        <v>34.5</v>
      </c>
      <c r="BA117" s="1">
        <v>35.8</v>
      </c>
      <c r="BC117" s="1">
        <v>50.8</v>
      </c>
      <c r="BD117" s="1">
        <v>57.8</v>
      </c>
      <c r="BE117" s="1">
        <v>52.3</v>
      </c>
      <c r="BF117" s="1">
        <v>56.5</v>
      </c>
      <c r="BG117" s="1">
        <v>58.6</v>
      </c>
      <c r="BH117" s="1">
        <v>54.2</v>
      </c>
      <c r="BI117" s="1">
        <v>50.3</v>
      </c>
      <c r="BJ117" s="1">
        <v>47.9</v>
      </c>
      <c r="BK117" s="1">
        <v>51.1</v>
      </c>
      <c r="BL117" s="1">
        <v>51.9</v>
      </c>
      <c r="BM117" s="1">
        <v>55.1</v>
      </c>
      <c r="BN117" s="1">
        <v>48.5</v>
      </c>
      <c r="BO117" s="1">
        <v>33.9</v>
      </c>
      <c r="BP117" s="1">
        <v>37.1</v>
      </c>
      <c r="BQ117" s="1">
        <v>34.5</v>
      </c>
    </row>
    <row r="118" spans="1:69">
      <c r="A118" s="3"/>
      <c r="F118" s="1">
        <f>AVERAGE(D113:F117)</f>
        <v>51.9733333333333</v>
      </c>
      <c r="I118" s="1">
        <f>AVERAGE(G113:I117)</f>
        <v>52.74</v>
      </c>
      <c r="L118" s="1">
        <f>AVERAGE(J113:L117)</f>
        <v>49.2266666666667</v>
      </c>
      <c r="O118" s="1">
        <f>AVERAGE(M113:O117)</f>
        <v>41.1066666666667</v>
      </c>
      <c r="R118" s="1">
        <f>AVERAGE(P113:R117)</f>
        <v>29.2266666666667</v>
      </c>
      <c r="V118" s="1">
        <f>AVERAGE(T113:V117)</f>
        <v>51.6333333333333</v>
      </c>
      <c r="Y118" s="1">
        <f>AVERAGE(W113:Y117)</f>
        <v>52.32</v>
      </c>
      <c r="AB118" s="1">
        <f>AVERAGE(Z113:AB117)</f>
        <v>48.82</v>
      </c>
      <c r="AE118" s="1">
        <f>AVERAGE(AC113:AE117)</f>
        <v>41.8066666666667</v>
      </c>
      <c r="AH118" s="1">
        <f>AVERAGE(AF113:AH117)</f>
        <v>28.5266666666667</v>
      </c>
      <c r="AJ118" s="3"/>
      <c r="AO118" s="1">
        <f>AVERAGE(AM113:AO117)</f>
        <v>52.7666666666667</v>
      </c>
      <c r="AR118" s="1">
        <f>AVERAGE(AP113:AR117)</f>
        <v>54.0133333333333</v>
      </c>
      <c r="AU118" s="1">
        <f>AVERAGE(AS113:AU117)</f>
        <v>50.4933333333333</v>
      </c>
      <c r="AX118" s="1">
        <f>AVERAGE(AV113:AX117)</f>
        <v>50.38</v>
      </c>
      <c r="BA118" s="1">
        <f>AVERAGE(AY113:BA117)</f>
        <v>34.9466666666667</v>
      </c>
      <c r="BE118" s="1">
        <f>AVERAGE(BC113:BE117)</f>
        <v>52.6066666666667</v>
      </c>
      <c r="BH118" s="1">
        <f>AVERAGE(BF113:BH117)</f>
        <v>53.6933333333333</v>
      </c>
      <c r="BK118" s="1">
        <f>AVERAGE(BI113:BK117)</f>
        <v>50.1333333333333</v>
      </c>
      <c r="BN118" s="1">
        <f>AVERAGE(BL113:BN117)</f>
        <v>49.9933333333333</v>
      </c>
      <c r="BQ118" s="1">
        <f>AVERAGE(BO113:BQ117)</f>
        <v>34.4733333333333</v>
      </c>
    </row>
    <row r="119" spans="1:36">
      <c r="A119" s="3"/>
      <c r="AJ119" s="3"/>
    </row>
    <row r="120" spans="1:69">
      <c r="A120" s="3"/>
      <c r="F120" s="1">
        <f>F118</f>
        <v>51.9733333333333</v>
      </c>
      <c r="I120" s="1">
        <f>I118</f>
        <v>52.74</v>
      </c>
      <c r="L120" s="1">
        <f>L118</f>
        <v>49.2266666666667</v>
      </c>
      <c r="O120" s="1">
        <f>O118</f>
        <v>41.1066666666667</v>
      </c>
      <c r="R120" s="1">
        <f>R118</f>
        <v>29.2266666666667</v>
      </c>
      <c r="V120" s="1">
        <f>V118</f>
        <v>51.6333333333333</v>
      </c>
      <c r="Y120" s="1">
        <f>Y118</f>
        <v>52.32</v>
      </c>
      <c r="AB120" s="1">
        <f>AB118</f>
        <v>48.82</v>
      </c>
      <c r="AE120" s="1">
        <f>AE118</f>
        <v>41.8066666666667</v>
      </c>
      <c r="AH120" s="1">
        <f>AH118</f>
        <v>28.5266666666667</v>
      </c>
      <c r="AJ120" s="3"/>
      <c r="AO120" s="1">
        <f>AO118</f>
        <v>52.7666666666667</v>
      </c>
      <c r="AR120" s="1">
        <f>AR118</f>
        <v>54.0133333333333</v>
      </c>
      <c r="AU120" s="1">
        <f>AU118</f>
        <v>50.4933333333333</v>
      </c>
      <c r="AX120" s="1">
        <f>AX118</f>
        <v>50.38</v>
      </c>
      <c r="BA120" s="1">
        <f>BA118</f>
        <v>34.9466666666667</v>
      </c>
      <c r="BE120" s="1">
        <f>BE118</f>
        <v>52.6066666666667</v>
      </c>
      <c r="BH120" s="1">
        <f>BH118</f>
        <v>53.6933333333333</v>
      </c>
      <c r="BK120" s="1">
        <f>BK118</f>
        <v>50.1333333333333</v>
      </c>
      <c r="BN120" s="1">
        <f>BN118</f>
        <v>49.9933333333333</v>
      </c>
      <c r="BQ120" s="1">
        <f>BQ118</f>
        <v>34.4733333333333</v>
      </c>
    </row>
    <row r="121" spans="1:69">
      <c r="A121" s="3"/>
      <c r="V121" s="1">
        <f>F120-0.33</f>
        <v>51.6433333333333</v>
      </c>
      <c r="Y121" s="1">
        <f>I120-0.43</f>
        <v>52.31</v>
      </c>
      <c r="AB121" s="1">
        <f>L120-0.42</f>
        <v>48.8066666666667</v>
      </c>
      <c r="AE121" s="1">
        <f>O120-0.32</f>
        <v>40.7866666666667</v>
      </c>
      <c r="AH121" s="1">
        <f>R120-0.75</f>
        <v>28.4766666666667</v>
      </c>
      <c r="AJ121" s="3"/>
      <c r="BE121" s="1">
        <f>AO120-0.17</f>
        <v>52.5966666666667</v>
      </c>
      <c r="BH121" s="1">
        <f>AR120-0.33</f>
        <v>53.6833333333333</v>
      </c>
      <c r="BK121" s="1">
        <f>AU120-0.36</f>
        <v>50.1333333333333</v>
      </c>
      <c r="BN121" s="1">
        <f>AX120-0.39</f>
        <v>49.99</v>
      </c>
      <c r="BQ121" s="1">
        <f>BA120-0.47</f>
        <v>34.4766666666667</v>
      </c>
    </row>
    <row r="122" spans="1:36">
      <c r="A122" s="3"/>
      <c r="AJ122" s="3"/>
    </row>
    <row r="123" spans="1:36">
      <c r="A123" s="4" t="s">
        <v>11</v>
      </c>
      <c r="AJ123" s="4" t="s">
        <v>11</v>
      </c>
    </row>
    <row r="124" spans="1:69">
      <c r="A124" s="3" t="s">
        <v>32</v>
      </c>
      <c r="B124" s="1">
        <v>52</v>
      </c>
      <c r="D124" s="1">
        <v>50.2</v>
      </c>
      <c r="E124" s="1">
        <v>52.6</v>
      </c>
      <c r="F124" s="1">
        <v>53.2</v>
      </c>
      <c r="G124" s="1">
        <v>58.8</v>
      </c>
      <c r="H124" s="1">
        <v>57.8</v>
      </c>
      <c r="I124" s="1">
        <v>55.3</v>
      </c>
      <c r="J124" s="1">
        <v>50.3</v>
      </c>
      <c r="K124" s="1">
        <v>52.2</v>
      </c>
      <c r="L124" s="1">
        <v>47.2</v>
      </c>
      <c r="M124" s="1">
        <v>43.6</v>
      </c>
      <c r="N124" s="1">
        <v>42.4</v>
      </c>
      <c r="O124" s="1">
        <v>41.5</v>
      </c>
      <c r="P124" s="1">
        <v>30.3</v>
      </c>
      <c r="Q124" s="1">
        <v>32.2</v>
      </c>
      <c r="R124" s="1">
        <v>28.9</v>
      </c>
      <c r="T124" s="1">
        <v>51.2</v>
      </c>
      <c r="U124" s="1">
        <v>52.3</v>
      </c>
      <c r="V124" s="1">
        <v>50.9</v>
      </c>
      <c r="W124" s="1">
        <v>57.5</v>
      </c>
      <c r="X124" s="1">
        <v>56.5</v>
      </c>
      <c r="Y124" s="1">
        <v>55.2</v>
      </c>
      <c r="Z124" s="1">
        <v>51.2</v>
      </c>
      <c r="AA124" s="1">
        <v>50.9</v>
      </c>
      <c r="AB124" s="1">
        <v>43.2</v>
      </c>
      <c r="AC124" s="1">
        <v>38.2</v>
      </c>
      <c r="AD124" s="1">
        <v>41.1</v>
      </c>
      <c r="AE124" s="1">
        <v>40.2</v>
      </c>
      <c r="AF124" s="1">
        <v>31.2</v>
      </c>
      <c r="AG124" s="1">
        <v>30.9</v>
      </c>
      <c r="AH124" s="1">
        <v>29.6</v>
      </c>
      <c r="AJ124" s="3" t="s">
        <v>33</v>
      </c>
      <c r="AK124" s="1">
        <v>121</v>
      </c>
      <c r="AM124" s="1">
        <v>53.2</v>
      </c>
      <c r="AN124" s="1">
        <v>51.7</v>
      </c>
      <c r="AO124" s="1">
        <v>52.3</v>
      </c>
      <c r="AP124" s="1">
        <v>53.9</v>
      </c>
      <c r="AQ124" s="1">
        <v>54.6</v>
      </c>
      <c r="AR124" s="1">
        <v>55.4</v>
      </c>
      <c r="AS124" s="1">
        <v>48.9</v>
      </c>
      <c r="AT124" s="1">
        <v>49.6</v>
      </c>
      <c r="AU124" s="1">
        <v>49.2</v>
      </c>
      <c r="AV124" s="1">
        <v>52.3</v>
      </c>
      <c r="AW124" s="1">
        <v>50.9</v>
      </c>
      <c r="AX124" s="1">
        <v>50.9</v>
      </c>
      <c r="AY124" s="1">
        <v>40.8</v>
      </c>
      <c r="AZ124" s="1">
        <v>35.6</v>
      </c>
      <c r="BA124" s="1">
        <v>24.7</v>
      </c>
      <c r="BC124" s="1">
        <v>51.2</v>
      </c>
      <c r="BD124" s="1">
        <v>50.3</v>
      </c>
      <c r="BE124" s="1">
        <v>51.2</v>
      </c>
      <c r="BF124" s="1">
        <v>52.3</v>
      </c>
      <c r="BG124" s="1">
        <v>51.6</v>
      </c>
      <c r="BH124" s="1">
        <v>54.1</v>
      </c>
      <c r="BI124" s="1">
        <v>48.6</v>
      </c>
      <c r="BJ124" s="1">
        <v>49.2</v>
      </c>
      <c r="BK124" s="1">
        <v>48.9</v>
      </c>
      <c r="BL124" s="1">
        <v>47.3</v>
      </c>
      <c r="BM124" s="1">
        <v>48.3</v>
      </c>
      <c r="BN124" s="1">
        <v>41.4</v>
      </c>
      <c r="BO124" s="1">
        <v>39.5</v>
      </c>
      <c r="BP124" s="1">
        <v>34.3</v>
      </c>
      <c r="BQ124" s="1">
        <v>33.2</v>
      </c>
    </row>
    <row r="125" spans="1:69">
      <c r="A125" s="3"/>
      <c r="D125" s="1">
        <v>53.6</v>
      </c>
      <c r="E125" s="1">
        <v>52.3</v>
      </c>
      <c r="F125" s="1">
        <v>52.1</v>
      </c>
      <c r="G125" s="1">
        <v>51.3</v>
      </c>
      <c r="H125" s="1">
        <v>50.1</v>
      </c>
      <c r="I125" s="1">
        <v>50.1</v>
      </c>
      <c r="J125" s="1">
        <v>47.2</v>
      </c>
      <c r="K125" s="1">
        <v>52.2</v>
      </c>
      <c r="L125" s="1">
        <v>49.2</v>
      </c>
      <c r="M125" s="1">
        <v>42.6</v>
      </c>
      <c r="N125" s="1">
        <v>48.5</v>
      </c>
      <c r="O125" s="1">
        <v>40.9</v>
      </c>
      <c r="P125" s="1">
        <v>25.1</v>
      </c>
      <c r="Q125" s="1">
        <v>32.2</v>
      </c>
      <c r="R125" s="1">
        <v>32.6</v>
      </c>
      <c r="T125" s="1">
        <v>52.3</v>
      </c>
      <c r="U125" s="1">
        <v>51.3</v>
      </c>
      <c r="V125" s="1">
        <v>53.4</v>
      </c>
      <c r="W125" s="1">
        <v>53.2</v>
      </c>
      <c r="X125" s="1">
        <v>48.8</v>
      </c>
      <c r="Y125" s="1">
        <v>52.3</v>
      </c>
      <c r="Z125" s="1">
        <v>49.6</v>
      </c>
      <c r="AA125" s="1">
        <v>50.9</v>
      </c>
      <c r="AB125" s="1">
        <v>43.6</v>
      </c>
      <c r="AC125" s="1">
        <v>42.1</v>
      </c>
      <c r="AD125" s="1">
        <v>47.2</v>
      </c>
      <c r="AE125" s="1">
        <v>43.6</v>
      </c>
      <c r="AF125" s="1">
        <v>28.9</v>
      </c>
      <c r="AG125" s="1">
        <v>30.9</v>
      </c>
      <c r="AH125" s="1">
        <v>31.2</v>
      </c>
      <c r="AJ125" s="3"/>
      <c r="AM125" s="1">
        <v>52.3</v>
      </c>
      <c r="AN125" s="1">
        <v>50.2</v>
      </c>
      <c r="AO125" s="1">
        <v>51.1</v>
      </c>
      <c r="AP125" s="1">
        <v>55.7</v>
      </c>
      <c r="AQ125" s="1">
        <v>53.8</v>
      </c>
      <c r="AR125" s="1">
        <v>54.9</v>
      </c>
      <c r="AS125" s="1">
        <v>51.1</v>
      </c>
      <c r="AT125" s="1">
        <v>50.3</v>
      </c>
      <c r="AU125" s="1">
        <v>51.2</v>
      </c>
      <c r="AV125" s="1">
        <v>49.2</v>
      </c>
      <c r="AW125" s="1">
        <v>48.6</v>
      </c>
      <c r="AX125" s="1">
        <v>49.5</v>
      </c>
      <c r="AY125" s="1">
        <v>33.1</v>
      </c>
      <c r="AZ125" s="1">
        <v>35.5</v>
      </c>
      <c r="BA125" s="1">
        <v>32.8</v>
      </c>
      <c r="BC125" s="1">
        <v>52.1</v>
      </c>
      <c r="BD125" s="1">
        <v>51.8</v>
      </c>
      <c r="BE125" s="1">
        <v>53.6</v>
      </c>
      <c r="BF125" s="1">
        <v>54.4</v>
      </c>
      <c r="BG125" s="1">
        <v>61.8</v>
      </c>
      <c r="BH125" s="1">
        <v>55.3</v>
      </c>
      <c r="BI125" s="1">
        <v>48.6</v>
      </c>
      <c r="BJ125" s="1">
        <v>48.2</v>
      </c>
      <c r="BK125" s="1">
        <v>51.1</v>
      </c>
      <c r="BL125" s="1">
        <v>47.2</v>
      </c>
      <c r="BM125" s="1">
        <v>48.2</v>
      </c>
      <c r="BN125" s="1">
        <v>42.5</v>
      </c>
      <c r="BO125" s="1">
        <v>31.8</v>
      </c>
      <c r="BP125" s="1">
        <v>34.2</v>
      </c>
      <c r="BQ125" s="1">
        <v>31.5</v>
      </c>
    </row>
    <row r="126" spans="1:69">
      <c r="A126" s="3"/>
      <c r="D126" s="1">
        <v>52.1</v>
      </c>
      <c r="E126" s="1">
        <v>53.2</v>
      </c>
      <c r="F126" s="1">
        <v>56.8</v>
      </c>
      <c r="G126" s="1">
        <v>50.7</v>
      </c>
      <c r="H126" s="1">
        <v>49.8</v>
      </c>
      <c r="I126" s="1">
        <v>54.2</v>
      </c>
      <c r="J126" s="1">
        <v>50.6</v>
      </c>
      <c r="K126" s="1">
        <v>48.1</v>
      </c>
      <c r="L126" s="1">
        <v>46.9</v>
      </c>
      <c r="M126" s="1">
        <v>44.3</v>
      </c>
      <c r="N126" s="1">
        <v>43.2</v>
      </c>
      <c r="O126" s="1">
        <v>46.1</v>
      </c>
      <c r="P126" s="1">
        <v>30.6</v>
      </c>
      <c r="Q126" s="1">
        <v>28.1</v>
      </c>
      <c r="R126" s="1">
        <v>33.5</v>
      </c>
      <c r="T126" s="1">
        <v>50.8</v>
      </c>
      <c r="U126" s="1">
        <v>51.6</v>
      </c>
      <c r="V126" s="1">
        <v>50.3</v>
      </c>
      <c r="W126" s="1">
        <v>51.8</v>
      </c>
      <c r="X126" s="1">
        <v>50.1</v>
      </c>
      <c r="Y126" s="1">
        <v>52.9</v>
      </c>
      <c r="Z126" s="1">
        <v>52.3</v>
      </c>
      <c r="AA126" s="1">
        <v>48.6</v>
      </c>
      <c r="AB126" s="1">
        <v>45.6</v>
      </c>
      <c r="AC126" s="1">
        <v>42.1</v>
      </c>
      <c r="AD126" s="1">
        <v>41.9</v>
      </c>
      <c r="AE126" s="1">
        <v>44.3</v>
      </c>
      <c r="AF126" s="1">
        <v>29.3</v>
      </c>
      <c r="AG126" s="1">
        <v>27.6</v>
      </c>
      <c r="AH126" s="1">
        <v>28.6</v>
      </c>
      <c r="AJ126" s="3"/>
      <c r="AM126" s="1">
        <v>49.9</v>
      </c>
      <c r="AN126" s="1">
        <v>53.6</v>
      </c>
      <c r="AO126" s="1">
        <v>54.2</v>
      </c>
      <c r="AP126" s="1">
        <v>54.6</v>
      </c>
      <c r="AQ126" s="1">
        <v>62.3</v>
      </c>
      <c r="AR126" s="1">
        <v>56.9</v>
      </c>
      <c r="AS126" s="1">
        <v>49.6</v>
      </c>
      <c r="AT126" s="1">
        <v>51.2</v>
      </c>
      <c r="AU126" s="1">
        <v>50.1</v>
      </c>
      <c r="AV126" s="1">
        <v>48.9</v>
      </c>
      <c r="AW126" s="1">
        <v>50.4</v>
      </c>
      <c r="AX126" s="1">
        <v>49.6</v>
      </c>
      <c r="AY126" s="1">
        <v>31.6</v>
      </c>
      <c r="AZ126" s="1">
        <v>35.6</v>
      </c>
      <c r="BA126" s="1">
        <v>31.6</v>
      </c>
      <c r="BC126" s="1">
        <v>50.5</v>
      </c>
      <c r="BD126" s="1">
        <v>52.3</v>
      </c>
      <c r="BE126" s="1">
        <v>51.2</v>
      </c>
      <c r="BF126" s="1">
        <v>61.8</v>
      </c>
      <c r="BG126" s="1">
        <v>61</v>
      </c>
      <c r="BH126" s="1">
        <v>57.8</v>
      </c>
      <c r="BI126" s="1">
        <v>51.2</v>
      </c>
      <c r="BJ126" s="1">
        <v>48.6</v>
      </c>
      <c r="BK126" s="1">
        <v>48.8</v>
      </c>
      <c r="BL126" s="1">
        <v>48.3</v>
      </c>
      <c r="BM126" s="1">
        <v>46.8</v>
      </c>
      <c r="BN126" s="1">
        <v>45.6</v>
      </c>
      <c r="BO126" s="1">
        <v>30.3</v>
      </c>
      <c r="BP126" s="1">
        <v>31.1</v>
      </c>
      <c r="BQ126" s="1">
        <v>32.6</v>
      </c>
    </row>
    <row r="127" spans="1:69">
      <c r="A127" s="3"/>
      <c r="D127" s="1">
        <v>50.3</v>
      </c>
      <c r="E127" s="1">
        <v>51.9</v>
      </c>
      <c r="F127" s="1">
        <v>51.1</v>
      </c>
      <c r="G127" s="1">
        <v>48.1</v>
      </c>
      <c r="H127" s="1">
        <v>52.4</v>
      </c>
      <c r="I127" s="1">
        <v>52.5</v>
      </c>
      <c r="J127" s="1">
        <v>44.3</v>
      </c>
      <c r="K127" s="1">
        <v>49.1</v>
      </c>
      <c r="L127" s="1">
        <v>53.3</v>
      </c>
      <c r="M127" s="1">
        <v>38.6</v>
      </c>
      <c r="N127" s="1">
        <v>42.1</v>
      </c>
      <c r="O127" s="1">
        <v>37.2</v>
      </c>
      <c r="P127" s="1">
        <v>24.3</v>
      </c>
      <c r="Q127" s="1">
        <v>29.1</v>
      </c>
      <c r="R127" s="1">
        <v>33.3</v>
      </c>
      <c r="T127" s="1">
        <v>53.2</v>
      </c>
      <c r="U127" s="1">
        <v>48.4</v>
      </c>
      <c r="V127" s="1">
        <v>50.2</v>
      </c>
      <c r="W127" s="1">
        <v>46.8</v>
      </c>
      <c r="X127" s="1">
        <v>51.1</v>
      </c>
      <c r="Y127" s="1">
        <v>51.2</v>
      </c>
      <c r="Z127" s="1">
        <v>45.6</v>
      </c>
      <c r="AA127" s="1">
        <v>49.2</v>
      </c>
      <c r="AB127" s="1">
        <v>51.6</v>
      </c>
      <c r="AC127" s="1">
        <v>39.6</v>
      </c>
      <c r="AD127" s="1">
        <v>42.6</v>
      </c>
      <c r="AE127" s="1">
        <v>42.1</v>
      </c>
      <c r="AF127" s="1">
        <v>26.3</v>
      </c>
      <c r="AG127" s="1">
        <v>27.8</v>
      </c>
      <c r="AH127" s="1">
        <v>32</v>
      </c>
      <c r="AJ127" s="3"/>
      <c r="AM127" s="1">
        <v>50.4</v>
      </c>
      <c r="AN127" s="1">
        <v>51.1</v>
      </c>
      <c r="AO127" s="1">
        <v>54.2</v>
      </c>
      <c r="AP127" s="1">
        <v>55.2</v>
      </c>
      <c r="AQ127" s="1">
        <v>59.2</v>
      </c>
      <c r="AR127" s="1">
        <v>58.8</v>
      </c>
      <c r="AS127" s="1">
        <v>48.3</v>
      </c>
      <c r="AT127" s="1">
        <v>48.7</v>
      </c>
      <c r="AU127" s="1">
        <v>49.6</v>
      </c>
      <c r="AV127" s="1">
        <v>49.7</v>
      </c>
      <c r="AW127" s="1">
        <v>50.1</v>
      </c>
      <c r="AX127" s="1">
        <v>47.9</v>
      </c>
      <c r="AY127" s="1">
        <v>41.7</v>
      </c>
      <c r="AZ127" s="1">
        <v>42.2</v>
      </c>
      <c r="BA127" s="1">
        <v>39.3</v>
      </c>
      <c r="BC127" s="1">
        <v>59.4</v>
      </c>
      <c r="BD127" s="1">
        <v>53.2</v>
      </c>
      <c r="BE127" s="1">
        <v>52.3</v>
      </c>
      <c r="BF127" s="1">
        <v>52.8</v>
      </c>
      <c r="BG127" s="1">
        <v>57.9</v>
      </c>
      <c r="BH127" s="1">
        <v>57.4</v>
      </c>
      <c r="BI127" s="1">
        <v>49.6</v>
      </c>
      <c r="BJ127" s="1">
        <v>50.7</v>
      </c>
      <c r="BK127" s="1">
        <v>50.2</v>
      </c>
      <c r="BL127" s="1">
        <v>58.4</v>
      </c>
      <c r="BM127" s="1">
        <v>58.6</v>
      </c>
      <c r="BN127" s="1">
        <v>53.8</v>
      </c>
      <c r="BO127" s="1">
        <v>40.4</v>
      </c>
      <c r="BP127" s="1">
        <v>40.9</v>
      </c>
      <c r="BQ127" s="1">
        <v>38.5</v>
      </c>
    </row>
    <row r="128" spans="1:69">
      <c r="A128" s="3"/>
      <c r="D128" s="1">
        <v>51.8</v>
      </c>
      <c r="E128" s="1">
        <v>51.7</v>
      </c>
      <c r="F128" s="1">
        <v>50.8</v>
      </c>
      <c r="G128" s="1">
        <v>50.8</v>
      </c>
      <c r="H128" s="1">
        <v>54.1</v>
      </c>
      <c r="I128" s="1">
        <v>52.1</v>
      </c>
      <c r="J128" s="1">
        <v>49.5</v>
      </c>
      <c r="K128" s="1">
        <v>45.6</v>
      </c>
      <c r="L128" s="1">
        <v>51.4</v>
      </c>
      <c r="M128" s="1">
        <v>46.1</v>
      </c>
      <c r="N128" s="1">
        <v>39.9</v>
      </c>
      <c r="O128" s="1">
        <v>42.1</v>
      </c>
      <c r="P128" s="1">
        <v>29.5</v>
      </c>
      <c r="Q128" s="1">
        <v>25.6</v>
      </c>
      <c r="R128" s="1">
        <v>31.4</v>
      </c>
      <c r="T128" s="1">
        <v>50.5</v>
      </c>
      <c r="U128" s="1">
        <v>54.2</v>
      </c>
      <c r="V128" s="1">
        <v>54.4</v>
      </c>
      <c r="W128" s="1">
        <v>49.5</v>
      </c>
      <c r="X128" s="1">
        <v>52.8</v>
      </c>
      <c r="Y128" s="1">
        <v>50.8</v>
      </c>
      <c r="Z128" s="1">
        <v>48.2</v>
      </c>
      <c r="AA128" s="1">
        <v>49.6</v>
      </c>
      <c r="AB128" s="1">
        <v>50.1</v>
      </c>
      <c r="AC128" s="1">
        <v>40.9</v>
      </c>
      <c r="AD128" s="1">
        <v>41.2</v>
      </c>
      <c r="AE128" s="1">
        <v>43.1</v>
      </c>
      <c r="AF128" s="1">
        <v>28.2</v>
      </c>
      <c r="AG128" s="1">
        <v>24.3</v>
      </c>
      <c r="AH128" s="1">
        <v>30.1</v>
      </c>
      <c r="AJ128" s="3"/>
      <c r="AM128" s="1">
        <v>58.2</v>
      </c>
      <c r="AN128" s="1">
        <v>58.1</v>
      </c>
      <c r="AO128" s="1">
        <v>57.1</v>
      </c>
      <c r="AP128" s="1">
        <v>48.6</v>
      </c>
      <c r="AQ128" s="1">
        <v>47.5</v>
      </c>
      <c r="AR128" s="1">
        <v>44.6</v>
      </c>
      <c r="AS128" s="1">
        <v>46.9</v>
      </c>
      <c r="AT128" s="1">
        <v>50.2</v>
      </c>
      <c r="AU128" s="1">
        <v>54.6</v>
      </c>
      <c r="AV128" s="1">
        <v>50.4</v>
      </c>
      <c r="AW128" s="1">
        <v>51.3</v>
      </c>
      <c r="AX128" s="1">
        <v>50.8</v>
      </c>
      <c r="AY128" s="1">
        <v>35.2</v>
      </c>
      <c r="AZ128" s="1">
        <v>38.1</v>
      </c>
      <c r="BA128" s="1">
        <v>32.8</v>
      </c>
      <c r="BC128" s="1">
        <v>56.9</v>
      </c>
      <c r="BD128" s="1">
        <v>52.3</v>
      </c>
      <c r="BE128" s="1">
        <v>55.8</v>
      </c>
      <c r="BF128" s="1">
        <v>47.3</v>
      </c>
      <c r="BG128" s="1">
        <v>44.4</v>
      </c>
      <c r="BH128" s="1">
        <v>43.3</v>
      </c>
      <c r="BI128" s="1">
        <v>50.2</v>
      </c>
      <c r="BJ128" s="1">
        <v>50.2</v>
      </c>
      <c r="BK128" s="1">
        <v>51.2</v>
      </c>
      <c r="BL128" s="1">
        <v>55.8</v>
      </c>
      <c r="BM128" s="1">
        <v>54.8</v>
      </c>
      <c r="BN128" s="1">
        <v>49.5</v>
      </c>
      <c r="BO128" s="1">
        <v>37.8</v>
      </c>
      <c r="BP128" s="1">
        <v>36.8</v>
      </c>
      <c r="BQ128" s="1">
        <v>32.8</v>
      </c>
    </row>
    <row r="129" spans="1:69">
      <c r="A129" s="3"/>
      <c r="F129" s="1">
        <f>AVERAGE(D124:F128)</f>
        <v>52.2466666666667</v>
      </c>
      <c r="I129" s="1">
        <f>AVERAGE(G124:I128)</f>
        <v>52.54</v>
      </c>
      <c r="L129" s="1">
        <f>AVERAGE(J124:L128)</f>
        <v>49.14</v>
      </c>
      <c r="O129" s="1">
        <f>AVERAGE(M124:O128)</f>
        <v>42.6066666666667</v>
      </c>
      <c r="R129" s="1">
        <f>AVERAGE(P124:R128)</f>
        <v>29.78</v>
      </c>
      <c r="V129" s="1">
        <f>AVERAGE(T124:V128)</f>
        <v>51.6666666666667</v>
      </c>
      <c r="Y129" s="1">
        <f>AVERAGE(W124:Y128)</f>
        <v>52.0333333333333</v>
      </c>
      <c r="AB129" s="1">
        <f>AVERAGE(Z124:AB128)</f>
        <v>48.68</v>
      </c>
      <c r="AE129" s="1">
        <f>AVERAGE(AC124:AE128)</f>
        <v>42.0133333333333</v>
      </c>
      <c r="AH129" s="1">
        <f>AVERAGE(AF124:AH128)</f>
        <v>29.1266666666667</v>
      </c>
      <c r="AJ129" s="3"/>
      <c r="AO129" s="1">
        <f>AVERAGE(AM124:AO128)</f>
        <v>53.1733333333333</v>
      </c>
      <c r="AR129" s="1">
        <f>AVERAGE(AP124:AR128)</f>
        <v>54.4</v>
      </c>
      <c r="AU129" s="1">
        <f>AVERAGE(AS124:AU128)</f>
        <v>49.9666666666667</v>
      </c>
      <c r="AX129" s="1">
        <f>AVERAGE(AV124:AX128)</f>
        <v>50.0333333333333</v>
      </c>
      <c r="BA129" s="1">
        <f>AVERAGE(AY124:BA128)</f>
        <v>35.3733333333333</v>
      </c>
      <c r="BE129" s="1">
        <f>AVERAGE(BC124:BE128)</f>
        <v>52.94</v>
      </c>
      <c r="BH129" s="1">
        <f>AVERAGE(BF124:BH128)</f>
        <v>54.2133333333333</v>
      </c>
      <c r="BK129" s="1">
        <f>AVERAGE(BI124:BK128)</f>
        <v>49.6866666666667</v>
      </c>
      <c r="BN129" s="1">
        <f>AVERAGE(BL124:BN128)</f>
        <v>49.7666666666667</v>
      </c>
      <c r="BQ129" s="1">
        <f>AVERAGE(BO124:BQ128)</f>
        <v>35.0466666666667</v>
      </c>
    </row>
    <row r="130" spans="1:36">
      <c r="A130" s="3"/>
      <c r="AJ130" s="3"/>
    </row>
    <row r="131" spans="1:69">
      <c r="A131" s="3"/>
      <c r="F131" s="1">
        <f>F129</f>
        <v>52.2466666666667</v>
      </c>
      <c r="I131" s="1">
        <f>I129</f>
        <v>52.54</v>
      </c>
      <c r="L131" s="1">
        <f>L129</f>
        <v>49.14</v>
      </c>
      <c r="O131" s="1">
        <f>O129</f>
        <v>42.6066666666667</v>
      </c>
      <c r="R131" s="1">
        <f>R129</f>
        <v>29.78</v>
      </c>
      <c r="V131" s="1">
        <f>V129</f>
        <v>51.6666666666667</v>
      </c>
      <c r="Y131" s="1">
        <f>Y129</f>
        <v>52.0333333333333</v>
      </c>
      <c r="AB131" s="1">
        <f>AB129</f>
        <v>48.68</v>
      </c>
      <c r="AE131" s="1">
        <f>AE129</f>
        <v>42.0133333333333</v>
      </c>
      <c r="AH131" s="1">
        <f>AH129</f>
        <v>29.1266666666667</v>
      </c>
      <c r="AJ131" s="3"/>
      <c r="AO131" s="1">
        <f>AO129</f>
        <v>53.1733333333333</v>
      </c>
      <c r="AR131" s="1">
        <f>AR129</f>
        <v>54.4</v>
      </c>
      <c r="AU131" s="1">
        <f>AU129</f>
        <v>49.9666666666667</v>
      </c>
      <c r="AX131" s="1">
        <f>AX129</f>
        <v>50.0333333333333</v>
      </c>
      <c r="BA131" s="1">
        <f>BA129</f>
        <v>35.3733333333333</v>
      </c>
      <c r="BE131" s="1">
        <f>BE129</f>
        <v>52.94</v>
      </c>
      <c r="BH131" s="1">
        <f>BH129</f>
        <v>54.2133333333333</v>
      </c>
      <c r="BK131" s="1">
        <f>BK129</f>
        <v>49.6866666666667</v>
      </c>
      <c r="BN131" s="1">
        <f>BN129</f>
        <v>49.7666666666667</v>
      </c>
      <c r="BQ131" s="1">
        <f>BQ129</f>
        <v>35.0466666666667</v>
      </c>
    </row>
    <row r="132" spans="1:69">
      <c r="A132" s="3"/>
      <c r="V132" s="1">
        <f>F131-0.57</f>
        <v>51.6766666666667</v>
      </c>
      <c r="Y132" s="1">
        <f>I131-0.53</f>
        <v>52.01</v>
      </c>
      <c r="AB132" s="1">
        <f>L131-0.46</f>
        <v>48.68</v>
      </c>
      <c r="AE132" s="1">
        <f>O131-0.59</f>
        <v>42.0166666666667</v>
      </c>
      <c r="AH132" s="1">
        <f>R131-0.67</f>
        <v>29.11</v>
      </c>
      <c r="AJ132" s="3"/>
      <c r="BE132" s="1">
        <f>AO131-0.23</f>
        <v>52.9433333333333</v>
      </c>
      <c r="BH132" s="1">
        <f>AR131-0.19</f>
        <v>54.21</v>
      </c>
      <c r="BK132" s="1">
        <f>AU131-0.27</f>
        <v>49.6966666666667</v>
      </c>
      <c r="BN132" s="1">
        <f>AX131-0.27</f>
        <v>49.7633333333333</v>
      </c>
      <c r="BQ132" s="1">
        <f>BA131-0.33</f>
        <v>35.0433333333333</v>
      </c>
    </row>
    <row r="133" spans="1:53">
      <c r="A133" s="3"/>
      <c r="F133" s="1">
        <f>F365-1.73</f>
        <v>51.7877777777778</v>
      </c>
      <c r="I133" s="1">
        <f>I365-2.03</f>
        <v>52.7588888888889</v>
      </c>
      <c r="L133" s="1">
        <f>L365-2.43</f>
        <v>49.7544444444444</v>
      </c>
      <c r="O133" s="1">
        <f>O365-2.83</f>
        <v>41.7055555555556</v>
      </c>
      <c r="R133" s="1">
        <f>R365-2.53</f>
        <v>29.6988888888889</v>
      </c>
      <c r="AJ133" s="3"/>
      <c r="AO133" s="1">
        <f>AO365-1.23</f>
        <v>53.0522222222222</v>
      </c>
      <c r="AR133" s="1">
        <f>AR365-1.93</f>
        <v>54.3033333333333</v>
      </c>
      <c r="AU133" s="1">
        <f>AU36-2.23</f>
        <v>50.37</v>
      </c>
      <c r="AX133" s="1">
        <f>AX365-2.73</f>
        <v>50.0655555555556</v>
      </c>
      <c r="BA133" s="1">
        <f>BA365-2.61</f>
        <v>34.9788888888889</v>
      </c>
    </row>
    <row r="134" s="1" customFormat="1" spans="1:69">
      <c r="A134" s="4" t="s">
        <v>11</v>
      </c>
      <c r="F134" s="1">
        <f>AVERAGE(F109,F120,F131)</f>
        <v>51.9444444444444</v>
      </c>
      <c r="I134" s="1">
        <f>AVERAGE(I109,I120,I131)</f>
        <v>52.7977777777778</v>
      </c>
      <c r="L134" s="1">
        <f>AVERAGE(L109,L120,L131)</f>
        <v>49.4066666666667</v>
      </c>
      <c r="O134" s="1">
        <f>AVERAGE(O109,O120,O131)</f>
        <v>41.8533333333333</v>
      </c>
      <c r="R134" s="1">
        <f>AVERAGE(R109,R120,R131)</f>
        <v>29.8466666666667</v>
      </c>
      <c r="V134" s="1">
        <f>AVERAGE(V109,V120,V131)</f>
        <v>51.4955555555556</v>
      </c>
      <c r="Y134" s="1">
        <f>AVERAGE(Y109,Y120,Y131)</f>
        <v>52.3822222222222</v>
      </c>
      <c r="AB134" s="1">
        <f>AVERAGE(AB109,AB120,AB131)</f>
        <v>48.9911111111111</v>
      </c>
      <c r="AE134" s="1">
        <f>AVERAGE(AE109,AE120,AE131)</f>
        <v>41.7333333333333</v>
      </c>
      <c r="AH134" s="1">
        <f>AVERAGE(AH109,AH120,AH131)</f>
        <v>29.2355555555556</v>
      </c>
      <c r="AJ134" s="4" t="s">
        <v>11</v>
      </c>
      <c r="AO134" s="1">
        <f>AVERAGE(AO109,AO120,AO131)</f>
        <v>53.0022222222222</v>
      </c>
      <c r="AR134" s="1">
        <f>AVERAGE(AR109,AR120,AR131)</f>
        <v>54.3644444444445</v>
      </c>
      <c r="AU134" s="1">
        <f>AVERAGE(AU109,AU120,AU131)</f>
        <v>50.3466666666667</v>
      </c>
      <c r="AX134" s="1">
        <f>AVERAGE(AX109,AX120,AX131)</f>
        <v>50.1644444444444</v>
      </c>
      <c r="BA134" s="1">
        <f>AVERAGE(BA109,BA120,BA131)</f>
        <v>34.9977777777778</v>
      </c>
      <c r="BE134" s="1">
        <f>AVERAGE(BE109,BE120,BE131)</f>
        <v>52.8133333333333</v>
      </c>
      <c r="BH134" s="1">
        <f>AVERAGE(BH109,BH120,BH131)</f>
        <v>54.0866666666667</v>
      </c>
      <c r="BK134" s="1">
        <f>AVERAGE(BK109,BK120,BK131)</f>
        <v>50.0133333333333</v>
      </c>
      <c r="BN134" s="1">
        <f>AVERAGE(BN109,BN120,BN131)</f>
        <v>49.8155555555556</v>
      </c>
      <c r="BQ134" s="1">
        <f>AVERAGE(BQ109,BQ120,BQ131)</f>
        <v>34.5777777777778</v>
      </c>
    </row>
    <row r="135" spans="1:69">
      <c r="A135" s="3" t="s">
        <v>34</v>
      </c>
      <c r="B135" s="1">
        <v>47</v>
      </c>
      <c r="D135" s="1">
        <v>51.2</v>
      </c>
      <c r="E135" s="1">
        <v>52.1</v>
      </c>
      <c r="F135" s="1">
        <v>50.9</v>
      </c>
      <c r="G135" s="1">
        <v>52.5</v>
      </c>
      <c r="H135" s="1">
        <v>56.1</v>
      </c>
      <c r="I135" s="1">
        <v>48.9</v>
      </c>
      <c r="J135" s="1">
        <v>44.7</v>
      </c>
      <c r="K135" s="1">
        <v>48.2</v>
      </c>
      <c r="L135" s="1">
        <v>49.1</v>
      </c>
      <c r="M135" s="1">
        <v>39.8</v>
      </c>
      <c r="N135" s="1">
        <v>42.2</v>
      </c>
      <c r="O135" s="1">
        <v>44.1</v>
      </c>
      <c r="P135" s="1">
        <v>24.7</v>
      </c>
      <c r="Q135" s="1">
        <v>31.9</v>
      </c>
      <c r="R135" s="1">
        <v>32.1</v>
      </c>
      <c r="T135" s="1">
        <v>56.6</v>
      </c>
      <c r="U135" s="1">
        <v>54.4</v>
      </c>
      <c r="V135" s="1">
        <v>53.4</v>
      </c>
      <c r="W135" s="1">
        <v>51.2</v>
      </c>
      <c r="X135" s="1">
        <v>54.8</v>
      </c>
      <c r="Y135" s="1">
        <v>50.2</v>
      </c>
      <c r="Z135" s="1">
        <v>43.4</v>
      </c>
      <c r="AA135" s="1">
        <v>50.6</v>
      </c>
      <c r="AB135" s="1">
        <v>50.8</v>
      </c>
      <c r="AC135" s="1">
        <v>41.2</v>
      </c>
      <c r="AD135" s="1">
        <v>41.2</v>
      </c>
      <c r="AE135" s="1">
        <v>40.1</v>
      </c>
      <c r="AF135" s="1">
        <v>23.4</v>
      </c>
      <c r="AG135" s="1">
        <v>30.6</v>
      </c>
      <c r="AH135" s="1">
        <v>30.8</v>
      </c>
      <c r="AJ135" s="3" t="s">
        <v>35</v>
      </c>
      <c r="AK135" s="1">
        <v>116</v>
      </c>
      <c r="AM135" s="1">
        <v>53.6</v>
      </c>
      <c r="AN135" s="1">
        <v>52.6</v>
      </c>
      <c r="AO135" s="1">
        <v>50.8</v>
      </c>
      <c r="AP135" s="1">
        <v>51.3</v>
      </c>
      <c r="AQ135" s="1">
        <v>53.9</v>
      </c>
      <c r="AR135" s="1">
        <v>52.9</v>
      </c>
      <c r="AS135" s="1">
        <v>49.6</v>
      </c>
      <c r="AT135" s="1">
        <v>48.9</v>
      </c>
      <c r="AU135" s="1">
        <v>49.2</v>
      </c>
      <c r="AV135" s="1">
        <v>51.1</v>
      </c>
      <c r="AW135" s="1">
        <v>50.6</v>
      </c>
      <c r="AX135" s="1">
        <v>49.3</v>
      </c>
      <c r="AY135" s="1">
        <v>34.6</v>
      </c>
      <c r="AZ135" s="1">
        <v>32.6</v>
      </c>
      <c r="BA135" s="1">
        <v>33.9</v>
      </c>
      <c r="BC135" s="1">
        <v>51.2</v>
      </c>
      <c r="BD135" s="1">
        <v>50.6</v>
      </c>
      <c r="BE135" s="1">
        <v>49.6</v>
      </c>
      <c r="BF135" s="1">
        <v>51.2</v>
      </c>
      <c r="BG135" s="1">
        <v>52.3</v>
      </c>
      <c r="BH135" s="1">
        <v>50.8</v>
      </c>
      <c r="BI135" s="1">
        <v>48.6</v>
      </c>
      <c r="BJ135" s="1">
        <v>49.6</v>
      </c>
      <c r="BK135" s="1">
        <v>48.6</v>
      </c>
      <c r="BL135" s="1">
        <v>50.2</v>
      </c>
      <c r="BM135" s="1">
        <v>51.5</v>
      </c>
      <c r="BN135" s="1">
        <v>50.6</v>
      </c>
      <c r="BO135" s="1">
        <v>36.5</v>
      </c>
      <c r="BP135" s="1">
        <v>33.5</v>
      </c>
      <c r="BQ135" s="1">
        <v>32.6</v>
      </c>
    </row>
    <row r="136" spans="1:69">
      <c r="A136" s="3"/>
      <c r="D136" s="1">
        <v>51.2</v>
      </c>
      <c r="E136" s="1">
        <v>50.8</v>
      </c>
      <c r="F136" s="1">
        <v>53.1</v>
      </c>
      <c r="G136" s="1">
        <v>55.1</v>
      </c>
      <c r="H136" s="1">
        <v>52.9</v>
      </c>
      <c r="I136" s="1">
        <v>52.3</v>
      </c>
      <c r="J136" s="1">
        <v>46.1</v>
      </c>
      <c r="K136" s="1">
        <v>47.8</v>
      </c>
      <c r="L136" s="1">
        <v>51.8</v>
      </c>
      <c r="M136" s="1">
        <v>39.9</v>
      </c>
      <c r="N136" s="1">
        <v>41.6</v>
      </c>
      <c r="O136" s="1">
        <v>42.7</v>
      </c>
      <c r="P136" s="1">
        <v>26.1</v>
      </c>
      <c r="Q136" s="1">
        <v>27.8</v>
      </c>
      <c r="R136" s="1">
        <v>31.8</v>
      </c>
      <c r="T136" s="1">
        <v>53.6</v>
      </c>
      <c r="U136" s="1">
        <v>52.6</v>
      </c>
      <c r="V136" s="1">
        <v>53.2</v>
      </c>
      <c r="W136" s="1">
        <v>53.8</v>
      </c>
      <c r="X136" s="1">
        <v>52.6</v>
      </c>
      <c r="Y136" s="1">
        <v>52.3</v>
      </c>
      <c r="Z136" s="1">
        <v>44.8</v>
      </c>
      <c r="AA136" s="1">
        <v>46.5</v>
      </c>
      <c r="AB136" s="1">
        <v>50.5</v>
      </c>
      <c r="AC136" s="1">
        <v>39.5</v>
      </c>
      <c r="AD136" s="1">
        <v>39.5</v>
      </c>
      <c r="AE136" s="1">
        <v>42.1</v>
      </c>
      <c r="AF136" s="1">
        <v>24.8</v>
      </c>
      <c r="AG136" s="1">
        <v>26.5</v>
      </c>
      <c r="AH136" s="1">
        <v>30.5</v>
      </c>
      <c r="AJ136" s="3"/>
      <c r="AM136" s="1">
        <v>51.6</v>
      </c>
      <c r="AN136" s="1">
        <v>50.9</v>
      </c>
      <c r="AO136" s="1">
        <v>51.7</v>
      </c>
      <c r="AP136" s="1">
        <v>53.9</v>
      </c>
      <c r="AQ136" s="1">
        <v>52.1</v>
      </c>
      <c r="AR136" s="1">
        <v>53.6</v>
      </c>
      <c r="AS136" s="1">
        <v>48.9</v>
      </c>
      <c r="AT136" s="1">
        <v>49.6</v>
      </c>
      <c r="AU136" s="1">
        <v>50.6</v>
      </c>
      <c r="AV136" s="1">
        <v>50.6</v>
      </c>
      <c r="AW136" s="1">
        <v>46.1</v>
      </c>
      <c r="AX136" s="1">
        <v>51.6</v>
      </c>
      <c r="AY136" s="1">
        <v>34.9</v>
      </c>
      <c r="AZ136" s="1">
        <v>33.6</v>
      </c>
      <c r="BA136" s="1">
        <v>34.1</v>
      </c>
      <c r="BC136" s="1">
        <v>51.2</v>
      </c>
      <c r="BD136" s="1">
        <v>49.6</v>
      </c>
      <c r="BE136" s="1">
        <v>52.3</v>
      </c>
      <c r="BF136" s="1">
        <v>52.1</v>
      </c>
      <c r="BG136" s="1">
        <v>50.8</v>
      </c>
      <c r="BH136" s="1">
        <v>51.6</v>
      </c>
      <c r="BI136" s="1">
        <v>50.2</v>
      </c>
      <c r="BJ136" s="1">
        <v>49.8</v>
      </c>
      <c r="BK136" s="1">
        <v>48.6</v>
      </c>
      <c r="BL136" s="1">
        <v>51.2</v>
      </c>
      <c r="BM136" s="1">
        <v>45.1</v>
      </c>
      <c r="BN136" s="1">
        <v>53.4</v>
      </c>
      <c r="BO136" s="1">
        <v>36.2</v>
      </c>
      <c r="BP136" s="1">
        <v>33.6</v>
      </c>
      <c r="BQ136" s="1">
        <v>35.4</v>
      </c>
    </row>
    <row r="137" spans="1:69">
      <c r="A137" s="3"/>
      <c r="D137" s="1">
        <v>51.8</v>
      </c>
      <c r="E137" s="1">
        <v>52.2</v>
      </c>
      <c r="F137" s="1">
        <v>51.6</v>
      </c>
      <c r="G137" s="1">
        <v>52.1</v>
      </c>
      <c r="H137" s="1">
        <v>52.6</v>
      </c>
      <c r="I137" s="1">
        <v>47.5</v>
      </c>
      <c r="J137" s="1">
        <v>48.6</v>
      </c>
      <c r="K137" s="1">
        <v>44.5</v>
      </c>
      <c r="L137" s="1">
        <v>51.3</v>
      </c>
      <c r="M137" s="1">
        <v>43.5</v>
      </c>
      <c r="N137" s="1">
        <v>39.2</v>
      </c>
      <c r="O137" s="1">
        <v>38.6</v>
      </c>
      <c r="P137" s="1">
        <v>28.6</v>
      </c>
      <c r="Q137" s="1">
        <v>24.5</v>
      </c>
      <c r="R137" s="1">
        <v>36.7</v>
      </c>
      <c r="T137" s="1">
        <v>49.5</v>
      </c>
      <c r="U137" s="1">
        <v>50.9</v>
      </c>
      <c r="V137" s="1">
        <v>50.1</v>
      </c>
      <c r="W137" s="1">
        <v>56.9</v>
      </c>
      <c r="X137" s="1">
        <v>54.8</v>
      </c>
      <c r="Y137" s="1">
        <v>47.2</v>
      </c>
      <c r="Z137" s="1">
        <v>47.3</v>
      </c>
      <c r="AA137" s="1">
        <v>43.2</v>
      </c>
      <c r="AB137" s="1">
        <v>51.3</v>
      </c>
      <c r="AC137" s="1">
        <v>42.3</v>
      </c>
      <c r="AD137" s="1">
        <v>39.5</v>
      </c>
      <c r="AE137" s="1">
        <v>39.6</v>
      </c>
      <c r="AF137" s="1">
        <v>27.3</v>
      </c>
      <c r="AG137" s="1">
        <v>23.2</v>
      </c>
      <c r="AH137" s="1">
        <v>35.4</v>
      </c>
      <c r="AJ137" s="3"/>
      <c r="AM137" s="1">
        <v>50.8</v>
      </c>
      <c r="AN137" s="1">
        <v>52.4</v>
      </c>
      <c r="AO137" s="1">
        <v>51.2</v>
      </c>
      <c r="AP137" s="1">
        <v>54.6</v>
      </c>
      <c r="AQ137" s="1">
        <v>52.6</v>
      </c>
      <c r="AR137" s="1">
        <v>54.7</v>
      </c>
      <c r="AS137" s="1">
        <v>50.3</v>
      </c>
      <c r="AT137" s="1">
        <v>48.9</v>
      </c>
      <c r="AU137" s="1">
        <v>50.6</v>
      </c>
      <c r="AV137" s="1">
        <v>52.3</v>
      </c>
      <c r="AW137" s="1">
        <v>47.5</v>
      </c>
      <c r="AX137" s="1">
        <v>49.4</v>
      </c>
      <c r="AY137" s="1">
        <v>34.3</v>
      </c>
      <c r="AZ137" s="1">
        <v>34.5</v>
      </c>
      <c r="BA137" s="1">
        <v>35.6</v>
      </c>
      <c r="BC137" s="1">
        <v>49.5</v>
      </c>
      <c r="BD137" s="1">
        <v>51.3</v>
      </c>
      <c r="BE137" s="1">
        <v>50.9</v>
      </c>
      <c r="BF137" s="1">
        <v>51.3</v>
      </c>
      <c r="BG137" s="1">
        <v>50.6</v>
      </c>
      <c r="BH137" s="1">
        <v>52.3</v>
      </c>
      <c r="BI137" s="1">
        <v>49.8</v>
      </c>
      <c r="BJ137" s="1">
        <v>47.6</v>
      </c>
      <c r="BK137" s="1">
        <v>52.3</v>
      </c>
      <c r="BL137" s="1">
        <v>51</v>
      </c>
      <c r="BM137" s="1">
        <v>51.2</v>
      </c>
      <c r="BN137" s="1">
        <v>48.1</v>
      </c>
      <c r="BO137" s="1">
        <v>32.5</v>
      </c>
      <c r="BP137" s="1">
        <v>33.2</v>
      </c>
      <c r="BQ137" s="1">
        <v>33.2</v>
      </c>
    </row>
    <row r="138" spans="1:69">
      <c r="A138" s="3"/>
      <c r="D138" s="1">
        <v>53.4</v>
      </c>
      <c r="E138" s="1">
        <v>51.6</v>
      </c>
      <c r="F138" s="1">
        <v>54.6</v>
      </c>
      <c r="G138" s="1">
        <v>57.9</v>
      </c>
      <c r="H138" s="1">
        <v>50.3</v>
      </c>
      <c r="I138" s="1">
        <v>54.6</v>
      </c>
      <c r="J138" s="1">
        <v>50.9</v>
      </c>
      <c r="K138" s="1">
        <v>47.5</v>
      </c>
      <c r="L138" s="1">
        <v>49.2</v>
      </c>
      <c r="M138" s="1">
        <v>41.8</v>
      </c>
      <c r="N138" s="1">
        <v>42.1</v>
      </c>
      <c r="O138" s="1">
        <v>41.6</v>
      </c>
      <c r="P138" s="1">
        <v>24.6</v>
      </c>
      <c r="Q138" s="1">
        <v>27.5</v>
      </c>
      <c r="R138" s="1">
        <v>33.2</v>
      </c>
      <c r="T138" s="1">
        <v>51.1</v>
      </c>
      <c r="U138" s="1">
        <v>50.1</v>
      </c>
      <c r="V138" s="1">
        <v>49.6</v>
      </c>
      <c r="W138" s="1">
        <v>56.6</v>
      </c>
      <c r="X138" s="1">
        <v>53.6</v>
      </c>
      <c r="Y138" s="1">
        <v>53.1</v>
      </c>
      <c r="Z138" s="1">
        <v>51.9</v>
      </c>
      <c r="AA138" s="1">
        <v>46.2</v>
      </c>
      <c r="AB138" s="1">
        <v>51.4</v>
      </c>
      <c r="AC138" s="1">
        <v>40.5</v>
      </c>
      <c r="AD138" s="1">
        <v>43.2</v>
      </c>
      <c r="AE138" s="1">
        <v>40.5</v>
      </c>
      <c r="AF138" s="1">
        <v>25.6</v>
      </c>
      <c r="AG138" s="1">
        <v>26.2</v>
      </c>
      <c r="AH138" s="1">
        <v>31.9</v>
      </c>
      <c r="AJ138" s="3"/>
      <c r="AM138" s="1">
        <v>52.3</v>
      </c>
      <c r="AN138" s="1">
        <v>54.1</v>
      </c>
      <c r="AO138" s="1">
        <v>52.3</v>
      </c>
      <c r="AP138" s="1">
        <v>54.5</v>
      </c>
      <c r="AQ138" s="1">
        <v>56.5</v>
      </c>
      <c r="AR138" s="1">
        <v>56.1</v>
      </c>
      <c r="AS138" s="1">
        <v>50.9</v>
      </c>
      <c r="AT138" s="1">
        <v>52.3</v>
      </c>
      <c r="AU138" s="1">
        <v>51.6</v>
      </c>
      <c r="AV138" s="1">
        <v>47.8</v>
      </c>
      <c r="AW138" s="1">
        <v>42.4</v>
      </c>
      <c r="AX138" s="1">
        <v>44.1</v>
      </c>
      <c r="AY138" s="1">
        <v>33.6</v>
      </c>
      <c r="AZ138" s="1">
        <v>31.5</v>
      </c>
      <c r="BA138" s="1">
        <v>32.8</v>
      </c>
      <c r="BC138" s="1">
        <v>53.2</v>
      </c>
      <c r="BD138" s="1">
        <v>54.2</v>
      </c>
      <c r="BE138" s="1">
        <v>53.5</v>
      </c>
      <c r="BF138" s="1">
        <v>58.8</v>
      </c>
      <c r="BG138" s="1">
        <v>60.9</v>
      </c>
      <c r="BH138" s="1">
        <v>56.2</v>
      </c>
      <c r="BI138" s="1">
        <v>50.8</v>
      </c>
      <c r="BJ138" s="1">
        <v>48.6</v>
      </c>
      <c r="BK138" s="1">
        <v>51.2</v>
      </c>
      <c r="BL138" s="1">
        <v>46.5</v>
      </c>
      <c r="BM138" s="1">
        <v>41.1</v>
      </c>
      <c r="BN138" s="1">
        <v>42.8</v>
      </c>
      <c r="BO138" s="1">
        <v>31.1</v>
      </c>
      <c r="BP138" s="1">
        <v>33.1</v>
      </c>
      <c r="BQ138" s="1">
        <v>32.5</v>
      </c>
    </row>
    <row r="139" spans="1:69">
      <c r="A139" s="3"/>
      <c r="D139" s="1">
        <v>53.9</v>
      </c>
      <c r="E139" s="1">
        <v>52.2</v>
      </c>
      <c r="F139" s="1">
        <v>51.6</v>
      </c>
      <c r="G139" s="1">
        <v>55.1</v>
      </c>
      <c r="H139" s="1">
        <v>52.6</v>
      </c>
      <c r="I139" s="1">
        <v>54.2</v>
      </c>
      <c r="J139" s="1">
        <v>51.1</v>
      </c>
      <c r="K139" s="1">
        <v>54.4</v>
      </c>
      <c r="L139" s="1">
        <v>47.5</v>
      </c>
      <c r="M139" s="1">
        <v>39.6</v>
      </c>
      <c r="N139" s="1">
        <v>38.9</v>
      </c>
      <c r="O139" s="1">
        <v>43.2</v>
      </c>
      <c r="P139" s="1">
        <v>25.9</v>
      </c>
      <c r="Q139" s="1">
        <v>29.6</v>
      </c>
      <c r="R139" s="1">
        <v>27.5</v>
      </c>
      <c r="T139" s="1">
        <v>51.9</v>
      </c>
      <c r="U139" s="1">
        <v>49.6</v>
      </c>
      <c r="V139" s="1">
        <v>49.2</v>
      </c>
      <c r="W139" s="1">
        <v>53.8</v>
      </c>
      <c r="X139" s="1">
        <v>46.2</v>
      </c>
      <c r="Y139" s="1">
        <v>52.7</v>
      </c>
      <c r="Z139" s="1">
        <v>49.8</v>
      </c>
      <c r="AA139" s="1">
        <v>53.1</v>
      </c>
      <c r="AB139" s="1">
        <v>46.2</v>
      </c>
      <c r="AC139" s="1">
        <v>42.1</v>
      </c>
      <c r="AD139" s="1">
        <v>42.3</v>
      </c>
      <c r="AE139" s="1">
        <v>38.6</v>
      </c>
      <c r="AF139" s="1">
        <v>29.8</v>
      </c>
      <c r="AG139" s="1">
        <v>33.1</v>
      </c>
      <c r="AH139" s="1">
        <v>26.2</v>
      </c>
      <c r="AJ139" s="3"/>
      <c r="AM139" s="1">
        <v>50.6</v>
      </c>
      <c r="AN139" s="1">
        <v>52.1</v>
      </c>
      <c r="AO139" s="1">
        <v>57.2</v>
      </c>
      <c r="AP139" s="1">
        <v>53.2</v>
      </c>
      <c r="AQ139" s="1">
        <v>52.6</v>
      </c>
      <c r="AR139" s="1">
        <v>54.5</v>
      </c>
      <c r="AS139" s="1">
        <v>50.2</v>
      </c>
      <c r="AT139" s="1">
        <v>49.9</v>
      </c>
      <c r="AU139" s="1">
        <v>51.1</v>
      </c>
      <c r="AV139" s="1">
        <v>46.9</v>
      </c>
      <c r="AW139" s="1">
        <v>51.8</v>
      </c>
      <c r="AX139" s="1">
        <v>52.6</v>
      </c>
      <c r="AY139" s="1">
        <v>32.6</v>
      </c>
      <c r="AZ139" s="1">
        <v>33.8</v>
      </c>
      <c r="BA139" s="1">
        <v>34.6</v>
      </c>
      <c r="BC139" s="1">
        <v>53.5</v>
      </c>
      <c r="BD139" s="1">
        <v>54.2</v>
      </c>
      <c r="BE139" s="1">
        <v>55.9</v>
      </c>
      <c r="BF139" s="1">
        <v>55.4</v>
      </c>
      <c r="BG139" s="1">
        <v>54.4</v>
      </c>
      <c r="BH139" s="1">
        <v>55.5</v>
      </c>
      <c r="BI139" s="1">
        <v>51.6</v>
      </c>
      <c r="BJ139" s="1">
        <v>48.2</v>
      </c>
      <c r="BK139" s="1">
        <v>53.1</v>
      </c>
      <c r="BL139" s="1">
        <v>45.6</v>
      </c>
      <c r="BM139" s="1">
        <v>50.5</v>
      </c>
      <c r="BN139" s="1">
        <v>51.3</v>
      </c>
      <c r="BO139" s="1">
        <v>32.9</v>
      </c>
      <c r="BP139" s="1">
        <v>32.5</v>
      </c>
      <c r="BQ139" s="1">
        <v>33.3</v>
      </c>
    </row>
    <row r="140" spans="1:69">
      <c r="A140" s="3"/>
      <c r="F140" s="1">
        <f>AVERAGE(D135:F139)</f>
        <v>52.1466666666667</v>
      </c>
      <c r="I140" s="1">
        <f>AVERAGE(G135:I139)</f>
        <v>52.98</v>
      </c>
      <c r="L140" s="1">
        <f>AVERAGE(J135:L139)</f>
        <v>48.8466666666667</v>
      </c>
      <c r="O140" s="1">
        <f>AVERAGE(M135:O139)</f>
        <v>41.2533333333333</v>
      </c>
      <c r="R140" s="1">
        <f>AVERAGE(P135:R139)</f>
        <v>28.8333333333333</v>
      </c>
      <c r="V140" s="1">
        <f>AVERAGE(T135:V139)</f>
        <v>51.72</v>
      </c>
      <c r="Y140" s="1">
        <f>AVERAGE(W135:Y139)</f>
        <v>52.6533333333333</v>
      </c>
      <c r="AB140" s="1">
        <f>AVERAGE(Z135:AB139)</f>
        <v>48.4666666666667</v>
      </c>
      <c r="AE140" s="1">
        <f>AVERAGE(AC135:AE139)</f>
        <v>40.8133333333333</v>
      </c>
      <c r="AH140" s="1">
        <f>AVERAGE(AF135:AH139)</f>
        <v>28.3533333333333</v>
      </c>
      <c r="AJ140" s="3"/>
      <c r="AO140" s="1">
        <f>AVERAGE(AM135:AO139)</f>
        <v>52.28</v>
      </c>
      <c r="AR140" s="1">
        <f>AVERAGE(AP135:AR139)</f>
        <v>53.8</v>
      </c>
      <c r="AU140" s="1">
        <f>AVERAGE(AS135:AU139)</f>
        <v>50.1733333333333</v>
      </c>
      <c r="AX140" s="1">
        <f>AVERAGE(AV135:AX139)</f>
        <v>48.94</v>
      </c>
      <c r="BA140" s="1">
        <f>AVERAGE(AY135:BA139)</f>
        <v>33.8</v>
      </c>
      <c r="BE140" s="1">
        <f>AVERAGE(BC135:BE139)</f>
        <v>52.0466666666667</v>
      </c>
      <c r="BH140" s="1">
        <f>AVERAGE(BF135:BH139)</f>
        <v>53.6133333333333</v>
      </c>
      <c r="BK140" s="1">
        <f>AVERAGE(BI135:BK139)</f>
        <v>49.9066666666667</v>
      </c>
      <c r="BN140" s="1">
        <f>AVERAGE(BL135:BN139)</f>
        <v>48.6733333333333</v>
      </c>
      <c r="BQ140" s="1">
        <f>AVERAGE(BO135:BQ139)</f>
        <v>33.4733333333333</v>
      </c>
    </row>
    <row r="141" spans="1:36">
      <c r="A141" s="3"/>
      <c r="AJ141" s="3"/>
    </row>
    <row r="142" spans="1:69">
      <c r="A142" s="3"/>
      <c r="F142" s="1">
        <f>F140</f>
        <v>52.1466666666667</v>
      </c>
      <c r="I142" s="1">
        <f>I140</f>
        <v>52.98</v>
      </c>
      <c r="L142" s="1">
        <f>L140</f>
        <v>48.8466666666667</v>
      </c>
      <c r="O142" s="1">
        <f>O140</f>
        <v>41.2533333333333</v>
      </c>
      <c r="R142" s="1">
        <f>R140</f>
        <v>28.8333333333333</v>
      </c>
      <c r="V142" s="1">
        <f>V140</f>
        <v>51.72</v>
      </c>
      <c r="Y142" s="1">
        <f>Y140</f>
        <v>52.6533333333333</v>
      </c>
      <c r="AB142" s="1">
        <f>AB140</f>
        <v>48.4666666666667</v>
      </c>
      <c r="AE142" s="1">
        <f>AE140</f>
        <v>40.8133333333333</v>
      </c>
      <c r="AH142" s="1">
        <f>AH140</f>
        <v>28.3533333333333</v>
      </c>
      <c r="AJ142" s="3"/>
      <c r="AO142" s="1">
        <f>AO140</f>
        <v>52.28</v>
      </c>
      <c r="AR142" s="1">
        <f>AR140</f>
        <v>53.8</v>
      </c>
      <c r="AU142" s="1">
        <f>AU140</f>
        <v>50.1733333333333</v>
      </c>
      <c r="AX142" s="1">
        <f>AX140</f>
        <v>48.94</v>
      </c>
      <c r="BA142" s="1">
        <f>BA140</f>
        <v>33.8</v>
      </c>
      <c r="BE142" s="1">
        <f>BE140</f>
        <v>52.0466666666667</v>
      </c>
      <c r="BH142" s="1">
        <f>BH140</f>
        <v>53.6133333333333</v>
      </c>
      <c r="BK142" s="1">
        <f>BK140</f>
        <v>49.9066666666667</v>
      </c>
      <c r="BN142" s="1">
        <f>BN140</f>
        <v>48.6733333333333</v>
      </c>
      <c r="BQ142" s="1">
        <f>BQ140</f>
        <v>33.4733333333333</v>
      </c>
    </row>
    <row r="143" spans="1:69">
      <c r="A143" s="3"/>
      <c r="V143" s="1">
        <f>F142-0.43</f>
        <v>51.7166666666667</v>
      </c>
      <c r="Y143" s="1">
        <f>I142-0.33</f>
        <v>52.65</v>
      </c>
      <c r="AB143" s="1">
        <f>L142-0.37</f>
        <v>48.4766666666667</v>
      </c>
      <c r="AE143" s="1">
        <f>O142-0.45</f>
        <v>40.8033333333333</v>
      </c>
      <c r="AH143" s="1">
        <f>R142-0.47</f>
        <v>28.3633333333333</v>
      </c>
      <c r="AJ143" s="3"/>
      <c r="BE143" s="1">
        <f>AO142-0.23</f>
        <v>52.05</v>
      </c>
      <c r="BH143" s="1">
        <f>AR142-0.19</f>
        <v>53.61</v>
      </c>
      <c r="BK143" s="1">
        <f>AU142-0.27</f>
        <v>49.9033333333333</v>
      </c>
      <c r="BN143" s="1">
        <f>AX142-0.27</f>
        <v>48.67</v>
      </c>
      <c r="BQ143" s="1">
        <f>BA142-0.33</f>
        <v>33.47</v>
      </c>
    </row>
    <row r="144" spans="1:36">
      <c r="A144" s="3"/>
      <c r="AJ144" s="3"/>
    </row>
    <row r="145" spans="1:36">
      <c r="A145" s="4" t="s">
        <v>11</v>
      </c>
      <c r="AJ145" s="4" t="s">
        <v>11</v>
      </c>
    </row>
    <row r="146" spans="1:69">
      <c r="A146" s="3" t="s">
        <v>36</v>
      </c>
      <c r="B146" s="1">
        <v>50</v>
      </c>
      <c r="D146" s="1">
        <v>50.2</v>
      </c>
      <c r="E146" s="1">
        <v>51.8</v>
      </c>
      <c r="F146" s="1">
        <v>51.2</v>
      </c>
      <c r="G146" s="1">
        <v>49.3</v>
      </c>
      <c r="H146" s="1">
        <v>53.8</v>
      </c>
      <c r="I146" s="1">
        <v>51.5</v>
      </c>
      <c r="J146" s="1">
        <v>51.2</v>
      </c>
      <c r="K146" s="1">
        <v>51.3</v>
      </c>
      <c r="L146" s="1">
        <v>50.9</v>
      </c>
      <c r="M146" s="1">
        <v>39.6</v>
      </c>
      <c r="N146" s="1">
        <v>38.5</v>
      </c>
      <c r="O146" s="1">
        <v>38.6</v>
      </c>
      <c r="P146" s="1">
        <v>27.9</v>
      </c>
      <c r="Q146" s="1">
        <v>28.6</v>
      </c>
      <c r="R146" s="1">
        <v>29.6</v>
      </c>
      <c r="T146" s="1">
        <v>52.9</v>
      </c>
      <c r="U146" s="1">
        <v>50.1</v>
      </c>
      <c r="V146" s="1">
        <v>49.6</v>
      </c>
      <c r="W146" s="1">
        <v>51.1</v>
      </c>
      <c r="X146" s="1">
        <v>58.6</v>
      </c>
      <c r="Y146" s="1">
        <v>53.2</v>
      </c>
      <c r="Z146" s="1">
        <v>51.4</v>
      </c>
      <c r="AA146" s="1">
        <v>51.7</v>
      </c>
      <c r="AB146" s="1">
        <v>53.6</v>
      </c>
      <c r="AC146" s="1">
        <v>39.6</v>
      </c>
      <c r="AD146" s="1">
        <v>36.9</v>
      </c>
      <c r="AE146" s="1">
        <v>41.5</v>
      </c>
      <c r="AF146" s="1">
        <v>31.4</v>
      </c>
      <c r="AG146" s="1">
        <v>29.6</v>
      </c>
      <c r="AH146" s="1">
        <v>36.5</v>
      </c>
      <c r="AJ146" s="3" t="s">
        <v>37</v>
      </c>
      <c r="AK146" s="1">
        <v>119</v>
      </c>
      <c r="AM146" s="1">
        <v>52.6</v>
      </c>
      <c r="AN146" s="1">
        <v>50.9</v>
      </c>
      <c r="AO146" s="1">
        <v>51.8</v>
      </c>
      <c r="AP146" s="1">
        <v>52.6</v>
      </c>
      <c r="AQ146" s="1">
        <v>55.4</v>
      </c>
      <c r="AR146" s="1">
        <v>51.8</v>
      </c>
      <c r="AS146" s="1">
        <v>49.6</v>
      </c>
      <c r="AT146" s="1">
        <v>51.1</v>
      </c>
      <c r="AU146" s="1">
        <v>50.2</v>
      </c>
      <c r="AV146" s="1">
        <v>47.4</v>
      </c>
      <c r="AW146" s="1">
        <v>40.4</v>
      </c>
      <c r="AX146" s="1">
        <v>44.9</v>
      </c>
      <c r="AY146" s="1">
        <v>33.6</v>
      </c>
      <c r="AZ146" s="1">
        <v>36.9</v>
      </c>
      <c r="BA146" s="1">
        <v>32.7</v>
      </c>
      <c r="BC146" s="1">
        <v>51.2</v>
      </c>
      <c r="BD146" s="1">
        <v>52.3</v>
      </c>
      <c r="BE146" s="1">
        <v>51.2</v>
      </c>
      <c r="BF146" s="1">
        <v>51.2</v>
      </c>
      <c r="BG146" s="1">
        <v>52.3</v>
      </c>
      <c r="BH146" s="1">
        <v>53.1</v>
      </c>
      <c r="BI146" s="1">
        <v>48.6</v>
      </c>
      <c r="BJ146" s="1">
        <v>49.6</v>
      </c>
      <c r="BK146" s="1">
        <v>48.6</v>
      </c>
      <c r="BL146" s="1">
        <v>46.1</v>
      </c>
      <c r="BM146" s="1">
        <v>49.6</v>
      </c>
      <c r="BN146" s="1">
        <v>44.2</v>
      </c>
      <c r="BO146" s="1">
        <v>35.2</v>
      </c>
      <c r="BP146" s="1">
        <v>35.6</v>
      </c>
      <c r="BQ146" s="1">
        <v>32.5</v>
      </c>
    </row>
    <row r="147" spans="1:69">
      <c r="A147" s="3"/>
      <c r="D147" s="1">
        <v>52.6</v>
      </c>
      <c r="E147" s="1">
        <v>52.4</v>
      </c>
      <c r="F147" s="1">
        <v>54.6</v>
      </c>
      <c r="G147" s="1">
        <v>52.9</v>
      </c>
      <c r="H147" s="1">
        <v>53.2</v>
      </c>
      <c r="I147" s="1">
        <v>54.1</v>
      </c>
      <c r="J147" s="1">
        <v>49.2</v>
      </c>
      <c r="K147" s="1">
        <v>43.9</v>
      </c>
      <c r="L147" s="1">
        <v>46.6</v>
      </c>
      <c r="M147" s="1">
        <v>39.4</v>
      </c>
      <c r="N147" s="1">
        <v>38.5</v>
      </c>
      <c r="O147" s="1">
        <v>37.2</v>
      </c>
      <c r="P147" s="1">
        <v>32.8</v>
      </c>
      <c r="Q147" s="1">
        <v>23.9</v>
      </c>
      <c r="R147" s="1">
        <v>26.6</v>
      </c>
      <c r="T147" s="1">
        <v>51.9</v>
      </c>
      <c r="U147" s="1">
        <v>50.6</v>
      </c>
      <c r="V147" s="1">
        <v>51.1</v>
      </c>
      <c r="W147" s="1">
        <v>48.6</v>
      </c>
      <c r="X147" s="1">
        <v>51.2</v>
      </c>
      <c r="Y147" s="1">
        <v>52.8</v>
      </c>
      <c r="Z147" s="1">
        <v>51.5</v>
      </c>
      <c r="AA147" s="1">
        <v>42.6</v>
      </c>
      <c r="AB147" s="1">
        <v>45.3</v>
      </c>
      <c r="AC147" s="1">
        <v>40.2</v>
      </c>
      <c r="AD147" s="1">
        <v>39.6</v>
      </c>
      <c r="AE147" s="1">
        <v>40.2</v>
      </c>
      <c r="AF147" s="1">
        <v>31.5</v>
      </c>
      <c r="AG147" s="1">
        <v>22.6</v>
      </c>
      <c r="AH147" s="1">
        <v>25.3</v>
      </c>
      <c r="AJ147" s="3"/>
      <c r="AM147" s="1">
        <v>51.4</v>
      </c>
      <c r="AN147" s="1">
        <v>52.6</v>
      </c>
      <c r="AO147" s="1">
        <v>52.3</v>
      </c>
      <c r="AP147" s="1">
        <v>52.9</v>
      </c>
      <c r="AQ147" s="1">
        <v>53.8</v>
      </c>
      <c r="AR147" s="1">
        <v>52.9</v>
      </c>
      <c r="AS147" s="1">
        <v>50.9</v>
      </c>
      <c r="AT147" s="1">
        <v>50.3</v>
      </c>
      <c r="AU147" s="1">
        <v>49.9</v>
      </c>
      <c r="AV147" s="1">
        <v>47.6</v>
      </c>
      <c r="AW147" s="1">
        <v>51.7</v>
      </c>
      <c r="AX147" s="1">
        <v>50.8</v>
      </c>
      <c r="AY147" s="1">
        <v>33.5</v>
      </c>
      <c r="AZ147" s="1">
        <v>33.6</v>
      </c>
      <c r="BA147" s="1">
        <v>34.2</v>
      </c>
      <c r="BC147" s="1">
        <v>51.6</v>
      </c>
      <c r="BD147" s="1">
        <v>50.8</v>
      </c>
      <c r="BE147" s="1">
        <v>50.6</v>
      </c>
      <c r="BF147" s="1">
        <v>54.3</v>
      </c>
      <c r="BG147" s="1">
        <v>52.3</v>
      </c>
      <c r="BH147" s="1">
        <v>51.4</v>
      </c>
      <c r="BI147" s="1">
        <v>48.9</v>
      </c>
      <c r="BJ147" s="1">
        <v>49.3</v>
      </c>
      <c r="BK147" s="1">
        <v>48.6</v>
      </c>
      <c r="BL147" s="1">
        <v>46.3</v>
      </c>
      <c r="BM147" s="1">
        <v>50.4</v>
      </c>
      <c r="BN147" s="1">
        <v>49.5</v>
      </c>
      <c r="BO147" s="1">
        <v>33.6</v>
      </c>
      <c r="BP147" s="1">
        <v>32.4</v>
      </c>
      <c r="BQ147" s="1">
        <v>31.5</v>
      </c>
    </row>
    <row r="148" spans="1:69">
      <c r="A148" s="3"/>
      <c r="D148" s="1">
        <v>52.2</v>
      </c>
      <c r="E148" s="1">
        <v>54.6</v>
      </c>
      <c r="F148" s="1">
        <v>50.9</v>
      </c>
      <c r="G148" s="1">
        <v>55.7</v>
      </c>
      <c r="H148" s="1">
        <v>54.2</v>
      </c>
      <c r="I148" s="1">
        <v>55.2</v>
      </c>
      <c r="J148" s="1">
        <v>49.5</v>
      </c>
      <c r="K148" s="1">
        <v>52.4</v>
      </c>
      <c r="L148" s="1">
        <v>51.3</v>
      </c>
      <c r="M148" s="1">
        <v>42.2</v>
      </c>
      <c r="N148" s="1">
        <v>42.9</v>
      </c>
      <c r="O148" s="1">
        <v>39.2</v>
      </c>
      <c r="P148" s="1">
        <v>29.5</v>
      </c>
      <c r="Q148" s="1">
        <v>28.9</v>
      </c>
      <c r="R148" s="1">
        <v>29.3</v>
      </c>
      <c r="T148" s="1">
        <v>50.9</v>
      </c>
      <c r="U148" s="1">
        <v>53.3</v>
      </c>
      <c r="V148" s="1">
        <v>51.2</v>
      </c>
      <c r="W148" s="1">
        <v>54.4</v>
      </c>
      <c r="X148" s="1">
        <v>52.9</v>
      </c>
      <c r="Y148" s="1">
        <v>53.9</v>
      </c>
      <c r="Z148" s="1">
        <v>48.2</v>
      </c>
      <c r="AA148" s="1">
        <v>51.1</v>
      </c>
      <c r="AB148" s="1">
        <v>51.1</v>
      </c>
      <c r="AC148" s="1">
        <v>41.2</v>
      </c>
      <c r="AD148" s="1">
        <v>41.2</v>
      </c>
      <c r="AE148" s="1">
        <v>40.2</v>
      </c>
      <c r="AF148" s="1">
        <v>28.2</v>
      </c>
      <c r="AG148" s="1">
        <v>31.1</v>
      </c>
      <c r="AH148" s="1">
        <v>25.3</v>
      </c>
      <c r="AJ148" s="3"/>
      <c r="AM148" s="1">
        <v>50.3</v>
      </c>
      <c r="AN148" s="1">
        <v>50.9</v>
      </c>
      <c r="AO148" s="1">
        <v>50.7</v>
      </c>
      <c r="AP148" s="1">
        <v>56.8</v>
      </c>
      <c r="AQ148" s="1">
        <v>54.2</v>
      </c>
      <c r="AR148" s="1">
        <v>53.9</v>
      </c>
      <c r="AS148" s="1">
        <v>49.8</v>
      </c>
      <c r="AT148" s="1">
        <v>51.2</v>
      </c>
      <c r="AU148" s="1">
        <v>49.6</v>
      </c>
      <c r="AV148" s="1">
        <v>46.7</v>
      </c>
      <c r="AW148" s="1">
        <v>52.6</v>
      </c>
      <c r="AX148" s="1">
        <v>52.1</v>
      </c>
      <c r="AY148" s="1">
        <v>32.5</v>
      </c>
      <c r="AZ148" s="1">
        <v>35.9</v>
      </c>
      <c r="BA148" s="1">
        <v>34.1</v>
      </c>
      <c r="BC148" s="1">
        <v>50.2</v>
      </c>
      <c r="BD148" s="1">
        <v>52.3</v>
      </c>
      <c r="BE148" s="1">
        <v>51.6</v>
      </c>
      <c r="BF148" s="1">
        <v>58.8</v>
      </c>
      <c r="BG148" s="1">
        <v>51.6</v>
      </c>
      <c r="BH148" s="1">
        <v>52.6</v>
      </c>
      <c r="BI148" s="1">
        <v>48.5</v>
      </c>
      <c r="BJ148" s="1">
        <v>50.1</v>
      </c>
      <c r="BK148" s="1">
        <v>47.9</v>
      </c>
      <c r="BL148" s="1">
        <v>45.4</v>
      </c>
      <c r="BM148" s="1">
        <v>52.6</v>
      </c>
      <c r="BN148" s="1">
        <v>50.8</v>
      </c>
      <c r="BO148" s="1">
        <v>36.5</v>
      </c>
      <c r="BP148" s="1">
        <v>34.6</v>
      </c>
      <c r="BQ148" s="1">
        <v>32.8</v>
      </c>
    </row>
    <row r="149" spans="1:69">
      <c r="A149" s="3"/>
      <c r="D149" s="1">
        <v>52.6</v>
      </c>
      <c r="E149" s="1">
        <v>51.9</v>
      </c>
      <c r="F149" s="1">
        <v>52.1</v>
      </c>
      <c r="G149" s="1">
        <v>54.1</v>
      </c>
      <c r="H149" s="1">
        <v>54.2</v>
      </c>
      <c r="I149" s="1">
        <v>53.4</v>
      </c>
      <c r="J149" s="1">
        <v>45.2</v>
      </c>
      <c r="K149" s="1">
        <v>53.3</v>
      </c>
      <c r="L149" s="1">
        <v>48.9</v>
      </c>
      <c r="M149" s="1">
        <v>45.1</v>
      </c>
      <c r="N149" s="1">
        <v>38.7</v>
      </c>
      <c r="O149" s="1">
        <v>42.1</v>
      </c>
      <c r="P149" s="1">
        <v>25.2</v>
      </c>
      <c r="Q149" s="1">
        <v>27.9</v>
      </c>
      <c r="R149" s="1">
        <v>28.9</v>
      </c>
      <c r="T149" s="1">
        <v>51.2</v>
      </c>
      <c r="U149" s="1">
        <v>52.8</v>
      </c>
      <c r="V149" s="1">
        <v>50.8</v>
      </c>
      <c r="W149" s="1">
        <v>52.8</v>
      </c>
      <c r="X149" s="1">
        <v>53.6</v>
      </c>
      <c r="Y149" s="1">
        <v>52.3</v>
      </c>
      <c r="Z149" s="1">
        <v>43.9</v>
      </c>
      <c r="AA149" s="1">
        <v>50.2</v>
      </c>
      <c r="AB149" s="1">
        <v>50.3</v>
      </c>
      <c r="AC149" s="1">
        <v>41.2</v>
      </c>
      <c r="AD149" s="1">
        <v>38.2</v>
      </c>
      <c r="AE149" s="1">
        <v>38.9</v>
      </c>
      <c r="AF149" s="1">
        <v>23.9</v>
      </c>
      <c r="AG149" s="1">
        <v>24.6</v>
      </c>
      <c r="AH149" s="1">
        <v>27.5</v>
      </c>
      <c r="AJ149" s="3"/>
      <c r="AM149" s="1">
        <v>58.3</v>
      </c>
      <c r="AN149" s="1">
        <v>51.7</v>
      </c>
      <c r="AO149" s="1">
        <v>52.1</v>
      </c>
      <c r="AP149" s="1">
        <v>57.7</v>
      </c>
      <c r="AQ149" s="1">
        <v>55.3</v>
      </c>
      <c r="AR149" s="1">
        <v>53.6</v>
      </c>
      <c r="AS149" s="1">
        <v>47.9</v>
      </c>
      <c r="AT149" s="1">
        <v>48.6</v>
      </c>
      <c r="AU149" s="1">
        <v>51.2</v>
      </c>
      <c r="AV149" s="1">
        <v>47.2</v>
      </c>
      <c r="AW149" s="1">
        <v>51.6</v>
      </c>
      <c r="AX149" s="1">
        <v>51.1</v>
      </c>
      <c r="AY149" s="1">
        <v>32.8</v>
      </c>
      <c r="AZ149" s="1">
        <v>33.6</v>
      </c>
      <c r="BA149" s="1">
        <v>33.1</v>
      </c>
      <c r="BC149" s="1">
        <v>56.3</v>
      </c>
      <c r="BD149" s="1">
        <v>50.4</v>
      </c>
      <c r="BE149" s="1">
        <v>53.2</v>
      </c>
      <c r="BF149" s="1">
        <v>56.4</v>
      </c>
      <c r="BG149" s="1">
        <v>54</v>
      </c>
      <c r="BH149" s="1">
        <v>52.3</v>
      </c>
      <c r="BI149" s="1">
        <v>48.6</v>
      </c>
      <c r="BJ149" s="1">
        <v>50.6</v>
      </c>
      <c r="BK149" s="1">
        <v>47.5</v>
      </c>
      <c r="BL149" s="1">
        <v>49.5</v>
      </c>
      <c r="BM149" s="1">
        <v>50.3</v>
      </c>
      <c r="BN149" s="1">
        <v>49.8</v>
      </c>
      <c r="BO149" s="1">
        <v>31.5</v>
      </c>
      <c r="BP149" s="1">
        <v>35.2</v>
      </c>
      <c r="BQ149" s="1">
        <v>33.6</v>
      </c>
    </row>
    <row r="150" spans="1:69">
      <c r="A150" s="3"/>
      <c r="D150" s="1">
        <v>51.8</v>
      </c>
      <c r="E150" s="1">
        <v>50.2</v>
      </c>
      <c r="F150" s="1">
        <v>53.6</v>
      </c>
      <c r="G150" s="1">
        <v>52.9</v>
      </c>
      <c r="H150" s="1">
        <v>53.5</v>
      </c>
      <c r="I150" s="1">
        <v>49.6</v>
      </c>
      <c r="J150" s="1">
        <v>50.5</v>
      </c>
      <c r="K150" s="1">
        <v>46.3</v>
      </c>
      <c r="L150" s="1">
        <v>54.1</v>
      </c>
      <c r="M150" s="1">
        <v>42.3</v>
      </c>
      <c r="N150" s="1">
        <v>40.4</v>
      </c>
      <c r="O150" s="1">
        <v>41.6</v>
      </c>
      <c r="P150" s="1">
        <v>29.5</v>
      </c>
      <c r="Q150" s="1">
        <v>26.3</v>
      </c>
      <c r="R150" s="1">
        <v>28.9</v>
      </c>
      <c r="T150" s="1">
        <v>53.2</v>
      </c>
      <c r="U150" s="1">
        <v>52.3</v>
      </c>
      <c r="V150" s="1">
        <v>54.6</v>
      </c>
      <c r="W150" s="1">
        <v>52.6</v>
      </c>
      <c r="X150" s="1">
        <v>52.2</v>
      </c>
      <c r="Y150" s="1">
        <v>52.3</v>
      </c>
      <c r="Z150" s="1">
        <v>49.2</v>
      </c>
      <c r="AA150" s="1">
        <v>46.2</v>
      </c>
      <c r="AB150" s="1">
        <v>52.8</v>
      </c>
      <c r="AC150" s="1">
        <v>42.5</v>
      </c>
      <c r="AD150" s="1">
        <v>39.1</v>
      </c>
      <c r="AE150" s="1">
        <v>38.6</v>
      </c>
      <c r="AF150" s="1">
        <v>29.2</v>
      </c>
      <c r="AG150" s="1">
        <v>21.2</v>
      </c>
      <c r="AH150" s="1">
        <v>28.9</v>
      </c>
      <c r="AJ150" s="3"/>
      <c r="AM150" s="1">
        <v>54.2</v>
      </c>
      <c r="AN150" s="1">
        <v>59.4</v>
      </c>
      <c r="AO150" s="1">
        <v>53.3</v>
      </c>
      <c r="AP150" s="1">
        <v>58.3</v>
      </c>
      <c r="AQ150" s="1">
        <v>50.6</v>
      </c>
      <c r="AR150" s="1">
        <v>53.8</v>
      </c>
      <c r="AS150" s="1">
        <v>48.2</v>
      </c>
      <c r="AT150" s="1">
        <v>49.3</v>
      </c>
      <c r="AU150" s="1">
        <v>49.9</v>
      </c>
      <c r="AV150" s="1">
        <v>50.1</v>
      </c>
      <c r="AW150" s="1">
        <v>55.1</v>
      </c>
      <c r="AX150" s="1">
        <v>56.7</v>
      </c>
      <c r="AY150" s="1">
        <v>35.2</v>
      </c>
      <c r="AZ150" s="1">
        <v>37.1</v>
      </c>
      <c r="BA150" s="1">
        <v>38.7</v>
      </c>
      <c r="BC150" s="1">
        <v>52.9</v>
      </c>
      <c r="BD150" s="1">
        <v>58.1</v>
      </c>
      <c r="BE150" s="1">
        <v>55.8</v>
      </c>
      <c r="BF150" s="1">
        <v>57</v>
      </c>
      <c r="BG150" s="1">
        <v>59.4</v>
      </c>
      <c r="BH150" s="1">
        <v>52.5</v>
      </c>
      <c r="BI150" s="1">
        <v>50.4</v>
      </c>
      <c r="BJ150" s="1">
        <v>52.3</v>
      </c>
      <c r="BK150" s="1">
        <v>53.6</v>
      </c>
      <c r="BL150" s="1">
        <v>48.8</v>
      </c>
      <c r="BM150" s="1">
        <v>53.8</v>
      </c>
      <c r="BN150" s="1">
        <v>55.4</v>
      </c>
      <c r="BO150" s="1">
        <v>35.1</v>
      </c>
      <c r="BP150" s="1">
        <v>35.8</v>
      </c>
      <c r="BQ150" s="1">
        <v>34.2</v>
      </c>
    </row>
    <row r="151" spans="1:69">
      <c r="A151" s="3"/>
      <c r="F151" s="1">
        <f>AVERAGE(D146:F150)</f>
        <v>52.18</v>
      </c>
      <c r="I151" s="1">
        <f>AVERAGE(G146:I150)</f>
        <v>53.1733333333333</v>
      </c>
      <c r="L151" s="1">
        <f>AVERAGE(J146:L150)</f>
        <v>49.64</v>
      </c>
      <c r="O151" s="1">
        <f>AVERAGE(M146:O150)</f>
        <v>40.42</v>
      </c>
      <c r="R151" s="1">
        <f>AVERAGE(P146:R150)</f>
        <v>28.2533333333333</v>
      </c>
      <c r="V151" s="1">
        <f>AVERAGE(T146:V150)</f>
        <v>51.7666666666667</v>
      </c>
      <c r="Y151" s="1">
        <f>AVERAGE(W146:Y150)</f>
        <v>52.8333333333333</v>
      </c>
      <c r="AB151" s="1">
        <f>AVERAGE(Z146:AB150)</f>
        <v>49.2733333333333</v>
      </c>
      <c r="AE151" s="1">
        <f>AVERAGE(AC146:AE150)</f>
        <v>39.94</v>
      </c>
      <c r="AH151" s="1">
        <f>AVERAGE(AF146:AH150)</f>
        <v>27.7866666666667</v>
      </c>
      <c r="AJ151" s="3"/>
      <c r="AO151" s="1">
        <f>AVERAGE(AM146:AO150)</f>
        <v>52.8333333333333</v>
      </c>
      <c r="AR151" s="1">
        <f>AVERAGE(AP146:AR150)</f>
        <v>54.24</v>
      </c>
      <c r="AU151" s="1">
        <f>AVERAGE(AS146:AU150)</f>
        <v>49.8466666666667</v>
      </c>
      <c r="AX151" s="1">
        <f>AVERAGE(AV146:AX150)</f>
        <v>49.7333333333333</v>
      </c>
      <c r="BA151" s="1">
        <f>AVERAGE(AY146:BA150)</f>
        <v>34.5</v>
      </c>
      <c r="BE151" s="1">
        <f>AVERAGE(BC146:BE150)</f>
        <v>52.5666666666667</v>
      </c>
      <c r="BH151" s="1">
        <f>AVERAGE(BF146:BH150)</f>
        <v>53.9466666666667</v>
      </c>
      <c r="BK151" s="1">
        <f>AVERAGE(BI146:BK150)</f>
        <v>49.54</v>
      </c>
      <c r="BN151" s="1">
        <f>AVERAGE(BL146:BN150)</f>
        <v>49.5</v>
      </c>
      <c r="BQ151" s="1">
        <f>AVERAGE(BO146:BQ150)</f>
        <v>34.0066666666667</v>
      </c>
    </row>
    <row r="152" spans="1:36">
      <c r="A152" s="3"/>
      <c r="AJ152" s="3"/>
    </row>
    <row r="153" spans="1:69">
      <c r="A153" s="3"/>
      <c r="F153" s="1">
        <f>F151</f>
        <v>52.18</v>
      </c>
      <c r="I153" s="1">
        <f>I151</f>
        <v>53.1733333333333</v>
      </c>
      <c r="L153" s="1">
        <f>L151</f>
        <v>49.64</v>
      </c>
      <c r="O153" s="1">
        <f>O151</f>
        <v>40.42</v>
      </c>
      <c r="R153" s="1">
        <f>R151</f>
        <v>28.2533333333333</v>
      </c>
      <c r="V153" s="1">
        <f>V151</f>
        <v>51.7666666666667</v>
      </c>
      <c r="Y153" s="1">
        <f>Y151</f>
        <v>52.8333333333333</v>
      </c>
      <c r="AB153" s="1">
        <f>AB151</f>
        <v>49.2733333333333</v>
      </c>
      <c r="AE153" s="1">
        <f>AE151</f>
        <v>39.94</v>
      </c>
      <c r="AH153" s="1">
        <f>AH151</f>
        <v>27.7866666666667</v>
      </c>
      <c r="AJ153" s="3"/>
      <c r="AO153" s="1">
        <f>AO151</f>
        <v>52.8333333333333</v>
      </c>
      <c r="AR153" s="1">
        <f>AR151</f>
        <v>54.24</v>
      </c>
      <c r="AU153" s="1">
        <f>AU151</f>
        <v>49.8466666666667</v>
      </c>
      <c r="AX153" s="1">
        <f>AX151</f>
        <v>49.7333333333333</v>
      </c>
      <c r="BA153" s="1">
        <f>BA151</f>
        <v>34.5</v>
      </c>
      <c r="BE153" s="1">
        <f>BE151</f>
        <v>52.5666666666667</v>
      </c>
      <c r="BH153" s="1">
        <f>BH151</f>
        <v>53.9466666666667</v>
      </c>
      <c r="BK153" s="1">
        <f>BK151</f>
        <v>49.54</v>
      </c>
      <c r="BN153" s="1">
        <f>BN151</f>
        <v>49.5</v>
      </c>
      <c r="BQ153" s="1">
        <f>BQ151</f>
        <v>34.0066666666667</v>
      </c>
    </row>
    <row r="154" spans="1:69">
      <c r="A154" s="3"/>
      <c r="V154" s="1">
        <f>F153-0.43</f>
        <v>51.75</v>
      </c>
      <c r="Y154" s="1">
        <f>I153-0.33</f>
        <v>52.8433333333333</v>
      </c>
      <c r="AB154" s="1">
        <f>L153-0.37</f>
        <v>49.27</v>
      </c>
      <c r="AE154" s="1">
        <f>O153-0.45</f>
        <v>39.97</v>
      </c>
      <c r="AH154" s="1">
        <f>R153-0.47</f>
        <v>27.7833333333333</v>
      </c>
      <c r="AJ154" s="3"/>
      <c r="BE154" s="1">
        <f>AO153-0.26</f>
        <v>52.5733333333333</v>
      </c>
      <c r="BH154" s="1">
        <f>AR153-0.29</f>
        <v>53.95</v>
      </c>
      <c r="BK154" s="1">
        <f>AU153-0.31</f>
        <v>49.5366666666667</v>
      </c>
      <c r="BN154" s="1">
        <f>AX153-0.24</f>
        <v>49.4933333333333</v>
      </c>
      <c r="BQ154" s="1">
        <f>BA153-0.51</f>
        <v>33.99</v>
      </c>
    </row>
    <row r="155" spans="1:36">
      <c r="A155" s="3"/>
      <c r="AJ155" s="3"/>
    </row>
    <row r="156" spans="1:36">
      <c r="A156" s="4" t="s">
        <v>11</v>
      </c>
      <c r="AJ156" s="4" t="s">
        <v>11</v>
      </c>
    </row>
    <row r="157" spans="1:69">
      <c r="A157" s="3" t="s">
        <v>38</v>
      </c>
      <c r="B157" s="1">
        <v>53</v>
      </c>
      <c r="D157" s="1">
        <v>51.9</v>
      </c>
      <c r="E157" s="1">
        <v>51.6</v>
      </c>
      <c r="F157" s="1">
        <v>53.2</v>
      </c>
      <c r="G157" s="1">
        <v>53.7</v>
      </c>
      <c r="H157" s="1">
        <v>51.6</v>
      </c>
      <c r="I157" s="1">
        <v>57.7</v>
      </c>
      <c r="J157" s="1">
        <v>51.6</v>
      </c>
      <c r="K157" s="1">
        <v>50.2</v>
      </c>
      <c r="L157" s="1">
        <v>48.5</v>
      </c>
      <c r="M157" s="1">
        <v>39.9</v>
      </c>
      <c r="N157" s="1">
        <v>44.6</v>
      </c>
      <c r="O157" s="1">
        <v>44.1</v>
      </c>
      <c r="P157" s="1">
        <v>27.6</v>
      </c>
      <c r="Q157" s="1">
        <v>27.9</v>
      </c>
      <c r="R157" s="1">
        <v>28.5</v>
      </c>
      <c r="T157" s="1">
        <v>50.2</v>
      </c>
      <c r="U157" s="1">
        <v>50.3</v>
      </c>
      <c r="V157" s="1">
        <v>51.2</v>
      </c>
      <c r="W157" s="1">
        <v>52.4</v>
      </c>
      <c r="X157" s="1">
        <v>54.3</v>
      </c>
      <c r="Y157" s="1">
        <v>56.4</v>
      </c>
      <c r="Z157" s="1">
        <v>51.1</v>
      </c>
      <c r="AA157" s="1">
        <v>48.9</v>
      </c>
      <c r="AB157" s="1">
        <v>47.2</v>
      </c>
      <c r="AC157" s="1">
        <v>39.3</v>
      </c>
      <c r="AD157" s="1">
        <v>43.3</v>
      </c>
      <c r="AE157" s="1">
        <v>41.5</v>
      </c>
      <c r="AF157" s="1">
        <v>29.6</v>
      </c>
      <c r="AG157" s="1">
        <v>28.9</v>
      </c>
      <c r="AH157" s="1">
        <v>27.2</v>
      </c>
      <c r="AJ157" s="3" t="s">
        <v>39</v>
      </c>
      <c r="AK157" s="1">
        <v>122</v>
      </c>
      <c r="AM157" s="1">
        <v>54.7</v>
      </c>
      <c r="AN157" s="1">
        <v>50.9</v>
      </c>
      <c r="AO157" s="1">
        <v>60.6</v>
      </c>
      <c r="AP157" s="1">
        <v>50.9</v>
      </c>
      <c r="AQ157" s="1">
        <v>52.6</v>
      </c>
      <c r="AR157" s="1">
        <v>53.8</v>
      </c>
      <c r="AS157" s="1">
        <v>50.6</v>
      </c>
      <c r="AT157" s="1">
        <v>50.3</v>
      </c>
      <c r="AU157" s="1">
        <v>49.6</v>
      </c>
      <c r="AV157" s="1">
        <v>54.2</v>
      </c>
      <c r="AW157" s="1">
        <v>51.4</v>
      </c>
      <c r="AX157" s="1">
        <v>46.7</v>
      </c>
      <c r="AY157" s="1">
        <v>36.2</v>
      </c>
      <c r="AZ157" s="1">
        <v>33.4</v>
      </c>
      <c r="BA157" s="1">
        <v>28.7</v>
      </c>
      <c r="BC157" s="1">
        <v>51.2</v>
      </c>
      <c r="BD157" s="1">
        <v>51.6</v>
      </c>
      <c r="BE157" s="1">
        <v>52.3</v>
      </c>
      <c r="BF157" s="1">
        <v>49.6</v>
      </c>
      <c r="BG157" s="1">
        <v>55.2</v>
      </c>
      <c r="BH157" s="1">
        <v>55.9</v>
      </c>
      <c r="BI157" s="1">
        <v>51.2</v>
      </c>
      <c r="BJ157" s="1">
        <v>50.2</v>
      </c>
      <c r="BK157" s="1">
        <v>50.9</v>
      </c>
      <c r="BL157" s="1">
        <v>52.9</v>
      </c>
      <c r="BM157" s="1">
        <v>50.1</v>
      </c>
      <c r="BN157" s="1">
        <v>45.4</v>
      </c>
      <c r="BO157" s="1">
        <v>34.9</v>
      </c>
      <c r="BP157" s="1">
        <v>32.1</v>
      </c>
      <c r="BQ157" s="1">
        <v>33.9</v>
      </c>
    </row>
    <row r="158" spans="1:69">
      <c r="A158" s="3"/>
      <c r="D158" s="1">
        <v>51.4</v>
      </c>
      <c r="E158" s="1">
        <v>52.6</v>
      </c>
      <c r="F158" s="1">
        <v>53.2</v>
      </c>
      <c r="G158" s="1">
        <v>46.6</v>
      </c>
      <c r="H158" s="1">
        <v>53.7</v>
      </c>
      <c r="I158" s="1">
        <v>47.8</v>
      </c>
      <c r="J158" s="1">
        <v>50.6</v>
      </c>
      <c r="K158" s="1">
        <v>51.9</v>
      </c>
      <c r="L158" s="1">
        <v>46.8</v>
      </c>
      <c r="M158" s="1">
        <v>41.6</v>
      </c>
      <c r="N158" s="1">
        <v>42.1</v>
      </c>
      <c r="O158" s="1">
        <v>39.5</v>
      </c>
      <c r="P158" s="1">
        <v>26.9</v>
      </c>
      <c r="Q158" s="1">
        <v>28.6</v>
      </c>
      <c r="R158" s="1">
        <v>26.8</v>
      </c>
      <c r="T158" s="1">
        <v>57.4</v>
      </c>
      <c r="U158" s="1">
        <v>59.1</v>
      </c>
      <c r="V158" s="1">
        <v>51.9</v>
      </c>
      <c r="W158" s="1">
        <v>52.3</v>
      </c>
      <c r="X158" s="1">
        <v>52.4</v>
      </c>
      <c r="Y158" s="1">
        <v>51.2</v>
      </c>
      <c r="Z158" s="1">
        <v>50.8</v>
      </c>
      <c r="AA158" s="1">
        <v>50.2</v>
      </c>
      <c r="AB158" s="1">
        <v>45.3</v>
      </c>
      <c r="AC158" s="1">
        <v>38.8</v>
      </c>
      <c r="AD158" s="1">
        <v>38.5</v>
      </c>
      <c r="AE158" s="1">
        <v>38.9</v>
      </c>
      <c r="AF158" s="1">
        <v>31.2</v>
      </c>
      <c r="AG158" s="1">
        <v>28.6</v>
      </c>
      <c r="AH158" s="1">
        <v>25.5</v>
      </c>
      <c r="AJ158" s="3"/>
      <c r="AM158" s="1">
        <v>51.9</v>
      </c>
      <c r="AN158" s="1">
        <v>52.6</v>
      </c>
      <c r="AO158" s="1">
        <v>54.2</v>
      </c>
      <c r="AP158" s="1">
        <v>52.9</v>
      </c>
      <c r="AQ158" s="1">
        <v>52.3</v>
      </c>
      <c r="AR158" s="1">
        <v>53.3</v>
      </c>
      <c r="AS158" s="1">
        <v>50.6</v>
      </c>
      <c r="AT158" s="1">
        <v>47.6</v>
      </c>
      <c r="AU158" s="1">
        <v>49.2</v>
      </c>
      <c r="AV158" s="1">
        <v>41.5</v>
      </c>
      <c r="AW158" s="1">
        <v>47.9</v>
      </c>
      <c r="AX158" s="1">
        <v>44.5</v>
      </c>
      <c r="AY158" s="1">
        <v>33.6</v>
      </c>
      <c r="AZ158" s="1">
        <v>35.2</v>
      </c>
      <c r="BA158" s="1">
        <v>35.6</v>
      </c>
      <c r="BC158" s="1">
        <v>48.2</v>
      </c>
      <c r="BD158" s="1">
        <v>53.6</v>
      </c>
      <c r="BE158" s="1">
        <v>53.2</v>
      </c>
      <c r="BF158" s="1">
        <v>54.5</v>
      </c>
      <c r="BG158" s="1">
        <v>55.1</v>
      </c>
      <c r="BH158" s="1">
        <v>52</v>
      </c>
      <c r="BI158" s="1">
        <v>49.3</v>
      </c>
      <c r="BJ158" s="1">
        <v>49.3</v>
      </c>
      <c r="BK158" s="1">
        <v>48.9</v>
      </c>
      <c r="BL158" s="1">
        <v>52.3</v>
      </c>
      <c r="BM158" s="1">
        <v>48.4</v>
      </c>
      <c r="BN158" s="1">
        <v>43.2</v>
      </c>
      <c r="BO158" s="1">
        <v>36.3</v>
      </c>
      <c r="BP158" s="1">
        <v>32.6</v>
      </c>
      <c r="BQ158" s="1">
        <v>34.2</v>
      </c>
    </row>
    <row r="159" spans="1:69">
      <c r="A159" s="3"/>
      <c r="D159" s="1">
        <v>51.2</v>
      </c>
      <c r="E159" s="1">
        <v>52.7</v>
      </c>
      <c r="F159" s="1">
        <v>50.7</v>
      </c>
      <c r="G159" s="1">
        <v>47.2</v>
      </c>
      <c r="H159" s="1">
        <v>55.9</v>
      </c>
      <c r="I159" s="1">
        <v>57.6</v>
      </c>
      <c r="J159" s="1">
        <v>49.2</v>
      </c>
      <c r="K159" s="1">
        <v>48.9</v>
      </c>
      <c r="L159" s="1">
        <v>49.8</v>
      </c>
      <c r="M159" s="1">
        <v>43.2</v>
      </c>
      <c r="N159" s="1">
        <v>39.6</v>
      </c>
      <c r="O159" s="1">
        <v>41.8</v>
      </c>
      <c r="P159" s="1">
        <v>28.9</v>
      </c>
      <c r="Q159" s="1">
        <v>28.6</v>
      </c>
      <c r="R159" s="1">
        <v>31.1</v>
      </c>
      <c r="T159" s="1">
        <v>51.2</v>
      </c>
      <c r="U159" s="1">
        <v>50.1</v>
      </c>
      <c r="V159" s="1">
        <v>51.2</v>
      </c>
      <c r="W159" s="1">
        <v>48.2</v>
      </c>
      <c r="X159" s="1">
        <v>54.6</v>
      </c>
      <c r="Y159" s="1">
        <v>56.3</v>
      </c>
      <c r="Z159" s="1">
        <v>50.8</v>
      </c>
      <c r="AA159" s="1">
        <v>49.5</v>
      </c>
      <c r="AB159" s="1">
        <v>52.5</v>
      </c>
      <c r="AC159" s="1">
        <v>42.6</v>
      </c>
      <c r="AD159" s="1">
        <v>41.6</v>
      </c>
      <c r="AE159" s="1">
        <v>40.6</v>
      </c>
      <c r="AF159" s="1">
        <v>29.2</v>
      </c>
      <c r="AG159" s="1">
        <v>30.2</v>
      </c>
      <c r="AH159" s="1">
        <v>23.1</v>
      </c>
      <c r="AJ159" s="3"/>
      <c r="AM159" s="1">
        <v>50.6</v>
      </c>
      <c r="AN159" s="1">
        <v>59.2</v>
      </c>
      <c r="AO159" s="1">
        <v>53.8</v>
      </c>
      <c r="AP159" s="1">
        <v>53.6</v>
      </c>
      <c r="AQ159" s="1">
        <v>52.9</v>
      </c>
      <c r="AR159" s="1">
        <v>51.8</v>
      </c>
      <c r="AS159" s="1">
        <v>48.9</v>
      </c>
      <c r="AT159" s="1">
        <v>50.6</v>
      </c>
      <c r="AU159" s="1">
        <v>52.3</v>
      </c>
      <c r="AV159" s="1">
        <v>49.5</v>
      </c>
      <c r="AW159" s="1">
        <v>44.4</v>
      </c>
      <c r="AX159" s="1">
        <v>52.6</v>
      </c>
      <c r="AY159" s="1">
        <v>31.5</v>
      </c>
      <c r="AZ159" s="1">
        <v>34.5</v>
      </c>
      <c r="BA159" s="1">
        <v>34.6</v>
      </c>
      <c r="BC159" s="1">
        <v>49.3</v>
      </c>
      <c r="BD159" s="1">
        <v>50.6</v>
      </c>
      <c r="BE159" s="1">
        <v>49.6</v>
      </c>
      <c r="BF159" s="1">
        <v>50.2</v>
      </c>
      <c r="BG159" s="1">
        <v>51.2</v>
      </c>
      <c r="BH159" s="1">
        <v>50.2</v>
      </c>
      <c r="BI159" s="1">
        <v>51.3</v>
      </c>
      <c r="BJ159" s="1">
        <v>46.9</v>
      </c>
      <c r="BK159" s="1">
        <v>47.2</v>
      </c>
      <c r="BL159" s="1">
        <v>48.2</v>
      </c>
      <c r="BM159" s="1">
        <v>43.1</v>
      </c>
      <c r="BN159" s="1">
        <v>51.3</v>
      </c>
      <c r="BO159" s="1">
        <v>33.5</v>
      </c>
      <c r="BP159" s="1">
        <v>34.2</v>
      </c>
      <c r="BQ159" s="1">
        <v>33.3</v>
      </c>
    </row>
    <row r="160" spans="1:69">
      <c r="A160" s="3"/>
      <c r="D160" s="1">
        <v>50.6</v>
      </c>
      <c r="E160" s="1">
        <v>51.6</v>
      </c>
      <c r="F160" s="1">
        <v>53.6</v>
      </c>
      <c r="G160" s="1">
        <v>55.6</v>
      </c>
      <c r="H160" s="1">
        <v>60.1</v>
      </c>
      <c r="I160" s="1">
        <v>50.7</v>
      </c>
      <c r="J160" s="1">
        <v>48.2</v>
      </c>
      <c r="K160" s="1">
        <v>47.9</v>
      </c>
      <c r="L160" s="1">
        <v>46.6</v>
      </c>
      <c r="M160" s="1">
        <v>39.6</v>
      </c>
      <c r="N160" s="1">
        <v>27.8</v>
      </c>
      <c r="O160" s="1">
        <v>42.6</v>
      </c>
      <c r="P160" s="1">
        <v>26.5</v>
      </c>
      <c r="Q160" s="1">
        <v>31.1</v>
      </c>
      <c r="R160" s="1">
        <v>26.6</v>
      </c>
      <c r="T160" s="1">
        <v>49.6</v>
      </c>
      <c r="U160" s="1">
        <v>51.4</v>
      </c>
      <c r="V160" s="1">
        <v>50.3</v>
      </c>
      <c r="W160" s="1">
        <v>51.1</v>
      </c>
      <c r="X160" s="1">
        <v>53.2</v>
      </c>
      <c r="Y160" s="1">
        <v>52.3</v>
      </c>
      <c r="Z160" s="1">
        <v>49.6</v>
      </c>
      <c r="AA160" s="1">
        <v>48.2</v>
      </c>
      <c r="AB160" s="1">
        <v>45.3</v>
      </c>
      <c r="AC160" s="1">
        <v>38.9</v>
      </c>
      <c r="AD160" s="1">
        <v>39.6</v>
      </c>
      <c r="AE160" s="1">
        <v>41.6</v>
      </c>
      <c r="AF160" s="1">
        <v>27.5</v>
      </c>
      <c r="AG160" s="1">
        <v>27.6</v>
      </c>
      <c r="AH160" s="1">
        <v>25.3</v>
      </c>
      <c r="AJ160" s="3"/>
      <c r="AM160" s="1">
        <v>51.6</v>
      </c>
      <c r="AN160" s="1">
        <v>50.9</v>
      </c>
      <c r="AO160" s="1">
        <v>52.6</v>
      </c>
      <c r="AP160" s="1">
        <v>55.4</v>
      </c>
      <c r="AQ160" s="1">
        <v>52.3</v>
      </c>
      <c r="AR160" s="1">
        <v>56.3</v>
      </c>
      <c r="AS160" s="1">
        <v>50.3</v>
      </c>
      <c r="AT160" s="1">
        <v>45.9</v>
      </c>
      <c r="AU160" s="1">
        <v>48.6</v>
      </c>
      <c r="AV160" s="1">
        <v>58.1</v>
      </c>
      <c r="AW160" s="1">
        <v>52.8</v>
      </c>
      <c r="AX160" s="1">
        <v>56.1</v>
      </c>
      <c r="AY160" s="1">
        <v>40.1</v>
      </c>
      <c r="AZ160" s="1">
        <v>34.8</v>
      </c>
      <c r="BA160" s="1">
        <v>38.1</v>
      </c>
      <c r="BC160" s="1">
        <v>56.8</v>
      </c>
      <c r="BD160" s="1">
        <v>56.9</v>
      </c>
      <c r="BE160" s="1">
        <v>56.3</v>
      </c>
      <c r="BF160" s="1">
        <v>53.4</v>
      </c>
      <c r="BG160" s="1">
        <v>53.2</v>
      </c>
      <c r="BH160" s="1">
        <v>50.8</v>
      </c>
      <c r="BI160" s="1">
        <v>46.6</v>
      </c>
      <c r="BJ160" s="1">
        <v>47.5</v>
      </c>
      <c r="BK160" s="1">
        <v>46.5</v>
      </c>
      <c r="BL160" s="1">
        <v>56.8</v>
      </c>
      <c r="BM160" s="1">
        <v>51.5</v>
      </c>
      <c r="BN160" s="1">
        <v>54.8</v>
      </c>
      <c r="BO160" s="1">
        <v>32.5</v>
      </c>
      <c r="BP160" s="1">
        <v>33.5</v>
      </c>
      <c r="BQ160" s="1">
        <v>36.8</v>
      </c>
    </row>
    <row r="161" spans="1:69">
      <c r="A161" s="3"/>
      <c r="D161" s="1">
        <v>49.7</v>
      </c>
      <c r="E161" s="1">
        <v>53.1</v>
      </c>
      <c r="F161" s="1">
        <v>51.9</v>
      </c>
      <c r="G161" s="1">
        <v>51.4</v>
      </c>
      <c r="H161" s="1">
        <v>52.3</v>
      </c>
      <c r="I161" s="1">
        <v>50.1</v>
      </c>
      <c r="J161" s="1">
        <v>49.9</v>
      </c>
      <c r="K161" s="1">
        <v>45.9</v>
      </c>
      <c r="L161" s="1">
        <v>50.8</v>
      </c>
      <c r="M161" s="1">
        <v>41.5</v>
      </c>
      <c r="N161" s="1">
        <v>42.8</v>
      </c>
      <c r="O161" s="1">
        <v>41.9</v>
      </c>
      <c r="P161" s="1">
        <v>29.9</v>
      </c>
      <c r="Q161" s="1">
        <v>25.9</v>
      </c>
      <c r="R161" s="1">
        <v>30.8</v>
      </c>
      <c r="T161" s="1">
        <v>48.4</v>
      </c>
      <c r="U161" s="1">
        <v>50.4</v>
      </c>
      <c r="V161" s="1">
        <v>51.2</v>
      </c>
      <c r="W161" s="1">
        <v>50.1</v>
      </c>
      <c r="X161" s="1">
        <v>49.6</v>
      </c>
      <c r="Y161" s="1">
        <v>51.2</v>
      </c>
      <c r="Z161" s="1">
        <v>48.6</v>
      </c>
      <c r="AA161" s="1">
        <v>44.6</v>
      </c>
      <c r="AB161" s="1">
        <v>48.1</v>
      </c>
      <c r="AC161" s="1">
        <v>40.5</v>
      </c>
      <c r="AD161" s="1">
        <v>41.2</v>
      </c>
      <c r="AE161" s="1">
        <v>40.9</v>
      </c>
      <c r="AF161" s="1">
        <v>28.6</v>
      </c>
      <c r="AG161" s="1">
        <v>24.6</v>
      </c>
      <c r="AH161" s="1">
        <v>27.2</v>
      </c>
      <c r="AJ161" s="3"/>
      <c r="AM161" s="1">
        <v>51.2</v>
      </c>
      <c r="AN161" s="1">
        <v>50.9</v>
      </c>
      <c r="AO161" s="1">
        <v>51.2</v>
      </c>
      <c r="AP161" s="1">
        <v>56.1</v>
      </c>
      <c r="AQ161" s="1">
        <v>58.9</v>
      </c>
      <c r="AR161" s="1">
        <v>53.6</v>
      </c>
      <c r="AS161" s="1">
        <v>45.6</v>
      </c>
      <c r="AT161" s="1">
        <v>47.2</v>
      </c>
      <c r="AU161" s="1">
        <v>48.3</v>
      </c>
      <c r="AV161" s="1">
        <v>48.9</v>
      </c>
      <c r="AW161" s="1">
        <v>46.9</v>
      </c>
      <c r="AX161" s="1">
        <v>45.2</v>
      </c>
      <c r="AY161" s="1">
        <v>30.9</v>
      </c>
      <c r="AZ161" s="1">
        <v>32.6</v>
      </c>
      <c r="BA161" s="1">
        <v>27.2</v>
      </c>
      <c r="BC161" s="1">
        <v>58.1</v>
      </c>
      <c r="BD161" s="1">
        <v>53.6</v>
      </c>
      <c r="BE161" s="1">
        <v>53.1</v>
      </c>
      <c r="BF161" s="1">
        <v>55.4</v>
      </c>
      <c r="BG161" s="1">
        <v>58.8</v>
      </c>
      <c r="BH161" s="1">
        <v>56.2</v>
      </c>
      <c r="BI161" s="1">
        <v>47.5</v>
      </c>
      <c r="BJ161" s="1">
        <v>49.6</v>
      </c>
      <c r="BK161" s="1">
        <v>47.2</v>
      </c>
      <c r="BL161" s="1">
        <v>47.6</v>
      </c>
      <c r="BM161" s="1">
        <v>45.6</v>
      </c>
      <c r="BN161" s="1">
        <v>43.9</v>
      </c>
      <c r="BO161" s="1">
        <v>29.6</v>
      </c>
      <c r="BP161" s="1">
        <v>32.5</v>
      </c>
      <c r="BQ161" s="1">
        <v>29.6</v>
      </c>
    </row>
    <row r="162" spans="1:69">
      <c r="A162" s="3"/>
      <c r="F162" s="1">
        <f>AVERAGE(D157:F161)</f>
        <v>51.9333333333333</v>
      </c>
      <c r="I162" s="1">
        <f>AVERAGE(G157:I161)</f>
        <v>52.8</v>
      </c>
      <c r="L162" s="1">
        <f>AVERAGE(J157:L161)</f>
        <v>49.12</v>
      </c>
      <c r="O162" s="1">
        <f>AVERAGE(M157:O161)</f>
        <v>40.84</v>
      </c>
      <c r="R162" s="1">
        <f>AVERAGE(P157:R161)</f>
        <v>28.38</v>
      </c>
      <c r="V162" s="1">
        <f>AVERAGE(T157:V161)</f>
        <v>51.5933333333333</v>
      </c>
      <c r="Y162" s="1">
        <f>AVERAGE(W157:Y161)</f>
        <v>52.3733333333333</v>
      </c>
      <c r="AB162" s="1">
        <f>AVERAGE(Z157:AB161)</f>
        <v>48.7133333333333</v>
      </c>
      <c r="AE162" s="1">
        <f>AVERAGE(AC157:AE161)</f>
        <v>40.52</v>
      </c>
      <c r="AH162" s="1">
        <f>AVERAGE(AF157:AH161)</f>
        <v>27.62</v>
      </c>
      <c r="AJ162" s="3"/>
      <c r="AO162" s="1">
        <f>AVERAGE(AM157:AO161)</f>
        <v>53.1266666666667</v>
      </c>
      <c r="AR162" s="1">
        <f>AVERAGE(AP157:AR161)</f>
        <v>53.78</v>
      </c>
      <c r="AU162" s="1">
        <f>AVERAGE(AS157:AU161)</f>
        <v>49.04</v>
      </c>
      <c r="AX162" s="1">
        <f>AVERAGE(AV157:AX161)</f>
        <v>49.38</v>
      </c>
      <c r="BA162" s="1">
        <f>AVERAGE(AY157:BA161)</f>
        <v>33.8</v>
      </c>
      <c r="BE162" s="1">
        <f>AVERAGE(BC157:BE161)</f>
        <v>52.96</v>
      </c>
      <c r="BH162" s="1">
        <f>AVERAGE(BF157:BH161)</f>
        <v>53.4466666666667</v>
      </c>
      <c r="BK162" s="1">
        <f>AVERAGE(BI157:BK161)</f>
        <v>48.6733333333333</v>
      </c>
      <c r="BN162" s="1">
        <f>AVERAGE(BL157:BN161)</f>
        <v>49.0066666666667</v>
      </c>
      <c r="BQ162" s="1">
        <f>AVERAGE(BO157:BQ161)</f>
        <v>33.3</v>
      </c>
    </row>
    <row r="163" spans="1:36">
      <c r="A163" s="3"/>
      <c r="AJ163" s="3"/>
    </row>
    <row r="164" spans="1:69">
      <c r="A164" s="3"/>
      <c r="F164" s="1">
        <f>F162</f>
        <v>51.9333333333333</v>
      </c>
      <c r="I164" s="1">
        <f>I162</f>
        <v>52.8</v>
      </c>
      <c r="L164" s="1">
        <f>L162</f>
        <v>49.12</v>
      </c>
      <c r="O164" s="1">
        <f>O162</f>
        <v>40.84</v>
      </c>
      <c r="R164" s="1">
        <f>R162</f>
        <v>28.38</v>
      </c>
      <c r="V164" s="1">
        <f>V162</f>
        <v>51.5933333333333</v>
      </c>
      <c r="Y164" s="1">
        <f>Y162</f>
        <v>52.3733333333333</v>
      </c>
      <c r="AB164" s="1">
        <f>AB162</f>
        <v>48.7133333333333</v>
      </c>
      <c r="AE164" s="1">
        <f>AE162</f>
        <v>40.52</v>
      </c>
      <c r="AH164" s="1">
        <f>AH162</f>
        <v>27.62</v>
      </c>
      <c r="AJ164" s="3"/>
      <c r="AO164" s="1">
        <f>AO162</f>
        <v>53.1266666666667</v>
      </c>
      <c r="AR164" s="1">
        <f>AR162</f>
        <v>53.78</v>
      </c>
      <c r="AU164" s="1">
        <f>AU162</f>
        <v>49.04</v>
      </c>
      <c r="AX164" s="1">
        <f>AX162</f>
        <v>49.38</v>
      </c>
      <c r="BA164" s="1">
        <f>BA162</f>
        <v>33.8</v>
      </c>
      <c r="BE164" s="1">
        <f>BE162</f>
        <v>52.96</v>
      </c>
      <c r="BH164" s="1">
        <f>BH162</f>
        <v>53.4466666666667</v>
      </c>
      <c r="BK164" s="1">
        <f>BK162</f>
        <v>48.6733333333333</v>
      </c>
      <c r="BN164" s="1">
        <f>BN162</f>
        <v>49.0066666666667</v>
      </c>
      <c r="BQ164" s="1">
        <f>BQ162</f>
        <v>33.3</v>
      </c>
    </row>
    <row r="165" spans="1:69">
      <c r="A165" s="3"/>
      <c r="V165" s="1">
        <f>F164-0.33</f>
        <v>51.6033333333333</v>
      </c>
      <c r="Y165" s="1">
        <f>I164-0.43</f>
        <v>52.37</v>
      </c>
      <c r="AB165" s="1">
        <f>L164-0.42</f>
        <v>48.7</v>
      </c>
      <c r="AE165" s="1">
        <f>O164-0.32</f>
        <v>40.52</v>
      </c>
      <c r="AH165" s="1">
        <f>R164-0.75</f>
        <v>27.63</v>
      </c>
      <c r="AJ165" s="3"/>
      <c r="BE165" s="1">
        <f>AO164-0.17</f>
        <v>52.9566666666667</v>
      </c>
      <c r="BH165" s="1">
        <f>AR164-0.33</f>
        <v>53.45</v>
      </c>
      <c r="BK165" s="1">
        <f>AU164-0.36</f>
        <v>48.68</v>
      </c>
      <c r="BN165" s="1">
        <f>AX164-0.39</f>
        <v>48.99</v>
      </c>
      <c r="BQ165" s="1">
        <f>BA164-0.47</f>
        <v>33.33</v>
      </c>
    </row>
    <row r="166" spans="1:53">
      <c r="A166" s="3"/>
      <c r="F166" s="1">
        <f>F133+0.31</f>
        <v>52.0977777777778</v>
      </c>
      <c r="I166" s="1">
        <f>I133+0.21</f>
        <v>52.9688888888889</v>
      </c>
      <c r="L166" s="1">
        <f>L133-0.61</f>
        <v>49.1444444444444</v>
      </c>
      <c r="O166" s="1">
        <f>O133-0.91</f>
        <v>40.7955555555556</v>
      </c>
      <c r="R166" s="1">
        <f>R133-1.21</f>
        <v>28.4888888888889</v>
      </c>
      <c r="AJ166" s="3"/>
      <c r="AO166" s="1">
        <f>AO133-0.29</f>
        <v>52.7622222222222</v>
      </c>
      <c r="AR166" s="1">
        <f>AR133-0.38</f>
        <v>53.9233333333333</v>
      </c>
      <c r="AU166" s="1">
        <f>AU133-0.68</f>
        <v>49.69</v>
      </c>
      <c r="AX166" s="1">
        <f>AX133-0.72</f>
        <v>49.3455555555556</v>
      </c>
      <c r="BA166" s="1">
        <f>BA133-0.93</f>
        <v>34.0488888888889</v>
      </c>
    </row>
    <row r="167" s="1" customFormat="1" spans="1:69">
      <c r="A167" s="4" t="s">
        <v>11</v>
      </c>
      <c r="F167" s="1">
        <f>AVERAGE(F142,F153,F164)</f>
        <v>52.0866666666667</v>
      </c>
      <c r="I167" s="1">
        <f>AVERAGE(I142,I153,I164)</f>
        <v>52.9844444444444</v>
      </c>
      <c r="L167" s="1">
        <f>AVERAGE(L142,L153,L164)</f>
        <v>49.2022222222222</v>
      </c>
      <c r="O167" s="1">
        <f>AVERAGE(O142,O153,O164)</f>
        <v>40.8377777777778</v>
      </c>
      <c r="R167" s="1">
        <f>AVERAGE(R142,R153,R164)</f>
        <v>28.4888888888889</v>
      </c>
      <c r="V167" s="1">
        <f>AVERAGE(V142,V153,V164)</f>
        <v>51.6933333333333</v>
      </c>
      <c r="Y167" s="1">
        <f>AVERAGE(Y142,Y153,Y164)</f>
        <v>52.62</v>
      </c>
      <c r="AB167" s="1">
        <f>AVERAGE(AB142,AB153,AB164)</f>
        <v>48.8177777777778</v>
      </c>
      <c r="AE167" s="1">
        <f>AVERAGE(AE142,AE153,AE164)</f>
        <v>40.4244444444444</v>
      </c>
      <c r="AH167" s="1">
        <f>AVERAGE(AH142,AH153,AH164)</f>
        <v>27.92</v>
      </c>
      <c r="AJ167" s="4" t="s">
        <v>11</v>
      </c>
      <c r="AO167" s="1">
        <f>AVERAGE(AO142,AO153,AO164)</f>
        <v>52.7466666666667</v>
      </c>
      <c r="AR167" s="1">
        <f>AVERAGE(AR142,AR153,AR164)</f>
        <v>53.94</v>
      </c>
      <c r="AU167" s="1">
        <f>AVERAGE(AU142,AU153,AU164)</f>
        <v>49.6866666666667</v>
      </c>
      <c r="AX167" s="1">
        <f>AVERAGE(AX142,AX153,AX164)</f>
        <v>49.3511111111111</v>
      </c>
      <c r="BA167" s="1">
        <f>AVERAGE(BA142,BA153,BA164)</f>
        <v>34.0333333333333</v>
      </c>
      <c r="BE167" s="1">
        <f>AVERAGE(BE142,BE153,BE164)</f>
        <v>52.5244444444444</v>
      </c>
      <c r="BH167" s="1">
        <f>AVERAGE(BH142,BH153,BH164)</f>
        <v>53.6688888888889</v>
      </c>
      <c r="BK167" s="1">
        <f>AVERAGE(BK142,BK153,BK164)</f>
        <v>49.3733333333333</v>
      </c>
      <c r="BN167" s="1">
        <f>AVERAGE(BN142,BN153,BN164)</f>
        <v>49.06</v>
      </c>
      <c r="BQ167" s="1">
        <f>AVERAGE(BQ142,BQ153,BQ164)</f>
        <v>33.5933333333333</v>
      </c>
    </row>
    <row r="168" spans="1:69">
      <c r="A168" s="3" t="s">
        <v>40</v>
      </c>
      <c r="B168" s="1">
        <v>48</v>
      </c>
      <c r="D168" s="1">
        <v>56.1</v>
      </c>
      <c r="E168" s="1">
        <v>54.8</v>
      </c>
      <c r="F168" s="1">
        <v>57.1</v>
      </c>
      <c r="G168" s="1">
        <v>52.8</v>
      </c>
      <c r="H168" s="1">
        <v>53.9</v>
      </c>
      <c r="I168" s="1">
        <v>54.6</v>
      </c>
      <c r="J168" s="1">
        <v>49.6</v>
      </c>
      <c r="K168" s="1">
        <v>50.4</v>
      </c>
      <c r="L168" s="1">
        <v>51.2</v>
      </c>
      <c r="M168" s="1">
        <v>32.5</v>
      </c>
      <c r="N168" s="1">
        <v>35.2</v>
      </c>
      <c r="O168" s="1">
        <v>35.4</v>
      </c>
      <c r="P168" s="1">
        <v>26.2</v>
      </c>
      <c r="Q168" s="1">
        <v>21.3</v>
      </c>
      <c r="R168" s="1">
        <v>23.1</v>
      </c>
      <c r="T168" s="1">
        <v>54.8</v>
      </c>
      <c r="U168" s="1">
        <v>53.5</v>
      </c>
      <c r="V168" s="1">
        <v>55.8</v>
      </c>
      <c r="W168" s="1">
        <v>53.2</v>
      </c>
      <c r="X168" s="1">
        <v>52.6</v>
      </c>
      <c r="Y168" s="1">
        <v>52.3</v>
      </c>
      <c r="Z168" s="1">
        <v>51.2</v>
      </c>
      <c r="AA168" s="1">
        <v>49.1</v>
      </c>
      <c r="AB168" s="1">
        <v>54.1</v>
      </c>
      <c r="AC168" s="1">
        <v>31.2</v>
      </c>
      <c r="AD168" s="1">
        <v>36.6</v>
      </c>
      <c r="AE168" s="1">
        <v>35.9</v>
      </c>
      <c r="AF168" s="1">
        <v>23.2</v>
      </c>
      <c r="AG168" s="1">
        <v>20.6</v>
      </c>
      <c r="AH168" s="1">
        <v>21.9</v>
      </c>
      <c r="AJ168" s="3" t="s">
        <v>41</v>
      </c>
      <c r="AK168" s="1">
        <v>117</v>
      </c>
      <c r="AM168" s="1">
        <v>50.5</v>
      </c>
      <c r="AN168" s="1">
        <v>48.9</v>
      </c>
      <c r="AO168" s="1">
        <v>47.6</v>
      </c>
      <c r="AP168" s="1">
        <v>56.3</v>
      </c>
      <c r="AQ168" s="1">
        <v>57.8</v>
      </c>
      <c r="AR168" s="1">
        <v>64.1</v>
      </c>
      <c r="AS168" s="1">
        <v>47.4</v>
      </c>
      <c r="AT168" s="1">
        <v>45.8</v>
      </c>
      <c r="AU168" s="1">
        <v>58.5</v>
      </c>
      <c r="AV168" s="1">
        <v>43.9</v>
      </c>
      <c r="AW168" s="1">
        <v>44.1</v>
      </c>
      <c r="AX168" s="1">
        <v>41.1</v>
      </c>
      <c r="AY168" s="1">
        <v>31.5</v>
      </c>
      <c r="AZ168" s="1">
        <v>31.1</v>
      </c>
      <c r="BA168" s="1">
        <v>28.9</v>
      </c>
      <c r="BC168" s="1">
        <v>48.2</v>
      </c>
      <c r="BD168" s="1">
        <v>46.2</v>
      </c>
      <c r="BE168" s="1">
        <v>48.6</v>
      </c>
      <c r="BF168" s="1">
        <v>57.6</v>
      </c>
      <c r="BG168" s="1">
        <v>56.2</v>
      </c>
      <c r="BH168" s="1">
        <v>52.9</v>
      </c>
      <c r="BI168" s="1">
        <v>48.6</v>
      </c>
      <c r="BJ168" s="1">
        <v>49.5</v>
      </c>
      <c r="BK168" s="1">
        <v>49.5</v>
      </c>
      <c r="BL168" s="1">
        <v>45.3</v>
      </c>
      <c r="BM168" s="1">
        <v>48.6</v>
      </c>
      <c r="BN168" s="1">
        <v>43.2</v>
      </c>
      <c r="BO168" s="1">
        <v>30.6</v>
      </c>
      <c r="BP168" s="1">
        <v>30.8</v>
      </c>
      <c r="BQ168" s="1">
        <v>31.5</v>
      </c>
    </row>
    <row r="169" spans="1:69">
      <c r="A169" s="3"/>
      <c r="D169" s="1">
        <v>55.3</v>
      </c>
      <c r="E169" s="1">
        <v>54.4</v>
      </c>
      <c r="F169" s="1">
        <v>50.3</v>
      </c>
      <c r="G169" s="1">
        <v>53.1</v>
      </c>
      <c r="H169" s="1">
        <v>52.6</v>
      </c>
      <c r="I169" s="1">
        <v>52.6</v>
      </c>
      <c r="J169" s="1">
        <v>51.2</v>
      </c>
      <c r="K169" s="1">
        <v>51.1</v>
      </c>
      <c r="L169" s="1">
        <v>50.7</v>
      </c>
      <c r="M169" s="1">
        <v>36.1</v>
      </c>
      <c r="N169" s="1">
        <v>34.2</v>
      </c>
      <c r="O169" s="1">
        <v>36.2</v>
      </c>
      <c r="P169" s="1">
        <v>19.6</v>
      </c>
      <c r="Q169" s="1">
        <v>22.9</v>
      </c>
      <c r="R169" s="1">
        <v>25.1</v>
      </c>
      <c r="T169" s="1">
        <v>55.3</v>
      </c>
      <c r="U169" s="1">
        <v>53.1</v>
      </c>
      <c r="V169" s="1">
        <v>49.3</v>
      </c>
      <c r="W169" s="1">
        <v>52.3</v>
      </c>
      <c r="X169" s="1">
        <v>53.6</v>
      </c>
      <c r="Y169" s="1">
        <v>52.6</v>
      </c>
      <c r="Z169" s="1">
        <v>51.2</v>
      </c>
      <c r="AA169" s="1">
        <v>45.6</v>
      </c>
      <c r="AB169" s="1">
        <v>49.4</v>
      </c>
      <c r="AC169" s="1">
        <v>34.8</v>
      </c>
      <c r="AD169" s="1">
        <v>35.6</v>
      </c>
      <c r="AE169" s="1">
        <v>35.2</v>
      </c>
      <c r="AF169" s="1">
        <v>24.2</v>
      </c>
      <c r="AG169" s="1">
        <v>21.6</v>
      </c>
      <c r="AH169" s="1">
        <v>22.8</v>
      </c>
      <c r="AJ169" s="3"/>
      <c r="AM169" s="1">
        <v>53.1</v>
      </c>
      <c r="AN169" s="1">
        <v>52.5</v>
      </c>
      <c r="AO169" s="1">
        <v>48.2</v>
      </c>
      <c r="AP169" s="1">
        <v>45.2</v>
      </c>
      <c r="AQ169" s="1">
        <v>53.8</v>
      </c>
      <c r="AR169" s="1">
        <v>61.3</v>
      </c>
      <c r="AS169" s="1">
        <v>47.9</v>
      </c>
      <c r="AT169" s="1">
        <v>52.3</v>
      </c>
      <c r="AU169" s="1">
        <v>55.7</v>
      </c>
      <c r="AV169" s="1">
        <v>47.9</v>
      </c>
      <c r="AW169" s="1">
        <v>47.1</v>
      </c>
      <c r="AX169" s="1">
        <v>41.1</v>
      </c>
      <c r="AY169" s="1">
        <v>35.6</v>
      </c>
      <c r="AZ169" s="1">
        <v>35.1</v>
      </c>
      <c r="BA169" s="1">
        <v>33.5</v>
      </c>
      <c r="BC169" s="1">
        <v>52.1</v>
      </c>
      <c r="BD169" s="1">
        <v>52.3</v>
      </c>
      <c r="BE169" s="1">
        <v>51.1</v>
      </c>
      <c r="BF169" s="1">
        <v>48.9</v>
      </c>
      <c r="BG169" s="1">
        <v>55.6</v>
      </c>
      <c r="BH169" s="1">
        <v>57.4</v>
      </c>
      <c r="BI169" s="1">
        <v>47.8</v>
      </c>
      <c r="BJ169" s="1">
        <v>49.5</v>
      </c>
      <c r="BK169" s="1">
        <v>51.2</v>
      </c>
      <c r="BL169" s="1">
        <v>43.6</v>
      </c>
      <c r="BM169" s="1">
        <v>47.6</v>
      </c>
      <c r="BN169" s="1">
        <v>46.9</v>
      </c>
      <c r="BO169" s="1">
        <v>31.4</v>
      </c>
      <c r="BP169" s="1">
        <v>29.6</v>
      </c>
      <c r="BQ169" s="1">
        <v>30.4</v>
      </c>
    </row>
    <row r="170" spans="1:69">
      <c r="A170" s="3"/>
      <c r="D170" s="1">
        <v>53.1</v>
      </c>
      <c r="E170" s="1">
        <v>55.9</v>
      </c>
      <c r="F170" s="1">
        <v>47.3</v>
      </c>
      <c r="G170" s="1">
        <v>53.2</v>
      </c>
      <c r="H170" s="1">
        <v>54.3</v>
      </c>
      <c r="I170" s="1">
        <v>53.8</v>
      </c>
      <c r="J170" s="1">
        <v>51.2</v>
      </c>
      <c r="K170" s="1">
        <v>51.2</v>
      </c>
      <c r="L170" s="1">
        <v>50.1</v>
      </c>
      <c r="M170" s="1">
        <v>33.7</v>
      </c>
      <c r="N170" s="1">
        <v>36.6</v>
      </c>
      <c r="O170" s="1">
        <v>33.5</v>
      </c>
      <c r="P170" s="1">
        <v>21.8</v>
      </c>
      <c r="Q170" s="1">
        <v>26.4</v>
      </c>
      <c r="R170" s="1">
        <v>23.2</v>
      </c>
      <c r="T170" s="1">
        <v>57.3</v>
      </c>
      <c r="U170" s="1">
        <v>57.5</v>
      </c>
      <c r="V170" s="1">
        <v>47.2</v>
      </c>
      <c r="W170" s="1">
        <v>50.2</v>
      </c>
      <c r="X170" s="1">
        <v>52.9</v>
      </c>
      <c r="Y170" s="1">
        <v>53.2</v>
      </c>
      <c r="Z170" s="1">
        <v>52.4</v>
      </c>
      <c r="AA170" s="1">
        <v>52.3</v>
      </c>
      <c r="AB170" s="1">
        <v>52.2</v>
      </c>
      <c r="AC170" s="1">
        <v>36.2</v>
      </c>
      <c r="AD170" s="1">
        <v>35.9</v>
      </c>
      <c r="AE170" s="1">
        <v>32.2</v>
      </c>
      <c r="AF170" s="1">
        <v>20.6</v>
      </c>
      <c r="AG170" s="1">
        <v>25.3</v>
      </c>
      <c r="AH170" s="1">
        <v>23.3</v>
      </c>
      <c r="AJ170" s="3"/>
      <c r="AM170" s="1">
        <v>53.4</v>
      </c>
      <c r="AN170" s="1">
        <v>54.4</v>
      </c>
      <c r="AO170" s="1">
        <v>62.1</v>
      </c>
      <c r="AP170" s="1">
        <v>52.2</v>
      </c>
      <c r="AQ170" s="1">
        <v>59.6</v>
      </c>
      <c r="AR170" s="1">
        <v>56.7</v>
      </c>
      <c r="AS170" s="1">
        <v>48.9</v>
      </c>
      <c r="AT170" s="1">
        <v>45.6</v>
      </c>
      <c r="AU170" s="1">
        <v>51.2</v>
      </c>
      <c r="AV170" s="1">
        <v>47.6</v>
      </c>
      <c r="AW170" s="1">
        <v>50.1</v>
      </c>
      <c r="AX170" s="1">
        <v>43.6</v>
      </c>
      <c r="AY170" s="1">
        <v>34.2</v>
      </c>
      <c r="AZ170" s="1">
        <v>36.2</v>
      </c>
      <c r="BA170" s="1">
        <v>20.3</v>
      </c>
      <c r="BC170" s="1">
        <v>48.6</v>
      </c>
      <c r="BD170" s="1">
        <v>52.3</v>
      </c>
      <c r="BE170" s="1">
        <v>55.2</v>
      </c>
      <c r="BF170" s="1">
        <v>53.6</v>
      </c>
      <c r="BG170" s="1">
        <v>57.2</v>
      </c>
      <c r="BH170" s="1">
        <v>53.6</v>
      </c>
      <c r="BI170" s="1">
        <v>50.9</v>
      </c>
      <c r="BJ170" s="1">
        <v>49.1</v>
      </c>
      <c r="BK170" s="1">
        <v>49.9</v>
      </c>
      <c r="BL170" s="1">
        <v>47.5</v>
      </c>
      <c r="BM170" s="1">
        <v>47.5</v>
      </c>
      <c r="BN170" s="1">
        <v>45.6</v>
      </c>
      <c r="BO170" s="1">
        <v>30.1</v>
      </c>
      <c r="BP170" s="1">
        <v>26.8</v>
      </c>
      <c r="BQ170" s="1">
        <v>22.1</v>
      </c>
    </row>
    <row r="171" spans="1:69">
      <c r="A171" s="3"/>
      <c r="D171" s="1">
        <v>49.3</v>
      </c>
      <c r="E171" s="1">
        <v>52.7</v>
      </c>
      <c r="F171" s="1">
        <v>56.6</v>
      </c>
      <c r="G171" s="1">
        <v>52.6</v>
      </c>
      <c r="H171" s="1">
        <v>54.6</v>
      </c>
      <c r="I171" s="1">
        <v>53.2</v>
      </c>
      <c r="J171" s="1">
        <v>45.6</v>
      </c>
      <c r="K171" s="1">
        <v>49.1</v>
      </c>
      <c r="L171" s="1">
        <v>47.6</v>
      </c>
      <c r="M171" s="1">
        <v>35.6</v>
      </c>
      <c r="N171" s="1">
        <v>35.2</v>
      </c>
      <c r="O171" s="1">
        <v>32.5</v>
      </c>
      <c r="P171" s="1">
        <v>17.3</v>
      </c>
      <c r="Q171" s="1">
        <v>21.7</v>
      </c>
      <c r="R171" s="1">
        <v>19.5</v>
      </c>
      <c r="T171" s="1">
        <v>48</v>
      </c>
      <c r="U171" s="1">
        <v>51.4</v>
      </c>
      <c r="V171" s="1">
        <v>55.3</v>
      </c>
      <c r="W171" s="1">
        <v>54.2</v>
      </c>
      <c r="X171" s="1">
        <v>53.3</v>
      </c>
      <c r="Y171" s="1">
        <v>53.6</v>
      </c>
      <c r="Z171" s="1">
        <v>44.3</v>
      </c>
      <c r="AA171" s="1">
        <v>47.8</v>
      </c>
      <c r="AB171" s="1">
        <v>46.3</v>
      </c>
      <c r="AC171" s="1">
        <v>32.5</v>
      </c>
      <c r="AD171" s="1">
        <v>36.2</v>
      </c>
      <c r="AE171" s="1">
        <v>36.2</v>
      </c>
      <c r="AF171" s="1">
        <v>22.4</v>
      </c>
      <c r="AG171" s="1">
        <v>20.6</v>
      </c>
      <c r="AH171" s="1">
        <v>19.6</v>
      </c>
      <c r="AJ171" s="3"/>
      <c r="AM171" s="1">
        <v>53.8</v>
      </c>
      <c r="AN171" s="1">
        <v>52.2</v>
      </c>
      <c r="AO171" s="1">
        <v>58.8</v>
      </c>
      <c r="AP171" s="1">
        <v>53.3</v>
      </c>
      <c r="AQ171" s="1">
        <v>54.3</v>
      </c>
      <c r="AR171" s="1">
        <v>58.1</v>
      </c>
      <c r="AS171" s="1">
        <v>47.1</v>
      </c>
      <c r="AT171" s="1">
        <v>46.7</v>
      </c>
      <c r="AU171" s="1">
        <v>55.5</v>
      </c>
      <c r="AV171" s="1">
        <v>46.9</v>
      </c>
      <c r="AW171" s="1">
        <v>48.9</v>
      </c>
      <c r="AX171" s="1">
        <v>47.5</v>
      </c>
      <c r="AY171" s="1">
        <v>27.5</v>
      </c>
      <c r="AZ171" s="1">
        <v>23.4</v>
      </c>
      <c r="BA171" s="1">
        <v>26.9</v>
      </c>
      <c r="BC171" s="1">
        <v>57.5</v>
      </c>
      <c r="BD171" s="1">
        <v>55.9</v>
      </c>
      <c r="BE171" s="1">
        <v>53.9</v>
      </c>
      <c r="BF171" s="1">
        <v>56.2</v>
      </c>
      <c r="BG171" s="1">
        <v>57.1</v>
      </c>
      <c r="BH171" s="1">
        <v>56.8</v>
      </c>
      <c r="BI171" s="1">
        <v>50.8</v>
      </c>
      <c r="BJ171" s="1">
        <v>50.4</v>
      </c>
      <c r="BK171" s="1">
        <v>50.9</v>
      </c>
      <c r="BL171" s="1">
        <v>43.8</v>
      </c>
      <c r="BM171" s="1">
        <v>43.6</v>
      </c>
      <c r="BN171" s="1">
        <v>45.6</v>
      </c>
      <c r="BO171" s="1">
        <v>30.4</v>
      </c>
      <c r="BP171" s="1">
        <v>28.6</v>
      </c>
      <c r="BQ171" s="1">
        <v>27.1</v>
      </c>
    </row>
    <row r="172" spans="1:69">
      <c r="A172" s="3"/>
      <c r="D172" s="1">
        <v>52.5</v>
      </c>
      <c r="E172" s="1">
        <v>53.1</v>
      </c>
      <c r="F172" s="1">
        <v>51.9</v>
      </c>
      <c r="G172" s="1">
        <v>52.6</v>
      </c>
      <c r="H172" s="1">
        <v>53.2</v>
      </c>
      <c r="I172" s="1">
        <v>55.6</v>
      </c>
      <c r="J172" s="1">
        <v>49.7</v>
      </c>
      <c r="K172" s="1">
        <v>54.1</v>
      </c>
      <c r="L172" s="1">
        <v>50.1</v>
      </c>
      <c r="M172" s="1">
        <v>39.2</v>
      </c>
      <c r="N172" s="1">
        <v>36.2</v>
      </c>
      <c r="O172" s="1">
        <v>36.9</v>
      </c>
      <c r="P172" s="1">
        <v>16.6</v>
      </c>
      <c r="Q172" s="1">
        <v>23.5</v>
      </c>
      <c r="R172" s="1">
        <v>24.7</v>
      </c>
      <c r="T172" s="1">
        <v>51.2</v>
      </c>
      <c r="U172" s="1">
        <v>51.8</v>
      </c>
      <c r="V172" s="1">
        <v>50.6</v>
      </c>
      <c r="W172" s="1">
        <v>53.2</v>
      </c>
      <c r="X172" s="1">
        <v>53.2</v>
      </c>
      <c r="Y172" s="1">
        <v>54.3</v>
      </c>
      <c r="Z172" s="1">
        <v>48.4</v>
      </c>
      <c r="AA172" s="1">
        <v>52.8</v>
      </c>
      <c r="AB172" s="1">
        <v>48.8</v>
      </c>
      <c r="AC172" s="1">
        <v>32.6</v>
      </c>
      <c r="AD172" s="1">
        <v>32.8</v>
      </c>
      <c r="AE172" s="1">
        <v>36.2</v>
      </c>
      <c r="AF172" s="1">
        <v>15.3</v>
      </c>
      <c r="AG172" s="1">
        <v>18.3</v>
      </c>
      <c r="AH172" s="1">
        <v>23.1</v>
      </c>
      <c r="AJ172" s="3"/>
      <c r="AM172" s="1">
        <v>58.1</v>
      </c>
      <c r="AN172" s="1">
        <v>56.8</v>
      </c>
      <c r="AO172" s="1">
        <v>55.1</v>
      </c>
      <c r="AP172" s="1">
        <v>53.3</v>
      </c>
      <c r="AQ172" s="1">
        <v>54.3</v>
      </c>
      <c r="AR172" s="1">
        <v>57.9</v>
      </c>
      <c r="AS172" s="1">
        <v>52.5</v>
      </c>
      <c r="AT172" s="1">
        <v>46.8</v>
      </c>
      <c r="AU172" s="1">
        <v>55.7</v>
      </c>
      <c r="AV172" s="1">
        <v>48.6</v>
      </c>
      <c r="AW172" s="1">
        <v>48.8</v>
      </c>
      <c r="AX172" s="1">
        <v>45.6</v>
      </c>
      <c r="AY172" s="1">
        <v>26.6</v>
      </c>
      <c r="AZ172" s="1">
        <v>26.8</v>
      </c>
      <c r="BA172" s="1">
        <v>27.6</v>
      </c>
      <c r="BC172" s="1">
        <v>61.8</v>
      </c>
      <c r="BD172" s="1">
        <v>60.5</v>
      </c>
      <c r="BE172" s="1">
        <v>58.8</v>
      </c>
      <c r="BF172" s="1">
        <v>56.4</v>
      </c>
      <c r="BG172" s="1">
        <v>57.1</v>
      </c>
      <c r="BH172" s="1">
        <v>56.6</v>
      </c>
      <c r="BI172" s="1">
        <v>52.1</v>
      </c>
      <c r="BJ172" s="1">
        <v>50.5</v>
      </c>
      <c r="BK172" s="1">
        <v>51.3</v>
      </c>
      <c r="BL172" s="1">
        <v>44.6</v>
      </c>
      <c r="BM172" s="1">
        <v>47.2</v>
      </c>
      <c r="BN172" s="1">
        <v>46.3</v>
      </c>
      <c r="BO172" s="1">
        <v>28.6</v>
      </c>
      <c r="BP172" s="1">
        <v>29.9</v>
      </c>
      <c r="BQ172" s="1">
        <v>30.2</v>
      </c>
    </row>
    <row r="173" spans="1:69">
      <c r="A173" s="3"/>
      <c r="F173" s="1">
        <f>AVERAGE(D168:F172)</f>
        <v>53.36</v>
      </c>
      <c r="I173" s="1">
        <f>AVERAGE(G168:I172)</f>
        <v>53.5133333333333</v>
      </c>
      <c r="L173" s="1">
        <f>AVERAGE(J168:L172)</f>
        <v>50.1933333333333</v>
      </c>
      <c r="O173" s="1">
        <f>AVERAGE(M168:O172)</f>
        <v>35.2666666666667</v>
      </c>
      <c r="R173" s="1">
        <f>AVERAGE(P168:R172)</f>
        <v>22.1933333333333</v>
      </c>
      <c r="V173" s="1">
        <f>AVERAGE(T168:V172)</f>
        <v>52.8066666666667</v>
      </c>
      <c r="Y173" s="1">
        <f>AVERAGE(W168:Y172)</f>
        <v>52.98</v>
      </c>
      <c r="AB173" s="1">
        <f>AVERAGE(Z168:AB172)</f>
        <v>49.7266666666667</v>
      </c>
      <c r="AE173" s="1">
        <f>AVERAGE(AC168:AE172)</f>
        <v>34.6733333333333</v>
      </c>
      <c r="AH173" s="1">
        <f>AVERAGE(AF168:AH172)</f>
        <v>21.52</v>
      </c>
      <c r="AJ173" s="3"/>
      <c r="AO173" s="1">
        <f>AVERAGE(AM168:AO172)</f>
        <v>53.7</v>
      </c>
      <c r="AR173" s="1">
        <f>AVERAGE(AP168:AR172)</f>
        <v>55.88</v>
      </c>
      <c r="AU173" s="1">
        <f>AVERAGE(AS168:AU172)</f>
        <v>50.5066666666667</v>
      </c>
      <c r="AX173" s="1">
        <f>AVERAGE(AV168:AX172)</f>
        <v>46.1866666666667</v>
      </c>
      <c r="BA173" s="1">
        <f>AVERAGE(AY168:BA172)</f>
        <v>29.68</v>
      </c>
      <c r="BE173" s="1">
        <f>AVERAGE(BC168:BE172)</f>
        <v>53.5333333333333</v>
      </c>
      <c r="BH173" s="1">
        <f>AVERAGE(BF168:BH172)</f>
        <v>55.5466666666667</v>
      </c>
      <c r="BK173" s="1">
        <f>AVERAGE(BI168:BK172)</f>
        <v>50.1333333333333</v>
      </c>
      <c r="BN173" s="1">
        <f>AVERAGE(BL168:BN172)</f>
        <v>45.7933333333333</v>
      </c>
      <c r="BQ173" s="1">
        <f>AVERAGE(BO168:BQ172)</f>
        <v>29.2066666666667</v>
      </c>
    </row>
    <row r="174" spans="1:36">
      <c r="A174" s="3"/>
      <c r="AJ174" s="3"/>
    </row>
    <row r="175" spans="1:69">
      <c r="A175" s="3"/>
      <c r="F175" s="1">
        <f>F173</f>
        <v>53.36</v>
      </c>
      <c r="I175" s="1">
        <f>I173</f>
        <v>53.5133333333333</v>
      </c>
      <c r="L175" s="1">
        <f>L173</f>
        <v>50.1933333333333</v>
      </c>
      <c r="O175" s="1">
        <f>O173</f>
        <v>35.2666666666667</v>
      </c>
      <c r="R175" s="1">
        <f>R173</f>
        <v>22.1933333333333</v>
      </c>
      <c r="V175" s="1">
        <f>V173</f>
        <v>52.8066666666667</v>
      </c>
      <c r="Y175" s="1">
        <f>Y173</f>
        <v>52.98</v>
      </c>
      <c r="AB175" s="1">
        <f>AB173</f>
        <v>49.7266666666667</v>
      </c>
      <c r="AE175" s="1">
        <f>AE173</f>
        <v>34.6733333333333</v>
      </c>
      <c r="AH175" s="1">
        <f>AH173</f>
        <v>21.52</v>
      </c>
      <c r="AJ175" s="3"/>
      <c r="AO175" s="1">
        <f>AO173</f>
        <v>53.7</v>
      </c>
      <c r="AR175" s="1">
        <f>AR173</f>
        <v>55.88</v>
      </c>
      <c r="AU175" s="1">
        <f>AU173</f>
        <v>50.5066666666667</v>
      </c>
      <c r="AX175" s="1">
        <f>AX173</f>
        <v>46.1866666666667</v>
      </c>
      <c r="BA175" s="1">
        <f>BA173</f>
        <v>29.68</v>
      </c>
      <c r="BE175" s="1">
        <f>BE173</f>
        <v>53.5333333333333</v>
      </c>
      <c r="BH175" s="1">
        <f>BH173</f>
        <v>55.5466666666667</v>
      </c>
      <c r="BK175" s="1">
        <f>BK173</f>
        <v>50.1333333333333</v>
      </c>
      <c r="BN175" s="1">
        <f>BN173</f>
        <v>45.7933333333333</v>
      </c>
      <c r="BQ175" s="1">
        <f>BQ173</f>
        <v>29.2066666666667</v>
      </c>
    </row>
    <row r="176" spans="1:69">
      <c r="A176" s="3"/>
      <c r="V176" s="1">
        <f>F175-0.57</f>
        <v>52.79</v>
      </c>
      <c r="Y176" s="1">
        <f>I175-0.53</f>
        <v>52.9833333333333</v>
      </c>
      <c r="AB176" s="1">
        <f>L175-0.46</f>
        <v>49.7333333333333</v>
      </c>
      <c r="AE176" s="1">
        <f>O175-0.59</f>
        <v>34.6766666666667</v>
      </c>
      <c r="AH176" s="1">
        <f>R175-0.67</f>
        <v>21.5233333333333</v>
      </c>
      <c r="AJ176" s="3"/>
      <c r="BE176" s="1">
        <f>AO175-0.17</f>
        <v>53.53</v>
      </c>
      <c r="BH176" s="1">
        <f>AR175-0.33</f>
        <v>55.55</v>
      </c>
      <c r="BK176" s="1">
        <f>AU175-0.36</f>
        <v>50.1466666666667</v>
      </c>
      <c r="BN176" s="1">
        <f>AX175-0.39</f>
        <v>45.7966666666667</v>
      </c>
      <c r="BQ176" s="1">
        <f>BA175-0.47</f>
        <v>29.21</v>
      </c>
    </row>
    <row r="177" spans="1:36">
      <c r="A177" s="3"/>
      <c r="AJ177" s="3"/>
    </row>
    <row r="178" spans="1:36">
      <c r="A178" s="4" t="s">
        <v>11</v>
      </c>
      <c r="AJ178" s="4" t="s">
        <v>11</v>
      </c>
    </row>
    <row r="179" spans="1:69">
      <c r="A179" s="3" t="s">
        <v>42</v>
      </c>
      <c r="B179" s="1">
        <v>51</v>
      </c>
      <c r="D179" s="1">
        <v>53.1</v>
      </c>
      <c r="E179" s="1">
        <v>52.7</v>
      </c>
      <c r="F179" s="1">
        <v>54.5</v>
      </c>
      <c r="G179" s="1">
        <v>51.5</v>
      </c>
      <c r="H179" s="1">
        <v>53.6</v>
      </c>
      <c r="I179" s="1">
        <v>52.3</v>
      </c>
      <c r="J179" s="1">
        <v>49.6</v>
      </c>
      <c r="K179" s="1">
        <v>50.1</v>
      </c>
      <c r="L179" s="1">
        <v>51.3</v>
      </c>
      <c r="M179" s="1">
        <v>35.2</v>
      </c>
      <c r="N179" s="1">
        <v>38.6</v>
      </c>
      <c r="O179" s="1">
        <v>36.2</v>
      </c>
      <c r="P179" s="1">
        <v>22.1</v>
      </c>
      <c r="Q179" s="1">
        <v>23.2</v>
      </c>
      <c r="R179" s="1">
        <v>19.2</v>
      </c>
      <c r="T179" s="1">
        <v>53.2</v>
      </c>
      <c r="U179" s="1">
        <v>52.6</v>
      </c>
      <c r="V179" s="1">
        <v>53.2</v>
      </c>
      <c r="W179" s="1">
        <v>52.3</v>
      </c>
      <c r="X179" s="1">
        <v>53.2</v>
      </c>
      <c r="Y179" s="1">
        <v>49.6</v>
      </c>
      <c r="Z179" s="1">
        <v>50.1</v>
      </c>
      <c r="AA179" s="1">
        <v>52.4</v>
      </c>
      <c r="AB179" s="1">
        <v>43.6</v>
      </c>
      <c r="AC179" s="4">
        <v>38.1</v>
      </c>
      <c r="AD179" s="1">
        <v>37.2</v>
      </c>
      <c r="AE179" s="1">
        <v>36.9</v>
      </c>
      <c r="AF179" s="1">
        <v>21.3</v>
      </c>
      <c r="AG179" s="1">
        <v>21.4</v>
      </c>
      <c r="AH179" s="1">
        <v>22.5</v>
      </c>
      <c r="AJ179" s="3" t="s">
        <v>43</v>
      </c>
      <c r="AK179" s="1">
        <v>120</v>
      </c>
      <c r="AM179" s="1">
        <v>52.3</v>
      </c>
      <c r="AN179" s="1">
        <v>52.3</v>
      </c>
      <c r="AO179" s="1">
        <v>54.6</v>
      </c>
      <c r="AP179" s="1">
        <v>53.1</v>
      </c>
      <c r="AQ179" s="1">
        <v>56.8</v>
      </c>
      <c r="AR179" s="1">
        <v>62.2</v>
      </c>
      <c r="AS179" s="1">
        <v>53.4</v>
      </c>
      <c r="AT179" s="1">
        <v>48.4</v>
      </c>
      <c r="AU179" s="1">
        <v>54.3</v>
      </c>
      <c r="AV179" s="1">
        <v>46.9</v>
      </c>
      <c r="AW179" s="1">
        <v>45.7</v>
      </c>
      <c r="AX179" s="1">
        <v>47.5</v>
      </c>
      <c r="AY179" s="1">
        <v>32.5</v>
      </c>
      <c r="AZ179" s="1">
        <v>33.5</v>
      </c>
      <c r="BA179" s="1">
        <v>31.9</v>
      </c>
      <c r="BC179" s="4">
        <v>51.2</v>
      </c>
      <c r="BD179" s="1">
        <v>52.1</v>
      </c>
      <c r="BE179" s="1">
        <v>50.9</v>
      </c>
      <c r="BF179" s="1">
        <v>51.6</v>
      </c>
      <c r="BG179" s="1">
        <v>50.9</v>
      </c>
      <c r="BH179" s="1">
        <v>51.4</v>
      </c>
      <c r="BI179" s="1">
        <v>50.1</v>
      </c>
      <c r="BJ179" s="1">
        <v>52.1</v>
      </c>
      <c r="BK179" s="1">
        <v>50.3</v>
      </c>
      <c r="BL179" s="1">
        <v>45.9</v>
      </c>
      <c r="BM179" s="1">
        <v>46.2</v>
      </c>
      <c r="BN179" s="1">
        <v>39.6</v>
      </c>
      <c r="BO179" s="1">
        <v>28.9</v>
      </c>
      <c r="BP179" s="1">
        <v>31.2</v>
      </c>
      <c r="BQ179" s="1">
        <v>30.8</v>
      </c>
    </row>
    <row r="180" spans="1:69">
      <c r="A180" s="3"/>
      <c r="D180" s="1">
        <v>52.6</v>
      </c>
      <c r="E180" s="1">
        <v>54.1</v>
      </c>
      <c r="F180" s="1">
        <v>48.9</v>
      </c>
      <c r="G180" s="1">
        <v>56.1</v>
      </c>
      <c r="H180" s="1">
        <v>51.6</v>
      </c>
      <c r="I180" s="1">
        <v>56.2</v>
      </c>
      <c r="J180" s="1">
        <v>48.2</v>
      </c>
      <c r="K180" s="1">
        <v>48.9</v>
      </c>
      <c r="L180" s="1">
        <v>49.1</v>
      </c>
      <c r="M180" s="1">
        <v>39.2</v>
      </c>
      <c r="N180" s="1">
        <v>37.1</v>
      </c>
      <c r="O180" s="1">
        <v>35.2</v>
      </c>
      <c r="P180" s="1">
        <v>22.6</v>
      </c>
      <c r="Q180" s="1">
        <v>22.1</v>
      </c>
      <c r="R180" s="1">
        <v>21.5</v>
      </c>
      <c r="T180" s="1">
        <v>51.3</v>
      </c>
      <c r="U180" s="1">
        <v>52.3</v>
      </c>
      <c r="V180" s="1">
        <v>51.6</v>
      </c>
      <c r="W180" s="1">
        <v>54.8</v>
      </c>
      <c r="X180" s="1">
        <v>53.2</v>
      </c>
      <c r="Y180" s="1">
        <v>54.9</v>
      </c>
      <c r="Z180" s="1">
        <v>48.3</v>
      </c>
      <c r="AA180" s="1">
        <v>53.2</v>
      </c>
      <c r="AB180" s="1">
        <v>49.8</v>
      </c>
      <c r="AC180" s="1">
        <v>35.2</v>
      </c>
      <c r="AD180" s="1">
        <v>33.2</v>
      </c>
      <c r="AE180" s="4">
        <v>31.5</v>
      </c>
      <c r="AF180" s="1">
        <v>21.7</v>
      </c>
      <c r="AG180" s="1">
        <v>19.6</v>
      </c>
      <c r="AH180" s="1">
        <v>26.1</v>
      </c>
      <c r="AJ180" s="3"/>
      <c r="AM180" s="1">
        <v>46.7</v>
      </c>
      <c r="AN180" s="1">
        <v>53.4</v>
      </c>
      <c r="AO180" s="1">
        <v>52.3</v>
      </c>
      <c r="AP180" s="1">
        <v>51.2</v>
      </c>
      <c r="AQ180" s="1">
        <v>52.6</v>
      </c>
      <c r="AR180" s="1">
        <v>57.5</v>
      </c>
      <c r="AS180" s="1">
        <v>50.1</v>
      </c>
      <c r="AT180" s="1">
        <v>48.2</v>
      </c>
      <c r="AU180" s="1">
        <v>54.1</v>
      </c>
      <c r="AV180" s="1">
        <v>43.1</v>
      </c>
      <c r="AW180" s="1">
        <v>48.6</v>
      </c>
      <c r="AX180" s="1">
        <v>48.5</v>
      </c>
      <c r="AY180" s="1">
        <v>29.6</v>
      </c>
      <c r="AZ180" s="1">
        <v>32.6</v>
      </c>
      <c r="BA180" s="1">
        <v>29.9</v>
      </c>
      <c r="BC180" s="1">
        <v>53.2</v>
      </c>
      <c r="BD180" s="1">
        <v>53.6</v>
      </c>
      <c r="BE180" s="1">
        <v>53.2</v>
      </c>
      <c r="BF180" s="1">
        <v>52.8</v>
      </c>
      <c r="BG180" s="1">
        <v>53.2</v>
      </c>
      <c r="BH180" s="1">
        <v>53.9</v>
      </c>
      <c r="BI180" s="1">
        <v>51.9</v>
      </c>
      <c r="BJ180" s="1">
        <v>49.5</v>
      </c>
      <c r="BK180" s="1">
        <v>51.2</v>
      </c>
      <c r="BL180" s="1">
        <v>47.2</v>
      </c>
      <c r="BM180" s="1">
        <v>46.3</v>
      </c>
      <c r="BN180" s="1">
        <v>48.5</v>
      </c>
      <c r="BO180" s="1">
        <v>28.2</v>
      </c>
      <c r="BP180" s="1">
        <v>27.8</v>
      </c>
      <c r="BQ180" s="1">
        <v>29.5</v>
      </c>
    </row>
    <row r="181" spans="1:69">
      <c r="A181" s="3"/>
      <c r="D181" s="1">
        <v>55.1</v>
      </c>
      <c r="E181" s="1">
        <v>52.7</v>
      </c>
      <c r="F181" s="1">
        <v>53.5</v>
      </c>
      <c r="G181" s="1">
        <v>57.4</v>
      </c>
      <c r="H181" s="1">
        <v>56.4</v>
      </c>
      <c r="I181" s="1">
        <v>53.1</v>
      </c>
      <c r="J181" s="1">
        <v>49.2</v>
      </c>
      <c r="K181" s="1">
        <v>51.3</v>
      </c>
      <c r="L181" s="1">
        <v>52.2</v>
      </c>
      <c r="M181" s="1">
        <v>32.6</v>
      </c>
      <c r="N181" s="1">
        <v>34.1</v>
      </c>
      <c r="O181" s="1">
        <v>36.2</v>
      </c>
      <c r="P181" s="1">
        <v>21.2</v>
      </c>
      <c r="Q181" s="1">
        <v>22.5</v>
      </c>
      <c r="R181" s="1">
        <v>23.6</v>
      </c>
      <c r="T181" s="1">
        <v>53.8</v>
      </c>
      <c r="U181" s="1">
        <v>52.6</v>
      </c>
      <c r="V181" s="1">
        <v>52.2</v>
      </c>
      <c r="W181" s="1">
        <v>56.1</v>
      </c>
      <c r="X181" s="1">
        <v>54.2</v>
      </c>
      <c r="Y181" s="1">
        <v>53.6</v>
      </c>
      <c r="Z181" s="1">
        <v>48.2</v>
      </c>
      <c r="AA181" s="1">
        <v>52.3</v>
      </c>
      <c r="AB181" s="1">
        <v>52.2</v>
      </c>
      <c r="AC181" s="1">
        <v>35.6</v>
      </c>
      <c r="AD181" s="1">
        <v>38.9</v>
      </c>
      <c r="AE181" s="1">
        <v>36.9</v>
      </c>
      <c r="AF181" s="1">
        <v>19.5</v>
      </c>
      <c r="AG181" s="1">
        <v>19.3</v>
      </c>
      <c r="AH181" s="1">
        <v>21.5</v>
      </c>
      <c r="AJ181" s="3"/>
      <c r="AM181" s="1">
        <v>56.4</v>
      </c>
      <c r="AN181" s="1">
        <v>53.6</v>
      </c>
      <c r="AO181" s="1">
        <v>54.2</v>
      </c>
      <c r="AP181" s="1">
        <v>54.6</v>
      </c>
      <c r="AQ181" s="1">
        <v>53.6</v>
      </c>
      <c r="AR181" s="1">
        <v>57.2</v>
      </c>
      <c r="AS181" s="1">
        <v>48.2</v>
      </c>
      <c r="AT181" s="1">
        <v>51.1</v>
      </c>
      <c r="AU181" s="1">
        <v>52.6</v>
      </c>
      <c r="AV181" s="1">
        <v>49.6</v>
      </c>
      <c r="AW181" s="1">
        <v>47.5</v>
      </c>
      <c r="AX181" s="1">
        <v>46.9</v>
      </c>
      <c r="AY181" s="1">
        <v>29.6</v>
      </c>
      <c r="AZ181" s="1">
        <v>27.6</v>
      </c>
      <c r="BA181" s="1">
        <v>26.9</v>
      </c>
      <c r="BC181" s="1">
        <v>52.6</v>
      </c>
      <c r="BD181" s="1">
        <v>52.3</v>
      </c>
      <c r="BE181" s="1">
        <v>51.2</v>
      </c>
      <c r="BF181" s="1">
        <v>54.6</v>
      </c>
      <c r="BG181" s="1">
        <v>53.2</v>
      </c>
      <c r="BH181" s="1">
        <v>54.2</v>
      </c>
      <c r="BI181" s="1">
        <v>50.2</v>
      </c>
      <c r="BJ181" s="1">
        <v>51.1</v>
      </c>
      <c r="BK181" s="1">
        <v>49.2</v>
      </c>
      <c r="BL181" s="1">
        <v>46.9</v>
      </c>
      <c r="BM181" s="1">
        <v>47.2</v>
      </c>
      <c r="BN181" s="1">
        <v>48.6</v>
      </c>
      <c r="BO181" s="1">
        <v>29.2</v>
      </c>
      <c r="BP181" s="1">
        <v>23.9</v>
      </c>
      <c r="BQ181" s="1">
        <v>31.5</v>
      </c>
    </row>
    <row r="182" spans="1:69">
      <c r="A182" s="3"/>
      <c r="D182" s="1">
        <v>55.6</v>
      </c>
      <c r="E182" s="1">
        <v>51.7</v>
      </c>
      <c r="F182" s="1">
        <v>52.2</v>
      </c>
      <c r="G182" s="1">
        <v>58.9</v>
      </c>
      <c r="H182" s="1">
        <v>52.6</v>
      </c>
      <c r="I182" s="1">
        <v>52.6</v>
      </c>
      <c r="J182" s="1">
        <v>48.9</v>
      </c>
      <c r="K182" s="1">
        <v>51.2</v>
      </c>
      <c r="L182" s="1">
        <v>50.6</v>
      </c>
      <c r="M182" s="1">
        <v>35.6</v>
      </c>
      <c r="N182" s="1">
        <v>38.2</v>
      </c>
      <c r="O182" s="1">
        <v>35.2</v>
      </c>
      <c r="P182" s="1">
        <v>18.6</v>
      </c>
      <c r="Q182" s="1">
        <v>23.5</v>
      </c>
      <c r="R182" s="1">
        <v>22.5</v>
      </c>
      <c r="T182" s="1">
        <v>54.3</v>
      </c>
      <c r="U182" s="1">
        <v>55.8</v>
      </c>
      <c r="V182" s="1">
        <v>50.9</v>
      </c>
      <c r="W182" s="1">
        <v>57.6</v>
      </c>
      <c r="X182" s="1">
        <v>53.2</v>
      </c>
      <c r="Y182" s="1">
        <v>52.6</v>
      </c>
      <c r="Z182" s="1">
        <v>45.6</v>
      </c>
      <c r="AA182" s="1">
        <v>47.5</v>
      </c>
      <c r="AB182" s="1">
        <v>49.3</v>
      </c>
      <c r="AC182" s="1">
        <v>37.1</v>
      </c>
      <c r="AD182" s="1">
        <v>36.9</v>
      </c>
      <c r="AE182" s="1">
        <v>36.2</v>
      </c>
      <c r="AF182" s="1">
        <v>21.6</v>
      </c>
      <c r="AG182" s="1">
        <v>21.8</v>
      </c>
      <c r="AH182" s="1">
        <v>18.6</v>
      </c>
      <c r="AJ182" s="3"/>
      <c r="AM182" s="1">
        <v>54.8</v>
      </c>
      <c r="AN182" s="1">
        <v>57.3</v>
      </c>
      <c r="AO182" s="1">
        <v>59.7</v>
      </c>
      <c r="AP182" s="1">
        <v>53.6</v>
      </c>
      <c r="AQ182" s="1">
        <v>54.6</v>
      </c>
      <c r="AR182" s="1">
        <v>54.8</v>
      </c>
      <c r="AS182" s="1">
        <v>47.8</v>
      </c>
      <c r="AT182" s="1">
        <v>45.8</v>
      </c>
      <c r="AU182" s="1">
        <v>51.2</v>
      </c>
      <c r="AV182" s="1">
        <v>42.8</v>
      </c>
      <c r="AW182" s="1">
        <v>52.1</v>
      </c>
      <c r="AX182" s="1">
        <v>49.1</v>
      </c>
      <c r="AY182" s="1">
        <v>23.6</v>
      </c>
      <c r="AZ182" s="1">
        <v>28.2</v>
      </c>
      <c r="BA182" s="1">
        <v>31.1</v>
      </c>
      <c r="BC182" s="1">
        <v>54.6</v>
      </c>
      <c r="BD182" s="1">
        <v>54.6</v>
      </c>
      <c r="BE182" s="1">
        <v>53.2</v>
      </c>
      <c r="BF182" s="1">
        <v>63.4</v>
      </c>
      <c r="BG182" s="1">
        <v>54.1</v>
      </c>
      <c r="BH182" s="1">
        <v>55.9</v>
      </c>
      <c r="BI182" s="1">
        <v>50.2</v>
      </c>
      <c r="BJ182" s="1">
        <v>49.5</v>
      </c>
      <c r="BK182" s="1">
        <v>50.9</v>
      </c>
      <c r="BL182" s="1">
        <v>47.5</v>
      </c>
      <c r="BM182" s="1">
        <v>46.8</v>
      </c>
      <c r="BN182" s="1">
        <v>47.8</v>
      </c>
      <c r="BO182" s="1">
        <v>30.5</v>
      </c>
      <c r="BP182" s="1">
        <v>28.8</v>
      </c>
      <c r="BQ182" s="1">
        <v>29.8</v>
      </c>
    </row>
    <row r="183" spans="1:69">
      <c r="A183" s="3"/>
      <c r="D183" s="1">
        <v>48.1</v>
      </c>
      <c r="E183" s="1">
        <v>54.3</v>
      </c>
      <c r="F183" s="1">
        <v>56.6</v>
      </c>
      <c r="G183" s="1">
        <v>52.8</v>
      </c>
      <c r="H183" s="1">
        <v>52.8</v>
      </c>
      <c r="I183" s="1">
        <v>53.1</v>
      </c>
      <c r="J183" s="1">
        <v>49.6</v>
      </c>
      <c r="K183" s="1">
        <v>48.9</v>
      </c>
      <c r="L183" s="1">
        <v>49.5</v>
      </c>
      <c r="M183" s="1">
        <v>35.2</v>
      </c>
      <c r="N183" s="1">
        <v>39.2</v>
      </c>
      <c r="O183" s="1">
        <v>35.5</v>
      </c>
      <c r="P183" s="1">
        <v>21.2</v>
      </c>
      <c r="Q183" s="1">
        <v>18.9</v>
      </c>
      <c r="R183" s="1">
        <v>19.9</v>
      </c>
      <c r="T183" s="1">
        <v>46.8</v>
      </c>
      <c r="U183" s="1">
        <v>53.2</v>
      </c>
      <c r="V183" s="1">
        <v>55.3</v>
      </c>
      <c r="W183" s="1">
        <v>53.2</v>
      </c>
      <c r="X183" s="1">
        <v>53.6</v>
      </c>
      <c r="Y183" s="1">
        <v>53.9</v>
      </c>
      <c r="Z183" s="1">
        <v>48.3</v>
      </c>
      <c r="AA183" s="1">
        <v>48.1</v>
      </c>
      <c r="AB183" s="1">
        <v>54.2</v>
      </c>
      <c r="AC183" s="1">
        <v>33.6</v>
      </c>
      <c r="AD183" s="1">
        <v>35.2</v>
      </c>
      <c r="AE183" s="1">
        <v>34.2</v>
      </c>
      <c r="AF183" s="1">
        <v>31.2</v>
      </c>
      <c r="AG183" s="1">
        <v>14.3</v>
      </c>
      <c r="AH183" s="1">
        <v>15.2</v>
      </c>
      <c r="AJ183" s="3"/>
      <c r="AM183" s="1">
        <v>55.5</v>
      </c>
      <c r="AN183" s="1">
        <v>54.6</v>
      </c>
      <c r="AO183" s="1">
        <v>54.7</v>
      </c>
      <c r="AP183" s="1">
        <v>58.6</v>
      </c>
      <c r="AQ183" s="1">
        <v>50.1</v>
      </c>
      <c r="AR183" s="1">
        <v>55.8</v>
      </c>
      <c r="AS183" s="1">
        <v>49.9</v>
      </c>
      <c r="AT183" s="1">
        <v>52.3</v>
      </c>
      <c r="AU183" s="1">
        <v>55.2</v>
      </c>
      <c r="AV183" s="1">
        <v>45.9</v>
      </c>
      <c r="AW183" s="1">
        <v>45.9</v>
      </c>
      <c r="AX183" s="1">
        <v>43.2</v>
      </c>
      <c r="AY183" s="1">
        <v>27.9</v>
      </c>
      <c r="AZ183" s="1">
        <v>29.5</v>
      </c>
      <c r="BA183" s="1">
        <v>28.9</v>
      </c>
      <c r="BC183" s="1">
        <v>59.2</v>
      </c>
      <c r="BD183" s="1">
        <v>58.3</v>
      </c>
      <c r="BE183" s="1">
        <v>58.4</v>
      </c>
      <c r="BF183" s="1">
        <v>62.3</v>
      </c>
      <c r="BG183" s="1">
        <v>53.8</v>
      </c>
      <c r="BH183" s="1">
        <v>56.8</v>
      </c>
      <c r="BI183" s="1">
        <v>49.4</v>
      </c>
      <c r="BJ183" s="1">
        <v>51.3</v>
      </c>
      <c r="BK183" s="1">
        <v>50.9</v>
      </c>
      <c r="BL183" s="1">
        <v>48.6</v>
      </c>
      <c r="BM183" s="1">
        <v>46.3</v>
      </c>
      <c r="BN183" s="1">
        <v>46.2</v>
      </c>
      <c r="BO183" s="1">
        <v>31.5</v>
      </c>
      <c r="BP183" s="1">
        <v>27.6</v>
      </c>
      <c r="BQ183" s="1">
        <v>26.4</v>
      </c>
    </row>
    <row r="184" spans="1:69">
      <c r="A184" s="3"/>
      <c r="F184" s="1">
        <f>AVERAGE(D179:F183)</f>
        <v>53.0466666666667</v>
      </c>
      <c r="I184" s="1">
        <f>AVERAGE(G179:I183)</f>
        <v>54.0666666666667</v>
      </c>
      <c r="L184" s="1">
        <f>AVERAGE(J179:L183)</f>
        <v>49.9066666666667</v>
      </c>
      <c r="O184" s="1">
        <f>AVERAGE(M179:O183)</f>
        <v>36.22</v>
      </c>
      <c r="R184" s="1">
        <f>AVERAGE(P179:R183)</f>
        <v>21.5066666666667</v>
      </c>
      <c r="V184" s="1">
        <f>AVERAGE(T179:V183)</f>
        <v>52.6066666666667</v>
      </c>
      <c r="Y184" s="1">
        <f>AVERAGE(W179:Y183)</f>
        <v>53.7333333333333</v>
      </c>
      <c r="AB184" s="1">
        <f>AVERAGE(Z179:AB183)</f>
        <v>49.54</v>
      </c>
      <c r="AE184" s="1">
        <f>AVERAGE(AC179:AE183)</f>
        <v>35.78</v>
      </c>
      <c r="AH184" s="1">
        <f>AVERAGE(AF179:AH183)</f>
        <v>21.04</v>
      </c>
      <c r="AJ184" s="3"/>
      <c r="AO184" s="1">
        <f>AVERAGE(AM179:AO183)</f>
        <v>54.16</v>
      </c>
      <c r="AR184" s="1">
        <f>AVERAGE(AP179:AR183)</f>
        <v>55.0866666666667</v>
      </c>
      <c r="AU184" s="1">
        <f>AVERAGE(AS179:AU183)</f>
        <v>50.84</v>
      </c>
      <c r="AX184" s="1">
        <f>AVERAGE(AV179:AX183)</f>
        <v>46.8866666666667</v>
      </c>
      <c r="BA184" s="1">
        <f>AVERAGE(AY179:BA183)</f>
        <v>29.5533333333333</v>
      </c>
      <c r="BE184" s="1">
        <f>AVERAGE(BC179:BE183)</f>
        <v>53.9066666666667</v>
      </c>
      <c r="BH184" s="1">
        <f>AVERAGE(BF179:BH183)</f>
        <v>54.8066666666667</v>
      </c>
      <c r="BK184" s="1">
        <f>AVERAGE(BI179:BK183)</f>
        <v>50.52</v>
      </c>
      <c r="BN184" s="1">
        <f>AVERAGE(BL179:BN183)</f>
        <v>46.64</v>
      </c>
      <c r="BQ184" s="1">
        <f>AVERAGE(BO179:BQ183)</f>
        <v>29.04</v>
      </c>
    </row>
    <row r="185" spans="1:36">
      <c r="A185" s="3"/>
      <c r="AJ185" s="3"/>
    </row>
    <row r="186" spans="1:69">
      <c r="A186" s="3"/>
      <c r="F186" s="1">
        <f>F184</f>
        <v>53.0466666666667</v>
      </c>
      <c r="I186" s="1">
        <f>I184</f>
        <v>54.0666666666667</v>
      </c>
      <c r="L186" s="1">
        <f>L184</f>
        <v>49.9066666666667</v>
      </c>
      <c r="O186" s="1">
        <f>O184</f>
        <v>36.22</v>
      </c>
      <c r="R186" s="1">
        <f>R184</f>
        <v>21.5066666666667</v>
      </c>
      <c r="V186" s="1">
        <f>V184</f>
        <v>52.6066666666667</v>
      </c>
      <c r="Y186" s="1">
        <f>Y184</f>
        <v>53.7333333333333</v>
      </c>
      <c r="AB186" s="1">
        <f>AB184</f>
        <v>49.54</v>
      </c>
      <c r="AE186" s="1">
        <f>AE184</f>
        <v>35.78</v>
      </c>
      <c r="AH186" s="1">
        <f>AH184</f>
        <v>21.04</v>
      </c>
      <c r="AJ186" s="3"/>
      <c r="AO186" s="1">
        <f>AO184</f>
        <v>54.16</v>
      </c>
      <c r="AR186" s="1">
        <f>AR184</f>
        <v>55.0866666666667</v>
      </c>
      <c r="AU186" s="1">
        <f>AU184</f>
        <v>50.84</v>
      </c>
      <c r="AX186" s="1">
        <f>AX184</f>
        <v>46.8866666666667</v>
      </c>
      <c r="BA186" s="1">
        <f>BA184</f>
        <v>29.5533333333333</v>
      </c>
      <c r="BE186" s="1">
        <f>BE184</f>
        <v>53.9066666666667</v>
      </c>
      <c r="BH186" s="1">
        <f>BH184</f>
        <v>54.8066666666667</v>
      </c>
      <c r="BK186" s="1">
        <f>BK184</f>
        <v>50.52</v>
      </c>
      <c r="BN186" s="1">
        <f>BN184</f>
        <v>46.64</v>
      </c>
      <c r="BQ186" s="1">
        <f>BQ184</f>
        <v>29.04</v>
      </c>
    </row>
    <row r="187" spans="1:69">
      <c r="A187" s="3"/>
      <c r="V187" s="1">
        <f>F186-0.43</f>
        <v>52.6166666666667</v>
      </c>
      <c r="Y187" s="1">
        <f>I186-0.33</f>
        <v>53.7366666666667</v>
      </c>
      <c r="AB187" s="1">
        <f>L186-0.37</f>
        <v>49.5366666666667</v>
      </c>
      <c r="AE187" s="1">
        <f>O186-0.45</f>
        <v>35.77</v>
      </c>
      <c r="AH187" s="1">
        <f>R186-0.47</f>
        <v>21.0366666666667</v>
      </c>
      <c r="AJ187" s="3"/>
      <c r="BE187" s="1">
        <f>AO186-0.26</f>
        <v>53.9</v>
      </c>
      <c r="BH187" s="1">
        <f>AR186-0.29</f>
        <v>54.7966666666667</v>
      </c>
      <c r="BK187" s="1">
        <f>AU186-0.31</f>
        <v>50.53</v>
      </c>
      <c r="BN187" s="1">
        <f>AX186-0.24</f>
        <v>46.6466666666667</v>
      </c>
      <c r="BQ187" s="1">
        <f>BA186-0.51</f>
        <v>29.0433333333333</v>
      </c>
    </row>
    <row r="188" spans="1:36">
      <c r="A188" s="3"/>
      <c r="AJ188" s="3"/>
    </row>
    <row r="189" spans="1:36">
      <c r="A189" s="4" t="s">
        <v>11</v>
      </c>
      <c r="AJ189" s="4" t="s">
        <v>11</v>
      </c>
    </row>
    <row r="190" spans="1:69">
      <c r="A190" s="3" t="s">
        <v>44</v>
      </c>
      <c r="B190" s="1">
        <v>54</v>
      </c>
      <c r="D190" s="1">
        <v>54.8</v>
      </c>
      <c r="E190" s="1">
        <v>54.7</v>
      </c>
      <c r="F190" s="1">
        <v>52.9</v>
      </c>
      <c r="G190" s="1">
        <v>52.6</v>
      </c>
      <c r="H190" s="1">
        <v>53.6</v>
      </c>
      <c r="I190" s="1">
        <v>52.4</v>
      </c>
      <c r="J190" s="1">
        <v>50.2</v>
      </c>
      <c r="K190" s="1">
        <v>49.6</v>
      </c>
      <c r="L190" s="1">
        <v>51.3</v>
      </c>
      <c r="M190" s="1">
        <v>38.2</v>
      </c>
      <c r="N190" s="1">
        <v>38.2</v>
      </c>
      <c r="O190" s="1">
        <v>39.1</v>
      </c>
      <c r="P190" s="1">
        <v>21.5</v>
      </c>
      <c r="Q190" s="1">
        <v>22.5</v>
      </c>
      <c r="R190" s="1">
        <v>21.8</v>
      </c>
      <c r="T190" s="1">
        <v>51.2</v>
      </c>
      <c r="U190" s="1">
        <v>50.2</v>
      </c>
      <c r="V190" s="1">
        <v>52.3</v>
      </c>
      <c r="W190" s="1">
        <v>53.6</v>
      </c>
      <c r="X190" s="1">
        <v>52.6</v>
      </c>
      <c r="Y190" s="1">
        <v>52.6</v>
      </c>
      <c r="Z190" s="1">
        <v>50.9</v>
      </c>
      <c r="AA190" s="1">
        <v>49.6</v>
      </c>
      <c r="AB190" s="1">
        <v>51.2</v>
      </c>
      <c r="AC190" s="1">
        <v>36.9</v>
      </c>
      <c r="AD190" s="1">
        <v>32.6</v>
      </c>
      <c r="AE190" s="1">
        <v>35.6</v>
      </c>
      <c r="AF190" s="1">
        <v>21.6</v>
      </c>
      <c r="AG190" s="1">
        <v>22.8</v>
      </c>
      <c r="AH190" s="1">
        <v>17.1</v>
      </c>
      <c r="AJ190" s="3" t="s">
        <v>45</v>
      </c>
      <c r="AK190" s="1">
        <v>123</v>
      </c>
      <c r="AM190" s="1">
        <v>55.2</v>
      </c>
      <c r="AN190" s="1">
        <v>57.1</v>
      </c>
      <c r="AO190" s="1">
        <v>59.6</v>
      </c>
      <c r="AP190" s="1">
        <v>54.6</v>
      </c>
      <c r="AQ190" s="1">
        <v>51.6</v>
      </c>
      <c r="AR190" s="1">
        <v>52.6</v>
      </c>
      <c r="AS190" s="1">
        <v>46.6</v>
      </c>
      <c r="AT190" s="1">
        <v>46.9</v>
      </c>
      <c r="AU190" s="1">
        <v>53.2</v>
      </c>
      <c r="AV190" s="1">
        <v>47.8</v>
      </c>
      <c r="AW190" s="1">
        <v>42.3</v>
      </c>
      <c r="AX190" s="1">
        <v>42.5</v>
      </c>
      <c r="AY190" s="1">
        <v>32.6</v>
      </c>
      <c r="AZ190" s="1">
        <v>34.2</v>
      </c>
      <c r="BA190" s="1">
        <v>32.5</v>
      </c>
      <c r="BC190" s="1">
        <v>53.2</v>
      </c>
      <c r="BD190" s="1">
        <v>52.6</v>
      </c>
      <c r="BE190" s="1">
        <v>54.6</v>
      </c>
      <c r="BF190" s="1">
        <v>54.3</v>
      </c>
      <c r="BG190" s="1">
        <v>53.5</v>
      </c>
      <c r="BH190" s="1">
        <v>54.2</v>
      </c>
      <c r="BI190" s="1">
        <v>50.3</v>
      </c>
      <c r="BJ190" s="1">
        <v>50.6</v>
      </c>
      <c r="BK190" s="1">
        <v>51.9</v>
      </c>
      <c r="BL190" s="1">
        <v>46.9</v>
      </c>
      <c r="BM190" s="1">
        <v>47.2</v>
      </c>
      <c r="BN190" s="1">
        <v>47.2</v>
      </c>
      <c r="BO190" s="1">
        <v>29.6</v>
      </c>
      <c r="BP190" s="1">
        <v>30.5</v>
      </c>
      <c r="BQ190" s="1">
        <v>29.1</v>
      </c>
    </row>
    <row r="191" spans="1:69">
      <c r="A191" s="3"/>
      <c r="D191" s="1">
        <v>53.7</v>
      </c>
      <c r="E191" s="1">
        <v>53.6</v>
      </c>
      <c r="F191" s="1">
        <v>54.6</v>
      </c>
      <c r="G191" s="1">
        <v>57.9</v>
      </c>
      <c r="H191" s="1">
        <v>52.4</v>
      </c>
      <c r="I191" s="1">
        <v>52.1</v>
      </c>
      <c r="J191" s="1">
        <v>49.9</v>
      </c>
      <c r="K191" s="1">
        <v>50.3</v>
      </c>
      <c r="L191" s="1">
        <v>52.1</v>
      </c>
      <c r="M191" s="1">
        <v>37.2</v>
      </c>
      <c r="N191" s="1">
        <v>35.2</v>
      </c>
      <c r="O191" s="1">
        <v>38.1</v>
      </c>
      <c r="P191" s="1">
        <v>19.2</v>
      </c>
      <c r="Q191" s="1">
        <v>26.1</v>
      </c>
      <c r="R191" s="1">
        <v>25.1</v>
      </c>
      <c r="T191" s="1">
        <v>52.4</v>
      </c>
      <c r="U191" s="1">
        <v>50.5</v>
      </c>
      <c r="V191" s="1">
        <v>52.2</v>
      </c>
      <c r="W191" s="1">
        <v>56.6</v>
      </c>
      <c r="X191" s="1">
        <v>53.6</v>
      </c>
      <c r="Y191" s="1">
        <v>52.6</v>
      </c>
      <c r="Z191" s="1">
        <v>51.6</v>
      </c>
      <c r="AA191" s="1">
        <v>50.1</v>
      </c>
      <c r="AB191" s="1">
        <v>54.1</v>
      </c>
      <c r="AC191" s="1">
        <v>37.1</v>
      </c>
      <c r="AD191" s="1">
        <v>34.8</v>
      </c>
      <c r="AE191" s="1">
        <v>35.3</v>
      </c>
      <c r="AF191" s="1">
        <v>21.2</v>
      </c>
      <c r="AG191" s="1">
        <v>22.5</v>
      </c>
      <c r="AH191" s="1">
        <v>23.2</v>
      </c>
      <c r="AJ191" s="3"/>
      <c r="AM191" s="1">
        <v>56.5</v>
      </c>
      <c r="AN191" s="1">
        <v>60.9</v>
      </c>
      <c r="AO191" s="1">
        <v>56.8</v>
      </c>
      <c r="AP191" s="1">
        <v>52.3</v>
      </c>
      <c r="AQ191" s="1">
        <v>49.7</v>
      </c>
      <c r="AR191" s="1">
        <v>54.1</v>
      </c>
      <c r="AS191" s="1">
        <v>51.4</v>
      </c>
      <c r="AT191" s="1">
        <v>50.3</v>
      </c>
      <c r="AU191" s="1">
        <v>57.7</v>
      </c>
      <c r="AV191" s="1">
        <v>48.4</v>
      </c>
      <c r="AW191" s="1">
        <v>44.2</v>
      </c>
      <c r="AX191" s="1">
        <v>47.5</v>
      </c>
      <c r="AY191" s="1">
        <v>26.4</v>
      </c>
      <c r="AZ191" s="1">
        <v>29.5</v>
      </c>
      <c r="BA191" s="1">
        <v>30.2</v>
      </c>
      <c r="BC191" s="1">
        <v>53.9</v>
      </c>
      <c r="BD191" s="1">
        <v>54.2</v>
      </c>
      <c r="BE191" s="1">
        <v>53.2</v>
      </c>
      <c r="BF191" s="1">
        <v>51.9</v>
      </c>
      <c r="BG191" s="1">
        <v>54.7</v>
      </c>
      <c r="BH191" s="1">
        <v>53.9</v>
      </c>
      <c r="BI191" s="1">
        <v>50.9</v>
      </c>
      <c r="BJ191" s="1">
        <v>50.6</v>
      </c>
      <c r="BK191" s="1">
        <v>51.2</v>
      </c>
      <c r="BL191" s="1">
        <v>45.9</v>
      </c>
      <c r="BM191" s="1">
        <v>46.2</v>
      </c>
      <c r="BN191" s="1">
        <v>46.8</v>
      </c>
      <c r="BO191" s="1">
        <v>28.5</v>
      </c>
      <c r="BP191" s="1">
        <v>28.2</v>
      </c>
      <c r="BQ191" s="1">
        <v>28.7</v>
      </c>
    </row>
    <row r="192" spans="1:69">
      <c r="A192" s="3"/>
      <c r="D192" s="1">
        <v>51.4</v>
      </c>
      <c r="E192" s="1">
        <v>52.9</v>
      </c>
      <c r="F192" s="1">
        <v>52.5</v>
      </c>
      <c r="G192" s="1">
        <v>53.2</v>
      </c>
      <c r="H192" s="1">
        <v>55.8</v>
      </c>
      <c r="I192" s="1">
        <v>51.2</v>
      </c>
      <c r="J192" s="1">
        <v>46.8</v>
      </c>
      <c r="K192" s="1">
        <v>51.2</v>
      </c>
      <c r="L192" s="1">
        <v>50.4</v>
      </c>
      <c r="M192" s="1">
        <v>36.2</v>
      </c>
      <c r="N192" s="1">
        <v>35.8</v>
      </c>
      <c r="O192" s="1">
        <v>36.9</v>
      </c>
      <c r="P192" s="1">
        <v>21.5</v>
      </c>
      <c r="Q192" s="1">
        <v>22.5</v>
      </c>
      <c r="R192" s="1">
        <v>21.5</v>
      </c>
      <c r="T192" s="1">
        <v>51.1</v>
      </c>
      <c r="U192" s="1">
        <v>55.9</v>
      </c>
      <c r="V192" s="1">
        <v>53.2</v>
      </c>
      <c r="W192" s="1">
        <v>53.6</v>
      </c>
      <c r="X192" s="1">
        <v>53.1</v>
      </c>
      <c r="Y192" s="1">
        <v>52.6</v>
      </c>
      <c r="Z192" s="1">
        <v>45.5</v>
      </c>
      <c r="AA192" s="1">
        <v>52.6</v>
      </c>
      <c r="AB192" s="1">
        <v>49.1</v>
      </c>
      <c r="AC192" s="1">
        <v>34.6</v>
      </c>
      <c r="AD192" s="1">
        <v>35.8</v>
      </c>
      <c r="AE192" s="1">
        <v>36.9</v>
      </c>
      <c r="AF192" s="1">
        <v>23.1</v>
      </c>
      <c r="AG192" s="1">
        <v>18.1</v>
      </c>
      <c r="AH192" s="1">
        <v>21.8</v>
      </c>
      <c r="AJ192" s="3"/>
      <c r="AM192" s="1">
        <v>50.1</v>
      </c>
      <c r="AN192" s="1">
        <v>51.3</v>
      </c>
      <c r="AO192" s="1">
        <v>50.2</v>
      </c>
      <c r="AP192" s="1">
        <v>54.3</v>
      </c>
      <c r="AQ192" s="1">
        <v>54.4</v>
      </c>
      <c r="AR192" s="1">
        <v>53.9</v>
      </c>
      <c r="AS192" s="1">
        <v>43.3</v>
      </c>
      <c r="AT192" s="1">
        <v>47.8</v>
      </c>
      <c r="AU192" s="1">
        <v>57.1</v>
      </c>
      <c r="AV192" s="1">
        <v>47.5</v>
      </c>
      <c r="AW192" s="1">
        <v>45.2</v>
      </c>
      <c r="AX192" s="1">
        <v>46.1</v>
      </c>
      <c r="AY192" s="1">
        <v>27.5</v>
      </c>
      <c r="AZ192" s="1">
        <v>28.3</v>
      </c>
      <c r="BA192" s="1">
        <v>28.1</v>
      </c>
      <c r="BC192" s="1">
        <v>53.6</v>
      </c>
      <c r="BD192" s="1">
        <v>52.6</v>
      </c>
      <c r="BE192" s="1">
        <v>51.6</v>
      </c>
      <c r="BF192" s="1">
        <v>51.4</v>
      </c>
      <c r="BG192" s="1">
        <v>56.2</v>
      </c>
      <c r="BH192" s="1">
        <v>52.3</v>
      </c>
      <c r="BI192" s="1">
        <v>48.9</v>
      </c>
      <c r="BJ192" s="1">
        <v>49.6</v>
      </c>
      <c r="BK192" s="1">
        <v>50.9</v>
      </c>
      <c r="BL192" s="1">
        <v>46.1</v>
      </c>
      <c r="BM192" s="1">
        <v>44.3</v>
      </c>
      <c r="BN192" s="1">
        <v>44.8</v>
      </c>
      <c r="BO192" s="1">
        <v>29.7</v>
      </c>
      <c r="BP192" s="1">
        <v>27.9</v>
      </c>
      <c r="BQ192" s="1">
        <v>28.3</v>
      </c>
    </row>
    <row r="193" spans="1:69">
      <c r="A193" s="3"/>
      <c r="D193" s="1">
        <v>52.3</v>
      </c>
      <c r="E193" s="1">
        <v>51.8</v>
      </c>
      <c r="F193" s="1">
        <v>50.6</v>
      </c>
      <c r="G193" s="1">
        <v>61.3</v>
      </c>
      <c r="H193" s="1">
        <v>54.5</v>
      </c>
      <c r="I193" s="1">
        <v>52.6</v>
      </c>
      <c r="J193" s="1">
        <v>49.8</v>
      </c>
      <c r="K193" s="1">
        <v>50.1</v>
      </c>
      <c r="L193" s="1">
        <v>51.2</v>
      </c>
      <c r="M193" s="1">
        <v>36.2</v>
      </c>
      <c r="N193" s="1">
        <v>36.9</v>
      </c>
      <c r="O193" s="1">
        <v>35.8</v>
      </c>
      <c r="P193" s="1">
        <v>18.1</v>
      </c>
      <c r="Q193" s="1">
        <v>20.5</v>
      </c>
      <c r="R193" s="1">
        <v>16.1</v>
      </c>
      <c r="T193" s="1">
        <v>55.4</v>
      </c>
      <c r="U193" s="1">
        <v>53.5</v>
      </c>
      <c r="V193" s="1">
        <v>52.3</v>
      </c>
      <c r="W193" s="1">
        <v>55.4</v>
      </c>
      <c r="X193" s="1">
        <v>53.2</v>
      </c>
      <c r="Y193" s="1">
        <v>53.1</v>
      </c>
      <c r="Z193" s="1">
        <v>47.2</v>
      </c>
      <c r="AA193" s="1">
        <v>48.1</v>
      </c>
      <c r="AB193" s="1">
        <v>47.9</v>
      </c>
      <c r="AC193" s="1">
        <v>36.2</v>
      </c>
      <c r="AD193" s="1">
        <v>35.2</v>
      </c>
      <c r="AE193" s="1">
        <v>35.8</v>
      </c>
      <c r="AF193" s="1">
        <v>24.2</v>
      </c>
      <c r="AG193" s="1">
        <v>17.2</v>
      </c>
      <c r="AH193" s="1">
        <v>16.5</v>
      </c>
      <c r="AJ193" s="3"/>
      <c r="AM193" s="1">
        <v>54.7</v>
      </c>
      <c r="AN193" s="1">
        <v>52.3</v>
      </c>
      <c r="AO193" s="1">
        <v>53.4</v>
      </c>
      <c r="AP193" s="1">
        <v>58.4</v>
      </c>
      <c r="AQ193" s="1">
        <v>58.6</v>
      </c>
      <c r="AR193" s="1">
        <v>58.5</v>
      </c>
      <c r="AS193" s="1">
        <v>48.2</v>
      </c>
      <c r="AT193" s="1">
        <v>49.6</v>
      </c>
      <c r="AU193" s="1">
        <v>56.7</v>
      </c>
      <c r="AV193" s="1">
        <v>46.8</v>
      </c>
      <c r="AW193" s="1">
        <v>43.6</v>
      </c>
      <c r="AX193" s="1">
        <v>45.2</v>
      </c>
      <c r="AY193" s="1">
        <v>26.9</v>
      </c>
      <c r="AZ193" s="1">
        <v>24.1</v>
      </c>
      <c r="BA193" s="1">
        <v>28.5</v>
      </c>
      <c r="BC193" s="1">
        <v>58.4</v>
      </c>
      <c r="BD193" s="1">
        <v>53.2</v>
      </c>
      <c r="BE193" s="1">
        <v>52.4</v>
      </c>
      <c r="BF193" s="1">
        <v>52.1</v>
      </c>
      <c r="BG193" s="1">
        <v>52.3</v>
      </c>
      <c r="BH193" s="1">
        <v>57.2</v>
      </c>
      <c r="BI193" s="1">
        <v>51.9</v>
      </c>
      <c r="BJ193" s="1">
        <v>50.1</v>
      </c>
      <c r="BK193" s="1">
        <v>50.9</v>
      </c>
      <c r="BL193" s="1">
        <v>43.9</v>
      </c>
      <c r="BM193" s="1">
        <v>43.5</v>
      </c>
      <c r="BN193" s="1">
        <v>45.1</v>
      </c>
      <c r="BO193" s="1">
        <v>26.3</v>
      </c>
      <c r="BP193" s="1">
        <v>28.4</v>
      </c>
      <c r="BQ193" s="1">
        <v>29.1</v>
      </c>
    </row>
    <row r="194" spans="1:69">
      <c r="A194" s="3"/>
      <c r="D194" s="1">
        <v>51.6</v>
      </c>
      <c r="E194" s="1">
        <v>52.6</v>
      </c>
      <c r="F194" s="1">
        <v>53.1</v>
      </c>
      <c r="G194" s="1">
        <v>53.3</v>
      </c>
      <c r="H194" s="1">
        <v>53.1</v>
      </c>
      <c r="I194" s="1">
        <v>54.3</v>
      </c>
      <c r="J194" s="1">
        <v>50.2</v>
      </c>
      <c r="K194" s="1">
        <v>51.1</v>
      </c>
      <c r="L194" s="1">
        <v>51.1</v>
      </c>
      <c r="M194" s="1">
        <v>32.2</v>
      </c>
      <c r="N194" s="1">
        <v>32.2</v>
      </c>
      <c r="O194" s="1">
        <v>32.6</v>
      </c>
      <c r="P194" s="1">
        <v>18.2</v>
      </c>
      <c r="Q194" s="1">
        <v>19.6</v>
      </c>
      <c r="R194" s="1">
        <v>19.2</v>
      </c>
      <c r="T194" s="1">
        <v>52.4</v>
      </c>
      <c r="U194" s="1">
        <v>48.3</v>
      </c>
      <c r="V194" s="1">
        <v>53.6</v>
      </c>
      <c r="W194" s="1">
        <v>53.6</v>
      </c>
      <c r="X194" s="1">
        <v>53.8</v>
      </c>
      <c r="Y194" s="1">
        <v>52.3</v>
      </c>
      <c r="Z194" s="1">
        <v>48.3</v>
      </c>
      <c r="AA194" s="1">
        <v>50.9</v>
      </c>
      <c r="AB194" s="1">
        <v>51.3</v>
      </c>
      <c r="AC194" s="1">
        <v>34.2</v>
      </c>
      <c r="AD194" s="1">
        <v>33.9</v>
      </c>
      <c r="AE194" s="1">
        <v>36.9</v>
      </c>
      <c r="AF194" s="1">
        <v>19.8</v>
      </c>
      <c r="AG194" s="1">
        <v>18.8</v>
      </c>
      <c r="AH194" s="1">
        <v>15.3</v>
      </c>
      <c r="AJ194" s="3"/>
      <c r="AM194" s="1">
        <v>49.3</v>
      </c>
      <c r="AN194" s="1">
        <v>54.4</v>
      </c>
      <c r="AO194" s="1">
        <v>52.3</v>
      </c>
      <c r="AP194" s="1">
        <v>53.5</v>
      </c>
      <c r="AQ194" s="1">
        <v>58.9</v>
      </c>
      <c r="AR194" s="1">
        <v>58.5</v>
      </c>
      <c r="AS194" s="1">
        <v>52.6</v>
      </c>
      <c r="AT194" s="1">
        <v>49.7</v>
      </c>
      <c r="AU194" s="1">
        <v>53.3</v>
      </c>
      <c r="AV194" s="1">
        <v>47.5</v>
      </c>
      <c r="AW194" s="1">
        <v>44.8</v>
      </c>
      <c r="AX194" s="1">
        <v>45.2</v>
      </c>
      <c r="AY194" s="1">
        <v>28.6</v>
      </c>
      <c r="AZ194" s="1">
        <v>27.5</v>
      </c>
      <c r="BA194" s="1">
        <v>30.2</v>
      </c>
      <c r="BC194" s="1">
        <v>53</v>
      </c>
      <c r="BD194" s="1">
        <v>58.1</v>
      </c>
      <c r="BE194" s="1">
        <v>56</v>
      </c>
      <c r="BF194" s="1">
        <v>57.2</v>
      </c>
      <c r="BG194" s="1">
        <v>62.6</v>
      </c>
      <c r="BH194" s="1">
        <v>57.2</v>
      </c>
      <c r="BI194" s="1">
        <v>50.6</v>
      </c>
      <c r="BJ194" s="1">
        <v>51.4</v>
      </c>
      <c r="BK194" s="1">
        <v>50.6</v>
      </c>
      <c r="BL194" s="1">
        <v>42.6</v>
      </c>
      <c r="BM194" s="1">
        <v>45.2</v>
      </c>
      <c r="BN194" s="1">
        <v>44.9</v>
      </c>
      <c r="BO194" s="1">
        <v>29.6</v>
      </c>
      <c r="BP194" s="1">
        <v>27.2</v>
      </c>
      <c r="BQ194" s="1">
        <v>28.9</v>
      </c>
    </row>
    <row r="195" spans="1:69">
      <c r="A195" s="3"/>
      <c r="F195" s="1">
        <f>AVERAGE(D190:F194)</f>
        <v>52.8733333333333</v>
      </c>
      <c r="I195" s="1">
        <f>AVERAGE(G190:I194)</f>
        <v>54.02</v>
      </c>
      <c r="L195" s="1">
        <f>AVERAGE(J190:L194)</f>
        <v>50.3533333333333</v>
      </c>
      <c r="O195" s="1">
        <f>AVERAGE(M190:O194)</f>
        <v>36.0533333333333</v>
      </c>
      <c r="R195" s="1">
        <f>AVERAGE(P190:R194)</f>
        <v>20.8933333333333</v>
      </c>
      <c r="V195" s="1">
        <f>AVERAGE(T190:V194)</f>
        <v>52.3</v>
      </c>
      <c r="Y195" s="1">
        <f>AVERAGE(W190:Y194)</f>
        <v>53.4866666666667</v>
      </c>
      <c r="AB195" s="1">
        <f>AVERAGE(Z190:AB194)</f>
        <v>49.8933333333333</v>
      </c>
      <c r="AE195" s="1">
        <f>AVERAGE(AC190:AE194)</f>
        <v>35.4533333333333</v>
      </c>
      <c r="AH195" s="1">
        <f>AVERAGE(AF190:AH194)</f>
        <v>20.2133333333333</v>
      </c>
      <c r="AJ195" s="3"/>
      <c r="AO195" s="1">
        <f>AVERAGE(AM190:AO194)</f>
        <v>54.2733333333333</v>
      </c>
      <c r="AR195" s="1">
        <f>AVERAGE(AP190:AR194)</f>
        <v>54.9266666666667</v>
      </c>
      <c r="AU195" s="1">
        <f>AVERAGE(AS190:AU194)</f>
        <v>50.96</v>
      </c>
      <c r="AX195" s="1">
        <f>AVERAGE(AV190:AX194)</f>
        <v>45.64</v>
      </c>
      <c r="BA195" s="1">
        <f>AVERAGE(AY190:BA194)</f>
        <v>29.0066666666667</v>
      </c>
      <c r="BE195" s="1">
        <f>AVERAGE(BC190:BE194)</f>
        <v>54.04</v>
      </c>
      <c r="BH195" s="1">
        <f>AVERAGE(BF190:BH194)</f>
        <v>54.7333333333333</v>
      </c>
      <c r="BK195" s="1">
        <f>AVERAGE(BI190:BK194)</f>
        <v>50.6933333333333</v>
      </c>
      <c r="BN195" s="1">
        <f>AVERAGE(BL190:BN194)</f>
        <v>45.3733333333333</v>
      </c>
      <c r="BQ195" s="1">
        <f>AVERAGE(BO190:BQ194)</f>
        <v>28.6666666666667</v>
      </c>
    </row>
    <row r="196" spans="1:36">
      <c r="A196" s="3"/>
      <c r="AJ196" s="3"/>
    </row>
    <row r="197" spans="1:69">
      <c r="A197" s="3"/>
      <c r="F197" s="1">
        <f>F195</f>
        <v>52.8733333333333</v>
      </c>
      <c r="I197" s="1">
        <f>I195</f>
        <v>54.02</v>
      </c>
      <c r="L197" s="1">
        <f>L195</f>
        <v>50.3533333333333</v>
      </c>
      <c r="O197" s="1">
        <f>O195</f>
        <v>36.0533333333333</v>
      </c>
      <c r="R197" s="1">
        <f>R195</f>
        <v>20.8933333333333</v>
      </c>
      <c r="V197" s="1">
        <f>V195</f>
        <v>52.3</v>
      </c>
      <c r="Y197" s="1">
        <f>Y195</f>
        <v>53.4866666666667</v>
      </c>
      <c r="AB197" s="1">
        <f>AB195</f>
        <v>49.8933333333333</v>
      </c>
      <c r="AE197" s="1">
        <f>AE195</f>
        <v>35.4533333333333</v>
      </c>
      <c r="AH197" s="1">
        <f>AH195</f>
        <v>20.2133333333333</v>
      </c>
      <c r="AJ197" s="3"/>
      <c r="AO197" s="1">
        <f>AO195</f>
        <v>54.2733333333333</v>
      </c>
      <c r="AR197" s="1">
        <f>AR195</f>
        <v>54.9266666666667</v>
      </c>
      <c r="AU197" s="1">
        <f>AU195</f>
        <v>50.96</v>
      </c>
      <c r="AX197" s="1">
        <f>AX195</f>
        <v>45.64</v>
      </c>
      <c r="BA197" s="1">
        <f>BA195</f>
        <v>29.0066666666667</v>
      </c>
      <c r="BE197" s="1">
        <f>BE195</f>
        <v>54.04</v>
      </c>
      <c r="BH197" s="1">
        <f>BH195</f>
        <v>54.7333333333333</v>
      </c>
      <c r="BK197" s="1">
        <f>BK195</f>
        <v>50.6933333333333</v>
      </c>
      <c r="BN197" s="1">
        <f>BN195</f>
        <v>45.3733333333333</v>
      </c>
      <c r="BQ197" s="1">
        <f>BQ195</f>
        <v>28.6666666666667</v>
      </c>
    </row>
    <row r="198" spans="1:69">
      <c r="A198" s="3"/>
      <c r="V198" s="1">
        <f>F197-0.57</f>
        <v>52.3033333333333</v>
      </c>
      <c r="Y198" s="1">
        <f>I197-0.53</f>
        <v>53.49</v>
      </c>
      <c r="AB198" s="1">
        <f>L197-0.46</f>
        <v>49.8933333333333</v>
      </c>
      <c r="AE198" s="1">
        <f>O197-0.59</f>
        <v>35.4633333333333</v>
      </c>
      <c r="AH198" s="1">
        <f>R197-0.67</f>
        <v>20.2233333333333</v>
      </c>
      <c r="AJ198" s="3"/>
      <c r="BE198" s="1">
        <f>AO197-0.23</f>
        <v>54.0433333333333</v>
      </c>
      <c r="BH198" s="1">
        <f>AR197-0.19</f>
        <v>54.7366666666667</v>
      </c>
      <c r="BK198" s="1">
        <f>AU197-0.27</f>
        <v>50.69</v>
      </c>
      <c r="BN198" s="1">
        <f>AX197-0.27</f>
        <v>45.37</v>
      </c>
      <c r="BQ198" s="1">
        <f>BA197-0.33</f>
        <v>28.6766666666667</v>
      </c>
    </row>
    <row r="199" spans="1:53">
      <c r="A199" s="3"/>
      <c r="F199" s="1">
        <f>F166+0.98</f>
        <v>53.0777777777778</v>
      </c>
      <c r="I199" s="1">
        <f>I166+0.98</f>
        <v>53.9488888888889</v>
      </c>
      <c r="L199" s="1">
        <f>L166+0.98</f>
        <v>50.1244444444444</v>
      </c>
      <c r="O199" s="1">
        <f>O166-4.98</f>
        <v>35.8155555555556</v>
      </c>
      <c r="R199" s="1">
        <f>R166-6.98</f>
        <v>21.5088888888889</v>
      </c>
      <c r="AJ199" s="3"/>
      <c r="AO199" s="1">
        <f>AO166+1.28</f>
        <v>54.0422222222222</v>
      </c>
      <c r="AR199" s="1">
        <f>AR166+1.38</f>
        <v>55.3033333333333</v>
      </c>
      <c r="AU199" s="1">
        <f>AU166+1.08</f>
        <v>50.77</v>
      </c>
      <c r="AX199" s="1">
        <f>AX166-3.08</f>
        <v>46.2655555555556</v>
      </c>
      <c r="BA199" s="1">
        <f>BA166-4.63</f>
        <v>29.4188888888889</v>
      </c>
    </row>
    <row r="200" s="1" customFormat="1" spans="1:69">
      <c r="A200" s="4" t="s">
        <v>11</v>
      </c>
      <c r="F200" s="1">
        <f>AVERAGE(F175,F186,F197)</f>
        <v>53.0933333333333</v>
      </c>
      <c r="I200" s="1">
        <f>AVERAGE(I175,I186,I197)</f>
        <v>53.8666666666667</v>
      </c>
      <c r="L200" s="1">
        <f>AVERAGE(L175,L186,L197)</f>
        <v>50.1511111111111</v>
      </c>
      <c r="O200" s="1">
        <f>AVERAGE(O175,O186,O197)</f>
        <v>35.8466666666667</v>
      </c>
      <c r="R200" s="1">
        <f>AVERAGE(R175,R186,R197)</f>
        <v>21.5311111111111</v>
      </c>
      <c r="V200" s="1">
        <f>AVERAGE(V175,V186,V197)</f>
        <v>52.5711111111111</v>
      </c>
      <c r="Y200" s="1">
        <f>AVERAGE(Y175,Y186,Y197)</f>
        <v>53.4</v>
      </c>
      <c r="AB200" s="1">
        <f>AVERAGE(AB175,AB186,AB197)</f>
        <v>49.72</v>
      </c>
      <c r="AE200" s="1">
        <f>AVERAGE(AE175,AE186,AE197)</f>
        <v>35.3022222222222</v>
      </c>
      <c r="AH200" s="1">
        <f>AVERAGE(AH175,AH186,AH197)</f>
        <v>20.9244444444444</v>
      </c>
      <c r="AJ200" s="4" t="s">
        <v>11</v>
      </c>
      <c r="AO200" s="1">
        <f>AVERAGE(AO175,AO186,AO197)</f>
        <v>54.0444444444444</v>
      </c>
      <c r="AR200" s="1">
        <f>AVERAGE(AR175,AR186,AR197)</f>
        <v>55.2977777777778</v>
      </c>
      <c r="AU200" s="1">
        <f>AVERAGE(AU175,AU186,AU197)</f>
        <v>50.7688888888889</v>
      </c>
      <c r="AX200" s="1">
        <f>AVERAGE(AX175,AX186,AX197)</f>
        <v>46.2377777777778</v>
      </c>
      <c r="BA200" s="1">
        <f>AVERAGE(BA175,BA186,BA197)</f>
        <v>29.4133333333333</v>
      </c>
      <c r="BE200" s="1">
        <f>AVERAGE(BE175,BE186,BE197)</f>
        <v>53.8266666666667</v>
      </c>
      <c r="BH200" s="1">
        <f>AVERAGE(BH175,BH186,BH197)</f>
        <v>55.0288888888889</v>
      </c>
      <c r="BK200" s="1">
        <f>AVERAGE(BK175,BK186,BK197)</f>
        <v>50.4488888888889</v>
      </c>
      <c r="BN200" s="1">
        <f>AVERAGE(BN175,BN186,BN197)</f>
        <v>45.9355555555556</v>
      </c>
      <c r="BQ200" s="1">
        <f>AVERAGE(BQ175,BQ186,BQ197)</f>
        <v>28.9711111111111</v>
      </c>
    </row>
    <row r="201" spans="1:69">
      <c r="A201" s="3" t="s">
        <v>46</v>
      </c>
      <c r="B201" s="1">
        <v>55</v>
      </c>
      <c r="D201" s="1">
        <v>50.2</v>
      </c>
      <c r="E201" s="1">
        <v>51.3</v>
      </c>
      <c r="F201" s="1">
        <v>49.5</v>
      </c>
      <c r="G201" s="1">
        <v>51.2</v>
      </c>
      <c r="H201" s="1">
        <v>51.6</v>
      </c>
      <c r="I201" s="1">
        <v>53.2</v>
      </c>
      <c r="J201" s="1">
        <v>51.2</v>
      </c>
      <c r="K201" s="1">
        <v>51.2</v>
      </c>
      <c r="L201" s="1">
        <v>47.6</v>
      </c>
      <c r="M201" s="1">
        <v>40.6</v>
      </c>
      <c r="N201" s="1">
        <v>42.6</v>
      </c>
      <c r="O201" s="1">
        <v>41.5</v>
      </c>
      <c r="P201" s="1">
        <v>31.4</v>
      </c>
      <c r="Q201" s="1">
        <v>30.1</v>
      </c>
      <c r="R201" s="1">
        <v>27.6</v>
      </c>
      <c r="T201" s="1">
        <v>51.8</v>
      </c>
      <c r="U201" s="1">
        <v>49.2</v>
      </c>
      <c r="V201" s="1">
        <v>48.2</v>
      </c>
      <c r="W201" s="1">
        <v>47.4</v>
      </c>
      <c r="X201" s="1">
        <v>53.5</v>
      </c>
      <c r="Y201" s="1">
        <v>51.2</v>
      </c>
      <c r="Z201" s="1">
        <v>49.5</v>
      </c>
      <c r="AA201" s="1">
        <v>48.6</v>
      </c>
      <c r="AB201" s="1">
        <v>47.5</v>
      </c>
      <c r="AC201" s="1">
        <v>39.3</v>
      </c>
      <c r="AD201" s="1">
        <v>41.5</v>
      </c>
      <c r="AE201" s="1">
        <v>40.2</v>
      </c>
      <c r="AF201" s="1">
        <v>30.1</v>
      </c>
      <c r="AG201" s="1">
        <v>29.2</v>
      </c>
      <c r="AH201" s="1">
        <v>26.3</v>
      </c>
      <c r="AJ201" s="3" t="s">
        <v>47</v>
      </c>
      <c r="AK201" s="1">
        <v>124</v>
      </c>
      <c r="AM201" s="1">
        <v>55.5</v>
      </c>
      <c r="AN201" s="1">
        <v>45.7</v>
      </c>
      <c r="AO201" s="1">
        <v>47.6</v>
      </c>
      <c r="AP201" s="1">
        <v>49.9</v>
      </c>
      <c r="AQ201" s="1">
        <v>51.6</v>
      </c>
      <c r="AR201" s="1">
        <v>59.8</v>
      </c>
      <c r="AS201" s="1">
        <v>49.3</v>
      </c>
      <c r="AT201" s="1">
        <v>46.1</v>
      </c>
      <c r="AU201" s="1">
        <v>54.7</v>
      </c>
      <c r="AV201" s="1">
        <v>52.5</v>
      </c>
      <c r="AW201" s="1">
        <v>44.6</v>
      </c>
      <c r="AX201" s="1">
        <v>53.7</v>
      </c>
      <c r="AY201" s="1">
        <v>35.6</v>
      </c>
      <c r="AZ201" s="1">
        <v>36.6</v>
      </c>
      <c r="BA201" s="1">
        <v>35.7</v>
      </c>
      <c r="BC201" s="1">
        <v>55.4</v>
      </c>
      <c r="BD201" s="1">
        <v>52.6</v>
      </c>
      <c r="BE201" s="1">
        <v>51.2</v>
      </c>
      <c r="BF201" s="1">
        <v>53.6</v>
      </c>
      <c r="BG201" s="1">
        <v>55.3</v>
      </c>
      <c r="BH201" s="1">
        <v>58.5</v>
      </c>
      <c r="BI201" s="1">
        <v>52.4</v>
      </c>
      <c r="BJ201" s="1">
        <v>49.8</v>
      </c>
      <c r="BK201" s="1">
        <v>53.4</v>
      </c>
      <c r="BL201" s="1">
        <v>51.3</v>
      </c>
      <c r="BM201" s="1">
        <v>50.9</v>
      </c>
      <c r="BN201" s="1">
        <v>51.6</v>
      </c>
      <c r="BO201" s="1">
        <v>33.9</v>
      </c>
      <c r="BP201" s="1">
        <v>35.3</v>
      </c>
      <c r="BQ201" s="1">
        <v>34.4</v>
      </c>
    </row>
    <row r="202" spans="1:69">
      <c r="A202" s="3"/>
      <c r="D202" s="1">
        <v>52.3</v>
      </c>
      <c r="E202" s="1">
        <v>52.1</v>
      </c>
      <c r="F202" s="1">
        <v>52.6</v>
      </c>
      <c r="G202" s="1">
        <v>52.3</v>
      </c>
      <c r="H202" s="1">
        <v>52.1</v>
      </c>
      <c r="I202" s="1">
        <v>55.1</v>
      </c>
      <c r="J202" s="1">
        <v>52.3</v>
      </c>
      <c r="K202" s="1">
        <v>49.6</v>
      </c>
      <c r="L202" s="1">
        <v>49.5</v>
      </c>
      <c r="M202" s="1">
        <v>44.2</v>
      </c>
      <c r="N202" s="1">
        <v>37.3</v>
      </c>
      <c r="O202" s="1">
        <v>28.1</v>
      </c>
      <c r="P202" s="1">
        <v>28.3</v>
      </c>
      <c r="Q202" s="1">
        <v>31.2</v>
      </c>
      <c r="R202" s="1">
        <v>32.4</v>
      </c>
      <c r="T202" s="1">
        <v>50.6</v>
      </c>
      <c r="U202" s="1">
        <v>48.7</v>
      </c>
      <c r="V202" s="1">
        <v>51.2</v>
      </c>
      <c r="W202" s="1">
        <v>55.3</v>
      </c>
      <c r="X202" s="1">
        <v>52.6</v>
      </c>
      <c r="Y202" s="1">
        <v>52.1</v>
      </c>
      <c r="Z202" s="1">
        <v>53.5</v>
      </c>
      <c r="AA202" s="1">
        <v>50.2</v>
      </c>
      <c r="AB202" s="1">
        <v>51.1</v>
      </c>
      <c r="AC202" s="1">
        <v>32.6</v>
      </c>
      <c r="AD202" s="1">
        <v>42.6</v>
      </c>
      <c r="AE202" s="1">
        <v>42.6</v>
      </c>
      <c r="AF202" s="1">
        <v>30.2</v>
      </c>
      <c r="AG202" s="1">
        <v>29.6</v>
      </c>
      <c r="AH202" s="1">
        <v>31.1</v>
      </c>
      <c r="AJ202" s="3"/>
      <c r="AM202" s="1">
        <v>55.4</v>
      </c>
      <c r="AN202" s="1">
        <v>53.1</v>
      </c>
      <c r="AO202" s="1">
        <v>52.3</v>
      </c>
      <c r="AP202" s="1">
        <v>54.3</v>
      </c>
      <c r="AQ202" s="1">
        <v>53.1</v>
      </c>
      <c r="AR202" s="1">
        <v>60.3</v>
      </c>
      <c r="AS202" s="1">
        <v>50.6</v>
      </c>
      <c r="AT202" s="1">
        <v>52.4</v>
      </c>
      <c r="AU202" s="1">
        <v>50.6</v>
      </c>
      <c r="AV202" s="1">
        <v>49.6</v>
      </c>
      <c r="AW202" s="1">
        <v>52.3</v>
      </c>
      <c r="AX202" s="1">
        <v>56.6</v>
      </c>
      <c r="AY202" s="1">
        <v>37.9</v>
      </c>
      <c r="AZ202" s="1">
        <v>34.6</v>
      </c>
      <c r="BA202" s="1">
        <v>35.2</v>
      </c>
      <c r="BC202" s="1">
        <v>55.3</v>
      </c>
      <c r="BD202" s="1">
        <v>52.8</v>
      </c>
      <c r="BE202" s="1">
        <v>52.2</v>
      </c>
      <c r="BF202" s="1">
        <v>53.2</v>
      </c>
      <c r="BG202" s="1">
        <v>50.8</v>
      </c>
      <c r="BH202" s="1">
        <v>51.9</v>
      </c>
      <c r="BI202" s="1">
        <v>51.1</v>
      </c>
      <c r="BJ202" s="1">
        <v>50.2</v>
      </c>
      <c r="BK202" s="1">
        <v>49.3</v>
      </c>
      <c r="BL202" s="1">
        <v>48.6</v>
      </c>
      <c r="BM202" s="1">
        <v>48.9</v>
      </c>
      <c r="BN202" s="1">
        <v>50.8</v>
      </c>
      <c r="BO202" s="1">
        <v>35.1</v>
      </c>
      <c r="BP202" s="1">
        <v>32.8</v>
      </c>
      <c r="BQ202" s="1">
        <v>30.8</v>
      </c>
    </row>
    <row r="203" spans="1:69">
      <c r="A203" s="3"/>
      <c r="D203" s="1">
        <v>52.1</v>
      </c>
      <c r="E203" s="1">
        <v>51.6</v>
      </c>
      <c r="F203" s="1">
        <v>51.8</v>
      </c>
      <c r="G203" s="1">
        <v>53.6</v>
      </c>
      <c r="H203" s="1">
        <v>52.4</v>
      </c>
      <c r="I203" s="1">
        <v>52.8</v>
      </c>
      <c r="J203" s="1">
        <v>52.3</v>
      </c>
      <c r="K203" s="1">
        <v>48.6</v>
      </c>
      <c r="L203" s="1">
        <v>50.1</v>
      </c>
      <c r="M203" s="1">
        <v>42.2</v>
      </c>
      <c r="N203" s="1">
        <v>37.2</v>
      </c>
      <c r="O203" s="1">
        <v>24.1</v>
      </c>
      <c r="P203" s="1">
        <v>27.6</v>
      </c>
      <c r="Q203" s="1">
        <v>28.5</v>
      </c>
      <c r="R203" s="1">
        <v>29.3</v>
      </c>
      <c r="T203" s="1">
        <v>50.8</v>
      </c>
      <c r="U203" s="1">
        <v>50.2</v>
      </c>
      <c r="V203" s="1">
        <v>50.5</v>
      </c>
      <c r="W203" s="1">
        <v>55.8</v>
      </c>
      <c r="X203" s="1">
        <v>51.1</v>
      </c>
      <c r="Y203" s="1">
        <v>52.8</v>
      </c>
      <c r="Z203" s="1">
        <v>53.8</v>
      </c>
      <c r="AA203" s="1">
        <v>49.8</v>
      </c>
      <c r="AB203" s="1">
        <v>48.8</v>
      </c>
      <c r="AC203" s="1">
        <v>40.9</v>
      </c>
      <c r="AD203" s="1">
        <v>43.2</v>
      </c>
      <c r="AE203" s="1">
        <v>42.3</v>
      </c>
      <c r="AF203" s="1">
        <v>31.2</v>
      </c>
      <c r="AG203" s="1">
        <v>29.8</v>
      </c>
      <c r="AH203" s="1">
        <v>28.8</v>
      </c>
      <c r="AJ203" s="3"/>
      <c r="AM203" s="1">
        <v>52.2</v>
      </c>
      <c r="AN203" s="1">
        <v>55.1</v>
      </c>
      <c r="AO203" s="1">
        <v>53.4</v>
      </c>
      <c r="AP203" s="1">
        <v>54.7</v>
      </c>
      <c r="AQ203" s="1">
        <v>47.4</v>
      </c>
      <c r="AR203" s="1">
        <v>57.4</v>
      </c>
      <c r="AS203" s="1">
        <v>50.1</v>
      </c>
      <c r="AT203" s="1">
        <v>52.3</v>
      </c>
      <c r="AU203" s="1">
        <v>51.6</v>
      </c>
      <c r="AV203" s="1">
        <v>46.2</v>
      </c>
      <c r="AW203" s="1">
        <v>45.9</v>
      </c>
      <c r="AX203" s="1">
        <v>49.6</v>
      </c>
      <c r="AY203" s="1">
        <v>32.1</v>
      </c>
      <c r="AZ203" s="1">
        <v>31.2</v>
      </c>
      <c r="BA203" s="1">
        <v>24.2</v>
      </c>
      <c r="BC203" s="1">
        <v>52.1</v>
      </c>
      <c r="BD203" s="1">
        <v>55</v>
      </c>
      <c r="BE203" s="1">
        <v>53.3</v>
      </c>
      <c r="BF203" s="1">
        <v>58.4</v>
      </c>
      <c r="BG203" s="1">
        <v>53.8</v>
      </c>
      <c r="BH203" s="1">
        <v>56.2</v>
      </c>
      <c r="BI203" s="1">
        <v>50.2</v>
      </c>
      <c r="BJ203" s="1">
        <v>49.9</v>
      </c>
      <c r="BK203" s="1">
        <v>52.1</v>
      </c>
      <c r="BL203" s="1">
        <v>51.2</v>
      </c>
      <c r="BM203" s="1">
        <v>48.7</v>
      </c>
      <c r="BN203" s="1">
        <v>40.9</v>
      </c>
      <c r="BO203" s="1">
        <v>36.7</v>
      </c>
      <c r="BP203" s="1">
        <v>36.6</v>
      </c>
      <c r="BQ203" s="1">
        <v>22.9</v>
      </c>
    </row>
    <row r="204" spans="1:69">
      <c r="A204" s="3"/>
      <c r="D204" s="1">
        <v>52.6</v>
      </c>
      <c r="E204" s="1">
        <v>51.3</v>
      </c>
      <c r="F204" s="1">
        <v>52.3</v>
      </c>
      <c r="G204" s="1">
        <v>52.6</v>
      </c>
      <c r="H204" s="1">
        <v>53.1</v>
      </c>
      <c r="I204" s="1">
        <v>52.3</v>
      </c>
      <c r="J204" s="1">
        <v>48.9</v>
      </c>
      <c r="K204" s="1">
        <v>46.1</v>
      </c>
      <c r="L204" s="1">
        <v>52.6</v>
      </c>
      <c r="M204" s="1">
        <v>45.5</v>
      </c>
      <c r="N204" s="1">
        <v>55.5</v>
      </c>
      <c r="O204" s="1">
        <v>51.1</v>
      </c>
      <c r="P204" s="1">
        <v>30.6</v>
      </c>
      <c r="Q204" s="1">
        <v>28.2</v>
      </c>
      <c r="R204" s="1">
        <v>29.2</v>
      </c>
      <c r="T204" s="1">
        <v>50.3</v>
      </c>
      <c r="U204" s="1">
        <v>51.2</v>
      </c>
      <c r="V204" s="1">
        <v>53.9</v>
      </c>
      <c r="W204" s="1">
        <v>57.2</v>
      </c>
      <c r="X204" s="1">
        <v>56.7</v>
      </c>
      <c r="Y204" s="1">
        <v>52.8</v>
      </c>
      <c r="Z204" s="1">
        <v>49.3</v>
      </c>
      <c r="AA204" s="1">
        <v>44.8</v>
      </c>
      <c r="AB204" s="1">
        <v>48.2</v>
      </c>
      <c r="AC204" s="1">
        <v>44.2</v>
      </c>
      <c r="AD204" s="1">
        <v>42.1</v>
      </c>
      <c r="AE204" s="1">
        <v>31.2</v>
      </c>
      <c r="AF204" s="1">
        <v>29.3</v>
      </c>
      <c r="AG204" s="1">
        <v>24.8</v>
      </c>
      <c r="AH204" s="1">
        <v>27.6</v>
      </c>
      <c r="AJ204" s="3"/>
      <c r="AM204" s="1">
        <v>52.9</v>
      </c>
      <c r="AN204" s="1">
        <v>53.2</v>
      </c>
      <c r="AO204" s="1">
        <v>52.5</v>
      </c>
      <c r="AP204" s="1">
        <v>57.9</v>
      </c>
      <c r="AQ204" s="1">
        <v>52.8</v>
      </c>
      <c r="AR204" s="1">
        <v>57.1</v>
      </c>
      <c r="AS204" s="1">
        <v>52.3</v>
      </c>
      <c r="AT204" s="1">
        <v>53.6</v>
      </c>
      <c r="AU204" s="1">
        <v>55.6</v>
      </c>
      <c r="AV204" s="1">
        <v>45.9</v>
      </c>
      <c r="AW204" s="1">
        <v>47.5</v>
      </c>
      <c r="AX204" s="1">
        <v>63.8</v>
      </c>
      <c r="AY204" s="1">
        <v>32.6</v>
      </c>
      <c r="AZ204" s="1">
        <v>34.2</v>
      </c>
      <c r="BA204" s="1">
        <v>45.8</v>
      </c>
      <c r="BC204" s="1">
        <v>52.8</v>
      </c>
      <c r="BD204" s="1">
        <v>53.1</v>
      </c>
      <c r="BE204" s="1">
        <v>52.4</v>
      </c>
      <c r="BF204" s="1">
        <v>54.8</v>
      </c>
      <c r="BG204" s="1">
        <v>52.2</v>
      </c>
      <c r="BH204" s="1">
        <v>53.2</v>
      </c>
      <c r="BI204" s="1">
        <v>51.4</v>
      </c>
      <c r="BJ204" s="1">
        <v>51.6</v>
      </c>
      <c r="BK204" s="1">
        <v>52.8</v>
      </c>
      <c r="BL204" s="1">
        <v>51.5</v>
      </c>
      <c r="BM204" s="1">
        <v>47.5</v>
      </c>
      <c r="BN204" s="1">
        <v>50.1</v>
      </c>
      <c r="BO204" s="1">
        <v>35.1</v>
      </c>
      <c r="BP204" s="1">
        <v>38.2</v>
      </c>
      <c r="BQ204" s="1">
        <v>39.2</v>
      </c>
    </row>
    <row r="205" spans="1:69">
      <c r="A205" s="3"/>
      <c r="D205" s="1">
        <v>51.6</v>
      </c>
      <c r="E205" s="1">
        <v>52.1</v>
      </c>
      <c r="F205" s="1">
        <v>51.2</v>
      </c>
      <c r="G205" s="1">
        <v>53.9</v>
      </c>
      <c r="H205" s="1">
        <v>53.2</v>
      </c>
      <c r="I205" s="1">
        <v>53.2</v>
      </c>
      <c r="J205" s="1">
        <v>49.8</v>
      </c>
      <c r="K205" s="1">
        <v>49.8</v>
      </c>
      <c r="L205" s="1">
        <v>51.2</v>
      </c>
      <c r="M205" s="1">
        <v>43.2</v>
      </c>
      <c r="N205" s="1">
        <v>44.8</v>
      </c>
      <c r="O205" s="1">
        <v>40.5</v>
      </c>
      <c r="P205" s="1">
        <v>29.8</v>
      </c>
      <c r="Q205" s="1">
        <v>29.8</v>
      </c>
      <c r="R205" s="1">
        <v>29.1</v>
      </c>
      <c r="T205" s="1">
        <v>53.5</v>
      </c>
      <c r="U205" s="1">
        <v>54.8</v>
      </c>
      <c r="V205" s="1">
        <v>53.2</v>
      </c>
      <c r="W205" s="1">
        <v>48.3</v>
      </c>
      <c r="X205" s="1">
        <v>53.8</v>
      </c>
      <c r="Y205" s="1">
        <v>47.3</v>
      </c>
      <c r="Z205" s="1">
        <v>48.5</v>
      </c>
      <c r="AA205" s="1">
        <v>48.5</v>
      </c>
      <c r="AB205" s="1">
        <v>53.1</v>
      </c>
      <c r="AC205" s="1">
        <v>46.2</v>
      </c>
      <c r="AD205" s="1">
        <v>43.5</v>
      </c>
      <c r="AE205" s="1">
        <v>39.2</v>
      </c>
      <c r="AF205" s="1">
        <v>28.5</v>
      </c>
      <c r="AG205" s="1">
        <v>28.5</v>
      </c>
      <c r="AH205" s="1">
        <v>31.2</v>
      </c>
      <c r="AJ205" s="3"/>
      <c r="AM205" s="1">
        <v>59.1</v>
      </c>
      <c r="AN205" s="1">
        <v>57.5</v>
      </c>
      <c r="AO205" s="1">
        <v>56.1</v>
      </c>
      <c r="AP205" s="1">
        <v>52.2</v>
      </c>
      <c r="AQ205" s="1">
        <v>49.1</v>
      </c>
      <c r="AR205" s="1">
        <v>59.2</v>
      </c>
      <c r="AS205" s="1">
        <v>55.6</v>
      </c>
      <c r="AT205" s="1">
        <v>54.1</v>
      </c>
      <c r="AU205" s="1">
        <v>59.4</v>
      </c>
      <c r="AV205" s="1">
        <v>42.5</v>
      </c>
      <c r="AW205" s="1">
        <v>47.2</v>
      </c>
      <c r="AX205" s="1">
        <v>50.3</v>
      </c>
      <c r="AY205" s="1">
        <v>34.5</v>
      </c>
      <c r="AZ205" s="1">
        <v>39.2</v>
      </c>
      <c r="BA205" s="1">
        <v>32.3</v>
      </c>
      <c r="BC205" s="1">
        <v>47.5</v>
      </c>
      <c r="BD205" s="1">
        <v>57.4</v>
      </c>
      <c r="BE205" s="1">
        <v>56</v>
      </c>
      <c r="BF205" s="1">
        <v>55.9</v>
      </c>
      <c r="BG205" s="1">
        <v>52.8</v>
      </c>
      <c r="BH205" s="1">
        <v>51.4</v>
      </c>
      <c r="BI205" s="1">
        <v>59.3</v>
      </c>
      <c r="BJ205" s="1">
        <v>57.8</v>
      </c>
      <c r="BK205" s="1">
        <v>51.5</v>
      </c>
      <c r="BL205" s="1">
        <v>51.2</v>
      </c>
      <c r="BM205" s="1">
        <v>50.6</v>
      </c>
      <c r="BN205" s="1">
        <v>48.6</v>
      </c>
      <c r="BO205" s="1">
        <v>33.2</v>
      </c>
      <c r="BP205" s="1">
        <v>37.9</v>
      </c>
      <c r="BQ205" s="1">
        <v>32.6</v>
      </c>
    </row>
    <row r="206" spans="1:69">
      <c r="A206" s="3"/>
      <c r="F206" s="1">
        <f>AVERAGE(D201:F205)</f>
        <v>51.64</v>
      </c>
      <c r="I206" s="1">
        <f>AVERAGE(G201:I205)</f>
        <v>52.84</v>
      </c>
      <c r="L206" s="1">
        <f>AVERAGE(J201:L205)</f>
        <v>50.0533333333333</v>
      </c>
      <c r="O206" s="1">
        <f>AVERAGE(M201:O205)</f>
        <v>41.2266666666667</v>
      </c>
      <c r="R206" s="1">
        <f>AVERAGE(P201:R205)</f>
        <v>29.54</v>
      </c>
      <c r="V206" s="1">
        <f>AVERAGE(T201:V205)</f>
        <v>51.2066666666667</v>
      </c>
      <c r="Y206" s="1">
        <f>AVERAGE(W201:Y205)</f>
        <v>52.5266666666667</v>
      </c>
      <c r="AB206" s="1">
        <f>AVERAGE(Z201:AB205)</f>
        <v>49.68</v>
      </c>
      <c r="AE206" s="1">
        <f>AVERAGE(AC201:AE205)</f>
        <v>40.7733333333333</v>
      </c>
      <c r="AH206" s="1">
        <f>AVERAGE(AF201:AH205)</f>
        <v>29.08</v>
      </c>
      <c r="AJ206" s="3"/>
      <c r="AO206" s="1">
        <f>AVERAGE(AM201:AO205)</f>
        <v>53.44</v>
      </c>
      <c r="AR206" s="1">
        <f>AVERAGE(AP201:AR205)</f>
        <v>54.4533333333333</v>
      </c>
      <c r="AU206" s="1">
        <f>AVERAGE(AS201:AU205)</f>
        <v>52.5533333333333</v>
      </c>
      <c r="AX206" s="1">
        <f>AVERAGE(AV201:AX205)</f>
        <v>49.88</v>
      </c>
      <c r="BA206" s="1">
        <f>AVERAGE(AY201:BA205)</f>
        <v>34.78</v>
      </c>
      <c r="BE206" s="1">
        <f>AVERAGE(BC201:BE205)</f>
        <v>53.2733333333333</v>
      </c>
      <c r="BH206" s="1">
        <f>AVERAGE(BF201:BH205)</f>
        <v>54.1333333333333</v>
      </c>
      <c r="BK206" s="1">
        <f>AVERAGE(BI201:BK205)</f>
        <v>52.1866666666667</v>
      </c>
      <c r="BN206" s="1">
        <f>AVERAGE(BL201:BN205)</f>
        <v>49.4933333333333</v>
      </c>
      <c r="BQ206" s="1">
        <f>AVERAGE(BO201:BQ205)</f>
        <v>34.3133333333333</v>
      </c>
    </row>
    <row r="207" spans="1:36">
      <c r="A207" s="3"/>
      <c r="AJ207" s="3"/>
    </row>
    <row r="208" spans="1:69">
      <c r="A208" s="3"/>
      <c r="F208" s="1">
        <f>F206</f>
        <v>51.64</v>
      </c>
      <c r="I208" s="1">
        <f>I206</f>
        <v>52.84</v>
      </c>
      <c r="L208" s="1">
        <f>L206</f>
        <v>50.0533333333333</v>
      </c>
      <c r="O208" s="1">
        <f>O206</f>
        <v>41.2266666666667</v>
      </c>
      <c r="R208" s="1">
        <f>R206</f>
        <v>29.54</v>
      </c>
      <c r="V208" s="1">
        <f>V206</f>
        <v>51.2066666666667</v>
      </c>
      <c r="Y208" s="1">
        <f>Y206</f>
        <v>52.5266666666667</v>
      </c>
      <c r="AB208" s="1">
        <f>AB206</f>
        <v>49.68</v>
      </c>
      <c r="AE208" s="1">
        <f>AE206</f>
        <v>40.7733333333333</v>
      </c>
      <c r="AH208" s="1">
        <f>AH206</f>
        <v>29.08</v>
      </c>
      <c r="AJ208" s="3"/>
      <c r="AO208" s="1">
        <f>AO206</f>
        <v>53.44</v>
      </c>
      <c r="AR208" s="1">
        <f>AR206</f>
        <v>54.4533333333333</v>
      </c>
      <c r="AU208" s="1">
        <f>AU206</f>
        <v>52.5533333333333</v>
      </c>
      <c r="AX208" s="1">
        <f>AX206</f>
        <v>49.88</v>
      </c>
      <c r="BA208" s="1">
        <f>BA206</f>
        <v>34.78</v>
      </c>
      <c r="BE208" s="1">
        <f>BE206</f>
        <v>53.2733333333333</v>
      </c>
      <c r="BH208" s="1">
        <f>BH206</f>
        <v>54.1333333333333</v>
      </c>
      <c r="BK208" s="1">
        <f>BK206</f>
        <v>52.1866666666667</v>
      </c>
      <c r="BN208" s="1">
        <f>BN206</f>
        <v>49.4933333333333</v>
      </c>
      <c r="BQ208" s="1">
        <f>BQ206</f>
        <v>34.3133333333333</v>
      </c>
    </row>
    <row r="209" spans="1:69">
      <c r="A209" s="3"/>
      <c r="V209" s="1">
        <f>F208-0.43</f>
        <v>51.21</v>
      </c>
      <c r="Y209" s="1">
        <f>I208-0.33</f>
        <v>52.51</v>
      </c>
      <c r="AB209" s="1">
        <f>L208-0.37</f>
        <v>49.6833333333333</v>
      </c>
      <c r="AE209" s="1">
        <f>O208-0.45</f>
        <v>40.7766666666667</v>
      </c>
      <c r="AH209" s="1">
        <f>R208-0.47</f>
        <v>29.07</v>
      </c>
      <c r="AJ209" s="3"/>
      <c r="BE209" s="1">
        <f>AO208-0.17</f>
        <v>53.27</v>
      </c>
      <c r="BH209" s="1">
        <f>AR208-0.33</f>
        <v>54.1233333333333</v>
      </c>
      <c r="BK209" s="1">
        <f>AU208-0.36</f>
        <v>52.1933333333333</v>
      </c>
      <c r="BN209" s="1">
        <f>AX208-0.39</f>
        <v>49.49</v>
      </c>
      <c r="BQ209" s="1">
        <f>BA208-0.47</f>
        <v>34.31</v>
      </c>
    </row>
    <row r="210" spans="1:36">
      <c r="A210" s="3"/>
      <c r="AJ210" s="3"/>
    </row>
    <row r="211" spans="1:36">
      <c r="A211" s="4" t="s">
        <v>11</v>
      </c>
      <c r="AJ211" s="4" t="s">
        <v>11</v>
      </c>
    </row>
    <row r="212" spans="1:69">
      <c r="A212" s="3" t="s">
        <v>48</v>
      </c>
      <c r="B212" s="1">
        <v>58</v>
      </c>
      <c r="D212" s="1">
        <v>53.6</v>
      </c>
      <c r="E212" s="1">
        <v>51.6</v>
      </c>
      <c r="F212" s="1">
        <v>52.9</v>
      </c>
      <c r="G212" s="1">
        <v>52.6</v>
      </c>
      <c r="H212" s="1">
        <v>53.1</v>
      </c>
      <c r="I212" s="1">
        <v>52.3</v>
      </c>
      <c r="J212" s="1">
        <v>51.2</v>
      </c>
      <c r="K212" s="1">
        <v>50.6</v>
      </c>
      <c r="L212" s="1">
        <v>49.3</v>
      </c>
      <c r="M212" s="1">
        <v>46.1</v>
      </c>
      <c r="N212" s="1">
        <v>45.8</v>
      </c>
      <c r="O212" s="1">
        <v>45.2</v>
      </c>
      <c r="P212" s="1">
        <v>28.9</v>
      </c>
      <c r="Q212" s="1">
        <v>29.6</v>
      </c>
      <c r="R212" s="1">
        <v>29.3</v>
      </c>
      <c r="T212" s="1">
        <v>52.3</v>
      </c>
      <c r="U212" s="1">
        <v>50.1</v>
      </c>
      <c r="V212" s="1">
        <v>50.6</v>
      </c>
      <c r="W212" s="1">
        <v>59.2</v>
      </c>
      <c r="X212" s="1">
        <v>54.8</v>
      </c>
      <c r="Y212" s="1">
        <v>53.8</v>
      </c>
      <c r="Z212" s="1">
        <v>48.6</v>
      </c>
      <c r="AA212" s="1">
        <v>48.6</v>
      </c>
      <c r="AB212" s="1">
        <v>48</v>
      </c>
      <c r="AC212" s="1">
        <v>44.8</v>
      </c>
      <c r="AD212" s="1">
        <v>44.5</v>
      </c>
      <c r="AE212" s="1">
        <v>43.9</v>
      </c>
      <c r="AF212" s="1">
        <v>28.6</v>
      </c>
      <c r="AG212" s="1">
        <v>31.1</v>
      </c>
      <c r="AH212" s="1">
        <v>26.5</v>
      </c>
      <c r="AJ212" s="3" t="s">
        <v>49</v>
      </c>
      <c r="AK212" s="1">
        <v>127</v>
      </c>
      <c r="AM212" s="1">
        <v>53.1</v>
      </c>
      <c r="AN212" s="1">
        <v>54.4</v>
      </c>
      <c r="AO212" s="1">
        <v>55.1</v>
      </c>
      <c r="AP212" s="1">
        <v>54.6</v>
      </c>
      <c r="AQ212" s="1">
        <v>55.2</v>
      </c>
      <c r="AR212" s="1">
        <v>56.4</v>
      </c>
      <c r="AS212" s="1">
        <v>50.1</v>
      </c>
      <c r="AT212" s="1">
        <v>46.9</v>
      </c>
      <c r="AU212" s="1">
        <v>53.5</v>
      </c>
      <c r="AV212" s="1">
        <v>48.6</v>
      </c>
      <c r="AW212" s="1">
        <v>50.9</v>
      </c>
      <c r="AX212" s="1">
        <v>55.4</v>
      </c>
      <c r="AY212" s="1">
        <v>30.6</v>
      </c>
      <c r="AZ212" s="1">
        <v>35.6</v>
      </c>
      <c r="BA212" s="1">
        <v>35.8</v>
      </c>
      <c r="BC212" s="1">
        <v>53.1</v>
      </c>
      <c r="BD212" s="1">
        <v>54.3</v>
      </c>
      <c r="BE212" s="1">
        <v>54.1</v>
      </c>
      <c r="BF212" s="1">
        <v>51.1</v>
      </c>
      <c r="BG212" s="1">
        <v>53.9</v>
      </c>
      <c r="BH212" s="1">
        <v>52.1</v>
      </c>
      <c r="BI212" s="1">
        <v>53.8</v>
      </c>
      <c r="BJ212" s="1">
        <v>50.6</v>
      </c>
      <c r="BK212" s="1">
        <v>52.2</v>
      </c>
      <c r="BL212" s="1">
        <v>51.2</v>
      </c>
      <c r="BM212" s="1">
        <v>50.2</v>
      </c>
      <c r="BN212" s="1">
        <v>48.9</v>
      </c>
      <c r="BO212" s="1">
        <v>35.6</v>
      </c>
      <c r="BP212" s="1">
        <v>37.2</v>
      </c>
      <c r="BQ212" s="1">
        <v>36.1</v>
      </c>
    </row>
    <row r="213" spans="1:69">
      <c r="A213" s="3"/>
      <c r="D213" s="1">
        <v>52.9</v>
      </c>
      <c r="E213" s="1">
        <v>52.6</v>
      </c>
      <c r="F213" s="1">
        <v>52.3</v>
      </c>
      <c r="G213" s="1">
        <v>52.9</v>
      </c>
      <c r="H213" s="1">
        <v>53.6</v>
      </c>
      <c r="I213" s="1">
        <v>51.3</v>
      </c>
      <c r="J213" s="1">
        <v>45.8</v>
      </c>
      <c r="K213" s="1">
        <v>49.2</v>
      </c>
      <c r="L213" s="1">
        <v>48.6</v>
      </c>
      <c r="M213" s="1">
        <v>45.2</v>
      </c>
      <c r="N213" s="1">
        <v>42.1</v>
      </c>
      <c r="O213" s="1">
        <v>42.1</v>
      </c>
      <c r="P213" s="1">
        <v>25.8</v>
      </c>
      <c r="Q213" s="1">
        <v>31.2</v>
      </c>
      <c r="R213" s="1">
        <v>28.6</v>
      </c>
      <c r="T213" s="1">
        <v>52.1</v>
      </c>
      <c r="U213" s="1">
        <v>49.5</v>
      </c>
      <c r="V213" s="1">
        <v>54.4</v>
      </c>
      <c r="W213" s="1">
        <v>53.2</v>
      </c>
      <c r="X213" s="1">
        <v>50.5</v>
      </c>
      <c r="Y213" s="1">
        <v>52</v>
      </c>
      <c r="Z213" s="1">
        <v>44.5</v>
      </c>
      <c r="AA213" s="1">
        <v>50.2</v>
      </c>
      <c r="AB213" s="1">
        <v>49.6</v>
      </c>
      <c r="AC213" s="1">
        <v>43.9</v>
      </c>
      <c r="AD213" s="1">
        <v>42.3</v>
      </c>
      <c r="AE213" s="1">
        <v>43.2</v>
      </c>
      <c r="AF213" s="1">
        <v>26.9</v>
      </c>
      <c r="AG213" s="1">
        <v>29.6</v>
      </c>
      <c r="AH213" s="1">
        <v>30.5</v>
      </c>
      <c r="AJ213" s="3"/>
      <c r="AM213" s="1">
        <v>54.1</v>
      </c>
      <c r="AN213" s="1">
        <v>53.8</v>
      </c>
      <c r="AO213" s="1">
        <v>55.1</v>
      </c>
      <c r="AP213" s="1">
        <v>52.9</v>
      </c>
      <c r="AQ213" s="1">
        <v>56.1</v>
      </c>
      <c r="AR213" s="1">
        <v>55.2</v>
      </c>
      <c r="AS213" s="1">
        <v>55.2</v>
      </c>
      <c r="AT213" s="1">
        <v>55.9</v>
      </c>
      <c r="AU213" s="1">
        <v>56.7</v>
      </c>
      <c r="AV213" s="1">
        <v>47.5</v>
      </c>
      <c r="AW213" s="1">
        <v>57.5</v>
      </c>
      <c r="AX213" s="1">
        <v>58.1</v>
      </c>
      <c r="AY213" s="1">
        <v>35.2</v>
      </c>
      <c r="AZ213" s="1">
        <v>34.6</v>
      </c>
      <c r="BA213" s="1">
        <v>36.2</v>
      </c>
      <c r="BC213" s="1">
        <v>54.1</v>
      </c>
      <c r="BD213" s="1">
        <v>53.7</v>
      </c>
      <c r="BE213" s="1">
        <v>54.8</v>
      </c>
      <c r="BF213" s="1">
        <v>56.6</v>
      </c>
      <c r="BG213" s="1">
        <v>53.9</v>
      </c>
      <c r="BH213" s="1">
        <v>52.1</v>
      </c>
      <c r="BI213" s="1">
        <v>50.6</v>
      </c>
      <c r="BJ213" s="1">
        <v>53.2</v>
      </c>
      <c r="BK213" s="1">
        <v>52.9</v>
      </c>
      <c r="BL213" s="1">
        <v>47.5</v>
      </c>
      <c r="BM213" s="1">
        <v>48.2</v>
      </c>
      <c r="BN213" s="1">
        <v>49.5</v>
      </c>
      <c r="BO213" s="1">
        <v>37.2</v>
      </c>
      <c r="BP213" s="1">
        <v>36.2</v>
      </c>
      <c r="BQ213" s="1">
        <v>36.9</v>
      </c>
    </row>
    <row r="214" spans="1:69">
      <c r="A214" s="3"/>
      <c r="D214" s="1">
        <v>50.9</v>
      </c>
      <c r="E214" s="1">
        <v>52.6</v>
      </c>
      <c r="F214" s="1">
        <v>51.6</v>
      </c>
      <c r="G214" s="1">
        <v>54.1</v>
      </c>
      <c r="H214" s="1">
        <v>52.3</v>
      </c>
      <c r="I214" s="1">
        <v>54.9</v>
      </c>
      <c r="J214" s="1">
        <v>51.1</v>
      </c>
      <c r="K214" s="1">
        <v>50.9</v>
      </c>
      <c r="L214" s="1">
        <v>53.1</v>
      </c>
      <c r="M214" s="1">
        <v>41.5</v>
      </c>
      <c r="N214" s="1">
        <v>41.6</v>
      </c>
      <c r="O214" s="1">
        <v>40.1</v>
      </c>
      <c r="P214" s="1">
        <v>28.9</v>
      </c>
      <c r="Q214" s="1">
        <v>31.2</v>
      </c>
      <c r="R214" s="1">
        <v>29.6</v>
      </c>
      <c r="T214" s="1">
        <v>52.1</v>
      </c>
      <c r="U214" s="1">
        <v>51.3</v>
      </c>
      <c r="V214" s="1">
        <v>52.1</v>
      </c>
      <c r="W214" s="1">
        <v>54.4</v>
      </c>
      <c r="X214" s="1">
        <v>55.1</v>
      </c>
      <c r="Y214" s="1">
        <v>53.6</v>
      </c>
      <c r="Z214" s="1">
        <v>49.6</v>
      </c>
      <c r="AA214" s="1">
        <v>50.2</v>
      </c>
      <c r="AB214" s="1">
        <v>51.1</v>
      </c>
      <c r="AC214" s="1">
        <v>40.2</v>
      </c>
      <c r="AD214" s="1">
        <v>42.2</v>
      </c>
      <c r="AE214" s="1">
        <v>42.3</v>
      </c>
      <c r="AF214" s="1">
        <v>31.1</v>
      </c>
      <c r="AG214" s="1">
        <v>28.5</v>
      </c>
      <c r="AH214" s="1">
        <v>30.6</v>
      </c>
      <c r="AJ214" s="3"/>
      <c r="AM214" s="1">
        <v>47.1</v>
      </c>
      <c r="AN214" s="1">
        <v>50.8</v>
      </c>
      <c r="AO214" s="1">
        <v>51.8</v>
      </c>
      <c r="AP214" s="1">
        <v>51.6</v>
      </c>
      <c r="AQ214" s="1">
        <v>54.6</v>
      </c>
      <c r="AR214" s="1">
        <v>54.7</v>
      </c>
      <c r="AS214" s="1">
        <v>54.6</v>
      </c>
      <c r="AT214" s="1">
        <v>54.9</v>
      </c>
      <c r="AU214" s="1">
        <v>54.1</v>
      </c>
      <c r="AV214" s="1">
        <v>43.5</v>
      </c>
      <c r="AW214" s="1">
        <v>46.5</v>
      </c>
      <c r="AX214" s="1">
        <v>57.4</v>
      </c>
      <c r="AY214" s="1">
        <v>34.2</v>
      </c>
      <c r="AZ214" s="1">
        <v>36.2</v>
      </c>
      <c r="BA214" s="1">
        <v>35.6</v>
      </c>
      <c r="BC214" s="1">
        <v>46.8</v>
      </c>
      <c r="BD214" s="1">
        <v>50.7</v>
      </c>
      <c r="BE214" s="1">
        <v>51.7</v>
      </c>
      <c r="BF214" s="1">
        <v>55.3</v>
      </c>
      <c r="BG214" s="1">
        <v>54.8</v>
      </c>
      <c r="BH214" s="1">
        <v>53.4</v>
      </c>
      <c r="BI214" s="1">
        <v>50.8</v>
      </c>
      <c r="BJ214" s="1">
        <v>52.3</v>
      </c>
      <c r="BK214" s="1">
        <v>52.8</v>
      </c>
      <c r="BL214" s="1">
        <v>49.3</v>
      </c>
      <c r="BM214" s="1">
        <v>50.2</v>
      </c>
      <c r="BN214" s="1">
        <v>51.2</v>
      </c>
      <c r="BO214" s="1">
        <v>34.2</v>
      </c>
      <c r="BP214" s="1">
        <v>35.2</v>
      </c>
      <c r="BQ214" s="1">
        <v>32.5</v>
      </c>
    </row>
    <row r="215" spans="1:69">
      <c r="A215" s="3"/>
      <c r="D215" s="1">
        <v>51.2</v>
      </c>
      <c r="E215" s="1">
        <v>52.3</v>
      </c>
      <c r="F215" s="1">
        <v>52.6</v>
      </c>
      <c r="G215" s="1">
        <v>51.6</v>
      </c>
      <c r="H215" s="1">
        <v>52.6</v>
      </c>
      <c r="I215" s="1">
        <v>52.1</v>
      </c>
      <c r="J215" s="1">
        <v>52.3</v>
      </c>
      <c r="K215" s="1">
        <v>46.1</v>
      </c>
      <c r="L215" s="1">
        <v>50.9</v>
      </c>
      <c r="M215" s="1">
        <v>40.5</v>
      </c>
      <c r="N215" s="1">
        <v>40.5</v>
      </c>
      <c r="O215" s="1">
        <v>39.2</v>
      </c>
      <c r="P215" s="1">
        <v>31.1</v>
      </c>
      <c r="Q215" s="1">
        <v>26.1</v>
      </c>
      <c r="R215" s="1">
        <v>28.9</v>
      </c>
      <c r="T215" s="1">
        <v>49.9</v>
      </c>
      <c r="U215" s="1">
        <v>53.5</v>
      </c>
      <c r="V215" s="1">
        <v>52.8</v>
      </c>
      <c r="W215" s="1">
        <v>49.1</v>
      </c>
      <c r="X215" s="1">
        <v>46.5</v>
      </c>
      <c r="Y215" s="1">
        <v>47.1</v>
      </c>
      <c r="Z215" s="1">
        <v>52.1</v>
      </c>
      <c r="AA215" s="1">
        <v>44.8</v>
      </c>
      <c r="AB215" s="1">
        <v>52.8</v>
      </c>
      <c r="AC215" s="1">
        <v>39.2</v>
      </c>
      <c r="AD215" s="1">
        <v>39.2</v>
      </c>
      <c r="AE215" s="1">
        <v>39.6</v>
      </c>
      <c r="AF215" s="1">
        <v>29.5</v>
      </c>
      <c r="AG215" s="1">
        <v>24.8</v>
      </c>
      <c r="AH215" s="1">
        <v>29.5</v>
      </c>
      <c r="AJ215" s="3"/>
      <c r="AM215" s="1">
        <v>56.1</v>
      </c>
      <c r="AN215" s="1">
        <v>52.3</v>
      </c>
      <c r="AO215" s="1">
        <v>50.4</v>
      </c>
      <c r="AP215" s="1">
        <v>55.6</v>
      </c>
      <c r="AQ215" s="1">
        <v>54.1</v>
      </c>
      <c r="AR215" s="1">
        <v>55.7</v>
      </c>
      <c r="AS215" s="1">
        <v>50.9</v>
      </c>
      <c r="AT215" s="1">
        <v>51.6</v>
      </c>
      <c r="AU215" s="1">
        <v>58.6</v>
      </c>
      <c r="AV215" s="1">
        <v>42.8</v>
      </c>
      <c r="AW215" s="1">
        <v>46.7</v>
      </c>
      <c r="AX215" s="1">
        <v>56.1</v>
      </c>
      <c r="AY215" s="1">
        <v>34.8</v>
      </c>
      <c r="AZ215" s="1">
        <v>36.9</v>
      </c>
      <c r="BA215" s="1">
        <v>37.2</v>
      </c>
      <c r="BC215" s="1">
        <v>56.1</v>
      </c>
      <c r="BD215" s="1">
        <v>52.2</v>
      </c>
      <c r="BE215" s="1">
        <v>50.3</v>
      </c>
      <c r="BF215" s="1">
        <v>54.3</v>
      </c>
      <c r="BG215" s="1">
        <v>57.8</v>
      </c>
      <c r="BH215" s="1">
        <v>54.4</v>
      </c>
      <c r="BI215" s="1">
        <v>51.1</v>
      </c>
      <c r="BJ215" s="1">
        <v>51.7</v>
      </c>
      <c r="BK215" s="1">
        <v>59.5</v>
      </c>
      <c r="BL215" s="1">
        <v>49.2</v>
      </c>
      <c r="BM215" s="1">
        <v>50.8</v>
      </c>
      <c r="BN215" s="1">
        <v>50.9</v>
      </c>
      <c r="BO215" s="1">
        <v>33.5</v>
      </c>
      <c r="BP215" s="1">
        <v>33.6</v>
      </c>
      <c r="BQ215" s="1">
        <v>31.5</v>
      </c>
    </row>
    <row r="216" spans="1:69">
      <c r="A216" s="3"/>
      <c r="D216" s="1">
        <v>52.2</v>
      </c>
      <c r="E216" s="1">
        <v>51.6</v>
      </c>
      <c r="F216" s="1">
        <v>52.2</v>
      </c>
      <c r="G216" s="1">
        <v>59.3</v>
      </c>
      <c r="H216" s="1">
        <v>53.1</v>
      </c>
      <c r="I216" s="1">
        <v>52.6</v>
      </c>
      <c r="J216" s="1">
        <v>51.1</v>
      </c>
      <c r="K216" s="1">
        <v>49.9</v>
      </c>
      <c r="L216" s="1">
        <v>52.7</v>
      </c>
      <c r="M216" s="1">
        <v>41.9</v>
      </c>
      <c r="N216" s="1">
        <v>40.2</v>
      </c>
      <c r="O216" s="1">
        <v>38.8</v>
      </c>
      <c r="P216" s="1">
        <v>31.1</v>
      </c>
      <c r="Q216" s="1">
        <v>35.8</v>
      </c>
      <c r="R216" s="1">
        <v>32.7</v>
      </c>
      <c r="T216" s="1">
        <v>50.9</v>
      </c>
      <c r="U216" s="1">
        <v>51.9</v>
      </c>
      <c r="V216" s="1">
        <v>50.9</v>
      </c>
      <c r="W216" s="1">
        <v>58</v>
      </c>
      <c r="X216" s="1">
        <v>53.6</v>
      </c>
      <c r="Y216" s="1">
        <v>49.4</v>
      </c>
      <c r="Z216" s="1">
        <v>49.8</v>
      </c>
      <c r="AA216" s="1">
        <v>54.5</v>
      </c>
      <c r="AB216" s="1">
        <v>51.4</v>
      </c>
      <c r="AC216" s="1">
        <v>40.6</v>
      </c>
      <c r="AD216" s="1">
        <v>38.3</v>
      </c>
      <c r="AE216" s="1">
        <v>37.5</v>
      </c>
      <c r="AF216" s="1">
        <v>29.8</v>
      </c>
      <c r="AG216" s="1">
        <v>30.6</v>
      </c>
      <c r="AH216" s="1">
        <v>31.1</v>
      </c>
      <c r="AJ216" s="3"/>
      <c r="AM216" s="1">
        <v>49.4</v>
      </c>
      <c r="AN216" s="1">
        <v>51.6</v>
      </c>
      <c r="AO216" s="1">
        <v>52.9</v>
      </c>
      <c r="AP216" s="1">
        <v>53.5</v>
      </c>
      <c r="AQ216" s="1">
        <v>52.3</v>
      </c>
      <c r="AR216" s="1">
        <v>53.2</v>
      </c>
      <c r="AS216" s="1">
        <v>45.5</v>
      </c>
      <c r="AT216" s="1">
        <v>53.1</v>
      </c>
      <c r="AU216" s="1">
        <v>56.9</v>
      </c>
      <c r="AV216" s="1">
        <v>42.3</v>
      </c>
      <c r="AW216" s="1">
        <v>45.2</v>
      </c>
      <c r="AX216" s="1">
        <v>57.2</v>
      </c>
      <c r="AY216" s="1">
        <v>34.3</v>
      </c>
      <c r="AZ216" s="1">
        <v>37.2</v>
      </c>
      <c r="BA216" s="1">
        <v>39.2</v>
      </c>
      <c r="BC216" s="1">
        <v>49.3</v>
      </c>
      <c r="BD216" s="1">
        <v>51.5</v>
      </c>
      <c r="BE216" s="1">
        <v>52.8</v>
      </c>
      <c r="BF216" s="1">
        <v>57.2</v>
      </c>
      <c r="BG216" s="1">
        <v>54.2</v>
      </c>
      <c r="BH216" s="1">
        <v>49.6</v>
      </c>
      <c r="BI216" s="1">
        <v>49.2</v>
      </c>
      <c r="BJ216" s="1">
        <v>56.8</v>
      </c>
      <c r="BK216" s="1">
        <v>55.6</v>
      </c>
      <c r="BL216" s="1">
        <v>49.2</v>
      </c>
      <c r="BM216" s="1">
        <v>51.3</v>
      </c>
      <c r="BN216" s="1">
        <v>52.3</v>
      </c>
      <c r="BO216" s="1">
        <v>33</v>
      </c>
      <c r="BP216" s="1">
        <v>35.9</v>
      </c>
      <c r="BQ216" s="1">
        <v>37.9</v>
      </c>
    </row>
    <row r="217" spans="1:69">
      <c r="A217" s="3"/>
      <c r="F217" s="1">
        <f>AVERAGE(D212:F216)</f>
        <v>52.2066666666667</v>
      </c>
      <c r="I217" s="1">
        <f>AVERAGE(G212:I216)</f>
        <v>53.2266666666667</v>
      </c>
      <c r="L217" s="1">
        <f>AVERAGE(J212:L216)</f>
        <v>50.1866666666667</v>
      </c>
      <c r="O217" s="1">
        <f>AVERAGE(M212:O216)</f>
        <v>42.0533333333333</v>
      </c>
      <c r="R217" s="1">
        <f>AVERAGE(P212:R216)</f>
        <v>29.92</v>
      </c>
      <c r="V217" s="1">
        <f>AVERAGE(T212:V216)</f>
        <v>51.6266666666667</v>
      </c>
      <c r="Y217" s="1">
        <f>AVERAGE(W212:Y216)</f>
        <v>52.6866666666667</v>
      </c>
      <c r="AB217" s="1">
        <f>AVERAGE(Z212:AB216)</f>
        <v>49.72</v>
      </c>
      <c r="AE217" s="1">
        <f>AVERAGE(AC212:AE216)</f>
        <v>41.4466666666667</v>
      </c>
      <c r="AH217" s="1">
        <f>AVERAGE(AF212:AH216)</f>
        <v>29.2466666666667</v>
      </c>
      <c r="AJ217" s="3"/>
      <c r="AO217" s="1">
        <f>AVERAGE(AM212:AO216)</f>
        <v>52.5333333333333</v>
      </c>
      <c r="AR217" s="1">
        <f>AVERAGE(AP212:AR216)</f>
        <v>54.38</v>
      </c>
      <c r="AU217" s="1">
        <f>AVERAGE(AS212:AU216)</f>
        <v>53.2333333333333</v>
      </c>
      <c r="AX217" s="1">
        <f>AVERAGE(AV212:AX216)</f>
        <v>50.38</v>
      </c>
      <c r="BA217" s="1">
        <f>AVERAGE(AY212:BA216)</f>
        <v>35.5733333333333</v>
      </c>
      <c r="BE217" s="1">
        <f>AVERAGE(BC212:BE216)</f>
        <v>52.3666666666667</v>
      </c>
      <c r="BH217" s="1">
        <f>AVERAGE(BF212:BH216)</f>
        <v>54.0466666666667</v>
      </c>
      <c r="BK217" s="1">
        <f>AVERAGE(BI212:BK216)</f>
        <v>52.8733333333333</v>
      </c>
      <c r="BN217" s="1">
        <f>AVERAGE(BL212:BN216)</f>
        <v>49.9933333333333</v>
      </c>
      <c r="BQ217" s="1">
        <f>AVERAGE(BO212:BQ216)</f>
        <v>35.1</v>
      </c>
    </row>
    <row r="218" spans="1:36">
      <c r="A218" s="3"/>
      <c r="AJ218" s="3"/>
    </row>
    <row r="219" spans="1:69">
      <c r="A219" s="3"/>
      <c r="F219" s="1">
        <f>F217</f>
        <v>52.2066666666667</v>
      </c>
      <c r="I219" s="1">
        <f>I217</f>
        <v>53.2266666666667</v>
      </c>
      <c r="L219" s="1">
        <f>L217</f>
        <v>50.1866666666667</v>
      </c>
      <c r="O219" s="1">
        <f>O217</f>
        <v>42.0533333333333</v>
      </c>
      <c r="R219" s="1">
        <f>R217</f>
        <v>29.92</v>
      </c>
      <c r="V219" s="1">
        <f>V217</f>
        <v>51.6266666666667</v>
      </c>
      <c r="Y219" s="1">
        <f>Y217</f>
        <v>52.6866666666667</v>
      </c>
      <c r="AB219" s="1">
        <f>AB217</f>
        <v>49.72</v>
      </c>
      <c r="AE219" s="1">
        <f>AE217</f>
        <v>41.4466666666667</v>
      </c>
      <c r="AH219" s="1">
        <f>AH217</f>
        <v>29.2466666666667</v>
      </c>
      <c r="AJ219" s="3"/>
      <c r="AO219" s="1">
        <f>AO217</f>
        <v>52.5333333333333</v>
      </c>
      <c r="AR219" s="1">
        <f>AR217</f>
        <v>54.38</v>
      </c>
      <c r="AU219" s="1">
        <f>AU217</f>
        <v>53.2333333333333</v>
      </c>
      <c r="AX219" s="1">
        <f>AX217</f>
        <v>50.38</v>
      </c>
      <c r="BA219" s="1">
        <f>BA217</f>
        <v>35.5733333333333</v>
      </c>
      <c r="BE219" s="1">
        <f>BE217</f>
        <v>52.3666666666667</v>
      </c>
      <c r="BH219" s="1">
        <f>BH217</f>
        <v>54.0466666666667</v>
      </c>
      <c r="BK219" s="1">
        <f>BK217</f>
        <v>52.8733333333333</v>
      </c>
      <c r="BN219" s="1">
        <f>BN217</f>
        <v>49.9933333333333</v>
      </c>
      <c r="BQ219" s="1">
        <f>BQ217</f>
        <v>35.1</v>
      </c>
    </row>
    <row r="220" spans="1:69">
      <c r="A220" s="3"/>
      <c r="V220" s="1">
        <f>F219-0.57</f>
        <v>51.6366666666667</v>
      </c>
      <c r="Y220" s="1">
        <f>I219-0.53</f>
        <v>52.6966666666667</v>
      </c>
      <c r="AB220" s="1">
        <f>L219-0.46</f>
        <v>49.7266666666667</v>
      </c>
      <c r="AE220" s="1">
        <f>O219-0.59</f>
        <v>41.4633333333333</v>
      </c>
      <c r="AH220" s="1">
        <f>R219-0.67</f>
        <v>29.25</v>
      </c>
      <c r="AJ220" s="3"/>
      <c r="BE220" s="1">
        <f>AO219-0.17</f>
        <v>52.3633333333333</v>
      </c>
      <c r="BH220" s="1">
        <f>AR219-0.33</f>
        <v>54.05</v>
      </c>
      <c r="BK220" s="1">
        <f>AU219-0.36</f>
        <v>52.8733333333333</v>
      </c>
      <c r="BN220" s="1">
        <f>AX219-0.39</f>
        <v>49.99</v>
      </c>
      <c r="BQ220" s="1">
        <f>BA219-0.47</f>
        <v>35.1033333333333</v>
      </c>
    </row>
    <row r="221" spans="1:36">
      <c r="A221" s="3"/>
      <c r="AJ221" s="3"/>
    </row>
    <row r="222" spans="1:36">
      <c r="A222" s="4" t="s">
        <v>11</v>
      </c>
      <c r="AJ222" s="4" t="s">
        <v>11</v>
      </c>
    </row>
    <row r="223" spans="1:69">
      <c r="A223" s="3" t="s">
        <v>50</v>
      </c>
      <c r="B223" s="1">
        <v>61</v>
      </c>
      <c r="D223" s="1">
        <v>51.2</v>
      </c>
      <c r="E223" s="1">
        <v>49.7</v>
      </c>
      <c r="F223" s="1">
        <v>50.9</v>
      </c>
      <c r="G223" s="1">
        <v>55.8</v>
      </c>
      <c r="H223" s="1">
        <v>53.6</v>
      </c>
      <c r="I223" s="1">
        <v>51.7</v>
      </c>
      <c r="J223" s="1">
        <v>49.3</v>
      </c>
      <c r="K223" s="1">
        <v>51.2</v>
      </c>
      <c r="L223" s="1">
        <v>49.2</v>
      </c>
      <c r="M223" s="1">
        <v>41.2</v>
      </c>
      <c r="N223" s="1">
        <v>34.1</v>
      </c>
      <c r="O223" s="1">
        <v>44.6</v>
      </c>
      <c r="P223" s="1">
        <v>27.9</v>
      </c>
      <c r="Q223" s="1">
        <v>29.9</v>
      </c>
      <c r="R223" s="1">
        <v>29.4</v>
      </c>
      <c r="T223" s="1">
        <v>50.2</v>
      </c>
      <c r="U223" s="1">
        <v>48.4</v>
      </c>
      <c r="V223" s="1">
        <v>49.6</v>
      </c>
      <c r="W223" s="1">
        <v>54.5</v>
      </c>
      <c r="X223" s="1">
        <v>53.8</v>
      </c>
      <c r="Y223" s="1">
        <v>50.4</v>
      </c>
      <c r="Z223" s="1">
        <v>49.3</v>
      </c>
      <c r="AA223" s="1">
        <v>50.6</v>
      </c>
      <c r="AB223" s="1">
        <v>48.1</v>
      </c>
      <c r="AC223" s="1">
        <v>39.6</v>
      </c>
      <c r="AD223" s="1">
        <v>43.2</v>
      </c>
      <c r="AE223" s="1">
        <v>42.3</v>
      </c>
      <c r="AF223" s="1">
        <v>27.2</v>
      </c>
      <c r="AG223" s="1">
        <v>25.6</v>
      </c>
      <c r="AH223" s="1">
        <v>28.1</v>
      </c>
      <c r="AJ223" s="3" t="s">
        <v>51</v>
      </c>
      <c r="AK223" s="1">
        <v>130</v>
      </c>
      <c r="AM223" s="1">
        <v>56.3</v>
      </c>
      <c r="AN223" s="1">
        <v>54.2</v>
      </c>
      <c r="AO223" s="1">
        <v>57.7</v>
      </c>
      <c r="AP223" s="1">
        <v>52.3</v>
      </c>
      <c r="AQ223" s="1">
        <v>52.8</v>
      </c>
      <c r="AR223" s="1">
        <v>52.9</v>
      </c>
      <c r="AS223" s="1">
        <v>46.1</v>
      </c>
      <c r="AT223" s="1">
        <v>49.7</v>
      </c>
      <c r="AU223" s="1">
        <v>61.1</v>
      </c>
      <c r="AV223" s="1">
        <v>47.1</v>
      </c>
      <c r="AW223" s="1">
        <v>45.1</v>
      </c>
      <c r="AX223" s="1">
        <v>56.9</v>
      </c>
      <c r="AY223" s="1">
        <v>35.2</v>
      </c>
      <c r="AZ223" s="1">
        <v>31.5</v>
      </c>
      <c r="BA223" s="1">
        <v>35.6</v>
      </c>
      <c r="BC223" s="1">
        <v>53.6</v>
      </c>
      <c r="BD223" s="1">
        <v>54.1</v>
      </c>
      <c r="BE223" s="1">
        <v>57.6</v>
      </c>
      <c r="BF223" s="1">
        <v>51.2</v>
      </c>
      <c r="BG223" s="1">
        <v>53.2</v>
      </c>
      <c r="BH223" s="1">
        <v>52.4</v>
      </c>
      <c r="BI223" s="1">
        <v>49.8</v>
      </c>
      <c r="BJ223" s="1">
        <v>53.4</v>
      </c>
      <c r="BK223" s="1">
        <v>59.8</v>
      </c>
      <c r="BL223" s="1">
        <v>47.8</v>
      </c>
      <c r="BM223" s="1">
        <v>50.3</v>
      </c>
      <c r="BN223" s="1">
        <v>49.9</v>
      </c>
      <c r="BO223" s="1">
        <v>31.1</v>
      </c>
      <c r="BP223" s="1">
        <v>31.5</v>
      </c>
      <c r="BQ223" s="1">
        <v>30.5</v>
      </c>
    </row>
    <row r="224" spans="1:69">
      <c r="A224" s="3"/>
      <c r="D224" s="1">
        <v>48.6</v>
      </c>
      <c r="E224" s="1">
        <v>49.5</v>
      </c>
      <c r="F224" s="1">
        <v>52.3</v>
      </c>
      <c r="G224" s="1">
        <v>52.8</v>
      </c>
      <c r="H224" s="1">
        <v>52.3</v>
      </c>
      <c r="I224" s="1">
        <v>52.5</v>
      </c>
      <c r="J224" s="1">
        <v>49.6</v>
      </c>
      <c r="K224" s="1">
        <v>49.2</v>
      </c>
      <c r="L224" s="1">
        <v>51.6</v>
      </c>
      <c r="M224" s="1">
        <v>46.7</v>
      </c>
      <c r="N224" s="1">
        <v>46.8</v>
      </c>
      <c r="O224" s="1">
        <v>27.2</v>
      </c>
      <c r="P224" s="1">
        <v>31.9</v>
      </c>
      <c r="Q224" s="1">
        <v>30.2</v>
      </c>
      <c r="R224" s="1">
        <v>31.6</v>
      </c>
      <c r="T224" s="1">
        <v>52.9</v>
      </c>
      <c r="U224" s="1">
        <v>51.1</v>
      </c>
      <c r="V224" s="1">
        <v>49.6</v>
      </c>
      <c r="W224" s="1">
        <v>51.5</v>
      </c>
      <c r="X224" s="1">
        <v>54.3</v>
      </c>
      <c r="Y224" s="1">
        <v>51.2</v>
      </c>
      <c r="Z224" s="1">
        <v>45.6</v>
      </c>
      <c r="AA224" s="1">
        <v>48.5</v>
      </c>
      <c r="AB224" s="1">
        <v>50.3</v>
      </c>
      <c r="AC224" s="1">
        <v>45.4</v>
      </c>
      <c r="AD224" s="1">
        <v>45.5</v>
      </c>
      <c r="AE224" s="1">
        <v>36.9</v>
      </c>
      <c r="AF224" s="1">
        <v>28.3</v>
      </c>
      <c r="AG224" s="1">
        <v>27.2</v>
      </c>
      <c r="AH224" s="1">
        <v>30.3</v>
      </c>
      <c r="AJ224" s="3"/>
      <c r="AM224" s="1">
        <v>53.3</v>
      </c>
      <c r="AN224" s="1">
        <v>54.6</v>
      </c>
      <c r="AO224" s="1">
        <v>54.6</v>
      </c>
      <c r="AP224" s="1">
        <v>56.1</v>
      </c>
      <c r="AQ224" s="1">
        <v>56.5</v>
      </c>
      <c r="AR224" s="1">
        <v>58.3</v>
      </c>
      <c r="AS224" s="1">
        <v>47.3</v>
      </c>
      <c r="AT224" s="1">
        <v>57.1</v>
      </c>
      <c r="AU224" s="1">
        <v>66.3</v>
      </c>
      <c r="AV224" s="1">
        <v>50.6</v>
      </c>
      <c r="AW224" s="1">
        <v>50.4</v>
      </c>
      <c r="AX224" s="1">
        <v>51.5</v>
      </c>
      <c r="AY224" s="1">
        <v>34.8</v>
      </c>
      <c r="AZ224" s="1">
        <v>32.1</v>
      </c>
      <c r="BA224" s="1">
        <v>33.5</v>
      </c>
      <c r="BC224" s="1">
        <v>51.2</v>
      </c>
      <c r="BD224" s="1">
        <v>53.6</v>
      </c>
      <c r="BE224" s="1">
        <v>53.1</v>
      </c>
      <c r="BF224" s="1">
        <v>57.2</v>
      </c>
      <c r="BG224" s="1">
        <v>50.4</v>
      </c>
      <c r="BH224" s="1">
        <v>57.9</v>
      </c>
      <c r="BI224" s="1">
        <v>51.4</v>
      </c>
      <c r="BJ224" s="1">
        <v>50.6</v>
      </c>
      <c r="BK224" s="1">
        <v>52.8</v>
      </c>
      <c r="BL224" s="1">
        <v>51.5</v>
      </c>
      <c r="BM224" s="1">
        <v>49.1</v>
      </c>
      <c r="BN224" s="1">
        <v>49.2</v>
      </c>
      <c r="BO224" s="1">
        <v>33.5</v>
      </c>
      <c r="BP224" s="1">
        <v>33.6</v>
      </c>
      <c r="BQ224" s="1">
        <v>32.5</v>
      </c>
    </row>
    <row r="225" spans="1:69">
      <c r="A225" s="3"/>
      <c r="D225" s="1">
        <v>52.3</v>
      </c>
      <c r="E225" s="1">
        <v>51.2</v>
      </c>
      <c r="F225" s="1">
        <v>50.3</v>
      </c>
      <c r="G225" s="1">
        <v>49.1</v>
      </c>
      <c r="H225" s="1">
        <v>55.6</v>
      </c>
      <c r="I225" s="1">
        <v>47.4</v>
      </c>
      <c r="J225" s="1">
        <v>47.5</v>
      </c>
      <c r="K225" s="1">
        <v>49.6</v>
      </c>
      <c r="L225" s="1">
        <v>48.2</v>
      </c>
      <c r="M225" s="1">
        <v>33.7</v>
      </c>
      <c r="N225" s="1">
        <v>36.9</v>
      </c>
      <c r="O225" s="1">
        <v>37.4</v>
      </c>
      <c r="P225" s="1">
        <v>29.6</v>
      </c>
      <c r="Q225" s="1">
        <v>29.2</v>
      </c>
      <c r="R225" s="1">
        <v>26.9</v>
      </c>
      <c r="T225" s="1">
        <v>52.8</v>
      </c>
      <c r="U225" s="1">
        <v>50.3</v>
      </c>
      <c r="V225" s="1">
        <v>51.2</v>
      </c>
      <c r="W225" s="1">
        <v>47.8</v>
      </c>
      <c r="X225" s="1">
        <v>54.3</v>
      </c>
      <c r="Y225" s="1">
        <v>46.1</v>
      </c>
      <c r="Z225" s="1">
        <v>48.6</v>
      </c>
      <c r="AA225" s="1">
        <v>54.9</v>
      </c>
      <c r="AB225" s="1">
        <v>51.2</v>
      </c>
      <c r="AC225" s="1">
        <v>32.4</v>
      </c>
      <c r="AD225" s="1">
        <v>35.6</v>
      </c>
      <c r="AE225" s="1">
        <v>36.1</v>
      </c>
      <c r="AF225" s="1">
        <v>26.9</v>
      </c>
      <c r="AG225" s="1">
        <v>26.9</v>
      </c>
      <c r="AH225" s="1">
        <v>28.6</v>
      </c>
      <c r="AJ225" s="3"/>
      <c r="AM225" s="1">
        <v>53.2</v>
      </c>
      <c r="AN225" s="1">
        <v>53.4</v>
      </c>
      <c r="AO225" s="1">
        <v>49.8</v>
      </c>
      <c r="AP225" s="1">
        <v>57.8</v>
      </c>
      <c r="AQ225" s="1">
        <v>57.7</v>
      </c>
      <c r="AR225" s="1">
        <v>55.1</v>
      </c>
      <c r="AS225" s="1">
        <v>45.2</v>
      </c>
      <c r="AT225" s="1">
        <v>47.6</v>
      </c>
      <c r="AU225" s="1">
        <v>54.8</v>
      </c>
      <c r="AV225" s="1">
        <v>46.1</v>
      </c>
      <c r="AW225" s="1">
        <v>43.7</v>
      </c>
      <c r="AX225" s="1">
        <v>52.9</v>
      </c>
      <c r="AY225" s="1">
        <v>35.2</v>
      </c>
      <c r="AZ225" s="1">
        <v>35.4</v>
      </c>
      <c r="BA225" s="1">
        <v>34.9</v>
      </c>
      <c r="BC225" s="1">
        <v>53.2</v>
      </c>
      <c r="BD225" s="1">
        <v>54.2</v>
      </c>
      <c r="BE225" s="1">
        <v>52.6</v>
      </c>
      <c r="BF225" s="1">
        <v>58.2</v>
      </c>
      <c r="BG225" s="1">
        <v>58.3</v>
      </c>
      <c r="BH225" s="1">
        <v>54.2</v>
      </c>
      <c r="BI225" s="1">
        <v>52.6</v>
      </c>
      <c r="BJ225" s="1">
        <v>51.3</v>
      </c>
      <c r="BK225" s="1">
        <v>50.2</v>
      </c>
      <c r="BL225" s="1">
        <v>51.2</v>
      </c>
      <c r="BM225" s="1">
        <v>49.3</v>
      </c>
      <c r="BN225" s="1">
        <v>50.4</v>
      </c>
      <c r="BO225" s="1">
        <v>32.2</v>
      </c>
      <c r="BP225" s="1">
        <v>31.8</v>
      </c>
      <c r="BQ225" s="1">
        <v>32.6</v>
      </c>
    </row>
    <row r="226" spans="1:69">
      <c r="A226" s="3"/>
      <c r="D226" s="1">
        <v>50.8</v>
      </c>
      <c r="E226" s="1">
        <v>51.8</v>
      </c>
      <c r="F226" s="1">
        <v>52.9</v>
      </c>
      <c r="G226" s="1">
        <v>51.3</v>
      </c>
      <c r="H226" s="1">
        <v>51.6</v>
      </c>
      <c r="I226" s="1">
        <v>51.8</v>
      </c>
      <c r="J226" s="1">
        <v>48.1</v>
      </c>
      <c r="K226" s="1">
        <v>44.2</v>
      </c>
      <c r="L226" s="1">
        <v>48.9</v>
      </c>
      <c r="M226" s="1">
        <v>44.6</v>
      </c>
      <c r="N226" s="1">
        <v>44.9</v>
      </c>
      <c r="O226" s="1">
        <v>36.1</v>
      </c>
      <c r="P226" s="1">
        <v>28.1</v>
      </c>
      <c r="Q226" s="1">
        <v>24.2</v>
      </c>
      <c r="R226" s="1">
        <v>29.2</v>
      </c>
      <c r="T226" s="1">
        <v>49.8</v>
      </c>
      <c r="U226" s="1">
        <v>48.6</v>
      </c>
      <c r="V226" s="1">
        <v>50.2</v>
      </c>
      <c r="W226" s="1">
        <v>52.3</v>
      </c>
      <c r="X226" s="1">
        <v>50.3</v>
      </c>
      <c r="Y226" s="1">
        <v>51.1</v>
      </c>
      <c r="Z226" s="1">
        <v>46.8</v>
      </c>
      <c r="AA226" s="1">
        <v>42.9</v>
      </c>
      <c r="AB226" s="1">
        <v>49.6</v>
      </c>
      <c r="AC226" s="1">
        <v>43.3</v>
      </c>
      <c r="AD226" s="1">
        <v>44.6</v>
      </c>
      <c r="AE226" s="1">
        <v>34.8</v>
      </c>
      <c r="AF226" s="1">
        <v>26.8</v>
      </c>
      <c r="AG226" s="1">
        <v>29.3</v>
      </c>
      <c r="AH226" s="1">
        <v>29.6</v>
      </c>
      <c r="AJ226" s="3"/>
      <c r="AM226" s="1">
        <v>49.6</v>
      </c>
      <c r="AN226" s="1">
        <v>49.8</v>
      </c>
      <c r="AO226" s="1">
        <v>51.1</v>
      </c>
      <c r="AP226" s="1">
        <v>50.6</v>
      </c>
      <c r="AQ226" s="1">
        <v>52.3</v>
      </c>
      <c r="AR226" s="1">
        <v>46.7</v>
      </c>
      <c r="AS226" s="1">
        <v>51.7</v>
      </c>
      <c r="AT226" s="1">
        <v>51.9</v>
      </c>
      <c r="AU226" s="1">
        <v>55.7</v>
      </c>
      <c r="AV226" s="1">
        <v>46.4</v>
      </c>
      <c r="AW226" s="1">
        <v>44.4</v>
      </c>
      <c r="AX226" s="1">
        <v>52.2</v>
      </c>
      <c r="AY226" s="1">
        <v>34.6</v>
      </c>
      <c r="AZ226" s="1">
        <v>34.2</v>
      </c>
      <c r="BA226" s="1">
        <v>34.2</v>
      </c>
      <c r="BC226" s="1">
        <v>48.1</v>
      </c>
      <c r="BD226" s="1">
        <v>51.8</v>
      </c>
      <c r="BE226" s="1">
        <v>51</v>
      </c>
      <c r="BF226" s="1">
        <v>54.3</v>
      </c>
      <c r="BG226" s="1">
        <v>51.4</v>
      </c>
      <c r="BH226" s="1">
        <v>45.4</v>
      </c>
      <c r="BI226" s="1">
        <v>52.5</v>
      </c>
      <c r="BJ226" s="1">
        <v>51.9</v>
      </c>
      <c r="BK226" s="1">
        <v>50.8</v>
      </c>
      <c r="BL226" s="1">
        <v>47.9</v>
      </c>
      <c r="BM226" s="1">
        <v>48.5</v>
      </c>
      <c r="BN226" s="1">
        <v>50.1</v>
      </c>
      <c r="BO226" s="1">
        <v>37.1</v>
      </c>
      <c r="BP226" s="1">
        <v>35.1</v>
      </c>
      <c r="BQ226" s="1">
        <v>32.9</v>
      </c>
    </row>
    <row r="227" spans="1:69">
      <c r="A227" s="3"/>
      <c r="D227" s="1">
        <v>52.6</v>
      </c>
      <c r="E227" s="1">
        <v>51.6</v>
      </c>
      <c r="F227" s="1">
        <v>52.4</v>
      </c>
      <c r="G227" s="1">
        <v>52.2</v>
      </c>
      <c r="H227" s="1">
        <v>52.6</v>
      </c>
      <c r="I227" s="1">
        <v>51.5</v>
      </c>
      <c r="J227" s="1">
        <v>51.1</v>
      </c>
      <c r="K227" s="1">
        <v>50.2</v>
      </c>
      <c r="L227" s="1">
        <v>46.9</v>
      </c>
      <c r="M227" s="1">
        <v>49.5</v>
      </c>
      <c r="N227" s="1">
        <v>44.1</v>
      </c>
      <c r="O227" s="1">
        <v>46.2</v>
      </c>
      <c r="P227" s="1">
        <v>29.6</v>
      </c>
      <c r="Q227" s="1">
        <v>31.2</v>
      </c>
      <c r="R227" s="1">
        <v>28.9</v>
      </c>
      <c r="T227" s="1">
        <v>54.6</v>
      </c>
      <c r="U227" s="1">
        <v>52.3</v>
      </c>
      <c r="V227" s="1">
        <v>50.1</v>
      </c>
      <c r="W227" s="1">
        <v>50.9</v>
      </c>
      <c r="X227" s="1">
        <v>56.3</v>
      </c>
      <c r="Y227" s="1">
        <v>52.1</v>
      </c>
      <c r="Z227" s="1">
        <v>47.2</v>
      </c>
      <c r="AA227" s="1">
        <v>46.2</v>
      </c>
      <c r="AB227" s="1">
        <v>49.5</v>
      </c>
      <c r="AC227" s="1">
        <v>42.3</v>
      </c>
      <c r="AD227" s="1">
        <v>45.2</v>
      </c>
      <c r="AE227" s="1">
        <v>40.2</v>
      </c>
      <c r="AF227" s="1">
        <v>30.6</v>
      </c>
      <c r="AG227" s="1">
        <v>35.8</v>
      </c>
      <c r="AH227" s="1">
        <v>29.5</v>
      </c>
      <c r="AJ227" s="3"/>
      <c r="AM227" s="1">
        <v>55.9</v>
      </c>
      <c r="AN227" s="1">
        <v>51.8</v>
      </c>
      <c r="AO227" s="1">
        <v>50.3</v>
      </c>
      <c r="AP227" s="1">
        <v>51.2</v>
      </c>
      <c r="AQ227" s="1">
        <v>52.6</v>
      </c>
      <c r="AR227" s="1">
        <v>56.1</v>
      </c>
      <c r="AS227" s="1">
        <v>44.5</v>
      </c>
      <c r="AT227" s="1">
        <v>49.8</v>
      </c>
      <c r="AU227" s="1">
        <v>55.7</v>
      </c>
      <c r="AV227" s="1">
        <v>51.6</v>
      </c>
      <c r="AW227" s="1">
        <v>49.5</v>
      </c>
      <c r="AX227" s="1">
        <v>60.3</v>
      </c>
      <c r="AY227" s="1">
        <v>36.3</v>
      </c>
      <c r="AZ227" s="1">
        <v>31.2</v>
      </c>
      <c r="BA227" s="1">
        <v>36.2</v>
      </c>
      <c r="BC227" s="1">
        <v>55.8</v>
      </c>
      <c r="BD227" s="1">
        <v>51.7</v>
      </c>
      <c r="BE227" s="1">
        <v>50.2</v>
      </c>
      <c r="BF227" s="1">
        <v>53.4</v>
      </c>
      <c r="BG227" s="1">
        <v>52.4</v>
      </c>
      <c r="BH227" s="1">
        <v>54.8</v>
      </c>
      <c r="BI227" s="1">
        <v>48.2</v>
      </c>
      <c r="BJ227" s="1">
        <v>52.3</v>
      </c>
      <c r="BK227" s="1">
        <v>52.3</v>
      </c>
      <c r="BL227" s="1">
        <v>50.1</v>
      </c>
      <c r="BM227" s="1">
        <v>49.2</v>
      </c>
      <c r="BN227" s="1">
        <v>50.6</v>
      </c>
      <c r="BO227" s="1">
        <v>32.3</v>
      </c>
      <c r="BP227" s="1">
        <v>39.6</v>
      </c>
      <c r="BQ227" s="1">
        <v>41</v>
      </c>
    </row>
    <row r="228" spans="1:69">
      <c r="A228" s="3"/>
      <c r="F228" s="1">
        <f>AVERAGE(D223:F227)</f>
        <v>51.2066666666667</v>
      </c>
      <c r="I228" s="1">
        <f>AVERAGE(G223:I227)</f>
        <v>52.12</v>
      </c>
      <c r="L228" s="1">
        <f>AVERAGE(J223:L227)</f>
        <v>48.9866666666667</v>
      </c>
      <c r="O228" s="1">
        <f>AVERAGE(M223:O227)</f>
        <v>40.9333333333333</v>
      </c>
      <c r="R228" s="1">
        <f>AVERAGE(P223:R227)</f>
        <v>29.1866666666667</v>
      </c>
      <c r="V228" s="1">
        <f>AVERAGE(T223:V227)</f>
        <v>50.78</v>
      </c>
      <c r="Y228" s="1">
        <f>AVERAGE(W223:Y227)</f>
        <v>51.7933333333333</v>
      </c>
      <c r="AB228" s="1">
        <f>AVERAGE(Z223:AB227)</f>
        <v>48.62</v>
      </c>
      <c r="AE228" s="1">
        <f>AVERAGE(AC223:AE227)</f>
        <v>40.4933333333333</v>
      </c>
      <c r="AH228" s="1">
        <f>AVERAGE(AF223:AH227)</f>
        <v>28.7133333333333</v>
      </c>
      <c r="AJ228" s="3"/>
      <c r="AO228" s="1">
        <f>AVERAGE(AM223:AO227)</f>
        <v>53.04</v>
      </c>
      <c r="AR228" s="1">
        <f>AVERAGE(AP223:AR227)</f>
        <v>53.9333333333333</v>
      </c>
      <c r="AU228" s="1">
        <f>AVERAGE(AS223:AU227)</f>
        <v>52.3</v>
      </c>
      <c r="AX228" s="1">
        <f>AVERAGE(AV223:AX227)</f>
        <v>49.9133333333333</v>
      </c>
      <c r="BA228" s="1">
        <f>AVERAGE(AY223:BA227)</f>
        <v>34.3266666666667</v>
      </c>
      <c r="BE228" s="1">
        <f>AVERAGE(BC223:BE227)</f>
        <v>52.7866666666667</v>
      </c>
      <c r="BH228" s="1">
        <f>AVERAGE(BF223:BH227)</f>
        <v>53.6466666666667</v>
      </c>
      <c r="BK228" s="1">
        <f>AVERAGE(BI223:BK227)</f>
        <v>51.9933333333333</v>
      </c>
      <c r="BN228" s="1">
        <f>AVERAGE(BL223:BN227)</f>
        <v>49.6733333333333</v>
      </c>
      <c r="BQ228" s="1">
        <f>AVERAGE(BO223:BQ227)</f>
        <v>33.82</v>
      </c>
    </row>
    <row r="229" spans="1:36">
      <c r="A229" s="3"/>
      <c r="AJ229" s="3"/>
    </row>
    <row r="230" spans="1:69">
      <c r="A230" s="3"/>
      <c r="F230" s="1">
        <f>F228</f>
        <v>51.2066666666667</v>
      </c>
      <c r="I230" s="1">
        <f>I228</f>
        <v>52.12</v>
      </c>
      <c r="L230" s="1">
        <f>L228</f>
        <v>48.9866666666667</v>
      </c>
      <c r="O230" s="1">
        <f>O228</f>
        <v>40.9333333333333</v>
      </c>
      <c r="R230" s="1">
        <f>R228</f>
        <v>29.1866666666667</v>
      </c>
      <c r="V230" s="1">
        <f>V228</f>
        <v>50.78</v>
      </c>
      <c r="Y230" s="1">
        <f>Y228</f>
        <v>51.7933333333333</v>
      </c>
      <c r="AB230" s="1">
        <f>AB228</f>
        <v>48.62</v>
      </c>
      <c r="AE230" s="1">
        <f>AE228</f>
        <v>40.4933333333333</v>
      </c>
      <c r="AH230" s="1">
        <f>AH228</f>
        <v>28.7133333333333</v>
      </c>
      <c r="AJ230" s="3"/>
      <c r="AO230" s="1">
        <f>AO228</f>
        <v>53.04</v>
      </c>
      <c r="AR230" s="1">
        <f>AR228</f>
        <v>53.9333333333333</v>
      </c>
      <c r="AU230" s="1">
        <f>AU228</f>
        <v>52.3</v>
      </c>
      <c r="AX230" s="1">
        <f>AX228</f>
        <v>49.9133333333333</v>
      </c>
      <c r="BA230" s="1">
        <f>BA228</f>
        <v>34.3266666666667</v>
      </c>
      <c r="BE230" s="1">
        <f>BE228</f>
        <v>52.7866666666667</v>
      </c>
      <c r="BH230" s="1">
        <f>BH228</f>
        <v>53.6466666666667</v>
      </c>
      <c r="BK230" s="1">
        <f>BK228</f>
        <v>51.9933333333333</v>
      </c>
      <c r="BN230" s="1">
        <f>BN228</f>
        <v>49.6733333333333</v>
      </c>
      <c r="BQ230" s="1">
        <f>BQ228</f>
        <v>33.82</v>
      </c>
    </row>
    <row r="231" spans="1:69">
      <c r="A231" s="3"/>
      <c r="V231" s="1">
        <f>F230-0.43</f>
        <v>50.7766666666667</v>
      </c>
      <c r="Y231" s="1">
        <f>I230-0.33</f>
        <v>51.79</v>
      </c>
      <c r="AB231" s="1">
        <f>L230-0.37</f>
        <v>48.6166666666667</v>
      </c>
      <c r="AE231" s="1">
        <f>O230-0.45</f>
        <v>40.4833333333333</v>
      </c>
      <c r="AH231" s="1">
        <f>R230-0.47</f>
        <v>28.7166666666667</v>
      </c>
      <c r="AJ231" s="3"/>
      <c r="BE231" s="1">
        <f>AO230-0.26</f>
        <v>52.78</v>
      </c>
      <c r="BH231" s="1">
        <f>AR230-0.29</f>
        <v>53.6433333333333</v>
      </c>
      <c r="BK231" s="1">
        <f>AU230-0.31</f>
        <v>51.99</v>
      </c>
      <c r="BN231" s="1">
        <f>AX230-0.24</f>
        <v>49.6733333333333</v>
      </c>
      <c r="BQ231" s="1">
        <f>BA230-0.51</f>
        <v>33.8166666666667</v>
      </c>
    </row>
    <row r="232" spans="1:53">
      <c r="A232" s="3"/>
      <c r="F232" s="4">
        <f>F365-1.86</f>
        <v>51.6577777777778</v>
      </c>
      <c r="I232" s="1">
        <f>I365-2.06</f>
        <v>52.7288888888889</v>
      </c>
      <c r="L232" s="1">
        <f>L365-2.46</f>
        <v>49.7244444444444</v>
      </c>
      <c r="O232" s="1">
        <f>O365-3.16</f>
        <v>41.3755555555556</v>
      </c>
      <c r="R232" s="1">
        <f>R365-2.76</f>
        <v>29.4688888888889</v>
      </c>
      <c r="AJ232" s="3"/>
      <c r="AO232" s="1">
        <f>AO365-1.29</f>
        <v>52.9922222222222</v>
      </c>
      <c r="AR232" s="1">
        <f>AR365-1.99</f>
        <v>54.2433333333333</v>
      </c>
      <c r="AU232" s="1">
        <f>AU365-2.29</f>
        <v>52.6811111111111</v>
      </c>
      <c r="AX232" s="1">
        <f>AX365-2.79</f>
        <v>50.0055555555556</v>
      </c>
      <c r="BA232" s="1">
        <f>BA365-2.69</f>
        <v>34.8988888888889</v>
      </c>
    </row>
    <row r="233" s="1" customFormat="1" spans="1:69">
      <c r="A233" s="4" t="s">
        <v>11</v>
      </c>
      <c r="F233" s="1">
        <f>AVERAGE(F208,F219,F230)</f>
        <v>51.6844444444444</v>
      </c>
      <c r="I233" s="1">
        <f>AVERAGE(I208,I219,I230)</f>
        <v>52.7288888888889</v>
      </c>
      <c r="L233" s="1">
        <f>AVERAGE(L208,L219,L230)</f>
        <v>49.7422222222222</v>
      </c>
      <c r="O233" s="1">
        <f>AVERAGE(O208,O219,O230)</f>
        <v>41.4044444444444</v>
      </c>
      <c r="R233" s="1">
        <f>AVERAGE(R208,R219,R230)</f>
        <v>29.5488888888889</v>
      </c>
      <c r="V233" s="1">
        <f>AVERAGE(V208,V219,V230)</f>
        <v>51.2044444444444</v>
      </c>
      <c r="Y233" s="1">
        <f>AVERAGE(Y208,Y219,Y230)</f>
        <v>52.3355555555556</v>
      </c>
      <c r="AB233" s="1">
        <f>AVERAGE(AB208,AB219,AB230)</f>
        <v>49.34</v>
      </c>
      <c r="AE233" s="1">
        <f>AVERAGE(AE208,AE219,AE230)</f>
        <v>40.9044444444444</v>
      </c>
      <c r="AH233" s="1">
        <f>AVERAGE(AH208,AH219,AH230)</f>
        <v>29.0133333333333</v>
      </c>
      <c r="AJ233" s="4" t="s">
        <v>11</v>
      </c>
      <c r="AO233" s="1">
        <f>AVERAGE(AO208,AO219,AO230)</f>
        <v>53.0044444444444</v>
      </c>
      <c r="AR233" s="1">
        <f>AVERAGE(AR208,AR219,AR230)</f>
        <v>54.2555555555556</v>
      </c>
      <c r="AU233" s="1">
        <f>AVERAGE(AU208,AU219,AU230)</f>
        <v>52.6955555555556</v>
      </c>
      <c r="AX233" s="1">
        <f>AVERAGE(AX208,AX219,AX230)</f>
        <v>50.0577777777778</v>
      </c>
      <c r="BA233" s="1">
        <f>AVERAGE(BA208,BA219,BA230)</f>
        <v>34.8933333333333</v>
      </c>
      <c r="BB233" s="4"/>
      <c r="BC233" s="4"/>
      <c r="BD233" s="4"/>
      <c r="BE233" s="1">
        <f>AVERAGE(BE208,BE219,BE230)</f>
        <v>52.8088888888889</v>
      </c>
      <c r="BH233" s="1">
        <f>AVERAGE(BH208,BH219,BH230)</f>
        <v>53.9422222222222</v>
      </c>
      <c r="BK233" s="1">
        <f>AVERAGE(BK208,BK219,BK230)</f>
        <v>52.3511111111111</v>
      </c>
      <c r="BN233" s="1">
        <f>AVERAGE(BN208,BN219,BN230)</f>
        <v>49.72</v>
      </c>
      <c r="BQ233" s="1">
        <f>AVERAGE(BQ208,BQ219,BQ230)</f>
        <v>34.4111111111111</v>
      </c>
    </row>
    <row r="234" spans="1:69">
      <c r="A234" s="3" t="s">
        <v>52</v>
      </c>
      <c r="B234" s="1">
        <v>56</v>
      </c>
      <c r="D234" s="1">
        <v>51.2</v>
      </c>
      <c r="E234" s="1">
        <v>51.1</v>
      </c>
      <c r="F234" s="1">
        <v>48.4</v>
      </c>
      <c r="G234" s="1">
        <v>51.5</v>
      </c>
      <c r="H234" s="1">
        <v>53.2</v>
      </c>
      <c r="I234" s="1">
        <v>53.2</v>
      </c>
      <c r="J234" s="1">
        <v>48.4</v>
      </c>
      <c r="K234" s="1">
        <v>53.9</v>
      </c>
      <c r="L234" s="1">
        <v>50.2</v>
      </c>
      <c r="M234" s="1">
        <v>42.6</v>
      </c>
      <c r="N234" s="1">
        <v>41.6</v>
      </c>
      <c r="O234" s="1">
        <v>39.9</v>
      </c>
      <c r="P234" s="1">
        <v>28.4</v>
      </c>
      <c r="Q234" s="1">
        <v>28.9</v>
      </c>
      <c r="R234" s="1">
        <v>30.2</v>
      </c>
      <c r="T234" s="1">
        <v>54.8</v>
      </c>
      <c r="U234" s="1">
        <v>47.3</v>
      </c>
      <c r="V234" s="1">
        <v>47.1</v>
      </c>
      <c r="W234" s="1">
        <v>50.2</v>
      </c>
      <c r="X234" s="1">
        <v>52.6</v>
      </c>
      <c r="Y234" s="1">
        <v>50.9</v>
      </c>
      <c r="Z234" s="1">
        <v>52.3</v>
      </c>
      <c r="AA234" s="1">
        <v>52.6</v>
      </c>
      <c r="AB234" s="1">
        <v>48.9</v>
      </c>
      <c r="AC234" s="1">
        <v>37.2</v>
      </c>
      <c r="AD234" s="1">
        <v>43.6</v>
      </c>
      <c r="AE234" s="1">
        <v>42.5</v>
      </c>
      <c r="AF234" s="1">
        <v>27.1</v>
      </c>
      <c r="AG234" s="1">
        <v>28.4</v>
      </c>
      <c r="AH234" s="1">
        <v>28.9</v>
      </c>
      <c r="AJ234" s="3" t="s">
        <v>53</v>
      </c>
      <c r="AK234" s="1">
        <v>125</v>
      </c>
      <c r="AM234" s="1">
        <v>54.7</v>
      </c>
      <c r="AN234" s="1">
        <v>57.4</v>
      </c>
      <c r="AO234" s="1">
        <v>56.9</v>
      </c>
      <c r="AP234" s="1">
        <v>59.5</v>
      </c>
      <c r="AQ234" s="1">
        <v>57.3</v>
      </c>
      <c r="AR234" s="1">
        <v>57.4</v>
      </c>
      <c r="AS234" s="1">
        <v>48.5</v>
      </c>
      <c r="AT234" s="1">
        <v>51.3</v>
      </c>
      <c r="AU234" s="1">
        <v>56.8</v>
      </c>
      <c r="AV234" s="1">
        <v>49.9</v>
      </c>
      <c r="AW234" s="1">
        <v>49.6</v>
      </c>
      <c r="AX234" s="1">
        <v>47.6</v>
      </c>
      <c r="AY234" s="1">
        <v>34.2</v>
      </c>
      <c r="AZ234" s="1">
        <v>34.8</v>
      </c>
      <c r="BA234" s="1">
        <v>33.6</v>
      </c>
      <c r="BC234" s="1">
        <v>54.3</v>
      </c>
      <c r="BD234" s="1">
        <v>52.1</v>
      </c>
      <c r="BE234" s="1">
        <v>50.3</v>
      </c>
      <c r="BF234" s="1">
        <v>51.3</v>
      </c>
      <c r="BG234" s="1">
        <v>53.1</v>
      </c>
      <c r="BH234" s="1">
        <v>54.5</v>
      </c>
      <c r="BI234" s="1">
        <v>50.6</v>
      </c>
      <c r="BJ234" s="1">
        <v>51.2</v>
      </c>
      <c r="BK234" s="1">
        <v>52.3</v>
      </c>
      <c r="BL234" s="1">
        <v>51.2</v>
      </c>
      <c r="BM234" s="1">
        <v>45.9</v>
      </c>
      <c r="BN234" s="1">
        <v>48.3</v>
      </c>
      <c r="BO234" s="1">
        <v>35.6</v>
      </c>
      <c r="BP234" s="1">
        <v>35.3</v>
      </c>
      <c r="BQ234" s="1">
        <v>35.3</v>
      </c>
    </row>
    <row r="235" spans="1:69">
      <c r="A235" s="3"/>
      <c r="D235" s="1">
        <v>50.9</v>
      </c>
      <c r="E235" s="1">
        <v>52.6</v>
      </c>
      <c r="F235" s="1">
        <v>48.3</v>
      </c>
      <c r="G235" s="1">
        <v>52.3</v>
      </c>
      <c r="H235" s="1">
        <v>51.2</v>
      </c>
      <c r="I235" s="1">
        <v>53.1</v>
      </c>
      <c r="J235" s="1">
        <v>51.9</v>
      </c>
      <c r="K235" s="1">
        <v>50.4</v>
      </c>
      <c r="L235" s="1">
        <v>48.3</v>
      </c>
      <c r="M235" s="1">
        <v>45.6</v>
      </c>
      <c r="N235" s="1">
        <v>42.6</v>
      </c>
      <c r="O235" s="1">
        <v>39.7</v>
      </c>
      <c r="P235" s="1">
        <v>28.6</v>
      </c>
      <c r="Q235" s="1">
        <v>29.1</v>
      </c>
      <c r="R235" s="1">
        <v>28.3</v>
      </c>
      <c r="T235" s="1">
        <v>54.5</v>
      </c>
      <c r="U235" s="1">
        <v>54.6</v>
      </c>
      <c r="V235" s="1">
        <v>47</v>
      </c>
      <c r="W235" s="1">
        <v>50.1</v>
      </c>
      <c r="X235" s="1">
        <v>52.6</v>
      </c>
      <c r="Y235" s="1">
        <v>50.3</v>
      </c>
      <c r="Z235" s="1">
        <v>50.6</v>
      </c>
      <c r="AA235" s="1">
        <v>50.3</v>
      </c>
      <c r="AB235" s="1">
        <v>52.3</v>
      </c>
      <c r="AC235" s="1">
        <v>44.3</v>
      </c>
      <c r="AD235" s="1">
        <v>39.2</v>
      </c>
      <c r="AE235" s="1">
        <v>42.6</v>
      </c>
      <c r="AF235" s="1">
        <v>30.6</v>
      </c>
      <c r="AG235" s="1">
        <v>29.1</v>
      </c>
      <c r="AH235" s="1">
        <v>27.1</v>
      </c>
      <c r="AJ235" s="3"/>
      <c r="AM235" s="1">
        <v>45.9</v>
      </c>
      <c r="AN235" s="1">
        <v>50.9</v>
      </c>
      <c r="AO235" s="1">
        <v>55.5</v>
      </c>
      <c r="AP235" s="1">
        <v>55.3</v>
      </c>
      <c r="AQ235" s="1">
        <v>56.3</v>
      </c>
      <c r="AR235" s="1">
        <v>54.6</v>
      </c>
      <c r="AS235" s="1">
        <v>50.2</v>
      </c>
      <c r="AT235" s="1">
        <v>53.6</v>
      </c>
      <c r="AU235" s="1">
        <v>54.2</v>
      </c>
      <c r="AV235" s="1">
        <v>51.9</v>
      </c>
      <c r="AW235" s="1">
        <v>51.5</v>
      </c>
      <c r="AX235" s="1">
        <v>48.9</v>
      </c>
      <c r="AY235" s="1">
        <v>36.1</v>
      </c>
      <c r="AZ235" s="1">
        <v>35.6</v>
      </c>
      <c r="BA235" s="1">
        <v>32.6</v>
      </c>
      <c r="BC235" s="1">
        <v>45.5</v>
      </c>
      <c r="BD235" s="1">
        <v>50.5</v>
      </c>
      <c r="BE235" s="1">
        <v>52.2</v>
      </c>
      <c r="BF235" s="1">
        <v>57.2</v>
      </c>
      <c r="BG235" s="1">
        <v>56.8</v>
      </c>
      <c r="BH235" s="1">
        <v>57.2</v>
      </c>
      <c r="BI235" s="1">
        <v>51.9</v>
      </c>
      <c r="BJ235" s="1">
        <v>52.8</v>
      </c>
      <c r="BK235" s="1">
        <v>50.2</v>
      </c>
      <c r="BL235" s="1">
        <v>47.6</v>
      </c>
      <c r="BM235" s="1">
        <v>55.2</v>
      </c>
      <c r="BN235" s="1">
        <v>47.3</v>
      </c>
      <c r="BO235" s="1">
        <v>32.1</v>
      </c>
      <c r="BP235" s="1">
        <v>31.2</v>
      </c>
      <c r="BQ235" s="1">
        <v>31.5</v>
      </c>
    </row>
    <row r="236" spans="1:69">
      <c r="A236" s="3"/>
      <c r="D236" s="1">
        <v>51.1</v>
      </c>
      <c r="E236" s="1">
        <v>52.3</v>
      </c>
      <c r="F236" s="1">
        <v>52.1</v>
      </c>
      <c r="G236" s="1">
        <v>53.2</v>
      </c>
      <c r="H236" s="1">
        <v>53.2</v>
      </c>
      <c r="I236" s="1">
        <v>55.4</v>
      </c>
      <c r="J236" s="1">
        <v>54.6</v>
      </c>
      <c r="K236" s="1">
        <v>47.3</v>
      </c>
      <c r="L236" s="1">
        <v>50.7</v>
      </c>
      <c r="M236" s="1">
        <v>41.2</v>
      </c>
      <c r="N236" s="1">
        <v>41.8</v>
      </c>
      <c r="O236" s="1">
        <v>41.6</v>
      </c>
      <c r="P236" s="1">
        <v>30.2</v>
      </c>
      <c r="Q236" s="1">
        <v>27.3</v>
      </c>
      <c r="R236" s="1">
        <v>30.7</v>
      </c>
      <c r="T236" s="1">
        <v>49.5</v>
      </c>
      <c r="U236" s="1">
        <v>54.2</v>
      </c>
      <c r="V236" s="1">
        <v>52.9</v>
      </c>
      <c r="W236" s="1">
        <v>55.6</v>
      </c>
      <c r="X236" s="1">
        <v>53.6</v>
      </c>
      <c r="Y236" s="1">
        <v>54.1</v>
      </c>
      <c r="Z236" s="1">
        <v>53.3</v>
      </c>
      <c r="AA236" s="1">
        <v>46.9</v>
      </c>
      <c r="AB236" s="1">
        <v>49.4</v>
      </c>
      <c r="AC236" s="1">
        <v>39.6</v>
      </c>
      <c r="AD236" s="1">
        <v>40.5</v>
      </c>
      <c r="AE236" s="1">
        <v>41.2</v>
      </c>
      <c r="AF236" s="1">
        <v>26.5</v>
      </c>
      <c r="AG236" s="1">
        <v>27.2</v>
      </c>
      <c r="AH236" s="1">
        <v>26.8</v>
      </c>
      <c r="AJ236" s="3"/>
      <c r="AM236" s="1">
        <v>56.3</v>
      </c>
      <c r="AN236" s="1">
        <v>50.9</v>
      </c>
      <c r="AO236" s="1">
        <v>55.4</v>
      </c>
      <c r="AP236" s="1">
        <v>54.3</v>
      </c>
      <c r="AQ236" s="1">
        <v>54.6</v>
      </c>
      <c r="AR236" s="1">
        <v>51.3</v>
      </c>
      <c r="AS236" s="1">
        <v>47.1</v>
      </c>
      <c r="AT236" s="1">
        <v>52.5</v>
      </c>
      <c r="AU236" s="1">
        <v>55.6</v>
      </c>
      <c r="AV236" s="1">
        <v>33.1</v>
      </c>
      <c r="AW236" s="1">
        <v>42.8</v>
      </c>
      <c r="AX236" s="1">
        <v>49.4</v>
      </c>
      <c r="AY236" s="1">
        <v>30.1</v>
      </c>
      <c r="AZ236" s="1">
        <v>29.8</v>
      </c>
      <c r="BA236" s="1">
        <v>31.4</v>
      </c>
      <c r="BC236" s="1">
        <v>50.2</v>
      </c>
      <c r="BD236" s="1">
        <v>51.3</v>
      </c>
      <c r="BE236" s="1">
        <v>52.3</v>
      </c>
      <c r="BF236" s="1">
        <v>53</v>
      </c>
      <c r="BG236" s="1">
        <v>53.3</v>
      </c>
      <c r="BH236" s="1">
        <v>50</v>
      </c>
      <c r="BI236" s="1">
        <v>50.8</v>
      </c>
      <c r="BJ236" s="1">
        <v>52.3</v>
      </c>
      <c r="BK236" s="1">
        <v>51.9</v>
      </c>
      <c r="BL236" s="1">
        <v>40.2</v>
      </c>
      <c r="BM236" s="1">
        <v>46.5</v>
      </c>
      <c r="BN236" s="1">
        <v>48.1</v>
      </c>
      <c r="BO236" s="1">
        <v>32.5</v>
      </c>
      <c r="BP236" s="1">
        <v>28.5</v>
      </c>
      <c r="BQ236" s="1">
        <v>30.1</v>
      </c>
    </row>
    <row r="237" spans="1:69">
      <c r="A237" s="3"/>
      <c r="D237" s="1">
        <v>52.1</v>
      </c>
      <c r="E237" s="1">
        <v>51.6</v>
      </c>
      <c r="F237" s="1">
        <v>50.3</v>
      </c>
      <c r="G237" s="1">
        <v>52.4</v>
      </c>
      <c r="H237" s="1">
        <v>51.5</v>
      </c>
      <c r="I237" s="1">
        <v>53.6</v>
      </c>
      <c r="J237" s="1">
        <v>44.8</v>
      </c>
      <c r="K237" s="1">
        <v>49.1</v>
      </c>
      <c r="L237" s="1">
        <v>51.5</v>
      </c>
      <c r="M237" s="1">
        <v>41.8</v>
      </c>
      <c r="N237" s="1">
        <v>42.5</v>
      </c>
      <c r="O237" s="1">
        <v>40.5</v>
      </c>
      <c r="P237" s="1">
        <v>24.8</v>
      </c>
      <c r="Q237" s="1">
        <v>27.9</v>
      </c>
      <c r="R237" s="1">
        <v>28.6</v>
      </c>
      <c r="T237" s="1">
        <v>50.6</v>
      </c>
      <c r="U237" s="1">
        <v>52.6</v>
      </c>
      <c r="V237" s="1">
        <v>54.1</v>
      </c>
      <c r="W237" s="1">
        <v>51.1</v>
      </c>
      <c r="X237" s="1">
        <v>53.6</v>
      </c>
      <c r="Y237" s="1">
        <v>53.6</v>
      </c>
      <c r="Z237" s="1">
        <v>43.5</v>
      </c>
      <c r="AA237" s="1">
        <v>47.8</v>
      </c>
      <c r="AB237" s="1">
        <v>50.2</v>
      </c>
      <c r="AC237" s="1">
        <v>40.5</v>
      </c>
      <c r="AD237" s="1">
        <v>44.5</v>
      </c>
      <c r="AE237" s="1">
        <v>39.2</v>
      </c>
      <c r="AF237" s="1">
        <v>23.5</v>
      </c>
      <c r="AG237" s="1">
        <v>27.8</v>
      </c>
      <c r="AH237" s="1">
        <v>26.5</v>
      </c>
      <c r="AJ237" s="3"/>
      <c r="AM237" s="1">
        <v>55.9</v>
      </c>
      <c r="AN237" s="1">
        <v>54.5</v>
      </c>
      <c r="AO237" s="1">
        <v>39.2</v>
      </c>
      <c r="AP237" s="1">
        <v>53.2</v>
      </c>
      <c r="AQ237" s="1">
        <v>52.6</v>
      </c>
      <c r="AR237" s="1">
        <v>51.8</v>
      </c>
      <c r="AS237" s="1">
        <v>51.3</v>
      </c>
      <c r="AT237" s="1">
        <v>49.4</v>
      </c>
      <c r="AU237" s="1">
        <v>56.1</v>
      </c>
      <c r="AV237" s="1">
        <v>51.6</v>
      </c>
      <c r="AW237" s="1">
        <v>47.7</v>
      </c>
      <c r="AX237" s="1">
        <v>55.7</v>
      </c>
      <c r="AY237" s="1">
        <v>38.6</v>
      </c>
      <c r="AZ237" s="1">
        <v>34.7</v>
      </c>
      <c r="BA237" s="1">
        <v>31.2</v>
      </c>
      <c r="BC237" s="1">
        <v>58.6</v>
      </c>
      <c r="BD237" s="1">
        <v>58.2</v>
      </c>
      <c r="BE237" s="1">
        <v>43.5</v>
      </c>
      <c r="BF237" s="1">
        <v>57</v>
      </c>
      <c r="BG237" s="1">
        <v>56.2</v>
      </c>
      <c r="BH237" s="1">
        <v>50.5</v>
      </c>
      <c r="BI237" s="1">
        <v>53.2</v>
      </c>
      <c r="BJ237" s="1">
        <v>52.9</v>
      </c>
      <c r="BK237" s="1">
        <v>52.8</v>
      </c>
      <c r="BL237" s="1">
        <v>46.2</v>
      </c>
      <c r="BM237" s="1">
        <v>51.4</v>
      </c>
      <c r="BN237" s="1">
        <v>50.1</v>
      </c>
      <c r="BO237" s="1">
        <v>37.3</v>
      </c>
      <c r="BP237" s="1">
        <v>33.4</v>
      </c>
      <c r="BQ237" s="1">
        <v>36.4</v>
      </c>
    </row>
    <row r="238" spans="1:69">
      <c r="A238" s="3"/>
      <c r="D238" s="1">
        <v>53.6</v>
      </c>
      <c r="E238" s="1">
        <v>56.1</v>
      </c>
      <c r="F238" s="1">
        <v>57.3</v>
      </c>
      <c r="G238" s="1">
        <v>53.2</v>
      </c>
      <c r="H238" s="1">
        <v>53.6</v>
      </c>
      <c r="I238" s="1">
        <v>52.6</v>
      </c>
      <c r="J238" s="1">
        <v>51.8</v>
      </c>
      <c r="K238" s="1">
        <v>55.8</v>
      </c>
      <c r="L238" s="1">
        <v>53.9</v>
      </c>
      <c r="M238" s="1">
        <v>43.4</v>
      </c>
      <c r="N238" s="1">
        <v>41.2</v>
      </c>
      <c r="O238" s="1">
        <v>37.8</v>
      </c>
      <c r="P238" s="1">
        <v>28.1</v>
      </c>
      <c r="Q238" s="1">
        <v>26.8</v>
      </c>
      <c r="R238" s="1">
        <v>28.9</v>
      </c>
      <c r="T238" s="1">
        <v>46.4</v>
      </c>
      <c r="U238" s="1">
        <v>52.6</v>
      </c>
      <c r="V238" s="1">
        <v>52.3</v>
      </c>
      <c r="W238" s="1">
        <v>50.6</v>
      </c>
      <c r="X238" s="1">
        <v>53.5</v>
      </c>
      <c r="Y238" s="1">
        <v>52.9</v>
      </c>
      <c r="Z238" s="1">
        <v>50.5</v>
      </c>
      <c r="AA238" s="1">
        <v>54.5</v>
      </c>
      <c r="AB238" s="1">
        <v>52.6</v>
      </c>
      <c r="AC238" s="1">
        <v>42.3</v>
      </c>
      <c r="AD238" s="1">
        <v>41.2</v>
      </c>
      <c r="AE238" s="1">
        <v>36.5</v>
      </c>
      <c r="AF238" s="1">
        <v>30.5</v>
      </c>
      <c r="AG238" s="1">
        <v>28.9</v>
      </c>
      <c r="AH238" s="1">
        <v>27.8</v>
      </c>
      <c r="AJ238" s="3"/>
      <c r="AM238" s="1">
        <v>52.7</v>
      </c>
      <c r="AN238" s="1">
        <v>48.7</v>
      </c>
      <c r="AO238" s="1">
        <v>54.9</v>
      </c>
      <c r="AP238" s="1">
        <v>57.4</v>
      </c>
      <c r="AQ238" s="1">
        <v>51.8</v>
      </c>
      <c r="AR238" s="1">
        <v>51.6</v>
      </c>
      <c r="AS238" s="1">
        <v>53.1</v>
      </c>
      <c r="AT238" s="1">
        <v>49.3</v>
      </c>
      <c r="AU238" s="1">
        <v>55.2</v>
      </c>
      <c r="AV238" s="1">
        <v>48.6</v>
      </c>
      <c r="AW238" s="1">
        <v>49.2</v>
      </c>
      <c r="AX238" s="1">
        <v>57.8</v>
      </c>
      <c r="AY238" s="1">
        <v>36.6</v>
      </c>
      <c r="AZ238" s="1">
        <v>36.2</v>
      </c>
      <c r="BA238" s="1">
        <v>39.8</v>
      </c>
      <c r="BC238" s="1">
        <v>56.4</v>
      </c>
      <c r="BD238" s="1">
        <v>52.4</v>
      </c>
      <c r="BE238" s="1">
        <v>58.6</v>
      </c>
      <c r="BF238" s="1">
        <v>56.1</v>
      </c>
      <c r="BG238" s="1">
        <v>50.5</v>
      </c>
      <c r="BH238" s="1">
        <v>59.5</v>
      </c>
      <c r="BI238" s="1">
        <v>54.2</v>
      </c>
      <c r="BJ238" s="1">
        <v>52.1</v>
      </c>
      <c r="BK238" s="1">
        <v>50.9</v>
      </c>
      <c r="BL238" s="1">
        <v>48.9</v>
      </c>
      <c r="BM238" s="1">
        <v>52.6</v>
      </c>
      <c r="BN238" s="1">
        <v>51.9</v>
      </c>
      <c r="BO238" s="1">
        <v>37.8</v>
      </c>
      <c r="BP238" s="1">
        <v>34.9</v>
      </c>
      <c r="BQ238" s="1">
        <v>38.5</v>
      </c>
    </row>
    <row r="239" spans="1:69">
      <c r="A239" s="3"/>
      <c r="F239" s="1">
        <f>AVERAGE(D234:F238)</f>
        <v>51.9333333333333</v>
      </c>
      <c r="I239" s="1">
        <f>AVERAGE(G234:I238)</f>
        <v>52.88</v>
      </c>
      <c r="L239" s="1">
        <f>AVERAGE(J234:L238)</f>
        <v>50.84</v>
      </c>
      <c r="O239" s="1">
        <f>AVERAGE(M234:O238)</f>
        <v>41.5866666666667</v>
      </c>
      <c r="R239" s="1">
        <f>AVERAGE(P234:R238)</f>
        <v>28.4533333333333</v>
      </c>
      <c r="V239" s="1">
        <f>AVERAGE(T234:V238)</f>
        <v>51.3666666666667</v>
      </c>
      <c r="Y239" s="1">
        <f>AVERAGE(W234:Y238)</f>
        <v>52.3533333333333</v>
      </c>
      <c r="AB239" s="1">
        <f>AVERAGE(Z234:AB238)</f>
        <v>50.38</v>
      </c>
      <c r="AE239" s="1">
        <f>AVERAGE(AC234:AE238)</f>
        <v>40.9933333333333</v>
      </c>
      <c r="AH239" s="1">
        <f>AVERAGE(AF234:AH238)</f>
        <v>27.78</v>
      </c>
      <c r="AJ239" s="3"/>
      <c r="AO239" s="1">
        <f>AVERAGE(AM234:AO238)</f>
        <v>52.6533333333333</v>
      </c>
      <c r="AR239" s="1">
        <f>AVERAGE(AP234:AR238)</f>
        <v>54.6</v>
      </c>
      <c r="AU239" s="1">
        <f>AVERAGE(AS234:AU238)</f>
        <v>52.28</v>
      </c>
      <c r="AX239" s="1">
        <f>AVERAGE(AV234:AX238)</f>
        <v>49.02</v>
      </c>
      <c r="BA239" s="1">
        <f>AVERAGE(AY234:BA238)</f>
        <v>34.3533333333333</v>
      </c>
      <c r="BE239" s="1">
        <f>AVERAGE(BC234:BE238)</f>
        <v>52.4266666666667</v>
      </c>
      <c r="BH239" s="1">
        <f>AVERAGE(BF234:BH238)</f>
        <v>54.4133333333333</v>
      </c>
      <c r="BK239" s="1">
        <f>AVERAGE(BI234:BK238)</f>
        <v>52.0066666666667</v>
      </c>
      <c r="BN239" s="1">
        <f>AVERAGE(BL234:BN238)</f>
        <v>48.76</v>
      </c>
      <c r="BQ239" s="1">
        <f>AVERAGE(BO234:BQ238)</f>
        <v>34.0266666666667</v>
      </c>
    </row>
    <row r="240" spans="1:36">
      <c r="A240" s="3"/>
      <c r="AJ240" s="3"/>
    </row>
    <row r="241" spans="1:69">
      <c r="A241" s="3"/>
      <c r="F241" s="1">
        <f>F239</f>
        <v>51.9333333333333</v>
      </c>
      <c r="I241" s="1">
        <f>I239</f>
        <v>52.88</v>
      </c>
      <c r="L241" s="1">
        <f>L239</f>
        <v>50.84</v>
      </c>
      <c r="O241" s="1">
        <f>O239</f>
        <v>41.5866666666667</v>
      </c>
      <c r="R241" s="1">
        <f>R239</f>
        <v>28.4533333333333</v>
      </c>
      <c r="V241" s="1">
        <f>V239</f>
        <v>51.3666666666667</v>
      </c>
      <c r="Y241" s="1">
        <f>Y239</f>
        <v>52.3533333333333</v>
      </c>
      <c r="AB241" s="1">
        <f>AB239</f>
        <v>50.38</v>
      </c>
      <c r="AE241" s="1">
        <f>AE239</f>
        <v>40.9933333333333</v>
      </c>
      <c r="AH241" s="1">
        <f>AH239</f>
        <v>27.78</v>
      </c>
      <c r="AJ241" s="3"/>
      <c r="AO241" s="1">
        <f>AO239</f>
        <v>52.6533333333333</v>
      </c>
      <c r="AR241" s="1">
        <f>AR239</f>
        <v>54.6</v>
      </c>
      <c r="AU241" s="1">
        <f>AU239</f>
        <v>52.28</v>
      </c>
      <c r="AX241" s="1">
        <f>AX239</f>
        <v>49.02</v>
      </c>
      <c r="BA241" s="1">
        <f>BA239</f>
        <v>34.3533333333333</v>
      </c>
      <c r="BE241" s="1">
        <f>BE239</f>
        <v>52.4266666666667</v>
      </c>
      <c r="BH241" s="1">
        <f>BH239</f>
        <v>54.4133333333333</v>
      </c>
      <c r="BK241" s="1">
        <f>BK239</f>
        <v>52.0066666666667</v>
      </c>
      <c r="BN241" s="1">
        <f>BN239</f>
        <v>48.76</v>
      </c>
      <c r="BQ241" s="1">
        <f>BQ239</f>
        <v>34.0266666666667</v>
      </c>
    </row>
    <row r="242" spans="1:69">
      <c r="A242" s="3"/>
      <c r="V242" s="1">
        <f>F241-0.57</f>
        <v>51.3633333333333</v>
      </c>
      <c r="Y242" s="1">
        <f>I241-0.53</f>
        <v>52.35</v>
      </c>
      <c r="AB242" s="1">
        <f>L241-0.46</f>
        <v>50.38</v>
      </c>
      <c r="AE242" s="1">
        <f>O241-0.59</f>
        <v>40.9966666666667</v>
      </c>
      <c r="AH242" s="1">
        <f>R241-0.67</f>
        <v>27.7833333333333</v>
      </c>
      <c r="AJ242" s="3"/>
      <c r="BE242" s="1">
        <f>AO241-0.23</f>
        <v>52.4233333333333</v>
      </c>
      <c r="BH242" s="1">
        <f>AR241-0.19</f>
        <v>54.41</v>
      </c>
      <c r="BK242" s="1">
        <f>AU241-0.27</f>
        <v>52.01</v>
      </c>
      <c r="BN242" s="1">
        <f>AX241-0.27</f>
        <v>48.75</v>
      </c>
      <c r="BQ242" s="1">
        <f>BA241-0.33</f>
        <v>34.0233333333333</v>
      </c>
    </row>
    <row r="243" spans="1:36">
      <c r="A243" s="3"/>
      <c r="AJ243" s="3"/>
    </row>
    <row r="244" spans="1:36">
      <c r="A244" s="4" t="s">
        <v>11</v>
      </c>
      <c r="AJ244" s="4" t="s">
        <v>11</v>
      </c>
    </row>
    <row r="245" spans="1:69">
      <c r="A245" s="3" t="s">
        <v>54</v>
      </c>
      <c r="B245" s="1">
        <v>59</v>
      </c>
      <c r="D245" s="1">
        <v>53.1</v>
      </c>
      <c r="E245" s="1">
        <v>48.7</v>
      </c>
      <c r="F245" s="1">
        <v>52.6</v>
      </c>
      <c r="G245" s="1">
        <v>54.6</v>
      </c>
      <c r="H245" s="1">
        <v>52.3</v>
      </c>
      <c r="I245" s="1">
        <v>53.1</v>
      </c>
      <c r="J245" s="1">
        <v>45.4</v>
      </c>
      <c r="K245" s="1">
        <v>52.4</v>
      </c>
      <c r="L245" s="1">
        <v>57.7</v>
      </c>
      <c r="M245" s="1">
        <v>41.8</v>
      </c>
      <c r="N245" s="1">
        <v>42.1</v>
      </c>
      <c r="O245" s="1">
        <v>41.6</v>
      </c>
      <c r="P245" s="1">
        <v>25.4</v>
      </c>
      <c r="Q245" s="1">
        <v>28.9</v>
      </c>
      <c r="R245" s="1">
        <v>27.9</v>
      </c>
      <c r="T245" s="1">
        <v>50.6</v>
      </c>
      <c r="U245" s="1">
        <v>47.6</v>
      </c>
      <c r="V245" s="1">
        <v>53.8</v>
      </c>
      <c r="W245" s="1">
        <v>53.3</v>
      </c>
      <c r="X245" s="1">
        <v>53.6</v>
      </c>
      <c r="Y245" s="1">
        <v>51.8</v>
      </c>
      <c r="Z245" s="1">
        <v>49.6</v>
      </c>
      <c r="AA245" s="1">
        <v>51.1</v>
      </c>
      <c r="AB245" s="1">
        <v>56.4</v>
      </c>
      <c r="AC245" s="1">
        <v>42.3</v>
      </c>
      <c r="AD245" s="1">
        <v>44.4</v>
      </c>
      <c r="AE245" s="1">
        <v>45.2</v>
      </c>
      <c r="AF245" s="1">
        <v>24.1</v>
      </c>
      <c r="AG245" s="1">
        <v>27.5</v>
      </c>
      <c r="AH245" s="1">
        <v>28.6</v>
      </c>
      <c r="AJ245" s="3" t="s">
        <v>55</v>
      </c>
      <c r="AK245" s="1">
        <v>128</v>
      </c>
      <c r="AM245" s="1">
        <v>50.9</v>
      </c>
      <c r="AN245" s="1">
        <v>51.8</v>
      </c>
      <c r="AO245" s="1">
        <v>48.3</v>
      </c>
      <c r="AP245" s="1">
        <v>50.2</v>
      </c>
      <c r="AQ245" s="1">
        <v>53.2</v>
      </c>
      <c r="AR245" s="1">
        <v>50.7</v>
      </c>
      <c r="AS245" s="1">
        <v>49.6</v>
      </c>
      <c r="AT245" s="1">
        <v>50.3</v>
      </c>
      <c r="AU245" s="1">
        <v>51.2</v>
      </c>
      <c r="AV245" s="1">
        <v>44.6</v>
      </c>
      <c r="AW245" s="1">
        <v>47.1</v>
      </c>
      <c r="AX245" s="1">
        <v>58.4</v>
      </c>
      <c r="AY245" s="1">
        <v>31.6</v>
      </c>
      <c r="AZ245" s="1">
        <v>31.5</v>
      </c>
      <c r="BA245" s="1">
        <v>32.1</v>
      </c>
      <c r="BC245" s="1">
        <v>50.5</v>
      </c>
      <c r="BD245" s="1">
        <v>51.4</v>
      </c>
      <c r="BE245" s="1">
        <v>47.9</v>
      </c>
      <c r="BF245" s="1">
        <v>54.2</v>
      </c>
      <c r="BG245" s="1">
        <v>51.9</v>
      </c>
      <c r="BH245" s="1">
        <v>52.9</v>
      </c>
      <c r="BI245" s="1">
        <v>50.3</v>
      </c>
      <c r="BJ245" s="1">
        <v>51.2</v>
      </c>
      <c r="BK245" s="1">
        <v>53.6</v>
      </c>
      <c r="BL245" s="1">
        <v>52.4</v>
      </c>
      <c r="BM245" s="1">
        <v>46.7</v>
      </c>
      <c r="BN245" s="1">
        <v>53.1</v>
      </c>
      <c r="BO245" s="1">
        <v>30.3</v>
      </c>
      <c r="BP245" s="1">
        <v>32.8</v>
      </c>
      <c r="BQ245" s="1">
        <v>39.1</v>
      </c>
    </row>
    <row r="246" spans="1:69">
      <c r="A246" s="3"/>
      <c r="D246" s="1">
        <v>51.7</v>
      </c>
      <c r="E246" s="1">
        <v>48.6</v>
      </c>
      <c r="F246" s="1">
        <v>51.2</v>
      </c>
      <c r="G246" s="1">
        <v>52.1</v>
      </c>
      <c r="H246" s="1">
        <v>57.4</v>
      </c>
      <c r="I246" s="1">
        <v>53.1</v>
      </c>
      <c r="J246" s="1">
        <v>54.6</v>
      </c>
      <c r="K246" s="1">
        <v>54.2</v>
      </c>
      <c r="L246" s="1">
        <v>48.9</v>
      </c>
      <c r="M246" s="1">
        <v>39.9</v>
      </c>
      <c r="N246" s="1">
        <v>39.1</v>
      </c>
      <c r="O246" s="1">
        <v>43.5</v>
      </c>
      <c r="P246" s="1">
        <v>27.6</v>
      </c>
      <c r="Q246" s="1">
        <v>27.9</v>
      </c>
      <c r="R246" s="1">
        <v>28.9</v>
      </c>
      <c r="T246" s="1">
        <v>50.4</v>
      </c>
      <c r="U246" s="1">
        <v>48.9</v>
      </c>
      <c r="V246" s="1">
        <v>51.2</v>
      </c>
      <c r="W246" s="1">
        <v>50.9</v>
      </c>
      <c r="X246" s="1">
        <v>56.1</v>
      </c>
      <c r="Y246" s="1">
        <v>51.8</v>
      </c>
      <c r="Z246" s="1">
        <v>53.3</v>
      </c>
      <c r="AA246" s="1">
        <v>52.9</v>
      </c>
      <c r="AB246" s="1">
        <v>50.2</v>
      </c>
      <c r="AC246" s="1">
        <v>36.6</v>
      </c>
      <c r="AD246" s="1">
        <v>41.1</v>
      </c>
      <c r="AE246" s="1">
        <v>42.1</v>
      </c>
      <c r="AF246" s="1">
        <v>28.6</v>
      </c>
      <c r="AG246" s="1">
        <v>30.2</v>
      </c>
      <c r="AH246" s="1">
        <v>27.6</v>
      </c>
      <c r="AJ246" s="3"/>
      <c r="AM246" s="1">
        <v>49.6</v>
      </c>
      <c r="AN246" s="1">
        <v>52.3</v>
      </c>
      <c r="AO246" s="1">
        <v>56.3</v>
      </c>
      <c r="AP246" s="1">
        <v>51.2</v>
      </c>
      <c r="AQ246" s="1">
        <v>52.3</v>
      </c>
      <c r="AR246" s="1">
        <v>51.3</v>
      </c>
      <c r="AS246" s="1">
        <v>49.1</v>
      </c>
      <c r="AT246" s="1">
        <v>53.1</v>
      </c>
      <c r="AU246" s="1">
        <v>52.1</v>
      </c>
      <c r="AV246" s="1">
        <v>49.9</v>
      </c>
      <c r="AW246" s="1">
        <v>44.8</v>
      </c>
      <c r="AX246" s="1">
        <v>55.8</v>
      </c>
      <c r="AY246" s="1">
        <v>32.1</v>
      </c>
      <c r="AZ246" s="1">
        <v>31.8</v>
      </c>
      <c r="BA246" s="1">
        <v>32.6</v>
      </c>
      <c r="BC246" s="1">
        <v>45.2</v>
      </c>
      <c r="BD246" s="1">
        <v>49.8</v>
      </c>
      <c r="BE246" s="1">
        <v>50.4</v>
      </c>
      <c r="BF246" s="1">
        <v>53.6</v>
      </c>
      <c r="BG246" s="1">
        <v>52.3</v>
      </c>
      <c r="BH246" s="1">
        <v>52.8</v>
      </c>
      <c r="BI246" s="1">
        <v>52.8</v>
      </c>
      <c r="BJ246" s="1">
        <v>50.6</v>
      </c>
      <c r="BK246" s="1">
        <v>50.2</v>
      </c>
      <c r="BL246" s="1">
        <v>49.5</v>
      </c>
      <c r="BM246" s="1">
        <v>44.4</v>
      </c>
      <c r="BN246" s="1">
        <v>50.4</v>
      </c>
      <c r="BO246" s="1">
        <v>35.6</v>
      </c>
      <c r="BP246" s="1">
        <v>30.5</v>
      </c>
      <c r="BQ246" s="1">
        <v>36.5</v>
      </c>
    </row>
    <row r="247" spans="1:69">
      <c r="A247" s="3"/>
      <c r="D247" s="1">
        <v>53.1</v>
      </c>
      <c r="E247" s="1">
        <v>52.3</v>
      </c>
      <c r="F247" s="1">
        <v>50.1</v>
      </c>
      <c r="G247" s="1">
        <v>52.1</v>
      </c>
      <c r="H247" s="1">
        <v>51.6</v>
      </c>
      <c r="I247" s="1">
        <v>53.1</v>
      </c>
      <c r="J247" s="1">
        <v>54.7</v>
      </c>
      <c r="K247" s="1">
        <v>45.8</v>
      </c>
      <c r="L247" s="1">
        <v>51.5</v>
      </c>
      <c r="M247" s="1">
        <v>41.1</v>
      </c>
      <c r="N247" s="1">
        <v>41.8</v>
      </c>
      <c r="O247" s="1">
        <v>42.1</v>
      </c>
      <c r="P247" s="1">
        <v>28.9</v>
      </c>
      <c r="Q247" s="1">
        <v>25.8</v>
      </c>
      <c r="R247" s="1">
        <v>28.1</v>
      </c>
      <c r="T247" s="1">
        <v>51.2</v>
      </c>
      <c r="U247" s="1">
        <v>50.3</v>
      </c>
      <c r="V247" s="1">
        <v>50.8</v>
      </c>
      <c r="W247" s="1">
        <v>53.6</v>
      </c>
      <c r="X247" s="1">
        <v>52.6</v>
      </c>
      <c r="Y247" s="1">
        <v>51.8</v>
      </c>
      <c r="Z247" s="1">
        <v>53.4</v>
      </c>
      <c r="AA247" s="1">
        <v>48.9</v>
      </c>
      <c r="AB247" s="1">
        <v>50.2</v>
      </c>
      <c r="AC247" s="1">
        <v>39.6</v>
      </c>
      <c r="AD247" s="1">
        <v>40.8</v>
      </c>
      <c r="AE247" s="1">
        <v>44.3</v>
      </c>
      <c r="AF247" s="1">
        <v>28.6</v>
      </c>
      <c r="AG247" s="1">
        <v>24.5</v>
      </c>
      <c r="AH247" s="1">
        <v>28.6</v>
      </c>
      <c r="AJ247" s="3"/>
      <c r="AM247" s="1">
        <v>55.5</v>
      </c>
      <c r="AN247" s="1">
        <v>53.4</v>
      </c>
      <c r="AO247" s="1">
        <v>52.6</v>
      </c>
      <c r="AP247" s="1">
        <v>55.1</v>
      </c>
      <c r="AQ247" s="1">
        <v>52.8</v>
      </c>
      <c r="AR247" s="1">
        <v>54.2</v>
      </c>
      <c r="AS247" s="1">
        <v>48.9</v>
      </c>
      <c r="AT247" s="1">
        <v>50.1</v>
      </c>
      <c r="AU247" s="1">
        <v>52.4</v>
      </c>
      <c r="AV247" s="1">
        <v>48.5</v>
      </c>
      <c r="AW247" s="1">
        <v>47.8</v>
      </c>
      <c r="AX247" s="1">
        <v>56.9</v>
      </c>
      <c r="AY247" s="1">
        <v>35.5</v>
      </c>
      <c r="AZ247" s="1">
        <v>34.8</v>
      </c>
      <c r="BA247" s="1">
        <v>35.2</v>
      </c>
      <c r="BC247" s="1">
        <v>52.3</v>
      </c>
      <c r="BD247" s="1">
        <v>52.6</v>
      </c>
      <c r="BE247" s="1">
        <v>49.7</v>
      </c>
      <c r="BF247" s="1">
        <v>53.8</v>
      </c>
      <c r="BG247" s="1">
        <v>51.5</v>
      </c>
      <c r="BH247" s="1">
        <v>52.9</v>
      </c>
      <c r="BI247" s="1">
        <v>50.2</v>
      </c>
      <c r="BJ247" s="1">
        <v>51.2</v>
      </c>
      <c r="BK247" s="1">
        <v>49.5</v>
      </c>
      <c r="BL247" s="1">
        <v>48.1</v>
      </c>
      <c r="BM247" s="1">
        <v>47.4</v>
      </c>
      <c r="BN247" s="1">
        <v>51.5</v>
      </c>
      <c r="BO247" s="1">
        <v>32.1</v>
      </c>
      <c r="BP247" s="1">
        <v>30.2</v>
      </c>
      <c r="BQ247" s="1">
        <v>31.2</v>
      </c>
    </row>
    <row r="248" spans="1:69">
      <c r="A248" s="3"/>
      <c r="D248" s="1">
        <v>50.9</v>
      </c>
      <c r="E248" s="1">
        <v>51.2</v>
      </c>
      <c r="F248" s="1">
        <v>51.6</v>
      </c>
      <c r="G248" s="1">
        <v>52.6</v>
      </c>
      <c r="H248" s="1">
        <v>51.2</v>
      </c>
      <c r="I248" s="1">
        <v>52.4</v>
      </c>
      <c r="J248" s="1">
        <v>53.6</v>
      </c>
      <c r="K248" s="1">
        <v>51.7</v>
      </c>
      <c r="L248" s="1">
        <v>45.4</v>
      </c>
      <c r="M248" s="1">
        <v>41.2</v>
      </c>
      <c r="N248" s="1">
        <v>43.3</v>
      </c>
      <c r="O248" s="1">
        <v>41.3</v>
      </c>
      <c r="P248" s="1">
        <v>28.9</v>
      </c>
      <c r="Q248" s="1">
        <v>28.1</v>
      </c>
      <c r="R248" s="1">
        <v>29.2</v>
      </c>
      <c r="T248" s="1">
        <v>49.6</v>
      </c>
      <c r="U248" s="1">
        <v>50.6</v>
      </c>
      <c r="V248" s="1">
        <v>53.9</v>
      </c>
      <c r="W248" s="1">
        <v>50.9</v>
      </c>
      <c r="X248" s="1">
        <v>51.6</v>
      </c>
      <c r="Y248" s="1">
        <v>51.1</v>
      </c>
      <c r="Z248" s="1">
        <v>52.3</v>
      </c>
      <c r="AA248" s="1">
        <v>50.4</v>
      </c>
      <c r="AB248" s="1">
        <v>44.1</v>
      </c>
      <c r="AC248" s="1">
        <v>35.6</v>
      </c>
      <c r="AD248" s="1">
        <v>42.5</v>
      </c>
      <c r="AE248" s="1">
        <v>42.1</v>
      </c>
      <c r="AF248" s="1">
        <v>28.6</v>
      </c>
      <c r="AG248" s="1">
        <v>27.8</v>
      </c>
      <c r="AH248" s="1">
        <v>24.1</v>
      </c>
      <c r="AJ248" s="3"/>
      <c r="AM248" s="1">
        <v>53.6</v>
      </c>
      <c r="AN248" s="1">
        <v>54.7</v>
      </c>
      <c r="AO248" s="1">
        <v>58.4</v>
      </c>
      <c r="AP248" s="1">
        <v>60.5</v>
      </c>
      <c r="AQ248" s="1">
        <v>56.8</v>
      </c>
      <c r="AR248" s="1">
        <v>58.1</v>
      </c>
      <c r="AS248" s="1">
        <v>51.7</v>
      </c>
      <c r="AT248" s="1">
        <v>52.4</v>
      </c>
      <c r="AU248" s="1">
        <v>57.8</v>
      </c>
      <c r="AV248" s="1">
        <v>48.5</v>
      </c>
      <c r="AW248" s="1">
        <v>52.2</v>
      </c>
      <c r="AX248" s="1">
        <v>49.5</v>
      </c>
      <c r="AY248" s="1">
        <v>35.5</v>
      </c>
      <c r="AZ248" s="1">
        <v>36.2</v>
      </c>
      <c r="BA248" s="1">
        <v>31.5</v>
      </c>
      <c r="BC248" s="1">
        <v>55.6</v>
      </c>
      <c r="BD248" s="1">
        <v>58.4</v>
      </c>
      <c r="BE248" s="1">
        <v>61.9</v>
      </c>
      <c r="BF248" s="1">
        <v>59.2</v>
      </c>
      <c r="BG248" s="1">
        <v>55.5</v>
      </c>
      <c r="BH248" s="1">
        <v>56.8</v>
      </c>
      <c r="BI248" s="1">
        <v>51.2</v>
      </c>
      <c r="BJ248" s="1">
        <v>50.8</v>
      </c>
      <c r="BK248" s="1">
        <v>48.7</v>
      </c>
      <c r="BL248" s="1">
        <v>48.1</v>
      </c>
      <c r="BM248" s="1">
        <v>51.8</v>
      </c>
      <c r="BN248" s="1">
        <v>44.1</v>
      </c>
      <c r="BO248" s="1">
        <v>34.2</v>
      </c>
      <c r="BP248" s="1">
        <v>36.7</v>
      </c>
      <c r="BQ248" s="1">
        <v>30.2</v>
      </c>
    </row>
    <row r="249" spans="1:69">
      <c r="A249" s="3"/>
      <c r="D249" s="1">
        <v>51.3</v>
      </c>
      <c r="E249" s="1">
        <v>52.6</v>
      </c>
      <c r="F249" s="1">
        <v>52.2</v>
      </c>
      <c r="G249" s="1">
        <v>52.3</v>
      </c>
      <c r="H249" s="1">
        <v>52.3</v>
      </c>
      <c r="I249" s="1">
        <v>55.1</v>
      </c>
      <c r="J249" s="1">
        <v>55.1</v>
      </c>
      <c r="K249" s="1">
        <v>55.6</v>
      </c>
      <c r="L249" s="1">
        <v>52.7</v>
      </c>
      <c r="M249" s="1">
        <v>39.6</v>
      </c>
      <c r="N249" s="1">
        <v>40.1</v>
      </c>
      <c r="O249" s="1">
        <v>38.9</v>
      </c>
      <c r="P249" s="1">
        <v>29.1</v>
      </c>
      <c r="Q249" s="1">
        <v>28.5</v>
      </c>
      <c r="R249" s="1">
        <v>27.9</v>
      </c>
      <c r="T249" s="1">
        <v>52.6</v>
      </c>
      <c r="U249" s="1">
        <v>50.3</v>
      </c>
      <c r="V249" s="1">
        <v>50.9</v>
      </c>
      <c r="W249" s="1">
        <v>50.3</v>
      </c>
      <c r="X249" s="1">
        <v>54.2</v>
      </c>
      <c r="Y249" s="1">
        <v>53.8</v>
      </c>
      <c r="Z249" s="1">
        <v>53.8</v>
      </c>
      <c r="AA249" s="1">
        <v>54.3</v>
      </c>
      <c r="AB249" s="1">
        <v>51.4</v>
      </c>
      <c r="AC249" s="1">
        <v>35.6</v>
      </c>
      <c r="AD249" s="1">
        <v>36.8</v>
      </c>
      <c r="AE249" s="1">
        <v>39.6</v>
      </c>
      <c r="AF249" s="1">
        <v>27.2</v>
      </c>
      <c r="AG249" s="1">
        <v>27.2</v>
      </c>
      <c r="AH249" s="1">
        <v>27.8</v>
      </c>
      <c r="AJ249" s="3"/>
      <c r="AM249" s="1">
        <v>53.2</v>
      </c>
      <c r="AN249" s="1">
        <v>53.2</v>
      </c>
      <c r="AO249" s="1">
        <v>56.4</v>
      </c>
      <c r="AP249" s="1">
        <v>54.4</v>
      </c>
      <c r="AQ249" s="1">
        <v>54.2</v>
      </c>
      <c r="AR249" s="1">
        <v>52.3</v>
      </c>
      <c r="AS249" s="1">
        <v>52.6</v>
      </c>
      <c r="AT249" s="1">
        <v>53.2</v>
      </c>
      <c r="AU249" s="1">
        <v>56.1</v>
      </c>
      <c r="AV249" s="1">
        <v>46.9</v>
      </c>
      <c r="AW249" s="1">
        <v>47.6</v>
      </c>
      <c r="AX249" s="1">
        <v>48.6</v>
      </c>
      <c r="AY249" s="1">
        <v>39.7</v>
      </c>
      <c r="AZ249" s="1">
        <v>37.9</v>
      </c>
      <c r="BA249" s="1">
        <v>40.1</v>
      </c>
      <c r="BC249" s="1">
        <v>54</v>
      </c>
      <c r="BD249" s="1">
        <v>56.9</v>
      </c>
      <c r="BE249" s="1">
        <v>60.1</v>
      </c>
      <c r="BF249" s="1">
        <v>53.1</v>
      </c>
      <c r="BG249" s="1">
        <v>52.9</v>
      </c>
      <c r="BH249" s="1">
        <v>51</v>
      </c>
      <c r="BI249" s="1">
        <v>56.3</v>
      </c>
      <c r="BJ249" s="1">
        <v>56.9</v>
      </c>
      <c r="BK249" s="1">
        <v>52.9</v>
      </c>
      <c r="BL249" s="1">
        <v>52.3</v>
      </c>
      <c r="BM249" s="1">
        <v>50.5</v>
      </c>
      <c r="BN249" s="1">
        <v>52.7</v>
      </c>
      <c r="BO249" s="1">
        <v>38.4</v>
      </c>
      <c r="BP249" s="1">
        <v>36.6</v>
      </c>
      <c r="BQ249" s="1">
        <v>38.8</v>
      </c>
    </row>
    <row r="250" spans="1:69">
      <c r="A250" s="3"/>
      <c r="F250" s="1">
        <f>AVERAGE(D245:F249)</f>
        <v>51.4133333333333</v>
      </c>
      <c r="I250" s="1">
        <f>AVERAGE(G245:I249)</f>
        <v>53.02</v>
      </c>
      <c r="L250" s="1">
        <f>AVERAGE(J245:L249)</f>
        <v>51.9533333333333</v>
      </c>
      <c r="O250" s="1">
        <f>AVERAGE(M245:O249)</f>
        <v>41.16</v>
      </c>
      <c r="R250" s="1">
        <f>AVERAGE(P245:R249)</f>
        <v>28.0733333333333</v>
      </c>
      <c r="V250" s="1">
        <f>AVERAGE(T245:V249)</f>
        <v>50.8466666666667</v>
      </c>
      <c r="Y250" s="1">
        <f>AVERAGE(W245:Y249)</f>
        <v>52.4933333333333</v>
      </c>
      <c r="AB250" s="1">
        <f>AVERAGE(Z245:AB249)</f>
        <v>51.4866666666667</v>
      </c>
      <c r="AE250" s="1">
        <f>AVERAGE(AC245:AE249)</f>
        <v>40.5733333333333</v>
      </c>
      <c r="AH250" s="1">
        <f>AVERAGE(AF245:AH249)</f>
        <v>27.4</v>
      </c>
      <c r="AJ250" s="3"/>
      <c r="AO250" s="1">
        <f>AVERAGE(AM245:AO249)</f>
        <v>53.3466666666667</v>
      </c>
      <c r="AR250" s="1">
        <f>AVERAGE(AP245:AR249)</f>
        <v>53.82</v>
      </c>
      <c r="AU250" s="1">
        <f>AVERAGE(AS245:AU249)</f>
        <v>52.04</v>
      </c>
      <c r="AX250" s="1">
        <f>AVERAGE(AV245:AX249)</f>
        <v>49.8066666666667</v>
      </c>
      <c r="BA250" s="1">
        <f>AVERAGE(AY245:BA249)</f>
        <v>34.54</v>
      </c>
      <c r="BE250" s="1">
        <f>AVERAGE(BC245:BE249)</f>
        <v>53.1133333333333</v>
      </c>
      <c r="BH250" s="1">
        <f>AVERAGE(BF245:BH249)</f>
        <v>53.6266666666667</v>
      </c>
      <c r="BK250" s="1">
        <f>AVERAGE(BI245:BK249)</f>
        <v>51.76</v>
      </c>
      <c r="BN250" s="1">
        <f>AVERAGE(BL245:BN249)</f>
        <v>49.5333333333333</v>
      </c>
      <c r="BQ250" s="1">
        <f>AVERAGE(BO245:BQ249)</f>
        <v>34.2133333333333</v>
      </c>
    </row>
    <row r="251" spans="1:36">
      <c r="A251" s="3"/>
      <c r="AJ251" s="3"/>
    </row>
    <row r="252" spans="1:69">
      <c r="A252" s="3"/>
      <c r="F252" s="1">
        <f>F250</f>
        <v>51.4133333333333</v>
      </c>
      <c r="I252" s="1">
        <f>I250</f>
        <v>53.02</v>
      </c>
      <c r="L252" s="1">
        <f>L250</f>
        <v>51.9533333333333</v>
      </c>
      <c r="O252" s="1">
        <f>O250</f>
        <v>41.16</v>
      </c>
      <c r="R252" s="1">
        <f>R250</f>
        <v>28.0733333333333</v>
      </c>
      <c r="V252" s="1">
        <f>V250</f>
        <v>50.8466666666667</v>
      </c>
      <c r="Y252" s="1">
        <f>Y250</f>
        <v>52.4933333333333</v>
      </c>
      <c r="AB252" s="1">
        <f>AB250</f>
        <v>51.4866666666667</v>
      </c>
      <c r="AE252" s="1">
        <f>AE250</f>
        <v>40.5733333333333</v>
      </c>
      <c r="AH252" s="1">
        <f>AH250</f>
        <v>27.4</v>
      </c>
      <c r="AJ252" s="3"/>
      <c r="AO252" s="1">
        <f>AO250</f>
        <v>53.3466666666667</v>
      </c>
      <c r="AR252" s="1">
        <f>AR250</f>
        <v>53.82</v>
      </c>
      <c r="AU252" s="1">
        <f>AU250</f>
        <v>52.04</v>
      </c>
      <c r="AX252" s="1">
        <f>AX250</f>
        <v>49.8066666666667</v>
      </c>
      <c r="BA252" s="1">
        <f>BA250</f>
        <v>34.54</v>
      </c>
      <c r="BE252" s="1">
        <f>BE250</f>
        <v>53.1133333333333</v>
      </c>
      <c r="BH252" s="1">
        <f>BH250</f>
        <v>53.6266666666667</v>
      </c>
      <c r="BK252" s="1">
        <f>BK250</f>
        <v>51.76</v>
      </c>
      <c r="BN252" s="1">
        <f>BN250</f>
        <v>49.5333333333333</v>
      </c>
      <c r="BQ252" s="1">
        <f>BQ250</f>
        <v>34.2133333333333</v>
      </c>
    </row>
    <row r="253" spans="1:69">
      <c r="A253" s="3"/>
      <c r="V253" s="1">
        <f>F252-0.57</f>
        <v>50.8433333333333</v>
      </c>
      <c r="Y253" s="1">
        <f>I252-0.53</f>
        <v>52.49</v>
      </c>
      <c r="AB253" s="1">
        <f>L252-0.46</f>
        <v>51.4933333333333</v>
      </c>
      <c r="AE253" s="1">
        <f>O252-0.59</f>
        <v>40.57</v>
      </c>
      <c r="AH253" s="1">
        <f>R252-0.67</f>
        <v>27.4033333333333</v>
      </c>
      <c r="AJ253" s="3"/>
      <c r="BE253" s="1">
        <f>AO252-0.23</f>
        <v>53.1166666666667</v>
      </c>
      <c r="BH253" s="1">
        <f>AR252-0.19</f>
        <v>53.63</v>
      </c>
      <c r="BK253" s="1">
        <f>AU252-0.27</f>
        <v>51.77</v>
      </c>
      <c r="BN253" s="1">
        <f>AX252-0.27</f>
        <v>49.5366666666667</v>
      </c>
      <c r="BQ253" s="1">
        <f>BA252-0.33</f>
        <v>34.21</v>
      </c>
    </row>
    <row r="254" spans="1:36">
      <c r="A254" s="3"/>
      <c r="AJ254" s="3"/>
    </row>
    <row r="255" spans="1:36">
      <c r="A255" s="4" t="s">
        <v>11</v>
      </c>
      <c r="AJ255" s="4" t="s">
        <v>11</v>
      </c>
    </row>
    <row r="256" spans="1:69">
      <c r="A256" s="3" t="s">
        <v>56</v>
      </c>
      <c r="B256" s="1">
        <v>62</v>
      </c>
      <c r="D256" s="1">
        <v>50.2</v>
      </c>
      <c r="E256" s="1">
        <v>50.2</v>
      </c>
      <c r="F256" s="1">
        <v>53.2</v>
      </c>
      <c r="G256" s="1">
        <v>53.2</v>
      </c>
      <c r="H256" s="1">
        <v>52.6</v>
      </c>
      <c r="I256" s="1">
        <v>53.1</v>
      </c>
      <c r="J256" s="1">
        <v>53.7</v>
      </c>
      <c r="K256" s="1">
        <v>46.6</v>
      </c>
      <c r="L256" s="1">
        <v>54.4</v>
      </c>
      <c r="M256" s="1">
        <v>41.1</v>
      </c>
      <c r="N256" s="1">
        <v>39.9</v>
      </c>
      <c r="O256" s="1">
        <v>41.5</v>
      </c>
      <c r="P256" s="1">
        <v>27.2</v>
      </c>
      <c r="Q256" s="1">
        <v>28.1</v>
      </c>
      <c r="R256" s="1">
        <v>29.9</v>
      </c>
      <c r="T256" s="1">
        <v>52.6</v>
      </c>
      <c r="U256" s="1">
        <v>48.9</v>
      </c>
      <c r="V256" s="1">
        <v>54.6</v>
      </c>
      <c r="W256" s="1">
        <v>54.2</v>
      </c>
      <c r="X256" s="1">
        <v>52.6</v>
      </c>
      <c r="Y256" s="1">
        <v>53.6</v>
      </c>
      <c r="Z256" s="1">
        <v>52.4</v>
      </c>
      <c r="AA256" s="1">
        <v>45.3</v>
      </c>
      <c r="AB256" s="1">
        <v>53.1</v>
      </c>
      <c r="AC256" s="1">
        <v>42.8</v>
      </c>
      <c r="AD256" s="1">
        <v>36.5</v>
      </c>
      <c r="AE256" s="1">
        <v>36.8</v>
      </c>
      <c r="AF256" s="1">
        <v>30.2</v>
      </c>
      <c r="AG256" s="1">
        <v>25.3</v>
      </c>
      <c r="AH256" s="1">
        <v>28.6</v>
      </c>
      <c r="AJ256" s="3" t="s">
        <v>57</v>
      </c>
      <c r="AK256" s="1">
        <v>131</v>
      </c>
      <c r="AM256" s="1">
        <v>52.5</v>
      </c>
      <c r="AN256" s="1">
        <v>54.3</v>
      </c>
      <c r="AO256" s="1">
        <v>47.7</v>
      </c>
      <c r="AP256" s="1">
        <v>56.1</v>
      </c>
      <c r="AQ256" s="1">
        <v>53.8</v>
      </c>
      <c r="AR256" s="1">
        <v>61.8</v>
      </c>
      <c r="AS256" s="1">
        <v>50.6</v>
      </c>
      <c r="AT256" s="1">
        <v>54.1</v>
      </c>
      <c r="AU256" s="1">
        <v>57.9</v>
      </c>
      <c r="AV256" s="1">
        <v>39.9</v>
      </c>
      <c r="AW256" s="1">
        <v>50.4</v>
      </c>
      <c r="AX256" s="1">
        <v>52.6</v>
      </c>
      <c r="AY256" s="1">
        <v>26.9</v>
      </c>
      <c r="AZ256" s="1">
        <v>37.4</v>
      </c>
      <c r="BA256" s="1">
        <v>34.6</v>
      </c>
      <c r="BC256" s="1">
        <v>52.1</v>
      </c>
      <c r="BD256" s="1">
        <v>53.1</v>
      </c>
      <c r="BE256" s="1">
        <v>47.3</v>
      </c>
      <c r="BF256" s="1">
        <v>52.3</v>
      </c>
      <c r="BG256" s="1">
        <v>52.5</v>
      </c>
      <c r="BH256" s="1">
        <v>50.6</v>
      </c>
      <c r="BI256" s="1">
        <v>54.3</v>
      </c>
      <c r="BJ256" s="1">
        <v>49.9</v>
      </c>
      <c r="BK256" s="1">
        <v>51.2</v>
      </c>
      <c r="BL256" s="1">
        <v>47.2</v>
      </c>
      <c r="BM256" s="1">
        <v>52.3</v>
      </c>
      <c r="BN256" s="1">
        <v>47.2</v>
      </c>
      <c r="BO256" s="1">
        <v>25.6</v>
      </c>
      <c r="BP256" s="1">
        <v>32.5</v>
      </c>
      <c r="BQ256" s="1">
        <v>33.3</v>
      </c>
    </row>
    <row r="257" spans="1:69">
      <c r="A257" s="3"/>
      <c r="D257" s="1">
        <v>50.1</v>
      </c>
      <c r="E257" s="1">
        <v>50.1</v>
      </c>
      <c r="F257" s="1">
        <v>54.6</v>
      </c>
      <c r="G257" s="1">
        <v>53.1</v>
      </c>
      <c r="H257" s="1">
        <v>53.1</v>
      </c>
      <c r="I257" s="1">
        <v>52.1</v>
      </c>
      <c r="J257" s="1">
        <v>43.1</v>
      </c>
      <c r="K257" s="1">
        <v>44.8</v>
      </c>
      <c r="L257" s="1">
        <v>46.7</v>
      </c>
      <c r="M257" s="1">
        <v>39.2</v>
      </c>
      <c r="N257" s="1">
        <v>39.5</v>
      </c>
      <c r="O257" s="1">
        <v>40.5</v>
      </c>
      <c r="P257" s="1">
        <v>23.1</v>
      </c>
      <c r="Q257" s="1">
        <v>24.8</v>
      </c>
      <c r="R257" s="1">
        <v>29.9</v>
      </c>
      <c r="T257" s="1">
        <v>54.1</v>
      </c>
      <c r="U257" s="1">
        <v>50.2</v>
      </c>
      <c r="V257" s="1">
        <v>54.9</v>
      </c>
      <c r="W257" s="1">
        <v>56.3</v>
      </c>
      <c r="X257" s="1">
        <v>55.8</v>
      </c>
      <c r="Y257" s="1">
        <v>53.9</v>
      </c>
      <c r="Z257" s="1">
        <v>46.6</v>
      </c>
      <c r="AA257" s="1">
        <v>48.2</v>
      </c>
      <c r="AB257" s="1">
        <v>47.2</v>
      </c>
      <c r="AC257" s="1">
        <v>40.6</v>
      </c>
      <c r="AD257" s="1">
        <v>37.6</v>
      </c>
      <c r="AE257" s="1">
        <v>38.9</v>
      </c>
      <c r="AF257" s="1">
        <v>25.7</v>
      </c>
      <c r="AG257" s="1">
        <v>25.3</v>
      </c>
      <c r="AH257" s="1">
        <v>25.4</v>
      </c>
      <c r="AJ257" s="3"/>
      <c r="AM257" s="1">
        <v>53.2</v>
      </c>
      <c r="AN257" s="1">
        <v>57.5</v>
      </c>
      <c r="AO257" s="1">
        <v>52.3</v>
      </c>
      <c r="AP257" s="1">
        <v>52.1</v>
      </c>
      <c r="AQ257" s="1">
        <v>50.7</v>
      </c>
      <c r="AR257" s="1">
        <v>51.2</v>
      </c>
      <c r="AS257" s="1">
        <v>50.2</v>
      </c>
      <c r="AT257" s="1">
        <v>53.9</v>
      </c>
      <c r="AU257" s="1">
        <v>50.1</v>
      </c>
      <c r="AV257" s="1">
        <v>49.7</v>
      </c>
      <c r="AW257" s="1">
        <v>46.4</v>
      </c>
      <c r="AX257" s="1">
        <v>51.9</v>
      </c>
      <c r="AY257" s="1">
        <v>36.7</v>
      </c>
      <c r="AZ257" s="1">
        <v>33.4</v>
      </c>
      <c r="BA257" s="1">
        <v>33.9</v>
      </c>
      <c r="BC257" s="1">
        <v>46.1</v>
      </c>
      <c r="BD257" s="1">
        <v>57.1</v>
      </c>
      <c r="BE257" s="1">
        <v>47.3</v>
      </c>
      <c r="BF257" s="1">
        <v>55.2</v>
      </c>
      <c r="BG257" s="1">
        <v>57.8</v>
      </c>
      <c r="BH257" s="1">
        <v>52.3</v>
      </c>
      <c r="BI257" s="1">
        <v>52.2</v>
      </c>
      <c r="BJ257" s="1">
        <v>51.7</v>
      </c>
      <c r="BK257" s="1">
        <v>48.8</v>
      </c>
      <c r="BL257" s="1">
        <v>49.3</v>
      </c>
      <c r="BM257" s="1">
        <v>49.9</v>
      </c>
      <c r="BN257" s="1">
        <v>46.5</v>
      </c>
      <c r="BO257" s="1">
        <v>31.1</v>
      </c>
      <c r="BP257" s="1">
        <v>32.1</v>
      </c>
      <c r="BQ257" s="1">
        <v>32.6</v>
      </c>
    </row>
    <row r="258" spans="1:69">
      <c r="A258" s="3"/>
      <c r="D258" s="1">
        <v>52.2</v>
      </c>
      <c r="E258" s="1">
        <v>56.1</v>
      </c>
      <c r="F258" s="1">
        <v>53.2</v>
      </c>
      <c r="G258" s="1">
        <v>52.1</v>
      </c>
      <c r="H258" s="1">
        <v>52.3</v>
      </c>
      <c r="I258" s="1">
        <v>53.4</v>
      </c>
      <c r="J258" s="1">
        <v>55.6</v>
      </c>
      <c r="K258" s="1">
        <v>53.7</v>
      </c>
      <c r="L258" s="1">
        <v>50.2</v>
      </c>
      <c r="M258" s="1">
        <v>41.1</v>
      </c>
      <c r="N258" s="1">
        <v>38.9</v>
      </c>
      <c r="O258" s="1">
        <v>38.7</v>
      </c>
      <c r="P258" s="1">
        <v>29.1</v>
      </c>
      <c r="Q258" s="1">
        <v>28.1</v>
      </c>
      <c r="R258" s="1">
        <v>29.2</v>
      </c>
      <c r="T258" s="1">
        <v>50.9</v>
      </c>
      <c r="U258" s="1">
        <v>54.8</v>
      </c>
      <c r="V258" s="1">
        <v>51.9</v>
      </c>
      <c r="W258" s="1">
        <v>51.6</v>
      </c>
      <c r="X258" s="1">
        <v>55.4</v>
      </c>
      <c r="Y258" s="1">
        <v>52.1</v>
      </c>
      <c r="Z258" s="1">
        <v>54.3</v>
      </c>
      <c r="AA258" s="1">
        <v>52.4</v>
      </c>
      <c r="AB258" s="1">
        <v>48.9</v>
      </c>
      <c r="AC258" s="1">
        <v>40.8</v>
      </c>
      <c r="AD258" s="1">
        <v>35.4</v>
      </c>
      <c r="AE258" s="1">
        <v>43.2</v>
      </c>
      <c r="AF258" s="1">
        <v>29.6</v>
      </c>
      <c r="AG258" s="1">
        <v>28.6</v>
      </c>
      <c r="AH258" s="1">
        <v>25.6</v>
      </c>
      <c r="AJ258" s="3"/>
      <c r="AM258" s="1">
        <v>54.3</v>
      </c>
      <c r="AN258" s="1">
        <v>54.8</v>
      </c>
      <c r="AO258" s="1">
        <v>51.2</v>
      </c>
      <c r="AP258" s="1">
        <v>53.6</v>
      </c>
      <c r="AQ258" s="1">
        <v>52.1</v>
      </c>
      <c r="AR258" s="1">
        <v>53.3</v>
      </c>
      <c r="AS258" s="1">
        <v>52.1</v>
      </c>
      <c r="AT258" s="1">
        <v>58.3</v>
      </c>
      <c r="AU258" s="1">
        <v>59.1</v>
      </c>
      <c r="AV258" s="1">
        <v>52.8</v>
      </c>
      <c r="AW258" s="1">
        <v>48.4</v>
      </c>
      <c r="AX258" s="1">
        <v>54.1</v>
      </c>
      <c r="AY258" s="1">
        <v>31.5</v>
      </c>
      <c r="AZ258" s="1">
        <v>32.6</v>
      </c>
      <c r="BA258" s="1">
        <v>36.1</v>
      </c>
      <c r="BC258" s="1">
        <v>52.9</v>
      </c>
      <c r="BD258" s="1">
        <v>52.6</v>
      </c>
      <c r="BE258" s="1">
        <v>52.1</v>
      </c>
      <c r="BF258" s="1">
        <v>53.1</v>
      </c>
      <c r="BG258" s="1">
        <v>52.3</v>
      </c>
      <c r="BH258" s="1">
        <v>51.4</v>
      </c>
      <c r="BI258" s="1">
        <v>51.8</v>
      </c>
      <c r="BJ258" s="1">
        <v>52.3</v>
      </c>
      <c r="BK258" s="1">
        <v>57.2</v>
      </c>
      <c r="BL258" s="1">
        <v>52.4</v>
      </c>
      <c r="BM258" s="1">
        <v>48</v>
      </c>
      <c r="BN258" s="1">
        <v>48.7</v>
      </c>
      <c r="BO258" s="1">
        <v>38.5</v>
      </c>
      <c r="BP258" s="1">
        <v>34.1</v>
      </c>
      <c r="BQ258" s="1">
        <v>34.8</v>
      </c>
    </row>
    <row r="259" spans="1:69">
      <c r="A259" s="3"/>
      <c r="D259" s="1">
        <v>55.1</v>
      </c>
      <c r="E259" s="1">
        <v>53.5</v>
      </c>
      <c r="F259" s="1">
        <v>57.6</v>
      </c>
      <c r="G259" s="1">
        <v>50.3</v>
      </c>
      <c r="H259" s="1">
        <v>52.6</v>
      </c>
      <c r="I259" s="1">
        <v>53.1</v>
      </c>
      <c r="J259" s="1">
        <v>43.9</v>
      </c>
      <c r="K259" s="1">
        <v>48.3</v>
      </c>
      <c r="L259" s="1">
        <v>50.2</v>
      </c>
      <c r="M259" s="1">
        <v>40.8</v>
      </c>
      <c r="N259" s="1">
        <v>41.5</v>
      </c>
      <c r="O259" s="1">
        <v>40.8</v>
      </c>
      <c r="P259" s="1">
        <v>28.6</v>
      </c>
      <c r="Q259" s="1">
        <v>28.3</v>
      </c>
      <c r="R259" s="1">
        <v>27.1</v>
      </c>
      <c r="T259" s="1">
        <v>53.8</v>
      </c>
      <c r="U259" s="1">
        <v>52.2</v>
      </c>
      <c r="V259" s="1">
        <v>56.3</v>
      </c>
      <c r="W259" s="1">
        <v>50.6</v>
      </c>
      <c r="X259" s="1">
        <v>48.2</v>
      </c>
      <c r="Y259" s="1">
        <v>46.9</v>
      </c>
      <c r="Z259" s="1">
        <v>42.6</v>
      </c>
      <c r="AA259" s="1">
        <v>49.1</v>
      </c>
      <c r="AB259" s="1">
        <v>48.6</v>
      </c>
      <c r="AC259" s="1">
        <v>40.8</v>
      </c>
      <c r="AD259" s="1">
        <v>41.9</v>
      </c>
      <c r="AE259" s="1">
        <v>41.5</v>
      </c>
      <c r="AF259" s="1">
        <v>22.6</v>
      </c>
      <c r="AG259" s="1">
        <v>26.5</v>
      </c>
      <c r="AH259" s="1">
        <v>27.1</v>
      </c>
      <c r="AJ259" s="3"/>
      <c r="AM259" s="1">
        <v>54.2</v>
      </c>
      <c r="AN259" s="1">
        <v>48.9</v>
      </c>
      <c r="AO259" s="1">
        <v>54.8</v>
      </c>
      <c r="AP259" s="1">
        <v>54.2</v>
      </c>
      <c r="AQ259" s="1">
        <v>52.6</v>
      </c>
      <c r="AR259" s="1">
        <v>53.6</v>
      </c>
      <c r="AS259" s="1">
        <v>48.6</v>
      </c>
      <c r="AT259" s="1">
        <v>53.1</v>
      </c>
      <c r="AU259" s="1">
        <v>60.3</v>
      </c>
      <c r="AV259" s="1">
        <v>49.6</v>
      </c>
      <c r="AW259" s="1">
        <v>46.9</v>
      </c>
      <c r="AX259" s="1">
        <v>56.9</v>
      </c>
      <c r="AY259" s="1">
        <v>33.5</v>
      </c>
      <c r="AZ259" s="1">
        <v>32.6</v>
      </c>
      <c r="BA259" s="1">
        <v>33.2</v>
      </c>
      <c r="BC259" s="1">
        <v>59.6</v>
      </c>
      <c r="BD259" s="1">
        <v>52.6</v>
      </c>
      <c r="BE259" s="1">
        <v>58.5</v>
      </c>
      <c r="BF259" s="1">
        <v>52.3</v>
      </c>
      <c r="BG259" s="1">
        <v>52.6</v>
      </c>
      <c r="BH259" s="1">
        <v>51.3</v>
      </c>
      <c r="BI259" s="1">
        <v>52.3</v>
      </c>
      <c r="BJ259" s="1">
        <v>56.8</v>
      </c>
      <c r="BK259" s="1">
        <v>58.1</v>
      </c>
      <c r="BL259" s="1">
        <v>49.2</v>
      </c>
      <c r="BM259" s="1">
        <v>53.7</v>
      </c>
      <c r="BN259" s="1">
        <v>51.5</v>
      </c>
      <c r="BO259" s="1">
        <v>35.3</v>
      </c>
      <c r="BP259" s="1">
        <v>35.2</v>
      </c>
      <c r="BQ259" s="1">
        <v>31.7</v>
      </c>
    </row>
    <row r="260" spans="1:69">
      <c r="A260" s="3"/>
      <c r="D260" s="1">
        <v>48.5</v>
      </c>
      <c r="E260" s="1">
        <v>52.5</v>
      </c>
      <c r="F260" s="1">
        <v>47.9</v>
      </c>
      <c r="G260" s="1">
        <v>52.1</v>
      </c>
      <c r="H260" s="1">
        <v>52.1</v>
      </c>
      <c r="I260" s="1">
        <v>54.3</v>
      </c>
      <c r="J260" s="1">
        <v>46.7</v>
      </c>
      <c r="K260" s="1">
        <v>56.8</v>
      </c>
      <c r="L260" s="1">
        <v>53.6</v>
      </c>
      <c r="M260" s="1">
        <v>42.8</v>
      </c>
      <c r="N260" s="1">
        <v>39.5</v>
      </c>
      <c r="O260" s="1">
        <v>41.2</v>
      </c>
      <c r="P260" s="1">
        <v>27.6</v>
      </c>
      <c r="Q260" s="1">
        <v>28.9</v>
      </c>
      <c r="R260" s="1">
        <v>30.2</v>
      </c>
      <c r="T260" s="1">
        <v>47.2</v>
      </c>
      <c r="U260" s="1">
        <v>51.2</v>
      </c>
      <c r="V260" s="1">
        <v>46.6</v>
      </c>
      <c r="W260" s="1">
        <v>47.8</v>
      </c>
      <c r="X260" s="1">
        <v>48.5</v>
      </c>
      <c r="Y260" s="1">
        <v>55.5</v>
      </c>
      <c r="Z260" s="1">
        <v>45.4</v>
      </c>
      <c r="AA260" s="1">
        <v>55.5</v>
      </c>
      <c r="AB260" s="1">
        <v>52.3</v>
      </c>
      <c r="AC260" s="1">
        <v>42.3</v>
      </c>
      <c r="AD260" s="1">
        <v>44.5</v>
      </c>
      <c r="AE260" s="1">
        <v>38.6</v>
      </c>
      <c r="AF260" s="1">
        <v>27.5</v>
      </c>
      <c r="AG260" s="1">
        <v>28.6</v>
      </c>
      <c r="AH260" s="1">
        <v>32.3</v>
      </c>
      <c r="AJ260" s="3"/>
      <c r="AM260" s="1">
        <v>53.9</v>
      </c>
      <c r="AN260" s="1">
        <v>46.5</v>
      </c>
      <c r="AO260" s="1">
        <v>51.9</v>
      </c>
      <c r="AP260" s="1">
        <v>52.1</v>
      </c>
      <c r="AQ260" s="1">
        <v>52.3</v>
      </c>
      <c r="AR260" s="1">
        <v>55.6</v>
      </c>
      <c r="AS260" s="1">
        <v>45.6</v>
      </c>
      <c r="AT260" s="1">
        <v>47.7</v>
      </c>
      <c r="AU260" s="1">
        <v>52.9</v>
      </c>
      <c r="AV260" s="1">
        <v>47.5</v>
      </c>
      <c r="AW260" s="1">
        <v>48.3</v>
      </c>
      <c r="AX260" s="1">
        <v>46.1</v>
      </c>
      <c r="AY260" s="1">
        <v>36.2</v>
      </c>
      <c r="AZ260" s="1">
        <v>35.3</v>
      </c>
      <c r="BA260" s="1">
        <v>28.1</v>
      </c>
      <c r="BC260" s="1">
        <v>52.3</v>
      </c>
      <c r="BD260" s="1">
        <v>50.2</v>
      </c>
      <c r="BE260" s="1">
        <v>51.6</v>
      </c>
      <c r="BF260" s="1">
        <v>56.8</v>
      </c>
      <c r="BG260" s="1">
        <v>55.4</v>
      </c>
      <c r="BH260" s="1">
        <v>54.3</v>
      </c>
      <c r="BI260" s="1">
        <v>49.3</v>
      </c>
      <c r="BJ260" s="1">
        <v>51.4</v>
      </c>
      <c r="BK260" s="1">
        <v>51.6</v>
      </c>
      <c r="BL260" s="1">
        <v>51.2</v>
      </c>
      <c r="BM260" s="1">
        <v>47.9</v>
      </c>
      <c r="BN260" s="1">
        <v>40.7</v>
      </c>
      <c r="BO260" s="1">
        <v>37.3</v>
      </c>
      <c r="BP260" s="1">
        <v>34</v>
      </c>
      <c r="BQ260" s="1">
        <v>26.8</v>
      </c>
    </row>
    <row r="261" spans="1:69">
      <c r="A261" s="3"/>
      <c r="F261" s="1">
        <f>AVERAGE(D256:F260)</f>
        <v>52.3333333333333</v>
      </c>
      <c r="I261" s="1">
        <f>AVERAGE(G256:I260)</f>
        <v>52.6333333333333</v>
      </c>
      <c r="L261" s="1">
        <f>AVERAGE(J256:L260)</f>
        <v>49.8866666666667</v>
      </c>
      <c r="O261" s="1">
        <f>AVERAGE(M256:O260)</f>
        <v>40.4666666666667</v>
      </c>
      <c r="R261" s="1">
        <f>AVERAGE(P256:R260)</f>
        <v>28.0066666666667</v>
      </c>
      <c r="V261" s="1">
        <f>AVERAGE(T256:V260)</f>
        <v>52.0133333333333</v>
      </c>
      <c r="Y261" s="1">
        <f>AVERAGE(W256:Y260)</f>
        <v>52.2</v>
      </c>
      <c r="AB261" s="1">
        <f>AVERAGE(Z256:AB260)</f>
        <v>49.46</v>
      </c>
      <c r="AE261" s="1">
        <f>AVERAGE(AC256:AE260)</f>
        <v>40.1466666666667</v>
      </c>
      <c r="AH261" s="1">
        <f>AVERAGE(AF256:AH260)</f>
        <v>27.26</v>
      </c>
      <c r="AJ261" s="3"/>
      <c r="AO261" s="1">
        <f>AVERAGE(AM256:AO260)</f>
        <v>52.5333333333333</v>
      </c>
      <c r="AR261" s="1">
        <f>AVERAGE(AP256:AR260)</f>
        <v>53.6733333333333</v>
      </c>
      <c r="AU261" s="1">
        <f>AVERAGE(AS256:AU260)</f>
        <v>52.9666666666667</v>
      </c>
      <c r="AX261" s="1">
        <f>AVERAGE(AV256:AX260)</f>
        <v>49.4333333333333</v>
      </c>
      <c r="BA261" s="1">
        <f>AVERAGE(AY256:BA260)</f>
        <v>33.4666666666667</v>
      </c>
      <c r="BE261" s="1">
        <f>AVERAGE(BC256:BE260)</f>
        <v>52.36</v>
      </c>
      <c r="BH261" s="1">
        <f>AVERAGE(BF256:BH260)</f>
        <v>53.3466666666667</v>
      </c>
      <c r="BK261" s="1">
        <f>AVERAGE(BI256:BK260)</f>
        <v>52.5933333333333</v>
      </c>
      <c r="BN261" s="1">
        <f>AVERAGE(BL256:BN260)</f>
        <v>49.0466666666667</v>
      </c>
      <c r="BQ261" s="1">
        <f>AVERAGE(BO256:BQ260)</f>
        <v>32.9933333333333</v>
      </c>
    </row>
    <row r="262" spans="1:36">
      <c r="A262" s="3"/>
      <c r="AJ262" s="3"/>
    </row>
    <row r="263" spans="1:69">
      <c r="A263" s="3"/>
      <c r="F263" s="1">
        <f>F261</f>
        <v>52.3333333333333</v>
      </c>
      <c r="I263" s="1">
        <f>I261</f>
        <v>52.6333333333333</v>
      </c>
      <c r="L263" s="1">
        <f>L261</f>
        <v>49.8866666666667</v>
      </c>
      <c r="O263" s="1">
        <f>O261</f>
        <v>40.4666666666667</v>
      </c>
      <c r="R263" s="1">
        <f>R261</f>
        <v>28.0066666666667</v>
      </c>
      <c r="V263" s="1">
        <f>V261</f>
        <v>52.0133333333333</v>
      </c>
      <c r="Y263" s="1">
        <f>Y261</f>
        <v>52.2</v>
      </c>
      <c r="AB263" s="1">
        <f>AB261</f>
        <v>49.46</v>
      </c>
      <c r="AE263" s="1">
        <f>AE261</f>
        <v>40.1466666666667</v>
      </c>
      <c r="AH263" s="1">
        <f>AH261</f>
        <v>27.26</v>
      </c>
      <c r="AJ263" s="3"/>
      <c r="AO263" s="1">
        <f>AO261</f>
        <v>52.5333333333333</v>
      </c>
      <c r="AR263" s="1">
        <f>AR261</f>
        <v>53.6733333333333</v>
      </c>
      <c r="AU263" s="1">
        <f>AU261</f>
        <v>52.9666666666667</v>
      </c>
      <c r="AX263" s="1">
        <f>AX261</f>
        <v>49.4333333333333</v>
      </c>
      <c r="BA263" s="1">
        <f>BA261</f>
        <v>33.4666666666667</v>
      </c>
      <c r="BE263" s="1">
        <f>BE261</f>
        <v>52.36</v>
      </c>
      <c r="BH263" s="1">
        <f>BH261</f>
        <v>53.3466666666667</v>
      </c>
      <c r="BK263" s="1">
        <f>BK261</f>
        <v>52.5933333333333</v>
      </c>
      <c r="BN263" s="1">
        <f>BN261</f>
        <v>49.0466666666667</v>
      </c>
      <c r="BQ263" s="1">
        <f>BQ261</f>
        <v>32.9933333333333</v>
      </c>
    </row>
    <row r="264" spans="1:69">
      <c r="A264" s="3"/>
      <c r="V264" s="1">
        <f>F263-0.33</f>
        <v>52.0033333333333</v>
      </c>
      <c r="Y264" s="1">
        <f>I263-0.43</f>
        <v>52.2033333333333</v>
      </c>
      <c r="AB264" s="1">
        <f>L263-0.42</f>
        <v>49.4666666666667</v>
      </c>
      <c r="AE264" s="1">
        <f>O263-0.32</f>
        <v>40.1466666666667</v>
      </c>
      <c r="AH264" s="1">
        <f>R263-0.75</f>
        <v>27.2566666666667</v>
      </c>
      <c r="AJ264" s="3"/>
      <c r="BE264" s="1">
        <f>AO263-0.17</f>
        <v>52.3633333333333</v>
      </c>
      <c r="BH264" s="1">
        <f>AR263-0.33</f>
        <v>53.3433333333333</v>
      </c>
      <c r="BK264" s="1">
        <f>AU263-0.36</f>
        <v>52.6066666666667</v>
      </c>
      <c r="BN264" s="1">
        <f>AX263-0.39</f>
        <v>49.0433333333333</v>
      </c>
      <c r="BQ264" s="1">
        <f>BA263-0.47</f>
        <v>32.9966666666667</v>
      </c>
    </row>
    <row r="265" spans="1:53">
      <c r="A265" s="3"/>
      <c r="F265" s="1">
        <f>F232+0.22</f>
        <v>51.8777777777778</v>
      </c>
      <c r="I265" s="1">
        <f>I232+0.11</f>
        <v>52.8388888888889</v>
      </c>
      <c r="L265" s="1">
        <f>L232+0.37</f>
        <v>50.0944444444444</v>
      </c>
      <c r="O265" s="1">
        <f>O232-0.42</f>
        <v>40.9555555555556</v>
      </c>
      <c r="R265" s="1">
        <f>R232-1.32</f>
        <v>28.1488888888889</v>
      </c>
      <c r="AJ265" s="3"/>
      <c r="AO265" s="1">
        <f>AO232-0.15</f>
        <v>52.8422222222222</v>
      </c>
      <c r="AR265" s="1">
        <f>AR232-0.19</f>
        <v>54.0533333333333</v>
      </c>
      <c r="AU265" s="1">
        <f>AU232-0.23</f>
        <v>52.4511111111111</v>
      </c>
      <c r="AX265" s="1">
        <f>AX232-0.59</f>
        <v>49.4155555555556</v>
      </c>
      <c r="BA265" s="1">
        <f>BA232-0.79</f>
        <v>34.1088888888889</v>
      </c>
    </row>
    <row r="266" s="1" customFormat="1" spans="1:69">
      <c r="A266" s="4" t="s">
        <v>11</v>
      </c>
      <c r="F266" s="1">
        <f>AVERAGE(F241,F252,F263)</f>
        <v>51.8933333333333</v>
      </c>
      <c r="I266" s="1">
        <f>AVERAGE(I241,I252,I263)</f>
        <v>52.8444444444445</v>
      </c>
      <c r="L266" s="1">
        <f>AVERAGE(L241,L252,L263)</f>
        <v>50.8933333333333</v>
      </c>
      <c r="O266" s="1">
        <f>AVERAGE(O241,O252,O263)</f>
        <v>41.0711111111111</v>
      </c>
      <c r="R266" s="1">
        <f>AVERAGE(R241,R252,R263)</f>
        <v>28.1777777777778</v>
      </c>
      <c r="V266" s="1">
        <f>AVERAGE(V241,V252,V263)</f>
        <v>51.4088888888889</v>
      </c>
      <c r="Y266" s="1">
        <f>AVERAGE(Y241,Y252,Y263)</f>
        <v>52.3488888888889</v>
      </c>
      <c r="AB266" s="1">
        <f>AVERAGE(AB241,AB252,AB263)</f>
        <v>50.4422222222222</v>
      </c>
      <c r="AE266" s="1">
        <f>AVERAGE(AE241,AE252,AE263)</f>
        <v>40.5711111111111</v>
      </c>
      <c r="AH266" s="1">
        <f>AVERAGE(AH241,AH252,AH263)</f>
        <v>27.48</v>
      </c>
      <c r="AJ266" s="4" t="s">
        <v>11</v>
      </c>
      <c r="AO266" s="1">
        <f>AVERAGE(AO241,AO252,AO263)</f>
        <v>52.8444444444444</v>
      </c>
      <c r="AR266" s="1">
        <f>AVERAGE(AR241,AR252,AR263)</f>
        <v>54.0311111111111</v>
      </c>
      <c r="AU266" s="1">
        <f>AVERAGE(AU241,AU252,AU263)</f>
        <v>52.4288888888889</v>
      </c>
      <c r="AX266" s="1">
        <f>AVERAGE(AX241,AX252,AX263)</f>
        <v>49.42</v>
      </c>
      <c r="BA266" s="1">
        <f>AVERAGE(BA241,BA252,BA263)</f>
        <v>34.12</v>
      </c>
      <c r="BE266" s="1">
        <f>AVERAGE(BE241,BE252,BE263)</f>
        <v>52.6333333333333</v>
      </c>
      <c r="BH266" s="1">
        <f>AVERAGE(BH241,BH252,BH263)</f>
        <v>53.7955555555556</v>
      </c>
      <c r="BK266" s="1">
        <f>AVERAGE(BK241,BK252,BK263)</f>
        <v>52.12</v>
      </c>
      <c r="BN266" s="1">
        <f>AVERAGE(BN241,BN252,BN263)</f>
        <v>49.1133333333333</v>
      </c>
      <c r="BQ266" s="1">
        <f>AVERAGE(BQ241,BQ252,BQ263)</f>
        <v>33.7444444444444</v>
      </c>
    </row>
    <row r="267" spans="1:69">
      <c r="A267" s="3" t="s">
        <v>58</v>
      </c>
      <c r="B267" s="1">
        <v>57</v>
      </c>
      <c r="D267" s="1">
        <v>54.3</v>
      </c>
      <c r="E267" s="1">
        <v>56.6</v>
      </c>
      <c r="F267" s="1">
        <v>58.6</v>
      </c>
      <c r="G267" s="1">
        <v>53.9</v>
      </c>
      <c r="H267" s="1">
        <v>56.2</v>
      </c>
      <c r="I267" s="1">
        <v>52.7</v>
      </c>
      <c r="J267" s="1">
        <v>51.2</v>
      </c>
      <c r="K267" s="1">
        <v>52.6</v>
      </c>
      <c r="L267" s="1">
        <v>48.1</v>
      </c>
      <c r="M267" s="1">
        <v>39.5</v>
      </c>
      <c r="N267" s="1">
        <v>32.6</v>
      </c>
      <c r="O267" s="1">
        <v>28.1</v>
      </c>
      <c r="P267" s="1">
        <v>17.1</v>
      </c>
      <c r="Q267" s="1">
        <v>24.2</v>
      </c>
      <c r="R267" s="1">
        <v>19.8</v>
      </c>
      <c r="T267" s="1">
        <v>52.6</v>
      </c>
      <c r="U267" s="1">
        <v>55.3</v>
      </c>
      <c r="V267" s="1">
        <v>53.6</v>
      </c>
      <c r="W267" s="1">
        <v>56.3</v>
      </c>
      <c r="X267" s="1">
        <v>58.3</v>
      </c>
      <c r="Y267" s="1">
        <v>51.4</v>
      </c>
      <c r="Z267" s="1">
        <v>53.6</v>
      </c>
      <c r="AA267" s="1">
        <v>51.3</v>
      </c>
      <c r="AB267" s="1">
        <v>50.9</v>
      </c>
      <c r="AC267" s="1">
        <v>38.5</v>
      </c>
      <c r="AD267" s="1">
        <v>31.3</v>
      </c>
      <c r="AE267" s="1">
        <v>36.5</v>
      </c>
      <c r="AF267" s="1">
        <v>19.6</v>
      </c>
      <c r="AG267" s="1">
        <v>19.6</v>
      </c>
      <c r="AH267" s="1">
        <v>18.5</v>
      </c>
      <c r="AJ267" s="3" t="s">
        <v>58</v>
      </c>
      <c r="AK267" s="1">
        <v>126</v>
      </c>
      <c r="AM267" s="1">
        <v>56.2</v>
      </c>
      <c r="AN267" s="1">
        <v>53.2</v>
      </c>
      <c r="AO267" s="1">
        <v>53.6</v>
      </c>
      <c r="AP267" s="1">
        <v>54.8</v>
      </c>
      <c r="AQ267" s="1">
        <v>55.1</v>
      </c>
      <c r="AR267" s="1">
        <v>49.2</v>
      </c>
      <c r="AS267" s="1">
        <v>57.8</v>
      </c>
      <c r="AT267" s="1">
        <v>55.8</v>
      </c>
      <c r="AU267" s="1">
        <v>50.1</v>
      </c>
      <c r="AV267" s="1">
        <v>52.8</v>
      </c>
      <c r="AW267" s="1">
        <v>49.8</v>
      </c>
      <c r="AX267" s="1">
        <v>49.5</v>
      </c>
      <c r="AY267" s="1">
        <v>34.8</v>
      </c>
      <c r="AZ267" s="1">
        <v>31.8</v>
      </c>
      <c r="BA267" s="1">
        <v>31.5</v>
      </c>
      <c r="BC267" s="1">
        <v>52.9</v>
      </c>
      <c r="BD267" s="1">
        <v>50.7</v>
      </c>
      <c r="BE267" s="1">
        <v>55.3</v>
      </c>
      <c r="BF267" s="1">
        <v>54.8</v>
      </c>
      <c r="BG267" s="1">
        <v>55.1</v>
      </c>
      <c r="BH267" s="1">
        <v>53.1</v>
      </c>
      <c r="BI267" s="1">
        <v>53.2</v>
      </c>
      <c r="BJ267" s="1">
        <v>54.5</v>
      </c>
      <c r="BK267" s="1">
        <v>48.8</v>
      </c>
      <c r="BL267" s="1">
        <v>51.5</v>
      </c>
      <c r="BM267" s="1">
        <v>48.5</v>
      </c>
      <c r="BN267" s="1">
        <v>48.2</v>
      </c>
      <c r="BO267" s="1">
        <v>33.5</v>
      </c>
      <c r="BP267" s="1">
        <v>30.5</v>
      </c>
      <c r="BQ267" s="1">
        <v>30.2</v>
      </c>
    </row>
    <row r="268" spans="1:69">
      <c r="A268" s="3"/>
      <c r="D268" s="1">
        <v>55.1</v>
      </c>
      <c r="E268" s="1">
        <v>46.8</v>
      </c>
      <c r="F268" s="1">
        <v>54.8</v>
      </c>
      <c r="G268" s="1">
        <v>53.9</v>
      </c>
      <c r="H268" s="1">
        <v>56.8</v>
      </c>
      <c r="I268" s="1">
        <v>51.6</v>
      </c>
      <c r="J268" s="1">
        <v>52.1</v>
      </c>
      <c r="K268" s="1">
        <v>50.1</v>
      </c>
      <c r="L268" s="1">
        <v>42.9</v>
      </c>
      <c r="M268" s="1">
        <v>37.2</v>
      </c>
      <c r="N268" s="1">
        <v>33.6</v>
      </c>
      <c r="O268" s="1">
        <v>36.2</v>
      </c>
      <c r="P268" s="1">
        <v>17.9</v>
      </c>
      <c r="Q268" s="1">
        <v>16.3</v>
      </c>
      <c r="R268" s="1">
        <v>19.2</v>
      </c>
      <c r="T268" s="1">
        <v>53.8</v>
      </c>
      <c r="U268" s="1">
        <v>55.5</v>
      </c>
      <c r="V268" s="1">
        <v>53.5</v>
      </c>
      <c r="W268" s="1">
        <v>57.6</v>
      </c>
      <c r="X268" s="1">
        <v>50.6</v>
      </c>
      <c r="Y268" s="1">
        <v>54.5</v>
      </c>
      <c r="Z268" s="1">
        <v>50.8</v>
      </c>
      <c r="AA268" s="1">
        <v>48.8</v>
      </c>
      <c r="AB268" s="1">
        <v>48.6</v>
      </c>
      <c r="AC268" s="1">
        <v>33.6</v>
      </c>
      <c r="AD268" s="1">
        <v>37.2</v>
      </c>
      <c r="AE268" s="1">
        <v>35.6</v>
      </c>
      <c r="AF268" s="1">
        <v>19.5</v>
      </c>
      <c r="AG268" s="1">
        <v>18.6</v>
      </c>
      <c r="AH268" s="1">
        <v>18.2</v>
      </c>
      <c r="AJ268" s="3"/>
      <c r="AM268" s="1">
        <v>52.7</v>
      </c>
      <c r="AN268" s="1">
        <v>51.8</v>
      </c>
      <c r="AO268" s="1">
        <v>52.7</v>
      </c>
      <c r="AP268" s="1">
        <v>53.1</v>
      </c>
      <c r="AQ268" s="1">
        <v>51.1</v>
      </c>
      <c r="AR268" s="1">
        <v>52.9</v>
      </c>
      <c r="AS268" s="1">
        <v>54.1</v>
      </c>
      <c r="AT268" s="1">
        <v>52.6</v>
      </c>
      <c r="AU268" s="1">
        <v>51.8</v>
      </c>
      <c r="AV268" s="1">
        <v>45.2</v>
      </c>
      <c r="AW268" s="1">
        <v>47.6</v>
      </c>
      <c r="AX268" s="1">
        <v>46.6</v>
      </c>
      <c r="AY268" s="1">
        <v>32.2</v>
      </c>
      <c r="AZ268" s="1">
        <v>28.6</v>
      </c>
      <c r="BA268" s="1">
        <v>28.9</v>
      </c>
      <c r="BC268" s="1">
        <v>54.1</v>
      </c>
      <c r="BD268" s="1">
        <v>53.2</v>
      </c>
      <c r="BE268" s="1">
        <v>54.1</v>
      </c>
      <c r="BF268" s="1">
        <v>53.1</v>
      </c>
      <c r="BG268" s="1">
        <v>51.1</v>
      </c>
      <c r="BH268" s="1">
        <v>50.7</v>
      </c>
      <c r="BI268" s="1">
        <v>52.8</v>
      </c>
      <c r="BJ268" s="1">
        <v>51.3</v>
      </c>
      <c r="BK268" s="1">
        <v>50.5</v>
      </c>
      <c r="BL268" s="1">
        <v>49.6</v>
      </c>
      <c r="BM268" s="1">
        <v>49.2</v>
      </c>
      <c r="BN268" s="1">
        <v>49.5</v>
      </c>
      <c r="BO268" s="1">
        <v>31.7</v>
      </c>
      <c r="BP268" s="1">
        <v>31.2</v>
      </c>
      <c r="BQ268" s="1">
        <v>35.3</v>
      </c>
    </row>
    <row r="269" spans="1:69">
      <c r="A269" s="3"/>
      <c r="D269" s="1">
        <v>53.9</v>
      </c>
      <c r="E269" s="1">
        <v>54.8</v>
      </c>
      <c r="F269" s="1">
        <v>52.6</v>
      </c>
      <c r="G269" s="1">
        <v>52.9</v>
      </c>
      <c r="H269" s="1">
        <v>53.7</v>
      </c>
      <c r="I269" s="1">
        <v>53.5</v>
      </c>
      <c r="J269" s="1">
        <v>50.2</v>
      </c>
      <c r="K269" s="1">
        <v>52.6</v>
      </c>
      <c r="L269" s="1">
        <v>52.6</v>
      </c>
      <c r="M269" s="1">
        <v>40.1</v>
      </c>
      <c r="N269" s="1">
        <v>33.9</v>
      </c>
      <c r="O269" s="1">
        <v>39.6</v>
      </c>
      <c r="P269" s="1">
        <v>15.9</v>
      </c>
      <c r="Q269" s="1">
        <v>18.4</v>
      </c>
      <c r="R269" s="1">
        <v>18.1</v>
      </c>
      <c r="T269" s="1">
        <v>52.6</v>
      </c>
      <c r="U269" s="1">
        <v>53.5</v>
      </c>
      <c r="V269" s="1">
        <v>53.6</v>
      </c>
      <c r="W269" s="1">
        <v>58.2</v>
      </c>
      <c r="X269" s="1">
        <v>52.4</v>
      </c>
      <c r="Y269" s="1">
        <v>53.6</v>
      </c>
      <c r="Z269" s="1">
        <v>48.9</v>
      </c>
      <c r="AA269" s="1">
        <v>51.3</v>
      </c>
      <c r="AB269" s="1">
        <v>51.3</v>
      </c>
      <c r="AC269" s="1">
        <v>36.2</v>
      </c>
      <c r="AD269" s="1">
        <v>37.2</v>
      </c>
      <c r="AE269" s="1">
        <v>36.9</v>
      </c>
      <c r="AF269" s="1">
        <v>18.6</v>
      </c>
      <c r="AG269" s="1">
        <v>19.6</v>
      </c>
      <c r="AH269" s="1">
        <v>18.5</v>
      </c>
      <c r="AJ269" s="3"/>
      <c r="AM269" s="1">
        <v>54.1</v>
      </c>
      <c r="AN269" s="1">
        <v>52.8</v>
      </c>
      <c r="AO269" s="1">
        <v>55.5</v>
      </c>
      <c r="AP269" s="1">
        <v>60.2</v>
      </c>
      <c r="AQ269" s="1">
        <v>57.7</v>
      </c>
      <c r="AR269" s="1">
        <v>58.9</v>
      </c>
      <c r="AS269" s="1">
        <v>55.1</v>
      </c>
      <c r="AT269" s="1">
        <v>59.9</v>
      </c>
      <c r="AU269" s="1">
        <v>52.3</v>
      </c>
      <c r="AV269" s="1">
        <v>44.9</v>
      </c>
      <c r="AW269" s="1">
        <v>45.1</v>
      </c>
      <c r="AX269" s="1">
        <v>46.5</v>
      </c>
      <c r="AY269" s="1">
        <v>26.9</v>
      </c>
      <c r="AZ269" s="1">
        <v>27.1</v>
      </c>
      <c r="BA269" s="1">
        <v>28.5</v>
      </c>
      <c r="BC269" s="1">
        <v>55.5</v>
      </c>
      <c r="BD269" s="1">
        <v>54.2</v>
      </c>
      <c r="BE269" s="1">
        <v>56.9</v>
      </c>
      <c r="BF269" s="1">
        <v>60.2</v>
      </c>
      <c r="BG269" s="1">
        <v>57.7</v>
      </c>
      <c r="BH269" s="1">
        <v>56.7</v>
      </c>
      <c r="BI269" s="1">
        <v>53.8</v>
      </c>
      <c r="BJ269" s="1">
        <v>58.6</v>
      </c>
      <c r="BK269" s="1">
        <v>51</v>
      </c>
      <c r="BL269" s="1">
        <v>43.6</v>
      </c>
      <c r="BM269" s="1">
        <v>43.8</v>
      </c>
      <c r="BN269" s="1">
        <v>45.2</v>
      </c>
      <c r="BO269" s="1">
        <v>25.6</v>
      </c>
      <c r="BP269" s="1">
        <v>25.8</v>
      </c>
      <c r="BQ269" s="1">
        <v>27.2</v>
      </c>
    </row>
    <row r="270" spans="1:69">
      <c r="A270" s="3"/>
      <c r="D270" s="1">
        <v>56.9</v>
      </c>
      <c r="E270" s="1">
        <v>54.6</v>
      </c>
      <c r="F270" s="1">
        <v>50.1</v>
      </c>
      <c r="G270" s="1">
        <v>52.1</v>
      </c>
      <c r="H270" s="1">
        <v>51.4</v>
      </c>
      <c r="I270" s="1">
        <v>54.5</v>
      </c>
      <c r="J270" s="1">
        <v>47.6</v>
      </c>
      <c r="K270" s="1">
        <v>45.5</v>
      </c>
      <c r="L270" s="1">
        <v>47.1</v>
      </c>
      <c r="M270" s="1">
        <v>37.6</v>
      </c>
      <c r="N270" s="1">
        <v>34.8</v>
      </c>
      <c r="O270" s="1">
        <v>34.2</v>
      </c>
      <c r="P270" s="1">
        <v>21.2</v>
      </c>
      <c r="Q270" s="1">
        <v>22.5</v>
      </c>
      <c r="R270" s="1">
        <v>22.1</v>
      </c>
      <c r="T270" s="1">
        <v>55.6</v>
      </c>
      <c r="U270" s="1">
        <v>46.4</v>
      </c>
      <c r="V270" s="1">
        <v>48.8</v>
      </c>
      <c r="W270" s="1">
        <v>53.3</v>
      </c>
      <c r="X270" s="1">
        <v>57.1</v>
      </c>
      <c r="Y270" s="1">
        <v>53.2</v>
      </c>
      <c r="Z270" s="1">
        <v>47.6</v>
      </c>
      <c r="AA270" s="1">
        <v>44.7</v>
      </c>
      <c r="AB270" s="1">
        <v>45.8</v>
      </c>
      <c r="AC270" s="1">
        <v>35.4</v>
      </c>
      <c r="AD270" s="1">
        <v>35.9</v>
      </c>
      <c r="AE270" s="1">
        <v>35.9</v>
      </c>
      <c r="AF270" s="1">
        <v>18.5</v>
      </c>
      <c r="AG270" s="1">
        <v>19.1</v>
      </c>
      <c r="AH270" s="1">
        <v>18.4</v>
      </c>
      <c r="AJ270" s="3"/>
      <c r="AM270" s="1">
        <v>52.3</v>
      </c>
      <c r="AN270" s="1">
        <v>55.6</v>
      </c>
      <c r="AO270" s="1">
        <v>53.1</v>
      </c>
      <c r="AP270" s="1">
        <v>60.1</v>
      </c>
      <c r="AQ270" s="1">
        <v>55.2</v>
      </c>
      <c r="AR270" s="1">
        <v>59.1</v>
      </c>
      <c r="AS270" s="1">
        <v>53.8</v>
      </c>
      <c r="AT270" s="1">
        <v>50.7</v>
      </c>
      <c r="AU270" s="1">
        <v>49.8</v>
      </c>
      <c r="AV270" s="1">
        <v>41.9</v>
      </c>
      <c r="AW270" s="1">
        <v>45.3</v>
      </c>
      <c r="AX270" s="1">
        <v>47.5</v>
      </c>
      <c r="AY270" s="1">
        <v>23.9</v>
      </c>
      <c r="AZ270" s="1">
        <v>34.7</v>
      </c>
      <c r="BA270" s="1">
        <v>34.1</v>
      </c>
      <c r="BC270" s="1">
        <v>49.5</v>
      </c>
      <c r="BD270" s="1">
        <v>51.2</v>
      </c>
      <c r="BE270" s="1">
        <v>54.5</v>
      </c>
      <c r="BF270" s="1">
        <v>60.1</v>
      </c>
      <c r="BG270" s="1">
        <v>55.2</v>
      </c>
      <c r="BH270" s="1">
        <v>56.9</v>
      </c>
      <c r="BI270" s="1">
        <v>52.5</v>
      </c>
      <c r="BJ270" s="1">
        <v>49.4</v>
      </c>
      <c r="BK270" s="1">
        <v>48.5</v>
      </c>
      <c r="BL270" s="1">
        <v>40.6</v>
      </c>
      <c r="BM270" s="1">
        <v>46.5</v>
      </c>
      <c r="BN270" s="1">
        <v>46.9</v>
      </c>
      <c r="BO270" s="1">
        <v>22.6</v>
      </c>
      <c r="BP270" s="1">
        <v>33.4</v>
      </c>
      <c r="BQ270" s="1">
        <v>32.8</v>
      </c>
    </row>
    <row r="271" spans="1:69">
      <c r="A271" s="3"/>
      <c r="D271" s="1">
        <v>50.1</v>
      </c>
      <c r="E271" s="1">
        <v>52.5</v>
      </c>
      <c r="F271" s="1">
        <v>44.4</v>
      </c>
      <c r="G271" s="1">
        <v>52.9</v>
      </c>
      <c r="H271" s="1">
        <v>55.1</v>
      </c>
      <c r="I271" s="1">
        <v>52.9</v>
      </c>
      <c r="J271" s="1">
        <v>52.4</v>
      </c>
      <c r="K271" s="1">
        <v>52.1</v>
      </c>
      <c r="L271" s="1">
        <v>50.5</v>
      </c>
      <c r="M271" s="1">
        <v>38.9</v>
      </c>
      <c r="N271" s="1">
        <v>39.6</v>
      </c>
      <c r="O271" s="1">
        <v>38.9</v>
      </c>
      <c r="P271" s="1">
        <v>19.5</v>
      </c>
      <c r="Q271" s="1">
        <v>14.8</v>
      </c>
      <c r="R271" s="1">
        <v>21.1</v>
      </c>
      <c r="T271" s="1">
        <v>50.6</v>
      </c>
      <c r="U271" s="1">
        <v>51.2</v>
      </c>
      <c r="V271" s="1">
        <v>53.2</v>
      </c>
      <c r="W271" s="1">
        <v>47.8</v>
      </c>
      <c r="X271" s="1">
        <v>49.3</v>
      </c>
      <c r="Y271" s="1">
        <v>45.6</v>
      </c>
      <c r="Z271" s="1">
        <v>48.6</v>
      </c>
      <c r="AA271" s="1">
        <v>50.8</v>
      </c>
      <c r="AB271" s="1">
        <v>49.2</v>
      </c>
      <c r="AC271" s="1">
        <v>36.2</v>
      </c>
      <c r="AD271" s="1">
        <v>35.2</v>
      </c>
      <c r="AE271" s="1">
        <v>36.3</v>
      </c>
      <c r="AF271" s="1">
        <v>18.6</v>
      </c>
      <c r="AG271" s="1">
        <v>15.9</v>
      </c>
      <c r="AH271" s="1">
        <v>19.8</v>
      </c>
      <c r="AJ271" s="3"/>
      <c r="AM271" s="1">
        <v>53.9</v>
      </c>
      <c r="AN271" s="1">
        <v>51.1</v>
      </c>
      <c r="AO271" s="1">
        <v>56.2</v>
      </c>
      <c r="AP271" s="1">
        <v>51.3</v>
      </c>
      <c r="AQ271" s="1">
        <v>52.2</v>
      </c>
      <c r="AR271" s="1">
        <v>61.5</v>
      </c>
      <c r="AS271" s="1">
        <v>50.1</v>
      </c>
      <c r="AT271" s="1">
        <v>51.6</v>
      </c>
      <c r="AU271" s="1">
        <v>52.3</v>
      </c>
      <c r="AV271" s="1">
        <v>47.7</v>
      </c>
      <c r="AW271" s="1">
        <v>44.8</v>
      </c>
      <c r="AX271" s="1">
        <v>49.3</v>
      </c>
      <c r="AY271" s="1">
        <v>29.7</v>
      </c>
      <c r="AZ271" s="1">
        <v>28.3</v>
      </c>
      <c r="BA271" s="1">
        <v>31.3</v>
      </c>
      <c r="BC271" s="1">
        <v>55.3</v>
      </c>
      <c r="BD271" s="1">
        <v>52.5</v>
      </c>
      <c r="BE271" s="1">
        <v>52.3</v>
      </c>
      <c r="BF271" s="1">
        <v>51.3</v>
      </c>
      <c r="BG271" s="1">
        <v>52.2</v>
      </c>
      <c r="BH271" s="1">
        <v>59.3</v>
      </c>
      <c r="BI271" s="1">
        <v>55.4</v>
      </c>
      <c r="BJ271" s="1">
        <v>55.5</v>
      </c>
      <c r="BK271" s="1">
        <v>56.5</v>
      </c>
      <c r="BL271" s="1">
        <v>46.4</v>
      </c>
      <c r="BM271" s="1">
        <v>43.2</v>
      </c>
      <c r="BN271" s="1">
        <v>45.9</v>
      </c>
      <c r="BO271" s="1">
        <v>28.4</v>
      </c>
      <c r="BP271" s="1">
        <v>27</v>
      </c>
      <c r="BQ271" s="1">
        <v>30</v>
      </c>
    </row>
    <row r="272" spans="1:69">
      <c r="A272" s="3"/>
      <c r="F272" s="1">
        <f>AVERAGE(D267:F271)</f>
        <v>53.0733333333333</v>
      </c>
      <c r="I272" s="1">
        <f>AVERAGE(G267:I271)</f>
        <v>53.6066666666667</v>
      </c>
      <c r="L272" s="1">
        <f>AVERAGE(J267:L271)</f>
        <v>49.84</v>
      </c>
      <c r="O272" s="1">
        <f>AVERAGE(M267:O271)</f>
        <v>36.32</v>
      </c>
      <c r="R272" s="1">
        <f>AVERAGE(P267:R271)</f>
        <v>19.2066666666667</v>
      </c>
      <c r="V272" s="1">
        <f>AVERAGE(T267:V271)</f>
        <v>52.6533333333333</v>
      </c>
      <c r="Y272" s="1">
        <f>AVERAGE(W267:Y271)</f>
        <v>53.28</v>
      </c>
      <c r="AB272" s="1">
        <f>AVERAGE(Z267:AB271)</f>
        <v>49.48</v>
      </c>
      <c r="AE272" s="1">
        <f>AVERAGE(AC267:AE271)</f>
        <v>35.86</v>
      </c>
      <c r="AH272" s="1">
        <f>AVERAGE(AF267:AH271)</f>
        <v>18.7333333333333</v>
      </c>
      <c r="AJ272" s="3"/>
      <c r="AO272" s="1">
        <f>AVERAGE(AM267:AO271)</f>
        <v>53.6533333333333</v>
      </c>
      <c r="AR272" s="1">
        <f>AVERAGE(AP267:AR271)</f>
        <v>55.4933333333333</v>
      </c>
      <c r="AU272" s="1">
        <f>AVERAGE(AS267:AU271)</f>
        <v>53.1866666666667</v>
      </c>
      <c r="AX272" s="1">
        <f>AVERAGE(AV267:AX271)</f>
        <v>46.9666666666667</v>
      </c>
      <c r="BA272" s="1">
        <f>AVERAGE(AY267:BA271)</f>
        <v>30.1533333333333</v>
      </c>
      <c r="BE272" s="1">
        <f>AVERAGE(BC267:BE271)</f>
        <v>53.48</v>
      </c>
      <c r="BH272" s="1">
        <f>AVERAGE(BF267:BH271)</f>
        <v>55.1666666666667</v>
      </c>
      <c r="BK272" s="1">
        <f>AVERAGE(BI267:BK271)</f>
        <v>52.82</v>
      </c>
      <c r="BN272" s="1">
        <f>AVERAGE(BL267:BN271)</f>
        <v>46.5733333333333</v>
      </c>
      <c r="BQ272" s="1">
        <f>AVERAGE(BO267:BQ271)</f>
        <v>29.68</v>
      </c>
    </row>
    <row r="273" spans="1:36">
      <c r="A273" s="3"/>
      <c r="AJ273" s="3"/>
    </row>
    <row r="274" spans="1:69">
      <c r="A274" s="3"/>
      <c r="F274" s="1">
        <f>F272</f>
        <v>53.0733333333333</v>
      </c>
      <c r="I274" s="1">
        <f>I272</f>
        <v>53.6066666666667</v>
      </c>
      <c r="L274" s="1">
        <f>L272</f>
        <v>49.84</v>
      </c>
      <c r="O274" s="1">
        <f>O272</f>
        <v>36.32</v>
      </c>
      <c r="R274" s="1">
        <f>R272</f>
        <v>19.2066666666667</v>
      </c>
      <c r="V274" s="1">
        <f>V272</f>
        <v>52.6533333333333</v>
      </c>
      <c r="Y274" s="1">
        <f>Y272</f>
        <v>53.28</v>
      </c>
      <c r="AB274" s="1">
        <f>AB272</f>
        <v>49.48</v>
      </c>
      <c r="AE274" s="1">
        <f>AE272</f>
        <v>35.86</v>
      </c>
      <c r="AH274" s="1">
        <f>AH272</f>
        <v>18.7333333333333</v>
      </c>
      <c r="AJ274" s="3"/>
      <c r="AO274" s="1">
        <f>AO272</f>
        <v>53.6533333333333</v>
      </c>
      <c r="AR274" s="1">
        <f>AR272</f>
        <v>55.4933333333333</v>
      </c>
      <c r="AU274" s="1">
        <f>AU272</f>
        <v>53.1866666666667</v>
      </c>
      <c r="AX274" s="1">
        <f>AX272</f>
        <v>46.9666666666667</v>
      </c>
      <c r="BA274" s="1">
        <f>BA272</f>
        <v>30.1533333333333</v>
      </c>
      <c r="BE274" s="1">
        <f>BE272</f>
        <v>53.48</v>
      </c>
      <c r="BH274" s="1">
        <f>BH272</f>
        <v>55.1666666666667</v>
      </c>
      <c r="BK274" s="1">
        <f>BK272</f>
        <v>52.82</v>
      </c>
      <c r="BN274" s="1">
        <f>BN272</f>
        <v>46.5733333333333</v>
      </c>
      <c r="BQ274" s="1">
        <f>BQ272</f>
        <v>29.68</v>
      </c>
    </row>
    <row r="275" spans="1:69">
      <c r="A275" s="3"/>
      <c r="V275" s="1">
        <f>F274-0.43</f>
        <v>52.6433333333333</v>
      </c>
      <c r="Y275" s="1">
        <f>I274-0.33</f>
        <v>53.2766666666667</v>
      </c>
      <c r="AB275" s="1">
        <f>L274-0.37</f>
        <v>49.47</v>
      </c>
      <c r="AE275" s="1">
        <f>O274-0.45</f>
        <v>35.87</v>
      </c>
      <c r="AH275" s="1">
        <f>R274-0.47</f>
        <v>18.7366666666667</v>
      </c>
      <c r="AJ275" s="3"/>
      <c r="BE275" s="1">
        <f>AO274-0.17</f>
        <v>53.4833333333333</v>
      </c>
      <c r="BH275" s="1">
        <f>AR274-0.33</f>
        <v>55.1633333333333</v>
      </c>
      <c r="BK275" s="1">
        <f>AU274-0.36</f>
        <v>52.8266666666667</v>
      </c>
      <c r="BN275" s="1">
        <f>AX274-0.39</f>
        <v>46.5766666666667</v>
      </c>
      <c r="BQ275" s="1">
        <f>BA274-0.47</f>
        <v>29.6833333333333</v>
      </c>
    </row>
    <row r="276" spans="1:36">
      <c r="A276" s="3"/>
      <c r="AJ276" s="3"/>
    </row>
    <row r="277" spans="1:36">
      <c r="A277" s="4" t="s">
        <v>11</v>
      </c>
      <c r="AJ277" s="4" t="s">
        <v>11</v>
      </c>
    </row>
    <row r="278" spans="1:69">
      <c r="A278" s="3" t="s">
        <v>59</v>
      </c>
      <c r="B278" s="1">
        <v>60</v>
      </c>
      <c r="D278" s="1">
        <v>52.3</v>
      </c>
      <c r="E278" s="1">
        <v>54.1</v>
      </c>
      <c r="F278" s="1">
        <v>55.7</v>
      </c>
      <c r="G278" s="1">
        <v>53.6</v>
      </c>
      <c r="H278" s="1">
        <v>52.6</v>
      </c>
      <c r="I278" s="1">
        <v>51.8</v>
      </c>
      <c r="J278" s="1">
        <v>50.1</v>
      </c>
      <c r="K278" s="1">
        <v>51.2</v>
      </c>
      <c r="L278" s="1">
        <v>45.9</v>
      </c>
      <c r="M278" s="1">
        <v>36.8</v>
      </c>
      <c r="N278" s="1">
        <v>39.1</v>
      </c>
      <c r="O278" s="1">
        <v>35.9</v>
      </c>
      <c r="P278" s="1">
        <v>21.5</v>
      </c>
      <c r="Q278" s="1">
        <v>23.1</v>
      </c>
      <c r="R278" s="1">
        <v>22.1</v>
      </c>
      <c r="T278" s="1">
        <v>53.6</v>
      </c>
      <c r="U278" s="1">
        <v>52.8</v>
      </c>
      <c r="V278" s="1">
        <v>54.4</v>
      </c>
      <c r="W278" s="1">
        <v>52.3</v>
      </c>
      <c r="X278" s="1">
        <v>53.6</v>
      </c>
      <c r="Y278" s="1">
        <v>53.9</v>
      </c>
      <c r="Z278" s="1">
        <v>52.9</v>
      </c>
      <c r="AA278" s="1">
        <v>55.8</v>
      </c>
      <c r="AB278" s="1">
        <v>49.5</v>
      </c>
      <c r="AC278" s="1">
        <v>32.9</v>
      </c>
      <c r="AD278" s="1">
        <v>35.8</v>
      </c>
      <c r="AE278" s="1">
        <v>35.2</v>
      </c>
      <c r="AF278" s="1">
        <v>17.6</v>
      </c>
      <c r="AG278" s="1">
        <v>17.9</v>
      </c>
      <c r="AH278" s="1">
        <v>21.5</v>
      </c>
      <c r="AJ278" s="3" t="s">
        <v>59</v>
      </c>
      <c r="AK278" s="1">
        <v>129</v>
      </c>
      <c r="AM278" s="1">
        <v>55.4</v>
      </c>
      <c r="AN278" s="1">
        <v>56.2</v>
      </c>
      <c r="AO278" s="1">
        <v>49.6</v>
      </c>
      <c r="AP278" s="1">
        <v>58.6</v>
      </c>
      <c r="AQ278" s="1">
        <v>58.9</v>
      </c>
      <c r="AR278" s="1">
        <v>48.3</v>
      </c>
      <c r="AS278" s="1">
        <v>50.8</v>
      </c>
      <c r="AT278" s="1">
        <v>52.3</v>
      </c>
      <c r="AU278" s="1">
        <v>51.6</v>
      </c>
      <c r="AV278" s="1">
        <v>48.7</v>
      </c>
      <c r="AW278" s="1">
        <v>46.1</v>
      </c>
      <c r="AX278" s="1">
        <v>48.8</v>
      </c>
      <c r="AY278" s="1">
        <v>30.7</v>
      </c>
      <c r="AZ278" s="1">
        <v>28.1</v>
      </c>
      <c r="BA278" s="1">
        <v>27.4</v>
      </c>
      <c r="BC278" s="1">
        <v>49.8</v>
      </c>
      <c r="BD278" s="1">
        <v>52.1</v>
      </c>
      <c r="BE278" s="1">
        <v>52.6</v>
      </c>
      <c r="BF278" s="1">
        <v>58.6</v>
      </c>
      <c r="BG278" s="1">
        <v>58.9</v>
      </c>
      <c r="BH278" s="1">
        <v>52.2</v>
      </c>
      <c r="BI278" s="1">
        <v>54.6</v>
      </c>
      <c r="BJ278" s="1">
        <v>54.4</v>
      </c>
      <c r="BK278" s="1">
        <v>50.2</v>
      </c>
      <c r="BL278" s="1">
        <v>47.4</v>
      </c>
      <c r="BM278" s="1">
        <v>44.8</v>
      </c>
      <c r="BN278" s="1">
        <v>47.5</v>
      </c>
      <c r="BO278" s="1">
        <v>29.4</v>
      </c>
      <c r="BP278" s="1">
        <v>26.8</v>
      </c>
      <c r="BQ278" s="1">
        <v>29.5</v>
      </c>
    </row>
    <row r="279" spans="1:69">
      <c r="A279" s="3"/>
      <c r="D279" s="1">
        <v>52.3</v>
      </c>
      <c r="E279" s="1">
        <v>52.6</v>
      </c>
      <c r="F279" s="1">
        <v>54.1</v>
      </c>
      <c r="G279" s="1">
        <v>55.2</v>
      </c>
      <c r="H279" s="1">
        <v>52.4</v>
      </c>
      <c r="I279" s="1">
        <v>52.3</v>
      </c>
      <c r="J279" s="1">
        <v>53.6</v>
      </c>
      <c r="K279" s="1">
        <v>51.2</v>
      </c>
      <c r="L279" s="1">
        <v>53.6</v>
      </c>
      <c r="M279" s="1">
        <v>40.1</v>
      </c>
      <c r="N279" s="1">
        <v>35.2</v>
      </c>
      <c r="O279" s="1">
        <v>36.1</v>
      </c>
      <c r="P279" s="1">
        <v>11.5</v>
      </c>
      <c r="Q279" s="1">
        <v>16.2</v>
      </c>
      <c r="R279" s="1">
        <v>18.6</v>
      </c>
      <c r="T279" s="1">
        <v>52.6</v>
      </c>
      <c r="U279" s="1">
        <v>50.6</v>
      </c>
      <c r="V279" s="1">
        <v>53.6</v>
      </c>
      <c r="W279" s="1">
        <v>53.2</v>
      </c>
      <c r="X279" s="1">
        <v>52.6</v>
      </c>
      <c r="Y279" s="1">
        <v>52.1</v>
      </c>
      <c r="Z279" s="1">
        <v>48.8</v>
      </c>
      <c r="AA279" s="1">
        <v>53.9</v>
      </c>
      <c r="AB279" s="1">
        <v>50.2</v>
      </c>
      <c r="AC279" s="1">
        <v>38.2</v>
      </c>
      <c r="AD279" s="1">
        <v>37.8</v>
      </c>
      <c r="AE279" s="1">
        <v>34.9</v>
      </c>
      <c r="AF279" s="1">
        <v>17.5</v>
      </c>
      <c r="AG279" s="1">
        <v>18.2</v>
      </c>
      <c r="AH279" s="1">
        <v>18.3</v>
      </c>
      <c r="AJ279" s="3"/>
      <c r="AM279" s="1">
        <v>52.6</v>
      </c>
      <c r="AN279" s="1">
        <v>55.3</v>
      </c>
      <c r="AO279" s="1">
        <v>58.4</v>
      </c>
      <c r="AP279" s="1">
        <v>56.5</v>
      </c>
      <c r="AQ279" s="1">
        <v>57.4</v>
      </c>
      <c r="AR279" s="1">
        <v>53.1</v>
      </c>
      <c r="AS279" s="1">
        <v>59.5</v>
      </c>
      <c r="AT279" s="1">
        <v>50.8</v>
      </c>
      <c r="AU279" s="1">
        <v>53.1</v>
      </c>
      <c r="AV279" s="1">
        <v>44.5</v>
      </c>
      <c r="AW279" s="1">
        <v>45.3</v>
      </c>
      <c r="AX279" s="1">
        <v>46.7</v>
      </c>
      <c r="AY279" s="1">
        <v>31.2</v>
      </c>
      <c r="AZ279" s="1">
        <v>30.8</v>
      </c>
      <c r="BA279" s="1">
        <v>28.7</v>
      </c>
      <c r="BC279" s="1">
        <v>53.6</v>
      </c>
      <c r="BD279" s="1">
        <v>56.7</v>
      </c>
      <c r="BE279" s="1">
        <v>59.8</v>
      </c>
      <c r="BF279" s="1">
        <v>56.5</v>
      </c>
      <c r="BG279" s="1">
        <v>57.4</v>
      </c>
      <c r="BH279" s="1">
        <v>50.9</v>
      </c>
      <c r="BI279" s="1">
        <v>50.2</v>
      </c>
      <c r="BJ279" s="1">
        <v>49.5</v>
      </c>
      <c r="BK279" s="1">
        <v>51.8</v>
      </c>
      <c r="BL279" s="1">
        <v>51.3</v>
      </c>
      <c r="BM279" s="1">
        <v>47.5</v>
      </c>
      <c r="BN279" s="1">
        <v>45.4</v>
      </c>
      <c r="BO279" s="1">
        <v>26.9</v>
      </c>
      <c r="BP279" s="1">
        <v>29.5</v>
      </c>
      <c r="BQ279" s="1">
        <v>27.4</v>
      </c>
    </row>
    <row r="280" spans="1:69">
      <c r="A280" s="3"/>
      <c r="D280" s="1">
        <v>51.2</v>
      </c>
      <c r="E280" s="1">
        <v>54.7</v>
      </c>
      <c r="F280" s="1">
        <v>49.6</v>
      </c>
      <c r="G280" s="1">
        <v>54.1</v>
      </c>
      <c r="H280" s="1">
        <v>52.9</v>
      </c>
      <c r="I280" s="1">
        <v>56.6</v>
      </c>
      <c r="J280" s="1">
        <v>52.3</v>
      </c>
      <c r="K280" s="1">
        <v>52.4</v>
      </c>
      <c r="L280" s="1">
        <v>46.1</v>
      </c>
      <c r="M280" s="1">
        <v>37.8</v>
      </c>
      <c r="N280" s="1">
        <v>42.1</v>
      </c>
      <c r="O280" s="1">
        <v>36.9</v>
      </c>
      <c r="P280" s="1">
        <v>18.5</v>
      </c>
      <c r="Q280" s="1">
        <v>18.1</v>
      </c>
      <c r="R280" s="1">
        <v>17.9</v>
      </c>
      <c r="T280" s="1">
        <v>50.6</v>
      </c>
      <c r="U280" s="1">
        <v>53.4</v>
      </c>
      <c r="V280" s="1">
        <v>53.9</v>
      </c>
      <c r="W280" s="1">
        <v>52.9</v>
      </c>
      <c r="X280" s="1">
        <v>56.2</v>
      </c>
      <c r="Y280" s="1">
        <v>55.3</v>
      </c>
      <c r="Z280" s="1">
        <v>52.3</v>
      </c>
      <c r="AA280" s="1">
        <v>51.1</v>
      </c>
      <c r="AB280" s="1">
        <v>48.2</v>
      </c>
      <c r="AC280" s="1">
        <v>35.6</v>
      </c>
      <c r="AD280" s="1">
        <v>34.2</v>
      </c>
      <c r="AE280" s="1">
        <v>35.2</v>
      </c>
      <c r="AF280" s="1">
        <v>18.6</v>
      </c>
      <c r="AG280" s="1">
        <v>16.8</v>
      </c>
      <c r="AH280" s="1">
        <v>19.4</v>
      </c>
      <c r="AJ280" s="3"/>
      <c r="AM280" s="1">
        <v>53.4</v>
      </c>
      <c r="AN280" s="1">
        <v>52.7</v>
      </c>
      <c r="AO280" s="1">
        <v>56.5</v>
      </c>
      <c r="AP280" s="1">
        <v>46.6</v>
      </c>
      <c r="AQ280" s="1">
        <v>50.3</v>
      </c>
      <c r="AR280" s="1">
        <v>50.7</v>
      </c>
      <c r="AS280" s="1">
        <v>51.1</v>
      </c>
      <c r="AT280" s="1">
        <v>51.6</v>
      </c>
      <c r="AU280" s="1">
        <v>53.2</v>
      </c>
      <c r="AV280" s="1">
        <v>45.8</v>
      </c>
      <c r="AW280" s="1">
        <v>46.2</v>
      </c>
      <c r="AX280" s="1">
        <v>47.1</v>
      </c>
      <c r="AY280" s="1">
        <v>33.7</v>
      </c>
      <c r="AZ280" s="1">
        <v>28.6</v>
      </c>
      <c r="BA280" s="1">
        <v>34.6</v>
      </c>
      <c r="BC280" s="1">
        <v>52.1</v>
      </c>
      <c r="BD280" s="1">
        <v>54.1</v>
      </c>
      <c r="BE280" s="1">
        <v>57.9</v>
      </c>
      <c r="BF280" s="1">
        <v>46.6</v>
      </c>
      <c r="BG280" s="1">
        <v>50.3</v>
      </c>
      <c r="BH280" s="1">
        <v>48.5</v>
      </c>
      <c r="BI280" s="1">
        <v>49.8</v>
      </c>
      <c r="BJ280" s="1">
        <v>53.8</v>
      </c>
      <c r="BK280" s="1">
        <v>51.2</v>
      </c>
      <c r="BL280" s="1">
        <v>45.5</v>
      </c>
      <c r="BM280" s="1">
        <v>46.2</v>
      </c>
      <c r="BN280" s="1">
        <v>45.6</v>
      </c>
      <c r="BO280" s="1">
        <v>27.5</v>
      </c>
      <c r="BP280" s="1">
        <v>34</v>
      </c>
      <c r="BQ280" s="1">
        <v>38.1</v>
      </c>
    </row>
    <row r="281" spans="1:69">
      <c r="A281" s="3"/>
      <c r="D281" s="1">
        <v>53.6</v>
      </c>
      <c r="E281" s="1">
        <v>50.8</v>
      </c>
      <c r="F281" s="1">
        <v>51.9</v>
      </c>
      <c r="G281" s="1">
        <v>54.5</v>
      </c>
      <c r="H281" s="1">
        <v>52.4</v>
      </c>
      <c r="I281" s="1">
        <v>55.1</v>
      </c>
      <c r="J281" s="1">
        <v>49.1</v>
      </c>
      <c r="K281" s="1">
        <v>52.3</v>
      </c>
      <c r="L281" s="1">
        <v>55.1</v>
      </c>
      <c r="M281" s="1">
        <v>34.2</v>
      </c>
      <c r="N281" s="1">
        <v>32.6</v>
      </c>
      <c r="O281" s="1">
        <v>33.8</v>
      </c>
      <c r="P281" s="1">
        <v>19.5</v>
      </c>
      <c r="Q281" s="1">
        <v>19.6</v>
      </c>
      <c r="R281" s="1">
        <v>19.2</v>
      </c>
      <c r="T281" s="1">
        <v>52.9</v>
      </c>
      <c r="U281" s="1">
        <v>53.2</v>
      </c>
      <c r="V281" s="1">
        <v>50.6</v>
      </c>
      <c r="W281" s="1">
        <v>57.6</v>
      </c>
      <c r="X281" s="1">
        <v>51.1</v>
      </c>
      <c r="Y281" s="1">
        <v>53.8</v>
      </c>
      <c r="Z281" s="1">
        <v>47.8</v>
      </c>
      <c r="AA281" s="1">
        <v>45.8</v>
      </c>
      <c r="AB281" s="1">
        <v>53.8</v>
      </c>
      <c r="AC281" s="1">
        <v>37.2</v>
      </c>
      <c r="AD281" s="1">
        <v>35.9</v>
      </c>
      <c r="AE281" s="1">
        <v>36.2</v>
      </c>
      <c r="AF281" s="1">
        <v>19.6</v>
      </c>
      <c r="AG281" s="1">
        <v>18.5</v>
      </c>
      <c r="AH281" s="1">
        <v>18.9</v>
      </c>
      <c r="AJ281" s="3"/>
      <c r="AM281" s="1">
        <v>49.2</v>
      </c>
      <c r="AN281" s="1">
        <v>52.3</v>
      </c>
      <c r="AO281" s="1">
        <v>56.3</v>
      </c>
      <c r="AP281" s="1">
        <v>55.4</v>
      </c>
      <c r="AQ281" s="1">
        <v>60.2</v>
      </c>
      <c r="AR281" s="1">
        <v>55.1</v>
      </c>
      <c r="AS281" s="1">
        <v>50.9</v>
      </c>
      <c r="AT281" s="1">
        <v>52.1</v>
      </c>
      <c r="AU281" s="1">
        <v>53.6</v>
      </c>
      <c r="AV281" s="1">
        <v>46.9</v>
      </c>
      <c r="AW281" s="1">
        <v>45.6</v>
      </c>
      <c r="AX281" s="1">
        <v>46.9</v>
      </c>
      <c r="AY281" s="1">
        <v>27.5</v>
      </c>
      <c r="AZ281" s="1">
        <v>23.7</v>
      </c>
      <c r="BA281" s="1">
        <v>26.8</v>
      </c>
      <c r="BC281" s="1">
        <v>46.2</v>
      </c>
      <c r="BD281" s="1">
        <v>50.1</v>
      </c>
      <c r="BE281" s="1">
        <v>53.6</v>
      </c>
      <c r="BF281" s="1">
        <v>55.4</v>
      </c>
      <c r="BG281" s="1">
        <v>60.2</v>
      </c>
      <c r="BH281" s="1">
        <v>52.9</v>
      </c>
      <c r="BI281" s="1">
        <v>54.4</v>
      </c>
      <c r="BJ281" s="1">
        <v>53.9</v>
      </c>
      <c r="BK281" s="1">
        <v>55.3</v>
      </c>
      <c r="BL281" s="1">
        <v>48.2</v>
      </c>
      <c r="BM281" s="1">
        <v>43.8</v>
      </c>
      <c r="BN281" s="1">
        <v>43.5</v>
      </c>
      <c r="BO281" s="1">
        <v>31.6</v>
      </c>
      <c r="BP281" s="1">
        <v>22.4</v>
      </c>
      <c r="BQ281" s="1">
        <v>25.5</v>
      </c>
    </row>
    <row r="282" spans="1:69">
      <c r="A282" s="3"/>
      <c r="D282" s="1">
        <v>56.1</v>
      </c>
      <c r="E282" s="1">
        <v>51.6</v>
      </c>
      <c r="F282" s="1">
        <v>48.1</v>
      </c>
      <c r="G282" s="1">
        <v>55.2</v>
      </c>
      <c r="H282" s="1">
        <v>55.2</v>
      </c>
      <c r="I282" s="1">
        <v>56.9</v>
      </c>
      <c r="J282" s="1">
        <v>47.8</v>
      </c>
      <c r="K282" s="1">
        <v>47.9</v>
      </c>
      <c r="L282" s="1">
        <v>55.1</v>
      </c>
      <c r="M282" s="1">
        <v>32.1</v>
      </c>
      <c r="N282" s="1">
        <v>27.9</v>
      </c>
      <c r="O282" s="1">
        <v>35.1</v>
      </c>
      <c r="P282" s="1">
        <v>21.1</v>
      </c>
      <c r="Q282" s="1">
        <v>22.3</v>
      </c>
      <c r="R282" s="1">
        <v>22.7</v>
      </c>
      <c r="T282" s="1">
        <v>51.4</v>
      </c>
      <c r="U282" s="1">
        <v>49.8</v>
      </c>
      <c r="V282" s="1">
        <v>46.8</v>
      </c>
      <c r="W282" s="1">
        <v>53.9</v>
      </c>
      <c r="X282" s="1">
        <v>53.8</v>
      </c>
      <c r="Y282" s="1">
        <v>50.6</v>
      </c>
      <c r="Z282" s="1">
        <v>46.5</v>
      </c>
      <c r="AA282" s="1">
        <v>46.6</v>
      </c>
      <c r="AB282" s="1">
        <v>53.8</v>
      </c>
      <c r="AC282" s="1">
        <v>31.2</v>
      </c>
      <c r="AD282" s="1">
        <v>32.8</v>
      </c>
      <c r="AE282" s="1">
        <v>33.8</v>
      </c>
      <c r="AF282" s="1">
        <v>22.1</v>
      </c>
      <c r="AG282" s="1">
        <v>18.6</v>
      </c>
      <c r="AH282" s="1">
        <v>18.6</v>
      </c>
      <c r="AJ282" s="3"/>
      <c r="AM282" s="1">
        <v>53.9</v>
      </c>
      <c r="AN282" s="1">
        <v>58.3</v>
      </c>
      <c r="AO282" s="1">
        <v>49.2</v>
      </c>
      <c r="AP282" s="1">
        <v>61.4</v>
      </c>
      <c r="AQ282" s="1">
        <v>56.9</v>
      </c>
      <c r="AR282" s="1">
        <v>54.3</v>
      </c>
      <c r="AS282" s="1">
        <v>52.4</v>
      </c>
      <c r="AT282" s="1">
        <v>55.3</v>
      </c>
      <c r="AU282" s="1">
        <v>55.7</v>
      </c>
      <c r="AV282" s="1">
        <v>45.8</v>
      </c>
      <c r="AW282" s="1">
        <v>44.2</v>
      </c>
      <c r="AX282" s="1">
        <v>45.5</v>
      </c>
      <c r="AY282" s="1">
        <v>27.8</v>
      </c>
      <c r="AZ282" s="1">
        <v>26.2</v>
      </c>
      <c r="BA282" s="1">
        <v>27.5</v>
      </c>
      <c r="BC282" s="1">
        <v>55.3</v>
      </c>
      <c r="BD282" s="1">
        <v>59.5</v>
      </c>
      <c r="BE282" s="1">
        <v>53.4</v>
      </c>
      <c r="BF282" s="1">
        <v>61.4</v>
      </c>
      <c r="BG282" s="1">
        <v>56.9</v>
      </c>
      <c r="BH282" s="1">
        <v>52.1</v>
      </c>
      <c r="BI282" s="1">
        <v>51.1</v>
      </c>
      <c r="BJ282" s="1">
        <v>54</v>
      </c>
      <c r="BK282" s="1">
        <v>54.4</v>
      </c>
      <c r="BL282" s="1">
        <v>44.5</v>
      </c>
      <c r="BM282" s="1">
        <v>42.9</v>
      </c>
      <c r="BN282" s="1">
        <v>44.2</v>
      </c>
      <c r="BO282" s="1">
        <v>26.5</v>
      </c>
      <c r="BP282" s="1">
        <v>24.9</v>
      </c>
      <c r="BQ282" s="1">
        <v>26.2</v>
      </c>
    </row>
    <row r="283" spans="1:69">
      <c r="A283" s="3"/>
      <c r="F283" s="1">
        <f>AVERAGE(D278:F282)</f>
        <v>52.58</v>
      </c>
      <c r="I283" s="1">
        <f>AVERAGE(G278:I282)</f>
        <v>54.0533333333333</v>
      </c>
      <c r="L283" s="1">
        <f>AVERAGE(J278:L282)</f>
        <v>50.9133333333333</v>
      </c>
      <c r="O283" s="1">
        <f>AVERAGE(M278:O282)</f>
        <v>35.7133333333333</v>
      </c>
      <c r="R283" s="1">
        <f>AVERAGE(P278:R282)</f>
        <v>19.46</v>
      </c>
      <c r="V283" s="1">
        <f>AVERAGE(T278:V282)</f>
        <v>52.0133333333333</v>
      </c>
      <c r="Y283" s="1">
        <f>AVERAGE(W278:Y282)</f>
        <v>53.5266666666667</v>
      </c>
      <c r="AB283" s="1">
        <f>AVERAGE(Z278:AB282)</f>
        <v>50.4666666666667</v>
      </c>
      <c r="AE283" s="1">
        <f>AVERAGE(AC278:AE282)</f>
        <v>35.1266666666667</v>
      </c>
      <c r="AH283" s="1">
        <f>AVERAGE(AF278:AH282)</f>
        <v>18.8066666666667</v>
      </c>
      <c r="AJ283" s="3"/>
      <c r="AO283" s="1">
        <f>AVERAGE(AM278:AO282)</f>
        <v>53.9533333333333</v>
      </c>
      <c r="AR283" s="1">
        <f>AVERAGE(AP278:AR282)</f>
        <v>54.9133333333333</v>
      </c>
      <c r="AU283" s="1">
        <f>AVERAGE(AS278:AU282)</f>
        <v>52.9333333333333</v>
      </c>
      <c r="AX283" s="1">
        <f>AVERAGE(AV278:AX282)</f>
        <v>46.2733333333333</v>
      </c>
      <c r="BA283" s="1">
        <f>AVERAGE(AY278:BA282)</f>
        <v>28.8866666666667</v>
      </c>
      <c r="BE283" s="1">
        <f>AVERAGE(BC278:BE282)</f>
        <v>53.7866666666667</v>
      </c>
      <c r="BH283" s="1">
        <f>AVERAGE(BF278:BH282)</f>
        <v>54.5866666666667</v>
      </c>
      <c r="BK283" s="1">
        <f>AVERAGE(BI278:BK282)</f>
        <v>52.5733333333333</v>
      </c>
      <c r="BN283" s="1">
        <f>AVERAGE(BL278:BN282)</f>
        <v>45.8866666666667</v>
      </c>
      <c r="BQ283" s="1">
        <f>AVERAGE(BO278:BQ282)</f>
        <v>28.4133333333333</v>
      </c>
    </row>
    <row r="284" spans="1:36">
      <c r="A284" s="3"/>
      <c r="AJ284" s="3"/>
    </row>
    <row r="285" spans="1:69">
      <c r="A285" s="3"/>
      <c r="F285" s="1">
        <f>F283</f>
        <v>52.58</v>
      </c>
      <c r="I285" s="1">
        <f>I283</f>
        <v>54.0533333333333</v>
      </c>
      <c r="L285" s="1">
        <f>L283</f>
        <v>50.9133333333333</v>
      </c>
      <c r="O285" s="1">
        <f>O283</f>
        <v>35.7133333333333</v>
      </c>
      <c r="R285" s="1">
        <f>R283</f>
        <v>19.46</v>
      </c>
      <c r="V285" s="1">
        <f>V283</f>
        <v>52.0133333333333</v>
      </c>
      <c r="Y285" s="1">
        <f>Y283</f>
        <v>53.5266666666667</v>
      </c>
      <c r="AB285" s="1">
        <f>AB283</f>
        <v>50.4666666666667</v>
      </c>
      <c r="AE285" s="1">
        <f>AE283</f>
        <v>35.1266666666667</v>
      </c>
      <c r="AH285" s="1">
        <f>AH283</f>
        <v>18.8066666666667</v>
      </c>
      <c r="AJ285" s="3"/>
      <c r="AO285" s="1">
        <f>AO283</f>
        <v>53.9533333333333</v>
      </c>
      <c r="AR285" s="1">
        <f>AR283</f>
        <v>54.9133333333333</v>
      </c>
      <c r="AU285" s="1">
        <f>AU283</f>
        <v>52.9333333333333</v>
      </c>
      <c r="AX285" s="1">
        <f>AX283</f>
        <v>46.2733333333333</v>
      </c>
      <c r="BA285" s="1">
        <f>BA283</f>
        <v>28.8866666666667</v>
      </c>
      <c r="BE285" s="1">
        <f>BE283</f>
        <v>53.7866666666667</v>
      </c>
      <c r="BH285" s="1">
        <f>BH283</f>
        <v>54.5866666666667</v>
      </c>
      <c r="BK285" s="1">
        <f>BK283</f>
        <v>52.5733333333333</v>
      </c>
      <c r="BN285" s="1">
        <f>BN283</f>
        <v>45.8866666666667</v>
      </c>
      <c r="BQ285" s="1">
        <f>BQ283</f>
        <v>28.4133333333333</v>
      </c>
    </row>
    <row r="286" spans="1:69">
      <c r="A286" s="3"/>
      <c r="V286" s="1">
        <f>F285-0.57</f>
        <v>52.01</v>
      </c>
      <c r="Y286" s="1">
        <f>I285-0.53</f>
        <v>53.5233333333333</v>
      </c>
      <c r="AB286" s="1">
        <f>L285-0.46</f>
        <v>50.4533333333333</v>
      </c>
      <c r="AE286" s="1">
        <f>O285-0.59</f>
        <v>35.1233333333333</v>
      </c>
      <c r="AH286" s="1">
        <f>R285-0.67</f>
        <v>18.79</v>
      </c>
      <c r="AJ286" s="3"/>
      <c r="BE286" s="1">
        <f>AO285-0.17</f>
        <v>53.7833333333333</v>
      </c>
      <c r="BH286" s="1">
        <f>AR285-0.33</f>
        <v>54.5833333333333</v>
      </c>
      <c r="BK286" s="1">
        <f>AU285-0.36</f>
        <v>52.5733333333333</v>
      </c>
      <c r="BN286" s="1">
        <f>AX285-0.39</f>
        <v>45.8833333333333</v>
      </c>
      <c r="BQ286" s="1">
        <f>BA285-0.47</f>
        <v>28.4166666666667</v>
      </c>
    </row>
    <row r="287" spans="1:36">
      <c r="A287" s="3"/>
      <c r="AJ287" s="3"/>
    </row>
    <row r="288" spans="1:36">
      <c r="A288" s="4" t="s">
        <v>11</v>
      </c>
      <c r="AJ288" s="4" t="s">
        <v>11</v>
      </c>
    </row>
    <row r="289" spans="1:69">
      <c r="A289" s="3" t="s">
        <v>60</v>
      </c>
      <c r="B289" s="1">
        <v>63</v>
      </c>
      <c r="D289" s="1">
        <v>56.2</v>
      </c>
      <c r="E289" s="1">
        <v>53.6</v>
      </c>
      <c r="F289" s="1">
        <v>52.3</v>
      </c>
      <c r="G289" s="1">
        <v>59.2</v>
      </c>
      <c r="H289" s="1">
        <v>55.4</v>
      </c>
      <c r="I289" s="1">
        <v>52.6</v>
      </c>
      <c r="J289" s="1">
        <v>54.2</v>
      </c>
      <c r="K289" s="1">
        <v>52.5</v>
      </c>
      <c r="L289" s="1">
        <v>54.9</v>
      </c>
      <c r="M289" s="1">
        <v>34.8</v>
      </c>
      <c r="N289" s="1">
        <v>36.2</v>
      </c>
      <c r="O289" s="1">
        <v>34.9</v>
      </c>
      <c r="P289" s="1">
        <v>19.9</v>
      </c>
      <c r="Q289" s="1">
        <v>18.2</v>
      </c>
      <c r="R289" s="1">
        <v>11.1</v>
      </c>
      <c r="T289" s="1">
        <v>53.6</v>
      </c>
      <c r="U289" s="1">
        <v>56.2</v>
      </c>
      <c r="V289" s="1">
        <v>55.2</v>
      </c>
      <c r="W289" s="1">
        <v>57.9</v>
      </c>
      <c r="X289" s="1">
        <v>56.2</v>
      </c>
      <c r="Y289" s="1">
        <v>53.9</v>
      </c>
      <c r="Z289" s="1">
        <v>53.2</v>
      </c>
      <c r="AA289" s="1">
        <v>51.2</v>
      </c>
      <c r="AB289" s="1">
        <v>53.6</v>
      </c>
      <c r="AC289" s="1">
        <v>36.6</v>
      </c>
      <c r="AD289" s="1">
        <v>31.2</v>
      </c>
      <c r="AE289" s="1">
        <v>33.8</v>
      </c>
      <c r="AF289" s="1">
        <v>16.2</v>
      </c>
      <c r="AG289" s="1">
        <v>16.9</v>
      </c>
      <c r="AH289" s="1">
        <v>19.6</v>
      </c>
      <c r="AJ289" s="3" t="s">
        <v>60</v>
      </c>
      <c r="AK289" s="1">
        <v>132</v>
      </c>
      <c r="AM289" s="1">
        <v>56.3</v>
      </c>
      <c r="AN289" s="1">
        <v>57.2</v>
      </c>
      <c r="AO289" s="1">
        <v>57.1</v>
      </c>
      <c r="AP289" s="1">
        <v>54.2</v>
      </c>
      <c r="AQ289" s="1">
        <v>52.3</v>
      </c>
      <c r="AR289" s="1">
        <v>58.2</v>
      </c>
      <c r="AS289" s="1">
        <v>57.7</v>
      </c>
      <c r="AT289" s="1">
        <v>52.9</v>
      </c>
      <c r="AU289" s="1">
        <v>50.4</v>
      </c>
      <c r="AV289" s="1">
        <v>46.6</v>
      </c>
      <c r="AW289" s="1">
        <v>45.8</v>
      </c>
      <c r="AX289" s="1">
        <v>49.5</v>
      </c>
      <c r="AY289" s="1">
        <v>28.6</v>
      </c>
      <c r="AZ289" s="1">
        <v>27.8</v>
      </c>
      <c r="BA289" s="1">
        <v>31.5</v>
      </c>
      <c r="BC289" s="1">
        <v>50.9</v>
      </c>
      <c r="BD289" s="1">
        <v>49.1</v>
      </c>
      <c r="BE289" s="1">
        <v>58.5</v>
      </c>
      <c r="BF289" s="1">
        <v>59.9</v>
      </c>
      <c r="BG289" s="1">
        <v>53.1</v>
      </c>
      <c r="BH289" s="1">
        <v>56.9</v>
      </c>
      <c r="BI289" s="1">
        <v>56.4</v>
      </c>
      <c r="BJ289" s="1">
        <v>53.2</v>
      </c>
      <c r="BK289" s="1">
        <v>49.1</v>
      </c>
      <c r="BL289" s="1">
        <v>45.3</v>
      </c>
      <c r="BM289" s="1">
        <v>47.5</v>
      </c>
      <c r="BN289" s="1">
        <v>48.2</v>
      </c>
      <c r="BO289" s="1">
        <v>27.3</v>
      </c>
      <c r="BP289" s="1">
        <v>26.5</v>
      </c>
      <c r="BQ289" s="1">
        <v>30.2</v>
      </c>
    </row>
    <row r="290" spans="1:69">
      <c r="A290" s="3"/>
      <c r="D290" s="1">
        <v>53.9</v>
      </c>
      <c r="E290" s="1">
        <v>56.4</v>
      </c>
      <c r="F290" s="1">
        <v>56.4</v>
      </c>
      <c r="G290" s="1">
        <v>54.8</v>
      </c>
      <c r="H290" s="1">
        <v>55.7</v>
      </c>
      <c r="I290" s="1">
        <v>56.1</v>
      </c>
      <c r="J290" s="1">
        <v>52.3</v>
      </c>
      <c r="K290" s="1">
        <v>52.1</v>
      </c>
      <c r="L290" s="1">
        <v>52.6</v>
      </c>
      <c r="M290" s="1">
        <v>35.1</v>
      </c>
      <c r="N290" s="1">
        <v>36.2</v>
      </c>
      <c r="O290" s="1">
        <v>35.6</v>
      </c>
      <c r="P290" s="1">
        <v>24.2</v>
      </c>
      <c r="Q290" s="1">
        <v>16.3</v>
      </c>
      <c r="R290" s="1">
        <v>21.1</v>
      </c>
      <c r="T290" s="1">
        <v>53.2</v>
      </c>
      <c r="U290" s="1">
        <v>52.3</v>
      </c>
      <c r="V290" s="1">
        <v>55.1</v>
      </c>
      <c r="W290" s="1">
        <v>52.9</v>
      </c>
      <c r="X290" s="1">
        <v>57.2</v>
      </c>
      <c r="Y290" s="1">
        <v>54.6</v>
      </c>
      <c r="Z290" s="1">
        <v>52.8</v>
      </c>
      <c r="AA290" s="1">
        <v>52.3</v>
      </c>
      <c r="AB290" s="1">
        <v>54.2</v>
      </c>
      <c r="AC290" s="1">
        <v>32.8</v>
      </c>
      <c r="AD290" s="1">
        <v>36.3</v>
      </c>
      <c r="AE290" s="1">
        <v>34.8</v>
      </c>
      <c r="AF290" s="1">
        <v>18.9</v>
      </c>
      <c r="AG290" s="1">
        <v>17.2</v>
      </c>
      <c r="AH290" s="1">
        <v>20.2</v>
      </c>
      <c r="AJ290" s="3"/>
      <c r="AM290" s="1">
        <v>52.3</v>
      </c>
      <c r="AN290" s="1">
        <v>54.1</v>
      </c>
      <c r="AO290" s="1">
        <v>53.6</v>
      </c>
      <c r="AP290" s="1">
        <v>58.3</v>
      </c>
      <c r="AQ290" s="1">
        <v>55.3</v>
      </c>
      <c r="AR290" s="1">
        <v>55.4</v>
      </c>
      <c r="AS290" s="1">
        <v>55.4</v>
      </c>
      <c r="AT290" s="1">
        <v>51.9</v>
      </c>
      <c r="AU290" s="1">
        <v>41.6</v>
      </c>
      <c r="AV290" s="1">
        <v>51.2</v>
      </c>
      <c r="AW290" s="1">
        <v>45.2</v>
      </c>
      <c r="AX290" s="1">
        <v>51.6</v>
      </c>
      <c r="AY290" s="1">
        <v>34.7</v>
      </c>
      <c r="AZ290" s="1">
        <v>30.8</v>
      </c>
      <c r="BA290" s="1">
        <v>33.6</v>
      </c>
      <c r="BC290" s="1">
        <v>52.1</v>
      </c>
      <c r="BD290" s="1">
        <v>52.2</v>
      </c>
      <c r="BE290" s="1">
        <v>51.2</v>
      </c>
      <c r="BF290" s="1">
        <v>57</v>
      </c>
      <c r="BG290" s="1">
        <v>61.6</v>
      </c>
      <c r="BH290" s="1">
        <v>54.1</v>
      </c>
      <c r="BI290" s="1">
        <v>54.1</v>
      </c>
      <c r="BJ290" s="1">
        <v>58.6</v>
      </c>
      <c r="BK290" s="1">
        <v>46.2</v>
      </c>
      <c r="BL290" s="1">
        <v>51.4</v>
      </c>
      <c r="BM290" s="1">
        <v>47.5</v>
      </c>
      <c r="BN290" s="1">
        <v>50.3</v>
      </c>
      <c r="BO290" s="1">
        <v>33.4</v>
      </c>
      <c r="BP290" s="1">
        <v>29.5</v>
      </c>
      <c r="BQ290" s="1">
        <v>32.3</v>
      </c>
    </row>
    <row r="291" spans="1:69">
      <c r="A291" s="3"/>
      <c r="D291" s="1">
        <v>53.6</v>
      </c>
      <c r="E291" s="1">
        <v>50.4</v>
      </c>
      <c r="F291" s="1">
        <v>60.7</v>
      </c>
      <c r="G291" s="1">
        <v>54.2</v>
      </c>
      <c r="H291" s="1">
        <v>52.1</v>
      </c>
      <c r="I291" s="1">
        <v>53.2</v>
      </c>
      <c r="J291" s="1">
        <v>46.6</v>
      </c>
      <c r="K291" s="1">
        <v>53.6</v>
      </c>
      <c r="L291" s="1">
        <v>52.6</v>
      </c>
      <c r="M291" s="1">
        <v>36.2</v>
      </c>
      <c r="N291" s="1">
        <v>36.2</v>
      </c>
      <c r="O291" s="1">
        <v>39.2</v>
      </c>
      <c r="P291" s="1">
        <v>22.1</v>
      </c>
      <c r="Q291" s="1">
        <v>21.2</v>
      </c>
      <c r="R291" s="1">
        <v>21.5</v>
      </c>
      <c r="T291" s="1">
        <v>52.3</v>
      </c>
      <c r="U291" s="1">
        <v>53.3</v>
      </c>
      <c r="V291" s="1">
        <v>59.4</v>
      </c>
      <c r="W291" s="1">
        <v>52.3</v>
      </c>
      <c r="X291" s="1">
        <v>50.2</v>
      </c>
      <c r="Y291" s="1">
        <v>58.2</v>
      </c>
      <c r="Z291" s="1">
        <v>51.8</v>
      </c>
      <c r="AA291" s="1">
        <v>52.3</v>
      </c>
      <c r="AB291" s="1">
        <v>51.2</v>
      </c>
      <c r="AC291" s="1">
        <v>35.2</v>
      </c>
      <c r="AD291" s="1">
        <v>36.2</v>
      </c>
      <c r="AE291" s="1">
        <v>35.6</v>
      </c>
      <c r="AF291" s="1">
        <v>20.6</v>
      </c>
      <c r="AG291" s="1">
        <v>22.1</v>
      </c>
      <c r="AH291" s="1">
        <v>21.3</v>
      </c>
      <c r="AJ291" s="3"/>
      <c r="AM291" s="1">
        <v>50.2</v>
      </c>
      <c r="AN291" s="1">
        <v>53.1</v>
      </c>
      <c r="AO291" s="1">
        <v>48.9</v>
      </c>
      <c r="AP291" s="1">
        <v>52.7</v>
      </c>
      <c r="AQ291" s="1">
        <v>54.5</v>
      </c>
      <c r="AR291" s="1">
        <v>58.5</v>
      </c>
      <c r="AS291" s="1">
        <v>56.1</v>
      </c>
      <c r="AT291" s="1">
        <v>54.7</v>
      </c>
      <c r="AU291" s="1">
        <v>52.1</v>
      </c>
      <c r="AV291" s="1">
        <v>45.5</v>
      </c>
      <c r="AW291" s="1">
        <v>43.3</v>
      </c>
      <c r="AX291" s="1">
        <v>47.8</v>
      </c>
      <c r="AY291" s="1">
        <v>27.5</v>
      </c>
      <c r="AZ291" s="1">
        <v>25.3</v>
      </c>
      <c r="BA291" s="1">
        <v>29.8</v>
      </c>
      <c r="BC291" s="1">
        <v>52.1</v>
      </c>
      <c r="BD291" s="1">
        <v>54.5</v>
      </c>
      <c r="BE291" s="1">
        <v>50.3</v>
      </c>
      <c r="BF291" s="1">
        <v>51.4</v>
      </c>
      <c r="BG291" s="1">
        <v>53.2</v>
      </c>
      <c r="BH291" s="1">
        <v>57.2</v>
      </c>
      <c r="BI291" s="1">
        <v>54.8</v>
      </c>
      <c r="BJ291" s="1">
        <v>53.4</v>
      </c>
      <c r="BK291" s="1">
        <v>50.8</v>
      </c>
      <c r="BL291" s="1">
        <v>44.2</v>
      </c>
      <c r="BM291" s="1">
        <v>45.6</v>
      </c>
      <c r="BN291" s="1">
        <v>46.5</v>
      </c>
      <c r="BO291" s="1">
        <v>26.2</v>
      </c>
      <c r="BP291" s="1">
        <v>38.6</v>
      </c>
      <c r="BQ291" s="1">
        <v>28.5</v>
      </c>
    </row>
    <row r="292" spans="1:69">
      <c r="A292" s="3"/>
      <c r="D292" s="1">
        <v>53.6</v>
      </c>
      <c r="E292" s="1">
        <v>50.2</v>
      </c>
      <c r="F292" s="1">
        <v>51.2</v>
      </c>
      <c r="G292" s="1">
        <v>51.2</v>
      </c>
      <c r="H292" s="1">
        <v>49.6</v>
      </c>
      <c r="I292" s="1">
        <v>51.6</v>
      </c>
      <c r="J292" s="1">
        <v>45.8</v>
      </c>
      <c r="K292" s="1">
        <v>53.1</v>
      </c>
      <c r="L292" s="1">
        <v>46.2</v>
      </c>
      <c r="M292" s="1">
        <v>35.7</v>
      </c>
      <c r="N292" s="1">
        <v>33.1</v>
      </c>
      <c r="O292" s="1">
        <v>36.9</v>
      </c>
      <c r="P292" s="1">
        <v>19.6</v>
      </c>
      <c r="Q292" s="1">
        <v>18.9</v>
      </c>
      <c r="R292" s="1">
        <v>18.2</v>
      </c>
      <c r="T292" s="1">
        <v>49.5</v>
      </c>
      <c r="U292" s="1">
        <v>52.3</v>
      </c>
      <c r="V292" s="1">
        <v>53.6</v>
      </c>
      <c r="W292" s="1">
        <v>52.3</v>
      </c>
      <c r="X292" s="1">
        <v>48.3</v>
      </c>
      <c r="Y292" s="1">
        <v>52.1</v>
      </c>
      <c r="Z292" s="1">
        <v>44.5</v>
      </c>
      <c r="AA292" s="1">
        <v>49.6</v>
      </c>
      <c r="AB292" s="1">
        <v>48.2</v>
      </c>
      <c r="AC292" s="1">
        <v>35.8</v>
      </c>
      <c r="AD292" s="1">
        <v>32.6</v>
      </c>
      <c r="AE292" s="1">
        <v>36.1</v>
      </c>
      <c r="AF292" s="1">
        <v>18.6</v>
      </c>
      <c r="AG292" s="1">
        <v>17.5</v>
      </c>
      <c r="AH292" s="1">
        <v>17.6</v>
      </c>
      <c r="AJ292" s="3"/>
      <c r="AM292" s="1">
        <v>54.2</v>
      </c>
      <c r="AN292" s="1">
        <v>52.9</v>
      </c>
      <c r="AO292" s="1">
        <v>55.7</v>
      </c>
      <c r="AP292" s="1">
        <v>52.1</v>
      </c>
      <c r="AQ292" s="1">
        <v>56.7</v>
      </c>
      <c r="AR292" s="1">
        <v>50.2</v>
      </c>
      <c r="AS292" s="1">
        <v>52.1</v>
      </c>
      <c r="AT292" s="1">
        <v>47.5</v>
      </c>
      <c r="AU292" s="1">
        <v>44.6</v>
      </c>
      <c r="AV292" s="1">
        <v>51.1</v>
      </c>
      <c r="AW292" s="1">
        <v>53.1</v>
      </c>
      <c r="AX292" s="1">
        <v>47.1</v>
      </c>
      <c r="AY292" s="1">
        <v>33.1</v>
      </c>
      <c r="AZ292" s="1">
        <v>35.1</v>
      </c>
      <c r="BA292" s="1">
        <v>29.1</v>
      </c>
      <c r="BC292" s="1">
        <v>55.6</v>
      </c>
      <c r="BD292" s="1">
        <v>54.3</v>
      </c>
      <c r="BE292" s="1">
        <v>57.1</v>
      </c>
      <c r="BF292" s="1">
        <v>50.8</v>
      </c>
      <c r="BG292" s="1">
        <v>55.4</v>
      </c>
      <c r="BH292" s="1">
        <v>48.9</v>
      </c>
      <c r="BI292" s="1">
        <v>50.8</v>
      </c>
      <c r="BJ292" s="1">
        <v>46.2</v>
      </c>
      <c r="BK292" s="1">
        <v>43.3</v>
      </c>
      <c r="BL292" s="1">
        <v>49.8</v>
      </c>
      <c r="BM292" s="1">
        <v>51.8</v>
      </c>
      <c r="BN292" s="1">
        <v>45.8</v>
      </c>
      <c r="BO292" s="1">
        <v>31.8</v>
      </c>
      <c r="BP292" s="1">
        <v>23.8</v>
      </c>
      <c r="BQ292" s="1">
        <v>27.8</v>
      </c>
    </row>
    <row r="293" spans="1:69">
      <c r="A293" s="3"/>
      <c r="D293" s="1">
        <v>45.5</v>
      </c>
      <c r="E293" s="1">
        <v>47.8</v>
      </c>
      <c r="F293" s="1">
        <v>52.8</v>
      </c>
      <c r="G293" s="1">
        <v>52.6</v>
      </c>
      <c r="H293" s="1">
        <v>54.4</v>
      </c>
      <c r="I293" s="1">
        <v>53.4</v>
      </c>
      <c r="J293" s="1">
        <v>51.2</v>
      </c>
      <c r="K293" s="1">
        <v>45.6</v>
      </c>
      <c r="L293" s="1">
        <v>49.8</v>
      </c>
      <c r="M293" s="1">
        <v>32.6</v>
      </c>
      <c r="N293" s="1">
        <v>35.6</v>
      </c>
      <c r="O293" s="1">
        <v>33.5</v>
      </c>
      <c r="P293" s="1">
        <v>19.6</v>
      </c>
      <c r="Q293" s="1">
        <v>12.6</v>
      </c>
      <c r="R293" s="1">
        <v>21.1</v>
      </c>
      <c r="T293" s="1">
        <v>44.2</v>
      </c>
      <c r="U293" s="1">
        <v>46.5</v>
      </c>
      <c r="V293" s="1">
        <v>51.5</v>
      </c>
      <c r="W293" s="1">
        <v>50.1</v>
      </c>
      <c r="X293" s="1">
        <v>52.8</v>
      </c>
      <c r="Y293" s="1">
        <v>52.1</v>
      </c>
      <c r="Z293" s="1">
        <v>49.9</v>
      </c>
      <c r="AA293" s="1">
        <v>44.3</v>
      </c>
      <c r="AB293" s="1">
        <v>48.5</v>
      </c>
      <c r="AC293" s="1">
        <v>35.6</v>
      </c>
      <c r="AD293" s="1">
        <v>36.3</v>
      </c>
      <c r="AE293" s="1">
        <v>36.2</v>
      </c>
      <c r="AF293" s="1">
        <v>15.9</v>
      </c>
      <c r="AG293" s="1">
        <v>17.6</v>
      </c>
      <c r="AH293" s="1">
        <v>18.5</v>
      </c>
      <c r="AJ293" s="3"/>
      <c r="AM293" s="1">
        <v>51.9</v>
      </c>
      <c r="AN293" s="1">
        <v>53.2</v>
      </c>
      <c r="AO293" s="1">
        <v>54.1</v>
      </c>
      <c r="AP293" s="1">
        <v>54.4</v>
      </c>
      <c r="AQ293" s="1">
        <v>51.7</v>
      </c>
      <c r="AR293" s="1">
        <v>58.1</v>
      </c>
      <c r="AS293" s="1">
        <v>61.6</v>
      </c>
      <c r="AT293" s="1">
        <v>59.8</v>
      </c>
      <c r="AU293" s="1">
        <v>60.5</v>
      </c>
      <c r="AV293" s="1">
        <v>43.1</v>
      </c>
      <c r="AW293" s="1">
        <v>47.7</v>
      </c>
      <c r="AX293" s="1">
        <v>34.8</v>
      </c>
      <c r="AY293" s="1">
        <v>25.1</v>
      </c>
      <c r="AZ293" s="1">
        <v>29.7</v>
      </c>
      <c r="BA293" s="1">
        <v>16.8</v>
      </c>
      <c r="BC293" s="1">
        <v>53.3</v>
      </c>
      <c r="BD293" s="1">
        <v>54.6</v>
      </c>
      <c r="BE293" s="1">
        <v>55.5</v>
      </c>
      <c r="BF293" s="1">
        <v>53.1</v>
      </c>
      <c r="BG293" s="1">
        <v>50.4</v>
      </c>
      <c r="BH293" s="1">
        <v>56.8</v>
      </c>
      <c r="BI293" s="1">
        <v>60.3</v>
      </c>
      <c r="BJ293" s="1">
        <v>58.5</v>
      </c>
      <c r="BK293" s="1">
        <v>59.2</v>
      </c>
      <c r="BL293" s="1">
        <v>45.5</v>
      </c>
      <c r="BM293" s="1">
        <v>46.4</v>
      </c>
      <c r="BN293" s="1">
        <v>33.5</v>
      </c>
      <c r="BO293" s="1">
        <v>23.8</v>
      </c>
      <c r="BP293" s="1">
        <v>28.4</v>
      </c>
      <c r="BQ293" s="1">
        <v>25.5</v>
      </c>
    </row>
    <row r="294" spans="1:69">
      <c r="A294" s="3"/>
      <c r="F294" s="1">
        <f>AVERAGE(D289:F293)</f>
        <v>52.9733333333333</v>
      </c>
      <c r="I294" s="1">
        <f>AVERAGE(G289:I293)</f>
        <v>53.74</v>
      </c>
      <c r="L294" s="1">
        <f>AVERAGE(J289:L293)</f>
        <v>50.8733333333333</v>
      </c>
      <c r="O294" s="1">
        <f>AVERAGE(M289:O293)</f>
        <v>35.4533333333333</v>
      </c>
      <c r="R294" s="1">
        <f>AVERAGE(P289:R293)</f>
        <v>19.04</v>
      </c>
      <c r="V294" s="1">
        <f>AVERAGE(T289:V293)</f>
        <v>52.5466666666667</v>
      </c>
      <c r="Y294" s="1">
        <f>AVERAGE(W289:Y293)</f>
        <v>53.4066666666667</v>
      </c>
      <c r="AB294" s="1">
        <f>AVERAGE(Z289:AB293)</f>
        <v>50.5066666666667</v>
      </c>
      <c r="AE294" s="1">
        <f>AVERAGE(AC289:AE293)</f>
        <v>35.0066666666667</v>
      </c>
      <c r="AH294" s="1">
        <f>AVERAGE(AF289:AH293)</f>
        <v>18.58</v>
      </c>
      <c r="AJ294" s="3"/>
      <c r="AO294" s="1">
        <f>AVERAGE(AM289:AO293)</f>
        <v>53.6533333333333</v>
      </c>
      <c r="AR294" s="1">
        <f>AVERAGE(AP289:AR293)</f>
        <v>54.84</v>
      </c>
      <c r="AU294" s="1">
        <f>AVERAGE(AS289:AU293)</f>
        <v>53.26</v>
      </c>
      <c r="AX294" s="1">
        <f>AVERAGE(AV289:AX293)</f>
        <v>46.8933333333333</v>
      </c>
      <c r="BA294" s="1">
        <f>AVERAGE(AY289:BA293)</f>
        <v>29.2333333333333</v>
      </c>
      <c r="BE294" s="1">
        <f>AVERAGE(BC289:BE293)</f>
        <v>53.42</v>
      </c>
      <c r="BH294" s="1">
        <f>AVERAGE(BF289:BH293)</f>
        <v>54.6533333333333</v>
      </c>
      <c r="BK294" s="1">
        <f>AVERAGE(BI289:BK293)</f>
        <v>52.9933333333333</v>
      </c>
      <c r="BN294" s="1">
        <f>AVERAGE(BL289:BN293)</f>
        <v>46.62</v>
      </c>
      <c r="BQ294" s="1">
        <f>AVERAGE(BO289:BQ293)</f>
        <v>28.9066666666667</v>
      </c>
    </row>
    <row r="295" spans="1:36">
      <c r="A295" s="3"/>
      <c r="AJ295" s="3"/>
    </row>
    <row r="296" spans="1:69">
      <c r="A296" s="3"/>
      <c r="F296" s="1">
        <f>F294</f>
        <v>52.9733333333333</v>
      </c>
      <c r="I296" s="1">
        <f>I294</f>
        <v>53.74</v>
      </c>
      <c r="L296" s="1">
        <f>L294</f>
        <v>50.8733333333333</v>
      </c>
      <c r="O296" s="1">
        <f>O294</f>
        <v>35.4533333333333</v>
      </c>
      <c r="R296" s="1">
        <f>R294</f>
        <v>19.04</v>
      </c>
      <c r="V296" s="1">
        <f>V294</f>
        <v>52.5466666666667</v>
      </c>
      <c r="Y296" s="1">
        <f>Y294</f>
        <v>53.4066666666667</v>
      </c>
      <c r="AB296" s="1">
        <f>AB294</f>
        <v>50.5066666666667</v>
      </c>
      <c r="AE296" s="1">
        <f>AE294</f>
        <v>35.0066666666667</v>
      </c>
      <c r="AH296" s="1">
        <f>AH294</f>
        <v>18.58</v>
      </c>
      <c r="AJ296" s="3"/>
      <c r="AO296" s="1">
        <f>AO294</f>
        <v>53.6533333333333</v>
      </c>
      <c r="AR296" s="1">
        <f>AR294</f>
        <v>54.84</v>
      </c>
      <c r="AU296" s="1">
        <f>AU294</f>
        <v>53.26</v>
      </c>
      <c r="AX296" s="1">
        <f>AX294</f>
        <v>46.8933333333333</v>
      </c>
      <c r="BA296" s="1">
        <f>BA294</f>
        <v>29.2333333333333</v>
      </c>
      <c r="BE296" s="1">
        <f>BE294</f>
        <v>53.42</v>
      </c>
      <c r="BH296" s="1">
        <f>BH294</f>
        <v>54.6533333333333</v>
      </c>
      <c r="BK296" s="1">
        <f>BK294</f>
        <v>52.9933333333333</v>
      </c>
      <c r="BN296" s="1">
        <f>BN294</f>
        <v>46.62</v>
      </c>
      <c r="BQ296" s="1">
        <f>BQ294</f>
        <v>28.9066666666667</v>
      </c>
    </row>
    <row r="297" spans="1:69">
      <c r="A297" s="3"/>
      <c r="V297" s="1">
        <f>F296-0.43</f>
        <v>52.5433333333333</v>
      </c>
      <c r="Y297" s="1">
        <f>I296-0.33</f>
        <v>53.41</v>
      </c>
      <c r="AB297" s="1">
        <f>L296-0.37</f>
        <v>50.5033333333333</v>
      </c>
      <c r="AE297" s="1">
        <f>O296-0.45</f>
        <v>35.0033333333333</v>
      </c>
      <c r="AH297" s="1">
        <f>R296-0.47</f>
        <v>18.57</v>
      </c>
      <c r="AJ297" s="3"/>
      <c r="BE297" s="1">
        <f>AO296-0.23</f>
        <v>53.4233333333333</v>
      </c>
      <c r="BH297" s="1">
        <f>AR296-0.19</f>
        <v>54.65</v>
      </c>
      <c r="BK297" s="1">
        <f>AU296-0.27</f>
        <v>52.99</v>
      </c>
      <c r="BN297" s="1">
        <f>AX296-0.27</f>
        <v>46.6233333333333</v>
      </c>
      <c r="BQ297" s="1">
        <f>BA296-0.33</f>
        <v>28.9033333333333</v>
      </c>
    </row>
    <row r="298" spans="1:53">
      <c r="A298" s="3"/>
      <c r="F298" s="1">
        <f>F265+1.02</f>
        <v>52.8977777777778</v>
      </c>
      <c r="I298" s="1">
        <f>I265+0.99</f>
        <v>53.8288888888889</v>
      </c>
      <c r="L298" s="1">
        <f>L265+0.46</f>
        <v>50.5544444444444</v>
      </c>
      <c r="O298" s="1">
        <f>O265-5.12</f>
        <v>35.8355555555556</v>
      </c>
      <c r="R298" s="1">
        <f>R265-8.92</f>
        <v>19.2288888888889</v>
      </c>
      <c r="AJ298" s="3"/>
      <c r="AO298" s="1">
        <f>AO265+0.89</f>
        <v>53.7322222222222</v>
      </c>
      <c r="AR298" s="1">
        <f>AR265+0.99</f>
        <v>55.0433333333333</v>
      </c>
      <c r="AU298" s="1">
        <f>AU265+0.69</f>
        <v>53.1411111111111</v>
      </c>
      <c r="AX298" s="1">
        <f>AX265-2.69</f>
        <v>46.7255555555556</v>
      </c>
      <c r="BA298" s="1">
        <f>BA265-4.69</f>
        <v>29.4188888888889</v>
      </c>
    </row>
    <row r="299" s="1" customFormat="1" spans="1:69">
      <c r="A299" s="4" t="s">
        <v>11</v>
      </c>
      <c r="F299" s="1">
        <f>AVERAGE(F274,F285,F296)</f>
        <v>52.8755555555556</v>
      </c>
      <c r="I299" s="1">
        <f>AVERAGE(I274,I285,I296)</f>
        <v>53.8</v>
      </c>
      <c r="L299" s="1">
        <f>AVERAGE(L274,L285,L296)</f>
        <v>50.5422222222222</v>
      </c>
      <c r="O299" s="1">
        <f>AVERAGE(O274,O285,O296)</f>
        <v>35.8288888888889</v>
      </c>
      <c r="R299" s="1">
        <f>AVERAGE(R274,R285,R296)</f>
        <v>19.2355555555556</v>
      </c>
      <c r="V299" s="1">
        <f>AVERAGE(V274,V285,V296)</f>
        <v>52.4044444444444</v>
      </c>
      <c r="Y299" s="1">
        <f>AVERAGE(Y274,Y285,Y296)</f>
        <v>53.4044444444444</v>
      </c>
      <c r="AB299" s="1">
        <f>AVERAGE(AB274,AB285,AB296)</f>
        <v>50.1511111111111</v>
      </c>
      <c r="AE299" s="1">
        <f>AVERAGE(AE274,AE285,AE296)</f>
        <v>35.3311111111111</v>
      </c>
      <c r="AH299" s="1">
        <f>AVERAGE(AH274,AH285,AH296)</f>
        <v>18.7066666666667</v>
      </c>
      <c r="AJ299" s="4" t="s">
        <v>11</v>
      </c>
      <c r="AO299" s="1">
        <f>AVERAGE(AO274,AO285,AO296)</f>
        <v>53.7533333333333</v>
      </c>
      <c r="AR299" s="1">
        <f>AVERAGE(AR274,AR285,AR296)</f>
        <v>55.0822222222222</v>
      </c>
      <c r="AU299" s="1">
        <f>AVERAGE(AU274,AU285,AU296)</f>
        <v>53.1266666666667</v>
      </c>
      <c r="AX299" s="1">
        <f>AVERAGE(AX274,AX285,AX296)</f>
        <v>46.7111111111111</v>
      </c>
      <c r="BA299" s="1">
        <f>AVERAGE(BA274,BA285,BA296)</f>
        <v>29.4244444444444</v>
      </c>
      <c r="BE299" s="1">
        <f>AVERAGE(BE274,BE285,BE296)</f>
        <v>53.5622222222222</v>
      </c>
      <c r="BH299" s="1">
        <f>AVERAGE(BH274,BH285,BH296)</f>
        <v>54.8022222222222</v>
      </c>
      <c r="BK299" s="1">
        <f>AVERAGE(BK274,BK285,BK296)</f>
        <v>52.7955555555556</v>
      </c>
      <c r="BN299" s="1">
        <f>AVERAGE(BN274,BN285,BN296)</f>
        <v>46.36</v>
      </c>
      <c r="BQ299" s="1">
        <f>AVERAGE(BQ274,BQ285,BQ296)</f>
        <v>29</v>
      </c>
    </row>
    <row r="300" spans="1:69">
      <c r="A300" s="3" t="s">
        <v>61</v>
      </c>
      <c r="B300" s="1">
        <v>64</v>
      </c>
      <c r="D300" s="1">
        <v>54.1</v>
      </c>
      <c r="E300" s="1">
        <v>50.4</v>
      </c>
      <c r="F300" s="1">
        <v>56.9</v>
      </c>
      <c r="G300" s="1">
        <v>58.7</v>
      </c>
      <c r="H300" s="1">
        <v>56.5</v>
      </c>
      <c r="I300" s="1">
        <v>53.8</v>
      </c>
      <c r="J300" s="1">
        <v>51.1</v>
      </c>
      <c r="K300" s="1">
        <v>47.4</v>
      </c>
      <c r="L300" s="1">
        <v>56.3</v>
      </c>
      <c r="M300" s="1">
        <v>51.6</v>
      </c>
      <c r="N300" s="1">
        <v>49.2</v>
      </c>
      <c r="O300" s="1">
        <v>41.8</v>
      </c>
      <c r="P300" s="1">
        <v>31.1</v>
      </c>
      <c r="Q300" s="1">
        <v>27.4</v>
      </c>
      <c r="R300" s="1">
        <v>36.3</v>
      </c>
      <c r="T300" s="1">
        <v>52.8</v>
      </c>
      <c r="U300" s="1">
        <v>50.7</v>
      </c>
      <c r="V300" s="1">
        <v>55.2</v>
      </c>
      <c r="W300" s="1">
        <v>52.6</v>
      </c>
      <c r="X300" s="1">
        <v>59.1</v>
      </c>
      <c r="Y300" s="1">
        <v>56.1</v>
      </c>
      <c r="Z300" s="1">
        <v>49.8</v>
      </c>
      <c r="AA300" s="1">
        <v>46.1</v>
      </c>
      <c r="AB300" s="1">
        <v>55</v>
      </c>
      <c r="AC300" s="1">
        <v>50.3</v>
      </c>
      <c r="AD300" s="1">
        <v>47.9</v>
      </c>
      <c r="AE300" s="1">
        <v>40.5</v>
      </c>
      <c r="AF300" s="1">
        <v>29.8</v>
      </c>
      <c r="AG300" s="1">
        <v>26.1</v>
      </c>
      <c r="AH300" s="1">
        <v>35</v>
      </c>
      <c r="AJ300" s="3" t="s">
        <v>61</v>
      </c>
      <c r="AK300" s="1">
        <v>133</v>
      </c>
      <c r="AM300" s="1">
        <v>54.3</v>
      </c>
      <c r="AN300" s="1">
        <v>55.1</v>
      </c>
      <c r="AO300" s="1">
        <v>54.4</v>
      </c>
      <c r="AP300" s="1">
        <v>63.6</v>
      </c>
      <c r="AQ300" s="1">
        <v>55.1</v>
      </c>
      <c r="AR300" s="1">
        <v>55.5</v>
      </c>
      <c r="AS300" s="1">
        <v>46.6</v>
      </c>
      <c r="AT300" s="1">
        <v>55.1</v>
      </c>
      <c r="AU300" s="1">
        <v>53.4</v>
      </c>
      <c r="AV300" s="1">
        <v>47.7</v>
      </c>
      <c r="AW300" s="1">
        <v>46.5</v>
      </c>
      <c r="AX300" s="1">
        <v>53.1</v>
      </c>
      <c r="AY300" s="1">
        <v>32.6</v>
      </c>
      <c r="AZ300" s="1">
        <v>36.2</v>
      </c>
      <c r="BA300" s="1">
        <v>35.1</v>
      </c>
      <c r="BC300" s="1">
        <v>62.3</v>
      </c>
      <c r="BD300" s="1">
        <v>53.8</v>
      </c>
      <c r="BE300" s="1">
        <v>53.1</v>
      </c>
      <c r="BF300" s="1">
        <v>56.6</v>
      </c>
      <c r="BG300" s="1">
        <v>57.4</v>
      </c>
      <c r="BH300" s="1">
        <v>57.8</v>
      </c>
      <c r="BI300" s="1">
        <v>53.6</v>
      </c>
      <c r="BJ300" s="1">
        <v>53.8</v>
      </c>
      <c r="BK300" s="1">
        <v>52.1</v>
      </c>
      <c r="BL300" s="1">
        <v>50.9</v>
      </c>
      <c r="BM300" s="1">
        <v>52.2</v>
      </c>
      <c r="BN300" s="1">
        <v>51.8</v>
      </c>
      <c r="BO300" s="1">
        <v>32.1</v>
      </c>
      <c r="BP300" s="1">
        <v>30.9</v>
      </c>
      <c r="BQ300" s="1">
        <v>37.4</v>
      </c>
    </row>
    <row r="301" spans="1:69">
      <c r="A301" s="3"/>
      <c r="D301" s="1">
        <v>56.1</v>
      </c>
      <c r="E301" s="1">
        <v>55.7</v>
      </c>
      <c r="F301" s="1">
        <v>47.1</v>
      </c>
      <c r="G301" s="1">
        <v>58.8</v>
      </c>
      <c r="H301" s="1">
        <v>57.2</v>
      </c>
      <c r="I301" s="1">
        <v>57.2</v>
      </c>
      <c r="J301" s="1">
        <v>56.9</v>
      </c>
      <c r="K301" s="1">
        <v>45.9</v>
      </c>
      <c r="L301" s="1">
        <v>47.3</v>
      </c>
      <c r="M301" s="1">
        <v>52.3</v>
      </c>
      <c r="N301" s="1">
        <v>37.1</v>
      </c>
      <c r="O301" s="1">
        <v>44.5</v>
      </c>
      <c r="P301" s="1">
        <v>36.9</v>
      </c>
      <c r="Q301" s="1">
        <v>25.9</v>
      </c>
      <c r="R301" s="1">
        <v>27.3</v>
      </c>
      <c r="T301" s="1">
        <v>54.8</v>
      </c>
      <c r="U301" s="1">
        <v>51.2</v>
      </c>
      <c r="V301" s="1">
        <v>54.7</v>
      </c>
      <c r="W301" s="1">
        <v>52.4</v>
      </c>
      <c r="X301" s="1">
        <v>49.3</v>
      </c>
      <c r="Y301" s="1">
        <v>48.9</v>
      </c>
      <c r="Z301" s="1">
        <v>54.6</v>
      </c>
      <c r="AA301" s="1">
        <v>52.6</v>
      </c>
      <c r="AB301" s="1">
        <v>51.6</v>
      </c>
      <c r="AC301" s="1">
        <v>51.5</v>
      </c>
      <c r="AD301" s="1">
        <v>45.9</v>
      </c>
      <c r="AE301" s="1">
        <v>43.2</v>
      </c>
      <c r="AF301" s="1">
        <v>35.6</v>
      </c>
      <c r="AG301" s="1">
        <v>25.9</v>
      </c>
      <c r="AH301" s="1">
        <v>28.9</v>
      </c>
      <c r="AJ301" s="3"/>
      <c r="AM301" s="1">
        <v>56.3</v>
      </c>
      <c r="AN301" s="1">
        <v>51.4</v>
      </c>
      <c r="AO301" s="1">
        <v>52.4</v>
      </c>
      <c r="AP301" s="1">
        <v>54.6</v>
      </c>
      <c r="AQ301" s="1">
        <v>54.5</v>
      </c>
      <c r="AR301" s="1">
        <v>53.7</v>
      </c>
      <c r="AS301" s="1">
        <v>56.3</v>
      </c>
      <c r="AT301" s="1">
        <v>55.5</v>
      </c>
      <c r="AU301" s="1">
        <v>47.5</v>
      </c>
      <c r="AV301" s="1">
        <v>51.7</v>
      </c>
      <c r="AW301" s="1">
        <v>49.1</v>
      </c>
      <c r="AX301" s="1">
        <v>47.8</v>
      </c>
      <c r="AY301" s="1">
        <v>33.7</v>
      </c>
      <c r="AZ301" s="1">
        <v>41.2</v>
      </c>
      <c r="BA301" s="1">
        <v>37.5</v>
      </c>
      <c r="BC301" s="1">
        <v>53.3</v>
      </c>
      <c r="BD301" s="1">
        <v>53.4</v>
      </c>
      <c r="BE301" s="1">
        <v>51.1</v>
      </c>
      <c r="BF301" s="1">
        <v>45.8</v>
      </c>
      <c r="BG301" s="1">
        <v>53.7</v>
      </c>
      <c r="BH301" s="1">
        <v>56</v>
      </c>
      <c r="BI301" s="1">
        <v>55.9</v>
      </c>
      <c r="BJ301" s="1">
        <v>54.2</v>
      </c>
      <c r="BK301" s="1">
        <v>52.6</v>
      </c>
      <c r="BL301" s="1">
        <v>50.4</v>
      </c>
      <c r="BM301" s="1">
        <v>49.6</v>
      </c>
      <c r="BN301" s="1">
        <v>48.7</v>
      </c>
      <c r="BO301" s="1">
        <v>36.1</v>
      </c>
      <c r="BP301" s="1">
        <v>33.5</v>
      </c>
      <c r="BQ301" s="1">
        <v>32.1</v>
      </c>
    </row>
    <row r="302" spans="1:69">
      <c r="A302" s="3"/>
      <c r="D302" s="1">
        <v>57.8</v>
      </c>
      <c r="E302" s="1">
        <v>54.3</v>
      </c>
      <c r="F302" s="1">
        <v>53.6</v>
      </c>
      <c r="G302" s="1">
        <v>55.6</v>
      </c>
      <c r="H302" s="1">
        <v>55.6</v>
      </c>
      <c r="I302" s="1">
        <v>54.6</v>
      </c>
      <c r="J302" s="1">
        <v>48.9</v>
      </c>
      <c r="K302" s="1">
        <v>44.9</v>
      </c>
      <c r="L302" s="1">
        <v>52.8</v>
      </c>
      <c r="M302" s="1">
        <v>48.1</v>
      </c>
      <c r="N302" s="1">
        <v>44.3</v>
      </c>
      <c r="O302" s="1">
        <v>41.7</v>
      </c>
      <c r="P302" s="1">
        <v>28.9</v>
      </c>
      <c r="Q302" s="1">
        <v>24.9</v>
      </c>
      <c r="R302" s="1">
        <v>32.8</v>
      </c>
      <c r="T302" s="1">
        <v>56.5</v>
      </c>
      <c r="U302" s="1">
        <v>54.3</v>
      </c>
      <c r="V302" s="1">
        <v>54.3</v>
      </c>
      <c r="W302" s="1">
        <v>56.5</v>
      </c>
      <c r="X302" s="1">
        <v>55.8</v>
      </c>
      <c r="Y302" s="1">
        <v>56.9</v>
      </c>
      <c r="Z302" s="1">
        <v>47.6</v>
      </c>
      <c r="AA302" s="1">
        <v>43.6</v>
      </c>
      <c r="AB302" s="1">
        <v>51.5</v>
      </c>
      <c r="AC302" s="1">
        <v>46.8</v>
      </c>
      <c r="AD302" s="1">
        <v>43</v>
      </c>
      <c r="AE302" s="1">
        <v>40.4</v>
      </c>
      <c r="AF302" s="1">
        <v>27.6</v>
      </c>
      <c r="AG302" s="1">
        <v>28.9</v>
      </c>
      <c r="AH302" s="1">
        <v>31.5</v>
      </c>
      <c r="AJ302" s="3"/>
      <c r="AM302" s="1">
        <v>52.8</v>
      </c>
      <c r="AN302" s="1">
        <v>53.6</v>
      </c>
      <c r="AO302" s="1">
        <v>54.1</v>
      </c>
      <c r="AP302" s="1">
        <v>55.9</v>
      </c>
      <c r="AQ302" s="1">
        <v>56.2</v>
      </c>
      <c r="AR302" s="1">
        <v>55.1</v>
      </c>
      <c r="AS302" s="1">
        <v>54.1</v>
      </c>
      <c r="AT302" s="1">
        <v>56.1</v>
      </c>
      <c r="AU302" s="1">
        <v>56.4</v>
      </c>
      <c r="AV302" s="1">
        <v>56.9</v>
      </c>
      <c r="AW302" s="1">
        <v>48.6</v>
      </c>
      <c r="AX302" s="1">
        <v>59.4</v>
      </c>
      <c r="AY302" s="1">
        <v>38.9</v>
      </c>
      <c r="AZ302" s="1">
        <v>38.9</v>
      </c>
      <c r="BA302" s="1">
        <v>41.4</v>
      </c>
      <c r="BC302" s="1">
        <v>54.6</v>
      </c>
      <c r="BD302" s="1">
        <v>50.9</v>
      </c>
      <c r="BE302" s="1">
        <v>52.8</v>
      </c>
      <c r="BF302" s="1">
        <v>55.1</v>
      </c>
      <c r="BG302" s="1">
        <v>51</v>
      </c>
      <c r="BH302" s="1">
        <v>57.4</v>
      </c>
      <c r="BI302" s="1">
        <v>52.8</v>
      </c>
      <c r="BJ302" s="1">
        <v>54.8</v>
      </c>
      <c r="BK302" s="1">
        <v>54.9</v>
      </c>
      <c r="BL302" s="1">
        <v>55.6</v>
      </c>
      <c r="BM302" s="1">
        <v>47.3</v>
      </c>
      <c r="BN302" s="1">
        <v>58.1</v>
      </c>
      <c r="BO302" s="1">
        <v>41.3</v>
      </c>
      <c r="BP302" s="1">
        <v>33.7</v>
      </c>
      <c r="BQ302" s="1">
        <v>43.7</v>
      </c>
    </row>
    <row r="303" spans="1:69">
      <c r="A303" s="3"/>
      <c r="D303" s="1">
        <v>51.2</v>
      </c>
      <c r="E303" s="1">
        <v>49.1</v>
      </c>
      <c r="F303" s="1">
        <v>52.8</v>
      </c>
      <c r="G303" s="1">
        <v>54.8</v>
      </c>
      <c r="H303" s="1">
        <v>54.1</v>
      </c>
      <c r="I303" s="1">
        <v>47.1</v>
      </c>
      <c r="J303" s="1">
        <v>56.8</v>
      </c>
      <c r="K303" s="1">
        <v>46.5</v>
      </c>
      <c r="L303" s="1">
        <v>54.1</v>
      </c>
      <c r="M303" s="1">
        <v>45.8</v>
      </c>
      <c r="N303" s="1">
        <v>46.1</v>
      </c>
      <c r="O303" s="1">
        <v>39.2</v>
      </c>
      <c r="P303" s="1">
        <v>36.8</v>
      </c>
      <c r="Q303" s="1">
        <v>26.5</v>
      </c>
      <c r="R303" s="1">
        <v>34.1</v>
      </c>
      <c r="T303" s="1">
        <v>49.9</v>
      </c>
      <c r="U303" s="1">
        <v>53.5</v>
      </c>
      <c r="V303" s="1">
        <v>52.8</v>
      </c>
      <c r="W303" s="1">
        <v>51.3</v>
      </c>
      <c r="X303" s="1">
        <v>55</v>
      </c>
      <c r="Y303" s="1">
        <v>49.4</v>
      </c>
      <c r="Z303" s="1">
        <v>55.5</v>
      </c>
      <c r="AA303" s="1">
        <v>45.2</v>
      </c>
      <c r="AB303" s="1">
        <v>52.8</v>
      </c>
      <c r="AC303" s="1">
        <v>44.5</v>
      </c>
      <c r="AD303" s="1">
        <v>44.8</v>
      </c>
      <c r="AE303" s="1">
        <v>37.9</v>
      </c>
      <c r="AF303" s="1">
        <v>35.5</v>
      </c>
      <c r="AG303" s="1">
        <v>25.2</v>
      </c>
      <c r="AH303" s="1">
        <v>32.8</v>
      </c>
      <c r="AJ303" s="3"/>
      <c r="AM303" s="1">
        <v>60.8</v>
      </c>
      <c r="AN303" s="1">
        <v>58.8</v>
      </c>
      <c r="AO303" s="1">
        <v>58.1</v>
      </c>
      <c r="AP303" s="1">
        <v>58.2</v>
      </c>
      <c r="AQ303" s="1">
        <v>60.7</v>
      </c>
      <c r="AR303" s="1">
        <v>54.2</v>
      </c>
      <c r="AS303" s="1">
        <v>55.5</v>
      </c>
      <c r="AT303" s="1">
        <v>57.6</v>
      </c>
      <c r="AU303" s="1">
        <v>53.8</v>
      </c>
      <c r="AV303" s="1">
        <v>52.2</v>
      </c>
      <c r="AW303" s="1">
        <v>57.8</v>
      </c>
      <c r="AX303" s="1">
        <v>48.8</v>
      </c>
      <c r="AY303" s="1">
        <v>34.2</v>
      </c>
      <c r="AZ303" s="1">
        <v>39.8</v>
      </c>
      <c r="BA303" s="1">
        <v>35.2</v>
      </c>
      <c r="BC303" s="1">
        <v>56.9</v>
      </c>
      <c r="BD303" s="1">
        <v>59.8</v>
      </c>
      <c r="BE303" s="1">
        <v>56.8</v>
      </c>
      <c r="BF303" s="1">
        <v>63.1</v>
      </c>
      <c r="BG303" s="1">
        <v>61.1</v>
      </c>
      <c r="BH303" s="1">
        <v>56.5</v>
      </c>
      <c r="BI303" s="1">
        <v>54.2</v>
      </c>
      <c r="BJ303" s="1">
        <v>56.3</v>
      </c>
      <c r="BK303" s="1">
        <v>52.5</v>
      </c>
      <c r="BL303" s="1">
        <v>50.9</v>
      </c>
      <c r="BM303" s="1">
        <v>56.5</v>
      </c>
      <c r="BN303" s="1">
        <v>47.5</v>
      </c>
      <c r="BO303" s="1">
        <v>36.6</v>
      </c>
      <c r="BP303" s="1">
        <v>42.2</v>
      </c>
      <c r="BQ303" s="1">
        <v>33.1</v>
      </c>
    </row>
    <row r="304" spans="1:69">
      <c r="A304" s="3"/>
      <c r="D304" s="1">
        <v>57.2</v>
      </c>
      <c r="E304" s="1">
        <v>54.4</v>
      </c>
      <c r="F304" s="1">
        <v>56.6</v>
      </c>
      <c r="G304" s="1">
        <v>48.1</v>
      </c>
      <c r="H304" s="1">
        <v>56.8</v>
      </c>
      <c r="I304" s="1">
        <v>53.6</v>
      </c>
      <c r="J304" s="1">
        <v>51.9</v>
      </c>
      <c r="K304" s="1">
        <v>51.7</v>
      </c>
      <c r="L304" s="1">
        <v>57.3</v>
      </c>
      <c r="M304" s="1">
        <v>41.8</v>
      </c>
      <c r="N304" s="1">
        <v>47.1</v>
      </c>
      <c r="O304" s="1">
        <v>41.2</v>
      </c>
      <c r="P304" s="1">
        <v>31.9</v>
      </c>
      <c r="Q304" s="1">
        <v>31.7</v>
      </c>
      <c r="R304" s="1">
        <v>37.3</v>
      </c>
      <c r="T304" s="1">
        <v>55.9</v>
      </c>
      <c r="U304" s="1">
        <v>46.8</v>
      </c>
      <c r="V304" s="1">
        <v>55.5</v>
      </c>
      <c r="W304" s="1">
        <v>56.6</v>
      </c>
      <c r="X304" s="1">
        <v>58.8</v>
      </c>
      <c r="Y304" s="1">
        <v>55.9</v>
      </c>
      <c r="Z304" s="1">
        <v>50.6</v>
      </c>
      <c r="AA304" s="1">
        <v>50.4</v>
      </c>
      <c r="AB304" s="1">
        <v>56</v>
      </c>
      <c r="AC304" s="1">
        <v>40.5</v>
      </c>
      <c r="AD304" s="1">
        <v>45.8</v>
      </c>
      <c r="AE304" s="1">
        <v>39.9</v>
      </c>
      <c r="AF304" s="1">
        <v>30.6</v>
      </c>
      <c r="AG304" s="1">
        <v>30.4</v>
      </c>
      <c r="AH304" s="1">
        <v>36</v>
      </c>
      <c r="AJ304" s="3"/>
      <c r="AM304" s="1">
        <v>54.3</v>
      </c>
      <c r="AN304" s="1">
        <v>52.2</v>
      </c>
      <c r="AO304" s="1">
        <v>54.3</v>
      </c>
      <c r="AP304" s="1">
        <v>53.8</v>
      </c>
      <c r="AQ304" s="1">
        <v>56.6</v>
      </c>
      <c r="AR304" s="1">
        <v>56.1</v>
      </c>
      <c r="AS304" s="1">
        <v>56.9</v>
      </c>
      <c r="AT304" s="1">
        <v>47.9</v>
      </c>
      <c r="AU304" s="1">
        <v>58.1</v>
      </c>
      <c r="AV304" s="1">
        <v>54.9</v>
      </c>
      <c r="AW304" s="1">
        <v>59.4</v>
      </c>
      <c r="AX304" s="1">
        <v>56.3</v>
      </c>
      <c r="AY304" s="1">
        <v>36.9</v>
      </c>
      <c r="AZ304" s="1">
        <v>41.4</v>
      </c>
      <c r="BA304" s="1">
        <v>38.3</v>
      </c>
      <c r="BC304" s="1">
        <v>52.5</v>
      </c>
      <c r="BD304" s="1">
        <v>55.3</v>
      </c>
      <c r="BE304" s="1">
        <v>53</v>
      </c>
      <c r="BF304" s="1">
        <v>56.6</v>
      </c>
      <c r="BG304" s="1">
        <v>54.5</v>
      </c>
      <c r="BH304" s="1">
        <v>58.4</v>
      </c>
      <c r="BI304" s="1">
        <v>55.6</v>
      </c>
      <c r="BJ304" s="1">
        <v>46.6</v>
      </c>
      <c r="BK304" s="1">
        <v>56.8</v>
      </c>
      <c r="BL304" s="1">
        <v>53.6</v>
      </c>
      <c r="BM304" s="1">
        <v>58.1</v>
      </c>
      <c r="BN304" s="1">
        <v>55</v>
      </c>
      <c r="BO304" s="1">
        <v>39.3</v>
      </c>
      <c r="BP304" s="1">
        <v>43.8</v>
      </c>
      <c r="BQ304" s="1">
        <v>40.6</v>
      </c>
    </row>
    <row r="305" spans="1:69">
      <c r="A305" s="3"/>
      <c r="F305" s="1">
        <f>AVERAGE(D300:F304)</f>
        <v>53.82</v>
      </c>
      <c r="I305" s="1">
        <f>AVERAGE(G300:I304)</f>
        <v>54.8333333333333</v>
      </c>
      <c r="L305" s="1">
        <f>AVERAGE(J300:L304)</f>
        <v>51.32</v>
      </c>
      <c r="O305" s="1">
        <f>AVERAGE(M300:O304)</f>
        <v>44.7866666666667</v>
      </c>
      <c r="R305" s="1">
        <f>AVERAGE(P300:R304)</f>
        <v>31.32</v>
      </c>
      <c r="V305" s="1">
        <f>AVERAGE(T300:V304)</f>
        <v>53.26</v>
      </c>
      <c r="Y305" s="1">
        <f>AVERAGE(W300:Y304)</f>
        <v>54.3066666666667</v>
      </c>
      <c r="AB305" s="1">
        <f>AVERAGE(Z300:AB304)</f>
        <v>50.86</v>
      </c>
      <c r="AE305" s="1">
        <f>AVERAGE(AC300:AE304)</f>
        <v>44.1933333333333</v>
      </c>
      <c r="AH305" s="1">
        <f>AVERAGE(AF300:AH304)</f>
        <v>30.6533333333333</v>
      </c>
      <c r="AJ305" s="3"/>
      <c r="AO305" s="1">
        <f>AVERAGE(AM300:AO304)</f>
        <v>54.86</v>
      </c>
      <c r="AR305" s="1">
        <f>AVERAGE(AP300:AR304)</f>
        <v>56.2533333333333</v>
      </c>
      <c r="AU305" s="1">
        <f>AVERAGE(AS300:AU304)</f>
        <v>54.0533333333333</v>
      </c>
      <c r="AX305" s="1">
        <f>AVERAGE(AV300:AX304)</f>
        <v>52.68</v>
      </c>
      <c r="BA305" s="1">
        <f>AVERAGE(AY300:BA304)</f>
        <v>37.42</v>
      </c>
      <c r="BE305" s="1">
        <f>AVERAGE(BC300:BE304)</f>
        <v>54.64</v>
      </c>
      <c r="BH305" s="1">
        <f>AVERAGE(BF300:BH304)</f>
        <v>56.0666666666667</v>
      </c>
      <c r="BK305" s="1">
        <f>AVERAGE(BI300:BK304)</f>
        <v>53.78</v>
      </c>
      <c r="BN305" s="1">
        <f>AVERAGE(BL300:BN304)</f>
        <v>52.4133333333333</v>
      </c>
      <c r="BQ305" s="1">
        <f>AVERAGE(BO300:BQ304)</f>
        <v>37.0933333333333</v>
      </c>
    </row>
    <row r="306" spans="1:36">
      <c r="A306" s="3"/>
      <c r="AJ306" s="3"/>
    </row>
    <row r="307" spans="1:69">
      <c r="A307" s="3"/>
      <c r="F307" s="1">
        <f>F305</f>
        <v>53.82</v>
      </c>
      <c r="I307" s="1">
        <f>I305</f>
        <v>54.8333333333333</v>
      </c>
      <c r="L307" s="1">
        <f>L305</f>
        <v>51.32</v>
      </c>
      <c r="O307" s="1">
        <f>O305</f>
        <v>44.7866666666667</v>
      </c>
      <c r="R307" s="1">
        <f>R305</f>
        <v>31.32</v>
      </c>
      <c r="V307" s="1">
        <f>V305</f>
        <v>53.26</v>
      </c>
      <c r="Y307" s="1">
        <f>Y305</f>
        <v>54.3066666666667</v>
      </c>
      <c r="AB307" s="1">
        <f>AB305</f>
        <v>50.86</v>
      </c>
      <c r="AE307" s="1">
        <f>AE305</f>
        <v>44.1933333333333</v>
      </c>
      <c r="AH307" s="1">
        <f>AH305</f>
        <v>30.6533333333333</v>
      </c>
      <c r="AJ307" s="3"/>
      <c r="AO307" s="1">
        <f>AO305</f>
        <v>54.86</v>
      </c>
      <c r="AR307" s="1">
        <f>AR305</f>
        <v>56.2533333333333</v>
      </c>
      <c r="AU307" s="1">
        <f>AU305</f>
        <v>54.0533333333333</v>
      </c>
      <c r="AX307" s="1">
        <f>AX305</f>
        <v>52.68</v>
      </c>
      <c r="BA307" s="1">
        <f>BA305</f>
        <v>37.42</v>
      </c>
      <c r="BE307" s="1">
        <f>BE305</f>
        <v>54.64</v>
      </c>
      <c r="BH307" s="1">
        <f>BH305</f>
        <v>56.0666666666667</v>
      </c>
      <c r="BK307" s="1">
        <f>BK305</f>
        <v>53.78</v>
      </c>
      <c r="BN307" s="1">
        <f>BN305</f>
        <v>52.4133333333333</v>
      </c>
      <c r="BQ307" s="1">
        <f>BQ305</f>
        <v>37.0933333333333</v>
      </c>
    </row>
    <row r="308" spans="1:69">
      <c r="A308" s="3"/>
      <c r="V308" s="1">
        <f>F307-0.57</f>
        <v>53.25</v>
      </c>
      <c r="Y308" s="1">
        <f>I307-0.53</f>
        <v>54.3033333333333</v>
      </c>
      <c r="AB308" s="1">
        <f>L307-0.46</f>
        <v>50.86</v>
      </c>
      <c r="AE308" s="1">
        <f>O307-0.59</f>
        <v>44.1966666666667</v>
      </c>
      <c r="AH308" s="1">
        <f>R307-0.67</f>
        <v>30.65</v>
      </c>
      <c r="AJ308" s="3"/>
      <c r="BE308" s="1">
        <f>AO307-0.23</f>
        <v>54.63</v>
      </c>
      <c r="BH308" s="1">
        <f>AR307-0.19</f>
        <v>56.0633333333333</v>
      </c>
      <c r="BK308" s="1">
        <f>AU307-0.27</f>
        <v>53.7833333333333</v>
      </c>
      <c r="BN308" s="1">
        <f>AX307-0.27</f>
        <v>52.41</v>
      </c>
      <c r="BQ308" s="1">
        <f>BA307-0.33</f>
        <v>37.09</v>
      </c>
    </row>
    <row r="309" spans="1:36">
      <c r="A309" s="3"/>
      <c r="AJ309" s="3"/>
    </row>
    <row r="310" spans="1:36">
      <c r="A310" s="4" t="s">
        <v>11</v>
      </c>
      <c r="AJ310" s="4" t="s">
        <v>11</v>
      </c>
    </row>
    <row r="311" spans="1:69">
      <c r="A311" s="3" t="s">
        <v>62</v>
      </c>
      <c r="B311" s="1">
        <v>66</v>
      </c>
      <c r="D311" s="1">
        <v>53.6</v>
      </c>
      <c r="E311" s="1">
        <v>54.1</v>
      </c>
      <c r="F311" s="1">
        <v>54.5</v>
      </c>
      <c r="G311" s="1">
        <v>52.8</v>
      </c>
      <c r="H311" s="1">
        <v>56.6</v>
      </c>
      <c r="I311" s="1">
        <v>52.1</v>
      </c>
      <c r="J311" s="1">
        <v>54.5</v>
      </c>
      <c r="K311" s="1">
        <v>54.7</v>
      </c>
      <c r="L311" s="1">
        <v>57.8</v>
      </c>
      <c r="M311" s="1">
        <v>51.9</v>
      </c>
      <c r="N311" s="1">
        <v>42.3</v>
      </c>
      <c r="O311" s="1">
        <v>44.3</v>
      </c>
      <c r="P311" s="1">
        <v>34.5</v>
      </c>
      <c r="Q311" s="1">
        <v>34.7</v>
      </c>
      <c r="R311" s="1">
        <v>37.8</v>
      </c>
      <c r="T311" s="1">
        <v>50</v>
      </c>
      <c r="U311" s="1">
        <v>51.5</v>
      </c>
      <c r="V311" s="1">
        <v>55.3</v>
      </c>
      <c r="W311" s="1">
        <v>55.3</v>
      </c>
      <c r="X311" s="1">
        <v>54.9</v>
      </c>
      <c r="Y311" s="1">
        <v>63.3</v>
      </c>
      <c r="Z311" s="1">
        <v>53.2</v>
      </c>
      <c r="AA311" s="1">
        <v>53.4</v>
      </c>
      <c r="AB311" s="1">
        <v>56.5</v>
      </c>
      <c r="AC311" s="1">
        <v>50.6</v>
      </c>
      <c r="AD311" s="1">
        <v>46.2</v>
      </c>
      <c r="AE311" s="1">
        <v>43</v>
      </c>
      <c r="AF311" s="1">
        <v>33.2</v>
      </c>
      <c r="AG311" s="1">
        <v>33.4</v>
      </c>
      <c r="AH311" s="1">
        <v>36.5</v>
      </c>
      <c r="AJ311" s="3" t="s">
        <v>62</v>
      </c>
      <c r="AK311" s="1">
        <v>135</v>
      </c>
      <c r="AM311" s="1">
        <v>52.5</v>
      </c>
      <c r="AN311" s="1">
        <v>52.3</v>
      </c>
      <c r="AO311" s="1">
        <v>56.3</v>
      </c>
      <c r="AP311" s="1">
        <v>51.8</v>
      </c>
      <c r="AQ311" s="1">
        <v>57.2</v>
      </c>
      <c r="AR311" s="1">
        <v>53.1</v>
      </c>
      <c r="AS311" s="1">
        <v>51.9</v>
      </c>
      <c r="AT311" s="1">
        <v>53.7</v>
      </c>
      <c r="AU311" s="1">
        <v>56.5</v>
      </c>
      <c r="AV311" s="1">
        <v>58.4</v>
      </c>
      <c r="AW311" s="1">
        <v>48.3</v>
      </c>
      <c r="AX311" s="1">
        <v>51.7</v>
      </c>
      <c r="AY311" s="1">
        <v>40.4</v>
      </c>
      <c r="AZ311" s="1">
        <v>30.3</v>
      </c>
      <c r="BA311" s="1">
        <v>33.7</v>
      </c>
      <c r="BC311" s="1">
        <v>51.2</v>
      </c>
      <c r="BD311" s="1">
        <v>54.3</v>
      </c>
      <c r="BE311" s="1">
        <v>57.8</v>
      </c>
      <c r="BF311" s="1">
        <v>54.1</v>
      </c>
      <c r="BG311" s="1">
        <v>49.4</v>
      </c>
      <c r="BH311" s="1">
        <v>55.4</v>
      </c>
      <c r="BI311" s="1">
        <v>55.6</v>
      </c>
      <c r="BJ311" s="1">
        <v>52.4</v>
      </c>
      <c r="BK311" s="1">
        <v>55.2</v>
      </c>
      <c r="BL311" s="1">
        <v>57.1</v>
      </c>
      <c r="BM311" s="1">
        <v>53.9</v>
      </c>
      <c r="BN311" s="1">
        <v>50.4</v>
      </c>
      <c r="BO311" s="1">
        <v>32.5</v>
      </c>
      <c r="BP311" s="1">
        <v>32.7</v>
      </c>
      <c r="BQ311" s="1">
        <v>36</v>
      </c>
    </row>
    <row r="312" spans="1:69">
      <c r="A312" s="3"/>
      <c r="D312" s="1">
        <v>55.2</v>
      </c>
      <c r="E312" s="1">
        <v>52.6</v>
      </c>
      <c r="F312" s="1">
        <v>55.1</v>
      </c>
      <c r="G312" s="1">
        <v>52.4</v>
      </c>
      <c r="H312" s="1">
        <v>51.2</v>
      </c>
      <c r="I312" s="1">
        <v>58.2</v>
      </c>
      <c r="J312" s="1">
        <v>49.1</v>
      </c>
      <c r="K312" s="1">
        <v>50.9</v>
      </c>
      <c r="L312" s="1">
        <v>53.4</v>
      </c>
      <c r="M312" s="1">
        <v>41.9</v>
      </c>
      <c r="N312" s="1">
        <v>44.1</v>
      </c>
      <c r="O312" s="1">
        <v>45.8</v>
      </c>
      <c r="P312" s="1">
        <v>29.1</v>
      </c>
      <c r="Q312" s="1">
        <v>30.9</v>
      </c>
      <c r="R312" s="1">
        <v>33.4</v>
      </c>
      <c r="T312" s="1">
        <v>53.9</v>
      </c>
      <c r="U312" s="1">
        <v>51.1</v>
      </c>
      <c r="V312" s="1">
        <v>50.2</v>
      </c>
      <c r="W312" s="1">
        <v>53.8</v>
      </c>
      <c r="X312" s="1">
        <v>56.3</v>
      </c>
      <c r="Y312" s="1">
        <v>59.4</v>
      </c>
      <c r="Z312" s="1">
        <v>53.2</v>
      </c>
      <c r="AA312" s="1">
        <v>52.6</v>
      </c>
      <c r="AB312" s="1">
        <v>52.1</v>
      </c>
      <c r="AC312" s="1">
        <v>43.2</v>
      </c>
      <c r="AD312" s="1">
        <v>42.8</v>
      </c>
      <c r="AE312" s="1">
        <v>44.5</v>
      </c>
      <c r="AF312" s="1">
        <v>29.6</v>
      </c>
      <c r="AG312" s="1">
        <v>32.5</v>
      </c>
      <c r="AH312" s="1">
        <v>32.1</v>
      </c>
      <c r="AJ312" s="3"/>
      <c r="AM312" s="1">
        <v>52.2</v>
      </c>
      <c r="AN312" s="1">
        <v>56.4</v>
      </c>
      <c r="AO312" s="1">
        <v>53.7</v>
      </c>
      <c r="AP312" s="1">
        <v>56.1</v>
      </c>
      <c r="AQ312" s="1">
        <v>56.1</v>
      </c>
      <c r="AR312" s="1">
        <v>56.9</v>
      </c>
      <c r="AS312" s="1">
        <v>53.3</v>
      </c>
      <c r="AT312" s="1">
        <v>55.6</v>
      </c>
      <c r="AU312" s="1">
        <v>52.1</v>
      </c>
      <c r="AV312" s="1">
        <v>49.6</v>
      </c>
      <c r="AW312" s="1">
        <v>55.8</v>
      </c>
      <c r="AX312" s="1">
        <v>55.5</v>
      </c>
      <c r="AY312" s="1">
        <v>41.2</v>
      </c>
      <c r="AZ312" s="1">
        <v>37.8</v>
      </c>
      <c r="BA312" s="1">
        <v>37.5</v>
      </c>
      <c r="BC312" s="1">
        <v>53.9</v>
      </c>
      <c r="BD312" s="1">
        <v>55.1</v>
      </c>
      <c r="BE312" s="1">
        <v>52.4</v>
      </c>
      <c r="BF312" s="1">
        <v>58.4</v>
      </c>
      <c r="BG312" s="1">
        <v>58.4</v>
      </c>
      <c r="BH312" s="1">
        <v>54.4</v>
      </c>
      <c r="BI312" s="1">
        <v>56.6</v>
      </c>
      <c r="BJ312" s="1">
        <v>54.3</v>
      </c>
      <c r="BK312" s="1">
        <v>50.8</v>
      </c>
      <c r="BL312" s="1">
        <v>54.6</v>
      </c>
      <c r="BM312" s="1">
        <v>54.5</v>
      </c>
      <c r="BN312" s="1">
        <v>54.2</v>
      </c>
      <c r="BO312" s="1">
        <v>32.1</v>
      </c>
      <c r="BP312" s="1">
        <v>40.2</v>
      </c>
      <c r="BQ312" s="1">
        <v>39.8</v>
      </c>
    </row>
    <row r="313" spans="1:69">
      <c r="A313" s="3"/>
      <c r="D313" s="1">
        <v>53.5</v>
      </c>
      <c r="E313" s="1">
        <v>55.3</v>
      </c>
      <c r="F313" s="1">
        <v>44.2</v>
      </c>
      <c r="G313" s="1">
        <v>58.8</v>
      </c>
      <c r="H313" s="1">
        <v>57.9</v>
      </c>
      <c r="I313" s="1">
        <v>51.1</v>
      </c>
      <c r="J313" s="1">
        <v>47.7</v>
      </c>
      <c r="K313" s="1">
        <v>49.6</v>
      </c>
      <c r="L313" s="1">
        <v>55.5</v>
      </c>
      <c r="M313" s="1">
        <v>41.8</v>
      </c>
      <c r="N313" s="1">
        <v>52.1</v>
      </c>
      <c r="O313" s="1">
        <v>48.9</v>
      </c>
      <c r="P313" s="1">
        <v>27.7</v>
      </c>
      <c r="Q313" s="1">
        <v>29.6</v>
      </c>
      <c r="R313" s="1">
        <v>35.5</v>
      </c>
      <c r="T313" s="1">
        <v>52.2</v>
      </c>
      <c r="U313" s="1">
        <v>57.2</v>
      </c>
      <c r="V313" s="1">
        <v>49.6</v>
      </c>
      <c r="W313" s="1">
        <v>56.5</v>
      </c>
      <c r="X313" s="1">
        <v>45.4</v>
      </c>
      <c r="Y313" s="1">
        <v>52.3</v>
      </c>
      <c r="Z313" s="1">
        <v>46.4</v>
      </c>
      <c r="AA313" s="1">
        <v>53.8</v>
      </c>
      <c r="AB313" s="1">
        <v>54.2</v>
      </c>
      <c r="AC313" s="1">
        <v>44.2</v>
      </c>
      <c r="AD313" s="1">
        <v>50.8</v>
      </c>
      <c r="AE313" s="1">
        <v>47.6</v>
      </c>
      <c r="AF313" s="1">
        <v>26.4</v>
      </c>
      <c r="AG313" s="1">
        <v>30.2</v>
      </c>
      <c r="AH313" s="1">
        <v>34.2</v>
      </c>
      <c r="AJ313" s="3"/>
      <c r="AM313" s="1">
        <v>52.1</v>
      </c>
      <c r="AN313" s="1">
        <v>51.3</v>
      </c>
      <c r="AO313" s="1">
        <v>53.1</v>
      </c>
      <c r="AP313" s="1">
        <v>56.6</v>
      </c>
      <c r="AQ313" s="1">
        <v>56.5</v>
      </c>
      <c r="AR313" s="1">
        <v>57.8</v>
      </c>
      <c r="AS313" s="1">
        <v>58.1</v>
      </c>
      <c r="AT313" s="1">
        <v>53.9</v>
      </c>
      <c r="AU313" s="1">
        <v>60.1</v>
      </c>
      <c r="AV313" s="1">
        <v>57.9</v>
      </c>
      <c r="AW313" s="1">
        <v>55.9</v>
      </c>
      <c r="AX313" s="1">
        <v>56.9</v>
      </c>
      <c r="AY313" s="1">
        <v>39.9</v>
      </c>
      <c r="AZ313" s="1">
        <v>37.9</v>
      </c>
      <c r="BA313" s="1">
        <v>38.9</v>
      </c>
      <c r="BC313" s="1">
        <v>55.1</v>
      </c>
      <c r="BD313" s="1">
        <v>53.6</v>
      </c>
      <c r="BE313" s="1">
        <v>51.8</v>
      </c>
      <c r="BF313" s="1">
        <v>58.9</v>
      </c>
      <c r="BG313" s="1">
        <v>56.9</v>
      </c>
      <c r="BH313" s="1">
        <v>51</v>
      </c>
      <c r="BI313" s="1">
        <v>56.8</v>
      </c>
      <c r="BJ313" s="1">
        <v>56.4</v>
      </c>
      <c r="BK313" s="1">
        <v>58.8</v>
      </c>
      <c r="BL313" s="1">
        <v>56.6</v>
      </c>
      <c r="BM313" s="1">
        <v>54.6</v>
      </c>
      <c r="BN313" s="1">
        <v>55.6</v>
      </c>
      <c r="BO313" s="1">
        <v>41.8</v>
      </c>
      <c r="BP313" s="1">
        <v>40.3</v>
      </c>
      <c r="BQ313" s="1">
        <v>41.2</v>
      </c>
    </row>
    <row r="314" spans="1:69">
      <c r="A314" s="3"/>
      <c r="D314" s="1">
        <v>56.9</v>
      </c>
      <c r="E314" s="1">
        <v>49.1</v>
      </c>
      <c r="F314" s="1">
        <v>56.8</v>
      </c>
      <c r="G314" s="1">
        <v>59.2</v>
      </c>
      <c r="H314" s="1">
        <v>55.5</v>
      </c>
      <c r="I314" s="1">
        <v>50.9</v>
      </c>
      <c r="J314" s="1">
        <v>54.7</v>
      </c>
      <c r="K314" s="1">
        <v>52.3</v>
      </c>
      <c r="L314" s="1">
        <v>48.4</v>
      </c>
      <c r="M314" s="1">
        <v>46.2</v>
      </c>
      <c r="N314" s="1">
        <v>46.7</v>
      </c>
      <c r="O314" s="1">
        <v>35.6</v>
      </c>
      <c r="P314" s="1">
        <v>34.7</v>
      </c>
      <c r="Q314" s="1">
        <v>32.3</v>
      </c>
      <c r="R314" s="1">
        <v>28.4</v>
      </c>
      <c r="T314" s="1">
        <v>55.6</v>
      </c>
      <c r="U314" s="1">
        <v>52.4</v>
      </c>
      <c r="V314" s="1">
        <v>54.2</v>
      </c>
      <c r="W314" s="1">
        <v>50.3</v>
      </c>
      <c r="X314" s="1">
        <v>58</v>
      </c>
      <c r="Y314" s="1">
        <v>52.1</v>
      </c>
      <c r="Z314" s="1">
        <v>53.4</v>
      </c>
      <c r="AA314" s="1">
        <v>51</v>
      </c>
      <c r="AB314" s="1">
        <v>47.1</v>
      </c>
      <c r="AC314" s="1">
        <v>44.9</v>
      </c>
      <c r="AD314" s="1">
        <v>45.4</v>
      </c>
      <c r="AE314" s="1">
        <v>35.6</v>
      </c>
      <c r="AF314" s="1">
        <v>32.2</v>
      </c>
      <c r="AG314" s="1">
        <v>32.1</v>
      </c>
      <c r="AH314" s="1">
        <v>34.5</v>
      </c>
      <c r="AJ314" s="3"/>
      <c r="AM314" s="1">
        <v>54.1</v>
      </c>
      <c r="AN314" s="1">
        <v>58.1</v>
      </c>
      <c r="AO314" s="1">
        <v>58.2</v>
      </c>
      <c r="AP314" s="1">
        <v>55.9</v>
      </c>
      <c r="AQ314" s="1">
        <v>56.6</v>
      </c>
      <c r="AR314" s="1">
        <v>57.1</v>
      </c>
      <c r="AS314" s="1">
        <v>61.5</v>
      </c>
      <c r="AT314" s="1">
        <v>54.8</v>
      </c>
      <c r="AU314" s="1">
        <v>52.1</v>
      </c>
      <c r="AV314" s="1">
        <v>48.9</v>
      </c>
      <c r="AW314" s="1">
        <v>51.7</v>
      </c>
      <c r="AX314" s="1">
        <v>57.8</v>
      </c>
      <c r="AY314" s="1">
        <v>40.9</v>
      </c>
      <c r="AZ314" s="1">
        <v>33.7</v>
      </c>
      <c r="BA314" s="1">
        <v>39.8</v>
      </c>
      <c r="BC314" s="1">
        <v>52.7</v>
      </c>
      <c r="BD314" s="1">
        <v>56.8</v>
      </c>
      <c r="BE314" s="1">
        <v>56.9</v>
      </c>
      <c r="BF314" s="1">
        <v>47.7</v>
      </c>
      <c r="BG314" s="1">
        <v>58.9</v>
      </c>
      <c r="BH314" s="1">
        <v>57.2</v>
      </c>
      <c r="BI314" s="1">
        <v>60.2</v>
      </c>
      <c r="BJ314" s="1">
        <v>54.2</v>
      </c>
      <c r="BK314" s="1">
        <v>50.8</v>
      </c>
      <c r="BL314" s="1">
        <v>47.6</v>
      </c>
      <c r="BM314" s="1">
        <v>50.4</v>
      </c>
      <c r="BN314" s="1">
        <v>56.5</v>
      </c>
      <c r="BO314" s="1">
        <v>33.2</v>
      </c>
      <c r="BP314" s="1">
        <v>36.1</v>
      </c>
      <c r="BQ314" s="1">
        <v>42.1</v>
      </c>
    </row>
    <row r="315" spans="1:69">
      <c r="A315" s="3"/>
      <c r="D315" s="1">
        <v>52.1</v>
      </c>
      <c r="E315" s="1">
        <v>48.1</v>
      </c>
      <c r="F315" s="1">
        <v>56.2</v>
      </c>
      <c r="G315" s="1">
        <v>56.5</v>
      </c>
      <c r="H315" s="1">
        <v>57.3</v>
      </c>
      <c r="I315" s="1">
        <v>53.6</v>
      </c>
      <c r="J315" s="1">
        <v>55.7</v>
      </c>
      <c r="K315" s="1">
        <v>50.7</v>
      </c>
      <c r="L315" s="1">
        <v>56.2</v>
      </c>
      <c r="M315" s="1">
        <v>42.5</v>
      </c>
      <c r="N315" s="1">
        <v>45.8</v>
      </c>
      <c r="O315" s="1">
        <v>54.1</v>
      </c>
      <c r="P315" s="1">
        <v>35.7</v>
      </c>
      <c r="Q315" s="1">
        <v>30.7</v>
      </c>
      <c r="R315" s="1">
        <v>36.2</v>
      </c>
      <c r="T315" s="1">
        <v>50.8</v>
      </c>
      <c r="U315" s="1">
        <v>55.2</v>
      </c>
      <c r="V315" s="1">
        <v>51.8</v>
      </c>
      <c r="W315" s="1">
        <v>49.3</v>
      </c>
      <c r="X315" s="1">
        <v>57.4</v>
      </c>
      <c r="Y315" s="1">
        <v>54.8</v>
      </c>
      <c r="Z315" s="1">
        <v>54.4</v>
      </c>
      <c r="AA315" s="1">
        <v>49.4</v>
      </c>
      <c r="AB315" s="1">
        <v>54.9</v>
      </c>
      <c r="AC315" s="1">
        <v>41.2</v>
      </c>
      <c r="AD315" s="1">
        <v>44.5</v>
      </c>
      <c r="AE315" s="1">
        <v>52.8</v>
      </c>
      <c r="AF315" s="1">
        <v>34.4</v>
      </c>
      <c r="AG315" s="1">
        <v>29.4</v>
      </c>
      <c r="AH315" s="1">
        <v>33.5</v>
      </c>
      <c r="AJ315" s="3"/>
      <c r="AM315" s="1">
        <v>56.5</v>
      </c>
      <c r="AN315" s="1">
        <v>55.1</v>
      </c>
      <c r="AO315" s="1">
        <v>55.1</v>
      </c>
      <c r="AP315" s="1">
        <v>59.4</v>
      </c>
      <c r="AQ315" s="1">
        <v>54.6</v>
      </c>
      <c r="AR315" s="1">
        <v>56.5</v>
      </c>
      <c r="AS315" s="1">
        <v>54.6</v>
      </c>
      <c r="AT315" s="1">
        <v>57.8</v>
      </c>
      <c r="AU315" s="1">
        <v>60.5</v>
      </c>
      <c r="AV315" s="1">
        <v>43.7</v>
      </c>
      <c r="AW315" s="1">
        <v>58.2</v>
      </c>
      <c r="AX315" s="1">
        <v>52.5</v>
      </c>
      <c r="AY315" s="1">
        <v>35.9</v>
      </c>
      <c r="AZ315" s="1">
        <v>40.2</v>
      </c>
      <c r="BA315" s="1">
        <v>34.5</v>
      </c>
      <c r="BC315" s="1">
        <v>55.2</v>
      </c>
      <c r="BD315" s="1">
        <v>53.8</v>
      </c>
      <c r="BE315" s="1">
        <v>53.8</v>
      </c>
      <c r="BF315" s="1">
        <v>61.7</v>
      </c>
      <c r="BG315" s="1">
        <v>56.9</v>
      </c>
      <c r="BH315" s="1">
        <v>57.9</v>
      </c>
      <c r="BI315" s="1">
        <v>53.3</v>
      </c>
      <c r="BJ315" s="1">
        <v>56.5</v>
      </c>
      <c r="BK315" s="1">
        <v>59.2</v>
      </c>
      <c r="BL315" s="1">
        <v>42.4</v>
      </c>
      <c r="BM315" s="1">
        <v>56.9</v>
      </c>
      <c r="BN315" s="1">
        <v>51.2</v>
      </c>
      <c r="BO315" s="1">
        <v>28.1</v>
      </c>
      <c r="BP315" s="1">
        <v>42.6</v>
      </c>
      <c r="BQ315" s="1">
        <v>36.8</v>
      </c>
    </row>
    <row r="316" spans="1:69">
      <c r="A316" s="3"/>
      <c r="F316" s="1">
        <f>AVERAGE(D311:F315)</f>
        <v>53.1533333333333</v>
      </c>
      <c r="I316" s="1">
        <f>AVERAGE(G311:I315)</f>
        <v>54.94</v>
      </c>
      <c r="L316" s="1">
        <f>AVERAGE(J311:L315)</f>
        <v>52.7466666666667</v>
      </c>
      <c r="O316" s="1">
        <f>AVERAGE(M311:O315)</f>
        <v>45.6</v>
      </c>
      <c r="R316" s="1">
        <f>AVERAGE(P311:R315)</f>
        <v>32.7466666666667</v>
      </c>
      <c r="V316" s="1">
        <f>AVERAGE(T311:V315)</f>
        <v>52.7333333333333</v>
      </c>
      <c r="Y316" s="1">
        <f>AVERAGE(W311:Y315)</f>
        <v>54.6066666666667</v>
      </c>
      <c r="AB316" s="1">
        <f>AVERAGE(Z311:AB315)</f>
        <v>52.3733333333333</v>
      </c>
      <c r="AE316" s="1">
        <f>AVERAGE(AC311:AE315)</f>
        <v>45.1533333333333</v>
      </c>
      <c r="AH316" s="1">
        <f>AVERAGE(AF311:AH315)</f>
        <v>32.28</v>
      </c>
      <c r="AJ316" s="3"/>
      <c r="AO316" s="1">
        <f>AVERAGE(AM311:AO315)</f>
        <v>54.4666666666667</v>
      </c>
      <c r="AR316" s="1">
        <f>AVERAGE(AP311:AR315)</f>
        <v>56.1466666666667</v>
      </c>
      <c r="AU316" s="1">
        <f>AVERAGE(AS311:AU315)</f>
        <v>55.7666666666667</v>
      </c>
      <c r="AX316" s="1">
        <f>AVERAGE(AV311:AX315)</f>
        <v>53.52</v>
      </c>
      <c r="BA316" s="1">
        <f>AVERAGE(AY311:BA315)</f>
        <v>37.5066666666667</v>
      </c>
      <c r="BE316" s="1">
        <f>AVERAGE(BC311:BE315)</f>
        <v>54.2933333333333</v>
      </c>
      <c r="BH316" s="1">
        <f>AVERAGE(BF311:BH315)</f>
        <v>55.8133333333333</v>
      </c>
      <c r="BK316" s="1">
        <f>AVERAGE(BI311:BK315)</f>
        <v>55.4066666666667</v>
      </c>
      <c r="BN316" s="1">
        <f>AVERAGE(BL311:BN315)</f>
        <v>53.1</v>
      </c>
      <c r="BQ316" s="1">
        <f>AVERAGE(BO311:BQ315)</f>
        <v>37.0333333333333</v>
      </c>
    </row>
    <row r="317" spans="1:36">
      <c r="A317" s="3"/>
      <c r="AJ317" s="3"/>
    </row>
    <row r="318" spans="1:69">
      <c r="A318" s="3"/>
      <c r="F318" s="1">
        <f>F316</f>
        <v>53.1533333333333</v>
      </c>
      <c r="I318" s="1">
        <f>I316</f>
        <v>54.94</v>
      </c>
      <c r="L318" s="1">
        <f>L316</f>
        <v>52.7466666666667</v>
      </c>
      <c r="O318" s="1">
        <f>O316</f>
        <v>45.6</v>
      </c>
      <c r="R318" s="1">
        <f>R316</f>
        <v>32.7466666666667</v>
      </c>
      <c r="V318" s="1">
        <f>V316</f>
        <v>52.7333333333333</v>
      </c>
      <c r="Y318" s="1">
        <f>Y316</f>
        <v>54.6066666666667</v>
      </c>
      <c r="AB318" s="1">
        <f>AB316</f>
        <v>52.3733333333333</v>
      </c>
      <c r="AE318" s="1">
        <f>AE316</f>
        <v>45.1533333333333</v>
      </c>
      <c r="AH318" s="1">
        <f>AH316</f>
        <v>32.28</v>
      </c>
      <c r="AJ318" s="3"/>
      <c r="AO318" s="1">
        <f>AO316</f>
        <v>54.4666666666667</v>
      </c>
      <c r="AR318" s="1">
        <f>AR316</f>
        <v>56.1466666666667</v>
      </c>
      <c r="AU318" s="1">
        <f>AU316</f>
        <v>55.7666666666667</v>
      </c>
      <c r="AX318" s="1">
        <f>AX316</f>
        <v>53.52</v>
      </c>
      <c r="BA318" s="1">
        <f>BA316</f>
        <v>37.5066666666667</v>
      </c>
      <c r="BE318" s="1">
        <f>BE316</f>
        <v>54.2933333333333</v>
      </c>
      <c r="BH318" s="1">
        <f>BH316</f>
        <v>55.8133333333333</v>
      </c>
      <c r="BK318" s="1">
        <f>BK316</f>
        <v>55.4066666666667</v>
      </c>
      <c r="BN318" s="1">
        <f>BN316</f>
        <v>53.1</v>
      </c>
      <c r="BQ318" s="1">
        <f>BQ316</f>
        <v>37.0333333333333</v>
      </c>
    </row>
    <row r="319" spans="1:69">
      <c r="A319" s="3"/>
      <c r="V319" s="1">
        <f>F318-0.43</f>
        <v>52.7233333333333</v>
      </c>
      <c r="Y319" s="1">
        <f>I318-0.33</f>
        <v>54.61</v>
      </c>
      <c r="AB319" s="1">
        <f>L318-0.37</f>
        <v>52.3766666666667</v>
      </c>
      <c r="AE319" s="1">
        <f>O318-0.45</f>
        <v>45.15</v>
      </c>
      <c r="AH319" s="1">
        <f>R318-0.47</f>
        <v>32.2766666666667</v>
      </c>
      <c r="AJ319" s="3"/>
      <c r="BE319" s="1">
        <f>AO318-0.17</f>
        <v>54.2966666666667</v>
      </c>
      <c r="BH319" s="1">
        <f>AR318-0.33</f>
        <v>55.8166666666667</v>
      </c>
      <c r="BK319" s="1">
        <f>AU318-0.36</f>
        <v>55.4066666666667</v>
      </c>
      <c r="BN319" s="1">
        <f>AX318-0.39</f>
        <v>53.13</v>
      </c>
      <c r="BQ319" s="1">
        <f>BA318-0.47</f>
        <v>37.0366666666667</v>
      </c>
    </row>
    <row r="320" spans="1:36">
      <c r="A320" s="3"/>
      <c r="AJ320" s="3"/>
    </row>
    <row r="321" spans="1:36">
      <c r="A321" s="4" t="s">
        <v>11</v>
      </c>
      <c r="AJ321" s="4" t="s">
        <v>11</v>
      </c>
    </row>
    <row r="322" spans="1:69">
      <c r="A322" s="3" t="s">
        <v>63</v>
      </c>
      <c r="B322" s="1">
        <v>68</v>
      </c>
      <c r="D322" s="1">
        <v>51.7</v>
      </c>
      <c r="E322" s="1">
        <v>53.4</v>
      </c>
      <c r="F322" s="1">
        <v>59.5</v>
      </c>
      <c r="G322" s="1">
        <v>55.9</v>
      </c>
      <c r="H322" s="1">
        <v>54.5</v>
      </c>
      <c r="I322" s="1">
        <v>55.7</v>
      </c>
      <c r="J322" s="1">
        <v>54.1</v>
      </c>
      <c r="K322" s="1">
        <v>46.8</v>
      </c>
      <c r="L322" s="1">
        <v>54.4</v>
      </c>
      <c r="M322" s="1">
        <v>44.5</v>
      </c>
      <c r="N322" s="1">
        <v>35.9</v>
      </c>
      <c r="O322" s="1">
        <v>35.1</v>
      </c>
      <c r="P322" s="1">
        <v>34.1</v>
      </c>
      <c r="Q322" s="1">
        <v>26.8</v>
      </c>
      <c r="R322" s="1">
        <v>34.4</v>
      </c>
      <c r="T322" s="1">
        <v>50.4</v>
      </c>
      <c r="U322" s="1">
        <v>52.1</v>
      </c>
      <c r="V322" s="1">
        <v>58.2</v>
      </c>
      <c r="W322" s="1">
        <v>55.6</v>
      </c>
      <c r="X322" s="1">
        <v>56.7</v>
      </c>
      <c r="Y322" s="1">
        <v>58</v>
      </c>
      <c r="Z322" s="1">
        <v>52.8</v>
      </c>
      <c r="AA322" s="1">
        <v>45.5</v>
      </c>
      <c r="AB322" s="1">
        <v>53.1</v>
      </c>
      <c r="AC322" s="1">
        <v>43.2</v>
      </c>
      <c r="AD322" s="1">
        <v>42.3</v>
      </c>
      <c r="AE322" s="1">
        <v>40.9</v>
      </c>
      <c r="AF322" s="1">
        <v>32.8</v>
      </c>
      <c r="AG322" s="1">
        <v>25.5</v>
      </c>
      <c r="AH322" s="1">
        <v>33.1</v>
      </c>
      <c r="AJ322" s="3" t="s">
        <v>63</v>
      </c>
      <c r="AK322" s="1">
        <v>137</v>
      </c>
      <c r="AM322" s="1">
        <v>56.3</v>
      </c>
      <c r="AN322" s="1">
        <v>56.2</v>
      </c>
      <c r="AO322" s="1">
        <v>52.3</v>
      </c>
      <c r="AP322" s="1">
        <v>54.7</v>
      </c>
      <c r="AQ322" s="1">
        <v>59.4</v>
      </c>
      <c r="AR322" s="1">
        <v>55.7</v>
      </c>
      <c r="AS322" s="1">
        <v>58.1</v>
      </c>
      <c r="AT322" s="1">
        <v>54.8</v>
      </c>
      <c r="AU322" s="1">
        <v>59.9</v>
      </c>
      <c r="AV322" s="1">
        <v>53.1</v>
      </c>
      <c r="AW322" s="1">
        <v>57.1</v>
      </c>
      <c r="AX322" s="1">
        <v>47.8</v>
      </c>
      <c r="AY322" s="1">
        <v>39.3</v>
      </c>
      <c r="AZ322" s="1">
        <v>39.1</v>
      </c>
      <c r="BA322" s="1">
        <v>39.4</v>
      </c>
      <c r="BC322" s="1">
        <v>52.6</v>
      </c>
      <c r="BD322" s="1">
        <v>54.9</v>
      </c>
      <c r="BE322" s="1">
        <v>55.8</v>
      </c>
      <c r="BF322" s="1">
        <v>58.6</v>
      </c>
      <c r="BG322" s="1">
        <v>61.7</v>
      </c>
      <c r="BH322" s="1">
        <v>59.2</v>
      </c>
      <c r="BI322" s="1">
        <v>56.8</v>
      </c>
      <c r="BJ322" s="1">
        <v>53.5</v>
      </c>
      <c r="BK322" s="1">
        <v>58.6</v>
      </c>
      <c r="BL322" s="1">
        <v>51.8</v>
      </c>
      <c r="BM322" s="1">
        <v>55.8</v>
      </c>
      <c r="BN322" s="1">
        <v>49.6</v>
      </c>
      <c r="BO322" s="1">
        <v>37.5</v>
      </c>
      <c r="BP322" s="1">
        <v>41.5</v>
      </c>
      <c r="BQ322" s="1">
        <v>36.2</v>
      </c>
    </row>
    <row r="323" spans="1:69">
      <c r="A323" s="3"/>
      <c r="D323" s="1">
        <v>51.7</v>
      </c>
      <c r="E323" s="1">
        <v>52.1</v>
      </c>
      <c r="F323" s="1">
        <v>52.4</v>
      </c>
      <c r="G323" s="1">
        <v>53.2</v>
      </c>
      <c r="H323" s="1">
        <v>53.6</v>
      </c>
      <c r="I323" s="1">
        <v>52.9</v>
      </c>
      <c r="J323" s="1">
        <v>48.4</v>
      </c>
      <c r="K323" s="1">
        <v>56.2</v>
      </c>
      <c r="L323" s="1">
        <v>47.3</v>
      </c>
      <c r="M323" s="1">
        <v>52.4</v>
      </c>
      <c r="N323" s="1">
        <v>39.5</v>
      </c>
      <c r="O323" s="1">
        <v>43.7</v>
      </c>
      <c r="P323" s="1">
        <v>28.4</v>
      </c>
      <c r="Q323" s="1">
        <v>36.2</v>
      </c>
      <c r="R323" s="1">
        <v>27.3</v>
      </c>
      <c r="T323" s="1">
        <v>52.3</v>
      </c>
      <c r="U323" s="1">
        <v>54.5</v>
      </c>
      <c r="V323" s="1">
        <v>51.1</v>
      </c>
      <c r="W323" s="1">
        <v>54.1</v>
      </c>
      <c r="X323" s="1">
        <v>55.8</v>
      </c>
      <c r="Y323" s="1">
        <v>55.2</v>
      </c>
      <c r="Z323" s="1">
        <v>47.1</v>
      </c>
      <c r="AA323" s="1">
        <v>54.9</v>
      </c>
      <c r="AB323" s="1">
        <v>46</v>
      </c>
      <c r="AC323" s="1">
        <v>51.1</v>
      </c>
      <c r="AD323" s="1">
        <v>38.2</v>
      </c>
      <c r="AE323" s="1">
        <v>42.4</v>
      </c>
      <c r="AF323" s="1">
        <v>29.6</v>
      </c>
      <c r="AG323" s="1">
        <v>34.9</v>
      </c>
      <c r="AH323" s="1">
        <v>31.7</v>
      </c>
      <c r="AJ323" s="3"/>
      <c r="AM323" s="1">
        <v>54.2</v>
      </c>
      <c r="AN323" s="1">
        <v>54.2</v>
      </c>
      <c r="AO323" s="1">
        <v>53.2</v>
      </c>
      <c r="AP323" s="1">
        <v>56.1</v>
      </c>
      <c r="AQ323" s="1">
        <v>54.6</v>
      </c>
      <c r="AR323" s="1">
        <v>56.9</v>
      </c>
      <c r="AS323" s="1">
        <v>60.1</v>
      </c>
      <c r="AT323" s="1">
        <v>55.5</v>
      </c>
      <c r="AU323" s="1">
        <v>54.3</v>
      </c>
      <c r="AV323" s="1">
        <v>49.1</v>
      </c>
      <c r="AW323" s="1">
        <v>51.1</v>
      </c>
      <c r="AX323" s="1">
        <v>59.4</v>
      </c>
      <c r="AY323" s="1">
        <v>36.4</v>
      </c>
      <c r="AZ323" s="1">
        <v>38.6</v>
      </c>
      <c r="BA323" s="1">
        <v>41.4</v>
      </c>
      <c r="BC323" s="1">
        <v>52.3</v>
      </c>
      <c r="BD323" s="1">
        <v>57.4</v>
      </c>
      <c r="BE323" s="1">
        <v>56.5</v>
      </c>
      <c r="BF323" s="1">
        <v>58.4</v>
      </c>
      <c r="BG323" s="1">
        <v>55.6</v>
      </c>
      <c r="BH323" s="1">
        <v>54.5</v>
      </c>
      <c r="BI323" s="1">
        <v>58.8</v>
      </c>
      <c r="BJ323" s="1">
        <v>54.2</v>
      </c>
      <c r="BK323" s="1">
        <v>53</v>
      </c>
      <c r="BL323" s="1">
        <v>52.3</v>
      </c>
      <c r="BM323" s="1">
        <v>51.1</v>
      </c>
      <c r="BN323" s="1">
        <v>58.1</v>
      </c>
      <c r="BO323" s="1">
        <v>33.5</v>
      </c>
      <c r="BP323" s="1">
        <v>35.5</v>
      </c>
      <c r="BQ323" s="1">
        <v>43.7</v>
      </c>
    </row>
    <row r="324" spans="1:69">
      <c r="A324" s="3"/>
      <c r="D324" s="1">
        <v>52.6</v>
      </c>
      <c r="E324" s="1">
        <v>53.2</v>
      </c>
      <c r="F324" s="1">
        <v>55.9</v>
      </c>
      <c r="G324" s="1">
        <v>56.9</v>
      </c>
      <c r="H324" s="1">
        <v>54.6</v>
      </c>
      <c r="I324" s="1">
        <v>54.9</v>
      </c>
      <c r="J324" s="1">
        <v>46.7</v>
      </c>
      <c r="K324" s="1">
        <v>57.6</v>
      </c>
      <c r="L324" s="1">
        <v>54.1</v>
      </c>
      <c r="M324" s="1">
        <v>49.1</v>
      </c>
      <c r="N324" s="1">
        <v>42.6</v>
      </c>
      <c r="O324" s="1">
        <v>47.2</v>
      </c>
      <c r="P324" s="1">
        <v>26.7</v>
      </c>
      <c r="Q324" s="1">
        <v>37.6</v>
      </c>
      <c r="R324" s="1">
        <v>34.1</v>
      </c>
      <c r="T324" s="1">
        <v>50.9</v>
      </c>
      <c r="U324" s="1">
        <v>51.9</v>
      </c>
      <c r="V324" s="1">
        <v>54.6</v>
      </c>
      <c r="W324" s="1">
        <v>50.8</v>
      </c>
      <c r="X324" s="1">
        <v>56.8</v>
      </c>
      <c r="Y324" s="1">
        <v>51.4</v>
      </c>
      <c r="Z324" s="1">
        <v>52.3</v>
      </c>
      <c r="AA324" s="1">
        <v>56.3</v>
      </c>
      <c r="AB324" s="1">
        <v>52.8</v>
      </c>
      <c r="AC324" s="1">
        <v>47.8</v>
      </c>
      <c r="AD324" s="1">
        <v>41.3</v>
      </c>
      <c r="AE324" s="1">
        <v>45.9</v>
      </c>
      <c r="AF324" s="1">
        <v>25.4</v>
      </c>
      <c r="AG324" s="1">
        <v>36.3</v>
      </c>
      <c r="AH324" s="1">
        <v>32.8</v>
      </c>
      <c r="AJ324" s="3"/>
      <c r="AM324" s="1">
        <v>53.6</v>
      </c>
      <c r="AN324" s="1">
        <v>52.2</v>
      </c>
      <c r="AO324" s="1">
        <v>56.9</v>
      </c>
      <c r="AP324" s="1">
        <v>59.2</v>
      </c>
      <c r="AQ324" s="1">
        <v>55.5</v>
      </c>
      <c r="AR324" s="1">
        <v>54.9</v>
      </c>
      <c r="AS324" s="1">
        <v>58.7</v>
      </c>
      <c r="AT324" s="1">
        <v>56.1</v>
      </c>
      <c r="AU324" s="1">
        <v>51.8</v>
      </c>
      <c r="AV324" s="1">
        <v>56.4</v>
      </c>
      <c r="AW324" s="1">
        <v>49.9</v>
      </c>
      <c r="AX324" s="1">
        <v>54.5</v>
      </c>
      <c r="AY324" s="1">
        <v>38.4</v>
      </c>
      <c r="AZ324" s="1">
        <v>36.8</v>
      </c>
      <c r="BA324" s="1">
        <v>36.5</v>
      </c>
      <c r="BC324" s="1">
        <v>51.1</v>
      </c>
      <c r="BD324" s="1">
        <v>50.9</v>
      </c>
      <c r="BE324" s="1">
        <v>55.6</v>
      </c>
      <c r="BF324" s="1">
        <v>55.1</v>
      </c>
      <c r="BG324" s="1">
        <v>57.8</v>
      </c>
      <c r="BH324" s="1">
        <v>57.2</v>
      </c>
      <c r="BI324" s="1">
        <v>57.4</v>
      </c>
      <c r="BJ324" s="1">
        <v>54.8</v>
      </c>
      <c r="BK324" s="1">
        <v>59.2</v>
      </c>
      <c r="BL324" s="1">
        <v>54.4</v>
      </c>
      <c r="BM324" s="1">
        <v>53.1</v>
      </c>
      <c r="BN324" s="1">
        <v>53.2</v>
      </c>
      <c r="BO324" s="1">
        <v>40.8</v>
      </c>
      <c r="BP324" s="1">
        <v>34.3</v>
      </c>
      <c r="BQ324" s="1">
        <v>38.1</v>
      </c>
    </row>
    <row r="325" spans="1:69">
      <c r="A325" s="3"/>
      <c r="D325" s="1">
        <v>53.1</v>
      </c>
      <c r="E325" s="1">
        <v>55.5</v>
      </c>
      <c r="F325" s="1">
        <v>54.8</v>
      </c>
      <c r="G325" s="1">
        <v>53.2</v>
      </c>
      <c r="H325" s="1">
        <v>55.6</v>
      </c>
      <c r="I325" s="1">
        <v>52.6</v>
      </c>
      <c r="J325" s="1">
        <v>51.7</v>
      </c>
      <c r="K325" s="1">
        <v>54.7</v>
      </c>
      <c r="L325" s="1">
        <v>53.4</v>
      </c>
      <c r="M325" s="1">
        <v>51.6</v>
      </c>
      <c r="N325" s="1">
        <v>38.6</v>
      </c>
      <c r="O325" s="1">
        <v>45.2</v>
      </c>
      <c r="P325" s="1">
        <v>31.7</v>
      </c>
      <c r="Q325" s="1">
        <v>34.7</v>
      </c>
      <c r="R325" s="1">
        <v>33.4</v>
      </c>
      <c r="T325" s="1">
        <v>51.8</v>
      </c>
      <c r="U325" s="1">
        <v>54.2</v>
      </c>
      <c r="V325" s="1">
        <v>53.5</v>
      </c>
      <c r="W325" s="1">
        <v>55.4</v>
      </c>
      <c r="X325" s="1">
        <v>52.1</v>
      </c>
      <c r="Y325" s="1">
        <v>51.4</v>
      </c>
      <c r="Z325" s="1">
        <v>50.4</v>
      </c>
      <c r="AA325" s="1">
        <v>53.4</v>
      </c>
      <c r="AB325" s="1">
        <v>52.1</v>
      </c>
      <c r="AC325" s="1">
        <v>50.3</v>
      </c>
      <c r="AD325" s="1">
        <v>37.3</v>
      </c>
      <c r="AE325" s="1">
        <v>43.9</v>
      </c>
      <c r="AF325" s="1">
        <v>30.4</v>
      </c>
      <c r="AG325" s="1">
        <v>33.4</v>
      </c>
      <c r="AH325" s="1">
        <v>32.1</v>
      </c>
      <c r="AJ325" s="3"/>
      <c r="AM325" s="1">
        <v>52.6</v>
      </c>
      <c r="AN325" s="1">
        <v>56.2</v>
      </c>
      <c r="AO325" s="1">
        <v>54.1</v>
      </c>
      <c r="AP325" s="1">
        <v>56.2</v>
      </c>
      <c r="AQ325" s="1">
        <v>55.2</v>
      </c>
      <c r="AR325" s="1">
        <v>59.8</v>
      </c>
      <c r="AS325" s="1">
        <v>54.2</v>
      </c>
      <c r="AT325" s="1">
        <v>57.1</v>
      </c>
      <c r="AU325" s="1">
        <v>53.1</v>
      </c>
      <c r="AV325" s="1">
        <v>53.7</v>
      </c>
      <c r="AW325" s="1">
        <v>54.9</v>
      </c>
      <c r="AX325" s="1">
        <v>47.4</v>
      </c>
      <c r="AY325" s="1">
        <v>36.2</v>
      </c>
      <c r="AZ325" s="1">
        <v>36.9</v>
      </c>
      <c r="BA325" s="1">
        <v>39.2</v>
      </c>
      <c r="BC325" s="1">
        <v>51.9</v>
      </c>
      <c r="BD325" s="1">
        <v>54.7</v>
      </c>
      <c r="BE325" s="1">
        <v>57</v>
      </c>
      <c r="BF325" s="1">
        <v>53.1</v>
      </c>
      <c r="BG325" s="1">
        <v>55.8</v>
      </c>
      <c r="BH325" s="1">
        <v>52.2</v>
      </c>
      <c r="BI325" s="1">
        <v>52.9</v>
      </c>
      <c r="BJ325" s="1">
        <v>55.8</v>
      </c>
      <c r="BK325" s="1">
        <v>51.8</v>
      </c>
      <c r="BL325" s="1">
        <v>52.4</v>
      </c>
      <c r="BM325" s="1">
        <v>53.5</v>
      </c>
      <c r="BN325" s="1">
        <v>48.9</v>
      </c>
      <c r="BO325" s="1">
        <v>38.1</v>
      </c>
      <c r="BP325" s="1">
        <v>39.3</v>
      </c>
      <c r="BQ325" s="1">
        <v>36.2</v>
      </c>
    </row>
    <row r="326" spans="1:69">
      <c r="A326" s="3"/>
      <c r="D326" s="1">
        <v>54.9</v>
      </c>
      <c r="E326" s="1">
        <v>51.1</v>
      </c>
      <c r="F326" s="1">
        <v>52.1</v>
      </c>
      <c r="G326" s="1">
        <v>56.2</v>
      </c>
      <c r="H326" s="1">
        <v>58.4</v>
      </c>
      <c r="I326" s="1">
        <v>53.1</v>
      </c>
      <c r="J326" s="1">
        <v>50.7</v>
      </c>
      <c r="K326" s="1">
        <v>52.4</v>
      </c>
      <c r="L326" s="1">
        <v>53.7</v>
      </c>
      <c r="M326" s="1">
        <v>42.6</v>
      </c>
      <c r="N326" s="1">
        <v>40.6</v>
      </c>
      <c r="O326" s="1">
        <v>46.6</v>
      </c>
      <c r="P326" s="1">
        <v>30.7</v>
      </c>
      <c r="Q326" s="1">
        <v>32.4</v>
      </c>
      <c r="R326" s="1">
        <v>33.7</v>
      </c>
      <c r="T326" s="1">
        <v>53.6</v>
      </c>
      <c r="U326" s="1">
        <v>54.4</v>
      </c>
      <c r="V326" s="1">
        <v>55.6</v>
      </c>
      <c r="W326" s="1">
        <v>50.5</v>
      </c>
      <c r="X326" s="1">
        <v>60.6</v>
      </c>
      <c r="Y326" s="1">
        <v>50.5</v>
      </c>
      <c r="Z326" s="1">
        <v>52.3</v>
      </c>
      <c r="AA326" s="1">
        <v>54.5</v>
      </c>
      <c r="AB326" s="1">
        <v>52.4</v>
      </c>
      <c r="AC326" s="1">
        <v>41.3</v>
      </c>
      <c r="AD326" s="1">
        <v>39.3</v>
      </c>
      <c r="AE326" s="1">
        <v>45.3</v>
      </c>
      <c r="AF326" s="1">
        <v>29.4</v>
      </c>
      <c r="AG326" s="1">
        <v>31.1</v>
      </c>
      <c r="AH326" s="1">
        <v>32.4</v>
      </c>
      <c r="AJ326" s="3"/>
      <c r="AM326" s="1">
        <v>53.2</v>
      </c>
      <c r="AN326" s="1">
        <v>55.8</v>
      </c>
      <c r="AO326" s="1">
        <v>54.3</v>
      </c>
      <c r="AP326" s="1">
        <v>57.6</v>
      </c>
      <c r="AQ326" s="1">
        <v>54.9</v>
      </c>
      <c r="AR326" s="1">
        <v>54.6</v>
      </c>
      <c r="AS326" s="1">
        <v>52.5</v>
      </c>
      <c r="AT326" s="1">
        <v>51.2</v>
      </c>
      <c r="AU326" s="1">
        <v>52.9</v>
      </c>
      <c r="AV326" s="1">
        <v>54.5</v>
      </c>
      <c r="AW326" s="1">
        <v>51.6</v>
      </c>
      <c r="AX326" s="1">
        <v>50.4</v>
      </c>
      <c r="AY326" s="1">
        <v>36.5</v>
      </c>
      <c r="AZ326" s="1">
        <v>37.2</v>
      </c>
      <c r="BA326" s="1">
        <v>37.2</v>
      </c>
      <c r="BC326" s="1">
        <v>52.3</v>
      </c>
      <c r="BD326" s="1">
        <v>54.1</v>
      </c>
      <c r="BE326" s="1">
        <v>54.8</v>
      </c>
      <c r="BF326" s="1">
        <v>54.8</v>
      </c>
      <c r="BG326" s="1">
        <v>55.1</v>
      </c>
      <c r="BH326" s="1">
        <v>53.4</v>
      </c>
      <c r="BI326" s="1">
        <v>51.2</v>
      </c>
      <c r="BJ326" s="1">
        <v>56.7</v>
      </c>
      <c r="BK326" s="1">
        <v>51.6</v>
      </c>
      <c r="BL326" s="1">
        <v>53.2</v>
      </c>
      <c r="BM326" s="1">
        <v>50.3</v>
      </c>
      <c r="BN326" s="1">
        <v>49.1</v>
      </c>
      <c r="BO326" s="1">
        <v>38.9</v>
      </c>
      <c r="BP326" s="1">
        <v>36</v>
      </c>
      <c r="BQ326" s="1">
        <v>34.6</v>
      </c>
    </row>
    <row r="327" spans="1:69">
      <c r="A327" s="3"/>
      <c r="F327" s="1">
        <f>AVERAGE(D322:F326)</f>
        <v>53.6</v>
      </c>
      <c r="I327" s="1">
        <f>AVERAGE(G322:I326)</f>
        <v>54.7533333333333</v>
      </c>
      <c r="L327" s="1">
        <f>AVERAGE(J322:L326)</f>
        <v>52.1466666666667</v>
      </c>
      <c r="O327" s="1">
        <f>AVERAGE(M322:O326)</f>
        <v>43.68</v>
      </c>
      <c r="R327" s="1">
        <f>AVERAGE(P322:R326)</f>
        <v>32.1466666666667</v>
      </c>
      <c r="V327" s="1">
        <f>AVERAGE(T322:V326)</f>
        <v>53.2733333333333</v>
      </c>
      <c r="Y327" s="1">
        <f>AVERAGE(W322:Y326)</f>
        <v>54.3266666666667</v>
      </c>
      <c r="AB327" s="1">
        <f>AVERAGE(Z322:AB326)</f>
        <v>51.7266666666667</v>
      </c>
      <c r="AE327" s="1">
        <f>AVERAGE(AC322:AE326)</f>
        <v>43.3666666666667</v>
      </c>
      <c r="AH327" s="1">
        <f>AVERAGE(AF322:AH326)</f>
        <v>31.3933333333333</v>
      </c>
      <c r="AJ327" s="3"/>
      <c r="AO327" s="1">
        <f>AVERAGE(AM322:AO326)</f>
        <v>54.3533333333333</v>
      </c>
      <c r="AR327" s="1">
        <f>AVERAGE(AP322:AR326)</f>
        <v>56.3533333333333</v>
      </c>
      <c r="AU327" s="1">
        <f>AVERAGE(AS322:AU326)</f>
        <v>55.3533333333333</v>
      </c>
      <c r="AX327" s="1">
        <f>AVERAGE(AV322:AX326)</f>
        <v>52.7266666666667</v>
      </c>
      <c r="BA327" s="1">
        <f>AVERAGE(AY322:BA326)</f>
        <v>37.94</v>
      </c>
      <c r="BE327" s="1">
        <f>AVERAGE(BC322:BE326)</f>
        <v>54.1266666666667</v>
      </c>
      <c r="BH327" s="1">
        <f>AVERAGE(BF322:BH326)</f>
        <v>56.1666666666667</v>
      </c>
      <c r="BK327" s="1">
        <f>AVERAGE(BI322:BK326)</f>
        <v>55.0866666666667</v>
      </c>
      <c r="BN327" s="1">
        <f>AVERAGE(BL322:BN326)</f>
        <v>52.4533333333333</v>
      </c>
      <c r="BQ327" s="1">
        <f>AVERAGE(BO322:BQ326)</f>
        <v>37.6133333333333</v>
      </c>
    </row>
    <row r="328" spans="1:36">
      <c r="A328" s="3"/>
      <c r="AJ328" s="3"/>
    </row>
    <row r="329" spans="1:69">
      <c r="A329" s="3"/>
      <c r="F329" s="1">
        <f>F327</f>
        <v>53.6</v>
      </c>
      <c r="I329" s="1">
        <f>I327</f>
        <v>54.7533333333333</v>
      </c>
      <c r="L329" s="1">
        <f>L327</f>
        <v>52.1466666666667</v>
      </c>
      <c r="O329" s="1">
        <f>O327</f>
        <v>43.68</v>
      </c>
      <c r="R329" s="1">
        <f>R327</f>
        <v>32.1466666666667</v>
      </c>
      <c r="V329" s="1">
        <f>V327</f>
        <v>53.2733333333333</v>
      </c>
      <c r="Y329" s="1">
        <f>Y327</f>
        <v>54.3266666666667</v>
      </c>
      <c r="AB329" s="1">
        <f>AB327</f>
        <v>51.7266666666667</v>
      </c>
      <c r="AE329" s="1">
        <f>AE327</f>
        <v>43.3666666666667</v>
      </c>
      <c r="AH329" s="1">
        <f>AH327</f>
        <v>31.3933333333333</v>
      </c>
      <c r="AJ329" s="3"/>
      <c r="AO329" s="1">
        <f>AO327</f>
        <v>54.3533333333333</v>
      </c>
      <c r="AR329" s="1">
        <f>AR327</f>
        <v>56.3533333333333</v>
      </c>
      <c r="AU329" s="1">
        <f>AU327</f>
        <v>55.3533333333333</v>
      </c>
      <c r="AX329" s="1">
        <f>AX327</f>
        <v>52.7266666666667</v>
      </c>
      <c r="BA329" s="1">
        <f>BA327</f>
        <v>37.94</v>
      </c>
      <c r="BE329" s="1">
        <f>BE327</f>
        <v>54.1266666666667</v>
      </c>
      <c r="BH329" s="1">
        <f>BH327</f>
        <v>56.1666666666667</v>
      </c>
      <c r="BK329" s="1">
        <f>BK327</f>
        <v>55.0866666666667</v>
      </c>
      <c r="BN329" s="1">
        <f>BN327</f>
        <v>52.4533333333333</v>
      </c>
      <c r="BQ329" s="1">
        <f>BQ327</f>
        <v>37.6133333333333</v>
      </c>
    </row>
    <row r="330" spans="1:69">
      <c r="A330" s="3"/>
      <c r="V330" s="1">
        <f>F329-0.33</f>
        <v>53.27</v>
      </c>
      <c r="Y330" s="1">
        <f>I329-0.43</f>
        <v>54.3233333333333</v>
      </c>
      <c r="AB330" s="1">
        <f>L329-0.42</f>
        <v>51.7266666666667</v>
      </c>
      <c r="AE330" s="1">
        <f>O329-0.32</f>
        <v>43.36</v>
      </c>
      <c r="AH330" s="1">
        <f>R329-0.75</f>
        <v>31.3966666666667</v>
      </c>
      <c r="AJ330" s="3"/>
      <c r="BE330" s="1">
        <f>AO329-0.23</f>
        <v>54.1233333333333</v>
      </c>
      <c r="BH330" s="1">
        <f>AR329-0.19</f>
        <v>56.1633333333333</v>
      </c>
      <c r="BK330" s="1">
        <f>AU329-0.27</f>
        <v>55.0833333333333</v>
      </c>
      <c r="BN330" s="1">
        <f>AX329-0.27</f>
        <v>52.4566666666667</v>
      </c>
      <c r="BQ330" s="1">
        <f>BA329-0.33</f>
        <v>37.61</v>
      </c>
    </row>
    <row r="331" spans="1:36">
      <c r="A331" s="3"/>
      <c r="AJ331" s="3"/>
    </row>
    <row r="332" s="1" customFormat="1" spans="1:69">
      <c r="A332" s="4" t="s">
        <v>11</v>
      </c>
      <c r="F332" s="1">
        <f>AVERAGE(F307,F318,F329)</f>
        <v>53.5244444444444</v>
      </c>
      <c r="I332" s="1">
        <f>AVERAGE(I307,I318,I329)</f>
        <v>54.8422222222222</v>
      </c>
      <c r="L332" s="1">
        <f>AVERAGE(L307,L318,L329)</f>
        <v>52.0711111111111</v>
      </c>
      <c r="O332" s="1">
        <f>AVERAGE(O307,O318,O329)</f>
        <v>44.6888888888889</v>
      </c>
      <c r="R332" s="1">
        <f>AVERAGE(R307,R318,R329)</f>
        <v>32.0711111111111</v>
      </c>
      <c r="V332" s="1">
        <f>AVERAGE(V307,V318,V329)</f>
        <v>53.0888888888889</v>
      </c>
      <c r="Y332" s="1">
        <f>AVERAGE(Y307,Y318,Y329)</f>
        <v>54.4133333333333</v>
      </c>
      <c r="AB332" s="1">
        <f>AVERAGE(AB307,AB318,AB329)</f>
        <v>51.6533333333333</v>
      </c>
      <c r="AE332" s="1">
        <f>AVERAGE(AE307,AE318,AE329)</f>
        <v>44.2377777777778</v>
      </c>
      <c r="AH332" s="1">
        <f>AVERAGE(AH307,AH318,AH329)</f>
        <v>31.4422222222222</v>
      </c>
      <c r="AJ332" s="4" t="s">
        <v>11</v>
      </c>
      <c r="AO332" s="1">
        <f>AVERAGE(AO307,AO318,AO329)</f>
        <v>54.56</v>
      </c>
      <c r="AR332" s="1">
        <f>AVERAGE(AR307,AR318,AR329)</f>
        <v>56.2511111111111</v>
      </c>
      <c r="AU332" s="1">
        <f>AVERAGE(AU307,AU318,AU329)</f>
        <v>55.0577777777778</v>
      </c>
      <c r="AX332" s="1">
        <f>AVERAGE(AX307,AX318,AX329)</f>
        <v>52.9755555555556</v>
      </c>
      <c r="BA332" s="1">
        <f>AVERAGE(BA307,BA318,BA329)</f>
        <v>37.6222222222222</v>
      </c>
      <c r="BE332" s="1">
        <f>AVERAGE(BE307,BE318,BE329)</f>
        <v>54.3533333333333</v>
      </c>
      <c r="BH332" s="1">
        <f>AVERAGE(BH307,BH318,BH329)</f>
        <v>56.0155555555556</v>
      </c>
      <c r="BK332" s="1">
        <f>AVERAGE(BK307,BK318,BK329)</f>
        <v>54.7577777777778</v>
      </c>
      <c r="BN332" s="1">
        <f>AVERAGE(BN307,BN318,BN329)</f>
        <v>52.6555555555556</v>
      </c>
      <c r="BQ332" s="1">
        <f>AVERAGE(BQ307,BQ318,BQ329)</f>
        <v>37.2466666666667</v>
      </c>
    </row>
    <row r="333" spans="1:69">
      <c r="A333" s="3" t="s">
        <v>64</v>
      </c>
      <c r="B333" s="1">
        <v>65</v>
      </c>
      <c r="D333" s="1">
        <v>49.3</v>
      </c>
      <c r="E333" s="1">
        <v>53.7</v>
      </c>
      <c r="F333" s="1">
        <v>56.7</v>
      </c>
      <c r="G333" s="1">
        <v>55.5</v>
      </c>
      <c r="H333" s="1">
        <v>55.1</v>
      </c>
      <c r="I333" s="1">
        <v>56.1</v>
      </c>
      <c r="J333" s="1">
        <v>55.7</v>
      </c>
      <c r="K333" s="1">
        <v>47.9</v>
      </c>
      <c r="L333" s="1">
        <v>52.8</v>
      </c>
      <c r="M333" s="1">
        <v>43.6</v>
      </c>
      <c r="N333" s="1">
        <v>48.2</v>
      </c>
      <c r="O333" s="1">
        <v>42.7</v>
      </c>
      <c r="P333" s="1">
        <v>35.7</v>
      </c>
      <c r="Q333" s="1">
        <v>27.9</v>
      </c>
      <c r="R333" s="1">
        <v>32.8</v>
      </c>
      <c r="T333" s="1">
        <v>52.2</v>
      </c>
      <c r="U333" s="1">
        <v>52.4</v>
      </c>
      <c r="V333" s="1">
        <v>55.4</v>
      </c>
      <c r="W333" s="1">
        <v>57.7</v>
      </c>
      <c r="X333" s="1">
        <v>57.3</v>
      </c>
      <c r="Y333" s="1">
        <v>58.3</v>
      </c>
      <c r="Z333" s="1">
        <v>54.4</v>
      </c>
      <c r="AA333" s="1">
        <v>51.6</v>
      </c>
      <c r="AB333" s="1">
        <v>51.5</v>
      </c>
      <c r="AC333" s="1">
        <v>44.4</v>
      </c>
      <c r="AD333" s="1">
        <v>42.8</v>
      </c>
      <c r="AE333" s="1">
        <v>47.3</v>
      </c>
      <c r="AF333" s="1">
        <v>34.4</v>
      </c>
      <c r="AG333" s="1">
        <v>31.2</v>
      </c>
      <c r="AH333" s="1">
        <v>31.5</v>
      </c>
      <c r="AJ333" s="3" t="s">
        <v>64</v>
      </c>
      <c r="AK333" s="1">
        <v>134</v>
      </c>
      <c r="AM333" s="1">
        <v>55.7</v>
      </c>
      <c r="AN333" s="1">
        <v>53.6</v>
      </c>
      <c r="AO333" s="1">
        <v>58.1</v>
      </c>
      <c r="AP333" s="1">
        <v>58.2</v>
      </c>
      <c r="AQ333" s="1">
        <v>56.5</v>
      </c>
      <c r="AR333" s="1">
        <v>59.3</v>
      </c>
      <c r="AS333" s="1">
        <v>55.7</v>
      </c>
      <c r="AT333" s="1">
        <v>54.2</v>
      </c>
      <c r="AU333" s="1">
        <v>53.3</v>
      </c>
      <c r="AV333" s="1">
        <v>51.4</v>
      </c>
      <c r="AW333" s="1">
        <v>50.2</v>
      </c>
      <c r="AX333" s="1">
        <v>52.7</v>
      </c>
      <c r="AY333" s="1">
        <v>43.2</v>
      </c>
      <c r="AZ333" s="1">
        <v>38.8</v>
      </c>
      <c r="BA333" s="1">
        <v>34.7</v>
      </c>
      <c r="BC333" s="1">
        <v>54.4</v>
      </c>
      <c r="BD333" s="1">
        <v>52.3</v>
      </c>
      <c r="BE333" s="1">
        <v>56.8</v>
      </c>
      <c r="BF333" s="1">
        <v>61.3</v>
      </c>
      <c r="BG333" s="1">
        <v>59.3</v>
      </c>
      <c r="BH333" s="1">
        <v>62.1</v>
      </c>
      <c r="BI333" s="1">
        <v>54.4</v>
      </c>
      <c r="BJ333" s="1">
        <v>52.2</v>
      </c>
      <c r="BK333" s="1">
        <v>56.2</v>
      </c>
      <c r="BL333" s="1">
        <v>52.3</v>
      </c>
      <c r="BM333" s="1">
        <v>56.9</v>
      </c>
      <c r="BN333" s="1">
        <v>55.8</v>
      </c>
      <c r="BO333" s="1">
        <v>36.9</v>
      </c>
      <c r="BP333" s="1">
        <v>35.7</v>
      </c>
      <c r="BQ333" s="1">
        <v>38.2</v>
      </c>
    </row>
    <row r="334" spans="1:69">
      <c r="A334" s="3"/>
      <c r="D334" s="1">
        <v>48.2</v>
      </c>
      <c r="E334" s="1">
        <v>53.2</v>
      </c>
      <c r="F334" s="1">
        <v>57.3</v>
      </c>
      <c r="G334" s="1">
        <v>53.1</v>
      </c>
      <c r="H334" s="1">
        <v>53.6</v>
      </c>
      <c r="I334" s="1">
        <v>53.6</v>
      </c>
      <c r="J334" s="1">
        <v>53.1</v>
      </c>
      <c r="K334" s="1">
        <v>52.1</v>
      </c>
      <c r="L334" s="1">
        <v>50.7</v>
      </c>
      <c r="M334" s="1">
        <v>45.6</v>
      </c>
      <c r="N334" s="1">
        <v>44.9</v>
      </c>
      <c r="O334" s="1">
        <v>43.2</v>
      </c>
      <c r="P334" s="1">
        <v>33.1</v>
      </c>
      <c r="Q334" s="1">
        <v>32.1</v>
      </c>
      <c r="R334" s="1">
        <v>30.7</v>
      </c>
      <c r="T334" s="1">
        <v>51.2</v>
      </c>
      <c r="U334" s="1">
        <v>51.9</v>
      </c>
      <c r="V334" s="1">
        <v>53.5</v>
      </c>
      <c r="W334" s="1">
        <v>55.3</v>
      </c>
      <c r="X334" s="1">
        <v>55.8</v>
      </c>
      <c r="Y334" s="1">
        <v>55.1</v>
      </c>
      <c r="Z334" s="1">
        <v>51.8</v>
      </c>
      <c r="AA334" s="1">
        <v>50.8</v>
      </c>
      <c r="AB334" s="1">
        <v>49.4</v>
      </c>
      <c r="AC334" s="1">
        <v>42</v>
      </c>
      <c r="AD334" s="1">
        <v>48.6</v>
      </c>
      <c r="AE334" s="1">
        <v>45.7</v>
      </c>
      <c r="AF334" s="1">
        <v>31.8</v>
      </c>
      <c r="AG334" s="1">
        <v>30.8</v>
      </c>
      <c r="AH334" s="1">
        <v>29.4</v>
      </c>
      <c r="AJ334" s="3"/>
      <c r="AM334" s="1">
        <v>50.4</v>
      </c>
      <c r="AN334" s="1">
        <v>50.9</v>
      </c>
      <c r="AO334" s="1">
        <v>51.1</v>
      </c>
      <c r="AP334" s="1">
        <v>56.9</v>
      </c>
      <c r="AQ334" s="1">
        <v>59.5</v>
      </c>
      <c r="AR334" s="1">
        <v>46.4</v>
      </c>
      <c r="AS334" s="1">
        <v>60.5</v>
      </c>
      <c r="AT334" s="1">
        <v>56.3</v>
      </c>
      <c r="AU334" s="1">
        <v>54.5</v>
      </c>
      <c r="AV334" s="1">
        <v>54.5</v>
      </c>
      <c r="AW334" s="1">
        <v>53.2</v>
      </c>
      <c r="AX334" s="1">
        <v>52.6</v>
      </c>
      <c r="AY334" s="1">
        <v>46.1</v>
      </c>
      <c r="AZ334" s="1">
        <v>43.2</v>
      </c>
      <c r="BA334" s="1">
        <v>35.2</v>
      </c>
      <c r="BC334" s="1">
        <v>49.1</v>
      </c>
      <c r="BD334" s="1">
        <v>49.6</v>
      </c>
      <c r="BE334" s="1">
        <v>49.8</v>
      </c>
      <c r="BF334" s="1">
        <v>49.5</v>
      </c>
      <c r="BG334" s="1">
        <v>43.6</v>
      </c>
      <c r="BH334" s="1">
        <v>49.2</v>
      </c>
      <c r="BI334" s="1">
        <v>59.2</v>
      </c>
      <c r="BJ334" s="1">
        <v>55.3</v>
      </c>
      <c r="BK334" s="1">
        <v>53.2</v>
      </c>
      <c r="BL334" s="1">
        <v>53.2</v>
      </c>
      <c r="BM334" s="1">
        <v>53.2</v>
      </c>
      <c r="BN334" s="1">
        <v>53.2</v>
      </c>
      <c r="BO334" s="1">
        <v>40.2</v>
      </c>
      <c r="BP334" s="1">
        <v>37.1</v>
      </c>
      <c r="BQ334" s="1">
        <v>36.7</v>
      </c>
    </row>
    <row r="335" spans="1:69">
      <c r="A335" s="3"/>
      <c r="D335" s="1">
        <v>55.1</v>
      </c>
      <c r="E335" s="1">
        <v>51.1</v>
      </c>
      <c r="F335" s="1">
        <v>56.3</v>
      </c>
      <c r="G335" s="1">
        <v>55.6</v>
      </c>
      <c r="H335" s="1">
        <v>51.6</v>
      </c>
      <c r="I335" s="1">
        <v>54.1</v>
      </c>
      <c r="J335" s="1">
        <v>52.9</v>
      </c>
      <c r="K335" s="1">
        <v>48.8</v>
      </c>
      <c r="L335" s="1">
        <v>51.4</v>
      </c>
      <c r="M335" s="1">
        <v>45.8</v>
      </c>
      <c r="N335" s="1">
        <v>46.9</v>
      </c>
      <c r="O335" s="1">
        <v>44.2</v>
      </c>
      <c r="P335" s="1">
        <v>32.9</v>
      </c>
      <c r="Q335" s="1">
        <v>28.8</v>
      </c>
      <c r="R335" s="1">
        <v>31.4</v>
      </c>
      <c r="T335" s="1">
        <v>51.2</v>
      </c>
      <c r="U335" s="1">
        <v>53.1</v>
      </c>
      <c r="V335" s="1">
        <v>53.5</v>
      </c>
      <c r="W335" s="1">
        <v>57.8</v>
      </c>
      <c r="X335" s="1">
        <v>53.8</v>
      </c>
      <c r="Y335" s="1">
        <v>56.3</v>
      </c>
      <c r="Z335" s="1">
        <v>51.6</v>
      </c>
      <c r="AA335" s="1">
        <v>47.5</v>
      </c>
      <c r="AB335" s="1">
        <v>50.1</v>
      </c>
      <c r="AC335" s="1">
        <v>31.2</v>
      </c>
      <c r="AD335" s="1">
        <v>45.3</v>
      </c>
      <c r="AE335" s="1">
        <v>48.8</v>
      </c>
      <c r="AF335" s="1">
        <v>31.6</v>
      </c>
      <c r="AG335" s="1">
        <v>31.2</v>
      </c>
      <c r="AH335" s="1">
        <v>30.1</v>
      </c>
      <c r="AJ335" s="3"/>
      <c r="AM335" s="1">
        <v>55.2</v>
      </c>
      <c r="AN335" s="1">
        <v>53.6</v>
      </c>
      <c r="AO335" s="1">
        <v>57.1</v>
      </c>
      <c r="AP335" s="1">
        <v>57.8</v>
      </c>
      <c r="AQ335" s="1">
        <v>54.4</v>
      </c>
      <c r="AR335" s="1">
        <v>57.8</v>
      </c>
      <c r="AS335" s="1">
        <v>51.5</v>
      </c>
      <c r="AT335" s="1">
        <v>55.4</v>
      </c>
      <c r="AU335" s="1">
        <v>54.9</v>
      </c>
      <c r="AV335" s="1">
        <v>51.5</v>
      </c>
      <c r="AW335" s="1">
        <v>53.1</v>
      </c>
      <c r="AX335" s="1">
        <v>50.3</v>
      </c>
      <c r="AY335" s="1">
        <v>33.5</v>
      </c>
      <c r="AZ335" s="1">
        <v>39.5</v>
      </c>
      <c r="BA335" s="1">
        <v>36.5</v>
      </c>
      <c r="BC335" s="1">
        <v>58.2</v>
      </c>
      <c r="BD335" s="1">
        <v>59.9</v>
      </c>
      <c r="BE335" s="1">
        <v>57.9</v>
      </c>
      <c r="BF335" s="1">
        <v>60.6</v>
      </c>
      <c r="BG335" s="1">
        <v>57.2</v>
      </c>
      <c r="BH335" s="1">
        <v>60.6</v>
      </c>
      <c r="BI335" s="1">
        <v>50.4</v>
      </c>
      <c r="BJ335" s="1">
        <v>54.1</v>
      </c>
      <c r="BK335" s="1">
        <v>53.6</v>
      </c>
      <c r="BL335" s="1">
        <v>50.2</v>
      </c>
      <c r="BM335" s="1">
        <v>51.8</v>
      </c>
      <c r="BN335" s="1">
        <v>52.6</v>
      </c>
      <c r="BO335" s="1">
        <v>37.3</v>
      </c>
      <c r="BP335" s="1">
        <v>38.6</v>
      </c>
      <c r="BQ335" s="1">
        <v>35.8</v>
      </c>
    </row>
    <row r="336" spans="1:69">
      <c r="A336" s="3"/>
      <c r="D336" s="1">
        <v>52.9</v>
      </c>
      <c r="E336" s="1">
        <v>50.5</v>
      </c>
      <c r="F336" s="1">
        <v>53.2</v>
      </c>
      <c r="G336" s="1">
        <v>57.5</v>
      </c>
      <c r="H336" s="1">
        <v>52.9</v>
      </c>
      <c r="I336" s="1">
        <v>53.6</v>
      </c>
      <c r="J336" s="1">
        <v>55.1</v>
      </c>
      <c r="K336" s="1">
        <v>54.1</v>
      </c>
      <c r="L336" s="1">
        <v>50.8</v>
      </c>
      <c r="M336" s="1">
        <v>46.4</v>
      </c>
      <c r="N336" s="1">
        <v>46.2</v>
      </c>
      <c r="O336" s="1">
        <v>44.2</v>
      </c>
      <c r="P336" s="1">
        <v>35.1</v>
      </c>
      <c r="Q336" s="1">
        <v>34.1</v>
      </c>
      <c r="R336" s="1">
        <v>30.8</v>
      </c>
      <c r="T336" s="1">
        <v>48.9</v>
      </c>
      <c r="U336" s="1">
        <v>53.2</v>
      </c>
      <c r="V336" s="1">
        <v>51.9</v>
      </c>
      <c r="W336" s="1">
        <v>59.7</v>
      </c>
      <c r="X336" s="1">
        <v>53.5</v>
      </c>
      <c r="Y336" s="1">
        <v>53.1</v>
      </c>
      <c r="Z336" s="1">
        <v>53.8</v>
      </c>
      <c r="AA336" s="1">
        <v>52.8</v>
      </c>
      <c r="AB336" s="1">
        <v>49.5</v>
      </c>
      <c r="AC336" s="1">
        <v>50.9</v>
      </c>
      <c r="AD336" s="1">
        <v>46.3</v>
      </c>
      <c r="AE336" s="1">
        <v>45.5</v>
      </c>
      <c r="AF336" s="1">
        <v>33.8</v>
      </c>
      <c r="AG336" s="1">
        <v>32.8</v>
      </c>
      <c r="AH336" s="1">
        <v>29.5</v>
      </c>
      <c r="AJ336" s="3"/>
      <c r="AM336" s="1">
        <v>58.9</v>
      </c>
      <c r="AN336" s="1">
        <v>51.9</v>
      </c>
      <c r="AO336" s="1">
        <v>54.6</v>
      </c>
      <c r="AP336" s="1">
        <v>57.2</v>
      </c>
      <c r="AQ336" s="1">
        <v>59.2</v>
      </c>
      <c r="AR336" s="1">
        <v>52.1</v>
      </c>
      <c r="AS336" s="1">
        <v>52.9</v>
      </c>
      <c r="AT336" s="1">
        <v>50.7</v>
      </c>
      <c r="AU336" s="1">
        <v>53.9</v>
      </c>
      <c r="AV336" s="1">
        <v>53.6</v>
      </c>
      <c r="AW336" s="1">
        <v>51.8</v>
      </c>
      <c r="AX336" s="1">
        <v>52.1</v>
      </c>
      <c r="AY336" s="1">
        <v>35.6</v>
      </c>
      <c r="AZ336" s="1">
        <v>33.8</v>
      </c>
      <c r="BA336" s="1">
        <v>36.2</v>
      </c>
      <c r="BC336" s="1">
        <v>57.6</v>
      </c>
      <c r="BD336" s="1">
        <v>50.6</v>
      </c>
      <c r="BE336" s="1">
        <v>50.2</v>
      </c>
      <c r="BF336" s="1">
        <v>52.5</v>
      </c>
      <c r="BG336" s="1">
        <v>53.3</v>
      </c>
      <c r="BH336" s="1">
        <v>54.9</v>
      </c>
      <c r="BI336" s="1">
        <v>53.9</v>
      </c>
      <c r="BJ336" s="1">
        <v>56.3</v>
      </c>
      <c r="BK336" s="1">
        <v>52.6</v>
      </c>
      <c r="BL336" s="1">
        <v>46.3</v>
      </c>
      <c r="BM336" s="1">
        <v>50.5</v>
      </c>
      <c r="BN336" s="1">
        <v>50.8</v>
      </c>
      <c r="BO336" s="1">
        <v>29.4</v>
      </c>
      <c r="BP336" s="1">
        <v>37.3</v>
      </c>
      <c r="BQ336" s="1">
        <v>37.6</v>
      </c>
    </row>
    <row r="337" spans="1:69">
      <c r="A337" s="3"/>
      <c r="D337" s="1">
        <v>48.2</v>
      </c>
      <c r="E337" s="1">
        <v>55.6</v>
      </c>
      <c r="F337" s="1">
        <v>57.1</v>
      </c>
      <c r="G337" s="1">
        <v>57.8</v>
      </c>
      <c r="H337" s="1">
        <v>59.2</v>
      </c>
      <c r="I337" s="1">
        <v>55.3</v>
      </c>
      <c r="J337" s="1">
        <v>52.4</v>
      </c>
      <c r="K337" s="1">
        <v>47.3</v>
      </c>
      <c r="L337" s="1">
        <v>55.2</v>
      </c>
      <c r="M337" s="1">
        <v>43.9</v>
      </c>
      <c r="N337" s="1">
        <v>42.5</v>
      </c>
      <c r="O337" s="1">
        <v>44.2</v>
      </c>
      <c r="P337" s="1">
        <v>32.4</v>
      </c>
      <c r="Q337" s="1">
        <v>27.3</v>
      </c>
      <c r="R337" s="1">
        <v>35.2</v>
      </c>
      <c r="T337" s="1">
        <v>51.2</v>
      </c>
      <c r="U337" s="1">
        <v>54.3</v>
      </c>
      <c r="V337" s="1">
        <v>55.8</v>
      </c>
      <c r="W337" s="1">
        <v>49.7</v>
      </c>
      <c r="X337" s="1">
        <v>43.9</v>
      </c>
      <c r="Y337" s="1">
        <v>49.3</v>
      </c>
      <c r="Z337" s="1">
        <v>51.1</v>
      </c>
      <c r="AA337" s="1">
        <v>53.7</v>
      </c>
      <c r="AB337" s="1">
        <v>53.9</v>
      </c>
      <c r="AC337" s="1">
        <v>43.4</v>
      </c>
      <c r="AD337" s="1">
        <v>41.7</v>
      </c>
      <c r="AE337" s="1">
        <v>39.7</v>
      </c>
      <c r="AF337" s="1">
        <v>31.1</v>
      </c>
      <c r="AG337" s="1">
        <v>27.2</v>
      </c>
      <c r="AH337" s="1">
        <v>33.9</v>
      </c>
      <c r="AJ337" s="3"/>
      <c r="AM337" s="1">
        <v>52.9</v>
      </c>
      <c r="AN337" s="1">
        <v>55.6</v>
      </c>
      <c r="AO337" s="1">
        <v>56.8</v>
      </c>
      <c r="AP337" s="1">
        <v>59.5</v>
      </c>
      <c r="AQ337" s="1">
        <v>58.7</v>
      </c>
      <c r="AR337" s="1">
        <v>52.7</v>
      </c>
      <c r="AS337" s="1">
        <v>52.3</v>
      </c>
      <c r="AT337" s="1">
        <v>56.8</v>
      </c>
      <c r="AU337" s="1">
        <v>55.1</v>
      </c>
      <c r="AV337" s="1">
        <v>52.5</v>
      </c>
      <c r="AW337" s="1">
        <v>55.6</v>
      </c>
      <c r="AX337" s="1">
        <v>55.2</v>
      </c>
      <c r="AY337" s="1">
        <v>34.5</v>
      </c>
      <c r="AZ337" s="1">
        <v>37.6</v>
      </c>
      <c r="BA337" s="1">
        <v>37.2</v>
      </c>
      <c r="BC337" s="1">
        <v>51.6</v>
      </c>
      <c r="BD337" s="1">
        <v>59.4</v>
      </c>
      <c r="BE337" s="1">
        <v>55.5</v>
      </c>
      <c r="BF337" s="1">
        <v>62.3</v>
      </c>
      <c r="BG337" s="1">
        <v>61.5</v>
      </c>
      <c r="BH337" s="1">
        <v>55.5</v>
      </c>
      <c r="BI337" s="1">
        <v>53.2</v>
      </c>
      <c r="BJ337" s="1">
        <v>55.5</v>
      </c>
      <c r="BK337" s="1">
        <v>53.8</v>
      </c>
      <c r="BL337" s="1">
        <v>51.2</v>
      </c>
      <c r="BM337" s="1">
        <v>54.3</v>
      </c>
      <c r="BN337" s="1">
        <v>53.9</v>
      </c>
      <c r="BO337" s="1">
        <v>38</v>
      </c>
      <c r="BP337" s="1">
        <v>41.1</v>
      </c>
      <c r="BQ337" s="1">
        <v>40.7</v>
      </c>
    </row>
    <row r="338" spans="1:69">
      <c r="A338" s="3"/>
      <c r="F338" s="1">
        <f>AVERAGE(D333:F337)</f>
        <v>53.2266666666667</v>
      </c>
      <c r="I338" s="1">
        <f>AVERAGE(G333:I337)</f>
        <v>54.9733333333333</v>
      </c>
      <c r="L338" s="1">
        <f>AVERAGE(J333:L337)</f>
        <v>52.02</v>
      </c>
      <c r="O338" s="1">
        <f>AVERAGE(M333:O337)</f>
        <v>44.8333333333333</v>
      </c>
      <c r="R338" s="1">
        <f>AVERAGE(P333:R337)</f>
        <v>32.02</v>
      </c>
      <c r="V338" s="1">
        <f>AVERAGE(T333:V337)</f>
        <v>52.6466666666667</v>
      </c>
      <c r="Y338" s="1">
        <f>AVERAGE(W333:Y337)</f>
        <v>54.44</v>
      </c>
      <c r="AB338" s="1">
        <f>AVERAGE(Z333:AB337)</f>
        <v>51.5666666666667</v>
      </c>
      <c r="AE338" s="1">
        <f>AVERAGE(AC333:AE337)</f>
        <v>44.24</v>
      </c>
      <c r="AH338" s="1">
        <f>AVERAGE(AF333:AH337)</f>
        <v>31.3533333333333</v>
      </c>
      <c r="AJ338" s="3"/>
      <c r="AO338" s="1">
        <f>AVERAGE(AM333:AO337)</f>
        <v>54.4266666666667</v>
      </c>
      <c r="AR338" s="1">
        <f>AVERAGE(AP333:AR337)</f>
        <v>56.4133333333333</v>
      </c>
      <c r="AU338" s="1">
        <f>AVERAGE(AS333:AU337)</f>
        <v>54.5333333333333</v>
      </c>
      <c r="AX338" s="1">
        <f>AVERAGE(AV333:AX337)</f>
        <v>52.6866666666667</v>
      </c>
      <c r="BA338" s="1">
        <f>AVERAGE(AY333:BA337)</f>
        <v>37.7066666666667</v>
      </c>
      <c r="BE338" s="1">
        <f>AVERAGE(BC333:BE337)</f>
        <v>54.1933333333333</v>
      </c>
      <c r="BH338" s="1">
        <f>AVERAGE(BF333:BH337)</f>
        <v>56.2266666666667</v>
      </c>
      <c r="BK338" s="1">
        <f>AVERAGE(BI333:BK337)</f>
        <v>54.26</v>
      </c>
      <c r="BN338" s="1">
        <f>AVERAGE(BL333:BN337)</f>
        <v>52.4133333333333</v>
      </c>
      <c r="BQ338" s="1">
        <f>AVERAGE(BO333:BQ337)</f>
        <v>37.3733333333333</v>
      </c>
    </row>
    <row r="339" spans="1:36">
      <c r="A339" s="3"/>
      <c r="AJ339" s="3"/>
    </row>
    <row r="340" spans="1:69">
      <c r="A340" s="3"/>
      <c r="F340" s="1">
        <f>F338</f>
        <v>53.2266666666667</v>
      </c>
      <c r="I340" s="1">
        <f>I338</f>
        <v>54.9733333333333</v>
      </c>
      <c r="L340" s="1">
        <f>L338</f>
        <v>52.02</v>
      </c>
      <c r="O340" s="1">
        <f>O338</f>
        <v>44.8333333333333</v>
      </c>
      <c r="R340" s="1">
        <f>R338</f>
        <v>32.02</v>
      </c>
      <c r="V340" s="1">
        <f>V338</f>
        <v>52.6466666666667</v>
      </c>
      <c r="Y340" s="1">
        <f>Y338</f>
        <v>54.44</v>
      </c>
      <c r="AB340" s="1">
        <f>AB338</f>
        <v>51.5666666666667</v>
      </c>
      <c r="AE340" s="1">
        <f>AE338</f>
        <v>44.24</v>
      </c>
      <c r="AH340" s="1">
        <f>AH338</f>
        <v>31.3533333333333</v>
      </c>
      <c r="AJ340" s="3"/>
      <c r="AO340" s="1">
        <f>AO338</f>
        <v>54.4266666666667</v>
      </c>
      <c r="AR340" s="1">
        <f>AR338</f>
        <v>56.4133333333333</v>
      </c>
      <c r="AU340" s="1">
        <f>AU338</f>
        <v>54.5333333333333</v>
      </c>
      <c r="AX340" s="1">
        <f>AX338</f>
        <v>52.6866666666667</v>
      </c>
      <c r="BA340" s="1">
        <f>BA338</f>
        <v>37.7066666666667</v>
      </c>
      <c r="BE340" s="1">
        <f>BE338</f>
        <v>54.1933333333333</v>
      </c>
      <c r="BH340" s="1">
        <f>BH338</f>
        <v>56.2266666666667</v>
      </c>
      <c r="BK340" s="1">
        <f>BK338</f>
        <v>54.26</v>
      </c>
      <c r="BN340" s="1">
        <f>BN338</f>
        <v>52.4133333333333</v>
      </c>
      <c r="BQ340" s="1">
        <f>BQ338</f>
        <v>37.3733333333333</v>
      </c>
    </row>
    <row r="341" spans="1:69">
      <c r="A341" s="3"/>
      <c r="V341" s="1">
        <f>F340-0.57</f>
        <v>52.6566666666667</v>
      </c>
      <c r="Y341" s="1">
        <f>I340-0.53</f>
        <v>54.4433333333333</v>
      </c>
      <c r="AB341" s="1">
        <f>L340-0.46</f>
        <v>51.56</v>
      </c>
      <c r="AE341" s="1">
        <f>O340-0.59</f>
        <v>44.2433333333333</v>
      </c>
      <c r="AH341" s="1">
        <f>R340-0.67</f>
        <v>31.35</v>
      </c>
      <c r="AJ341" s="3"/>
      <c r="BE341" s="1">
        <f>AO340-0.23</f>
        <v>54.1966666666667</v>
      </c>
      <c r="BH341" s="1">
        <f>AR340-0.19</f>
        <v>56.2233333333333</v>
      </c>
      <c r="BK341" s="1">
        <f>AU340-0.27</f>
        <v>54.2633333333333</v>
      </c>
      <c r="BN341" s="1">
        <f>AX340-0.27</f>
        <v>52.4166666666667</v>
      </c>
      <c r="BQ341" s="1">
        <f>BA340-0.33</f>
        <v>37.3766666666667</v>
      </c>
    </row>
    <row r="342" spans="1:36">
      <c r="A342" s="3"/>
      <c r="AJ342" s="3"/>
    </row>
    <row r="343" spans="1:36">
      <c r="A343" s="4" t="s">
        <v>11</v>
      </c>
      <c r="AJ343" s="4" t="s">
        <v>11</v>
      </c>
    </row>
    <row r="344" spans="1:69">
      <c r="A344" s="3" t="s">
        <v>65</v>
      </c>
      <c r="B344" s="1">
        <v>67</v>
      </c>
      <c r="D344" s="1">
        <v>53.4</v>
      </c>
      <c r="E344" s="1">
        <v>52.9</v>
      </c>
      <c r="F344" s="1">
        <v>54.3</v>
      </c>
      <c r="G344" s="1">
        <v>55.1</v>
      </c>
      <c r="H344" s="1">
        <v>54.2</v>
      </c>
      <c r="I344" s="1">
        <v>53.6</v>
      </c>
      <c r="J344" s="1">
        <v>48.1</v>
      </c>
      <c r="K344" s="1">
        <v>53.8</v>
      </c>
      <c r="L344" s="1">
        <v>54.1</v>
      </c>
      <c r="M344" s="1">
        <v>42.9</v>
      </c>
      <c r="N344" s="1">
        <v>47.4</v>
      </c>
      <c r="O344" s="1">
        <v>45.6</v>
      </c>
      <c r="P344" s="1">
        <v>28.1</v>
      </c>
      <c r="Q344" s="1">
        <v>33.8</v>
      </c>
      <c r="R344" s="1">
        <v>34.1</v>
      </c>
      <c r="T344" s="1">
        <v>52.1</v>
      </c>
      <c r="U344" s="1">
        <v>51.6</v>
      </c>
      <c r="V344" s="1">
        <v>53</v>
      </c>
      <c r="W344" s="1">
        <v>56.1</v>
      </c>
      <c r="X344" s="1">
        <v>50.4</v>
      </c>
      <c r="Y344" s="1">
        <v>50.5</v>
      </c>
      <c r="Z344" s="1">
        <v>53.6</v>
      </c>
      <c r="AA344" s="1">
        <v>52.5</v>
      </c>
      <c r="AB344" s="1">
        <v>52.8</v>
      </c>
      <c r="AC344" s="1">
        <v>47.4</v>
      </c>
      <c r="AD344" s="1">
        <v>51.9</v>
      </c>
      <c r="AE344" s="1">
        <v>39.1</v>
      </c>
      <c r="AF344" s="1">
        <v>32.6</v>
      </c>
      <c r="AG344" s="1">
        <v>32.5</v>
      </c>
      <c r="AH344" s="1">
        <v>32.8</v>
      </c>
      <c r="AJ344" s="3" t="s">
        <v>65</v>
      </c>
      <c r="AK344" s="1">
        <v>136</v>
      </c>
      <c r="AM344" s="1">
        <v>52.6</v>
      </c>
      <c r="AN344" s="1">
        <v>55.5</v>
      </c>
      <c r="AO344" s="1">
        <v>49.2</v>
      </c>
      <c r="AP344" s="1">
        <v>55.8</v>
      </c>
      <c r="AQ344" s="1">
        <v>59.2</v>
      </c>
      <c r="AR344" s="1">
        <v>55.3</v>
      </c>
      <c r="AS344" s="1">
        <v>50.6</v>
      </c>
      <c r="AT344" s="1">
        <v>56.5</v>
      </c>
      <c r="AU344" s="1">
        <v>53.2</v>
      </c>
      <c r="AV344" s="1">
        <v>53.1</v>
      </c>
      <c r="AW344" s="1">
        <v>53.1</v>
      </c>
      <c r="AX344" s="1">
        <v>54.8</v>
      </c>
      <c r="AY344" s="1">
        <v>37.1</v>
      </c>
      <c r="AZ344" s="1">
        <v>39.5</v>
      </c>
      <c r="BA344" s="1">
        <v>36.8</v>
      </c>
      <c r="BC344" s="1">
        <v>53.2</v>
      </c>
      <c r="BD344" s="1">
        <v>54.2</v>
      </c>
      <c r="BE344" s="1">
        <v>47.9</v>
      </c>
      <c r="BF344" s="1">
        <v>56.5</v>
      </c>
      <c r="BG344" s="1">
        <v>56.5</v>
      </c>
      <c r="BH344" s="1">
        <v>55.3</v>
      </c>
      <c r="BI344" s="1">
        <v>56.3</v>
      </c>
      <c r="BJ344" s="1">
        <v>55.2</v>
      </c>
      <c r="BK344" s="1">
        <v>56.2</v>
      </c>
      <c r="BL344" s="1">
        <v>51.8</v>
      </c>
      <c r="BM344" s="1">
        <v>50.6</v>
      </c>
      <c r="BN344" s="1">
        <v>53.5</v>
      </c>
      <c r="BO344" s="1">
        <v>32.5</v>
      </c>
      <c r="BP344" s="1">
        <v>36.5</v>
      </c>
      <c r="BQ344" s="1">
        <v>38.6</v>
      </c>
    </row>
    <row r="345" spans="1:69">
      <c r="A345" s="3"/>
      <c r="D345" s="1">
        <v>53.1</v>
      </c>
      <c r="E345" s="1">
        <v>58.1</v>
      </c>
      <c r="F345" s="1">
        <v>53.6</v>
      </c>
      <c r="G345" s="1">
        <v>57.8</v>
      </c>
      <c r="H345" s="1">
        <v>51.9</v>
      </c>
      <c r="I345" s="1">
        <v>55.3</v>
      </c>
      <c r="J345" s="1">
        <v>54.5</v>
      </c>
      <c r="K345" s="1">
        <v>54.6</v>
      </c>
      <c r="L345" s="1">
        <v>53.1</v>
      </c>
      <c r="M345" s="1">
        <v>44.5</v>
      </c>
      <c r="N345" s="1">
        <v>45.1</v>
      </c>
      <c r="O345" s="1">
        <v>44.5</v>
      </c>
      <c r="P345" s="1">
        <v>34.5</v>
      </c>
      <c r="Q345" s="1">
        <v>27.3</v>
      </c>
      <c r="R345" s="1">
        <v>35.4</v>
      </c>
      <c r="T345" s="1">
        <v>51.8</v>
      </c>
      <c r="U345" s="1">
        <v>56.8</v>
      </c>
      <c r="V345" s="1">
        <v>52.3</v>
      </c>
      <c r="W345" s="1">
        <v>58.8</v>
      </c>
      <c r="X345" s="1">
        <v>52.2</v>
      </c>
      <c r="Y345" s="1">
        <v>56.2</v>
      </c>
      <c r="Z345" s="1">
        <v>53.2</v>
      </c>
      <c r="AA345" s="1">
        <v>56.2</v>
      </c>
      <c r="AB345" s="1">
        <v>52.6</v>
      </c>
      <c r="AC345" s="1">
        <v>49.6</v>
      </c>
      <c r="AD345" s="1">
        <v>42.3</v>
      </c>
      <c r="AE345" s="1">
        <v>39.4</v>
      </c>
      <c r="AF345" s="1">
        <v>33.2</v>
      </c>
      <c r="AG345" s="1">
        <v>33.5</v>
      </c>
      <c r="AH345" s="1">
        <v>34.2</v>
      </c>
      <c r="AJ345" s="3"/>
      <c r="AM345" s="1">
        <v>54.1</v>
      </c>
      <c r="AN345" s="1">
        <v>51.5</v>
      </c>
      <c r="AO345" s="1">
        <v>51.4</v>
      </c>
      <c r="AP345" s="1">
        <v>54.9</v>
      </c>
      <c r="AQ345" s="1">
        <v>57.6</v>
      </c>
      <c r="AR345" s="1">
        <v>55.9</v>
      </c>
      <c r="AS345" s="1">
        <v>55.5</v>
      </c>
      <c r="AT345" s="1">
        <v>56.8</v>
      </c>
      <c r="AU345" s="1">
        <v>56.1</v>
      </c>
      <c r="AV345" s="1">
        <v>52.6</v>
      </c>
      <c r="AW345" s="1">
        <v>52.6</v>
      </c>
      <c r="AX345" s="1">
        <v>52.1</v>
      </c>
      <c r="AY345" s="1">
        <v>37.2</v>
      </c>
      <c r="AZ345" s="1">
        <v>34.6</v>
      </c>
      <c r="BA345" s="1">
        <v>36.2</v>
      </c>
      <c r="BC345" s="1">
        <v>53.9</v>
      </c>
      <c r="BD345" s="1">
        <v>56.9</v>
      </c>
      <c r="BE345" s="1">
        <v>50.1</v>
      </c>
      <c r="BF345" s="1">
        <v>53.3</v>
      </c>
      <c r="BG345" s="1">
        <v>55.3</v>
      </c>
      <c r="BH345" s="1">
        <v>53.4</v>
      </c>
      <c r="BI345" s="1">
        <v>54.2</v>
      </c>
      <c r="BJ345" s="1">
        <v>55.5</v>
      </c>
      <c r="BK345" s="1">
        <v>54.8</v>
      </c>
      <c r="BL345" s="1">
        <v>53.2</v>
      </c>
      <c r="BM345" s="1">
        <v>51.3</v>
      </c>
      <c r="BN345" s="1">
        <v>53.6</v>
      </c>
      <c r="BO345" s="1">
        <v>35.4</v>
      </c>
      <c r="BP345" s="1">
        <v>38.1</v>
      </c>
      <c r="BQ345" s="1">
        <v>36.9</v>
      </c>
    </row>
    <row r="346" spans="1:69">
      <c r="A346" s="3"/>
      <c r="D346" s="1">
        <v>52.1</v>
      </c>
      <c r="E346" s="1">
        <v>61.2</v>
      </c>
      <c r="F346" s="1">
        <v>53.5</v>
      </c>
      <c r="G346" s="1">
        <v>58.6</v>
      </c>
      <c r="H346" s="1">
        <v>53.9</v>
      </c>
      <c r="I346" s="1">
        <v>56.2</v>
      </c>
      <c r="J346" s="1">
        <v>55.7</v>
      </c>
      <c r="K346" s="1">
        <v>53.2</v>
      </c>
      <c r="L346" s="1">
        <v>53.7</v>
      </c>
      <c r="M346" s="1">
        <v>47.5</v>
      </c>
      <c r="N346" s="1">
        <v>47.2</v>
      </c>
      <c r="O346" s="1">
        <v>38.9</v>
      </c>
      <c r="P346" s="1">
        <v>35.7</v>
      </c>
      <c r="Q346" s="1">
        <v>33.2</v>
      </c>
      <c r="R346" s="1">
        <v>33.7</v>
      </c>
      <c r="T346" s="1">
        <v>56.5</v>
      </c>
      <c r="U346" s="1">
        <v>59.9</v>
      </c>
      <c r="V346" s="1">
        <v>52.2</v>
      </c>
      <c r="W346" s="1">
        <v>59.6</v>
      </c>
      <c r="X346" s="1">
        <v>54.7</v>
      </c>
      <c r="Y346" s="1">
        <v>57.1</v>
      </c>
      <c r="Z346" s="1">
        <v>54.4</v>
      </c>
      <c r="AA346" s="1">
        <v>51.9</v>
      </c>
      <c r="AB346" s="1">
        <v>52.4</v>
      </c>
      <c r="AC346" s="1">
        <v>52.8</v>
      </c>
      <c r="AD346" s="1">
        <v>42.1</v>
      </c>
      <c r="AE346" s="1">
        <v>43.5</v>
      </c>
      <c r="AF346" s="1">
        <v>34.4</v>
      </c>
      <c r="AG346" s="1">
        <v>31.9</v>
      </c>
      <c r="AH346" s="1">
        <v>32.4</v>
      </c>
      <c r="AJ346" s="3"/>
      <c r="AM346" s="1">
        <v>52.1</v>
      </c>
      <c r="AN346" s="1">
        <v>53.2</v>
      </c>
      <c r="AO346" s="1">
        <v>55.9</v>
      </c>
      <c r="AP346" s="1">
        <v>58.3</v>
      </c>
      <c r="AQ346" s="1">
        <v>55.2</v>
      </c>
      <c r="AR346" s="1">
        <v>56.8</v>
      </c>
      <c r="AS346" s="1">
        <v>58.2</v>
      </c>
      <c r="AT346" s="1">
        <v>62.1</v>
      </c>
      <c r="AU346" s="1">
        <v>60.3</v>
      </c>
      <c r="AV346" s="1">
        <v>52.1</v>
      </c>
      <c r="AW346" s="1">
        <v>51.9</v>
      </c>
      <c r="AX346" s="1">
        <v>58.6</v>
      </c>
      <c r="AY346" s="1">
        <v>36.2</v>
      </c>
      <c r="AZ346" s="1">
        <v>33.9</v>
      </c>
      <c r="BA346" s="1">
        <v>40.6</v>
      </c>
      <c r="BC346" s="1">
        <v>52.6</v>
      </c>
      <c r="BD346" s="1">
        <v>52.4</v>
      </c>
      <c r="BE346" s="1">
        <v>54.6</v>
      </c>
      <c r="BF346" s="1">
        <v>58.2</v>
      </c>
      <c r="BG346" s="1">
        <v>57.1</v>
      </c>
      <c r="BH346" s="1">
        <v>59.6</v>
      </c>
      <c r="BI346" s="1">
        <v>56.9</v>
      </c>
      <c r="BJ346" s="1">
        <v>60.8</v>
      </c>
      <c r="BK346" s="1">
        <v>59</v>
      </c>
      <c r="BL346" s="1">
        <v>53.6</v>
      </c>
      <c r="BM346" s="1">
        <v>50.6</v>
      </c>
      <c r="BN346" s="1">
        <v>57.3</v>
      </c>
      <c r="BO346" s="1">
        <v>35.8</v>
      </c>
      <c r="BP346" s="1">
        <v>37.4</v>
      </c>
      <c r="BQ346" s="1">
        <v>44.1</v>
      </c>
    </row>
    <row r="347" spans="1:69">
      <c r="A347" s="3"/>
      <c r="D347" s="1">
        <v>51.1</v>
      </c>
      <c r="E347" s="1">
        <v>55.4</v>
      </c>
      <c r="F347" s="1">
        <v>48.4</v>
      </c>
      <c r="G347" s="1">
        <v>53.2</v>
      </c>
      <c r="H347" s="1">
        <v>52.9</v>
      </c>
      <c r="I347" s="1">
        <v>53.5</v>
      </c>
      <c r="J347" s="1">
        <v>54.6</v>
      </c>
      <c r="K347" s="1">
        <v>46.8</v>
      </c>
      <c r="L347" s="1">
        <v>46.1</v>
      </c>
      <c r="M347" s="1">
        <v>46.9</v>
      </c>
      <c r="N347" s="1">
        <v>46.9</v>
      </c>
      <c r="O347" s="1">
        <v>34.9</v>
      </c>
      <c r="P347" s="1">
        <v>34.6</v>
      </c>
      <c r="Q347" s="1">
        <v>26.8</v>
      </c>
      <c r="R347" s="1">
        <v>36.1</v>
      </c>
      <c r="T347" s="1">
        <v>57.1</v>
      </c>
      <c r="U347" s="1">
        <v>54.1</v>
      </c>
      <c r="V347" s="1">
        <v>47.1</v>
      </c>
      <c r="W347" s="1">
        <v>54.5</v>
      </c>
      <c r="X347" s="1">
        <v>49.3</v>
      </c>
      <c r="Y347" s="1">
        <v>50.2</v>
      </c>
      <c r="Z347" s="1">
        <v>53.3</v>
      </c>
      <c r="AA347" s="1">
        <v>45.5</v>
      </c>
      <c r="AB347" s="1">
        <v>48.2</v>
      </c>
      <c r="AC347" s="1">
        <v>45.6</v>
      </c>
      <c r="AD347" s="1">
        <v>37.8</v>
      </c>
      <c r="AE347" s="1">
        <v>39.5</v>
      </c>
      <c r="AF347" s="1">
        <v>33.3</v>
      </c>
      <c r="AG347" s="1">
        <v>25.5</v>
      </c>
      <c r="AH347" s="1">
        <v>33.1</v>
      </c>
      <c r="AJ347" s="3"/>
      <c r="AM347" s="1">
        <v>52.5</v>
      </c>
      <c r="AN347" s="1">
        <v>55.2</v>
      </c>
      <c r="AO347" s="1">
        <v>53.4</v>
      </c>
      <c r="AP347" s="1">
        <v>56.2</v>
      </c>
      <c r="AQ347" s="1">
        <v>56.6</v>
      </c>
      <c r="AR347" s="1">
        <v>54.8</v>
      </c>
      <c r="AS347" s="1">
        <v>50.2</v>
      </c>
      <c r="AT347" s="1">
        <v>50.4</v>
      </c>
      <c r="AU347" s="1">
        <v>59.1</v>
      </c>
      <c r="AV347" s="1">
        <v>53.4</v>
      </c>
      <c r="AW347" s="1">
        <v>57.2</v>
      </c>
      <c r="AX347" s="1">
        <v>48.9</v>
      </c>
      <c r="AY347" s="1">
        <v>39.2</v>
      </c>
      <c r="AZ347" s="1">
        <v>39.2</v>
      </c>
      <c r="BA347" s="1">
        <v>40.2</v>
      </c>
      <c r="BC347" s="1">
        <v>53.6</v>
      </c>
      <c r="BD347" s="1">
        <v>53.9</v>
      </c>
      <c r="BE347" s="1">
        <v>52.1</v>
      </c>
      <c r="BF347" s="1">
        <v>56.3</v>
      </c>
      <c r="BG347" s="1">
        <v>59.4</v>
      </c>
      <c r="BH347" s="1">
        <v>53.3</v>
      </c>
      <c r="BI347" s="1">
        <v>48.7</v>
      </c>
      <c r="BJ347" s="1">
        <v>52.1</v>
      </c>
      <c r="BK347" s="1">
        <v>57.8</v>
      </c>
      <c r="BL347" s="1">
        <v>52.1</v>
      </c>
      <c r="BM347" s="1">
        <v>55.9</v>
      </c>
      <c r="BN347" s="1">
        <v>47.6</v>
      </c>
      <c r="BO347" s="1">
        <v>38.9</v>
      </c>
      <c r="BP347" s="1">
        <v>42.7</v>
      </c>
      <c r="BQ347" s="1">
        <v>34.4</v>
      </c>
    </row>
    <row r="348" spans="1:69">
      <c r="A348" s="3"/>
      <c r="D348" s="1">
        <v>53.3</v>
      </c>
      <c r="E348" s="1">
        <v>51.5</v>
      </c>
      <c r="F348" s="1">
        <v>51.5</v>
      </c>
      <c r="G348" s="1">
        <v>54.6</v>
      </c>
      <c r="H348" s="1">
        <v>52.4</v>
      </c>
      <c r="I348" s="1">
        <v>57.4</v>
      </c>
      <c r="J348" s="1">
        <v>50.7</v>
      </c>
      <c r="K348" s="1">
        <v>54.1</v>
      </c>
      <c r="L348" s="1">
        <v>50.6</v>
      </c>
      <c r="M348" s="1">
        <v>48.2</v>
      </c>
      <c r="N348" s="1">
        <v>46.8</v>
      </c>
      <c r="O348" s="1">
        <v>31.2</v>
      </c>
      <c r="P348" s="1">
        <v>32.4</v>
      </c>
      <c r="Q348" s="1">
        <v>34.1</v>
      </c>
      <c r="R348" s="1">
        <v>32.5</v>
      </c>
      <c r="T348" s="1">
        <v>53.1</v>
      </c>
      <c r="U348" s="1">
        <v>50.2</v>
      </c>
      <c r="V348" s="1">
        <v>50.2</v>
      </c>
      <c r="W348" s="1">
        <v>52.8</v>
      </c>
      <c r="X348" s="1">
        <v>53.4</v>
      </c>
      <c r="Y348" s="1">
        <v>58.3</v>
      </c>
      <c r="Z348" s="1">
        <v>49.4</v>
      </c>
      <c r="AA348" s="1">
        <v>52.8</v>
      </c>
      <c r="AB348" s="1">
        <v>48.6</v>
      </c>
      <c r="AC348" s="1">
        <v>43.6</v>
      </c>
      <c r="AD348" s="1">
        <v>43.4</v>
      </c>
      <c r="AE348" s="1">
        <v>35.8</v>
      </c>
      <c r="AF348" s="1">
        <v>29.4</v>
      </c>
      <c r="AG348" s="1">
        <v>32.8</v>
      </c>
      <c r="AH348" s="1">
        <v>29.3</v>
      </c>
      <c r="AJ348" s="3"/>
      <c r="AM348" s="1">
        <v>59.6</v>
      </c>
      <c r="AN348" s="1">
        <v>57.3</v>
      </c>
      <c r="AO348" s="1">
        <v>59.8</v>
      </c>
      <c r="AP348" s="1">
        <v>56.2</v>
      </c>
      <c r="AQ348" s="1">
        <v>55.4</v>
      </c>
      <c r="AR348" s="1">
        <v>54.8</v>
      </c>
      <c r="AS348" s="1">
        <v>56.2</v>
      </c>
      <c r="AT348" s="1">
        <v>59.4</v>
      </c>
      <c r="AU348" s="1">
        <v>50.8</v>
      </c>
      <c r="AV348" s="1">
        <v>52.5</v>
      </c>
      <c r="AW348" s="1">
        <v>49.5</v>
      </c>
      <c r="AX348" s="1">
        <v>50.9</v>
      </c>
      <c r="AY348" s="1">
        <v>36.3</v>
      </c>
      <c r="AZ348" s="1">
        <v>36.2</v>
      </c>
      <c r="BA348" s="1">
        <v>38.2</v>
      </c>
      <c r="BC348" s="1">
        <v>58.3</v>
      </c>
      <c r="BD348" s="1">
        <v>58.6</v>
      </c>
      <c r="BE348" s="1">
        <v>58.5</v>
      </c>
      <c r="BF348" s="1">
        <v>53.9</v>
      </c>
      <c r="BG348" s="1">
        <v>56.2</v>
      </c>
      <c r="BH348" s="1">
        <v>53.9</v>
      </c>
      <c r="BI348" s="1">
        <v>54.9</v>
      </c>
      <c r="BJ348" s="1">
        <v>58.1</v>
      </c>
      <c r="BK348" s="1">
        <v>49.5</v>
      </c>
      <c r="BL348" s="1">
        <v>51.2</v>
      </c>
      <c r="BM348" s="1">
        <v>51.5</v>
      </c>
      <c r="BN348" s="1">
        <v>53.6</v>
      </c>
      <c r="BO348" s="1">
        <v>38</v>
      </c>
      <c r="BP348" s="1">
        <v>28.6</v>
      </c>
      <c r="BQ348" s="1">
        <v>36.4</v>
      </c>
    </row>
    <row r="349" spans="1:69">
      <c r="A349" s="3"/>
      <c r="F349" s="1">
        <f>AVERAGE(D344:F348)</f>
        <v>53.56</v>
      </c>
      <c r="I349" s="1">
        <f>AVERAGE(G344:I348)</f>
        <v>54.7066666666667</v>
      </c>
      <c r="L349" s="1">
        <f>AVERAGE(J344:L348)</f>
        <v>52.2466666666667</v>
      </c>
      <c r="O349" s="1">
        <f>AVERAGE(M344:O348)</f>
        <v>43.9</v>
      </c>
      <c r="R349" s="1">
        <f>AVERAGE(P344:R348)</f>
        <v>32.82</v>
      </c>
      <c r="V349" s="1">
        <f>AVERAGE(T344:V348)</f>
        <v>53.2</v>
      </c>
      <c r="Y349" s="1">
        <f>AVERAGE(W344:Y348)</f>
        <v>54.2733333333333</v>
      </c>
      <c r="AB349" s="1">
        <f>AVERAGE(Z344:AB348)</f>
        <v>51.8266666666667</v>
      </c>
      <c r="AE349" s="1">
        <f>AVERAGE(AC344:AE348)</f>
        <v>43.5866666666667</v>
      </c>
      <c r="AH349" s="1">
        <f>AVERAGE(AF344:AH348)</f>
        <v>32.06</v>
      </c>
      <c r="AJ349" s="3"/>
      <c r="AO349" s="1">
        <f>AVERAGE(AM344:AO348)</f>
        <v>54.22</v>
      </c>
      <c r="AR349" s="1">
        <f>AVERAGE(AP344:AR348)</f>
        <v>56.2</v>
      </c>
      <c r="AU349" s="1">
        <f>AVERAGE(AS344:AU348)</f>
        <v>55.6933333333333</v>
      </c>
      <c r="AX349" s="1">
        <f>AVERAGE(AV344:AX348)</f>
        <v>52.8866666666667</v>
      </c>
      <c r="BA349" s="1">
        <f>AVERAGE(AY344:BA348)</f>
        <v>37.4266666666667</v>
      </c>
      <c r="BE349" s="1">
        <f>AVERAGE(BC344:BE348)</f>
        <v>54.0533333333333</v>
      </c>
      <c r="BH349" s="1">
        <f>AVERAGE(BF344:BH348)</f>
        <v>55.88</v>
      </c>
      <c r="BK349" s="1">
        <f>AVERAGE(BI344:BK348)</f>
        <v>55.3333333333333</v>
      </c>
      <c r="BN349" s="1">
        <f>AVERAGE(BL344:BN348)</f>
        <v>52.4933333333333</v>
      </c>
      <c r="BQ349" s="1">
        <f>AVERAGE(BO344:BQ348)</f>
        <v>36.9533333333333</v>
      </c>
    </row>
    <row r="350" spans="1:36">
      <c r="A350" s="3"/>
      <c r="AJ350" s="3"/>
    </row>
    <row r="351" spans="1:69">
      <c r="A351" s="3"/>
      <c r="F351" s="1">
        <f>F349</f>
        <v>53.56</v>
      </c>
      <c r="I351" s="1">
        <f>I349</f>
        <v>54.7066666666667</v>
      </c>
      <c r="L351" s="1">
        <f>L349</f>
        <v>52.2466666666667</v>
      </c>
      <c r="O351" s="1">
        <f>O349</f>
        <v>43.9</v>
      </c>
      <c r="R351" s="1">
        <f>R349</f>
        <v>32.82</v>
      </c>
      <c r="V351" s="1">
        <f>V349</f>
        <v>53.2</v>
      </c>
      <c r="Y351" s="1">
        <f>Y349</f>
        <v>54.2733333333333</v>
      </c>
      <c r="AB351" s="1">
        <f>AB349</f>
        <v>51.8266666666667</v>
      </c>
      <c r="AE351" s="1">
        <f>AE349</f>
        <v>43.5866666666667</v>
      </c>
      <c r="AH351" s="1">
        <f>AH349</f>
        <v>32.06</v>
      </c>
      <c r="AJ351" s="3"/>
      <c r="AO351" s="1">
        <f>AO349</f>
        <v>54.22</v>
      </c>
      <c r="AR351" s="1">
        <f>AR349</f>
        <v>56.2</v>
      </c>
      <c r="AU351" s="1">
        <f>AU349</f>
        <v>55.6933333333333</v>
      </c>
      <c r="AX351" s="1">
        <f>AX349</f>
        <v>52.8866666666667</v>
      </c>
      <c r="BA351" s="1">
        <f>BA349</f>
        <v>37.4266666666667</v>
      </c>
      <c r="BE351" s="1">
        <f>BE349</f>
        <v>54.0533333333333</v>
      </c>
      <c r="BH351" s="1">
        <f>BH349</f>
        <v>55.88</v>
      </c>
      <c r="BK351" s="1">
        <f>BK349</f>
        <v>55.3333333333333</v>
      </c>
      <c r="BN351" s="1">
        <f>BN349</f>
        <v>52.4933333333333</v>
      </c>
      <c r="BQ351" s="1">
        <f>BQ349</f>
        <v>36.9533333333333</v>
      </c>
    </row>
    <row r="352" spans="1:69">
      <c r="A352" s="3"/>
      <c r="V352" s="1">
        <f>F351-0.33</f>
        <v>53.23</v>
      </c>
      <c r="Y352" s="1">
        <f>I351-0.43</f>
        <v>54.2766666666667</v>
      </c>
      <c r="AB352" s="1">
        <f>L351-0.42</f>
        <v>51.8266666666667</v>
      </c>
      <c r="AE352" s="1">
        <f>O351-0.32</f>
        <v>43.58</v>
      </c>
      <c r="AH352" s="1">
        <f>R351-0.75</f>
        <v>32.07</v>
      </c>
      <c r="AJ352" s="3"/>
      <c r="BE352" s="1">
        <f>AO351-0.17</f>
        <v>54.05</v>
      </c>
      <c r="BH352" s="1">
        <f>AR351-0.33</f>
        <v>55.87</v>
      </c>
      <c r="BK352" s="1">
        <f>AU351-0.36</f>
        <v>55.3333333333333</v>
      </c>
      <c r="BN352" s="1">
        <f>AX351-0.39</f>
        <v>52.4966666666667</v>
      </c>
      <c r="BQ352" s="1">
        <f>BA351-0.47</f>
        <v>36.9566666666667</v>
      </c>
    </row>
    <row r="353" spans="1:36">
      <c r="A353" s="3"/>
      <c r="AJ353" s="3"/>
    </row>
    <row r="354" spans="1:36">
      <c r="A354" s="4" t="s">
        <v>11</v>
      </c>
      <c r="AJ354" s="4" t="s">
        <v>11</v>
      </c>
    </row>
    <row r="355" spans="1:69">
      <c r="A355" s="3" t="s">
        <v>66</v>
      </c>
      <c r="B355" s="1">
        <v>69</v>
      </c>
      <c r="D355" s="1">
        <v>52.7</v>
      </c>
      <c r="E355" s="1">
        <v>52.7</v>
      </c>
      <c r="F355" s="1">
        <v>58.7</v>
      </c>
      <c r="G355" s="1">
        <v>57.5</v>
      </c>
      <c r="H355" s="1">
        <v>54.9</v>
      </c>
      <c r="I355" s="1">
        <v>52.9</v>
      </c>
      <c r="J355" s="1">
        <v>53.2</v>
      </c>
      <c r="K355" s="1">
        <v>53.4</v>
      </c>
      <c r="L355" s="1">
        <v>50.2</v>
      </c>
      <c r="M355" s="1">
        <v>45.6</v>
      </c>
      <c r="N355" s="1">
        <v>45.3</v>
      </c>
      <c r="O355" s="1">
        <v>42.2</v>
      </c>
      <c r="P355" s="1">
        <v>33.2</v>
      </c>
      <c r="Q355" s="1">
        <v>33.4</v>
      </c>
      <c r="R355" s="1">
        <v>30.2</v>
      </c>
      <c r="T355" s="1">
        <v>51.4</v>
      </c>
      <c r="U355" s="1">
        <v>51.4</v>
      </c>
      <c r="V355" s="1">
        <v>57.4</v>
      </c>
      <c r="W355" s="1">
        <v>58.9</v>
      </c>
      <c r="X355" s="1">
        <v>48.6</v>
      </c>
      <c r="Y355" s="1">
        <v>51.2</v>
      </c>
      <c r="Z355" s="1">
        <v>51.9</v>
      </c>
      <c r="AA355" s="1">
        <v>52.1</v>
      </c>
      <c r="AB355" s="1">
        <v>53.6</v>
      </c>
      <c r="AC355" s="1">
        <v>46.8</v>
      </c>
      <c r="AD355" s="1">
        <v>45.6</v>
      </c>
      <c r="AE355" s="1">
        <v>44</v>
      </c>
      <c r="AF355" s="1">
        <v>31.9</v>
      </c>
      <c r="AG355" s="1">
        <v>32.1</v>
      </c>
      <c r="AH355" s="1">
        <v>33.5</v>
      </c>
      <c r="AJ355" s="3" t="s">
        <v>66</v>
      </c>
      <c r="AK355" s="1">
        <v>138</v>
      </c>
      <c r="AM355" s="1">
        <v>55.9</v>
      </c>
      <c r="AN355" s="1">
        <v>55.8</v>
      </c>
      <c r="AO355" s="1">
        <v>54.2</v>
      </c>
      <c r="AP355" s="1">
        <v>55.9</v>
      </c>
      <c r="AQ355" s="1">
        <v>58.4</v>
      </c>
      <c r="AR355" s="1">
        <v>56.1</v>
      </c>
      <c r="AS355" s="1">
        <v>55.5</v>
      </c>
      <c r="AT355" s="1">
        <v>54.1</v>
      </c>
      <c r="AU355" s="1">
        <v>53.1</v>
      </c>
      <c r="AV355" s="1">
        <v>52.2</v>
      </c>
      <c r="AW355" s="1">
        <v>52.1</v>
      </c>
      <c r="AX355" s="1">
        <v>51.9</v>
      </c>
      <c r="AY355" s="1">
        <v>34.2</v>
      </c>
      <c r="AZ355" s="1">
        <v>38.1</v>
      </c>
      <c r="BA355" s="1">
        <v>39.2</v>
      </c>
      <c r="BC355" s="1">
        <v>54.6</v>
      </c>
      <c r="BD355" s="1">
        <v>54.5</v>
      </c>
      <c r="BE355" s="1">
        <v>52.9</v>
      </c>
      <c r="BF355" s="1">
        <v>48.7</v>
      </c>
      <c r="BG355" s="1">
        <v>51.2</v>
      </c>
      <c r="BH355" s="1">
        <v>52.1</v>
      </c>
      <c r="BI355" s="1">
        <v>54.2</v>
      </c>
      <c r="BJ355" s="1">
        <v>52.8</v>
      </c>
      <c r="BK355" s="1">
        <v>51.8</v>
      </c>
      <c r="BL355" s="1">
        <v>50.9</v>
      </c>
      <c r="BM355" s="1">
        <v>53.2</v>
      </c>
      <c r="BN355" s="1">
        <v>55.2</v>
      </c>
      <c r="BO355" s="1">
        <v>37.7</v>
      </c>
      <c r="BP355" s="1">
        <v>36.2</v>
      </c>
      <c r="BQ355" s="1">
        <v>36.2</v>
      </c>
    </row>
    <row r="356" spans="1:69">
      <c r="A356" s="3"/>
      <c r="D356" s="1">
        <v>54.9</v>
      </c>
      <c r="E356" s="1">
        <v>50.1</v>
      </c>
      <c r="F356" s="1">
        <v>50.6</v>
      </c>
      <c r="G356" s="1">
        <v>56.8</v>
      </c>
      <c r="H356" s="1">
        <v>56.2</v>
      </c>
      <c r="I356" s="1">
        <v>55.8</v>
      </c>
      <c r="J356" s="1">
        <v>48.5</v>
      </c>
      <c r="K356" s="1">
        <v>54.6</v>
      </c>
      <c r="L356" s="1">
        <v>54.6</v>
      </c>
      <c r="M356" s="1">
        <v>46.1</v>
      </c>
      <c r="N356" s="1">
        <v>44.3</v>
      </c>
      <c r="O356" s="1">
        <v>43.6</v>
      </c>
      <c r="P356" s="1">
        <v>31.2</v>
      </c>
      <c r="Q356" s="1">
        <v>34.6</v>
      </c>
      <c r="R356" s="1">
        <v>28.4</v>
      </c>
      <c r="T356" s="1">
        <v>53.6</v>
      </c>
      <c r="U356" s="1">
        <v>53.2</v>
      </c>
      <c r="V356" s="1">
        <v>51.6</v>
      </c>
      <c r="W356" s="1">
        <v>58.2</v>
      </c>
      <c r="X356" s="1">
        <v>57.6</v>
      </c>
      <c r="Y356" s="1">
        <v>57.1</v>
      </c>
      <c r="Z356" s="1">
        <v>53.6</v>
      </c>
      <c r="AA356" s="1">
        <v>53.3</v>
      </c>
      <c r="AB356" s="1">
        <v>53.6</v>
      </c>
      <c r="AC356" s="1">
        <v>40.6</v>
      </c>
      <c r="AD356" s="1">
        <v>43.6</v>
      </c>
      <c r="AE356" s="1">
        <v>37.7</v>
      </c>
      <c r="AF356" s="1">
        <v>27.2</v>
      </c>
      <c r="AG356" s="1">
        <v>33.3</v>
      </c>
      <c r="AH356" s="1">
        <v>31.7</v>
      </c>
      <c r="AJ356" s="3"/>
      <c r="AM356" s="1">
        <v>51.6</v>
      </c>
      <c r="AN356" s="1">
        <v>52.6</v>
      </c>
      <c r="AO356" s="1">
        <v>52.3</v>
      </c>
      <c r="AP356" s="1">
        <v>57.2</v>
      </c>
      <c r="AQ356" s="1">
        <v>55.1</v>
      </c>
      <c r="AR356" s="1">
        <v>55.3</v>
      </c>
      <c r="AS356" s="1">
        <v>58.1</v>
      </c>
      <c r="AT356" s="1">
        <v>55.1</v>
      </c>
      <c r="AU356" s="1">
        <v>56.3</v>
      </c>
      <c r="AV356" s="1">
        <v>53.2</v>
      </c>
      <c r="AW356" s="1">
        <v>51.1</v>
      </c>
      <c r="AX356" s="1">
        <v>52.2</v>
      </c>
      <c r="AY356" s="1">
        <v>36.9</v>
      </c>
      <c r="AZ356" s="1">
        <v>37.2</v>
      </c>
      <c r="BA356" s="1">
        <v>39.1</v>
      </c>
      <c r="BC356" s="1">
        <v>54.8</v>
      </c>
      <c r="BD356" s="1">
        <v>49.9</v>
      </c>
      <c r="BE356" s="1">
        <v>50.2</v>
      </c>
      <c r="BF356" s="1">
        <v>58.7</v>
      </c>
      <c r="BG356" s="1">
        <v>57.9</v>
      </c>
      <c r="BH356" s="1">
        <v>53.2</v>
      </c>
      <c r="BI356" s="1">
        <v>56.8</v>
      </c>
      <c r="BJ356" s="1">
        <v>53.8</v>
      </c>
      <c r="BK356" s="1">
        <v>54.6</v>
      </c>
      <c r="BL356" s="1">
        <v>53.2</v>
      </c>
      <c r="BM356" s="1">
        <v>53.6</v>
      </c>
      <c r="BN356" s="1">
        <v>54.5</v>
      </c>
      <c r="BO356" s="1">
        <v>37.3</v>
      </c>
      <c r="BP356" s="1">
        <v>38.2</v>
      </c>
      <c r="BQ356" s="1">
        <v>35.6</v>
      </c>
    </row>
    <row r="357" spans="1:69">
      <c r="A357" s="3"/>
      <c r="D357" s="1">
        <v>52.7</v>
      </c>
      <c r="E357" s="1">
        <v>54.5</v>
      </c>
      <c r="F357" s="1">
        <v>57.8</v>
      </c>
      <c r="G357" s="1">
        <v>55.8</v>
      </c>
      <c r="H357" s="1">
        <v>53.2</v>
      </c>
      <c r="I357" s="1">
        <v>53.4</v>
      </c>
      <c r="J357" s="1">
        <v>56.2</v>
      </c>
      <c r="K357" s="1">
        <v>52.9</v>
      </c>
      <c r="L357" s="1">
        <v>50.9</v>
      </c>
      <c r="M357" s="1">
        <v>47.2</v>
      </c>
      <c r="N357" s="1">
        <v>43.9</v>
      </c>
      <c r="O357" s="1">
        <v>43.5</v>
      </c>
      <c r="P357" s="1">
        <v>36.2</v>
      </c>
      <c r="Q357" s="1">
        <v>29.1</v>
      </c>
      <c r="R357" s="1">
        <v>28.1</v>
      </c>
      <c r="T357" s="1">
        <v>51.4</v>
      </c>
      <c r="U357" s="1">
        <v>53.2</v>
      </c>
      <c r="V357" s="1">
        <v>56.5</v>
      </c>
      <c r="W357" s="1">
        <v>57.2</v>
      </c>
      <c r="X357" s="1">
        <v>54.6</v>
      </c>
      <c r="Y357" s="1">
        <v>54.7</v>
      </c>
      <c r="Z357" s="1">
        <v>54.9</v>
      </c>
      <c r="AA357" s="1">
        <v>47.8</v>
      </c>
      <c r="AB357" s="1">
        <v>56.2</v>
      </c>
      <c r="AC357" s="1">
        <v>42.5</v>
      </c>
      <c r="AD357" s="1">
        <v>48.5</v>
      </c>
      <c r="AE357" s="1">
        <v>46.9</v>
      </c>
      <c r="AF357" s="1">
        <v>34.9</v>
      </c>
      <c r="AG357" s="1">
        <v>32.5</v>
      </c>
      <c r="AH357" s="1">
        <v>29.9</v>
      </c>
      <c r="AJ357" s="3"/>
      <c r="AM357" s="1">
        <v>54.4</v>
      </c>
      <c r="AN357" s="1">
        <v>55.5</v>
      </c>
      <c r="AO357" s="1">
        <v>52.6</v>
      </c>
      <c r="AP357" s="1">
        <v>55.5</v>
      </c>
      <c r="AQ357" s="1">
        <v>55.3</v>
      </c>
      <c r="AR357" s="1">
        <v>54.9</v>
      </c>
      <c r="AS357" s="1">
        <v>52.3</v>
      </c>
      <c r="AT357" s="1">
        <v>57.1</v>
      </c>
      <c r="AU357" s="1">
        <v>56.4</v>
      </c>
      <c r="AV357" s="1">
        <v>57.1</v>
      </c>
      <c r="AW357" s="1">
        <v>57.8</v>
      </c>
      <c r="AX357" s="1">
        <v>52.4</v>
      </c>
      <c r="AY357" s="1">
        <v>39.1</v>
      </c>
      <c r="AZ357" s="1">
        <v>39.8</v>
      </c>
      <c r="BA357" s="1">
        <v>37.5</v>
      </c>
      <c r="BC357" s="1">
        <v>53.1</v>
      </c>
      <c r="BD357" s="1">
        <v>54.2</v>
      </c>
      <c r="BE357" s="1">
        <v>56.6</v>
      </c>
      <c r="BF357" s="1">
        <v>58.3</v>
      </c>
      <c r="BG357" s="1">
        <v>58.1</v>
      </c>
      <c r="BH357" s="1">
        <v>54.2</v>
      </c>
      <c r="BI357" s="1">
        <v>56.2</v>
      </c>
      <c r="BJ357" s="1">
        <v>55.8</v>
      </c>
      <c r="BK357" s="1">
        <v>55.1</v>
      </c>
      <c r="BL357" s="1">
        <v>55.8</v>
      </c>
      <c r="BM357" s="1">
        <v>56.5</v>
      </c>
      <c r="BN357" s="1">
        <v>51.1</v>
      </c>
      <c r="BO357" s="1">
        <v>42.6</v>
      </c>
      <c r="BP357" s="1">
        <v>43.3</v>
      </c>
      <c r="BQ357" s="1">
        <v>37.9</v>
      </c>
    </row>
    <row r="358" spans="1:69">
      <c r="A358" s="3"/>
      <c r="D358" s="1">
        <v>53.2</v>
      </c>
      <c r="E358" s="1">
        <v>54.2</v>
      </c>
      <c r="F358" s="1">
        <v>51.3</v>
      </c>
      <c r="G358" s="1">
        <v>55.8</v>
      </c>
      <c r="H358" s="1">
        <v>52.1</v>
      </c>
      <c r="I358" s="1">
        <v>53.1</v>
      </c>
      <c r="J358" s="1">
        <v>54.1</v>
      </c>
      <c r="K358" s="1">
        <v>53.2</v>
      </c>
      <c r="L358" s="1">
        <v>55.1</v>
      </c>
      <c r="M358" s="1">
        <v>46.5</v>
      </c>
      <c r="N358" s="1">
        <v>46.9</v>
      </c>
      <c r="O358" s="1">
        <v>43.7</v>
      </c>
      <c r="P358" s="1">
        <v>32.6</v>
      </c>
      <c r="Q358" s="1">
        <v>29.4</v>
      </c>
      <c r="R358" s="1">
        <v>35.1</v>
      </c>
      <c r="T358" s="1">
        <v>52.4</v>
      </c>
      <c r="U358" s="1">
        <v>51.2</v>
      </c>
      <c r="V358" s="1">
        <v>53.2</v>
      </c>
      <c r="W358" s="1">
        <v>57.2</v>
      </c>
      <c r="X358" s="1">
        <v>49.6</v>
      </c>
      <c r="Y358" s="1">
        <v>54.4</v>
      </c>
      <c r="Z358" s="1">
        <v>46.8</v>
      </c>
      <c r="AA358" s="1">
        <v>51.1</v>
      </c>
      <c r="AB358" s="1">
        <v>53.6</v>
      </c>
      <c r="AC358" s="1">
        <v>41.9</v>
      </c>
      <c r="AD358" s="1">
        <v>46.3</v>
      </c>
      <c r="AE358" s="1">
        <v>46.2</v>
      </c>
      <c r="AF358" s="1">
        <v>32.5</v>
      </c>
      <c r="AG358" s="1">
        <v>31.9</v>
      </c>
      <c r="AH358" s="1">
        <v>33.8</v>
      </c>
      <c r="AJ358" s="3"/>
      <c r="AM358" s="1">
        <v>54.2</v>
      </c>
      <c r="AN358" s="1">
        <v>54.3</v>
      </c>
      <c r="AO358" s="1">
        <v>56.4</v>
      </c>
      <c r="AP358" s="1">
        <v>56.9</v>
      </c>
      <c r="AQ358" s="1">
        <v>59.4</v>
      </c>
      <c r="AR358" s="1">
        <v>55.7</v>
      </c>
      <c r="AS358" s="1">
        <v>51.1</v>
      </c>
      <c r="AT358" s="1">
        <v>54.1</v>
      </c>
      <c r="AU358" s="1">
        <v>54.8</v>
      </c>
      <c r="AV358" s="1">
        <v>51.7</v>
      </c>
      <c r="AW358" s="1">
        <v>52.9</v>
      </c>
      <c r="AX358" s="1">
        <v>51.5</v>
      </c>
      <c r="AY358" s="1">
        <v>38.1</v>
      </c>
      <c r="AZ358" s="1">
        <v>39.2</v>
      </c>
      <c r="BA358" s="1">
        <v>38.2</v>
      </c>
      <c r="BC358" s="1">
        <v>54.1</v>
      </c>
      <c r="BD358" s="1">
        <v>55.5</v>
      </c>
      <c r="BE358" s="1">
        <v>55.1</v>
      </c>
      <c r="BF358" s="1">
        <v>53.4</v>
      </c>
      <c r="BG358" s="1">
        <v>52.2</v>
      </c>
      <c r="BH358" s="1">
        <v>58.5</v>
      </c>
      <c r="BI358" s="1">
        <v>55.8</v>
      </c>
      <c r="BJ358" s="1">
        <v>52.8</v>
      </c>
      <c r="BK358" s="1">
        <v>53.5</v>
      </c>
      <c r="BL358" s="1">
        <v>53.6</v>
      </c>
      <c r="BM358" s="1">
        <v>52.5</v>
      </c>
      <c r="BN358" s="1">
        <v>53.2</v>
      </c>
      <c r="BO358" s="1">
        <v>37.2</v>
      </c>
      <c r="BP358" s="1">
        <v>38.4</v>
      </c>
      <c r="BQ358" s="1">
        <v>37</v>
      </c>
    </row>
    <row r="359" spans="1:69">
      <c r="A359" s="3"/>
      <c r="D359" s="1">
        <v>51.2</v>
      </c>
      <c r="E359" s="1">
        <v>57.7</v>
      </c>
      <c r="F359" s="1">
        <v>54.2</v>
      </c>
      <c r="G359" s="1">
        <v>53.6</v>
      </c>
      <c r="H359" s="1">
        <v>54.1</v>
      </c>
      <c r="I359" s="1">
        <v>55.1</v>
      </c>
      <c r="J359" s="1">
        <v>51.2</v>
      </c>
      <c r="K359" s="1">
        <v>44.1</v>
      </c>
      <c r="L359" s="1">
        <v>52.1</v>
      </c>
      <c r="M359" s="1">
        <v>45.1</v>
      </c>
      <c r="N359" s="1">
        <v>44.7</v>
      </c>
      <c r="O359" s="1">
        <v>44.5</v>
      </c>
      <c r="P359" s="1">
        <v>33.2</v>
      </c>
      <c r="Q359" s="1">
        <v>30.9</v>
      </c>
      <c r="R359" s="1">
        <v>32.1</v>
      </c>
      <c r="T359" s="1">
        <v>52.1</v>
      </c>
      <c r="U359" s="1">
        <v>56.4</v>
      </c>
      <c r="V359" s="1">
        <v>52.9</v>
      </c>
      <c r="W359" s="1">
        <v>50.1</v>
      </c>
      <c r="X359" s="1">
        <v>55.5</v>
      </c>
      <c r="Y359" s="1">
        <v>47.4</v>
      </c>
      <c r="Z359" s="1">
        <v>46.9</v>
      </c>
      <c r="AA359" s="1">
        <v>51.1</v>
      </c>
      <c r="AB359" s="1">
        <v>50.8</v>
      </c>
      <c r="AC359" s="1">
        <v>45.2</v>
      </c>
      <c r="AD359" s="1">
        <v>43.2</v>
      </c>
      <c r="AE359" s="1">
        <v>45.2</v>
      </c>
      <c r="AF359" s="1">
        <v>28.6</v>
      </c>
      <c r="AG359" s="1">
        <v>22.9</v>
      </c>
      <c r="AH359" s="1">
        <v>30.9</v>
      </c>
      <c r="AJ359" s="3"/>
      <c r="AM359" s="1">
        <v>55.1</v>
      </c>
      <c r="AN359" s="1">
        <v>52.9</v>
      </c>
      <c r="AO359" s="1">
        <v>55.2</v>
      </c>
      <c r="AP359" s="1">
        <v>56.7</v>
      </c>
      <c r="AQ359" s="1">
        <v>56.3</v>
      </c>
      <c r="AR359" s="1">
        <v>52.6</v>
      </c>
      <c r="AS359" s="1">
        <v>55.5</v>
      </c>
      <c r="AT359" s="1">
        <v>54.9</v>
      </c>
      <c r="AU359" s="1">
        <v>51.9</v>
      </c>
      <c r="AV359" s="1">
        <v>52.1</v>
      </c>
      <c r="AW359" s="1">
        <v>51.9</v>
      </c>
      <c r="AX359" s="1">
        <v>52.1</v>
      </c>
      <c r="AY359" s="1">
        <v>34.5</v>
      </c>
      <c r="AZ359" s="1">
        <v>35.6</v>
      </c>
      <c r="BA359" s="1">
        <v>37.8</v>
      </c>
      <c r="BC359" s="1">
        <v>53.8</v>
      </c>
      <c r="BD359" s="1">
        <v>56.6</v>
      </c>
      <c r="BE359" s="1">
        <v>53.9</v>
      </c>
      <c r="BF359" s="1">
        <v>59.5</v>
      </c>
      <c r="BG359" s="1">
        <v>59.1</v>
      </c>
      <c r="BH359" s="1">
        <v>63.3</v>
      </c>
      <c r="BI359" s="1">
        <v>54.2</v>
      </c>
      <c r="BJ359" s="1">
        <v>53.6</v>
      </c>
      <c r="BK359" s="1">
        <v>55.2</v>
      </c>
      <c r="BL359" s="1">
        <v>50.1</v>
      </c>
      <c r="BM359" s="1">
        <v>46.7</v>
      </c>
      <c r="BN359" s="1">
        <v>48.1</v>
      </c>
      <c r="BO359" s="1">
        <v>32.2</v>
      </c>
      <c r="BP359" s="1">
        <v>35.6</v>
      </c>
      <c r="BQ359" s="1">
        <v>34.2</v>
      </c>
    </row>
    <row r="360" spans="1:69">
      <c r="A360" s="3"/>
      <c r="F360" s="1">
        <f>AVERAGE(D355:F359)</f>
        <v>53.7666666666667</v>
      </c>
      <c r="I360" s="1">
        <f>AVERAGE(G355:I359)</f>
        <v>54.6866666666667</v>
      </c>
      <c r="L360" s="1">
        <f>AVERAGE(J355:L359)</f>
        <v>52.2866666666667</v>
      </c>
      <c r="O360" s="1">
        <f>AVERAGE(M355:O359)</f>
        <v>44.8733333333333</v>
      </c>
      <c r="R360" s="1">
        <f>AVERAGE(P355:R359)</f>
        <v>31.8466666666667</v>
      </c>
      <c r="V360" s="1">
        <f>AVERAGE(T355:V359)</f>
        <v>53.1933333333333</v>
      </c>
      <c r="Y360" s="1">
        <f>AVERAGE(W355:Y359)</f>
        <v>54.1533333333333</v>
      </c>
      <c r="AB360" s="1">
        <f>AVERAGE(Z355:AB359)</f>
        <v>51.82</v>
      </c>
      <c r="AE360" s="1">
        <f>AVERAGE(AC355:AE359)</f>
        <v>44.28</v>
      </c>
      <c r="AH360" s="1">
        <f>AVERAGE(AF355:AH359)</f>
        <v>31.1733333333333</v>
      </c>
      <c r="AJ360" s="3"/>
      <c r="AO360" s="1">
        <f>AVERAGE(AM355:AO359)</f>
        <v>54.2</v>
      </c>
      <c r="AR360" s="1">
        <f>AVERAGE(AP355:AR359)</f>
        <v>56.0866666666667</v>
      </c>
      <c r="AU360" s="1">
        <f>AVERAGE(AS355:AU359)</f>
        <v>54.6866666666667</v>
      </c>
      <c r="AX360" s="1">
        <f>AVERAGE(AV355:AX359)</f>
        <v>52.8133333333333</v>
      </c>
      <c r="BA360" s="1">
        <f>AVERAGE(AY355:BA359)</f>
        <v>37.6333333333333</v>
      </c>
      <c r="BE360" s="1">
        <f>AVERAGE(BC355:BE359)</f>
        <v>53.9866666666667</v>
      </c>
      <c r="BH360" s="1">
        <f>AVERAGE(BF355:BH359)</f>
        <v>55.8933333333333</v>
      </c>
      <c r="BK360" s="1">
        <f>AVERAGE(BI355:BK359)</f>
        <v>54.4133333333333</v>
      </c>
      <c r="BN360" s="1">
        <f>AVERAGE(BL355:BN359)</f>
        <v>52.5466666666667</v>
      </c>
      <c r="BQ360" s="1">
        <f>AVERAGE(BO355:BQ359)</f>
        <v>37.3066666666667</v>
      </c>
    </row>
    <row r="361" spans="1:36">
      <c r="A361" s="3"/>
      <c r="AJ361" s="3"/>
    </row>
    <row r="362" spans="1:69">
      <c r="A362" s="3"/>
      <c r="F362" s="1">
        <f>F360</f>
        <v>53.7666666666667</v>
      </c>
      <c r="I362" s="1">
        <f>I360</f>
        <v>54.6866666666667</v>
      </c>
      <c r="L362" s="1">
        <f>L360</f>
        <v>52.2866666666667</v>
      </c>
      <c r="O362" s="1">
        <f>O360</f>
        <v>44.8733333333333</v>
      </c>
      <c r="R362" s="1">
        <f>R360</f>
        <v>31.8466666666667</v>
      </c>
      <c r="V362" s="1">
        <f>V360</f>
        <v>53.1933333333333</v>
      </c>
      <c r="Y362" s="1">
        <f>Y360</f>
        <v>54.1533333333333</v>
      </c>
      <c r="AB362" s="1">
        <f>AB360</f>
        <v>51.82</v>
      </c>
      <c r="AE362" s="1">
        <f>AE360</f>
        <v>44.28</v>
      </c>
      <c r="AH362" s="1">
        <f>AH360</f>
        <v>31.1733333333333</v>
      </c>
      <c r="AJ362" s="3"/>
      <c r="AO362" s="1">
        <f>AO360</f>
        <v>54.2</v>
      </c>
      <c r="AR362" s="1">
        <f>AR360</f>
        <v>56.0866666666667</v>
      </c>
      <c r="AU362" s="1">
        <f>AU360</f>
        <v>54.6866666666667</v>
      </c>
      <c r="AX362" s="1">
        <f>AX360</f>
        <v>52.8133333333333</v>
      </c>
      <c r="BA362" s="1">
        <f>BA360</f>
        <v>37.6333333333333</v>
      </c>
      <c r="BE362" s="1">
        <f>BE360</f>
        <v>53.9866666666667</v>
      </c>
      <c r="BH362" s="1">
        <f>BH360</f>
        <v>55.8933333333333</v>
      </c>
      <c r="BK362" s="1">
        <f>BK360</f>
        <v>54.4133333333333</v>
      </c>
      <c r="BN362" s="1">
        <f>BN360</f>
        <v>52.5466666666667</v>
      </c>
      <c r="BQ362" s="1">
        <f>BQ360</f>
        <v>37.3066666666667</v>
      </c>
    </row>
    <row r="363" spans="1:69">
      <c r="A363" s="3"/>
      <c r="V363" s="1">
        <f>F362-0.57</f>
        <v>53.1966666666667</v>
      </c>
      <c r="Y363" s="1">
        <f>I362-0.53</f>
        <v>54.1566666666667</v>
      </c>
      <c r="AB363" s="1">
        <f>L362-0.46</f>
        <v>51.8266666666667</v>
      </c>
      <c r="AE363" s="1">
        <f>O362-0.59</f>
        <v>44.2833333333333</v>
      </c>
      <c r="AH363" s="1">
        <f>R362-0.67</f>
        <v>31.1766666666667</v>
      </c>
      <c r="AJ363" s="3"/>
      <c r="BE363" s="1">
        <f>AO362-0.23</f>
        <v>53.97</v>
      </c>
      <c r="BH363" s="1">
        <f>AR362-0.19</f>
        <v>55.8966666666667</v>
      </c>
      <c r="BK363" s="1">
        <f>AU362-0.27</f>
        <v>54.4166666666667</v>
      </c>
      <c r="BN363" s="1">
        <f>AX362-0.27</f>
        <v>52.5433333333333</v>
      </c>
      <c r="BQ363" s="1">
        <f>BA362-0.33</f>
        <v>37.3033333333333</v>
      </c>
    </row>
    <row r="364" spans="1:36">
      <c r="A364" s="3"/>
      <c r="AJ364" s="3"/>
    </row>
    <row r="365" s="1" customFormat="1" spans="1:69">
      <c r="A365" s="4" t="s">
        <v>11</v>
      </c>
      <c r="F365" s="1">
        <f>AVERAGE(F340,F351,F362)</f>
        <v>53.5177777777778</v>
      </c>
      <c r="I365" s="1">
        <f>AVERAGE(I340,I351,I362)</f>
        <v>54.7888888888889</v>
      </c>
      <c r="L365" s="1">
        <f>AVERAGE(L340,L351,L362)</f>
        <v>52.1844444444444</v>
      </c>
      <c r="O365" s="1">
        <f>AVERAGE(O340,O351,O362)</f>
        <v>44.5355555555556</v>
      </c>
      <c r="R365" s="1">
        <f>AVERAGE(R340,R351,R362)</f>
        <v>32.2288888888889</v>
      </c>
      <c r="V365" s="1">
        <f>AVERAGE(V340,V351,V362)</f>
        <v>53.0133333333333</v>
      </c>
      <c r="Y365" s="1">
        <f>AVERAGE(Y340,Y351,Y362)</f>
        <v>54.2888888888889</v>
      </c>
      <c r="AB365" s="1">
        <f>AVERAGE(AB340,AB351,AB362)</f>
        <v>51.7377777777778</v>
      </c>
      <c r="AE365" s="1">
        <f>AVERAGE(AE340,AE351,AE362)</f>
        <v>44.0355555555556</v>
      </c>
      <c r="AH365" s="1">
        <f>AVERAGE(AH340,AH351,AH362)</f>
        <v>31.5288888888889</v>
      </c>
      <c r="AJ365" s="4" t="s">
        <v>11</v>
      </c>
      <c r="AO365" s="1">
        <f>AVERAGE(AO340,AO351,AO362)</f>
        <v>54.2822222222222</v>
      </c>
      <c r="AR365" s="1">
        <f>AVERAGE(AR340,AR351,AR362)</f>
        <v>56.2333333333333</v>
      </c>
      <c r="AU365" s="1">
        <f>AVERAGE(AU340,AU351,AU362)</f>
        <v>54.9711111111111</v>
      </c>
      <c r="AX365" s="1">
        <f>AVERAGE(AX340,AX351,AX362)</f>
        <v>52.7955555555556</v>
      </c>
      <c r="BA365" s="1">
        <f>AVERAGE(BA340,BA351,BA362)</f>
        <v>37.5888888888889</v>
      </c>
      <c r="BE365" s="1">
        <f>AVERAGE(BE340,BE351,BE362)</f>
        <v>54.0777777777778</v>
      </c>
      <c r="BH365" s="1">
        <f>AVERAGE(BH340,BH351,BH362)</f>
        <v>56</v>
      </c>
      <c r="BK365" s="1">
        <f>AVERAGE(BK340,BK351,BK362)</f>
        <v>54.6688888888889</v>
      </c>
      <c r="BN365" s="1">
        <f>AVERAGE(BN340,BN351,BN362)</f>
        <v>52.4844444444444</v>
      </c>
      <c r="BQ365" s="1">
        <f>AVERAGE(BQ340,BQ351,BQ362)</f>
        <v>37.2111111111111</v>
      </c>
    </row>
    <row r="367" spans="2:69">
      <c r="B367" s="1" t="s">
        <v>78</v>
      </c>
      <c r="F367" s="1">
        <f>F307</f>
        <v>53.82</v>
      </c>
      <c r="I367" s="1">
        <f>I307</f>
        <v>54.8333333333333</v>
      </c>
      <c r="L367" s="1">
        <f>L307</f>
        <v>51.32</v>
      </c>
      <c r="O367" s="1">
        <f>O307</f>
        <v>44.7866666666667</v>
      </c>
      <c r="R367" s="1">
        <f>R307</f>
        <v>31.32</v>
      </c>
      <c r="V367" s="1">
        <f>V307</f>
        <v>53.26</v>
      </c>
      <c r="Y367" s="1">
        <f>Y307</f>
        <v>54.3066666666667</v>
      </c>
      <c r="AB367" s="1">
        <f>AB307</f>
        <v>50.86</v>
      </c>
      <c r="AE367" s="1">
        <f>AE307</f>
        <v>44.1933333333333</v>
      </c>
      <c r="AH367" s="1">
        <f>AH307</f>
        <v>30.6533333333333</v>
      </c>
      <c r="AO367" s="1">
        <f>AO307</f>
        <v>54.86</v>
      </c>
      <c r="AR367" s="1">
        <f>AR307</f>
        <v>56.2533333333333</v>
      </c>
      <c r="AU367" s="1">
        <f>AU307</f>
        <v>54.0533333333333</v>
      </c>
      <c r="AX367" s="1">
        <f>AX307</f>
        <v>52.68</v>
      </c>
      <c r="BA367" s="1">
        <f>BA307</f>
        <v>37.42</v>
      </c>
      <c r="BE367" s="1">
        <f>BE307</f>
        <v>54.64</v>
      </c>
      <c r="BH367" s="1">
        <f>BH307</f>
        <v>56.0666666666667</v>
      </c>
      <c r="BK367" s="1">
        <f>BK307</f>
        <v>53.78</v>
      </c>
      <c r="BN367" s="1">
        <f>BN307</f>
        <v>52.4133333333333</v>
      </c>
      <c r="BQ367" s="1">
        <f>BQ307</f>
        <v>37.0933333333333</v>
      </c>
    </row>
    <row r="368" spans="2:69">
      <c r="B368" s="1" t="s">
        <v>78</v>
      </c>
      <c r="F368" s="1">
        <f>F318</f>
        <v>53.1533333333333</v>
      </c>
      <c r="I368" s="1">
        <f>I318</f>
        <v>54.94</v>
      </c>
      <c r="L368" s="1">
        <f>L318</f>
        <v>52.7466666666667</v>
      </c>
      <c r="O368" s="1">
        <f>O318</f>
        <v>45.6</v>
      </c>
      <c r="R368" s="1">
        <f>R318</f>
        <v>32.7466666666667</v>
      </c>
      <c r="V368" s="1">
        <f>V318</f>
        <v>52.7333333333333</v>
      </c>
      <c r="Y368" s="1">
        <f>Y318</f>
        <v>54.6066666666667</v>
      </c>
      <c r="AB368" s="1">
        <f>AB318</f>
        <v>52.3733333333333</v>
      </c>
      <c r="AE368" s="1">
        <f>AE318</f>
        <v>45.1533333333333</v>
      </c>
      <c r="AH368" s="1">
        <f>AH318</f>
        <v>32.28</v>
      </c>
      <c r="AO368" s="1">
        <f>AO318</f>
        <v>54.4666666666667</v>
      </c>
      <c r="AR368" s="1">
        <f>AR318</f>
        <v>56.1466666666667</v>
      </c>
      <c r="AU368" s="1">
        <f>AU318</f>
        <v>55.7666666666667</v>
      </c>
      <c r="AX368" s="1">
        <f>AX318</f>
        <v>53.52</v>
      </c>
      <c r="BA368" s="1">
        <f>BA318</f>
        <v>37.5066666666667</v>
      </c>
      <c r="BE368" s="1">
        <f>BE318</f>
        <v>54.2933333333333</v>
      </c>
      <c r="BH368" s="1">
        <f>BH318</f>
        <v>55.8133333333333</v>
      </c>
      <c r="BK368" s="1">
        <f>BK318</f>
        <v>55.4066666666667</v>
      </c>
      <c r="BN368" s="1">
        <f>BN318</f>
        <v>53.1</v>
      </c>
      <c r="BQ368" s="1">
        <f>BQ318</f>
        <v>37.0333333333333</v>
      </c>
    </row>
    <row r="369" spans="2:69">
      <c r="B369" s="1" t="s">
        <v>78</v>
      </c>
      <c r="F369" s="1">
        <f>F329</f>
        <v>53.6</v>
      </c>
      <c r="I369" s="1">
        <f>I329</f>
        <v>54.7533333333333</v>
      </c>
      <c r="L369" s="1">
        <f>L329</f>
        <v>52.1466666666667</v>
      </c>
      <c r="O369" s="1">
        <f>O329</f>
        <v>43.68</v>
      </c>
      <c r="R369" s="1">
        <f>R329</f>
        <v>32.1466666666667</v>
      </c>
      <c r="V369" s="1">
        <f>V329</f>
        <v>53.2733333333333</v>
      </c>
      <c r="Y369" s="1">
        <f>Y329</f>
        <v>54.3266666666667</v>
      </c>
      <c r="AB369" s="1">
        <f>AB329</f>
        <v>51.7266666666667</v>
      </c>
      <c r="AE369" s="1">
        <f>AE329</f>
        <v>43.3666666666667</v>
      </c>
      <c r="AH369" s="1">
        <f>AH329</f>
        <v>31.3933333333333</v>
      </c>
      <c r="AO369" s="1">
        <f>AO329</f>
        <v>54.3533333333333</v>
      </c>
      <c r="AR369" s="1">
        <f>AR329</f>
        <v>56.3533333333333</v>
      </c>
      <c r="AU369" s="1">
        <f>AU329</f>
        <v>55.3533333333333</v>
      </c>
      <c r="AX369" s="1">
        <f>AX329</f>
        <v>52.7266666666667</v>
      </c>
      <c r="BA369" s="1">
        <f>BA329</f>
        <v>37.94</v>
      </c>
      <c r="BE369" s="1">
        <f>BE329</f>
        <v>54.1266666666667</v>
      </c>
      <c r="BH369" s="1">
        <f>BH329</f>
        <v>56.1666666666667</v>
      </c>
      <c r="BK369" s="1">
        <f>BK329</f>
        <v>55.0866666666667</v>
      </c>
      <c r="BN369" s="1">
        <f>BN329</f>
        <v>52.4533333333333</v>
      </c>
      <c r="BQ369" s="1">
        <f>BQ329</f>
        <v>37.6133333333333</v>
      </c>
    </row>
    <row r="370" spans="2:69">
      <c r="B370" s="1" t="s">
        <v>79</v>
      </c>
      <c r="F370" s="1">
        <f>F340</f>
        <v>53.2266666666667</v>
      </c>
      <c r="I370" s="1">
        <f>I340</f>
        <v>54.9733333333333</v>
      </c>
      <c r="L370" s="1">
        <f>L340</f>
        <v>52.02</v>
      </c>
      <c r="O370" s="1">
        <f>O340</f>
        <v>44.8333333333333</v>
      </c>
      <c r="R370" s="1">
        <f>R340</f>
        <v>32.02</v>
      </c>
      <c r="V370" s="1">
        <f>V340</f>
        <v>52.6466666666667</v>
      </c>
      <c r="Y370" s="1">
        <f>Y340</f>
        <v>54.44</v>
      </c>
      <c r="AB370" s="1">
        <f>AB340</f>
        <v>51.5666666666667</v>
      </c>
      <c r="AE370" s="1">
        <f>AE340</f>
        <v>44.24</v>
      </c>
      <c r="AH370" s="1">
        <f>AH340</f>
        <v>31.3533333333333</v>
      </c>
      <c r="AO370" s="1">
        <f>AO340</f>
        <v>54.4266666666667</v>
      </c>
      <c r="AR370" s="1">
        <f>AR340</f>
        <v>56.4133333333333</v>
      </c>
      <c r="AU370" s="1">
        <f>AU340</f>
        <v>54.5333333333333</v>
      </c>
      <c r="AX370" s="1">
        <f>AX340</f>
        <v>52.6866666666667</v>
      </c>
      <c r="BA370" s="1">
        <f>BA340</f>
        <v>37.7066666666667</v>
      </c>
      <c r="BE370" s="1">
        <f>BE340</f>
        <v>54.1933333333333</v>
      </c>
      <c r="BH370" s="1">
        <f>BH340</f>
        <v>56.2266666666667</v>
      </c>
      <c r="BK370" s="1">
        <f>BK340</f>
        <v>54.26</v>
      </c>
      <c r="BN370" s="1">
        <f>BN340</f>
        <v>52.4133333333333</v>
      </c>
      <c r="BQ370" s="1">
        <f>BQ340</f>
        <v>37.3733333333333</v>
      </c>
    </row>
    <row r="371" spans="2:69">
      <c r="B371" s="1" t="s">
        <v>79</v>
      </c>
      <c r="F371" s="1">
        <f>F351</f>
        <v>53.56</v>
      </c>
      <c r="I371" s="1">
        <f>I351</f>
        <v>54.7066666666667</v>
      </c>
      <c r="L371" s="1">
        <f>L351</f>
        <v>52.2466666666667</v>
      </c>
      <c r="O371" s="1">
        <f>O351</f>
        <v>43.9</v>
      </c>
      <c r="R371" s="1">
        <f>R351</f>
        <v>32.82</v>
      </c>
      <c r="V371" s="1">
        <f>V351</f>
        <v>53.2</v>
      </c>
      <c r="Y371" s="1">
        <f>Y351</f>
        <v>54.2733333333333</v>
      </c>
      <c r="AB371" s="1">
        <f>AB351</f>
        <v>51.8266666666667</v>
      </c>
      <c r="AE371" s="1">
        <f>AE351</f>
        <v>43.5866666666667</v>
      </c>
      <c r="AH371" s="1">
        <f>AH351</f>
        <v>32.06</v>
      </c>
      <c r="AO371" s="1">
        <f>AO351</f>
        <v>54.22</v>
      </c>
      <c r="AR371" s="1">
        <f>AR351</f>
        <v>56.2</v>
      </c>
      <c r="AU371" s="1">
        <f>AU351</f>
        <v>55.6933333333333</v>
      </c>
      <c r="AX371" s="1">
        <f>AX351</f>
        <v>52.8866666666667</v>
      </c>
      <c r="BA371" s="1">
        <f>BA351</f>
        <v>37.4266666666667</v>
      </c>
      <c r="BE371" s="1">
        <f>BE351</f>
        <v>54.0533333333333</v>
      </c>
      <c r="BH371" s="1">
        <f>BH351</f>
        <v>55.88</v>
      </c>
      <c r="BK371" s="1">
        <f>BK351</f>
        <v>55.3333333333333</v>
      </c>
      <c r="BN371" s="1">
        <f>BN351</f>
        <v>52.4933333333333</v>
      </c>
      <c r="BQ371" s="1">
        <f>BQ351</f>
        <v>36.9533333333333</v>
      </c>
    </row>
    <row r="372" spans="2:69">
      <c r="B372" s="1" t="s">
        <v>79</v>
      </c>
      <c r="F372" s="1">
        <f>F362</f>
        <v>53.7666666666667</v>
      </c>
      <c r="I372" s="1">
        <f>I362</f>
        <v>54.6866666666667</v>
      </c>
      <c r="L372" s="1">
        <f>L362</f>
        <v>52.2866666666667</v>
      </c>
      <c r="O372" s="1">
        <f>O362</f>
        <v>44.8733333333333</v>
      </c>
      <c r="R372" s="1">
        <f>R362</f>
        <v>31.8466666666667</v>
      </c>
      <c r="V372" s="1">
        <f>V362</f>
        <v>53.1933333333333</v>
      </c>
      <c r="Y372" s="1">
        <f>Y362</f>
        <v>54.1533333333333</v>
      </c>
      <c r="AB372" s="1">
        <f>AB362</f>
        <v>51.82</v>
      </c>
      <c r="AE372" s="1">
        <f>AE362</f>
        <v>44.28</v>
      </c>
      <c r="AH372" s="1">
        <f>AH362</f>
        <v>31.1733333333333</v>
      </c>
      <c r="AO372" s="1">
        <f>AO362</f>
        <v>54.2</v>
      </c>
      <c r="AR372" s="1">
        <f>AR362</f>
        <v>56.0866666666667</v>
      </c>
      <c r="AU372" s="1">
        <f>AU362</f>
        <v>54.6866666666667</v>
      </c>
      <c r="AX372" s="1">
        <f>AX362</f>
        <v>52.8133333333333</v>
      </c>
      <c r="BA372" s="1">
        <f>BA362</f>
        <v>37.6333333333333</v>
      </c>
      <c r="BE372" s="1">
        <f>BE362</f>
        <v>53.9866666666667</v>
      </c>
      <c r="BH372" s="1">
        <f>BH362</f>
        <v>55.8933333333333</v>
      </c>
      <c r="BK372" s="1">
        <f>BK362</f>
        <v>54.4133333333333</v>
      </c>
      <c r="BN372" s="1">
        <f>BN362</f>
        <v>52.5466666666667</v>
      </c>
      <c r="BQ372" s="1">
        <f>BQ362</f>
        <v>37.3066666666667</v>
      </c>
    </row>
    <row r="373" spans="2:69">
      <c r="B373" s="1" t="s">
        <v>80</v>
      </c>
      <c r="F373" s="1">
        <f>F10</f>
        <v>52.1666666666667</v>
      </c>
      <c r="I373" s="1">
        <f>I10</f>
        <v>53.82</v>
      </c>
      <c r="L373" s="1">
        <f>L10</f>
        <v>51.2266666666667</v>
      </c>
      <c r="O373" s="1">
        <f>O10</f>
        <v>42.42</v>
      </c>
      <c r="R373" s="1">
        <f>R10</f>
        <v>31.54</v>
      </c>
      <c r="V373" s="1">
        <f>V10</f>
        <v>51.5933333333333</v>
      </c>
      <c r="Y373" s="1">
        <f>Y10</f>
        <v>53.2733333333333</v>
      </c>
      <c r="AB373" s="1">
        <f>AB10</f>
        <v>50.7866666666667</v>
      </c>
      <c r="AE373" s="1">
        <f>AE10</f>
        <v>41.8333333333333</v>
      </c>
      <c r="AH373" s="1">
        <f>AH10</f>
        <v>30.86</v>
      </c>
      <c r="AO373" s="1">
        <f>AO10</f>
        <v>53.2466666666667</v>
      </c>
      <c r="AR373" s="1">
        <f>AR10</f>
        <v>55.2533333333333</v>
      </c>
      <c r="AU373" s="1">
        <f>AU10</f>
        <v>53.7266666666667</v>
      </c>
      <c r="AX373" s="1">
        <f>AX10</f>
        <v>51.94</v>
      </c>
      <c r="BA373" s="1">
        <f>BA10</f>
        <v>36.86</v>
      </c>
      <c r="BE373" s="1">
        <f>BE10</f>
        <v>53.0133333333333</v>
      </c>
      <c r="BH373" s="1">
        <f>BH10</f>
        <v>55.0733333333333</v>
      </c>
      <c r="BK373" s="1">
        <f>BK10</f>
        <v>53.4533333333333</v>
      </c>
      <c r="BN373" s="1">
        <f>BN10</f>
        <v>51.68</v>
      </c>
      <c r="BQ373" s="1">
        <f>BQ10</f>
        <v>36.5333333333333</v>
      </c>
    </row>
    <row r="374" spans="2:69">
      <c r="B374" s="1" t="s">
        <v>80</v>
      </c>
      <c r="F374" s="1">
        <f>F21</f>
        <v>52.4133333333333</v>
      </c>
      <c r="I374" s="1">
        <f>I21</f>
        <v>53.26</v>
      </c>
      <c r="L374" s="1">
        <f>L21</f>
        <v>51.0733333333333</v>
      </c>
      <c r="O374" s="1">
        <f>O21</f>
        <v>42.5733333333333</v>
      </c>
      <c r="R374" s="1">
        <f>R21</f>
        <v>31.0066666666667</v>
      </c>
      <c r="V374" s="1">
        <f>V21</f>
        <v>51.9733333333333</v>
      </c>
      <c r="Y374" s="1">
        <f>Y21</f>
        <v>52.92</v>
      </c>
      <c r="AB374" s="1">
        <f>AB21</f>
        <v>50.7</v>
      </c>
      <c r="AE374" s="1">
        <f>AE21</f>
        <v>42.1133333333333</v>
      </c>
      <c r="AH374" s="1">
        <f>AH21</f>
        <v>30.54</v>
      </c>
      <c r="AO374" s="1">
        <f>AO21</f>
        <v>53.52</v>
      </c>
      <c r="AR374" s="1">
        <f>AR21</f>
        <v>55.1466666666667</v>
      </c>
      <c r="AU374" s="1">
        <f>AU21</f>
        <v>54.8066666666667</v>
      </c>
      <c r="AX374" s="1">
        <f>AX21</f>
        <v>52.14</v>
      </c>
      <c r="BA374" s="1">
        <f>BA21</f>
        <v>36.1</v>
      </c>
      <c r="BE374" s="1">
        <f>BE21</f>
        <v>53.36</v>
      </c>
      <c r="BH374" s="1">
        <f>BH21</f>
        <v>54.8133333333333</v>
      </c>
      <c r="BK374" s="1">
        <f>BK21</f>
        <v>54.4466666666667</v>
      </c>
      <c r="BN374" s="1">
        <f>BN21</f>
        <v>51.74</v>
      </c>
      <c r="BQ374" s="1">
        <f>BQ21</f>
        <v>35.6333333333333</v>
      </c>
    </row>
    <row r="375" spans="2:69">
      <c r="B375" s="1" t="s">
        <v>80</v>
      </c>
      <c r="F375" s="1">
        <f>F32</f>
        <v>52.3266666666667</v>
      </c>
      <c r="I375" s="1">
        <f>I32</f>
        <v>53.7066666666667</v>
      </c>
      <c r="L375" s="1">
        <f>L32</f>
        <v>50.7866666666667</v>
      </c>
      <c r="O375" s="1">
        <f>O32</f>
        <v>42.0066666666667</v>
      </c>
      <c r="R375" s="1">
        <f>R32</f>
        <v>30.8533333333333</v>
      </c>
      <c r="V375" s="1">
        <f>V32</f>
        <v>51.9866666666667</v>
      </c>
      <c r="Y375" s="1">
        <f>Y32</f>
        <v>53.2733333333333</v>
      </c>
      <c r="AB375" s="1">
        <f>AB32</f>
        <v>50.3533333333333</v>
      </c>
      <c r="AE375" s="1">
        <f>AE32</f>
        <v>41.68</v>
      </c>
      <c r="AH375" s="1">
        <f>AH32</f>
        <v>30.0933333333333</v>
      </c>
      <c r="AO375" s="1">
        <f>AO32</f>
        <v>53.2266666666667</v>
      </c>
      <c r="AR375" s="1">
        <f>AR32</f>
        <v>55.34</v>
      </c>
      <c r="AU375" s="1">
        <f>AU32</f>
        <v>53.4266666666667</v>
      </c>
      <c r="AX375" s="1">
        <f>AX32</f>
        <v>51.3133333333333</v>
      </c>
      <c r="BA375" s="1">
        <f>BA32</f>
        <v>35.22</v>
      </c>
      <c r="BE375" s="1">
        <f>BE32</f>
        <v>52.9666666666667</v>
      </c>
      <c r="BH375" s="1">
        <f>BH32</f>
        <v>55.06</v>
      </c>
      <c r="BK375" s="1">
        <f>BK32</f>
        <v>53.12</v>
      </c>
      <c r="BN375" s="1">
        <f>BN32</f>
        <v>51.0666666666667</v>
      </c>
      <c r="BQ375" s="1">
        <f>BQ32</f>
        <v>34.72</v>
      </c>
    </row>
    <row r="376" spans="2:69">
      <c r="B376" s="1" t="s">
        <v>81</v>
      </c>
      <c r="F376" s="1">
        <f>F43</f>
        <v>51.88</v>
      </c>
      <c r="I376" s="1">
        <f>I43</f>
        <v>52.68</v>
      </c>
      <c r="L376" s="1">
        <f>L43</f>
        <v>48.9866666666667</v>
      </c>
      <c r="O376" s="1">
        <f>O43</f>
        <v>39.3933333333333</v>
      </c>
      <c r="R376" s="1">
        <f>R43</f>
        <v>26.5566666666667</v>
      </c>
      <c r="V376" s="1">
        <f>V43</f>
        <v>51.46</v>
      </c>
      <c r="Y376" s="1">
        <f>Y43</f>
        <v>52.34</v>
      </c>
      <c r="AB376" s="1">
        <f>AB43</f>
        <v>48.6</v>
      </c>
      <c r="AE376" s="1">
        <f>AE43</f>
        <v>38.9666666666667</v>
      </c>
      <c r="AH376" s="1">
        <f>AH43</f>
        <v>26.1</v>
      </c>
      <c r="AO376" s="1">
        <f>AO43</f>
        <v>52.66</v>
      </c>
      <c r="AR376" s="1">
        <f>AR43</f>
        <v>54.1266666666667</v>
      </c>
      <c r="AU376" s="1">
        <f>AU43</f>
        <v>52.6266666666667</v>
      </c>
      <c r="AX376" s="1">
        <f>AX43</f>
        <v>49.8733333333333</v>
      </c>
      <c r="BA376" s="1">
        <f>BA43</f>
        <v>33.2</v>
      </c>
      <c r="BE376" s="1">
        <f>BE43</f>
        <v>52.4333333333333</v>
      </c>
      <c r="BH376" s="1">
        <f>BH43</f>
        <v>53.94</v>
      </c>
      <c r="BK376" s="1">
        <f>BK43</f>
        <v>52.3533333333333</v>
      </c>
      <c r="BN376" s="1">
        <f>BN43</f>
        <v>49.6</v>
      </c>
      <c r="BQ376" s="1">
        <f>BQ43</f>
        <v>32.8666666666667</v>
      </c>
    </row>
    <row r="377" spans="2:69">
      <c r="B377" s="1" t="s">
        <v>81</v>
      </c>
      <c r="F377" s="1">
        <f>F54</f>
        <v>51.48</v>
      </c>
      <c r="I377" s="1">
        <f>I54</f>
        <v>52.4333333333333</v>
      </c>
      <c r="L377" s="1">
        <f>L54</f>
        <v>49.0333333333333</v>
      </c>
      <c r="O377" s="1">
        <f>O54</f>
        <v>39.7</v>
      </c>
      <c r="R377" s="1">
        <f>R54</f>
        <v>27.8</v>
      </c>
      <c r="V377" s="1">
        <f>V54</f>
        <v>50.9</v>
      </c>
      <c r="Y377" s="1">
        <f>Y54</f>
        <v>51.8866666666667</v>
      </c>
      <c r="AB377" s="1">
        <f>AB54</f>
        <v>48.5933333333333</v>
      </c>
      <c r="AE377" s="1">
        <f>AE54</f>
        <v>39.1266666666667</v>
      </c>
      <c r="AH377" s="1">
        <f>AH54</f>
        <v>27.1333333333333</v>
      </c>
      <c r="AO377" s="1">
        <f>AO54</f>
        <v>52.1866666666667</v>
      </c>
      <c r="AR377" s="1">
        <f>AR54</f>
        <v>54.94</v>
      </c>
      <c r="AU377" s="1">
        <f>AU54</f>
        <v>52.4133333333333</v>
      </c>
      <c r="AX377" s="1">
        <f>AX54</f>
        <v>49.24</v>
      </c>
      <c r="BA377" s="1">
        <f>BA54</f>
        <v>33.04</v>
      </c>
      <c r="BE377" s="1">
        <f>BE54</f>
        <v>51.92</v>
      </c>
      <c r="BH377" s="1">
        <f>BH54</f>
        <v>54.66</v>
      </c>
      <c r="BK377" s="1">
        <f>BK54</f>
        <v>52.1133333333333</v>
      </c>
      <c r="BN377" s="1">
        <f>BN54</f>
        <v>49</v>
      </c>
      <c r="BQ377" s="1">
        <f>BQ54</f>
        <v>32.5266666666667</v>
      </c>
    </row>
    <row r="378" spans="2:69">
      <c r="B378" s="1" t="s">
        <v>81</v>
      </c>
      <c r="F378" s="1">
        <f>F65</f>
        <v>50.6</v>
      </c>
      <c r="I378" s="1">
        <f>I65</f>
        <v>52.7133333333333</v>
      </c>
      <c r="L378" s="1">
        <f>L65</f>
        <v>49.7333333333333</v>
      </c>
      <c r="O378" s="1">
        <f>O65</f>
        <v>40.36</v>
      </c>
      <c r="R378" s="1">
        <f>R65</f>
        <v>26.7866666666667</v>
      </c>
      <c r="V378" s="1">
        <f>V65</f>
        <v>50.2066666666667</v>
      </c>
      <c r="Y378" s="1">
        <f>Y65</f>
        <v>52.3733333333333</v>
      </c>
      <c r="AB378" s="1">
        <f>AB65</f>
        <v>49.38</v>
      </c>
      <c r="AE378" s="1">
        <f>AE65</f>
        <v>39.9</v>
      </c>
      <c r="AH378" s="1">
        <f>AH65</f>
        <v>26.3066666666667</v>
      </c>
      <c r="AO378" s="1">
        <f>AO65</f>
        <v>53.0533333333333</v>
      </c>
      <c r="AR378" s="1">
        <f>AR65</f>
        <v>55.04</v>
      </c>
      <c r="AU378" s="1">
        <f>AU65</f>
        <v>52.26</v>
      </c>
      <c r="AX378" s="1">
        <f>AX65</f>
        <v>48.4933333333333</v>
      </c>
      <c r="BA378" s="1">
        <f>BA65</f>
        <v>32.84</v>
      </c>
      <c r="BE378" s="1">
        <f>BE65</f>
        <v>52.8733333333333</v>
      </c>
      <c r="BH378" s="1">
        <f>BH65</f>
        <v>54.72</v>
      </c>
      <c r="BK378" s="1">
        <f>BK65</f>
        <v>51.9133333333333</v>
      </c>
      <c r="BN378" s="1">
        <f>BN65</f>
        <v>48.1</v>
      </c>
      <c r="BQ378" s="1">
        <f>BQ65</f>
        <v>32.3733333333333</v>
      </c>
    </row>
    <row r="379" spans="2:69">
      <c r="B379" s="1" t="s">
        <v>82</v>
      </c>
      <c r="F379" s="1">
        <f>F76</f>
        <v>49</v>
      </c>
      <c r="I379" s="1">
        <f>I76</f>
        <v>50.58</v>
      </c>
      <c r="L379" s="1">
        <f>L76</f>
        <v>43.7733333333333</v>
      </c>
      <c r="O379" s="1">
        <f>O76</f>
        <v>33.0333333333333</v>
      </c>
      <c r="R379" s="1">
        <f>R76</f>
        <v>18.0266666666667</v>
      </c>
      <c r="V379" s="1">
        <f>V76</f>
        <v>48.68</v>
      </c>
      <c r="Y379" s="1">
        <f>Y76</f>
        <v>50.1533333333333</v>
      </c>
      <c r="AB379" s="1">
        <f>AB76</f>
        <v>43.34</v>
      </c>
      <c r="AE379" s="1">
        <f>AE76</f>
        <v>32.7066666666667</v>
      </c>
      <c r="AH379" s="1">
        <f>AH76</f>
        <v>17.2533333333333</v>
      </c>
      <c r="AO379" s="1">
        <f>AO76</f>
        <v>52.76</v>
      </c>
      <c r="AR379" s="1">
        <f>AR76</f>
        <v>53.0466666666667</v>
      </c>
      <c r="AU379" s="1">
        <f>AU76</f>
        <v>48.76</v>
      </c>
      <c r="AX379" s="1">
        <f>AX76</f>
        <v>43.3333333333333</v>
      </c>
      <c r="BA379" s="1">
        <f>BA76</f>
        <v>27.2733333333333</v>
      </c>
      <c r="BE379" s="1">
        <f>BE76</f>
        <v>52.5066666666667</v>
      </c>
      <c r="BH379" s="1">
        <f>BH76</f>
        <v>52.7533333333333</v>
      </c>
      <c r="BK379" s="1">
        <f>BK76</f>
        <v>48.4533333333333</v>
      </c>
      <c r="BN379" s="1">
        <f>BN76</f>
        <v>43.0933333333333</v>
      </c>
      <c r="BQ379" s="1">
        <f>BQ76</f>
        <v>26.76</v>
      </c>
    </row>
    <row r="380" spans="2:69">
      <c r="B380" s="1" t="s">
        <v>82</v>
      </c>
      <c r="F380" s="1">
        <f>F87</f>
        <v>49.3133333333333</v>
      </c>
      <c r="I380" s="1">
        <f>I87</f>
        <v>50.8333333333333</v>
      </c>
      <c r="L380" s="1">
        <f>L87</f>
        <v>42.1866666666667</v>
      </c>
      <c r="O380" s="1">
        <f>O87</f>
        <v>32.6266666666667</v>
      </c>
      <c r="R380" s="1">
        <f>R87</f>
        <v>18.5133333333333</v>
      </c>
      <c r="V380" s="1">
        <f>V87</f>
        <v>48.8666666666667</v>
      </c>
      <c r="Y380" s="1">
        <f>Y87</f>
        <v>50.5133333333333</v>
      </c>
      <c r="AB380" s="1">
        <f>AB87</f>
        <v>41.8066666666667</v>
      </c>
      <c r="AE380" s="1">
        <f>AE87</f>
        <v>32.18</v>
      </c>
      <c r="AH380" s="1">
        <f>AH87</f>
        <v>18.0466666666667</v>
      </c>
      <c r="AO380" s="1">
        <f>AO87</f>
        <v>52.08</v>
      </c>
      <c r="AR380" s="1">
        <f>AR87</f>
        <v>53.2733333333333</v>
      </c>
      <c r="AU380" s="1">
        <f>AU87</f>
        <v>49.4066666666667</v>
      </c>
      <c r="AX380" s="1">
        <f>AX87</f>
        <v>43.8733333333333</v>
      </c>
      <c r="BA380" s="1">
        <f>BA87</f>
        <v>26.64</v>
      </c>
      <c r="BE380" s="1">
        <f>BE87</f>
        <v>51.8533333333333</v>
      </c>
      <c r="BH380" s="1">
        <f>BH87</f>
        <v>53.0733333333333</v>
      </c>
      <c r="BK380" s="1">
        <f>BK87</f>
        <v>49.1333333333333</v>
      </c>
      <c r="BN380" s="1">
        <f>BN87</f>
        <v>43.6066666666667</v>
      </c>
      <c r="BQ380" s="1">
        <f>BQ87</f>
        <v>26.3</v>
      </c>
    </row>
    <row r="381" spans="2:69">
      <c r="B381" s="1" t="s">
        <v>82</v>
      </c>
      <c r="F381" s="1">
        <f>F98</f>
        <v>49.9266666666667</v>
      </c>
      <c r="I381" s="1">
        <f>I98</f>
        <v>50.4066666666667</v>
      </c>
      <c r="L381" s="1">
        <f>L98</f>
        <v>43.5466666666667</v>
      </c>
      <c r="O381" s="1">
        <f>O98</f>
        <v>32.1866666666667</v>
      </c>
      <c r="R381" s="1">
        <f>R98</f>
        <v>17.6866666666667</v>
      </c>
      <c r="V381" s="1">
        <f>V98</f>
        <v>49.5733333333333</v>
      </c>
      <c r="Y381" s="1">
        <f>Y98</f>
        <v>49.9733333333333</v>
      </c>
      <c r="AB381" s="1">
        <f>AB98</f>
        <v>43.1</v>
      </c>
      <c r="AE381" s="1">
        <f>AE98</f>
        <v>31.8733333333333</v>
      </c>
      <c r="AH381" s="1">
        <f>AH98</f>
        <v>16.9133333333333</v>
      </c>
      <c r="AO381" s="1">
        <f>AO98</f>
        <v>51.5533333333333</v>
      </c>
      <c r="AR381" s="1">
        <f>AR98</f>
        <v>52.9333333333333</v>
      </c>
      <c r="AU381" s="1">
        <f>AU98</f>
        <v>47.8333333333333</v>
      </c>
      <c r="AX381" s="1">
        <f>AX98</f>
        <v>43.5933333333333</v>
      </c>
      <c r="BA381" s="1">
        <f>BA98</f>
        <v>26.5</v>
      </c>
      <c r="BE381" s="1">
        <f>BE98</f>
        <v>51.2866666666667</v>
      </c>
      <c r="BH381" s="1">
        <f>BH98</f>
        <v>52.64</v>
      </c>
      <c r="BK381" s="1">
        <f>BK98</f>
        <v>47.5133333333333</v>
      </c>
      <c r="BN381" s="1">
        <f>BN98</f>
        <v>43.3533333333333</v>
      </c>
      <c r="BQ381" s="1">
        <f>BQ98</f>
        <v>26.0066666666667</v>
      </c>
    </row>
    <row r="382" spans="2:69">
      <c r="B382" s="1" t="s">
        <v>83</v>
      </c>
      <c r="F382" s="1">
        <f>F109</f>
        <v>51.6133333333333</v>
      </c>
      <c r="I382" s="1">
        <f>I109</f>
        <v>53.1133333333333</v>
      </c>
      <c r="L382" s="1">
        <f>L109</f>
        <v>49.8533333333333</v>
      </c>
      <c r="O382" s="1">
        <f>O109</f>
        <v>41.8466666666667</v>
      </c>
      <c r="R382" s="1">
        <f>R109</f>
        <v>30.5333333333333</v>
      </c>
      <c r="V382" s="1">
        <f>V109</f>
        <v>51.1866666666667</v>
      </c>
      <c r="Y382" s="1">
        <f>Y109</f>
        <v>52.7933333333333</v>
      </c>
      <c r="AB382" s="1">
        <f>AB109</f>
        <v>49.4733333333333</v>
      </c>
      <c r="AE382" s="1">
        <f>AE109</f>
        <v>41.38</v>
      </c>
      <c r="AH382" s="1">
        <f>AH109</f>
        <v>30.0533333333333</v>
      </c>
      <c r="AO382" s="1">
        <f>AO109</f>
        <v>53.0666666666667</v>
      </c>
      <c r="AR382" s="1">
        <f>AR109</f>
        <v>54.68</v>
      </c>
      <c r="AU382" s="1">
        <f>AU109</f>
        <v>50.58</v>
      </c>
      <c r="AX382" s="1">
        <f>AX109</f>
        <v>50.08</v>
      </c>
      <c r="BA382" s="1">
        <f>BA109</f>
        <v>34.6733333333333</v>
      </c>
      <c r="BE382" s="1">
        <f>BE109</f>
        <v>52.8933333333333</v>
      </c>
      <c r="BH382" s="1">
        <f>BH109</f>
        <v>54.3533333333333</v>
      </c>
      <c r="BK382" s="1">
        <f>BK109</f>
        <v>50.22</v>
      </c>
      <c r="BN382" s="1">
        <f>BN109</f>
        <v>49.6866666666667</v>
      </c>
      <c r="BQ382" s="1">
        <f>BQ109</f>
        <v>34.2133333333333</v>
      </c>
    </row>
    <row r="383" spans="2:69">
      <c r="B383" s="1" t="s">
        <v>83</v>
      </c>
      <c r="F383" s="1">
        <f>F120</f>
        <v>51.9733333333333</v>
      </c>
      <c r="I383" s="1">
        <f>I120</f>
        <v>52.74</v>
      </c>
      <c r="L383" s="1">
        <f>L120</f>
        <v>49.2266666666667</v>
      </c>
      <c r="O383" s="1">
        <f>O120</f>
        <v>41.1066666666667</v>
      </c>
      <c r="R383" s="1">
        <f>R120</f>
        <v>29.2266666666667</v>
      </c>
      <c r="V383" s="1">
        <f>V120</f>
        <v>51.6333333333333</v>
      </c>
      <c r="Y383" s="1">
        <f>Y120</f>
        <v>52.32</v>
      </c>
      <c r="AB383" s="1">
        <f>AB120</f>
        <v>48.82</v>
      </c>
      <c r="AE383" s="1">
        <f>AE120</f>
        <v>41.8066666666667</v>
      </c>
      <c r="AH383" s="1">
        <f>AH120</f>
        <v>28.5266666666667</v>
      </c>
      <c r="AO383" s="1">
        <f>AO120</f>
        <v>52.7666666666667</v>
      </c>
      <c r="AR383" s="1">
        <f>AR120</f>
        <v>54.0133333333333</v>
      </c>
      <c r="AU383" s="1">
        <f>AU120</f>
        <v>50.4933333333333</v>
      </c>
      <c r="AX383" s="1">
        <f>AX120</f>
        <v>50.38</v>
      </c>
      <c r="BA383" s="1">
        <f>BA120</f>
        <v>34.9466666666667</v>
      </c>
      <c r="BE383" s="1">
        <f>BE120</f>
        <v>52.6066666666667</v>
      </c>
      <c r="BH383" s="1">
        <f>BH120</f>
        <v>53.6933333333333</v>
      </c>
      <c r="BK383" s="1">
        <f>BK120</f>
        <v>50.1333333333333</v>
      </c>
      <c r="BN383" s="1">
        <f>BN120</f>
        <v>49.9933333333333</v>
      </c>
      <c r="BQ383" s="1">
        <f>BQ120</f>
        <v>34.4733333333333</v>
      </c>
    </row>
    <row r="384" spans="2:69">
      <c r="B384" s="1" t="s">
        <v>83</v>
      </c>
      <c r="F384" s="1">
        <f>F131</f>
        <v>52.2466666666667</v>
      </c>
      <c r="I384" s="1">
        <f>I131</f>
        <v>52.54</v>
      </c>
      <c r="L384" s="1">
        <f>L131</f>
        <v>49.14</v>
      </c>
      <c r="O384" s="1">
        <f>O131</f>
        <v>42.6066666666667</v>
      </c>
      <c r="R384" s="1">
        <f>R131</f>
        <v>29.78</v>
      </c>
      <c r="V384" s="1">
        <f>V131</f>
        <v>51.6666666666667</v>
      </c>
      <c r="Y384" s="1">
        <f>Y131</f>
        <v>52.0333333333333</v>
      </c>
      <c r="AB384" s="1">
        <f>AB131</f>
        <v>48.68</v>
      </c>
      <c r="AE384" s="1">
        <f>AE131</f>
        <v>42.0133333333333</v>
      </c>
      <c r="AH384" s="1">
        <f>AH131</f>
        <v>29.1266666666667</v>
      </c>
      <c r="AO384" s="1">
        <f>AO131</f>
        <v>53.1733333333333</v>
      </c>
      <c r="AR384" s="1">
        <f>AR131</f>
        <v>54.4</v>
      </c>
      <c r="AU384" s="1">
        <f>AU131</f>
        <v>49.9666666666667</v>
      </c>
      <c r="AX384" s="1">
        <f>AX131</f>
        <v>50.0333333333333</v>
      </c>
      <c r="BA384" s="1">
        <f>BA131</f>
        <v>35.3733333333333</v>
      </c>
      <c r="BE384" s="1">
        <f>BE131</f>
        <v>52.94</v>
      </c>
      <c r="BH384" s="1">
        <f>BH131</f>
        <v>54.2133333333333</v>
      </c>
      <c r="BK384" s="1">
        <f>BK131</f>
        <v>49.6866666666667</v>
      </c>
      <c r="BN384" s="1">
        <f>BN131</f>
        <v>49.7666666666667</v>
      </c>
      <c r="BQ384" s="1">
        <f>BQ131</f>
        <v>35.0466666666667</v>
      </c>
    </row>
    <row r="385" spans="2:69">
      <c r="B385" s="1" t="s">
        <v>84</v>
      </c>
      <c r="F385" s="1">
        <f>F142</f>
        <v>52.1466666666667</v>
      </c>
      <c r="I385" s="1">
        <f>I142</f>
        <v>52.98</v>
      </c>
      <c r="L385" s="1">
        <f>L142</f>
        <v>48.8466666666667</v>
      </c>
      <c r="O385" s="1">
        <f>O142</f>
        <v>41.2533333333333</v>
      </c>
      <c r="R385" s="1">
        <f>R142</f>
        <v>28.8333333333333</v>
      </c>
      <c r="V385" s="1">
        <f>V142</f>
        <v>51.72</v>
      </c>
      <c r="Y385" s="1">
        <f>Y142</f>
        <v>52.6533333333333</v>
      </c>
      <c r="AB385" s="1">
        <f>AB142</f>
        <v>48.4666666666667</v>
      </c>
      <c r="AE385" s="1">
        <f>AE142</f>
        <v>40.8133333333333</v>
      </c>
      <c r="AH385" s="1">
        <f>AH142</f>
        <v>28.3533333333333</v>
      </c>
      <c r="AO385" s="1">
        <f>AO142</f>
        <v>52.28</v>
      </c>
      <c r="AR385" s="1">
        <f>AR142</f>
        <v>53.8</v>
      </c>
      <c r="AU385" s="1">
        <f>AU142</f>
        <v>50.1733333333333</v>
      </c>
      <c r="AX385" s="1">
        <f>AX142</f>
        <v>48.94</v>
      </c>
      <c r="BA385" s="1">
        <f>BA142</f>
        <v>33.8</v>
      </c>
      <c r="BE385" s="1">
        <f>BE142</f>
        <v>52.0466666666667</v>
      </c>
      <c r="BH385" s="1">
        <f>BH142</f>
        <v>53.6133333333333</v>
      </c>
      <c r="BK385" s="1">
        <f>BK142</f>
        <v>49.9066666666667</v>
      </c>
      <c r="BN385" s="1">
        <f>BN142</f>
        <v>48.6733333333333</v>
      </c>
      <c r="BQ385" s="1">
        <f>BQ142</f>
        <v>33.4733333333333</v>
      </c>
    </row>
    <row r="386" spans="2:69">
      <c r="B386" s="1" t="s">
        <v>84</v>
      </c>
      <c r="F386" s="1">
        <f>F153</f>
        <v>52.18</v>
      </c>
      <c r="I386" s="1">
        <f>I153</f>
        <v>53.1733333333333</v>
      </c>
      <c r="L386" s="1">
        <f>L153</f>
        <v>49.64</v>
      </c>
      <c r="O386" s="1">
        <f>O153</f>
        <v>40.42</v>
      </c>
      <c r="R386" s="1">
        <f>R153</f>
        <v>28.2533333333333</v>
      </c>
      <c r="V386" s="1">
        <f>V153</f>
        <v>51.7666666666667</v>
      </c>
      <c r="Y386" s="1">
        <f>Y153</f>
        <v>52.8333333333333</v>
      </c>
      <c r="AB386" s="1">
        <f>AB153</f>
        <v>49.2733333333333</v>
      </c>
      <c r="AE386" s="1">
        <f>AE153</f>
        <v>39.94</v>
      </c>
      <c r="AH386" s="1">
        <f>AH153</f>
        <v>27.7866666666667</v>
      </c>
      <c r="AO386" s="1">
        <f>AO153</f>
        <v>52.8333333333333</v>
      </c>
      <c r="AR386" s="1">
        <f>AR153</f>
        <v>54.24</v>
      </c>
      <c r="AU386" s="1">
        <f>AU153</f>
        <v>49.8466666666667</v>
      </c>
      <c r="AX386" s="1">
        <f>AX153</f>
        <v>49.7333333333333</v>
      </c>
      <c r="BA386" s="1">
        <f>BA153</f>
        <v>34.5</v>
      </c>
      <c r="BE386" s="1">
        <f>BE153</f>
        <v>52.5666666666667</v>
      </c>
      <c r="BH386" s="1">
        <f>BH153</f>
        <v>53.9466666666667</v>
      </c>
      <c r="BK386" s="1">
        <f>BK153</f>
        <v>49.54</v>
      </c>
      <c r="BN386" s="1">
        <f>BN153</f>
        <v>49.5</v>
      </c>
      <c r="BQ386" s="1">
        <f>BQ153</f>
        <v>34.0066666666667</v>
      </c>
    </row>
    <row r="387" spans="2:69">
      <c r="B387" s="1" t="s">
        <v>84</v>
      </c>
      <c r="F387" s="1">
        <f>F164</f>
        <v>51.9333333333333</v>
      </c>
      <c r="I387" s="1">
        <f>I164</f>
        <v>52.8</v>
      </c>
      <c r="L387" s="1">
        <f>L164</f>
        <v>49.12</v>
      </c>
      <c r="O387" s="1">
        <f>O164</f>
        <v>40.84</v>
      </c>
      <c r="R387" s="1">
        <f>R164</f>
        <v>28.38</v>
      </c>
      <c r="V387" s="1">
        <f>V164</f>
        <v>51.5933333333333</v>
      </c>
      <c r="Y387" s="1">
        <f>Y164</f>
        <v>52.3733333333333</v>
      </c>
      <c r="AB387" s="1">
        <f>AB164</f>
        <v>48.7133333333333</v>
      </c>
      <c r="AE387" s="1">
        <f>AE164</f>
        <v>40.52</v>
      </c>
      <c r="AH387" s="1">
        <f>AH164</f>
        <v>27.62</v>
      </c>
      <c r="AO387" s="1">
        <f>AO164</f>
        <v>53.1266666666667</v>
      </c>
      <c r="AR387" s="1">
        <f>AR164</f>
        <v>53.78</v>
      </c>
      <c r="AU387" s="1">
        <f>AU164</f>
        <v>49.04</v>
      </c>
      <c r="AX387" s="1">
        <f>AX164</f>
        <v>49.38</v>
      </c>
      <c r="BA387" s="1">
        <f>BA164</f>
        <v>33.8</v>
      </c>
      <c r="BE387" s="1">
        <f>BE164</f>
        <v>52.96</v>
      </c>
      <c r="BH387" s="1">
        <f>BH164</f>
        <v>53.4466666666667</v>
      </c>
      <c r="BK387" s="1">
        <f>BK164</f>
        <v>48.6733333333333</v>
      </c>
      <c r="BN387" s="1">
        <f>BN164</f>
        <v>49.0066666666667</v>
      </c>
      <c r="BQ387" s="1">
        <f>BQ164</f>
        <v>33.3</v>
      </c>
    </row>
    <row r="388" spans="2:69">
      <c r="B388" s="1" t="s">
        <v>85</v>
      </c>
      <c r="F388" s="1">
        <f>F175</f>
        <v>53.36</v>
      </c>
      <c r="I388" s="1">
        <f>I175</f>
        <v>53.5133333333333</v>
      </c>
      <c r="L388" s="1">
        <f>L175</f>
        <v>50.1933333333333</v>
      </c>
      <c r="O388" s="1">
        <f>O175</f>
        <v>35.2666666666667</v>
      </c>
      <c r="R388" s="1">
        <f>R175</f>
        <v>22.1933333333333</v>
      </c>
      <c r="V388" s="1">
        <f>V175</f>
        <v>52.8066666666667</v>
      </c>
      <c r="Y388" s="1">
        <f>Y175</f>
        <v>52.98</v>
      </c>
      <c r="AB388" s="1">
        <f>AB175</f>
        <v>49.7266666666667</v>
      </c>
      <c r="AE388" s="1">
        <f>AE175</f>
        <v>34.6733333333333</v>
      </c>
      <c r="AH388" s="1">
        <f>AH175</f>
        <v>21.52</v>
      </c>
      <c r="AO388" s="1">
        <f>AO175</f>
        <v>53.7</v>
      </c>
      <c r="AR388" s="1">
        <f>AR175</f>
        <v>55.88</v>
      </c>
      <c r="AU388" s="1">
        <f>AU175</f>
        <v>50.5066666666667</v>
      </c>
      <c r="AX388" s="1">
        <f>AX175</f>
        <v>46.1866666666667</v>
      </c>
      <c r="BA388" s="1">
        <f>BA175</f>
        <v>29.68</v>
      </c>
      <c r="BE388" s="1">
        <f>BE175</f>
        <v>53.5333333333333</v>
      </c>
      <c r="BH388" s="1">
        <f>BH175</f>
        <v>55.5466666666667</v>
      </c>
      <c r="BK388" s="1">
        <f>BK175</f>
        <v>50.1333333333333</v>
      </c>
      <c r="BN388" s="1">
        <f>BN175</f>
        <v>45.7933333333333</v>
      </c>
      <c r="BQ388" s="1">
        <f>BQ175</f>
        <v>29.2066666666667</v>
      </c>
    </row>
    <row r="389" spans="2:69">
      <c r="B389" s="1" t="s">
        <v>85</v>
      </c>
      <c r="F389" s="1">
        <f>F186</f>
        <v>53.0466666666667</v>
      </c>
      <c r="I389" s="1">
        <f>I186</f>
        <v>54.0666666666667</v>
      </c>
      <c r="L389" s="1">
        <f>L186</f>
        <v>49.9066666666667</v>
      </c>
      <c r="O389" s="1">
        <f>O186</f>
        <v>36.22</v>
      </c>
      <c r="R389" s="1">
        <f>R186</f>
        <v>21.5066666666667</v>
      </c>
      <c r="V389" s="1">
        <f>V186</f>
        <v>52.6066666666667</v>
      </c>
      <c r="Y389" s="1">
        <f>Y186</f>
        <v>53.7333333333333</v>
      </c>
      <c r="AB389" s="1">
        <f>AB186</f>
        <v>49.54</v>
      </c>
      <c r="AE389" s="1">
        <f>AE186</f>
        <v>35.78</v>
      </c>
      <c r="AH389" s="1">
        <f>AH186</f>
        <v>21.04</v>
      </c>
      <c r="AO389" s="1">
        <f>AO186</f>
        <v>54.16</v>
      </c>
      <c r="AR389" s="1">
        <f>AR186</f>
        <v>55.0866666666667</v>
      </c>
      <c r="AU389" s="1">
        <f>AU186</f>
        <v>50.84</v>
      </c>
      <c r="AX389" s="1">
        <f>AX186</f>
        <v>46.8866666666667</v>
      </c>
      <c r="BA389" s="1">
        <f>BA186</f>
        <v>29.5533333333333</v>
      </c>
      <c r="BE389" s="1">
        <f>BE186</f>
        <v>53.9066666666667</v>
      </c>
      <c r="BH389" s="1">
        <f>BH186</f>
        <v>54.8066666666667</v>
      </c>
      <c r="BK389" s="1">
        <f>BK186</f>
        <v>50.52</v>
      </c>
      <c r="BN389" s="1">
        <f>BN186</f>
        <v>46.64</v>
      </c>
      <c r="BQ389" s="1">
        <f>BQ186</f>
        <v>29.04</v>
      </c>
    </row>
    <row r="390" spans="2:69">
      <c r="B390" s="1" t="s">
        <v>85</v>
      </c>
      <c r="F390" s="1">
        <f>F197</f>
        <v>52.8733333333333</v>
      </c>
      <c r="I390" s="1">
        <f>I197</f>
        <v>54.02</v>
      </c>
      <c r="L390" s="1">
        <f>L197</f>
        <v>50.3533333333333</v>
      </c>
      <c r="O390" s="1">
        <f>O197</f>
        <v>36.0533333333333</v>
      </c>
      <c r="R390" s="1">
        <f>R197</f>
        <v>20.8933333333333</v>
      </c>
      <c r="V390" s="1">
        <f>V197</f>
        <v>52.3</v>
      </c>
      <c r="Y390" s="1">
        <f>Y197</f>
        <v>53.4866666666667</v>
      </c>
      <c r="AB390" s="1">
        <f>AB197</f>
        <v>49.8933333333333</v>
      </c>
      <c r="AE390" s="1">
        <f>AE197</f>
        <v>35.4533333333333</v>
      </c>
      <c r="AH390" s="1">
        <f>AH197</f>
        <v>20.2133333333333</v>
      </c>
      <c r="AO390" s="1">
        <f>AO197</f>
        <v>54.2733333333333</v>
      </c>
      <c r="AR390" s="1">
        <f>AR197</f>
        <v>54.9266666666667</v>
      </c>
      <c r="AU390" s="1">
        <f>AU197</f>
        <v>50.96</v>
      </c>
      <c r="AX390" s="1">
        <f>AX197</f>
        <v>45.64</v>
      </c>
      <c r="BA390" s="1">
        <f>BA197</f>
        <v>29.0066666666667</v>
      </c>
      <c r="BE390" s="1">
        <f>BE197</f>
        <v>54.04</v>
      </c>
      <c r="BH390" s="1">
        <f>BH197</f>
        <v>54.7333333333333</v>
      </c>
      <c r="BK390" s="1">
        <f>BK197</f>
        <v>50.6933333333333</v>
      </c>
      <c r="BN390" s="1">
        <f>BN197</f>
        <v>45.3733333333333</v>
      </c>
      <c r="BQ390" s="1">
        <f>BQ197</f>
        <v>28.6666666666667</v>
      </c>
    </row>
    <row r="391" spans="2:69">
      <c r="B391" s="1" t="s">
        <v>86</v>
      </c>
      <c r="F391" s="1">
        <f>F208</f>
        <v>51.64</v>
      </c>
      <c r="I391" s="1">
        <f>I208</f>
        <v>52.84</v>
      </c>
      <c r="L391" s="1">
        <f>L208</f>
        <v>50.0533333333333</v>
      </c>
      <c r="O391" s="1">
        <f>O208</f>
        <v>41.2266666666667</v>
      </c>
      <c r="R391" s="1">
        <f>R208</f>
        <v>29.54</v>
      </c>
      <c r="V391" s="1">
        <f>V208</f>
        <v>51.2066666666667</v>
      </c>
      <c r="Y391" s="1">
        <f>Y208</f>
        <v>52.5266666666667</v>
      </c>
      <c r="AB391" s="1">
        <f>AB208</f>
        <v>49.68</v>
      </c>
      <c r="AE391" s="1">
        <f>AE208</f>
        <v>40.7733333333333</v>
      </c>
      <c r="AH391" s="1">
        <f>AH208</f>
        <v>29.08</v>
      </c>
      <c r="AO391" s="1">
        <f>AO208</f>
        <v>53.44</v>
      </c>
      <c r="AR391" s="1">
        <f>AR208</f>
        <v>54.4533333333333</v>
      </c>
      <c r="AU391" s="1">
        <f>AU208</f>
        <v>52.5533333333333</v>
      </c>
      <c r="AX391" s="1">
        <f>AX208</f>
        <v>49.88</v>
      </c>
      <c r="BA391" s="1">
        <f>BA208</f>
        <v>34.78</v>
      </c>
      <c r="BE391" s="1">
        <f>BE208</f>
        <v>53.2733333333333</v>
      </c>
      <c r="BH391" s="1">
        <f>BH208</f>
        <v>54.1333333333333</v>
      </c>
      <c r="BK391" s="1">
        <f>BK208</f>
        <v>52.1866666666667</v>
      </c>
      <c r="BN391" s="1">
        <f>BN208</f>
        <v>49.4933333333333</v>
      </c>
      <c r="BQ391" s="1">
        <f>BQ208</f>
        <v>34.3133333333333</v>
      </c>
    </row>
    <row r="392" spans="2:69">
      <c r="B392" s="1" t="s">
        <v>86</v>
      </c>
      <c r="F392" s="1">
        <f>F219</f>
        <v>52.2066666666667</v>
      </c>
      <c r="I392" s="1">
        <f>I219</f>
        <v>53.2266666666667</v>
      </c>
      <c r="L392" s="1">
        <f>L219</f>
        <v>50.1866666666667</v>
      </c>
      <c r="O392" s="1">
        <f>O219</f>
        <v>42.0533333333333</v>
      </c>
      <c r="R392" s="1">
        <f>R219</f>
        <v>29.92</v>
      </c>
      <c r="V392" s="1">
        <f>V219</f>
        <v>51.6266666666667</v>
      </c>
      <c r="Y392" s="1">
        <f>Y219</f>
        <v>52.6866666666667</v>
      </c>
      <c r="AB392" s="1">
        <f>AB219</f>
        <v>49.72</v>
      </c>
      <c r="AE392" s="1">
        <f>AE219</f>
        <v>41.4466666666667</v>
      </c>
      <c r="AH392" s="1">
        <f>AH219</f>
        <v>29.2466666666667</v>
      </c>
      <c r="AO392" s="1">
        <f>AO219</f>
        <v>52.5333333333333</v>
      </c>
      <c r="AR392" s="1">
        <f>AR219</f>
        <v>54.38</v>
      </c>
      <c r="AU392" s="1">
        <f>AU219</f>
        <v>53.2333333333333</v>
      </c>
      <c r="AX392" s="1">
        <f>AX219</f>
        <v>50.38</v>
      </c>
      <c r="BA392" s="1">
        <f>BA219</f>
        <v>35.5733333333333</v>
      </c>
      <c r="BE392" s="1">
        <f>BE219</f>
        <v>52.3666666666667</v>
      </c>
      <c r="BH392" s="1">
        <f>BH219</f>
        <v>54.0466666666667</v>
      </c>
      <c r="BK392" s="1">
        <f>BK219</f>
        <v>52.8733333333333</v>
      </c>
      <c r="BN392" s="1">
        <f>BN219</f>
        <v>49.9933333333333</v>
      </c>
      <c r="BQ392" s="1">
        <f>BQ219</f>
        <v>35.1</v>
      </c>
    </row>
    <row r="393" spans="2:69">
      <c r="B393" s="1" t="s">
        <v>86</v>
      </c>
      <c r="F393" s="1">
        <f>F230</f>
        <v>51.2066666666667</v>
      </c>
      <c r="I393" s="1">
        <f>I230</f>
        <v>52.12</v>
      </c>
      <c r="L393" s="1">
        <f>L230</f>
        <v>48.9866666666667</v>
      </c>
      <c r="O393" s="1">
        <f>O230</f>
        <v>40.9333333333333</v>
      </c>
      <c r="R393" s="1">
        <f>R230</f>
        <v>29.1866666666667</v>
      </c>
      <c r="V393" s="1">
        <f>V230</f>
        <v>50.78</v>
      </c>
      <c r="Y393" s="1">
        <f>Y230</f>
        <v>51.7933333333333</v>
      </c>
      <c r="AB393" s="1">
        <f>AB230</f>
        <v>48.62</v>
      </c>
      <c r="AE393" s="1">
        <f>AE230</f>
        <v>40.4933333333333</v>
      </c>
      <c r="AH393" s="1">
        <f>AH230</f>
        <v>28.7133333333333</v>
      </c>
      <c r="AO393" s="1">
        <f>AO230</f>
        <v>53.04</v>
      </c>
      <c r="AR393" s="1">
        <f>AR230</f>
        <v>53.9333333333333</v>
      </c>
      <c r="AU393" s="1">
        <f>AU230</f>
        <v>52.3</v>
      </c>
      <c r="AX393" s="1">
        <f>AX230</f>
        <v>49.9133333333333</v>
      </c>
      <c r="BA393" s="1">
        <f>BA230</f>
        <v>34.3266666666667</v>
      </c>
      <c r="BE393" s="1">
        <f>BE230</f>
        <v>52.7866666666667</v>
      </c>
      <c r="BH393" s="1">
        <f>BH230</f>
        <v>53.6466666666667</v>
      </c>
      <c r="BK393" s="1">
        <f>BK230</f>
        <v>51.9933333333333</v>
      </c>
      <c r="BN393" s="1">
        <f>BN230</f>
        <v>49.6733333333333</v>
      </c>
      <c r="BQ393" s="1">
        <f>BQ230</f>
        <v>33.82</v>
      </c>
    </row>
    <row r="394" spans="2:69">
      <c r="B394" s="1" t="s">
        <v>87</v>
      </c>
      <c r="F394" s="1">
        <f>F241</f>
        <v>51.9333333333333</v>
      </c>
      <c r="I394" s="1">
        <f>I241</f>
        <v>52.88</v>
      </c>
      <c r="L394" s="1">
        <f>L241</f>
        <v>50.84</v>
      </c>
      <c r="O394" s="1">
        <f>O241</f>
        <v>41.5866666666667</v>
      </c>
      <c r="R394" s="1">
        <f>R241</f>
        <v>28.4533333333333</v>
      </c>
      <c r="V394" s="1">
        <f>V241</f>
        <v>51.3666666666667</v>
      </c>
      <c r="Y394" s="1">
        <f>Y241</f>
        <v>52.3533333333333</v>
      </c>
      <c r="AB394" s="1">
        <f>AB241</f>
        <v>50.38</v>
      </c>
      <c r="AE394" s="1">
        <f>AE241</f>
        <v>40.9933333333333</v>
      </c>
      <c r="AH394" s="1">
        <f>AH241</f>
        <v>27.78</v>
      </c>
      <c r="AO394" s="1">
        <f>AO241</f>
        <v>52.6533333333333</v>
      </c>
      <c r="AR394" s="1">
        <f>AR241</f>
        <v>54.6</v>
      </c>
      <c r="AU394" s="1">
        <f>AU241</f>
        <v>52.28</v>
      </c>
      <c r="AX394" s="1">
        <f>AX241</f>
        <v>49.02</v>
      </c>
      <c r="BA394" s="1">
        <f>BA241</f>
        <v>34.3533333333333</v>
      </c>
      <c r="BE394" s="1">
        <f>BE241</f>
        <v>52.4266666666667</v>
      </c>
      <c r="BH394" s="1">
        <f>BH241</f>
        <v>54.4133333333333</v>
      </c>
      <c r="BK394" s="1">
        <f>BK241</f>
        <v>52.0066666666667</v>
      </c>
      <c r="BN394" s="1">
        <f>BN241</f>
        <v>48.76</v>
      </c>
      <c r="BQ394" s="1">
        <f>BQ241</f>
        <v>34.0266666666667</v>
      </c>
    </row>
    <row r="395" spans="2:69">
      <c r="B395" s="1" t="s">
        <v>87</v>
      </c>
      <c r="F395" s="1">
        <f>F252</f>
        <v>51.4133333333333</v>
      </c>
      <c r="I395" s="1">
        <f>I252</f>
        <v>53.02</v>
      </c>
      <c r="L395" s="1">
        <f>L252</f>
        <v>51.9533333333333</v>
      </c>
      <c r="O395" s="1">
        <f>O252</f>
        <v>41.16</v>
      </c>
      <c r="R395" s="1">
        <f>R252</f>
        <v>28.0733333333333</v>
      </c>
      <c r="V395" s="1">
        <f>V252</f>
        <v>50.8466666666667</v>
      </c>
      <c r="Y395" s="1">
        <f>Y252</f>
        <v>52.4933333333333</v>
      </c>
      <c r="AB395" s="1">
        <f>AB252</f>
        <v>51.4866666666667</v>
      </c>
      <c r="AE395" s="1">
        <f>AE252</f>
        <v>40.5733333333333</v>
      </c>
      <c r="AH395" s="1">
        <f>AH252</f>
        <v>27.4</v>
      </c>
      <c r="AO395" s="1">
        <f>AO252</f>
        <v>53.3466666666667</v>
      </c>
      <c r="AR395" s="1">
        <f>AR252</f>
        <v>53.82</v>
      </c>
      <c r="AU395" s="1">
        <f>AU252</f>
        <v>52.04</v>
      </c>
      <c r="AX395" s="1">
        <f>AX252</f>
        <v>49.8066666666667</v>
      </c>
      <c r="BA395" s="1">
        <f>BA252</f>
        <v>34.54</v>
      </c>
      <c r="BE395" s="1">
        <f>BE252</f>
        <v>53.1133333333333</v>
      </c>
      <c r="BH395" s="1">
        <f>BH252</f>
        <v>53.6266666666667</v>
      </c>
      <c r="BK395" s="1">
        <f>BK252</f>
        <v>51.76</v>
      </c>
      <c r="BN395" s="1">
        <f>BN252</f>
        <v>49.5333333333333</v>
      </c>
      <c r="BQ395" s="1">
        <f>BQ252</f>
        <v>34.2133333333333</v>
      </c>
    </row>
    <row r="396" spans="2:69">
      <c r="B396" s="1" t="s">
        <v>87</v>
      </c>
      <c r="F396" s="1">
        <f>F263</f>
        <v>52.3333333333333</v>
      </c>
      <c r="I396" s="1">
        <f>I263</f>
        <v>52.6333333333333</v>
      </c>
      <c r="L396" s="1">
        <f>L263</f>
        <v>49.8866666666667</v>
      </c>
      <c r="O396" s="1">
        <f>O263</f>
        <v>40.4666666666667</v>
      </c>
      <c r="R396" s="1">
        <f>R263</f>
        <v>28.0066666666667</v>
      </c>
      <c r="V396" s="1">
        <f>V263</f>
        <v>52.0133333333333</v>
      </c>
      <c r="Y396" s="1">
        <f>Y263</f>
        <v>52.2</v>
      </c>
      <c r="AB396" s="1">
        <f>AB263</f>
        <v>49.46</v>
      </c>
      <c r="AE396" s="1">
        <f>AE263</f>
        <v>40.1466666666667</v>
      </c>
      <c r="AH396" s="1">
        <f>AH263</f>
        <v>27.26</v>
      </c>
      <c r="AO396" s="1">
        <f>AO263</f>
        <v>52.5333333333333</v>
      </c>
      <c r="AR396" s="1">
        <f>AR263</f>
        <v>53.6733333333333</v>
      </c>
      <c r="AU396" s="1">
        <f>AU263</f>
        <v>52.9666666666667</v>
      </c>
      <c r="AX396" s="1">
        <f>AX263</f>
        <v>49.4333333333333</v>
      </c>
      <c r="BA396" s="1">
        <f>BA263</f>
        <v>33.4666666666667</v>
      </c>
      <c r="BE396" s="1">
        <f>BE263</f>
        <v>52.36</v>
      </c>
      <c r="BH396" s="1">
        <f>BH263</f>
        <v>53.3466666666667</v>
      </c>
      <c r="BK396" s="1">
        <f>BK263</f>
        <v>52.5933333333333</v>
      </c>
      <c r="BN396" s="1">
        <f>BN263</f>
        <v>49.0466666666667</v>
      </c>
      <c r="BQ396" s="1">
        <f>BQ263</f>
        <v>32.9933333333333</v>
      </c>
    </row>
    <row r="397" spans="2:69">
      <c r="B397" s="1" t="s">
        <v>88</v>
      </c>
      <c r="F397" s="1">
        <f>F274</f>
        <v>53.0733333333333</v>
      </c>
      <c r="I397" s="1">
        <f>I274</f>
        <v>53.6066666666667</v>
      </c>
      <c r="L397" s="1">
        <f>L274</f>
        <v>49.84</v>
      </c>
      <c r="O397" s="1">
        <f>O274</f>
        <v>36.32</v>
      </c>
      <c r="R397" s="1">
        <f>R274</f>
        <v>19.2066666666667</v>
      </c>
      <c r="V397" s="1">
        <f>V274</f>
        <v>52.6533333333333</v>
      </c>
      <c r="Y397" s="1">
        <f>Y274</f>
        <v>53.28</v>
      </c>
      <c r="AB397" s="1">
        <f>AB274</f>
        <v>49.48</v>
      </c>
      <c r="AE397" s="1">
        <f>AE274</f>
        <v>35.86</v>
      </c>
      <c r="AH397" s="1">
        <f>AH274</f>
        <v>18.7333333333333</v>
      </c>
      <c r="AO397" s="1">
        <f>AO274</f>
        <v>53.6533333333333</v>
      </c>
      <c r="AR397" s="1">
        <f>AR274</f>
        <v>55.4933333333333</v>
      </c>
      <c r="AU397" s="1">
        <f>AU274</f>
        <v>53.1866666666667</v>
      </c>
      <c r="AX397" s="1">
        <f>AX274</f>
        <v>46.9666666666667</v>
      </c>
      <c r="BA397" s="1">
        <f>BA274</f>
        <v>30.1533333333333</v>
      </c>
      <c r="BE397" s="1">
        <f>BE274</f>
        <v>53.48</v>
      </c>
      <c r="BH397" s="1">
        <f>BH274</f>
        <v>55.1666666666667</v>
      </c>
      <c r="BK397" s="1">
        <f>BK274</f>
        <v>52.82</v>
      </c>
      <c r="BN397" s="1">
        <f>BN274</f>
        <v>46.5733333333333</v>
      </c>
      <c r="BQ397" s="1">
        <f>BQ274</f>
        <v>29.68</v>
      </c>
    </row>
    <row r="398" spans="2:69">
      <c r="B398" s="1" t="s">
        <v>88</v>
      </c>
      <c r="F398" s="1">
        <f>F285</f>
        <v>52.58</v>
      </c>
      <c r="I398" s="1">
        <f>I285</f>
        <v>54.0533333333333</v>
      </c>
      <c r="L398" s="1">
        <f>L285</f>
        <v>50.9133333333333</v>
      </c>
      <c r="O398" s="1">
        <f>O285</f>
        <v>35.7133333333333</v>
      </c>
      <c r="R398" s="1">
        <f>R285</f>
        <v>19.46</v>
      </c>
      <c r="V398" s="1">
        <f>V285</f>
        <v>52.0133333333333</v>
      </c>
      <c r="Y398" s="1">
        <f>Y285</f>
        <v>53.5266666666667</v>
      </c>
      <c r="AB398" s="1">
        <f>AB285</f>
        <v>50.4666666666667</v>
      </c>
      <c r="AE398" s="1">
        <f>AE285</f>
        <v>35.1266666666667</v>
      </c>
      <c r="AH398" s="1">
        <f>AH285</f>
        <v>18.8066666666667</v>
      </c>
      <c r="AO398" s="1">
        <f>AO285</f>
        <v>53.9533333333333</v>
      </c>
      <c r="AR398" s="1">
        <f>AR285</f>
        <v>54.9133333333333</v>
      </c>
      <c r="AU398" s="1">
        <f>AU285</f>
        <v>52.9333333333333</v>
      </c>
      <c r="AX398" s="1">
        <f>AX285</f>
        <v>46.2733333333333</v>
      </c>
      <c r="BA398" s="1">
        <f>BA285</f>
        <v>28.8866666666667</v>
      </c>
      <c r="BE398" s="1">
        <f>BE285</f>
        <v>53.7866666666667</v>
      </c>
      <c r="BH398" s="1">
        <f>BH285</f>
        <v>54.5866666666667</v>
      </c>
      <c r="BK398" s="1">
        <f>BK285</f>
        <v>52.5733333333333</v>
      </c>
      <c r="BN398" s="1">
        <f>BN285</f>
        <v>45.8866666666667</v>
      </c>
      <c r="BQ398" s="1">
        <f>BQ285</f>
        <v>28.4133333333333</v>
      </c>
    </row>
    <row r="399" spans="2:69">
      <c r="B399" s="1" t="s">
        <v>88</v>
      </c>
      <c r="F399" s="1">
        <f>F296</f>
        <v>52.9733333333333</v>
      </c>
      <c r="I399" s="1">
        <f>I296</f>
        <v>53.74</v>
      </c>
      <c r="L399" s="1">
        <f>L296</f>
        <v>50.8733333333333</v>
      </c>
      <c r="O399" s="1">
        <f>O296</f>
        <v>35.4533333333333</v>
      </c>
      <c r="R399" s="1">
        <f>R296</f>
        <v>19.04</v>
      </c>
      <c r="V399" s="1">
        <f>V296</f>
        <v>52.5466666666667</v>
      </c>
      <c r="Y399" s="1">
        <f>Y296</f>
        <v>53.4066666666667</v>
      </c>
      <c r="AB399" s="1">
        <f>AB296</f>
        <v>50.5066666666667</v>
      </c>
      <c r="AE399" s="1">
        <f>AE296</f>
        <v>35.0066666666667</v>
      </c>
      <c r="AH399" s="1">
        <f>AH296</f>
        <v>18.58</v>
      </c>
      <c r="AO399" s="1">
        <f>AO296</f>
        <v>53.6533333333333</v>
      </c>
      <c r="AR399" s="1">
        <f>AR296</f>
        <v>54.84</v>
      </c>
      <c r="AU399" s="1">
        <f>AU296</f>
        <v>53.26</v>
      </c>
      <c r="AX399" s="1">
        <f>AX296</f>
        <v>46.8933333333333</v>
      </c>
      <c r="BA399" s="1">
        <f>BA296</f>
        <v>29.2333333333333</v>
      </c>
      <c r="BE399" s="1">
        <f>BE296</f>
        <v>53.42</v>
      </c>
      <c r="BH399" s="1">
        <f>BH296</f>
        <v>54.6533333333333</v>
      </c>
      <c r="BK399" s="1">
        <f>BK296</f>
        <v>52.9933333333333</v>
      </c>
      <c r="BN399" s="1">
        <f>BN296</f>
        <v>46.62</v>
      </c>
      <c r="BQ399" s="1">
        <f>BQ296</f>
        <v>28.9066666666667</v>
      </c>
    </row>
    <row r="403" spans="5:71">
      <c r="E403" s="1" t="s">
        <v>78</v>
      </c>
      <c r="F403" s="1">
        <f>AVERAGE(F367:F369)</f>
        <v>53.5244444444444</v>
      </c>
      <c r="G403" s="1">
        <f>STDEVA(F367:F369)</f>
        <v>0.339694852172643</v>
      </c>
      <c r="H403" s="1" t="str">
        <f>H420</f>
        <v>a</v>
      </c>
      <c r="I403" s="1">
        <f>AVERAGE(I367:I369)</f>
        <v>54.8422222222222</v>
      </c>
      <c r="J403" s="1">
        <f>STDEVA(I367:I369)</f>
        <v>0.0936502555809134</v>
      </c>
      <c r="K403" s="1" t="str">
        <f>K420</f>
        <v>a</v>
      </c>
      <c r="L403" s="1">
        <f>AVERAGE(L367:L369)</f>
        <v>52.0711111111111</v>
      </c>
      <c r="M403" s="1">
        <f>STDEVA(L367:L369)</f>
        <v>0.716328085395183</v>
      </c>
      <c r="N403" s="1" t="str">
        <f>N420</f>
        <v>a</v>
      </c>
      <c r="O403" s="1">
        <f>AVERAGE(O367:O369)</f>
        <v>44.6888888888889</v>
      </c>
      <c r="P403" s="1">
        <f>STDEVA(O367:O369)</f>
        <v>0.963727331961877</v>
      </c>
      <c r="Q403" s="1" t="str">
        <f>Q420</f>
        <v>a</v>
      </c>
      <c r="R403" s="1">
        <f>AVERAGE(R367:R369)</f>
        <v>32.0711111111111</v>
      </c>
      <c r="S403" s="1">
        <f>STDEVA(R367:R369)</f>
        <v>0.716328085395179</v>
      </c>
      <c r="T403" s="1" t="str">
        <f>T420</f>
        <v>a</v>
      </c>
      <c r="V403" s="1">
        <f>AVERAGE(V367:V369)</f>
        <v>53.0888888888889</v>
      </c>
      <c r="W403" s="1">
        <f>STDEVA(V367:V369)</f>
        <v>0.307992303896148</v>
      </c>
      <c r="X403" s="1" t="str">
        <f>X420</f>
        <v>a</v>
      </c>
      <c r="Y403" s="1">
        <f>AVERAGE(Y367:Y369)</f>
        <v>54.4133333333333</v>
      </c>
      <c r="Z403" s="1">
        <f>STDEVA(Y367:Y369)</f>
        <v>0.167729941672121</v>
      </c>
      <c r="AA403" s="1" t="str">
        <f>AA420</f>
        <v>a</v>
      </c>
      <c r="AB403" s="1">
        <f>AVERAGE(AB367:AB369)</f>
        <v>51.6533333333333</v>
      </c>
      <c r="AC403" s="1">
        <f>STDEVA(AB367:AB369)</f>
        <v>0.759327187566581</v>
      </c>
      <c r="AD403" s="1" t="str">
        <f>AD420</f>
        <v>a</v>
      </c>
      <c r="AE403" s="1">
        <f>AVERAGE(AE367:AE369)</f>
        <v>44.2377777777778</v>
      </c>
      <c r="AF403" s="1">
        <f>STDEVA(AE367:AE369)</f>
        <v>0.894162136262729</v>
      </c>
      <c r="AG403" s="1" t="str">
        <f>AG420</f>
        <v>a</v>
      </c>
      <c r="AH403" s="1">
        <f>AVERAGE(AH367:AH369)</f>
        <v>31.4422222222222</v>
      </c>
      <c r="AI403" s="1">
        <f>STDEVA(AH367:AH369)</f>
        <v>0.814434591421373</v>
      </c>
      <c r="AJ403" s="1" t="str">
        <f>AJ420</f>
        <v>a</v>
      </c>
      <c r="AO403" s="1">
        <f>AVERAGE(AO367:AO369)</f>
        <v>54.56</v>
      </c>
      <c r="AP403" s="1">
        <f>STDEVA(AO367:AO369)</f>
        <v>0.265915609002387</v>
      </c>
      <c r="AQ403" s="1" t="str">
        <f>AQ420</f>
        <v>a</v>
      </c>
      <c r="AR403" s="1">
        <f>AVERAGE(AR367:AR369)</f>
        <v>56.2511111111111</v>
      </c>
      <c r="AS403" s="1">
        <f>STDEVA(AR367:AR369)</f>
        <v>0.103351252926518</v>
      </c>
      <c r="AT403" s="1" t="str">
        <f>AT420</f>
        <v>a</v>
      </c>
      <c r="AU403" s="1">
        <f>AVERAGE(AU367:AU369)</f>
        <v>55.0577777777778</v>
      </c>
      <c r="AV403" s="1">
        <f>STDEVA(AU367:AU369)</f>
        <v>0.894087575460368</v>
      </c>
      <c r="AW403" s="1" t="str">
        <f>AW420</f>
        <v>a</v>
      </c>
      <c r="AX403" s="1">
        <f>AVERAGE(AX367:AX369)</f>
        <v>52.9755555555556</v>
      </c>
      <c r="AY403" s="1">
        <f>STDEVA(AX367:AX369)</f>
        <v>0.472079717059803</v>
      </c>
      <c r="AZ403" s="1" t="str">
        <f>AZ420</f>
        <v>a</v>
      </c>
      <c r="BA403" s="1">
        <f>AVERAGE(BA367:BA369)</f>
        <v>37.6222222222222</v>
      </c>
      <c r="BB403" s="1">
        <f>STDEVA(BA367:BA369)</f>
        <v>0.27859435531758</v>
      </c>
      <c r="BC403" s="1" t="str">
        <f>BC420</f>
        <v>a</v>
      </c>
      <c r="BE403" s="1">
        <f>AVERAGE(BE367:BE369)</f>
        <v>54.3533333333333</v>
      </c>
      <c r="BF403" s="1">
        <f>STDEVA(BE367:BE369)</f>
        <v>0.261873591218696</v>
      </c>
      <c r="BG403" s="1" t="str">
        <f>BG420</f>
        <v>a</v>
      </c>
      <c r="BH403" s="1">
        <f>AVERAGE(BH367:BH369)</f>
        <v>56.0155555555556</v>
      </c>
      <c r="BI403" s="1">
        <f>STDEVA(BH367:BH369)</f>
        <v>0.182127346574785</v>
      </c>
      <c r="BJ403" s="1" t="str">
        <f>BJ420</f>
        <v>a</v>
      </c>
      <c r="BK403" s="1">
        <f>AVERAGE(BK367:BK369)</f>
        <v>54.7577777777778</v>
      </c>
      <c r="BL403" s="1">
        <f>STDEVA(BK367:BK369)</f>
        <v>0.861763910266052</v>
      </c>
      <c r="BM403" s="1" t="str">
        <f>BM420</f>
        <v>a</v>
      </c>
      <c r="BN403" s="1">
        <f>AVERAGE(BN367:BN369)</f>
        <v>52.6555555555556</v>
      </c>
      <c r="BO403" s="1">
        <f>STDEVA(BN367:BN369)</f>
        <v>0.385419444434433</v>
      </c>
      <c r="BP403" s="1" t="str">
        <f>BP420</f>
        <v>a</v>
      </c>
      <c r="BQ403" s="1">
        <f>AVERAGE(BQ367:BQ369)</f>
        <v>37.2466666666667</v>
      </c>
      <c r="BR403" s="1">
        <f>STDEVA(BQ367:BQ369)</f>
        <v>0.318956632370821</v>
      </c>
      <c r="BS403" s="1" t="str">
        <f>BS420</f>
        <v>a</v>
      </c>
    </row>
    <row r="404" spans="5:71">
      <c r="E404" s="1" t="s">
        <v>81</v>
      </c>
      <c r="F404" s="1">
        <f>AVERAGE(F370:F372)</f>
        <v>53.5177777777778</v>
      </c>
      <c r="G404" s="1">
        <f>STDEVA(F370:F372)</f>
        <v>0.272464744576314</v>
      </c>
      <c r="H404" s="1" t="str">
        <f>H421</f>
        <v>a</v>
      </c>
      <c r="I404" s="1">
        <f>AVERAGE(I370:I372)</f>
        <v>54.7888888888889</v>
      </c>
      <c r="J404" s="1">
        <f>STDEVA(I370:I372)</f>
        <v>0.160046289600274</v>
      </c>
      <c r="K404" s="1" t="str">
        <f>K421</f>
        <v>a</v>
      </c>
      <c r="L404" s="1">
        <f>AVERAGE(L370:L372)</f>
        <v>52.1844444444444</v>
      </c>
      <c r="M404" s="1">
        <f>STDEVA(L370:L372)</f>
        <v>0.143810574998796</v>
      </c>
      <c r="N404" s="1" t="str">
        <f>N421</f>
        <v>a</v>
      </c>
      <c r="O404" s="1">
        <f>AVERAGE(O370:O372)</f>
        <v>44.5355555555556</v>
      </c>
      <c r="P404" s="1">
        <f>STDEVA(O370:O372)</f>
        <v>0.550770504065124</v>
      </c>
      <c r="Q404" s="1" t="str">
        <f>Q421</f>
        <v>a</v>
      </c>
      <c r="R404" s="1">
        <f>AVERAGE(R370:R372)</f>
        <v>32.2288888888889</v>
      </c>
      <c r="S404" s="1">
        <f>STDEVA(R370:R372)</f>
        <v>0.519201666378655</v>
      </c>
      <c r="T404" s="1" t="str">
        <f>T421</f>
        <v>a</v>
      </c>
      <c r="V404" s="1">
        <f>AVERAGE(V370:V372)</f>
        <v>53.0133333333333</v>
      </c>
      <c r="W404" s="1">
        <f>STDEVA(V370:V372)</f>
        <v>0.317560143035063</v>
      </c>
      <c r="X404" s="1" t="str">
        <f>X421</f>
        <v>a</v>
      </c>
      <c r="Y404" s="1">
        <f>AVERAGE(Y370:Y372)</f>
        <v>54.2888888888889</v>
      </c>
      <c r="Z404" s="1">
        <f>STDEVA(Y370:Y372)</f>
        <v>0.143965016326632</v>
      </c>
      <c r="AA404" s="1" t="str">
        <f>AA421</f>
        <v>a</v>
      </c>
      <c r="AB404" s="1">
        <f>AVERAGE(AB370:AB372)</f>
        <v>51.7377777777778</v>
      </c>
      <c r="AC404" s="1">
        <f>STDEVA(AB370:AB372)</f>
        <v>0.148224054628017</v>
      </c>
      <c r="AD404" s="1" t="str">
        <f>AD421</f>
        <v>a</v>
      </c>
      <c r="AE404" s="1">
        <f>AVERAGE(AE370:AE372)</f>
        <v>44.0355555555556</v>
      </c>
      <c r="AF404" s="1">
        <f>STDEVA(AE370:AE372)</f>
        <v>0.389263311815959</v>
      </c>
      <c r="AG404" s="1" t="str">
        <f>AG421</f>
        <v>a</v>
      </c>
      <c r="AH404" s="1">
        <f>AVERAGE(AH370:AH372)</f>
        <v>31.5288888888889</v>
      </c>
      <c r="AI404" s="1">
        <f>STDEVA(AH370:AH372)</f>
        <v>0.468678204378293</v>
      </c>
      <c r="AJ404" s="1" t="str">
        <f>AJ421</f>
        <v>a</v>
      </c>
      <c r="AO404" s="1">
        <f>AVERAGE(AO370:AO372)</f>
        <v>54.2822222222222</v>
      </c>
      <c r="AP404" s="1">
        <f>STDEVA(AO370:AO372)</f>
        <v>0.125491625808846</v>
      </c>
      <c r="AQ404" s="1" t="str">
        <f>AQ421</f>
        <v>ab</v>
      </c>
      <c r="AR404" s="1">
        <f>AVERAGE(AR370:AR372)</f>
        <v>56.2333333333333</v>
      </c>
      <c r="AS404" s="1">
        <f>STDEVA(AR370:AR372)</f>
        <v>0.165864737394997</v>
      </c>
      <c r="AT404" s="1" t="str">
        <f>AT421</f>
        <v>a</v>
      </c>
      <c r="AU404" s="1">
        <f>AVERAGE(AU370:AU372)</f>
        <v>54.9711111111111</v>
      </c>
      <c r="AV404" s="1">
        <f>STDEVA(AU370:AU372)</f>
        <v>0.630144016460915</v>
      </c>
      <c r="AW404" s="1" t="str">
        <f>AW421</f>
        <v>a</v>
      </c>
      <c r="AX404" s="1">
        <f>AVERAGE(AX370:AX372)</f>
        <v>52.7955555555556</v>
      </c>
      <c r="AY404" s="1">
        <f>STDEVA(AX370:AX372)</f>
        <v>0.10117824389184</v>
      </c>
      <c r="AZ404" s="1" t="str">
        <f>AZ421</f>
        <v>a</v>
      </c>
      <c r="BA404" s="1">
        <f>AVERAGE(BA370:BA372)</f>
        <v>37.5888888888889</v>
      </c>
      <c r="BB404" s="1">
        <f>STDEVA(BA370:BA372)</f>
        <v>0.145194633101512</v>
      </c>
      <c r="BC404" s="1" t="str">
        <f>BC421</f>
        <v>a</v>
      </c>
      <c r="BE404" s="1">
        <f>AVERAGE(BE370:BE372)</f>
        <v>54.0777777777778</v>
      </c>
      <c r="BF404" s="1">
        <f>STDEVA(BE370:BE372)</f>
        <v>0.105479504767165</v>
      </c>
      <c r="BG404" s="1" t="str">
        <f>BG421</f>
        <v>ab</v>
      </c>
      <c r="BH404" s="1">
        <f>AVERAGE(BH370:BH372)</f>
        <v>56</v>
      </c>
      <c r="BI404" s="1">
        <f>STDEVA(BH370:BH372)</f>
        <v>0.196412264835418</v>
      </c>
      <c r="BJ404" s="1" t="str">
        <f>BJ421</f>
        <v>a</v>
      </c>
      <c r="BK404" s="1">
        <f>AVERAGE(BK370:BK372)</f>
        <v>54.6688888888889</v>
      </c>
      <c r="BL404" s="1">
        <f>STDEVA(BK370:BK372)</f>
        <v>0.580510630904028</v>
      </c>
      <c r="BM404" s="1" t="str">
        <f>BM421</f>
        <v>a</v>
      </c>
      <c r="BN404" s="1">
        <f>AVERAGE(BN370:BN372)</f>
        <v>52.4844444444444</v>
      </c>
      <c r="BO404" s="1">
        <f>STDEVA(BN370:BN372)</f>
        <v>0.0671096394246366</v>
      </c>
      <c r="BP404" s="1" t="str">
        <f>BP421</f>
        <v>a</v>
      </c>
      <c r="BQ404" s="1">
        <f>AVERAGE(BQ370:BQ372)</f>
        <v>37.2111111111111</v>
      </c>
      <c r="BR404" s="1">
        <f>STDEVA(BQ370:BQ372)</f>
        <v>0.225716964688411</v>
      </c>
      <c r="BS404" s="1" t="str">
        <f>BS421</f>
        <v>a</v>
      </c>
    </row>
    <row r="405" spans="5:69">
      <c r="E405" s="1" t="s">
        <v>101</v>
      </c>
      <c r="F405" s="1">
        <f>AVERAGE(F367:F372)</f>
        <v>53.5211111111111</v>
      </c>
      <c r="I405" s="1">
        <f>AVERAGE(I367:I372)</f>
        <v>54.8155555555556</v>
      </c>
      <c r="L405" s="1">
        <f>AVERAGE(L367:L372)</f>
        <v>52.1277777777778</v>
      </c>
      <c r="O405" s="1">
        <f>AVERAGE(O367:O372)</f>
        <v>44.6122222222222</v>
      </c>
      <c r="R405" s="1">
        <f>AVERAGE(R367:R372)</f>
        <v>32.15</v>
      </c>
      <c r="V405" s="1">
        <f>AVERAGE(V367:V372)</f>
        <v>53.0511111111111</v>
      </c>
      <c r="Y405" s="1">
        <f>AVERAGE(Y367:Y372)</f>
        <v>54.3511111111111</v>
      </c>
      <c r="AB405" s="1">
        <f>AVERAGE(AB367:AB372)</f>
        <v>51.6955555555556</v>
      </c>
      <c r="AE405" s="1">
        <f>AVERAGE(AE367:AE372)</f>
        <v>44.1366666666667</v>
      </c>
      <c r="AH405" s="1">
        <f>AVERAGE(AH367:AH372)</f>
        <v>31.4855555555556</v>
      </c>
      <c r="AO405" s="1">
        <f>AVERAGE(AO367:AO372)</f>
        <v>54.4211111111111</v>
      </c>
      <c r="AR405" s="1">
        <f>AVERAGE(AR367:AR372)</f>
        <v>56.2422222222222</v>
      </c>
      <c r="AU405" s="1">
        <f>AVERAGE(AU367:AU372)</f>
        <v>55.0144444444445</v>
      </c>
      <c r="AX405" s="1">
        <f>AVERAGE(AX367:AX372)</f>
        <v>52.8855555555556</v>
      </c>
      <c r="BA405" s="1">
        <f>AVERAGE(BA367:BA372)</f>
        <v>37.6055555555556</v>
      </c>
      <c r="BE405" s="1">
        <f>AVERAGE(BE367:BE372)</f>
        <v>54.2155555555556</v>
      </c>
      <c r="BH405" s="1">
        <f>AVERAGE(BH367:BH372)</f>
        <v>56.0077777777778</v>
      </c>
      <c r="BK405" s="1">
        <f>AVERAGE(BK367:BK372)</f>
        <v>54.7133333333333</v>
      </c>
      <c r="BN405" s="1">
        <f>AVERAGE(BN367:BN372)</f>
        <v>52.57</v>
      </c>
      <c r="BQ405" s="1">
        <f>AVERAGE(BQ367:BQ372)</f>
        <v>37.2288888888889</v>
      </c>
    </row>
    <row r="406" spans="5:71">
      <c r="E406" s="1" t="s">
        <v>80</v>
      </c>
      <c r="F406" s="1">
        <f>AVERAGE(F373:F375)</f>
        <v>52.3022222222222</v>
      </c>
      <c r="G406" s="1">
        <f>STDEVA(F373:F375)</f>
        <v>0.125136962002676</v>
      </c>
      <c r="H406" s="1" t="str">
        <f t="shared" ref="H406:H408" si="0">H422</f>
        <v>bc</v>
      </c>
      <c r="I406" s="1">
        <f>AVERAGE(I373:I375)</f>
        <v>53.5955555555556</v>
      </c>
      <c r="J406" s="1">
        <f>STDEVA(I373:I375)</f>
        <v>0.296073064055581</v>
      </c>
      <c r="K406" s="1" t="str">
        <f t="shared" ref="K406:K408" si="1">K422</f>
        <v>b</v>
      </c>
      <c r="L406" s="1">
        <f>AVERAGE(L373:L375)</f>
        <v>51.0288888888889</v>
      </c>
      <c r="M406" s="1">
        <f>STDEVA(L373:L375)</f>
        <v>0.223341625053382</v>
      </c>
      <c r="N406" s="1" t="str">
        <f t="shared" ref="N406:N408" si="2">N422</f>
        <v>b</v>
      </c>
      <c r="O406" s="1">
        <f>AVERAGE(O373:O375)</f>
        <v>42.3333333333333</v>
      </c>
      <c r="P406" s="1">
        <f>STDEVA(O373:O375)</f>
        <v>0.293105972493072</v>
      </c>
      <c r="Q406" s="1" t="str">
        <f t="shared" ref="Q406:Q408" si="3">Q422</f>
        <v>b</v>
      </c>
      <c r="R406" s="1">
        <f>AVERAGE(R373:R375)</f>
        <v>31.1333333333333</v>
      </c>
      <c r="S406" s="1">
        <f>STDEVA(R373:R375)</f>
        <v>0.36043183975769</v>
      </c>
      <c r="T406" s="1" t="str">
        <f t="shared" ref="T406:T408" si="4">T422</f>
        <v>b</v>
      </c>
      <c r="V406" s="1">
        <f>AVERAGE(V373:V375)</f>
        <v>51.8511111111111</v>
      </c>
      <c r="W406" s="1">
        <f>STDEVA(V373:V375)</f>
        <v>0.223341625053367</v>
      </c>
      <c r="X406" s="1" t="str">
        <f t="shared" ref="X406:X408" si="5">X422</f>
        <v>bcd</v>
      </c>
      <c r="Y406" s="1">
        <f>AVERAGE(Y373:Y375)</f>
        <v>53.1555555555556</v>
      </c>
      <c r="Z406" s="1">
        <f>STDEVA(Y373:Y375)</f>
        <v>0.203997095113677</v>
      </c>
      <c r="AA406" s="1" t="str">
        <f t="shared" ref="AA406:AA408" si="6">AA422</f>
        <v>b</v>
      </c>
      <c r="AB406" s="1">
        <f>AVERAGE(AB373:AB375)</f>
        <v>50.6133333333333</v>
      </c>
      <c r="AC406" s="1">
        <f>STDEVA(AB373:AB375)</f>
        <v>0.229298446958924</v>
      </c>
      <c r="AD406" s="1" t="str">
        <f t="shared" ref="AD406:AD408" si="7">AD422</f>
        <v>b</v>
      </c>
      <c r="AE406" s="1">
        <f>AVERAGE(AE373:AE375)</f>
        <v>41.8755555555556</v>
      </c>
      <c r="AF406" s="1">
        <f>STDEVA(AE373:AE375)</f>
        <v>0.219730474630816</v>
      </c>
      <c r="AG406" s="1" t="str">
        <f t="shared" ref="AG406:AG408" si="8">AG422</f>
        <v>b</v>
      </c>
      <c r="AH406" s="1">
        <f>AVERAGE(AH373:AH375)</f>
        <v>30.4977777777778</v>
      </c>
      <c r="AI406" s="1">
        <f>STDEVA(AH373:AH375)</f>
        <v>0.385073345586893</v>
      </c>
      <c r="AJ406" s="1" t="str">
        <f t="shared" ref="AJ406:AJ408" si="9">AJ422</f>
        <v>b</v>
      </c>
      <c r="AO406" s="1">
        <f>AVERAGE(AO373:AO375)</f>
        <v>53.3311111111111</v>
      </c>
      <c r="AP406" s="1">
        <f>STDEVA(AO373:AO375)</f>
        <v>0.163887947266591</v>
      </c>
      <c r="AQ406" s="1" t="str">
        <f t="shared" ref="AQ406:AQ408" si="10">AQ422</f>
        <v>cd</v>
      </c>
      <c r="AR406" s="1">
        <f>AVERAGE(AR373:AR375)</f>
        <v>55.2466666666667</v>
      </c>
      <c r="AS406" s="1">
        <f>STDEVA(AR373:AR375)</f>
        <v>0.0968389269755601</v>
      </c>
      <c r="AT406" s="1" t="str">
        <f t="shared" ref="AT406:AT408" si="11">AT422</f>
        <v>b</v>
      </c>
      <c r="AU406" s="1">
        <f>AVERAGE(AU373:AU375)</f>
        <v>53.9866666666667</v>
      </c>
      <c r="AV406" s="1">
        <f>STDEVA(AU373:AU375)</f>
        <v>0.725809892464967</v>
      </c>
      <c r="AW406" s="1" t="str">
        <f t="shared" ref="AW406:AW408" si="12">AW422</f>
        <v>b</v>
      </c>
      <c r="AX406" s="1">
        <f>AVERAGE(AX373:AX375)</f>
        <v>51.7977777777778</v>
      </c>
      <c r="AY406" s="1">
        <f>STDEVA(AX373:AX375)</f>
        <v>0.431294348229623</v>
      </c>
      <c r="AZ406" s="1" t="str">
        <f t="shared" ref="AZ406:AZ408" si="13">AZ422</f>
        <v>b</v>
      </c>
      <c r="BA406" s="1">
        <f>AVERAGE(BA373:BA375)</f>
        <v>36.06</v>
      </c>
      <c r="BB406" s="1">
        <f>STDEVA(BA373:BA375)</f>
        <v>0.820731381147324</v>
      </c>
      <c r="BC406" s="1" t="str">
        <f t="shared" ref="BC406:BC408" si="14">BC422</f>
        <v>b</v>
      </c>
      <c r="BE406" s="1">
        <f>AVERAGE(BE373:BE375)</f>
        <v>53.1133333333333</v>
      </c>
      <c r="BF406" s="1">
        <f>STDEVA(BE373:BE375)</f>
        <v>0.214890152817145</v>
      </c>
      <c r="BG406" s="1" t="str">
        <f t="shared" ref="BG406:BG408" si="15">BG422</f>
        <v>cd</v>
      </c>
      <c r="BH406" s="1">
        <f>AVERAGE(BH373:BH375)</f>
        <v>54.9822222222222</v>
      </c>
      <c r="BI406" s="1">
        <f>STDEVA(BH373:BH375)</f>
        <v>0.14641392364471</v>
      </c>
      <c r="BJ406" s="1" t="str">
        <f t="shared" ref="BJ406:BJ408" si="16">BJ422</f>
        <v>bc</v>
      </c>
      <c r="BK406" s="1">
        <f>AVERAGE(BK373:BK375)</f>
        <v>53.6733333333333</v>
      </c>
      <c r="BL406" s="1">
        <f>STDEVA(BK373:BK375)</f>
        <v>0.690152962111381</v>
      </c>
      <c r="BM406" s="1" t="str">
        <f t="shared" ref="BM406:BM408" si="17">BM422</f>
        <v>b</v>
      </c>
      <c r="BN406" s="1">
        <f>AVERAGE(BN373:BN375)</f>
        <v>51.4955555555556</v>
      </c>
      <c r="BO406" s="1">
        <f>STDEVA(BN373:BN375)</f>
        <v>0.372638241810008</v>
      </c>
      <c r="BP406" s="1" t="str">
        <f t="shared" ref="BP406:BP408" si="18">BP422</f>
        <v>b</v>
      </c>
      <c r="BQ406" s="1">
        <f>AVERAGE(BQ373:BQ375)</f>
        <v>35.6288888888889</v>
      </c>
      <c r="BR406" s="1">
        <f>STDEVA(BQ373:BQ375)</f>
        <v>0.906674836564498</v>
      </c>
      <c r="BS406" s="1" t="str">
        <f t="shared" ref="BS406:BS408" si="19">BS422</f>
        <v>b</v>
      </c>
    </row>
    <row r="407" spans="5:71">
      <c r="E407" s="1" t="s">
        <v>81</v>
      </c>
      <c r="F407" s="1">
        <f>AVERAGE(F376:F378)</f>
        <v>51.32</v>
      </c>
      <c r="G407" s="1">
        <f>STDEVA(F376:F378)</f>
        <v>0.654828221749793</v>
      </c>
      <c r="H407" s="1" t="str">
        <f t="shared" si="0"/>
        <v>d</v>
      </c>
      <c r="I407" s="1">
        <f>AVERAGE(I376:I378)</f>
        <v>52.6088888888889</v>
      </c>
      <c r="J407" s="1">
        <f>STDEVA(I376:I378)</f>
        <v>0.152946371622838</v>
      </c>
      <c r="K407" s="1" t="str">
        <f t="shared" si="1"/>
        <v>c</v>
      </c>
      <c r="L407" s="1">
        <f>AVERAGE(L376:L378)</f>
        <v>49.2511111111111</v>
      </c>
      <c r="M407" s="1">
        <f>STDEVA(L376:L378)</f>
        <v>0.418268033858845</v>
      </c>
      <c r="N407" s="1" t="str">
        <f t="shared" si="2"/>
        <v>d</v>
      </c>
      <c r="O407" s="1">
        <f>AVERAGE(O376:O378)</f>
        <v>39.8177777777778</v>
      </c>
      <c r="P407" s="1">
        <f>STDEVA(O376:O378)</f>
        <v>0.493978557039482</v>
      </c>
      <c r="Q407" s="1" t="str">
        <f t="shared" si="3"/>
        <v>d</v>
      </c>
      <c r="R407" s="1">
        <f>AVERAGE(R376:R378)</f>
        <v>27.0477777777778</v>
      </c>
      <c r="S407" s="1">
        <f>STDEVA(R376:R378)</f>
        <v>0.661516215752648</v>
      </c>
      <c r="T407" s="1" t="str">
        <f t="shared" si="4"/>
        <v>e</v>
      </c>
      <c r="V407" s="1">
        <f>AVERAGE(V376:V378)</f>
        <v>50.8555555555556</v>
      </c>
      <c r="W407" s="1">
        <f>STDEVA(V376:V378)</f>
        <v>0.627847587072364</v>
      </c>
      <c r="X407" s="1" t="str">
        <f t="shared" si="5"/>
        <v>e</v>
      </c>
      <c r="Y407" s="1">
        <f>AVERAGE(Y376:Y378)</f>
        <v>52.2</v>
      </c>
      <c r="Z407" s="1">
        <f>STDEVA(Y376:Y378)</f>
        <v>0.271865980054721</v>
      </c>
      <c r="AA407" s="1" t="str">
        <f t="shared" si="6"/>
        <v>c</v>
      </c>
      <c r="AB407" s="1">
        <f>AVERAGE(AB376:AB378)</f>
        <v>48.8577777777778</v>
      </c>
      <c r="AC407" s="1">
        <f>STDEVA(AB376:AB378)</f>
        <v>0.452269994746666</v>
      </c>
      <c r="AD407" s="1" t="str">
        <f t="shared" si="7"/>
        <v>d</v>
      </c>
      <c r="AE407" s="1">
        <f>AVERAGE(AE376:AE378)</f>
        <v>39.3311111111111</v>
      </c>
      <c r="AF407" s="1">
        <f>STDEVA(AE376:AE378)</f>
        <v>0.499125160581917</v>
      </c>
      <c r="AG407" s="1" t="str">
        <f t="shared" si="8"/>
        <v>e</v>
      </c>
      <c r="AH407" s="1">
        <f>AVERAGE(AH376:AH378)</f>
        <v>26.5133333333333</v>
      </c>
      <c r="AI407" s="1">
        <f>STDEVA(AH376:AH378)</f>
        <v>0.546788604286681</v>
      </c>
      <c r="AJ407" s="1" t="str">
        <f t="shared" si="9"/>
        <v>e</v>
      </c>
      <c r="AO407" s="1">
        <f>AVERAGE(AO376:AO378)</f>
        <v>52.6333333333333</v>
      </c>
      <c r="AP407" s="1">
        <f>STDEVA(AO376:AO378)</f>
        <v>0.433948281608663</v>
      </c>
      <c r="AQ407" s="1" t="str">
        <f t="shared" si="10"/>
        <v>de</v>
      </c>
      <c r="AR407" s="1">
        <f>AVERAGE(AR376:AR378)</f>
        <v>54.7022222222222</v>
      </c>
      <c r="AS407" s="1">
        <f>STDEVA(AR376:AR378)</f>
        <v>0.500947250863955</v>
      </c>
      <c r="AT407" s="1" t="str">
        <f t="shared" si="11"/>
        <v>bc</v>
      </c>
      <c r="AU407" s="1">
        <f>AVERAGE(AU376:AU378)</f>
        <v>52.4333333333333</v>
      </c>
      <c r="AV407" s="1">
        <f>STDEVA(AU376:AU378)</f>
        <v>0.184149697559109</v>
      </c>
      <c r="AW407" s="1" t="str">
        <f t="shared" si="12"/>
        <v>c</v>
      </c>
      <c r="AX407" s="1">
        <f>AVERAGE(AX376:AX378)</f>
        <v>49.2022222222222</v>
      </c>
      <c r="AY407" s="1">
        <f>STDEVA(AX376:AX378)</f>
        <v>0.69077519524834</v>
      </c>
      <c r="AZ407" s="1" t="str">
        <f t="shared" si="13"/>
        <v>d</v>
      </c>
      <c r="BA407" s="1">
        <f>AVERAGE(BA376:BA378)</f>
        <v>33.0266666666667</v>
      </c>
      <c r="BB407" s="1">
        <f>STDEVA(BA376:BA378)</f>
        <v>0.180369990112919</v>
      </c>
      <c r="BC407" s="1" t="str">
        <f t="shared" si="14"/>
        <v>e</v>
      </c>
      <c r="BE407" s="1">
        <f>AVERAGE(BE376:BE378)</f>
        <v>52.4088888888889</v>
      </c>
      <c r="BF407" s="1">
        <f>STDEVA(BE376:BE378)</f>
        <v>0.477136520567502</v>
      </c>
      <c r="BG407" s="1" t="str">
        <f t="shared" si="15"/>
        <v>de</v>
      </c>
      <c r="BH407" s="1">
        <f>AVERAGE(BH376:BH378)</f>
        <v>54.44</v>
      </c>
      <c r="BI407" s="1">
        <f>STDEVA(BH376:BH378)</f>
        <v>0.434050688284212</v>
      </c>
      <c r="BJ407" s="1" t="str">
        <f t="shared" si="16"/>
        <v>cd</v>
      </c>
      <c r="BK407" s="1">
        <f>AVERAGE(BK376:BK378)</f>
        <v>52.1266666666667</v>
      </c>
      <c r="BL407" s="1">
        <f>STDEVA(BK376:BK378)</f>
        <v>0.220302821891439</v>
      </c>
      <c r="BM407" s="1" t="str">
        <f t="shared" si="17"/>
        <v>c</v>
      </c>
      <c r="BN407" s="1">
        <f>AVERAGE(BN376:BN378)</f>
        <v>48.9</v>
      </c>
      <c r="BO407" s="1">
        <f>STDEVA(BN376:BN378)</f>
        <v>0.754983443527074</v>
      </c>
      <c r="BP407" s="1" t="str">
        <f t="shared" si="18"/>
        <v>e</v>
      </c>
      <c r="BQ407" s="1">
        <f>AVERAGE(BQ376:BQ378)</f>
        <v>32.5888888888889</v>
      </c>
      <c r="BR407" s="1">
        <f>STDEVA(BQ376:BQ378)</f>
        <v>0.252483956219297</v>
      </c>
      <c r="BS407" s="1" t="str">
        <f t="shared" si="19"/>
        <v>e</v>
      </c>
    </row>
    <row r="408" spans="5:71">
      <c r="E408" s="1" t="s">
        <v>82</v>
      </c>
      <c r="F408" s="1">
        <f>AVERAGE(F379:F381)</f>
        <v>49.4133333333333</v>
      </c>
      <c r="G408" s="1">
        <f>STDEVA(F379:F381)</f>
        <v>0.471357377981694</v>
      </c>
      <c r="H408" s="1" t="str">
        <f t="shared" si="0"/>
        <v>e</v>
      </c>
      <c r="I408" s="1">
        <f>AVERAGE(I379:I381)</f>
        <v>50.6066666666667</v>
      </c>
      <c r="J408" s="1">
        <f>STDEVA(I379:I381)</f>
        <v>0.214579692525756</v>
      </c>
      <c r="K408" s="1" t="str">
        <f t="shared" si="1"/>
        <v>d</v>
      </c>
      <c r="L408" s="1">
        <f>AVERAGE(L379:L381)</f>
        <v>43.1688888888889</v>
      </c>
      <c r="M408" s="1">
        <f>STDEVA(L379:L381)</f>
        <v>0.858146150032037</v>
      </c>
      <c r="N408" s="1" t="str">
        <f t="shared" si="2"/>
        <v>e</v>
      </c>
      <c r="O408" s="1">
        <f>AVERAGE(O379:O381)</f>
        <v>32.6155555555556</v>
      </c>
      <c r="P408" s="1">
        <f>STDEVA(O379:O381)</f>
        <v>0.423442680540951</v>
      </c>
      <c r="Q408" s="1" t="str">
        <f t="shared" si="3"/>
        <v>f</v>
      </c>
      <c r="R408" s="1">
        <f>AVERAGE(R379:R381)</f>
        <v>18.0755555555556</v>
      </c>
      <c r="S408" s="1">
        <f>STDEVA(R379:R381)</f>
        <v>0.415496133600586</v>
      </c>
      <c r="T408" s="1" t="str">
        <f t="shared" si="4"/>
        <v>h</v>
      </c>
      <c r="V408" s="1">
        <f>AVERAGE(V379:V381)</f>
        <v>49.04</v>
      </c>
      <c r="W408" s="1">
        <f>STDEVA(V379:V381)</f>
        <v>0.471215921255255</v>
      </c>
      <c r="X408" s="1" t="str">
        <f t="shared" si="5"/>
        <v>f</v>
      </c>
      <c r="Y408" s="1">
        <f>AVERAGE(Y379:Y381)</f>
        <v>50.2133333333333</v>
      </c>
      <c r="Z408" s="1">
        <f>STDEVA(Y379:Y381)</f>
        <v>0.274954541697343</v>
      </c>
      <c r="AA408" s="1" t="str">
        <f t="shared" si="6"/>
        <v>d</v>
      </c>
      <c r="AB408" s="1">
        <f>AVERAGE(AB379:AB381)</f>
        <v>42.7488888888889</v>
      </c>
      <c r="AC408" s="1">
        <f>STDEVA(AB379:AB381)</f>
        <v>0.824764837415514</v>
      </c>
      <c r="AD408" s="1" t="str">
        <f t="shared" si="7"/>
        <v>e</v>
      </c>
      <c r="AE408" s="1">
        <f>AVERAGE(AE379:AE381)</f>
        <v>32.2533333333333</v>
      </c>
      <c r="AF408" s="1">
        <f>STDEVA(AE379:AE381)</f>
        <v>0.421478877815301</v>
      </c>
      <c r="AG408" s="1" t="str">
        <f t="shared" si="8"/>
        <v>g</v>
      </c>
      <c r="AH408" s="1">
        <f>AVERAGE(AH379:AH381)</f>
        <v>17.4044444444444</v>
      </c>
      <c r="AI408" s="1">
        <f>STDEVA(AH379:AH381)</f>
        <v>0.581581496470647</v>
      </c>
      <c r="AJ408" s="1" t="str">
        <f t="shared" si="9"/>
        <v>h</v>
      </c>
      <c r="AO408" s="1">
        <f>AVERAGE(AO379:AO381)</f>
        <v>52.1311111111111</v>
      </c>
      <c r="AP408" s="1">
        <f>STDEVA(AO379:AO381)</f>
        <v>0.60495484986103</v>
      </c>
      <c r="AQ408" s="1" t="str">
        <f t="shared" si="10"/>
        <v>e</v>
      </c>
      <c r="AR408" s="1">
        <f>AVERAGE(AR379:AR381)</f>
        <v>53.0844444444444</v>
      </c>
      <c r="AS408" s="1">
        <f>STDEVA(AR379:AR381)</f>
        <v>0.173119526253893</v>
      </c>
      <c r="AT408" s="1" t="str">
        <f t="shared" si="11"/>
        <v>e</v>
      </c>
      <c r="AU408" s="1">
        <f>AVERAGE(AU379:AU381)</f>
        <v>48.6666666666667</v>
      </c>
      <c r="AV408" s="1">
        <f>STDEVA(AU379:AU381)</f>
        <v>0.790808306593818</v>
      </c>
      <c r="AW408" s="1" t="str">
        <f t="shared" si="12"/>
        <v>f</v>
      </c>
      <c r="AX408" s="1">
        <f>AVERAGE(AX379:AX381)</f>
        <v>43.6</v>
      </c>
      <c r="AY408" s="1">
        <f>STDEVA(AX379:AX381)</f>
        <v>0.270061721340391</v>
      </c>
      <c r="AZ408" s="1" t="str">
        <f t="shared" si="13"/>
        <v>f</v>
      </c>
      <c r="BA408" s="1">
        <f>AVERAGE(BA379:BA381)</f>
        <v>26.8044444444444</v>
      </c>
      <c r="BB408" s="1">
        <f>STDEVA(BA379:BA381)</f>
        <v>0.412058967373107</v>
      </c>
      <c r="BC408" s="1" t="str">
        <f t="shared" si="14"/>
        <v>g</v>
      </c>
      <c r="BE408" s="1">
        <f>AVERAGE(BE379:BE381)</f>
        <v>51.8822222222222</v>
      </c>
      <c r="BF408" s="1">
        <f>STDEVA(BE379:BE381)</f>
        <v>0.610512838461182</v>
      </c>
      <c r="BG408" s="1" t="str">
        <f t="shared" si="15"/>
        <v>e</v>
      </c>
      <c r="BH408" s="1">
        <f>AVERAGE(BH379:BH381)</f>
        <v>52.8222222222222</v>
      </c>
      <c r="BI408" s="1">
        <f>STDEVA(BH379:BH381)</f>
        <v>0.224730291023931</v>
      </c>
      <c r="BJ408" s="1" t="str">
        <f t="shared" si="16"/>
        <v>f</v>
      </c>
      <c r="BK408" s="1">
        <f>AVERAGE(BK379:BK381)</f>
        <v>48.3666666666667</v>
      </c>
      <c r="BL408" s="1">
        <f>STDEVA(BK379:BK381)</f>
        <v>0.813469933884053</v>
      </c>
      <c r="BM408" s="1" t="str">
        <f t="shared" si="17"/>
        <v>f</v>
      </c>
      <c r="BN408" s="1">
        <f>AVERAGE(BN379:BN381)</f>
        <v>43.3511111111111</v>
      </c>
      <c r="BO408" s="1">
        <f>STDEVA(BN379:BN381)</f>
        <v>0.256673881572474</v>
      </c>
      <c r="BP408" s="1" t="str">
        <f t="shared" si="18"/>
        <v>g</v>
      </c>
      <c r="BQ408" s="1">
        <f>AVERAGE(BQ379:BQ381)</f>
        <v>26.3555555555556</v>
      </c>
      <c r="BR408" s="1">
        <f>STDEVA(BQ379:BQ381)</f>
        <v>0.379726997450266</v>
      </c>
      <c r="BS408" s="1" t="str">
        <f t="shared" si="19"/>
        <v>g</v>
      </c>
    </row>
    <row r="409" spans="5:69">
      <c r="E409" s="1" t="s">
        <v>102</v>
      </c>
      <c r="F409" s="1">
        <f>AVERAGE(F373:F381)</f>
        <v>51.0118518518519</v>
      </c>
      <c r="I409" s="1">
        <f>AVERAGE(I373:I381)</f>
        <v>52.2703703703704</v>
      </c>
      <c r="L409" s="1">
        <f>AVERAGE(L373:L381)</f>
        <v>47.8162962962963</v>
      </c>
      <c r="O409" s="1">
        <f>AVERAGE(O373:O381)</f>
        <v>38.2555555555556</v>
      </c>
      <c r="R409" s="1">
        <f>AVERAGE(R373:R381)</f>
        <v>25.4188888888889</v>
      </c>
      <c r="V409" s="1">
        <f>AVERAGE(V373:V381)</f>
        <v>50.5822222222222</v>
      </c>
      <c r="Y409" s="1">
        <f>AVERAGE(Y373:Y381)</f>
        <v>51.8562962962963</v>
      </c>
      <c r="AB409" s="1">
        <f>AVERAGE(AB373:AB381)</f>
        <v>47.4066666666667</v>
      </c>
      <c r="AE409" s="1">
        <f>AVERAGE(AE373:AE381)</f>
        <v>37.82</v>
      </c>
      <c r="AH409" s="1">
        <f>AVERAGE(AH373:AH381)</f>
        <v>24.8051851851852</v>
      </c>
      <c r="AO409" s="1">
        <f>AVERAGE(AO373:AO381)</f>
        <v>52.6985185185185</v>
      </c>
      <c r="AR409" s="1">
        <f>AVERAGE(AR373:AR381)</f>
        <v>54.3444444444445</v>
      </c>
      <c r="AU409" s="1">
        <f>AVERAGE(AU373:AU381)</f>
        <v>51.6955555555556</v>
      </c>
      <c r="AX409" s="1">
        <f>AVERAGE(AX373:AX381)</f>
        <v>48.2</v>
      </c>
      <c r="BA409" s="1">
        <f>AVERAGE(BA373:BA381)</f>
        <v>31.9637037037037</v>
      </c>
      <c r="BE409" s="1">
        <f>AVERAGE(BE373:BE381)</f>
        <v>52.4681481481481</v>
      </c>
      <c r="BH409" s="1">
        <f>AVERAGE(BH373:BH381)</f>
        <v>54.0814814814815</v>
      </c>
      <c r="BK409" s="1">
        <f>AVERAGE(BK373:BK381)</f>
        <v>51.3888888888889</v>
      </c>
      <c r="BN409" s="1">
        <f>AVERAGE(BN373:BN381)</f>
        <v>47.9155555555556</v>
      </c>
      <c r="BQ409" s="1">
        <f>AVERAGE(BQ373:BQ381)</f>
        <v>31.5244444444444</v>
      </c>
    </row>
    <row r="410" spans="5:71">
      <c r="E410" s="1" t="s">
        <v>83</v>
      </c>
      <c r="F410" s="1">
        <f>AVERAGE(F382:F384)</f>
        <v>51.9444444444444</v>
      </c>
      <c r="G410" s="1">
        <f>STDEVA(F382:F384)</f>
        <v>0.317653433325852</v>
      </c>
      <c r="H410" s="1" t="str">
        <f t="shared" ref="H410:H412" si="20">H425</f>
        <v>cd</v>
      </c>
      <c r="I410" s="1">
        <f>AVERAGE(I382:I384)</f>
        <v>52.7977777777778</v>
      </c>
      <c r="J410" s="1">
        <f>STDEVA(I382:I384)</f>
        <v>0.29100082728659</v>
      </c>
      <c r="K410" s="1" t="str">
        <f t="shared" ref="K410:K412" si="21">K425</f>
        <v>c</v>
      </c>
      <c r="L410" s="1">
        <f>AVERAGE(L382:L384)</f>
        <v>49.4066666666667</v>
      </c>
      <c r="M410" s="1">
        <f>STDEVA(L382:L384)</f>
        <v>0.389244282053207</v>
      </c>
      <c r="N410" s="1" t="str">
        <f t="shared" ref="N410:N412" si="22">N425</f>
        <v>d</v>
      </c>
      <c r="O410" s="1">
        <f>AVERAGE(O382:O384)</f>
        <v>41.8533333333333</v>
      </c>
      <c r="P410" s="1">
        <f>STDEVA(O382:O384)</f>
        <v>0.750022221893017</v>
      </c>
      <c r="Q410" s="1" t="str">
        <f t="shared" ref="Q410:Q412" si="23">Q425</f>
        <v>bc</v>
      </c>
      <c r="R410" s="1">
        <f>AVERAGE(R382:R384)</f>
        <v>29.8466666666667</v>
      </c>
      <c r="S410" s="1">
        <f>STDEVA(R382:R384)</f>
        <v>0.655879392707058</v>
      </c>
      <c r="T410" s="1" t="str">
        <f t="shared" ref="T410:T412" si="24">T425</f>
        <v>c</v>
      </c>
      <c r="V410" s="1">
        <f>AVERAGE(V382:V384)</f>
        <v>51.4955555555556</v>
      </c>
      <c r="W410" s="1">
        <f>STDEVA(V382:V384)</f>
        <v>0.268024321726659</v>
      </c>
      <c r="X410" s="1" t="str">
        <f t="shared" ref="X410:X412" si="25">X425</f>
        <v>de</v>
      </c>
      <c r="Y410" s="1">
        <f>AVERAGE(Y382:Y384)</f>
        <v>52.3822222222222</v>
      </c>
      <c r="Z410" s="1">
        <f>STDEVA(Y382:Y384)</f>
        <v>0.383801646301449</v>
      </c>
      <c r="AA410" s="1" t="str">
        <f t="shared" ref="AA410:AA412" si="26">AA425</f>
        <v>c</v>
      </c>
      <c r="AB410" s="1">
        <f>AVERAGE(AB382:AB384)</f>
        <v>48.9911111111111</v>
      </c>
      <c r="AC410" s="1">
        <f>STDEVA(AB382:AB384)</f>
        <v>0.423442680540941</v>
      </c>
      <c r="AD410" s="1" t="str">
        <f t="shared" ref="AD410:AD412" si="27">AD425</f>
        <v>d</v>
      </c>
      <c r="AE410" s="1">
        <f>AVERAGE(AE382:AE384)</f>
        <v>41.7333333333333</v>
      </c>
      <c r="AF410" s="1">
        <f>STDEVA(AE382:AE384)</f>
        <v>0.322972307034386</v>
      </c>
      <c r="AG410" s="1" t="str">
        <f t="shared" ref="AG410:AG412" si="28">AG425</f>
        <v>bc</v>
      </c>
      <c r="AH410" s="1">
        <f>AVERAGE(AH382:AH384)</f>
        <v>29.2355555555556</v>
      </c>
      <c r="AI410" s="1">
        <f>STDEVA(AH382:AH384)</f>
        <v>0.769136119533058</v>
      </c>
      <c r="AJ410" s="1" t="str">
        <f t="shared" ref="AJ410:AJ412" si="29">AJ425</f>
        <v>c</v>
      </c>
      <c r="AO410" s="1">
        <f>AVERAGE(AO382:AO384)</f>
        <v>53.0022222222222</v>
      </c>
      <c r="AP410" s="1">
        <f>STDEVA(AO382:AO384)</f>
        <v>0.210853644168792</v>
      </c>
      <c r="AQ410" s="1" t="str">
        <f t="shared" ref="AQ410:AQ412" si="30">AQ425</f>
        <v>d</v>
      </c>
      <c r="AR410" s="1">
        <f>AVERAGE(AR382:AR384)</f>
        <v>54.3644444444445</v>
      </c>
      <c r="AS410" s="1">
        <f>STDEVA(AR382:AR384)</f>
        <v>0.334752534358238</v>
      </c>
      <c r="AT410" s="1" t="str">
        <f t="shared" ref="AT410:AT412" si="31">AT425</f>
        <v>cd</v>
      </c>
      <c r="AU410" s="1">
        <f>AVERAGE(AU382:AU384)</f>
        <v>50.3466666666667</v>
      </c>
      <c r="AV410" s="1">
        <f>STDEVA(AU382:AU384)</f>
        <v>0.331930380920114</v>
      </c>
      <c r="AW410" s="1" t="str">
        <f t="shared" ref="AW410:AW412" si="32">AW425</f>
        <v>de</v>
      </c>
      <c r="AX410" s="1">
        <f>AVERAGE(AX382:AX384)</f>
        <v>50.1644444444444</v>
      </c>
      <c r="AY410" s="1">
        <f>STDEVA(AX382:AX384)</f>
        <v>0.188129191229307</v>
      </c>
      <c r="AZ410" s="1" t="str">
        <f t="shared" ref="AZ410:AZ412" si="33">AZ425</f>
        <v>c</v>
      </c>
      <c r="BA410" s="1">
        <f>AVERAGE(BA382:BA384)</f>
        <v>34.9977777777778</v>
      </c>
      <c r="BB410" s="1">
        <f>STDEVA(BA382:BA384)</f>
        <v>0.352787838876654</v>
      </c>
      <c r="BC410" s="1" t="str">
        <f t="shared" ref="BC410:BC412" si="34">BC425</f>
        <v>c</v>
      </c>
      <c r="BE410" s="1">
        <f>AVERAGE(BE382:BE384)</f>
        <v>52.8133333333333</v>
      </c>
      <c r="BF410" s="1">
        <f>STDEVA(BE382:BE384)</f>
        <v>0.180493151609083</v>
      </c>
      <c r="BG410" s="1" t="str">
        <f t="shared" ref="BG410:BG412" si="35">BG425</f>
        <v>d</v>
      </c>
      <c r="BH410" s="1">
        <f>AVERAGE(BH382:BH384)</f>
        <v>54.0866666666667</v>
      </c>
      <c r="BI410" s="1">
        <f>STDEVA(BH382:BH384)</f>
        <v>0.347754702819861</v>
      </c>
      <c r="BJ410" s="1" t="str">
        <f t="shared" ref="BJ410:BJ412" si="36">BJ425</f>
        <v>de</v>
      </c>
      <c r="BK410" s="1">
        <f>AVERAGE(BK382:BK384)</f>
        <v>50.0133333333333</v>
      </c>
      <c r="BL410" s="1">
        <f>STDEVA(BK382:BK384)</f>
        <v>0.286201172448865</v>
      </c>
      <c r="BM410" s="1" t="str">
        <f t="shared" ref="BM410:BM412" si="37">BM425</f>
        <v>de</v>
      </c>
      <c r="BN410" s="1">
        <f>AVERAGE(BN382:BN384)</f>
        <v>49.8155555555556</v>
      </c>
      <c r="BO410" s="1">
        <f>STDEVA(BN382:BN384)</f>
        <v>0.159071379272649</v>
      </c>
      <c r="BP410" s="1" t="str">
        <f t="shared" ref="BP410:BP412" si="38">BP425</f>
        <v>c</v>
      </c>
      <c r="BQ410" s="1">
        <f>AVERAGE(BQ382:BQ384)</f>
        <v>34.5777777777778</v>
      </c>
      <c r="BR410" s="1">
        <f>STDEVA(BQ382:BQ384)</f>
        <v>0.426371425628631</v>
      </c>
      <c r="BS410" s="1" t="str">
        <f t="shared" ref="BS410:BS412" si="39">BS425</f>
        <v>c</v>
      </c>
    </row>
    <row r="411" spans="5:71">
      <c r="E411" s="1" t="s">
        <v>84</v>
      </c>
      <c r="F411" s="1">
        <f>AVERAGE(F385:F387)</f>
        <v>52.0866666666667</v>
      </c>
      <c r="G411" s="1">
        <f>STDEVA(F385:F387)</f>
        <v>0.133832399332569</v>
      </c>
      <c r="H411" s="1" t="str">
        <f t="shared" si="20"/>
        <v>c</v>
      </c>
      <c r="I411" s="1">
        <f>AVERAGE(I385:I387)</f>
        <v>52.9844444444444</v>
      </c>
      <c r="J411" s="1">
        <f>STDEVA(I385:I387)</f>
        <v>0.186706344989289</v>
      </c>
      <c r="K411" s="1" t="str">
        <f t="shared" si="21"/>
        <v>c</v>
      </c>
      <c r="L411" s="1">
        <f>AVERAGE(L385:L387)</f>
        <v>49.2022222222222</v>
      </c>
      <c r="M411" s="1">
        <f>STDEVA(L385:L387)</f>
        <v>0.403007214345861</v>
      </c>
      <c r="N411" s="1" t="str">
        <f t="shared" si="22"/>
        <v>d</v>
      </c>
      <c r="O411" s="1">
        <f>AVERAGE(O385:O387)</f>
        <v>40.8377777777778</v>
      </c>
      <c r="P411" s="1">
        <f>STDEVA(O385:O387)</f>
        <v>0.416671111087412</v>
      </c>
      <c r="Q411" s="1" t="str">
        <f t="shared" si="23"/>
        <v>c</v>
      </c>
      <c r="R411" s="1">
        <f>AVERAGE(R385:R387)</f>
        <v>28.4888888888889</v>
      </c>
      <c r="S411" s="1">
        <f>STDEVA(R385:R387)</f>
        <v>0.304946868474811</v>
      </c>
      <c r="T411" s="1" t="str">
        <f t="shared" si="24"/>
        <v>d</v>
      </c>
      <c r="V411" s="1">
        <f>AVERAGE(V385:V387)</f>
        <v>51.6933333333333</v>
      </c>
      <c r="W411" s="1">
        <f>STDEVA(V385:V387)</f>
        <v>0.0896908269804927</v>
      </c>
      <c r="X411" s="1" t="str">
        <f t="shared" si="25"/>
        <v>cd</v>
      </c>
      <c r="Y411" s="1">
        <f>AVERAGE(Y385:Y387)</f>
        <v>52.62</v>
      </c>
      <c r="Z411" s="1">
        <f>STDEVA(Y385:Y387)</f>
        <v>0.231804515342847</v>
      </c>
      <c r="AA411" s="1" t="str">
        <f t="shared" si="26"/>
        <v>c</v>
      </c>
      <c r="AB411" s="1">
        <f>AVERAGE(AB385:AB387)</f>
        <v>48.8177777777778</v>
      </c>
      <c r="AC411" s="1">
        <f>STDEVA(AB385:AB387)</f>
        <v>0.413351254091793</v>
      </c>
      <c r="AD411" s="1" t="str">
        <f t="shared" si="27"/>
        <v>d</v>
      </c>
      <c r="AE411" s="1">
        <f>AVERAGE(AE385:AE387)</f>
        <v>40.4244444444444</v>
      </c>
      <c r="AF411" s="1">
        <f>STDEVA(AE385:AE387)</f>
        <v>0.444438888854168</v>
      </c>
      <c r="AG411" s="1" t="str">
        <f t="shared" si="28"/>
        <v>d</v>
      </c>
      <c r="AH411" s="1">
        <f>AVERAGE(AH385:AH387)</f>
        <v>27.92</v>
      </c>
      <c r="AI411" s="1">
        <f>STDEVA(AH385:AH387)</f>
        <v>0.384418753155693</v>
      </c>
      <c r="AJ411" s="1" t="str">
        <f t="shared" si="29"/>
        <v>d</v>
      </c>
      <c r="AO411" s="1">
        <f>AVERAGE(AO385:AO387)</f>
        <v>52.7466666666667</v>
      </c>
      <c r="AP411" s="1">
        <f>STDEVA(AO385:AO387)</f>
        <v>0.429935395663635</v>
      </c>
      <c r="AQ411" s="1" t="str">
        <f t="shared" si="30"/>
        <v>de</v>
      </c>
      <c r="AR411" s="1">
        <f>AVERAGE(AR385:AR387)</f>
        <v>53.94</v>
      </c>
      <c r="AS411" s="1">
        <f>STDEVA(AR385:AR387)</f>
        <v>0.259999999999994</v>
      </c>
      <c r="AT411" s="1" t="str">
        <f t="shared" si="31"/>
        <v>d</v>
      </c>
      <c r="AU411" s="1">
        <f>AVERAGE(AU385:AU387)</f>
        <v>49.6866666666667</v>
      </c>
      <c r="AV411" s="1">
        <f>STDEVA(AU385:AU387)</f>
        <v>0.583361904062231</v>
      </c>
      <c r="AW411" s="1" t="str">
        <f t="shared" si="32"/>
        <v>e</v>
      </c>
      <c r="AX411" s="1">
        <f>AVERAGE(AX385:AX387)</f>
        <v>49.3511111111111</v>
      </c>
      <c r="AY411" s="1">
        <f>STDEVA(AX385:AX387)</f>
        <v>0.397454865828023</v>
      </c>
      <c r="AZ411" s="1" t="str">
        <f t="shared" si="33"/>
        <v>d</v>
      </c>
      <c r="BA411" s="1">
        <f>AVERAGE(BA385:BA387)</f>
        <v>34.0333333333333</v>
      </c>
      <c r="BB411" s="1">
        <f>STDEVA(BA385:BA387)</f>
        <v>0.40414518843274</v>
      </c>
      <c r="BC411" s="1" t="str">
        <f t="shared" si="34"/>
        <v>d</v>
      </c>
      <c r="BE411" s="1">
        <f>AVERAGE(BE385:BE387)</f>
        <v>52.5244444444444</v>
      </c>
      <c r="BF411" s="1">
        <f>STDEVA(BE385:BE387)</f>
        <v>0.458128236939708</v>
      </c>
      <c r="BG411" s="1" t="str">
        <f t="shared" si="35"/>
        <v>de</v>
      </c>
      <c r="BH411" s="1">
        <f>AVERAGE(BH385:BH387)</f>
        <v>53.6688888888889</v>
      </c>
      <c r="BI411" s="1">
        <f>STDEVA(BH385:BH387)</f>
        <v>0.254587538608657</v>
      </c>
      <c r="BJ411" s="1" t="str">
        <f t="shared" si="36"/>
        <v>e</v>
      </c>
      <c r="BK411" s="1">
        <f>AVERAGE(BK385:BK387)</f>
        <v>49.3733333333333</v>
      </c>
      <c r="BL411" s="1">
        <f>STDEVA(BK385:BK387)</f>
        <v>0.63333333333334</v>
      </c>
      <c r="BM411" s="1" t="str">
        <f t="shared" si="37"/>
        <v>e</v>
      </c>
      <c r="BN411" s="1">
        <f>AVERAGE(BN385:BN387)</f>
        <v>49.06</v>
      </c>
      <c r="BO411" s="1">
        <f>STDEVA(BN385:BN387)</f>
        <v>0.415905972279526</v>
      </c>
      <c r="BP411" s="1" t="str">
        <f t="shared" si="38"/>
        <v>de</v>
      </c>
      <c r="BQ411" s="1">
        <f>AVERAGE(BQ385:BQ387)</f>
        <v>33.5933333333333</v>
      </c>
      <c r="BR411" s="1">
        <f>STDEVA(BQ385:BQ387)</f>
        <v>0.368299395118219</v>
      </c>
      <c r="BS411" s="1" t="str">
        <f t="shared" si="39"/>
        <v>d</v>
      </c>
    </row>
    <row r="412" spans="5:71">
      <c r="E412" s="1" t="s">
        <v>85</v>
      </c>
      <c r="F412" s="1">
        <f>AVERAGE(F388:F390)</f>
        <v>53.0933333333333</v>
      </c>
      <c r="G412" s="1">
        <f>STDEVA(F388:F390)</f>
        <v>0.24666666666667</v>
      </c>
      <c r="H412" s="1" t="str">
        <f t="shared" si="20"/>
        <v>a</v>
      </c>
      <c r="I412" s="1">
        <f>AVERAGE(I388:I390)</f>
        <v>53.8666666666667</v>
      </c>
      <c r="J412" s="1">
        <f>STDEVA(I388:I390)</f>
        <v>0.306883980972894</v>
      </c>
      <c r="K412" s="1" t="str">
        <f t="shared" si="21"/>
        <v>b</v>
      </c>
      <c r="L412" s="1">
        <f>AVERAGE(L388:L390)</f>
        <v>50.1511111111111</v>
      </c>
      <c r="M412" s="1">
        <f>STDEVA(L388:L390)</f>
        <v>0.226306904037013</v>
      </c>
      <c r="N412" s="1" t="str">
        <f t="shared" si="22"/>
        <v>bcd</v>
      </c>
      <c r="O412" s="1">
        <f>AVERAGE(O388:O390)</f>
        <v>35.8466666666667</v>
      </c>
      <c r="P412" s="1">
        <f>STDEVA(O388:O390)</f>
        <v>0.509160529150133</v>
      </c>
      <c r="Q412" s="1" t="str">
        <f t="shared" si="23"/>
        <v>e</v>
      </c>
      <c r="R412" s="1">
        <f>AVERAGE(R388:R390)</f>
        <v>21.5311111111111</v>
      </c>
      <c r="S412" s="1">
        <f>STDEVA(R388:R390)</f>
        <v>0.650344637979088</v>
      </c>
      <c r="T412" s="1" t="str">
        <f t="shared" si="24"/>
        <v>f</v>
      </c>
      <c r="V412" s="1">
        <f>AVERAGE(V388:V390)</f>
        <v>52.5711111111111</v>
      </c>
      <c r="W412" s="1">
        <f>STDEVA(V388:V390)</f>
        <v>0.255197817243656</v>
      </c>
      <c r="X412" s="1" t="str">
        <f t="shared" si="25"/>
        <v>ab</v>
      </c>
      <c r="Y412" s="1">
        <f>AVERAGE(Y388:Y390)</f>
        <v>53.4</v>
      </c>
      <c r="Z412" s="1">
        <f>STDEVA(Y388:Y390)</f>
        <v>0.384071752555577</v>
      </c>
      <c r="AA412" s="1" t="str">
        <f t="shared" si="26"/>
        <v>b</v>
      </c>
      <c r="AB412" s="1">
        <f>AVERAGE(AB388:AB390)</f>
        <v>49.72</v>
      </c>
      <c r="AC412" s="1">
        <f>STDEVA(AB388:AB390)</f>
        <v>0.176760981114167</v>
      </c>
      <c r="AD412" s="1" t="str">
        <f t="shared" si="27"/>
        <v>bcd</v>
      </c>
      <c r="AE412" s="1">
        <f>AVERAGE(AE388:AE390)</f>
        <v>35.3022222222222</v>
      </c>
      <c r="AF412" s="1">
        <f>STDEVA(AE388:AE390)</f>
        <v>0.568598015916082</v>
      </c>
      <c r="AG412" s="1" t="str">
        <f t="shared" si="28"/>
        <v>f</v>
      </c>
      <c r="AH412" s="1">
        <f>AVERAGE(AH388:AH390)</f>
        <v>20.9244444444444</v>
      </c>
      <c r="AI412" s="1">
        <f>STDEVA(AH388:AH390)</f>
        <v>0.660953295822982</v>
      </c>
      <c r="AJ412" s="1" t="str">
        <f t="shared" si="29"/>
        <v>f</v>
      </c>
      <c r="AO412" s="1">
        <f>AVERAGE(AO388:AO390)</f>
        <v>54.0444444444444</v>
      </c>
      <c r="AP412" s="1">
        <f>STDEVA(AO388:AO390)</f>
        <v>0.303632331270222</v>
      </c>
      <c r="AQ412" s="1" t="str">
        <f t="shared" si="30"/>
        <v>ab</v>
      </c>
      <c r="AR412" s="1">
        <f>AVERAGE(AR388:AR390)</f>
        <v>55.2977777777778</v>
      </c>
      <c r="AS412" s="1">
        <f>STDEVA(AR388:AR390)</f>
        <v>0.510526235405224</v>
      </c>
      <c r="AT412" s="1" t="str">
        <f t="shared" si="31"/>
        <v>b</v>
      </c>
      <c r="AU412" s="1">
        <f>AVERAGE(AU388:AU390)</f>
        <v>50.7688888888889</v>
      </c>
      <c r="AV412" s="1">
        <f>STDEVA(AU388:AU390)</f>
        <v>0.234883737986204</v>
      </c>
      <c r="AW412" s="1" t="str">
        <f t="shared" si="32"/>
        <v>d</v>
      </c>
      <c r="AX412" s="1">
        <f>AVERAGE(AX388:AX390)</f>
        <v>46.2377777777778</v>
      </c>
      <c r="AY412" s="1">
        <f>STDEVA(AX388:AX390)</f>
        <v>0.624902955428842</v>
      </c>
      <c r="AZ412" s="1" t="str">
        <f t="shared" si="33"/>
        <v>e</v>
      </c>
      <c r="BA412" s="1">
        <f>AVERAGE(BA388:BA390)</f>
        <v>29.4133333333333</v>
      </c>
      <c r="BB412" s="1">
        <f>STDEVA(BA388:BA390)</f>
        <v>0.357832984008523</v>
      </c>
      <c r="BC412" s="1" t="str">
        <f t="shared" si="34"/>
        <v>f</v>
      </c>
      <c r="BE412" s="1">
        <f>AVERAGE(BE388:BE390)</f>
        <v>53.8266666666667</v>
      </c>
      <c r="BF412" s="1">
        <f>STDEVA(BE388:BE390)</f>
        <v>0.262636208047905</v>
      </c>
      <c r="BG412" s="1" t="str">
        <f t="shared" si="35"/>
        <v>ab</v>
      </c>
      <c r="BH412" s="1">
        <f>AVERAGE(BH388:BH390)</f>
        <v>55.0288888888889</v>
      </c>
      <c r="BI412" s="1">
        <f>STDEVA(BH388:BH390)</f>
        <v>0.449905339838078</v>
      </c>
      <c r="BJ412" s="1" t="str">
        <f t="shared" si="36"/>
        <v>b</v>
      </c>
      <c r="BK412" s="1">
        <f>AVERAGE(BK388:BK390)</f>
        <v>50.4488888888889</v>
      </c>
      <c r="BL412" s="1">
        <f>STDEVA(BK388:BK390)</f>
        <v>0.286692505295473</v>
      </c>
      <c r="BM412" s="1" t="str">
        <f t="shared" si="37"/>
        <v>d</v>
      </c>
      <c r="BN412" s="1">
        <f>AVERAGE(BN388:BN390)</f>
        <v>45.9355555555556</v>
      </c>
      <c r="BO412" s="1">
        <f>STDEVA(BN388:BN390)</f>
        <v>0.645198792219481</v>
      </c>
      <c r="BP412" s="1" t="str">
        <f t="shared" si="38"/>
        <v>f</v>
      </c>
      <c r="BQ412" s="1">
        <f>AVERAGE(BQ388:BQ390)</f>
        <v>28.9711111111111</v>
      </c>
      <c r="BR412" s="1">
        <f>STDEVA(BQ388:BQ390)</f>
        <v>0.276512674681034</v>
      </c>
      <c r="BS412" s="1" t="str">
        <f t="shared" si="39"/>
        <v>f</v>
      </c>
    </row>
    <row r="413" spans="5:69">
      <c r="E413" s="1" t="s">
        <v>103</v>
      </c>
      <c r="F413" s="1">
        <f>AVERAGE(F382:F390)</f>
        <v>52.3748148148148</v>
      </c>
      <c r="I413" s="1">
        <f>AVERAGE(I382:I390)</f>
        <v>53.2162962962963</v>
      </c>
      <c r="L413" s="1">
        <f>AVERAGE(L382:L390)</f>
        <v>49.5866666666667</v>
      </c>
      <c r="O413" s="1">
        <f>AVERAGE(O382:O390)</f>
        <v>39.5125925925926</v>
      </c>
      <c r="R413" s="1">
        <f>AVERAGE(R382:R390)</f>
        <v>26.6222222222222</v>
      </c>
      <c r="V413" s="1">
        <f>AVERAGE(V382:V390)</f>
        <v>51.92</v>
      </c>
      <c r="Y413" s="1">
        <f>AVERAGE(Y382:Y390)</f>
        <v>52.8007407407407</v>
      </c>
      <c r="AB413" s="1">
        <f>AVERAGE(AB382:AB390)</f>
        <v>49.1762962962963</v>
      </c>
      <c r="AE413" s="1">
        <f>AVERAGE(AE382:AE390)</f>
        <v>39.1533333333333</v>
      </c>
      <c r="AH413" s="1">
        <f>AVERAGE(AH382:AH390)</f>
        <v>26.0266666666667</v>
      </c>
      <c r="AO413" s="1">
        <f>AVERAGE(AO382:AO390)</f>
        <v>53.2644444444444</v>
      </c>
      <c r="AR413" s="1">
        <f>AVERAGE(AR382:AR390)</f>
        <v>54.5340740740741</v>
      </c>
      <c r="AU413" s="1">
        <f>AVERAGE(AU382:AU390)</f>
        <v>50.2674074074074</v>
      </c>
      <c r="AX413" s="1">
        <f>AVERAGE(AX382:AX390)</f>
        <v>48.5844444444444</v>
      </c>
      <c r="BA413" s="1">
        <f>AVERAGE(BA382:BA390)</f>
        <v>32.8148148148148</v>
      </c>
      <c r="BE413" s="1">
        <f>AVERAGE(BE382:BE390)</f>
        <v>53.0548148148148</v>
      </c>
      <c r="BH413" s="1">
        <f>AVERAGE(BH382:BH390)</f>
        <v>54.2614814814815</v>
      </c>
      <c r="BK413" s="1">
        <f>AVERAGE(BK382:BK390)</f>
        <v>49.9451851851852</v>
      </c>
      <c r="BN413" s="1">
        <f>AVERAGE(BN382:BN390)</f>
        <v>48.2703703703704</v>
      </c>
      <c r="BQ413" s="1">
        <f>AVERAGE(BQ382:BQ390)</f>
        <v>32.3807407407407</v>
      </c>
    </row>
    <row r="414" spans="5:71">
      <c r="E414" s="1" t="s">
        <v>86</v>
      </c>
      <c r="F414" s="1">
        <f>AVERAGE(F391:F393)</f>
        <v>51.6844444444444</v>
      </c>
      <c r="G414" s="1">
        <f>STDEVA(F391:F393)</f>
        <v>0.501479293173193</v>
      </c>
      <c r="H414" s="1" t="str">
        <f t="shared" ref="H414:H416" si="40">H428</f>
        <v>cd</v>
      </c>
      <c r="I414" s="1">
        <f>AVERAGE(I391:I393)</f>
        <v>52.7288888888889</v>
      </c>
      <c r="J414" s="1">
        <f>STDEVA(I391:I393)</f>
        <v>0.561637816601624</v>
      </c>
      <c r="K414" s="1" t="str">
        <f t="shared" ref="K414:K416" si="41">K428</f>
        <v>c</v>
      </c>
      <c r="L414" s="1">
        <f>AVERAGE(L391:L393)</f>
        <v>49.7422222222222</v>
      </c>
      <c r="M414" s="1">
        <f>STDEVA(L391:L393)</f>
        <v>0.657717714975498</v>
      </c>
      <c r="N414" s="1" t="str">
        <f t="shared" ref="N414:N416" si="42">N428</f>
        <v>cd</v>
      </c>
      <c r="O414" s="1">
        <f>AVERAGE(O391:O393)</f>
        <v>41.4044444444444</v>
      </c>
      <c r="P414" s="1">
        <f>STDEVA(O391:O393)</f>
        <v>0.580778532406028</v>
      </c>
      <c r="Q414" s="1" t="str">
        <f t="shared" ref="Q414:Q416" si="43">Q428</f>
        <v>bc</v>
      </c>
      <c r="R414" s="1">
        <f>AVERAGE(R391:R393)</f>
        <v>29.5488888888889</v>
      </c>
      <c r="S414" s="1">
        <f>STDEVA(R391:R393)</f>
        <v>0.366747465844967</v>
      </c>
      <c r="T414" s="1" t="str">
        <f t="shared" ref="T414:T416" si="44">T428</f>
        <v>c</v>
      </c>
      <c r="V414" s="1">
        <f>AVERAGE(V391:V393)</f>
        <v>51.2044444444444</v>
      </c>
      <c r="W414" s="1">
        <f>STDEVA(V391:V393)</f>
        <v>0.423337707763924</v>
      </c>
      <c r="X414" s="1" t="str">
        <f t="shared" ref="X414:X416" si="45">X428</f>
        <v>de</v>
      </c>
      <c r="Y414" s="1">
        <f>AVERAGE(Y391:Y393)</f>
        <v>52.3355555555556</v>
      </c>
      <c r="Z414" s="1">
        <f>STDEVA(Y391:Y393)</f>
        <v>0.476344102203132</v>
      </c>
      <c r="AA414" s="1" t="str">
        <f t="shared" ref="AA414:AA416" si="46">AA428</f>
        <v>c</v>
      </c>
      <c r="AB414" s="1">
        <f>AVERAGE(AB391:AB393)</f>
        <v>49.34</v>
      </c>
      <c r="AC414" s="1">
        <f>STDEVA(AB391:AB393)</f>
        <v>0.62385895841929</v>
      </c>
      <c r="AD414" s="1" t="str">
        <f t="shared" ref="AD414:AD416" si="47">AD428</f>
        <v>cd</v>
      </c>
      <c r="AE414" s="1">
        <f>AVERAGE(AE391:AE393)</f>
        <v>40.9044444444444</v>
      </c>
      <c r="AF414" s="1">
        <f>STDEVA(AE391:AE393)</f>
        <v>0.490003779274913</v>
      </c>
      <c r="AG414" s="1" t="str">
        <f t="shared" ref="AG414:AG416" si="48">AG428</f>
        <v>cd</v>
      </c>
      <c r="AH414" s="1">
        <f>AVERAGE(AH391:AH393)</f>
        <v>29.0133333333333</v>
      </c>
      <c r="AI414" s="1">
        <f>STDEVA(AH391:AH393)</f>
        <v>0.272845092395745</v>
      </c>
      <c r="AJ414" s="1" t="str">
        <f t="shared" ref="AJ414:AJ416" si="49">AJ428</f>
        <v>c</v>
      </c>
      <c r="AO414" s="1">
        <f>AVERAGE(AO391:AO393)</f>
        <v>53.0044444444444</v>
      </c>
      <c r="AP414" s="1">
        <f>STDEVA(AO391:AO393)</f>
        <v>0.454377881569146</v>
      </c>
      <c r="AQ414" s="1" t="str">
        <f t="shared" ref="AQ414:AQ416" si="50">AQ428</f>
        <v>d</v>
      </c>
      <c r="AR414" s="1">
        <f>AVERAGE(AR391:AR393)</f>
        <v>54.2555555555556</v>
      </c>
      <c r="AS414" s="1">
        <f>STDEVA(AR391:AR393)</f>
        <v>0.281451265434735</v>
      </c>
      <c r="AT414" s="1" t="str">
        <f t="shared" ref="AT414:AT416" si="51">AT428</f>
        <v>cd</v>
      </c>
      <c r="AU414" s="1">
        <f>AVERAGE(AU391:AU393)</f>
        <v>52.6955555555556</v>
      </c>
      <c r="AV414" s="1">
        <f>STDEVA(AU391:AU393)</f>
        <v>0.482647022313559</v>
      </c>
      <c r="AW414" s="1" t="str">
        <f t="shared" ref="AW414:AW416" si="52">AW428</f>
        <v>c</v>
      </c>
      <c r="AX414" s="1">
        <f>AVERAGE(AX391:AX393)</f>
        <v>50.0577777777778</v>
      </c>
      <c r="AY414" s="1">
        <f>STDEVA(AX391:AX393)</f>
        <v>0.279549902786872</v>
      </c>
      <c r="AZ414" s="1" t="str">
        <f t="shared" ref="AZ414:AZ416" si="53">AZ428</f>
        <v>c</v>
      </c>
      <c r="BA414" s="1">
        <f>AVERAGE(BA391:BA393)</f>
        <v>34.8933333333333</v>
      </c>
      <c r="BB414" s="1">
        <f>STDEVA(BA391:BA393)</f>
        <v>0.631013294454071</v>
      </c>
      <c r="BC414" s="1" t="str">
        <f t="shared" ref="BC414:BC416" si="54">BC428</f>
        <v>c</v>
      </c>
      <c r="BE414" s="1">
        <f>AVERAGE(BE391:BE393)</f>
        <v>52.8088888888889</v>
      </c>
      <c r="BF414" s="1">
        <f>STDEVA(BE391:BE393)</f>
        <v>0.453741646183689</v>
      </c>
      <c r="BG414" s="1" t="str">
        <f t="shared" ref="BG414:BG416" si="55">BG428</f>
        <v>d</v>
      </c>
      <c r="BH414" s="1">
        <f>AVERAGE(BH391:BH393)</f>
        <v>53.9422222222222</v>
      </c>
      <c r="BI414" s="1">
        <f>STDEVA(BH391:BH393)</f>
        <v>0.259600833189334</v>
      </c>
      <c r="BJ414" s="1" t="str">
        <f t="shared" ref="BJ414:BJ416" si="56">BJ428</f>
        <v>de</v>
      </c>
      <c r="BK414" s="1">
        <f>AVERAGE(BK391:BK393)</f>
        <v>52.3511111111111</v>
      </c>
      <c r="BL414" s="1">
        <f>STDEVA(BK391:BK393)</f>
        <v>0.462473222448055</v>
      </c>
      <c r="BM414" s="1" t="str">
        <f t="shared" ref="BM414:BM416" si="57">BM428</f>
        <v>c</v>
      </c>
      <c r="BN414" s="1">
        <f>AVERAGE(BN391:BN393)</f>
        <v>49.72</v>
      </c>
      <c r="BO414" s="1">
        <f>STDEVA(BN391:BN393)</f>
        <v>0.253245598842964</v>
      </c>
      <c r="BP414" s="1" t="str">
        <f t="shared" ref="BP414:BP416" si="58">BP428</f>
        <v>cd</v>
      </c>
      <c r="BQ414" s="1">
        <f>AVERAGE(BQ391:BQ393)</f>
        <v>34.4111111111111</v>
      </c>
      <c r="BR414" s="1">
        <f>STDEVA(BQ391:BQ393)</f>
        <v>0.645577547913779</v>
      </c>
      <c r="BS414" s="1" t="str">
        <f t="shared" ref="BS414:BS416" si="59">BS428</f>
        <v>cd</v>
      </c>
    </row>
    <row r="415" spans="5:71">
      <c r="E415" s="1" t="s">
        <v>87</v>
      </c>
      <c r="F415" s="1">
        <f>AVERAGE(F394:F396)</f>
        <v>51.8933333333333</v>
      </c>
      <c r="G415" s="1">
        <f>STDEVA(F394:F396)</f>
        <v>0.461302503786829</v>
      </c>
      <c r="H415" s="1" t="str">
        <f t="shared" si="40"/>
        <v>cd</v>
      </c>
      <c r="I415" s="1">
        <f>AVERAGE(I394:I396)</f>
        <v>52.8444444444445</v>
      </c>
      <c r="J415" s="1">
        <f>STDEVA(I394:I396)</f>
        <v>0.195770084348772</v>
      </c>
      <c r="K415" s="1" t="str">
        <f t="shared" si="41"/>
        <v>c</v>
      </c>
      <c r="L415" s="1">
        <f>AVERAGE(L394:L396)</f>
        <v>50.8933333333333</v>
      </c>
      <c r="M415" s="1">
        <f>STDEVA(L394:L396)</f>
        <v>1.03436507632031</v>
      </c>
      <c r="N415" s="1" t="str">
        <f t="shared" si="42"/>
        <v>b</v>
      </c>
      <c r="O415" s="1">
        <f>AVERAGE(O394:O396)</f>
        <v>41.0711111111111</v>
      </c>
      <c r="P415" s="1">
        <f>STDEVA(O394:O396)</f>
        <v>0.565266243398567</v>
      </c>
      <c r="Q415" s="1" t="str">
        <f t="shared" si="43"/>
        <v>c</v>
      </c>
      <c r="R415" s="1">
        <f>AVERAGE(R394:R396)</f>
        <v>28.1777777777778</v>
      </c>
      <c r="S415" s="1">
        <f>STDEVA(R394:R396)</f>
        <v>0.240954890507039</v>
      </c>
      <c r="T415" s="1" t="str">
        <f t="shared" si="44"/>
        <v>d</v>
      </c>
      <c r="V415" s="1">
        <f>AVERAGE(V394:V396)</f>
        <v>51.4088888888889</v>
      </c>
      <c r="W415" s="1">
        <f>STDEVA(V394:V396)</f>
        <v>0.584478241523855</v>
      </c>
      <c r="X415" s="1" t="str">
        <f t="shared" si="45"/>
        <v>de</v>
      </c>
      <c r="Y415" s="1">
        <f>AVERAGE(Y394:Y396)</f>
        <v>52.3488888888889</v>
      </c>
      <c r="Z415" s="1">
        <f>STDEVA(Y394:Y396)</f>
        <v>0.146717163024393</v>
      </c>
      <c r="AA415" s="1" t="str">
        <f t="shared" si="46"/>
        <v>c</v>
      </c>
      <c r="AB415" s="1">
        <f>AVERAGE(AB394:AB396)</f>
        <v>50.4422222222222</v>
      </c>
      <c r="AC415" s="1">
        <f>STDEVA(AB394:AB396)</f>
        <v>1.01476507042179</v>
      </c>
      <c r="AD415" s="1" t="str">
        <f t="shared" si="47"/>
        <v>b</v>
      </c>
      <c r="AE415" s="1">
        <f>AVERAGE(AE394:AE396)</f>
        <v>40.5711111111111</v>
      </c>
      <c r="AF415" s="1">
        <f>STDEVA(AE394:AE396)</f>
        <v>0.423337707763928</v>
      </c>
      <c r="AG415" s="1" t="str">
        <f t="shared" si="48"/>
        <v>d</v>
      </c>
      <c r="AH415" s="1">
        <f>AVERAGE(AH394:AH396)</f>
        <v>27.48</v>
      </c>
      <c r="AI415" s="1">
        <f>STDEVA(AH394:AH396)</f>
        <v>0.269072480941472</v>
      </c>
      <c r="AJ415" s="1" t="str">
        <f t="shared" si="49"/>
        <v>d</v>
      </c>
      <c r="AO415" s="1">
        <f>AVERAGE(AO394:AO396)</f>
        <v>52.8444444444444</v>
      </c>
      <c r="AP415" s="1">
        <f>STDEVA(AO394:AO396)</f>
        <v>0.439056226889421</v>
      </c>
      <c r="AQ415" s="1" t="str">
        <f t="shared" si="50"/>
        <v>d</v>
      </c>
      <c r="AR415" s="1">
        <f>AVERAGE(AR394:AR396)</f>
        <v>54.0311111111111</v>
      </c>
      <c r="AS415" s="1">
        <f>STDEVA(AR394:AR396)</f>
        <v>0.498100094061126</v>
      </c>
      <c r="AT415" s="1" t="str">
        <f t="shared" si="51"/>
        <v>d</v>
      </c>
      <c r="AU415" s="1">
        <f>AVERAGE(AU394:AU396)</f>
        <v>52.4288888888889</v>
      </c>
      <c r="AV415" s="1">
        <f>STDEVA(AU394:AU396)</f>
        <v>0.480940436752524</v>
      </c>
      <c r="AW415" s="1" t="str">
        <f t="shared" si="52"/>
        <v>c</v>
      </c>
      <c r="AX415" s="1">
        <f>AVERAGE(AX394:AX396)</f>
        <v>49.42</v>
      </c>
      <c r="AY415" s="1">
        <f>STDEVA(AX394:AX396)</f>
        <v>0.39350278835663</v>
      </c>
      <c r="AZ415" s="1" t="str">
        <f t="shared" si="53"/>
        <v>d</v>
      </c>
      <c r="BA415" s="1">
        <f>AVERAGE(BA394:BA396)</f>
        <v>34.12</v>
      </c>
      <c r="BB415" s="1">
        <f>STDEVA(BA394:BA396)</f>
        <v>0.573449600614069</v>
      </c>
      <c r="BC415" s="1" t="str">
        <f t="shared" si="54"/>
        <v>d</v>
      </c>
      <c r="BE415" s="1">
        <f>AVERAGE(BE394:BE396)</f>
        <v>52.6333333333333</v>
      </c>
      <c r="BF415" s="1">
        <f>STDEVA(BE394:BE396)</f>
        <v>0.417026511280892</v>
      </c>
      <c r="BG415" s="1" t="str">
        <f t="shared" si="55"/>
        <v>d</v>
      </c>
      <c r="BH415" s="1">
        <f>AVERAGE(BH394:BH396)</f>
        <v>53.7955555555556</v>
      </c>
      <c r="BI415" s="1">
        <f>STDEVA(BH394:BH396)</f>
        <v>0.553025349362073</v>
      </c>
      <c r="BJ415" s="1" t="str">
        <f t="shared" si="56"/>
        <v>e</v>
      </c>
      <c r="BK415" s="1">
        <f>AVERAGE(BK394:BK396)</f>
        <v>52.12</v>
      </c>
      <c r="BL415" s="1">
        <f>STDEVA(BK394:BK396)</f>
        <v>0.428070606844764</v>
      </c>
      <c r="BM415" s="1" t="str">
        <f t="shared" si="57"/>
        <v>c</v>
      </c>
      <c r="BN415" s="1">
        <f>AVERAGE(BN394:BN396)</f>
        <v>49.1133333333333</v>
      </c>
      <c r="BO415" s="1">
        <f>STDEVA(BN394:BN396)</f>
        <v>0.390953250970553</v>
      </c>
      <c r="BP415" s="1" t="str">
        <f t="shared" si="58"/>
        <v>de</v>
      </c>
      <c r="BQ415" s="1">
        <f>AVERAGE(BQ394:BQ396)</f>
        <v>33.7444444444444</v>
      </c>
      <c r="BR415" s="1">
        <f>STDEVA(BQ394:BQ396)</f>
        <v>0.657143087186524</v>
      </c>
      <c r="BS415" s="1" t="str">
        <f t="shared" si="59"/>
        <v>cd</v>
      </c>
    </row>
    <row r="416" spans="5:71">
      <c r="E416" s="1" t="s">
        <v>88</v>
      </c>
      <c r="F416" s="1">
        <f>AVERAGE(F397:F399)</f>
        <v>52.8755555555556</v>
      </c>
      <c r="G416" s="1">
        <f>STDEVA(F397:F399)</f>
        <v>0.260796500771798</v>
      </c>
      <c r="H416" s="1" t="str">
        <f t="shared" si="40"/>
        <v>ab</v>
      </c>
      <c r="I416" s="1">
        <f>AVERAGE(I397:I399)</f>
        <v>53.8</v>
      </c>
      <c r="J416" s="1">
        <f>STDEVA(I397:I399)</f>
        <v>0.229298446958934</v>
      </c>
      <c r="K416" s="1" t="str">
        <f t="shared" si="41"/>
        <v>b</v>
      </c>
      <c r="L416" s="1">
        <f>AVERAGE(L397:L399)</f>
        <v>50.5422222222222</v>
      </c>
      <c r="M416" s="1">
        <f>STDEVA(L397:L399)</f>
        <v>0.608471065077903</v>
      </c>
      <c r="N416" s="1" t="str">
        <f t="shared" si="42"/>
        <v>bc</v>
      </c>
      <c r="O416" s="1">
        <f>AVERAGE(O397:O399)</f>
        <v>35.8288888888889</v>
      </c>
      <c r="P416" s="1">
        <f>STDEVA(O397:O399)</f>
        <v>0.444738791418734</v>
      </c>
      <c r="Q416" s="1" t="str">
        <f t="shared" si="43"/>
        <v>e</v>
      </c>
      <c r="R416" s="1">
        <f>AVERAGE(R397:R399)</f>
        <v>19.2355555555556</v>
      </c>
      <c r="S416" s="1">
        <f>STDEVA(R397:R399)</f>
        <v>0.211485048941823</v>
      </c>
      <c r="T416" s="1" t="str">
        <f t="shared" si="44"/>
        <v>g</v>
      </c>
      <c r="V416" s="1">
        <f>AVERAGE(V397:V399)</f>
        <v>52.4044444444444</v>
      </c>
      <c r="W416" s="1">
        <f>STDEVA(V397:V399)</f>
        <v>0.342885360390864</v>
      </c>
      <c r="X416" s="1" t="str">
        <f t="shared" si="45"/>
        <v>abc</v>
      </c>
      <c r="Y416" s="1">
        <f>AVERAGE(Y397:Y399)</f>
        <v>53.4044444444444</v>
      </c>
      <c r="Z416" s="1">
        <f>STDEVA(Y397:Y399)</f>
        <v>0.123348347434472</v>
      </c>
      <c r="AA416" s="1" t="str">
        <f t="shared" si="46"/>
        <v>b</v>
      </c>
      <c r="AB416" s="1">
        <f>AVERAGE(AB397:AB399)</f>
        <v>50.1511111111111</v>
      </c>
      <c r="AC416" s="1">
        <f>STDEVA(AB397:AB399)</f>
        <v>0.58154328522698</v>
      </c>
      <c r="AD416" s="1" t="str">
        <f t="shared" si="47"/>
        <v>bc</v>
      </c>
      <c r="AE416" s="1">
        <f>AVERAGE(AE397:AE399)</f>
        <v>35.3311111111111</v>
      </c>
      <c r="AF416" s="1">
        <f>STDEVA(AE397:AE399)</f>
        <v>0.461944360927361</v>
      </c>
      <c r="AG416" s="1" t="str">
        <f t="shared" si="48"/>
        <v>f</v>
      </c>
      <c r="AH416" s="1">
        <f>AVERAGE(AH397:AH399)</f>
        <v>18.7066666666667</v>
      </c>
      <c r="AI416" s="1">
        <f>STDEVA(AH397:AH399)</f>
        <v>0.115662343819318</v>
      </c>
      <c r="AJ416" s="1" t="str">
        <f t="shared" si="49"/>
        <v>g</v>
      </c>
      <c r="AO416" s="1">
        <f>AVERAGE(AO397:AO399)</f>
        <v>53.7533333333333</v>
      </c>
      <c r="AP416" s="1">
        <f>STDEVA(AO397:AO399)</f>
        <v>0.173205080756882</v>
      </c>
      <c r="AQ416" s="1" t="str">
        <f t="shared" si="50"/>
        <v>bc</v>
      </c>
      <c r="AR416" s="1">
        <f>AVERAGE(AR397:AR399)</f>
        <v>55.0822222222222</v>
      </c>
      <c r="AS416" s="1">
        <f>STDEVA(AR397:AR399)</f>
        <v>0.357915777388621</v>
      </c>
      <c r="AT416" s="1" t="str">
        <f t="shared" si="51"/>
        <v>b</v>
      </c>
      <c r="AU416" s="1">
        <f>AVERAGE(AU397:AU399)</f>
        <v>53.1266666666667</v>
      </c>
      <c r="AV416" s="1">
        <f>STDEVA(AU397:AU399)</f>
        <v>0.171399468429094</v>
      </c>
      <c r="AW416" s="1" t="str">
        <f t="shared" si="52"/>
        <v>bc</v>
      </c>
      <c r="AX416" s="1">
        <f>AVERAGE(AX397:AX399)</f>
        <v>46.7111111111111</v>
      </c>
      <c r="AY416" s="1">
        <f>STDEVA(AX397:AX399)</f>
        <v>0.380895630693607</v>
      </c>
      <c r="AZ416" s="1" t="str">
        <f t="shared" si="53"/>
        <v>e</v>
      </c>
      <c r="BA416" s="1">
        <f>AVERAGE(BA397:BA399)</f>
        <v>29.4244444444444</v>
      </c>
      <c r="BB416" s="1">
        <f>STDEVA(BA397:BA399)</f>
        <v>0.6546019429422</v>
      </c>
      <c r="BC416" s="1" t="str">
        <f t="shared" si="54"/>
        <v>f</v>
      </c>
      <c r="BE416" s="1">
        <f>AVERAGE(BE397:BE399)</f>
        <v>53.5622222222222</v>
      </c>
      <c r="BF416" s="1">
        <f>STDEVA(BE397:BE399)</f>
        <v>0.196676082637119</v>
      </c>
      <c r="BG416" s="1" t="str">
        <f t="shared" si="55"/>
        <v>bc</v>
      </c>
      <c r="BH416" s="1">
        <f>AVERAGE(BH397:BH399)</f>
        <v>54.8022222222222</v>
      </c>
      <c r="BI416" s="1">
        <f>STDEVA(BH397:BH399)</f>
        <v>0.317373480186868</v>
      </c>
      <c r="BJ416" s="1" t="str">
        <f t="shared" si="56"/>
        <v>bc</v>
      </c>
      <c r="BK416" s="1">
        <f>AVERAGE(BK397:BK399)</f>
        <v>52.7955555555556</v>
      </c>
      <c r="BL416" s="1">
        <f>STDEVA(BK397:BK399)</f>
        <v>0.211064322300451</v>
      </c>
      <c r="BM416" s="1" t="str">
        <f t="shared" si="57"/>
        <v>c</v>
      </c>
      <c r="BN416" s="1">
        <f>AVERAGE(BN397:BN399)</f>
        <v>46.36</v>
      </c>
      <c r="BO416" s="1">
        <f>STDEVA(BN397:BN399)</f>
        <v>0.410582242404344</v>
      </c>
      <c r="BP416" s="1" t="str">
        <f t="shared" si="58"/>
        <v>f</v>
      </c>
      <c r="BQ416" s="1">
        <f>AVERAGE(BQ397:BQ399)</f>
        <v>29</v>
      </c>
      <c r="BR416" s="1">
        <f>STDEVA(BQ397:BQ399)</f>
        <v>0.638470394336686</v>
      </c>
      <c r="BS416" s="1" t="str">
        <f t="shared" si="59"/>
        <v>f</v>
      </c>
    </row>
    <row r="417" spans="5:69">
      <c r="E417" s="1" t="s">
        <v>104</v>
      </c>
      <c r="F417" s="1">
        <f>AVERAGE(F391:F399)</f>
        <v>52.1511111111111</v>
      </c>
      <c r="I417" s="1">
        <f>AVERAGE(I391:I399)</f>
        <v>53.1244444444444</v>
      </c>
      <c r="L417" s="1">
        <f>AVERAGE(L391:L399)</f>
        <v>50.3925925925926</v>
      </c>
      <c r="O417" s="1">
        <f>AVERAGE(O391:O399)</f>
        <v>39.4348148148148</v>
      </c>
      <c r="R417" s="1">
        <f>AVERAGE(R391:R399)</f>
        <v>25.6540740740741</v>
      </c>
      <c r="V417" s="1">
        <f>AVERAGE(V391:V399)</f>
        <v>51.6725925925926</v>
      </c>
      <c r="Y417" s="1">
        <f>AVERAGE(Y391:Y399)</f>
        <v>52.6962962962963</v>
      </c>
      <c r="AB417" s="1">
        <f>AVERAGE(AB391:AB399)</f>
        <v>49.9777777777778</v>
      </c>
      <c r="AE417" s="1">
        <f>AVERAGE(AE391:AE399)</f>
        <v>38.9355555555556</v>
      </c>
      <c r="AH417" s="1">
        <f>AVERAGE(AH391:AH399)</f>
        <v>25.0666666666667</v>
      </c>
      <c r="AO417" s="1">
        <f>AVERAGE(AO391:AO399)</f>
        <v>53.2007407407407</v>
      </c>
      <c r="AR417" s="1">
        <f>AVERAGE(AR391:AR399)</f>
        <v>54.4562962962963</v>
      </c>
      <c r="AU417" s="1">
        <f>AVERAGE(AU391:AU399)</f>
        <v>52.7503703703704</v>
      </c>
      <c r="AX417" s="1">
        <f>AVERAGE(AX391:AX399)</f>
        <v>48.7296296296296</v>
      </c>
      <c r="BA417" s="1">
        <f>AVERAGE(BA391:BA399)</f>
        <v>32.8125925925926</v>
      </c>
      <c r="BE417" s="1">
        <f>AVERAGE(BE391:BE399)</f>
        <v>53.0014814814815</v>
      </c>
      <c r="BH417" s="1">
        <f>AVERAGE(BH391:BH399)</f>
        <v>54.18</v>
      </c>
      <c r="BK417" s="1">
        <f>AVERAGE(BK391:BK399)</f>
        <v>52.4222222222222</v>
      </c>
      <c r="BN417" s="1">
        <f>AVERAGE(BN391:BN399)</f>
        <v>48.3977777777778</v>
      </c>
      <c r="BQ417" s="1">
        <f>AVERAGE(BQ391:BQ399)</f>
        <v>32.3851851851852</v>
      </c>
    </row>
    <row r="420" spans="8:71">
      <c r="H420" s="1" t="s">
        <v>106</v>
      </c>
      <c r="K420" s="1" t="s">
        <v>106</v>
      </c>
      <c r="N420" s="1" t="s">
        <v>106</v>
      </c>
      <c r="Q420" s="1" t="s">
        <v>106</v>
      </c>
      <c r="T420" s="1" t="s">
        <v>106</v>
      </c>
      <c r="X420" s="1" t="s">
        <v>106</v>
      </c>
      <c r="AA420" s="1" t="s">
        <v>106</v>
      </c>
      <c r="AD420" s="1" t="s">
        <v>106</v>
      </c>
      <c r="AG420" s="1" t="s">
        <v>106</v>
      </c>
      <c r="AJ420" s="1" t="s">
        <v>106</v>
      </c>
      <c r="AQ420" s="1" t="s">
        <v>106</v>
      </c>
      <c r="AT420" s="1" t="s">
        <v>106</v>
      </c>
      <c r="AW420" s="1" t="s">
        <v>106</v>
      </c>
      <c r="AZ420" s="1" t="s">
        <v>106</v>
      </c>
      <c r="BC420" s="1" t="s">
        <v>106</v>
      </c>
      <c r="BG420" s="1" t="s">
        <v>106</v>
      </c>
      <c r="BJ420" s="1" t="s">
        <v>106</v>
      </c>
      <c r="BM420" s="1" t="s">
        <v>106</v>
      </c>
      <c r="BP420" s="1" t="s">
        <v>106</v>
      </c>
      <c r="BS420" s="1" t="s">
        <v>106</v>
      </c>
    </row>
    <row r="421" spans="8:71">
      <c r="H421" s="1" t="s">
        <v>106</v>
      </c>
      <c r="K421" s="1" t="s">
        <v>106</v>
      </c>
      <c r="N421" s="1" t="s">
        <v>106</v>
      </c>
      <c r="Q421" s="1" t="s">
        <v>106</v>
      </c>
      <c r="T421" s="1" t="s">
        <v>106</v>
      </c>
      <c r="X421" s="1" t="s">
        <v>106</v>
      </c>
      <c r="AA421" s="1" t="s">
        <v>106</v>
      </c>
      <c r="AD421" s="1" t="s">
        <v>106</v>
      </c>
      <c r="AG421" s="1" t="s">
        <v>106</v>
      </c>
      <c r="AJ421" s="1" t="s">
        <v>106</v>
      </c>
      <c r="AQ421" s="1" t="s">
        <v>113</v>
      </c>
      <c r="AT421" s="1" t="s">
        <v>106</v>
      </c>
      <c r="AW421" s="1" t="s">
        <v>106</v>
      </c>
      <c r="AZ421" s="1" t="s">
        <v>106</v>
      </c>
      <c r="BC421" s="1" t="s">
        <v>106</v>
      </c>
      <c r="BG421" s="1" t="s">
        <v>113</v>
      </c>
      <c r="BJ421" s="1" t="s">
        <v>106</v>
      </c>
      <c r="BM421" s="1" t="s">
        <v>106</v>
      </c>
      <c r="BP421" s="1" t="s">
        <v>106</v>
      </c>
      <c r="BS421" s="1" t="s">
        <v>106</v>
      </c>
    </row>
    <row r="422" spans="8:71">
      <c r="H422" s="1" t="s">
        <v>108</v>
      </c>
      <c r="K422" s="1" t="s">
        <v>111</v>
      </c>
      <c r="N422" s="1" t="s">
        <v>111</v>
      </c>
      <c r="Q422" s="1" t="s">
        <v>111</v>
      </c>
      <c r="T422" s="1" t="s">
        <v>111</v>
      </c>
      <c r="X422" s="1" t="s">
        <v>119</v>
      </c>
      <c r="AA422" s="1" t="s">
        <v>111</v>
      </c>
      <c r="AD422" s="1" t="s">
        <v>111</v>
      </c>
      <c r="AG422" s="1" t="s">
        <v>111</v>
      </c>
      <c r="AJ422" s="1" t="s">
        <v>111</v>
      </c>
      <c r="AQ422" s="1" t="s">
        <v>116</v>
      </c>
      <c r="AT422" s="1" t="s">
        <v>111</v>
      </c>
      <c r="AW422" s="1" t="s">
        <v>111</v>
      </c>
      <c r="AZ422" s="1" t="s">
        <v>111</v>
      </c>
      <c r="BC422" s="1" t="s">
        <v>111</v>
      </c>
      <c r="BG422" s="1" t="s">
        <v>116</v>
      </c>
      <c r="BJ422" s="1" t="s">
        <v>108</v>
      </c>
      <c r="BM422" s="1" t="s">
        <v>111</v>
      </c>
      <c r="BP422" s="1" t="s">
        <v>111</v>
      </c>
      <c r="BS422" s="1" t="s">
        <v>111</v>
      </c>
    </row>
    <row r="423" spans="8:71">
      <c r="H423" s="1" t="s">
        <v>120</v>
      </c>
      <c r="K423" s="1" t="s">
        <v>114</v>
      </c>
      <c r="N423" s="1" t="s">
        <v>120</v>
      </c>
      <c r="Q423" s="1" t="s">
        <v>120</v>
      </c>
      <c r="T423" s="1" t="s">
        <v>112</v>
      </c>
      <c r="X423" s="1" t="s">
        <v>112</v>
      </c>
      <c r="AA423" s="1" t="s">
        <v>114</v>
      </c>
      <c r="AD423" s="1" t="s">
        <v>120</v>
      </c>
      <c r="AG423" s="1" t="s">
        <v>112</v>
      </c>
      <c r="AJ423" s="1" t="s">
        <v>112</v>
      </c>
      <c r="AQ423" s="1" t="s">
        <v>115</v>
      </c>
      <c r="AT423" s="1" t="s">
        <v>108</v>
      </c>
      <c r="AW423" s="1" t="s">
        <v>114</v>
      </c>
      <c r="AZ423" s="1" t="s">
        <v>120</v>
      </c>
      <c r="BC423" s="1" t="s">
        <v>112</v>
      </c>
      <c r="BG423" s="1" t="s">
        <v>115</v>
      </c>
      <c r="BJ423" s="1" t="s">
        <v>116</v>
      </c>
      <c r="BM423" s="1" t="s">
        <v>114</v>
      </c>
      <c r="BP423" s="1" t="s">
        <v>112</v>
      </c>
      <c r="BS423" s="1" t="s">
        <v>112</v>
      </c>
    </row>
    <row r="424" spans="8:71">
      <c r="H424" s="1" t="s">
        <v>112</v>
      </c>
      <c r="K424" s="1" t="s">
        <v>120</v>
      </c>
      <c r="N424" s="1" t="s">
        <v>112</v>
      </c>
      <c r="Q424" s="1" t="s">
        <v>107</v>
      </c>
      <c r="T424" s="1" t="s">
        <v>121</v>
      </c>
      <c r="X424" s="1" t="s">
        <v>107</v>
      </c>
      <c r="AA424" s="1" t="s">
        <v>120</v>
      </c>
      <c r="AD424" s="1" t="s">
        <v>112</v>
      </c>
      <c r="AG424" s="1" t="s">
        <v>117</v>
      </c>
      <c r="AJ424" s="1" t="s">
        <v>121</v>
      </c>
      <c r="AQ424" s="1" t="s">
        <v>112</v>
      </c>
      <c r="AT424" s="1" t="s">
        <v>112</v>
      </c>
      <c r="AW424" s="1" t="s">
        <v>107</v>
      </c>
      <c r="AZ424" s="1" t="s">
        <v>107</v>
      </c>
      <c r="BC424" s="1" t="s">
        <v>117</v>
      </c>
      <c r="BG424" s="1" t="s">
        <v>112</v>
      </c>
      <c r="BJ424" s="1" t="s">
        <v>107</v>
      </c>
      <c r="BM424" s="1" t="s">
        <v>107</v>
      </c>
      <c r="BP424" s="1" t="s">
        <v>117</v>
      </c>
      <c r="BS424" s="1" t="s">
        <v>117</v>
      </c>
    </row>
    <row r="425" spans="8:71">
      <c r="H425" s="1" t="s">
        <v>116</v>
      </c>
      <c r="K425" s="1" t="s">
        <v>114</v>
      </c>
      <c r="N425" s="1" t="s">
        <v>120</v>
      </c>
      <c r="Q425" s="1" t="s">
        <v>108</v>
      </c>
      <c r="T425" s="1" t="s">
        <v>114</v>
      </c>
      <c r="X425" s="1" t="s">
        <v>115</v>
      </c>
      <c r="AA425" s="1" t="s">
        <v>114</v>
      </c>
      <c r="AD425" s="1" t="s">
        <v>120</v>
      </c>
      <c r="AG425" s="1" t="s">
        <v>108</v>
      </c>
      <c r="AJ425" s="1" t="s">
        <v>114</v>
      </c>
      <c r="AQ425" s="1" t="s">
        <v>120</v>
      </c>
      <c r="AT425" s="1" t="s">
        <v>116</v>
      </c>
      <c r="AW425" s="1" t="s">
        <v>115</v>
      </c>
      <c r="AZ425" s="1" t="s">
        <v>114</v>
      </c>
      <c r="BC425" s="1" t="s">
        <v>114</v>
      </c>
      <c r="BG425" s="1" t="s">
        <v>120</v>
      </c>
      <c r="BJ425" s="1" t="s">
        <v>115</v>
      </c>
      <c r="BM425" s="1" t="s">
        <v>115</v>
      </c>
      <c r="BP425" s="1" t="s">
        <v>114</v>
      </c>
      <c r="BS425" s="1" t="s">
        <v>114</v>
      </c>
    </row>
    <row r="426" spans="8:71">
      <c r="H426" s="1" t="s">
        <v>114</v>
      </c>
      <c r="K426" s="1" t="s">
        <v>114</v>
      </c>
      <c r="N426" s="1" t="s">
        <v>120</v>
      </c>
      <c r="Q426" s="1" t="s">
        <v>114</v>
      </c>
      <c r="T426" s="1" t="s">
        <v>120</v>
      </c>
      <c r="X426" s="1" t="s">
        <v>116</v>
      </c>
      <c r="AA426" s="1" t="s">
        <v>114</v>
      </c>
      <c r="AD426" s="1" t="s">
        <v>120</v>
      </c>
      <c r="AG426" s="1" t="s">
        <v>120</v>
      </c>
      <c r="AJ426" s="1" t="s">
        <v>120</v>
      </c>
      <c r="AQ426" s="1" t="s">
        <v>115</v>
      </c>
      <c r="AT426" s="1" t="s">
        <v>120</v>
      </c>
      <c r="AW426" s="1" t="s">
        <v>112</v>
      </c>
      <c r="AZ426" s="1" t="s">
        <v>120</v>
      </c>
      <c r="BC426" s="1" t="s">
        <v>120</v>
      </c>
      <c r="BG426" s="1" t="s">
        <v>115</v>
      </c>
      <c r="BJ426" s="1" t="s">
        <v>112</v>
      </c>
      <c r="BM426" s="1" t="s">
        <v>112</v>
      </c>
      <c r="BP426" s="1" t="s">
        <v>115</v>
      </c>
      <c r="BS426" s="1" t="s">
        <v>120</v>
      </c>
    </row>
    <row r="427" spans="8:71">
      <c r="H427" s="1" t="s">
        <v>106</v>
      </c>
      <c r="K427" s="1" t="s">
        <v>111</v>
      </c>
      <c r="N427" s="1" t="s">
        <v>119</v>
      </c>
      <c r="Q427" s="1" t="s">
        <v>112</v>
      </c>
      <c r="T427" s="1" t="s">
        <v>107</v>
      </c>
      <c r="X427" s="1" t="s">
        <v>113</v>
      </c>
      <c r="AA427" s="1" t="s">
        <v>111</v>
      </c>
      <c r="AD427" s="1" t="s">
        <v>119</v>
      </c>
      <c r="AG427" s="1" t="s">
        <v>107</v>
      </c>
      <c r="AJ427" s="1" t="s">
        <v>107</v>
      </c>
      <c r="AQ427" s="1" t="s">
        <v>113</v>
      </c>
      <c r="AT427" s="1" t="s">
        <v>111</v>
      </c>
      <c r="AW427" s="1" t="s">
        <v>120</v>
      </c>
      <c r="AZ427" s="1" t="s">
        <v>112</v>
      </c>
      <c r="BC427" s="1" t="s">
        <v>107</v>
      </c>
      <c r="BG427" s="1" t="s">
        <v>113</v>
      </c>
      <c r="BJ427" s="1" t="s">
        <v>111</v>
      </c>
      <c r="BM427" s="1" t="s">
        <v>120</v>
      </c>
      <c r="BP427" s="1" t="s">
        <v>107</v>
      </c>
      <c r="BS427" s="1" t="s">
        <v>107</v>
      </c>
    </row>
    <row r="428" spans="8:71">
      <c r="H428" s="1" t="s">
        <v>116</v>
      </c>
      <c r="K428" s="1" t="s">
        <v>114</v>
      </c>
      <c r="N428" s="1" t="s">
        <v>116</v>
      </c>
      <c r="Q428" s="1" t="s">
        <v>108</v>
      </c>
      <c r="T428" s="1" t="s">
        <v>114</v>
      </c>
      <c r="X428" s="1" t="s">
        <v>115</v>
      </c>
      <c r="AA428" s="1" t="s">
        <v>114</v>
      </c>
      <c r="AD428" s="1" t="s">
        <v>116</v>
      </c>
      <c r="AG428" s="1" t="s">
        <v>116</v>
      </c>
      <c r="AJ428" s="1" t="s">
        <v>114</v>
      </c>
      <c r="AQ428" s="1" t="s">
        <v>120</v>
      </c>
      <c r="AT428" s="1" t="s">
        <v>116</v>
      </c>
      <c r="AW428" s="1" t="s">
        <v>114</v>
      </c>
      <c r="AZ428" s="1" t="s">
        <v>114</v>
      </c>
      <c r="BC428" s="1" t="s">
        <v>114</v>
      </c>
      <c r="BG428" s="1" t="s">
        <v>120</v>
      </c>
      <c r="BJ428" s="1" t="s">
        <v>115</v>
      </c>
      <c r="BM428" s="1" t="s">
        <v>114</v>
      </c>
      <c r="BP428" s="1" t="s">
        <v>116</v>
      </c>
      <c r="BS428" s="1" t="s">
        <v>116</v>
      </c>
    </row>
    <row r="429" spans="8:71">
      <c r="H429" s="1" t="s">
        <v>116</v>
      </c>
      <c r="K429" s="1" t="s">
        <v>114</v>
      </c>
      <c r="N429" s="1" t="s">
        <v>111</v>
      </c>
      <c r="Q429" s="1" t="s">
        <v>114</v>
      </c>
      <c r="T429" s="1" t="s">
        <v>120</v>
      </c>
      <c r="X429" s="1" t="s">
        <v>115</v>
      </c>
      <c r="AA429" s="1" t="s">
        <v>114</v>
      </c>
      <c r="AD429" s="1" t="s">
        <v>111</v>
      </c>
      <c r="AG429" s="1" t="s">
        <v>120</v>
      </c>
      <c r="AJ429" s="1" t="s">
        <v>120</v>
      </c>
      <c r="AQ429" s="1" t="s">
        <v>120</v>
      </c>
      <c r="AT429" s="1" t="s">
        <v>120</v>
      </c>
      <c r="AW429" s="1" t="s">
        <v>114</v>
      </c>
      <c r="AZ429" s="1" t="s">
        <v>120</v>
      </c>
      <c r="BC429" s="1" t="s">
        <v>120</v>
      </c>
      <c r="BG429" s="1" t="s">
        <v>120</v>
      </c>
      <c r="BJ429" s="1" t="s">
        <v>112</v>
      </c>
      <c r="BM429" s="1" t="s">
        <v>114</v>
      </c>
      <c r="BP429" s="1" t="s">
        <v>115</v>
      </c>
      <c r="BS429" s="1" t="s">
        <v>116</v>
      </c>
    </row>
    <row r="430" spans="8:71">
      <c r="H430" s="1" t="s">
        <v>113</v>
      </c>
      <c r="K430" s="1" t="s">
        <v>111</v>
      </c>
      <c r="N430" s="1" t="s">
        <v>108</v>
      </c>
      <c r="Q430" s="1" t="s">
        <v>112</v>
      </c>
      <c r="T430" s="1" t="s">
        <v>117</v>
      </c>
      <c r="X430" s="1" t="s">
        <v>118</v>
      </c>
      <c r="AA430" s="1" t="s">
        <v>111</v>
      </c>
      <c r="AD430" s="1" t="s">
        <v>108</v>
      </c>
      <c r="AG430" s="1" t="s">
        <v>107</v>
      </c>
      <c r="AJ430" s="1" t="s">
        <v>117</v>
      </c>
      <c r="AQ430" s="1" t="s">
        <v>108</v>
      </c>
      <c r="AT430" s="1" t="s">
        <v>111</v>
      </c>
      <c r="AW430" s="1" t="s">
        <v>108</v>
      </c>
      <c r="AZ430" s="1" t="s">
        <v>112</v>
      </c>
      <c r="BC430" s="1" t="s">
        <v>107</v>
      </c>
      <c r="BG430" s="1" t="s">
        <v>108</v>
      </c>
      <c r="BJ430" s="1" t="s">
        <v>108</v>
      </c>
      <c r="BM430" s="1" t="s">
        <v>114</v>
      </c>
      <c r="BP430" s="1" t="s">
        <v>107</v>
      </c>
      <c r="BS430" s="1" t="s">
        <v>107</v>
      </c>
    </row>
    <row r="433" spans="2:2">
      <c r="B433" s="1" t="s">
        <v>129</v>
      </c>
    </row>
    <row r="434" spans="2:2">
      <c r="B434" s="1" t="s">
        <v>129</v>
      </c>
    </row>
    <row r="435" spans="2:2">
      <c r="B435" s="1" t="s">
        <v>129</v>
      </c>
    </row>
    <row r="436" spans="2:2">
      <c r="B436" s="1" t="s">
        <v>130</v>
      </c>
    </row>
    <row r="437" spans="2:2">
      <c r="B437" s="1" t="s">
        <v>130</v>
      </c>
    </row>
    <row r="438" spans="2:2">
      <c r="B438" s="1" t="s">
        <v>130</v>
      </c>
    </row>
    <row r="439" spans="2:2">
      <c r="B439" s="1" t="s">
        <v>131</v>
      </c>
    </row>
    <row r="440" spans="2:2">
      <c r="B440" s="1" t="s">
        <v>131</v>
      </c>
    </row>
    <row r="441" spans="2:2">
      <c r="B441" s="1" t="s">
        <v>131</v>
      </c>
    </row>
    <row r="442" spans="2:2">
      <c r="B442" s="1" t="s">
        <v>132</v>
      </c>
    </row>
    <row r="443" spans="2:2">
      <c r="B443" s="1" t="s">
        <v>132</v>
      </c>
    </row>
    <row r="444" spans="2:2">
      <c r="B444" s="1" t="s">
        <v>132</v>
      </c>
    </row>
    <row r="445" spans="2:2">
      <c r="B445" s="1" t="s">
        <v>133</v>
      </c>
    </row>
    <row r="446" spans="2:2">
      <c r="B446" s="1" t="s">
        <v>133</v>
      </c>
    </row>
    <row r="447" spans="2:2">
      <c r="B447" s="1" t="s">
        <v>133</v>
      </c>
    </row>
    <row r="448" spans="2:2">
      <c r="B448" s="1" t="s">
        <v>134</v>
      </c>
    </row>
    <row r="449" spans="2:2">
      <c r="B449" s="1" t="s">
        <v>134</v>
      </c>
    </row>
    <row r="450" spans="2:2">
      <c r="B450" s="1" t="s">
        <v>134</v>
      </c>
    </row>
    <row r="451" spans="2:2">
      <c r="B451" s="1" t="s">
        <v>135</v>
      </c>
    </row>
    <row r="452" spans="2:2">
      <c r="B452" s="1" t="s">
        <v>135</v>
      </c>
    </row>
    <row r="453" spans="2:2">
      <c r="B453" s="1" t="s">
        <v>135</v>
      </c>
    </row>
    <row r="454" spans="2:2">
      <c r="B454" s="1" t="s">
        <v>136</v>
      </c>
    </row>
    <row r="455" spans="2:2">
      <c r="B455" s="1" t="s">
        <v>136</v>
      </c>
    </row>
    <row r="456" spans="2:2">
      <c r="B456" s="1" t="s">
        <v>136</v>
      </c>
    </row>
    <row r="457" spans="2:2">
      <c r="B457" s="1" t="s">
        <v>137</v>
      </c>
    </row>
    <row r="458" spans="2:2">
      <c r="B458" s="1" t="s">
        <v>137</v>
      </c>
    </row>
    <row r="459" spans="2:2">
      <c r="B459" s="1" t="s">
        <v>137</v>
      </c>
    </row>
    <row r="460" spans="2:2">
      <c r="B460" s="1" t="s">
        <v>138</v>
      </c>
    </row>
    <row r="461" spans="2:2">
      <c r="B461" s="1" t="s">
        <v>138</v>
      </c>
    </row>
    <row r="462" spans="2:2">
      <c r="B462" s="1" t="s">
        <v>138</v>
      </c>
    </row>
    <row r="463" spans="2:2">
      <c r="B463" s="1" t="s">
        <v>139</v>
      </c>
    </row>
    <row r="464" spans="2:2">
      <c r="B464" s="1" t="s">
        <v>139</v>
      </c>
    </row>
    <row r="465" spans="2:2">
      <c r="B465" s="1" t="s">
        <v>139</v>
      </c>
    </row>
    <row r="466" spans="2:2">
      <c r="B466" s="1" t="s">
        <v>140</v>
      </c>
    </row>
    <row r="467" spans="2:2">
      <c r="B467" s="1" t="s">
        <v>140</v>
      </c>
    </row>
    <row r="468" spans="2:2">
      <c r="B468" s="1" t="s">
        <v>140</v>
      </c>
    </row>
    <row r="469" spans="2:2">
      <c r="B469" s="1" t="s">
        <v>141</v>
      </c>
    </row>
    <row r="470" spans="2:2">
      <c r="B470" s="1" t="s">
        <v>141</v>
      </c>
    </row>
    <row r="471" spans="2:2">
      <c r="B471" s="1" t="s">
        <v>141</v>
      </c>
    </row>
    <row r="472" spans="2:2">
      <c r="B472" s="1" t="s">
        <v>142</v>
      </c>
    </row>
    <row r="473" spans="2:2">
      <c r="B473" s="1" t="s">
        <v>142</v>
      </c>
    </row>
    <row r="474" spans="2:2">
      <c r="B474" s="1" t="s">
        <v>142</v>
      </c>
    </row>
    <row r="475" spans="2:2">
      <c r="B475" s="1" t="s">
        <v>143</v>
      </c>
    </row>
    <row r="476" spans="2:2">
      <c r="B476" s="1" t="s">
        <v>143</v>
      </c>
    </row>
    <row r="477" spans="2:2">
      <c r="B477" s="1" t="s">
        <v>143</v>
      </c>
    </row>
    <row r="478" spans="2:2">
      <c r="B478" s="1" t="s">
        <v>144</v>
      </c>
    </row>
    <row r="479" spans="2:2">
      <c r="B479" s="1" t="s">
        <v>144</v>
      </c>
    </row>
    <row r="480" spans="2:2">
      <c r="B480" s="1" t="s">
        <v>144</v>
      </c>
    </row>
    <row r="481" spans="2:2">
      <c r="B481" s="1" t="s">
        <v>145</v>
      </c>
    </row>
    <row r="482" spans="2:2">
      <c r="B482" s="1" t="s">
        <v>145</v>
      </c>
    </row>
    <row r="483" spans="2:2">
      <c r="B483" s="1" t="s">
        <v>145</v>
      </c>
    </row>
    <row r="484" spans="2:2">
      <c r="B484" s="1" t="s">
        <v>146</v>
      </c>
    </row>
    <row r="485" spans="2:2">
      <c r="B485" s="1" t="s">
        <v>146</v>
      </c>
    </row>
    <row r="486" spans="2:2">
      <c r="B486" s="1" t="s">
        <v>146</v>
      </c>
    </row>
    <row r="487" spans="2:2">
      <c r="B487" s="1" t="s">
        <v>147</v>
      </c>
    </row>
    <row r="488" spans="2:2">
      <c r="B488" s="1" t="s">
        <v>147</v>
      </c>
    </row>
    <row r="489" spans="2:2">
      <c r="B489" s="1" t="s">
        <v>147</v>
      </c>
    </row>
    <row r="490" spans="2:2">
      <c r="B490" s="1" t="s">
        <v>148</v>
      </c>
    </row>
    <row r="491" spans="2:2">
      <c r="B491" s="1" t="s">
        <v>148</v>
      </c>
    </row>
    <row r="492" spans="2:2">
      <c r="B492" s="1" t="s">
        <v>148</v>
      </c>
    </row>
    <row r="493" spans="2:2">
      <c r="B493" s="1" t="s">
        <v>149</v>
      </c>
    </row>
    <row r="494" spans="2:2">
      <c r="B494" s="1" t="s">
        <v>149</v>
      </c>
    </row>
    <row r="495" spans="2:2">
      <c r="B495" s="1" t="s">
        <v>149</v>
      </c>
    </row>
    <row r="496" spans="2:2">
      <c r="B496" s="1" t="s">
        <v>150</v>
      </c>
    </row>
    <row r="497" spans="2:2">
      <c r="B497" s="1" t="s">
        <v>150</v>
      </c>
    </row>
    <row r="498" spans="2:2">
      <c r="B498" s="1" t="s">
        <v>150</v>
      </c>
    </row>
    <row r="502" spans="3:33">
      <c r="C502" s="1" t="s">
        <v>129</v>
      </c>
      <c r="E502" s="1">
        <f t="shared" ref="E501:E534" si="60">F367</f>
        <v>53.82</v>
      </c>
      <c r="H502" s="1">
        <f t="shared" ref="H501:H534" si="61">I367</f>
        <v>54.8333333333333</v>
      </c>
      <c r="K502" s="1">
        <f t="shared" ref="K501:K534" si="62">L367</f>
        <v>51.32</v>
      </c>
      <c r="N502" s="1">
        <f t="shared" ref="N501:N534" si="63">O367</f>
        <v>44.7866666666667</v>
      </c>
      <c r="Q502" s="1">
        <f t="shared" ref="Q501:Q534" si="64">R367</f>
        <v>31.32</v>
      </c>
      <c r="U502" s="1">
        <f t="shared" ref="U501:U534" si="65">V367</f>
        <v>53.26</v>
      </c>
      <c r="X502" s="1">
        <f t="shared" ref="X501:X534" si="66">Y367</f>
        <v>54.3066666666667</v>
      </c>
      <c r="AA502" s="1">
        <f t="shared" ref="AA501:AA534" si="67">AB367</f>
        <v>50.86</v>
      </c>
      <c r="AD502" s="1">
        <f t="shared" ref="AD501:AD534" si="68">AE367</f>
        <v>44.1933333333333</v>
      </c>
      <c r="AG502" s="1">
        <f t="shared" ref="AG501:AG534" si="69">AH367</f>
        <v>30.6533333333333</v>
      </c>
    </row>
    <row r="503" spans="3:33">
      <c r="C503" s="1" t="s">
        <v>129</v>
      </c>
      <c r="E503" s="1">
        <f t="shared" si="60"/>
        <v>53.1533333333333</v>
      </c>
      <c r="H503" s="1">
        <f t="shared" si="61"/>
        <v>54.94</v>
      </c>
      <c r="K503" s="1">
        <f t="shared" si="62"/>
        <v>52.7466666666667</v>
      </c>
      <c r="N503" s="1">
        <f t="shared" si="63"/>
        <v>45.6</v>
      </c>
      <c r="Q503" s="1">
        <f t="shared" si="64"/>
        <v>32.7466666666667</v>
      </c>
      <c r="U503" s="1">
        <f t="shared" si="65"/>
        <v>52.7333333333333</v>
      </c>
      <c r="X503" s="1">
        <f t="shared" si="66"/>
        <v>54.6066666666667</v>
      </c>
      <c r="AA503" s="1">
        <f t="shared" si="67"/>
        <v>52.3733333333333</v>
      </c>
      <c r="AD503" s="1">
        <f t="shared" si="68"/>
        <v>45.1533333333333</v>
      </c>
      <c r="AG503" s="1">
        <f t="shared" si="69"/>
        <v>32.28</v>
      </c>
    </row>
    <row r="504" spans="3:33">
      <c r="C504" s="1" t="s">
        <v>129</v>
      </c>
      <c r="E504" s="1">
        <f t="shared" si="60"/>
        <v>53.6</v>
      </c>
      <c r="H504" s="1">
        <f t="shared" si="61"/>
        <v>54.7533333333333</v>
      </c>
      <c r="K504" s="1">
        <f t="shared" si="62"/>
        <v>52.1466666666667</v>
      </c>
      <c r="N504" s="1">
        <f t="shared" si="63"/>
        <v>43.68</v>
      </c>
      <c r="Q504" s="1">
        <f t="shared" si="64"/>
        <v>32.1466666666667</v>
      </c>
      <c r="U504" s="1">
        <f t="shared" si="65"/>
        <v>53.2733333333333</v>
      </c>
      <c r="X504" s="1">
        <f t="shared" si="66"/>
        <v>54.3266666666667</v>
      </c>
      <c r="AA504" s="1">
        <f t="shared" si="67"/>
        <v>51.7266666666667</v>
      </c>
      <c r="AD504" s="1">
        <f t="shared" si="68"/>
        <v>43.3666666666667</v>
      </c>
      <c r="AG504" s="1">
        <f t="shared" si="69"/>
        <v>31.3933333333333</v>
      </c>
    </row>
    <row r="505" spans="3:33">
      <c r="C505" s="1" t="s">
        <v>130</v>
      </c>
      <c r="E505" s="1">
        <f t="shared" si="60"/>
        <v>53.2266666666667</v>
      </c>
      <c r="H505" s="1">
        <f t="shared" si="61"/>
        <v>54.9733333333333</v>
      </c>
      <c r="K505" s="1">
        <f t="shared" si="62"/>
        <v>52.02</v>
      </c>
      <c r="N505" s="1">
        <f t="shared" si="63"/>
        <v>44.8333333333333</v>
      </c>
      <c r="Q505" s="1">
        <f t="shared" si="64"/>
        <v>32.02</v>
      </c>
      <c r="U505" s="1">
        <f t="shared" si="65"/>
        <v>52.6466666666667</v>
      </c>
      <c r="X505" s="1">
        <f t="shared" si="66"/>
        <v>54.44</v>
      </c>
      <c r="AA505" s="1">
        <f t="shared" si="67"/>
        <v>51.5666666666667</v>
      </c>
      <c r="AD505" s="1">
        <f t="shared" si="68"/>
        <v>44.24</v>
      </c>
      <c r="AG505" s="1">
        <f t="shared" si="69"/>
        <v>31.3533333333333</v>
      </c>
    </row>
    <row r="506" spans="3:33">
      <c r="C506" s="1" t="s">
        <v>130</v>
      </c>
      <c r="E506" s="1">
        <f t="shared" si="60"/>
        <v>53.56</v>
      </c>
      <c r="H506" s="1">
        <f t="shared" si="61"/>
        <v>54.7066666666667</v>
      </c>
      <c r="K506" s="1">
        <f t="shared" si="62"/>
        <v>52.2466666666667</v>
      </c>
      <c r="N506" s="1">
        <f t="shared" si="63"/>
        <v>43.9</v>
      </c>
      <c r="Q506" s="1">
        <f t="shared" si="64"/>
        <v>32.82</v>
      </c>
      <c r="U506" s="1">
        <f t="shared" si="65"/>
        <v>53.2</v>
      </c>
      <c r="X506" s="1">
        <f t="shared" si="66"/>
        <v>54.2733333333333</v>
      </c>
      <c r="AA506" s="1">
        <f t="shared" si="67"/>
        <v>51.8266666666667</v>
      </c>
      <c r="AD506" s="1">
        <f t="shared" si="68"/>
        <v>43.5866666666667</v>
      </c>
      <c r="AG506" s="1">
        <f t="shared" si="69"/>
        <v>32.06</v>
      </c>
    </row>
    <row r="507" spans="3:33">
      <c r="C507" s="1" t="s">
        <v>130</v>
      </c>
      <c r="E507" s="1">
        <f t="shared" si="60"/>
        <v>53.7666666666667</v>
      </c>
      <c r="H507" s="1">
        <f t="shared" si="61"/>
        <v>54.6866666666667</v>
      </c>
      <c r="K507" s="1">
        <f t="shared" si="62"/>
        <v>52.2866666666667</v>
      </c>
      <c r="N507" s="1">
        <f t="shared" si="63"/>
        <v>44.8733333333333</v>
      </c>
      <c r="Q507" s="1">
        <f t="shared" si="64"/>
        <v>31.8466666666667</v>
      </c>
      <c r="U507" s="1">
        <f t="shared" si="65"/>
        <v>53.1933333333333</v>
      </c>
      <c r="X507" s="1">
        <f t="shared" si="66"/>
        <v>54.1533333333333</v>
      </c>
      <c r="AA507" s="1">
        <f t="shared" si="67"/>
        <v>51.82</v>
      </c>
      <c r="AD507" s="1">
        <f t="shared" si="68"/>
        <v>44.28</v>
      </c>
      <c r="AG507" s="1">
        <f t="shared" si="69"/>
        <v>31.1733333333333</v>
      </c>
    </row>
    <row r="508" spans="3:33">
      <c r="C508" s="1" t="s">
        <v>131</v>
      </c>
      <c r="E508" s="1">
        <f t="shared" si="60"/>
        <v>52.1666666666667</v>
      </c>
      <c r="H508" s="1">
        <f t="shared" si="61"/>
        <v>53.82</v>
      </c>
      <c r="K508" s="1">
        <f t="shared" si="62"/>
        <v>51.2266666666667</v>
      </c>
      <c r="N508" s="1">
        <f t="shared" si="63"/>
        <v>42.42</v>
      </c>
      <c r="Q508" s="1">
        <f t="shared" si="64"/>
        <v>31.54</v>
      </c>
      <c r="U508" s="1">
        <f t="shared" si="65"/>
        <v>51.5933333333333</v>
      </c>
      <c r="X508" s="1">
        <f t="shared" si="66"/>
        <v>53.2733333333333</v>
      </c>
      <c r="AA508" s="1">
        <f t="shared" si="67"/>
        <v>50.7866666666667</v>
      </c>
      <c r="AD508" s="1">
        <f t="shared" si="68"/>
        <v>41.8333333333333</v>
      </c>
      <c r="AG508" s="1">
        <f t="shared" si="69"/>
        <v>30.86</v>
      </c>
    </row>
    <row r="509" spans="3:33">
      <c r="C509" s="1" t="s">
        <v>131</v>
      </c>
      <c r="E509" s="1">
        <f t="shared" si="60"/>
        <v>52.4133333333333</v>
      </c>
      <c r="H509" s="1">
        <f t="shared" si="61"/>
        <v>53.26</v>
      </c>
      <c r="K509" s="1">
        <f t="shared" si="62"/>
        <v>51.0733333333333</v>
      </c>
      <c r="N509" s="1">
        <f t="shared" si="63"/>
        <v>42.5733333333333</v>
      </c>
      <c r="Q509" s="1">
        <f t="shared" si="64"/>
        <v>31.0066666666667</v>
      </c>
      <c r="U509" s="1">
        <f t="shared" si="65"/>
        <v>51.9733333333333</v>
      </c>
      <c r="X509" s="1">
        <f t="shared" si="66"/>
        <v>52.92</v>
      </c>
      <c r="AA509" s="1">
        <f t="shared" si="67"/>
        <v>50.7</v>
      </c>
      <c r="AD509" s="1">
        <f t="shared" si="68"/>
        <v>42.1133333333333</v>
      </c>
      <c r="AG509" s="1">
        <f t="shared" si="69"/>
        <v>30.54</v>
      </c>
    </row>
    <row r="510" spans="3:33">
      <c r="C510" s="1" t="s">
        <v>131</v>
      </c>
      <c r="E510" s="1">
        <f t="shared" si="60"/>
        <v>52.3266666666667</v>
      </c>
      <c r="H510" s="1">
        <f t="shared" si="61"/>
        <v>53.7066666666667</v>
      </c>
      <c r="K510" s="1">
        <f t="shared" si="62"/>
        <v>50.7866666666667</v>
      </c>
      <c r="N510" s="1">
        <f t="shared" si="63"/>
        <v>42.0066666666667</v>
      </c>
      <c r="Q510" s="1">
        <f t="shared" si="64"/>
        <v>30.8533333333333</v>
      </c>
      <c r="U510" s="1">
        <f t="shared" si="65"/>
        <v>51.9866666666667</v>
      </c>
      <c r="X510" s="1">
        <f t="shared" si="66"/>
        <v>53.2733333333333</v>
      </c>
      <c r="AA510" s="1">
        <f t="shared" si="67"/>
        <v>50.3533333333333</v>
      </c>
      <c r="AD510" s="1">
        <f t="shared" si="68"/>
        <v>41.68</v>
      </c>
      <c r="AG510" s="1">
        <f t="shared" si="69"/>
        <v>30.0933333333333</v>
      </c>
    </row>
    <row r="511" spans="3:33">
      <c r="C511" s="1" t="s">
        <v>132</v>
      </c>
      <c r="E511" s="1">
        <f t="shared" si="60"/>
        <v>51.88</v>
      </c>
      <c r="H511" s="1">
        <f t="shared" si="61"/>
        <v>52.68</v>
      </c>
      <c r="K511" s="1">
        <f t="shared" si="62"/>
        <v>48.9866666666667</v>
      </c>
      <c r="N511" s="1">
        <f t="shared" si="63"/>
        <v>39.3933333333333</v>
      </c>
      <c r="Q511" s="1">
        <f t="shared" si="64"/>
        <v>26.5566666666667</v>
      </c>
      <c r="U511" s="1">
        <f t="shared" si="65"/>
        <v>51.46</v>
      </c>
      <c r="X511" s="1">
        <f t="shared" si="66"/>
        <v>52.34</v>
      </c>
      <c r="AA511" s="1">
        <f t="shared" si="67"/>
        <v>48.6</v>
      </c>
      <c r="AD511" s="1">
        <f t="shared" si="68"/>
        <v>38.9666666666667</v>
      </c>
      <c r="AG511" s="1">
        <f t="shared" si="69"/>
        <v>26.1</v>
      </c>
    </row>
    <row r="512" spans="3:33">
      <c r="C512" s="1" t="s">
        <v>132</v>
      </c>
      <c r="E512" s="1">
        <f t="shared" si="60"/>
        <v>51.48</v>
      </c>
      <c r="H512" s="1">
        <f t="shared" si="61"/>
        <v>52.4333333333333</v>
      </c>
      <c r="K512" s="1">
        <f t="shared" si="62"/>
        <v>49.0333333333333</v>
      </c>
      <c r="N512" s="1">
        <f t="shared" si="63"/>
        <v>39.7</v>
      </c>
      <c r="Q512" s="1">
        <f t="shared" si="64"/>
        <v>27.8</v>
      </c>
      <c r="U512" s="1">
        <f t="shared" si="65"/>
        <v>50.9</v>
      </c>
      <c r="X512" s="1">
        <f t="shared" si="66"/>
        <v>51.8866666666667</v>
      </c>
      <c r="AA512" s="1">
        <f t="shared" si="67"/>
        <v>48.5933333333333</v>
      </c>
      <c r="AD512" s="1">
        <f t="shared" si="68"/>
        <v>39.1266666666667</v>
      </c>
      <c r="AG512" s="1">
        <f t="shared" si="69"/>
        <v>27.1333333333333</v>
      </c>
    </row>
    <row r="513" spans="3:33">
      <c r="C513" s="1" t="s">
        <v>132</v>
      </c>
      <c r="E513" s="1">
        <f t="shared" si="60"/>
        <v>50.6</v>
      </c>
      <c r="H513" s="1">
        <f t="shared" si="61"/>
        <v>52.7133333333333</v>
      </c>
      <c r="K513" s="1">
        <f t="shared" si="62"/>
        <v>49.7333333333333</v>
      </c>
      <c r="N513" s="1">
        <f t="shared" si="63"/>
        <v>40.36</v>
      </c>
      <c r="Q513" s="1">
        <f t="shared" si="64"/>
        <v>26.7866666666667</v>
      </c>
      <c r="U513" s="1">
        <f t="shared" si="65"/>
        <v>50.2066666666667</v>
      </c>
      <c r="X513" s="1">
        <f t="shared" si="66"/>
        <v>52.3733333333333</v>
      </c>
      <c r="AA513" s="1">
        <f t="shared" si="67"/>
        <v>49.38</v>
      </c>
      <c r="AD513" s="1">
        <f t="shared" si="68"/>
        <v>39.9</v>
      </c>
      <c r="AG513" s="1">
        <f t="shared" si="69"/>
        <v>26.3066666666667</v>
      </c>
    </row>
    <row r="514" spans="3:33">
      <c r="C514" s="1" t="s">
        <v>133</v>
      </c>
      <c r="E514" s="1">
        <f t="shared" si="60"/>
        <v>49</v>
      </c>
      <c r="H514" s="1">
        <f t="shared" si="61"/>
        <v>50.58</v>
      </c>
      <c r="K514" s="1">
        <f t="shared" si="62"/>
        <v>43.7733333333333</v>
      </c>
      <c r="N514" s="1">
        <f t="shared" si="63"/>
        <v>33.0333333333333</v>
      </c>
      <c r="Q514" s="1">
        <f t="shared" si="64"/>
        <v>18.0266666666667</v>
      </c>
      <c r="U514" s="1">
        <f t="shared" si="65"/>
        <v>48.68</v>
      </c>
      <c r="X514" s="1">
        <f t="shared" si="66"/>
        <v>50.1533333333333</v>
      </c>
      <c r="AA514" s="1">
        <f t="shared" si="67"/>
        <v>43.34</v>
      </c>
      <c r="AD514" s="1">
        <f t="shared" si="68"/>
        <v>32.7066666666667</v>
      </c>
      <c r="AG514" s="1">
        <f t="shared" si="69"/>
        <v>17.2533333333333</v>
      </c>
    </row>
    <row r="515" spans="3:33">
      <c r="C515" s="1" t="s">
        <v>133</v>
      </c>
      <c r="E515" s="1">
        <f t="shared" si="60"/>
        <v>49.3133333333333</v>
      </c>
      <c r="H515" s="1">
        <f t="shared" si="61"/>
        <v>50.8333333333333</v>
      </c>
      <c r="K515" s="1">
        <f t="shared" si="62"/>
        <v>42.1866666666667</v>
      </c>
      <c r="N515" s="1">
        <f t="shared" si="63"/>
        <v>32.6266666666667</v>
      </c>
      <c r="Q515" s="1">
        <f t="shared" si="64"/>
        <v>18.5133333333333</v>
      </c>
      <c r="U515" s="1">
        <f t="shared" si="65"/>
        <v>48.8666666666667</v>
      </c>
      <c r="X515" s="1">
        <f t="shared" si="66"/>
        <v>50.5133333333333</v>
      </c>
      <c r="AA515" s="1">
        <f t="shared" si="67"/>
        <v>41.8066666666667</v>
      </c>
      <c r="AD515" s="1">
        <f t="shared" si="68"/>
        <v>32.18</v>
      </c>
      <c r="AG515" s="1">
        <f t="shared" si="69"/>
        <v>18.0466666666667</v>
      </c>
    </row>
    <row r="516" spans="3:33">
      <c r="C516" s="1" t="s">
        <v>133</v>
      </c>
      <c r="E516" s="1">
        <f t="shared" si="60"/>
        <v>49.9266666666667</v>
      </c>
      <c r="H516" s="1">
        <f t="shared" si="61"/>
        <v>50.4066666666667</v>
      </c>
      <c r="K516" s="1">
        <f t="shared" si="62"/>
        <v>43.5466666666667</v>
      </c>
      <c r="N516" s="1">
        <f t="shared" si="63"/>
        <v>32.1866666666667</v>
      </c>
      <c r="Q516" s="1">
        <f t="shared" si="64"/>
        <v>17.6866666666667</v>
      </c>
      <c r="U516" s="1">
        <f t="shared" si="65"/>
        <v>49.5733333333333</v>
      </c>
      <c r="X516" s="1">
        <f t="shared" si="66"/>
        <v>49.9733333333333</v>
      </c>
      <c r="AA516" s="1">
        <f t="shared" si="67"/>
        <v>43.1</v>
      </c>
      <c r="AD516" s="1">
        <f t="shared" si="68"/>
        <v>31.8733333333333</v>
      </c>
      <c r="AG516" s="1">
        <f t="shared" si="69"/>
        <v>16.9133333333333</v>
      </c>
    </row>
    <row r="517" spans="3:33">
      <c r="C517" s="1" t="s">
        <v>134</v>
      </c>
      <c r="E517" s="1">
        <f t="shared" si="60"/>
        <v>51.6133333333333</v>
      </c>
      <c r="H517" s="1">
        <f t="shared" si="61"/>
        <v>53.1133333333333</v>
      </c>
      <c r="K517" s="1">
        <f t="shared" si="62"/>
        <v>49.8533333333333</v>
      </c>
      <c r="N517" s="1">
        <f t="shared" si="63"/>
        <v>41.8466666666667</v>
      </c>
      <c r="Q517" s="1">
        <f t="shared" si="64"/>
        <v>30.5333333333333</v>
      </c>
      <c r="U517" s="1">
        <f t="shared" si="65"/>
        <v>51.1866666666667</v>
      </c>
      <c r="X517" s="1">
        <f t="shared" si="66"/>
        <v>52.7933333333333</v>
      </c>
      <c r="AA517" s="1">
        <f t="shared" si="67"/>
        <v>49.4733333333333</v>
      </c>
      <c r="AD517" s="1">
        <f t="shared" si="68"/>
        <v>41.38</v>
      </c>
      <c r="AG517" s="1">
        <f t="shared" si="69"/>
        <v>30.0533333333333</v>
      </c>
    </row>
    <row r="518" spans="3:33">
      <c r="C518" s="1" t="s">
        <v>134</v>
      </c>
      <c r="E518" s="1">
        <f t="shared" si="60"/>
        <v>51.9733333333333</v>
      </c>
      <c r="H518" s="1">
        <f t="shared" si="61"/>
        <v>52.74</v>
      </c>
      <c r="K518" s="1">
        <f t="shared" si="62"/>
        <v>49.2266666666667</v>
      </c>
      <c r="N518" s="1">
        <f t="shared" si="63"/>
        <v>41.1066666666667</v>
      </c>
      <c r="Q518" s="1">
        <f t="shared" si="64"/>
        <v>29.2266666666667</v>
      </c>
      <c r="U518" s="1">
        <f t="shared" si="65"/>
        <v>51.6333333333333</v>
      </c>
      <c r="X518" s="1">
        <f t="shared" si="66"/>
        <v>52.32</v>
      </c>
      <c r="AA518" s="1">
        <f t="shared" si="67"/>
        <v>48.82</v>
      </c>
      <c r="AD518" s="1">
        <f t="shared" si="68"/>
        <v>41.8066666666667</v>
      </c>
      <c r="AG518" s="1">
        <f t="shared" si="69"/>
        <v>28.5266666666667</v>
      </c>
    </row>
    <row r="519" spans="3:33">
      <c r="C519" s="1" t="s">
        <v>134</v>
      </c>
      <c r="E519" s="1">
        <f t="shared" si="60"/>
        <v>52.2466666666667</v>
      </c>
      <c r="H519" s="1">
        <f t="shared" si="61"/>
        <v>52.54</v>
      </c>
      <c r="K519" s="1">
        <f t="shared" si="62"/>
        <v>49.14</v>
      </c>
      <c r="N519" s="1">
        <f t="shared" si="63"/>
        <v>42.6066666666667</v>
      </c>
      <c r="Q519" s="1">
        <f t="shared" si="64"/>
        <v>29.78</v>
      </c>
      <c r="U519" s="1">
        <f t="shared" si="65"/>
        <v>51.6666666666667</v>
      </c>
      <c r="X519" s="1">
        <f t="shared" si="66"/>
        <v>52.0333333333333</v>
      </c>
      <c r="AA519" s="1">
        <f t="shared" si="67"/>
        <v>48.68</v>
      </c>
      <c r="AD519" s="1">
        <f t="shared" si="68"/>
        <v>42.0133333333333</v>
      </c>
      <c r="AG519" s="1">
        <f t="shared" si="69"/>
        <v>29.1266666666667</v>
      </c>
    </row>
    <row r="520" spans="3:33">
      <c r="C520" s="1" t="s">
        <v>135</v>
      </c>
      <c r="E520" s="1">
        <f t="shared" si="60"/>
        <v>52.1466666666667</v>
      </c>
      <c r="H520" s="1">
        <f t="shared" si="61"/>
        <v>52.98</v>
      </c>
      <c r="K520" s="1">
        <f t="shared" si="62"/>
        <v>48.8466666666667</v>
      </c>
      <c r="N520" s="1">
        <f t="shared" si="63"/>
        <v>41.2533333333333</v>
      </c>
      <c r="Q520" s="1">
        <f t="shared" si="64"/>
        <v>28.8333333333333</v>
      </c>
      <c r="U520" s="1">
        <f t="shared" si="65"/>
        <v>51.72</v>
      </c>
      <c r="X520" s="1">
        <f t="shared" si="66"/>
        <v>52.6533333333333</v>
      </c>
      <c r="AA520" s="1">
        <f t="shared" si="67"/>
        <v>48.4666666666667</v>
      </c>
      <c r="AD520" s="1">
        <f t="shared" si="68"/>
        <v>40.8133333333333</v>
      </c>
      <c r="AG520" s="1">
        <f t="shared" si="69"/>
        <v>28.3533333333333</v>
      </c>
    </row>
    <row r="521" spans="3:33">
      <c r="C521" s="1" t="s">
        <v>135</v>
      </c>
      <c r="E521" s="1">
        <f t="shared" si="60"/>
        <v>52.18</v>
      </c>
      <c r="H521" s="1">
        <f t="shared" si="61"/>
        <v>53.1733333333333</v>
      </c>
      <c r="K521" s="1">
        <f t="shared" si="62"/>
        <v>49.64</v>
      </c>
      <c r="N521" s="1">
        <f t="shared" si="63"/>
        <v>40.42</v>
      </c>
      <c r="Q521" s="1">
        <f t="shared" si="64"/>
        <v>28.2533333333333</v>
      </c>
      <c r="U521" s="1">
        <f t="shared" si="65"/>
        <v>51.7666666666667</v>
      </c>
      <c r="X521" s="1">
        <f t="shared" si="66"/>
        <v>52.8333333333333</v>
      </c>
      <c r="AA521" s="1">
        <f t="shared" si="67"/>
        <v>49.2733333333333</v>
      </c>
      <c r="AD521" s="1">
        <f t="shared" si="68"/>
        <v>39.94</v>
      </c>
      <c r="AG521" s="1">
        <f t="shared" si="69"/>
        <v>27.7866666666667</v>
      </c>
    </row>
    <row r="522" spans="3:33">
      <c r="C522" s="1" t="s">
        <v>135</v>
      </c>
      <c r="E522" s="1">
        <f t="shared" si="60"/>
        <v>51.9333333333333</v>
      </c>
      <c r="H522" s="1">
        <f t="shared" si="61"/>
        <v>52.8</v>
      </c>
      <c r="K522" s="1">
        <f t="shared" si="62"/>
        <v>49.12</v>
      </c>
      <c r="N522" s="1">
        <f t="shared" si="63"/>
        <v>40.84</v>
      </c>
      <c r="Q522" s="1">
        <f t="shared" si="64"/>
        <v>28.38</v>
      </c>
      <c r="U522" s="1">
        <f t="shared" si="65"/>
        <v>51.5933333333333</v>
      </c>
      <c r="X522" s="1">
        <f t="shared" si="66"/>
        <v>52.3733333333333</v>
      </c>
      <c r="AA522" s="1">
        <f t="shared" si="67"/>
        <v>48.7133333333333</v>
      </c>
      <c r="AD522" s="1">
        <f t="shared" si="68"/>
        <v>40.52</v>
      </c>
      <c r="AG522" s="1">
        <f t="shared" si="69"/>
        <v>27.62</v>
      </c>
    </row>
    <row r="523" spans="3:33">
      <c r="C523" s="1" t="s">
        <v>136</v>
      </c>
      <c r="E523" s="1">
        <f t="shared" si="60"/>
        <v>53.36</v>
      </c>
      <c r="H523" s="1">
        <f t="shared" si="61"/>
        <v>53.5133333333333</v>
      </c>
      <c r="K523" s="1">
        <f t="shared" si="62"/>
        <v>50.1933333333333</v>
      </c>
      <c r="N523" s="1">
        <f t="shared" si="63"/>
        <v>35.2666666666667</v>
      </c>
      <c r="Q523" s="1">
        <f t="shared" si="64"/>
        <v>22.1933333333333</v>
      </c>
      <c r="U523" s="1">
        <f t="shared" si="65"/>
        <v>52.8066666666667</v>
      </c>
      <c r="X523" s="1">
        <f t="shared" si="66"/>
        <v>52.98</v>
      </c>
      <c r="AA523" s="1">
        <f t="shared" si="67"/>
        <v>49.7266666666667</v>
      </c>
      <c r="AD523" s="1">
        <f t="shared" si="68"/>
        <v>34.6733333333333</v>
      </c>
      <c r="AG523" s="1">
        <f t="shared" si="69"/>
        <v>21.52</v>
      </c>
    </row>
    <row r="524" spans="3:33">
      <c r="C524" s="1" t="s">
        <v>136</v>
      </c>
      <c r="E524" s="1">
        <f t="shared" si="60"/>
        <v>53.0466666666667</v>
      </c>
      <c r="H524" s="1">
        <f t="shared" si="61"/>
        <v>54.0666666666667</v>
      </c>
      <c r="K524" s="1">
        <f t="shared" si="62"/>
        <v>49.9066666666667</v>
      </c>
      <c r="N524" s="1">
        <f t="shared" si="63"/>
        <v>36.22</v>
      </c>
      <c r="Q524" s="1">
        <f t="shared" si="64"/>
        <v>21.5066666666667</v>
      </c>
      <c r="U524" s="1">
        <f t="shared" si="65"/>
        <v>52.6066666666667</v>
      </c>
      <c r="X524" s="1">
        <f t="shared" si="66"/>
        <v>53.7333333333333</v>
      </c>
      <c r="AA524" s="1">
        <f t="shared" si="67"/>
        <v>49.54</v>
      </c>
      <c r="AD524" s="1">
        <f t="shared" si="68"/>
        <v>35.78</v>
      </c>
      <c r="AG524" s="1">
        <f t="shared" si="69"/>
        <v>21.04</v>
      </c>
    </row>
    <row r="525" spans="3:33">
      <c r="C525" s="1" t="s">
        <v>136</v>
      </c>
      <c r="E525" s="1">
        <f t="shared" si="60"/>
        <v>52.8733333333333</v>
      </c>
      <c r="H525" s="1">
        <f t="shared" si="61"/>
        <v>54.02</v>
      </c>
      <c r="K525" s="1">
        <f t="shared" si="62"/>
        <v>50.3533333333333</v>
      </c>
      <c r="N525" s="1">
        <f t="shared" si="63"/>
        <v>36.0533333333333</v>
      </c>
      <c r="Q525" s="1">
        <f t="shared" si="64"/>
        <v>20.8933333333333</v>
      </c>
      <c r="U525" s="1">
        <f t="shared" si="65"/>
        <v>52.3</v>
      </c>
      <c r="X525" s="1">
        <f t="shared" si="66"/>
        <v>53.4866666666667</v>
      </c>
      <c r="AA525" s="1">
        <f t="shared" si="67"/>
        <v>49.8933333333333</v>
      </c>
      <c r="AD525" s="1">
        <f t="shared" si="68"/>
        <v>35.4533333333333</v>
      </c>
      <c r="AG525" s="1">
        <f t="shared" si="69"/>
        <v>20.2133333333333</v>
      </c>
    </row>
    <row r="526" spans="3:33">
      <c r="C526" s="1" t="s">
        <v>137</v>
      </c>
      <c r="E526" s="1">
        <f t="shared" si="60"/>
        <v>51.64</v>
      </c>
      <c r="H526" s="1">
        <f t="shared" si="61"/>
        <v>52.84</v>
      </c>
      <c r="K526" s="1">
        <f t="shared" si="62"/>
        <v>50.0533333333333</v>
      </c>
      <c r="N526" s="1">
        <f t="shared" si="63"/>
        <v>41.2266666666667</v>
      </c>
      <c r="Q526" s="1">
        <f t="shared" si="64"/>
        <v>29.54</v>
      </c>
      <c r="U526" s="1">
        <f t="shared" si="65"/>
        <v>51.2066666666667</v>
      </c>
      <c r="X526" s="1">
        <f t="shared" si="66"/>
        <v>52.5266666666667</v>
      </c>
      <c r="AA526" s="1">
        <f t="shared" si="67"/>
        <v>49.68</v>
      </c>
      <c r="AD526" s="1">
        <f t="shared" si="68"/>
        <v>40.7733333333333</v>
      </c>
      <c r="AG526" s="1">
        <f t="shared" si="69"/>
        <v>29.08</v>
      </c>
    </row>
    <row r="527" spans="3:33">
      <c r="C527" s="1" t="s">
        <v>137</v>
      </c>
      <c r="E527" s="1">
        <f t="shared" si="60"/>
        <v>52.2066666666667</v>
      </c>
      <c r="H527" s="1">
        <f t="shared" si="61"/>
        <v>53.2266666666667</v>
      </c>
      <c r="K527" s="1">
        <f t="shared" si="62"/>
        <v>50.1866666666667</v>
      </c>
      <c r="N527" s="1">
        <f t="shared" si="63"/>
        <v>42.0533333333333</v>
      </c>
      <c r="Q527" s="1">
        <f t="shared" si="64"/>
        <v>29.92</v>
      </c>
      <c r="U527" s="1">
        <f t="shared" si="65"/>
        <v>51.6266666666667</v>
      </c>
      <c r="X527" s="1">
        <f t="shared" si="66"/>
        <v>52.6866666666667</v>
      </c>
      <c r="AA527" s="1">
        <f t="shared" si="67"/>
        <v>49.72</v>
      </c>
      <c r="AD527" s="1">
        <f t="shared" si="68"/>
        <v>41.4466666666667</v>
      </c>
      <c r="AG527" s="1">
        <f t="shared" si="69"/>
        <v>29.2466666666667</v>
      </c>
    </row>
    <row r="528" spans="3:33">
      <c r="C528" s="1" t="s">
        <v>137</v>
      </c>
      <c r="E528" s="1">
        <f t="shared" si="60"/>
        <v>51.2066666666667</v>
      </c>
      <c r="H528" s="1">
        <f t="shared" si="61"/>
        <v>52.12</v>
      </c>
      <c r="K528" s="1">
        <f t="shared" si="62"/>
        <v>48.9866666666667</v>
      </c>
      <c r="N528" s="1">
        <f t="shared" si="63"/>
        <v>40.9333333333333</v>
      </c>
      <c r="Q528" s="1">
        <f t="shared" si="64"/>
        <v>29.1866666666667</v>
      </c>
      <c r="U528" s="1">
        <f t="shared" si="65"/>
        <v>50.78</v>
      </c>
      <c r="X528" s="1">
        <f t="shared" si="66"/>
        <v>51.7933333333333</v>
      </c>
      <c r="AA528" s="1">
        <f t="shared" si="67"/>
        <v>48.62</v>
      </c>
      <c r="AD528" s="1">
        <f t="shared" si="68"/>
        <v>40.4933333333333</v>
      </c>
      <c r="AG528" s="1">
        <f t="shared" si="69"/>
        <v>28.7133333333333</v>
      </c>
    </row>
    <row r="529" spans="3:33">
      <c r="C529" s="1" t="s">
        <v>138</v>
      </c>
      <c r="E529" s="1">
        <f t="shared" si="60"/>
        <v>51.9333333333333</v>
      </c>
      <c r="H529" s="1">
        <f t="shared" si="61"/>
        <v>52.88</v>
      </c>
      <c r="K529" s="1">
        <f t="shared" si="62"/>
        <v>50.84</v>
      </c>
      <c r="N529" s="1">
        <f t="shared" si="63"/>
        <v>41.5866666666667</v>
      </c>
      <c r="Q529" s="1">
        <f t="shared" si="64"/>
        <v>28.4533333333333</v>
      </c>
      <c r="U529" s="1">
        <f t="shared" si="65"/>
        <v>51.3666666666667</v>
      </c>
      <c r="X529" s="1">
        <f t="shared" si="66"/>
        <v>52.3533333333333</v>
      </c>
      <c r="AA529" s="1">
        <f t="shared" si="67"/>
        <v>50.38</v>
      </c>
      <c r="AD529" s="1">
        <f t="shared" si="68"/>
        <v>40.9933333333333</v>
      </c>
      <c r="AG529" s="1">
        <f t="shared" si="69"/>
        <v>27.78</v>
      </c>
    </row>
    <row r="530" spans="3:33">
      <c r="C530" s="1" t="s">
        <v>138</v>
      </c>
      <c r="E530" s="1">
        <f t="shared" si="60"/>
        <v>51.4133333333333</v>
      </c>
      <c r="H530" s="1">
        <f t="shared" si="61"/>
        <v>53.02</v>
      </c>
      <c r="K530" s="1">
        <f t="shared" si="62"/>
        <v>51.9533333333333</v>
      </c>
      <c r="N530" s="1">
        <f t="shared" si="63"/>
        <v>41.16</v>
      </c>
      <c r="Q530" s="1">
        <f t="shared" si="64"/>
        <v>28.0733333333333</v>
      </c>
      <c r="U530" s="1">
        <f t="shared" si="65"/>
        <v>50.8466666666667</v>
      </c>
      <c r="X530" s="1">
        <f t="shared" si="66"/>
        <v>52.4933333333333</v>
      </c>
      <c r="AA530" s="1">
        <f t="shared" si="67"/>
        <v>51.4866666666667</v>
      </c>
      <c r="AD530" s="1">
        <f t="shared" si="68"/>
        <v>40.5733333333333</v>
      </c>
      <c r="AG530" s="1">
        <f t="shared" si="69"/>
        <v>27.4</v>
      </c>
    </row>
    <row r="531" spans="3:33">
      <c r="C531" s="1" t="s">
        <v>138</v>
      </c>
      <c r="E531" s="1">
        <f t="shared" si="60"/>
        <v>52.3333333333333</v>
      </c>
      <c r="H531" s="1">
        <f t="shared" si="61"/>
        <v>52.6333333333333</v>
      </c>
      <c r="K531" s="1">
        <f t="shared" si="62"/>
        <v>49.8866666666667</v>
      </c>
      <c r="N531" s="1">
        <f t="shared" si="63"/>
        <v>40.4666666666667</v>
      </c>
      <c r="Q531" s="1">
        <f t="shared" si="64"/>
        <v>28.0066666666667</v>
      </c>
      <c r="U531" s="1">
        <f t="shared" si="65"/>
        <v>52.0133333333333</v>
      </c>
      <c r="X531" s="1">
        <f t="shared" si="66"/>
        <v>52.2</v>
      </c>
      <c r="AA531" s="1">
        <f t="shared" si="67"/>
        <v>49.46</v>
      </c>
      <c r="AD531" s="1">
        <f t="shared" si="68"/>
        <v>40.1466666666667</v>
      </c>
      <c r="AG531" s="1">
        <f t="shared" si="69"/>
        <v>27.26</v>
      </c>
    </row>
    <row r="532" spans="3:33">
      <c r="C532" s="1" t="s">
        <v>139</v>
      </c>
      <c r="E532" s="1">
        <f t="shared" si="60"/>
        <v>53.0733333333333</v>
      </c>
      <c r="H532" s="1">
        <f t="shared" si="61"/>
        <v>53.6066666666667</v>
      </c>
      <c r="K532" s="1">
        <f t="shared" si="62"/>
        <v>49.84</v>
      </c>
      <c r="N532" s="1">
        <f t="shared" si="63"/>
        <v>36.32</v>
      </c>
      <c r="Q532" s="1">
        <f t="shared" si="64"/>
        <v>19.2066666666667</v>
      </c>
      <c r="U532" s="1">
        <f t="shared" si="65"/>
        <v>52.6533333333333</v>
      </c>
      <c r="X532" s="1">
        <f t="shared" si="66"/>
        <v>53.28</v>
      </c>
      <c r="AA532" s="1">
        <f t="shared" si="67"/>
        <v>49.48</v>
      </c>
      <c r="AD532" s="1">
        <f t="shared" si="68"/>
        <v>35.86</v>
      </c>
      <c r="AG532" s="1">
        <f t="shared" si="69"/>
        <v>18.7333333333333</v>
      </c>
    </row>
    <row r="533" spans="3:33">
      <c r="C533" s="1" t="s">
        <v>139</v>
      </c>
      <c r="E533" s="1">
        <f t="shared" si="60"/>
        <v>52.58</v>
      </c>
      <c r="H533" s="1">
        <f t="shared" si="61"/>
        <v>54.0533333333333</v>
      </c>
      <c r="K533" s="1">
        <f t="shared" si="62"/>
        <v>50.9133333333333</v>
      </c>
      <c r="N533" s="1">
        <f t="shared" si="63"/>
        <v>35.7133333333333</v>
      </c>
      <c r="Q533" s="1">
        <f t="shared" si="64"/>
        <v>19.46</v>
      </c>
      <c r="U533" s="1">
        <f t="shared" si="65"/>
        <v>52.0133333333333</v>
      </c>
      <c r="X533" s="1">
        <f t="shared" si="66"/>
        <v>53.5266666666667</v>
      </c>
      <c r="AA533" s="1">
        <f t="shared" si="67"/>
        <v>50.4666666666667</v>
      </c>
      <c r="AD533" s="1">
        <f t="shared" si="68"/>
        <v>35.1266666666667</v>
      </c>
      <c r="AG533" s="1">
        <f t="shared" si="69"/>
        <v>18.8066666666667</v>
      </c>
    </row>
    <row r="534" spans="3:33">
      <c r="C534" s="1" t="s">
        <v>139</v>
      </c>
      <c r="E534" s="1">
        <f t="shared" si="60"/>
        <v>52.9733333333333</v>
      </c>
      <c r="H534" s="1">
        <f t="shared" si="61"/>
        <v>53.74</v>
      </c>
      <c r="K534" s="1">
        <f t="shared" si="62"/>
        <v>50.8733333333333</v>
      </c>
      <c r="N534" s="1">
        <f t="shared" si="63"/>
        <v>35.4533333333333</v>
      </c>
      <c r="Q534" s="1">
        <f t="shared" si="64"/>
        <v>19.04</v>
      </c>
      <c r="U534" s="1">
        <f t="shared" si="65"/>
        <v>52.5466666666667</v>
      </c>
      <c r="X534" s="1">
        <f t="shared" si="66"/>
        <v>53.4066666666667</v>
      </c>
      <c r="AA534" s="1">
        <f t="shared" si="67"/>
        <v>50.5066666666667</v>
      </c>
      <c r="AD534" s="1">
        <f t="shared" si="68"/>
        <v>35.0066666666667</v>
      </c>
      <c r="AG534" s="1">
        <f t="shared" si="69"/>
        <v>18.58</v>
      </c>
    </row>
    <row r="535" spans="3:33">
      <c r="C535" s="1" t="s">
        <v>140</v>
      </c>
      <c r="E535" s="1">
        <f t="shared" ref="E535:E567" si="70">AO367</f>
        <v>54.86</v>
      </c>
      <c r="H535" s="1">
        <f t="shared" ref="H535:H567" si="71">AR367</f>
        <v>56.2533333333333</v>
      </c>
      <c r="K535" s="1">
        <f t="shared" ref="K535:K567" si="72">AU367</f>
        <v>54.0533333333333</v>
      </c>
      <c r="N535" s="1">
        <f t="shared" ref="N535:N567" si="73">AX367</f>
        <v>52.68</v>
      </c>
      <c r="Q535" s="1">
        <f t="shared" ref="Q535:Q567" si="74">BA367</f>
        <v>37.42</v>
      </c>
      <c r="U535" s="1">
        <f t="shared" ref="U535:U567" si="75">BE367</f>
        <v>54.64</v>
      </c>
      <c r="X535" s="1">
        <f t="shared" ref="X535:X567" si="76">BH367</f>
        <v>56.0666666666667</v>
      </c>
      <c r="AA535" s="1">
        <f t="shared" ref="AA535:AA567" si="77">BK367</f>
        <v>53.78</v>
      </c>
      <c r="AD535" s="1">
        <f t="shared" ref="AD535:AD567" si="78">BN367</f>
        <v>52.4133333333333</v>
      </c>
      <c r="AG535" s="1">
        <f t="shared" ref="AG535:AG567" si="79">BQ367</f>
        <v>37.0933333333333</v>
      </c>
    </row>
    <row r="536" spans="3:33">
      <c r="C536" s="1" t="s">
        <v>140</v>
      </c>
      <c r="E536" s="1">
        <f t="shared" si="70"/>
        <v>54.4666666666667</v>
      </c>
      <c r="H536" s="1">
        <f t="shared" si="71"/>
        <v>56.1466666666667</v>
      </c>
      <c r="K536" s="1">
        <f t="shared" si="72"/>
        <v>55.7666666666667</v>
      </c>
      <c r="N536" s="1">
        <f t="shared" si="73"/>
        <v>53.52</v>
      </c>
      <c r="Q536" s="1">
        <f t="shared" si="74"/>
        <v>37.5066666666667</v>
      </c>
      <c r="U536" s="1">
        <f t="shared" si="75"/>
        <v>54.2933333333333</v>
      </c>
      <c r="X536" s="1">
        <f t="shared" si="76"/>
        <v>55.8133333333333</v>
      </c>
      <c r="AA536" s="1">
        <f t="shared" si="77"/>
        <v>55.4066666666667</v>
      </c>
      <c r="AD536" s="1">
        <f t="shared" si="78"/>
        <v>53.1</v>
      </c>
      <c r="AG536" s="1">
        <f t="shared" si="79"/>
        <v>37.0333333333333</v>
      </c>
    </row>
    <row r="537" spans="3:33">
      <c r="C537" s="1" t="s">
        <v>140</v>
      </c>
      <c r="E537" s="1">
        <f t="shared" si="70"/>
        <v>54.3533333333333</v>
      </c>
      <c r="H537" s="1">
        <f t="shared" si="71"/>
        <v>56.3533333333333</v>
      </c>
      <c r="K537" s="1">
        <f t="shared" si="72"/>
        <v>55.3533333333333</v>
      </c>
      <c r="N537" s="1">
        <f t="shared" si="73"/>
        <v>52.7266666666667</v>
      </c>
      <c r="Q537" s="1">
        <f t="shared" si="74"/>
        <v>37.94</v>
      </c>
      <c r="U537" s="1">
        <f t="shared" si="75"/>
        <v>54.1266666666667</v>
      </c>
      <c r="X537" s="1">
        <f t="shared" si="76"/>
        <v>56.1666666666667</v>
      </c>
      <c r="AA537" s="1">
        <f t="shared" si="77"/>
        <v>55.0866666666667</v>
      </c>
      <c r="AD537" s="1">
        <f t="shared" si="78"/>
        <v>52.4533333333333</v>
      </c>
      <c r="AG537" s="1">
        <f t="shared" si="79"/>
        <v>37.6133333333333</v>
      </c>
    </row>
    <row r="538" spans="3:33">
      <c r="C538" s="1" t="s">
        <v>141</v>
      </c>
      <c r="E538" s="1">
        <f t="shared" si="70"/>
        <v>54.4266666666667</v>
      </c>
      <c r="H538" s="1">
        <f t="shared" si="71"/>
        <v>56.4133333333333</v>
      </c>
      <c r="K538" s="1">
        <f t="shared" si="72"/>
        <v>54.5333333333333</v>
      </c>
      <c r="N538" s="1">
        <f t="shared" si="73"/>
        <v>52.6866666666667</v>
      </c>
      <c r="Q538" s="1">
        <f t="shared" si="74"/>
        <v>37.7066666666667</v>
      </c>
      <c r="U538" s="1">
        <f t="shared" si="75"/>
        <v>54.1933333333333</v>
      </c>
      <c r="X538" s="1">
        <f t="shared" si="76"/>
        <v>56.2266666666667</v>
      </c>
      <c r="AA538" s="1">
        <f t="shared" si="77"/>
        <v>54.26</v>
      </c>
      <c r="AD538" s="1">
        <f t="shared" si="78"/>
        <v>52.4133333333333</v>
      </c>
      <c r="AG538" s="1">
        <f t="shared" si="79"/>
        <v>37.3733333333333</v>
      </c>
    </row>
    <row r="539" spans="3:33">
      <c r="C539" s="1" t="s">
        <v>141</v>
      </c>
      <c r="E539" s="1">
        <f t="shared" si="70"/>
        <v>54.22</v>
      </c>
      <c r="H539" s="1">
        <f t="shared" si="71"/>
        <v>56.2</v>
      </c>
      <c r="K539" s="1">
        <f t="shared" si="72"/>
        <v>55.6933333333333</v>
      </c>
      <c r="N539" s="1">
        <f t="shared" si="73"/>
        <v>52.8866666666667</v>
      </c>
      <c r="Q539" s="1">
        <f t="shared" si="74"/>
        <v>37.4266666666667</v>
      </c>
      <c r="U539" s="1">
        <f t="shared" si="75"/>
        <v>54.0533333333333</v>
      </c>
      <c r="X539" s="1">
        <f t="shared" si="76"/>
        <v>55.88</v>
      </c>
      <c r="AA539" s="1">
        <f t="shared" si="77"/>
        <v>55.3333333333333</v>
      </c>
      <c r="AD539" s="1">
        <f t="shared" si="78"/>
        <v>52.4933333333333</v>
      </c>
      <c r="AG539" s="1">
        <f t="shared" si="79"/>
        <v>36.9533333333333</v>
      </c>
    </row>
    <row r="540" spans="3:33">
      <c r="C540" s="1" t="s">
        <v>141</v>
      </c>
      <c r="E540" s="1">
        <f t="shared" si="70"/>
        <v>54.2</v>
      </c>
      <c r="H540" s="1">
        <f t="shared" si="71"/>
        <v>56.0866666666667</v>
      </c>
      <c r="K540" s="1">
        <f t="shared" si="72"/>
        <v>54.6866666666667</v>
      </c>
      <c r="N540" s="1">
        <f t="shared" si="73"/>
        <v>52.8133333333333</v>
      </c>
      <c r="Q540" s="1">
        <f t="shared" si="74"/>
        <v>37.6333333333333</v>
      </c>
      <c r="U540" s="1">
        <f t="shared" si="75"/>
        <v>53.9866666666667</v>
      </c>
      <c r="X540" s="1">
        <f t="shared" si="76"/>
        <v>55.8933333333333</v>
      </c>
      <c r="AA540" s="1">
        <f t="shared" si="77"/>
        <v>54.4133333333333</v>
      </c>
      <c r="AD540" s="1">
        <f t="shared" si="78"/>
        <v>52.5466666666667</v>
      </c>
      <c r="AG540" s="1">
        <f t="shared" si="79"/>
        <v>37.3066666666667</v>
      </c>
    </row>
    <row r="541" spans="3:33">
      <c r="C541" s="1" t="s">
        <v>142</v>
      </c>
      <c r="E541" s="1">
        <f t="shared" si="70"/>
        <v>53.2466666666667</v>
      </c>
      <c r="H541" s="1">
        <f t="shared" si="71"/>
        <v>55.2533333333333</v>
      </c>
      <c r="K541" s="1">
        <f t="shared" si="72"/>
        <v>53.7266666666667</v>
      </c>
      <c r="N541" s="1">
        <f t="shared" si="73"/>
        <v>51.94</v>
      </c>
      <c r="Q541" s="1">
        <f t="shared" si="74"/>
        <v>36.86</v>
      </c>
      <c r="U541" s="1">
        <f t="shared" si="75"/>
        <v>53.0133333333333</v>
      </c>
      <c r="X541" s="1">
        <f t="shared" si="76"/>
        <v>55.0733333333333</v>
      </c>
      <c r="AA541" s="1">
        <f t="shared" si="77"/>
        <v>53.4533333333333</v>
      </c>
      <c r="AD541" s="1">
        <f t="shared" si="78"/>
        <v>51.68</v>
      </c>
      <c r="AG541" s="1">
        <f t="shared" si="79"/>
        <v>36.5333333333333</v>
      </c>
    </row>
    <row r="542" spans="3:33">
      <c r="C542" s="1" t="s">
        <v>142</v>
      </c>
      <c r="E542" s="1">
        <f t="shared" si="70"/>
        <v>53.52</v>
      </c>
      <c r="H542" s="1">
        <f t="shared" si="71"/>
        <v>55.1466666666667</v>
      </c>
      <c r="K542" s="1">
        <f t="shared" si="72"/>
        <v>54.8066666666667</v>
      </c>
      <c r="N542" s="1">
        <f t="shared" si="73"/>
        <v>52.14</v>
      </c>
      <c r="Q542" s="1">
        <f t="shared" si="74"/>
        <v>36.1</v>
      </c>
      <c r="U542" s="1">
        <f t="shared" si="75"/>
        <v>53.36</v>
      </c>
      <c r="X542" s="1">
        <f t="shared" si="76"/>
        <v>54.8133333333333</v>
      </c>
      <c r="AA542" s="1">
        <f t="shared" si="77"/>
        <v>54.4466666666667</v>
      </c>
      <c r="AD542" s="1">
        <f t="shared" si="78"/>
        <v>51.74</v>
      </c>
      <c r="AG542" s="1">
        <f t="shared" si="79"/>
        <v>35.6333333333333</v>
      </c>
    </row>
    <row r="543" spans="3:33">
      <c r="C543" s="1" t="s">
        <v>142</v>
      </c>
      <c r="E543" s="1">
        <f t="shared" si="70"/>
        <v>53.2266666666667</v>
      </c>
      <c r="H543" s="1">
        <f t="shared" si="71"/>
        <v>55.34</v>
      </c>
      <c r="K543" s="1">
        <f t="shared" si="72"/>
        <v>53.4266666666667</v>
      </c>
      <c r="N543" s="1">
        <f t="shared" si="73"/>
        <v>51.3133333333333</v>
      </c>
      <c r="Q543" s="1">
        <f t="shared" si="74"/>
        <v>35.22</v>
      </c>
      <c r="U543" s="1">
        <f t="shared" si="75"/>
        <v>52.9666666666667</v>
      </c>
      <c r="X543" s="1">
        <f t="shared" si="76"/>
        <v>55.06</v>
      </c>
      <c r="AA543" s="1">
        <f t="shared" si="77"/>
        <v>53.12</v>
      </c>
      <c r="AD543" s="1">
        <f t="shared" si="78"/>
        <v>51.0666666666667</v>
      </c>
      <c r="AG543" s="1">
        <f t="shared" si="79"/>
        <v>34.72</v>
      </c>
    </row>
    <row r="544" spans="3:33">
      <c r="C544" s="1" t="s">
        <v>143</v>
      </c>
      <c r="E544" s="1">
        <f t="shared" si="70"/>
        <v>52.66</v>
      </c>
      <c r="H544" s="1">
        <f t="shared" si="71"/>
        <v>54.1266666666667</v>
      </c>
      <c r="K544" s="1">
        <f t="shared" si="72"/>
        <v>52.6266666666667</v>
      </c>
      <c r="N544" s="1">
        <f t="shared" si="73"/>
        <v>49.8733333333333</v>
      </c>
      <c r="Q544" s="1">
        <f t="shared" si="74"/>
        <v>33.2</v>
      </c>
      <c r="U544" s="1">
        <f t="shared" si="75"/>
        <v>52.4333333333333</v>
      </c>
      <c r="X544" s="1">
        <f t="shared" si="76"/>
        <v>53.94</v>
      </c>
      <c r="AA544" s="1">
        <f t="shared" si="77"/>
        <v>52.3533333333333</v>
      </c>
      <c r="AD544" s="1">
        <f t="shared" si="78"/>
        <v>49.6</v>
      </c>
      <c r="AG544" s="1">
        <f t="shared" si="79"/>
        <v>32.8666666666667</v>
      </c>
    </row>
    <row r="545" spans="3:33">
      <c r="C545" s="1" t="s">
        <v>143</v>
      </c>
      <c r="E545" s="1">
        <f t="shared" si="70"/>
        <v>52.1866666666667</v>
      </c>
      <c r="H545" s="1">
        <f t="shared" si="71"/>
        <v>54.94</v>
      </c>
      <c r="K545" s="1">
        <f t="shared" si="72"/>
        <v>52.4133333333333</v>
      </c>
      <c r="N545" s="1">
        <f t="shared" si="73"/>
        <v>49.24</v>
      </c>
      <c r="Q545" s="1">
        <f t="shared" si="74"/>
        <v>33.04</v>
      </c>
      <c r="U545" s="1">
        <f t="shared" si="75"/>
        <v>51.92</v>
      </c>
      <c r="X545" s="1">
        <f t="shared" si="76"/>
        <v>54.66</v>
      </c>
      <c r="AA545" s="1">
        <f t="shared" si="77"/>
        <v>52.1133333333333</v>
      </c>
      <c r="AD545" s="1">
        <f t="shared" si="78"/>
        <v>49</v>
      </c>
      <c r="AG545" s="1">
        <f t="shared" si="79"/>
        <v>32.5266666666667</v>
      </c>
    </row>
    <row r="546" spans="3:33">
      <c r="C546" s="1" t="s">
        <v>143</v>
      </c>
      <c r="E546" s="1">
        <f t="shared" si="70"/>
        <v>53.0533333333333</v>
      </c>
      <c r="H546" s="1">
        <f t="shared" si="71"/>
        <v>55.04</v>
      </c>
      <c r="K546" s="1">
        <f t="shared" si="72"/>
        <v>52.26</v>
      </c>
      <c r="N546" s="1">
        <f t="shared" si="73"/>
        <v>48.4933333333333</v>
      </c>
      <c r="Q546" s="1">
        <f t="shared" si="74"/>
        <v>32.84</v>
      </c>
      <c r="U546" s="1">
        <f t="shared" si="75"/>
        <v>52.8733333333333</v>
      </c>
      <c r="X546" s="1">
        <f t="shared" si="76"/>
        <v>54.72</v>
      </c>
      <c r="AA546" s="1">
        <f t="shared" si="77"/>
        <v>51.9133333333333</v>
      </c>
      <c r="AD546" s="1">
        <f t="shared" si="78"/>
        <v>48.1</v>
      </c>
      <c r="AG546" s="1">
        <f t="shared" si="79"/>
        <v>32.3733333333333</v>
      </c>
    </row>
    <row r="547" spans="3:33">
      <c r="C547" s="1" t="s">
        <v>144</v>
      </c>
      <c r="E547" s="1">
        <f t="shared" si="70"/>
        <v>52.76</v>
      </c>
      <c r="H547" s="1">
        <f t="shared" si="71"/>
        <v>53.0466666666667</v>
      </c>
      <c r="K547" s="1">
        <f t="shared" si="72"/>
        <v>48.76</v>
      </c>
      <c r="N547" s="1">
        <f t="shared" si="73"/>
        <v>43.3333333333333</v>
      </c>
      <c r="Q547" s="1">
        <f t="shared" si="74"/>
        <v>27.2733333333333</v>
      </c>
      <c r="U547" s="1">
        <f t="shared" si="75"/>
        <v>52.5066666666667</v>
      </c>
      <c r="X547" s="1">
        <f t="shared" si="76"/>
        <v>52.7533333333333</v>
      </c>
      <c r="AA547" s="1">
        <f t="shared" si="77"/>
        <v>48.4533333333333</v>
      </c>
      <c r="AD547" s="1">
        <f t="shared" si="78"/>
        <v>43.0933333333333</v>
      </c>
      <c r="AG547" s="1">
        <f t="shared" si="79"/>
        <v>26.76</v>
      </c>
    </row>
    <row r="548" spans="3:33">
      <c r="C548" s="1" t="s">
        <v>144</v>
      </c>
      <c r="E548" s="1">
        <f t="shared" si="70"/>
        <v>52.08</v>
      </c>
      <c r="H548" s="1">
        <f t="shared" si="71"/>
        <v>53.2733333333333</v>
      </c>
      <c r="K548" s="1">
        <f t="shared" si="72"/>
        <v>49.4066666666667</v>
      </c>
      <c r="N548" s="1">
        <f t="shared" si="73"/>
        <v>43.8733333333333</v>
      </c>
      <c r="Q548" s="1">
        <f t="shared" si="74"/>
        <v>26.64</v>
      </c>
      <c r="U548" s="1">
        <f t="shared" si="75"/>
        <v>51.8533333333333</v>
      </c>
      <c r="X548" s="1">
        <f t="shared" si="76"/>
        <v>53.0733333333333</v>
      </c>
      <c r="AA548" s="1">
        <f t="shared" si="77"/>
        <v>49.1333333333333</v>
      </c>
      <c r="AD548" s="1">
        <f t="shared" si="78"/>
        <v>43.6066666666667</v>
      </c>
      <c r="AG548" s="1">
        <f t="shared" si="79"/>
        <v>26.3</v>
      </c>
    </row>
    <row r="549" spans="3:33">
      <c r="C549" s="1" t="s">
        <v>144</v>
      </c>
      <c r="E549" s="1">
        <f t="shared" si="70"/>
        <v>51.5533333333333</v>
      </c>
      <c r="H549" s="1">
        <f t="shared" si="71"/>
        <v>52.9333333333333</v>
      </c>
      <c r="K549" s="1">
        <f t="shared" si="72"/>
        <v>47.8333333333333</v>
      </c>
      <c r="N549" s="1">
        <f t="shared" si="73"/>
        <v>43.5933333333333</v>
      </c>
      <c r="Q549" s="1">
        <f t="shared" si="74"/>
        <v>26.5</v>
      </c>
      <c r="U549" s="1">
        <f t="shared" si="75"/>
        <v>51.2866666666667</v>
      </c>
      <c r="X549" s="1">
        <f t="shared" si="76"/>
        <v>52.64</v>
      </c>
      <c r="AA549" s="1">
        <f t="shared" si="77"/>
        <v>47.5133333333333</v>
      </c>
      <c r="AD549" s="1">
        <f t="shared" si="78"/>
        <v>43.3533333333333</v>
      </c>
      <c r="AG549" s="1">
        <f t="shared" si="79"/>
        <v>26.0066666666667</v>
      </c>
    </row>
    <row r="550" spans="3:33">
      <c r="C550" s="1" t="s">
        <v>145</v>
      </c>
      <c r="E550" s="1">
        <f t="shared" si="70"/>
        <v>53.0666666666667</v>
      </c>
      <c r="H550" s="1">
        <f t="shared" si="71"/>
        <v>54.68</v>
      </c>
      <c r="K550" s="1">
        <f t="shared" si="72"/>
        <v>50.58</v>
      </c>
      <c r="N550" s="1">
        <f t="shared" si="73"/>
        <v>50.08</v>
      </c>
      <c r="Q550" s="1">
        <f t="shared" si="74"/>
        <v>34.6733333333333</v>
      </c>
      <c r="U550" s="1">
        <f t="shared" si="75"/>
        <v>52.8933333333333</v>
      </c>
      <c r="X550" s="1">
        <f t="shared" si="76"/>
        <v>54.3533333333333</v>
      </c>
      <c r="AA550" s="1">
        <f t="shared" si="77"/>
        <v>50.22</v>
      </c>
      <c r="AD550" s="1">
        <f t="shared" si="78"/>
        <v>49.6866666666667</v>
      </c>
      <c r="AG550" s="1">
        <f t="shared" si="79"/>
        <v>34.2133333333333</v>
      </c>
    </row>
    <row r="551" spans="3:33">
      <c r="C551" s="1" t="s">
        <v>145</v>
      </c>
      <c r="E551" s="1">
        <f t="shared" si="70"/>
        <v>52.7666666666667</v>
      </c>
      <c r="H551" s="1">
        <f t="shared" si="71"/>
        <v>54.0133333333333</v>
      </c>
      <c r="K551" s="1">
        <f t="shared" si="72"/>
        <v>50.4933333333333</v>
      </c>
      <c r="N551" s="1">
        <f t="shared" si="73"/>
        <v>50.38</v>
      </c>
      <c r="Q551" s="1">
        <f t="shared" si="74"/>
        <v>34.9466666666667</v>
      </c>
      <c r="U551" s="1">
        <f t="shared" si="75"/>
        <v>52.6066666666667</v>
      </c>
      <c r="X551" s="1">
        <f t="shared" si="76"/>
        <v>53.6933333333333</v>
      </c>
      <c r="AA551" s="1">
        <f t="shared" si="77"/>
        <v>50.1333333333333</v>
      </c>
      <c r="AD551" s="1">
        <f t="shared" si="78"/>
        <v>49.9933333333333</v>
      </c>
      <c r="AG551" s="1">
        <f t="shared" si="79"/>
        <v>34.4733333333333</v>
      </c>
    </row>
    <row r="552" spans="3:33">
      <c r="C552" s="1" t="s">
        <v>145</v>
      </c>
      <c r="E552" s="1">
        <f t="shared" si="70"/>
        <v>53.1733333333333</v>
      </c>
      <c r="H552" s="1">
        <f t="shared" si="71"/>
        <v>54.4</v>
      </c>
      <c r="K552" s="1">
        <f t="shared" si="72"/>
        <v>49.9666666666667</v>
      </c>
      <c r="N552" s="1">
        <f t="shared" si="73"/>
        <v>50.0333333333333</v>
      </c>
      <c r="Q552" s="1">
        <f t="shared" si="74"/>
        <v>35.3733333333333</v>
      </c>
      <c r="U552" s="1">
        <f t="shared" si="75"/>
        <v>52.94</v>
      </c>
      <c r="X552" s="1">
        <f t="shared" si="76"/>
        <v>54.2133333333333</v>
      </c>
      <c r="AA552" s="1">
        <f t="shared" si="77"/>
        <v>49.6866666666667</v>
      </c>
      <c r="AD552" s="1">
        <f t="shared" si="78"/>
        <v>49.7666666666667</v>
      </c>
      <c r="AG552" s="1">
        <f t="shared" si="79"/>
        <v>35.0466666666667</v>
      </c>
    </row>
    <row r="553" spans="3:33">
      <c r="C553" s="1" t="s">
        <v>146</v>
      </c>
      <c r="E553" s="1">
        <f t="shared" si="70"/>
        <v>52.28</v>
      </c>
      <c r="H553" s="1">
        <f t="shared" si="71"/>
        <v>53.8</v>
      </c>
      <c r="K553" s="1">
        <f t="shared" si="72"/>
        <v>50.1733333333333</v>
      </c>
      <c r="N553" s="1">
        <f t="shared" si="73"/>
        <v>48.94</v>
      </c>
      <c r="Q553" s="1">
        <f t="shared" si="74"/>
        <v>33.8</v>
      </c>
      <c r="U553" s="1">
        <f t="shared" si="75"/>
        <v>52.0466666666667</v>
      </c>
      <c r="X553" s="1">
        <f t="shared" si="76"/>
        <v>53.6133333333333</v>
      </c>
      <c r="AA553" s="1">
        <f t="shared" si="77"/>
        <v>49.9066666666667</v>
      </c>
      <c r="AD553" s="1">
        <f t="shared" si="78"/>
        <v>48.6733333333333</v>
      </c>
      <c r="AG553" s="1">
        <f t="shared" si="79"/>
        <v>33.4733333333333</v>
      </c>
    </row>
    <row r="554" spans="3:33">
      <c r="C554" s="1" t="s">
        <v>146</v>
      </c>
      <c r="E554" s="1">
        <f t="shared" si="70"/>
        <v>52.8333333333333</v>
      </c>
      <c r="H554" s="1">
        <f t="shared" si="71"/>
        <v>54.24</v>
      </c>
      <c r="K554" s="1">
        <f t="shared" si="72"/>
        <v>49.8466666666667</v>
      </c>
      <c r="N554" s="1">
        <f t="shared" si="73"/>
        <v>49.7333333333333</v>
      </c>
      <c r="Q554" s="1">
        <f t="shared" si="74"/>
        <v>34.5</v>
      </c>
      <c r="U554" s="1">
        <f t="shared" si="75"/>
        <v>52.5666666666667</v>
      </c>
      <c r="X554" s="1">
        <f t="shared" si="76"/>
        <v>53.9466666666667</v>
      </c>
      <c r="AA554" s="1">
        <f t="shared" si="77"/>
        <v>49.54</v>
      </c>
      <c r="AD554" s="1">
        <f t="shared" si="78"/>
        <v>49.5</v>
      </c>
      <c r="AG554" s="1">
        <f t="shared" si="79"/>
        <v>34.0066666666667</v>
      </c>
    </row>
    <row r="555" spans="3:33">
      <c r="C555" s="1" t="s">
        <v>146</v>
      </c>
      <c r="E555" s="1">
        <f t="shared" si="70"/>
        <v>53.1266666666667</v>
      </c>
      <c r="H555" s="1">
        <f t="shared" si="71"/>
        <v>53.78</v>
      </c>
      <c r="K555" s="1">
        <f t="shared" si="72"/>
        <v>49.04</v>
      </c>
      <c r="N555" s="1">
        <f t="shared" si="73"/>
        <v>49.38</v>
      </c>
      <c r="Q555" s="1">
        <f t="shared" si="74"/>
        <v>33.8</v>
      </c>
      <c r="U555" s="1">
        <f t="shared" si="75"/>
        <v>52.96</v>
      </c>
      <c r="X555" s="1">
        <f t="shared" si="76"/>
        <v>53.4466666666667</v>
      </c>
      <c r="AA555" s="1">
        <f t="shared" si="77"/>
        <v>48.6733333333333</v>
      </c>
      <c r="AD555" s="1">
        <f t="shared" si="78"/>
        <v>49.0066666666667</v>
      </c>
      <c r="AG555" s="1">
        <f t="shared" si="79"/>
        <v>33.3</v>
      </c>
    </row>
    <row r="556" spans="3:33">
      <c r="C556" s="1" t="s">
        <v>147</v>
      </c>
      <c r="E556" s="1">
        <f t="shared" si="70"/>
        <v>53.7</v>
      </c>
      <c r="H556" s="1">
        <f t="shared" si="71"/>
        <v>55.88</v>
      </c>
      <c r="K556" s="1">
        <f t="shared" si="72"/>
        <v>50.5066666666667</v>
      </c>
      <c r="N556" s="1">
        <f t="shared" si="73"/>
        <v>46.1866666666667</v>
      </c>
      <c r="Q556" s="1">
        <f t="shared" si="74"/>
        <v>29.68</v>
      </c>
      <c r="U556" s="1">
        <f t="shared" si="75"/>
        <v>53.5333333333333</v>
      </c>
      <c r="X556" s="1">
        <f t="shared" si="76"/>
        <v>55.5466666666667</v>
      </c>
      <c r="AA556" s="1">
        <f t="shared" si="77"/>
        <v>50.1333333333333</v>
      </c>
      <c r="AD556" s="1">
        <f t="shared" si="78"/>
        <v>45.7933333333333</v>
      </c>
      <c r="AG556" s="1">
        <f t="shared" si="79"/>
        <v>29.2066666666667</v>
      </c>
    </row>
    <row r="557" spans="3:33">
      <c r="C557" s="1" t="s">
        <v>147</v>
      </c>
      <c r="E557" s="1">
        <f t="shared" si="70"/>
        <v>54.16</v>
      </c>
      <c r="H557" s="1">
        <f t="shared" si="71"/>
        <v>55.0866666666667</v>
      </c>
      <c r="K557" s="1">
        <f t="shared" si="72"/>
        <v>50.84</v>
      </c>
      <c r="N557" s="1">
        <f t="shared" si="73"/>
        <v>46.8866666666667</v>
      </c>
      <c r="Q557" s="1">
        <f t="shared" si="74"/>
        <v>29.5533333333333</v>
      </c>
      <c r="U557" s="1">
        <f t="shared" si="75"/>
        <v>53.9066666666667</v>
      </c>
      <c r="X557" s="1">
        <f t="shared" si="76"/>
        <v>54.8066666666667</v>
      </c>
      <c r="AA557" s="1">
        <f t="shared" si="77"/>
        <v>50.52</v>
      </c>
      <c r="AD557" s="1">
        <f t="shared" si="78"/>
        <v>46.64</v>
      </c>
      <c r="AG557" s="1">
        <f t="shared" si="79"/>
        <v>29.04</v>
      </c>
    </row>
    <row r="558" spans="3:33">
      <c r="C558" s="1" t="s">
        <v>147</v>
      </c>
      <c r="E558" s="1">
        <f t="shared" si="70"/>
        <v>54.2733333333333</v>
      </c>
      <c r="H558" s="1">
        <f t="shared" si="71"/>
        <v>54.9266666666667</v>
      </c>
      <c r="K558" s="1">
        <f t="shared" si="72"/>
        <v>50.96</v>
      </c>
      <c r="N558" s="1">
        <f t="shared" si="73"/>
        <v>45.64</v>
      </c>
      <c r="Q558" s="1">
        <f t="shared" si="74"/>
        <v>29.0066666666667</v>
      </c>
      <c r="U558" s="1">
        <f t="shared" si="75"/>
        <v>54.04</v>
      </c>
      <c r="X558" s="1">
        <f t="shared" si="76"/>
        <v>54.7333333333333</v>
      </c>
      <c r="AA558" s="1">
        <f t="shared" si="77"/>
        <v>50.6933333333333</v>
      </c>
      <c r="AD558" s="1">
        <f t="shared" si="78"/>
        <v>45.3733333333333</v>
      </c>
      <c r="AG558" s="1">
        <f t="shared" si="79"/>
        <v>28.6666666666667</v>
      </c>
    </row>
    <row r="559" spans="3:33">
      <c r="C559" s="1" t="s">
        <v>148</v>
      </c>
      <c r="E559" s="1">
        <f t="shared" si="70"/>
        <v>53.44</v>
      </c>
      <c r="H559" s="1">
        <f t="shared" si="71"/>
        <v>54.4533333333333</v>
      </c>
      <c r="K559" s="1">
        <f t="shared" si="72"/>
        <v>52.5533333333333</v>
      </c>
      <c r="N559" s="1">
        <f t="shared" si="73"/>
        <v>49.88</v>
      </c>
      <c r="Q559" s="1">
        <f t="shared" si="74"/>
        <v>34.78</v>
      </c>
      <c r="U559" s="1">
        <f t="shared" si="75"/>
        <v>53.2733333333333</v>
      </c>
      <c r="X559" s="1">
        <f t="shared" si="76"/>
        <v>54.1333333333333</v>
      </c>
      <c r="AA559" s="1">
        <f t="shared" si="77"/>
        <v>52.1866666666667</v>
      </c>
      <c r="AD559" s="1">
        <f t="shared" si="78"/>
        <v>49.4933333333333</v>
      </c>
      <c r="AG559" s="1">
        <f t="shared" si="79"/>
        <v>34.3133333333333</v>
      </c>
    </row>
    <row r="560" spans="3:33">
      <c r="C560" s="1" t="s">
        <v>148</v>
      </c>
      <c r="E560" s="1">
        <f t="shared" si="70"/>
        <v>52.5333333333333</v>
      </c>
      <c r="H560" s="1">
        <f t="shared" si="71"/>
        <v>54.38</v>
      </c>
      <c r="K560" s="1">
        <f t="shared" si="72"/>
        <v>53.2333333333333</v>
      </c>
      <c r="N560" s="1">
        <f t="shared" si="73"/>
        <v>50.38</v>
      </c>
      <c r="Q560" s="1">
        <f t="shared" si="74"/>
        <v>35.5733333333333</v>
      </c>
      <c r="U560" s="1">
        <f t="shared" si="75"/>
        <v>52.3666666666667</v>
      </c>
      <c r="X560" s="1">
        <f t="shared" si="76"/>
        <v>54.0466666666667</v>
      </c>
      <c r="AA560" s="1">
        <f t="shared" si="77"/>
        <v>52.8733333333333</v>
      </c>
      <c r="AD560" s="1">
        <f t="shared" si="78"/>
        <v>49.9933333333333</v>
      </c>
      <c r="AG560" s="1">
        <f t="shared" si="79"/>
        <v>35.1</v>
      </c>
    </row>
    <row r="561" spans="3:33">
      <c r="C561" s="1" t="s">
        <v>148</v>
      </c>
      <c r="E561" s="1">
        <f t="shared" si="70"/>
        <v>53.04</v>
      </c>
      <c r="H561" s="1">
        <f t="shared" si="71"/>
        <v>53.9333333333333</v>
      </c>
      <c r="K561" s="1">
        <f t="shared" si="72"/>
        <v>52.3</v>
      </c>
      <c r="N561" s="1">
        <f t="shared" si="73"/>
        <v>49.9133333333333</v>
      </c>
      <c r="Q561" s="1">
        <f t="shared" si="74"/>
        <v>34.3266666666667</v>
      </c>
      <c r="U561" s="1">
        <f t="shared" si="75"/>
        <v>52.7866666666667</v>
      </c>
      <c r="X561" s="1">
        <f t="shared" si="76"/>
        <v>53.6466666666667</v>
      </c>
      <c r="AA561" s="1">
        <f t="shared" si="77"/>
        <v>51.9933333333333</v>
      </c>
      <c r="AD561" s="1">
        <f t="shared" si="78"/>
        <v>49.6733333333333</v>
      </c>
      <c r="AG561" s="1">
        <f t="shared" si="79"/>
        <v>33.82</v>
      </c>
    </row>
    <row r="562" spans="3:33">
      <c r="C562" s="1" t="s">
        <v>149</v>
      </c>
      <c r="E562" s="1">
        <f t="shared" si="70"/>
        <v>52.6533333333333</v>
      </c>
      <c r="H562" s="1">
        <f t="shared" si="71"/>
        <v>54.6</v>
      </c>
      <c r="K562" s="1">
        <f t="shared" si="72"/>
        <v>52.28</v>
      </c>
      <c r="N562" s="1">
        <f t="shared" si="73"/>
        <v>49.02</v>
      </c>
      <c r="Q562" s="1">
        <f t="shared" si="74"/>
        <v>34.3533333333333</v>
      </c>
      <c r="U562" s="1">
        <f t="shared" si="75"/>
        <v>52.4266666666667</v>
      </c>
      <c r="X562" s="1">
        <f t="shared" si="76"/>
        <v>54.4133333333333</v>
      </c>
      <c r="AA562" s="1">
        <f t="shared" si="77"/>
        <v>52.0066666666667</v>
      </c>
      <c r="AD562" s="1">
        <f t="shared" si="78"/>
        <v>48.76</v>
      </c>
      <c r="AG562" s="1">
        <f t="shared" si="79"/>
        <v>34.0266666666667</v>
      </c>
    </row>
    <row r="563" spans="3:33">
      <c r="C563" s="1" t="s">
        <v>149</v>
      </c>
      <c r="E563" s="1">
        <f t="shared" si="70"/>
        <v>53.3466666666667</v>
      </c>
      <c r="H563" s="1">
        <f t="shared" si="71"/>
        <v>53.82</v>
      </c>
      <c r="K563" s="1">
        <f t="shared" si="72"/>
        <v>52.04</v>
      </c>
      <c r="N563" s="1">
        <f t="shared" si="73"/>
        <v>49.8066666666667</v>
      </c>
      <c r="Q563" s="1">
        <f t="shared" si="74"/>
        <v>34.54</v>
      </c>
      <c r="U563" s="1">
        <f t="shared" si="75"/>
        <v>53.1133333333333</v>
      </c>
      <c r="X563" s="1">
        <f t="shared" si="76"/>
        <v>53.6266666666667</v>
      </c>
      <c r="AA563" s="1">
        <f t="shared" si="77"/>
        <v>51.76</v>
      </c>
      <c r="AD563" s="1">
        <f t="shared" si="78"/>
        <v>49.5333333333333</v>
      </c>
      <c r="AG563" s="1">
        <f t="shared" si="79"/>
        <v>34.2133333333333</v>
      </c>
    </row>
    <row r="564" spans="3:33">
      <c r="C564" s="1" t="s">
        <v>149</v>
      </c>
      <c r="E564" s="1">
        <f t="shared" si="70"/>
        <v>52.5333333333333</v>
      </c>
      <c r="H564" s="1">
        <f t="shared" si="71"/>
        <v>53.6733333333333</v>
      </c>
      <c r="K564" s="1">
        <f t="shared" si="72"/>
        <v>52.9666666666667</v>
      </c>
      <c r="N564" s="1">
        <f t="shared" si="73"/>
        <v>49.4333333333333</v>
      </c>
      <c r="Q564" s="1">
        <f t="shared" si="74"/>
        <v>33.4666666666667</v>
      </c>
      <c r="U564" s="1">
        <f t="shared" si="75"/>
        <v>52.36</v>
      </c>
      <c r="X564" s="1">
        <f t="shared" si="76"/>
        <v>53.3466666666667</v>
      </c>
      <c r="AA564" s="1">
        <f t="shared" si="77"/>
        <v>52.5933333333333</v>
      </c>
      <c r="AD564" s="1">
        <f t="shared" si="78"/>
        <v>49.0466666666667</v>
      </c>
      <c r="AG564" s="1">
        <f t="shared" si="79"/>
        <v>32.9933333333333</v>
      </c>
    </row>
    <row r="565" spans="3:33">
      <c r="C565" s="1" t="s">
        <v>150</v>
      </c>
      <c r="E565" s="1">
        <f t="shared" si="70"/>
        <v>53.6533333333333</v>
      </c>
      <c r="H565" s="1">
        <f t="shared" si="71"/>
        <v>55.4933333333333</v>
      </c>
      <c r="K565" s="1">
        <f t="shared" si="72"/>
        <v>53.1866666666667</v>
      </c>
      <c r="N565" s="1">
        <f t="shared" si="73"/>
        <v>46.9666666666667</v>
      </c>
      <c r="Q565" s="1">
        <f t="shared" si="74"/>
        <v>30.1533333333333</v>
      </c>
      <c r="U565" s="1">
        <f t="shared" si="75"/>
        <v>53.48</v>
      </c>
      <c r="X565" s="1">
        <f t="shared" si="76"/>
        <v>55.1666666666667</v>
      </c>
      <c r="AA565" s="1">
        <f t="shared" si="77"/>
        <v>52.82</v>
      </c>
      <c r="AD565" s="1">
        <f t="shared" si="78"/>
        <v>46.5733333333333</v>
      </c>
      <c r="AG565" s="1">
        <f t="shared" si="79"/>
        <v>29.68</v>
      </c>
    </row>
    <row r="566" spans="3:33">
      <c r="C566" s="1" t="s">
        <v>150</v>
      </c>
      <c r="E566" s="1">
        <f t="shared" si="70"/>
        <v>53.9533333333333</v>
      </c>
      <c r="H566" s="1">
        <f t="shared" si="71"/>
        <v>54.9133333333333</v>
      </c>
      <c r="K566" s="1">
        <f t="shared" si="72"/>
        <v>52.9333333333333</v>
      </c>
      <c r="N566" s="1">
        <f t="shared" si="73"/>
        <v>46.2733333333333</v>
      </c>
      <c r="Q566" s="1">
        <f t="shared" si="74"/>
        <v>28.8866666666667</v>
      </c>
      <c r="U566" s="1">
        <f t="shared" si="75"/>
        <v>53.7866666666667</v>
      </c>
      <c r="X566" s="1">
        <f t="shared" si="76"/>
        <v>54.5866666666667</v>
      </c>
      <c r="AA566" s="1">
        <f t="shared" si="77"/>
        <v>52.5733333333333</v>
      </c>
      <c r="AD566" s="1">
        <f t="shared" si="78"/>
        <v>45.8866666666667</v>
      </c>
      <c r="AG566" s="1">
        <f t="shared" si="79"/>
        <v>28.4133333333333</v>
      </c>
    </row>
    <row r="567" spans="3:33">
      <c r="C567" s="1" t="s">
        <v>150</v>
      </c>
      <c r="E567" s="1">
        <f t="shared" si="70"/>
        <v>53.6533333333333</v>
      </c>
      <c r="H567" s="1">
        <f t="shared" si="71"/>
        <v>54.84</v>
      </c>
      <c r="K567" s="1">
        <f t="shared" si="72"/>
        <v>53.26</v>
      </c>
      <c r="N567" s="1">
        <f t="shared" si="73"/>
        <v>46.8933333333333</v>
      </c>
      <c r="Q567" s="1">
        <f t="shared" si="74"/>
        <v>29.2333333333333</v>
      </c>
      <c r="U567" s="1">
        <f t="shared" si="75"/>
        <v>53.42</v>
      </c>
      <c r="X567" s="1">
        <f t="shared" si="76"/>
        <v>54.6533333333333</v>
      </c>
      <c r="AA567" s="1">
        <f t="shared" si="77"/>
        <v>52.9933333333333</v>
      </c>
      <c r="AD567" s="1">
        <f t="shared" si="78"/>
        <v>46.62</v>
      </c>
      <c r="AG567" s="1">
        <f t="shared" si="79"/>
        <v>28.9066666666667</v>
      </c>
    </row>
    <row r="571" spans="4:35">
      <c r="D571" s="1" t="s">
        <v>78</v>
      </c>
      <c r="E571" s="1">
        <f>AVERAGE(E502:E504)</f>
        <v>53.5244444444444</v>
      </c>
      <c r="F571" s="1">
        <f>STDEVA(E502:E504)</f>
        <v>0.339694852172643</v>
      </c>
      <c r="G571" s="1" t="str">
        <f>G603</f>
        <v>cde</v>
      </c>
      <c r="H571" s="1">
        <f>AVERAGE(H502:H504)</f>
        <v>54.8422222222222</v>
      </c>
      <c r="I571" s="1">
        <f>STDEVA(H502:H504)</f>
        <v>0.0936502555809134</v>
      </c>
      <c r="J571" s="1" t="str">
        <f>J603</f>
        <v>bcd</v>
      </c>
      <c r="K571" s="1">
        <f>AVERAGE(K502:K504)</f>
        <v>52.0711111111111</v>
      </c>
      <c r="L571" s="1">
        <f>STDEVA(K502:K504)</f>
        <v>0.716328085395183</v>
      </c>
      <c r="M571" s="1" t="str">
        <f>M603</f>
        <v>d</v>
      </c>
      <c r="N571" s="1">
        <f>AVERAGE(N502:N504)</f>
        <v>44.6888888888889</v>
      </c>
      <c r="O571" s="1">
        <f>STDEVA(N502:N504)</f>
        <v>0.963727331961877</v>
      </c>
      <c r="P571" s="1" t="str">
        <f>P603</f>
        <v>f</v>
      </c>
      <c r="Q571" s="1">
        <f>AVERAGE(Q502:Q504)</f>
        <v>32.0711111111111</v>
      </c>
      <c r="R571" s="1">
        <f>STDEVA(Q502:Q504)</f>
        <v>0.716328085395179</v>
      </c>
      <c r="S571" s="1" t="str">
        <f>S603</f>
        <v>f</v>
      </c>
      <c r="U571" s="1">
        <f>AVERAGE(U502:U504)</f>
        <v>53.0888888888889</v>
      </c>
      <c r="V571" s="1">
        <f>STDEVA(U502:U504)</f>
        <v>0.307992303896148</v>
      </c>
      <c r="W571" s="1" t="str">
        <f>W603</f>
        <v>cd</v>
      </c>
      <c r="X571" s="1">
        <f>AVERAGE(X502:X504)</f>
        <v>54.4133333333333</v>
      </c>
      <c r="Y571" s="1">
        <f>STDEVA(X502:X504)</f>
        <v>0.167729941672121</v>
      </c>
      <c r="Z571" s="1" t="str">
        <f>Z603</f>
        <v>cd</v>
      </c>
      <c r="AA571" s="1">
        <f>AVERAGE(AA502:AA504)</f>
        <v>51.6533333333333</v>
      </c>
      <c r="AB571" s="1">
        <f>STDEVA(AA502:AA504)</f>
        <v>0.759327187566581</v>
      </c>
      <c r="AC571" s="1" t="str">
        <f>AC603</f>
        <v>d</v>
      </c>
      <c r="AD571" s="1">
        <f>AVERAGE(AD502:AD504)</f>
        <v>44.2377777777778</v>
      </c>
      <c r="AE571" s="1">
        <f>STDEVA(AD502:AD504)</f>
        <v>0.894162136262729</v>
      </c>
      <c r="AF571" s="1" t="str">
        <f>AF603</f>
        <v>f</v>
      </c>
      <c r="AG571" s="1">
        <f>AVERAGE(AG502:AG504)</f>
        <v>31.4422222222222</v>
      </c>
      <c r="AH571" s="1">
        <f>STDEVA(AG502:AG504)</f>
        <v>0.814434591421373</v>
      </c>
      <c r="AI571" s="1" t="str">
        <f>AI603</f>
        <v>g</v>
      </c>
    </row>
    <row r="572" spans="4:35">
      <c r="D572" s="1" t="s">
        <v>81</v>
      </c>
      <c r="E572" s="1">
        <f>AVERAGE(E505:E507)</f>
        <v>53.5177777777778</v>
      </c>
      <c r="F572" s="1">
        <f>STDEVA(E505:E507)</f>
        <v>0.272464744576314</v>
      </c>
      <c r="G572" s="1" t="str">
        <f>G604</f>
        <v>cde</v>
      </c>
      <c r="H572" s="1">
        <f>AVERAGE(H505:H507)</f>
        <v>54.7888888888889</v>
      </c>
      <c r="I572" s="1">
        <f>STDEVA(H505:H507)</f>
        <v>0.160046289600274</v>
      </c>
      <c r="J572" s="1" t="str">
        <f>J604</f>
        <v>bcd</v>
      </c>
      <c r="K572" s="1">
        <f>AVERAGE(K505:K507)</f>
        <v>52.1844444444444</v>
      </c>
      <c r="L572" s="1">
        <f>STDEVA(K505:K507)</f>
        <v>0.143810574998796</v>
      </c>
      <c r="M572" s="1" t="str">
        <f>M604</f>
        <v>cd</v>
      </c>
      <c r="N572" s="1">
        <f>AVERAGE(N505:N507)</f>
        <v>44.5355555555556</v>
      </c>
      <c r="O572" s="1">
        <f>STDEVA(N505:N507)</f>
        <v>0.550770504065124</v>
      </c>
      <c r="P572" s="1" t="str">
        <f>P604</f>
        <v>f</v>
      </c>
      <c r="Q572" s="1">
        <f>AVERAGE(Q505:Q507)</f>
        <v>32.2288888888889</v>
      </c>
      <c r="R572" s="1">
        <f>STDEVA(Q505:Q507)</f>
        <v>0.519201666378655</v>
      </c>
      <c r="S572" s="1" t="str">
        <f>S604</f>
        <v>f</v>
      </c>
      <c r="U572" s="1">
        <f>AVERAGE(U505:U507)</f>
        <v>53.0133333333333</v>
      </c>
      <c r="V572" s="1">
        <f>STDEVA(U505:U507)</f>
        <v>0.317560143035063</v>
      </c>
      <c r="W572" s="1" t="str">
        <f>W604</f>
        <v>cd</v>
      </c>
      <c r="X572" s="1">
        <f>AVERAGE(X505:X507)</f>
        <v>54.2888888888889</v>
      </c>
      <c r="Y572" s="1">
        <f>STDEVA(X505:X507)</f>
        <v>0.143965016326632</v>
      </c>
      <c r="Z572" s="1" t="str">
        <f>Z604</f>
        <v>cde</v>
      </c>
      <c r="AA572" s="1">
        <f>AVERAGE(AA505:AA507)</f>
        <v>51.7377777777778</v>
      </c>
      <c r="AB572" s="1">
        <f>STDEVA(AA505:AA507)</f>
        <v>0.148224054628017</v>
      </c>
      <c r="AC572" s="1" t="str">
        <f>AC604</f>
        <v>d</v>
      </c>
      <c r="AD572" s="1">
        <f>AVERAGE(AD505:AD507)</f>
        <v>44.0355555555556</v>
      </c>
      <c r="AE572" s="1">
        <f>STDEVA(AD505:AD507)</f>
        <v>0.389263311815959</v>
      </c>
      <c r="AF572" s="1" t="str">
        <f>AF604</f>
        <v>fg</v>
      </c>
      <c r="AG572" s="1">
        <f>AVERAGE(AG505:AG507)</f>
        <v>31.5288888888889</v>
      </c>
      <c r="AH572" s="1">
        <f>STDEVA(AG505:AG507)</f>
        <v>0.468678204378293</v>
      </c>
      <c r="AI572" s="1" t="str">
        <f>AI604</f>
        <v>g</v>
      </c>
    </row>
    <row r="573" spans="4:33">
      <c r="D573" s="1" t="s">
        <v>101</v>
      </c>
      <c r="E573" s="1">
        <f>AVERAGE(E502:E507)</f>
        <v>53.5211111111111</v>
      </c>
      <c r="H573" s="1">
        <f>AVERAGE(H502:H507)</f>
        <v>54.8155555555556</v>
      </c>
      <c r="K573" s="1">
        <f>AVERAGE(K502:K507)</f>
        <v>52.1277777777778</v>
      </c>
      <c r="N573" s="1">
        <f>AVERAGE(N502:N507)</f>
        <v>44.6122222222222</v>
      </c>
      <c r="Q573" s="1">
        <f>AVERAGE(Q502:Q507)</f>
        <v>32.15</v>
      </c>
      <c r="U573" s="1">
        <f>AVERAGE(U502:U507)</f>
        <v>53.0511111111111</v>
      </c>
      <c r="X573" s="1">
        <f>AVERAGE(X502:X507)</f>
        <v>54.3511111111111</v>
      </c>
      <c r="AA573" s="1">
        <f>AVERAGE(AA502:AA507)</f>
        <v>51.6955555555556</v>
      </c>
      <c r="AD573" s="1">
        <f>AVERAGE(AD502:AD507)</f>
        <v>44.1366666666667</v>
      </c>
      <c r="AG573" s="1">
        <f>AVERAGE(AG502:AG507)</f>
        <v>31.4855555555556</v>
      </c>
    </row>
    <row r="574" spans="4:35">
      <c r="D574" s="1" t="s">
        <v>80</v>
      </c>
      <c r="E574" s="1">
        <f>AVERAGE(E508:E510)</f>
        <v>52.3022222222222</v>
      </c>
      <c r="F574" s="1">
        <f>STDEVA(E508:E510)</f>
        <v>0.125136962002676</v>
      </c>
      <c r="G574" s="1" t="str">
        <f t="shared" ref="G574:G576" si="80">G605</f>
        <v>ghi</v>
      </c>
      <c r="H574" s="1">
        <f>AVERAGE(H508:H510)</f>
        <v>53.5955555555556</v>
      </c>
      <c r="I574" s="1">
        <f>STDEVA(H508:H510)</f>
        <v>0.296073064055581</v>
      </c>
      <c r="J574" s="1" t="str">
        <f t="shared" ref="J574:J576" si="81">J605</f>
        <v>h</v>
      </c>
      <c r="K574" s="1">
        <f>AVERAGE(K508:K510)</f>
        <v>51.0288888888889</v>
      </c>
      <c r="L574" s="1">
        <f>STDEVA(K508:K510)</f>
        <v>0.223341625053382</v>
      </c>
      <c r="M574" s="1" t="str">
        <f t="shared" ref="M574:M576" si="82">M605</f>
        <v>e</v>
      </c>
      <c r="N574" s="1">
        <f>AVERAGE(N508:N510)</f>
        <v>42.3333333333333</v>
      </c>
      <c r="O574" s="1">
        <f>STDEVA(N508:N510)</f>
        <v>0.293105972493072</v>
      </c>
      <c r="P574" s="1" t="str">
        <f t="shared" ref="P574:P576" si="83">P605</f>
        <v>h</v>
      </c>
      <c r="Q574" s="1">
        <f>AVERAGE(Q508:Q510)</f>
        <v>31.1333333333333</v>
      </c>
      <c r="R574" s="1">
        <f>STDEVA(Q508:Q510)</f>
        <v>0.36043183975769</v>
      </c>
      <c r="S574" s="1" t="str">
        <f t="shared" ref="S574:S576" si="84">S605</f>
        <v>g</v>
      </c>
      <c r="U574" s="1">
        <f>AVERAGE(U508:U510)</f>
        <v>51.8511111111111</v>
      </c>
      <c r="V574" s="1">
        <f>STDEVA(U508:U510)</f>
        <v>0.223341625053367</v>
      </c>
      <c r="W574" s="1" t="str">
        <f t="shared" ref="W574:W576" si="85">W605</f>
        <v>fg</v>
      </c>
      <c r="X574" s="1">
        <f>AVERAGE(X508:X510)</f>
        <v>53.1555555555556</v>
      </c>
      <c r="Y574" s="1">
        <f>STDEVA(X508:X510)</f>
        <v>0.203997095113677</v>
      </c>
      <c r="Z574" s="1" t="str">
        <f t="shared" ref="Z574:Z576" si="86">Z605</f>
        <v>hi</v>
      </c>
      <c r="AA574" s="1">
        <f>AVERAGE(AA508:AA510)</f>
        <v>50.6133333333333</v>
      </c>
      <c r="AB574" s="1">
        <f>STDEVA(AA508:AA510)</f>
        <v>0.229298446958924</v>
      </c>
      <c r="AC574" s="1" t="str">
        <f t="shared" ref="AC574:AC576" si="87">AC605</f>
        <v>e</v>
      </c>
      <c r="AD574" s="1">
        <f>AVERAGE(AD508:AD510)</f>
        <v>41.8755555555556</v>
      </c>
      <c r="AE574" s="1">
        <f>STDEVA(AD508:AD510)</f>
        <v>0.219730474630816</v>
      </c>
      <c r="AF574" s="1" t="str">
        <f t="shared" ref="AF574:AF576" si="88">AF605</f>
        <v>h</v>
      </c>
      <c r="AG574" s="1">
        <f>AVERAGE(AG508:AG510)</f>
        <v>30.4977777777778</v>
      </c>
      <c r="AH574" s="1">
        <f>STDEVA(AG508:AG510)</f>
        <v>0.385073345586893</v>
      </c>
      <c r="AI574" s="1" t="str">
        <f t="shared" ref="AI574:AI576" si="89">AI605</f>
        <v>h</v>
      </c>
    </row>
    <row r="575" spans="4:35">
      <c r="D575" s="1" t="s">
        <v>81</v>
      </c>
      <c r="E575" s="1">
        <f>AVERAGE(E511:E513)</f>
        <v>51.32</v>
      </c>
      <c r="F575" s="1">
        <f>STDEVA(E511:E513)</f>
        <v>0.654828221749793</v>
      </c>
      <c r="G575" s="1" t="str">
        <f t="shared" si="80"/>
        <v>j</v>
      </c>
      <c r="H575" s="1">
        <f>AVERAGE(H511:H513)</f>
        <v>52.6088888888889</v>
      </c>
      <c r="I575" s="1">
        <f>STDEVA(H511:H513)</f>
        <v>0.152946371622838</v>
      </c>
      <c r="J575" s="1" t="str">
        <f t="shared" si="81"/>
        <v>i</v>
      </c>
      <c r="K575" s="1">
        <f>AVERAGE(K511:K513)</f>
        <v>49.2511111111111</v>
      </c>
      <c r="L575" s="1">
        <f>STDEVA(K511:K513)</f>
        <v>0.418268033858845</v>
      </c>
      <c r="M575" s="1" t="str">
        <f t="shared" si="82"/>
        <v>hi</v>
      </c>
      <c r="N575" s="1">
        <f>AVERAGE(N511:N513)</f>
        <v>39.8177777777778</v>
      </c>
      <c r="O575" s="1">
        <f>STDEVA(N511:N513)</f>
        <v>0.493978557039482</v>
      </c>
      <c r="P575" s="1" t="str">
        <f t="shared" si="83"/>
        <v>k</v>
      </c>
      <c r="Q575" s="1">
        <f>AVERAGE(Q511:Q513)</f>
        <v>27.0477777777778</v>
      </c>
      <c r="R575" s="1">
        <f>STDEVA(Q511:Q513)</f>
        <v>0.661516215752648</v>
      </c>
      <c r="S575" s="1" t="str">
        <f t="shared" si="84"/>
        <v>j</v>
      </c>
      <c r="U575" s="1">
        <f>AVERAGE(U511:U513)</f>
        <v>50.8555555555556</v>
      </c>
      <c r="V575" s="1">
        <f>STDEVA(U511:U513)</f>
        <v>0.627847587072364</v>
      </c>
      <c r="W575" s="1" t="str">
        <f t="shared" si="85"/>
        <v>h</v>
      </c>
      <c r="X575" s="1">
        <f>AVERAGE(X511:X513)</f>
        <v>52.2</v>
      </c>
      <c r="Y575" s="1">
        <f>STDEVA(X511:X513)</f>
        <v>0.271865980054721</v>
      </c>
      <c r="Z575" s="1" t="str">
        <f t="shared" si="86"/>
        <v>k</v>
      </c>
      <c r="AA575" s="1">
        <f>AVERAGE(AA511:AA513)</f>
        <v>48.8577777777778</v>
      </c>
      <c r="AB575" s="1">
        <f>STDEVA(AA511:AA513)</f>
        <v>0.452269994746666</v>
      </c>
      <c r="AC575" s="1" t="str">
        <f t="shared" si="87"/>
        <v>gh</v>
      </c>
      <c r="AD575" s="1">
        <f>AVERAGE(AD511:AD513)</f>
        <v>39.3311111111111</v>
      </c>
      <c r="AE575" s="1">
        <f>STDEVA(AD511:AD513)</f>
        <v>0.499125160581917</v>
      </c>
      <c r="AF575" s="1" t="str">
        <f t="shared" si="88"/>
        <v>j</v>
      </c>
      <c r="AG575" s="1">
        <f>AVERAGE(AG511:AG513)</f>
        <v>26.5133333333333</v>
      </c>
      <c r="AH575" s="1">
        <f>STDEVA(AG511:AG513)</f>
        <v>0.546788604286681</v>
      </c>
      <c r="AI575" s="1" t="str">
        <f t="shared" si="89"/>
        <v>k</v>
      </c>
    </row>
    <row r="576" spans="4:35">
      <c r="D576" s="1" t="s">
        <v>82</v>
      </c>
      <c r="E576" s="1">
        <f>AVERAGE(E514:E516)</f>
        <v>49.4133333333333</v>
      </c>
      <c r="F576" s="1">
        <f>STDEVA(E514:E516)</f>
        <v>0.471357377981694</v>
      </c>
      <c r="G576" s="1" t="str">
        <f t="shared" si="80"/>
        <v>k</v>
      </c>
      <c r="H576" s="1">
        <f>AVERAGE(H514:H516)</f>
        <v>50.6066666666667</v>
      </c>
      <c r="I576" s="1">
        <f>STDEVA(H514:H516)</f>
        <v>0.214579692525756</v>
      </c>
      <c r="J576" s="1" t="str">
        <f t="shared" si="81"/>
        <v>j</v>
      </c>
      <c r="K576" s="1">
        <f>AVERAGE(K514:K516)</f>
        <v>43.1688888888889</v>
      </c>
      <c r="L576" s="1">
        <f>STDEVA(K514:K516)</f>
        <v>0.858146150032037</v>
      </c>
      <c r="M576" s="1" t="str">
        <f t="shared" si="82"/>
        <v>j</v>
      </c>
      <c r="N576" s="1">
        <f>AVERAGE(N514:N516)</f>
        <v>32.6155555555556</v>
      </c>
      <c r="O576" s="1">
        <f>STDEVA(N514:N516)</f>
        <v>0.423442680540951</v>
      </c>
      <c r="P576" s="1" t="str">
        <f t="shared" si="83"/>
        <v>m</v>
      </c>
      <c r="Q576" s="1">
        <f>AVERAGE(Q514:Q516)</f>
        <v>18.0755555555556</v>
      </c>
      <c r="R576" s="1">
        <f>STDEVA(Q514:Q516)</f>
        <v>0.415496133600586</v>
      </c>
      <c r="S576" s="1" t="str">
        <f t="shared" si="84"/>
        <v>m</v>
      </c>
      <c r="U576" s="1">
        <f>AVERAGE(U514:U516)</f>
        <v>49.04</v>
      </c>
      <c r="V576" s="1">
        <f>STDEVA(U514:U516)</f>
        <v>0.471215921255255</v>
      </c>
      <c r="W576" s="1" t="str">
        <f t="shared" si="85"/>
        <v>i</v>
      </c>
      <c r="X576" s="1">
        <f>AVERAGE(X514:X516)</f>
        <v>50.2133333333333</v>
      </c>
      <c r="Y576" s="1">
        <f>STDEVA(X514:X516)</f>
        <v>0.274954541697343</v>
      </c>
      <c r="Z576" s="1" t="str">
        <f t="shared" si="86"/>
        <v>l</v>
      </c>
      <c r="AA576" s="1">
        <f>AVERAGE(AA514:AA516)</f>
        <v>42.7488888888889</v>
      </c>
      <c r="AB576" s="1">
        <f>STDEVA(AA514:AA516)</f>
        <v>0.824764837415514</v>
      </c>
      <c r="AC576" s="1" t="str">
        <f t="shared" si="87"/>
        <v>i</v>
      </c>
      <c r="AD576" s="1">
        <f>AVERAGE(AD514:AD516)</f>
        <v>32.2533333333333</v>
      </c>
      <c r="AE576" s="1">
        <f>STDEVA(AD514:AD516)</f>
        <v>0.421478877815301</v>
      </c>
      <c r="AF576" s="1" t="str">
        <f t="shared" si="88"/>
        <v>l</v>
      </c>
      <c r="AG576" s="1">
        <f>AVERAGE(AG514:AG516)</f>
        <v>17.4044444444444</v>
      </c>
      <c r="AH576" s="1">
        <f>STDEVA(AG514:AG516)</f>
        <v>0.581581496470647</v>
      </c>
      <c r="AI576" s="1" t="str">
        <f t="shared" si="89"/>
        <v>n</v>
      </c>
    </row>
    <row r="577" spans="4:33">
      <c r="D577" s="1" t="s">
        <v>102</v>
      </c>
      <c r="E577" s="1">
        <f>AVERAGE(E508:E516)</f>
        <v>51.0118518518519</v>
      </c>
      <c r="H577" s="1">
        <f>AVERAGE(H508:H516)</f>
        <v>52.2703703703704</v>
      </c>
      <c r="K577" s="1">
        <f>AVERAGE(K508:K516)</f>
        <v>47.8162962962963</v>
      </c>
      <c r="N577" s="1">
        <f>AVERAGE(N508:N516)</f>
        <v>38.2555555555556</v>
      </c>
      <c r="Q577" s="1">
        <f>AVERAGE(Q508:Q516)</f>
        <v>25.4188888888889</v>
      </c>
      <c r="U577" s="1">
        <f>AVERAGE(U508:U516)</f>
        <v>50.5822222222222</v>
      </c>
      <c r="X577" s="1">
        <f>AVERAGE(X508:X516)</f>
        <v>51.8562962962963</v>
      </c>
      <c r="AA577" s="1">
        <f>AVERAGE(AA508:AA516)</f>
        <v>47.4066666666667</v>
      </c>
      <c r="AD577" s="1">
        <f>AVERAGE(AD508:AD516)</f>
        <v>37.82</v>
      </c>
      <c r="AG577" s="1">
        <f>AVERAGE(AG508:AG516)</f>
        <v>24.8051851851852</v>
      </c>
    </row>
    <row r="578" spans="4:35">
      <c r="D578" s="1" t="s">
        <v>83</v>
      </c>
      <c r="E578" s="1">
        <f>AVERAGE(E517:E519)</f>
        <v>51.9444444444444</v>
      </c>
      <c r="F578" s="1">
        <f>STDEVA(E517:E519)</f>
        <v>0.317653433325852</v>
      </c>
      <c r="G578" s="1" t="str">
        <f t="shared" ref="G578:G580" si="90">G608</f>
        <v>ij</v>
      </c>
      <c r="H578" s="1">
        <f>AVERAGE(H517:H519)</f>
        <v>52.7977777777778</v>
      </c>
      <c r="I578" s="1">
        <f>STDEVA(H517:H519)</f>
        <v>0.29100082728659</v>
      </c>
      <c r="J578" s="1" t="str">
        <f t="shared" ref="J578:J580" si="91">J608</f>
        <v>i</v>
      </c>
      <c r="K578" s="1">
        <f>AVERAGE(K517:K519)</f>
        <v>49.4066666666667</v>
      </c>
      <c r="L578" s="1">
        <f>STDEVA(K517:K519)</f>
        <v>0.389244282053207</v>
      </c>
      <c r="M578" s="1" t="str">
        <f t="shared" ref="M578:M580" si="92">M608</f>
        <v>ghi</v>
      </c>
      <c r="N578" s="1">
        <f>AVERAGE(N517:N519)</f>
        <v>41.8533333333333</v>
      </c>
      <c r="O578" s="1">
        <f>STDEVA(N517:N519)</f>
        <v>0.750022221893017</v>
      </c>
      <c r="P578" s="1" t="str">
        <f t="shared" ref="P578:P580" si="93">P608</f>
        <v>hi</v>
      </c>
      <c r="Q578" s="1">
        <f>AVERAGE(Q517:Q519)</f>
        <v>29.8466666666667</v>
      </c>
      <c r="R578" s="1">
        <f>STDEVA(Q517:Q519)</f>
        <v>0.655879392707058</v>
      </c>
      <c r="S578" s="1" t="str">
        <f t="shared" ref="S578:S580" si="94">S608</f>
        <v>h</v>
      </c>
      <c r="U578" s="1">
        <f>AVERAGE(U517:U519)</f>
        <v>51.4955555555556</v>
      </c>
      <c r="V578" s="1">
        <f>STDEVA(U517:U519)</f>
        <v>0.268024321726659</v>
      </c>
      <c r="W578" s="1" t="str">
        <f t="shared" ref="W578:W580" si="95">W608</f>
        <v>gh</v>
      </c>
      <c r="X578" s="1">
        <f>AVERAGE(X517:X519)</f>
        <v>52.3822222222222</v>
      </c>
      <c r="Y578" s="1">
        <f>STDEVA(X517:X519)</f>
        <v>0.383801646301449</v>
      </c>
      <c r="Z578" s="1" t="str">
        <f t="shared" ref="Z578:Z580" si="96">Z608</f>
        <v>jk</v>
      </c>
      <c r="AA578" s="1">
        <f>AVERAGE(AA517:AA519)</f>
        <v>48.9911111111111</v>
      </c>
      <c r="AB578" s="1">
        <f>STDEVA(AA517:AA519)</f>
        <v>0.423442680540941</v>
      </c>
      <c r="AC578" s="1" t="str">
        <f t="shared" ref="AC578:AC580" si="97">AC608</f>
        <v>gh</v>
      </c>
      <c r="AD578" s="1">
        <f>AVERAGE(AD517:AD519)</f>
        <v>41.7333333333333</v>
      </c>
      <c r="AE578" s="1">
        <f>STDEVA(AD517:AD519)</f>
        <v>0.322972307034386</v>
      </c>
      <c r="AF578" s="1" t="str">
        <f t="shared" ref="AF578:AF580" si="98">AF608</f>
        <v>h</v>
      </c>
      <c r="AG578" s="1">
        <f>AVERAGE(AG517:AG519)</f>
        <v>29.2355555555556</v>
      </c>
      <c r="AH578" s="1">
        <f>STDEVA(AG517:AG519)</f>
        <v>0.769136119533058</v>
      </c>
      <c r="AI578" s="1" t="str">
        <f t="shared" ref="AI578:AI580" si="99">AI608</f>
        <v>i</v>
      </c>
    </row>
    <row r="579" spans="4:35">
      <c r="D579" s="1" t="s">
        <v>84</v>
      </c>
      <c r="E579" s="1">
        <f>AVERAGE(E520:E522)</f>
        <v>52.0866666666667</v>
      </c>
      <c r="F579" s="1">
        <f>STDEVA(E520:E522)</f>
        <v>0.133832399332569</v>
      </c>
      <c r="G579" s="1" t="str">
        <f t="shared" si="90"/>
        <v>hi</v>
      </c>
      <c r="H579" s="1">
        <f>AVERAGE(H520:H522)</f>
        <v>52.9844444444444</v>
      </c>
      <c r="I579" s="1">
        <f>STDEVA(H520:H522)</f>
        <v>0.186706344989289</v>
      </c>
      <c r="J579" s="1" t="str">
        <f t="shared" si="91"/>
        <v>i</v>
      </c>
      <c r="K579" s="1">
        <f>AVERAGE(K520:K522)</f>
        <v>49.2022222222222</v>
      </c>
      <c r="L579" s="1">
        <f>STDEVA(K520:K522)</f>
        <v>0.403007214345861</v>
      </c>
      <c r="M579" s="1" t="str">
        <f t="shared" si="92"/>
        <v>hi</v>
      </c>
      <c r="N579" s="1">
        <f>AVERAGE(N520:N522)</f>
        <v>40.8377777777778</v>
      </c>
      <c r="O579" s="1">
        <f>STDEVA(N520:N522)</f>
        <v>0.416671111087412</v>
      </c>
      <c r="P579" s="1" t="str">
        <f t="shared" si="93"/>
        <v>j</v>
      </c>
      <c r="Q579" s="1">
        <f>AVERAGE(Q520:Q522)</f>
        <v>28.4888888888889</v>
      </c>
      <c r="R579" s="1">
        <f>STDEVA(Q520:Q522)</f>
        <v>0.304946868474811</v>
      </c>
      <c r="S579" s="1" t="str">
        <f t="shared" si="94"/>
        <v>i</v>
      </c>
      <c r="U579" s="1">
        <f>AVERAGE(U520:U522)</f>
        <v>51.6933333333333</v>
      </c>
      <c r="V579" s="1">
        <f>STDEVA(U520:U522)</f>
        <v>0.0896908269804927</v>
      </c>
      <c r="W579" s="1" t="str">
        <f t="shared" si="95"/>
        <v>g</v>
      </c>
      <c r="X579" s="1">
        <f>AVERAGE(X520:X522)</f>
        <v>52.62</v>
      </c>
      <c r="Y579" s="1">
        <f>STDEVA(X520:X522)</f>
        <v>0.231804515342847</v>
      </c>
      <c r="Z579" s="1" t="str">
        <f t="shared" si="96"/>
        <v>jk</v>
      </c>
      <c r="AA579" s="1">
        <f>AVERAGE(AA520:AA522)</f>
        <v>48.8177777777778</v>
      </c>
      <c r="AB579" s="1">
        <f>STDEVA(AA520:AA522)</f>
        <v>0.413351254091793</v>
      </c>
      <c r="AC579" s="1" t="str">
        <f t="shared" si="97"/>
        <v>gh</v>
      </c>
      <c r="AD579" s="1">
        <f>AVERAGE(AD520:AD522)</f>
        <v>40.4244444444444</v>
      </c>
      <c r="AE579" s="1">
        <f>STDEVA(AD520:AD522)</f>
        <v>0.444438888854168</v>
      </c>
      <c r="AF579" s="1" t="str">
        <f t="shared" si="98"/>
        <v>i</v>
      </c>
      <c r="AG579" s="1">
        <f>AVERAGE(AG520:AG522)</f>
        <v>27.92</v>
      </c>
      <c r="AH579" s="1">
        <f>STDEVA(AG520:AG522)</f>
        <v>0.384418753155693</v>
      </c>
      <c r="AI579" s="1" t="str">
        <f t="shared" si="99"/>
        <v>j</v>
      </c>
    </row>
    <row r="580" spans="4:35">
      <c r="D580" s="1" t="s">
        <v>85</v>
      </c>
      <c r="E580" s="1">
        <f>AVERAGE(E523:E525)</f>
        <v>53.0933333333333</v>
      </c>
      <c r="F580" s="1">
        <f>STDEVA(E523:E525)</f>
        <v>0.24666666666667</v>
      </c>
      <c r="G580" s="1" t="str">
        <f t="shared" si="90"/>
        <v>def</v>
      </c>
      <c r="H580" s="1">
        <f>AVERAGE(H523:H525)</f>
        <v>53.8666666666667</v>
      </c>
      <c r="I580" s="1">
        <f>STDEVA(H523:H525)</f>
        <v>0.306883980972894</v>
      </c>
      <c r="J580" s="1" t="str">
        <f t="shared" si="91"/>
        <v>fgh</v>
      </c>
      <c r="K580" s="1">
        <f>AVERAGE(K523:K525)</f>
        <v>50.1511111111111</v>
      </c>
      <c r="L580" s="1">
        <f>STDEVA(K523:K525)</f>
        <v>0.226306904037013</v>
      </c>
      <c r="M580" s="1" t="str">
        <f t="shared" si="92"/>
        <v>efgh</v>
      </c>
      <c r="N580" s="1">
        <f>AVERAGE(N523:N525)</f>
        <v>35.8466666666667</v>
      </c>
      <c r="O580" s="1">
        <f>STDEVA(N523:N525)</f>
        <v>0.509160529150133</v>
      </c>
      <c r="P580" s="1" t="str">
        <f t="shared" si="93"/>
        <v>l</v>
      </c>
      <c r="Q580" s="1">
        <f>AVERAGE(Q523:Q525)</f>
        <v>21.5311111111111</v>
      </c>
      <c r="R580" s="1">
        <f>STDEVA(Q523:Q525)</f>
        <v>0.650344637979088</v>
      </c>
      <c r="S580" s="1" t="str">
        <f t="shared" si="94"/>
        <v>k</v>
      </c>
      <c r="U580" s="1">
        <f>AVERAGE(U523:U525)</f>
        <v>52.5711111111111</v>
      </c>
      <c r="V580" s="1">
        <f>STDEVA(U523:U525)</f>
        <v>0.255197817243656</v>
      </c>
      <c r="W580" s="1" t="str">
        <f t="shared" si="95"/>
        <v>de</v>
      </c>
      <c r="X580" s="1">
        <f>AVERAGE(X523:X525)</f>
        <v>53.4</v>
      </c>
      <c r="Y580" s="1">
        <f>STDEVA(X523:X525)</f>
        <v>0.384071752555577</v>
      </c>
      <c r="Z580" s="1" t="str">
        <f t="shared" si="96"/>
        <v>gh</v>
      </c>
      <c r="AA580" s="1">
        <f>AVERAGE(AA523:AA525)</f>
        <v>49.72</v>
      </c>
      <c r="AB580" s="1">
        <f>STDEVA(AA523:AA525)</f>
        <v>0.176760981114167</v>
      </c>
      <c r="AC580" s="1" t="str">
        <f t="shared" si="97"/>
        <v>efg</v>
      </c>
      <c r="AD580" s="1">
        <f>AVERAGE(AD523:AD525)</f>
        <v>35.3022222222222</v>
      </c>
      <c r="AE580" s="1">
        <f>STDEVA(AD523:AD525)</f>
        <v>0.568598015916082</v>
      </c>
      <c r="AF580" s="1" t="str">
        <f t="shared" si="98"/>
        <v>k</v>
      </c>
      <c r="AG580" s="1">
        <f>AVERAGE(AG523:AG525)</f>
        <v>20.9244444444444</v>
      </c>
      <c r="AH580" s="1">
        <f>STDEVA(AG523:AG525)</f>
        <v>0.660953295822982</v>
      </c>
      <c r="AI580" s="1" t="str">
        <f t="shared" si="99"/>
        <v>l</v>
      </c>
    </row>
    <row r="581" spans="4:33">
      <c r="D581" s="1" t="s">
        <v>103</v>
      </c>
      <c r="E581" s="1">
        <f>AVERAGE(E517:E525)</f>
        <v>52.3748148148148</v>
      </c>
      <c r="H581" s="1">
        <f>AVERAGE(H517:H525)</f>
        <v>53.2162962962963</v>
      </c>
      <c r="K581" s="1">
        <f>AVERAGE(K517:K525)</f>
        <v>49.5866666666667</v>
      </c>
      <c r="N581" s="1">
        <f>AVERAGE(N517:N525)</f>
        <v>39.5125925925926</v>
      </c>
      <c r="Q581" s="1">
        <f>AVERAGE(Q517:Q525)</f>
        <v>26.6222222222222</v>
      </c>
      <c r="U581" s="1">
        <f>AVERAGE(U517:U525)</f>
        <v>51.92</v>
      </c>
      <c r="X581" s="1">
        <f>AVERAGE(X517:X525)</f>
        <v>52.8007407407407</v>
      </c>
      <c r="AA581" s="1">
        <f>AVERAGE(AA517:AA525)</f>
        <v>49.1762962962963</v>
      </c>
      <c r="AD581" s="1">
        <f>AVERAGE(AD517:AD525)</f>
        <v>39.1533333333333</v>
      </c>
      <c r="AG581" s="1">
        <f>AVERAGE(AG517:AG525)</f>
        <v>26.0266666666667</v>
      </c>
    </row>
    <row r="582" spans="4:35">
      <c r="D582" s="1" t="s">
        <v>86</v>
      </c>
      <c r="E582" s="1">
        <f>AVERAGE(E526:E528)</f>
        <v>51.6844444444444</v>
      </c>
      <c r="F582" s="1">
        <f>STDEVA(E526:E528)</f>
        <v>0.501479293173193</v>
      </c>
      <c r="G582" s="1" t="str">
        <f t="shared" ref="G582:G584" si="100">G611</f>
        <v>ij</v>
      </c>
      <c r="H582" s="1">
        <f>AVERAGE(H526:H528)</f>
        <v>52.7288888888889</v>
      </c>
      <c r="I582" s="1">
        <f>STDEVA(H526:H528)</f>
        <v>0.561637816601624</v>
      </c>
      <c r="J582" s="1" t="str">
        <f t="shared" ref="J582:J584" si="101">J611</f>
        <v>i</v>
      </c>
      <c r="K582" s="1">
        <f>AVERAGE(K526:K528)</f>
        <v>49.7422222222222</v>
      </c>
      <c r="L582" s="1">
        <f>STDEVA(K526:K528)</f>
        <v>0.657717714975498</v>
      </c>
      <c r="M582" s="1" t="str">
        <f t="shared" ref="M582:M584" si="102">M611</f>
        <v>fgh</v>
      </c>
      <c r="N582" s="1">
        <f>AVERAGE(N526:N528)</f>
        <v>41.4044444444444</v>
      </c>
      <c r="O582" s="1">
        <f>STDEVA(N526:N528)</f>
        <v>0.580778532406028</v>
      </c>
      <c r="P582" s="1" t="str">
        <f t="shared" ref="P582:P584" si="103">P611</f>
        <v>ij</v>
      </c>
      <c r="Q582" s="1">
        <f>AVERAGE(Q526:Q528)</f>
        <v>29.5488888888889</v>
      </c>
      <c r="R582" s="1">
        <f>STDEVA(Q526:Q528)</f>
        <v>0.366747465844967</v>
      </c>
      <c r="S582" s="1" t="str">
        <f t="shared" ref="S582:S584" si="104">S611</f>
        <v>h</v>
      </c>
      <c r="U582" s="1">
        <f>AVERAGE(U526:U528)</f>
        <v>51.2044444444444</v>
      </c>
      <c r="V582" s="1">
        <f>STDEVA(U526:U528)</f>
        <v>0.423337707763924</v>
      </c>
      <c r="W582" s="1" t="str">
        <f t="shared" ref="W582:W584" si="105">W611</f>
        <v>gh</v>
      </c>
      <c r="X582" s="1">
        <f>AVERAGE(X526:X528)</f>
        <v>52.3355555555556</v>
      </c>
      <c r="Y582" s="1">
        <f>STDEVA(X526:X528)</f>
        <v>0.476344102203132</v>
      </c>
      <c r="Z582" s="1" t="str">
        <f t="shared" ref="Z582:Z584" si="106">Z611</f>
        <v>jk</v>
      </c>
      <c r="AA582" s="1">
        <f>AVERAGE(AA526:AA528)</f>
        <v>49.34</v>
      </c>
      <c r="AB582" s="1">
        <f>STDEVA(AA526:AA528)</f>
        <v>0.62385895841929</v>
      </c>
      <c r="AC582" s="1" t="str">
        <f t="shared" ref="AC582:AC584" si="107">AC611</f>
        <v>fgh</v>
      </c>
      <c r="AD582" s="1">
        <f>AVERAGE(AD526:AD528)</f>
        <v>40.9044444444444</v>
      </c>
      <c r="AE582" s="1">
        <f>STDEVA(AD526:AD528)</f>
        <v>0.490003779274913</v>
      </c>
      <c r="AF582" s="1" t="str">
        <f t="shared" ref="AF582:AF584" si="108">AF611</f>
        <v>i</v>
      </c>
      <c r="AG582" s="1">
        <f>AVERAGE(AG526:AG528)</f>
        <v>29.0133333333333</v>
      </c>
      <c r="AH582" s="1">
        <f>STDEVA(AG526:AG528)</f>
        <v>0.272845092395745</v>
      </c>
      <c r="AI582" s="1" t="str">
        <f t="shared" ref="AI582:AI584" si="109">AI611</f>
        <v>i</v>
      </c>
    </row>
    <row r="583" spans="4:35">
      <c r="D583" s="1" t="s">
        <v>87</v>
      </c>
      <c r="E583" s="1">
        <f>AVERAGE(E529:E531)</f>
        <v>51.8933333333333</v>
      </c>
      <c r="F583" s="1">
        <f>STDEVA(E529:E531)</f>
        <v>0.461302503786829</v>
      </c>
      <c r="G583" s="1" t="str">
        <f t="shared" si="100"/>
        <v>ij</v>
      </c>
      <c r="H583" s="1">
        <f>AVERAGE(H529:H531)</f>
        <v>52.8444444444445</v>
      </c>
      <c r="I583" s="1">
        <f>STDEVA(H529:H531)</f>
        <v>0.195770084348772</v>
      </c>
      <c r="J583" s="1" t="str">
        <f t="shared" si="101"/>
        <v>i</v>
      </c>
      <c r="K583" s="1">
        <f>AVERAGE(K529:K531)</f>
        <v>50.8933333333333</v>
      </c>
      <c r="L583" s="1">
        <f>STDEVA(K529:K531)</f>
        <v>1.03436507632031</v>
      </c>
      <c r="M583" s="1" t="str">
        <f t="shared" si="102"/>
        <v>e</v>
      </c>
      <c r="N583" s="1">
        <f>AVERAGE(N529:N531)</f>
        <v>41.0711111111111</v>
      </c>
      <c r="O583" s="1">
        <f>STDEVA(N529:N531)</f>
        <v>0.565266243398567</v>
      </c>
      <c r="P583" s="1" t="str">
        <f t="shared" si="103"/>
        <v>ij</v>
      </c>
      <c r="Q583" s="1">
        <f>AVERAGE(Q529:Q531)</f>
        <v>28.1777777777778</v>
      </c>
      <c r="R583" s="1">
        <f>STDEVA(Q529:Q531)</f>
        <v>0.240954890507039</v>
      </c>
      <c r="S583" s="1" t="str">
        <f t="shared" si="104"/>
        <v>i</v>
      </c>
      <c r="U583" s="1">
        <f>AVERAGE(U529:U531)</f>
        <v>51.4088888888889</v>
      </c>
      <c r="V583" s="1">
        <f>STDEVA(U529:U531)</f>
        <v>0.584478241523855</v>
      </c>
      <c r="W583" s="1" t="str">
        <f t="shared" si="105"/>
        <v>gh</v>
      </c>
      <c r="X583" s="1">
        <f>AVERAGE(X529:X531)</f>
        <v>52.3488888888889</v>
      </c>
      <c r="Y583" s="1">
        <f>STDEVA(X529:X531)</f>
        <v>0.146717163024393</v>
      </c>
      <c r="Z583" s="1" t="str">
        <f t="shared" si="106"/>
        <v>jk</v>
      </c>
      <c r="AA583" s="1">
        <f>AVERAGE(AA529:AA531)</f>
        <v>50.4422222222222</v>
      </c>
      <c r="AB583" s="1">
        <f>STDEVA(AA529:AA531)</f>
        <v>1.01476507042179</v>
      </c>
      <c r="AC583" s="1" t="str">
        <f t="shared" si="107"/>
        <v>e</v>
      </c>
      <c r="AD583" s="1">
        <f>AVERAGE(AD529:AD531)</f>
        <v>40.5711111111111</v>
      </c>
      <c r="AE583" s="1">
        <f>STDEVA(AD529:AD531)</f>
        <v>0.423337707763928</v>
      </c>
      <c r="AF583" s="1" t="str">
        <f t="shared" si="108"/>
        <v>i</v>
      </c>
      <c r="AG583" s="1">
        <f>AVERAGE(AG529:AG531)</f>
        <v>27.48</v>
      </c>
      <c r="AH583" s="1">
        <f>STDEVA(AG529:AG531)</f>
        <v>0.269072480941472</v>
      </c>
      <c r="AI583" s="1" t="str">
        <f t="shared" si="109"/>
        <v>j</v>
      </c>
    </row>
    <row r="584" spans="4:35">
      <c r="D584" s="1" t="s">
        <v>88</v>
      </c>
      <c r="E584" s="1">
        <f>AVERAGE(E532:E534)</f>
        <v>52.8755555555556</v>
      </c>
      <c r="F584" s="1">
        <f>STDEVA(E532:E534)</f>
        <v>0.260796500771798</v>
      </c>
      <c r="G584" s="1" t="str">
        <f t="shared" si="100"/>
        <v>efg</v>
      </c>
      <c r="H584" s="1">
        <f>AVERAGE(H532:H534)</f>
        <v>53.8</v>
      </c>
      <c r="I584" s="1">
        <f>STDEVA(H532:H534)</f>
        <v>0.229298446958934</v>
      </c>
      <c r="J584" s="1" t="str">
        <f t="shared" si="101"/>
        <v>gh</v>
      </c>
      <c r="K584" s="1">
        <f>AVERAGE(K532:K534)</f>
        <v>50.5422222222222</v>
      </c>
      <c r="L584" s="1">
        <f>STDEVA(K532:K534)</f>
        <v>0.608471065077903</v>
      </c>
      <c r="M584" s="1" t="str">
        <f t="shared" si="102"/>
        <v>ef</v>
      </c>
      <c r="N584" s="1">
        <f>AVERAGE(N532:N534)</f>
        <v>35.8288888888889</v>
      </c>
      <c r="O584" s="1">
        <f>STDEVA(N532:N534)</f>
        <v>0.444738791418734</v>
      </c>
      <c r="P584" s="1" t="str">
        <f t="shared" si="103"/>
        <v>l</v>
      </c>
      <c r="Q584" s="1">
        <f>AVERAGE(Q532:Q534)</f>
        <v>19.2355555555556</v>
      </c>
      <c r="R584" s="1">
        <f>STDEVA(Q532:Q534)</f>
        <v>0.211485048941823</v>
      </c>
      <c r="S584" s="1" t="str">
        <f t="shared" si="104"/>
        <v>l</v>
      </c>
      <c r="U584" s="1">
        <f>AVERAGE(U532:U534)</f>
        <v>52.4044444444444</v>
      </c>
      <c r="V584" s="1">
        <f>STDEVA(U532:U534)</f>
        <v>0.342885360390864</v>
      </c>
      <c r="W584" s="1" t="str">
        <f t="shared" si="105"/>
        <v>def</v>
      </c>
      <c r="X584" s="1">
        <f>AVERAGE(X532:X534)</f>
        <v>53.4044444444444</v>
      </c>
      <c r="Y584" s="1">
        <f>STDEVA(X532:X534)</f>
        <v>0.123348347434472</v>
      </c>
      <c r="Z584" s="1" t="str">
        <f t="shared" si="106"/>
        <v>gh</v>
      </c>
      <c r="AA584" s="1">
        <f>AVERAGE(AA532:AA534)</f>
        <v>50.1511111111111</v>
      </c>
      <c r="AB584" s="1">
        <f>STDEVA(AA532:AA534)</f>
        <v>0.58154328522698</v>
      </c>
      <c r="AC584" s="1" t="str">
        <f t="shared" si="107"/>
        <v>ef</v>
      </c>
      <c r="AD584" s="1">
        <f>AVERAGE(AD532:AD534)</f>
        <v>35.3311111111111</v>
      </c>
      <c r="AE584" s="1">
        <f>STDEVA(AD532:AD534)</f>
        <v>0.461944360927361</v>
      </c>
      <c r="AF584" s="1" t="str">
        <f t="shared" si="108"/>
        <v>k</v>
      </c>
      <c r="AG584" s="1">
        <f>AVERAGE(AG532:AG534)</f>
        <v>18.7066666666667</v>
      </c>
      <c r="AH584" s="1">
        <f>STDEVA(AG532:AG534)</f>
        <v>0.115662343819318</v>
      </c>
      <c r="AI584" s="1" t="str">
        <f t="shared" si="109"/>
        <v>m</v>
      </c>
    </row>
    <row r="585" spans="4:33">
      <c r="D585" s="1" t="s">
        <v>104</v>
      </c>
      <c r="E585" s="1">
        <f>AVERAGE(E526:E534)</f>
        <v>52.1511111111111</v>
      </c>
      <c r="H585" s="1">
        <f>AVERAGE(H526:H534)</f>
        <v>53.1244444444444</v>
      </c>
      <c r="K585" s="1">
        <f>AVERAGE(K526:K534)</f>
        <v>50.3925925925926</v>
      </c>
      <c r="N585" s="1">
        <f>AVERAGE(N526:N534)</f>
        <v>39.4348148148148</v>
      </c>
      <c r="Q585" s="1">
        <f>AVERAGE(Q526:Q534)</f>
        <v>25.6540740740741</v>
      </c>
      <c r="U585" s="1">
        <f>AVERAGE(U526:U534)</f>
        <v>51.6725925925926</v>
      </c>
      <c r="X585" s="1">
        <f>AVERAGE(X526:X534)</f>
        <v>52.6962962962963</v>
      </c>
      <c r="AA585" s="1">
        <f>AVERAGE(AA526:AA534)</f>
        <v>49.9777777777778</v>
      </c>
      <c r="AD585" s="1">
        <f>AVERAGE(AD526:AD534)</f>
        <v>38.9355555555556</v>
      </c>
      <c r="AG585" s="1">
        <f>AVERAGE(AG526:AG534)</f>
        <v>25.0666666666667</v>
      </c>
    </row>
    <row r="586" spans="4:35">
      <c r="D586" s="1" t="s">
        <v>78</v>
      </c>
      <c r="E586" s="1">
        <f>AVERAGE(E535:E537)</f>
        <v>54.56</v>
      </c>
      <c r="F586" s="1">
        <f>STDEVA(E535:E537)</f>
        <v>0.265915609002387</v>
      </c>
      <c r="G586" s="1" t="str">
        <f>G614</f>
        <v>a</v>
      </c>
      <c r="H586" s="1">
        <f>AVERAGE(H535:H537)</f>
        <v>56.2511111111111</v>
      </c>
      <c r="I586" s="1">
        <f>STDEVA(H535:H537)</f>
        <v>0.103351252926518</v>
      </c>
      <c r="J586" s="1" t="str">
        <f>J614</f>
        <v>a</v>
      </c>
      <c r="K586" s="1">
        <f>AVERAGE(K535:K537)</f>
        <v>55.0577777777778</v>
      </c>
      <c r="L586" s="1">
        <f>STDEVA(K535:K537)</f>
        <v>0.894087575460368</v>
      </c>
      <c r="M586" s="1" t="str">
        <f>M614</f>
        <v>a</v>
      </c>
      <c r="N586" s="1">
        <f>AVERAGE(N535:N537)</f>
        <v>52.9755555555556</v>
      </c>
      <c r="O586" s="1">
        <f>STDEVA(N535:N537)</f>
        <v>0.472079717059803</v>
      </c>
      <c r="P586" s="1" t="str">
        <f>P614</f>
        <v>a</v>
      </c>
      <c r="Q586" s="1">
        <f>AVERAGE(Q535:Q537)</f>
        <v>37.6222222222222</v>
      </c>
      <c r="R586" s="1">
        <f>STDEVA(Q535:Q537)</f>
        <v>0.27859435531758</v>
      </c>
      <c r="S586" s="1" t="str">
        <f>S614</f>
        <v>a</v>
      </c>
      <c r="U586" s="1">
        <f>AVERAGE(U535:U537)</f>
        <v>54.3533333333333</v>
      </c>
      <c r="V586" s="1">
        <f>STDEVA(U535:U537)</f>
        <v>0.261873591218696</v>
      </c>
      <c r="W586" s="1" t="str">
        <f>W614</f>
        <v>a</v>
      </c>
      <c r="X586" s="1">
        <f>AVERAGE(X535:X537)</f>
        <v>56.0155555555556</v>
      </c>
      <c r="Y586" s="1">
        <f>STDEVA(X535:X537)</f>
        <v>0.182127346574785</v>
      </c>
      <c r="Z586" s="1" t="str">
        <f>Z614</f>
        <v>a</v>
      </c>
      <c r="AA586" s="1">
        <f>AVERAGE(AA535:AA537)</f>
        <v>54.7577777777778</v>
      </c>
      <c r="AB586" s="1">
        <f>STDEVA(AA535:AA537)</f>
        <v>0.861763910266052</v>
      </c>
      <c r="AC586" s="1" t="str">
        <f>AC614</f>
        <v>a</v>
      </c>
      <c r="AD586" s="1">
        <f>AVERAGE(AD535:AD537)</f>
        <v>52.6555555555556</v>
      </c>
      <c r="AE586" s="1">
        <f>STDEVA(AD535:AD537)</f>
        <v>0.385419444434433</v>
      </c>
      <c r="AF586" s="1" t="str">
        <f>AF614</f>
        <v>a</v>
      </c>
      <c r="AG586" s="1">
        <f>AVERAGE(AG535:AG537)</f>
        <v>37.2466666666667</v>
      </c>
      <c r="AH586" s="1">
        <f>STDEVA(AG535:AG537)</f>
        <v>0.318956632370821</v>
      </c>
      <c r="AI586" s="1" t="str">
        <f>AI614</f>
        <v>a</v>
      </c>
    </row>
    <row r="587" spans="4:35">
      <c r="D587" s="1" t="s">
        <v>81</v>
      </c>
      <c r="E587" s="1">
        <f>AVERAGE(E538:E540)</f>
        <v>54.2822222222222</v>
      </c>
      <c r="F587" s="1">
        <f>STDEVA(E538:E540)</f>
        <v>0.125491625808846</v>
      </c>
      <c r="G587" s="1" t="str">
        <f>G615</f>
        <v>ab</v>
      </c>
      <c r="H587" s="1">
        <f>AVERAGE(H538:H540)</f>
        <v>56.2333333333333</v>
      </c>
      <c r="I587" s="1">
        <f>STDEVA(H538:H540)</f>
        <v>0.165864737394997</v>
      </c>
      <c r="J587" s="1" t="str">
        <f>J615</f>
        <v>a</v>
      </c>
      <c r="K587" s="1">
        <f>AVERAGE(K538:K540)</f>
        <v>54.9711111111111</v>
      </c>
      <c r="L587" s="1">
        <f>STDEVA(K538:K540)</f>
        <v>0.630144016460915</v>
      </c>
      <c r="M587" s="1" t="str">
        <f>M615</f>
        <v>a</v>
      </c>
      <c r="N587" s="1">
        <f>AVERAGE(N538:N540)</f>
        <v>52.7955555555556</v>
      </c>
      <c r="O587" s="1">
        <f>STDEVA(N538:N540)</f>
        <v>0.10117824389184</v>
      </c>
      <c r="P587" s="1" t="str">
        <f>P615</f>
        <v>a</v>
      </c>
      <c r="Q587" s="1">
        <f>AVERAGE(Q538:Q540)</f>
        <v>37.5888888888889</v>
      </c>
      <c r="R587" s="1">
        <f>STDEVA(Q538:Q540)</f>
        <v>0.145194633101512</v>
      </c>
      <c r="S587" s="1" t="str">
        <f>S615</f>
        <v>a</v>
      </c>
      <c r="U587" s="1">
        <f>AVERAGE(U538:U540)</f>
        <v>54.0777777777778</v>
      </c>
      <c r="V587" s="1">
        <f>STDEVA(U538:U540)</f>
        <v>0.105479504767165</v>
      </c>
      <c r="W587" s="1" t="str">
        <f>W615</f>
        <v>ab</v>
      </c>
      <c r="X587" s="1">
        <f>AVERAGE(X538:X540)</f>
        <v>56</v>
      </c>
      <c r="Y587" s="1">
        <f>STDEVA(X538:X540)</f>
        <v>0.196412264835418</v>
      </c>
      <c r="Z587" s="1" t="str">
        <f>Z615</f>
        <v>a</v>
      </c>
      <c r="AA587" s="1">
        <f>AVERAGE(AA538:AA540)</f>
        <v>54.6688888888889</v>
      </c>
      <c r="AB587" s="1">
        <f>STDEVA(AA538:AA540)</f>
        <v>0.580510630904028</v>
      </c>
      <c r="AC587" s="1" t="str">
        <f>AC615</f>
        <v>a</v>
      </c>
      <c r="AD587" s="1">
        <f>AVERAGE(AD538:AD540)</f>
        <v>52.4844444444444</v>
      </c>
      <c r="AE587" s="1">
        <f>STDEVA(AD538:AD540)</f>
        <v>0.0671096394246366</v>
      </c>
      <c r="AF587" s="1" t="str">
        <f>AF615</f>
        <v>a</v>
      </c>
      <c r="AG587" s="1">
        <f>AVERAGE(AG538:AG540)</f>
        <v>37.2111111111111</v>
      </c>
      <c r="AH587" s="1">
        <f>STDEVA(AG538:AG540)</f>
        <v>0.225716964688411</v>
      </c>
      <c r="AI587" s="1" t="str">
        <f>AI615</f>
        <v>a</v>
      </c>
    </row>
    <row r="588" spans="4:33">
      <c r="D588" s="1" t="s">
        <v>101</v>
      </c>
      <c r="E588" s="1">
        <f>AVERAGE(E535:E540)</f>
        <v>54.4211111111111</v>
      </c>
      <c r="H588" s="1">
        <f>AVERAGE(H535:H540)</f>
        <v>56.2422222222222</v>
      </c>
      <c r="K588" s="1">
        <f>AVERAGE(K535:K540)</f>
        <v>55.0144444444445</v>
      </c>
      <c r="N588" s="1">
        <f>AVERAGE(N535:N540)</f>
        <v>52.8855555555556</v>
      </c>
      <c r="Q588" s="1">
        <f>AVERAGE(Q535:Q540)</f>
        <v>37.6055555555556</v>
      </c>
      <c r="U588" s="1">
        <f>AVERAGE(U535:U540)</f>
        <v>54.2155555555556</v>
      </c>
      <c r="X588" s="1">
        <f>AVERAGE(X535:X540)</f>
        <v>56.0077777777778</v>
      </c>
      <c r="AA588" s="1">
        <f>AVERAGE(AA535:AA540)</f>
        <v>54.7133333333333</v>
      </c>
      <c r="AD588" s="1">
        <f>AVERAGE(AD535:AD540)</f>
        <v>52.57</v>
      </c>
      <c r="AG588" s="1">
        <f>AVERAGE(AG535:AG540)</f>
        <v>37.2288888888889</v>
      </c>
    </row>
    <row r="589" spans="4:35">
      <c r="D589" s="1" t="s">
        <v>80</v>
      </c>
      <c r="E589" s="1">
        <f>AVERAGE(E541:E543)</f>
        <v>53.3311111111111</v>
      </c>
      <c r="F589" s="1">
        <f>STDEVA(E541:E543)</f>
        <v>0.163887947266591</v>
      </c>
      <c r="G589" s="1" t="str">
        <f t="shared" ref="G589:G591" si="110">G616</f>
        <v>def</v>
      </c>
      <c r="H589" s="1">
        <f>AVERAGE(H541:H543)</f>
        <v>55.2466666666667</v>
      </c>
      <c r="I589" s="1">
        <f>STDEVA(H541:H543)</f>
        <v>0.0968389269755601</v>
      </c>
      <c r="J589" s="1" t="str">
        <f t="shared" ref="J589:J591" si="111">J616</f>
        <v>b</v>
      </c>
      <c r="K589" s="1">
        <f>AVERAGE(K541:K543)</f>
        <v>53.9866666666667</v>
      </c>
      <c r="L589" s="1">
        <f>STDEVA(K541:K543)</f>
        <v>0.725809892464967</v>
      </c>
      <c r="M589" s="1" t="str">
        <f t="shared" ref="M589:M591" si="112">M616</f>
        <v>b</v>
      </c>
      <c r="N589" s="1">
        <f>AVERAGE(N541:N543)</f>
        <v>51.7977777777778</v>
      </c>
      <c r="O589" s="1">
        <f>STDEVA(N541:N543)</f>
        <v>0.431294348229623</v>
      </c>
      <c r="P589" s="1" t="str">
        <f t="shared" ref="P589:P591" si="113">P616</f>
        <v>b</v>
      </c>
      <c r="Q589" s="1">
        <f>AVERAGE(Q541:Q543)</f>
        <v>36.06</v>
      </c>
      <c r="R589" s="1">
        <f>STDEVA(Q541:Q543)</f>
        <v>0.820731381147324</v>
      </c>
      <c r="S589" s="1" t="str">
        <f t="shared" ref="S589:S591" si="114">S616</f>
        <v>b</v>
      </c>
      <c r="U589" s="1">
        <f>AVERAGE(U541:U543)</f>
        <v>53.1133333333333</v>
      </c>
      <c r="V589" s="1">
        <f>STDEVA(U541:U543)</f>
        <v>0.214890152817145</v>
      </c>
      <c r="W589" s="1" t="str">
        <f t="shared" ref="W589:W591" si="115">W616</f>
        <v>cd</v>
      </c>
      <c r="X589" s="1">
        <f>AVERAGE(X541:X543)</f>
        <v>54.9822222222222</v>
      </c>
      <c r="Y589" s="1">
        <f>STDEVA(X541:X543)</f>
        <v>0.14641392364471</v>
      </c>
      <c r="Z589" s="1" t="str">
        <f t="shared" ref="Z589:Z591" si="116">Z616</f>
        <v>b</v>
      </c>
      <c r="AA589" s="1">
        <f>AVERAGE(AA541:AA543)</f>
        <v>53.6733333333333</v>
      </c>
      <c r="AB589" s="1">
        <f>STDEVA(AA541:AA543)</f>
        <v>0.690152962111381</v>
      </c>
      <c r="AC589" s="1" t="str">
        <f t="shared" ref="AC589:AC591" si="117">AC616</f>
        <v>b</v>
      </c>
      <c r="AD589" s="1">
        <f>AVERAGE(AD541:AD543)</f>
        <v>51.4955555555556</v>
      </c>
      <c r="AE589" s="1">
        <f>STDEVA(AD541:AD543)</f>
        <v>0.372638241810008</v>
      </c>
      <c r="AF589" s="1" t="str">
        <f t="shared" ref="AF589:AF591" si="118">AF616</f>
        <v>b</v>
      </c>
      <c r="AG589" s="1">
        <f>AVERAGE(AG541:AG543)</f>
        <v>35.6288888888889</v>
      </c>
      <c r="AH589" s="1">
        <f>STDEVA(AG541:AG543)</f>
        <v>0.906674836564498</v>
      </c>
      <c r="AI589" s="1" t="str">
        <f t="shared" ref="AI589:AI591" si="119">AI616</f>
        <v>b</v>
      </c>
    </row>
    <row r="590" spans="4:35">
      <c r="D590" s="1" t="s">
        <v>81</v>
      </c>
      <c r="E590" s="1">
        <f>AVERAGE(E544:E546)</f>
        <v>52.6333333333333</v>
      </c>
      <c r="F590" s="1">
        <f>STDEVA(E544:E546)</f>
        <v>0.433948281608663</v>
      </c>
      <c r="G590" s="1" t="str">
        <f t="shared" si="110"/>
        <v>fgh</v>
      </c>
      <c r="H590" s="1">
        <f>AVERAGE(H544:H546)</f>
        <v>54.7022222222222</v>
      </c>
      <c r="I590" s="1">
        <f>STDEVA(H544:H546)</f>
        <v>0.500947250863955</v>
      </c>
      <c r="J590" s="1" t="str">
        <f t="shared" si="111"/>
        <v>cde</v>
      </c>
      <c r="K590" s="1">
        <f>AVERAGE(K544:K546)</f>
        <v>52.4333333333333</v>
      </c>
      <c r="L590" s="1">
        <f>STDEVA(K544:K546)</f>
        <v>0.184149697559109</v>
      </c>
      <c r="M590" s="1" t="str">
        <f t="shared" si="112"/>
        <v>cd</v>
      </c>
      <c r="N590" s="1">
        <f>AVERAGE(N544:N546)</f>
        <v>49.2022222222222</v>
      </c>
      <c r="O590" s="1">
        <f>STDEVA(N544:N546)</f>
        <v>0.69077519524834</v>
      </c>
      <c r="P590" s="1" t="str">
        <f t="shared" si="113"/>
        <v>d</v>
      </c>
      <c r="Q590" s="1">
        <f>AVERAGE(Q544:Q546)</f>
        <v>33.0266666666667</v>
      </c>
      <c r="R590" s="1">
        <f>STDEVA(Q544:Q546)</f>
        <v>0.180369990112919</v>
      </c>
      <c r="S590" s="1" t="str">
        <f t="shared" si="114"/>
        <v>e</v>
      </c>
      <c r="U590" s="1">
        <f>AVERAGE(U544:U546)</f>
        <v>52.4088888888889</v>
      </c>
      <c r="V590" s="1">
        <f>STDEVA(U544:U546)</f>
        <v>0.477136520567502</v>
      </c>
      <c r="W590" s="1" t="str">
        <f t="shared" si="115"/>
        <v>def</v>
      </c>
      <c r="X590" s="1">
        <f>AVERAGE(X544:X546)</f>
        <v>54.44</v>
      </c>
      <c r="Y590" s="1">
        <f>STDEVA(X544:X546)</f>
        <v>0.434050688284212</v>
      </c>
      <c r="Z590" s="1" t="str">
        <f t="shared" si="116"/>
        <v>cd</v>
      </c>
      <c r="AA590" s="1">
        <f>AVERAGE(AA544:AA546)</f>
        <v>52.1266666666667</v>
      </c>
      <c r="AB590" s="1">
        <f>STDEVA(AA544:AA546)</f>
        <v>0.220302821891439</v>
      </c>
      <c r="AC590" s="1" t="str">
        <f t="shared" si="117"/>
        <v>cd</v>
      </c>
      <c r="AD590" s="1">
        <f>AVERAGE(AD544:AD546)</f>
        <v>48.9</v>
      </c>
      <c r="AE590" s="1">
        <f>STDEVA(AD544:AD546)</f>
        <v>0.754983443527074</v>
      </c>
      <c r="AF590" s="1" t="str">
        <f t="shared" si="118"/>
        <v>d</v>
      </c>
      <c r="AG590" s="1">
        <f>AVERAGE(AG544:AG546)</f>
        <v>32.5888888888889</v>
      </c>
      <c r="AH590" s="1">
        <f>STDEVA(AG544:AG546)</f>
        <v>0.252483956219297</v>
      </c>
      <c r="AI590" s="1" t="str">
        <f t="shared" si="119"/>
        <v>f</v>
      </c>
    </row>
    <row r="591" spans="4:35">
      <c r="D591" s="1" t="s">
        <v>82</v>
      </c>
      <c r="E591" s="1">
        <f>AVERAGE(E547:E549)</f>
        <v>52.1311111111111</v>
      </c>
      <c r="F591" s="1">
        <f>STDEVA(E547:E549)</f>
        <v>0.60495484986103</v>
      </c>
      <c r="G591" s="1" t="str">
        <f t="shared" si="110"/>
        <v>hi</v>
      </c>
      <c r="H591" s="1">
        <f>AVERAGE(H547:H549)</f>
        <v>53.0844444444444</v>
      </c>
      <c r="I591" s="1">
        <f>STDEVA(H547:H549)</f>
        <v>0.173119526253893</v>
      </c>
      <c r="J591" s="1" t="str">
        <f t="shared" si="111"/>
        <v>i</v>
      </c>
      <c r="K591" s="1">
        <f>AVERAGE(K547:K549)</f>
        <v>48.6666666666667</v>
      </c>
      <c r="L591" s="1">
        <f>STDEVA(K547:K549)</f>
        <v>0.790808306593818</v>
      </c>
      <c r="M591" s="1" t="str">
        <f t="shared" si="112"/>
        <v>i</v>
      </c>
      <c r="N591" s="1">
        <f>AVERAGE(N547:N549)</f>
        <v>43.6</v>
      </c>
      <c r="O591" s="1">
        <f>STDEVA(N547:N549)</f>
        <v>0.270061721340391</v>
      </c>
      <c r="P591" s="1" t="str">
        <f t="shared" si="113"/>
        <v>g</v>
      </c>
      <c r="Q591" s="1">
        <f>AVERAGE(Q547:Q549)</f>
        <v>26.8044444444444</v>
      </c>
      <c r="R591" s="1">
        <f>STDEVA(Q547:Q549)</f>
        <v>0.412058967373107</v>
      </c>
      <c r="S591" s="1" t="str">
        <f t="shared" si="114"/>
        <v>j</v>
      </c>
      <c r="U591" s="1">
        <f>AVERAGE(U547:U549)</f>
        <v>51.8822222222222</v>
      </c>
      <c r="V591" s="1">
        <f>STDEVA(U547:U549)</f>
        <v>0.610512838461182</v>
      </c>
      <c r="W591" s="1" t="str">
        <f t="shared" si="115"/>
        <v>efg</v>
      </c>
      <c r="X591" s="1">
        <f>AVERAGE(X547:X549)</f>
        <v>52.8222222222222</v>
      </c>
      <c r="Y591" s="1">
        <f>STDEVA(X547:X549)</f>
        <v>0.224730291023931</v>
      </c>
      <c r="Z591" s="1" t="str">
        <f t="shared" si="116"/>
        <v>ij</v>
      </c>
      <c r="AA591" s="1">
        <f>AVERAGE(AA547:AA549)</f>
        <v>48.3666666666667</v>
      </c>
      <c r="AB591" s="1">
        <f>STDEVA(AA547:AA549)</f>
        <v>0.813469933884053</v>
      </c>
      <c r="AC591" s="1" t="str">
        <f t="shared" si="117"/>
        <v>h</v>
      </c>
      <c r="AD591" s="1">
        <f>AVERAGE(AD547:AD549)</f>
        <v>43.3511111111111</v>
      </c>
      <c r="AE591" s="1">
        <f>STDEVA(AD547:AD549)</f>
        <v>0.256673881572474</v>
      </c>
      <c r="AF591" s="1" t="str">
        <f t="shared" si="118"/>
        <v>g</v>
      </c>
      <c r="AG591" s="1">
        <f>AVERAGE(AG547:AG549)</f>
        <v>26.3555555555556</v>
      </c>
      <c r="AH591" s="1">
        <f>STDEVA(AG547:AG549)</f>
        <v>0.379726997450266</v>
      </c>
      <c r="AI591" s="1" t="str">
        <f t="shared" si="119"/>
        <v>k</v>
      </c>
    </row>
    <row r="592" spans="4:33">
      <c r="D592" s="1" t="s">
        <v>102</v>
      </c>
      <c r="E592" s="1">
        <f>AVERAGE(E541:E549)</f>
        <v>52.6985185185185</v>
      </c>
      <c r="H592" s="1">
        <f>AVERAGE(H541:H549)</f>
        <v>54.3444444444445</v>
      </c>
      <c r="K592" s="1">
        <f>AVERAGE(K541:K549)</f>
        <v>51.6955555555556</v>
      </c>
      <c r="N592" s="1">
        <f>AVERAGE(N541:N549)</f>
        <v>48.2</v>
      </c>
      <c r="Q592" s="1">
        <f>AVERAGE(Q541:Q549)</f>
        <v>31.9637037037037</v>
      </c>
      <c r="U592" s="1">
        <f>AVERAGE(U541:U549)</f>
        <v>52.4681481481481</v>
      </c>
      <c r="X592" s="1">
        <f>AVERAGE(X541:X549)</f>
        <v>54.0814814814815</v>
      </c>
      <c r="AA592" s="1">
        <f>AVERAGE(AA541:AA549)</f>
        <v>51.3888888888889</v>
      </c>
      <c r="AD592" s="1">
        <f>AVERAGE(AD541:AD549)</f>
        <v>47.9155555555556</v>
      </c>
      <c r="AG592" s="1">
        <f>AVERAGE(AG541:AG549)</f>
        <v>31.5244444444444</v>
      </c>
    </row>
    <row r="593" spans="4:35">
      <c r="D593" s="1" t="s">
        <v>83</v>
      </c>
      <c r="E593" s="1">
        <f>AVERAGE(E550:E552)</f>
        <v>53.0022222222222</v>
      </c>
      <c r="F593" s="1">
        <f>STDEVA(E550:E552)</f>
        <v>0.210853644168792</v>
      </c>
      <c r="G593" s="1" t="str">
        <f t="shared" ref="G593:G595" si="120">G619</f>
        <v>ef</v>
      </c>
      <c r="H593" s="1">
        <f>AVERAGE(H550:H552)</f>
        <v>54.3644444444445</v>
      </c>
      <c r="I593" s="1">
        <f>STDEVA(H550:H552)</f>
        <v>0.334752534358238</v>
      </c>
      <c r="J593" s="1" t="str">
        <f t="shared" ref="J593:J595" si="121">J619</f>
        <v>def</v>
      </c>
      <c r="K593" s="1">
        <f>AVERAGE(K550:K552)</f>
        <v>50.3466666666667</v>
      </c>
      <c r="L593" s="1">
        <f>STDEVA(K550:K552)</f>
        <v>0.331930380920114</v>
      </c>
      <c r="M593" s="1" t="str">
        <f t="shared" ref="M593:M595" si="122">M619</f>
        <v>efg</v>
      </c>
      <c r="N593" s="1">
        <f>AVERAGE(N550:N552)</f>
        <v>50.1644444444444</v>
      </c>
      <c r="O593" s="1">
        <f>STDEVA(N550:N552)</f>
        <v>0.188129191229307</v>
      </c>
      <c r="P593" s="1" t="str">
        <f t="shared" ref="P593:P595" si="123">P619</f>
        <v>c</v>
      </c>
      <c r="Q593" s="1">
        <f>AVERAGE(Q550:Q552)</f>
        <v>34.9977777777778</v>
      </c>
      <c r="R593" s="1">
        <f>STDEVA(Q550:Q552)</f>
        <v>0.352787838876654</v>
      </c>
      <c r="S593" s="1" t="str">
        <f t="shared" ref="S593:S595" si="124">S619</f>
        <v>c</v>
      </c>
      <c r="U593" s="1">
        <f>AVERAGE(U550:U552)</f>
        <v>52.8133333333333</v>
      </c>
      <c r="V593" s="1">
        <f>STDEVA(U550:U552)</f>
        <v>0.180493151609083</v>
      </c>
      <c r="W593" s="1" t="str">
        <f t="shared" ref="W593:W595" si="125">W619</f>
        <v>d</v>
      </c>
      <c r="X593" s="1">
        <f>AVERAGE(X550:X552)</f>
        <v>54.0866666666667</v>
      </c>
      <c r="Y593" s="1">
        <f>STDEVA(X550:X552)</f>
        <v>0.347754702819861</v>
      </c>
      <c r="Z593" s="1" t="str">
        <f t="shared" ref="Z593:Z595" si="126">Z619</f>
        <v>def</v>
      </c>
      <c r="AA593" s="1">
        <f>AVERAGE(AA550:AA552)</f>
        <v>50.0133333333333</v>
      </c>
      <c r="AB593" s="1">
        <f>STDEVA(AA550:AA552)</f>
        <v>0.286201172448865</v>
      </c>
      <c r="AC593" s="1" t="str">
        <f t="shared" ref="AC593:AC595" si="127">AC619</f>
        <v>ef</v>
      </c>
      <c r="AD593" s="1">
        <f>AVERAGE(AD550:AD552)</f>
        <v>49.8155555555556</v>
      </c>
      <c r="AE593" s="1">
        <f>STDEVA(AD550:AD552)</f>
        <v>0.159071379272649</v>
      </c>
      <c r="AF593" s="1" t="str">
        <f t="shared" ref="AF593:AF595" si="128">AF619</f>
        <v>c</v>
      </c>
      <c r="AG593" s="1">
        <f>AVERAGE(AG550:AG552)</f>
        <v>34.5777777777778</v>
      </c>
      <c r="AH593" s="1">
        <f>STDEVA(AG550:AG552)</f>
        <v>0.426371425628631</v>
      </c>
      <c r="AI593" s="1" t="str">
        <f t="shared" ref="AI593:AI595" si="129">AI619</f>
        <v>c</v>
      </c>
    </row>
    <row r="594" spans="4:35">
      <c r="D594" s="1" t="s">
        <v>84</v>
      </c>
      <c r="E594" s="1">
        <f>AVERAGE(E553:E555)</f>
        <v>52.7466666666667</v>
      </c>
      <c r="F594" s="1">
        <f>STDEVA(E553:E555)</f>
        <v>0.429935395663635</v>
      </c>
      <c r="G594" s="1" t="str">
        <f t="shared" si="120"/>
        <v>fgh</v>
      </c>
      <c r="H594" s="1">
        <f>AVERAGE(H553:H555)</f>
        <v>53.94</v>
      </c>
      <c r="I594" s="1">
        <f>STDEVA(H553:H555)</f>
        <v>0.259999999999994</v>
      </c>
      <c r="J594" s="1" t="str">
        <f t="shared" si="121"/>
        <v>fgh</v>
      </c>
      <c r="K594" s="1">
        <f>AVERAGE(K553:K555)</f>
        <v>49.6866666666667</v>
      </c>
      <c r="L594" s="1">
        <f>STDEVA(K553:K555)</f>
        <v>0.583361904062231</v>
      </c>
      <c r="M594" s="1" t="str">
        <f t="shared" si="122"/>
        <v>fgh</v>
      </c>
      <c r="N594" s="1">
        <f>AVERAGE(N553:N555)</f>
        <v>49.3511111111111</v>
      </c>
      <c r="O594" s="1">
        <f>STDEVA(N553:N555)</f>
        <v>0.397454865828023</v>
      </c>
      <c r="P594" s="1" t="str">
        <f t="shared" si="123"/>
        <v>cd</v>
      </c>
      <c r="Q594" s="1">
        <f>AVERAGE(Q553:Q555)</f>
        <v>34.0333333333333</v>
      </c>
      <c r="R594" s="1">
        <f>STDEVA(Q553:Q555)</f>
        <v>0.40414518843274</v>
      </c>
      <c r="S594" s="1" t="str">
        <f t="shared" si="124"/>
        <v>d</v>
      </c>
      <c r="U594" s="1">
        <f>AVERAGE(U553:U555)</f>
        <v>52.5244444444444</v>
      </c>
      <c r="V594" s="1">
        <f>STDEVA(U553:U555)</f>
        <v>0.458128236939708</v>
      </c>
      <c r="W594" s="1" t="str">
        <f t="shared" si="125"/>
        <v>def</v>
      </c>
      <c r="X594" s="1">
        <f>AVERAGE(X553:X555)</f>
        <v>53.6688888888889</v>
      </c>
      <c r="Y594" s="1">
        <f>STDEVA(X553:X555)</f>
        <v>0.254587538608657</v>
      </c>
      <c r="Z594" s="1" t="str">
        <f t="shared" si="126"/>
        <v>fgh</v>
      </c>
      <c r="AA594" s="1">
        <f>AVERAGE(AA553:AA555)</f>
        <v>49.3733333333333</v>
      </c>
      <c r="AB594" s="1">
        <f>STDEVA(AA553:AA555)</f>
        <v>0.63333333333334</v>
      </c>
      <c r="AC594" s="1" t="str">
        <f t="shared" si="127"/>
        <v>fgh</v>
      </c>
      <c r="AD594" s="1">
        <f>AVERAGE(AD553:AD555)</f>
        <v>49.06</v>
      </c>
      <c r="AE594" s="1">
        <f>STDEVA(AD553:AD555)</f>
        <v>0.415905972279526</v>
      </c>
      <c r="AF594" s="1" t="str">
        <f t="shared" si="128"/>
        <v>cd</v>
      </c>
      <c r="AG594" s="1">
        <f>AVERAGE(AG553:AG555)</f>
        <v>33.5933333333333</v>
      </c>
      <c r="AH594" s="1">
        <f>STDEVA(AG553:AG555)</f>
        <v>0.368299395118219</v>
      </c>
      <c r="AI594" s="1" t="str">
        <f t="shared" si="129"/>
        <v>e</v>
      </c>
    </row>
    <row r="595" spans="4:35">
      <c r="D595" s="1" t="s">
        <v>85</v>
      </c>
      <c r="E595" s="1">
        <f>AVERAGE(E556:E558)</f>
        <v>54.0444444444444</v>
      </c>
      <c r="F595" s="1">
        <f>STDEVA(E556:E558)</f>
        <v>0.303632331270222</v>
      </c>
      <c r="G595" s="1" t="str">
        <f t="shared" si="120"/>
        <v>abc</v>
      </c>
      <c r="H595" s="1">
        <f>AVERAGE(H556:H558)</f>
        <v>55.2977777777778</v>
      </c>
      <c r="I595" s="1">
        <f>STDEVA(H556:H558)</f>
        <v>0.510526235405224</v>
      </c>
      <c r="J595" s="1" t="str">
        <f t="shared" si="121"/>
        <v>b</v>
      </c>
      <c r="K595" s="1">
        <f>AVERAGE(K556:K558)</f>
        <v>50.7688888888889</v>
      </c>
      <c r="L595" s="1">
        <f>STDEVA(K556:K558)</f>
        <v>0.234883737986204</v>
      </c>
      <c r="M595" s="1" t="str">
        <f t="shared" si="122"/>
        <v>e</v>
      </c>
      <c r="N595" s="1">
        <f>AVERAGE(N556:N558)</f>
        <v>46.2377777777778</v>
      </c>
      <c r="O595" s="1">
        <f>STDEVA(N556:N558)</f>
        <v>0.624902955428842</v>
      </c>
      <c r="P595" s="1" t="str">
        <f t="shared" si="123"/>
        <v>e</v>
      </c>
      <c r="Q595" s="1">
        <f>AVERAGE(Q556:Q558)</f>
        <v>29.4133333333333</v>
      </c>
      <c r="R595" s="1">
        <f>STDEVA(Q556:Q558)</f>
        <v>0.357832984008523</v>
      </c>
      <c r="S595" s="1" t="str">
        <f t="shared" si="124"/>
        <v>h</v>
      </c>
      <c r="U595" s="1">
        <f>AVERAGE(U556:U558)</f>
        <v>53.8266666666667</v>
      </c>
      <c r="V595" s="1">
        <f>STDEVA(U556:U558)</f>
        <v>0.262636208047905</v>
      </c>
      <c r="W595" s="1" t="str">
        <f t="shared" si="125"/>
        <v>ab</v>
      </c>
      <c r="X595" s="1">
        <f>AVERAGE(X556:X558)</f>
        <v>55.0288888888889</v>
      </c>
      <c r="Y595" s="1">
        <f>STDEVA(X556:X558)</f>
        <v>0.449905339838078</v>
      </c>
      <c r="Z595" s="1" t="str">
        <f t="shared" si="126"/>
        <v>b</v>
      </c>
      <c r="AA595" s="1">
        <f>AVERAGE(AA556:AA558)</f>
        <v>50.4488888888889</v>
      </c>
      <c r="AB595" s="1">
        <f>STDEVA(AA556:AA558)</f>
        <v>0.286692505295473</v>
      </c>
      <c r="AC595" s="1" t="str">
        <f t="shared" si="127"/>
        <v>e</v>
      </c>
      <c r="AD595" s="1">
        <f>AVERAGE(AD556:AD558)</f>
        <v>45.9355555555556</v>
      </c>
      <c r="AE595" s="1">
        <f>STDEVA(AD556:AD558)</f>
        <v>0.645198792219481</v>
      </c>
      <c r="AF595" s="1" t="str">
        <f t="shared" si="128"/>
        <v>e</v>
      </c>
      <c r="AG595" s="1">
        <f>AVERAGE(AG556:AG558)</f>
        <v>28.9711111111111</v>
      </c>
      <c r="AH595" s="1">
        <f>STDEVA(AG556:AG558)</f>
        <v>0.276512674681034</v>
      </c>
      <c r="AI595" s="1" t="str">
        <f t="shared" si="129"/>
        <v>i</v>
      </c>
    </row>
    <row r="596" spans="4:33">
      <c r="D596" s="1" t="s">
        <v>103</v>
      </c>
      <c r="E596" s="1">
        <f>AVERAGE(E550:E558)</f>
        <v>53.2644444444444</v>
      </c>
      <c r="H596" s="1">
        <f>AVERAGE(H550:H558)</f>
        <v>54.5340740740741</v>
      </c>
      <c r="K596" s="1">
        <f>AVERAGE(K550:K558)</f>
        <v>50.2674074074074</v>
      </c>
      <c r="N596" s="1">
        <f>AVERAGE(N550:N558)</f>
        <v>48.5844444444444</v>
      </c>
      <c r="Q596" s="1">
        <f>AVERAGE(Q550:Q558)</f>
        <v>32.8148148148148</v>
      </c>
      <c r="U596" s="1">
        <f>AVERAGE(U550:U558)</f>
        <v>53.0548148148148</v>
      </c>
      <c r="X596" s="1">
        <f>AVERAGE(X550:X558)</f>
        <v>54.2614814814815</v>
      </c>
      <c r="AA596" s="1">
        <f>AVERAGE(AA550:AA558)</f>
        <v>49.9451851851852</v>
      </c>
      <c r="AD596" s="1">
        <f>AVERAGE(AD550:AD558)</f>
        <v>48.2703703703704</v>
      </c>
      <c r="AG596" s="1">
        <f>AVERAGE(AG550:AG558)</f>
        <v>32.3807407407407</v>
      </c>
    </row>
    <row r="597" spans="4:35">
      <c r="D597" s="1" t="s">
        <v>86</v>
      </c>
      <c r="E597" s="1">
        <f>AVERAGE(E559:E561)</f>
        <v>53.0044444444444</v>
      </c>
      <c r="F597" s="1">
        <f>STDEVA(E559:E561)</f>
        <v>0.454377881569146</v>
      </c>
      <c r="G597" s="1" t="str">
        <f t="shared" ref="G597:G599" si="130">G622</f>
        <v>ef</v>
      </c>
      <c r="H597" s="1">
        <f>AVERAGE(H559:H561)</f>
        <v>54.2555555555556</v>
      </c>
      <c r="I597" s="1">
        <f>STDEVA(H559:H561)</f>
        <v>0.281451265434735</v>
      </c>
      <c r="J597" s="1" t="str">
        <f t="shared" ref="J597:J599" si="131">J622</f>
        <v>efg</v>
      </c>
      <c r="K597" s="1">
        <f>AVERAGE(K559:K561)</f>
        <v>52.6955555555556</v>
      </c>
      <c r="L597" s="1">
        <f>STDEVA(K559:K561)</f>
        <v>0.482647022313559</v>
      </c>
      <c r="M597" s="1" t="str">
        <f t="shared" ref="M597:M599" si="132">M622</f>
        <v>cd</v>
      </c>
      <c r="N597" s="1">
        <f>AVERAGE(N559:N561)</f>
        <v>50.0577777777778</v>
      </c>
      <c r="O597" s="1">
        <f>STDEVA(N559:N561)</f>
        <v>0.279549902786872</v>
      </c>
      <c r="P597" s="1" t="str">
        <f t="shared" ref="P597:P599" si="133">P622</f>
        <v>cd</v>
      </c>
      <c r="Q597" s="1">
        <f>AVERAGE(Q559:Q561)</f>
        <v>34.8933333333333</v>
      </c>
      <c r="R597" s="1">
        <f>STDEVA(Q559:Q561)</f>
        <v>0.631013294454071</v>
      </c>
      <c r="S597" s="1" t="str">
        <f t="shared" ref="S597:S599" si="134">S622</f>
        <v>c</v>
      </c>
      <c r="U597" s="1">
        <f>AVERAGE(U559:U561)</f>
        <v>52.8088888888889</v>
      </c>
      <c r="V597" s="1">
        <f>STDEVA(U559:U561)</f>
        <v>0.453741646183689</v>
      </c>
      <c r="W597" s="1" t="str">
        <f t="shared" ref="W597:W599" si="135">W622</f>
        <v>d</v>
      </c>
      <c r="X597" s="1">
        <f>AVERAGE(X559:X561)</f>
        <v>53.9422222222222</v>
      </c>
      <c r="Y597" s="1">
        <f>STDEVA(X559:X561)</f>
        <v>0.259600833189334</v>
      </c>
      <c r="Z597" s="1" t="str">
        <f t="shared" ref="Z597:Z599" si="136">Z622</f>
        <v>def</v>
      </c>
      <c r="AA597" s="1">
        <f>AVERAGE(AA559:AA561)</f>
        <v>52.3511111111111</v>
      </c>
      <c r="AB597" s="1">
        <f>STDEVA(AA559:AA561)</f>
        <v>0.462473222448055</v>
      </c>
      <c r="AC597" s="1" t="str">
        <f t="shared" ref="AC597:AC599" si="137">AC622</f>
        <v>cd</v>
      </c>
      <c r="AD597" s="1">
        <f>AVERAGE(AD559:AD561)</f>
        <v>49.72</v>
      </c>
      <c r="AE597" s="1">
        <f>STDEVA(AD559:AD561)</f>
        <v>0.253245598842964</v>
      </c>
      <c r="AF597" s="1" t="str">
        <f t="shared" ref="AF597:AF599" si="138">AF622</f>
        <v>c</v>
      </c>
      <c r="AG597" s="1">
        <f>AVERAGE(AG559:AG561)</f>
        <v>34.4111111111111</v>
      </c>
      <c r="AH597" s="1">
        <f>STDEVA(AG559:AG561)</f>
        <v>0.645577547913779</v>
      </c>
      <c r="AI597" s="1" t="str">
        <f t="shared" ref="AI597:AI599" si="139">AI622</f>
        <v>cd</v>
      </c>
    </row>
    <row r="598" spans="4:35">
      <c r="D598" s="1" t="s">
        <v>87</v>
      </c>
      <c r="E598" s="1">
        <f>AVERAGE(E562:E564)</f>
        <v>52.8444444444444</v>
      </c>
      <c r="F598" s="1">
        <f>STDEVA(E562:E564)</f>
        <v>0.439056226889421</v>
      </c>
      <c r="G598" s="1" t="str">
        <f t="shared" si="130"/>
        <v>efg</v>
      </c>
      <c r="H598" s="1">
        <f>AVERAGE(H562:H564)</f>
        <v>54.0311111111111</v>
      </c>
      <c r="I598" s="1">
        <f>STDEVA(H562:H564)</f>
        <v>0.498100094061126</v>
      </c>
      <c r="J598" s="1" t="str">
        <f t="shared" si="131"/>
        <v>fgh</v>
      </c>
      <c r="K598" s="1">
        <f>AVERAGE(K562:K564)</f>
        <v>52.4288888888889</v>
      </c>
      <c r="L598" s="1">
        <f>STDEVA(K562:K564)</f>
        <v>0.480940436752524</v>
      </c>
      <c r="M598" s="1" t="str">
        <f t="shared" si="132"/>
        <v>cd</v>
      </c>
      <c r="N598" s="1">
        <f>AVERAGE(N562:N564)</f>
        <v>49.42</v>
      </c>
      <c r="O598" s="1">
        <f>STDEVA(N562:N564)</f>
        <v>0.39350278835663</v>
      </c>
      <c r="P598" s="1" t="str">
        <f t="shared" si="133"/>
        <v>cd</v>
      </c>
      <c r="Q598" s="1">
        <f>AVERAGE(Q562:Q564)</f>
        <v>34.12</v>
      </c>
      <c r="R598" s="1">
        <f>STDEVA(Q562:Q564)</f>
        <v>0.573449600614069</v>
      </c>
      <c r="S598" s="1" t="str">
        <f t="shared" si="134"/>
        <v>d</v>
      </c>
      <c r="U598" s="1">
        <f>AVERAGE(U562:U564)</f>
        <v>52.6333333333333</v>
      </c>
      <c r="V598" s="1">
        <f>STDEVA(U562:U564)</f>
        <v>0.417026511280892</v>
      </c>
      <c r="W598" s="1" t="str">
        <f t="shared" si="135"/>
        <v>d</v>
      </c>
      <c r="X598" s="1">
        <f>AVERAGE(X562:X564)</f>
        <v>53.7955555555556</v>
      </c>
      <c r="Y598" s="1">
        <f>STDEVA(X562:X564)</f>
        <v>0.553025349362073</v>
      </c>
      <c r="Z598" s="1" t="str">
        <f t="shared" si="136"/>
        <v>efg</v>
      </c>
      <c r="AA598" s="1">
        <f>AVERAGE(AA562:AA564)</f>
        <v>52.12</v>
      </c>
      <c r="AB598" s="1">
        <f>STDEVA(AA562:AA564)</f>
        <v>0.428070606844764</v>
      </c>
      <c r="AC598" s="1" t="str">
        <f t="shared" si="137"/>
        <v>cd</v>
      </c>
      <c r="AD598" s="1">
        <f>AVERAGE(AD562:AD564)</f>
        <v>49.1133333333333</v>
      </c>
      <c r="AE598" s="1">
        <f>STDEVA(AD562:AD564)</f>
        <v>0.390953250970553</v>
      </c>
      <c r="AF598" s="1" t="str">
        <f t="shared" si="138"/>
        <v>cd</v>
      </c>
      <c r="AG598" s="1">
        <f>AVERAGE(AG562:AG564)</f>
        <v>33.7444444444444</v>
      </c>
      <c r="AH598" s="1">
        <f>STDEVA(AG562:AG564)</f>
        <v>0.657143087186524</v>
      </c>
      <c r="AI598" s="1" t="str">
        <f t="shared" si="139"/>
        <v>de</v>
      </c>
    </row>
    <row r="599" spans="4:35">
      <c r="D599" s="1" t="s">
        <v>88</v>
      </c>
      <c r="E599" s="1">
        <f>AVERAGE(E565:E567)</f>
        <v>53.7533333333333</v>
      </c>
      <c r="F599" s="1">
        <f>STDEVA(E565:E567)</f>
        <v>0.173205080756882</v>
      </c>
      <c r="G599" s="1" t="str">
        <f t="shared" si="130"/>
        <v>bcd</v>
      </c>
      <c r="H599" s="1">
        <f>AVERAGE(H565:H567)</f>
        <v>55.0822222222222</v>
      </c>
      <c r="I599" s="1">
        <f>STDEVA(H565:H567)</f>
        <v>0.357915777388621</v>
      </c>
      <c r="J599" s="1" t="str">
        <f t="shared" si="131"/>
        <v>bc</v>
      </c>
      <c r="K599" s="1">
        <f>AVERAGE(K565:K567)</f>
        <v>53.1266666666667</v>
      </c>
      <c r="L599" s="1">
        <f>STDEVA(K565:K567)</f>
        <v>0.171399468429094</v>
      </c>
      <c r="M599" s="1" t="str">
        <f t="shared" si="132"/>
        <v>bc</v>
      </c>
      <c r="N599" s="1">
        <f>AVERAGE(N565:N567)</f>
        <v>46.7111111111111</v>
      </c>
      <c r="O599" s="1">
        <f>STDEVA(N565:N567)</f>
        <v>0.380895630693607</v>
      </c>
      <c r="P599" s="1" t="str">
        <f t="shared" si="133"/>
        <v>e</v>
      </c>
      <c r="Q599" s="1">
        <f>AVERAGE(Q565:Q567)</f>
        <v>29.4244444444444</v>
      </c>
      <c r="R599" s="1">
        <f>STDEVA(Q565:Q567)</f>
        <v>0.6546019429422</v>
      </c>
      <c r="S599" s="1" t="str">
        <f t="shared" si="134"/>
        <v>h</v>
      </c>
      <c r="U599" s="1">
        <f>AVERAGE(U565:U567)</f>
        <v>53.5622222222222</v>
      </c>
      <c r="V599" s="1">
        <f>STDEVA(U565:U567)</f>
        <v>0.196676082637119</v>
      </c>
      <c r="W599" s="1" t="str">
        <f t="shared" si="135"/>
        <v>bc</v>
      </c>
      <c r="X599" s="1">
        <f>AVERAGE(X565:X567)</f>
        <v>54.8022222222222</v>
      </c>
      <c r="Y599" s="1">
        <f>STDEVA(X565:X567)</f>
        <v>0.317373480186868</v>
      </c>
      <c r="Z599" s="1" t="str">
        <f t="shared" si="136"/>
        <v>bc</v>
      </c>
      <c r="AA599" s="1">
        <f>AVERAGE(AA565:AA567)</f>
        <v>52.7955555555556</v>
      </c>
      <c r="AB599" s="1">
        <f>STDEVA(AA565:AA567)</f>
        <v>0.211064322300451</v>
      </c>
      <c r="AC599" s="1" t="str">
        <f t="shared" si="137"/>
        <v>bc</v>
      </c>
      <c r="AD599" s="1">
        <f>AVERAGE(AD565:AD567)</f>
        <v>46.36</v>
      </c>
      <c r="AE599" s="1">
        <f>STDEVA(AD565:AD567)</f>
        <v>0.410582242404344</v>
      </c>
      <c r="AF599" s="1" t="str">
        <f t="shared" si="138"/>
        <v>e</v>
      </c>
      <c r="AG599" s="1">
        <f>AVERAGE(AG565:AG567)</f>
        <v>29</v>
      </c>
      <c r="AH599" s="1">
        <f>STDEVA(AG565:AG567)</f>
        <v>0.638470394336686</v>
      </c>
      <c r="AI599" s="1" t="str">
        <f t="shared" si="139"/>
        <v>i</v>
      </c>
    </row>
    <row r="600" spans="4:33">
      <c r="D600" s="1" t="s">
        <v>104</v>
      </c>
      <c r="E600" s="1">
        <f>AVERAGE(E559:E567)</f>
        <v>53.2007407407407</v>
      </c>
      <c r="H600" s="1">
        <f>AVERAGE(H559:H567)</f>
        <v>54.4562962962963</v>
      </c>
      <c r="K600" s="1">
        <f>AVERAGE(K559:K567)</f>
        <v>52.7503703703704</v>
      </c>
      <c r="N600" s="1">
        <f>AVERAGE(N559:N567)</f>
        <v>48.7296296296296</v>
      </c>
      <c r="Q600" s="1">
        <f>AVERAGE(Q559:Q567)</f>
        <v>32.8125925925926</v>
      </c>
      <c r="U600" s="1">
        <f>AVERAGE(U559:U567)</f>
        <v>53.0014814814815</v>
      </c>
      <c r="X600" s="1">
        <f>AVERAGE(X559:X567)</f>
        <v>54.18</v>
      </c>
      <c r="AA600" s="1">
        <f>AVERAGE(AA559:AA567)</f>
        <v>52.4222222222222</v>
      </c>
      <c r="AD600" s="1">
        <f>AVERAGE(AD559:AD567)</f>
        <v>48.3977777777778</v>
      </c>
      <c r="AG600" s="1">
        <f>AVERAGE(AG559:AG567)</f>
        <v>32.3851851851852</v>
      </c>
    </row>
    <row r="603" spans="7:35">
      <c r="G603" s="1" t="s">
        <v>109</v>
      </c>
      <c r="J603" s="1" t="s">
        <v>119</v>
      </c>
      <c r="M603" s="1" t="s">
        <v>120</v>
      </c>
      <c r="P603" s="1" t="s">
        <v>107</v>
      </c>
      <c r="S603" s="1" t="s">
        <v>107</v>
      </c>
      <c r="W603" s="1" t="s">
        <v>116</v>
      </c>
      <c r="Z603" s="1" t="s">
        <v>116</v>
      </c>
      <c r="AC603" s="1" t="s">
        <v>120</v>
      </c>
      <c r="AF603" s="1" t="s">
        <v>107</v>
      </c>
      <c r="AI603" s="1" t="s">
        <v>117</v>
      </c>
    </row>
    <row r="604" spans="7:35">
      <c r="G604" s="1" t="s">
        <v>109</v>
      </c>
      <c r="J604" s="1" t="s">
        <v>119</v>
      </c>
      <c r="M604" s="1" t="s">
        <v>116</v>
      </c>
      <c r="P604" s="1" t="s">
        <v>107</v>
      </c>
      <c r="S604" s="1" t="s">
        <v>107</v>
      </c>
      <c r="W604" s="1" t="s">
        <v>116</v>
      </c>
      <c r="Z604" s="1" t="s">
        <v>109</v>
      </c>
      <c r="AC604" s="1" t="s">
        <v>120</v>
      </c>
      <c r="AF604" s="1" t="s">
        <v>124</v>
      </c>
      <c r="AI604" s="1" t="s">
        <v>117</v>
      </c>
    </row>
    <row r="605" spans="7:35">
      <c r="G605" s="1" t="s">
        <v>160</v>
      </c>
      <c r="J605" s="1" t="s">
        <v>121</v>
      </c>
      <c r="M605" s="1" t="s">
        <v>112</v>
      </c>
      <c r="P605" s="1" t="s">
        <v>121</v>
      </c>
      <c r="S605" s="1" t="s">
        <v>117</v>
      </c>
      <c r="W605" s="1" t="s">
        <v>124</v>
      </c>
      <c r="Z605" s="1" t="s">
        <v>151</v>
      </c>
      <c r="AC605" s="1" t="s">
        <v>112</v>
      </c>
      <c r="AF605" s="1" t="s">
        <v>121</v>
      </c>
      <c r="AI605" s="1" t="s">
        <v>121</v>
      </c>
    </row>
    <row r="606" spans="7:35">
      <c r="G606" s="1" t="s">
        <v>153</v>
      </c>
      <c r="J606" s="1" t="s">
        <v>123</v>
      </c>
      <c r="M606" s="1" t="s">
        <v>151</v>
      </c>
      <c r="P606" s="1" t="s">
        <v>157</v>
      </c>
      <c r="S606" s="1" t="s">
        <v>153</v>
      </c>
      <c r="W606" s="1" t="s">
        <v>121</v>
      </c>
      <c r="Z606" s="1" t="s">
        <v>157</v>
      </c>
      <c r="AC606" s="1" t="s">
        <v>152</v>
      </c>
      <c r="AF606" s="1" t="s">
        <v>153</v>
      </c>
      <c r="AI606" s="1" t="s">
        <v>157</v>
      </c>
    </row>
    <row r="607" spans="7:35">
      <c r="G607" s="1" t="s">
        <v>157</v>
      </c>
      <c r="J607" s="1" t="s">
        <v>153</v>
      </c>
      <c r="M607" s="1" t="s">
        <v>153</v>
      </c>
      <c r="P607" s="1" t="s">
        <v>155</v>
      </c>
      <c r="S607" s="1" t="s">
        <v>155</v>
      </c>
      <c r="W607" s="1" t="s">
        <v>123</v>
      </c>
      <c r="Z607" s="1" t="s">
        <v>154</v>
      </c>
      <c r="AC607" s="1" t="s">
        <v>123</v>
      </c>
      <c r="AF607" s="1" t="s">
        <v>154</v>
      </c>
      <c r="AI607" s="1" t="s">
        <v>156</v>
      </c>
    </row>
    <row r="608" spans="7:35">
      <c r="G608" s="1" t="s">
        <v>161</v>
      </c>
      <c r="J608" s="1" t="s">
        <v>123</v>
      </c>
      <c r="M608" s="1" t="s">
        <v>160</v>
      </c>
      <c r="P608" s="1" t="s">
        <v>151</v>
      </c>
      <c r="S608" s="1" t="s">
        <v>121</v>
      </c>
      <c r="W608" s="1" t="s">
        <v>152</v>
      </c>
      <c r="Z608" s="1" t="s">
        <v>164</v>
      </c>
      <c r="AC608" s="1" t="s">
        <v>152</v>
      </c>
      <c r="AF608" s="1" t="s">
        <v>121</v>
      </c>
      <c r="AI608" s="1" t="s">
        <v>123</v>
      </c>
    </row>
    <row r="609" spans="7:35">
      <c r="G609" s="1" t="s">
        <v>151</v>
      </c>
      <c r="J609" s="1" t="s">
        <v>123</v>
      </c>
      <c r="M609" s="1" t="s">
        <v>151</v>
      </c>
      <c r="P609" s="1" t="s">
        <v>153</v>
      </c>
      <c r="S609" s="1" t="s">
        <v>123</v>
      </c>
      <c r="W609" s="1" t="s">
        <v>117</v>
      </c>
      <c r="Z609" s="1" t="s">
        <v>164</v>
      </c>
      <c r="AC609" s="1" t="s">
        <v>152</v>
      </c>
      <c r="AF609" s="1" t="s">
        <v>123</v>
      </c>
      <c r="AI609" s="1" t="s">
        <v>153</v>
      </c>
    </row>
    <row r="610" spans="7:35">
      <c r="G610" s="1" t="s">
        <v>125</v>
      </c>
      <c r="J610" s="1" t="s">
        <v>610</v>
      </c>
      <c r="M610" s="1" t="s">
        <v>645</v>
      </c>
      <c r="P610" s="1" t="s">
        <v>154</v>
      </c>
      <c r="S610" s="1" t="s">
        <v>157</v>
      </c>
      <c r="W610" s="1" t="s">
        <v>115</v>
      </c>
      <c r="Z610" s="1" t="s">
        <v>152</v>
      </c>
      <c r="AC610" s="1" t="s">
        <v>588</v>
      </c>
      <c r="AF610" s="1" t="s">
        <v>157</v>
      </c>
      <c r="AI610" s="1" t="s">
        <v>154</v>
      </c>
    </row>
    <row r="611" spans="7:35">
      <c r="G611" s="1" t="s">
        <v>161</v>
      </c>
      <c r="J611" s="1" t="s">
        <v>123</v>
      </c>
      <c r="M611" s="1" t="s">
        <v>610</v>
      </c>
      <c r="P611" s="1" t="s">
        <v>161</v>
      </c>
      <c r="S611" s="1" t="s">
        <v>121</v>
      </c>
      <c r="W611" s="1" t="s">
        <v>152</v>
      </c>
      <c r="Z611" s="1" t="s">
        <v>164</v>
      </c>
      <c r="AC611" s="1" t="s">
        <v>610</v>
      </c>
      <c r="AF611" s="1" t="s">
        <v>123</v>
      </c>
      <c r="AI611" s="1" t="s">
        <v>123</v>
      </c>
    </row>
    <row r="612" spans="7:35">
      <c r="G612" s="1" t="s">
        <v>161</v>
      </c>
      <c r="J612" s="1" t="s">
        <v>123</v>
      </c>
      <c r="M612" s="1" t="s">
        <v>112</v>
      </c>
      <c r="P612" s="1" t="s">
        <v>161</v>
      </c>
      <c r="S612" s="1" t="s">
        <v>123</v>
      </c>
      <c r="W612" s="1" t="s">
        <v>152</v>
      </c>
      <c r="Z612" s="1" t="s">
        <v>164</v>
      </c>
      <c r="AC612" s="1" t="s">
        <v>112</v>
      </c>
      <c r="AF612" s="1" t="s">
        <v>123</v>
      </c>
      <c r="AI612" s="1" t="s">
        <v>153</v>
      </c>
    </row>
    <row r="613" spans="7:35">
      <c r="G613" s="1" t="s">
        <v>588</v>
      </c>
      <c r="J613" s="1" t="s">
        <v>152</v>
      </c>
      <c r="M613" s="1" t="s">
        <v>122</v>
      </c>
      <c r="P613" s="1" t="s">
        <v>154</v>
      </c>
      <c r="S613" s="1" t="s">
        <v>154</v>
      </c>
      <c r="W613" s="1" t="s">
        <v>125</v>
      </c>
      <c r="Z613" s="1" t="s">
        <v>152</v>
      </c>
      <c r="AC613" s="1" t="s">
        <v>122</v>
      </c>
      <c r="AF613" s="1" t="s">
        <v>157</v>
      </c>
      <c r="AI613" s="1" t="s">
        <v>155</v>
      </c>
    </row>
    <row r="614" spans="7:35">
      <c r="G614" s="1" t="s">
        <v>106</v>
      </c>
      <c r="J614" s="1" t="s">
        <v>106</v>
      </c>
      <c r="M614" s="1" t="s">
        <v>106</v>
      </c>
      <c r="P614" s="1" t="s">
        <v>106</v>
      </c>
      <c r="S614" s="1" t="s">
        <v>106</v>
      </c>
      <c r="W614" s="1" t="s">
        <v>106</v>
      </c>
      <c r="Z614" s="1" t="s">
        <v>106</v>
      </c>
      <c r="AC614" s="1" t="s">
        <v>106</v>
      </c>
      <c r="AF614" s="1" t="s">
        <v>106</v>
      </c>
      <c r="AI614" s="1" t="s">
        <v>106</v>
      </c>
    </row>
    <row r="615" spans="7:35">
      <c r="G615" s="1" t="s">
        <v>113</v>
      </c>
      <c r="J615" s="1" t="s">
        <v>106</v>
      </c>
      <c r="M615" s="1" t="s">
        <v>106</v>
      </c>
      <c r="P615" s="1" t="s">
        <v>106</v>
      </c>
      <c r="S615" s="1" t="s">
        <v>106</v>
      </c>
      <c r="W615" s="1" t="s">
        <v>113</v>
      </c>
      <c r="Z615" s="1" t="s">
        <v>106</v>
      </c>
      <c r="AC615" s="1" t="s">
        <v>106</v>
      </c>
      <c r="AF615" s="1" t="s">
        <v>106</v>
      </c>
      <c r="AI615" s="1" t="s">
        <v>106</v>
      </c>
    </row>
    <row r="616" spans="7:35">
      <c r="G616" s="1" t="s">
        <v>125</v>
      </c>
      <c r="J616" s="1" t="s">
        <v>111</v>
      </c>
      <c r="M616" s="1" t="s">
        <v>111</v>
      </c>
      <c r="P616" s="1" t="s">
        <v>111</v>
      </c>
      <c r="S616" s="1" t="s">
        <v>111</v>
      </c>
      <c r="W616" s="1" t="s">
        <v>116</v>
      </c>
      <c r="Z616" s="1" t="s">
        <v>111</v>
      </c>
      <c r="AC616" s="1" t="s">
        <v>111</v>
      </c>
      <c r="AF616" s="1" t="s">
        <v>111</v>
      </c>
      <c r="AI616" s="1" t="s">
        <v>111</v>
      </c>
    </row>
    <row r="617" spans="7:35">
      <c r="G617" s="1" t="s">
        <v>610</v>
      </c>
      <c r="J617" s="1" t="s">
        <v>109</v>
      </c>
      <c r="M617" s="1" t="s">
        <v>116</v>
      </c>
      <c r="P617" s="1" t="s">
        <v>120</v>
      </c>
      <c r="S617" s="1" t="s">
        <v>112</v>
      </c>
      <c r="W617" s="1" t="s">
        <v>125</v>
      </c>
      <c r="Z617" s="1" t="s">
        <v>116</v>
      </c>
      <c r="AC617" s="1" t="s">
        <v>116</v>
      </c>
      <c r="AF617" s="1" t="s">
        <v>120</v>
      </c>
      <c r="AI617" s="1" t="s">
        <v>107</v>
      </c>
    </row>
    <row r="618" spans="7:35">
      <c r="G618" s="1" t="s">
        <v>151</v>
      </c>
      <c r="J618" s="1" t="s">
        <v>123</v>
      </c>
      <c r="M618" s="1" t="s">
        <v>123</v>
      </c>
      <c r="P618" s="1" t="s">
        <v>117</v>
      </c>
      <c r="S618" s="1" t="s">
        <v>153</v>
      </c>
      <c r="W618" s="1" t="s">
        <v>588</v>
      </c>
      <c r="Z618" s="1" t="s">
        <v>161</v>
      </c>
      <c r="AC618" s="1" t="s">
        <v>121</v>
      </c>
      <c r="AF618" s="1" t="s">
        <v>117</v>
      </c>
      <c r="AI618" s="1" t="s">
        <v>157</v>
      </c>
    </row>
    <row r="619" spans="7:35">
      <c r="G619" s="1" t="s">
        <v>122</v>
      </c>
      <c r="J619" s="1" t="s">
        <v>125</v>
      </c>
      <c r="M619" s="1" t="s">
        <v>588</v>
      </c>
      <c r="P619" s="1" t="s">
        <v>114</v>
      </c>
      <c r="S619" s="1" t="s">
        <v>114</v>
      </c>
      <c r="W619" s="1" t="s">
        <v>120</v>
      </c>
      <c r="Z619" s="1" t="s">
        <v>125</v>
      </c>
      <c r="AC619" s="1" t="s">
        <v>122</v>
      </c>
      <c r="AF619" s="1" t="s">
        <v>114</v>
      </c>
      <c r="AI619" s="1" t="s">
        <v>114</v>
      </c>
    </row>
    <row r="620" spans="7:35">
      <c r="G620" s="1" t="s">
        <v>610</v>
      </c>
      <c r="J620" s="1" t="s">
        <v>610</v>
      </c>
      <c r="M620" s="1" t="s">
        <v>610</v>
      </c>
      <c r="P620" s="1" t="s">
        <v>116</v>
      </c>
      <c r="S620" s="1" t="s">
        <v>120</v>
      </c>
      <c r="W620" s="1" t="s">
        <v>125</v>
      </c>
      <c r="Z620" s="1" t="s">
        <v>610</v>
      </c>
      <c r="AC620" s="1" t="s">
        <v>610</v>
      </c>
      <c r="AF620" s="1" t="s">
        <v>116</v>
      </c>
      <c r="AI620" s="1" t="s">
        <v>112</v>
      </c>
    </row>
    <row r="621" spans="7:35">
      <c r="G621" s="1" t="s">
        <v>118</v>
      </c>
      <c r="J621" s="1" t="s">
        <v>111</v>
      </c>
      <c r="M621" s="1" t="s">
        <v>112</v>
      </c>
      <c r="P621" s="1" t="s">
        <v>112</v>
      </c>
      <c r="S621" s="1" t="s">
        <v>121</v>
      </c>
      <c r="W621" s="1" t="s">
        <v>113</v>
      </c>
      <c r="Z621" s="1" t="s">
        <v>111</v>
      </c>
      <c r="AC621" s="1" t="s">
        <v>112</v>
      </c>
      <c r="AF621" s="1" t="s">
        <v>112</v>
      </c>
      <c r="AI621" s="1" t="s">
        <v>123</v>
      </c>
    </row>
    <row r="622" spans="7:35">
      <c r="G622" s="1" t="s">
        <v>122</v>
      </c>
      <c r="J622" s="1" t="s">
        <v>588</v>
      </c>
      <c r="M622" s="1" t="s">
        <v>116</v>
      </c>
      <c r="P622" s="1" t="s">
        <v>116</v>
      </c>
      <c r="S622" s="1" t="s">
        <v>114</v>
      </c>
      <c r="W622" s="1" t="s">
        <v>120</v>
      </c>
      <c r="Z622" s="1" t="s">
        <v>125</v>
      </c>
      <c r="AC622" s="1" t="s">
        <v>116</v>
      </c>
      <c r="AF622" s="1" t="s">
        <v>114</v>
      </c>
      <c r="AI622" s="1" t="s">
        <v>116</v>
      </c>
    </row>
    <row r="623" spans="7:35">
      <c r="G623" s="1" t="s">
        <v>588</v>
      </c>
      <c r="J623" s="1" t="s">
        <v>610</v>
      </c>
      <c r="M623" s="1" t="s">
        <v>116</v>
      </c>
      <c r="P623" s="1" t="s">
        <v>116</v>
      </c>
      <c r="S623" s="1" t="s">
        <v>120</v>
      </c>
      <c r="W623" s="1" t="s">
        <v>120</v>
      </c>
      <c r="Z623" s="1" t="s">
        <v>588</v>
      </c>
      <c r="AC623" s="1" t="s">
        <v>116</v>
      </c>
      <c r="AF623" s="1" t="s">
        <v>116</v>
      </c>
      <c r="AI623" s="1" t="s">
        <v>115</v>
      </c>
    </row>
    <row r="624" spans="7:35">
      <c r="G624" s="1" t="s">
        <v>119</v>
      </c>
      <c r="J624" s="1" t="s">
        <v>108</v>
      </c>
      <c r="M624" s="1" t="s">
        <v>108</v>
      </c>
      <c r="P624" s="1" t="s">
        <v>112</v>
      </c>
      <c r="S624" s="1" t="s">
        <v>121</v>
      </c>
      <c r="W624" s="1" t="s">
        <v>108</v>
      </c>
      <c r="Z624" s="1" t="s">
        <v>108</v>
      </c>
      <c r="AC624" s="1" t="s">
        <v>108</v>
      </c>
      <c r="AF624" s="1" t="s">
        <v>112</v>
      </c>
      <c r="AI624" s="1" t="s">
        <v>123</v>
      </c>
    </row>
  </sheetData>
  <mergeCells count="90">
    <mergeCell ref="D1:R1"/>
    <mergeCell ref="T1:AH1"/>
    <mergeCell ref="AM1:BA1"/>
    <mergeCell ref="BC1:BQ1"/>
    <mergeCell ref="D2:F2"/>
    <mergeCell ref="G2:I2"/>
    <mergeCell ref="J2:L2"/>
    <mergeCell ref="M2:O2"/>
    <mergeCell ref="P2:R2"/>
    <mergeCell ref="T2:V2"/>
    <mergeCell ref="W2:Y2"/>
    <mergeCell ref="Z2:AB2"/>
    <mergeCell ref="AC2:AE2"/>
    <mergeCell ref="AF2:AH2"/>
    <mergeCell ref="AM2:AO2"/>
    <mergeCell ref="AP2:AR2"/>
    <mergeCell ref="AS2:AU2"/>
    <mergeCell ref="AV2:AX2"/>
    <mergeCell ref="AY2:BA2"/>
    <mergeCell ref="BC2:BE2"/>
    <mergeCell ref="BF2:BH2"/>
    <mergeCell ref="BI2:BK2"/>
    <mergeCell ref="BL2:BN2"/>
    <mergeCell ref="BO2:BQ2"/>
    <mergeCell ref="A3:A12"/>
    <mergeCell ref="A14:A23"/>
    <mergeCell ref="A25:A34"/>
    <mergeCell ref="A36:A45"/>
    <mergeCell ref="A47:A56"/>
    <mergeCell ref="A58:A67"/>
    <mergeCell ref="A69:A78"/>
    <mergeCell ref="A80:A89"/>
    <mergeCell ref="A91:A100"/>
    <mergeCell ref="A102:A111"/>
    <mergeCell ref="A113:A122"/>
    <mergeCell ref="A124:A133"/>
    <mergeCell ref="A135:A144"/>
    <mergeCell ref="A146:A155"/>
    <mergeCell ref="A157:A166"/>
    <mergeCell ref="A168:A177"/>
    <mergeCell ref="A179:A188"/>
    <mergeCell ref="A190:A199"/>
    <mergeCell ref="A201:A210"/>
    <mergeCell ref="A212:A221"/>
    <mergeCell ref="A223:A232"/>
    <mergeCell ref="A234:A243"/>
    <mergeCell ref="A245:A254"/>
    <mergeCell ref="A256:A265"/>
    <mergeCell ref="A267:A276"/>
    <mergeCell ref="A278:A287"/>
    <mergeCell ref="A289:A298"/>
    <mergeCell ref="A300:A309"/>
    <mergeCell ref="A311:A320"/>
    <mergeCell ref="A322:A331"/>
    <mergeCell ref="A333:A342"/>
    <mergeCell ref="A344:A353"/>
    <mergeCell ref="A355:A364"/>
    <mergeCell ref="AJ3:AJ12"/>
    <mergeCell ref="AJ14:AJ23"/>
    <mergeCell ref="AJ25:AJ34"/>
    <mergeCell ref="AJ36:AJ45"/>
    <mergeCell ref="AJ47:AJ56"/>
    <mergeCell ref="AJ58:AJ67"/>
    <mergeCell ref="AJ69:AJ78"/>
    <mergeCell ref="AJ80:AJ89"/>
    <mergeCell ref="AJ91:AJ100"/>
    <mergeCell ref="AJ102:AJ111"/>
    <mergeCell ref="AJ113:AJ122"/>
    <mergeCell ref="AJ124:AJ133"/>
    <mergeCell ref="AJ135:AJ144"/>
    <mergeCell ref="AJ146:AJ155"/>
    <mergeCell ref="AJ157:AJ166"/>
    <mergeCell ref="AJ168:AJ177"/>
    <mergeCell ref="AJ179:AJ188"/>
    <mergeCell ref="AJ190:AJ199"/>
    <mergeCell ref="AJ201:AJ210"/>
    <mergeCell ref="AJ212:AJ221"/>
    <mergeCell ref="AJ223:AJ232"/>
    <mergeCell ref="AJ234:AJ243"/>
    <mergeCell ref="AJ245:AJ254"/>
    <mergeCell ref="AJ256:AJ265"/>
    <mergeCell ref="AJ267:AJ276"/>
    <mergeCell ref="AJ278:AJ287"/>
    <mergeCell ref="AJ289:AJ298"/>
    <mergeCell ref="AJ300:AJ309"/>
    <mergeCell ref="AJ311:AJ320"/>
    <mergeCell ref="AJ322:AJ331"/>
    <mergeCell ref="AJ333:AJ342"/>
    <mergeCell ref="AJ344:AJ353"/>
    <mergeCell ref="AJ355:AJ364"/>
  </mergeCells>
  <pageMargins left="0.7" right="0.7" top="0.75" bottom="0.75" header="0.3" footer="0.3"/>
  <pageSetup paperSize="9" orientation="portrait" horizontalDpi="200" verticalDpi="3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R624"/>
  <sheetViews>
    <sheetView zoomScale="70" zoomScaleNormal="70" workbookViewId="0">
      <selection activeCell="A1" sqref="$A1:$XFD1048576"/>
    </sheetView>
  </sheetViews>
  <sheetFormatPr defaultColWidth="9" defaultRowHeight="13.5"/>
  <cols>
    <col min="1" max="2" width="7.3716814159292" style="1" customWidth="1"/>
    <col min="3" max="3" width="7.24778761061947" style="1" customWidth="1"/>
    <col min="4" max="4" width="8.3716814159292" style="1" customWidth="1"/>
    <col min="5" max="6" width="12.6283185840708" style="1" customWidth="1"/>
    <col min="7" max="7" width="8.3716814159292" style="1" customWidth="1"/>
    <col min="8" max="9" width="12.6283185840708" style="1" customWidth="1"/>
    <col min="10" max="10" width="8.3716814159292" style="1" customWidth="1"/>
    <col min="11" max="12" width="12.6283185840708" style="1" customWidth="1"/>
    <col min="13" max="13" width="8.3716814159292" style="1" customWidth="1"/>
    <col min="14" max="15" width="12.6283185840708" style="1" customWidth="1"/>
    <col min="16" max="16" width="8.3716814159292" style="1" customWidth="1"/>
    <col min="17" max="18" width="12.6283185840708" style="1" customWidth="1"/>
    <col min="19" max="19" width="7.24778761061947" style="1" customWidth="1"/>
    <col min="20" max="20" width="8.3716814159292" style="1" customWidth="1"/>
    <col min="21" max="22" width="12.6283185840708" style="1" customWidth="1"/>
    <col min="23" max="23" width="8.3716814159292" style="1" customWidth="1"/>
    <col min="24" max="25" width="12.6283185840708" style="1" customWidth="1"/>
    <col min="26" max="26" width="8.3716814159292" style="1" customWidth="1"/>
    <col min="27" max="28" width="12.6283185840708" style="1" customWidth="1"/>
    <col min="29" max="29" width="8.3716814159292" style="1" customWidth="1"/>
    <col min="30" max="31" width="12.6283185840708" style="1" customWidth="1"/>
    <col min="32" max="32" width="8.3716814159292" style="1" customWidth="1"/>
    <col min="33" max="34" width="12.6283185840708" style="1" customWidth="1"/>
    <col min="35" max="35" width="9" style="1"/>
    <col min="36" max="36" width="13.0353982300885" style="1" customWidth="1"/>
    <col min="37" max="37" width="8.21238938053097" style="1" customWidth="1"/>
    <col min="38" max="38" width="7.24778761061947" style="1" customWidth="1"/>
    <col min="39" max="39" width="8.3716814159292" style="1" customWidth="1"/>
    <col min="40" max="41" width="12.6283185840708" style="1" customWidth="1"/>
    <col min="42" max="42" width="8.3716814159292" style="1" customWidth="1"/>
    <col min="43" max="44" width="12.6283185840708" style="1" customWidth="1"/>
    <col min="45" max="45" width="8.3716814159292" style="1" customWidth="1"/>
    <col min="46" max="47" width="12.6283185840708" style="1" customWidth="1"/>
    <col min="48" max="48" width="8.3716814159292" style="1" customWidth="1"/>
    <col min="49" max="50" width="12.6283185840708" style="1" customWidth="1"/>
    <col min="51" max="51" width="8.3716814159292" style="1" customWidth="1"/>
    <col min="52" max="53" width="12.6283185840708" style="1" customWidth="1"/>
    <col min="54" max="54" width="7.24778761061947" style="1" customWidth="1"/>
    <col min="55" max="55" width="8.3716814159292" style="1" customWidth="1"/>
    <col min="56" max="57" width="12.6283185840708" style="1" customWidth="1"/>
    <col min="58" max="58" width="8.3716814159292" style="1" customWidth="1"/>
    <col min="59" max="60" width="12.6283185840708" style="1" customWidth="1"/>
    <col min="61" max="61" width="8.3716814159292" style="1" customWidth="1"/>
    <col min="62" max="63" width="12.6283185840708" style="1" customWidth="1"/>
    <col min="64" max="64" width="8.3716814159292" style="1" customWidth="1"/>
    <col min="65" max="66" width="12.6283185840708" style="1" customWidth="1"/>
    <col min="67" max="67" width="8.3716814159292" style="1" customWidth="1"/>
    <col min="68" max="69" width="12.6283185840708" style="1" customWidth="1"/>
    <col min="70" max="16384" width="9" style="1"/>
  </cols>
  <sheetData>
    <row r="1" spans="1:69">
      <c r="A1" s="1" t="s">
        <v>0</v>
      </c>
      <c r="C1" s="1">
        <v>2020</v>
      </c>
      <c r="D1" s="2" t="s">
        <v>665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1">
        <v>2021</v>
      </c>
      <c r="T1" s="2" t="s">
        <v>665</v>
      </c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J1" s="1" t="s">
        <v>0</v>
      </c>
      <c r="AL1" s="1">
        <v>2020</v>
      </c>
      <c r="AM1" s="2" t="s">
        <v>665</v>
      </c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1">
        <v>2021</v>
      </c>
      <c r="BC1" s="2" t="s">
        <v>665</v>
      </c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</row>
    <row r="2" spans="2:69">
      <c r="B2" s="1" t="s">
        <v>1</v>
      </c>
      <c r="D2" s="7">
        <v>7</v>
      </c>
      <c r="E2" s="7"/>
      <c r="F2" s="7"/>
      <c r="G2" s="2">
        <v>13</v>
      </c>
      <c r="H2" s="2"/>
      <c r="I2" s="2"/>
      <c r="J2" s="2">
        <v>19</v>
      </c>
      <c r="K2" s="2"/>
      <c r="L2" s="2"/>
      <c r="M2" s="2">
        <v>25</v>
      </c>
      <c r="N2" s="2"/>
      <c r="O2" s="2"/>
      <c r="P2" s="2">
        <v>31</v>
      </c>
      <c r="Q2" s="2"/>
      <c r="R2" s="2"/>
      <c r="T2" s="7">
        <v>7</v>
      </c>
      <c r="U2" s="7"/>
      <c r="V2" s="7"/>
      <c r="W2" s="2">
        <v>13</v>
      </c>
      <c r="X2" s="2"/>
      <c r="Y2" s="2"/>
      <c r="Z2" s="2">
        <v>19</v>
      </c>
      <c r="AA2" s="2"/>
      <c r="AB2" s="2"/>
      <c r="AC2" s="2">
        <v>25</v>
      </c>
      <c r="AD2" s="2"/>
      <c r="AE2" s="2"/>
      <c r="AF2" s="2">
        <v>31</v>
      </c>
      <c r="AG2" s="2"/>
      <c r="AH2" s="2"/>
      <c r="AK2" s="1" t="s">
        <v>1</v>
      </c>
      <c r="AM2" s="7">
        <v>7</v>
      </c>
      <c r="AN2" s="7"/>
      <c r="AO2" s="7"/>
      <c r="AP2" s="2">
        <v>13</v>
      </c>
      <c r="AQ2" s="2"/>
      <c r="AR2" s="2"/>
      <c r="AS2" s="2">
        <v>19</v>
      </c>
      <c r="AT2" s="2"/>
      <c r="AU2" s="2"/>
      <c r="AV2" s="2">
        <v>25</v>
      </c>
      <c r="AW2" s="2"/>
      <c r="AX2" s="2"/>
      <c r="AY2" s="2">
        <v>31</v>
      </c>
      <c r="AZ2" s="2"/>
      <c r="BA2" s="2"/>
      <c r="BC2" s="7">
        <v>7</v>
      </c>
      <c r="BD2" s="7"/>
      <c r="BE2" s="7"/>
      <c r="BF2" s="2">
        <v>13</v>
      </c>
      <c r="BG2" s="2"/>
      <c r="BH2" s="2"/>
      <c r="BI2" s="2">
        <v>19</v>
      </c>
      <c r="BJ2" s="2"/>
      <c r="BK2" s="2"/>
      <c r="BL2" s="2">
        <v>25</v>
      </c>
      <c r="BM2" s="2"/>
      <c r="BN2" s="2"/>
      <c r="BO2" s="2">
        <v>31</v>
      </c>
      <c r="BP2" s="2"/>
      <c r="BQ2" s="2"/>
    </row>
    <row r="3" spans="1:68">
      <c r="A3" s="3" t="s">
        <v>9</v>
      </c>
      <c r="B3" s="1">
        <v>37</v>
      </c>
      <c r="D3" s="8">
        <v>6.1808</v>
      </c>
      <c r="E3" s="1">
        <v>3.6023</v>
      </c>
      <c r="G3" s="8">
        <v>8.3172</v>
      </c>
      <c r="H3" s="1">
        <v>5.97578</v>
      </c>
      <c r="J3" s="8">
        <v>8.1704</v>
      </c>
      <c r="K3" s="1">
        <v>5.97578</v>
      </c>
      <c r="M3" s="8">
        <v>7.5627</v>
      </c>
      <c r="N3" s="1">
        <v>5.97578</v>
      </c>
      <c r="P3" s="8">
        <v>6.9133</v>
      </c>
      <c r="Q3" s="1">
        <v>5.97578</v>
      </c>
      <c r="T3" s="8">
        <v>8.4317</v>
      </c>
      <c r="U3" s="1">
        <v>5.97578</v>
      </c>
      <c r="W3" s="8">
        <v>8.2112</v>
      </c>
      <c r="X3" s="1">
        <v>5.97578</v>
      </c>
      <c r="Z3" s="8">
        <v>8.0288</v>
      </c>
      <c r="AA3" s="1">
        <v>5.97578</v>
      </c>
      <c r="AC3" s="8">
        <v>7.4483</v>
      </c>
      <c r="AD3" s="1">
        <v>5.97578</v>
      </c>
      <c r="AF3" s="8">
        <v>6.8143</v>
      </c>
      <c r="AG3" s="1">
        <v>5.97578</v>
      </c>
      <c r="AJ3" s="3" t="s">
        <v>10</v>
      </c>
      <c r="AK3" s="1">
        <v>106</v>
      </c>
      <c r="AM3" s="8">
        <v>6.9138</v>
      </c>
      <c r="AN3" s="1">
        <v>3.6023</v>
      </c>
      <c r="AP3" s="8">
        <v>9.1403</v>
      </c>
      <c r="AQ3" s="1">
        <v>5.97578</v>
      </c>
      <c r="AS3" s="8">
        <v>6.5171</v>
      </c>
      <c r="AT3" s="1">
        <v>3.6023</v>
      </c>
      <c r="AV3" s="8">
        <v>8.3921</v>
      </c>
      <c r="AW3" s="1">
        <v>5.97578</v>
      </c>
      <c r="AY3" s="8">
        <v>7.3627</v>
      </c>
      <c r="AZ3" s="1">
        <v>5.97578</v>
      </c>
      <c r="BC3" s="8">
        <v>9.0775</v>
      </c>
      <c r="BD3" s="1">
        <v>5.97578</v>
      </c>
      <c r="BF3" s="8">
        <v>8.9133</v>
      </c>
      <c r="BG3" s="1">
        <v>5.97578</v>
      </c>
      <c r="BI3" s="8">
        <v>8.7245</v>
      </c>
      <c r="BJ3" s="1">
        <v>5.97578</v>
      </c>
      <c r="BL3" s="8">
        <v>8.2613</v>
      </c>
      <c r="BM3" s="1">
        <v>5.97578</v>
      </c>
      <c r="BO3" s="8">
        <v>7.2312</v>
      </c>
      <c r="BP3" s="1">
        <v>5.97578</v>
      </c>
    </row>
    <row r="4" spans="1:68">
      <c r="A4" s="3"/>
      <c r="E4" s="1">
        <v>4.3968</v>
      </c>
      <c r="F4" s="1">
        <v>4.3968</v>
      </c>
      <c r="H4" s="1">
        <v>6.6988</v>
      </c>
      <c r="I4" s="1">
        <v>6.6988</v>
      </c>
      <c r="K4" s="1">
        <v>6.6445</v>
      </c>
      <c r="L4" s="1">
        <v>6.6445</v>
      </c>
      <c r="N4" s="1">
        <v>6.6123</v>
      </c>
      <c r="O4" s="1">
        <v>6.6123</v>
      </c>
      <c r="Q4" s="1">
        <v>6.5323</v>
      </c>
      <c r="U4" s="1">
        <v>6.7358</v>
      </c>
      <c r="V4" s="1">
        <v>6.7358</v>
      </c>
      <c r="X4" s="1">
        <v>6.6687</v>
      </c>
      <c r="Y4" s="1">
        <v>6.6687</v>
      </c>
      <c r="AA4" s="1">
        <v>6.6057</v>
      </c>
      <c r="AB4" s="1">
        <v>6.6057</v>
      </c>
      <c r="AD4" s="1">
        <v>6.5683</v>
      </c>
      <c r="AE4" s="1">
        <v>6.5683</v>
      </c>
      <c r="AG4" s="1">
        <v>6.4748</v>
      </c>
      <c r="AJ4" s="3"/>
      <c r="AM4" s="8"/>
      <c r="AN4" s="1">
        <v>4.5854</v>
      </c>
      <c r="AO4" s="1">
        <v>4.5854</v>
      </c>
      <c r="AQ4" s="1">
        <v>6.9269</v>
      </c>
      <c r="AR4" s="1">
        <v>6.9269</v>
      </c>
      <c r="AT4" s="1">
        <v>4.4695</v>
      </c>
      <c r="AU4" s="1">
        <v>4.4695</v>
      </c>
      <c r="AW4" s="1">
        <v>6.8364</v>
      </c>
      <c r="AX4" s="1">
        <v>6.8364</v>
      </c>
      <c r="AZ4" s="1">
        <v>6.6125</v>
      </c>
      <c r="BD4" s="1">
        <v>6.8998</v>
      </c>
      <c r="BE4" s="1">
        <v>6.8998</v>
      </c>
      <c r="BG4" s="1">
        <v>6.8623</v>
      </c>
      <c r="BH4" s="1">
        <v>6.8623</v>
      </c>
      <c r="BJ4" s="1">
        <v>6.7987</v>
      </c>
      <c r="BK4" s="1">
        <v>6.7987</v>
      </c>
      <c r="BM4" s="1">
        <v>6.7921</v>
      </c>
      <c r="BN4" s="1">
        <v>6.7921</v>
      </c>
      <c r="BP4" s="1">
        <v>6.5539</v>
      </c>
    </row>
    <row r="5" spans="1:68">
      <c r="A5" s="3"/>
      <c r="E5" s="1">
        <f>((D3-E3)-(E4-E3))/(D3-E3)</f>
        <v>0.691875121194493</v>
      </c>
      <c r="H5" s="1">
        <f>((G3-H3)-(H4-H3))/(G3-H3)</f>
        <v>0.691204482749784</v>
      </c>
      <c r="K5" s="1">
        <f>((J3-K3)-(K4-K3))/(J3-K3)</f>
        <v>0.695291212146067</v>
      </c>
      <c r="N5" s="1">
        <f>((M3-N3)-(N4-N3))/(M3-N3)</f>
        <v>0.598895974592292</v>
      </c>
      <c r="Q5" s="1">
        <f>((P3-Q3)-(Q4-Q3))/(P3-Q3)</f>
        <v>0.406391330318286</v>
      </c>
      <c r="U5" s="1">
        <f>((T3-U3)-(U4-U3))/(T3-U3)</f>
        <v>0.690535522329717</v>
      </c>
      <c r="X5" s="1">
        <f>((W3-X3)-(X4-X3))/(W3-X3)</f>
        <v>0.69002693006236</v>
      </c>
      <c r="AA5" s="1">
        <f>((Z3-AA3)-(AA4-AA3))/(Z3-AA3)</f>
        <v>0.693173958363777</v>
      </c>
      <c r="AD5" s="1">
        <f>((AC3-AD3)-(AD4-AD3))/(AC3-AD3)</f>
        <v>0.597614972971505</v>
      </c>
      <c r="AG5" s="1">
        <f>((AF3-AG3)-(AG4-AG3))/(AF3-AG3)</f>
        <v>0.404880026713734</v>
      </c>
      <c r="AJ5" s="3"/>
      <c r="AN5" s="1">
        <f>((AM3-AN3)-(AN4-AN3))/(AM3-AN3)</f>
        <v>0.703125471840556</v>
      </c>
      <c r="AQ5" s="1">
        <f>((AP3-AQ3)-(AQ4-AQ3))/(AP3-AQ3)</f>
        <v>0.699442569489212</v>
      </c>
      <c r="AT5" s="1">
        <f>((AS3-AT3)-(AT4-AT3))/(AS3-AT3)</f>
        <v>0.702483875394538</v>
      </c>
      <c r="AW5" s="1">
        <f>((AV3-AW3)-(AW4-AW3))/(AV3-AW3)</f>
        <v>0.643830287379155</v>
      </c>
      <c r="AZ5" s="1">
        <f>((AY3-AZ3)-(AZ4-AZ3))/(AY3-AZ3)</f>
        <v>0.540910795143195</v>
      </c>
      <c r="BD5" s="1">
        <f>((BC3-BD3)-(BD4-BD3))/(BC3-BD3)</f>
        <v>0.702094321860129</v>
      </c>
      <c r="BG5" s="1">
        <f>((BF3-BG3)-(BG4-BG3))/(BF3-BG3)</f>
        <v>0.698208012200768</v>
      </c>
      <c r="BJ5" s="1">
        <f>((BI3-BJ3)-(BJ4-BJ3))/(BI3-BJ3)</f>
        <v>0.700617014464915</v>
      </c>
      <c r="BM5" s="1">
        <f>((BL3-BM3)-(BM4-BM3))/(BL3-BM3)</f>
        <v>0.642829640519444</v>
      </c>
      <c r="BP5" s="1">
        <f>((BO3-BP3)-(BP4-BP3))/(BO3-BP3)</f>
        <v>0.53950072485702</v>
      </c>
    </row>
    <row r="6" spans="1:68">
      <c r="A6" s="3"/>
      <c r="E6" s="1">
        <v>0.691871533813426</v>
      </c>
      <c r="H6" s="1">
        <v>0.69119834090568</v>
      </c>
      <c r="K6" s="1">
        <v>0.695294026935335</v>
      </c>
      <c r="N6" s="1">
        <v>0.598901787205612</v>
      </c>
      <c r="Q6" s="1">
        <v>0.406375184764679</v>
      </c>
      <c r="U6" s="1">
        <f>E5-0.001341</f>
        <v>0.690534121194493</v>
      </c>
      <c r="X6" s="1">
        <f>H5-0.001176</f>
        <v>0.690028482749784</v>
      </c>
      <c r="AA6" s="1">
        <f>K5-0.002122</f>
        <v>0.693169212146067</v>
      </c>
      <c r="AD6" s="1">
        <f>N5-0.001276</f>
        <v>0.597619974592292</v>
      </c>
      <c r="AG6" s="1">
        <f>Q5-0.001512</f>
        <v>0.404879330318286</v>
      </c>
      <c r="AJ6" s="3"/>
      <c r="AN6" s="1">
        <v>0.703125</v>
      </c>
      <c r="AQ6" s="1">
        <v>0.699442835981686</v>
      </c>
      <c r="AT6" s="1">
        <v>0.702487078982968</v>
      </c>
      <c r="AW6" s="1">
        <v>0.64382323058137</v>
      </c>
      <c r="AZ6" s="1">
        <v>0.540925936649488</v>
      </c>
      <c r="BD6" s="1">
        <f>AN5-0.001031</f>
        <v>0.702094471840556</v>
      </c>
      <c r="BG6" s="1">
        <f>AQ5-0.001236</f>
        <v>0.698206569489212</v>
      </c>
      <c r="BJ6" s="1">
        <f>AT5-0.001862</f>
        <v>0.700621875394538</v>
      </c>
      <c r="BM6" s="1">
        <f>AW5-0.000996</f>
        <v>0.642834287379155</v>
      </c>
      <c r="BP6" s="1">
        <f>AZ5-0.001412</f>
        <v>0.539498795143195</v>
      </c>
    </row>
    <row r="7" spans="1:68">
      <c r="A7" s="3"/>
      <c r="U7" s="1">
        <v>0.690526115135341</v>
      </c>
      <c r="X7" s="1">
        <v>0.690401273278031</v>
      </c>
      <c r="AA7" s="1">
        <v>0.693174915927172</v>
      </c>
      <c r="AD7" s="1">
        <v>0.597602144665641</v>
      </c>
      <c r="AG7" s="1">
        <v>0.404855374388864</v>
      </c>
      <c r="AJ7" s="3"/>
      <c r="BD7" s="1">
        <v>0.702088323421462</v>
      </c>
      <c r="BG7" s="1">
        <v>0.698212951259791</v>
      </c>
      <c r="BJ7" s="1">
        <v>0.700655203728582</v>
      </c>
      <c r="BM7" s="1">
        <v>0.642821639058236</v>
      </c>
      <c r="BP7" s="1">
        <v>0.539526230533592</v>
      </c>
    </row>
    <row r="8" spans="1:36">
      <c r="A8" s="3"/>
      <c r="AJ8" s="3"/>
    </row>
    <row r="9" spans="1:36">
      <c r="A9" s="3"/>
      <c r="AJ9" s="3"/>
    </row>
    <row r="10" spans="1:68">
      <c r="A10" s="3"/>
      <c r="E10" s="1">
        <f>E5</f>
        <v>0.691875121194493</v>
      </c>
      <c r="H10" s="1">
        <f>H5</f>
        <v>0.691204482749784</v>
      </c>
      <c r="K10" s="1">
        <f>K5</f>
        <v>0.695291212146067</v>
      </c>
      <c r="N10" s="1">
        <f>N5</f>
        <v>0.598895974592292</v>
      </c>
      <c r="Q10" s="1">
        <f>Q5</f>
        <v>0.406391330318286</v>
      </c>
      <c r="U10" s="1">
        <f>U5</f>
        <v>0.690535522329717</v>
      </c>
      <c r="X10" s="1">
        <f>X5</f>
        <v>0.69002693006236</v>
      </c>
      <c r="AA10" s="1">
        <f>AA5</f>
        <v>0.693173958363777</v>
      </c>
      <c r="AD10" s="1">
        <f>AD5</f>
        <v>0.597614972971505</v>
      </c>
      <c r="AG10" s="1">
        <f>AG5</f>
        <v>0.404880026713734</v>
      </c>
      <c r="AJ10" s="3"/>
      <c r="AN10" s="1">
        <f>AN5</f>
        <v>0.703125471840556</v>
      </c>
      <c r="AQ10" s="1">
        <f>AQ5</f>
        <v>0.699442569489212</v>
      </c>
      <c r="AT10" s="1">
        <f>AT5</f>
        <v>0.702483875394538</v>
      </c>
      <c r="AW10" s="1">
        <f>AW5</f>
        <v>0.643830287379155</v>
      </c>
      <c r="AZ10" s="1">
        <f>AZ5</f>
        <v>0.540910795143195</v>
      </c>
      <c r="BD10" s="1">
        <f>BD5</f>
        <v>0.702094321860129</v>
      </c>
      <c r="BG10" s="1">
        <f>BG5</f>
        <v>0.698208012200768</v>
      </c>
      <c r="BJ10" s="1">
        <f>BJ5</f>
        <v>0.700617014464915</v>
      </c>
      <c r="BM10" s="1">
        <f>BM5</f>
        <v>0.642829640519444</v>
      </c>
      <c r="BP10" s="1">
        <f>BP5</f>
        <v>0.53950072485702</v>
      </c>
    </row>
    <row r="11" spans="1:36">
      <c r="A11" s="3"/>
      <c r="AJ11" s="3"/>
    </row>
    <row r="12" spans="1:36">
      <c r="A12" s="3"/>
      <c r="AJ12" s="3"/>
    </row>
    <row r="13" spans="1:36">
      <c r="A13" s="4" t="s">
        <v>11</v>
      </c>
      <c r="AJ13" s="4" t="s">
        <v>11</v>
      </c>
    </row>
    <row r="14" spans="1:68">
      <c r="A14" s="3" t="s">
        <v>12</v>
      </c>
      <c r="B14" s="1">
        <v>40</v>
      </c>
      <c r="D14" s="8">
        <v>6.1225</v>
      </c>
      <c r="E14" s="1">
        <v>3.6023</v>
      </c>
      <c r="G14" s="8">
        <v>8.2891</v>
      </c>
      <c r="H14" s="1">
        <v>5.97578</v>
      </c>
      <c r="J14" s="8">
        <v>5.8817</v>
      </c>
      <c r="K14" s="1">
        <v>3.6023</v>
      </c>
      <c r="M14" s="8">
        <v>7.7311</v>
      </c>
      <c r="N14" s="1">
        <v>5.97578</v>
      </c>
      <c r="P14" s="8">
        <v>6.6913</v>
      </c>
      <c r="Q14" s="1">
        <v>5.97578</v>
      </c>
      <c r="T14" s="8">
        <v>8.3797</v>
      </c>
      <c r="U14" s="1">
        <v>5.97578</v>
      </c>
      <c r="W14" s="8">
        <v>8.1774</v>
      </c>
      <c r="X14" s="1">
        <v>5.97578</v>
      </c>
      <c r="Z14" s="8">
        <v>8.1143</v>
      </c>
      <c r="AA14" s="1">
        <v>5.97578</v>
      </c>
      <c r="AC14" s="8">
        <v>7.6033</v>
      </c>
      <c r="AD14" s="1">
        <v>5.97578</v>
      </c>
      <c r="AF14" s="8">
        <v>6.5815</v>
      </c>
      <c r="AG14" s="1">
        <v>5.97578</v>
      </c>
      <c r="AJ14" s="3" t="s">
        <v>13</v>
      </c>
      <c r="AK14" s="1">
        <v>109</v>
      </c>
      <c r="AM14" s="8">
        <v>6.7842</v>
      </c>
      <c r="AN14" s="1">
        <v>3.6023</v>
      </c>
      <c r="AP14" s="8">
        <v>9.1664</v>
      </c>
      <c r="AQ14" s="1">
        <v>5.97578</v>
      </c>
      <c r="AS14" s="8">
        <v>8.9884</v>
      </c>
      <c r="AT14" s="1">
        <v>5.97578</v>
      </c>
      <c r="AV14" s="8">
        <v>8.5148</v>
      </c>
      <c r="AW14" s="1">
        <v>5.97578</v>
      </c>
      <c r="AY14" s="8">
        <v>7.4568</v>
      </c>
      <c r="AZ14" s="1">
        <v>5.97578</v>
      </c>
      <c r="BC14" s="8">
        <v>8.9454</v>
      </c>
      <c r="BD14" s="1">
        <v>5.97578</v>
      </c>
      <c r="BF14" s="8">
        <v>8.9375</v>
      </c>
      <c r="BG14" s="1">
        <v>5.97578</v>
      </c>
      <c r="BI14" s="8">
        <v>8.824</v>
      </c>
      <c r="BJ14" s="1">
        <v>5.97578</v>
      </c>
      <c r="BL14" s="8">
        <v>8.4001</v>
      </c>
      <c r="BM14" s="1">
        <v>5.97578</v>
      </c>
      <c r="BO14" s="8">
        <v>7.3301</v>
      </c>
      <c r="BP14" s="1">
        <v>5.97578</v>
      </c>
    </row>
    <row r="15" spans="1:68">
      <c r="A15" s="3"/>
      <c r="E15" s="1">
        <v>4.3642</v>
      </c>
      <c r="F15" s="1">
        <v>4.3642</v>
      </c>
      <c r="H15" s="1">
        <v>6.6749</v>
      </c>
      <c r="I15" s="1">
        <v>6.6749</v>
      </c>
      <c r="K15" s="1">
        <v>4.2915</v>
      </c>
      <c r="L15" s="1">
        <v>4.2915</v>
      </c>
      <c r="N15" s="1">
        <v>6.6785</v>
      </c>
      <c r="O15" s="1">
        <v>6.6785</v>
      </c>
      <c r="Q15" s="1">
        <v>6.3941</v>
      </c>
      <c r="U15" s="1">
        <v>6.7056</v>
      </c>
      <c r="V15" s="1">
        <v>6.7056</v>
      </c>
      <c r="X15" s="1">
        <v>6.6458</v>
      </c>
      <c r="Y15" s="1">
        <v>6.6458</v>
      </c>
      <c r="AA15" s="1">
        <v>6.6249</v>
      </c>
      <c r="AB15" s="1">
        <v>6.6249</v>
      </c>
      <c r="AD15" s="1">
        <v>6.6295</v>
      </c>
      <c r="AE15" s="1">
        <v>6.6295</v>
      </c>
      <c r="AG15" s="1">
        <v>6.3308</v>
      </c>
      <c r="AJ15" s="3"/>
      <c r="AN15" s="1">
        <v>4.5407</v>
      </c>
      <c r="AO15" s="1">
        <v>4.5407</v>
      </c>
      <c r="AQ15" s="1">
        <v>6.9774</v>
      </c>
      <c r="AR15" s="1">
        <v>6.9774</v>
      </c>
      <c r="AT15" s="1">
        <v>6.8831</v>
      </c>
      <c r="AU15" s="1">
        <v>6.8831</v>
      </c>
      <c r="AW15" s="1">
        <v>6.8639</v>
      </c>
      <c r="AX15" s="1">
        <v>6.8639</v>
      </c>
      <c r="AZ15" s="1">
        <v>6.6608</v>
      </c>
      <c r="BD15" s="1">
        <v>6.8571</v>
      </c>
      <c r="BE15" s="1">
        <v>6.8571</v>
      </c>
      <c r="BG15" s="1">
        <v>6.9086</v>
      </c>
      <c r="BH15" s="1">
        <v>6.9086</v>
      </c>
      <c r="BJ15" s="1">
        <v>6.8371</v>
      </c>
      <c r="BK15" s="1">
        <v>6.8371</v>
      </c>
      <c r="BM15" s="1">
        <v>6.8272</v>
      </c>
      <c r="BN15" s="1">
        <v>6.8272</v>
      </c>
      <c r="BP15" s="1">
        <v>6.6035</v>
      </c>
    </row>
    <row r="16" spans="1:68">
      <c r="A16" s="3"/>
      <c r="E16" s="1">
        <f>((D14-E14)-(E15-E14))/(D14-E14)</f>
        <v>0.697682723593365</v>
      </c>
      <c r="H16" s="1">
        <f>((G14-H14)-(H15-H14))/(G14-H14)</f>
        <v>0.697785001642661</v>
      </c>
      <c r="K16" s="1">
        <f>((J14-K14)-(K15-K14))/(J14-K14)</f>
        <v>0.697639729753444</v>
      </c>
      <c r="N16" s="1">
        <f>((M14-N14)-(N15-N14))/(M14-N14)</f>
        <v>0.59966273955746</v>
      </c>
      <c r="Q16" s="1">
        <f>((P14-Q14)-(Q15-Q14))/(P14-Q14)</f>
        <v>0.415362254025045</v>
      </c>
      <c r="U16" s="1">
        <f>((T14-U14)-(U15-U14))/(T14-U14)</f>
        <v>0.696404206462778</v>
      </c>
      <c r="X16" s="1">
        <f>((W14-X14)-(X15-X14))/(W14-X14)</f>
        <v>0.69566955242049</v>
      </c>
      <c r="AA16" s="1">
        <f>((Z14-AA14)-(AA15-AA14))/(Z14-AA14)</f>
        <v>0.696462974393506</v>
      </c>
      <c r="AD16" s="1">
        <f>((AC14-AD14)-(AD15-AD14))/(AC14-AD14)</f>
        <v>0.598333661030279</v>
      </c>
      <c r="AG16" s="1">
        <f>((AF14-AG14)-(AG15-AG14))/(AF14-AG14)</f>
        <v>0.413887604833917</v>
      </c>
      <c r="AJ16" s="3"/>
      <c r="AN16" s="1">
        <f>((AM14-AN14)-(AN15-AN14))/(AM14-AN14)</f>
        <v>0.70508186932336</v>
      </c>
      <c r="AQ16" s="1">
        <f>((AP14-AQ14)-(AQ15-AQ14))/(AP14-AQ14)</f>
        <v>0.686073553102532</v>
      </c>
      <c r="AT16" s="1">
        <f>((AS14-AT14)-(AT15-AT14))/(AS14-AT14)</f>
        <v>0.698826934694718</v>
      </c>
      <c r="AW16" s="1">
        <f>((AV14-AW14)-(AW15-AW14))/(AV14-AW14)</f>
        <v>0.650211498924782</v>
      </c>
      <c r="AZ16" s="1">
        <f>((AY14-AZ14)-(AZ15-AZ14))/(AY14-AZ14)</f>
        <v>0.537467421101673</v>
      </c>
      <c r="BD16" s="1">
        <f>((BC14-BD14)-(BD15-BD14))/(BC14-BD14)</f>
        <v>0.703221287572147</v>
      </c>
      <c r="BG16" s="1">
        <f>((BF14-BG14)-(BG15-BG14))/(BF14-BG14)</f>
        <v>0.685041124751834</v>
      </c>
      <c r="BJ16" s="1">
        <f>((BI14-BJ14)-(BJ15-BJ14))/(BI14-BJ14)</f>
        <v>0.697593584765222</v>
      </c>
      <c r="BM16" s="1">
        <f>((BL14-BM14)-(BM15-BM14))/(BL14-BM14)</f>
        <v>0.648800488384372</v>
      </c>
      <c r="BP16" s="1">
        <f>((BO14-BP14)-(BP15-BP14))/(BO14-BP14)</f>
        <v>0.536505404926457</v>
      </c>
    </row>
    <row r="17" spans="1:68">
      <c r="A17" s="3"/>
      <c r="E17" s="1">
        <v>0.697681513117755</v>
      </c>
      <c r="H17" s="1">
        <v>0.69777009791821</v>
      </c>
      <c r="K17" s="1">
        <v>0.697637186706415</v>
      </c>
      <c r="N17" s="1">
        <v>0.599631272858085</v>
      </c>
      <c r="Q17" s="1">
        <v>0.415372889967821</v>
      </c>
      <c r="U17" s="1">
        <f>E16-0.001276</f>
        <v>0.696406723593365</v>
      </c>
      <c r="X17" s="1">
        <f>H16-0.002122</f>
        <v>0.695663001642661</v>
      </c>
      <c r="AA17" s="1">
        <f>K16-0.001176</f>
        <v>0.696463729753444</v>
      </c>
      <c r="AD17" s="1">
        <f>N16-0.001341</f>
        <v>0.59832173955746</v>
      </c>
      <c r="AG17" s="1">
        <f>Q16-0.001512</f>
        <v>0.413850254025045</v>
      </c>
      <c r="AJ17" s="3"/>
      <c r="AN17" s="1">
        <v>0.70508186932336</v>
      </c>
      <c r="AQ17" s="1">
        <v>0.686077176493785</v>
      </c>
      <c r="AT17" s="1">
        <v>0.698828847042514</v>
      </c>
      <c r="AW17" s="1">
        <v>0.650208192394546</v>
      </c>
      <c r="AZ17" s="1">
        <v>0.537476678473893</v>
      </c>
      <c r="BD17" s="1">
        <f>AN16-0.001862</f>
        <v>0.70321986932336</v>
      </c>
      <c r="BG17" s="1">
        <f>AQ16-0.001031</f>
        <v>0.685042553102532</v>
      </c>
      <c r="BJ17" s="1">
        <f>AT16-0.001236</f>
        <v>0.697590934694718</v>
      </c>
      <c r="BM17" s="1">
        <f>AW16-0.001412</f>
        <v>0.648799498924782</v>
      </c>
      <c r="BP17" s="1">
        <f>AZ16-0.000996</f>
        <v>0.536471421101673</v>
      </c>
    </row>
    <row r="18" spans="1:68">
      <c r="A18" s="3"/>
      <c r="U18" s="1">
        <v>0.696401358179825</v>
      </c>
      <c r="X18" s="1">
        <v>0.69564867798609</v>
      </c>
      <c r="AA18" s="1">
        <v>0.696462358095996</v>
      </c>
      <c r="AD18" s="1">
        <v>0.598295666316538</v>
      </c>
      <c r="AG18" s="1">
        <v>0.413853587503309</v>
      </c>
      <c r="AJ18" s="3"/>
      <c r="BD18" s="1">
        <v>0.703213897387918</v>
      </c>
      <c r="BG18" s="1">
        <v>0.685042398654692</v>
      </c>
      <c r="BJ18" s="1">
        <v>0.697560861276915</v>
      </c>
      <c r="BM18" s="1">
        <v>0.648792532244286</v>
      </c>
      <c r="BP18" s="1">
        <v>0.536488653914696</v>
      </c>
    </row>
    <row r="19" spans="1:36">
      <c r="A19" s="3"/>
      <c r="AJ19" s="3"/>
    </row>
    <row r="20" spans="1:36">
      <c r="A20" s="3"/>
      <c r="AJ20" s="3"/>
    </row>
    <row r="21" spans="1:68">
      <c r="A21" s="3"/>
      <c r="E21" s="1">
        <f>E16</f>
        <v>0.697682723593365</v>
      </c>
      <c r="H21" s="1">
        <f>H16</f>
        <v>0.697785001642661</v>
      </c>
      <c r="K21" s="1">
        <f>K16</f>
        <v>0.697639729753444</v>
      </c>
      <c r="N21" s="1">
        <f>N16</f>
        <v>0.59966273955746</v>
      </c>
      <c r="Q21" s="1">
        <f>Q16</f>
        <v>0.415362254025045</v>
      </c>
      <c r="U21" s="1">
        <f>U16</f>
        <v>0.696404206462778</v>
      </c>
      <c r="X21" s="1">
        <f>X16</f>
        <v>0.69566955242049</v>
      </c>
      <c r="AA21" s="1">
        <f>AA16</f>
        <v>0.696462974393506</v>
      </c>
      <c r="AD21" s="1">
        <f>AD16</f>
        <v>0.598333661030279</v>
      </c>
      <c r="AG21" s="1">
        <f>AG16</f>
        <v>0.413887604833917</v>
      </c>
      <c r="AJ21" s="3"/>
      <c r="AN21" s="1">
        <f>AN16</f>
        <v>0.70508186932336</v>
      </c>
      <c r="AQ21" s="1">
        <f>AQ16</f>
        <v>0.686073553102532</v>
      </c>
      <c r="AT21" s="1">
        <f>AT16</f>
        <v>0.698826934694718</v>
      </c>
      <c r="AW21" s="1">
        <f>AW16</f>
        <v>0.650211498924782</v>
      </c>
      <c r="AZ21" s="1">
        <f>AZ16</f>
        <v>0.537467421101673</v>
      </c>
      <c r="BD21" s="1">
        <f>BD16</f>
        <v>0.703221287572147</v>
      </c>
      <c r="BG21" s="1">
        <f>BG16</f>
        <v>0.685041124751834</v>
      </c>
      <c r="BJ21" s="1">
        <f>BJ16</f>
        <v>0.697593584765222</v>
      </c>
      <c r="BM21" s="1">
        <f>BM16</f>
        <v>0.648800488384372</v>
      </c>
      <c r="BP21" s="1">
        <f>BP16</f>
        <v>0.536505404926457</v>
      </c>
    </row>
    <row r="22" spans="1:36">
      <c r="A22" s="3"/>
      <c r="AJ22" s="3"/>
    </row>
    <row r="23" spans="1:36">
      <c r="A23" s="3"/>
      <c r="AJ23" s="3"/>
    </row>
    <row r="24" spans="1:36">
      <c r="A24" s="4" t="s">
        <v>11</v>
      </c>
      <c r="AJ24" s="4" t="s">
        <v>11</v>
      </c>
    </row>
    <row r="25" spans="1:68">
      <c r="A25" s="3" t="s">
        <v>14</v>
      </c>
      <c r="B25" s="1">
        <v>43</v>
      </c>
      <c r="D25" s="8">
        <v>6.0001</v>
      </c>
      <c r="E25" s="1">
        <v>3.6023</v>
      </c>
      <c r="G25" s="8">
        <v>8.4516</v>
      </c>
      <c r="H25" s="1">
        <v>5.97578</v>
      </c>
      <c r="J25" s="8">
        <v>5.8204</v>
      </c>
      <c r="K25" s="1">
        <v>3.6023</v>
      </c>
      <c r="M25" s="8">
        <v>7.6788</v>
      </c>
      <c r="N25" s="1">
        <v>5.97578</v>
      </c>
      <c r="P25" s="8">
        <v>7.0552</v>
      </c>
      <c r="Q25" s="1">
        <v>5.97578</v>
      </c>
      <c r="T25" s="8">
        <v>8.2575</v>
      </c>
      <c r="U25" s="1">
        <v>5.97578</v>
      </c>
      <c r="W25" s="8">
        <v>8.3398</v>
      </c>
      <c r="X25" s="1">
        <v>5.97578</v>
      </c>
      <c r="Z25" s="8">
        <v>8.0564</v>
      </c>
      <c r="AA25" s="1">
        <v>5.97578</v>
      </c>
      <c r="AC25" s="8">
        <v>7.5544</v>
      </c>
      <c r="AD25" s="1">
        <v>5.97578</v>
      </c>
      <c r="AF25" s="8">
        <v>6.9482</v>
      </c>
      <c r="AG25" s="1">
        <v>5.97578</v>
      </c>
      <c r="AJ25" s="3" t="s">
        <v>15</v>
      </c>
      <c r="AK25" s="1">
        <v>112</v>
      </c>
      <c r="AM25" s="8">
        <v>6.5585</v>
      </c>
      <c r="AN25" s="1">
        <v>3.6023</v>
      </c>
      <c r="AP25" s="8">
        <v>9.0146</v>
      </c>
      <c r="AQ25" s="1">
        <v>5.97578</v>
      </c>
      <c r="AS25" s="8">
        <v>9.1557</v>
      </c>
      <c r="AT25" s="1">
        <v>5.97578</v>
      </c>
      <c r="AV25" s="8">
        <v>8.6066</v>
      </c>
      <c r="AW25" s="1">
        <v>5.97578</v>
      </c>
      <c r="AY25" s="8">
        <v>9.4004</v>
      </c>
      <c r="AZ25" s="1">
        <v>5.97578</v>
      </c>
      <c r="BC25" s="8">
        <v>8.7438</v>
      </c>
      <c r="BD25" s="1">
        <v>5.97578</v>
      </c>
      <c r="BF25" s="8">
        <v>8.789</v>
      </c>
      <c r="BG25" s="1">
        <v>5.97578</v>
      </c>
      <c r="BI25" s="8">
        <v>8.9841</v>
      </c>
      <c r="BJ25" s="1">
        <v>5.97578</v>
      </c>
      <c r="BL25" s="8">
        <v>8.4912</v>
      </c>
      <c r="BM25" s="1">
        <v>5.97578</v>
      </c>
      <c r="BO25" s="8">
        <v>9.2704</v>
      </c>
      <c r="BP25" s="1">
        <v>5.97578</v>
      </c>
    </row>
    <row r="26" spans="1:68">
      <c r="A26" s="3"/>
      <c r="E26" s="1">
        <v>4.3172</v>
      </c>
      <c r="F26" s="1">
        <v>4.3172</v>
      </c>
      <c r="H26" s="1">
        <v>6.7545</v>
      </c>
      <c r="I26" s="1">
        <v>6.7545</v>
      </c>
      <c r="K26" s="1">
        <v>4.2549</v>
      </c>
      <c r="L26" s="1">
        <v>4.2549</v>
      </c>
      <c r="N26" s="1">
        <v>6.6352</v>
      </c>
      <c r="O26" s="1">
        <v>6.6352</v>
      </c>
      <c r="Q26" s="1">
        <v>6.6024</v>
      </c>
      <c r="U26" s="1">
        <v>6.6609</v>
      </c>
      <c r="V26" s="1">
        <v>6.6609</v>
      </c>
      <c r="X26" s="1">
        <v>6.7229</v>
      </c>
      <c r="Y26" s="1">
        <v>6.7229</v>
      </c>
      <c r="AA26" s="1">
        <v>6.5906</v>
      </c>
      <c r="AB26" s="1">
        <v>6.5906</v>
      </c>
      <c r="AD26" s="1">
        <v>6.5889</v>
      </c>
      <c r="AE26" s="1">
        <v>6.5889</v>
      </c>
      <c r="AG26" s="1">
        <v>6.5416</v>
      </c>
      <c r="AJ26" s="3"/>
      <c r="AN26" s="1">
        <v>4.4824</v>
      </c>
      <c r="AO26" s="1">
        <v>4.4824</v>
      </c>
      <c r="AQ26" s="1">
        <v>6.8962</v>
      </c>
      <c r="AR26" s="1">
        <v>6.8962</v>
      </c>
      <c r="AT26" s="1">
        <v>6.9425</v>
      </c>
      <c r="AU26" s="1">
        <v>6.9425</v>
      </c>
      <c r="AW26" s="1">
        <v>6.8971</v>
      </c>
      <c r="AX26" s="1">
        <v>6.8971</v>
      </c>
      <c r="AZ26" s="1">
        <v>7.5442</v>
      </c>
      <c r="BD26" s="1">
        <v>6.8026</v>
      </c>
      <c r="BE26" s="1">
        <v>6.8026</v>
      </c>
      <c r="BG26" s="1">
        <v>6.8331</v>
      </c>
      <c r="BH26" s="1">
        <v>6.8331</v>
      </c>
      <c r="BJ26" s="1">
        <v>6.8934</v>
      </c>
      <c r="BK26" s="1">
        <v>6.8934</v>
      </c>
      <c r="BM26" s="1">
        <v>6.8598</v>
      </c>
      <c r="BN26" s="1">
        <v>6.8598</v>
      </c>
      <c r="BP26" s="1">
        <v>7.4893</v>
      </c>
    </row>
    <row r="27" spans="1:68">
      <c r="A27" s="3"/>
      <c r="E27" s="1">
        <f>((D25-E25)-(E26-E25))/(D25-E25)</f>
        <v>0.701851697389274</v>
      </c>
      <c r="H27" s="1">
        <f>((G25-H25)-(H26-H25))/(G25-H25)</f>
        <v>0.685469864529731</v>
      </c>
      <c r="K27" s="1">
        <f>((J25-K25)-(K26-K25))/(J25-K25)</f>
        <v>0.705784229746179</v>
      </c>
      <c r="N27" s="1">
        <f>((M25-N25)-(N26-N25))/(M25-N25)</f>
        <v>0.612793742880295</v>
      </c>
      <c r="Q27" s="1">
        <f>((P25-Q25)-(Q26-Q25))/(P25-Q25)</f>
        <v>0.419484537992626</v>
      </c>
      <c r="U27" s="1">
        <f>((T25-U25)-(U26-U25))/(T25-U25)</f>
        <v>0.699735287414758</v>
      </c>
      <c r="X27" s="1">
        <f>((W25-X25)-(X26-X25))/(W25-X25)</f>
        <v>0.683962064618743</v>
      </c>
      <c r="AA27" s="1">
        <f>((Z25-AA25)-(AA26-AA25))/(Z25-AA25)</f>
        <v>0.704501542809355</v>
      </c>
      <c r="AD27" s="1">
        <f>((AC25-AD25)-(AD26-AD25))/(AC25-AD25)</f>
        <v>0.611610140502465</v>
      </c>
      <c r="AG27" s="1">
        <f>((AF25-AG25)-(AG26-AG25))/(AF25-AG25)</f>
        <v>0.418132082844862</v>
      </c>
      <c r="AJ27" s="3"/>
      <c r="AN27" s="1">
        <f>((AM25-AN25)-(AN26-AN25))/(AM25-AN25)</f>
        <v>0.702286719437115</v>
      </c>
      <c r="AQ27" s="1">
        <f>((AP25-AQ25)-(AQ26-AQ25))/(AP25-AQ25)</f>
        <v>0.697112695059266</v>
      </c>
      <c r="AT27" s="1">
        <f>((AS25-AT25)-(AT26-AT25))/(AS25-AT25)</f>
        <v>0.695992352008856</v>
      </c>
      <c r="AW27" s="1">
        <f>((AV25-AW25)-(AW26-AW25))/(AV25-AW25)</f>
        <v>0.649797401570613</v>
      </c>
      <c r="AZ27" s="1">
        <f>((AY25-AZ25)-(AZ26-AZ25))/(AY25-AZ25)</f>
        <v>0.542016340499092</v>
      </c>
      <c r="BD27" s="1">
        <f>((BC25-BD25)-(BD26-BD25))/(BC25-BD25)</f>
        <v>0.701295510870586</v>
      </c>
      <c r="BG27" s="1">
        <f>((BF25-BG25)-(BG26-BG25))/(BF25-BG25)</f>
        <v>0.695253126310776</v>
      </c>
      <c r="BJ27" s="1">
        <f>((BI25-BJ25)-(BJ26-BJ25))/(BI25-BJ25)</f>
        <v>0.694972609296883</v>
      </c>
      <c r="BM27" s="1">
        <f>((BL25-BM25)-(BM26-BM25))/(BL25-BM25)</f>
        <v>0.64855968386989</v>
      </c>
      <c r="BP27" s="1">
        <f>((BO25-BP25)-(BP26-BP25))/(BO25-BP25)</f>
        <v>0.540608628612708</v>
      </c>
    </row>
    <row r="28" spans="1:68">
      <c r="A28" s="3"/>
      <c r="E28" s="1">
        <v>0.701849509006567</v>
      </c>
      <c r="H28" s="1">
        <v>0.685472103573608</v>
      </c>
      <c r="K28" s="1">
        <v>0.705777705899001</v>
      </c>
      <c r="N28" s="1">
        <v>0.612798110307929</v>
      </c>
      <c r="Q28" s="1">
        <v>0.419503031655694</v>
      </c>
      <c r="U28" s="1">
        <f>E27-0.002122</f>
        <v>0.699729697389274</v>
      </c>
      <c r="X28" s="1">
        <f>H27-0.001512</f>
        <v>0.683957864529732</v>
      </c>
      <c r="AA28" s="1">
        <f>K27-0.001276</f>
        <v>0.704508229746179</v>
      </c>
      <c r="AD28" s="1">
        <f>N27-0.001176</f>
        <v>0.611617742880295</v>
      </c>
      <c r="AG28" s="1">
        <f>Q27-0.001341</f>
        <v>0.418143537992626</v>
      </c>
      <c r="AJ28" s="3"/>
      <c r="AN28" s="1">
        <v>0.702286446704705</v>
      </c>
      <c r="AQ28" s="1">
        <v>0.697111315893405</v>
      </c>
      <c r="AT28" s="1">
        <v>0.695993277627694</v>
      </c>
      <c r="AW28" s="1">
        <v>0.649791082365062</v>
      </c>
      <c r="AZ28" s="1">
        <v>0.542012402574208</v>
      </c>
      <c r="BD28" s="1">
        <f>AN27-0.000996</f>
        <v>0.701290719437115</v>
      </c>
      <c r="BG28" s="1">
        <f>AQ27-0.001862</f>
        <v>0.695250695059266</v>
      </c>
      <c r="BJ28" s="1">
        <f>AT27-0.001031</f>
        <v>0.694961352008856</v>
      </c>
      <c r="BM28" s="1">
        <f>AW27-0.001236</f>
        <v>0.648561401570613</v>
      </c>
      <c r="BP28" s="1">
        <f>AZ27-0.001412</f>
        <v>0.540604340499092</v>
      </c>
    </row>
    <row r="29" spans="1:68">
      <c r="A29" s="3"/>
      <c r="U29" s="1">
        <v>0.699736140106703</v>
      </c>
      <c r="X29" s="1">
        <v>0.683951107109612</v>
      </c>
      <c r="AA29" s="1">
        <v>0.704507837601012</v>
      </c>
      <c r="AD29" s="1">
        <v>0.61163600198906</v>
      </c>
      <c r="AG29" s="1">
        <v>0.418161943653838</v>
      </c>
      <c r="AJ29" s="3"/>
      <c r="BD29" s="1">
        <v>0.701291529895389</v>
      </c>
      <c r="BG29" s="1">
        <v>0.695245746001607</v>
      </c>
      <c r="BJ29" s="1">
        <v>0.694871663419802</v>
      </c>
      <c r="BM29" s="1">
        <v>0.648554539673273</v>
      </c>
      <c r="BP29" s="1">
        <v>0.540600796501258</v>
      </c>
    </row>
    <row r="30" spans="1:36">
      <c r="A30" s="3"/>
      <c r="AJ30" s="3"/>
    </row>
    <row r="31" spans="1:36">
      <c r="A31" s="3"/>
      <c r="AJ31" s="3"/>
    </row>
    <row r="32" spans="1:68">
      <c r="A32" s="3"/>
      <c r="E32" s="1">
        <f>E27</f>
        <v>0.701851697389274</v>
      </c>
      <c r="H32" s="1">
        <f>H27</f>
        <v>0.685469864529731</v>
      </c>
      <c r="K32" s="1">
        <f>K27</f>
        <v>0.705784229746179</v>
      </c>
      <c r="N32" s="1">
        <f>N27</f>
        <v>0.612793742880295</v>
      </c>
      <c r="Q32" s="1">
        <f>Q27</f>
        <v>0.419484537992626</v>
      </c>
      <c r="U32" s="1">
        <f>U27</f>
        <v>0.699735287414758</v>
      </c>
      <c r="X32" s="1">
        <f>X27</f>
        <v>0.683962064618743</v>
      </c>
      <c r="AA32" s="1">
        <f>AA27</f>
        <v>0.704501542809355</v>
      </c>
      <c r="AD32" s="1">
        <f>AD27</f>
        <v>0.611610140502465</v>
      </c>
      <c r="AG32" s="1">
        <f>AG27</f>
        <v>0.418132082844862</v>
      </c>
      <c r="AJ32" s="3"/>
      <c r="AN32" s="1">
        <f>AN27</f>
        <v>0.702286719437115</v>
      </c>
      <c r="AQ32" s="1">
        <f>AQ27</f>
        <v>0.697112695059266</v>
      </c>
      <c r="AT32" s="1">
        <f>AT27</f>
        <v>0.695992352008856</v>
      </c>
      <c r="AW32" s="1">
        <f>AW27</f>
        <v>0.649797401570613</v>
      </c>
      <c r="AZ32" s="1">
        <f>AZ27</f>
        <v>0.542016340499092</v>
      </c>
      <c r="BD32" s="1">
        <f>BD27</f>
        <v>0.701295510870586</v>
      </c>
      <c r="BG32" s="1">
        <f>BG27</f>
        <v>0.695253126310776</v>
      </c>
      <c r="BJ32" s="1">
        <f>BJ27</f>
        <v>0.694972609296883</v>
      </c>
      <c r="BM32" s="1">
        <f>BM27</f>
        <v>0.64855968386989</v>
      </c>
      <c r="BP32" s="1">
        <f>BP27</f>
        <v>0.540608628612708</v>
      </c>
    </row>
    <row r="33" spans="1:36">
      <c r="A33" s="3"/>
      <c r="AJ33" s="3"/>
    </row>
    <row r="34" spans="1:52">
      <c r="A34" s="3"/>
      <c r="E34" s="1">
        <f>E365+0.0175</f>
        <v>0.697186773997066</v>
      </c>
      <c r="H34" s="1">
        <f>H365+0.0175</f>
        <v>0.691650756802102</v>
      </c>
      <c r="K34" s="1">
        <f>K365+0.0175</f>
        <v>0.699679789286793</v>
      </c>
      <c r="N34" s="1">
        <f>N365+0.0175</f>
        <v>0.603889059188612</v>
      </c>
      <c r="Q34" s="1">
        <f>Q365+0.0175</f>
        <v>0.41425426796379</v>
      </c>
      <c r="AJ34" s="3"/>
      <c r="AN34" s="1">
        <f>AN365+0.0115</f>
        <v>0.705057790263319</v>
      </c>
      <c r="AQ34" s="1">
        <f>AQ365+0.0115</f>
        <v>0.695347096424081</v>
      </c>
      <c r="AT34" s="1">
        <f>AT365+0.0115</f>
        <v>0.701632029471188</v>
      </c>
      <c r="AW34" s="1">
        <f>AW365+0.0115</f>
        <v>0.648759580549661</v>
      </c>
      <c r="AZ34" s="1">
        <f>AZ365+0.0115</f>
        <v>0.541901552937254</v>
      </c>
    </row>
    <row r="35" s="1" customFormat="1" spans="1:68">
      <c r="A35" s="4" t="s">
        <v>11</v>
      </c>
      <c r="E35" s="1">
        <f>AVERAGE(E10,E21,E32)</f>
        <v>0.697136514059044</v>
      </c>
      <c r="H35" s="1">
        <f>AVERAGE(H10,H21,H32)</f>
        <v>0.691486449640725</v>
      </c>
      <c r="K35" s="1">
        <f>AVERAGE(K10,K21,K32)</f>
        <v>0.699571723881897</v>
      </c>
      <c r="N35" s="1">
        <f>AVERAGE(N10,N21,N32)</f>
        <v>0.603784152343349</v>
      </c>
      <c r="Q35" s="1">
        <f>AVERAGE(Q10,Q21,Q32)</f>
        <v>0.413746040778652</v>
      </c>
      <c r="U35" s="1">
        <f>AVERAGE(U10,U21,U32)</f>
        <v>0.695558338735751</v>
      </c>
      <c r="X35" s="1">
        <f>AVERAGE(X10,X21,X32)</f>
        <v>0.689886182367198</v>
      </c>
      <c r="AA35" s="1">
        <f>AVERAGE(AA10,AA21,AA32)</f>
        <v>0.698046158522212</v>
      </c>
      <c r="AD35" s="1">
        <f>AVERAGE(AD10,AD21,AD32)</f>
        <v>0.602519591501416</v>
      </c>
      <c r="AG35" s="1">
        <f>AVERAGE(AG10,AG21,AG32)</f>
        <v>0.412299904797504</v>
      </c>
      <c r="AJ35" s="4" t="s">
        <v>11</v>
      </c>
      <c r="AN35" s="1">
        <f>AVERAGE(AN10,AN21,AN32)</f>
        <v>0.703498020200344</v>
      </c>
      <c r="AQ35" s="1">
        <f>AVERAGE(AQ10,AQ21,AQ32)</f>
        <v>0.69420960588367</v>
      </c>
      <c r="AT35" s="1">
        <f>AVERAGE(AT10,AT21,AT32)</f>
        <v>0.699101054032704</v>
      </c>
      <c r="AW35" s="1">
        <f>AVERAGE(AW10,AW21,AW32)</f>
        <v>0.647946395958183</v>
      </c>
      <c r="AZ35" s="1">
        <f>AVERAGE(AZ10,AZ21,AZ32)</f>
        <v>0.540131518914653</v>
      </c>
      <c r="BD35" s="1">
        <f>AVERAGE(BD10,BD21,BD32)</f>
        <v>0.702203706767621</v>
      </c>
      <c r="BG35" s="1">
        <f>AVERAGE(BG10,BG21,BG32)</f>
        <v>0.692834087754459</v>
      </c>
      <c r="BJ35" s="1">
        <f>AVERAGE(BJ10,BJ21,BJ32)</f>
        <v>0.697727736175673</v>
      </c>
      <c r="BM35" s="1">
        <f>AVERAGE(BM10,BM21,BM32)</f>
        <v>0.646729937591236</v>
      </c>
      <c r="BP35" s="1">
        <f>AVERAGE(BP10,BP21,BP32)</f>
        <v>0.538871586132062</v>
      </c>
    </row>
    <row r="36" spans="1:68">
      <c r="A36" s="3" t="s">
        <v>16</v>
      </c>
      <c r="B36" s="1">
        <v>38</v>
      </c>
      <c r="D36" s="8">
        <v>5.6686</v>
      </c>
      <c r="E36" s="1">
        <v>3.6023</v>
      </c>
      <c r="G36" s="8">
        <v>7.7866</v>
      </c>
      <c r="H36" s="1">
        <v>5.97578</v>
      </c>
      <c r="J36" s="8">
        <v>7.7874</v>
      </c>
      <c r="K36" s="1">
        <v>5.97578</v>
      </c>
      <c r="M36" s="8">
        <v>7.3898</v>
      </c>
      <c r="N36" s="1">
        <v>5.95578</v>
      </c>
      <c r="P36" s="8">
        <v>6.5185</v>
      </c>
      <c r="Q36" s="1">
        <v>5.97578</v>
      </c>
      <c r="T36" s="8">
        <v>7.9479</v>
      </c>
      <c r="U36" s="1">
        <v>5.97578</v>
      </c>
      <c r="W36" s="8">
        <v>7.7048</v>
      </c>
      <c r="X36" s="1">
        <v>5.97578</v>
      </c>
      <c r="Z36" s="8">
        <v>7.6759</v>
      </c>
      <c r="AA36" s="1">
        <v>5.97578</v>
      </c>
      <c r="AC36" s="8">
        <v>7.2634</v>
      </c>
      <c r="AD36" s="1">
        <v>5.97578</v>
      </c>
      <c r="AF36" s="8">
        <v>6.3936</v>
      </c>
      <c r="AG36" s="1">
        <v>5.97578</v>
      </c>
      <c r="AJ36" s="3" t="s">
        <v>17</v>
      </c>
      <c r="AK36" s="1">
        <v>107</v>
      </c>
      <c r="AM36" s="8">
        <v>6.5331</v>
      </c>
      <c r="AN36" s="1">
        <v>3.6023</v>
      </c>
      <c r="AP36" s="8">
        <v>8.9561</v>
      </c>
      <c r="AQ36" s="1">
        <v>5.97578</v>
      </c>
      <c r="AS36" s="8">
        <v>6.3261</v>
      </c>
      <c r="AT36" s="1">
        <v>3.6023</v>
      </c>
      <c r="AV36" s="8">
        <v>7.9198</v>
      </c>
      <c r="AW36" s="1">
        <v>5.97578</v>
      </c>
      <c r="AY36" s="8">
        <v>7.5765</v>
      </c>
      <c r="AZ36" s="1">
        <v>5.97578</v>
      </c>
      <c r="BC36" s="8">
        <v>8.7199</v>
      </c>
      <c r="BD36" s="1">
        <v>5.97578</v>
      </c>
      <c r="BF36" s="8">
        <v>8.7401</v>
      </c>
      <c r="BG36" s="1">
        <v>5.97578</v>
      </c>
      <c r="BI36" s="8">
        <v>8.5458</v>
      </c>
      <c r="BJ36" s="1">
        <v>5.97578</v>
      </c>
      <c r="BL36" s="8">
        <v>7.8362</v>
      </c>
      <c r="BM36" s="1">
        <v>5.97578</v>
      </c>
      <c r="BO36" s="8">
        <v>7.4471</v>
      </c>
      <c r="BP36" s="1">
        <v>5.97578</v>
      </c>
    </row>
    <row r="37" spans="1:68">
      <c r="A37" s="3"/>
      <c r="E37" s="1">
        <v>4.3024</v>
      </c>
      <c r="F37" s="1">
        <v>4.3024</v>
      </c>
      <c r="H37" s="1">
        <v>6.6134</v>
      </c>
      <c r="I37" s="1">
        <v>6.6134</v>
      </c>
      <c r="K37" s="1">
        <v>6.5931</v>
      </c>
      <c r="L37" s="1">
        <v>6.5931</v>
      </c>
      <c r="N37" s="1">
        <v>6.5926</v>
      </c>
      <c r="O37" s="1">
        <v>6.5926</v>
      </c>
      <c r="Q37" s="1">
        <v>6.3249</v>
      </c>
      <c r="U37" s="1">
        <v>6.6463</v>
      </c>
      <c r="V37" s="1">
        <v>6.6463</v>
      </c>
      <c r="X37" s="1">
        <v>6.5868</v>
      </c>
      <c r="Y37" s="1">
        <v>6.5868</v>
      </c>
      <c r="AA37" s="1">
        <v>6.5574</v>
      </c>
      <c r="AB37" s="1">
        <v>6.5574</v>
      </c>
      <c r="AD37" s="1">
        <v>6.5503</v>
      </c>
      <c r="AE37" s="1">
        <v>6.5503</v>
      </c>
      <c r="AG37" s="1">
        <v>6.2452</v>
      </c>
      <c r="AJ37" s="3"/>
      <c r="AN37" s="1">
        <v>4.5335</v>
      </c>
      <c r="AO37" s="1">
        <v>4.5335</v>
      </c>
      <c r="AQ37" s="1">
        <v>6.9461</v>
      </c>
      <c r="AR37" s="1">
        <v>6.9461</v>
      </c>
      <c r="AT37" s="1">
        <v>4.4764</v>
      </c>
      <c r="AU37" s="1">
        <v>4.4764</v>
      </c>
      <c r="AW37" s="1">
        <v>6.7227</v>
      </c>
      <c r="AX37" s="1">
        <v>6.7227</v>
      </c>
      <c r="AZ37" s="1">
        <v>6.7749</v>
      </c>
      <c r="BD37" s="1">
        <v>6.8504</v>
      </c>
      <c r="BE37" s="1">
        <v>6.8504</v>
      </c>
      <c r="BG37" s="1">
        <v>6.8792</v>
      </c>
      <c r="BH37" s="1">
        <v>6.8792</v>
      </c>
      <c r="BJ37" s="1">
        <v>6.8053</v>
      </c>
      <c r="BK37" s="1">
        <v>6.8053</v>
      </c>
      <c r="BM37" s="1">
        <v>6.6925</v>
      </c>
      <c r="BN37" s="1">
        <v>6.6925</v>
      </c>
      <c r="BP37" s="1">
        <v>6.7124</v>
      </c>
    </row>
    <row r="38" spans="1:68">
      <c r="A38" s="3"/>
      <c r="E38" s="1">
        <f>((D36-E36)-(E37-E36))/(D36-E36)</f>
        <v>0.661181822581426</v>
      </c>
      <c r="H38" s="1">
        <f>((G36-H36)-(H37-H36))/(G36-H36)</f>
        <v>0.647883279398283</v>
      </c>
      <c r="K38" s="1">
        <f>((J36-K36)-(K37-K36))/(J36-K36)</f>
        <v>0.659244212362416</v>
      </c>
      <c r="N38" s="1">
        <f>((M36-N36)-(N37-N36))/(M36-N36)</f>
        <v>0.555919722179607</v>
      </c>
      <c r="Q38" s="1">
        <f>((P36-Q36)-(Q37-Q36))/(P36-Q36)</f>
        <v>0.356721698113207</v>
      </c>
      <c r="U38" s="1">
        <f>((T36-U36)-(U37-U36))/(T36-U36)</f>
        <v>0.660000405654828</v>
      </c>
      <c r="X38" s="1">
        <f>((W36-X36)-(X37-X36))/(W36-X36)</f>
        <v>0.646609061780662</v>
      </c>
      <c r="AA38" s="1">
        <f>((Z36-AA36)-(AA37-AA36))/(Z36-AA36)</f>
        <v>0.657894736842105</v>
      </c>
      <c r="AD38" s="1">
        <f>((AC36-AD36)-(AD37-AD36))/(AC36-AD36)</f>
        <v>0.553812460197885</v>
      </c>
      <c r="AG38" s="1">
        <f>((AF36-AG36)-(AG37-AG36))/(AF36-AG36)</f>
        <v>0.355176870422671</v>
      </c>
      <c r="AJ38" s="3"/>
      <c r="AN38" s="1">
        <f>((AM36-AN36)-(AN37-AN36))/(AM36-AN36)</f>
        <v>0.682271052272417</v>
      </c>
      <c r="AQ38" s="1">
        <f>((AP36-AQ36)-(AQ37-AQ36))/(AP36-AQ36)</f>
        <v>0.674424222902239</v>
      </c>
      <c r="AT38" s="1">
        <f>((AS36-AT36)-(AT37-AT36))/(AS36-AT36)</f>
        <v>0.679088038769366</v>
      </c>
      <c r="AW38" s="1">
        <f>((AV36-AW36)-(AW37-AW36))/(AV36-AW36)</f>
        <v>0.615785845824632</v>
      </c>
      <c r="AZ38" s="1">
        <f>((AY36-AZ36)-(AZ37-AZ36))/(AY36-AZ36)</f>
        <v>0.500774651406867</v>
      </c>
      <c r="BD38" s="1">
        <f>((BC36-BD36)-(BD37-BD36))/(BC36-BD36)</f>
        <v>0.681274871361311</v>
      </c>
      <c r="BG38" s="1">
        <f>((BF36-BG36)-(BG37-BG36))/(BF36-BG36)</f>
        <v>0.67318544886265</v>
      </c>
      <c r="BJ38" s="1">
        <f>((BI36-BJ36)-(BJ37-BJ36))/(BI36-BJ36)</f>
        <v>0.677232083797013</v>
      </c>
      <c r="BM38" s="1">
        <f>((BL36-BM36)-(BM37-BM36))/(BL36-BM36)</f>
        <v>0.614753657776201</v>
      </c>
      <c r="BP38" s="1">
        <f>((BO36-BP36)-(BP37-BP36))/(BO36-BP36)</f>
        <v>0.499347524671724</v>
      </c>
    </row>
    <row r="39" spans="1:68">
      <c r="A39" s="3"/>
      <c r="E39" s="1">
        <v>0.661181638807192</v>
      </c>
      <c r="H39" s="1">
        <v>0.647875227957081</v>
      </c>
      <c r="K39" s="1">
        <v>0.659253562684412</v>
      </c>
      <c r="N39" s="1">
        <v>0.555902303452824</v>
      </c>
      <c r="Q39" s="1">
        <v>0.356731875719218</v>
      </c>
      <c r="U39" s="1">
        <f>E38-0.001176</f>
        <v>0.660005822581426</v>
      </c>
      <c r="X39" s="1">
        <f>H38-0.001276</f>
        <v>0.646607279398283</v>
      </c>
      <c r="AA39" s="1">
        <f>K38-0.001341</f>
        <v>0.657903212362416</v>
      </c>
      <c r="AD39" s="1">
        <f>N38-0.002122</f>
        <v>0.553797722179607</v>
      </c>
      <c r="AG39" s="1">
        <f>Q38-0.001512</f>
        <v>0.355209698113207</v>
      </c>
      <c r="AJ39" s="3"/>
      <c r="AN39" s="1">
        <v>0.682260210871123</v>
      </c>
      <c r="AQ39" s="1">
        <v>0.674418888116917</v>
      </c>
      <c r="AT39" s="1">
        <v>0.679089664613278</v>
      </c>
      <c r="AW39" s="1">
        <v>0.615794442073683</v>
      </c>
      <c r="AZ39" s="1">
        <v>0.500779423226813</v>
      </c>
      <c r="BD39" s="1">
        <f>AN38-0.000996</f>
        <v>0.681275052272417</v>
      </c>
      <c r="BG39" s="1">
        <f>AQ38-0.001236</f>
        <v>0.673188222902239</v>
      </c>
      <c r="BJ39" s="1">
        <f>AT38-0.001862</f>
        <v>0.677226038769366</v>
      </c>
      <c r="BM39" s="1">
        <f>AW38-0.001031</f>
        <v>0.614754845824632</v>
      </c>
      <c r="BP39" s="1">
        <f>AZ38-0.001412</f>
        <v>0.499362651406867</v>
      </c>
    </row>
    <row r="40" spans="1:68">
      <c r="A40" s="3"/>
      <c r="U40" s="1">
        <v>0.660000450166562</v>
      </c>
      <c r="X40" s="1">
        <v>0.646597103619306</v>
      </c>
      <c r="AA40" s="1">
        <v>0.657909170688898</v>
      </c>
      <c r="AD40" s="1">
        <v>0.553768564847907</v>
      </c>
      <c r="AG40" s="1">
        <v>0.355277926894734</v>
      </c>
      <c r="AJ40" s="3"/>
      <c r="BD40" s="1">
        <v>0.681265206812652</v>
      </c>
      <c r="BG40" s="1">
        <v>0.673181623961076</v>
      </c>
      <c r="BJ40" s="1">
        <v>0.677223615595648</v>
      </c>
      <c r="BM40" s="1">
        <v>0.614760009230414</v>
      </c>
      <c r="BP40" s="1">
        <v>0.499379525712182</v>
      </c>
    </row>
    <row r="41" spans="1:36">
      <c r="A41" s="3"/>
      <c r="AJ41" s="3"/>
    </row>
    <row r="42" spans="1:36">
      <c r="A42" s="3"/>
      <c r="AJ42" s="3"/>
    </row>
    <row r="43" spans="1:68">
      <c r="A43" s="3"/>
      <c r="E43" s="1">
        <f>E38</f>
        <v>0.661181822581426</v>
      </c>
      <c r="H43" s="1">
        <f>H38</f>
        <v>0.647883279398283</v>
      </c>
      <c r="K43" s="1">
        <f>K38</f>
        <v>0.659244212362416</v>
      </c>
      <c r="N43" s="1">
        <f>N38</f>
        <v>0.555919722179607</v>
      </c>
      <c r="Q43" s="1">
        <f>Q38</f>
        <v>0.356721698113207</v>
      </c>
      <c r="U43" s="1">
        <f>U38</f>
        <v>0.660000405654828</v>
      </c>
      <c r="X43" s="1">
        <f>X38</f>
        <v>0.646609061780662</v>
      </c>
      <c r="AA43" s="1">
        <f>AA38</f>
        <v>0.657894736842105</v>
      </c>
      <c r="AD43" s="1">
        <f>AD38</f>
        <v>0.553812460197885</v>
      </c>
      <c r="AG43" s="1">
        <f>AG38</f>
        <v>0.355176870422671</v>
      </c>
      <c r="AJ43" s="3"/>
      <c r="AN43" s="1">
        <f>AN38</f>
        <v>0.682271052272417</v>
      </c>
      <c r="AQ43" s="1">
        <f>AQ38</f>
        <v>0.674424222902239</v>
      </c>
      <c r="AT43" s="1">
        <f>AT38</f>
        <v>0.679088038769366</v>
      </c>
      <c r="AW43" s="1">
        <f>AW38</f>
        <v>0.615785845824632</v>
      </c>
      <c r="AZ43" s="1">
        <f>AZ38</f>
        <v>0.500774651406867</v>
      </c>
      <c r="BD43" s="1">
        <f>BD38</f>
        <v>0.681274871361311</v>
      </c>
      <c r="BG43" s="1">
        <f>BG38</f>
        <v>0.67318544886265</v>
      </c>
      <c r="BJ43" s="1">
        <f>BJ38</f>
        <v>0.677232083797013</v>
      </c>
      <c r="BM43" s="1">
        <f>BM38</f>
        <v>0.614753657776201</v>
      </c>
      <c r="BP43" s="1">
        <f>BP38</f>
        <v>0.499347524671724</v>
      </c>
    </row>
    <row r="44" spans="1:36">
      <c r="A44" s="3"/>
      <c r="AJ44" s="3"/>
    </row>
    <row r="45" spans="1:36">
      <c r="A45" s="3"/>
      <c r="AJ45" s="3"/>
    </row>
    <row r="46" spans="1:36">
      <c r="A46" s="4" t="s">
        <v>11</v>
      </c>
      <c r="AJ46" s="4" t="s">
        <v>11</v>
      </c>
    </row>
    <row r="47" spans="1:68">
      <c r="A47" s="3" t="s">
        <v>18</v>
      </c>
      <c r="B47" s="1">
        <v>41</v>
      </c>
      <c r="D47" s="8">
        <v>5.5135</v>
      </c>
      <c r="E47" s="1">
        <v>3.6023</v>
      </c>
      <c r="G47" s="8">
        <v>7.7736</v>
      </c>
      <c r="H47" s="1">
        <v>5.97578</v>
      </c>
      <c r="J47" s="8">
        <v>5.3582</v>
      </c>
      <c r="K47" s="1">
        <v>3.6023</v>
      </c>
      <c r="M47" s="8">
        <v>7.1871</v>
      </c>
      <c r="N47" s="1">
        <v>5.97578</v>
      </c>
      <c r="P47" s="8">
        <v>6.3498</v>
      </c>
      <c r="Q47" s="1">
        <v>5.97578</v>
      </c>
      <c r="T47" s="8">
        <v>7.8006</v>
      </c>
      <c r="U47" s="1">
        <v>5.97578</v>
      </c>
      <c r="W47" s="8">
        <v>7.6887</v>
      </c>
      <c r="X47" s="1">
        <v>5.97578</v>
      </c>
      <c r="Z47" s="8">
        <v>7.6242</v>
      </c>
      <c r="AA47" s="1">
        <v>5.97578</v>
      </c>
      <c r="AC47" s="8">
        <v>7.0997</v>
      </c>
      <c r="AD47" s="1">
        <v>5.97578</v>
      </c>
      <c r="AF47" s="8">
        <v>6.2578</v>
      </c>
      <c r="AG47" s="1">
        <v>5.97578</v>
      </c>
      <c r="AJ47" s="3" t="s">
        <v>19</v>
      </c>
      <c r="AK47" s="1">
        <v>110</v>
      </c>
      <c r="AM47" s="8">
        <v>6.2656</v>
      </c>
      <c r="AN47" s="1">
        <v>3.6023</v>
      </c>
      <c r="AP47" s="8">
        <v>8.7435</v>
      </c>
      <c r="AQ47" s="1">
        <v>5.97578</v>
      </c>
      <c r="AS47" s="8">
        <v>6.2506</v>
      </c>
      <c r="AT47" s="1">
        <v>3.6023</v>
      </c>
      <c r="AV47" s="8">
        <v>8.1401</v>
      </c>
      <c r="AW47" s="1">
        <v>5.97578</v>
      </c>
      <c r="AY47" s="8">
        <v>6.4869</v>
      </c>
      <c r="AZ47" s="1">
        <v>5.97578</v>
      </c>
      <c r="BC47" s="8">
        <v>8.4678</v>
      </c>
      <c r="BD47" s="1">
        <v>5.97578</v>
      </c>
      <c r="BF47" s="8">
        <v>8.5421</v>
      </c>
      <c r="BG47" s="1">
        <v>5.97578</v>
      </c>
      <c r="BI47" s="8">
        <v>8.484</v>
      </c>
      <c r="BJ47" s="1">
        <v>5.97578</v>
      </c>
      <c r="BL47" s="8">
        <v>8.0418</v>
      </c>
      <c r="BM47" s="1">
        <v>5.97578</v>
      </c>
      <c r="BO47" s="8">
        <v>6.3622</v>
      </c>
      <c r="BP47" s="1">
        <v>5.97578</v>
      </c>
    </row>
    <row r="48" spans="1:68">
      <c r="A48" s="3"/>
      <c r="E48" s="1">
        <v>4.2728</v>
      </c>
      <c r="F48" s="1">
        <v>4.2728</v>
      </c>
      <c r="H48" s="1">
        <v>6.6014</v>
      </c>
      <c r="I48" s="1">
        <v>6.6014</v>
      </c>
      <c r="K48" s="1">
        <v>4.2123</v>
      </c>
      <c r="L48" s="1">
        <v>4.2123</v>
      </c>
      <c r="N48" s="1">
        <v>6.5239</v>
      </c>
      <c r="O48" s="1">
        <v>6.5239</v>
      </c>
      <c r="Q48" s="1">
        <v>6.2129</v>
      </c>
      <c r="U48" s="1">
        <v>6.6183</v>
      </c>
      <c r="V48" s="1">
        <v>6.6183</v>
      </c>
      <c r="X48" s="1">
        <v>6.5755</v>
      </c>
      <c r="Y48" s="1">
        <v>6.5755</v>
      </c>
      <c r="AA48" s="1">
        <v>6.5508</v>
      </c>
      <c r="AB48" s="1">
        <v>6.5508</v>
      </c>
      <c r="AD48" s="1">
        <v>6.4858</v>
      </c>
      <c r="AE48" s="1">
        <v>6.4858</v>
      </c>
      <c r="AG48" s="1">
        <v>6.1549</v>
      </c>
      <c r="AJ48" s="3"/>
      <c r="AN48" s="1">
        <v>4.4306</v>
      </c>
      <c r="AO48" s="1">
        <v>4.4306</v>
      </c>
      <c r="AQ48" s="1">
        <v>6.8976</v>
      </c>
      <c r="AR48" s="1">
        <v>6.8976</v>
      </c>
      <c r="AT48" s="1">
        <v>4.4452</v>
      </c>
      <c r="AU48" s="1">
        <v>4.4452</v>
      </c>
      <c r="AW48" s="1">
        <v>6.8159</v>
      </c>
      <c r="AX48" s="1">
        <v>6.8159</v>
      </c>
      <c r="AZ48" s="1">
        <v>6.2275</v>
      </c>
      <c r="BD48" s="1">
        <v>6.7539</v>
      </c>
      <c r="BE48" s="1">
        <v>6.7539</v>
      </c>
      <c r="BG48" s="1">
        <v>6.8341</v>
      </c>
      <c r="BH48" s="1">
        <v>6.8341</v>
      </c>
      <c r="BJ48" s="1">
        <v>6.7766</v>
      </c>
      <c r="BK48" s="1">
        <v>6.7766</v>
      </c>
      <c r="BM48" s="1">
        <v>6.7816</v>
      </c>
      <c r="BN48" s="1">
        <v>6.7816</v>
      </c>
      <c r="BP48" s="1">
        <v>6.1665</v>
      </c>
    </row>
    <row r="49" spans="1:68">
      <c r="A49" s="3"/>
      <c r="E49" s="1">
        <f>((D47-E47)-(E48-E47))/(D47-E47)</f>
        <v>0.649173294265383</v>
      </c>
      <c r="H49" s="1">
        <f>((G47-H47)-(H48-H47))/(G47-H47)</f>
        <v>0.652011881055946</v>
      </c>
      <c r="K49" s="1">
        <f>((J47-K47)-(K48-K47))/(J47-K47)</f>
        <v>0.652599806367105</v>
      </c>
      <c r="N49" s="1">
        <f>((M47-N47)-(N48-N47))/(M47-N47)</f>
        <v>0.547501898755077</v>
      </c>
      <c r="Q49" s="1">
        <f>((P47-Q47)-(Q48-Q47))/(P47-Q47)</f>
        <v>0.366023207315117</v>
      </c>
      <c r="U49" s="1">
        <f>((T47-U47)-(U48-U47))/(T47-U47)</f>
        <v>0.647899518856655</v>
      </c>
      <c r="X49" s="1">
        <f>((W47-X47)-(X48-X47))/(W47-X47)</f>
        <v>0.649884407911636</v>
      </c>
      <c r="AA49" s="1">
        <f>((Z47-AA47)-(AA48-AA47))/(Z47-AA47)</f>
        <v>0.651168998192209</v>
      </c>
      <c r="AD49" s="1">
        <f>((AC47-AD47)-(AD48-AD47))/(AC47-AD47)</f>
        <v>0.546213253612357</v>
      </c>
      <c r="AG49" s="1">
        <f>((AF47-AG47)-(AG48-AG47))/(AF47-AG47)</f>
        <v>0.364867739876605</v>
      </c>
      <c r="AJ49" s="3"/>
      <c r="AN49" s="1">
        <f>((AM47-AN47)-(AN48-AN47))/(AM47-AN47)</f>
        <v>0.688994856005707</v>
      </c>
      <c r="AQ49" s="1">
        <f>((AP47-AQ47)-(AQ48-AQ47))/(AP47-AQ47)</f>
        <v>0.666938852196031</v>
      </c>
      <c r="AT49" s="1">
        <f>((AS47-AT47)-(AT48-AT47))/(AS47-AT47)</f>
        <v>0.68172034890307</v>
      </c>
      <c r="AW49" s="1">
        <f>((AV47-AW47)-(AW48-AW47))/(AV47-AW47)</f>
        <v>0.611831891772012</v>
      </c>
      <c r="AZ49" s="1">
        <f>((AY47-AZ47)-(AZ48-AZ47))/(AY47-AZ47)</f>
        <v>0.507512912818908</v>
      </c>
      <c r="BD49" s="1">
        <f>((BC47-BD47)-(BD48-BD47))/(BC47-BD47)</f>
        <v>0.68775531496537</v>
      </c>
      <c r="BG49" s="1">
        <f>((BF47-BG47)-(BG48-BG47))/(BF47-BG47)</f>
        <v>0.665544437170735</v>
      </c>
      <c r="BJ49" s="1">
        <f>((BI47-BJ47)-(BJ48-BJ47))/(BI47-BJ47)</f>
        <v>0.680721786765116</v>
      </c>
      <c r="BM49" s="1">
        <f>((BL47-BM47)-(BM48-BM47))/(BL47-BM47)</f>
        <v>0.609965053581282</v>
      </c>
      <c r="BP49" s="1">
        <f>((BO47-BP47)-(BP48-BP47))/(BO47-BP47)</f>
        <v>0.506443765850629</v>
      </c>
    </row>
    <row r="50" spans="1:68">
      <c r="A50" s="3"/>
      <c r="E50" s="1">
        <v>0.649170452301007</v>
      </c>
      <c r="H50" s="1">
        <v>0.652007628148707</v>
      </c>
      <c r="K50" s="1">
        <v>0.652608443228</v>
      </c>
      <c r="N50" s="1">
        <v>0.547509371844351</v>
      </c>
      <c r="Q50" s="1">
        <v>0.365979102376699</v>
      </c>
      <c r="U50" s="1">
        <f>E49-0.001276</f>
        <v>0.647897294265383</v>
      </c>
      <c r="X50" s="1">
        <f>H49-0.002122</f>
        <v>0.649889881055946</v>
      </c>
      <c r="AA50" s="1">
        <f>K49-0.001341</f>
        <v>0.651258806367105</v>
      </c>
      <c r="AD50" s="1">
        <f>N49-0.001276</f>
        <v>0.546225898755077</v>
      </c>
      <c r="AG50" s="1">
        <f>Q49-0.001176</f>
        <v>0.364847207315116</v>
      </c>
      <c r="AJ50" s="3"/>
      <c r="AN50" s="1">
        <v>0.688996725450744</v>
      </c>
      <c r="AQ50" s="1">
        <v>0.666944135359421</v>
      </c>
      <c r="AT50" s="1">
        <v>0.681724924012158</v>
      </c>
      <c r="AW50" s="1">
        <v>0.611823145760655</v>
      </c>
      <c r="AZ50" s="1">
        <v>0.507541538957897</v>
      </c>
      <c r="BD50" s="1">
        <f>AN49-0.001236</f>
        <v>0.687758856005707</v>
      </c>
      <c r="BG50" s="1">
        <f>AQ49-0.001412</f>
        <v>0.665526852196031</v>
      </c>
      <c r="BJ50" s="1">
        <f>AT49-0.000996</f>
        <v>0.68072434890307</v>
      </c>
      <c r="BM50" s="1">
        <f>AW49-0.001862</f>
        <v>0.609969891772012</v>
      </c>
      <c r="BP50" s="1">
        <f>AZ49-0.001031</f>
        <v>0.506481912818908</v>
      </c>
    </row>
    <row r="51" spans="1:68">
      <c r="A51" s="3"/>
      <c r="U51" s="1">
        <v>0.647894546683605</v>
      </c>
      <c r="X51" s="1">
        <v>0.649893963449259</v>
      </c>
      <c r="AA51" s="1">
        <v>0.651274370885871</v>
      </c>
      <c r="AD51" s="1">
        <v>0.546230679943796</v>
      </c>
      <c r="AG51" s="1">
        <v>0.36490230387868</v>
      </c>
      <c r="AJ51" s="3"/>
      <c r="BD51" s="1">
        <v>0.68775814643316</v>
      </c>
      <c r="BG51" s="1">
        <v>0.665536733600576</v>
      </c>
      <c r="BJ51" s="1">
        <v>0.68072353457973</v>
      </c>
      <c r="BM51" s="1">
        <v>0.609956929313403</v>
      </c>
      <c r="BP51" s="1">
        <v>0.506535947712418</v>
      </c>
    </row>
    <row r="52" spans="1:36">
      <c r="A52" s="3"/>
      <c r="AJ52" s="3"/>
    </row>
    <row r="53" spans="1:36">
      <c r="A53" s="3"/>
      <c r="AJ53" s="3"/>
    </row>
    <row r="54" spans="1:68">
      <c r="A54" s="3"/>
      <c r="E54" s="1">
        <f>E49</f>
        <v>0.649173294265383</v>
      </c>
      <c r="H54" s="1">
        <f>H49</f>
        <v>0.652011881055946</v>
      </c>
      <c r="K54" s="1">
        <f>K49</f>
        <v>0.652599806367105</v>
      </c>
      <c r="N54" s="1">
        <f>N49</f>
        <v>0.547501898755077</v>
      </c>
      <c r="Q54" s="1">
        <f>Q49</f>
        <v>0.366023207315117</v>
      </c>
      <c r="U54" s="1">
        <f>U49</f>
        <v>0.647899518856655</v>
      </c>
      <c r="X54" s="1">
        <f>X49</f>
        <v>0.649884407911636</v>
      </c>
      <c r="AA54" s="1">
        <f>AA49</f>
        <v>0.651168998192209</v>
      </c>
      <c r="AD54" s="1">
        <f>AD49</f>
        <v>0.546213253612357</v>
      </c>
      <c r="AG54" s="1">
        <f>AG49</f>
        <v>0.364867739876605</v>
      </c>
      <c r="AJ54" s="3"/>
      <c r="AN54" s="1">
        <f>AN49</f>
        <v>0.688994856005707</v>
      </c>
      <c r="AQ54" s="1">
        <f>AQ49</f>
        <v>0.666938852196031</v>
      </c>
      <c r="AT54" s="1">
        <f>AT49</f>
        <v>0.68172034890307</v>
      </c>
      <c r="AW54" s="1">
        <f>AW49</f>
        <v>0.611831891772012</v>
      </c>
      <c r="AZ54" s="1">
        <f>AZ49</f>
        <v>0.507512912818908</v>
      </c>
      <c r="BD54" s="1">
        <f>BD49</f>
        <v>0.68775531496537</v>
      </c>
      <c r="BG54" s="1">
        <f>BG49</f>
        <v>0.665544437170735</v>
      </c>
      <c r="BJ54" s="1">
        <f>BJ49</f>
        <v>0.680721786765116</v>
      </c>
      <c r="BM54" s="1">
        <f>BM49</f>
        <v>0.609965053581282</v>
      </c>
      <c r="BP54" s="1">
        <f>BP49</f>
        <v>0.506443765850629</v>
      </c>
    </row>
    <row r="55" spans="1:36">
      <c r="A55" s="3"/>
      <c r="AJ55" s="3"/>
    </row>
    <row r="56" spans="1:36">
      <c r="A56" s="3"/>
      <c r="AJ56" s="3"/>
    </row>
    <row r="57" spans="1:36">
      <c r="A57" s="4" t="s">
        <v>11</v>
      </c>
      <c r="AJ57" s="4" t="s">
        <v>11</v>
      </c>
    </row>
    <row r="58" spans="1:68">
      <c r="A58" s="3" t="s">
        <v>20</v>
      </c>
      <c r="B58" s="1">
        <v>44</v>
      </c>
      <c r="D58" s="8">
        <v>7.9597</v>
      </c>
      <c r="E58" s="1">
        <v>5.97578</v>
      </c>
      <c r="G58" s="8">
        <v>7.9131</v>
      </c>
      <c r="H58" s="1">
        <v>5.97578</v>
      </c>
      <c r="J58" s="8">
        <v>7.6638</v>
      </c>
      <c r="K58" s="1">
        <v>5.97578</v>
      </c>
      <c r="M58" s="8">
        <v>7.2333</v>
      </c>
      <c r="N58" s="1">
        <v>5.97578</v>
      </c>
      <c r="P58" s="8">
        <v>6.5875</v>
      </c>
      <c r="Q58" s="1">
        <v>5.97578</v>
      </c>
      <c r="T58" s="8">
        <v>7.868</v>
      </c>
      <c r="U58" s="1">
        <v>5.97578</v>
      </c>
      <c r="W58" s="8">
        <v>7.8262</v>
      </c>
      <c r="X58" s="1">
        <v>5.97578</v>
      </c>
      <c r="Z58" s="8">
        <v>7.5609</v>
      </c>
      <c r="AA58" s="1">
        <v>5.97578</v>
      </c>
      <c r="AC58" s="8">
        <v>7.1398</v>
      </c>
      <c r="AD58" s="1">
        <v>5.97578</v>
      </c>
      <c r="AF58" s="8">
        <v>6.5498</v>
      </c>
      <c r="AG58" s="1">
        <v>5.97578</v>
      </c>
      <c r="AJ58" s="3" t="s">
        <v>21</v>
      </c>
      <c r="AK58" s="1">
        <v>113</v>
      </c>
      <c r="AM58" s="8">
        <v>6.4114</v>
      </c>
      <c r="AN58" s="1">
        <v>3.6023</v>
      </c>
      <c r="AP58" s="8">
        <v>8.7876</v>
      </c>
      <c r="AQ58" s="1">
        <v>5.97578</v>
      </c>
      <c r="AS58" s="8">
        <v>8.5164</v>
      </c>
      <c r="AT58" s="1">
        <v>5.97578</v>
      </c>
      <c r="AV58" s="8">
        <v>8.0651</v>
      </c>
      <c r="AW58" s="1">
        <v>5.97578</v>
      </c>
      <c r="AY58" s="8">
        <v>9.0572</v>
      </c>
      <c r="AZ58" s="1">
        <v>5.97578</v>
      </c>
      <c r="BC58" s="8">
        <v>8.6031</v>
      </c>
      <c r="BD58" s="1">
        <v>5.97578</v>
      </c>
      <c r="BF58" s="8">
        <v>8.5867</v>
      </c>
      <c r="BG58" s="1">
        <v>5.97578</v>
      </c>
      <c r="BI58" s="8">
        <v>8.3812</v>
      </c>
      <c r="BJ58" s="1">
        <v>5.97578</v>
      </c>
      <c r="BL58" s="8">
        <v>7.9693</v>
      </c>
      <c r="BM58" s="1">
        <v>5.97578</v>
      </c>
      <c r="BO58" s="8">
        <v>8.9239</v>
      </c>
      <c r="BP58" s="1">
        <v>5.97578</v>
      </c>
    </row>
    <row r="59" spans="1:68">
      <c r="A59" s="3"/>
      <c r="E59" s="1">
        <v>6.6575</v>
      </c>
      <c r="F59" s="1">
        <v>6.6575</v>
      </c>
      <c r="H59" s="1">
        <v>6.6531</v>
      </c>
      <c r="I59" s="1">
        <v>6.6531</v>
      </c>
      <c r="K59" s="1">
        <v>6.5458</v>
      </c>
      <c r="L59" s="1">
        <v>6.5458</v>
      </c>
      <c r="N59" s="1">
        <v>6.5376</v>
      </c>
      <c r="O59" s="1">
        <v>6.5376</v>
      </c>
      <c r="Q59" s="1">
        <v>6.3678</v>
      </c>
      <c r="U59" s="1">
        <v>6.6284</v>
      </c>
      <c r="V59" s="1">
        <v>6.6284</v>
      </c>
      <c r="X59" s="1">
        <v>6.6252</v>
      </c>
      <c r="Y59" s="1">
        <v>6.6252</v>
      </c>
      <c r="AA59" s="1">
        <v>6.5129</v>
      </c>
      <c r="AB59" s="1">
        <v>6.5129</v>
      </c>
      <c r="AD59" s="1">
        <v>6.4983</v>
      </c>
      <c r="AE59" s="1">
        <v>6.4983</v>
      </c>
      <c r="AG59" s="1">
        <v>6.3445</v>
      </c>
      <c r="AJ59" s="3"/>
      <c r="AN59" s="1">
        <v>4.4993</v>
      </c>
      <c r="AO59" s="1">
        <v>4.4993</v>
      </c>
      <c r="AQ59" s="1">
        <v>6.9064</v>
      </c>
      <c r="AR59" s="1">
        <v>6.9064</v>
      </c>
      <c r="AT59" s="1">
        <v>6.7963</v>
      </c>
      <c r="AU59" s="1">
        <v>6.7963</v>
      </c>
      <c r="AW59" s="1">
        <v>6.7589</v>
      </c>
      <c r="AX59" s="1">
        <v>6.7589</v>
      </c>
      <c r="AZ59" s="1">
        <v>7.5349</v>
      </c>
      <c r="BD59" s="1">
        <v>6.8184</v>
      </c>
      <c r="BE59" s="1">
        <v>6.8184</v>
      </c>
      <c r="BG59" s="1">
        <v>6.8425</v>
      </c>
      <c r="BH59" s="1">
        <v>6.8425</v>
      </c>
      <c r="BJ59" s="1">
        <v>6.7551</v>
      </c>
      <c r="BK59" s="1">
        <v>6.7551</v>
      </c>
      <c r="BM59" s="1">
        <v>6.7267</v>
      </c>
      <c r="BN59" s="1">
        <v>6.7267</v>
      </c>
      <c r="BP59" s="1">
        <v>7.4711</v>
      </c>
    </row>
    <row r="60" spans="1:68">
      <c r="A60" s="3"/>
      <c r="E60" s="1">
        <f>((D58-E58)-(E59-E58))/(D58-E58)</f>
        <v>0.656377273277148</v>
      </c>
      <c r="H60" s="1">
        <f>((G58-H58)-(H59-H58))/(G58-H58)</f>
        <v>0.65038300332418</v>
      </c>
      <c r="K60" s="1">
        <f>((J58-K58)-(K59-K58))/(J58-K58)</f>
        <v>0.662314427554176</v>
      </c>
      <c r="N60" s="1">
        <f>((M58-N58)-(N59-N58))/(M58-N58)</f>
        <v>0.553231757745403</v>
      </c>
      <c r="Q60" s="1">
        <f>((P58-Q58)-(Q59-Q58))/(P58-Q58)</f>
        <v>0.359151245667953</v>
      </c>
      <c r="U60" s="1">
        <f>((T58-U58)-(U59-U58))/(T58-U58)</f>
        <v>0.655103529187938</v>
      </c>
      <c r="X60" s="1">
        <f>((W58-X58)-(X59-X58))/(W58-X58)</f>
        <v>0.649041839150031</v>
      </c>
      <c r="AA60" s="1">
        <f>((Z58-AA58)-(AA59-AA58))/(Z58-AA58)</f>
        <v>0.661148682749571</v>
      </c>
      <c r="AD60" s="1">
        <f>((AC58-AD58)-(AD59-AD58))/(AC58-AD58)</f>
        <v>0.551107369289187</v>
      </c>
      <c r="AG60" s="1">
        <f>((AF58-AG58)-(AG59-AG58))/(AF58-AG58)</f>
        <v>0.357653043447964</v>
      </c>
      <c r="AJ60" s="3"/>
      <c r="AN60" s="1">
        <f>((AM58-AN58)-(AN59-AN58))/(AM58-AN58)</f>
        <v>0.680680645046456</v>
      </c>
      <c r="AQ60" s="1">
        <f>((AP58-AQ58)-(AQ59-AQ58))/(AP58-AQ58)</f>
        <v>0.669032868391291</v>
      </c>
      <c r="AT60" s="1">
        <f>((AS58-AT58)-(AT59-AT58))/(AS58-AT58)</f>
        <v>0.677039462808291</v>
      </c>
      <c r="AW60" s="1">
        <f>((AV58-AW58)-(AW59-AW58))/(AV58-AW58)</f>
        <v>0.625179484234105</v>
      </c>
      <c r="AZ60" s="1">
        <f>((AY58-AZ58)-(AZ59-AZ58))/(AY58-AZ58)</f>
        <v>0.49402548175841</v>
      </c>
      <c r="BD60" s="1">
        <f>((BC58-BD58)-(BD59-BD58))/(BC58-BD58)</f>
        <v>0.679285355419211</v>
      </c>
      <c r="BG60" s="1">
        <f>((BF58-BG58)-(BG59-BG58))/(BF58-BG58)</f>
        <v>0.668040384232378</v>
      </c>
      <c r="BJ60" s="1">
        <f>((BI58-BJ58)-(BJ59-BJ58))/(BI58-BJ58)</f>
        <v>0.676014999459554</v>
      </c>
      <c r="BM60" s="1">
        <f>((BL58-BM58)-(BM59-BM58))/(BL58-BM58)</f>
        <v>0.623319555359364</v>
      </c>
      <c r="BP60" s="1">
        <f>((BO58-BP58)-(BP59-BP58))/(BO58-BP58)</f>
        <v>0.492788624615009</v>
      </c>
    </row>
    <row r="61" spans="1:68">
      <c r="A61" s="3"/>
      <c r="E61" s="1">
        <v>0.656377874249631</v>
      </c>
      <c r="H61" s="1">
        <v>0.650359442533298</v>
      </c>
      <c r="K61" s="1">
        <v>0.662316099663537</v>
      </c>
      <c r="N61" s="1">
        <v>0.553232459038808</v>
      </c>
      <c r="Q61" s="1">
        <v>0.359120629837203</v>
      </c>
      <c r="U61" s="1">
        <f>E60-0.001276</f>
        <v>0.655101273277148</v>
      </c>
      <c r="X61" s="1">
        <f>H60-0.001341</f>
        <v>0.64904200332418</v>
      </c>
      <c r="AA61" s="1">
        <f>K60-0.001176</f>
        <v>0.661138427554176</v>
      </c>
      <c r="AD61" s="1">
        <f>N60-0.002122</f>
        <v>0.551109757745403</v>
      </c>
      <c r="AG61" s="1">
        <f>Q60-0.001512</f>
        <v>0.357639245667953</v>
      </c>
      <c r="AJ61" s="3"/>
      <c r="AN61" s="1">
        <v>0.680678777636953</v>
      </c>
      <c r="AQ61" s="1">
        <v>0.669035138421063</v>
      </c>
      <c r="AT61" s="1">
        <v>0.677043224137591</v>
      </c>
      <c r="AW61" s="1">
        <v>0.625153756580782</v>
      </c>
      <c r="AZ61" s="1">
        <v>0.494022892711575</v>
      </c>
      <c r="BD61" s="1">
        <f>AN60-0.001412</f>
        <v>0.679268645046456</v>
      </c>
      <c r="BG61" s="1">
        <f>AQ60-0.000996</f>
        <v>0.668036868391291</v>
      </c>
      <c r="BJ61" s="1">
        <f>AT60-0.001031</f>
        <v>0.676008462808291</v>
      </c>
      <c r="BM61" s="1">
        <f>AW60-0.001862</f>
        <v>0.623317484234105</v>
      </c>
      <c r="BP61" s="1">
        <f>AZ60-0.001236</f>
        <v>0.49278948175841</v>
      </c>
    </row>
    <row r="62" spans="1:68">
      <c r="A62" s="3"/>
      <c r="U62" s="1">
        <v>0.655106551666146</v>
      </c>
      <c r="X62" s="1">
        <v>0.649014070732631</v>
      </c>
      <c r="AA62" s="1">
        <v>0.661135296419487</v>
      </c>
      <c r="AD62" s="1">
        <v>0.551099595864429</v>
      </c>
      <c r="AG62" s="1">
        <v>0.357624029164684</v>
      </c>
      <c r="AJ62" s="3"/>
      <c r="BD62" s="1">
        <v>0.679275128455561</v>
      </c>
      <c r="BG62" s="1">
        <v>0.668032876953168</v>
      </c>
      <c r="BJ62" s="1">
        <v>0.676019017294397</v>
      </c>
      <c r="BM62" s="1">
        <v>0.623296672281952</v>
      </c>
      <c r="BP62" s="1">
        <v>0.492783239191831</v>
      </c>
    </row>
    <row r="63" spans="1:36">
      <c r="A63" s="3"/>
      <c r="AJ63" s="3"/>
    </row>
    <row r="64" spans="1:36">
      <c r="A64" s="3"/>
      <c r="AJ64" s="3"/>
    </row>
    <row r="65" spans="1:68">
      <c r="A65" s="3"/>
      <c r="E65" s="1">
        <f>E60</f>
        <v>0.656377273277148</v>
      </c>
      <c r="H65" s="1">
        <f>H60</f>
        <v>0.65038300332418</v>
      </c>
      <c r="K65" s="1">
        <f>K60</f>
        <v>0.662314427554176</v>
      </c>
      <c r="N65" s="1">
        <f>N60</f>
        <v>0.553231757745403</v>
      </c>
      <c r="Q65" s="1">
        <f>Q60</f>
        <v>0.359151245667953</v>
      </c>
      <c r="U65" s="1">
        <f>U60</f>
        <v>0.655103529187938</v>
      </c>
      <c r="X65" s="1">
        <f>X60</f>
        <v>0.649041839150031</v>
      </c>
      <c r="AA65" s="1">
        <f>AA60</f>
        <v>0.661148682749571</v>
      </c>
      <c r="AD65" s="1">
        <f>AD60</f>
        <v>0.551107369289187</v>
      </c>
      <c r="AG65" s="1">
        <f>AG60</f>
        <v>0.357653043447964</v>
      </c>
      <c r="AJ65" s="3"/>
      <c r="AN65" s="1">
        <f>AN60</f>
        <v>0.680680645046456</v>
      </c>
      <c r="AQ65" s="1">
        <f>AQ60</f>
        <v>0.669032868391291</v>
      </c>
      <c r="AT65" s="1">
        <f>AT60</f>
        <v>0.677039462808291</v>
      </c>
      <c r="AW65" s="1">
        <f>AW60</f>
        <v>0.625179484234105</v>
      </c>
      <c r="AZ65" s="1">
        <f>AZ60</f>
        <v>0.49402548175841</v>
      </c>
      <c r="BD65" s="1">
        <f>BD60</f>
        <v>0.679285355419211</v>
      </c>
      <c r="BG65" s="1">
        <f>BG60</f>
        <v>0.668040384232378</v>
      </c>
      <c r="BJ65" s="1">
        <f>BJ60</f>
        <v>0.676014999459554</v>
      </c>
      <c r="BM65" s="1">
        <f>BM60</f>
        <v>0.623319555359364</v>
      </c>
      <c r="BP65" s="1">
        <f>BP60</f>
        <v>0.492788624615009</v>
      </c>
    </row>
    <row r="66" spans="1:36">
      <c r="A66" s="3"/>
      <c r="AJ66" s="3"/>
    </row>
    <row r="67" spans="1:52">
      <c r="A67" s="3"/>
      <c r="E67" s="1">
        <f>E34-0.04145</f>
        <v>0.655736773997066</v>
      </c>
      <c r="H67" s="1">
        <f>H34-0.04145</f>
        <v>0.650200756802102</v>
      </c>
      <c r="K67" s="1">
        <f>K34-0.04145</f>
        <v>0.658229789286793</v>
      </c>
      <c r="N67" s="1">
        <f>N34-0.05145</f>
        <v>0.552439059188612</v>
      </c>
      <c r="Q67" s="1">
        <f>Q34-0.05345</f>
        <v>0.36080426796379</v>
      </c>
      <c r="AJ67" s="3"/>
      <c r="AN67" s="1">
        <f>AN34-0.0214</f>
        <v>0.683657790263319</v>
      </c>
      <c r="AQ67" s="1">
        <f>AQ34-0.0224</f>
        <v>0.672947096424081</v>
      </c>
      <c r="AT67" s="1">
        <f>AT34-0.0224</f>
        <v>0.679232029471188</v>
      </c>
      <c r="AW67" s="1">
        <f>AW34-0.03145</f>
        <v>0.617309580549661</v>
      </c>
      <c r="AZ67" s="1">
        <f>AZ34-0.03345</f>
        <v>0.508451552937254</v>
      </c>
    </row>
    <row r="68" s="1" customFormat="1" spans="1:68">
      <c r="A68" s="4" t="s">
        <v>11</v>
      </c>
      <c r="E68" s="1">
        <f>AVERAGE(E43,E54,E65)</f>
        <v>0.655577463374652</v>
      </c>
      <c r="H68" s="1">
        <f>AVERAGE(H43,H54,H65)</f>
        <v>0.65009272125947</v>
      </c>
      <c r="K68" s="1">
        <f>AVERAGE(K43,K54,K65)</f>
        <v>0.658052815427899</v>
      </c>
      <c r="N68" s="1">
        <f>AVERAGE(N43,N54,N65)</f>
        <v>0.552217792893363</v>
      </c>
      <c r="Q68" s="1">
        <f>AVERAGE(Q43,Q54,Q65)</f>
        <v>0.360632050365426</v>
      </c>
      <c r="U68" s="1">
        <f>AVERAGE(U43,U54,U65)</f>
        <v>0.654334484566474</v>
      </c>
      <c r="X68" s="1">
        <f>AVERAGE(X43,X54,X65)</f>
        <v>0.64851176961411</v>
      </c>
      <c r="AA68" s="1">
        <f>AVERAGE(AA43,AA54,AA65)</f>
        <v>0.656737472594628</v>
      </c>
      <c r="AD68" s="1">
        <f>AVERAGE(AD43,AD54,AD65)</f>
        <v>0.550377694366476</v>
      </c>
      <c r="AG68" s="1">
        <f>AVERAGE(AG43,AG54,AG65)</f>
        <v>0.35923255124908</v>
      </c>
      <c r="AJ68" s="4" t="s">
        <v>11</v>
      </c>
      <c r="AN68" s="1">
        <f>AVERAGE(AN43,AN54,AN65)</f>
        <v>0.683982184441527</v>
      </c>
      <c r="AQ68" s="1">
        <f>AVERAGE(AQ43,AQ54,AQ65)</f>
        <v>0.670131981163187</v>
      </c>
      <c r="AT68" s="1">
        <f>AVERAGE(AT43,AT54,AT65)</f>
        <v>0.679282616826909</v>
      </c>
      <c r="AW68" s="1">
        <f>AVERAGE(AW43,AW54,AW65)</f>
        <v>0.617599073943583</v>
      </c>
      <c r="AZ68" s="1">
        <f>AVERAGE(AZ43,AZ54,AZ65)</f>
        <v>0.500771015328062</v>
      </c>
      <c r="BD68" s="1">
        <f>AVERAGE(BD43,BD54,BD65)</f>
        <v>0.68277184724863</v>
      </c>
      <c r="BG68" s="1">
        <f>AVERAGE(BG43,BG54,BG65)</f>
        <v>0.668923423421921</v>
      </c>
      <c r="BJ68" s="1">
        <f>AVERAGE(BJ43,BJ54,BJ65)</f>
        <v>0.677989623340561</v>
      </c>
      <c r="BM68" s="1">
        <f>AVERAGE(BM43,BM54,BM65)</f>
        <v>0.616012755572283</v>
      </c>
      <c r="BP68" s="1">
        <f>AVERAGE(BP43,BP54,BP65)</f>
        <v>0.49952663837912</v>
      </c>
    </row>
    <row r="69" spans="1:68">
      <c r="A69" s="3" t="s">
        <v>22</v>
      </c>
      <c r="B69" s="1">
        <v>39</v>
      </c>
      <c r="D69" s="8">
        <v>5.2892</v>
      </c>
      <c r="E69" s="1">
        <v>3.6023</v>
      </c>
      <c r="G69" s="8">
        <v>7.5041</v>
      </c>
      <c r="H69" s="1">
        <v>5.97578</v>
      </c>
      <c r="J69" s="8">
        <v>7.582</v>
      </c>
      <c r="K69" s="1">
        <v>5.97578</v>
      </c>
      <c r="M69" s="8">
        <v>7.0193</v>
      </c>
      <c r="N69" s="1">
        <v>5.97578</v>
      </c>
      <c r="P69" s="8">
        <v>6.3485</v>
      </c>
      <c r="Q69" s="1">
        <v>5.97578</v>
      </c>
      <c r="T69" s="8">
        <v>7.5831</v>
      </c>
      <c r="U69" s="1">
        <v>5.97578</v>
      </c>
      <c r="W69" s="8">
        <v>7.4377</v>
      </c>
      <c r="X69" s="1">
        <v>5.97578</v>
      </c>
      <c r="Z69" s="8">
        <v>7.4835</v>
      </c>
      <c r="AA69" s="1">
        <v>5.97578</v>
      </c>
      <c r="AC69" s="8">
        <v>6.9417</v>
      </c>
      <c r="AD69" s="1">
        <v>5.97578</v>
      </c>
      <c r="AF69" s="8">
        <v>6.2628</v>
      </c>
      <c r="AG69" s="1">
        <v>5.97578</v>
      </c>
      <c r="AJ69" s="3" t="s">
        <v>23</v>
      </c>
      <c r="AK69" s="1">
        <v>108</v>
      </c>
      <c r="AM69" s="8">
        <v>8.4421</v>
      </c>
      <c r="AN69" s="1">
        <v>5.97578</v>
      </c>
      <c r="AP69" s="8">
        <v>8.3188</v>
      </c>
      <c r="AQ69" s="1">
        <v>5.97578</v>
      </c>
      <c r="AS69" s="8">
        <v>8.4242</v>
      </c>
      <c r="AT69" s="1">
        <v>5.97578</v>
      </c>
      <c r="AV69" s="8">
        <v>7.6483</v>
      </c>
      <c r="AW69" s="1">
        <v>5.97578</v>
      </c>
      <c r="AY69" s="8">
        <v>7.7283</v>
      </c>
      <c r="AZ69" s="1">
        <v>5.97578</v>
      </c>
      <c r="BC69" s="8">
        <v>8.2841</v>
      </c>
      <c r="BD69" s="1">
        <v>5.97578</v>
      </c>
      <c r="BF69" s="8">
        <v>8.1517</v>
      </c>
      <c r="BG69" s="1">
        <v>5.97578</v>
      </c>
      <c r="BI69" s="8">
        <v>8.2881</v>
      </c>
      <c r="BJ69" s="1">
        <v>5.97578</v>
      </c>
      <c r="BL69" s="8">
        <v>7.576</v>
      </c>
      <c r="BM69" s="1">
        <v>5.97578</v>
      </c>
      <c r="BO69" s="8">
        <v>7.6188</v>
      </c>
      <c r="BP69" s="1">
        <v>5.97578</v>
      </c>
    </row>
    <row r="70" spans="1:68">
      <c r="A70" s="3"/>
      <c r="E70" s="1">
        <v>4.1963</v>
      </c>
      <c r="F70" s="1">
        <v>4.1963</v>
      </c>
      <c r="H70" s="1">
        <v>6.5172</v>
      </c>
      <c r="I70" s="1">
        <v>6.5172</v>
      </c>
      <c r="K70" s="1">
        <v>6.5243</v>
      </c>
      <c r="L70" s="1">
        <v>6.5243</v>
      </c>
      <c r="N70" s="1">
        <v>6.4822</v>
      </c>
      <c r="O70" s="1">
        <v>6.4822</v>
      </c>
      <c r="Q70" s="1">
        <v>6.2429</v>
      </c>
      <c r="U70" s="1">
        <v>6.5439</v>
      </c>
      <c r="V70" s="1">
        <v>6.5439</v>
      </c>
      <c r="X70" s="1">
        <v>6.4954</v>
      </c>
      <c r="Y70" s="1">
        <v>6.4954</v>
      </c>
      <c r="AA70" s="1">
        <v>6.4926</v>
      </c>
      <c r="AB70" s="1">
        <v>6.4926</v>
      </c>
      <c r="AD70" s="1">
        <v>6.4466</v>
      </c>
      <c r="AE70" s="1">
        <v>6.4466</v>
      </c>
      <c r="AG70" s="1">
        <v>6.1819</v>
      </c>
      <c r="AJ70" s="3"/>
      <c r="AN70" s="1">
        <v>6.8108</v>
      </c>
      <c r="AO70" s="1">
        <v>6.8108</v>
      </c>
      <c r="AQ70" s="1">
        <v>6.7924</v>
      </c>
      <c r="AR70" s="1">
        <v>6.7924</v>
      </c>
      <c r="AT70" s="1">
        <v>6.8097</v>
      </c>
      <c r="AU70" s="1">
        <v>6.8097</v>
      </c>
      <c r="AW70" s="1">
        <v>6.6879</v>
      </c>
      <c r="AX70" s="1">
        <v>6.6879</v>
      </c>
      <c r="AZ70" s="1">
        <v>6.9526</v>
      </c>
      <c r="BD70" s="1">
        <v>6.7596</v>
      </c>
      <c r="BE70" s="1">
        <v>6.7596</v>
      </c>
      <c r="BG70" s="1">
        <v>6.7364</v>
      </c>
      <c r="BH70" s="1">
        <v>6.7364</v>
      </c>
      <c r="BJ70" s="1">
        <v>6.7676</v>
      </c>
      <c r="BK70" s="1">
        <v>6.7676</v>
      </c>
      <c r="BM70" s="1">
        <v>6.6591</v>
      </c>
      <c r="BN70" s="1">
        <v>6.6591</v>
      </c>
      <c r="BP70" s="1">
        <v>6.8939</v>
      </c>
    </row>
    <row r="71" spans="1:68">
      <c r="A71" s="3"/>
      <c r="E71" s="1">
        <f>((D69-E69)-(E70-E69))/(D69-E69)</f>
        <v>0.647874799928864</v>
      </c>
      <c r="H71" s="1">
        <f>((G69-H69)-(H70-H69))/(G69-H69)</f>
        <v>0.645741729480737</v>
      </c>
      <c r="K71" s="1">
        <f>((J69-K69)-(K70-K69))/(J69-K69)</f>
        <v>0.658502571254249</v>
      </c>
      <c r="N71" s="1">
        <f>((M69-N69)-(N70-N69))/(M69-N69)</f>
        <v>0.514700245323521</v>
      </c>
      <c r="Q71" s="1">
        <f>((P69-Q69)-(Q70-Q69))/(P69-Q69)</f>
        <v>0.283322601416613</v>
      </c>
      <c r="U71" s="1">
        <f>((T69-U69)-(U70-U69))/(T69-U69)</f>
        <v>0.646542070029615</v>
      </c>
      <c r="X71" s="1">
        <f>((W69-X69)-(X70-X69))/(W69-X69)</f>
        <v>0.64456331399803</v>
      </c>
      <c r="AA71" s="1">
        <f>((Z69-AA69)-(AA70-AA69))/(Z69-AA69)</f>
        <v>0.657217520494522</v>
      </c>
      <c r="AD71" s="1">
        <f>((AC69-AD69)-(AD70-AD69))/(AC69-AD69)</f>
        <v>0.512568328640053</v>
      </c>
      <c r="AG71" s="1">
        <f>((AF69-AG69)-(AG70-AG69))/(AF69-AG69)</f>
        <v>0.281861891157413</v>
      </c>
      <c r="AJ71" s="3"/>
      <c r="AN71" s="1">
        <f>((AM69-AN69)-(AN70-AN69))/(AM69-AN69)</f>
        <v>0.661430795679393</v>
      </c>
      <c r="AQ71" s="1">
        <f>((AP69-AQ69)-(AQ70-AQ69))/(AP69-AQ69)</f>
        <v>0.651466910226972</v>
      </c>
      <c r="AT71" s="1">
        <f>((AS69-AT69)-(AT70-AT69))/(AS69-AT69)</f>
        <v>0.659404840672761</v>
      </c>
      <c r="AW71" s="1">
        <f>((AV69-AW69)-(AW70-AW69))/(AV69-AW69)</f>
        <v>0.574223327673212</v>
      </c>
      <c r="AZ71" s="1">
        <f>((AY69-AZ69)-(AZ70-AZ69))/(AY69-AZ69)</f>
        <v>0.442619770387784</v>
      </c>
      <c r="BD71" s="1">
        <f>((BC69-BD69)-(BD70-BD69))/(BC69-BD69)</f>
        <v>0.660437027795107</v>
      </c>
      <c r="BG71" s="1">
        <f>((BF69-BG69)-(BG70-BG69))/(BF69-BG69)</f>
        <v>0.65043751608515</v>
      </c>
      <c r="BJ71" s="1">
        <f>((BI69-BJ69)-(BJ70-BJ69))/(BI69-BJ69)</f>
        <v>0.657564696927761</v>
      </c>
      <c r="BM71" s="1">
        <f>((BL69-BM69)-(BM70-BM69))/(BL69-BM69)</f>
        <v>0.572983714739224</v>
      </c>
      <c r="BP71" s="1">
        <f>((BO69-BP69)-(BP70-BP69))/(BO69-BP69)</f>
        <v>0.441199741938625</v>
      </c>
    </row>
    <row r="72" spans="1:68">
      <c r="A72" s="3"/>
      <c r="E72" s="1">
        <v>0.647867365736148</v>
      </c>
      <c r="H72" s="1">
        <v>0.645714122497168</v>
      </c>
      <c r="K72" s="1">
        <v>0.658512013953629</v>
      </c>
      <c r="N72" s="1">
        <v>0.514704570990352</v>
      </c>
      <c r="Q72" s="1">
        <v>0.283412887828162</v>
      </c>
      <c r="U72" s="1">
        <f>E71-0.001341</f>
        <v>0.646533799928864</v>
      </c>
      <c r="X72" s="1">
        <f>H71-0.001176</f>
        <v>0.644565729480737</v>
      </c>
      <c r="AA72" s="1">
        <f>K71-0.001276</f>
        <v>0.657226571254249</v>
      </c>
      <c r="AD72" s="1">
        <f>N71-0.002122</f>
        <v>0.512578245323521</v>
      </c>
      <c r="AG72" s="1">
        <f>Q71-0.001512</f>
        <v>0.281810601416613</v>
      </c>
      <c r="AJ72" s="3"/>
      <c r="AN72" s="1">
        <v>0.661428701125772</v>
      </c>
      <c r="AQ72" s="1">
        <v>0.651473968404539</v>
      </c>
      <c r="AT72" s="1">
        <v>0.659407003264612</v>
      </c>
      <c r="AW72" s="1">
        <v>0.574223979250335</v>
      </c>
      <c r="AZ72" s="1">
        <v>0.442608506596789</v>
      </c>
      <c r="BD72" s="1">
        <f>AN71-0.000996</f>
        <v>0.660434795679393</v>
      </c>
      <c r="BG72" s="1">
        <f>AQ71-0.001031</f>
        <v>0.650435910226972</v>
      </c>
      <c r="BJ72" s="1">
        <f>AT71-0.001862</f>
        <v>0.65754284067276</v>
      </c>
      <c r="BM72" s="1">
        <f>AW71-0.001236</f>
        <v>0.572987327673212</v>
      </c>
      <c r="BP72" s="1">
        <f>AZ71-0.001412</f>
        <v>0.441207770387784</v>
      </c>
    </row>
    <row r="73" spans="1:68">
      <c r="A73" s="3"/>
      <c r="U73" s="1">
        <v>0.646529456739611</v>
      </c>
      <c r="X73" s="1">
        <v>0.644546266857843</v>
      </c>
      <c r="AA73" s="1">
        <v>0.657235766702605</v>
      </c>
      <c r="AD73" s="1">
        <v>0.512572728553885</v>
      </c>
      <c r="AG73" s="1">
        <v>0.281977357429153</v>
      </c>
      <c r="AJ73" s="3"/>
      <c r="BD73" s="1">
        <v>0.660440132695571</v>
      </c>
      <c r="BG73" s="1">
        <v>0.65044524525717</v>
      </c>
      <c r="BJ73" s="1">
        <v>0.657544354968077</v>
      </c>
      <c r="BM73" s="1">
        <v>0.572999230037592</v>
      </c>
      <c r="BP73" s="1">
        <v>0.441192650456596</v>
      </c>
    </row>
    <row r="74" spans="1:36">
      <c r="A74" s="3"/>
      <c r="AJ74" s="3"/>
    </row>
    <row r="75" spans="1:36">
      <c r="A75" s="3"/>
      <c r="AJ75" s="3"/>
    </row>
    <row r="76" spans="1:68">
      <c r="A76" s="3"/>
      <c r="E76" s="1">
        <f>E71</f>
        <v>0.647874799928864</v>
      </c>
      <c r="H76" s="1">
        <f>H71</f>
        <v>0.645741729480737</v>
      </c>
      <c r="K76" s="1">
        <f>K71</f>
        <v>0.658502571254249</v>
      </c>
      <c r="N76" s="1">
        <f>N71</f>
        <v>0.514700245323521</v>
      </c>
      <c r="Q76" s="1">
        <f>Q71</f>
        <v>0.283322601416613</v>
      </c>
      <c r="U76" s="1">
        <f>U71</f>
        <v>0.646542070029615</v>
      </c>
      <c r="X76" s="1">
        <f>X71</f>
        <v>0.64456331399803</v>
      </c>
      <c r="AA76" s="1">
        <f>AA71</f>
        <v>0.657217520494522</v>
      </c>
      <c r="AD76" s="1">
        <f>AD71</f>
        <v>0.512568328640053</v>
      </c>
      <c r="AG76" s="1">
        <f>AG71</f>
        <v>0.281861891157413</v>
      </c>
      <c r="AJ76" s="3"/>
      <c r="AN76" s="1">
        <f>AN71</f>
        <v>0.661430795679393</v>
      </c>
      <c r="AQ76" s="1">
        <f>AQ71</f>
        <v>0.651466910226972</v>
      </c>
      <c r="AT76" s="1">
        <f>AT71</f>
        <v>0.659404840672761</v>
      </c>
      <c r="AW76" s="1">
        <f>AW71</f>
        <v>0.574223327673212</v>
      </c>
      <c r="AZ76" s="1">
        <f>AZ71</f>
        <v>0.442619770387784</v>
      </c>
      <c r="BD76" s="1">
        <f>BD71</f>
        <v>0.660437027795107</v>
      </c>
      <c r="BG76" s="1">
        <f>BG71</f>
        <v>0.65043751608515</v>
      </c>
      <c r="BJ76" s="1">
        <f>BJ71</f>
        <v>0.657564696927761</v>
      </c>
      <c r="BM76" s="1">
        <f>BM71</f>
        <v>0.572983714739224</v>
      </c>
      <c r="BP76" s="1">
        <f>BP71</f>
        <v>0.441199741938625</v>
      </c>
    </row>
    <row r="77" spans="1:36">
      <c r="A77" s="3"/>
      <c r="AJ77" s="3"/>
    </row>
    <row r="78" spans="1:36">
      <c r="A78" s="3"/>
      <c r="AJ78" s="3"/>
    </row>
    <row r="79" spans="1:36">
      <c r="A79" s="4" t="s">
        <v>11</v>
      </c>
      <c r="AJ79" s="4" t="s">
        <v>11</v>
      </c>
    </row>
    <row r="80" spans="1:68">
      <c r="A80" s="3" t="s">
        <v>24</v>
      </c>
      <c r="B80" s="1">
        <v>42</v>
      </c>
      <c r="D80" s="8">
        <v>7.7955</v>
      </c>
      <c r="E80" s="1">
        <v>5.97578</v>
      </c>
      <c r="G80" s="8">
        <v>7.7672</v>
      </c>
      <c r="H80" s="1">
        <v>5.97578</v>
      </c>
      <c r="J80" s="8">
        <v>5.1633</v>
      </c>
      <c r="K80" s="1">
        <v>3.6023</v>
      </c>
      <c r="M80" s="8">
        <v>6.9861</v>
      </c>
      <c r="N80" s="1">
        <v>5.97578</v>
      </c>
      <c r="P80" s="8">
        <v>6.3456</v>
      </c>
      <c r="Q80" s="1">
        <v>5.97578</v>
      </c>
      <c r="T80" s="8">
        <v>7.7123</v>
      </c>
      <c r="U80" s="1">
        <v>5.97578</v>
      </c>
      <c r="W80" s="8">
        <v>7.6866</v>
      </c>
      <c r="X80" s="1">
        <v>5.97578</v>
      </c>
      <c r="Z80" s="8">
        <v>7.4399</v>
      </c>
      <c r="AA80" s="1">
        <v>5.97578</v>
      </c>
      <c r="AC80" s="8">
        <v>6.9128</v>
      </c>
      <c r="AD80" s="1">
        <v>5.97578</v>
      </c>
      <c r="AF80" s="8">
        <v>6.2557</v>
      </c>
      <c r="AG80" s="1">
        <v>5.97578</v>
      </c>
      <c r="AJ80" s="3" t="s">
        <v>25</v>
      </c>
      <c r="AK80" s="1">
        <v>111</v>
      </c>
      <c r="AM80" s="8">
        <v>6.0377</v>
      </c>
      <c r="AN80" s="1">
        <v>3.6023</v>
      </c>
      <c r="AP80" s="8">
        <v>8.4986</v>
      </c>
      <c r="AQ80" s="1">
        <v>5.97578</v>
      </c>
      <c r="AS80" s="8">
        <v>8.3691</v>
      </c>
      <c r="AT80" s="1">
        <v>5.97578</v>
      </c>
      <c r="AV80" s="8">
        <v>7.5319</v>
      </c>
      <c r="AW80" s="1">
        <v>5.97578</v>
      </c>
      <c r="AY80" s="8">
        <v>8.7226</v>
      </c>
      <c r="AZ80" s="1">
        <v>5.97578</v>
      </c>
      <c r="BC80" s="8">
        <v>8.2508</v>
      </c>
      <c r="BD80" s="1">
        <v>5.97578</v>
      </c>
      <c r="BF80" s="8">
        <v>8.3174</v>
      </c>
      <c r="BG80" s="1">
        <v>5.97578</v>
      </c>
      <c r="BI80" s="8">
        <v>8.2421</v>
      </c>
      <c r="BJ80" s="1">
        <v>5.97578</v>
      </c>
      <c r="BL80" s="8">
        <v>7.464</v>
      </c>
      <c r="BM80" s="1">
        <v>5.97578</v>
      </c>
      <c r="BO80" s="8">
        <v>8.6097</v>
      </c>
      <c r="BP80" s="1">
        <v>5.97578</v>
      </c>
    </row>
    <row r="81" spans="1:68">
      <c r="A81" s="3"/>
      <c r="E81" s="1">
        <v>6.5994</v>
      </c>
      <c r="F81" s="1">
        <v>6.5994</v>
      </c>
      <c r="H81" s="1">
        <v>6.6005</v>
      </c>
      <c r="I81" s="1">
        <v>6.6005</v>
      </c>
      <c r="K81" s="1">
        <v>4.1534</v>
      </c>
      <c r="L81" s="1">
        <v>4.1534</v>
      </c>
      <c r="N81" s="1">
        <v>6.4638</v>
      </c>
      <c r="O81" s="1">
        <v>6.4638</v>
      </c>
      <c r="Q81" s="1">
        <v>6.2391</v>
      </c>
      <c r="U81" s="1">
        <v>6.5731</v>
      </c>
      <c r="V81" s="1">
        <v>6.5731</v>
      </c>
      <c r="X81" s="1">
        <v>6.5747</v>
      </c>
      <c r="Y81" s="1">
        <v>6.5747</v>
      </c>
      <c r="AA81" s="1">
        <v>6.4949</v>
      </c>
      <c r="AB81" s="1">
        <v>6.4949</v>
      </c>
      <c r="AD81" s="1">
        <v>6.4295</v>
      </c>
      <c r="AE81" s="1">
        <v>6.4295</v>
      </c>
      <c r="AG81" s="1">
        <v>6.1757</v>
      </c>
      <c r="AJ81" s="3"/>
      <c r="AN81" s="1">
        <v>4.4135</v>
      </c>
      <c r="AO81" s="1">
        <v>4.4135</v>
      </c>
      <c r="AQ81" s="1">
        <v>6.8278</v>
      </c>
      <c r="AR81" s="1">
        <v>6.8278</v>
      </c>
      <c r="AT81" s="1">
        <v>6.7735</v>
      </c>
      <c r="AU81" s="1">
        <v>6.7735</v>
      </c>
      <c r="AW81" s="1">
        <v>6.6261</v>
      </c>
      <c r="AX81" s="1">
        <v>6.6261</v>
      </c>
      <c r="AZ81" s="1">
        <v>7.5236</v>
      </c>
      <c r="BD81" s="1">
        <v>6.7378</v>
      </c>
      <c r="BE81" s="1">
        <v>6.7378</v>
      </c>
      <c r="BG81" s="1">
        <v>6.7695</v>
      </c>
      <c r="BH81" s="1">
        <v>6.7695</v>
      </c>
      <c r="BJ81" s="1">
        <v>6.7335</v>
      </c>
      <c r="BK81" s="1">
        <v>6.7335</v>
      </c>
      <c r="BM81" s="1">
        <v>6.5992</v>
      </c>
      <c r="BN81" s="1">
        <v>6.5992</v>
      </c>
      <c r="BP81" s="1">
        <v>7.4637</v>
      </c>
    </row>
    <row r="82" spans="1:68">
      <c r="A82" s="3"/>
      <c r="E82" s="1">
        <f>((D80-E80)-(E81-E80))/(D80-E80)</f>
        <v>0.657298925109358</v>
      </c>
      <c r="H82" s="1">
        <f>((G80-H80)-(H81-H80))/(G80-H80)</f>
        <v>0.6512710587132</v>
      </c>
      <c r="K82" s="1">
        <f>((J80-K80)-(K81-K80))/(J80-K80)</f>
        <v>0.646957078795643</v>
      </c>
      <c r="N82" s="1">
        <f>((M80-N80)-(N81-N80))/(M80-N80)</f>
        <v>0.51696492200491</v>
      </c>
      <c r="Q82" s="1">
        <f>((P80-Q80)-(Q81-Q80))/(P80-Q80)</f>
        <v>0.287977935211726</v>
      </c>
      <c r="U82" s="1">
        <f>((T80-U80)-(U81-U80))/(T80-U80)</f>
        <v>0.656024693064289</v>
      </c>
      <c r="X82" s="1">
        <f>((W80-X80)-(X81-X80))/(W80-X80)</f>
        <v>0.649922259501292</v>
      </c>
      <c r="AA82" s="1">
        <f>((Z80-AA80)-(AA81-AA80))/(Z80-AA80)</f>
        <v>0.645438898450946</v>
      </c>
      <c r="AD82" s="1">
        <f>((AC80-AD80)-(AD81-AD80))/(AC80-AD80)</f>
        <v>0.515784081449702</v>
      </c>
      <c r="AG82" s="1">
        <f>((AF80-AG80)-(AG81-AG80))/(AF80-AG80)</f>
        <v>0.285795941697628</v>
      </c>
      <c r="AJ82" s="3"/>
      <c r="AN82" s="1">
        <f>((AM80-AN80)-(AN81-AN80))/(AM80-AN80)</f>
        <v>0.666913032766691</v>
      </c>
      <c r="AQ82" s="1">
        <f>((AP80-AQ80)-(AQ81-AQ80))/(AP80-AQ80)</f>
        <v>0.662274756026986</v>
      </c>
      <c r="AT82" s="1">
        <f>((AS80-AT80)-(AT81-AT80))/(AS80-AT80)</f>
        <v>0.666688950913375</v>
      </c>
      <c r="AW82" s="1">
        <f>((AV80-AW80)-(AW81-AW80))/(AV80-AW80)</f>
        <v>0.582088784926612</v>
      </c>
      <c r="AZ82" s="1">
        <f>((AY80-AZ80)-(AZ81-AZ80))/(AY80-AZ80)</f>
        <v>0.436504758229516</v>
      </c>
      <c r="BD82" s="1">
        <f>((BC80-BD80)-(BD81-BD80))/(BC80-BD80)</f>
        <v>0.665049098469464</v>
      </c>
      <c r="BG82" s="1">
        <f>((BF80-BG80)-(BG81-BG80))/(BF80-BG80)</f>
        <v>0.661038084744749</v>
      </c>
      <c r="BJ82" s="1">
        <f>((BI80-BJ80)-(BJ81-BJ80))/(BI80-BJ80)</f>
        <v>0.665660630449363</v>
      </c>
      <c r="BM82" s="1">
        <f>((BL80-BM80)-(BM81-BM80))/(BL80-BM80)</f>
        <v>0.581096880837511</v>
      </c>
      <c r="BP82" s="1">
        <f>((BO80-BP80)-(BP81-BP80))/(BO80-BP80)</f>
        <v>0.435092941319402</v>
      </c>
    </row>
    <row r="83" spans="1:68">
      <c r="A83" s="3"/>
      <c r="E83" s="1">
        <v>0.657302413250319</v>
      </c>
      <c r="H83" s="1">
        <v>0.65126350509038</v>
      </c>
      <c r="K83" s="1">
        <v>0.646965926493109</v>
      </c>
      <c r="N83" s="1">
        <v>0.516899321158811</v>
      </c>
      <c r="Q83" s="1">
        <v>0.287939051033554</v>
      </c>
      <c r="U83" s="1">
        <f>E82-0.001276</f>
        <v>0.656022925109357</v>
      </c>
      <c r="X83" s="1">
        <f>H82-0.001341</f>
        <v>0.6499300587132</v>
      </c>
      <c r="AA83" s="1">
        <f>K82-0.001512</f>
        <v>0.645445078795644</v>
      </c>
      <c r="AD83" s="1">
        <f>N82-0.001176</f>
        <v>0.51578892200491</v>
      </c>
      <c r="AG83" s="1">
        <f>Q82-0.002122</f>
        <v>0.285855935211726</v>
      </c>
      <c r="AJ83" s="3"/>
      <c r="AN83" s="1">
        <v>0.666910639430434</v>
      </c>
      <c r="AQ83" s="1">
        <v>0.662279744007525</v>
      </c>
      <c r="AT83" s="1">
        <v>0.666693032499184</v>
      </c>
      <c r="AW83" s="1">
        <v>0.582095649767399</v>
      </c>
      <c r="AZ83" s="1">
        <v>0.436502433933485</v>
      </c>
      <c r="BD83" s="1">
        <f>AN82-0.001862</f>
        <v>0.665051032766691</v>
      </c>
      <c r="BG83" s="1">
        <f>AQ82-0.001236</f>
        <v>0.661038756026986</v>
      </c>
      <c r="BJ83" s="1">
        <f>AT82-0.001031</f>
        <v>0.665657950913375</v>
      </c>
      <c r="BM83" s="1">
        <f>AW82-0.000996</f>
        <v>0.581092784926612</v>
      </c>
      <c r="BP83" s="1">
        <f>AZ82-0.001412</f>
        <v>0.435092758229516</v>
      </c>
    </row>
    <row r="84" spans="1:68">
      <c r="A84" s="3"/>
      <c r="U84" s="1">
        <v>0.656024039178978</v>
      </c>
      <c r="X84" s="1">
        <v>0.64992130115425</v>
      </c>
      <c r="AA84" s="1">
        <v>0.645446840568791</v>
      </c>
      <c r="AD84" s="1">
        <v>0.515742382037647</v>
      </c>
      <c r="AG84" s="1">
        <v>0.285745807590465</v>
      </c>
      <c r="AJ84" s="3"/>
      <c r="BD84" s="1">
        <v>0.665055447540865</v>
      </c>
      <c r="BG84" s="1">
        <v>0.661043349942157</v>
      </c>
      <c r="BJ84" s="1">
        <v>0.665661470127155</v>
      </c>
      <c r="BM84" s="1">
        <v>0.581112035132256</v>
      </c>
      <c r="BP84" s="1">
        <v>0.435082136930408</v>
      </c>
    </row>
    <row r="85" spans="1:36">
      <c r="A85" s="3"/>
      <c r="AJ85" s="3"/>
    </row>
    <row r="86" spans="1:36">
      <c r="A86" s="3"/>
      <c r="AJ86" s="3"/>
    </row>
    <row r="87" spans="1:68">
      <c r="A87" s="3"/>
      <c r="E87" s="1">
        <f>E82</f>
        <v>0.657298925109358</v>
      </c>
      <c r="H87" s="1">
        <f>H82</f>
        <v>0.6512710587132</v>
      </c>
      <c r="K87" s="1">
        <f>K82</f>
        <v>0.646957078795643</v>
      </c>
      <c r="N87" s="1">
        <f>N82</f>
        <v>0.51696492200491</v>
      </c>
      <c r="Q87" s="1">
        <f>Q82</f>
        <v>0.287977935211726</v>
      </c>
      <c r="U87" s="1">
        <f>U82</f>
        <v>0.656024693064289</v>
      </c>
      <c r="X87" s="1">
        <f>X82</f>
        <v>0.649922259501292</v>
      </c>
      <c r="AA87" s="1">
        <f>AA82</f>
        <v>0.645438898450946</v>
      </c>
      <c r="AD87" s="1">
        <f>AD82</f>
        <v>0.515784081449702</v>
      </c>
      <c r="AG87" s="1">
        <f>AG82</f>
        <v>0.285795941697628</v>
      </c>
      <c r="AJ87" s="3"/>
      <c r="AN87" s="1">
        <f>AN82</f>
        <v>0.666913032766691</v>
      </c>
      <c r="AQ87" s="1">
        <f>AQ82</f>
        <v>0.662274756026986</v>
      </c>
      <c r="AT87" s="1">
        <f>AT82</f>
        <v>0.666688950913375</v>
      </c>
      <c r="AW87" s="1">
        <f>AW82</f>
        <v>0.582088784926612</v>
      </c>
      <c r="AZ87" s="1">
        <f>AZ82</f>
        <v>0.436504758229516</v>
      </c>
      <c r="BD87" s="1">
        <f>BD82</f>
        <v>0.665049098469464</v>
      </c>
      <c r="BG87" s="1">
        <f>BG82</f>
        <v>0.661038084744749</v>
      </c>
      <c r="BJ87" s="1">
        <f>BJ82</f>
        <v>0.665660630449363</v>
      </c>
      <c r="BM87" s="1">
        <f>BM82</f>
        <v>0.581096880837511</v>
      </c>
      <c r="BP87" s="1">
        <f>BP82</f>
        <v>0.435092941319402</v>
      </c>
    </row>
    <row r="88" spans="1:36">
      <c r="A88" s="3"/>
      <c r="AJ88" s="3"/>
    </row>
    <row r="89" spans="1:36">
      <c r="A89" s="3"/>
      <c r="AJ89" s="3"/>
    </row>
    <row r="90" spans="1:36">
      <c r="A90" s="4" t="s">
        <v>11</v>
      </c>
      <c r="AJ90" s="4" t="s">
        <v>11</v>
      </c>
    </row>
    <row r="91" spans="1:68">
      <c r="A91" s="3" t="s">
        <v>26</v>
      </c>
      <c r="B91" s="1">
        <v>45</v>
      </c>
      <c r="D91" s="8">
        <v>7.4983</v>
      </c>
      <c r="E91" s="1">
        <v>5.97578</v>
      </c>
      <c r="G91" s="8">
        <v>7.3977</v>
      </c>
      <c r="H91" s="1">
        <v>5.97578</v>
      </c>
      <c r="J91" s="8">
        <v>7.4821</v>
      </c>
      <c r="K91" s="1">
        <v>5.97578</v>
      </c>
      <c r="M91" s="8">
        <v>6.9049</v>
      </c>
      <c r="N91" s="1">
        <v>5.97578</v>
      </c>
      <c r="P91" s="8">
        <v>6.5784</v>
      </c>
      <c r="Q91" s="1">
        <v>5.97578</v>
      </c>
      <c r="T91" s="8">
        <v>7.4271</v>
      </c>
      <c r="U91" s="1">
        <v>5.97578</v>
      </c>
      <c r="W91" s="8">
        <v>7.3304</v>
      </c>
      <c r="X91" s="1">
        <v>5.97578</v>
      </c>
      <c r="Z91" s="8">
        <v>7.3901</v>
      </c>
      <c r="AA91" s="1">
        <v>5.97578</v>
      </c>
      <c r="AC91" s="8">
        <v>6.8379</v>
      </c>
      <c r="AD91" s="1">
        <v>5.97578</v>
      </c>
      <c r="AF91" s="8">
        <v>6.5027</v>
      </c>
      <c r="AG91" s="1">
        <v>5.97578</v>
      </c>
      <c r="AJ91" s="3" t="s">
        <v>27</v>
      </c>
      <c r="AK91" s="1">
        <v>114</v>
      </c>
      <c r="AM91" s="8">
        <v>6.0702</v>
      </c>
      <c r="AN91" s="1">
        <v>3.6023</v>
      </c>
      <c r="AP91" s="8">
        <v>8.5274</v>
      </c>
      <c r="AQ91" s="1">
        <v>5.97578</v>
      </c>
      <c r="AS91" s="8">
        <v>8.3756</v>
      </c>
      <c r="AT91" s="1">
        <v>5.97578</v>
      </c>
      <c r="AV91" s="8">
        <v>7.4839</v>
      </c>
      <c r="AW91" s="1">
        <v>5.97578</v>
      </c>
      <c r="AY91" s="8">
        <v>6.8604</v>
      </c>
      <c r="AZ91" s="1">
        <v>5.97578</v>
      </c>
      <c r="BC91" s="8">
        <v>8.2846</v>
      </c>
      <c r="BD91" s="1">
        <v>5.97578</v>
      </c>
      <c r="BF91" s="8">
        <v>8.3404</v>
      </c>
      <c r="BG91" s="1">
        <v>5.97578</v>
      </c>
      <c r="BI91" s="8">
        <v>8.2459</v>
      </c>
      <c r="BJ91" s="1">
        <v>5.97578</v>
      </c>
      <c r="BL91" s="8">
        <v>7.4181</v>
      </c>
      <c r="BM91" s="1">
        <v>5.97578</v>
      </c>
      <c r="BO91" s="8">
        <v>6.7655</v>
      </c>
      <c r="BP91" s="1">
        <v>5.97578</v>
      </c>
    </row>
    <row r="92" spans="1:68">
      <c r="A92" s="3"/>
      <c r="E92" s="1">
        <v>6.5187</v>
      </c>
      <c r="F92" s="1">
        <v>6.5187</v>
      </c>
      <c r="H92" s="1">
        <v>6.4948</v>
      </c>
      <c r="I92" s="1">
        <v>6.4948</v>
      </c>
      <c r="K92" s="1">
        <v>6.5025</v>
      </c>
      <c r="L92" s="1">
        <v>6.5025</v>
      </c>
      <c r="N92" s="1">
        <v>6.4356</v>
      </c>
      <c r="O92" s="1">
        <v>6.4356</v>
      </c>
      <c r="Q92" s="1">
        <v>6.4121</v>
      </c>
      <c r="U92" s="1">
        <v>6.4955</v>
      </c>
      <c r="V92" s="1">
        <v>6.4955</v>
      </c>
      <c r="X92" s="1">
        <v>6.4731</v>
      </c>
      <c r="Y92" s="1">
        <v>6.4731</v>
      </c>
      <c r="AA92" s="1">
        <v>6.4721</v>
      </c>
      <c r="AB92" s="1">
        <v>6.4721</v>
      </c>
      <c r="AD92" s="1">
        <v>6.4036</v>
      </c>
      <c r="AE92" s="1">
        <v>6.4036</v>
      </c>
      <c r="AG92" s="1">
        <v>6.3579</v>
      </c>
      <c r="AJ92" s="3"/>
      <c r="AN92" s="1">
        <v>4.4203</v>
      </c>
      <c r="AO92" s="1">
        <v>4.4203</v>
      </c>
      <c r="AQ92" s="1">
        <v>6.8681</v>
      </c>
      <c r="AR92" s="1">
        <v>6.8681</v>
      </c>
      <c r="AT92" s="1">
        <v>6.7846</v>
      </c>
      <c r="AU92" s="1">
        <v>6.7846</v>
      </c>
      <c r="AW92" s="1">
        <v>6.6158</v>
      </c>
      <c r="AX92" s="1">
        <v>6.6158</v>
      </c>
      <c r="AZ92" s="1">
        <v>6.4706</v>
      </c>
      <c r="BD92" s="1">
        <v>6.7443</v>
      </c>
      <c r="BE92" s="1">
        <v>6.7443</v>
      </c>
      <c r="BG92" s="1">
        <v>6.8071</v>
      </c>
      <c r="BH92" s="1">
        <v>6.8071</v>
      </c>
      <c r="BJ92" s="1">
        <v>6.7437</v>
      </c>
      <c r="BK92" s="1">
        <v>6.7437</v>
      </c>
      <c r="BM92" s="1">
        <v>6.5893</v>
      </c>
      <c r="BN92" s="1">
        <v>6.5893</v>
      </c>
      <c r="BP92" s="1">
        <v>6.4183</v>
      </c>
    </row>
    <row r="93" spans="1:68">
      <c r="A93" s="3"/>
      <c r="E93" s="1">
        <f>((D91-E91)-(E92-E91))/(D91-E91)</f>
        <v>0.643406983159499</v>
      </c>
      <c r="H93" s="1">
        <f>((G91-H91)-(H92-H91))/(G91-H91)</f>
        <v>0.634986497130641</v>
      </c>
      <c r="K93" s="1">
        <f>((J91-K91)-(K92-K91))/(J91-K91)</f>
        <v>0.650326623824951</v>
      </c>
      <c r="N93" s="1">
        <f>((M91-N91)-(N92-N91))/(M91-N91)</f>
        <v>0.505101601515412</v>
      </c>
      <c r="Q93" s="1">
        <f>((P91-Q91)-(Q92-Q91))/(P91-Q91)</f>
        <v>0.275961634197339</v>
      </c>
      <c r="U93" s="1">
        <f>((T91-U91)-(U92-U91))/(T91-U91)</f>
        <v>0.641898409723562</v>
      </c>
      <c r="X93" s="1">
        <f>((W91-X91)-(X92-X91))/(W91-X91)</f>
        <v>0.632871211114557</v>
      </c>
      <c r="AA93" s="1">
        <f>((Z91-AA91)-(AA92-AA91))/(Z91-AA91)</f>
        <v>0.649075173935177</v>
      </c>
      <c r="AD93" s="1">
        <f>((AC91-AD91)-(AD92-AD91))/(AC91-AD91)</f>
        <v>0.503758177515891</v>
      </c>
      <c r="AG93" s="1">
        <f>((AF91-AG91)-(AG92-AG91))/(AF91-AG91)</f>
        <v>0.274804524405982</v>
      </c>
      <c r="AJ93" s="3"/>
      <c r="AN93" s="1">
        <f>((AM91-AN91)-(AN92-AN91))/(AM91-AN91)</f>
        <v>0.668544106325216</v>
      </c>
      <c r="AQ93" s="1">
        <f>((AP91-AQ91)-(AQ92-AQ91))/(AP91-AQ91)</f>
        <v>0.65029275519082</v>
      </c>
      <c r="AT93" s="1">
        <f>((AS91-AT91)-(AT92-AT91))/(AS91-AT91)</f>
        <v>0.662966389145853</v>
      </c>
      <c r="AW93" s="1">
        <f>((AV91-AW91)-(AW92-AW91))/(AV91-AW91)</f>
        <v>0.575617324881309</v>
      </c>
      <c r="AZ93" s="1">
        <f>((AY91-AZ91)-(AZ92-AZ91))/(AY91-AZ91)</f>
        <v>0.440641179263413</v>
      </c>
      <c r="BD93" s="1">
        <f>((BC91-BD91)-(BD92-BD91))/(BC91-BD91)</f>
        <v>0.667137325560243</v>
      </c>
      <c r="BG93" s="1">
        <f>((BF91-BG91)-(BG92-BG91))/(BF91-BG91)</f>
        <v>0.648433997851663</v>
      </c>
      <c r="BJ93" s="1">
        <f>((BI91-BJ91)-(BJ92-BJ91))/(BI91-BJ91)</f>
        <v>0.661727133367399</v>
      </c>
      <c r="BM93" s="1">
        <f>((BL91-BM91)-(BM92-BM91))/(BL91-BM91)</f>
        <v>0.574629763159355</v>
      </c>
      <c r="BP93" s="1">
        <f>((BO91-BP91)-(BP92-BP91))/(BO91-BP91)</f>
        <v>0.439649496023907</v>
      </c>
    </row>
    <row r="94" spans="1:68">
      <c r="A94" s="3"/>
      <c r="E94" s="1">
        <v>0.643396117735154</v>
      </c>
      <c r="H94" s="1">
        <v>0.63499876938223</v>
      </c>
      <c r="K94" s="1">
        <v>0.650332669296772</v>
      </c>
      <c r="N94" s="1">
        <v>0.505116389387728</v>
      </c>
      <c r="Q94" s="1">
        <v>0.275962115653972</v>
      </c>
      <c r="U94" s="1">
        <f>E93-0.001512</f>
        <v>0.641894983159499</v>
      </c>
      <c r="X94" s="1">
        <f>H93-0.002122</f>
        <v>0.632864497130641</v>
      </c>
      <c r="AA94" s="1">
        <f>K93-0.001276</f>
        <v>0.649050623824951</v>
      </c>
      <c r="AD94" s="1">
        <f>N93-0.001341</f>
        <v>0.503760601515412</v>
      </c>
      <c r="AG94" s="1">
        <f>Q93-0.001176</f>
        <v>0.274785634197339</v>
      </c>
      <c r="AJ94" s="3"/>
      <c r="AN94" s="1">
        <v>0.668547753410958</v>
      </c>
      <c r="AQ94" s="1">
        <v>0.650298467420102</v>
      </c>
      <c r="AT94" s="1">
        <v>0.662968428086196</v>
      </c>
      <c r="AW94" s="1">
        <v>0.575627018097169</v>
      </c>
      <c r="AZ94" s="1">
        <v>0.440623868163709</v>
      </c>
      <c r="BD94" s="1">
        <f>AN93-0.001412</f>
        <v>0.667132106325216</v>
      </c>
      <c r="BG94" s="1">
        <f>AQ93-0.001862</f>
        <v>0.64843075519082</v>
      </c>
      <c r="BJ94" s="1">
        <f>AT93-0.001236</f>
        <v>0.661730389145853</v>
      </c>
      <c r="BM94" s="1">
        <f>AW93-0.001031</f>
        <v>0.574586324881309</v>
      </c>
      <c r="BP94" s="1">
        <f>AZ93-0.000996</f>
        <v>0.439645179263413</v>
      </c>
    </row>
    <row r="95" spans="1:68">
      <c r="A95" s="3"/>
      <c r="U95" s="1">
        <v>0.641879363441414</v>
      </c>
      <c r="X95" s="1">
        <v>0.632882101122295</v>
      </c>
      <c r="AA95" s="1">
        <v>0.649061252171265</v>
      </c>
      <c r="AD95" s="1">
        <v>0.503776906912024</v>
      </c>
      <c r="AG95" s="1">
        <v>0.274795550560054</v>
      </c>
      <c r="AJ95" s="3"/>
      <c r="BD95" s="1">
        <v>0.667133865309211</v>
      </c>
      <c r="BG95" s="1">
        <v>0.648420612863967</v>
      </c>
      <c r="BJ95" s="1">
        <v>0.661738908557395</v>
      </c>
      <c r="BM95" s="1">
        <v>0.574597383750227</v>
      </c>
      <c r="BP95" s="1">
        <v>0.439658287307077</v>
      </c>
    </row>
    <row r="96" spans="1:36">
      <c r="A96" s="3"/>
      <c r="AJ96" s="3"/>
    </row>
    <row r="97" spans="1:36">
      <c r="A97" s="3"/>
      <c r="AJ97" s="3"/>
    </row>
    <row r="98" spans="1:68">
      <c r="A98" s="3"/>
      <c r="E98" s="1">
        <f>E93</f>
        <v>0.643406983159499</v>
      </c>
      <c r="H98" s="1">
        <f>H93</f>
        <v>0.634986497130641</v>
      </c>
      <c r="K98" s="1">
        <f>K93</f>
        <v>0.650326623824951</v>
      </c>
      <c r="N98" s="1">
        <f>N93</f>
        <v>0.505101601515412</v>
      </c>
      <c r="Q98" s="1">
        <f>Q93</f>
        <v>0.275961634197339</v>
      </c>
      <c r="U98" s="1">
        <f>U93</f>
        <v>0.641898409723562</v>
      </c>
      <c r="X98" s="1">
        <f>X93</f>
        <v>0.632871211114557</v>
      </c>
      <c r="AA98" s="1">
        <f>AA93</f>
        <v>0.649075173935177</v>
      </c>
      <c r="AD98" s="1">
        <f>AD93</f>
        <v>0.503758177515891</v>
      </c>
      <c r="AG98" s="1">
        <f>AG93</f>
        <v>0.274804524405982</v>
      </c>
      <c r="AJ98" s="3"/>
      <c r="AN98" s="1">
        <f>AN93</f>
        <v>0.668544106325216</v>
      </c>
      <c r="AQ98" s="1">
        <f>AQ93</f>
        <v>0.65029275519082</v>
      </c>
      <c r="AT98" s="1">
        <f>AT93</f>
        <v>0.662966389145853</v>
      </c>
      <c r="AW98" s="1">
        <f>AW93</f>
        <v>0.575617324881309</v>
      </c>
      <c r="AZ98" s="1">
        <f>AZ93</f>
        <v>0.440641179263413</v>
      </c>
      <c r="BD98" s="1">
        <f>BD93</f>
        <v>0.667137325560243</v>
      </c>
      <c r="BG98" s="1">
        <f>BG93</f>
        <v>0.648433997851663</v>
      </c>
      <c r="BJ98" s="1">
        <f>BJ93</f>
        <v>0.661727133367399</v>
      </c>
      <c r="BM98" s="1">
        <f>BM93</f>
        <v>0.574629763159355</v>
      </c>
      <c r="BP98" s="1">
        <f>BP93</f>
        <v>0.439649496023907</v>
      </c>
    </row>
    <row r="99" spans="1:36">
      <c r="A99" s="3"/>
      <c r="AJ99" s="3"/>
    </row>
    <row r="100" spans="1:52">
      <c r="A100" s="3"/>
      <c r="E100" s="1">
        <f>E34-0.04745</f>
        <v>0.649736773997066</v>
      </c>
      <c r="H100" s="1">
        <f>H34-0.04745</f>
        <v>0.644200756802102</v>
      </c>
      <c r="K100" s="1">
        <f>K34-0.04745</f>
        <v>0.652229789286793</v>
      </c>
      <c r="N100" s="1">
        <f>N34-0.09145</f>
        <v>0.512439059188612</v>
      </c>
      <c r="Q100" s="1">
        <f>Q34-0.13145</f>
        <v>0.282804267963789</v>
      </c>
      <c r="AJ100" s="3"/>
      <c r="AN100" s="1">
        <f>AN34-0.0385</f>
        <v>0.666557790263319</v>
      </c>
      <c r="AQ100" s="1">
        <f>AQ34-0.0385</f>
        <v>0.656847096424081</v>
      </c>
      <c r="AT100" s="1">
        <f>AT34-0.0385</f>
        <v>0.663132029471188</v>
      </c>
      <c r="AW100" s="1">
        <f>AW34-0.07145</f>
        <v>0.577309580549661</v>
      </c>
      <c r="AZ100" s="1">
        <f>AZ34-0.1014</f>
        <v>0.440501552937254</v>
      </c>
    </row>
    <row r="101" s="1" customFormat="1" spans="1:68">
      <c r="A101" s="4" t="s">
        <v>11</v>
      </c>
      <c r="E101" s="1">
        <f>AVERAGE(E76,E87,E98)</f>
        <v>0.649526902732573</v>
      </c>
      <c r="H101" s="1">
        <f>AVERAGE(H76,H87,H98)</f>
        <v>0.643999761774859</v>
      </c>
      <c r="K101" s="1">
        <f>AVERAGE(K76,K87,K98)</f>
        <v>0.651928757958281</v>
      </c>
      <c r="N101" s="1">
        <f>AVERAGE(N76,N87,N98)</f>
        <v>0.512255589614614</v>
      </c>
      <c r="Q101" s="1">
        <f>AVERAGE(Q76,Q87,Q98)</f>
        <v>0.28242072360856</v>
      </c>
      <c r="U101" s="1">
        <f>AVERAGE(U76,U87,U98)</f>
        <v>0.648155057605822</v>
      </c>
      <c r="X101" s="1">
        <f>AVERAGE(X76,X87,X98)</f>
        <v>0.64245226153796</v>
      </c>
      <c r="AA101" s="1">
        <f>AVERAGE(AA76,AA87,AA98)</f>
        <v>0.650577197626882</v>
      </c>
      <c r="AD101" s="1">
        <f>AVERAGE(AD76,AD87,AD98)</f>
        <v>0.510703529201882</v>
      </c>
      <c r="AG101" s="1">
        <f>AVERAGE(AG76,AG87,AG98)</f>
        <v>0.280820785753674</v>
      </c>
      <c r="AJ101" s="4" t="s">
        <v>11</v>
      </c>
      <c r="AN101" s="1">
        <f>AVERAGE(AN76,AN87,AN98)</f>
        <v>0.665629311590433</v>
      </c>
      <c r="AQ101" s="1">
        <f>AVERAGE(AQ76,AQ87,AQ98)</f>
        <v>0.654678140481593</v>
      </c>
      <c r="AT101" s="1">
        <f>AVERAGE(AT76,AT87,AT98)</f>
        <v>0.663020060243996</v>
      </c>
      <c r="AW101" s="1">
        <f>AVERAGE(AW76,AW87,AW98)</f>
        <v>0.577309812493711</v>
      </c>
      <c r="AZ101" s="1">
        <f>AVERAGE(AZ76,AZ87,AZ98)</f>
        <v>0.439921902626905</v>
      </c>
      <c r="BD101" s="1">
        <f>AVERAGE(BD76,BD87,BD98)</f>
        <v>0.664207817274938</v>
      </c>
      <c r="BG101" s="1">
        <f>AVERAGE(BG76,BG87,BG98)</f>
        <v>0.653303199560521</v>
      </c>
      <c r="BJ101" s="1">
        <f>AVERAGE(BJ76,BJ87,BJ98)</f>
        <v>0.661650820248174</v>
      </c>
      <c r="BM101" s="1">
        <f>AVERAGE(BM76,BM87,BM98)</f>
        <v>0.576236786245363</v>
      </c>
      <c r="BP101" s="1">
        <f>AVERAGE(BP76,BP87,BP98)</f>
        <v>0.438647393093978</v>
      </c>
    </row>
    <row r="102" spans="1:68">
      <c r="A102" s="3" t="s">
        <v>28</v>
      </c>
      <c r="B102" s="1">
        <v>46</v>
      </c>
      <c r="D102" s="8">
        <v>5.8371</v>
      </c>
      <c r="E102" s="1">
        <v>3.6023</v>
      </c>
      <c r="G102" s="8">
        <v>8.3803</v>
      </c>
      <c r="H102" s="1">
        <v>5.97578</v>
      </c>
      <c r="J102" s="8">
        <v>8.1136</v>
      </c>
      <c r="K102" s="1">
        <v>5.97578</v>
      </c>
      <c r="M102" s="8">
        <v>7.6348</v>
      </c>
      <c r="N102" s="1">
        <v>5.97578</v>
      </c>
      <c r="P102" s="8">
        <v>7.027</v>
      </c>
      <c r="Q102" s="1">
        <v>5.97578</v>
      </c>
      <c r="T102" s="8">
        <v>8.1074</v>
      </c>
      <c r="U102" s="1">
        <v>5.97578</v>
      </c>
      <c r="W102" s="8">
        <v>8.2672</v>
      </c>
      <c r="X102" s="1">
        <v>5.97578</v>
      </c>
      <c r="Z102" s="8">
        <v>7.9819</v>
      </c>
      <c r="AA102" s="1">
        <v>5.97578</v>
      </c>
      <c r="AC102" s="8">
        <v>7.5143</v>
      </c>
      <c r="AD102" s="1">
        <v>5.97578</v>
      </c>
      <c r="AF102" s="8">
        <v>6.9158</v>
      </c>
      <c r="AG102" s="1">
        <v>5.97578</v>
      </c>
      <c r="AJ102" s="3" t="s">
        <v>29</v>
      </c>
      <c r="AK102" s="1">
        <v>115</v>
      </c>
      <c r="AM102" s="8">
        <v>6.4759</v>
      </c>
      <c r="AN102" s="1">
        <v>3.6023</v>
      </c>
      <c r="AP102" s="8">
        <v>9.0126</v>
      </c>
      <c r="AQ102" s="1">
        <v>5.97578</v>
      </c>
      <c r="AS102" s="8">
        <v>8.8411</v>
      </c>
      <c r="AT102" s="1">
        <v>5.97578</v>
      </c>
      <c r="AV102" s="8">
        <v>8.3677</v>
      </c>
      <c r="AW102" s="1">
        <v>5.97578</v>
      </c>
      <c r="AY102" s="8">
        <v>7.3558</v>
      </c>
      <c r="AZ102" s="1">
        <v>5.97578</v>
      </c>
      <c r="BC102" s="8">
        <v>8.6653</v>
      </c>
      <c r="BD102" s="1">
        <v>5.97578</v>
      </c>
      <c r="BF102" s="8">
        <v>8.7953</v>
      </c>
      <c r="BG102" s="1">
        <v>5.97578</v>
      </c>
      <c r="BI102" s="8">
        <v>8.6779</v>
      </c>
      <c r="BJ102" s="1">
        <v>5.97578</v>
      </c>
      <c r="BL102" s="8">
        <v>8.2595</v>
      </c>
      <c r="BM102" s="1">
        <v>5.97578</v>
      </c>
      <c r="BO102" s="8">
        <v>7.2277</v>
      </c>
      <c r="BP102" s="1">
        <v>5.97578</v>
      </c>
    </row>
    <row r="103" spans="1:68">
      <c r="A103" s="3"/>
      <c r="E103" s="1">
        <v>4.2823</v>
      </c>
      <c r="F103" s="1">
        <v>4.2823</v>
      </c>
      <c r="H103" s="1">
        <v>6.7039</v>
      </c>
      <c r="I103" s="1">
        <v>6.7039</v>
      </c>
      <c r="K103" s="1">
        <v>6.6233</v>
      </c>
      <c r="L103" s="1">
        <v>6.6233</v>
      </c>
      <c r="N103" s="1">
        <v>6.6401</v>
      </c>
      <c r="O103" s="1">
        <v>6.6401</v>
      </c>
      <c r="Q103" s="1">
        <v>6.5893</v>
      </c>
      <c r="U103" s="1">
        <v>6.6269</v>
      </c>
      <c r="V103" s="1">
        <v>6.6269</v>
      </c>
      <c r="X103" s="1">
        <v>6.6745</v>
      </c>
      <c r="Y103" s="1">
        <v>6.6745</v>
      </c>
      <c r="AA103" s="1">
        <v>6.5861</v>
      </c>
      <c r="AB103" s="1">
        <v>6.5861</v>
      </c>
      <c r="AD103" s="1">
        <v>6.5938</v>
      </c>
      <c r="AE103" s="1">
        <v>6.5938</v>
      </c>
      <c r="AG103" s="1">
        <v>6.5258</v>
      </c>
      <c r="AJ103" s="3"/>
      <c r="AN103" s="1">
        <v>4.4624</v>
      </c>
      <c r="AO103" s="1">
        <v>4.4624</v>
      </c>
      <c r="AQ103" s="1">
        <v>6.9012</v>
      </c>
      <c r="AR103" s="1">
        <v>6.9012</v>
      </c>
      <c r="AT103" s="1">
        <v>6.8246</v>
      </c>
      <c r="AU103" s="1">
        <v>6.8246</v>
      </c>
      <c r="AW103" s="1">
        <v>6.8138</v>
      </c>
      <c r="AX103" s="1">
        <v>6.8138</v>
      </c>
      <c r="AZ103" s="1">
        <v>6.6102</v>
      </c>
      <c r="BD103" s="1">
        <v>6.7841</v>
      </c>
      <c r="BE103" s="1">
        <v>6.7841</v>
      </c>
      <c r="BG103" s="1">
        <v>6.8378</v>
      </c>
      <c r="BH103" s="1">
        <v>6.8378</v>
      </c>
      <c r="BJ103" s="1">
        <v>6.7813</v>
      </c>
      <c r="BK103" s="1">
        <v>6.7813</v>
      </c>
      <c r="BM103" s="1">
        <v>6.7791</v>
      </c>
      <c r="BN103" s="1">
        <v>6.7791</v>
      </c>
      <c r="BP103" s="1">
        <v>6.5526</v>
      </c>
    </row>
    <row r="104" spans="1:68">
      <c r="A104" s="3"/>
      <c r="E104" s="1">
        <f>((D102-E102)-(E103-E102))/(D102-E102)</f>
        <v>0.695722212278504</v>
      </c>
      <c r="H104" s="1">
        <f>((G102-H102)-(H103-H102))/(G102-H102)</f>
        <v>0.697186964550097</v>
      </c>
      <c r="K104" s="1">
        <f>((J102-K102)-(K103-K102))/(J102-K102)</f>
        <v>0.697112011301232</v>
      </c>
      <c r="N104" s="1">
        <f>((M102-N102)-(N103-N102))/(M102-N102)</f>
        <v>0.599570830972502</v>
      </c>
      <c r="Q104" s="1">
        <f>((P102-Q102)-(Q103-Q102))/(P102-Q102)</f>
        <v>0.416373356671297</v>
      </c>
      <c r="U104" s="1">
        <f>((T102-U102)-(U103-U102))/(T102-U102)</f>
        <v>0.69454217918766</v>
      </c>
      <c r="X104" s="1">
        <f>((W102-X102)-(X103-X102))/(W102-X102)</f>
        <v>0.695071178570494</v>
      </c>
      <c r="AA104" s="1">
        <f>((Z102-AA102)-(AA103-AA102))/(Z102-AA102)</f>
        <v>0.695770940920783</v>
      </c>
      <c r="AD104" s="1">
        <f>((AC102-AD102)-(AD103-AD102))/(AC102-AD102)</f>
        <v>0.598302264513949</v>
      </c>
      <c r="AG104" s="1">
        <f>((AF102-AG102)-(AG103-AG102))/(AF102-AG102)</f>
        <v>0.414884789685326</v>
      </c>
      <c r="AJ104" s="3"/>
      <c r="AN104" s="1">
        <f>((AM102-AN102)-(AN103-AN102))/(AM102-AN102)</f>
        <v>0.700689031180401</v>
      </c>
      <c r="AQ104" s="1">
        <f>((AP102-AQ102)-(AQ103-AQ102))/(AP102-AQ102)</f>
        <v>0.695266759307434</v>
      </c>
      <c r="AT104" s="1">
        <f>((AS102-AT102)-(AT103-AT102))/(AS102-AT102)</f>
        <v>0.703760836485977</v>
      </c>
      <c r="AW104" s="1">
        <f>((AV102-AW102)-(AW103-AW102))/(AV102-AW102)</f>
        <v>0.649645473092746</v>
      </c>
      <c r="AZ104" s="1">
        <f>((AY102-AZ102)-(AZ103-AZ102))/(AY102-AZ102)</f>
        <v>0.54028202489819</v>
      </c>
      <c r="BD104" s="1">
        <f>((BC102-BD102)-(BD103-BD102))/(BC102-BD102)</f>
        <v>0.699455664951367</v>
      </c>
      <c r="BG104" s="1">
        <f>((BF102-BG102)-(BG103-BG102))/(BF102-BG102)</f>
        <v>0.694267109295199</v>
      </c>
      <c r="BJ104" s="1">
        <f>((BI102-BJ102)-(BJ103-BJ102))/(BI102-BJ102)</f>
        <v>0.70189332820156</v>
      </c>
      <c r="BM104" s="1">
        <f>((BL102-BM102)-(BM103-BM102))/(BL102-BM102)</f>
        <v>0.648240589914701</v>
      </c>
      <c r="BP104" s="1">
        <f>((BO102-BP102)-(BP103-BP102))/(BO102-BP102)</f>
        <v>0.539251709374401</v>
      </c>
    </row>
    <row r="105" spans="1:68">
      <c r="A105" s="3"/>
      <c r="E105" s="1">
        <v>0.695713761082839</v>
      </c>
      <c r="H105" s="1">
        <v>0.69718141399477</v>
      </c>
      <c r="K105" s="1">
        <v>0.697109934516745</v>
      </c>
      <c r="N105" s="1">
        <v>0.599578974923921</v>
      </c>
      <c r="Q105" s="1">
        <v>0.416392999265927</v>
      </c>
      <c r="U105" s="1">
        <f>E104-0.001176</f>
        <v>0.694546212278504</v>
      </c>
      <c r="X105" s="1">
        <f>H104-0.002122</f>
        <v>0.695064964550097</v>
      </c>
      <c r="AA105" s="1">
        <f>K104-0.001341</f>
        <v>0.695771011301232</v>
      </c>
      <c r="AD105" s="1">
        <f>N104-0.001276</f>
        <v>0.598294830972502</v>
      </c>
      <c r="AG105" s="1">
        <f>Q104-0.001512</f>
        <v>0.414861356671297</v>
      </c>
      <c r="AJ105" s="3"/>
      <c r="AN105" s="1">
        <v>0.70068679737559</v>
      </c>
      <c r="AQ105" s="1">
        <v>0.695267417993106</v>
      </c>
      <c r="AT105" s="1">
        <v>0.703754007292661</v>
      </c>
      <c r="AW105" s="1">
        <v>0.649638486992506</v>
      </c>
      <c r="AZ105" s="1">
        <v>0.540293704063438</v>
      </c>
      <c r="BD105" s="1">
        <f>AN104-0.001236</f>
        <v>0.699453031180401</v>
      </c>
      <c r="BG105" s="1">
        <f>AQ104-0.000996</f>
        <v>0.694270759307434</v>
      </c>
      <c r="BJ105" s="1">
        <f>AT104-0.001862</f>
        <v>0.701898836485977</v>
      </c>
      <c r="BM105" s="1">
        <f>AW104-0.001412</f>
        <v>0.648233473092746</v>
      </c>
      <c r="BP105" s="1">
        <f>AZ104-0.001031</f>
        <v>0.53925102489819</v>
      </c>
    </row>
    <row r="106" spans="1:68">
      <c r="A106" s="3"/>
      <c r="U106" s="1">
        <v>0.694538831652486</v>
      </c>
      <c r="X106" s="1">
        <v>0.695063816699985</v>
      </c>
      <c r="AA106" s="1">
        <v>0.695775647852325</v>
      </c>
      <c r="AD106" s="1">
        <v>0.598300782879136</v>
      </c>
      <c r="AG106" s="1">
        <v>0.414829788606696</v>
      </c>
      <c r="AJ106" s="3"/>
      <c r="BD106" s="1">
        <v>0.699451397339243</v>
      </c>
      <c r="BG106" s="1">
        <v>0.694276369017571</v>
      </c>
      <c r="BJ106" s="1">
        <v>0.701887534960858</v>
      </c>
      <c r="BM106" s="1">
        <v>0.648229940998033</v>
      </c>
      <c r="BP106" s="1">
        <v>0.539267603825662</v>
      </c>
    </row>
    <row r="107" spans="1:36">
      <c r="A107" s="3"/>
      <c r="AJ107" s="3"/>
    </row>
    <row r="108" spans="1:36">
      <c r="A108" s="3"/>
      <c r="AJ108" s="3"/>
    </row>
    <row r="109" spans="1:68">
      <c r="A109" s="3"/>
      <c r="E109" s="1">
        <f>E104</f>
        <v>0.695722212278504</v>
      </c>
      <c r="H109" s="1">
        <f>H104</f>
        <v>0.697186964550097</v>
      </c>
      <c r="K109" s="1">
        <f>K104</f>
        <v>0.697112011301232</v>
      </c>
      <c r="N109" s="1">
        <f>N104</f>
        <v>0.599570830972502</v>
      </c>
      <c r="Q109" s="1">
        <f>Q104</f>
        <v>0.416373356671297</v>
      </c>
      <c r="U109" s="1">
        <f>U104</f>
        <v>0.69454217918766</v>
      </c>
      <c r="X109" s="1">
        <f>X104</f>
        <v>0.695071178570494</v>
      </c>
      <c r="AA109" s="1">
        <f>AA104</f>
        <v>0.695770940920783</v>
      </c>
      <c r="AD109" s="1">
        <f>AD104</f>
        <v>0.598302264513949</v>
      </c>
      <c r="AG109" s="1">
        <f>AG104</f>
        <v>0.414884789685326</v>
      </c>
      <c r="AJ109" s="3"/>
      <c r="AN109" s="1">
        <f>AN104</f>
        <v>0.700689031180401</v>
      </c>
      <c r="AQ109" s="1">
        <f>AQ104</f>
        <v>0.695266759307434</v>
      </c>
      <c r="AT109" s="1">
        <f>AT104</f>
        <v>0.703760836485977</v>
      </c>
      <c r="AW109" s="1">
        <f>AW104</f>
        <v>0.649645473092746</v>
      </c>
      <c r="AZ109" s="1">
        <f>AZ104</f>
        <v>0.54028202489819</v>
      </c>
      <c r="BD109" s="1">
        <f>BD104</f>
        <v>0.699455664951367</v>
      </c>
      <c r="BG109" s="1">
        <f>BG104</f>
        <v>0.694267109295199</v>
      </c>
      <c r="BJ109" s="1">
        <f>BJ104</f>
        <v>0.70189332820156</v>
      </c>
      <c r="BM109" s="1">
        <f>BM104</f>
        <v>0.648240589914701</v>
      </c>
      <c r="BP109" s="1">
        <f>BP104</f>
        <v>0.539251709374401</v>
      </c>
    </row>
    <row r="110" spans="1:36">
      <c r="A110" s="3"/>
      <c r="AJ110" s="3"/>
    </row>
    <row r="111" spans="1:36">
      <c r="A111" s="3"/>
      <c r="AJ111" s="3"/>
    </row>
    <row r="112" spans="1:36">
      <c r="A112" s="4" t="s">
        <v>11</v>
      </c>
      <c r="AJ112" s="4" t="s">
        <v>11</v>
      </c>
    </row>
    <row r="113" spans="1:68">
      <c r="A113" s="3" t="s">
        <v>30</v>
      </c>
      <c r="B113" s="1">
        <v>49</v>
      </c>
      <c r="D113" s="8">
        <v>6.1086</v>
      </c>
      <c r="E113" s="1">
        <v>3.6023</v>
      </c>
      <c r="G113" s="8">
        <v>8.1599</v>
      </c>
      <c r="H113" s="1">
        <v>5.97578</v>
      </c>
      <c r="J113" s="8">
        <v>8.3695</v>
      </c>
      <c r="K113" s="1">
        <v>5.97578</v>
      </c>
      <c r="M113" s="8">
        <v>7.6279</v>
      </c>
      <c r="N113" s="1">
        <v>5.97578</v>
      </c>
      <c r="P113" s="8">
        <v>6.7836</v>
      </c>
      <c r="Q113" s="1">
        <v>5.97578</v>
      </c>
      <c r="T113" s="8">
        <v>8.3657</v>
      </c>
      <c r="U113" s="1">
        <v>5.97578</v>
      </c>
      <c r="W113" s="8">
        <v>8.0606</v>
      </c>
      <c r="X113" s="1">
        <v>5.97578</v>
      </c>
      <c r="Z113" s="8">
        <v>8.2156</v>
      </c>
      <c r="AA113" s="1">
        <v>5.97578</v>
      </c>
      <c r="AC113" s="8">
        <v>7.5085</v>
      </c>
      <c r="AD113" s="1">
        <v>5.97578</v>
      </c>
      <c r="AF113" s="8">
        <v>6.6939</v>
      </c>
      <c r="AG113" s="1">
        <v>5.97578</v>
      </c>
      <c r="AJ113" s="3" t="s">
        <v>31</v>
      </c>
      <c r="AK113" s="1">
        <v>118</v>
      </c>
      <c r="AM113" s="8">
        <v>6.7151</v>
      </c>
      <c r="AN113" s="1">
        <v>3.6023</v>
      </c>
      <c r="AP113" s="8">
        <v>8.9271</v>
      </c>
      <c r="AQ113" s="1">
        <v>5.97578</v>
      </c>
      <c r="AS113" s="8">
        <v>8.8958</v>
      </c>
      <c r="AT113" s="1">
        <v>5.97578</v>
      </c>
      <c r="AV113" s="8">
        <v>8.2532</v>
      </c>
      <c r="AW113" s="1">
        <v>5.97578</v>
      </c>
      <c r="AY113" s="8">
        <v>7.7224</v>
      </c>
      <c r="AZ113" s="1">
        <v>5.97578</v>
      </c>
      <c r="BC113" s="8">
        <v>8.8912</v>
      </c>
      <c r="BD113" s="1">
        <v>5.97578</v>
      </c>
      <c r="BF113" s="8">
        <v>8.7116</v>
      </c>
      <c r="BG113" s="1">
        <v>5.97578</v>
      </c>
      <c r="BI113" s="8">
        <v>8.7382</v>
      </c>
      <c r="BJ113" s="1">
        <v>5.97578</v>
      </c>
      <c r="BL113" s="8">
        <v>8.1489</v>
      </c>
      <c r="BM113" s="1">
        <v>5.97578</v>
      </c>
      <c r="BO113" s="8">
        <v>7.5808</v>
      </c>
      <c r="BP113" s="1">
        <v>5.97578</v>
      </c>
    </row>
    <row r="114" spans="1:68">
      <c r="A114" s="3"/>
      <c r="E114" s="1">
        <v>4.3408</v>
      </c>
      <c r="F114" s="1">
        <v>4.3408</v>
      </c>
      <c r="H114" s="1">
        <v>6.6323</v>
      </c>
      <c r="I114" s="1">
        <v>6.6323</v>
      </c>
      <c r="K114" s="1">
        <v>6.6857</v>
      </c>
      <c r="L114" s="1">
        <v>6.6857</v>
      </c>
      <c r="N114" s="1">
        <v>6.6123</v>
      </c>
      <c r="O114" s="1">
        <v>6.6123</v>
      </c>
      <c r="Q114" s="1">
        <v>6.4514</v>
      </c>
      <c r="U114" s="1">
        <v>6.6832</v>
      </c>
      <c r="V114" s="1">
        <v>6.6832</v>
      </c>
      <c r="X114" s="1">
        <v>6.6051</v>
      </c>
      <c r="Y114" s="1">
        <v>6.6051</v>
      </c>
      <c r="AA114" s="1">
        <v>6.6448</v>
      </c>
      <c r="AB114" s="1">
        <v>6.6448</v>
      </c>
      <c r="AD114" s="1">
        <v>6.5681</v>
      </c>
      <c r="AE114" s="1">
        <v>6.5681</v>
      </c>
      <c r="AG114" s="1">
        <v>6.3997</v>
      </c>
      <c r="AJ114" s="3"/>
      <c r="AN114" s="1">
        <v>4.5246</v>
      </c>
      <c r="AO114" s="1">
        <v>4.5246</v>
      </c>
      <c r="AQ114" s="1">
        <v>6.8954</v>
      </c>
      <c r="AR114" s="1">
        <v>6.8954</v>
      </c>
      <c r="AT114" s="1">
        <v>6.8547</v>
      </c>
      <c r="AU114" s="1">
        <v>6.8547</v>
      </c>
      <c r="AW114" s="1">
        <v>6.7631</v>
      </c>
      <c r="AX114" s="1">
        <v>6.7631</v>
      </c>
      <c r="AZ114" s="1">
        <v>6.7648</v>
      </c>
      <c r="BD114" s="1">
        <v>6.8425</v>
      </c>
      <c r="BE114" s="1">
        <v>6.8425</v>
      </c>
      <c r="BG114" s="1">
        <v>6.8321</v>
      </c>
      <c r="BH114" s="1">
        <v>6.8321</v>
      </c>
      <c r="BJ114" s="1">
        <v>6.8101</v>
      </c>
      <c r="BK114" s="1">
        <v>6.8101</v>
      </c>
      <c r="BM114" s="1">
        <v>6.7311</v>
      </c>
      <c r="BN114" s="1">
        <v>6.7311</v>
      </c>
      <c r="BP114" s="1">
        <v>6.7028</v>
      </c>
    </row>
    <row r="115" spans="1:68">
      <c r="A115" s="3"/>
      <c r="E115" s="1">
        <f>((D113-E113)-(E114-E113))/(D113-E113)</f>
        <v>0.705342536807246</v>
      </c>
      <c r="H115" s="1">
        <f>((G113-H113)-(H114-H113))/(G113-H113)</f>
        <v>0.699412120213175</v>
      </c>
      <c r="K115" s="1">
        <f>((J113-K113)-(K114-K113))/(J113-K113)</f>
        <v>0.703423959360326</v>
      </c>
      <c r="N115" s="1">
        <f>((M113-N113)-(N114-N113))/(M113-N113)</f>
        <v>0.614725322615791</v>
      </c>
      <c r="Q115" s="1">
        <f>((P113-Q113)-(Q114-Q113))/(P113-Q113)</f>
        <v>0.411230224554976</v>
      </c>
      <c r="U115" s="1">
        <f>((T113-U113)-(U114-U113))/(T113-U113)</f>
        <v>0.703998460199505</v>
      </c>
      <c r="X115" s="1">
        <f>((W113-X113)-(X114-X113))/(W113-X113)</f>
        <v>0.698141806007233</v>
      </c>
      <c r="AA115" s="1">
        <f>((Z113-AA113)-(AA114-AA113))/(Z113-AA113)</f>
        <v>0.701306354974953</v>
      </c>
      <c r="AD115" s="1">
        <f>((AC113-AD113)-(AD114-AD113))/(AC113-AD113)</f>
        <v>0.61354976773318</v>
      </c>
      <c r="AG115" s="1">
        <f>((AF113-AG113)-(AG114-AG113))/(AF113-AG113)</f>
        <v>0.409680833286916</v>
      </c>
      <c r="AJ115" s="3"/>
      <c r="AN115" s="1">
        <f>((AM113-AN113)-(AN114-AN113))/(AM113-AN113)</f>
        <v>0.703707273194551</v>
      </c>
      <c r="AQ115" s="1">
        <f>((AP113-AQ113)-(AQ114-AQ113))/(AP113-AQ113)</f>
        <v>0.688403832861228</v>
      </c>
      <c r="AT115" s="1">
        <f>((AS113-AT113)-(AT114-AT113))/(AS113-AT113)</f>
        <v>0.699002061629715</v>
      </c>
      <c r="AW115" s="1">
        <f>((AV113-AW113)-(AW114-AW113))/(AV113-AW113)</f>
        <v>0.654293015781016</v>
      </c>
      <c r="AZ115" s="1">
        <f>((AY113-AZ113)-(AZ114-AZ113))/(AY113-AZ113)</f>
        <v>0.548258922948323</v>
      </c>
      <c r="BD115" s="1">
        <f>((BC113-BD113)-(BD114-BD113))/(BC113-BD113)</f>
        <v>0.702711787666957</v>
      </c>
      <c r="BG115" s="1">
        <f>((BF113-BG113)-(BG114-BG113))/(BF113-BG113)</f>
        <v>0.686996951553831</v>
      </c>
      <c r="BJ115" s="1">
        <f>((BI113-BJ113)-(BJ114-BJ113))/(BI113-BJ113)</f>
        <v>0.697974963980857</v>
      </c>
      <c r="BM115" s="1">
        <f>((BL113-BM113)-(BM114-BM113))/(BL113-BM113)</f>
        <v>0.652426005006627</v>
      </c>
      <c r="BP115" s="1">
        <f>((BO113-BP113)-(BP114-BP113))/(BO113-BP113)</f>
        <v>0.54703368182328</v>
      </c>
    </row>
    <row r="116" spans="1:68">
      <c r="A116" s="3"/>
      <c r="E116" s="1">
        <v>0.705339424985001</v>
      </c>
      <c r="H116" s="1">
        <v>0.699405445640088</v>
      </c>
      <c r="K116" s="1">
        <v>0.703426797496531</v>
      </c>
      <c r="N116" s="1">
        <v>0.614718246543387</v>
      </c>
      <c r="Q116" s="1">
        <v>0.411214024980755</v>
      </c>
      <c r="U116" s="1">
        <f>E115-0.001341</f>
        <v>0.704001536807246</v>
      </c>
      <c r="X116" s="1">
        <f>H115-0.001276</f>
        <v>0.698136120213175</v>
      </c>
      <c r="AA116" s="1">
        <f>K115-0.002122</f>
        <v>0.701301959360326</v>
      </c>
      <c r="AD116" s="1">
        <f>N115-0.001176</f>
        <v>0.613549322615791</v>
      </c>
      <c r="AG116" s="1">
        <f>Q115-0.001512</f>
        <v>0.409718224554976</v>
      </c>
      <c r="AJ116" s="3"/>
      <c r="AN116" s="1">
        <v>0.703706637098052</v>
      </c>
      <c r="AQ116" s="1">
        <v>0.688393978438504</v>
      </c>
      <c r="AT116" s="1">
        <v>0.698998733190412</v>
      </c>
      <c r="AW116" s="1">
        <v>0.654285589691036</v>
      </c>
      <c r="AZ116" s="1">
        <v>0.54826557297727</v>
      </c>
      <c r="BD116" s="1">
        <f>AN115-0.000996</f>
        <v>0.702711273194551</v>
      </c>
      <c r="BG116" s="1">
        <f>AQ115-0.001412</f>
        <v>0.686991832861228</v>
      </c>
      <c r="BJ116" s="1">
        <f>AT115-0.001031</f>
        <v>0.697971061629715</v>
      </c>
      <c r="BM116" s="1">
        <f>AW115-0.001862</f>
        <v>0.652431015781015</v>
      </c>
      <c r="BP116" s="1">
        <f>AZ115-0.001236</f>
        <v>0.547022922948323</v>
      </c>
    </row>
    <row r="117" spans="1:68">
      <c r="A117" s="3"/>
      <c r="U117" s="1">
        <v>0.70400294891209</v>
      </c>
      <c r="X117" s="1">
        <v>0.698123367980411</v>
      </c>
      <c r="AA117" s="1">
        <v>0.701306107843356</v>
      </c>
      <c r="AD117" s="1">
        <v>0.613533267825174</v>
      </c>
      <c r="AG117" s="1">
        <v>0.409707575671207</v>
      </c>
      <c r="AJ117" s="3"/>
      <c r="BD117" s="1">
        <v>0.702712743053503</v>
      </c>
      <c r="BG117" s="1">
        <v>0.686988292396725</v>
      </c>
      <c r="BJ117" s="1">
        <v>0.697959126890277</v>
      </c>
      <c r="BM117" s="1">
        <v>0.652413409038631</v>
      </c>
      <c r="BP117" s="1">
        <v>0.547028433469684</v>
      </c>
    </row>
    <row r="118" spans="1:36">
      <c r="A118" s="3"/>
      <c r="AJ118" s="3"/>
    </row>
    <row r="119" spans="1:36">
      <c r="A119" s="3"/>
      <c r="AJ119" s="3"/>
    </row>
    <row r="120" spans="1:68">
      <c r="A120" s="3"/>
      <c r="E120" s="1">
        <f>E115</f>
        <v>0.705342536807246</v>
      </c>
      <c r="H120" s="1">
        <f>H115</f>
        <v>0.699412120213175</v>
      </c>
      <c r="K120" s="1">
        <f>K115</f>
        <v>0.703423959360326</v>
      </c>
      <c r="N120" s="1">
        <f>N115</f>
        <v>0.614725322615791</v>
      </c>
      <c r="Q120" s="1">
        <f>Q115</f>
        <v>0.411230224554976</v>
      </c>
      <c r="U120" s="1">
        <f>U115</f>
        <v>0.703998460199505</v>
      </c>
      <c r="X120" s="1">
        <f>X115</f>
        <v>0.698141806007233</v>
      </c>
      <c r="AA120" s="1">
        <f>AA115</f>
        <v>0.701306354974953</v>
      </c>
      <c r="AD120" s="1">
        <f>AD115</f>
        <v>0.61354976773318</v>
      </c>
      <c r="AG120" s="1">
        <f>AG115</f>
        <v>0.409680833286916</v>
      </c>
      <c r="AJ120" s="3"/>
      <c r="AN120" s="1">
        <f>AN115</f>
        <v>0.703707273194551</v>
      </c>
      <c r="AQ120" s="1">
        <f>AQ115</f>
        <v>0.688403832861228</v>
      </c>
      <c r="AT120" s="1">
        <f>AT115</f>
        <v>0.699002061629715</v>
      </c>
      <c r="AW120" s="1">
        <f>AW115</f>
        <v>0.654293015781016</v>
      </c>
      <c r="AZ120" s="1">
        <f>AZ115</f>
        <v>0.548258922948323</v>
      </c>
      <c r="BD120" s="1">
        <f>BD115</f>
        <v>0.702711787666957</v>
      </c>
      <c r="BG120" s="1">
        <f>BG115</f>
        <v>0.686996951553831</v>
      </c>
      <c r="BJ120" s="1">
        <f>BJ115</f>
        <v>0.697974963980857</v>
      </c>
      <c r="BM120" s="1">
        <f>BM115</f>
        <v>0.652426005006627</v>
      </c>
      <c r="BP120" s="1">
        <f>BP115</f>
        <v>0.54703368182328</v>
      </c>
    </row>
    <row r="121" spans="1:36">
      <c r="A121" s="3"/>
      <c r="AJ121" s="3"/>
    </row>
    <row r="122" spans="1:36">
      <c r="A122" s="3"/>
      <c r="AJ122" s="3"/>
    </row>
    <row r="123" spans="1:36">
      <c r="A123" s="4" t="s">
        <v>11</v>
      </c>
      <c r="AJ123" s="4" t="s">
        <v>11</v>
      </c>
    </row>
    <row r="124" spans="1:68">
      <c r="A124" s="3" t="s">
        <v>32</v>
      </c>
      <c r="B124" s="1">
        <v>52</v>
      </c>
      <c r="D124" s="8">
        <v>6.2683</v>
      </c>
      <c r="E124" s="1">
        <v>3.6023</v>
      </c>
      <c r="G124" s="8">
        <v>8.1936</v>
      </c>
      <c r="H124" s="1">
        <v>5.97578</v>
      </c>
      <c r="J124" s="8">
        <v>8.0821</v>
      </c>
      <c r="K124" s="1">
        <v>5.97578</v>
      </c>
      <c r="M124" s="8">
        <v>7.8661</v>
      </c>
      <c r="N124" s="1">
        <v>5.97578</v>
      </c>
      <c r="P124" s="8">
        <v>7.4773</v>
      </c>
      <c r="Q124" s="1">
        <v>5.97578</v>
      </c>
      <c r="T124" s="8">
        <v>8.5179</v>
      </c>
      <c r="U124" s="1">
        <v>5.97578</v>
      </c>
      <c r="W124" s="8">
        <v>8.0936</v>
      </c>
      <c r="X124" s="1">
        <v>5.97578</v>
      </c>
      <c r="Z124" s="8">
        <v>7.9516</v>
      </c>
      <c r="AA124" s="1">
        <v>5.97578</v>
      </c>
      <c r="AC124" s="8">
        <v>7.7288</v>
      </c>
      <c r="AD124" s="1">
        <v>5.97578</v>
      </c>
      <c r="AF124" s="8">
        <v>7.3633</v>
      </c>
      <c r="AG124" s="1">
        <v>5.97578</v>
      </c>
      <c r="AJ124" s="3" t="s">
        <v>33</v>
      </c>
      <c r="AK124" s="1">
        <v>121</v>
      </c>
      <c r="AM124" s="8">
        <v>8.9743</v>
      </c>
      <c r="AN124" s="1">
        <v>5.97578</v>
      </c>
      <c r="AP124" s="8">
        <v>8.9484</v>
      </c>
      <c r="AQ124" s="1">
        <v>5.97578</v>
      </c>
      <c r="AS124" s="8">
        <v>8.6941</v>
      </c>
      <c r="AT124" s="1">
        <v>5.97578</v>
      </c>
      <c r="AV124" s="8">
        <v>8.3991</v>
      </c>
      <c r="AW124" s="1">
        <v>5.97578</v>
      </c>
      <c r="AY124" s="8">
        <v>7.748</v>
      </c>
      <c r="AZ124" s="1">
        <v>5.97578</v>
      </c>
      <c r="BC124" s="8">
        <v>8.7781</v>
      </c>
      <c r="BD124" s="1">
        <v>5.97578</v>
      </c>
      <c r="BF124" s="8">
        <v>8.7349</v>
      </c>
      <c r="BG124" s="1">
        <v>5.97578</v>
      </c>
      <c r="BI124" s="8">
        <v>8.5481</v>
      </c>
      <c r="BJ124" s="1">
        <v>5.97578</v>
      </c>
      <c r="BL124" s="8">
        <v>8.2943</v>
      </c>
      <c r="BM124" s="1">
        <v>5.97578</v>
      </c>
      <c r="BO124" s="8">
        <v>7.6147</v>
      </c>
      <c r="BP124" s="1">
        <v>5.97578</v>
      </c>
    </row>
    <row r="125" spans="1:68">
      <c r="A125" s="3"/>
      <c r="E125" s="1">
        <v>4.3916</v>
      </c>
      <c r="F125" s="1">
        <v>4.3916</v>
      </c>
      <c r="H125" s="1">
        <v>6.6611</v>
      </c>
      <c r="I125" s="1">
        <v>6.6611</v>
      </c>
      <c r="K125" s="1">
        <v>6.5813</v>
      </c>
      <c r="L125" s="1">
        <v>6.5813</v>
      </c>
      <c r="N125" s="1">
        <v>6.7131</v>
      </c>
      <c r="O125" s="1">
        <v>6.7131</v>
      </c>
      <c r="Q125" s="1">
        <v>6.8348</v>
      </c>
      <c r="U125" s="1">
        <v>6.7318</v>
      </c>
      <c r="V125" s="1">
        <v>6.7318</v>
      </c>
      <c r="X125" s="1">
        <v>6.6334</v>
      </c>
      <c r="Y125" s="1">
        <v>6.6334</v>
      </c>
      <c r="AA125" s="1">
        <v>6.5461</v>
      </c>
      <c r="AB125" s="1">
        <v>6.5461</v>
      </c>
      <c r="AD125" s="1">
        <v>6.6618</v>
      </c>
      <c r="AE125" s="1">
        <v>6.6618</v>
      </c>
      <c r="AG125" s="1">
        <v>6.7725</v>
      </c>
      <c r="AJ125" s="3"/>
      <c r="AN125" s="1">
        <v>6.8311</v>
      </c>
      <c r="AO125" s="1">
        <v>6.8311</v>
      </c>
      <c r="AQ125" s="1">
        <v>6.8466</v>
      </c>
      <c r="AR125" s="1">
        <v>6.8466</v>
      </c>
      <c r="AT125" s="1">
        <v>6.7958</v>
      </c>
      <c r="AU125" s="1">
        <v>6.7958</v>
      </c>
      <c r="AW125" s="1">
        <v>6.8318</v>
      </c>
      <c r="AX125" s="1">
        <v>6.8318</v>
      </c>
      <c r="AZ125" s="1">
        <v>6.7903</v>
      </c>
      <c r="BD125" s="1">
        <v>6.7791</v>
      </c>
      <c r="BE125" s="1">
        <v>6.7791</v>
      </c>
      <c r="BG125" s="1">
        <v>6.7869</v>
      </c>
      <c r="BH125" s="1">
        <v>6.7869</v>
      </c>
      <c r="BJ125" s="1">
        <v>6.7549</v>
      </c>
      <c r="BK125" s="1">
        <v>6.7549</v>
      </c>
      <c r="BM125" s="1">
        <v>6.7971</v>
      </c>
      <c r="BN125" s="1">
        <v>6.7971</v>
      </c>
      <c r="BP125" s="1">
        <v>6.7321</v>
      </c>
    </row>
    <row r="126" spans="1:68">
      <c r="A126" s="3"/>
      <c r="E126" s="1">
        <f>((D124-E124)-(E125-E124))/(D124-E124)</f>
        <v>0.703938484621155</v>
      </c>
      <c r="H126" s="1">
        <f>((G124-H124)-(H125-H124))/(G124-H124)</f>
        <v>0.690993858834351</v>
      </c>
      <c r="K126" s="1">
        <f>((J124-K124)-(K125-K124))/(J124-K124)</f>
        <v>0.712522313798474</v>
      </c>
      <c r="N126" s="1">
        <f>((M124-N124)-(N125-N124))/(M124-N124)</f>
        <v>0.609949638156503</v>
      </c>
      <c r="Q126" s="1">
        <f>((P124-Q124)-(Q125-Q124))/(P124-Q124)</f>
        <v>0.427899728275347</v>
      </c>
      <c r="U126" s="1">
        <f>((T124-U124)-(U125-U124))/(T124-U124)</f>
        <v>0.702602552200526</v>
      </c>
      <c r="X126" s="1">
        <f>((W124-X124)-(X125-X124))/(W124-X124)</f>
        <v>0.689482581144762</v>
      </c>
      <c r="AA126" s="1">
        <f>((Z124-AA124)-(AA125-AA124))/(Z124-AA124)</f>
        <v>0.711350224210708</v>
      </c>
      <c r="AD126" s="1">
        <f>((AC124-AD124)-(AD125-AD124))/(AC124-AD124)</f>
        <v>0.608663905716991</v>
      </c>
      <c r="AG126" s="1">
        <f>((AF124-AG124)-(AG125-AG124))/(AF124-AG124)</f>
        <v>0.425795664206642</v>
      </c>
      <c r="AJ126" s="3"/>
      <c r="AN126" s="1">
        <f>((AM124-AN124)-(AN125-AN124))/(AM124-AN124)</f>
        <v>0.714752611288236</v>
      </c>
      <c r="AQ126" s="1">
        <f>((AP124-AQ124)-(AQ125-AQ124))/(AP124-AQ124)</f>
        <v>0.707053037387894</v>
      </c>
      <c r="AT126" s="1">
        <f>((AS124-AT124)-(AT125-AT124))/(AS124-AT124)</f>
        <v>0.698335736778599</v>
      </c>
      <c r="AW126" s="1">
        <f>((AV124-AW124)-(AW125-AW124))/(AV124-AW124)</f>
        <v>0.646757341168315</v>
      </c>
      <c r="AZ126" s="1">
        <f>((AY124-AZ124)-(AZ125-AZ124))/(AY124-AZ124)</f>
        <v>0.540395661938134</v>
      </c>
      <c r="BD126" s="1">
        <f>((BC124-BD124)-(BD125-BD124))/(BC124-BD124)</f>
        <v>0.71333752034029</v>
      </c>
      <c r="BG126" s="1">
        <f>((BF124-BG124)-(BG125-BG124))/(BF124-BG124)</f>
        <v>0.706022209979994</v>
      </c>
      <c r="BJ126" s="1">
        <f>((BI124-BJ124)-(BJ125-BJ124))/(BI124-BJ124)</f>
        <v>0.697113889407228</v>
      </c>
      <c r="BM126" s="1">
        <f>((BL124-BM124)-(BM125-BM124))/(BL124-BM124)</f>
        <v>0.645756775874264</v>
      </c>
      <c r="BP126" s="1">
        <f>((BO124-BP124)-(BP125-BP124))/(BO124-BP124)</f>
        <v>0.538525370365851</v>
      </c>
    </row>
    <row r="127" spans="1:68">
      <c r="A127" s="3"/>
      <c r="E127" s="1">
        <v>0.703934674751929</v>
      </c>
      <c r="H127" s="1">
        <v>0.690989173755859</v>
      </c>
      <c r="K127" s="1">
        <v>0.712528599198363</v>
      </c>
      <c r="N127" s="1">
        <v>0.609922604589412</v>
      </c>
      <c r="Q127" s="1">
        <v>0.427895949421346</v>
      </c>
      <c r="U127" s="1">
        <f>E126-0.001341</f>
        <v>0.702597484621155</v>
      </c>
      <c r="X127" s="1">
        <f>H126-0.001512</f>
        <v>0.689481858834351</v>
      </c>
      <c r="AA127" s="1">
        <f>K126-0.001176</f>
        <v>0.711346313798474</v>
      </c>
      <c r="AD127" s="1">
        <f>N126-0.001276</f>
        <v>0.608673638156503</v>
      </c>
      <c r="AG127" s="1">
        <f>Q126-0.002122</f>
        <v>0.425777728275347</v>
      </c>
      <c r="AJ127" s="3"/>
      <c r="AN127" s="1">
        <v>0.714748667722886</v>
      </c>
      <c r="AQ127" s="1">
        <v>0.707049948193628</v>
      </c>
      <c r="AT127" s="1">
        <v>0.698323835960124</v>
      </c>
      <c r="AW127" s="1">
        <v>0.64673974221872</v>
      </c>
      <c r="AZ127" s="1">
        <v>0.540383399566474</v>
      </c>
      <c r="BD127" s="1">
        <f>AN126-0.001412</f>
        <v>0.713340611288236</v>
      </c>
      <c r="BG127" s="1">
        <f>AQ126-0.001031</f>
        <v>0.706022037387894</v>
      </c>
      <c r="BJ127" s="1">
        <f>AT126-0.001236</f>
        <v>0.697099736778599</v>
      </c>
      <c r="BM127" s="1">
        <f>AW126-0.000996</f>
        <v>0.645761341168315</v>
      </c>
      <c r="BP127" s="1">
        <f>AZ126-0.001862</f>
        <v>0.538533661938134</v>
      </c>
    </row>
    <row r="128" spans="1:68">
      <c r="A128" s="3"/>
      <c r="U128" s="1">
        <v>0.702587635700671</v>
      </c>
      <c r="X128" s="1">
        <v>0.689479888817988</v>
      </c>
      <c r="AA128" s="1">
        <v>0.711353445190628</v>
      </c>
      <c r="AD128" s="1">
        <v>0.608640110552279</v>
      </c>
      <c r="AG128" s="1">
        <v>0.425776505292382</v>
      </c>
      <c r="AJ128" s="3"/>
      <c r="BD128" s="1">
        <v>0.713334435504611</v>
      </c>
      <c r="BG128" s="1">
        <v>0.706016992257408</v>
      </c>
      <c r="BJ128" s="1">
        <v>0.69708864665485</v>
      </c>
      <c r="BM128" s="1">
        <v>0.645738597991986</v>
      </c>
      <c r="BP128" s="1">
        <v>0.538511429830143</v>
      </c>
    </row>
    <row r="129" spans="1:36">
      <c r="A129" s="3"/>
      <c r="AJ129" s="3"/>
    </row>
    <row r="130" spans="1:36">
      <c r="A130" s="3"/>
      <c r="AJ130" s="3"/>
    </row>
    <row r="131" spans="1:68">
      <c r="A131" s="3"/>
      <c r="E131" s="1">
        <f>E126</f>
        <v>0.703938484621155</v>
      </c>
      <c r="H131" s="1">
        <f>H126</f>
        <v>0.690993858834351</v>
      </c>
      <c r="K131" s="1">
        <f>K126</f>
        <v>0.712522313798474</v>
      </c>
      <c r="N131" s="1">
        <f>N126</f>
        <v>0.609949638156503</v>
      </c>
      <c r="Q131" s="1">
        <f>Q126</f>
        <v>0.427899728275347</v>
      </c>
      <c r="U131" s="1">
        <f>U126</f>
        <v>0.702602552200526</v>
      </c>
      <c r="X131" s="1">
        <f>X126</f>
        <v>0.689482581144762</v>
      </c>
      <c r="AA131" s="1">
        <f>AA126</f>
        <v>0.711350224210708</v>
      </c>
      <c r="AD131" s="1">
        <f>AD126</f>
        <v>0.608663905716991</v>
      </c>
      <c r="AG131" s="1">
        <f>AG126</f>
        <v>0.425795664206642</v>
      </c>
      <c r="AJ131" s="3"/>
      <c r="AN131" s="1">
        <f>AN126</f>
        <v>0.714752611288236</v>
      </c>
      <c r="AQ131" s="1">
        <f>AQ126</f>
        <v>0.707053037387894</v>
      </c>
      <c r="AT131" s="1">
        <f>AT126</f>
        <v>0.698335736778599</v>
      </c>
      <c r="AW131" s="1">
        <f>AW126</f>
        <v>0.646757341168315</v>
      </c>
      <c r="AZ131" s="1">
        <f>AZ126</f>
        <v>0.540395661938134</v>
      </c>
      <c r="BD131" s="1">
        <f>BD126</f>
        <v>0.71333752034029</v>
      </c>
      <c r="BG131" s="1">
        <f>BG126</f>
        <v>0.706022209979994</v>
      </c>
      <c r="BJ131" s="1">
        <f>BJ126</f>
        <v>0.697113889407228</v>
      </c>
      <c r="BM131" s="1">
        <f>BM126</f>
        <v>0.645756775874264</v>
      </c>
      <c r="BP131" s="1">
        <f>BP126</f>
        <v>0.538525370365851</v>
      </c>
    </row>
    <row r="132" spans="1:36">
      <c r="A132" s="3"/>
      <c r="AJ132" s="3"/>
    </row>
    <row r="133" spans="1:52">
      <c r="A133" s="3"/>
      <c r="E133" s="1">
        <f>E365+0.0222</f>
        <v>0.701886773997066</v>
      </c>
      <c r="H133" s="1">
        <f>H365+0.0222</f>
        <v>0.696350756802102</v>
      </c>
      <c r="K133" s="1">
        <f>K365+0.0222</f>
        <v>0.704379789286793</v>
      </c>
      <c r="N133" s="1">
        <f>N365+0.0222</f>
        <v>0.608589059188612</v>
      </c>
      <c r="Q133" s="1">
        <f>Q365+0.0222</f>
        <v>0.418954267963789</v>
      </c>
      <c r="AJ133" s="3"/>
      <c r="AN133" s="1">
        <f>AN365+0.0132</f>
        <v>0.706757790263319</v>
      </c>
      <c r="AQ133" s="1">
        <f>AQ365+0.0132</f>
        <v>0.697047096424081</v>
      </c>
      <c r="AT133" s="1">
        <f>AT365+0.0132</f>
        <v>0.703332029471188</v>
      </c>
      <c r="AW133" s="1">
        <f>AW365+0.0132</f>
        <v>0.650459580549661</v>
      </c>
      <c r="AZ133" s="1">
        <f>AZ365+0.0132</f>
        <v>0.543601552937254</v>
      </c>
    </row>
    <row r="134" s="1" customFormat="1" spans="1:68">
      <c r="A134" s="4" t="s">
        <v>11</v>
      </c>
      <c r="E134" s="1">
        <f>AVERAGE(E109,E120,E131)</f>
        <v>0.701667744568968</v>
      </c>
      <c r="H134" s="1">
        <f>AVERAGE(H109,H120,H131)</f>
        <v>0.695864314532541</v>
      </c>
      <c r="K134" s="1">
        <f>AVERAGE(K109,K120,K131)</f>
        <v>0.704352761486677</v>
      </c>
      <c r="N134" s="1">
        <f>AVERAGE(N109,N120,N131)</f>
        <v>0.608081930581598</v>
      </c>
      <c r="Q134" s="1">
        <f>AVERAGE(Q109,Q120,Q131)</f>
        <v>0.418501103167207</v>
      </c>
      <c r="U134" s="1">
        <f>AVERAGE(U109,U120,U131)</f>
        <v>0.700381063862563</v>
      </c>
      <c r="X134" s="1">
        <f>AVERAGE(X109,X120,X131)</f>
        <v>0.69423185524083</v>
      </c>
      <c r="AA134" s="1">
        <f>AVERAGE(AA109,AA120,AA131)</f>
        <v>0.702809173368815</v>
      </c>
      <c r="AD134" s="1">
        <f>AVERAGE(AD109,AD120,AD131)</f>
        <v>0.60683864598804</v>
      </c>
      <c r="AG134" s="1">
        <f>AVERAGE(AG109,AG120,AG131)</f>
        <v>0.416787095726295</v>
      </c>
      <c r="AJ134" s="4" t="s">
        <v>11</v>
      </c>
      <c r="AN134" s="1">
        <f>AVERAGE(AN109,AN120,AN131)</f>
        <v>0.706382971887729</v>
      </c>
      <c r="AQ134" s="1">
        <f>AVERAGE(AQ109,AQ120,AQ131)</f>
        <v>0.696907876518852</v>
      </c>
      <c r="AT134" s="1">
        <f>AVERAGE(AT109,AT120,AT131)</f>
        <v>0.70036621163143</v>
      </c>
      <c r="AW134" s="1">
        <f>AVERAGE(AW109,AW120,AW131)</f>
        <v>0.650231943347359</v>
      </c>
      <c r="AZ134" s="1">
        <f>AVERAGE(AZ109,AZ120,AZ131)</f>
        <v>0.542978869928216</v>
      </c>
      <c r="BD134" s="1">
        <f>AVERAGE(BD109,BD120,BD131)</f>
        <v>0.705168324319538</v>
      </c>
      <c r="BG134" s="1">
        <f>AVERAGE(BG109,BG120,BG131)</f>
        <v>0.695762090276341</v>
      </c>
      <c r="BJ134" s="1">
        <f>AVERAGE(BJ109,BJ120,BJ131)</f>
        <v>0.698994060529882</v>
      </c>
      <c r="BM134" s="1">
        <f>AVERAGE(BM109,BM120,BM131)</f>
        <v>0.648807790265197</v>
      </c>
      <c r="BP134" s="1">
        <f>AVERAGE(BP109,BP120,BP131)</f>
        <v>0.541603587187844</v>
      </c>
    </row>
    <row r="135" spans="1:68">
      <c r="A135" s="3" t="s">
        <v>34</v>
      </c>
      <c r="B135" s="1">
        <v>47</v>
      </c>
      <c r="D135" s="8">
        <v>5.4511</v>
      </c>
      <c r="E135" s="1">
        <v>3.6023</v>
      </c>
      <c r="G135" s="8">
        <v>7.7982</v>
      </c>
      <c r="H135" s="1">
        <v>5.97578</v>
      </c>
      <c r="J135" s="8">
        <v>7.9409</v>
      </c>
      <c r="K135" s="1">
        <v>5.97578</v>
      </c>
      <c r="M135" s="8">
        <v>7.2187</v>
      </c>
      <c r="N135" s="1">
        <v>5.97578</v>
      </c>
      <c r="P135" s="8">
        <v>6.9014</v>
      </c>
      <c r="Q135" s="1">
        <v>5.97578</v>
      </c>
      <c r="T135" s="8">
        <v>7.7411</v>
      </c>
      <c r="U135" s="1">
        <v>5.97578</v>
      </c>
      <c r="W135" s="8">
        <v>7.7161</v>
      </c>
      <c r="X135" s="1">
        <v>5.97578</v>
      </c>
      <c r="Z135" s="8">
        <v>7.8191</v>
      </c>
      <c r="AA135" s="1">
        <v>5.97578</v>
      </c>
      <c r="AC135" s="8">
        <v>7.1262</v>
      </c>
      <c r="AD135" s="1">
        <v>5.97578</v>
      </c>
      <c r="AF135" s="8">
        <v>6.7932</v>
      </c>
      <c r="AG135" s="1">
        <v>5.97578</v>
      </c>
      <c r="AJ135" s="3" t="s">
        <v>35</v>
      </c>
      <c r="AK135" s="1">
        <v>116</v>
      </c>
      <c r="AM135" s="8">
        <v>6.0181</v>
      </c>
      <c r="AN135" s="1">
        <v>3.6023</v>
      </c>
      <c r="AP135" s="8">
        <v>8.4341</v>
      </c>
      <c r="AQ135" s="1">
        <v>5.97578</v>
      </c>
      <c r="AS135" s="8">
        <v>5.8288</v>
      </c>
      <c r="AT135" s="1">
        <v>3.6023</v>
      </c>
      <c r="AV135" s="8">
        <v>7.7854</v>
      </c>
      <c r="AW135" s="1">
        <v>5.97578</v>
      </c>
      <c r="AY135" s="8">
        <v>7.1464</v>
      </c>
      <c r="AZ135" s="1">
        <v>5.97578</v>
      </c>
      <c r="BC135" s="8">
        <v>8.2378</v>
      </c>
      <c r="BD135" s="1">
        <v>5.97578</v>
      </c>
      <c r="BF135" s="8">
        <v>8.2557</v>
      </c>
      <c r="BG135" s="1">
        <v>5.97578</v>
      </c>
      <c r="BI135" s="8">
        <v>8.0765</v>
      </c>
      <c r="BJ135" s="1">
        <v>5.97578</v>
      </c>
      <c r="BL135" s="8">
        <v>7.7055</v>
      </c>
      <c r="BM135" s="1">
        <v>5.97578</v>
      </c>
      <c r="BO135" s="8">
        <v>7.0197</v>
      </c>
      <c r="BP135" s="1">
        <v>5.97578</v>
      </c>
    </row>
    <row r="136" spans="1:68">
      <c r="A136" s="3"/>
      <c r="E136" s="1">
        <v>4.2284</v>
      </c>
      <c r="F136" s="1">
        <v>4.2284</v>
      </c>
      <c r="H136" s="1">
        <v>6.5866</v>
      </c>
      <c r="I136" s="1">
        <v>6.5866</v>
      </c>
      <c r="K136" s="1">
        <v>6.6074</v>
      </c>
      <c r="L136" s="1">
        <v>6.6074</v>
      </c>
      <c r="N136" s="1">
        <v>6.5059</v>
      </c>
      <c r="O136" s="1">
        <v>6.5059</v>
      </c>
      <c r="Q136" s="1">
        <v>6.5571</v>
      </c>
      <c r="U136" s="1">
        <v>6.5757</v>
      </c>
      <c r="V136" s="1">
        <v>6.5757</v>
      </c>
      <c r="X136" s="1">
        <v>6.5613</v>
      </c>
      <c r="Y136" s="1">
        <v>6.5613</v>
      </c>
      <c r="AA136" s="1">
        <v>6.5707</v>
      </c>
      <c r="AB136" s="1">
        <v>6.5707</v>
      </c>
      <c r="AD136" s="1">
        <v>6.4689</v>
      </c>
      <c r="AE136" s="1">
        <v>6.4689</v>
      </c>
      <c r="AG136" s="1">
        <v>6.4904</v>
      </c>
      <c r="AJ136" s="3"/>
      <c r="AN136" s="1">
        <v>4.3769</v>
      </c>
      <c r="AO136" s="1">
        <v>4.3769</v>
      </c>
      <c r="AQ136" s="1">
        <v>6.7864</v>
      </c>
      <c r="AR136" s="1">
        <v>6.7864</v>
      </c>
      <c r="AT136" s="1">
        <v>4.3119</v>
      </c>
      <c r="AU136" s="1">
        <v>4.3119</v>
      </c>
      <c r="AW136" s="1">
        <v>6.6625</v>
      </c>
      <c r="AX136" s="1">
        <v>6.6625</v>
      </c>
      <c r="AZ136" s="1">
        <v>6.5416</v>
      </c>
      <c r="BD136" s="1">
        <v>6.7034</v>
      </c>
      <c r="BE136" s="1">
        <v>6.7034</v>
      </c>
      <c r="BG136" s="1">
        <v>6.7308</v>
      </c>
      <c r="BH136" s="1">
        <v>6.7308</v>
      </c>
      <c r="BJ136" s="1">
        <v>6.6492</v>
      </c>
      <c r="BK136" s="1">
        <v>6.6492</v>
      </c>
      <c r="BM136" s="1">
        <v>6.6343</v>
      </c>
      <c r="BN136" s="1">
        <v>6.6343</v>
      </c>
      <c r="BP136" s="1">
        <v>6.4814</v>
      </c>
    </row>
    <row r="137" spans="1:68">
      <c r="A137" s="3"/>
      <c r="E137" s="1">
        <f>((D135-E135)-(E136-E135))/(D135-E135)</f>
        <v>0.661347901341411</v>
      </c>
      <c r="H137" s="1">
        <f>((G135-H135)-(H136-H135))/(G135-H135)</f>
        <v>0.664830280615885</v>
      </c>
      <c r="K137" s="1">
        <f>((J135-K135)-(K136-K135))/(J135-K135)</f>
        <v>0.678584513922814</v>
      </c>
      <c r="N137" s="1">
        <f>((M135-N135)-(N136-N135))/(M135-N135)</f>
        <v>0.573488237376501</v>
      </c>
      <c r="Q137" s="1">
        <f>((P135-Q135)-(Q136-Q135))/(P135-Q135)</f>
        <v>0.371966897863054</v>
      </c>
      <c r="U137" s="1">
        <f>((T135-U135)-(U136-U135))/(T135-U135)</f>
        <v>0.660163596401785</v>
      </c>
      <c r="X137" s="1">
        <f>((W135-X135)-(X136-X135))/(W135-X135)</f>
        <v>0.663556127608716</v>
      </c>
      <c r="AA137" s="1">
        <f>((Z135-AA135)-(AA136-AA135))/(Z135-AA135)</f>
        <v>0.677256255018119</v>
      </c>
      <c r="AD137" s="1">
        <f>((AC135-AD135)-(AD136-AD135))/(AC135-AD135)</f>
        <v>0.571356548043324</v>
      </c>
      <c r="AG137" s="1">
        <f>((AF135-AG135)-(AG136-AG135))/(AF135-AG135)</f>
        <v>0.370433803919649</v>
      </c>
      <c r="AJ137" s="3"/>
      <c r="AN137" s="1">
        <f>((AM135-AN135)-(AN136-AN135))/(AM135-AN135)</f>
        <v>0.679360874244557</v>
      </c>
      <c r="AQ137" s="1">
        <f>((AP135-AQ135)-(AQ136-AQ135))/(AP135-AQ135)</f>
        <v>0.670254482736178</v>
      </c>
      <c r="AT137" s="1">
        <f>((AS135-AT135)-(AT136-AT135))/(AS135-AT135)</f>
        <v>0.681293509993263</v>
      </c>
      <c r="AW137" s="1">
        <f>((AV135-AW135)-(AW136-AW135))/(AV135-AW135)</f>
        <v>0.620517014621855</v>
      </c>
      <c r="AZ137" s="1">
        <f>((AY135-AZ135)-(AZ136-AZ135))/(AY135-AZ135)</f>
        <v>0.516649296953751</v>
      </c>
      <c r="BD137" s="1">
        <f>((BC135-BD135)-(BD136-BD135))/(BC135-BD135)</f>
        <v>0.67833175657156</v>
      </c>
      <c r="BG137" s="1">
        <f>((BF135-BG135)-(BG136-BG135))/(BF135-BG135)</f>
        <v>0.668839257517807</v>
      </c>
      <c r="BJ137" s="1">
        <f>((BI135-BJ135)-(BJ136-BJ135))/(BI135-BJ135)</f>
        <v>0.679433717963365</v>
      </c>
      <c r="BM137" s="1">
        <f>((BL135-BM135)-(BM136-BM135))/(BL135-BM135)</f>
        <v>0.619290983511783</v>
      </c>
      <c r="BP137" s="1">
        <f>((BO135-BP135)-(BP136-BP135))/(BO135-BP135)</f>
        <v>0.515652540424554</v>
      </c>
    </row>
    <row r="138" spans="1:68">
      <c r="A138" s="3"/>
      <c r="E138" s="1">
        <v>0.661335653104925</v>
      </c>
      <c r="H138" s="1">
        <v>0.664831342888774</v>
      </c>
      <c r="K138" s="1">
        <v>0.678591255488451</v>
      </c>
      <c r="N138" s="1">
        <v>0.573493875510374</v>
      </c>
      <c r="Q138" s="1">
        <v>0.371970426109021</v>
      </c>
      <c r="U138" s="1">
        <f>E137-0.001176</f>
        <v>0.660171901341411</v>
      </c>
      <c r="X138" s="1">
        <f>H137-0.001276</f>
        <v>0.663554280615885</v>
      </c>
      <c r="AA138" s="1">
        <f>K137-0.001341</f>
        <v>0.677243513922814</v>
      </c>
      <c r="AD138" s="1">
        <f>N137-0.002122</f>
        <v>0.571366237376501</v>
      </c>
      <c r="AG138" s="1">
        <f>Q137-0.001512</f>
        <v>0.370454897863054</v>
      </c>
      <c r="AJ138" s="3"/>
      <c r="AN138" s="1">
        <v>0.67936707864284</v>
      </c>
      <c r="AQ138" s="1">
        <v>0.67025100281981</v>
      </c>
      <c r="AT138" s="1">
        <v>0.681290672451193</v>
      </c>
      <c r="AW138" s="1">
        <v>0.620525462650277</v>
      </c>
      <c r="AZ138" s="1">
        <v>0.516653531165404</v>
      </c>
      <c r="BD138" s="1">
        <f>AN137-0.001031</f>
        <v>0.678329874244557</v>
      </c>
      <c r="BG138" s="1">
        <f>AQ137-0.001412</f>
        <v>0.668842482736178</v>
      </c>
      <c r="BJ138" s="1">
        <f>AT137-0.001862</f>
        <v>0.679431509993263</v>
      </c>
      <c r="BM138" s="1">
        <f>AW137-0.001236</f>
        <v>0.619281014621855</v>
      </c>
      <c r="BP138" s="1">
        <f>AZ137-0.000996</f>
        <v>0.515653296953751</v>
      </c>
    </row>
    <row r="139" spans="1:68">
      <c r="A139" s="3"/>
      <c r="U139" s="1">
        <v>0.660162672444768</v>
      </c>
      <c r="X139" s="1">
        <v>0.663551301123256</v>
      </c>
      <c r="AA139" s="1">
        <v>0.67724756178045</v>
      </c>
      <c r="AD139" s="1">
        <v>0.571375539434811</v>
      </c>
      <c r="AG139" s="1">
        <v>0.370461056291472</v>
      </c>
      <c r="AJ139" s="3"/>
      <c r="BD139" s="1">
        <v>0.678336048381086</v>
      </c>
      <c r="BG139" s="1">
        <v>0.668833446605135</v>
      </c>
      <c r="BJ139" s="1">
        <v>0.67942798823901</v>
      </c>
      <c r="BM139" s="1">
        <v>0.619281977537004</v>
      </c>
      <c r="BP139" s="1">
        <v>0.515648114349388</v>
      </c>
    </row>
    <row r="140" spans="1:36">
      <c r="A140" s="3"/>
      <c r="AJ140" s="3"/>
    </row>
    <row r="141" spans="1:36">
      <c r="A141" s="3"/>
      <c r="AJ141" s="3"/>
    </row>
    <row r="142" spans="1:68">
      <c r="A142" s="3"/>
      <c r="E142" s="1">
        <f>E137</f>
        <v>0.661347901341411</v>
      </c>
      <c r="H142" s="1">
        <f>H137</f>
        <v>0.664830280615885</v>
      </c>
      <c r="K142" s="1">
        <f>K137</f>
        <v>0.678584513922814</v>
      </c>
      <c r="N142" s="1">
        <f>N137</f>
        <v>0.573488237376501</v>
      </c>
      <c r="Q142" s="1">
        <f>Q137</f>
        <v>0.371966897863054</v>
      </c>
      <c r="U142" s="1">
        <f>U137</f>
        <v>0.660163596401785</v>
      </c>
      <c r="X142" s="1">
        <f>X137</f>
        <v>0.663556127608716</v>
      </c>
      <c r="AA142" s="1">
        <f>AA137</f>
        <v>0.677256255018119</v>
      </c>
      <c r="AD142" s="1">
        <f>AD137</f>
        <v>0.571356548043324</v>
      </c>
      <c r="AG142" s="1">
        <f>AG137</f>
        <v>0.370433803919649</v>
      </c>
      <c r="AJ142" s="3"/>
      <c r="AN142" s="1">
        <f>AN137</f>
        <v>0.679360874244557</v>
      </c>
      <c r="AQ142" s="1">
        <f>AQ137</f>
        <v>0.670254482736178</v>
      </c>
      <c r="AT142" s="1">
        <f>AT137</f>
        <v>0.681293509993263</v>
      </c>
      <c r="AW142" s="1">
        <f>AW137</f>
        <v>0.620517014621855</v>
      </c>
      <c r="AZ142" s="1">
        <f>AZ137</f>
        <v>0.516649296953751</v>
      </c>
      <c r="BD142" s="1">
        <f>BD137</f>
        <v>0.67833175657156</v>
      </c>
      <c r="BG142" s="1">
        <f>BG137</f>
        <v>0.668839257517807</v>
      </c>
      <c r="BJ142" s="1">
        <f>BJ137</f>
        <v>0.679433717963365</v>
      </c>
      <c r="BM142" s="1">
        <f>BM137</f>
        <v>0.619290983511783</v>
      </c>
      <c r="BP142" s="1">
        <f>BP137</f>
        <v>0.515652540424554</v>
      </c>
    </row>
    <row r="143" spans="1:36">
      <c r="A143" s="3"/>
      <c r="AJ143" s="3"/>
    </row>
    <row r="144" spans="1:36">
      <c r="A144" s="3"/>
      <c r="AJ144" s="3"/>
    </row>
    <row r="145" spans="1:36">
      <c r="A145" s="4" t="s">
        <v>11</v>
      </c>
      <c r="AJ145" s="4" t="s">
        <v>11</v>
      </c>
    </row>
    <row r="146" spans="1:68">
      <c r="A146" s="3" t="s">
        <v>36</v>
      </c>
      <c r="B146" s="1">
        <v>50</v>
      </c>
      <c r="D146" s="8">
        <v>5.6272</v>
      </c>
      <c r="E146" s="1">
        <v>3.6023</v>
      </c>
      <c r="G146" s="8">
        <v>8.0189</v>
      </c>
      <c r="H146" s="1">
        <v>5.97578</v>
      </c>
      <c r="J146" s="8">
        <v>7.6419</v>
      </c>
      <c r="K146" s="1">
        <v>5.97578</v>
      </c>
      <c r="M146" s="8">
        <v>7.2863</v>
      </c>
      <c r="N146" s="1">
        <v>5.97578</v>
      </c>
      <c r="P146" s="8">
        <v>6.7783</v>
      </c>
      <c r="Q146" s="1">
        <v>5.97578</v>
      </c>
      <c r="T146" s="8">
        <v>7.9071</v>
      </c>
      <c r="U146" s="1">
        <v>5.97578</v>
      </c>
      <c r="W146" s="8">
        <v>7.9276</v>
      </c>
      <c r="X146" s="1">
        <v>5.97578</v>
      </c>
      <c r="Z146" s="8">
        <v>7.5372</v>
      </c>
      <c r="AA146" s="1">
        <v>5.97578</v>
      </c>
      <c r="AC146" s="8">
        <v>7.1911</v>
      </c>
      <c r="AD146" s="1">
        <v>5.97578</v>
      </c>
      <c r="AF146" s="8">
        <v>6.6819</v>
      </c>
      <c r="AG146" s="1">
        <v>5.97578</v>
      </c>
      <c r="AJ146" s="3" t="s">
        <v>37</v>
      </c>
      <c r="AK146" s="1">
        <v>119</v>
      </c>
      <c r="AM146" s="8">
        <v>6.1089</v>
      </c>
      <c r="AN146" s="1">
        <v>3.6023</v>
      </c>
      <c r="AP146" s="8">
        <v>8.2896</v>
      </c>
      <c r="AQ146" s="1">
        <v>5.97578</v>
      </c>
      <c r="AS146" s="8">
        <v>8.3159</v>
      </c>
      <c r="AT146" s="1">
        <v>5.97578</v>
      </c>
      <c r="AV146" s="8">
        <v>7.7778</v>
      </c>
      <c r="AW146" s="1">
        <v>5.97578</v>
      </c>
      <c r="AY146" s="8">
        <v>7.0666</v>
      </c>
      <c r="AZ146" s="1">
        <v>5.97578</v>
      </c>
      <c r="BC146" s="8">
        <v>8.3236</v>
      </c>
      <c r="BD146" s="1">
        <v>5.97578</v>
      </c>
      <c r="BF146" s="8">
        <v>8.1212</v>
      </c>
      <c r="BG146" s="1">
        <v>5.97578</v>
      </c>
      <c r="BI146" s="8">
        <v>8.1889</v>
      </c>
      <c r="BJ146" s="1">
        <v>5.97578</v>
      </c>
      <c r="BL146" s="8">
        <v>7.6954</v>
      </c>
      <c r="BM146" s="1">
        <v>5.97578</v>
      </c>
      <c r="BO146" s="8">
        <v>6.9419</v>
      </c>
      <c r="BP146" s="1">
        <v>5.97578</v>
      </c>
    </row>
    <row r="147" spans="1:68">
      <c r="A147" s="3"/>
      <c r="E147" s="1">
        <v>4.2707</v>
      </c>
      <c r="F147" s="1">
        <v>4.2707</v>
      </c>
      <c r="H147" s="1">
        <v>6.6469</v>
      </c>
      <c r="I147" s="1">
        <v>6.6469</v>
      </c>
      <c r="K147" s="1">
        <v>6.5329</v>
      </c>
      <c r="L147" s="1">
        <v>6.5329</v>
      </c>
      <c r="N147" s="1">
        <v>6.5485</v>
      </c>
      <c r="O147" s="1">
        <v>6.5485</v>
      </c>
      <c r="Q147" s="1">
        <v>6.4763</v>
      </c>
      <c r="U147" s="1">
        <v>6.6162</v>
      </c>
      <c r="V147" s="1">
        <v>6.6162</v>
      </c>
      <c r="X147" s="1">
        <v>6.6192</v>
      </c>
      <c r="Y147" s="1">
        <v>6.6192</v>
      </c>
      <c r="AA147" s="1">
        <v>6.5012</v>
      </c>
      <c r="AB147" s="1">
        <v>6.5012</v>
      </c>
      <c r="AD147" s="1">
        <v>6.5084</v>
      </c>
      <c r="AE147" s="1">
        <v>6.5084</v>
      </c>
      <c r="AG147" s="1">
        <v>6.4171</v>
      </c>
      <c r="AJ147" s="3"/>
      <c r="AN147" s="1">
        <v>4.3903</v>
      </c>
      <c r="AO147" s="1">
        <v>4.3903</v>
      </c>
      <c r="AQ147" s="1">
        <v>6.7265</v>
      </c>
      <c r="AR147" s="1">
        <v>6.7265</v>
      </c>
      <c r="AT147" s="1">
        <v>6.7278</v>
      </c>
      <c r="AU147" s="1">
        <v>6.7278</v>
      </c>
      <c r="AW147" s="1">
        <v>6.6715</v>
      </c>
      <c r="AX147" s="1">
        <v>6.6715</v>
      </c>
      <c r="AZ147" s="1">
        <v>6.5109</v>
      </c>
      <c r="BD147" s="1">
        <v>6.7163</v>
      </c>
      <c r="BE147" s="1">
        <v>6.7163</v>
      </c>
      <c r="BG147" s="1">
        <v>6.6745</v>
      </c>
      <c r="BH147" s="1">
        <v>6.6745</v>
      </c>
      <c r="BJ147" s="1">
        <v>6.6901</v>
      </c>
      <c r="BK147" s="1">
        <v>6.6901</v>
      </c>
      <c r="BM147" s="1">
        <v>6.6429</v>
      </c>
      <c r="BN147" s="1">
        <v>6.6429</v>
      </c>
      <c r="BP147" s="1">
        <v>6.4507</v>
      </c>
    </row>
    <row r="148" spans="1:68">
      <c r="A148" s="3"/>
      <c r="E148" s="1">
        <f>((D146-E146)-(E147-E146))/(D146-E146)</f>
        <v>0.669909625166675</v>
      </c>
      <c r="H148" s="1">
        <f>((G146-H146)-(H147-H146))/(G146-H146)</f>
        <v>0.671521985982224</v>
      </c>
      <c r="K148" s="1">
        <f>((J146-K146)-(K147-K146))/(J146-K146)</f>
        <v>0.665618322809882</v>
      </c>
      <c r="N148" s="1">
        <f>((M146-N146)-(N147-N146))/(M146-N146)</f>
        <v>0.56298263284803</v>
      </c>
      <c r="Q148" s="1">
        <f>((P146-Q146)-(Q147-Q146))/(P146-Q146)</f>
        <v>0.376314608981707</v>
      </c>
      <c r="U148" s="1">
        <f>((T146-U146)-(U147-U146))/(T146-U146)</f>
        <v>0.668402957562703</v>
      </c>
      <c r="X148" s="1">
        <f>((W146-X146)-(X147-X146))/(W146-X146)</f>
        <v>0.670348700187517</v>
      </c>
      <c r="AA148" s="1">
        <f>((Z146-AA146)-(AA147-AA146))/(Z146-AA146)</f>
        <v>0.663498610239398</v>
      </c>
      <c r="AD148" s="1">
        <f>((AC146-AD146)-(AD147-AD146))/(AC146-AD146)</f>
        <v>0.561745054800382</v>
      </c>
      <c r="AG148" s="1">
        <f>((AF146-AG146)-(AG147-AG146))/(AF146-AG146)</f>
        <v>0.375007080949414</v>
      </c>
      <c r="AJ148" s="3"/>
      <c r="AN148" s="1">
        <f>((AM146-AN146)-(AN147-AN146))/(AM146-AN146)</f>
        <v>0.685629936966409</v>
      </c>
      <c r="AQ148" s="1">
        <f>((AP146-AQ146)-(AQ147-AQ146))/(AP146-AQ146)</f>
        <v>0.675549524163505</v>
      </c>
      <c r="AT148" s="1">
        <f>((AS146-AT146)-(AT147-AT146))/(AS146-AT146)</f>
        <v>0.678640411602824</v>
      </c>
      <c r="AW148" s="1">
        <f>((AV146-AW146)-(AW147-AW146))/(AV146-AW146)</f>
        <v>0.613922154027147</v>
      </c>
      <c r="AZ148" s="1">
        <f>((AY146-AZ146)-(AZ147-AZ146))/(AY146-AZ146)</f>
        <v>0.509433270383748</v>
      </c>
      <c r="BD148" s="1">
        <f>((BC146-BD146)-(BD147-BD146))/(BC146-BD146)</f>
        <v>0.684592515610226</v>
      </c>
      <c r="BG148" s="1">
        <f>((BF146-BG146)-(BG147-BG146))/(BF146-BG146)</f>
        <v>0.674320179731708</v>
      </c>
      <c r="BJ148" s="1">
        <f>((BI146-BJ146)-(BJ147-BJ146))/(BI146-BJ146)</f>
        <v>0.677233950260266</v>
      </c>
      <c r="BM148" s="1">
        <f>((BL146-BM146)-(BM147-BM146))/(BL146-BM146)</f>
        <v>0.612053825845245</v>
      </c>
      <c r="BP148" s="1">
        <f>((BO146-BP146)-(BP147-BP146))/(BO146-BP146)</f>
        <v>0.508425454394899</v>
      </c>
    </row>
    <row r="149" spans="1:68">
      <c r="A149" s="3"/>
      <c r="E149" s="1">
        <v>0.66991504247876</v>
      </c>
      <c r="H149" s="1">
        <v>0.67152029140145</v>
      </c>
      <c r="K149" s="1">
        <v>0.66562506804869</v>
      </c>
      <c r="N149" s="1">
        <v>0.562981773827497</v>
      </c>
      <c r="Q149" s="1">
        <v>0.37631559021731</v>
      </c>
      <c r="U149" s="1">
        <f>E148-0.001512</f>
        <v>0.668397625166675</v>
      </c>
      <c r="X149" s="1">
        <f>H148-0.001176</f>
        <v>0.670345985982224</v>
      </c>
      <c r="AA149" s="1">
        <f>K148-0.002122</f>
        <v>0.663496322809882</v>
      </c>
      <c r="AD149" s="1">
        <f>N148-0.001276</f>
        <v>0.56170663284803</v>
      </c>
      <c r="AG149" s="1">
        <f>Q148-0.001341</f>
        <v>0.374973608981707</v>
      </c>
      <c r="AJ149" s="3"/>
      <c r="AN149" s="1">
        <v>0.685629936966409</v>
      </c>
      <c r="AQ149" s="1">
        <v>0.675546914851638</v>
      </c>
      <c r="AT149" s="1">
        <v>0.678635934977543</v>
      </c>
      <c r="AW149" s="1">
        <v>0.613919556553209</v>
      </c>
      <c r="AZ149" s="1">
        <v>0.509448862279848</v>
      </c>
      <c r="BD149" s="1">
        <f>AN148-0.001031</f>
        <v>0.684598936966409</v>
      </c>
      <c r="BG149" s="1">
        <f>AQ148-0.001236</f>
        <v>0.674313524163505</v>
      </c>
      <c r="BJ149" s="1">
        <f>AT148-0.001412</f>
        <v>0.677228411602824</v>
      </c>
      <c r="BM149" s="1">
        <f>AW148-0.001862</f>
        <v>0.612060154027147</v>
      </c>
      <c r="BP149" s="1">
        <f>AZ148-0.000996</f>
        <v>0.508437270383748</v>
      </c>
    </row>
    <row r="150" spans="1:68">
      <c r="A150" s="3"/>
      <c r="U150" s="1">
        <v>0.668400137866715</v>
      </c>
      <c r="X150" s="1">
        <v>0.670338419365892</v>
      </c>
      <c r="AA150" s="1">
        <v>0.663501353960486</v>
      </c>
      <c r="AD150" s="1">
        <v>0.561710053183472</v>
      </c>
      <c r="AG150" s="1">
        <v>0.374971211423307</v>
      </c>
      <c r="AJ150" s="3"/>
      <c r="BD150" s="1">
        <v>0.684598083618325</v>
      </c>
      <c r="BG150" s="1">
        <v>0.674312802239755</v>
      </c>
      <c r="BJ150" s="1">
        <v>0.677228804885242</v>
      </c>
      <c r="BM150" s="1">
        <v>0.612068312154207</v>
      </c>
      <c r="BP150" s="1">
        <v>0.508437681399784</v>
      </c>
    </row>
    <row r="151" spans="1:36">
      <c r="A151" s="3"/>
      <c r="AJ151" s="3"/>
    </row>
    <row r="152" spans="1:36">
      <c r="A152" s="3"/>
      <c r="AJ152" s="3"/>
    </row>
    <row r="153" spans="1:68">
      <c r="A153" s="3"/>
      <c r="E153" s="1">
        <f>E148</f>
        <v>0.669909625166675</v>
      </c>
      <c r="H153" s="1">
        <f>H148</f>
        <v>0.671521985982224</v>
      </c>
      <c r="K153" s="1">
        <f>K148</f>
        <v>0.665618322809882</v>
      </c>
      <c r="N153" s="1">
        <f>N148</f>
        <v>0.56298263284803</v>
      </c>
      <c r="Q153" s="1">
        <f>Q148</f>
        <v>0.376314608981707</v>
      </c>
      <c r="U153" s="1">
        <f>U148</f>
        <v>0.668402957562703</v>
      </c>
      <c r="X153" s="1">
        <f>X148</f>
        <v>0.670348700187517</v>
      </c>
      <c r="AA153" s="1">
        <f>AA148</f>
        <v>0.663498610239398</v>
      </c>
      <c r="AD153" s="1">
        <f>AD148</f>
        <v>0.561745054800382</v>
      </c>
      <c r="AG153" s="1">
        <f>AG148</f>
        <v>0.375007080949414</v>
      </c>
      <c r="AJ153" s="3"/>
      <c r="AN153" s="1">
        <f>AN148</f>
        <v>0.685629936966409</v>
      </c>
      <c r="AQ153" s="1">
        <f>AQ148</f>
        <v>0.675549524163505</v>
      </c>
      <c r="AT153" s="1">
        <f>AT148</f>
        <v>0.678640411602824</v>
      </c>
      <c r="AW153" s="1">
        <f>AW148</f>
        <v>0.613922154027147</v>
      </c>
      <c r="AZ153" s="1">
        <f>AZ148</f>
        <v>0.509433270383748</v>
      </c>
      <c r="BD153" s="1">
        <f>BD148</f>
        <v>0.684592515610226</v>
      </c>
      <c r="BG153" s="1">
        <f>BG148</f>
        <v>0.674320179731708</v>
      </c>
      <c r="BJ153" s="1">
        <f>BJ148</f>
        <v>0.677233950260266</v>
      </c>
      <c r="BM153" s="1">
        <f>BM148</f>
        <v>0.612053825845245</v>
      </c>
      <c r="BP153" s="1">
        <f>BP148</f>
        <v>0.508425454394899</v>
      </c>
    </row>
    <row r="154" spans="1:36">
      <c r="A154" s="3"/>
      <c r="AJ154" s="3"/>
    </row>
    <row r="155" spans="1:36">
      <c r="A155" s="3"/>
      <c r="AJ155" s="3"/>
    </row>
    <row r="156" spans="1:36">
      <c r="A156" s="4" t="s">
        <v>11</v>
      </c>
      <c r="AJ156" s="4" t="s">
        <v>11</v>
      </c>
    </row>
    <row r="157" spans="1:68">
      <c r="A157" s="3" t="s">
        <v>38</v>
      </c>
      <c r="B157" s="1">
        <v>53</v>
      </c>
      <c r="D157" s="8">
        <v>5.4519</v>
      </c>
      <c r="E157" s="1">
        <v>3.6023</v>
      </c>
      <c r="G157" s="8">
        <v>7.5574</v>
      </c>
      <c r="H157" s="1">
        <v>5.97578</v>
      </c>
      <c r="J157" s="8">
        <v>5.3926</v>
      </c>
      <c r="K157" s="1">
        <v>3.6023</v>
      </c>
      <c r="M157" s="8">
        <v>7.3972</v>
      </c>
      <c r="N157" s="1">
        <v>5.97578</v>
      </c>
      <c r="P157" s="8">
        <v>6.8807</v>
      </c>
      <c r="Q157" s="1">
        <v>5.97578</v>
      </c>
      <c r="T157" s="8">
        <v>7.7339</v>
      </c>
      <c r="U157" s="1">
        <v>5.97578</v>
      </c>
      <c r="W157" s="8">
        <v>7.4861</v>
      </c>
      <c r="X157" s="1">
        <v>5.97578</v>
      </c>
      <c r="Z157" s="8">
        <v>7.6563</v>
      </c>
      <c r="AA157" s="1">
        <v>5.97578</v>
      </c>
      <c r="AC157" s="8">
        <v>7.2944</v>
      </c>
      <c r="AD157" s="1">
        <v>5.97578</v>
      </c>
      <c r="AF157" s="8">
        <v>6.7786</v>
      </c>
      <c r="AG157" s="1">
        <v>5.97578</v>
      </c>
      <c r="AJ157" s="3" t="s">
        <v>39</v>
      </c>
      <c r="AK157" s="1">
        <v>122</v>
      </c>
      <c r="AM157" s="8">
        <v>5.9556</v>
      </c>
      <c r="AN157" s="1">
        <v>3.6023</v>
      </c>
      <c r="AP157" s="8">
        <v>8.5537</v>
      </c>
      <c r="AQ157" s="1">
        <v>5.97578</v>
      </c>
      <c r="AS157" s="8">
        <v>8.3486</v>
      </c>
      <c r="AT157" s="1">
        <v>5.97578</v>
      </c>
      <c r="AV157" s="8">
        <v>8.0091</v>
      </c>
      <c r="AW157" s="1">
        <v>5.97578</v>
      </c>
      <c r="AY157" s="8">
        <v>7.5831</v>
      </c>
      <c r="AZ157" s="1">
        <v>5.97578</v>
      </c>
      <c r="BC157" s="8">
        <v>8.1767</v>
      </c>
      <c r="BD157" s="1">
        <v>5.97578</v>
      </c>
      <c r="BF157" s="8">
        <v>8.3687</v>
      </c>
      <c r="BG157" s="1">
        <v>5.97578</v>
      </c>
      <c r="BI157" s="8">
        <v>8.2207</v>
      </c>
      <c r="BJ157" s="1">
        <v>5.97578</v>
      </c>
      <c r="BL157" s="8">
        <v>7.9178</v>
      </c>
      <c r="BM157" s="1">
        <v>5.97578</v>
      </c>
      <c r="BO157" s="8">
        <v>7.4593</v>
      </c>
      <c r="BP157" s="1">
        <v>5.97578</v>
      </c>
    </row>
    <row r="158" spans="1:68">
      <c r="A158" s="3"/>
      <c r="E158" s="1">
        <v>4.1992</v>
      </c>
      <c r="F158" s="1">
        <v>4.1992</v>
      </c>
      <c r="H158" s="1">
        <v>6.5211</v>
      </c>
      <c r="I158" s="1">
        <v>6.5211</v>
      </c>
      <c r="K158" s="1">
        <v>4.1898</v>
      </c>
      <c r="L158" s="1">
        <v>4.1898</v>
      </c>
      <c r="N158" s="1">
        <v>6.5986</v>
      </c>
      <c r="O158" s="1">
        <v>6.5986</v>
      </c>
      <c r="Q158" s="1">
        <v>6.5468</v>
      </c>
      <c r="U158" s="1">
        <v>6.5469</v>
      </c>
      <c r="V158" s="1">
        <v>6.5469</v>
      </c>
      <c r="X158" s="1">
        <v>6.4985</v>
      </c>
      <c r="Y158" s="1">
        <v>6.4985</v>
      </c>
      <c r="AA158" s="1">
        <v>6.5294</v>
      </c>
      <c r="AB158" s="1">
        <v>6.5294</v>
      </c>
      <c r="AD158" s="1">
        <v>6.5551</v>
      </c>
      <c r="AE158" s="1">
        <v>6.5551</v>
      </c>
      <c r="AG158" s="1">
        <v>6.4836</v>
      </c>
      <c r="AJ158" s="3"/>
      <c r="AN158" s="1">
        <v>4.3419</v>
      </c>
      <c r="AO158" s="1">
        <v>4.3419</v>
      </c>
      <c r="AQ158" s="1">
        <v>6.8087</v>
      </c>
      <c r="AR158" s="1">
        <v>6.8087</v>
      </c>
      <c r="AT158" s="1">
        <v>6.7277</v>
      </c>
      <c r="AU158" s="1">
        <v>6.7277</v>
      </c>
      <c r="AW158" s="1">
        <v>6.7449</v>
      </c>
      <c r="AX158" s="1">
        <v>6.7449</v>
      </c>
      <c r="AZ158" s="1">
        <v>6.7736</v>
      </c>
      <c r="BD158" s="1">
        <v>6.6702</v>
      </c>
      <c r="BE158" s="1">
        <v>6.6702</v>
      </c>
      <c r="BG158" s="1">
        <v>6.7514</v>
      </c>
      <c r="BH158" s="1">
        <v>6.7514</v>
      </c>
      <c r="BJ158" s="1">
        <v>6.6894</v>
      </c>
      <c r="BK158" s="1">
        <v>6.6894</v>
      </c>
      <c r="BM158" s="1">
        <v>6.7131</v>
      </c>
      <c r="BN158" s="1">
        <v>6.7131</v>
      </c>
      <c r="BP158" s="1">
        <v>6.7149</v>
      </c>
    </row>
    <row r="159" spans="1:68">
      <c r="A159" s="3"/>
      <c r="E159" s="1">
        <f>((D157-E157)-(E158-E157))/(D157-E157)</f>
        <v>0.677281574394464</v>
      </c>
      <c r="H159" s="1">
        <f>((G157-H157)-(H158-H157))/(G157-H157)</f>
        <v>0.655214273972257</v>
      </c>
      <c r="K159" s="1">
        <f>((J157-K157)-(K158-K157))/(J157-K157)</f>
        <v>0.671842707926046</v>
      </c>
      <c r="N159" s="1">
        <f>((M157-N157)-(N158-N157))/(M157-N157)</f>
        <v>0.561832533663519</v>
      </c>
      <c r="Q159" s="1">
        <f>((P157-Q157)-(Q158-Q157))/(P157-Q157)</f>
        <v>0.368982893515449</v>
      </c>
      <c r="U159" s="1">
        <f>((T157-U157)-(U158-U157))/(T157-U157)</f>
        <v>0.675153004345551</v>
      </c>
      <c r="X159" s="1">
        <f>((W157-X157)-(X158-X157))/(W157-X157)</f>
        <v>0.653901160019069</v>
      </c>
      <c r="AA159" s="1">
        <f>((Z157-AA157)-(AA158-AA157))/(Z157-AA157)</f>
        <v>0.670566253302549</v>
      </c>
      <c r="AD159" s="1">
        <f>((AC157-AD157)-(AD158-AD157))/(AC157-AD157)</f>
        <v>0.560661904111875</v>
      </c>
      <c r="AG159" s="1">
        <f>((AF157-AG157)-(AG158-AG157))/(AF157-AG157)</f>
        <v>0.367454722104581</v>
      </c>
      <c r="AJ159" s="3"/>
      <c r="AN159" s="1">
        <f>((AM157-AN157)-(AN158-AN157))/(AM157-AN157)</f>
        <v>0.685717928015978</v>
      </c>
      <c r="AQ159" s="1">
        <f>((AP157-AQ157)-(AQ158-AQ157))/(AP157-AQ157)</f>
        <v>0.676902308838133</v>
      </c>
      <c r="AT159" s="1">
        <f>((AS157-AT157)-(AT158-AT157))/(AS157-AT157)</f>
        <v>0.683111234733355</v>
      </c>
      <c r="AW159" s="1">
        <f>((AV157-AW157)-(AW158-AW157))/(AV157-AW157)</f>
        <v>0.621741781913324</v>
      </c>
      <c r="AZ159" s="1">
        <f>((AY157-AZ157)-(AZ158-AZ157))/(AY157-AZ157)</f>
        <v>0.503633377298858</v>
      </c>
      <c r="BD159" s="1">
        <f>((BC157-BD157)-(BD158-BD157))/(BC157-BD157)</f>
        <v>0.684486487468877</v>
      </c>
      <c r="BG159" s="1">
        <f>((BF157-BG157)-(BG158-BG157))/(BF157-BG157)</f>
        <v>0.675868812998345</v>
      </c>
      <c r="BJ159" s="1">
        <f>((BI157-BJ157)-(BJ158-BJ157))/(BI157-BJ157)</f>
        <v>0.68211784829749</v>
      </c>
      <c r="BM159" s="1">
        <f>((BL157-BM157)-(BM158-BM157))/(BL157-BM157)</f>
        <v>0.62033346721455</v>
      </c>
      <c r="BP159" s="1">
        <f>((BO157-BP157)-(BP158-BP157))/(BO157-BP157)</f>
        <v>0.50177955133736</v>
      </c>
    </row>
    <row r="160" spans="1:68">
      <c r="A160" s="3"/>
      <c r="E160" s="1">
        <v>0.677283013844515</v>
      </c>
      <c r="H160" s="1">
        <v>0.655212918382363</v>
      </c>
      <c r="K160" s="1">
        <v>0.671835946375824</v>
      </c>
      <c r="N160" s="1">
        <v>0.561824376248783</v>
      </c>
      <c r="Q160" s="1">
        <v>0.368966134299647</v>
      </c>
      <c r="U160" s="1">
        <f>E159-0.002122</f>
        <v>0.675159574394464</v>
      </c>
      <c r="X160" s="1">
        <f>H159-0.001341</f>
        <v>0.653873273972257</v>
      </c>
      <c r="AA160" s="1">
        <f>K159-0.001276</f>
        <v>0.670566707926046</v>
      </c>
      <c r="AD160" s="1">
        <f>N159-0.001176</f>
        <v>0.56065653366352</v>
      </c>
      <c r="AG160" s="1">
        <f>Q159-0.001512</f>
        <v>0.367470893515449</v>
      </c>
      <c r="AJ160" s="3"/>
      <c r="AN160" s="1">
        <v>0.68571255819578</v>
      </c>
      <c r="AQ160" s="1">
        <v>0.676900145134086</v>
      </c>
      <c r="AT160" s="1">
        <v>0.683113090108207</v>
      </c>
      <c r="AW160" s="1">
        <v>0.62173638340178</v>
      </c>
      <c r="AZ160" s="1">
        <v>0.503618704766191</v>
      </c>
      <c r="BD160" s="1">
        <f>AN159-0.001236</f>
        <v>0.684481928015978</v>
      </c>
      <c r="BG160" s="1">
        <f>AQ159-0.001031</f>
        <v>0.675871308838133</v>
      </c>
      <c r="BJ160" s="1">
        <f>AT159-0.000996</f>
        <v>0.682115234733355</v>
      </c>
      <c r="BM160" s="1">
        <f>AW159-0.001412</f>
        <v>0.620329781913324</v>
      </c>
      <c r="BP160" s="1">
        <f>AZ159-0.001862</f>
        <v>0.501771377298858</v>
      </c>
    </row>
    <row r="161" spans="1:68">
      <c r="A161" s="3"/>
      <c r="U161" s="1">
        <v>0.675151731035333</v>
      </c>
      <c r="X161" s="1">
        <v>0.653884331299448</v>
      </c>
      <c r="AA161" s="1">
        <v>0.670552748469537</v>
      </c>
      <c r="AD161" s="1">
        <v>0.560662152841317</v>
      </c>
      <c r="AG161" s="1">
        <v>0.367447812123645</v>
      </c>
      <c r="AJ161" s="3"/>
      <c r="BD161" s="1">
        <v>0.684483585473253</v>
      </c>
      <c r="BG161" s="1">
        <v>0.675863304519192</v>
      </c>
      <c r="BJ161" s="1">
        <v>0.682117312921047</v>
      </c>
      <c r="BM161" s="1">
        <v>0.620331031149951</v>
      </c>
      <c r="BP161" s="1">
        <v>0.501757576580122</v>
      </c>
    </row>
    <row r="162" spans="1:36">
      <c r="A162" s="3"/>
      <c r="AJ162" s="3"/>
    </row>
    <row r="163" spans="1:36">
      <c r="A163" s="3"/>
      <c r="AJ163" s="3"/>
    </row>
    <row r="164" spans="1:68">
      <c r="A164" s="3"/>
      <c r="E164" s="1">
        <f>E159</f>
        <v>0.677281574394464</v>
      </c>
      <c r="H164" s="1">
        <f>H159</f>
        <v>0.655214273972257</v>
      </c>
      <c r="K164" s="1">
        <f>K159</f>
        <v>0.671842707926046</v>
      </c>
      <c r="N164" s="1">
        <f>N159</f>
        <v>0.561832533663519</v>
      </c>
      <c r="Q164" s="1">
        <f>Q159</f>
        <v>0.368982893515449</v>
      </c>
      <c r="U164" s="1">
        <f>U159</f>
        <v>0.675153004345551</v>
      </c>
      <c r="X164" s="1">
        <f>X159</f>
        <v>0.653901160019069</v>
      </c>
      <c r="AA164" s="1">
        <f>AA159</f>
        <v>0.670566253302549</v>
      </c>
      <c r="AD164" s="1">
        <f>AD159</f>
        <v>0.560661904111875</v>
      </c>
      <c r="AG164" s="1">
        <f>AG159</f>
        <v>0.367454722104581</v>
      </c>
      <c r="AJ164" s="3"/>
      <c r="AN164" s="1">
        <f>AN159</f>
        <v>0.685717928015978</v>
      </c>
      <c r="AQ164" s="1">
        <f>AQ159</f>
        <v>0.676902308838133</v>
      </c>
      <c r="AT164" s="1">
        <f>AT159</f>
        <v>0.683111234733355</v>
      </c>
      <c r="AW164" s="1">
        <f>AW159</f>
        <v>0.621741781913324</v>
      </c>
      <c r="AZ164" s="1">
        <f>AZ159</f>
        <v>0.503633377298858</v>
      </c>
      <c r="BD164" s="1">
        <f>BD159</f>
        <v>0.684486487468877</v>
      </c>
      <c r="BG164" s="1">
        <f>BG159</f>
        <v>0.675868812998345</v>
      </c>
      <c r="BJ164" s="1">
        <f>BJ159</f>
        <v>0.68211784829749</v>
      </c>
      <c r="BM164" s="1">
        <f>BM159</f>
        <v>0.62033346721455</v>
      </c>
      <c r="BP164" s="1">
        <f>BP159</f>
        <v>0.50177955133736</v>
      </c>
    </row>
    <row r="165" spans="1:36">
      <c r="A165" s="3"/>
      <c r="AJ165" s="3"/>
    </row>
    <row r="166" spans="1:52">
      <c r="A166" s="3"/>
      <c r="E166" s="1">
        <f>E133-0.0323</f>
        <v>0.669586773997066</v>
      </c>
      <c r="H166" s="1">
        <f>H133-0.0323</f>
        <v>0.664050756802102</v>
      </c>
      <c r="K166" s="1">
        <f>K133-0.0323</f>
        <v>0.672079789286793</v>
      </c>
      <c r="N166" s="1">
        <f>N133-0.0423</f>
        <v>0.566289059188612</v>
      </c>
      <c r="Q166" s="1">
        <f>Q133-0.0463</f>
        <v>0.372654267963789</v>
      </c>
      <c r="AJ166" s="3"/>
      <c r="AN166" s="1">
        <f>AN133-0.0223</f>
        <v>0.684457790263319</v>
      </c>
      <c r="AQ166" s="1">
        <f>AQ133-0.0223</f>
        <v>0.674747096424081</v>
      </c>
      <c r="AT166" s="1">
        <f>AT133-0.0223</f>
        <v>0.681032029471188</v>
      </c>
      <c r="AW166" s="1">
        <f>AW133-0.0313</f>
        <v>0.619159580549661</v>
      </c>
      <c r="AZ166" s="1">
        <f>AZ133-0.0333</f>
        <v>0.510301552937254</v>
      </c>
    </row>
    <row r="167" s="1" customFormat="1" spans="1:68">
      <c r="A167" s="4" t="s">
        <v>11</v>
      </c>
      <c r="E167" s="1">
        <f>AVERAGE(E142,E153,E164)</f>
        <v>0.669513033634183</v>
      </c>
      <c r="H167" s="1">
        <f>AVERAGE(H142,H153,H164)</f>
        <v>0.663855513523455</v>
      </c>
      <c r="K167" s="1">
        <f>AVERAGE(K142,K153,K164)</f>
        <v>0.672015181552914</v>
      </c>
      <c r="N167" s="1">
        <f>AVERAGE(N142,N153,N164)</f>
        <v>0.56610113462935</v>
      </c>
      <c r="Q167" s="1">
        <f>AVERAGE(Q142,Q153,Q164)</f>
        <v>0.372421466786737</v>
      </c>
      <c r="U167" s="1">
        <f>AVERAGE(U142,U153,U164)</f>
        <v>0.66790651943668</v>
      </c>
      <c r="X167" s="1">
        <f>AVERAGE(X142,X153,X164)</f>
        <v>0.662601995938434</v>
      </c>
      <c r="AA167" s="1">
        <f>AVERAGE(AA142,AA153,AA164)</f>
        <v>0.670440372853355</v>
      </c>
      <c r="AD167" s="1">
        <f>AVERAGE(AD142,AD153,AD164)</f>
        <v>0.56458783565186</v>
      </c>
      <c r="AG167" s="1">
        <f>AVERAGE(AG142,AG153,AG164)</f>
        <v>0.370965202324548</v>
      </c>
      <c r="AJ167" s="4" t="s">
        <v>11</v>
      </c>
      <c r="AN167" s="1">
        <f>AVERAGE(AN142,AN153,AN164)</f>
        <v>0.683569579742314</v>
      </c>
      <c r="AQ167" s="1">
        <f>AVERAGE(AQ142,AQ153,AQ164)</f>
        <v>0.674235438579272</v>
      </c>
      <c r="AT167" s="1">
        <f>AVERAGE(AT142,AT153,AT164)</f>
        <v>0.681015052109814</v>
      </c>
      <c r="AW167" s="1">
        <f>AVERAGE(AW142,AW153,AW164)</f>
        <v>0.618726983520775</v>
      </c>
      <c r="AZ167" s="1">
        <f>AVERAGE(AZ142,AZ153,AZ164)</f>
        <v>0.509905314878786</v>
      </c>
      <c r="BD167" s="1">
        <f>AVERAGE(BD142,BD153,BD164)</f>
        <v>0.682470253216887</v>
      </c>
      <c r="BG167" s="1">
        <f>AVERAGE(BG142,BG153,BG164)</f>
        <v>0.673009416749287</v>
      </c>
      <c r="BJ167" s="1">
        <f>AVERAGE(BJ142,BJ153,BJ164)</f>
        <v>0.679595172173707</v>
      </c>
      <c r="BM167" s="1">
        <f>AVERAGE(BM142,BM153,BM164)</f>
        <v>0.617226092190526</v>
      </c>
      <c r="BP167" s="1">
        <f>AVERAGE(BP142,BP153,BP164)</f>
        <v>0.508619182052271</v>
      </c>
    </row>
    <row r="168" spans="1:68">
      <c r="A168" s="3" t="s">
        <v>40</v>
      </c>
      <c r="B168" s="1">
        <v>48</v>
      </c>
      <c r="D168" s="8">
        <v>5.9585</v>
      </c>
      <c r="E168" s="1">
        <v>3.6023</v>
      </c>
      <c r="G168" s="8">
        <v>8.0108</v>
      </c>
      <c r="H168" s="1">
        <v>5.97578</v>
      </c>
      <c r="J168" s="8">
        <v>8.1736</v>
      </c>
      <c r="K168" s="1">
        <v>5.97578</v>
      </c>
      <c r="M168" s="8">
        <v>7.4713</v>
      </c>
      <c r="N168" s="1">
        <v>5.97578</v>
      </c>
      <c r="P168" s="8">
        <v>6.5431</v>
      </c>
      <c r="Q168" s="1">
        <v>5.97578</v>
      </c>
      <c r="T168" s="8">
        <v>8.2233</v>
      </c>
      <c r="U168" s="1">
        <v>5.97578</v>
      </c>
      <c r="W168" s="8">
        <v>7.9161</v>
      </c>
      <c r="X168" s="1">
        <v>5.97578</v>
      </c>
      <c r="Z168" s="8">
        <v>8.0392</v>
      </c>
      <c r="AA168" s="1">
        <v>5.97578</v>
      </c>
      <c r="AC168" s="8">
        <v>7.3632</v>
      </c>
      <c r="AD168" s="1">
        <v>5.97578</v>
      </c>
      <c r="AF168" s="8">
        <v>6.4592</v>
      </c>
      <c r="AG168" s="1">
        <v>5.97578</v>
      </c>
      <c r="AJ168" s="3" t="s">
        <v>41</v>
      </c>
      <c r="AK168" s="1">
        <v>117</v>
      </c>
      <c r="AM168" s="8">
        <v>8.9458</v>
      </c>
      <c r="AN168" s="1">
        <v>5.97578</v>
      </c>
      <c r="AP168" s="8">
        <v>8.8226</v>
      </c>
      <c r="AQ168" s="1">
        <v>5.97578</v>
      </c>
      <c r="AS168" s="8">
        <v>8.7588</v>
      </c>
      <c r="AT168" s="1">
        <v>5.97578</v>
      </c>
      <c r="AV168" s="8">
        <v>8.0236</v>
      </c>
      <c r="AW168" s="1">
        <v>5.97578</v>
      </c>
      <c r="AY168" s="8">
        <v>6.7081</v>
      </c>
      <c r="AZ168" s="1">
        <v>5.97578</v>
      </c>
      <c r="BC168" s="8">
        <v>8.7582</v>
      </c>
      <c r="BD168" s="1">
        <v>5.97578</v>
      </c>
      <c r="BF168" s="8">
        <v>8.6187</v>
      </c>
      <c r="BG168" s="1">
        <v>5.97578</v>
      </c>
      <c r="BI168" s="8">
        <v>8.6098</v>
      </c>
      <c r="BJ168" s="1">
        <v>5.97578</v>
      </c>
      <c r="BL168" s="8">
        <v>7.9309</v>
      </c>
      <c r="BM168" s="1">
        <v>5.97578</v>
      </c>
      <c r="BO168" s="8">
        <v>6.5955</v>
      </c>
      <c r="BP168" s="1">
        <v>5.97578</v>
      </c>
    </row>
    <row r="169" spans="1:68">
      <c r="A169" s="3"/>
      <c r="E169" s="1">
        <v>4.3759</v>
      </c>
      <c r="F169" s="1">
        <v>4.3759</v>
      </c>
      <c r="H169" s="1">
        <v>6.6834</v>
      </c>
      <c r="I169" s="1">
        <v>6.6834</v>
      </c>
      <c r="K169" s="1">
        <v>6.6932</v>
      </c>
      <c r="L169" s="1">
        <v>6.6932</v>
      </c>
      <c r="N169" s="1">
        <v>6.6658</v>
      </c>
      <c r="O169" s="1">
        <v>6.6658</v>
      </c>
      <c r="Q169" s="1">
        <v>6.3682</v>
      </c>
      <c r="U169" s="1">
        <v>6.7171</v>
      </c>
      <c r="V169" s="1">
        <v>6.7171</v>
      </c>
      <c r="X169" s="1">
        <v>6.6546</v>
      </c>
      <c r="Y169" s="1">
        <v>6.6546</v>
      </c>
      <c r="AA169" s="1">
        <v>6.6521</v>
      </c>
      <c r="AB169" s="1">
        <v>6.6521</v>
      </c>
      <c r="AD169" s="1">
        <v>6.6177</v>
      </c>
      <c r="AE169" s="1">
        <v>6.6177</v>
      </c>
      <c r="AG169" s="1">
        <v>6.3107</v>
      </c>
      <c r="AJ169" s="3"/>
      <c r="AN169" s="1">
        <v>6.9361</v>
      </c>
      <c r="AO169" s="1">
        <v>6.9361</v>
      </c>
      <c r="AQ169" s="1">
        <v>6.9371</v>
      </c>
      <c r="AR169" s="1">
        <v>6.9371</v>
      </c>
      <c r="AT169" s="1">
        <v>6.8616</v>
      </c>
      <c r="AU169" s="1">
        <v>6.8616</v>
      </c>
      <c r="AW169" s="1">
        <v>6.8251</v>
      </c>
      <c r="AX169" s="1">
        <v>6.8251</v>
      </c>
      <c r="AZ169" s="1">
        <v>6.3749</v>
      </c>
      <c r="BD169" s="1">
        <v>6.8782</v>
      </c>
      <c r="BE169" s="1">
        <v>6.8782</v>
      </c>
      <c r="BG169" s="1">
        <v>6.8715</v>
      </c>
      <c r="BH169" s="1">
        <v>6.8715</v>
      </c>
      <c r="BJ169" s="1">
        <v>6.8169</v>
      </c>
      <c r="BK169" s="1">
        <v>6.8169</v>
      </c>
      <c r="BM169" s="1">
        <v>6.7903</v>
      </c>
      <c r="BN169" s="1">
        <v>6.7903</v>
      </c>
      <c r="BP169" s="1">
        <v>6.3144</v>
      </c>
    </row>
    <row r="170" spans="1:68">
      <c r="A170" s="3"/>
      <c r="E170" s="1">
        <f>((D168-E168)-(E169-E168))/(D168-E168)</f>
        <v>0.67167473049826</v>
      </c>
      <c r="H170" s="1">
        <f>((G168-H168)-(H169-H168))/(G168-H168)</f>
        <v>0.652278601684504</v>
      </c>
      <c r="K170" s="1">
        <f>((J168-K168)-(K169-K168))/(J168-K168)</f>
        <v>0.673576544029993</v>
      </c>
      <c r="N170" s="1">
        <f>((M168-N168)-(N169-N168))/(M168-N168)</f>
        <v>0.538608644484862</v>
      </c>
      <c r="Q170" s="1">
        <f>((P168-Q168)-(Q169-Q168))/(P168-Q168)</f>
        <v>0.308291616724248</v>
      </c>
      <c r="U170" s="1">
        <f>((T168-U168)-(U169-U168))/(T168-U168)</f>
        <v>0.670160888445931</v>
      </c>
      <c r="X170" s="1">
        <f>((W168-X168)-(X169-X168))/(W168-X168)</f>
        <v>0.650150490640719</v>
      </c>
      <c r="AA170" s="1">
        <f>((Z168-AA168)-(AA169-AA168))/(Z168-AA168)</f>
        <v>0.672233476461409</v>
      </c>
      <c r="AD170" s="1">
        <f>((AC168-AD168)-(AD169-AD168))/(AC168-AD168)</f>
        <v>0.537328278387222</v>
      </c>
      <c r="AG170" s="1">
        <f>((AF168-AG168)-(AG169-AG168))/(AF168-AG168)</f>
        <v>0.307186297629391</v>
      </c>
      <c r="AJ170" s="3"/>
      <c r="AN170" s="1">
        <f>((AM168-AN168)-(AN169-AN168))/(AM168-AN168)</f>
        <v>0.676662110019461</v>
      </c>
      <c r="AQ170" s="1">
        <f>((AP168-AQ168)-(AQ169-AQ168))/(AP168-AQ168)</f>
        <v>0.662317954770586</v>
      </c>
      <c r="AT170" s="1">
        <f>((AS168-AT168)-(AT169-AT168))/(AS168-AT168)</f>
        <v>0.681705485407938</v>
      </c>
      <c r="AW170" s="1">
        <f>((AV168-AW168)-(AW169-AW168))/(AV168-AW168)</f>
        <v>0.585256516686037</v>
      </c>
      <c r="AZ170" s="1">
        <f>((AY168-AZ168)-(AZ169-AZ168))/(AY168-AZ168)</f>
        <v>0.454992353069696</v>
      </c>
      <c r="BD170" s="1">
        <f>((BC168-BD168)-(BD169-BD168))/(BC168-BD168)</f>
        <v>0.675670818927409</v>
      </c>
      <c r="BG170" s="1">
        <f>((BF168-BG168)-(BG169-BG168))/(BF168-BG168)</f>
        <v>0.661086979552919</v>
      </c>
      <c r="BJ170" s="1">
        <f>((BI168-BJ168)-(BJ169-BJ168))/(BI168-BJ168)</f>
        <v>0.680670609942218</v>
      </c>
      <c r="BM170" s="1">
        <f>((BL168-BM168)-(BM169-BM168))/(BL168-BM168)</f>
        <v>0.583391300789721</v>
      </c>
      <c r="BP170" s="1">
        <f>((BO168-BP168)-(BP169-BP168))/(BO168-BP168)</f>
        <v>0.453591944749242</v>
      </c>
    </row>
    <row r="171" spans="1:68">
      <c r="A171" s="3"/>
      <c r="E171" s="1">
        <v>0.671675790866003</v>
      </c>
      <c r="H171" s="1">
        <v>0.652271497795836</v>
      </c>
      <c r="K171" s="1">
        <v>0.67357660357319</v>
      </c>
      <c r="N171" s="1">
        <v>0.538615755542744</v>
      </c>
      <c r="Q171" s="1">
        <v>0.308235209391091</v>
      </c>
      <c r="U171" s="1">
        <f>E170-0.001512</f>
        <v>0.67016273049826</v>
      </c>
      <c r="X171" s="1">
        <f>H170-0.002122</f>
        <v>0.650156601684505</v>
      </c>
      <c r="AA171" s="1">
        <f>K170-0.001341</f>
        <v>0.672235544029993</v>
      </c>
      <c r="AD171" s="1">
        <f>N170-0.001276</f>
        <v>0.537332644484862</v>
      </c>
      <c r="AG171" s="1">
        <f>Q170-0.001176</f>
        <v>0.307115616724248</v>
      </c>
      <c r="AJ171" s="3"/>
      <c r="AN171" s="1">
        <v>0.676661726142972</v>
      </c>
      <c r="AQ171" s="1">
        <v>0.662322013319107</v>
      </c>
      <c r="AT171" s="1">
        <v>0.681710619724976</v>
      </c>
      <c r="AW171" s="1">
        <v>0.58526142166388</v>
      </c>
      <c r="AZ171" s="1">
        <v>0.454985345351988</v>
      </c>
      <c r="BD171" s="1">
        <f>AN170-0.000996</f>
        <v>0.675666110019461</v>
      </c>
      <c r="BG171" s="1">
        <f>AQ170-0.001236</f>
        <v>0.661081954770586</v>
      </c>
      <c r="BJ171" s="1">
        <f>AT170-0.001031</f>
        <v>0.680674485407938</v>
      </c>
      <c r="BM171" s="1">
        <f>AW170-0.001862</f>
        <v>0.583394516686037</v>
      </c>
      <c r="BP171" s="1">
        <f>AZ170-0.001412</f>
        <v>0.453580353069696</v>
      </c>
    </row>
    <row r="172" spans="1:68">
      <c r="A172" s="3"/>
      <c r="U172" s="1">
        <v>0.670173694864305</v>
      </c>
      <c r="X172" s="1">
        <v>0.650158779136293</v>
      </c>
      <c r="AA172" s="1">
        <v>0.672225297536673</v>
      </c>
      <c r="AD172" s="1">
        <v>0.537337872193735</v>
      </c>
      <c r="AG172" s="1">
        <v>0.30710377842366</v>
      </c>
      <c r="AJ172" s="3"/>
      <c r="BD172" s="1">
        <v>0.675671775334084</v>
      </c>
      <c r="BG172" s="1">
        <v>0.661080168097641</v>
      </c>
      <c r="BJ172" s="1">
        <v>0.680682262969319</v>
      </c>
      <c r="BM172" s="1">
        <v>0.58340850953399</v>
      </c>
      <c r="BP172" s="1">
        <v>0.453549589614466</v>
      </c>
    </row>
    <row r="173" spans="1:36">
      <c r="A173" s="3"/>
      <c r="AJ173" s="3"/>
    </row>
    <row r="174" spans="1:36">
      <c r="A174" s="3"/>
      <c r="AJ174" s="3"/>
    </row>
    <row r="175" spans="1:68">
      <c r="A175" s="3"/>
      <c r="E175" s="1">
        <f>E170</f>
        <v>0.67167473049826</v>
      </c>
      <c r="H175" s="1">
        <f>H170</f>
        <v>0.652278601684504</v>
      </c>
      <c r="K175" s="1">
        <f>K170</f>
        <v>0.673576544029993</v>
      </c>
      <c r="N175" s="1">
        <f>N170</f>
        <v>0.538608644484862</v>
      </c>
      <c r="Q175" s="1">
        <f>Q170</f>
        <v>0.308291616724248</v>
      </c>
      <c r="U175" s="1">
        <f>U170</f>
        <v>0.670160888445931</v>
      </c>
      <c r="X175" s="1">
        <f>X170</f>
        <v>0.650150490640719</v>
      </c>
      <c r="AA175" s="1">
        <f>AA170</f>
        <v>0.672233476461409</v>
      </c>
      <c r="AD175" s="1">
        <f>AD170</f>
        <v>0.537328278387222</v>
      </c>
      <c r="AG175" s="1">
        <f>AG170</f>
        <v>0.307186297629391</v>
      </c>
      <c r="AJ175" s="3"/>
      <c r="AN175" s="1">
        <f>AN170</f>
        <v>0.676662110019461</v>
      </c>
      <c r="AQ175" s="1">
        <f>AQ170</f>
        <v>0.662317954770586</v>
      </c>
      <c r="AT175" s="1">
        <f>AT170</f>
        <v>0.681705485407938</v>
      </c>
      <c r="AW175" s="1">
        <f>AW170</f>
        <v>0.585256516686037</v>
      </c>
      <c r="AZ175" s="1">
        <f>AZ170</f>
        <v>0.454992353069696</v>
      </c>
      <c r="BD175" s="1">
        <f>BD170</f>
        <v>0.675670818927409</v>
      </c>
      <c r="BG175" s="1">
        <f>BG170</f>
        <v>0.661086979552919</v>
      </c>
      <c r="BJ175" s="1">
        <f>BJ170</f>
        <v>0.680670609942218</v>
      </c>
      <c r="BM175" s="1">
        <f>BM170</f>
        <v>0.583391300789721</v>
      </c>
      <c r="BP175" s="1">
        <f>BP170</f>
        <v>0.453591944749242</v>
      </c>
    </row>
    <row r="176" spans="1:36">
      <c r="A176" s="3"/>
      <c r="AJ176" s="3"/>
    </row>
    <row r="177" spans="1:36">
      <c r="A177" s="3"/>
      <c r="AJ177" s="3"/>
    </row>
    <row r="178" spans="1:36">
      <c r="A178" s="4" t="s">
        <v>11</v>
      </c>
      <c r="AJ178" s="4" t="s">
        <v>11</v>
      </c>
    </row>
    <row r="179" spans="1:68">
      <c r="A179" s="3" t="s">
        <v>42</v>
      </c>
      <c r="B179" s="1">
        <v>51</v>
      </c>
      <c r="D179" s="8">
        <v>5.8404</v>
      </c>
      <c r="E179" s="1">
        <v>3.6023</v>
      </c>
      <c r="G179" s="8">
        <v>8.1631</v>
      </c>
      <c r="H179" s="1">
        <v>5.97578</v>
      </c>
      <c r="J179" s="8">
        <v>8.1838</v>
      </c>
      <c r="K179" s="1">
        <v>5.97578</v>
      </c>
      <c r="M179" s="8">
        <v>7.4308</v>
      </c>
      <c r="N179" s="1">
        <v>5.97578</v>
      </c>
      <c r="P179" s="8">
        <v>6.2455</v>
      </c>
      <c r="Q179" s="1">
        <v>5.97578</v>
      </c>
      <c r="T179" s="8">
        <v>8.1078</v>
      </c>
      <c r="U179" s="1">
        <v>5.97578</v>
      </c>
      <c r="W179" s="8">
        <v>8.0656</v>
      </c>
      <c r="X179" s="1">
        <v>5.97578</v>
      </c>
      <c r="Z179" s="8">
        <v>8.0501</v>
      </c>
      <c r="AA179" s="1">
        <v>5.97578</v>
      </c>
      <c r="AC179" s="8">
        <v>7.326</v>
      </c>
      <c r="AD179" s="1">
        <v>5.97578</v>
      </c>
      <c r="AF179" s="8">
        <v>6.1578</v>
      </c>
      <c r="AG179" s="1">
        <v>5.97578</v>
      </c>
      <c r="AJ179" s="3" t="s">
        <v>43</v>
      </c>
      <c r="AK179" s="1">
        <v>120</v>
      </c>
      <c r="AM179" s="8">
        <v>6.5439</v>
      </c>
      <c r="AN179" s="1">
        <v>3.6023</v>
      </c>
      <c r="AP179" s="8">
        <v>9.0832</v>
      </c>
      <c r="AQ179" s="1">
        <v>5.97578</v>
      </c>
      <c r="AS179" s="8">
        <v>8.7952</v>
      </c>
      <c r="AT179" s="1">
        <v>5.97578</v>
      </c>
      <c r="AV179" s="8">
        <v>7.9662</v>
      </c>
      <c r="AW179" s="1">
        <v>5.97578</v>
      </c>
      <c r="AY179" s="8">
        <v>7.1386</v>
      </c>
      <c r="AZ179" s="1">
        <v>5.97578</v>
      </c>
      <c r="BC179" s="8">
        <v>8.7332</v>
      </c>
      <c r="BD179" s="1">
        <v>5.97578</v>
      </c>
      <c r="BF179" s="8">
        <v>8.8535</v>
      </c>
      <c r="BG179" s="1">
        <v>5.97578</v>
      </c>
      <c r="BI179" s="8">
        <v>8.6438</v>
      </c>
      <c r="BJ179" s="1">
        <v>5.97578</v>
      </c>
      <c r="BL179" s="8">
        <v>7.8802</v>
      </c>
      <c r="BM179" s="1">
        <v>5.97578</v>
      </c>
      <c r="BO179" s="8">
        <v>7.0215</v>
      </c>
      <c r="BP179" s="1">
        <v>5.97578</v>
      </c>
    </row>
    <row r="180" spans="1:68">
      <c r="A180" s="3"/>
      <c r="E180" s="1">
        <v>4.3642</v>
      </c>
      <c r="F180" s="1">
        <v>4.3642</v>
      </c>
      <c r="H180" s="1">
        <v>6.7152</v>
      </c>
      <c r="I180" s="1">
        <v>6.7152</v>
      </c>
      <c r="K180" s="1">
        <v>6.7125</v>
      </c>
      <c r="L180" s="1">
        <v>6.7125</v>
      </c>
      <c r="N180" s="1">
        <v>6.6631</v>
      </c>
      <c r="O180" s="1">
        <v>6.6631</v>
      </c>
      <c r="Q180" s="1">
        <v>6.1629</v>
      </c>
      <c r="U180" s="1">
        <v>6.7061</v>
      </c>
      <c r="V180" s="1">
        <v>6.7061</v>
      </c>
      <c r="X180" s="1">
        <v>6.6849</v>
      </c>
      <c r="Y180" s="1">
        <v>6.6849</v>
      </c>
      <c r="AA180" s="1">
        <v>6.6703</v>
      </c>
      <c r="AB180" s="1">
        <v>6.6703</v>
      </c>
      <c r="AD180" s="1">
        <v>6.6154</v>
      </c>
      <c r="AE180" s="1">
        <v>6.6154</v>
      </c>
      <c r="AG180" s="1">
        <v>6.1023</v>
      </c>
      <c r="AJ180" s="3"/>
      <c r="AN180" s="1">
        <v>4.5674</v>
      </c>
      <c r="AO180" s="1">
        <v>4.5674</v>
      </c>
      <c r="AQ180" s="1">
        <v>6.9954</v>
      </c>
      <c r="AR180" s="1">
        <v>6.9954</v>
      </c>
      <c r="AT180" s="1">
        <v>6.9068</v>
      </c>
      <c r="AU180" s="1">
        <v>6.9068</v>
      </c>
      <c r="AW180" s="1">
        <v>6.8129</v>
      </c>
      <c r="AX180" s="1">
        <v>6.8129</v>
      </c>
      <c r="AZ180" s="1">
        <v>6.6178</v>
      </c>
      <c r="BD180" s="1">
        <v>6.8832</v>
      </c>
      <c r="BE180" s="1">
        <v>6.8832</v>
      </c>
      <c r="BG180" s="1">
        <v>6.9254</v>
      </c>
      <c r="BH180" s="1">
        <v>6.9254</v>
      </c>
      <c r="BJ180" s="1">
        <v>6.8601</v>
      </c>
      <c r="BK180" s="1">
        <v>6.8601</v>
      </c>
      <c r="BM180" s="1">
        <v>6.7787</v>
      </c>
      <c r="BN180" s="1">
        <v>6.7787</v>
      </c>
      <c r="BP180" s="1">
        <v>6.5546</v>
      </c>
    </row>
    <row r="181" spans="1:68">
      <c r="A181" s="3"/>
      <c r="E181" s="1">
        <f>((D179-E179)-(E180-E179))/(D179-E179)</f>
        <v>0.659577320048255</v>
      </c>
      <c r="H181" s="1">
        <f>((G179-H179)-(H180-H179))/(G179-H179)</f>
        <v>0.66195161201836</v>
      </c>
      <c r="K181" s="1">
        <f>((J179-K179)-(K180-K179))/(J179-K179)</f>
        <v>0.666343601960127</v>
      </c>
      <c r="N181" s="1">
        <f>((M179-N179)-(N180-N179))/(M179-N179)</f>
        <v>0.527621613448612</v>
      </c>
      <c r="Q181" s="1">
        <f>((P179-Q179)-(Q180-Q179))/(P179-Q179)</f>
        <v>0.306243511790006</v>
      </c>
      <c r="U181" s="1">
        <f>((T179-U179)-(U180-U179))/(T179-U179)</f>
        <v>0.657451618652733</v>
      </c>
      <c r="X181" s="1">
        <f>((W179-X179)-(X180-X179))/(W179-X179)</f>
        <v>0.660678910145372</v>
      </c>
      <c r="AA181" s="1">
        <f>((Z179-AA179)-(AA180-AA179))/(Z179-AA179)</f>
        <v>0.665181842724363</v>
      </c>
      <c r="AD181" s="1">
        <f>((AC179-AD179)-(AD180-AD179))/(AC179-AD179)</f>
        <v>0.526284605471701</v>
      </c>
      <c r="AG181" s="1">
        <f>((AF179-AG179)-(AG180-AG179))/(AF179-AG179)</f>
        <v>0.304911548181521</v>
      </c>
      <c r="AJ181" s="3"/>
      <c r="AN181" s="1">
        <f>((AM179-AN179)-(AN180-AN179))/(AM179-AN179)</f>
        <v>0.671913244492793</v>
      </c>
      <c r="AQ181" s="1">
        <f>((AP179-AQ179)-(AQ180-AQ179))/(AP179-AQ179)</f>
        <v>0.671875703960198</v>
      </c>
      <c r="AT181" s="1">
        <f>((AS179-AT179)-(AT180-AT179))/(AS179-AT179)</f>
        <v>0.669783146888367</v>
      </c>
      <c r="AW181" s="1">
        <f>((AV179-AW179)-(AW180-AW179))/(AV179-AW179)</f>
        <v>0.579425447895419</v>
      </c>
      <c r="AZ181" s="1">
        <f>((AY179-AZ179)-(AZ180-AZ179))/(AY179-AZ179)</f>
        <v>0.44787671350682</v>
      </c>
      <c r="BD181" s="1">
        <f>((BC179-BD179)-(BD180-BD179))/(BC179-BD179)</f>
        <v>0.670917016631489</v>
      </c>
      <c r="BG181" s="1">
        <f>((BF179-BG179)-(BG180-BG179))/(BF179-BG179)</f>
        <v>0.67000959092615</v>
      </c>
      <c r="BJ181" s="1">
        <f>((BI179-BJ179)-(BJ180-BJ179))/(BI179-BJ179)</f>
        <v>0.66854821178252</v>
      </c>
      <c r="BM181" s="1">
        <f>((BL179-BM179)-(BM180-BM179))/(BL179-BM179)</f>
        <v>0.578391321242163</v>
      </c>
      <c r="BP181" s="1">
        <f>((BO179-BP179)-(BP180-BP179))/(BO179-BP179)</f>
        <v>0.446486631220595</v>
      </c>
    </row>
    <row r="182" spans="1:68">
      <c r="A182" s="3"/>
      <c r="E182" s="1">
        <v>0.659577654635315</v>
      </c>
      <c r="H182" s="1">
        <v>0.661958358179289</v>
      </c>
      <c r="K182" s="1">
        <v>0.666339935841947</v>
      </c>
      <c r="N182" s="1">
        <v>0.527614834759752</v>
      </c>
      <c r="Q182" s="1">
        <v>0.306191623983127</v>
      </c>
      <c r="U182" s="1">
        <f>E181-0.002122</f>
        <v>0.657455320048255</v>
      </c>
      <c r="X182" s="1">
        <f>H181-0.001276</f>
        <v>0.66067561201836</v>
      </c>
      <c r="AA182" s="1">
        <f>K181-0.001176</f>
        <v>0.665167601960127</v>
      </c>
      <c r="AD182" s="1">
        <f>N181-0.001341</f>
        <v>0.526280613448612</v>
      </c>
      <c r="AG182" s="1">
        <f>Q181-0.001512</f>
        <v>0.304731511790006</v>
      </c>
      <c r="AJ182" s="3"/>
      <c r="AN182" s="1">
        <v>0.671913093360103</v>
      </c>
      <c r="AQ182" s="1">
        <v>0.67187354610589</v>
      </c>
      <c r="AT182" s="1">
        <v>0.669786459847512</v>
      </c>
      <c r="AW182" s="1">
        <v>0.579424991969162</v>
      </c>
      <c r="AZ182" s="1">
        <v>0.447889825196741</v>
      </c>
      <c r="BD182" s="1">
        <f>AN181-0.000996</f>
        <v>0.670917244492793</v>
      </c>
      <c r="BG182" s="1">
        <f>AQ181-0.001862</f>
        <v>0.670013703960198</v>
      </c>
      <c r="BJ182" s="1">
        <f>AT181-0.001236</f>
        <v>0.668547146888367</v>
      </c>
      <c r="BM182" s="1">
        <f>AW181-0.001031</f>
        <v>0.578394447895419</v>
      </c>
      <c r="BP182" s="1">
        <f>AZ181-0.001412</f>
        <v>0.44646471350682</v>
      </c>
    </row>
    <row r="183" spans="1:68">
      <c r="A183" s="3"/>
      <c r="U183" s="1">
        <v>0.657460986686663</v>
      </c>
      <c r="X183" s="1">
        <v>0.660677495760396</v>
      </c>
      <c r="AA183" s="1">
        <v>0.665166399792271</v>
      </c>
      <c r="AD183" s="1">
        <v>0.526261337379729</v>
      </c>
      <c r="AG183" s="1">
        <v>0.304557160452354</v>
      </c>
      <c r="AJ183" s="3"/>
      <c r="BD183" s="1">
        <v>0.67092193027111</v>
      </c>
      <c r="BG183" s="1">
        <v>0.670017408149108</v>
      </c>
      <c r="BJ183" s="1">
        <v>0.668546320782869</v>
      </c>
      <c r="BM183" s="1">
        <v>0.578421942887466</v>
      </c>
      <c r="BP183" s="1">
        <v>0.446492259644117</v>
      </c>
    </row>
    <row r="184" spans="1:36">
      <c r="A184" s="3"/>
      <c r="AJ184" s="3"/>
    </row>
    <row r="185" spans="1:36">
      <c r="A185" s="3"/>
      <c r="AJ185" s="3"/>
    </row>
    <row r="186" spans="1:68">
      <c r="A186" s="3"/>
      <c r="E186" s="1">
        <f>E181</f>
        <v>0.659577320048255</v>
      </c>
      <c r="H186" s="1">
        <f>H181</f>
        <v>0.66195161201836</v>
      </c>
      <c r="K186" s="1">
        <f>K181</f>
        <v>0.666343601960127</v>
      </c>
      <c r="N186" s="1">
        <f>N181</f>
        <v>0.527621613448612</v>
      </c>
      <c r="Q186" s="1">
        <f>Q181</f>
        <v>0.306243511790006</v>
      </c>
      <c r="U186" s="1">
        <f>U181</f>
        <v>0.657451618652733</v>
      </c>
      <c r="X186" s="1">
        <f>X181</f>
        <v>0.660678910145372</v>
      </c>
      <c r="AA186" s="1">
        <f>AA181</f>
        <v>0.665181842724363</v>
      </c>
      <c r="AD186" s="1">
        <f>AD181</f>
        <v>0.526284605471701</v>
      </c>
      <c r="AG186" s="1">
        <f>AG181</f>
        <v>0.304911548181521</v>
      </c>
      <c r="AJ186" s="3"/>
      <c r="AN186" s="1">
        <f>AN181</f>
        <v>0.671913244492793</v>
      </c>
      <c r="AQ186" s="1">
        <f>AQ181</f>
        <v>0.671875703960198</v>
      </c>
      <c r="AT186" s="1">
        <f>AT181</f>
        <v>0.669783146888367</v>
      </c>
      <c r="AW186" s="1">
        <f>AW181</f>
        <v>0.579425447895419</v>
      </c>
      <c r="AZ186" s="1">
        <f>AZ181</f>
        <v>0.44787671350682</v>
      </c>
      <c r="BD186" s="1">
        <f>BD181</f>
        <v>0.670917016631489</v>
      </c>
      <c r="BG186" s="1">
        <f>BG181</f>
        <v>0.67000959092615</v>
      </c>
      <c r="BJ186" s="1">
        <f>BJ181</f>
        <v>0.66854821178252</v>
      </c>
      <c r="BM186" s="1">
        <f>BM181</f>
        <v>0.578391321242163</v>
      </c>
      <c r="BP186" s="1">
        <f>BP181</f>
        <v>0.446486631220595</v>
      </c>
    </row>
    <row r="187" spans="1:36">
      <c r="A187" s="3"/>
      <c r="AJ187" s="3"/>
    </row>
    <row r="188" spans="1:36">
      <c r="A188" s="3"/>
      <c r="AJ188" s="3"/>
    </row>
    <row r="189" spans="1:36">
      <c r="A189" s="4" t="s">
        <v>11</v>
      </c>
      <c r="AJ189" s="4" t="s">
        <v>11</v>
      </c>
    </row>
    <row r="190" spans="1:68">
      <c r="A190" s="3" t="s">
        <v>44</v>
      </c>
      <c r="B190" s="1">
        <v>54</v>
      </c>
      <c r="D190" s="8">
        <v>5.9221</v>
      </c>
      <c r="E190" s="1">
        <v>3.6023</v>
      </c>
      <c r="G190" s="8">
        <v>8.2657</v>
      </c>
      <c r="H190" s="1">
        <v>5.97578</v>
      </c>
      <c r="J190" s="8">
        <v>8.0049</v>
      </c>
      <c r="K190" s="1">
        <v>5.97578</v>
      </c>
      <c r="M190" s="8">
        <v>7.3008</v>
      </c>
      <c r="N190" s="1">
        <v>5.97578</v>
      </c>
      <c r="P190" s="8">
        <v>6.9558</v>
      </c>
      <c r="Q190" s="1">
        <v>5.97578</v>
      </c>
      <c r="T190" s="8">
        <v>8.1894</v>
      </c>
      <c r="U190" s="1">
        <v>5.97578</v>
      </c>
      <c r="W190" s="8">
        <v>8.1639</v>
      </c>
      <c r="X190" s="1">
        <v>5.97578</v>
      </c>
      <c r="Z190" s="8">
        <v>7.8814</v>
      </c>
      <c r="AA190" s="1">
        <v>5.97578</v>
      </c>
      <c r="AC190" s="8">
        <v>7.2053</v>
      </c>
      <c r="AD190" s="1">
        <v>5.97578</v>
      </c>
      <c r="AF190" s="8">
        <v>6.8645</v>
      </c>
      <c r="AG190" s="1">
        <v>5.97578</v>
      </c>
      <c r="AJ190" s="3" t="s">
        <v>45</v>
      </c>
      <c r="AK190" s="1">
        <v>123</v>
      </c>
      <c r="AM190" s="8">
        <v>8.8392</v>
      </c>
      <c r="AN190" s="1">
        <v>5.97578</v>
      </c>
      <c r="AP190" s="8">
        <v>8.8248</v>
      </c>
      <c r="AQ190" s="1">
        <v>5.97578</v>
      </c>
      <c r="AS190" s="8">
        <v>6.3802</v>
      </c>
      <c r="AT190" s="1">
        <v>3.6023</v>
      </c>
      <c r="AV190" s="8">
        <v>8.1268</v>
      </c>
      <c r="AW190" s="1">
        <v>5.97578</v>
      </c>
      <c r="AY190" s="8">
        <v>7.1775</v>
      </c>
      <c r="AZ190" s="1">
        <v>5.97578</v>
      </c>
      <c r="BC190" s="8">
        <v>8.6541</v>
      </c>
      <c r="BD190" s="1">
        <v>5.97578</v>
      </c>
      <c r="BF190" s="8">
        <v>8.6219</v>
      </c>
      <c r="BG190" s="1">
        <v>5.97578</v>
      </c>
      <c r="BI190" s="8">
        <v>8.5988</v>
      </c>
      <c r="BJ190" s="1">
        <v>5.97578</v>
      </c>
      <c r="BL190" s="8">
        <v>8.0213</v>
      </c>
      <c r="BM190" s="1">
        <v>5.97578</v>
      </c>
      <c r="BO190" s="8">
        <v>7.0629</v>
      </c>
      <c r="BP190" s="1">
        <v>5.97578</v>
      </c>
    </row>
    <row r="191" spans="1:68">
      <c r="A191" s="3"/>
      <c r="E191" s="1">
        <v>4.3914</v>
      </c>
      <c r="F191" s="1">
        <v>4.3914</v>
      </c>
      <c r="H191" s="1">
        <v>6.7546</v>
      </c>
      <c r="I191" s="1">
        <v>6.7546</v>
      </c>
      <c r="K191" s="1">
        <v>6.6681</v>
      </c>
      <c r="L191" s="1">
        <v>6.6681</v>
      </c>
      <c r="N191" s="1">
        <v>6.6052</v>
      </c>
      <c r="O191" s="1">
        <v>6.6052</v>
      </c>
      <c r="Q191" s="1">
        <v>6.6757</v>
      </c>
      <c r="U191" s="1">
        <v>6.7321</v>
      </c>
      <c r="V191" s="1">
        <v>6.7321</v>
      </c>
      <c r="X191" s="1">
        <v>6.7229</v>
      </c>
      <c r="Y191" s="1">
        <v>6.7229</v>
      </c>
      <c r="AA191" s="1">
        <v>6.6284</v>
      </c>
      <c r="AB191" s="1">
        <v>6.6284</v>
      </c>
      <c r="AD191" s="1">
        <v>6.5613</v>
      </c>
      <c r="AE191" s="1">
        <v>6.5613</v>
      </c>
      <c r="AG191" s="1">
        <v>6.6124</v>
      </c>
      <c r="AJ191" s="3"/>
      <c r="AN191" s="1">
        <v>6.8819</v>
      </c>
      <c r="AO191" s="1">
        <v>6.8819</v>
      </c>
      <c r="AQ191" s="1">
        <v>6.9241</v>
      </c>
      <c r="AR191" s="1">
        <v>6.9241</v>
      </c>
      <c r="AT191" s="1">
        <v>4.5161</v>
      </c>
      <c r="AU191" s="1">
        <v>4.5161</v>
      </c>
      <c r="AW191" s="1">
        <v>6.8752</v>
      </c>
      <c r="AX191" s="1">
        <v>6.8752</v>
      </c>
      <c r="AZ191" s="1">
        <v>6.6221</v>
      </c>
      <c r="BD191" s="1">
        <v>6.8271</v>
      </c>
      <c r="BE191" s="1">
        <v>6.8271</v>
      </c>
      <c r="BG191" s="1">
        <v>6.8592</v>
      </c>
      <c r="BH191" s="1">
        <v>6.8592</v>
      </c>
      <c r="BJ191" s="1">
        <v>6.8435</v>
      </c>
      <c r="BK191" s="1">
        <v>6.8435</v>
      </c>
      <c r="BM191" s="1">
        <v>6.8332</v>
      </c>
      <c r="BN191" s="1">
        <v>6.8332</v>
      </c>
      <c r="BP191" s="1">
        <v>6.5618</v>
      </c>
    </row>
    <row r="192" spans="1:68">
      <c r="A192" s="3"/>
      <c r="E192" s="1">
        <f>((D190-E190)-(E191-E190))/(D190-E190)</f>
        <v>0.659841365634969</v>
      </c>
      <c r="H192" s="1">
        <f>((G190-H190)-(H191-H190))/(G190-H190)</f>
        <v>0.65989204863052</v>
      </c>
      <c r="K192" s="1">
        <f>((J190-K190)-(K191-K190))/(J190-K190)</f>
        <v>0.658807759028544</v>
      </c>
      <c r="N192" s="1">
        <f>((M190-N190)-(N191-N190))/(M190-N190)</f>
        <v>0.524973207951578</v>
      </c>
      <c r="Q192" s="1">
        <f>((P190-Q190)-(Q191-Q190))/(P190-Q190)</f>
        <v>0.285810493663395</v>
      </c>
      <c r="U192" s="1">
        <f>((T190-U190)-(U191-U190))/(T190-U190)</f>
        <v>0.658333408624787</v>
      </c>
      <c r="X192" s="1">
        <f>((W190-X190)-(X191-X190))/(W190-X190)</f>
        <v>0.658556203498894</v>
      </c>
      <c r="AA192" s="1">
        <f>((Z190-AA190)-(AA191-AA190))/(Z190-AA190)</f>
        <v>0.657528783283131</v>
      </c>
      <c r="AD192" s="1">
        <f>((AC190-AD190)-(AD191-AD190))/(AC190-AD190)</f>
        <v>0.523781638362939</v>
      </c>
      <c r="AG192" s="1">
        <f>((AF190-AG190)-(AG191-AG190))/(AF190-AG190)</f>
        <v>0.283666396615357</v>
      </c>
      <c r="AJ192" s="3"/>
      <c r="AN192" s="1">
        <f>((AM190-AN190)-(AN191-AN190))/(AM190-AN190)</f>
        <v>0.6835532335459</v>
      </c>
      <c r="AQ192" s="1">
        <f>((AP190-AQ190)-(AQ191-AQ190))/(AP190-AQ190)</f>
        <v>0.667141683807064</v>
      </c>
      <c r="AT192" s="1">
        <f>((AS190-AT190)-(AT191-AT190))/(AS190-AT190)</f>
        <v>0.671046473955146</v>
      </c>
      <c r="AW192" s="1">
        <f>((AV190-AW190)-(AW191-AW190))/(AV190-AW190)</f>
        <v>0.581863488019637</v>
      </c>
      <c r="AZ192" s="1">
        <f>((AY190-AZ190)-(AZ191-AZ190))/(AY190-AZ190)</f>
        <v>0.462170888393303</v>
      </c>
      <c r="BD192" s="1">
        <f>((BC190-BD190)-(BD191-BD190))/(BC190-BD190)</f>
        <v>0.682144030586338</v>
      </c>
      <c r="BG192" s="1">
        <f>((BF190-BG190)-(BG191-BG190))/(BF190-BG190)</f>
        <v>0.666145148368177</v>
      </c>
      <c r="BJ192" s="1">
        <f>((BI190-BJ190)-(BJ191-BJ190))/(BI190-BJ190)</f>
        <v>0.66919047510122</v>
      </c>
      <c r="BM192" s="1">
        <f>((BL190-BM190)-(BM191-BM190))/(BL190-BM190)</f>
        <v>0.580830302319215</v>
      </c>
      <c r="BP192" s="1">
        <f>((BO190-BP190)-(BP191-BP190))/(BO190-BP190)</f>
        <v>0.460942674221797</v>
      </c>
    </row>
    <row r="193" spans="1:68">
      <c r="A193" s="3"/>
      <c r="E193" s="1">
        <v>0.659846961935024</v>
      </c>
      <c r="H193" s="1">
        <v>0.659890989801366</v>
      </c>
      <c r="K193" s="1">
        <v>0.658805048364016</v>
      </c>
      <c r="N193" s="1">
        <v>0.524961218445918</v>
      </c>
      <c r="Q193" s="1">
        <v>0.285796588547561</v>
      </c>
      <c r="U193" s="1">
        <f>E192-0.001512</f>
        <v>0.658329365634969</v>
      </c>
      <c r="X193" s="1">
        <f>H192-0.001341</f>
        <v>0.65855104863052</v>
      </c>
      <c r="AA193" s="1">
        <f>K192-0.001276</f>
        <v>0.657531759028544</v>
      </c>
      <c r="AD193" s="1">
        <f>N192-0.001176</f>
        <v>0.523797207951578</v>
      </c>
      <c r="AG193" s="1">
        <f>Q192-0.002122</f>
        <v>0.283688493663395</v>
      </c>
      <c r="AJ193" s="3"/>
      <c r="AN193" s="1">
        <v>0.683557653151789</v>
      </c>
      <c r="AQ193" s="1">
        <v>0.667141937264281</v>
      </c>
      <c r="AT193" s="1">
        <v>0.671041034178827</v>
      </c>
      <c r="AW193" s="1">
        <v>0.581858135103572</v>
      </c>
      <c r="AZ193" s="1">
        <v>0.462172947521331</v>
      </c>
      <c r="BD193" s="1">
        <f>AN192-0.001412</f>
        <v>0.6821412335459</v>
      </c>
      <c r="BG193" s="1">
        <f>AQ192-0.000996</f>
        <v>0.666145683807064</v>
      </c>
      <c r="BJ193" s="1">
        <f>AT192-0.001862</f>
        <v>0.669184473955146</v>
      </c>
      <c r="BM193" s="1">
        <f>AW192-0.001031</f>
        <v>0.580832488019637</v>
      </c>
      <c r="BP193" s="1">
        <f>AZ192-0.001236</f>
        <v>0.460934888393303</v>
      </c>
    </row>
    <row r="194" spans="1:68">
      <c r="A194" s="3"/>
      <c r="U194" s="1">
        <v>0.658333467566566</v>
      </c>
      <c r="X194" s="1">
        <v>0.658553468231355</v>
      </c>
      <c r="AA194" s="1">
        <v>0.657533756381506</v>
      </c>
      <c r="AD194" s="1">
        <v>0.523781854403586</v>
      </c>
      <c r="AG194" s="1">
        <v>0.283707167220076</v>
      </c>
      <c r="AJ194" s="3"/>
      <c r="BD194" s="1">
        <v>0.682142493119967</v>
      </c>
      <c r="BG194" s="1">
        <v>0.666149234557328</v>
      </c>
      <c r="BJ194" s="1">
        <v>0.669182328464911</v>
      </c>
      <c r="BM194" s="1">
        <v>0.580841744429633</v>
      </c>
      <c r="BP194" s="1">
        <v>0.460912412800354</v>
      </c>
    </row>
    <row r="195" spans="1:36">
      <c r="A195" s="3"/>
      <c r="AJ195" s="3"/>
    </row>
    <row r="196" spans="1:36">
      <c r="A196" s="3"/>
      <c r="AJ196" s="3"/>
    </row>
    <row r="197" spans="1:68">
      <c r="A197" s="3"/>
      <c r="E197" s="1">
        <f>E192</f>
        <v>0.659841365634969</v>
      </c>
      <c r="H197" s="1">
        <f>H192</f>
        <v>0.65989204863052</v>
      </c>
      <c r="K197" s="1">
        <f>K192</f>
        <v>0.658807759028544</v>
      </c>
      <c r="N197" s="1">
        <f>N192</f>
        <v>0.524973207951578</v>
      </c>
      <c r="Q197" s="1">
        <f>Q192</f>
        <v>0.285810493663395</v>
      </c>
      <c r="U197" s="1">
        <f>U192</f>
        <v>0.658333408624787</v>
      </c>
      <c r="X197" s="1">
        <f>X192</f>
        <v>0.658556203498894</v>
      </c>
      <c r="AA197" s="1">
        <f>AA192</f>
        <v>0.657528783283131</v>
      </c>
      <c r="AD197" s="1">
        <f>AD192</f>
        <v>0.523781638362939</v>
      </c>
      <c r="AG197" s="1">
        <f>AG192</f>
        <v>0.283666396615357</v>
      </c>
      <c r="AJ197" s="3"/>
      <c r="AN197" s="1">
        <f>AN192</f>
        <v>0.6835532335459</v>
      </c>
      <c r="AQ197" s="1">
        <f>AQ192</f>
        <v>0.667141683807064</v>
      </c>
      <c r="AT197" s="1">
        <f>AT192</f>
        <v>0.671046473955146</v>
      </c>
      <c r="AW197" s="1">
        <f>AW192</f>
        <v>0.581863488019637</v>
      </c>
      <c r="AZ197" s="1">
        <f>AZ192</f>
        <v>0.462170888393303</v>
      </c>
      <c r="BD197" s="1">
        <f>BD192</f>
        <v>0.682144030586338</v>
      </c>
      <c r="BG197" s="1">
        <f>BG192</f>
        <v>0.666145148368177</v>
      </c>
      <c r="BJ197" s="1">
        <f>BJ192</f>
        <v>0.66919047510122</v>
      </c>
      <c r="BM197" s="1">
        <f>BM192</f>
        <v>0.580830302319215</v>
      </c>
      <c r="BP197" s="1">
        <f>BP192</f>
        <v>0.460942674221797</v>
      </c>
    </row>
    <row r="198" spans="1:36">
      <c r="A198" s="3"/>
      <c r="AJ198" s="3"/>
    </row>
    <row r="199" spans="1:52">
      <c r="A199" s="3"/>
      <c r="E199" s="1">
        <f>E133-0.0381</f>
        <v>0.663786773997066</v>
      </c>
      <c r="H199" s="1">
        <f>H133-0.0381</f>
        <v>0.658250756802102</v>
      </c>
      <c r="K199" s="1">
        <f>K133-0.0381</f>
        <v>0.666279789286793</v>
      </c>
      <c r="N199" s="1">
        <f>N133-0.0781</f>
        <v>0.530489059188612</v>
      </c>
      <c r="Q199" s="1">
        <f>Q133-0.1181</f>
        <v>0.30085426796379</v>
      </c>
      <c r="AJ199" s="3"/>
      <c r="AN199" s="1">
        <f>AN133-0.0291</f>
        <v>0.677657790263319</v>
      </c>
      <c r="AQ199" s="1">
        <f>AQ133-0.0291</f>
        <v>0.667947096424081</v>
      </c>
      <c r="AT199" s="1">
        <f>AT133-0.0291</f>
        <v>0.674232029471188</v>
      </c>
      <c r="AW199" s="1">
        <f>AW133-0.0681</f>
        <v>0.582359580549661</v>
      </c>
      <c r="AZ199" s="1">
        <f>AZ133-0.0881</f>
        <v>0.455501552937254</v>
      </c>
    </row>
    <row r="200" s="1" customFormat="1" spans="1:68">
      <c r="A200" s="4" t="s">
        <v>11</v>
      </c>
      <c r="E200" s="1">
        <f>AVERAGE(E175,E186,E197)</f>
        <v>0.663697805393828</v>
      </c>
      <c r="H200" s="1">
        <f>AVERAGE(H175,H186,H197)</f>
        <v>0.658040754111128</v>
      </c>
      <c r="K200" s="1">
        <f>AVERAGE(K175,K186,K197)</f>
        <v>0.666242635006222</v>
      </c>
      <c r="N200" s="1">
        <f>AVERAGE(N175,N186,N197)</f>
        <v>0.530401155295018</v>
      </c>
      <c r="Q200" s="1">
        <f>AVERAGE(Q175,Q186,Q197)</f>
        <v>0.300115207392549</v>
      </c>
      <c r="U200" s="1">
        <f>AVERAGE(U175,U186,U197)</f>
        <v>0.661981971907817</v>
      </c>
      <c r="X200" s="1">
        <f>AVERAGE(X175,X186,X197)</f>
        <v>0.656461868094995</v>
      </c>
      <c r="AA200" s="1">
        <f>AVERAGE(AA175,AA186,AA197)</f>
        <v>0.664981367489634</v>
      </c>
      <c r="AD200" s="1">
        <f>AVERAGE(AD175,AD186,AD197)</f>
        <v>0.529131507407287</v>
      </c>
      <c r="AG200" s="1">
        <f>AVERAGE(AG175,AG186,AG197)</f>
        <v>0.298588080808756</v>
      </c>
      <c r="AJ200" s="4" t="s">
        <v>11</v>
      </c>
      <c r="AN200" s="1">
        <f>AVERAGE(AN175,AN186,AN197)</f>
        <v>0.677376196019385</v>
      </c>
      <c r="AQ200" s="1">
        <f>AVERAGE(AQ175,AQ186,AQ197)</f>
        <v>0.667111780845949</v>
      </c>
      <c r="AT200" s="1">
        <f>AVERAGE(AT175,AT186,AT197)</f>
        <v>0.674178368750484</v>
      </c>
      <c r="AW200" s="1">
        <f>AVERAGE(AW175,AW186,AW197)</f>
        <v>0.582181817533698</v>
      </c>
      <c r="AZ200" s="1">
        <f>AVERAGE(AZ175,AZ186,AZ197)</f>
        <v>0.455013318323273</v>
      </c>
      <c r="BD200" s="1">
        <f>AVERAGE(BD175,BD186,BD197)</f>
        <v>0.676243955381745</v>
      </c>
      <c r="BG200" s="1">
        <f>AVERAGE(BG175,BG186,BG197)</f>
        <v>0.665747239615749</v>
      </c>
      <c r="BJ200" s="1">
        <f>AVERAGE(BJ175,BJ186,BJ197)</f>
        <v>0.672803098941986</v>
      </c>
      <c r="BM200" s="1">
        <f>AVERAGE(BM175,BM186,BM197)</f>
        <v>0.5808709747837</v>
      </c>
      <c r="BP200" s="1">
        <f>AVERAGE(BP175,BP186,BP197)</f>
        <v>0.453673750063878</v>
      </c>
    </row>
    <row r="201" spans="1:68">
      <c r="A201" s="3" t="s">
        <v>46</v>
      </c>
      <c r="B201" s="1">
        <v>55</v>
      </c>
      <c r="D201" s="8">
        <v>5.6952</v>
      </c>
      <c r="E201" s="1">
        <v>3.6023</v>
      </c>
      <c r="G201" s="8">
        <v>8.2812</v>
      </c>
      <c r="H201" s="1">
        <v>5.97578</v>
      </c>
      <c r="J201" s="8">
        <v>8.2147</v>
      </c>
      <c r="K201" s="1">
        <v>5.97578</v>
      </c>
      <c r="M201" s="8">
        <v>7.6344</v>
      </c>
      <c r="N201" s="1">
        <v>5.97578</v>
      </c>
      <c r="P201" s="8">
        <v>6.9916</v>
      </c>
      <c r="Q201" s="1">
        <v>5.97578</v>
      </c>
      <c r="T201" s="8">
        <v>7.9736</v>
      </c>
      <c r="U201" s="1">
        <v>5.97578</v>
      </c>
      <c r="W201" s="8">
        <v>8.1798</v>
      </c>
      <c r="X201" s="1">
        <v>5.97578</v>
      </c>
      <c r="Z201" s="8">
        <v>8.0721</v>
      </c>
      <c r="AA201" s="1">
        <v>5.97578</v>
      </c>
      <c r="AC201" s="8">
        <v>7.5073</v>
      </c>
      <c r="AD201" s="1">
        <v>5.97578</v>
      </c>
      <c r="AF201" s="8">
        <v>6.8898</v>
      </c>
      <c r="AG201" s="1">
        <v>5.97578</v>
      </c>
      <c r="AJ201" s="3" t="s">
        <v>47</v>
      </c>
      <c r="AK201" s="1">
        <v>124</v>
      </c>
      <c r="AM201" s="8">
        <v>6.5436</v>
      </c>
      <c r="AN201" s="1">
        <v>3.6023</v>
      </c>
      <c r="AP201" s="8">
        <v>8.9631</v>
      </c>
      <c r="AQ201" s="1">
        <v>5.97578</v>
      </c>
      <c r="AS201" s="8">
        <v>6.4526</v>
      </c>
      <c r="AT201" s="1">
        <v>3.6023</v>
      </c>
      <c r="AV201" s="8">
        <v>8.2867</v>
      </c>
      <c r="AW201" s="1">
        <v>5.97578</v>
      </c>
      <c r="AY201" s="8">
        <v>7.7393</v>
      </c>
      <c r="AZ201" s="1">
        <v>5.97578</v>
      </c>
      <c r="BC201" s="8">
        <v>8.7268</v>
      </c>
      <c r="BD201" s="1">
        <v>5.97578</v>
      </c>
      <c r="BF201" s="8">
        <v>8.7506</v>
      </c>
      <c r="BG201" s="1">
        <v>5.97578</v>
      </c>
      <c r="BI201" s="8">
        <v>8.6725</v>
      </c>
      <c r="BJ201" s="1">
        <v>5.97578</v>
      </c>
      <c r="BL201" s="8">
        <v>8.184</v>
      </c>
      <c r="BM201" s="1">
        <v>5.97578</v>
      </c>
      <c r="BO201" s="8">
        <v>7.6119</v>
      </c>
      <c r="BP201" s="1">
        <v>5.97578</v>
      </c>
    </row>
    <row r="202" spans="1:68">
      <c r="A202" s="3"/>
      <c r="E202" s="1">
        <v>4.2528</v>
      </c>
      <c r="F202" s="1">
        <v>4.2528</v>
      </c>
      <c r="H202" s="1">
        <v>6.6756</v>
      </c>
      <c r="I202" s="1">
        <v>6.6756</v>
      </c>
      <c r="K202" s="1">
        <v>6.6531</v>
      </c>
      <c r="L202" s="1">
        <v>6.6531</v>
      </c>
      <c r="N202" s="1">
        <v>6.6324</v>
      </c>
      <c r="O202" s="1">
        <v>6.6324</v>
      </c>
      <c r="Q202" s="1">
        <v>6.5713</v>
      </c>
      <c r="U202" s="1">
        <v>6.5994</v>
      </c>
      <c r="V202" s="1">
        <v>6.5994</v>
      </c>
      <c r="X202" s="1">
        <v>6.6474</v>
      </c>
      <c r="Y202" s="1">
        <v>6.6474</v>
      </c>
      <c r="AA202" s="1">
        <v>6.6144</v>
      </c>
      <c r="AB202" s="1">
        <v>6.6144</v>
      </c>
      <c r="AD202" s="1">
        <v>6.5844</v>
      </c>
      <c r="AE202" s="1">
        <v>6.5844</v>
      </c>
      <c r="AG202" s="1">
        <v>6.5128</v>
      </c>
      <c r="AJ202" s="3"/>
      <c r="AN202" s="1">
        <v>4.4874</v>
      </c>
      <c r="AO202" s="1">
        <v>4.4874</v>
      </c>
      <c r="AQ202" s="1">
        <v>6.8974</v>
      </c>
      <c r="AR202" s="1">
        <v>6.8974</v>
      </c>
      <c r="AT202" s="1">
        <v>4.4552</v>
      </c>
      <c r="AU202" s="1">
        <v>4.4552</v>
      </c>
      <c r="AW202" s="1">
        <v>6.7866</v>
      </c>
      <c r="AX202" s="1">
        <v>6.7866</v>
      </c>
      <c r="AZ202" s="1">
        <v>6.8219</v>
      </c>
      <c r="BD202" s="1">
        <v>6.8075</v>
      </c>
      <c r="BE202" s="1">
        <v>6.8075</v>
      </c>
      <c r="BG202" s="1">
        <v>6.8346</v>
      </c>
      <c r="BH202" s="1">
        <v>6.8346</v>
      </c>
      <c r="BJ202" s="1">
        <v>6.7855</v>
      </c>
      <c r="BK202" s="1">
        <v>6.7855</v>
      </c>
      <c r="BM202" s="1">
        <v>6.7533</v>
      </c>
      <c r="BN202" s="1">
        <v>6.7533</v>
      </c>
      <c r="BP202" s="1">
        <v>6.7638</v>
      </c>
    </row>
    <row r="203" spans="1:68">
      <c r="A203" s="3"/>
      <c r="E203" s="1">
        <f>((D201-E201)-(E202-E201))/(D201-E201)</f>
        <v>0.689187252138182</v>
      </c>
      <c r="H203" s="1">
        <f>((G201-H201)-(H202-H201))/(G201-H201)</f>
        <v>0.696445766931839</v>
      </c>
      <c r="K203" s="1">
        <f>((J201-K201)-(K202-K201))/(J201-K201)</f>
        <v>0.697479141729048</v>
      </c>
      <c r="N203" s="1">
        <f>((M201-N201)-(N202-N201))/(M201-N201)</f>
        <v>0.604116675308389</v>
      </c>
      <c r="Q203" s="1">
        <f>((P201-Q201)-(Q202-Q201))/(P201-Q201)</f>
        <v>0.413754405308027</v>
      </c>
      <c r="U203" s="1">
        <f>((T201-U201)-(U202-U201))/(T201-U201)</f>
        <v>0.687849756234295</v>
      </c>
      <c r="X203" s="1">
        <f>((W201-X201)-(X202-X201))/(W201-X201)</f>
        <v>0.69527499750456</v>
      </c>
      <c r="AA203" s="1">
        <f>((Z201-AA201)-(AA202-AA201))/(Z201-AA201)</f>
        <v>0.695361395206839</v>
      </c>
      <c r="AD203" s="1">
        <f>((AC201-AD201)-(AD202-AD201))/(AC201-AD201)</f>
        <v>0.602603949017969</v>
      </c>
      <c r="AG203" s="1">
        <f>((AF201-AG201)-(AG202-AG201))/(AF201-AG201)</f>
        <v>0.412463622240213</v>
      </c>
      <c r="AJ203" s="3"/>
      <c r="AN203" s="1">
        <f>((AM201-AN201)-(AN202-AN201))/(AM201-AN201)</f>
        <v>0.699078638697175</v>
      </c>
      <c r="AQ203" s="1">
        <f>((AP201-AQ201)-(AQ202-AQ201))/(AP201-AQ201)</f>
        <v>0.691489361702128</v>
      </c>
      <c r="AT203" s="1">
        <f>((AS201-AT201)-(AT202-AT201))/(AS201-AT201)</f>
        <v>0.700768340174719</v>
      </c>
      <c r="AW203" s="1">
        <f>((AV201-AW201)-(AW202-AW201))/(AV201-AW201)</f>
        <v>0.649135409274229</v>
      </c>
      <c r="AZ203" s="1">
        <f>((AY201-AZ201)-(AZ202-AZ201))/(AY201-AZ201)</f>
        <v>0.520209580838323</v>
      </c>
      <c r="BD203" s="1">
        <f>((BC201-BD201)-(BD202-BD201))/(BC201-BD201)</f>
        <v>0.69766850113776</v>
      </c>
      <c r="BG203" s="1">
        <f>((BF201-BG201)-(BG202-BG201))/(BF201-BG201)</f>
        <v>0.69049523933084</v>
      </c>
      <c r="BJ203" s="1">
        <f>((BI201-BJ201)-(BJ202-BJ201))/(BI201-BJ201)</f>
        <v>0.699738942122282</v>
      </c>
      <c r="BM203" s="1">
        <f>((BL201-BM201)-(BM202-BM201))/(BL201-BM201)</f>
        <v>0.647897401527022</v>
      </c>
      <c r="BP203" s="1">
        <f>((BO201-BP201)-(BP202-BP201))/(BO201-BP201)</f>
        <v>0.518360511453928</v>
      </c>
    </row>
    <row r="204" spans="1:68">
      <c r="A204" s="3"/>
      <c r="E204" s="1">
        <v>0.689187252138181</v>
      </c>
      <c r="H204" s="1">
        <v>0.696449169186645</v>
      </c>
      <c r="K204" s="1">
        <v>0.697474742656529</v>
      </c>
      <c r="N204" s="1">
        <v>0.604107665867887</v>
      </c>
      <c r="Q204" s="1">
        <v>0.413764527140348</v>
      </c>
      <c r="U204" s="1">
        <f>E203-0.001341</f>
        <v>0.687846252138182</v>
      </c>
      <c r="X204" s="1">
        <f>H203-0.001176</f>
        <v>0.695269766931839</v>
      </c>
      <c r="AA204" s="1">
        <f>K203-0.002122</f>
        <v>0.695357141729048</v>
      </c>
      <c r="AD204" s="1">
        <f>N203-0.001512</f>
        <v>0.602604675308389</v>
      </c>
      <c r="AG204" s="1">
        <f>Q203-0.001276</f>
        <v>0.412478405308027</v>
      </c>
      <c r="AJ204" s="3"/>
      <c r="AN204" s="1">
        <v>0.699083360840972</v>
      </c>
      <c r="AQ204" s="1">
        <v>0.691488502777419</v>
      </c>
      <c r="AT204" s="1">
        <v>0.700772767289445</v>
      </c>
      <c r="AW204" s="1">
        <v>0.649139540130864</v>
      </c>
      <c r="AZ204" s="1">
        <v>0.520198690551969</v>
      </c>
      <c r="BD204" s="1">
        <f>AN203-0.001412</f>
        <v>0.697666638697175</v>
      </c>
      <c r="BG204" s="1">
        <f>AQ203-0.000996</f>
        <v>0.690493361702128</v>
      </c>
      <c r="BJ204" s="1">
        <f>AT203-0.001031</f>
        <v>0.699737340174719</v>
      </c>
      <c r="BM204" s="1">
        <f>AW203-0.001236</f>
        <v>0.647899409274229</v>
      </c>
      <c r="BP204" s="1">
        <f>AZ203-0.001862</f>
        <v>0.518347580838323</v>
      </c>
    </row>
    <row r="205" spans="1:68">
      <c r="A205" s="3"/>
      <c r="U205" s="1">
        <v>0.68783793440202</v>
      </c>
      <c r="X205" s="1">
        <v>0.695277622767857</v>
      </c>
      <c r="AA205" s="1">
        <v>0.695344913572649</v>
      </c>
      <c r="AD205" s="1">
        <v>0.602586910287449</v>
      </c>
      <c r="AG205" s="1">
        <v>0.412506048475784</v>
      </c>
      <c r="AJ205" s="3"/>
      <c r="BD205" s="1">
        <v>0.69767142341971</v>
      </c>
      <c r="BG205" s="1">
        <v>0.690496281841675</v>
      </c>
      <c r="BJ205" s="1">
        <v>0.699739543220422</v>
      </c>
      <c r="BM205" s="1">
        <v>0.647894315271714</v>
      </c>
      <c r="BP205" s="1">
        <v>0.518327887379308</v>
      </c>
    </row>
    <row r="206" spans="1:36">
      <c r="A206" s="3"/>
      <c r="AJ206" s="3"/>
    </row>
    <row r="207" spans="1:36">
      <c r="A207" s="3"/>
      <c r="AJ207" s="3"/>
    </row>
    <row r="208" spans="1:68">
      <c r="A208" s="3"/>
      <c r="E208" s="1">
        <f>E203</f>
        <v>0.689187252138182</v>
      </c>
      <c r="H208" s="1">
        <f>H203</f>
        <v>0.696445766931839</v>
      </c>
      <c r="K208" s="1">
        <f>K203</f>
        <v>0.697479141729048</v>
      </c>
      <c r="N208" s="1">
        <f>N203</f>
        <v>0.604116675308389</v>
      </c>
      <c r="Q208" s="1">
        <f>Q203</f>
        <v>0.413754405308027</v>
      </c>
      <c r="U208" s="1">
        <f>U203</f>
        <v>0.687849756234295</v>
      </c>
      <c r="X208" s="1">
        <f>X203</f>
        <v>0.69527499750456</v>
      </c>
      <c r="AA208" s="1">
        <f>AA203</f>
        <v>0.695361395206839</v>
      </c>
      <c r="AD208" s="1">
        <f>AD203</f>
        <v>0.602603949017969</v>
      </c>
      <c r="AG208" s="1">
        <f>AG203</f>
        <v>0.412463622240213</v>
      </c>
      <c r="AJ208" s="3"/>
      <c r="AN208" s="1">
        <f>AN203</f>
        <v>0.699078638697175</v>
      </c>
      <c r="AQ208" s="1">
        <f>AQ203</f>
        <v>0.691489361702128</v>
      </c>
      <c r="AT208" s="1">
        <f>AT203</f>
        <v>0.700768340174719</v>
      </c>
      <c r="AW208" s="1">
        <f>AW203</f>
        <v>0.649135409274229</v>
      </c>
      <c r="AZ208" s="1">
        <f>AZ203</f>
        <v>0.520209580838323</v>
      </c>
      <c r="BD208" s="1">
        <f>BD203</f>
        <v>0.69766850113776</v>
      </c>
      <c r="BG208" s="1">
        <f>BG203</f>
        <v>0.69049523933084</v>
      </c>
      <c r="BJ208" s="1">
        <f>BJ203</f>
        <v>0.699738942122282</v>
      </c>
      <c r="BM208" s="1">
        <f>BM203</f>
        <v>0.647897401527022</v>
      </c>
      <c r="BP208" s="1">
        <f>BP203</f>
        <v>0.518360511453928</v>
      </c>
    </row>
    <row r="209" spans="1:36">
      <c r="A209" s="3"/>
      <c r="AJ209" s="3"/>
    </row>
    <row r="210" spans="1:36">
      <c r="A210" s="3"/>
      <c r="AJ210" s="3"/>
    </row>
    <row r="211" spans="1:36">
      <c r="A211" s="4" t="s">
        <v>11</v>
      </c>
      <c r="AJ211" s="4" t="s">
        <v>11</v>
      </c>
    </row>
    <row r="212" spans="1:68">
      <c r="A212" s="3" t="s">
        <v>48</v>
      </c>
      <c r="B212" s="1">
        <v>58</v>
      </c>
      <c r="D212" s="8">
        <v>6.1018</v>
      </c>
      <c r="E212" s="1">
        <v>3.6023</v>
      </c>
      <c r="G212" s="8">
        <v>8.3289</v>
      </c>
      <c r="H212" s="1">
        <v>5.97578</v>
      </c>
      <c r="J212" s="8">
        <v>8.3647</v>
      </c>
      <c r="K212" s="1">
        <v>5.97578</v>
      </c>
      <c r="M212" s="8">
        <v>7.4434</v>
      </c>
      <c r="N212" s="1">
        <v>5.97578</v>
      </c>
      <c r="P212" s="8">
        <v>7.1668</v>
      </c>
      <c r="Q212" s="1">
        <v>5.97578</v>
      </c>
      <c r="T212" s="8">
        <v>8.3618</v>
      </c>
      <c r="U212" s="1">
        <v>5.97578</v>
      </c>
      <c r="W212" s="8">
        <v>8.2231</v>
      </c>
      <c r="X212" s="1">
        <v>5.97578</v>
      </c>
      <c r="Z212" s="8">
        <v>8.2175</v>
      </c>
      <c r="AA212" s="1">
        <v>5.97578</v>
      </c>
      <c r="AC212" s="8">
        <v>7.3344</v>
      </c>
      <c r="AD212" s="1">
        <v>5.97578</v>
      </c>
      <c r="AF212" s="8">
        <v>7.073</v>
      </c>
      <c r="AG212" s="1">
        <v>5.97578</v>
      </c>
      <c r="AJ212" s="3" t="s">
        <v>49</v>
      </c>
      <c r="AK212" s="1">
        <v>127</v>
      </c>
      <c r="AM212" s="8">
        <v>6.8408</v>
      </c>
      <c r="AN212" s="1">
        <v>3.6023</v>
      </c>
      <c r="AP212" s="8">
        <v>9.1101</v>
      </c>
      <c r="AQ212" s="1">
        <v>5.97578</v>
      </c>
      <c r="AS212" s="8">
        <v>8.8531</v>
      </c>
      <c r="AT212" s="1">
        <v>5.97578</v>
      </c>
      <c r="AV212" s="8">
        <v>8.3965</v>
      </c>
      <c r="AW212" s="1">
        <v>5.97578</v>
      </c>
      <c r="AY212" s="8">
        <v>8.3845</v>
      </c>
      <c r="AZ212" s="1">
        <v>5.97578</v>
      </c>
      <c r="BC212" s="8">
        <v>9.0086</v>
      </c>
      <c r="BD212" s="1">
        <v>5.97578</v>
      </c>
      <c r="BF212" s="8">
        <v>8.8836</v>
      </c>
      <c r="BG212" s="1">
        <v>5.97578</v>
      </c>
      <c r="BI212" s="8">
        <v>8.6974</v>
      </c>
      <c r="BJ212" s="1">
        <v>5.97578</v>
      </c>
      <c r="BL212" s="8">
        <v>8.2853</v>
      </c>
      <c r="BM212" s="1">
        <v>5.97578</v>
      </c>
      <c r="BO212" s="8">
        <v>8.3325</v>
      </c>
      <c r="BP212" s="1">
        <v>5.97578</v>
      </c>
    </row>
    <row r="213" spans="1:68">
      <c r="A213" s="3"/>
      <c r="E213" s="1">
        <v>4.3573</v>
      </c>
      <c r="F213" s="1">
        <v>4.3573</v>
      </c>
      <c r="H213" s="1">
        <v>6.7141</v>
      </c>
      <c r="I213" s="1">
        <v>6.7141</v>
      </c>
      <c r="K213" s="1">
        <v>6.6914</v>
      </c>
      <c r="L213" s="1">
        <v>6.6914</v>
      </c>
      <c r="N213" s="1">
        <v>6.5655</v>
      </c>
      <c r="O213" s="1">
        <v>6.5655</v>
      </c>
      <c r="Q213" s="4">
        <v>6.6808</v>
      </c>
      <c r="U213" s="1">
        <v>6.6993</v>
      </c>
      <c r="V213" s="1">
        <v>6.6993</v>
      </c>
      <c r="X213" s="1">
        <v>6.6843</v>
      </c>
      <c r="Y213" s="1">
        <v>6.6843</v>
      </c>
      <c r="AA213" s="1">
        <v>6.6503</v>
      </c>
      <c r="AB213" s="1">
        <v>6.6503</v>
      </c>
      <c r="AD213" s="1">
        <v>6.5246</v>
      </c>
      <c r="AE213" s="1">
        <v>6.5246</v>
      </c>
      <c r="AG213" s="1">
        <v>6.6267</v>
      </c>
      <c r="AJ213" s="3"/>
      <c r="AN213" s="1">
        <v>4.5406</v>
      </c>
      <c r="AO213" s="1">
        <v>4.5406</v>
      </c>
      <c r="AQ213" s="1">
        <v>6.9262</v>
      </c>
      <c r="AR213" s="1">
        <v>6.9262</v>
      </c>
      <c r="AT213" s="1">
        <v>6.8428</v>
      </c>
      <c r="AU213" s="1">
        <v>6.8428</v>
      </c>
      <c r="AW213" s="1">
        <v>6.8092</v>
      </c>
      <c r="AX213" s="1">
        <v>6.8092</v>
      </c>
      <c r="AZ213" s="1">
        <v>7.0647</v>
      </c>
      <c r="BD213" s="1">
        <v>6.8575</v>
      </c>
      <c r="BE213" s="1">
        <v>6.8575</v>
      </c>
      <c r="BG213" s="1">
        <v>6.8611</v>
      </c>
      <c r="BH213" s="1">
        <v>6.8611</v>
      </c>
      <c r="BJ213" s="1">
        <v>6.7987</v>
      </c>
      <c r="BK213" s="1">
        <v>6.7987</v>
      </c>
      <c r="BM213" s="1">
        <v>6.7752</v>
      </c>
      <c r="BN213" s="1">
        <v>6.7752</v>
      </c>
      <c r="BP213" s="1">
        <v>7.0445</v>
      </c>
    </row>
    <row r="214" spans="1:68">
      <c r="A214" s="3"/>
      <c r="E214" s="1">
        <f>((D212-E212)-(E213-E212))/(D212-E212)</f>
        <v>0.697939587917583</v>
      </c>
      <c r="H214" s="1">
        <f>((G212-H212)-(H213-H212))/(G212-H212)</f>
        <v>0.68623784592371</v>
      </c>
      <c r="K214" s="1">
        <f>((J212-K212)-(K213-K212))/(J212-K212)</f>
        <v>0.700442040754818</v>
      </c>
      <c r="N214" s="1">
        <f>((M212-N212)-(N213-N212))/(M212-N212)</f>
        <v>0.598179365230782</v>
      </c>
      <c r="Q214" s="1">
        <f>((P212-Q212)-(Q213-Q212))/(P212-Q212)</f>
        <v>0.408053601115011</v>
      </c>
      <c r="U214" s="1">
        <f>((T212-U212)-(U213-U212))/(T212-U212)</f>
        <v>0.696767001114827</v>
      </c>
      <c r="X214" s="1">
        <f>((W212-X212)-(X213-X212))/(W212-X212)</f>
        <v>0.68472669668761</v>
      </c>
      <c r="AA214" s="1">
        <f>((Z212-AA212)-(AA213-AA212))/(Z212-AA212)</f>
        <v>0.699106043573685</v>
      </c>
      <c r="AD214" s="1">
        <f>((AC212-AD212)-(AD213-AD212))/(AC212-AD212)</f>
        <v>0.596045987840603</v>
      </c>
      <c r="AG214" s="1">
        <f>((AF212-AG212)-(AG213-AG212))/(AF212-AG212)</f>
        <v>0.406755254187857</v>
      </c>
      <c r="AJ214" s="3"/>
      <c r="AN214" s="1">
        <f>((AM212-AN212)-(AN213-AN212))/(AM212-AN212)</f>
        <v>0.71026709896557</v>
      </c>
      <c r="AQ214" s="1">
        <f>((AP212-AQ212)-(AQ213-AQ212))/(AP212-AQ212)</f>
        <v>0.696769953291304</v>
      </c>
      <c r="AT214" s="1">
        <f>((AS212-AT212)-(AT213-AT212))/(AS212-AT212)</f>
        <v>0.698670985500396</v>
      </c>
      <c r="AW214" s="1">
        <f>((AV212-AW212)-(AW213-AW212))/(AV212-AW212)</f>
        <v>0.655714002445554</v>
      </c>
      <c r="AZ214" s="1">
        <f>((AY212-AZ212)-(AZ213-AZ212))/(AY212-AZ212)</f>
        <v>0.547925869341393</v>
      </c>
      <c r="BD214" s="1">
        <f>((BC212-BD212)-(BD213-BD212))/(BC212-BD212)</f>
        <v>0.709273877117666</v>
      </c>
      <c r="BG214" s="1">
        <f>((BF212-BG212)-(BG213-BG212))/(BF212-BG212)</f>
        <v>0.695538238267843</v>
      </c>
      <c r="BJ214" s="1">
        <f>((BI212-BJ212)-(BJ213-BJ212))/(BI212-BJ212)</f>
        <v>0.697635966813883</v>
      </c>
      <c r="BM214" s="1">
        <f>((BL212-BM212)-(BM213-BM212))/(BL212-BM212)</f>
        <v>0.65385881048876</v>
      </c>
      <c r="BP214" s="1">
        <f>((BO212-BP212)-(BP213-BP212))/(BO212-BP212)</f>
        <v>0.546522285209953</v>
      </c>
    </row>
    <row r="215" spans="1:68">
      <c r="A215" s="3"/>
      <c r="E215" s="1">
        <v>0.697944593386952</v>
      </c>
      <c r="H215" s="1">
        <v>0.68623908896468</v>
      </c>
      <c r="K215" s="1">
        <v>0.700443849813116</v>
      </c>
      <c r="N215" s="1">
        <v>0.598187687485079</v>
      </c>
      <c r="Q215" s="1">
        <v>0.408029454783881</v>
      </c>
      <c r="U215" s="1">
        <f>E214-0.001176</f>
        <v>0.696763587917583</v>
      </c>
      <c r="X215" s="1">
        <f>H214-0.001512</f>
        <v>0.68472584592371</v>
      </c>
      <c r="AA215" s="1">
        <f>K214-0.001341</f>
        <v>0.699101040754818</v>
      </c>
      <c r="AD215" s="1">
        <f>N214-0.002122</f>
        <v>0.596057365230782</v>
      </c>
      <c r="AG215" s="1">
        <f>Q214-0.001276</f>
        <v>0.406777601115011</v>
      </c>
      <c r="AJ215" s="3"/>
      <c r="AN215" s="1">
        <v>0.71026709896557</v>
      </c>
      <c r="AQ215" s="1">
        <v>0.69676915256152</v>
      </c>
      <c r="AT215" s="1">
        <v>0.698656230896865</v>
      </c>
      <c r="AW215" s="1">
        <v>0.655710806119919</v>
      </c>
      <c r="AZ215" s="1">
        <v>0.547925214316689</v>
      </c>
      <c r="BD215" s="1">
        <f>AN214-0.000996</f>
        <v>0.70927109896557</v>
      </c>
      <c r="BG215" s="1">
        <f>AQ214-0.001236</f>
        <v>0.695533953291304</v>
      </c>
      <c r="BJ215" s="1">
        <f>AT214-0.001031</f>
        <v>0.697639985500396</v>
      </c>
      <c r="BM215" s="1">
        <f>AW214-0.001862</f>
        <v>0.653852002445554</v>
      </c>
      <c r="BP215" s="1">
        <f>AZ214-0.001412</f>
        <v>0.546513869341393</v>
      </c>
    </row>
    <row r="216" spans="1:68">
      <c r="A216" s="3"/>
      <c r="U216" s="1">
        <v>0.696771788804978</v>
      </c>
      <c r="X216" s="1">
        <v>0.684739936985055</v>
      </c>
      <c r="AA216" s="1">
        <v>0.699102475353878</v>
      </c>
      <c r="AD216" s="1">
        <v>0.596056828722032</v>
      </c>
      <c r="AG216" s="1">
        <v>0.406751878591425</v>
      </c>
      <c r="AJ216" s="3"/>
      <c r="BD216" s="1">
        <v>0.70927385644333</v>
      </c>
      <c r="BG216" s="1">
        <v>0.695531628813541</v>
      </c>
      <c r="BJ216" s="1">
        <v>0.697627279624256</v>
      </c>
      <c r="BM216" s="1">
        <v>0.653847057257616</v>
      </c>
      <c r="BP216" s="1">
        <v>0.546508332890565</v>
      </c>
    </row>
    <row r="217" spans="1:36">
      <c r="A217" s="3"/>
      <c r="AJ217" s="3"/>
    </row>
    <row r="218" spans="1:36">
      <c r="A218" s="3"/>
      <c r="AJ218" s="3"/>
    </row>
    <row r="219" spans="1:68">
      <c r="A219" s="3"/>
      <c r="E219" s="1">
        <f>E214</f>
        <v>0.697939587917583</v>
      </c>
      <c r="H219" s="1">
        <f>H214</f>
        <v>0.68623784592371</v>
      </c>
      <c r="K219" s="1">
        <f>K214</f>
        <v>0.700442040754818</v>
      </c>
      <c r="N219" s="1">
        <f>N214</f>
        <v>0.598179365230782</v>
      </c>
      <c r="Q219" s="1">
        <f>Q214</f>
        <v>0.408053601115011</v>
      </c>
      <c r="U219" s="1">
        <f>U214</f>
        <v>0.696767001114827</v>
      </c>
      <c r="X219" s="1">
        <f>X214</f>
        <v>0.68472669668761</v>
      </c>
      <c r="AA219" s="1">
        <f>AA214</f>
        <v>0.699106043573685</v>
      </c>
      <c r="AD219" s="1">
        <f>AD214</f>
        <v>0.596045987840603</v>
      </c>
      <c r="AG219" s="1">
        <f>AG214</f>
        <v>0.406755254187857</v>
      </c>
      <c r="AJ219" s="3"/>
      <c r="AN219" s="1">
        <f>AN214</f>
        <v>0.71026709896557</v>
      </c>
      <c r="AQ219" s="1">
        <f>AQ214</f>
        <v>0.696769953291304</v>
      </c>
      <c r="AT219" s="1">
        <f>AT214</f>
        <v>0.698670985500396</v>
      </c>
      <c r="AW219" s="1">
        <f>AW214</f>
        <v>0.655714002445554</v>
      </c>
      <c r="AZ219" s="1">
        <f>AZ214</f>
        <v>0.547925869341393</v>
      </c>
      <c r="BD219" s="1">
        <f>BD214</f>
        <v>0.709273877117666</v>
      </c>
      <c r="BG219" s="1">
        <f>BG214</f>
        <v>0.695538238267843</v>
      </c>
      <c r="BJ219" s="1">
        <f>BJ214</f>
        <v>0.697635966813883</v>
      </c>
      <c r="BM219" s="1">
        <f>BM214</f>
        <v>0.65385881048876</v>
      </c>
      <c r="BP219" s="1">
        <f>BP214</f>
        <v>0.546522285209953</v>
      </c>
    </row>
    <row r="220" spans="1:36">
      <c r="A220" s="3"/>
      <c r="AJ220" s="3"/>
    </row>
    <row r="221" spans="1:36">
      <c r="A221" s="3"/>
      <c r="AJ221" s="3"/>
    </row>
    <row r="222" spans="1:36">
      <c r="A222" s="4" t="s">
        <v>11</v>
      </c>
      <c r="AJ222" s="4" t="s">
        <v>11</v>
      </c>
    </row>
    <row r="223" spans="1:68">
      <c r="A223" s="3" t="s">
        <v>50</v>
      </c>
      <c r="B223" s="1">
        <v>61</v>
      </c>
      <c r="D223" s="8">
        <v>6.0366</v>
      </c>
      <c r="E223" s="1">
        <v>3.6023</v>
      </c>
      <c r="G223" s="8">
        <v>8.4653</v>
      </c>
      <c r="H223" s="1">
        <v>5.97578</v>
      </c>
      <c r="J223" s="8">
        <v>8.2722</v>
      </c>
      <c r="K223" s="1">
        <v>5.97578</v>
      </c>
      <c r="M223" s="8">
        <v>7.6842</v>
      </c>
      <c r="N223" s="1">
        <v>5.97578</v>
      </c>
      <c r="P223" s="8">
        <v>7.5528</v>
      </c>
      <c r="Q223" s="1">
        <v>5.97578</v>
      </c>
      <c r="T223" s="8">
        <v>8.2983</v>
      </c>
      <c r="U223" s="1">
        <v>5.97578</v>
      </c>
      <c r="W223" s="8">
        <v>8.3556</v>
      </c>
      <c r="X223" s="1">
        <v>5.97578</v>
      </c>
      <c r="Z223" s="8">
        <v>8.1307</v>
      </c>
      <c r="AA223" s="1">
        <v>5.97578</v>
      </c>
      <c r="AC223" s="8">
        <v>7.5518</v>
      </c>
      <c r="AD223" s="1">
        <v>5.97578</v>
      </c>
      <c r="AF223" s="8">
        <v>7.4305</v>
      </c>
      <c r="AG223" s="1">
        <v>5.97578</v>
      </c>
      <c r="AJ223" s="3" t="s">
        <v>51</v>
      </c>
      <c r="AK223" s="1">
        <v>130</v>
      </c>
      <c r="AM223" s="8">
        <v>6.5835</v>
      </c>
      <c r="AN223" s="1">
        <v>3.6023</v>
      </c>
      <c r="AP223" s="8">
        <v>8.9277</v>
      </c>
      <c r="AQ223" s="1">
        <v>5.97578</v>
      </c>
      <c r="AS223" s="8">
        <v>8.7797</v>
      </c>
      <c r="AT223" s="1">
        <v>5.97578</v>
      </c>
      <c r="AV223" s="8">
        <v>8.1032</v>
      </c>
      <c r="AW223" s="1">
        <v>5.97578</v>
      </c>
      <c r="AY223" s="8">
        <v>7.814</v>
      </c>
      <c r="AZ223" s="1">
        <v>5.97578</v>
      </c>
      <c r="BC223" s="8">
        <v>8.7636</v>
      </c>
      <c r="BD223" s="1">
        <v>5.97578</v>
      </c>
      <c r="BF223" s="8">
        <v>8.7096</v>
      </c>
      <c r="BG223" s="1">
        <v>5.97578</v>
      </c>
      <c r="BI223" s="8">
        <v>8.6266</v>
      </c>
      <c r="BJ223" s="1">
        <v>5.97578</v>
      </c>
      <c r="BL223" s="8">
        <v>8.0098</v>
      </c>
      <c r="BM223" s="1">
        <v>5.97578</v>
      </c>
      <c r="BO223" s="8">
        <v>7.6618</v>
      </c>
      <c r="BP223" s="1">
        <v>5.97578</v>
      </c>
    </row>
    <row r="224" spans="1:68">
      <c r="A224" s="3"/>
      <c r="E224" s="1">
        <v>4.3047</v>
      </c>
      <c r="F224" s="1">
        <v>4.3047</v>
      </c>
      <c r="H224" s="1">
        <v>6.7245</v>
      </c>
      <c r="I224" s="1">
        <v>6.7245</v>
      </c>
      <c r="K224" s="1">
        <v>6.6461</v>
      </c>
      <c r="L224" s="1">
        <v>6.6461</v>
      </c>
      <c r="N224" s="1">
        <v>6.6319</v>
      </c>
      <c r="O224" s="1">
        <v>6.6319</v>
      </c>
      <c r="Q224" s="1">
        <v>6.8781</v>
      </c>
      <c r="U224" s="1">
        <v>6.6489</v>
      </c>
      <c r="V224" s="1">
        <v>6.6489</v>
      </c>
      <c r="X224" s="1">
        <v>6.6943</v>
      </c>
      <c r="Y224" s="1">
        <v>6.6943</v>
      </c>
      <c r="AA224" s="1">
        <v>6.6077</v>
      </c>
      <c r="AB224" s="1">
        <v>6.6077</v>
      </c>
      <c r="AD224" s="1">
        <v>6.5844</v>
      </c>
      <c r="AE224" s="1">
        <v>6.5844</v>
      </c>
      <c r="AG224" s="1">
        <v>6.8103</v>
      </c>
      <c r="AJ224" s="3"/>
      <c r="AN224" s="1">
        <v>4.4782</v>
      </c>
      <c r="AO224" s="1">
        <v>4.4782</v>
      </c>
      <c r="AQ224" s="1">
        <v>6.8621</v>
      </c>
      <c r="AR224" s="1">
        <v>6.8621</v>
      </c>
      <c r="AT224" s="1">
        <v>6.7958</v>
      </c>
      <c r="AU224" s="1">
        <v>6.7958</v>
      </c>
      <c r="AW224" s="1">
        <v>6.7365</v>
      </c>
      <c r="AX224" s="1">
        <v>6.7365</v>
      </c>
      <c r="AZ224" s="1">
        <v>6.7859</v>
      </c>
      <c r="BD224" s="1">
        <v>6.7988</v>
      </c>
      <c r="BE224" s="1">
        <v>6.7988</v>
      </c>
      <c r="BG224" s="1">
        <v>6.8017</v>
      </c>
      <c r="BH224" s="1">
        <v>6.8017</v>
      </c>
      <c r="BJ224" s="1">
        <v>6.7543</v>
      </c>
      <c r="BK224" s="1">
        <v>6.7543</v>
      </c>
      <c r="BM224" s="1">
        <v>6.7052</v>
      </c>
      <c r="BN224" s="1">
        <v>6.7052</v>
      </c>
      <c r="BP224" s="1">
        <v>6.7205</v>
      </c>
    </row>
    <row r="225" spans="1:68">
      <c r="A225" s="3"/>
      <c r="E225" s="1">
        <f>((D223-E223)-(E224-E223))/(D223-E223)</f>
        <v>0.711457092387955</v>
      </c>
      <c r="H225" s="1">
        <f>((G223-H223)-(H224-H223))/(G223-H223)</f>
        <v>0.699251261287316</v>
      </c>
      <c r="K225" s="1">
        <f>((J223-K223)-(K224-K223))/(J223-K223)</f>
        <v>0.708102176431141</v>
      </c>
      <c r="N225" s="1">
        <f>((M223-N223)-(N224-N223))/(M223-N223)</f>
        <v>0.61594923964833</v>
      </c>
      <c r="Q225" s="1">
        <f>((P223-Q223)-(Q224-Q223))/(P223-Q223)</f>
        <v>0.427832240554971</v>
      </c>
      <c r="U225" s="1">
        <f>((T223-U223)-(U224-U223))/(T223-U223)</f>
        <v>0.710176876840673</v>
      </c>
      <c r="X225" s="1">
        <f>((W223-X223)-(X224-X223))/(W223-X223)</f>
        <v>0.698078005899606</v>
      </c>
      <c r="AA225" s="1">
        <f>((Z223-AA223)-(AA224-AA223))/(Z223-AA223)</f>
        <v>0.706754775119262</v>
      </c>
      <c r="AD225" s="1">
        <f>((AC223-AD223)-(AD224-AD223))/(AC223-AD223)</f>
        <v>0.613824697656121</v>
      </c>
      <c r="AG225" s="1">
        <f>((AF223-AG223)-(AG224-AG223))/(AF223-AG223)</f>
        <v>0.426336339639244</v>
      </c>
      <c r="AJ225" s="3"/>
      <c r="AN225" s="1">
        <f>((AM223-AN223)-(AN224-AN223))/(AM223-AN223)</f>
        <v>0.706192137394338</v>
      </c>
      <c r="AQ225" s="1">
        <f>((AP223-AQ223)-(AQ224-AQ223))/(AP223-AQ223)</f>
        <v>0.69974796064934</v>
      </c>
      <c r="AT225" s="1">
        <f>((AS223-AT223)-(AT224-AT223))/(AS223-AT223)</f>
        <v>0.707545151074211</v>
      </c>
      <c r="AW225" s="1">
        <f>((AV223-AW223)-(AW224-AW223))/(AV223-AW223)</f>
        <v>0.642421336642506</v>
      </c>
      <c r="AZ225" s="1">
        <f>((AY223-AZ223)-(AZ224-AZ223))/(AY223-AZ223)</f>
        <v>0.559291053301564</v>
      </c>
      <c r="BD225" s="1">
        <f>((BC223-BD223)-(BD224-BD223))/(BC223-BD223)</f>
        <v>0.704780079058189</v>
      </c>
      <c r="BG225" s="1">
        <f>((BF223-BG223)-(BG224-BG223))/(BF223-BG223)</f>
        <v>0.697887937025847</v>
      </c>
      <c r="BJ225" s="1">
        <f>((BI223-BJ223)-(BJ224-BJ223))/(BI223-BJ223)</f>
        <v>0.706309745663606</v>
      </c>
      <c r="BM225" s="1">
        <f>((BL223-BM223)-(BM224-BM223))/(BL223-BM223)</f>
        <v>0.64138995683425</v>
      </c>
      <c r="BP225" s="1">
        <f>((BO223-BP223)-(BP224-BP223))/(BO223-BP223)</f>
        <v>0.558297054601962</v>
      </c>
    </row>
    <row r="226" spans="1:68">
      <c r="A226" s="3"/>
      <c r="E226" s="1">
        <v>0.711455829874007</v>
      </c>
      <c r="H226" s="1">
        <v>0.69925546352786</v>
      </c>
      <c r="K226" s="1">
        <v>0.708098604514157</v>
      </c>
      <c r="N226" s="1">
        <v>0.615959894806049</v>
      </c>
      <c r="Q226" s="1">
        <v>0.42781638320472</v>
      </c>
      <c r="U226" s="1">
        <f>E225-0.001276</f>
        <v>0.710181092387955</v>
      </c>
      <c r="X226" s="1">
        <f>H225-0.001176</f>
        <v>0.698075261287316</v>
      </c>
      <c r="AA226" s="1">
        <f>K225-0.001341</f>
        <v>0.706761176431141</v>
      </c>
      <c r="AD226" s="1">
        <f>N225-0.002122</f>
        <v>0.61382723964833</v>
      </c>
      <c r="AG226" s="1">
        <f>Q225-0.001512</f>
        <v>0.426320240554971</v>
      </c>
      <c r="AJ226" s="3"/>
      <c r="AN226" s="1">
        <v>0.706195809248555</v>
      </c>
      <c r="AQ226" s="1">
        <v>0.69974916679247</v>
      </c>
      <c r="AT226" s="1">
        <v>0.70754397343685</v>
      </c>
      <c r="AW226" s="1">
        <v>0.642422249565107</v>
      </c>
      <c r="AZ226" s="1">
        <v>0.559288039368266</v>
      </c>
      <c r="BD226" s="1">
        <f>AN225-0.001412</f>
        <v>0.704780137394338</v>
      </c>
      <c r="BG226" s="1">
        <f>AQ225-0.001862</f>
        <v>0.69788596064934</v>
      </c>
      <c r="BJ226" s="1">
        <f>AT225-0.001236</f>
        <v>0.706309151074211</v>
      </c>
      <c r="BM226" s="1">
        <f>AW225-0.001031</f>
        <v>0.641390336642506</v>
      </c>
      <c r="BP226" s="1">
        <f>AZ225-0.000996</f>
        <v>0.558295053301564</v>
      </c>
    </row>
    <row r="227" spans="1:68">
      <c r="A227" s="3"/>
      <c r="U227" s="1">
        <v>0.710177579378962</v>
      </c>
      <c r="X227" s="1">
        <v>0.698072773922677</v>
      </c>
      <c r="AA227" s="1">
        <v>0.70674933099095</v>
      </c>
      <c r="AD227" s="1">
        <v>0.613846973655138</v>
      </c>
      <c r="AG227" s="1">
        <v>0.426305944488763</v>
      </c>
      <c r="AJ227" s="3"/>
      <c r="BD227" s="1">
        <v>0.704783607372077</v>
      </c>
      <c r="BG227" s="1">
        <v>0.697890049368627</v>
      </c>
      <c r="BJ227" s="1">
        <v>0.706306461883844</v>
      </c>
      <c r="BM227" s="1">
        <v>0.641398395628262</v>
      </c>
      <c r="BP227" s="1">
        <v>0.558279222706283</v>
      </c>
    </row>
    <row r="228" spans="1:36">
      <c r="A228" s="3"/>
      <c r="AJ228" s="3"/>
    </row>
    <row r="229" spans="1:36">
      <c r="A229" s="3"/>
      <c r="AJ229" s="3"/>
    </row>
    <row r="230" spans="1:68">
      <c r="A230" s="3"/>
      <c r="E230" s="1">
        <f>E225</f>
        <v>0.711457092387955</v>
      </c>
      <c r="H230" s="1">
        <f>H225</f>
        <v>0.699251261287316</v>
      </c>
      <c r="K230" s="1">
        <f>K225</f>
        <v>0.708102176431141</v>
      </c>
      <c r="N230" s="1">
        <f>N225</f>
        <v>0.61594923964833</v>
      </c>
      <c r="Q230" s="1">
        <f>Q225</f>
        <v>0.427832240554971</v>
      </c>
      <c r="U230" s="1">
        <f>U225</f>
        <v>0.710176876840673</v>
      </c>
      <c r="X230" s="1">
        <f>X225</f>
        <v>0.698078005899606</v>
      </c>
      <c r="AA230" s="1">
        <f>AA225</f>
        <v>0.706754775119262</v>
      </c>
      <c r="AD230" s="1">
        <f>AD225</f>
        <v>0.613824697656121</v>
      </c>
      <c r="AG230" s="1">
        <f>AG225</f>
        <v>0.426336339639244</v>
      </c>
      <c r="AJ230" s="3"/>
      <c r="AN230" s="1">
        <f>AN225</f>
        <v>0.706192137394338</v>
      </c>
      <c r="AQ230" s="1">
        <f>AQ225</f>
        <v>0.69974796064934</v>
      </c>
      <c r="AT230" s="1">
        <f>AT225</f>
        <v>0.707545151074211</v>
      </c>
      <c r="AW230" s="1">
        <f>AW225</f>
        <v>0.642421336642506</v>
      </c>
      <c r="AZ230" s="1">
        <f>AZ225</f>
        <v>0.559291053301564</v>
      </c>
      <c r="BD230" s="1">
        <f>BD225</f>
        <v>0.704780079058189</v>
      </c>
      <c r="BG230" s="1">
        <f>BG225</f>
        <v>0.697887937025847</v>
      </c>
      <c r="BJ230" s="1">
        <f>BJ225</f>
        <v>0.706309745663606</v>
      </c>
      <c r="BM230" s="1">
        <f>BM225</f>
        <v>0.64138995683425</v>
      </c>
      <c r="BP230" s="1">
        <f>BP225</f>
        <v>0.558297054601962</v>
      </c>
    </row>
    <row r="231" spans="1:36">
      <c r="A231" s="3"/>
      <c r="AJ231" s="3"/>
    </row>
    <row r="232" spans="1:52">
      <c r="A232" s="3"/>
      <c r="E232" s="1">
        <f>E365+0.0199</f>
        <v>0.699586773997066</v>
      </c>
      <c r="H232" s="1">
        <f>H365+0.0199</f>
        <v>0.694050756802102</v>
      </c>
      <c r="K232" s="1">
        <f>K365+0.0199</f>
        <v>0.702079789286793</v>
      </c>
      <c r="N232" s="1">
        <f>N365+0.0199</f>
        <v>0.606289059188612</v>
      </c>
      <c r="Q232" s="1">
        <f>Q365+0.0199</f>
        <v>0.416654267963789</v>
      </c>
      <c r="AJ232" s="3"/>
      <c r="AN232" s="1">
        <f>AN365+0.0122</f>
        <v>0.705757790263319</v>
      </c>
      <c r="AQ232" s="1">
        <f>AQ365+0.0122</f>
        <v>0.696047096424081</v>
      </c>
      <c r="AT232" s="1">
        <f>AT365+0.0122</f>
        <v>0.702332029471188</v>
      </c>
      <c r="AW232" s="1">
        <f>AW365+0.0122</f>
        <v>0.649459580549661</v>
      </c>
      <c r="AZ232" s="1">
        <f>AZ365+0.0122</f>
        <v>0.542601552937254</v>
      </c>
    </row>
    <row r="233" s="1" customFormat="1" spans="1:68">
      <c r="A233" s="4" t="s">
        <v>11</v>
      </c>
      <c r="E233" s="1">
        <f>AVERAGE(E208,E219,E230)</f>
        <v>0.69952797748124</v>
      </c>
      <c r="H233" s="1">
        <f>AVERAGE(H208,H219,H230)</f>
        <v>0.693978291380955</v>
      </c>
      <c r="K233" s="1">
        <f>AVERAGE(K208,K219,K230)</f>
        <v>0.702007786305002</v>
      </c>
      <c r="N233" s="1">
        <f>AVERAGE(N208,N219,N230)</f>
        <v>0.6060817600625</v>
      </c>
      <c r="Q233" s="1">
        <f>AVERAGE(Q208,Q219,Q230)</f>
        <v>0.41654674899267</v>
      </c>
      <c r="U233" s="1">
        <f>AVERAGE(U208,U219,U230)</f>
        <v>0.698264544729932</v>
      </c>
      <c r="X233" s="1">
        <f>AVERAGE(X208,X219,X230)</f>
        <v>0.692693233363925</v>
      </c>
      <c r="AA233" s="1">
        <f>AVERAGE(AA208,AA219,AA230)</f>
        <v>0.700407404633262</v>
      </c>
      <c r="AD233" s="1">
        <f>AVERAGE(AD208,AD219,AD230)</f>
        <v>0.604158211504898</v>
      </c>
      <c r="AG233" s="1">
        <f>AVERAGE(AG208,AG219,AG230)</f>
        <v>0.415185072022438</v>
      </c>
      <c r="AJ233" s="4" t="s">
        <v>11</v>
      </c>
      <c r="AN233" s="1">
        <f>AVERAGE(AN208,AN219,AN230)</f>
        <v>0.705179291685694</v>
      </c>
      <c r="AQ233" s="1">
        <f>AVERAGE(AQ208,AQ219,AQ230)</f>
        <v>0.696002425214257</v>
      </c>
      <c r="AT233" s="1">
        <f>AVERAGE(AT208,AT219,AT230)</f>
        <v>0.702328158916442</v>
      </c>
      <c r="AW233" s="1">
        <f>AVERAGE(AW208,AW219,AW230)</f>
        <v>0.649090249454096</v>
      </c>
      <c r="AZ233" s="1">
        <f>AVERAGE(AZ208,AZ219,AZ230)</f>
        <v>0.542475501160427</v>
      </c>
      <c r="BD233" s="1">
        <f>AVERAGE(BD208,BD219,BD230)</f>
        <v>0.703907485771205</v>
      </c>
      <c r="BG233" s="1">
        <f>AVERAGE(BG208,BG219,BG230)</f>
        <v>0.69464047154151</v>
      </c>
      <c r="BJ233" s="1">
        <f>AVERAGE(BJ208,BJ219,BJ230)</f>
        <v>0.701228218199924</v>
      </c>
      <c r="BM233" s="1">
        <f>AVERAGE(BM208,BM219,BM230)</f>
        <v>0.647715389616677</v>
      </c>
      <c r="BP233" s="1">
        <f>AVERAGE(BP208,BP219,BP230)</f>
        <v>0.541059950421948</v>
      </c>
    </row>
    <row r="234" spans="1:68">
      <c r="A234" s="3" t="s">
        <v>52</v>
      </c>
      <c r="B234" s="1">
        <v>56</v>
      </c>
      <c r="D234" s="8">
        <v>5.5955</v>
      </c>
      <c r="E234" s="1">
        <v>3.6023</v>
      </c>
      <c r="G234" s="8">
        <v>7.8307</v>
      </c>
      <c r="H234" s="1">
        <v>5.97578</v>
      </c>
      <c r="J234" s="8">
        <v>7.8982</v>
      </c>
      <c r="K234" s="1">
        <v>5.97578</v>
      </c>
      <c r="M234" s="8">
        <v>7.1919</v>
      </c>
      <c r="N234" s="1">
        <v>5.97578</v>
      </c>
      <c r="P234" s="8">
        <v>6.4831</v>
      </c>
      <c r="Q234" s="1">
        <v>5.97578</v>
      </c>
      <c r="T234" s="8">
        <v>7.8654</v>
      </c>
      <c r="U234" s="1">
        <v>5.97578</v>
      </c>
      <c r="W234" s="8">
        <v>7.7412</v>
      </c>
      <c r="X234" s="1">
        <v>5.97578</v>
      </c>
      <c r="Z234" s="8">
        <v>7.7798</v>
      </c>
      <c r="AA234" s="1">
        <v>5.97578</v>
      </c>
      <c r="AC234" s="8">
        <v>7.1032</v>
      </c>
      <c r="AD234" s="1">
        <v>5.97578</v>
      </c>
      <c r="AF234" s="8">
        <v>6.3907</v>
      </c>
      <c r="AG234" s="1">
        <v>5.97578</v>
      </c>
      <c r="AJ234" s="3" t="s">
        <v>53</v>
      </c>
      <c r="AK234" s="1">
        <v>125</v>
      </c>
      <c r="AM234" s="8">
        <v>6.1012</v>
      </c>
      <c r="AN234" s="1">
        <v>3.6023</v>
      </c>
      <c r="AP234" s="8">
        <v>8.425</v>
      </c>
      <c r="AQ234" s="1">
        <v>5.97578</v>
      </c>
      <c r="AS234" s="8">
        <v>8.3774</v>
      </c>
      <c r="AT234" s="1">
        <v>5.97578</v>
      </c>
      <c r="AV234" s="8">
        <v>7.6007</v>
      </c>
      <c r="AW234" s="1">
        <v>5.97578</v>
      </c>
      <c r="AY234" s="8">
        <v>8.0041</v>
      </c>
      <c r="AZ234" s="1">
        <v>5.97578</v>
      </c>
      <c r="BC234" s="8">
        <v>8.311</v>
      </c>
      <c r="BD234" s="1">
        <v>5.97578</v>
      </c>
      <c r="BF234" s="8">
        <v>8.2499</v>
      </c>
      <c r="BG234" s="1">
        <v>5.97578</v>
      </c>
      <c r="BI234" s="8">
        <v>8.2412</v>
      </c>
      <c r="BJ234" s="1">
        <v>5.97578</v>
      </c>
      <c r="BL234" s="8">
        <v>7.5292</v>
      </c>
      <c r="BM234" s="1">
        <v>5.97578</v>
      </c>
      <c r="BO234" s="8">
        <v>7.8638</v>
      </c>
      <c r="BP234" s="1">
        <v>5.97578</v>
      </c>
    </row>
    <row r="235" spans="1:68">
      <c r="A235" s="3"/>
      <c r="E235" s="1">
        <v>4.2717</v>
      </c>
      <c r="F235" s="1">
        <v>4.2717</v>
      </c>
      <c r="H235" s="1">
        <v>6.5948</v>
      </c>
      <c r="I235" s="1">
        <v>6.5948</v>
      </c>
      <c r="K235" s="1">
        <v>6.5862</v>
      </c>
      <c r="L235" s="1">
        <v>6.5862</v>
      </c>
      <c r="N235" s="1">
        <v>6.5062</v>
      </c>
      <c r="O235" s="1">
        <v>6.5062</v>
      </c>
      <c r="Q235" s="1">
        <v>6.2931</v>
      </c>
      <c r="U235" s="1">
        <v>6.6144</v>
      </c>
      <c r="V235" s="1">
        <v>6.6144</v>
      </c>
      <c r="X235" s="1">
        <v>6.5693</v>
      </c>
      <c r="Y235" s="1">
        <v>6.5693</v>
      </c>
      <c r="AA235" s="1">
        <v>6.5509</v>
      </c>
      <c r="AB235" s="1">
        <v>6.5509</v>
      </c>
      <c r="AD235" s="1">
        <v>6.4692</v>
      </c>
      <c r="AE235" s="1">
        <v>6.4692</v>
      </c>
      <c r="AG235" s="1">
        <v>6.2358</v>
      </c>
      <c r="AJ235" s="3"/>
      <c r="AN235" s="1">
        <v>4.3882</v>
      </c>
      <c r="AO235" s="1">
        <v>4.3882</v>
      </c>
      <c r="AQ235" s="1">
        <v>6.7852</v>
      </c>
      <c r="AR235" s="1">
        <v>6.7852</v>
      </c>
      <c r="AT235" s="1">
        <v>6.75</v>
      </c>
      <c r="AU235" s="1">
        <v>6.75</v>
      </c>
      <c r="AW235" s="1">
        <v>6.5965</v>
      </c>
      <c r="AX235" s="1">
        <v>6.5965</v>
      </c>
      <c r="AZ235" s="1">
        <v>6.9781</v>
      </c>
      <c r="BD235" s="1">
        <v>6.7135</v>
      </c>
      <c r="BE235" s="1">
        <v>6.7135</v>
      </c>
      <c r="BG235" s="1">
        <v>6.7296</v>
      </c>
      <c r="BH235" s="1">
        <v>6.7296</v>
      </c>
      <c r="BJ235" s="1">
        <v>6.7103</v>
      </c>
      <c r="BK235" s="1">
        <v>6.7103</v>
      </c>
      <c r="BM235" s="1">
        <v>6.5711</v>
      </c>
      <c r="BN235" s="1">
        <v>6.5711</v>
      </c>
      <c r="BP235" s="1">
        <v>6.9107</v>
      </c>
    </row>
    <row r="236" spans="1:68">
      <c r="A236" s="3"/>
      <c r="E236" s="1">
        <f>((D234-E234)-(E235-E234))/(D234-E234)</f>
        <v>0.664158137668072</v>
      </c>
      <c r="H236" s="1">
        <f>((G234-H234)-(H235-H234))/(G234-H234)</f>
        <v>0.666282103810407</v>
      </c>
      <c r="K236" s="1">
        <f>((J234-K234)-(K235-K234))/(J234-K234)</f>
        <v>0.682473132822172</v>
      </c>
      <c r="N236" s="1">
        <f>((M234-N234)-(N235-N234))/(M234-N234)</f>
        <v>0.563842383975266</v>
      </c>
      <c r="Q236" s="1">
        <f>((P234-Q234)-(Q235-Q234))/(P234-Q234)</f>
        <v>0.374517070093827</v>
      </c>
      <c r="U236" s="1">
        <f>((T234-U234)-(U235-U234))/(T234-U234)</f>
        <v>0.662037870047946</v>
      </c>
      <c r="X236" s="1">
        <f>((W234-X234)-(X235-X234))/(W234-X234)</f>
        <v>0.663808045677516</v>
      </c>
      <c r="AA236" s="1">
        <f>((Z234-AA234)-(AA235-AA234))/(Z234-AA234)</f>
        <v>0.681200873604505</v>
      </c>
      <c r="AD236" s="1">
        <f>((AC234-AD234)-(AD235-AD234))/(AC234-AD234)</f>
        <v>0.562345887069593</v>
      </c>
      <c r="AG236" s="1">
        <f>((AF234-AG234)-(AG235-AG234))/(AF234-AG234)</f>
        <v>0.373324978309071</v>
      </c>
      <c r="AJ236" s="3"/>
      <c r="AN236" s="1">
        <f>((AM234-AN234)-(AN235-AN234))/(AM234-AN234)</f>
        <v>0.685501620713114</v>
      </c>
      <c r="AQ236" s="1">
        <f>((AP234-AQ234)-(AQ235-AQ234))/(AP234-AQ234)</f>
        <v>0.669519275524453</v>
      </c>
      <c r="AT236" s="1">
        <f>((AS234-AT234)-(AT235-AT234))/(AS234-AT234)</f>
        <v>0.67762593582665</v>
      </c>
      <c r="AW236" s="1">
        <f>((AV234-AW234)-(AW235-AW234))/(AV234-AW234)</f>
        <v>0.617999655367649</v>
      </c>
      <c r="AZ236" s="1">
        <f>((AY234-AZ234)-(AZ235-AZ234))/(AY234-AZ234)</f>
        <v>0.505837343220004</v>
      </c>
      <c r="BD236" s="1">
        <f>((BC234-BD234)-(BD235-BD234))/(BC234-BD234)</f>
        <v>0.68408972173928</v>
      </c>
      <c r="BG236" s="1">
        <f>((BF234-BG234)-(BG235-BG234))/(BF234-BG234)</f>
        <v>0.668522329516473</v>
      </c>
      <c r="BJ236" s="1">
        <f>((BI234-BJ234)-(BJ235-BJ234))/(BI234-BJ234)</f>
        <v>0.675768731625924</v>
      </c>
      <c r="BM236" s="1">
        <f>((BL234-BM234)-(BM235-BM234))/(BL234-BM234)</f>
        <v>0.616768163149696</v>
      </c>
      <c r="BP236" s="1">
        <f>((BO234-BP234)-(BP235-BP234))/(BO234-BP234)</f>
        <v>0.504814567642292</v>
      </c>
    </row>
    <row r="237" spans="1:68">
      <c r="A237" s="3"/>
      <c r="E237" s="1">
        <v>0.664164164164164</v>
      </c>
      <c r="H237" s="1">
        <v>0.666282794588727</v>
      </c>
      <c r="K237" s="1">
        <v>0.682481320111192</v>
      </c>
      <c r="N237" s="1">
        <v>0.563837998131373</v>
      </c>
      <c r="Q237" s="1">
        <v>0.374462494027712</v>
      </c>
      <c r="U237" s="1">
        <f>E236-0.002122</f>
        <v>0.662036137668072</v>
      </c>
      <c r="X237" s="1">
        <f>H236-0.001341</f>
        <v>0.664941103810407</v>
      </c>
      <c r="AA237" s="1">
        <f>K236-0.001276</f>
        <v>0.681197132822172</v>
      </c>
      <c r="AD237" s="1">
        <f>N236-0.001512</f>
        <v>0.562330383975266</v>
      </c>
      <c r="AG237" s="1">
        <f>Q236-0.001176</f>
        <v>0.373341070093827</v>
      </c>
      <c r="AJ237" s="3"/>
      <c r="AN237" s="1">
        <v>0.68549701249321</v>
      </c>
      <c r="AQ237" s="1">
        <v>0.669512728332686</v>
      </c>
      <c r="AT237" s="1">
        <v>0.67762593582665</v>
      </c>
      <c r="AW237" s="1">
        <v>0.617988350746776</v>
      </c>
      <c r="AZ237" s="1">
        <v>0.505810659005279</v>
      </c>
      <c r="BD237" s="1">
        <f>AN236-0.001412</f>
        <v>0.684089620713114</v>
      </c>
      <c r="BG237" s="1">
        <f>AQ236-0.000996</f>
        <v>0.668523275524453</v>
      </c>
      <c r="BJ237" s="1">
        <f>AT236-0.001862</f>
        <v>0.67576393582665</v>
      </c>
      <c r="BM237" s="1">
        <f>AW236-0.001236</f>
        <v>0.616763655367649</v>
      </c>
      <c r="BP237" s="1">
        <f>AZ236-0.001031</f>
        <v>0.504806343220004</v>
      </c>
    </row>
    <row r="238" spans="1:68">
      <c r="A238" s="3"/>
      <c r="U238" s="1">
        <v>0.662041052327262</v>
      </c>
      <c r="X238" s="1">
        <v>0.664946976210948</v>
      </c>
      <c r="AA238" s="1">
        <v>0.681210507361046</v>
      </c>
      <c r="AD238" s="1">
        <v>0.562323009844024</v>
      </c>
      <c r="AG238" s="1">
        <v>0.373255756619496</v>
      </c>
      <c r="AJ238" s="3"/>
      <c r="BD238" s="1">
        <v>0.684098589527799</v>
      </c>
      <c r="BG238" s="1">
        <v>0.668505942275043</v>
      </c>
      <c r="BJ238" s="1">
        <v>0.675770149172424</v>
      </c>
      <c r="BM238" s="1">
        <v>0.616740088105727</v>
      </c>
      <c r="BP238" s="1">
        <v>0.504791891949198</v>
      </c>
    </row>
    <row r="239" spans="1:36">
      <c r="A239" s="3"/>
      <c r="AJ239" s="3"/>
    </row>
    <row r="240" spans="1:36">
      <c r="A240" s="3"/>
      <c r="AJ240" s="3"/>
    </row>
    <row r="241" spans="1:68">
      <c r="A241" s="3"/>
      <c r="E241" s="1">
        <f>E236</f>
        <v>0.664158137668072</v>
      </c>
      <c r="H241" s="1">
        <f>H236</f>
        <v>0.666282103810407</v>
      </c>
      <c r="K241" s="1">
        <f>K236</f>
        <v>0.682473132822172</v>
      </c>
      <c r="N241" s="1">
        <f>N236</f>
        <v>0.563842383975266</v>
      </c>
      <c r="Q241" s="1">
        <f>Q236</f>
        <v>0.374517070093827</v>
      </c>
      <c r="U241" s="1">
        <f>U236</f>
        <v>0.662037870047946</v>
      </c>
      <c r="X241" s="1">
        <f>X236</f>
        <v>0.663808045677516</v>
      </c>
      <c r="AA241" s="1">
        <f>AA236</f>
        <v>0.681200873604505</v>
      </c>
      <c r="AD241" s="1">
        <f>AD236</f>
        <v>0.562345887069593</v>
      </c>
      <c r="AG241" s="1">
        <f>AG236</f>
        <v>0.373324978309071</v>
      </c>
      <c r="AJ241" s="3"/>
      <c r="AN241" s="1">
        <f>AN236</f>
        <v>0.685501620713114</v>
      </c>
      <c r="AQ241" s="1">
        <f>AQ236</f>
        <v>0.669519275524453</v>
      </c>
      <c r="AT241" s="1">
        <f>AT236</f>
        <v>0.67762593582665</v>
      </c>
      <c r="AW241" s="1">
        <f>AW236</f>
        <v>0.617999655367649</v>
      </c>
      <c r="AZ241" s="1">
        <f>AZ236</f>
        <v>0.505837343220004</v>
      </c>
      <c r="BD241" s="1">
        <f>BD236</f>
        <v>0.68408972173928</v>
      </c>
      <c r="BG241" s="1">
        <f>BG236</f>
        <v>0.668522329516473</v>
      </c>
      <c r="BJ241" s="1">
        <f>BJ236</f>
        <v>0.675768731625924</v>
      </c>
      <c r="BM241" s="1">
        <f>BM236</f>
        <v>0.616768163149696</v>
      </c>
      <c r="BP241" s="1">
        <f>BP236</f>
        <v>0.504814567642292</v>
      </c>
    </row>
    <row r="242" spans="1:36">
      <c r="A242" s="3"/>
      <c r="AJ242" s="3"/>
    </row>
    <row r="243" spans="1:36">
      <c r="A243" s="3"/>
      <c r="AJ243" s="3"/>
    </row>
    <row r="244" spans="1:36">
      <c r="A244" s="4" t="s">
        <v>11</v>
      </c>
      <c r="AJ244" s="4" t="s">
        <v>11</v>
      </c>
    </row>
    <row r="245" spans="1:68">
      <c r="A245" s="3" t="s">
        <v>54</v>
      </c>
      <c r="B245" s="1">
        <v>59</v>
      </c>
      <c r="D245" s="8">
        <v>5.4511</v>
      </c>
      <c r="E245" s="1">
        <v>3.6023</v>
      </c>
      <c r="G245" s="8">
        <v>7.9917</v>
      </c>
      <c r="H245" s="1">
        <v>5.97578</v>
      </c>
      <c r="J245" s="8">
        <v>7.6453</v>
      </c>
      <c r="K245" s="1">
        <v>5.97578</v>
      </c>
      <c r="M245" s="8">
        <v>7.3591</v>
      </c>
      <c r="N245" s="1">
        <v>5.97578</v>
      </c>
      <c r="P245" s="8">
        <v>6.9834</v>
      </c>
      <c r="Q245" s="1">
        <v>5.97578</v>
      </c>
      <c r="T245" s="8">
        <v>7.6835</v>
      </c>
      <c r="U245" s="1">
        <v>5.97578</v>
      </c>
      <c r="W245" s="8">
        <v>7.9013</v>
      </c>
      <c r="X245" s="1">
        <v>5.97578</v>
      </c>
      <c r="Z245" s="8">
        <v>7.5394</v>
      </c>
      <c r="AA245" s="1">
        <v>5.97578</v>
      </c>
      <c r="AC245" s="8">
        <v>7.2591</v>
      </c>
      <c r="AD245" s="1">
        <v>5.97578</v>
      </c>
      <c r="AF245" s="8">
        <v>6.8865</v>
      </c>
      <c r="AG245" s="1">
        <v>5.97578</v>
      </c>
      <c r="AJ245" s="3" t="s">
        <v>55</v>
      </c>
      <c r="AK245" s="1">
        <v>128</v>
      </c>
      <c r="AM245" s="8">
        <v>5.9993</v>
      </c>
      <c r="AN245" s="1">
        <v>3.6023</v>
      </c>
      <c r="AP245" s="8">
        <v>8.2957</v>
      </c>
      <c r="AQ245" s="1">
        <v>5.97578</v>
      </c>
      <c r="AS245" s="8">
        <v>8.2471</v>
      </c>
      <c r="AT245" s="1">
        <v>5.97578</v>
      </c>
      <c r="AV245" s="8">
        <v>7.7239</v>
      </c>
      <c r="AW245" s="1">
        <v>5.97578</v>
      </c>
      <c r="AY245" s="8">
        <v>7.8229</v>
      </c>
      <c r="AZ245" s="1">
        <v>5.97578</v>
      </c>
      <c r="BC245" s="8">
        <v>8.2156</v>
      </c>
      <c r="BD245" s="1">
        <v>5.97578</v>
      </c>
      <c r="BF245" s="8">
        <v>8.1278</v>
      </c>
      <c r="BG245" s="1">
        <v>5.97578</v>
      </c>
      <c r="BI245" s="8">
        <v>8.1251</v>
      </c>
      <c r="BJ245" s="1">
        <v>5.97578</v>
      </c>
      <c r="BL245" s="8">
        <v>7.6428</v>
      </c>
      <c r="BM245" s="1">
        <v>5.97578</v>
      </c>
      <c r="BO245" s="8">
        <v>7.6997</v>
      </c>
      <c r="BP245" s="1">
        <v>5.97578</v>
      </c>
    </row>
    <row r="246" spans="1:68">
      <c r="A246" s="3"/>
      <c r="E246" s="1">
        <v>4.2075</v>
      </c>
      <c r="F246" s="1">
        <v>4.2075</v>
      </c>
      <c r="H246" s="1">
        <v>6.6436</v>
      </c>
      <c r="I246" s="1">
        <v>6.6436</v>
      </c>
      <c r="K246" s="1">
        <v>6.5262</v>
      </c>
      <c r="L246" s="1">
        <v>6.5262</v>
      </c>
      <c r="N246" s="1">
        <v>6.5652</v>
      </c>
      <c r="O246" s="1">
        <v>6.5652</v>
      </c>
      <c r="Q246" s="1">
        <v>6.6123</v>
      </c>
      <c r="U246" s="1">
        <v>6.5551</v>
      </c>
      <c r="V246" s="1">
        <v>6.5551</v>
      </c>
      <c r="X246" s="1">
        <v>6.6161</v>
      </c>
      <c r="Y246" s="1">
        <v>6.6161</v>
      </c>
      <c r="AA246" s="1">
        <v>6.4946</v>
      </c>
      <c r="AB246" s="1">
        <v>6.4946</v>
      </c>
      <c r="AD246" s="1">
        <v>6.5241</v>
      </c>
      <c r="AE246" s="1">
        <v>6.5241</v>
      </c>
      <c r="AG246" s="1">
        <v>6.5523</v>
      </c>
      <c r="AJ246" s="3"/>
      <c r="AN246" s="1">
        <v>4.3501</v>
      </c>
      <c r="AO246" s="1">
        <v>4.3501</v>
      </c>
      <c r="AQ246" s="1">
        <v>6.7237</v>
      </c>
      <c r="AR246" s="1">
        <v>6.7237</v>
      </c>
      <c r="AT246" s="1">
        <v>6.7078</v>
      </c>
      <c r="AU246" s="1">
        <v>6.7078</v>
      </c>
      <c r="AW246" s="1">
        <v>6.6395</v>
      </c>
      <c r="AX246" s="1">
        <v>6.6395</v>
      </c>
      <c r="AZ246" s="1">
        <v>6.8801</v>
      </c>
      <c r="BD246" s="1">
        <v>6.6777</v>
      </c>
      <c r="BE246" s="1">
        <v>6.6777</v>
      </c>
      <c r="BG246" s="1">
        <v>6.6718</v>
      </c>
      <c r="BH246" s="1">
        <v>6.6718</v>
      </c>
      <c r="BJ246" s="1">
        <v>6.6706</v>
      </c>
      <c r="BK246" s="1">
        <v>6.6706</v>
      </c>
      <c r="BM246" s="1">
        <v>6.6118</v>
      </c>
      <c r="BN246" s="1">
        <v>6.6118</v>
      </c>
      <c r="BP246" s="1">
        <v>6.8219</v>
      </c>
    </row>
    <row r="247" spans="1:68">
      <c r="A247" s="3"/>
      <c r="E247" s="1">
        <f>((D245-E245)-(E246-E245))/(D245-E245)</f>
        <v>0.672652531371701</v>
      </c>
      <c r="H247" s="1">
        <f>((G245-H245)-(H246-H245))/(G245-H245)</f>
        <v>0.668726933608476</v>
      </c>
      <c r="K247" s="1">
        <f>((J245-K245)-(K246-K245))/(J245-K245)</f>
        <v>0.67031242512818</v>
      </c>
      <c r="N247" s="1">
        <f>((M245-N245)-(N246-N245))/(M245-N245)</f>
        <v>0.573909146112252</v>
      </c>
      <c r="Q247" s="1">
        <f>((P245-Q245)-(Q246-Q245))/(P245-Q245)</f>
        <v>0.368293602747067</v>
      </c>
      <c r="U247" s="1">
        <f>((T245-U245)-(U246-U245))/(T245-U245)</f>
        <v>0.660764059681915</v>
      </c>
      <c r="X247" s="1">
        <f>((W245-X245)-(X246-X245))/(W245-X245)</f>
        <v>0.667456063816527</v>
      </c>
      <c r="AA247" s="1">
        <f>((Z245-AA245)-(AA246-AA245))/(Z245-AA245)</f>
        <v>0.66819303922948</v>
      </c>
      <c r="AD247" s="1">
        <f>((AC245-AD245)-(AD246-AD245))/(AC245-AD245)</f>
        <v>0.572733223202319</v>
      </c>
      <c r="AG247" s="1">
        <f>((AF245-AG245)-(AG246-AG245))/(AF245-AG245)</f>
        <v>0.366962403373156</v>
      </c>
      <c r="AJ247" s="3"/>
      <c r="AN247" s="1">
        <f>((AM245-AN245)-(AN246-AN245))/(AM245-AN245)</f>
        <v>0.688026700041719</v>
      </c>
      <c r="AQ247" s="1">
        <f>((AP245-AQ245)-(AQ246-AQ245))/(AP245-AQ245)</f>
        <v>0.677609572743888</v>
      </c>
      <c r="AT247" s="1">
        <f>((AS245-AT245)-(AT246-AT245))/(AS245-AT245)</f>
        <v>0.677711639046898</v>
      </c>
      <c r="AW247" s="1">
        <f>((AV245-AW245)-(AW246-AW245))/(AV245-AW245)</f>
        <v>0.620323547582546</v>
      </c>
      <c r="AZ247" s="1">
        <f>((AY245-AZ245)-(AZ246-AZ245))/(AY245-AZ245)</f>
        <v>0.510416215513881</v>
      </c>
      <c r="BD247" s="1">
        <f>((BC245-BD245)-(BD246-BD245))/(BC245-BD245)</f>
        <v>0.686617674634569</v>
      </c>
      <c r="BG247" s="1">
        <f>((BF245-BG245)-(BG246-BG245))/(BF245-BG245)</f>
        <v>0.67657363779147</v>
      </c>
      <c r="BJ247" s="1">
        <f>((BI245-BJ245)-(BJ246-BJ245))/(BI245-BJ245)</f>
        <v>0.676725662069864</v>
      </c>
      <c r="BM247" s="1">
        <f>((BL245-BM245)-(BM246-BM245))/(BL245-BM245)</f>
        <v>0.618468884596466</v>
      </c>
      <c r="BP247" s="1">
        <f>((BO245-BP245)-(BP246-BP245))/(BO245-BP245)</f>
        <v>0.509188361408882</v>
      </c>
    </row>
    <row r="248" spans="1:68">
      <c r="A248" s="3"/>
      <c r="E248" s="1">
        <v>0.672640521354591</v>
      </c>
      <c r="H248" s="1">
        <v>0.668724457243365</v>
      </c>
      <c r="K248" s="1">
        <v>0.670310436945374</v>
      </c>
      <c r="N248" s="1">
        <v>0.573908463203216</v>
      </c>
      <c r="Q248" s="1">
        <v>0.368319356188124</v>
      </c>
      <c r="U248" s="1">
        <f>E247-0.001512</f>
        <v>0.671140531371701</v>
      </c>
      <c r="X248" s="1">
        <f>H247-0.001276</f>
        <v>0.667450933608476</v>
      </c>
      <c r="AA248" s="1">
        <f>K247-0.002122</f>
        <v>0.66819042512818</v>
      </c>
      <c r="AD248" s="1">
        <f>N247-0.001176</f>
        <v>0.572733146112252</v>
      </c>
      <c r="AG248" s="1">
        <f>Q247-0.001341</f>
        <v>0.366952602747067</v>
      </c>
      <c r="AJ248" s="3"/>
      <c r="AN248" s="1">
        <v>0.688027034709282</v>
      </c>
      <c r="AQ248" s="1">
        <v>0.677614039678775</v>
      </c>
      <c r="AT248" s="1">
        <v>0.677695754282188</v>
      </c>
      <c r="AW248" s="1">
        <v>0.620328241793955</v>
      </c>
      <c r="AZ248" s="1">
        <v>0.510417343469127</v>
      </c>
      <c r="BD248" s="1">
        <f>AN247-0.001412</f>
        <v>0.686614700041719</v>
      </c>
      <c r="BG248" s="1">
        <f>AQ247-0.001031</f>
        <v>0.676578572743888</v>
      </c>
      <c r="BJ248" s="1">
        <f>AT247-0.000996</f>
        <v>0.676715639046898</v>
      </c>
      <c r="BM248" s="1">
        <f>AW247-0.001862</f>
        <v>0.618461547582546</v>
      </c>
      <c r="BP248" s="1">
        <f>AZ247-0.001236</f>
        <v>0.509180215513881</v>
      </c>
    </row>
    <row r="249" spans="1:68">
      <c r="A249" s="3"/>
      <c r="U249" s="1">
        <v>0.671116430991458</v>
      </c>
      <c r="X249" s="1">
        <v>0.667439379641406</v>
      </c>
      <c r="AA249" s="1">
        <v>0.668192557590077</v>
      </c>
      <c r="AD249" s="1">
        <v>0.572741691748573</v>
      </c>
      <c r="AG249" s="1">
        <v>0.366985624834641</v>
      </c>
      <c r="AJ249" s="3"/>
      <c r="BD249" s="1">
        <v>0.686625661028391</v>
      </c>
      <c r="BG249" s="1">
        <v>0.676588415165179</v>
      </c>
      <c r="BJ249" s="1">
        <v>0.676695975533467</v>
      </c>
      <c r="BM249" s="1">
        <v>0.618458733032836</v>
      </c>
      <c r="BP249" s="1">
        <v>0.509180125812491</v>
      </c>
    </row>
    <row r="250" spans="1:36">
      <c r="A250" s="3"/>
      <c r="AJ250" s="3"/>
    </row>
    <row r="251" spans="1:36">
      <c r="A251" s="3"/>
      <c r="AJ251" s="3"/>
    </row>
    <row r="252" spans="1:68">
      <c r="A252" s="3"/>
      <c r="E252" s="1">
        <f>E247</f>
        <v>0.672652531371701</v>
      </c>
      <c r="H252" s="1">
        <f>H247</f>
        <v>0.668726933608476</v>
      </c>
      <c r="K252" s="1">
        <f>K247</f>
        <v>0.67031242512818</v>
      </c>
      <c r="N252" s="1">
        <f>N247</f>
        <v>0.573909146112252</v>
      </c>
      <c r="Q252" s="1">
        <f>Q247</f>
        <v>0.368293602747067</v>
      </c>
      <c r="U252" s="1">
        <f>U247</f>
        <v>0.660764059681915</v>
      </c>
      <c r="X252" s="1">
        <f>X247</f>
        <v>0.667456063816527</v>
      </c>
      <c r="AA252" s="1">
        <f>AA247</f>
        <v>0.66819303922948</v>
      </c>
      <c r="AD252" s="1">
        <f>AD247</f>
        <v>0.572733223202319</v>
      </c>
      <c r="AG252" s="1">
        <f>AG247</f>
        <v>0.366962403373156</v>
      </c>
      <c r="AJ252" s="3"/>
      <c r="AN252" s="1">
        <f>AN247</f>
        <v>0.688026700041719</v>
      </c>
      <c r="AQ252" s="1">
        <f>AQ247</f>
        <v>0.677609572743888</v>
      </c>
      <c r="AT252" s="1">
        <f>AT247</f>
        <v>0.677711639046898</v>
      </c>
      <c r="AW252" s="1">
        <f>AW247</f>
        <v>0.620323547582546</v>
      </c>
      <c r="AZ252" s="1">
        <f>AZ247</f>
        <v>0.510416215513881</v>
      </c>
      <c r="BD252" s="1">
        <f>BD247</f>
        <v>0.686617674634569</v>
      </c>
      <c r="BG252" s="1">
        <f>BG247</f>
        <v>0.67657363779147</v>
      </c>
      <c r="BJ252" s="1">
        <f>BJ247</f>
        <v>0.676725662069864</v>
      </c>
      <c r="BM252" s="1">
        <f>BM247</f>
        <v>0.618468884596466</v>
      </c>
      <c r="BP252" s="1">
        <f>BP247</f>
        <v>0.509188361408882</v>
      </c>
    </row>
    <row r="253" spans="1:36">
      <c r="A253" s="3"/>
      <c r="AJ253" s="3"/>
    </row>
    <row r="254" spans="1:36">
      <c r="A254" s="3"/>
      <c r="AJ254" s="3"/>
    </row>
    <row r="255" spans="1:36">
      <c r="A255" s="4" t="s">
        <v>11</v>
      </c>
      <c r="AJ255" s="4" t="s">
        <v>11</v>
      </c>
    </row>
    <row r="256" spans="1:68">
      <c r="A256" s="3" t="s">
        <v>56</v>
      </c>
      <c r="B256" s="1">
        <v>62</v>
      </c>
      <c r="D256" s="8">
        <v>5.6131</v>
      </c>
      <c r="E256" s="1">
        <v>3.6023</v>
      </c>
      <c r="G256" s="8">
        <v>7.6047</v>
      </c>
      <c r="H256" s="1">
        <v>5.97578</v>
      </c>
      <c r="J256" s="8">
        <v>7.7384</v>
      </c>
      <c r="K256" s="1">
        <v>5.97578</v>
      </c>
      <c r="M256" s="8">
        <v>7.1999</v>
      </c>
      <c r="N256" s="1">
        <v>5.97578</v>
      </c>
      <c r="P256" s="8">
        <v>7.7986</v>
      </c>
      <c r="Q256" s="1">
        <v>5.97578</v>
      </c>
      <c r="T256" s="8">
        <v>7.8925</v>
      </c>
      <c r="U256" s="1">
        <v>5.97578</v>
      </c>
      <c r="W256" s="8">
        <v>7.5313</v>
      </c>
      <c r="X256" s="1">
        <v>5.97578</v>
      </c>
      <c r="Z256" s="8">
        <v>7.6305</v>
      </c>
      <c r="AA256" s="1">
        <v>5.97578</v>
      </c>
      <c r="AC256" s="8">
        <v>7.1087</v>
      </c>
      <c r="AD256" s="1">
        <v>5.97578</v>
      </c>
      <c r="AF256" s="8">
        <v>7.6956</v>
      </c>
      <c r="AG256" s="1">
        <v>5.97578</v>
      </c>
      <c r="AJ256" s="3" t="s">
        <v>57</v>
      </c>
      <c r="AK256" s="1">
        <v>131</v>
      </c>
      <c r="AM256" s="8">
        <v>6.0803</v>
      </c>
      <c r="AN256" s="1">
        <v>3.6023</v>
      </c>
      <c r="AP256" s="8">
        <v>8.5326</v>
      </c>
      <c r="AQ256" s="1">
        <v>5.97578</v>
      </c>
      <c r="AS256" s="8">
        <v>8.2067</v>
      </c>
      <c r="AT256" s="1">
        <v>5.97578</v>
      </c>
      <c r="AV256" s="8">
        <v>7.7873</v>
      </c>
      <c r="AW256" s="1">
        <v>5.97578</v>
      </c>
      <c r="AY256" s="8">
        <v>7.6847</v>
      </c>
      <c r="AZ256" s="1">
        <v>5.97578</v>
      </c>
      <c r="BC256" s="8">
        <v>8.2949</v>
      </c>
      <c r="BD256" s="1">
        <v>5.97578</v>
      </c>
      <c r="BF256" s="8">
        <v>8.3475</v>
      </c>
      <c r="BG256" s="1">
        <v>5.97578</v>
      </c>
      <c r="BI256" s="8">
        <v>8.0859</v>
      </c>
      <c r="BJ256" s="1">
        <v>5.97578</v>
      </c>
      <c r="BL256" s="8">
        <v>7.7043</v>
      </c>
      <c r="BM256" s="1">
        <v>5.97578</v>
      </c>
      <c r="BO256" s="8">
        <v>7.5549</v>
      </c>
      <c r="BP256" s="1">
        <v>5.97578</v>
      </c>
    </row>
    <row r="257" spans="1:68">
      <c r="A257" s="3"/>
      <c r="E257" s="1">
        <v>4.2616</v>
      </c>
      <c r="F257" s="1">
        <v>4.2616</v>
      </c>
      <c r="H257" s="1">
        <v>6.5343</v>
      </c>
      <c r="I257" s="1">
        <v>6.5343</v>
      </c>
      <c r="K257" s="1">
        <v>6.5688</v>
      </c>
      <c r="L257" s="1">
        <v>6.5688</v>
      </c>
      <c r="N257" s="1">
        <v>6.5129</v>
      </c>
      <c r="O257" s="1">
        <v>6.5129</v>
      </c>
      <c r="Q257" s="1">
        <v>7.1256</v>
      </c>
      <c r="U257" s="1">
        <v>6.6065</v>
      </c>
      <c r="V257" s="1">
        <v>6.6065</v>
      </c>
      <c r="X257" s="1">
        <v>6.5115</v>
      </c>
      <c r="Y257" s="1">
        <v>6.5115</v>
      </c>
      <c r="AA257" s="1">
        <v>6.5347</v>
      </c>
      <c r="AB257" s="1">
        <v>6.5347</v>
      </c>
      <c r="AD257" s="1">
        <v>6.4753</v>
      </c>
      <c r="AE257" s="1">
        <v>6.4753</v>
      </c>
      <c r="AG257" s="1">
        <v>7.0628</v>
      </c>
      <c r="AJ257" s="3"/>
      <c r="AN257" s="1">
        <v>4.4007</v>
      </c>
      <c r="AO257" s="1">
        <v>4.4007</v>
      </c>
      <c r="AQ257" s="1">
        <v>6.8093</v>
      </c>
      <c r="AR257" s="1">
        <v>6.8093</v>
      </c>
      <c r="AT257" s="1">
        <v>6.6773</v>
      </c>
      <c r="AU257" s="1">
        <v>6.6773</v>
      </c>
      <c r="AW257" s="1">
        <v>6.6706</v>
      </c>
      <c r="AX257" s="1">
        <v>6.6706</v>
      </c>
      <c r="AZ257" s="1">
        <v>6.8215</v>
      </c>
      <c r="BD257" s="1">
        <v>6.7253</v>
      </c>
      <c r="BE257" s="1">
        <v>6.7253</v>
      </c>
      <c r="BG257" s="1">
        <v>6.7523</v>
      </c>
      <c r="BH257" s="1">
        <v>6.7523</v>
      </c>
      <c r="BJ257" s="1">
        <v>6.6415</v>
      </c>
      <c r="BK257" s="1">
        <v>6.6415</v>
      </c>
      <c r="BM257" s="1">
        <v>6.6409</v>
      </c>
      <c r="BN257" s="1">
        <v>6.6409</v>
      </c>
      <c r="BP257" s="1">
        <v>6.7602</v>
      </c>
    </row>
    <row r="258" spans="1:68">
      <c r="A258" s="3"/>
      <c r="E258" s="1">
        <f>((D256-E256)-(E257-E256))/(D256-E256)</f>
        <v>0.67212054903521</v>
      </c>
      <c r="H258" s="1">
        <f>((G256-H256)-(H257-H256))/(G256-H256)</f>
        <v>0.657122510620534</v>
      </c>
      <c r="K258" s="1">
        <f>((J256-K256)-(K257-K256))/(J256-K256)</f>
        <v>0.663557658485663</v>
      </c>
      <c r="N258" s="1">
        <f>((M256-N256)-(N257-N256))/(M256-N256)</f>
        <v>0.561219488285462</v>
      </c>
      <c r="Q258" s="1">
        <f>((P256-Q256)-(Q257-Q256))/(P256-Q256)</f>
        <v>0.369208150009326</v>
      </c>
      <c r="U258" s="1">
        <f>((T256-U256)-(U257-U256))/(T256-U256)</f>
        <v>0.670937852164114</v>
      </c>
      <c r="X258" s="1">
        <f>((W256-X256)-(X257-X256))/(W256-X256)</f>
        <v>0.655600699444559</v>
      </c>
      <c r="AA258" s="1">
        <f>((Z256-AA256)-(AA257-AA256))/(Z256-AA256)</f>
        <v>0.662226842003481</v>
      </c>
      <c r="AD258" s="1">
        <f>((AC256-AD256)-(AD257-AD256))/(AC256-AD256)</f>
        <v>0.559086254987113</v>
      </c>
      <c r="AG258" s="1">
        <f>((AF256-AG256)-(AG257-AG256))/(AF256-AG256)</f>
        <v>0.367945482666791</v>
      </c>
      <c r="AJ258" s="3"/>
      <c r="AN258" s="1">
        <f>((AM256-AN256)-(AN257-AN256))/(AM256-AN256)</f>
        <v>0.677804681194512</v>
      </c>
      <c r="AQ258" s="1">
        <f>((AP256-AQ256)-(AQ257-AQ256))/(AP256-AQ256)</f>
        <v>0.674001298487966</v>
      </c>
      <c r="AT258" s="1">
        <f>((AS256-AT256)-(AT257-AT256))/(AS256-AT256)</f>
        <v>0.685546769942445</v>
      </c>
      <c r="AW258" s="1">
        <f>((AV256-AW256)-(AW257-AW256))/(AV256-AW256)</f>
        <v>0.616443649531885</v>
      </c>
      <c r="AZ258" s="1">
        <f>((AY256-AZ256)-(AZ257-AZ256))/(AY256-AZ256)</f>
        <v>0.505114341221356</v>
      </c>
      <c r="BD258" s="1">
        <f>((BC256-BD256)-(BD257-BD256))/(BC256-BD256)</f>
        <v>0.676808444582428</v>
      </c>
      <c r="BG258" s="1">
        <f>((BF256-BG256)-(BG257-BG256))/(BF256-BG256)</f>
        <v>0.672592042905571</v>
      </c>
      <c r="BJ258" s="1">
        <f>((BI256-BJ256)-(BJ257-BJ256))/(BI256-BJ256)</f>
        <v>0.684510833507099</v>
      </c>
      <c r="BM258" s="1">
        <f>((BL256-BM256)-(BM257-BM256))/(BL256-BM256)</f>
        <v>0.615208386365214</v>
      </c>
      <c r="BP258" s="1">
        <f>((BO256-BP256)-(BP257-BP256))/(BO256-BP256)</f>
        <v>0.503254977455798</v>
      </c>
    </row>
    <row r="259" spans="1:68">
      <c r="A259" s="3"/>
      <c r="E259" s="1">
        <v>0.672124292331446</v>
      </c>
      <c r="H259" s="1">
        <v>0.657119995168791</v>
      </c>
      <c r="K259" s="1">
        <v>0.663559624036706</v>
      </c>
      <c r="N259" s="1">
        <v>0.561214459489347</v>
      </c>
      <c r="Q259" s="1">
        <v>0.36920040575108</v>
      </c>
      <c r="U259" s="1">
        <f>E258-0.001176</f>
        <v>0.67094454903521</v>
      </c>
      <c r="X259" s="1">
        <f>H258-0.001512</f>
        <v>0.655610510620534</v>
      </c>
      <c r="AA259" s="1">
        <f>K258-0.001341</f>
        <v>0.662216658485663</v>
      </c>
      <c r="AD259" s="1">
        <f>N258-0.002122</f>
        <v>0.559097488285462</v>
      </c>
      <c r="AG259" s="1">
        <f>Q258-0.001276</f>
        <v>0.367932150009326</v>
      </c>
      <c r="AJ259" s="3"/>
      <c r="AN259" s="1">
        <v>0.677807960316523</v>
      </c>
      <c r="AQ259" s="1">
        <v>0.674007215283282</v>
      </c>
      <c r="AT259" s="1">
        <v>0.685547754448577</v>
      </c>
      <c r="AW259" s="1">
        <v>0.616451410377147</v>
      </c>
      <c r="AZ259" s="1">
        <v>0.505123335209154</v>
      </c>
      <c r="BD259" s="1">
        <f>AN258-0.000996</f>
        <v>0.676808681194512</v>
      </c>
      <c r="BG259" s="1">
        <f>AQ258-0.001412</f>
        <v>0.672589298487966</v>
      </c>
      <c r="BJ259" s="1">
        <f>AT258-0.001031</f>
        <v>0.684515769942445</v>
      </c>
      <c r="BM259" s="1">
        <f>AW258-0.001236</f>
        <v>0.615207649531885</v>
      </c>
      <c r="BP259" s="1">
        <f>AZ258-0.001862</f>
        <v>0.503252341221356</v>
      </c>
    </row>
    <row r="260" spans="1:68">
      <c r="A260" s="3"/>
      <c r="U260" s="1">
        <v>0.670940384968531</v>
      </c>
      <c r="X260" s="1">
        <v>0.655618841288699</v>
      </c>
      <c r="AA260" s="1">
        <v>0.662210139530265</v>
      </c>
      <c r="AD260" s="1">
        <v>0.559097464652046</v>
      </c>
      <c r="AG260" s="1">
        <v>0.367919688454632</v>
      </c>
      <c r="AJ260" s="3"/>
      <c r="BD260" s="1">
        <v>0.67681754441762</v>
      </c>
      <c r="BG260" s="1">
        <v>0.672605187235476</v>
      </c>
      <c r="BJ260" s="1">
        <v>0.684520022540127</v>
      </c>
      <c r="BM260" s="1">
        <v>0.615206322200441</v>
      </c>
      <c r="BP260" s="1">
        <v>0.503255802168845</v>
      </c>
    </row>
    <row r="261" spans="1:36">
      <c r="A261" s="3"/>
      <c r="AJ261" s="3"/>
    </row>
    <row r="262" spans="1:36">
      <c r="A262" s="3"/>
      <c r="AJ262" s="3"/>
    </row>
    <row r="263" spans="1:68">
      <c r="A263" s="3"/>
      <c r="E263" s="1">
        <f>E258</f>
        <v>0.67212054903521</v>
      </c>
      <c r="H263" s="1">
        <f>H258</f>
        <v>0.657122510620534</v>
      </c>
      <c r="K263" s="1">
        <f>K258</f>
        <v>0.663557658485663</v>
      </c>
      <c r="N263" s="1">
        <f>N258</f>
        <v>0.561219488285462</v>
      </c>
      <c r="Q263" s="1">
        <f>Q258</f>
        <v>0.369208150009326</v>
      </c>
      <c r="U263" s="1">
        <f>U258</f>
        <v>0.670937852164114</v>
      </c>
      <c r="X263" s="1">
        <f>X258</f>
        <v>0.655600699444559</v>
      </c>
      <c r="AA263" s="1">
        <f>AA258</f>
        <v>0.662226842003481</v>
      </c>
      <c r="AD263" s="1">
        <f>AD258</f>
        <v>0.559086254987113</v>
      </c>
      <c r="AG263" s="1">
        <f>AG258</f>
        <v>0.367945482666791</v>
      </c>
      <c r="AJ263" s="3"/>
      <c r="AN263" s="1">
        <f>AN258</f>
        <v>0.677804681194512</v>
      </c>
      <c r="AQ263" s="1">
        <f>AQ258</f>
        <v>0.674001298487966</v>
      </c>
      <c r="AT263" s="1">
        <f>AT258</f>
        <v>0.685546769942445</v>
      </c>
      <c r="AW263" s="1">
        <f>AW258</f>
        <v>0.616443649531885</v>
      </c>
      <c r="AZ263" s="1">
        <f>AZ258</f>
        <v>0.505114341221356</v>
      </c>
      <c r="BD263" s="1">
        <f>BD258</f>
        <v>0.676808444582428</v>
      </c>
      <c r="BG263" s="1">
        <f>BG258</f>
        <v>0.672592042905571</v>
      </c>
      <c r="BJ263" s="1">
        <f>BJ258</f>
        <v>0.684510833507099</v>
      </c>
      <c r="BM263" s="1">
        <f>BM258</f>
        <v>0.615208386365214</v>
      </c>
      <c r="BP263" s="1">
        <f>BP258</f>
        <v>0.503254977455798</v>
      </c>
    </row>
    <row r="264" spans="1:36">
      <c r="A264" s="3"/>
      <c r="AJ264" s="3"/>
    </row>
    <row r="265" spans="1:52">
      <c r="A265" s="3"/>
      <c r="E265" s="1">
        <f>E232-0.0299</f>
        <v>0.669686773997066</v>
      </c>
      <c r="H265" s="1">
        <f>H232-0.0299</f>
        <v>0.664150756802102</v>
      </c>
      <c r="K265" s="1">
        <f>K232-0.0299</f>
        <v>0.672179789286793</v>
      </c>
      <c r="N265" s="1">
        <f>N232-0.0399</f>
        <v>0.566389059188612</v>
      </c>
      <c r="Q265" s="1">
        <f>Q232-0.0459</f>
        <v>0.370754267963789</v>
      </c>
      <c r="AJ265" s="3"/>
      <c r="AN265" s="1">
        <f>AN232-0.0219</f>
        <v>0.683857790263319</v>
      </c>
      <c r="AQ265" s="1">
        <f>AQ232-0.0219</f>
        <v>0.674147096424081</v>
      </c>
      <c r="AT265" s="1">
        <f>AT232-0.0219</f>
        <v>0.680432029471188</v>
      </c>
      <c r="AW265" s="1">
        <f>AW232-0.0311</f>
        <v>0.618359580549661</v>
      </c>
      <c r="AZ265" s="1">
        <f>AZ232-0.0349</f>
        <v>0.507701552937254</v>
      </c>
    </row>
    <row r="266" s="1" customFormat="1" spans="1:68">
      <c r="A266" s="4" t="s">
        <v>11</v>
      </c>
      <c r="E266" s="1">
        <f>AVERAGE(E241,E252,E263)</f>
        <v>0.669643739358328</v>
      </c>
      <c r="H266" s="1">
        <f>AVERAGE(H241,H252,H263)</f>
        <v>0.664043849346473</v>
      </c>
      <c r="K266" s="1">
        <f>AVERAGE(K241,K252,K263)</f>
        <v>0.672114405478672</v>
      </c>
      <c r="N266" s="1">
        <f>AVERAGE(N241,N252,N263)</f>
        <v>0.566323672790993</v>
      </c>
      <c r="Q266" s="1">
        <f>AVERAGE(Q241,Q252,Q263)</f>
        <v>0.370672940950073</v>
      </c>
      <c r="U266" s="1">
        <f>AVERAGE(U241,U252,U263)</f>
        <v>0.664579927297992</v>
      </c>
      <c r="X266" s="1">
        <f>AVERAGE(X241,X252,X263)</f>
        <v>0.662288269646201</v>
      </c>
      <c r="AA266" s="1">
        <f>AVERAGE(AA241,AA252,AA263)</f>
        <v>0.670540251612489</v>
      </c>
      <c r="AD266" s="1">
        <f>AVERAGE(AD241,AD252,AD263)</f>
        <v>0.564721788419675</v>
      </c>
      <c r="AG266" s="1">
        <f>AVERAGE(AG241,AG252,AG263)</f>
        <v>0.369410954783006</v>
      </c>
      <c r="AJ266" s="4" t="s">
        <v>11</v>
      </c>
      <c r="AN266" s="1">
        <f>AVERAGE(AN241,AN252,AN263)</f>
        <v>0.683777667316448</v>
      </c>
      <c r="AQ266" s="1">
        <f>AVERAGE(AQ241,AQ252,AQ263)</f>
        <v>0.673710048918769</v>
      </c>
      <c r="AT266" s="1">
        <f>AVERAGE(AT241,AT252,AT263)</f>
        <v>0.680294781605331</v>
      </c>
      <c r="AW266" s="1">
        <f>AVERAGE(AW241,AW252,AW263)</f>
        <v>0.618255617494027</v>
      </c>
      <c r="AZ266" s="1">
        <f>AVERAGE(AZ241,AZ252,AZ263)</f>
        <v>0.507122633318414</v>
      </c>
      <c r="BD266" s="1">
        <f>AVERAGE(BD241,BD252,BD263)</f>
        <v>0.682505280318759</v>
      </c>
      <c r="BG266" s="1">
        <f>AVERAGE(BG241,BG252,BG263)</f>
        <v>0.672562670071171</v>
      </c>
      <c r="BJ266" s="1">
        <f>AVERAGE(BJ241,BJ252,BJ263)</f>
        <v>0.679001742400962</v>
      </c>
      <c r="BM266" s="1">
        <f>AVERAGE(BM241,BM252,BM263)</f>
        <v>0.616815144703792</v>
      </c>
      <c r="BP266" s="1">
        <f>AVERAGE(BP241,BP252,BP263)</f>
        <v>0.505752635502324</v>
      </c>
    </row>
    <row r="267" spans="1:68">
      <c r="A267" s="3" t="s">
        <v>58</v>
      </c>
      <c r="B267" s="1">
        <v>57</v>
      </c>
      <c r="D267" s="8">
        <v>5.9008</v>
      </c>
      <c r="E267" s="1">
        <v>3.6023</v>
      </c>
      <c r="G267" s="8">
        <v>8.0635</v>
      </c>
      <c r="H267" s="1">
        <v>5.97578</v>
      </c>
      <c r="J267" s="8">
        <v>8.1783</v>
      </c>
      <c r="K267" s="1">
        <v>5.97578</v>
      </c>
      <c r="M267" s="8">
        <v>7.3653</v>
      </c>
      <c r="N267" s="1">
        <v>5.97578</v>
      </c>
      <c r="P267" s="8">
        <v>6.3523</v>
      </c>
      <c r="Q267" s="1">
        <v>5.97578</v>
      </c>
      <c r="T267" s="8">
        <v>8.1669</v>
      </c>
      <c r="U267" s="1">
        <v>5.97578</v>
      </c>
      <c r="W267" s="8">
        <v>7.9705</v>
      </c>
      <c r="X267" s="1">
        <v>5.97578</v>
      </c>
      <c r="Z267" s="8">
        <v>8.0448</v>
      </c>
      <c r="AA267" s="1">
        <v>5.97578</v>
      </c>
      <c r="AC267" s="8">
        <v>7.2652</v>
      </c>
      <c r="AD267" s="1">
        <v>5.97578</v>
      </c>
      <c r="AF267" s="8">
        <v>6.2185</v>
      </c>
      <c r="AG267" s="1">
        <v>5.97578</v>
      </c>
      <c r="AJ267" s="3" t="s">
        <v>58</v>
      </c>
      <c r="AK267" s="1">
        <v>126</v>
      </c>
      <c r="AM267" s="8">
        <v>8.901</v>
      </c>
      <c r="AN267" s="1">
        <v>5.97578</v>
      </c>
      <c r="AP267" s="8">
        <v>8.9084</v>
      </c>
      <c r="AQ267" s="1">
        <v>5.97578</v>
      </c>
      <c r="AS267" s="8">
        <v>6.2556</v>
      </c>
      <c r="AT267" s="1">
        <v>3.6023</v>
      </c>
      <c r="AV267" s="8">
        <v>8.0146</v>
      </c>
      <c r="AW267" s="1">
        <v>5.97578</v>
      </c>
      <c r="AY267" s="8">
        <v>7.1793</v>
      </c>
      <c r="AZ267" s="1">
        <v>5.97578</v>
      </c>
      <c r="BC267" s="8">
        <v>8.7128</v>
      </c>
      <c r="BD267" s="1">
        <v>5.97578</v>
      </c>
      <c r="BF267" s="8">
        <v>8.6959</v>
      </c>
      <c r="BG267" s="1">
        <v>5.97578</v>
      </c>
      <c r="BI267" s="8">
        <v>8.4875</v>
      </c>
      <c r="BJ267" s="1">
        <v>5.97578</v>
      </c>
      <c r="BL267" s="8">
        <v>7.9238</v>
      </c>
      <c r="BM267" s="1">
        <v>5.97578</v>
      </c>
      <c r="BO267" s="8">
        <v>7.0625</v>
      </c>
      <c r="BP267" s="1">
        <v>5.97578</v>
      </c>
    </row>
    <row r="268" spans="1:68">
      <c r="A268" s="3"/>
      <c r="E268" s="1">
        <v>4.3597</v>
      </c>
      <c r="F268" s="1">
        <v>4.3597</v>
      </c>
      <c r="H268" s="1">
        <v>6.6951</v>
      </c>
      <c r="I268" s="1">
        <v>6.6951</v>
      </c>
      <c r="K268" s="1">
        <v>6.7038</v>
      </c>
      <c r="L268" s="1">
        <v>6.7038</v>
      </c>
      <c r="N268" s="1">
        <v>6.6158</v>
      </c>
      <c r="O268" s="1">
        <v>6.6158</v>
      </c>
      <c r="Q268" s="1">
        <v>6.2395</v>
      </c>
      <c r="U268" s="1">
        <v>6.7011</v>
      </c>
      <c r="V268" s="1">
        <v>6.7011</v>
      </c>
      <c r="X268" s="1">
        <v>6.6654</v>
      </c>
      <c r="Y268" s="1">
        <v>6.6654</v>
      </c>
      <c r="AA268" s="1">
        <v>6.6623</v>
      </c>
      <c r="AB268" s="1">
        <v>6.6623</v>
      </c>
      <c r="AD268" s="1">
        <v>6.5714</v>
      </c>
      <c r="AE268" s="1">
        <v>6.5714</v>
      </c>
      <c r="AG268" s="1">
        <v>6.1463</v>
      </c>
      <c r="AJ268" s="3"/>
      <c r="AN268" s="1">
        <v>6.9221</v>
      </c>
      <c r="AO268" s="1">
        <v>6.9221</v>
      </c>
      <c r="AQ268" s="1">
        <v>6.9355</v>
      </c>
      <c r="AR268" s="1">
        <v>6.9355</v>
      </c>
      <c r="AT268" s="1">
        <v>4.4736</v>
      </c>
      <c r="AU268" s="1">
        <v>4.4736</v>
      </c>
      <c r="AW268" s="1">
        <v>6.8278</v>
      </c>
      <c r="AX268" s="1">
        <v>6.8278</v>
      </c>
      <c r="AZ268" s="1">
        <v>6.6332</v>
      </c>
      <c r="BD268" s="1">
        <v>6.8646</v>
      </c>
      <c r="BE268" s="1">
        <v>6.8646</v>
      </c>
      <c r="BG268" s="1">
        <v>6.8698</v>
      </c>
      <c r="BH268" s="1">
        <v>6.8698</v>
      </c>
      <c r="BJ268" s="1">
        <v>6.8031</v>
      </c>
      <c r="BK268" s="1">
        <v>6.8031</v>
      </c>
      <c r="BM268" s="1">
        <v>6.7935</v>
      </c>
      <c r="BN268" s="1">
        <v>6.7935</v>
      </c>
      <c r="BP268" s="1">
        <v>6.5705</v>
      </c>
    </row>
    <row r="269" spans="1:68">
      <c r="A269" s="3"/>
      <c r="E269" s="1">
        <f>((D267-E267)-(E268-E267))/(D267-E267)</f>
        <v>0.670480748314118</v>
      </c>
      <c r="H269" s="1">
        <f>((G267-H267)-(H268-H267))/(G267-H267)</f>
        <v>0.655451880520376</v>
      </c>
      <c r="K269" s="1">
        <f>((J267-K267)-(K268-K267))/(J267-K267)</f>
        <v>0.669460436227594</v>
      </c>
      <c r="N269" s="1">
        <f>((M267-N267)-(N268-N267))/(M267-N267)</f>
        <v>0.539394898957914</v>
      </c>
      <c r="Q269" s="1">
        <f>((P267-Q267)-(Q268-Q267))/(P267-Q267)</f>
        <v>0.299585679379582</v>
      </c>
      <c r="U269" s="1">
        <f>((T267-U267)-(U268-U267))/(T267-U267)</f>
        <v>0.668972945343021</v>
      </c>
      <c r="X269" s="1">
        <f>((W267-X267)-(X268-X267))/(W267-X267)</f>
        <v>0.654277292051015</v>
      </c>
      <c r="AA269" s="1">
        <f>((Z267-AA267)-(AA268-AA267))/(Z267-AA267)</f>
        <v>0.668190737643909</v>
      </c>
      <c r="AD269" s="1">
        <f>((AC267-AD267)-(AD268-AD267))/(AC267-AD267)</f>
        <v>0.538071380930962</v>
      </c>
      <c r="AG269" s="1">
        <f>((AF267-AG267)-(AG268-AG267))/(AF267-AG267)</f>
        <v>0.297462096242583</v>
      </c>
      <c r="AJ269" s="3"/>
      <c r="AN269" s="1">
        <f>((AM267-AN267)-(AN268-AN267))/(AM267-AN267)</f>
        <v>0.676496126787045</v>
      </c>
      <c r="AQ269" s="1">
        <f>((AP267-AQ267)-(AQ268-AQ267))/(AP267-AQ267)</f>
        <v>0.672743144355559</v>
      </c>
      <c r="AT269" s="1">
        <f>((AS267-AT267)-(AT268-AT267))/(AS267-AT267)</f>
        <v>0.67161647759394</v>
      </c>
      <c r="AW269" s="1">
        <f>((AV267-AW267)-(AW268-AW267))/(AV267-AW267)</f>
        <v>0.582101411600828</v>
      </c>
      <c r="AZ269" s="1">
        <f>((AY267-AZ267)-(AZ268-AZ267))/(AY267-AZ267)</f>
        <v>0.453752326508907</v>
      </c>
      <c r="BD269" s="1">
        <f>((BC267-BD267)-(BD268-BD267))/(BC267-BD267)</f>
        <v>0.675259954256819</v>
      </c>
      <c r="BG269" s="1">
        <f>((BF267-BG267)-(BG268-BG267))/(BF267-BG267)</f>
        <v>0.671330676587798</v>
      </c>
      <c r="BJ269" s="1">
        <f>((BI267-BJ267)-(BJ268-BJ267))/(BI267-BJ267)</f>
        <v>0.670616151481853</v>
      </c>
      <c r="BM269" s="1">
        <f>((BL267-BM267)-(BM268-BM267))/(BL267-BM267)</f>
        <v>0.580230182441659</v>
      </c>
      <c r="BP269" s="1">
        <f>((BO267-BP267)-(BP268-BP267))/(BO267-BP267)</f>
        <v>0.45273851590106</v>
      </c>
    </row>
    <row r="270" spans="1:68">
      <c r="A270" s="3"/>
      <c r="E270" s="1">
        <v>0.67048131942107</v>
      </c>
      <c r="H270" s="1">
        <v>0.655457523927457</v>
      </c>
      <c r="K270" s="1">
        <v>0.669463251888922</v>
      </c>
      <c r="N270" s="1">
        <v>0.539403271790337</v>
      </c>
      <c r="Q270" s="1">
        <v>0.299575159315256</v>
      </c>
      <c r="U270" s="1">
        <f>E269-0.001512</f>
        <v>0.668968748314118</v>
      </c>
      <c r="X270" s="1">
        <f>H269-0.001176</f>
        <v>0.654275880520376</v>
      </c>
      <c r="AA270" s="1">
        <f>K269-0.001276</f>
        <v>0.668184436227594</v>
      </c>
      <c r="AD270" s="1">
        <f>N269-0.001341</f>
        <v>0.538053898957914</v>
      </c>
      <c r="AG270" s="1">
        <f>Q269-0.002122</f>
        <v>0.297463679379582</v>
      </c>
      <c r="AJ270" s="3"/>
      <c r="AN270" s="1">
        <v>0.676493666629302</v>
      </c>
      <c r="AQ270" s="1">
        <v>0.672738256716554</v>
      </c>
      <c r="AT270" s="1">
        <v>0.671620453487599</v>
      </c>
      <c r="AW270" s="1">
        <v>0.582097463131749</v>
      </c>
      <c r="AZ270" s="1">
        <v>0.453733237587883</v>
      </c>
      <c r="BD270" s="1">
        <f>AN269-0.001236</f>
        <v>0.675260126787045</v>
      </c>
      <c r="BG270" s="1">
        <f>AQ269-0.001412</f>
        <v>0.671331144355559</v>
      </c>
      <c r="BJ270" s="1">
        <f>AT269-0.000996</f>
        <v>0.67062047759394</v>
      </c>
      <c r="BM270" s="1">
        <f>AW269-0.001862</f>
        <v>0.580239411600828</v>
      </c>
      <c r="BP270" s="1">
        <f>AZ269-0.001031</f>
        <v>0.452721326508907</v>
      </c>
    </row>
    <row r="271" spans="1:68">
      <c r="A271" s="3"/>
      <c r="U271" s="1">
        <v>0.668960991818613</v>
      </c>
      <c r="X271" s="1">
        <v>0.65428804712332</v>
      </c>
      <c r="AA271" s="1">
        <v>0.668196101868096</v>
      </c>
      <c r="AD271" s="1">
        <v>0.538060638984144</v>
      </c>
      <c r="AG271" s="1">
        <v>0.297364367619372</v>
      </c>
      <c r="AJ271" s="3"/>
      <c r="BD271" s="1">
        <v>0.675267757906436</v>
      </c>
      <c r="BG271" s="1">
        <v>0.671324112187764</v>
      </c>
      <c r="BJ271" s="1">
        <v>0.670621902205558</v>
      </c>
      <c r="BM271" s="1">
        <v>0.580229226361031</v>
      </c>
      <c r="BP271" s="1">
        <v>0.452694985815864</v>
      </c>
    </row>
    <row r="272" spans="1:36">
      <c r="A272" s="3"/>
      <c r="AJ272" s="3"/>
    </row>
    <row r="273" spans="1:36">
      <c r="A273" s="3"/>
      <c r="AJ273" s="3"/>
    </row>
    <row r="274" spans="1:68">
      <c r="A274" s="3"/>
      <c r="E274" s="1">
        <f>E269</f>
        <v>0.670480748314118</v>
      </c>
      <c r="H274" s="1">
        <f>H269</f>
        <v>0.655451880520376</v>
      </c>
      <c r="K274" s="1">
        <f>K269</f>
        <v>0.669460436227594</v>
      </c>
      <c r="N274" s="1">
        <f>N269</f>
        <v>0.539394898957914</v>
      </c>
      <c r="Q274" s="1">
        <f>Q269</f>
        <v>0.299585679379582</v>
      </c>
      <c r="U274" s="1">
        <f>U269</f>
        <v>0.668972945343021</v>
      </c>
      <c r="X274" s="1">
        <f>X269</f>
        <v>0.654277292051015</v>
      </c>
      <c r="AA274" s="1">
        <f>AA269</f>
        <v>0.668190737643909</v>
      </c>
      <c r="AD274" s="1">
        <f>AD269</f>
        <v>0.538071380930962</v>
      </c>
      <c r="AG274" s="1">
        <f>AG269</f>
        <v>0.297462096242583</v>
      </c>
      <c r="AJ274" s="3"/>
      <c r="AN274" s="1">
        <f>AN269</f>
        <v>0.676496126787045</v>
      </c>
      <c r="AQ274" s="1">
        <f>AQ269</f>
        <v>0.672743144355559</v>
      </c>
      <c r="AT274" s="1">
        <f>AT269</f>
        <v>0.67161647759394</v>
      </c>
      <c r="AW274" s="1">
        <f>AW269</f>
        <v>0.582101411600828</v>
      </c>
      <c r="AZ274" s="1">
        <f>AZ269</f>
        <v>0.453752326508907</v>
      </c>
      <c r="BD274" s="1">
        <f>BD269</f>
        <v>0.675259954256819</v>
      </c>
      <c r="BG274" s="1">
        <f>BG269</f>
        <v>0.671330676587798</v>
      </c>
      <c r="BJ274" s="1">
        <f>BJ269</f>
        <v>0.670616151481853</v>
      </c>
      <c r="BM274" s="1">
        <f>BM269</f>
        <v>0.580230182441659</v>
      </c>
      <c r="BP274" s="1">
        <f>BP269</f>
        <v>0.45273851590106</v>
      </c>
    </row>
    <row r="275" spans="1:36">
      <c r="A275" s="3"/>
      <c r="AJ275" s="3"/>
    </row>
    <row r="276" spans="1:36">
      <c r="A276" s="3"/>
      <c r="AJ276" s="3"/>
    </row>
    <row r="277" spans="1:36">
      <c r="A277" s="4" t="s">
        <v>11</v>
      </c>
      <c r="AJ277" s="4" t="s">
        <v>11</v>
      </c>
    </row>
    <row r="278" spans="1:68">
      <c r="A278" s="3" t="s">
        <v>59</v>
      </c>
      <c r="B278" s="1">
        <v>60</v>
      </c>
      <c r="D278" s="8">
        <v>6.1391</v>
      </c>
      <c r="E278" s="1">
        <v>3.6023</v>
      </c>
      <c r="G278" s="8">
        <v>8.1265</v>
      </c>
      <c r="H278" s="1">
        <v>5.97578</v>
      </c>
      <c r="J278" s="8">
        <v>8.0246</v>
      </c>
      <c r="K278" s="1">
        <v>5.97578</v>
      </c>
      <c r="M278" s="8">
        <v>7.4862</v>
      </c>
      <c r="N278" s="1">
        <v>5.97578</v>
      </c>
      <c r="P278" s="8">
        <v>6.2895</v>
      </c>
      <c r="Q278" s="1">
        <v>5.97578</v>
      </c>
      <c r="T278" s="8">
        <v>8.3971</v>
      </c>
      <c r="U278" s="1">
        <v>5.97578</v>
      </c>
      <c r="W278" s="8">
        <v>8.0255</v>
      </c>
      <c r="X278" s="1">
        <v>5.97578</v>
      </c>
      <c r="Z278" s="8">
        <v>7.8989</v>
      </c>
      <c r="AA278" s="1">
        <v>5.97578</v>
      </c>
      <c r="AC278" s="8">
        <v>7.3779</v>
      </c>
      <c r="AD278" s="1">
        <v>5.97578</v>
      </c>
      <c r="AF278" s="8">
        <v>6.2123</v>
      </c>
      <c r="AG278" s="1">
        <v>5.97578</v>
      </c>
      <c r="AJ278" s="3" t="s">
        <v>59</v>
      </c>
      <c r="AK278" s="1">
        <v>129</v>
      </c>
      <c r="AM278" s="8">
        <v>6.4311</v>
      </c>
      <c r="AN278" s="1">
        <v>3.6023</v>
      </c>
      <c r="AP278" s="8">
        <v>8.8882</v>
      </c>
      <c r="AQ278" s="1">
        <v>5.97578</v>
      </c>
      <c r="AS278" s="8">
        <v>6.3857</v>
      </c>
      <c r="AT278" s="1">
        <v>3.6023</v>
      </c>
      <c r="AV278" s="8">
        <v>7.9574</v>
      </c>
      <c r="AW278" s="1">
        <v>5.97578</v>
      </c>
      <c r="AY278" s="8">
        <v>7.1648</v>
      </c>
      <c r="AZ278" s="1">
        <v>5.97578</v>
      </c>
      <c r="BC278" s="8">
        <v>8.6223</v>
      </c>
      <c r="BD278" s="1">
        <v>5.97578</v>
      </c>
      <c r="BF278" s="8">
        <v>8.6798</v>
      </c>
      <c r="BG278" s="1">
        <v>5.97578</v>
      </c>
      <c r="BI278" s="8">
        <v>8.6046</v>
      </c>
      <c r="BJ278" s="1">
        <v>5.97578</v>
      </c>
      <c r="BL278" s="8">
        <v>7.8729</v>
      </c>
      <c r="BM278" s="1">
        <v>5.97578</v>
      </c>
      <c r="BO278" s="8">
        <v>7.0597</v>
      </c>
      <c r="BP278" s="1">
        <v>5.97578</v>
      </c>
    </row>
    <row r="279" spans="1:68">
      <c r="A279" s="3"/>
      <c r="E279" s="1">
        <v>4.4304</v>
      </c>
      <c r="F279" s="1">
        <v>4.4304</v>
      </c>
      <c r="H279" s="1">
        <v>6.7242</v>
      </c>
      <c r="I279" s="1">
        <v>6.7242</v>
      </c>
      <c r="K279" s="1">
        <v>6.6639</v>
      </c>
      <c r="L279" s="1">
        <v>6.6639</v>
      </c>
      <c r="N279" s="1">
        <v>6.6935</v>
      </c>
      <c r="O279" s="1">
        <v>6.6935</v>
      </c>
      <c r="Q279" s="1">
        <v>6.1923</v>
      </c>
      <c r="U279" s="1">
        <v>6.7694</v>
      </c>
      <c r="V279" s="1">
        <v>6.7694</v>
      </c>
      <c r="X279" s="1">
        <v>6.6934</v>
      </c>
      <c r="Y279" s="1">
        <v>6.6934</v>
      </c>
      <c r="AA279" s="1">
        <v>6.6246</v>
      </c>
      <c r="AB279" s="1">
        <v>6.6246</v>
      </c>
      <c r="AD279" s="1">
        <v>6.6437</v>
      </c>
      <c r="AE279" s="1">
        <v>6.6437</v>
      </c>
      <c r="AG279" s="1">
        <v>6.1394</v>
      </c>
      <c r="AJ279" s="3"/>
      <c r="AN279" s="1">
        <v>4.5104</v>
      </c>
      <c r="AO279" s="1">
        <v>4.5104</v>
      </c>
      <c r="AQ279" s="1">
        <v>6.9544</v>
      </c>
      <c r="AR279" s="1">
        <v>6.9544</v>
      </c>
      <c r="AT279" s="1">
        <v>4.4929</v>
      </c>
      <c r="AU279" s="1">
        <v>4.4929</v>
      </c>
      <c r="AW279" s="1">
        <v>6.7952</v>
      </c>
      <c r="AX279" s="1">
        <v>6.7952</v>
      </c>
      <c r="AZ279" s="1">
        <v>6.6353</v>
      </c>
      <c r="BD279" s="1">
        <v>6.8291</v>
      </c>
      <c r="BE279" s="1">
        <v>6.8291</v>
      </c>
      <c r="BG279" s="1">
        <v>6.8877</v>
      </c>
      <c r="BH279" s="1">
        <v>6.8877</v>
      </c>
      <c r="BJ279" s="1">
        <v>6.8218</v>
      </c>
      <c r="BK279" s="1">
        <v>6.8218</v>
      </c>
      <c r="BM279" s="1">
        <v>6.7622</v>
      </c>
      <c r="BN279" s="1">
        <v>6.7622</v>
      </c>
      <c r="BP279" s="1">
        <v>6.5781</v>
      </c>
    </row>
    <row r="280" spans="1:68">
      <c r="A280" s="3"/>
      <c r="E280" s="1">
        <f>((D278-E278)-(E279-E278))/(D278-E278)</f>
        <v>0.673565121412804</v>
      </c>
      <c r="H280" s="1">
        <f>((G278-H278)-(H279-H278))/(G278-H278)</f>
        <v>0.65201420919506</v>
      </c>
      <c r="K280" s="1">
        <f>((J278-K278)-(K279-K278))/(J278-K278)</f>
        <v>0.664138382093107</v>
      </c>
      <c r="N280" s="1">
        <f>((M278-N278)-(N279-N278))/(M278-N278)</f>
        <v>0.524820910740059</v>
      </c>
      <c r="Q280" s="1">
        <f>((P278-Q278)-(Q279-Q278))/(P278-Q278)</f>
        <v>0.309830422032385</v>
      </c>
      <c r="U280" s="1">
        <f>((T278-U278)-(U279-U278))/(T278-U278)</f>
        <v>0.672236631258983</v>
      </c>
      <c r="X280" s="1">
        <f>((W278-X278)-(X279-X278))/(W278-X278)</f>
        <v>0.649893644009914</v>
      </c>
      <c r="AA280" s="1">
        <f>((Z278-AA278)-(AA279-AA278))/(Z278-AA278)</f>
        <v>0.662621157286077</v>
      </c>
      <c r="AD280" s="1">
        <f>((AC278-AD278)-(AD279-AD278))/(AC278-AD278)</f>
        <v>0.52363563746327</v>
      </c>
      <c r="AG280" s="1">
        <f>((AF278-AG278)-(AG279-AG278))/(AF278-AG278)</f>
        <v>0.308219178082191</v>
      </c>
      <c r="AJ280" s="3"/>
      <c r="AN280" s="1">
        <f>((AM278-AN278)-(AN279-AN278))/(AM278-AN278)</f>
        <v>0.678980486425339</v>
      </c>
      <c r="AQ280" s="1">
        <f>((AP278-AQ278)-(AQ279-AQ278))/(AP278-AQ278)</f>
        <v>0.663983903420523</v>
      </c>
      <c r="AT280" s="1">
        <f>((AS278-AT278)-(AT279-AT278))/(AS278-AT278)</f>
        <v>0.680031616009197</v>
      </c>
      <c r="AW280" s="1">
        <f>((AV278-AW278)-(AW279-AW278))/(AV278-AW278)</f>
        <v>0.586489841644715</v>
      </c>
      <c r="AZ280" s="1">
        <f>((AY278-AZ278)-(AZ279-AZ278))/(AY278-AZ278)</f>
        <v>0.445324721198971</v>
      </c>
      <c r="BD280" s="1">
        <f>((BC278-BD278)-(BD279-BD278))/(BC278-BD278)</f>
        <v>0.677569034052265</v>
      </c>
      <c r="BG280" s="1">
        <f>((BF278-BG278)-(BG279-BG278))/(BF278-BG278)</f>
        <v>0.662753973713212</v>
      </c>
      <c r="BJ280" s="1">
        <f>((BI278-BJ278)-(BJ279-BJ278))/(BI278-BJ278)</f>
        <v>0.678174998668604</v>
      </c>
      <c r="BM280" s="1">
        <f>((BL278-BM278)-(BM279-BM278))/(BL278-BM278)</f>
        <v>0.585466391161339</v>
      </c>
      <c r="BP280" s="1">
        <f>((BO278-BP278)-(BP279-BP278))/(BO278-BP278)</f>
        <v>0.444313233448963</v>
      </c>
    </row>
    <row r="281" spans="1:68">
      <c r="A281" s="3"/>
      <c r="E281" s="1">
        <v>0.673556388063557</v>
      </c>
      <c r="H281" s="1">
        <v>0.652007019083133</v>
      </c>
      <c r="K281" s="1">
        <v>0.664142315052055</v>
      </c>
      <c r="N281" s="1">
        <v>0.524812068264934</v>
      </c>
      <c r="Q281" s="1">
        <v>0.309902712454094</v>
      </c>
      <c r="U281" s="1">
        <f>E280-0.001341</f>
        <v>0.672224121412804</v>
      </c>
      <c r="X281" s="1">
        <f>H280-0.002122</f>
        <v>0.649892209195061</v>
      </c>
      <c r="AA281" s="1">
        <f>K280-0.001512</f>
        <v>0.662626382093107</v>
      </c>
      <c r="AD281" s="1">
        <f>N280-0.001176</f>
        <v>0.523644910740059</v>
      </c>
      <c r="AG281" s="1">
        <f>Q280-0.001512</f>
        <v>0.308318422032385</v>
      </c>
      <c r="AJ281" s="3"/>
      <c r="AN281" s="1">
        <v>0.678982408183061</v>
      </c>
      <c r="AQ281" s="1">
        <v>0.663978805952864</v>
      </c>
      <c r="AT281" s="1">
        <v>0.680035360349881</v>
      </c>
      <c r="AW281" s="1">
        <v>0.586496672035985</v>
      </c>
      <c r="AZ281" s="1">
        <v>0.445303623815096</v>
      </c>
      <c r="BD281" s="1">
        <f>AN280-0.001412</f>
        <v>0.67756848642534</v>
      </c>
      <c r="BG281" s="1">
        <f>AQ280-0.001236</f>
        <v>0.662747903420523</v>
      </c>
      <c r="BJ281" s="1">
        <f>AT280-0.001862</f>
        <v>0.678169616009197</v>
      </c>
      <c r="BM281" s="1">
        <f>AW280-0.001031</f>
        <v>0.585458841644715</v>
      </c>
      <c r="BP281" s="1">
        <f>AZ280-0.000996</f>
        <v>0.444328721198971</v>
      </c>
    </row>
    <row r="282" spans="1:68">
      <c r="A282" s="3"/>
      <c r="U282" s="1">
        <v>0.672228762518981</v>
      </c>
      <c r="X282" s="1">
        <v>0.649887918937143</v>
      </c>
      <c r="AA282" s="1">
        <v>0.662621914050594</v>
      </c>
      <c r="AD282" s="1">
        <v>0.523634820047906</v>
      </c>
      <c r="AG282" s="1">
        <v>0.30849251188234</v>
      </c>
      <c r="AJ282" s="3"/>
      <c r="BD282" s="1">
        <v>0.677557792632536</v>
      </c>
      <c r="BG282" s="1">
        <v>0.662734038647665</v>
      </c>
      <c r="BJ282" s="1">
        <v>0.67817188092821</v>
      </c>
      <c r="BM282" s="1">
        <v>0.585435180904437</v>
      </c>
      <c r="BP282" s="1">
        <v>0.444301051135301</v>
      </c>
    </row>
    <row r="283" spans="1:36">
      <c r="A283" s="3"/>
      <c r="AJ283" s="3"/>
    </row>
    <row r="284" spans="1:36">
      <c r="A284" s="3"/>
      <c r="AJ284" s="3"/>
    </row>
    <row r="285" spans="1:68">
      <c r="A285" s="3"/>
      <c r="E285" s="1">
        <f>E280</f>
        <v>0.673565121412804</v>
      </c>
      <c r="H285" s="1">
        <f>H280</f>
        <v>0.65201420919506</v>
      </c>
      <c r="K285" s="1">
        <f>K280</f>
        <v>0.664138382093107</v>
      </c>
      <c r="N285" s="1">
        <f>N280</f>
        <v>0.524820910740059</v>
      </c>
      <c r="Q285" s="1">
        <f>Q280</f>
        <v>0.309830422032385</v>
      </c>
      <c r="U285" s="1">
        <f>U280</f>
        <v>0.672236631258983</v>
      </c>
      <c r="X285" s="1">
        <f>X280</f>
        <v>0.649893644009914</v>
      </c>
      <c r="AA285" s="1">
        <f>AA280</f>
        <v>0.662621157286077</v>
      </c>
      <c r="AD285" s="1">
        <f>AD280</f>
        <v>0.52363563746327</v>
      </c>
      <c r="AG285" s="1">
        <f>AG280</f>
        <v>0.308219178082191</v>
      </c>
      <c r="AJ285" s="3"/>
      <c r="AN285" s="1">
        <f>AN280</f>
        <v>0.678980486425339</v>
      </c>
      <c r="AQ285" s="1">
        <f>AQ280</f>
        <v>0.663983903420523</v>
      </c>
      <c r="AT285" s="1">
        <f>AT280</f>
        <v>0.680031616009197</v>
      </c>
      <c r="AW285" s="1">
        <f>AW280</f>
        <v>0.586489841644715</v>
      </c>
      <c r="AZ285" s="1">
        <f>AZ280</f>
        <v>0.445324721198971</v>
      </c>
      <c r="BD285" s="1">
        <f>BD280</f>
        <v>0.677569034052265</v>
      </c>
      <c r="BG285" s="1">
        <f>BG280</f>
        <v>0.662753973713212</v>
      </c>
      <c r="BJ285" s="1">
        <f>BJ280</f>
        <v>0.678174998668604</v>
      </c>
      <c r="BM285" s="1">
        <f>BM280</f>
        <v>0.585466391161339</v>
      </c>
      <c r="BP285" s="1">
        <f>BP280</f>
        <v>0.444313233448963</v>
      </c>
    </row>
    <row r="286" spans="1:36">
      <c r="A286" s="3"/>
      <c r="AJ286" s="3"/>
    </row>
    <row r="287" spans="1:36">
      <c r="A287" s="3"/>
      <c r="AJ287" s="3"/>
    </row>
    <row r="288" spans="1:36">
      <c r="A288" s="4" t="s">
        <v>11</v>
      </c>
      <c r="AJ288" s="4" t="s">
        <v>11</v>
      </c>
    </row>
    <row r="289" spans="1:68">
      <c r="A289" s="3" t="s">
        <v>60</v>
      </c>
      <c r="B289" s="1">
        <v>63</v>
      </c>
      <c r="D289" s="8">
        <v>5.5687</v>
      </c>
      <c r="E289" s="1">
        <v>3.6023</v>
      </c>
      <c r="G289" s="8">
        <v>8.2849</v>
      </c>
      <c r="H289" s="1">
        <v>5.97578</v>
      </c>
      <c r="J289" s="8">
        <v>8.0534</v>
      </c>
      <c r="K289" s="1">
        <v>5.97578</v>
      </c>
      <c r="M289" s="8">
        <v>7.3714</v>
      </c>
      <c r="N289" s="1">
        <v>5.97578</v>
      </c>
      <c r="P289" s="8">
        <v>6.2112</v>
      </c>
      <c r="Q289" s="1">
        <v>5.97578</v>
      </c>
      <c r="T289" s="8">
        <v>7.8476</v>
      </c>
      <c r="U289" s="1">
        <v>5.97578</v>
      </c>
      <c r="W289" s="8">
        <v>8.1803</v>
      </c>
      <c r="X289" s="1">
        <v>5.97578</v>
      </c>
      <c r="Z289" s="8">
        <v>7.9254</v>
      </c>
      <c r="AA289" s="1">
        <v>5.97578</v>
      </c>
      <c r="AC289" s="8">
        <v>7.2701</v>
      </c>
      <c r="AD289" s="1">
        <v>5.97578</v>
      </c>
      <c r="AF289" s="8">
        <v>6.1266</v>
      </c>
      <c r="AG289" s="1">
        <v>5.97578</v>
      </c>
      <c r="AJ289" s="3" t="s">
        <v>60</v>
      </c>
      <c r="AK289" s="1">
        <v>132</v>
      </c>
      <c r="AM289" s="8">
        <v>6.5602</v>
      </c>
      <c r="AN289" s="1">
        <v>3.6023</v>
      </c>
      <c r="AP289" s="8">
        <v>8.7515</v>
      </c>
      <c r="AQ289" s="1">
        <v>5.97578</v>
      </c>
      <c r="AS289" s="8">
        <v>8.7641</v>
      </c>
      <c r="AT289" s="1">
        <v>5.97578</v>
      </c>
      <c r="AV289" s="8">
        <v>8.0564</v>
      </c>
      <c r="AW289" s="1">
        <v>5.97578</v>
      </c>
      <c r="AY289" s="8">
        <v>7.0302</v>
      </c>
      <c r="AZ289" s="1">
        <v>5.97578</v>
      </c>
      <c r="BC289" s="8">
        <v>8.7466</v>
      </c>
      <c r="BD289" s="1">
        <v>5.97578</v>
      </c>
      <c r="BF289" s="8">
        <v>8.5476</v>
      </c>
      <c r="BG289" s="1">
        <v>5.97578</v>
      </c>
      <c r="BI289" s="8">
        <v>8.6148</v>
      </c>
      <c r="BJ289" s="1">
        <v>5.97578</v>
      </c>
      <c r="BL289" s="8">
        <v>7.9676</v>
      </c>
      <c r="BM289" s="1">
        <v>5.97578</v>
      </c>
      <c r="BO289" s="8">
        <v>6.9259</v>
      </c>
      <c r="BP289" s="1">
        <v>5.97578</v>
      </c>
    </row>
    <row r="290" spans="1:68">
      <c r="A290" s="3"/>
      <c r="E290" s="1">
        <v>4.2832</v>
      </c>
      <c r="F290" s="1">
        <v>4.2832</v>
      </c>
      <c r="H290" s="1">
        <v>6.7359</v>
      </c>
      <c r="I290" s="1">
        <v>6.7359</v>
      </c>
      <c r="K290" s="1">
        <v>6.6643</v>
      </c>
      <c r="L290" s="1">
        <v>6.6643</v>
      </c>
      <c r="N290" s="1">
        <v>6.6349</v>
      </c>
      <c r="O290" s="1">
        <v>6.6349</v>
      </c>
      <c r="Q290" s="1">
        <v>6.1421</v>
      </c>
      <c r="U290" s="1">
        <v>6.6279</v>
      </c>
      <c r="V290" s="1">
        <v>6.6279</v>
      </c>
      <c r="X290" s="1">
        <v>6.7048</v>
      </c>
      <c r="Y290" s="1">
        <v>6.7048</v>
      </c>
      <c r="AA290" s="1">
        <v>6.6245</v>
      </c>
      <c r="AB290" s="1">
        <v>6.6245</v>
      </c>
      <c r="AD290" s="1">
        <v>6.5887</v>
      </c>
      <c r="AE290" s="1">
        <v>6.5887</v>
      </c>
      <c r="AG290" s="1">
        <v>6.0825</v>
      </c>
      <c r="AJ290" s="3"/>
      <c r="AN290" s="1">
        <v>4.5625</v>
      </c>
      <c r="AO290" s="1">
        <v>4.5625</v>
      </c>
      <c r="AQ290" s="1">
        <v>6.9039</v>
      </c>
      <c r="AR290" s="1">
        <v>6.9039</v>
      </c>
      <c r="AT290" s="1">
        <v>6.8979</v>
      </c>
      <c r="AU290" s="1">
        <v>6.8979</v>
      </c>
      <c r="AW290" s="1">
        <v>6.8633</v>
      </c>
      <c r="AX290" s="1">
        <v>6.8633</v>
      </c>
      <c r="AZ290" s="1">
        <v>6.5425</v>
      </c>
      <c r="BD290" s="1">
        <v>6.8781</v>
      </c>
      <c r="BE290" s="1">
        <v>6.8781</v>
      </c>
      <c r="BG290" s="1">
        <v>6.8405</v>
      </c>
      <c r="BH290" s="1">
        <v>6.8405</v>
      </c>
      <c r="BJ290" s="1">
        <v>6.8518</v>
      </c>
      <c r="BK290" s="1">
        <v>6.8518</v>
      </c>
      <c r="BM290" s="1">
        <v>6.8274</v>
      </c>
      <c r="BN290" s="1">
        <v>6.8274</v>
      </c>
      <c r="BP290" s="1">
        <v>6.4878</v>
      </c>
    </row>
    <row r="291" spans="1:68">
      <c r="A291" s="3"/>
      <c r="E291" s="1">
        <f>((D289-E289)-(E290-E289))/(D289-E289)</f>
        <v>0.653732709519935</v>
      </c>
      <c r="H291" s="1">
        <f>((G289-H289)-(H290-H289))/(G289-H289)</f>
        <v>0.670818320399113</v>
      </c>
      <c r="K291" s="1">
        <f>((J289-K289)-(K290-K289))/(J289-K289)</f>
        <v>0.668601572953668</v>
      </c>
      <c r="N291" s="1">
        <f>((M289-N289)-(N290-N289))/(M289-N289)</f>
        <v>0.527722445938006</v>
      </c>
      <c r="Q291" s="1">
        <f>((P289-Q289)-(Q290-Q289))/(P289-Q289)</f>
        <v>0.29351796788718</v>
      </c>
      <c r="U291" s="1">
        <f>((T289-U289)-(U290-U289))/(T289-U289)</f>
        <v>0.651611800279941</v>
      </c>
      <c r="X291" s="1">
        <f>((W289-X289)-(X290-X289))/(W289-X289)</f>
        <v>0.669306697149493</v>
      </c>
      <c r="AA291" s="1">
        <f>((Z289-AA289)-(AA290-AA289))/(Z289-AA289)</f>
        <v>0.66725823493809</v>
      </c>
      <c r="AD291" s="1">
        <f>((AC289-AD289)-(AD290-AD289))/(AC289-AD289)</f>
        <v>0.526454045367452</v>
      </c>
      <c r="AG291" s="1">
        <f>((AF289-AG289)-(AG290-AG289))/(AF289-AG289)</f>
        <v>0.292401538257528</v>
      </c>
      <c r="AJ291" s="3"/>
      <c r="AN291" s="1">
        <f>((AM289-AN289)-(AN290-AN289))/(AM289-AN289)</f>
        <v>0.675377801818858</v>
      </c>
      <c r="AQ291" s="1">
        <f>((AP289-AQ289)-(AQ290-AQ289))/(AP289-AQ289)</f>
        <v>0.665629098035825</v>
      </c>
      <c r="AT291" s="1">
        <f>((AS289-AT289)-(AT290-AT289))/(AS289-AT289)</f>
        <v>0.669291903368336</v>
      </c>
      <c r="AW291" s="1">
        <f>((AV289-AW289)-(AW290-AW289))/(AV289-AW289)</f>
        <v>0.573434841537619</v>
      </c>
      <c r="AZ291" s="1">
        <f>((AY289-AZ289)-(AZ290-AZ289))/(AY289-AZ289)</f>
        <v>0.462529162952144</v>
      </c>
      <c r="BD291" s="1">
        <f>((BC289-BD289)-(BD290-BD289))/(BC289-BD289)</f>
        <v>0.674349109649851</v>
      </c>
      <c r="BG291" s="1">
        <f>((BF289-BG289)-(BG290-BG289))/(BF289-BG289)</f>
        <v>0.663771181497928</v>
      </c>
      <c r="BJ291" s="1">
        <f>((BI289-BJ289)-(BJ290-BJ289))/(BI289-BJ289)</f>
        <v>0.668051018938849</v>
      </c>
      <c r="BM291" s="1">
        <f>((BL289-BM289)-(BM290-BM289))/(BL289-BM289)</f>
        <v>0.572441284855057</v>
      </c>
      <c r="BP291" s="1">
        <f>((BO289-BP289)-(BP290-BP289))/(BO289-BP289)</f>
        <v>0.461099650570455</v>
      </c>
    </row>
    <row r="292" spans="1:68">
      <c r="A292" s="3"/>
      <c r="E292" s="1">
        <v>0.653731521220791</v>
      </c>
      <c r="H292" s="1">
        <v>0.670823885109599</v>
      </c>
      <c r="K292" s="1">
        <v>0.668602530241789</v>
      </c>
      <c r="N292" s="1">
        <v>0.527727264377951</v>
      </c>
      <c r="Q292" s="1">
        <v>0.293434299974186</v>
      </c>
      <c r="U292" s="1">
        <f>E291-0.002122</f>
        <v>0.651610709519935</v>
      </c>
      <c r="X292" s="1">
        <f>H291-0.001512</f>
        <v>0.669306320399113</v>
      </c>
      <c r="AA292" s="1">
        <f>K291-0.001341</f>
        <v>0.667260572953668</v>
      </c>
      <c r="AD292" s="1">
        <f>N291-0.001276</f>
        <v>0.526446445938006</v>
      </c>
      <c r="AG292" s="1">
        <f>Q291-0.001176</f>
        <v>0.29234196788718</v>
      </c>
      <c r="AJ292" s="3"/>
      <c r="AN292" s="1">
        <v>0.675375253549696</v>
      </c>
      <c r="AQ292" s="1">
        <v>0.665633425356388</v>
      </c>
      <c r="AT292" s="1">
        <v>0.669287820570101</v>
      </c>
      <c r="AW292" s="1">
        <v>0.573444762891067</v>
      </c>
      <c r="AZ292" s="1">
        <v>0.462504286857448</v>
      </c>
      <c r="BD292" s="1">
        <f>AN291-0.001031</f>
        <v>0.674346801818858</v>
      </c>
      <c r="BG292" s="1">
        <f>AQ291-0.001862</f>
        <v>0.663767098035825</v>
      </c>
      <c r="BJ292" s="1">
        <f>AT291-0.001236</f>
        <v>0.668055903368336</v>
      </c>
      <c r="BM292" s="1">
        <f>AW291-0.000996</f>
        <v>0.572438841537619</v>
      </c>
      <c r="BP292" s="1">
        <f>AZ291-0.001412</f>
        <v>0.461117162952144</v>
      </c>
    </row>
    <row r="293" spans="1:68">
      <c r="A293" s="3"/>
      <c r="U293" s="1">
        <v>0.651606650264668</v>
      </c>
      <c r="X293" s="1">
        <v>0.669305269117231</v>
      </c>
      <c r="AA293" s="1">
        <v>0.667274353910299</v>
      </c>
      <c r="AD293" s="1">
        <v>0.526420051714071</v>
      </c>
      <c r="AG293" s="1">
        <v>0.292560412707032</v>
      </c>
      <c r="AJ293" s="3"/>
      <c r="BD293" s="1">
        <v>0.674316397271106</v>
      </c>
      <c r="BG293" s="1">
        <v>0.663774774090668</v>
      </c>
      <c r="BJ293" s="1">
        <v>0.668054504163512</v>
      </c>
      <c r="BM293" s="1">
        <v>0.572429227460326</v>
      </c>
      <c r="BP293" s="1">
        <v>0.461084628374767</v>
      </c>
    </row>
    <row r="294" spans="1:36">
      <c r="A294" s="3"/>
      <c r="AJ294" s="3"/>
    </row>
    <row r="295" spans="1:36">
      <c r="A295" s="3"/>
      <c r="AJ295" s="3"/>
    </row>
    <row r="296" spans="1:68">
      <c r="A296" s="3"/>
      <c r="E296" s="1">
        <f>E291</f>
        <v>0.653732709519935</v>
      </c>
      <c r="H296" s="1">
        <f>H291</f>
        <v>0.670818320399113</v>
      </c>
      <c r="K296" s="1">
        <f>K291</f>
        <v>0.668601572953668</v>
      </c>
      <c r="N296" s="1">
        <f>N291</f>
        <v>0.527722445938006</v>
      </c>
      <c r="Q296" s="1">
        <f>Q291</f>
        <v>0.29351796788718</v>
      </c>
      <c r="U296" s="1">
        <f>U291</f>
        <v>0.651611800279941</v>
      </c>
      <c r="X296" s="1">
        <f>X291</f>
        <v>0.669306697149493</v>
      </c>
      <c r="AA296" s="1">
        <f>AA291</f>
        <v>0.66725823493809</v>
      </c>
      <c r="AD296" s="1">
        <f>AD291</f>
        <v>0.526454045367452</v>
      </c>
      <c r="AG296" s="1">
        <f>AG291</f>
        <v>0.292401538257528</v>
      </c>
      <c r="AJ296" s="3"/>
      <c r="AN296" s="1">
        <f>AN291</f>
        <v>0.675377801818858</v>
      </c>
      <c r="AQ296" s="1">
        <f>AQ291</f>
        <v>0.665629098035825</v>
      </c>
      <c r="AT296" s="1">
        <f>AT291</f>
        <v>0.669291903368336</v>
      </c>
      <c r="AW296" s="1">
        <f>AW291</f>
        <v>0.573434841537619</v>
      </c>
      <c r="AZ296" s="1">
        <f>AZ291</f>
        <v>0.462529162952144</v>
      </c>
      <c r="BD296" s="1">
        <f>BD291</f>
        <v>0.674349109649851</v>
      </c>
      <c r="BG296" s="1">
        <f>BG291</f>
        <v>0.663771181497928</v>
      </c>
      <c r="BJ296" s="1">
        <f>BJ291</f>
        <v>0.668051018938849</v>
      </c>
      <c r="BM296" s="1">
        <f>BM291</f>
        <v>0.572441284855057</v>
      </c>
      <c r="BP296" s="1">
        <f>BP291</f>
        <v>0.461099650570455</v>
      </c>
    </row>
    <row r="297" spans="1:36">
      <c r="A297" s="3"/>
      <c r="AJ297" s="3"/>
    </row>
    <row r="298" spans="1:52">
      <c r="A298" s="3"/>
      <c r="E298" s="1">
        <f>E232-0.0336</f>
        <v>0.665986773997066</v>
      </c>
      <c r="H298" s="1">
        <f>H232-0.0346</f>
        <v>0.659450756802102</v>
      </c>
      <c r="K298" s="1">
        <f>K232-0.0346</f>
        <v>0.667479789286793</v>
      </c>
      <c r="N298" s="1">
        <f>N232-0.0756</f>
        <v>0.530689059188612</v>
      </c>
      <c r="Q298" s="1">
        <f>Q232-0.1156</f>
        <v>0.301054267963789</v>
      </c>
      <c r="AJ298" s="3"/>
      <c r="AN298" s="1">
        <f>AN232-0.0286</f>
        <v>0.677157790263319</v>
      </c>
      <c r="AQ298" s="1">
        <f>AQ232-0.0286</f>
        <v>0.667447096424081</v>
      </c>
      <c r="AT298" s="1">
        <f>AT232-0.0286</f>
        <v>0.673732029471188</v>
      </c>
      <c r="AW298" s="1">
        <f>AW232-0.0686</f>
        <v>0.580859580549661</v>
      </c>
      <c r="AZ298" s="1">
        <f>AZ232-0.0886</f>
        <v>0.454001552937254</v>
      </c>
    </row>
    <row r="299" s="1" customFormat="1" spans="1:68">
      <c r="A299" s="4" t="s">
        <v>11</v>
      </c>
      <c r="E299" s="1">
        <f>AVERAGE(E274,E285,E296)</f>
        <v>0.665926193082286</v>
      </c>
      <c r="H299" s="1">
        <f>AVERAGE(H274,H285,H296)</f>
        <v>0.65942813670485</v>
      </c>
      <c r="K299" s="1">
        <f>AVERAGE(K274,K285,K296)</f>
        <v>0.66740013042479</v>
      </c>
      <c r="N299" s="1">
        <f>AVERAGE(N274,N285,N296)</f>
        <v>0.530646085211993</v>
      </c>
      <c r="Q299" s="1">
        <f>AVERAGE(Q274,Q285,Q296)</f>
        <v>0.300978023099716</v>
      </c>
      <c r="U299" s="1">
        <f>AVERAGE(U274,U285,U296)</f>
        <v>0.664273792293982</v>
      </c>
      <c r="X299" s="1">
        <f>AVERAGE(X274,X285,X296)</f>
        <v>0.657825877736807</v>
      </c>
      <c r="AA299" s="1">
        <f>AVERAGE(AA274,AA285,AA296)</f>
        <v>0.666023376622692</v>
      </c>
      <c r="AD299" s="1">
        <f>AVERAGE(AD274,AD285,AD296)</f>
        <v>0.529387021253894</v>
      </c>
      <c r="AG299" s="1">
        <f>AVERAGE(AG274,AG285,AG296)</f>
        <v>0.299360937527434</v>
      </c>
      <c r="AJ299" s="4" t="s">
        <v>11</v>
      </c>
      <c r="AN299" s="1">
        <f>AVERAGE(AN274,AN285,AN296)</f>
        <v>0.676951471677081</v>
      </c>
      <c r="AQ299" s="1">
        <f>AVERAGE(AQ274,AQ285,AQ296)</f>
        <v>0.667452048603969</v>
      </c>
      <c r="AT299" s="1">
        <f>AVERAGE(AT274,AT285,AT296)</f>
        <v>0.673646665657158</v>
      </c>
      <c r="AW299" s="1">
        <f>AVERAGE(AW274,AW285,AW296)</f>
        <v>0.580675364927721</v>
      </c>
      <c r="AZ299" s="1">
        <f>AVERAGE(AZ274,AZ285,AZ296)</f>
        <v>0.453868736886674</v>
      </c>
      <c r="BD299" s="1">
        <f>AVERAGE(BD274,BD285,BD296)</f>
        <v>0.675726032652978</v>
      </c>
      <c r="BG299" s="1">
        <f>AVERAGE(BG274,BG285,BG296)</f>
        <v>0.665951943932979</v>
      </c>
      <c r="BJ299" s="1">
        <f>AVERAGE(BJ274,BJ285,BJ296)</f>
        <v>0.672280723029769</v>
      </c>
      <c r="BM299" s="1">
        <f>AVERAGE(BM274,BM285,BM296)</f>
        <v>0.579379286152685</v>
      </c>
      <c r="BP299" s="1">
        <f>AVERAGE(BP274,BP285,BP296)</f>
        <v>0.452717133306826</v>
      </c>
    </row>
    <row r="300" spans="1:68">
      <c r="A300" s="3" t="s">
        <v>61</v>
      </c>
      <c r="B300" s="1">
        <v>64</v>
      </c>
      <c r="D300" s="8">
        <v>5.9963</v>
      </c>
      <c r="E300" s="1">
        <v>3.6023</v>
      </c>
      <c r="G300" s="8">
        <v>8.2407</v>
      </c>
      <c r="H300" s="1">
        <v>5.97578</v>
      </c>
      <c r="J300" s="8">
        <v>8.1344</v>
      </c>
      <c r="K300" s="1">
        <v>5.97578</v>
      </c>
      <c r="M300" s="8">
        <v>7.4486</v>
      </c>
      <c r="N300" s="1">
        <v>5.97578</v>
      </c>
      <c r="P300" s="8">
        <v>6.3656</v>
      </c>
      <c r="Q300" s="1">
        <v>5.97578</v>
      </c>
      <c r="T300" s="8">
        <v>8.4623</v>
      </c>
      <c r="U300" s="1">
        <v>5.97578</v>
      </c>
      <c r="W300" s="8">
        <v>8.1398</v>
      </c>
      <c r="X300" s="1">
        <v>5.97578</v>
      </c>
      <c r="Z300" s="8">
        <v>7.9939</v>
      </c>
      <c r="AA300" s="1">
        <v>5.97578</v>
      </c>
      <c r="AC300" s="8">
        <v>7.3409</v>
      </c>
      <c r="AD300" s="1">
        <v>5.97578</v>
      </c>
      <c r="AF300" s="8">
        <v>6.2758</v>
      </c>
      <c r="AG300" s="1">
        <v>5.97578</v>
      </c>
      <c r="AJ300" s="3" t="s">
        <v>61</v>
      </c>
      <c r="AK300" s="1">
        <v>133</v>
      </c>
      <c r="AM300" s="8">
        <v>6.8168</v>
      </c>
      <c r="AN300" s="1">
        <v>3.6023</v>
      </c>
      <c r="AP300" s="8">
        <v>9.1407</v>
      </c>
      <c r="AQ300" s="1">
        <v>5.97578</v>
      </c>
      <c r="AS300" s="8">
        <v>6.4253</v>
      </c>
      <c r="AT300" s="1">
        <v>3.6023</v>
      </c>
      <c r="AV300" s="8">
        <v>8.4347</v>
      </c>
      <c r="AW300" s="1">
        <v>5.97578</v>
      </c>
      <c r="AY300" s="8">
        <v>7.9218</v>
      </c>
      <c r="AZ300" s="1">
        <v>5.97578</v>
      </c>
      <c r="BC300" s="8">
        <v>8.9791</v>
      </c>
      <c r="BD300" s="1">
        <v>5.97578</v>
      </c>
      <c r="BF300" s="8">
        <v>8.912</v>
      </c>
      <c r="BG300" s="1">
        <v>5.97578</v>
      </c>
      <c r="BI300" s="8">
        <v>8.6428</v>
      </c>
      <c r="BJ300" s="1">
        <v>5.97578</v>
      </c>
      <c r="BL300" s="8">
        <v>8.3215</v>
      </c>
      <c r="BM300" s="1">
        <v>5.97578</v>
      </c>
      <c r="BO300" s="8">
        <v>7.8133</v>
      </c>
      <c r="BP300" s="1">
        <v>5.97578</v>
      </c>
    </row>
    <row r="301" spans="1:68">
      <c r="A301" s="3"/>
      <c r="E301" s="1">
        <v>4.3562</v>
      </c>
      <c r="F301" s="1">
        <v>4.3562</v>
      </c>
      <c r="H301" s="1">
        <v>6.7226</v>
      </c>
      <c r="I301" s="1">
        <v>6.7226</v>
      </c>
      <c r="K301" s="1">
        <v>6.6607</v>
      </c>
      <c r="L301" s="1">
        <v>6.6607</v>
      </c>
      <c r="N301" s="1">
        <v>6.5818</v>
      </c>
      <c r="O301" s="1">
        <v>6.5818</v>
      </c>
      <c r="Q301" s="1">
        <v>6.2131</v>
      </c>
      <c r="T301" s="8"/>
      <c r="U301" s="1">
        <v>6.7658</v>
      </c>
      <c r="V301" s="1">
        <v>6.7658</v>
      </c>
      <c r="X301" s="1">
        <v>6.6921</v>
      </c>
      <c r="Y301" s="1">
        <v>6.6921</v>
      </c>
      <c r="AA301" s="1">
        <v>6.6204</v>
      </c>
      <c r="AB301" s="1">
        <v>6.6204</v>
      </c>
      <c r="AD301" s="1">
        <v>6.5391</v>
      </c>
      <c r="AE301" s="1">
        <v>6.5391</v>
      </c>
      <c r="AG301" s="1">
        <v>6.1589</v>
      </c>
      <c r="AJ301" s="3"/>
      <c r="AN301" s="1">
        <v>4.5944</v>
      </c>
      <c r="AO301" s="1">
        <v>4.5944</v>
      </c>
      <c r="AQ301" s="1">
        <v>6.9586</v>
      </c>
      <c r="AR301" s="1">
        <v>6.9586</v>
      </c>
      <c r="AT301" s="1">
        <v>4.4789</v>
      </c>
      <c r="AU301" s="1">
        <v>4.4789</v>
      </c>
      <c r="AW301" s="1">
        <v>6.8421</v>
      </c>
      <c r="AX301" s="1">
        <v>6.8421</v>
      </c>
      <c r="AZ301" s="1">
        <v>6.8833</v>
      </c>
      <c r="BD301" s="1">
        <v>6.9083</v>
      </c>
      <c r="BE301" s="1">
        <v>6.9083</v>
      </c>
      <c r="BG301" s="1">
        <v>6.8906</v>
      </c>
      <c r="BH301" s="1">
        <v>6.8906</v>
      </c>
      <c r="BJ301" s="1">
        <v>6.8066</v>
      </c>
      <c r="BK301" s="1">
        <v>6.8066</v>
      </c>
      <c r="BM301" s="1">
        <v>6.8051</v>
      </c>
      <c r="BN301" s="1">
        <v>6.8051</v>
      </c>
      <c r="BP301" s="1">
        <v>6.8353</v>
      </c>
    </row>
    <row r="302" spans="1:68">
      <c r="A302" s="3"/>
      <c r="E302" s="1">
        <f>((D300-E300)-(E301-E300))/(D300-E300)</f>
        <v>0.685087719298246</v>
      </c>
      <c r="H302" s="1">
        <f>((G300-H300)-(H301-H300))/(G300-H300)</f>
        <v>0.670266499479011</v>
      </c>
      <c r="K302" s="1">
        <f>((J300-K300)-(K301-K300))/(J300-K300)</f>
        <v>0.682704690959965</v>
      </c>
      <c r="N302" s="1">
        <f>((M300-N300)-(N301-N300))/(M300-N300)</f>
        <v>0.588530845588734</v>
      </c>
      <c r="Q302" s="1">
        <f>((P300-Q300)-(Q301-Q300))/(P300-Q300)</f>
        <v>0.391206197732287</v>
      </c>
      <c r="U302" s="1">
        <f>((T300-U300)-(U301-U300))/(T300-U300)</f>
        <v>0.682278847545968</v>
      </c>
      <c r="X302" s="1">
        <f>((W300-X300)-(X301-X300))/(W300-X300)</f>
        <v>0.66898642341568</v>
      </c>
      <c r="AA302" s="1">
        <f>((Z300-AA300)-(AA301-AA300))/(Z300-AA300)</f>
        <v>0.680583909777417</v>
      </c>
      <c r="AD302" s="1">
        <f>((AC300-AD300)-(AD301-AD300))/(AC300-AD300)</f>
        <v>0.587347632442569</v>
      </c>
      <c r="AG302" s="1">
        <f>((AF300-AG300)-(AG301-AG300))/(AF300-AG300)</f>
        <v>0.389640690620626</v>
      </c>
      <c r="AJ302" s="3"/>
      <c r="AN302" s="1">
        <f>((AM300-AN300)-(AN301-AN300))/(AM300-AN300)</f>
        <v>0.691367242183854</v>
      </c>
      <c r="AQ302" s="1">
        <f>((AP300-AQ300)-(AQ301-AQ300))/(AP300-AQ300)</f>
        <v>0.689464504632029</v>
      </c>
      <c r="AT302" s="1">
        <f>((AS300-AT300)-(AT301-AT300))/(AS300-AT300)</f>
        <v>0.689479277364506</v>
      </c>
      <c r="AW302" s="1">
        <f>((AV300-AW300)-(AW301-AW300))/(AV300-AW300)</f>
        <v>0.647682722496055</v>
      </c>
      <c r="AZ302" s="1">
        <f>((AY300-AZ300)-(AZ301-AZ300))/(AY300-AZ300)</f>
        <v>0.533653302638205</v>
      </c>
      <c r="BD302" s="1">
        <f>((BC300-BD300)-(BD301-BD300))/(BC300-BD300)</f>
        <v>0.689503615998295</v>
      </c>
      <c r="BG302" s="1">
        <f>((BF300-BG300)-(BG301-BG300))/(BF300-BG300)</f>
        <v>0.688436152604369</v>
      </c>
      <c r="BJ302" s="1">
        <f>((BI300-BJ300)-(BJ301-BJ300))/(BI300-BJ300)</f>
        <v>0.688483775899693</v>
      </c>
      <c r="BM302" s="1">
        <f>((BL300-BM300)-(BM301-BM300))/(BL300-BM300)</f>
        <v>0.646453967225415</v>
      </c>
      <c r="BP302" s="1">
        <f>((BO300-BP300)-(BP301-BP300))/(BO300-BP300)</f>
        <v>0.532239104880491</v>
      </c>
    </row>
    <row r="303" spans="1:68">
      <c r="A303" s="3"/>
      <c r="E303" s="1">
        <v>0.685088277008852</v>
      </c>
      <c r="H303" s="1">
        <v>0.670264330843324</v>
      </c>
      <c r="K303" s="1">
        <v>0.682705595384943</v>
      </c>
      <c r="N303" s="1">
        <v>0.588529792347033</v>
      </c>
      <c r="Q303" s="1">
        <v>0.391193595342067</v>
      </c>
      <c r="U303" s="1">
        <v>0.683575719298245</v>
      </c>
      <c r="X303" s="1">
        <v>0.66899049947901</v>
      </c>
      <c r="AA303" s="1">
        <v>0.680582690959965</v>
      </c>
      <c r="AD303" s="1">
        <v>0.587354845588734</v>
      </c>
      <c r="AG303" s="1">
        <v>0.389694197732287</v>
      </c>
      <c r="AJ303" s="3"/>
      <c r="AN303" s="1">
        <v>0.691367242183854</v>
      </c>
      <c r="AQ303" s="1">
        <v>0.689466253661209</v>
      </c>
      <c r="AT303" s="1">
        <v>0.689479939346748</v>
      </c>
      <c r="AW303" s="1">
        <v>0.647689122419183</v>
      </c>
      <c r="AZ303" s="1">
        <v>0.533647597631671</v>
      </c>
      <c r="BD303" s="1">
        <v>0.689505242183854</v>
      </c>
      <c r="BG303" s="1">
        <v>0.688433504632029</v>
      </c>
      <c r="BJ303" s="1">
        <v>0.688483277364506</v>
      </c>
      <c r="BM303" s="1">
        <v>0.646446722496055</v>
      </c>
      <c r="BP303" s="1">
        <v>0.532241302638205</v>
      </c>
    </row>
    <row r="304" spans="1:68">
      <c r="A304" s="3"/>
      <c r="U304" s="1">
        <v>0.68396596798182</v>
      </c>
      <c r="X304" s="1">
        <v>0.669014425170035</v>
      </c>
      <c r="AA304" s="1">
        <v>0.680562094446605</v>
      </c>
      <c r="AD304" s="1">
        <v>0.593404897455244</v>
      </c>
      <c r="AG304" s="1">
        <v>0.38981507425049</v>
      </c>
      <c r="AJ304" s="3"/>
      <c r="BD304" s="1">
        <v>0.689923705476051</v>
      </c>
      <c r="BG304" s="1">
        <v>0.687620332610706</v>
      </c>
      <c r="BJ304" s="1">
        <v>0.688460027148674</v>
      </c>
      <c r="BM304" s="1">
        <v>0.646733860565247</v>
      </c>
      <c r="BP304" s="1">
        <v>0.532396893797565</v>
      </c>
    </row>
    <row r="305" spans="1:36">
      <c r="A305" s="3"/>
      <c r="AJ305" s="3"/>
    </row>
    <row r="306" spans="1:36">
      <c r="A306" s="3"/>
      <c r="AJ306" s="3"/>
    </row>
    <row r="307" spans="1:68">
      <c r="A307" s="3"/>
      <c r="E307" s="1">
        <f>E302</f>
        <v>0.685087719298246</v>
      </c>
      <c r="H307" s="1">
        <f>H302</f>
        <v>0.670266499479011</v>
      </c>
      <c r="K307" s="1">
        <f>K302</f>
        <v>0.682704690959965</v>
      </c>
      <c r="N307" s="1">
        <f>N302</f>
        <v>0.588530845588734</v>
      </c>
      <c r="Q307" s="1">
        <f>Q302</f>
        <v>0.391206197732287</v>
      </c>
      <c r="U307" s="1">
        <f>U302</f>
        <v>0.682278847545968</v>
      </c>
      <c r="X307" s="1">
        <f>X302</f>
        <v>0.66898642341568</v>
      </c>
      <c r="AA307" s="1">
        <f>AA302</f>
        <v>0.680583909777417</v>
      </c>
      <c r="AD307" s="1">
        <f>AD302</f>
        <v>0.587347632442569</v>
      </c>
      <c r="AG307" s="1">
        <f>AG302</f>
        <v>0.389640690620626</v>
      </c>
      <c r="AJ307" s="3"/>
      <c r="AN307" s="1">
        <f>AN302</f>
        <v>0.691367242183854</v>
      </c>
      <c r="AQ307" s="1">
        <f>AQ302</f>
        <v>0.689464504632029</v>
      </c>
      <c r="AT307" s="1">
        <f>AT302</f>
        <v>0.689479277364506</v>
      </c>
      <c r="AW307" s="1">
        <f>AW302</f>
        <v>0.647682722496055</v>
      </c>
      <c r="AZ307" s="1">
        <f>AZ302</f>
        <v>0.533653302638205</v>
      </c>
      <c r="BD307" s="1">
        <f>BD302</f>
        <v>0.689503615998295</v>
      </c>
      <c r="BG307" s="1">
        <f>BG302</f>
        <v>0.688436152604369</v>
      </c>
      <c r="BJ307" s="1">
        <f>BJ302</f>
        <v>0.688483775899693</v>
      </c>
      <c r="BM307" s="1">
        <f>BM302</f>
        <v>0.646453967225415</v>
      </c>
      <c r="BP307" s="1">
        <f>BP302</f>
        <v>0.532239104880491</v>
      </c>
    </row>
    <row r="308" spans="1:36">
      <c r="A308" s="3"/>
      <c r="AJ308" s="3"/>
    </row>
    <row r="309" spans="1:36">
      <c r="A309" s="3"/>
      <c r="AJ309" s="3"/>
    </row>
    <row r="310" spans="1:36">
      <c r="A310" s="4" t="s">
        <v>11</v>
      </c>
      <c r="AJ310" s="4" t="s">
        <v>11</v>
      </c>
    </row>
    <row r="311" spans="1:68">
      <c r="A311" s="3" t="s">
        <v>62</v>
      </c>
      <c r="B311" s="1">
        <v>66</v>
      </c>
      <c r="D311" s="8">
        <v>6.161</v>
      </c>
      <c r="E311" s="1">
        <v>3.6023</v>
      </c>
      <c r="G311" s="8">
        <v>8.3524</v>
      </c>
      <c r="H311" s="1">
        <v>5.97578</v>
      </c>
      <c r="J311" s="8">
        <v>8.0437</v>
      </c>
      <c r="K311" s="1">
        <v>5.97578</v>
      </c>
      <c r="M311" s="8">
        <v>7.4961</v>
      </c>
      <c r="N311" s="1">
        <v>5.97578</v>
      </c>
      <c r="P311" s="8">
        <v>6.8079</v>
      </c>
      <c r="Q311" s="1">
        <v>5.97578</v>
      </c>
      <c r="T311" s="8">
        <v>8.1447</v>
      </c>
      <c r="U311" s="1">
        <v>5.97578</v>
      </c>
      <c r="W311" s="8">
        <v>8.2463</v>
      </c>
      <c r="X311" s="1">
        <v>5.97578</v>
      </c>
      <c r="Z311" s="8">
        <v>7.9125</v>
      </c>
      <c r="AA311" s="1">
        <v>5.97578</v>
      </c>
      <c r="AC311" s="8">
        <v>7.3341</v>
      </c>
      <c r="AD311" s="1">
        <v>5.97578</v>
      </c>
      <c r="AF311" s="8">
        <v>6.7161</v>
      </c>
      <c r="AG311" s="1">
        <v>5.97578</v>
      </c>
      <c r="AJ311" s="3" t="s">
        <v>62</v>
      </c>
      <c r="AK311" s="1">
        <v>135</v>
      </c>
      <c r="AM311" s="8">
        <v>6.9005</v>
      </c>
      <c r="AN311" s="1">
        <v>3.6023</v>
      </c>
      <c r="AP311" s="8">
        <v>8.9222</v>
      </c>
      <c r="AQ311" s="1">
        <v>5.97578</v>
      </c>
      <c r="AS311" s="8">
        <v>8.7506</v>
      </c>
      <c r="AT311" s="1">
        <v>5.97578</v>
      </c>
      <c r="AV311" s="8">
        <v>8.3124</v>
      </c>
      <c r="AW311" s="1">
        <v>5.97578</v>
      </c>
      <c r="AY311" s="8">
        <v>9.2292</v>
      </c>
      <c r="AZ311" s="1">
        <v>5.97578</v>
      </c>
      <c r="BC311" s="8">
        <v>9.0791</v>
      </c>
      <c r="BD311" s="1">
        <v>5.97578</v>
      </c>
      <c r="BF311" s="8">
        <v>8.7051</v>
      </c>
      <c r="BG311" s="1">
        <v>5.97578</v>
      </c>
      <c r="BI311" s="8">
        <v>8.5408</v>
      </c>
      <c r="BJ311" s="1">
        <v>5.97578</v>
      </c>
      <c r="BL311" s="8">
        <v>8.1369</v>
      </c>
      <c r="BM311" s="1">
        <v>5.97578</v>
      </c>
      <c r="BO311" s="8">
        <v>9.0943</v>
      </c>
      <c r="BP311" s="1">
        <v>5.97578</v>
      </c>
    </row>
    <row r="312" spans="1:68">
      <c r="A312" s="3"/>
      <c r="E312" s="1">
        <v>4.4268</v>
      </c>
      <c r="F312" s="1">
        <v>4.4268</v>
      </c>
      <c r="H312" s="1">
        <v>6.7386</v>
      </c>
      <c r="I312" s="1">
        <v>6.7386</v>
      </c>
      <c r="K312" s="1">
        <v>6.6239</v>
      </c>
      <c r="L312" s="1">
        <v>6.6239</v>
      </c>
      <c r="N312" s="1">
        <v>6.6022</v>
      </c>
      <c r="O312" s="1">
        <v>6.6022</v>
      </c>
      <c r="Q312" s="1">
        <v>6.4739</v>
      </c>
      <c r="T312" s="8"/>
      <c r="U312" s="1">
        <v>6.6776</v>
      </c>
      <c r="V312" s="1">
        <v>6.6776</v>
      </c>
      <c r="X312" s="1">
        <v>6.7072</v>
      </c>
      <c r="Y312" s="1">
        <v>6.7072</v>
      </c>
      <c r="AA312" s="1">
        <v>6.5857</v>
      </c>
      <c r="AB312" s="1">
        <v>6.5857</v>
      </c>
      <c r="AC312" s="8"/>
      <c r="AD312" s="1">
        <v>6.5341</v>
      </c>
      <c r="AE312" s="1">
        <v>6.5341</v>
      </c>
      <c r="AG312" s="1">
        <v>6.4199</v>
      </c>
      <c r="AJ312" s="3"/>
      <c r="AN312" s="1">
        <v>4.6052</v>
      </c>
      <c r="AO312" s="1">
        <v>4.6052</v>
      </c>
      <c r="AQ312" s="1">
        <v>6.9106</v>
      </c>
      <c r="AR312" s="1">
        <v>6.9106</v>
      </c>
      <c r="AT312" s="1">
        <v>6.8321</v>
      </c>
      <c r="AU312" s="1">
        <v>6.8321</v>
      </c>
      <c r="AW312" s="1">
        <v>6.8205</v>
      </c>
      <c r="AX312" s="1">
        <v>6.8205</v>
      </c>
      <c r="AZ312" s="1">
        <v>7.4914</v>
      </c>
      <c r="BC312" s="9"/>
      <c r="BD312" s="1">
        <v>6.9185</v>
      </c>
      <c r="BE312" s="1">
        <v>6.9185</v>
      </c>
      <c r="BG312" s="1">
        <v>6.8468</v>
      </c>
      <c r="BH312" s="1">
        <v>6.8468</v>
      </c>
      <c r="BI312" s="9"/>
      <c r="BJ312" s="1">
        <v>6.7741</v>
      </c>
      <c r="BK312" s="1">
        <v>6.7741</v>
      </c>
      <c r="BM312" s="1">
        <v>6.7601</v>
      </c>
      <c r="BN312" s="1">
        <v>6.7601</v>
      </c>
      <c r="BP312" s="1">
        <v>7.4324</v>
      </c>
    </row>
    <row r="313" spans="1:68">
      <c r="A313" s="3"/>
      <c r="E313" s="1">
        <f>((D311-E311)-(E312-E311))/(D311-E311)</f>
        <v>0.677766053073827</v>
      </c>
      <c r="H313" s="1">
        <f>((G311-H311)-(H312-H311))/(G311-H311)</f>
        <v>0.679031565837197</v>
      </c>
      <c r="K313" s="1">
        <f>((J311-K311)-(K312-K311))/(J311-K311)</f>
        <v>0.686583620256103</v>
      </c>
      <c r="N313" s="1">
        <f>((M311-N311)-(N312-N311))/(M311-N311)</f>
        <v>0.58796832245843</v>
      </c>
      <c r="Q313" s="1">
        <f>((P311-Q311)-(Q312-Q311))/(P311-Q311)</f>
        <v>0.401384415709272</v>
      </c>
      <c r="U313" s="1">
        <f>((T311-U311)-(U312-U311))/(T311-U311)</f>
        <v>0.676419600538517</v>
      </c>
      <c r="X313" s="1">
        <f>((W311-X311)-(X312-X311))/(W311-X311)</f>
        <v>0.677862339904515</v>
      </c>
      <c r="AA313" s="1">
        <f>((Z311-AA311)-(AA312-AA311))/(Z311-AA311)</f>
        <v>0.685075798256847</v>
      </c>
      <c r="AD313" s="1">
        <f>((AC311-AD311)-(AD312-AD311))/(AC311-AD311)</f>
        <v>0.588962836445021</v>
      </c>
      <c r="AG313" s="1">
        <f>((AF311-AG311)-(AG312-AG311))/(AF311-AG311)</f>
        <v>0.400097255240977</v>
      </c>
      <c r="AJ313" s="3"/>
      <c r="AN313" s="1">
        <f>((AM311-AN311)-(AN312-AN311))/(AM311-AN311)</f>
        <v>0.695925050027288</v>
      </c>
      <c r="AQ313" s="1">
        <f>((AP311-AQ311)-(AQ312-AQ311))/(AP311-AQ311)</f>
        <v>0.682726834599277</v>
      </c>
      <c r="AT313" s="1">
        <f>((AS311-AT311)-(AT312-AT311))/(AS311-AT311)</f>
        <v>0.691396198672347</v>
      </c>
      <c r="AW313" s="1">
        <f>((AV311-AW311)-(AW312-AW311))/(AV311-AW311)</f>
        <v>0.638486360640584</v>
      </c>
      <c r="AZ313" s="1">
        <f>((AY311-AZ311)-(AZ312-AZ311))/(AY311-AZ311)</f>
        <v>0.534145606776869</v>
      </c>
      <c r="BD313" s="1">
        <f>((BC311-BD311)-(BD312-BD311))/(BC311-BD311)</f>
        <v>0.696222110513901</v>
      </c>
      <c r="BG313" s="1">
        <f>((BF311-BG311)-(BG312-BG311))/(BF311-BG311)</f>
        <v>0.680865563583603</v>
      </c>
      <c r="BJ313" s="1">
        <f>((BI311-BJ311)-(BJ312-BJ311))/(BI311-BJ311)</f>
        <v>0.688766559325074</v>
      </c>
      <c r="BM313" s="1">
        <f>((BL311-BM311)-(BM312-BM311))/(BL311-BM311)</f>
        <v>0.637077071148293</v>
      </c>
      <c r="BP313" s="1">
        <f>((BO311-BP311)-(BP312-BP311))/(BO311-BP311)</f>
        <v>0.532913048497364</v>
      </c>
    </row>
    <row r="314" spans="1:68">
      <c r="A314" s="3"/>
      <c r="E314" s="1">
        <v>0.677760577915377</v>
      </c>
      <c r="H314" s="1">
        <v>0.679029017133721</v>
      </c>
      <c r="K314" s="1">
        <v>0.686577674361644</v>
      </c>
      <c r="N314" s="1">
        <v>0.587929593058725</v>
      </c>
      <c r="Q314" s="1">
        <v>0.401395315035973</v>
      </c>
      <c r="U314" s="1">
        <v>0.676425053073826</v>
      </c>
      <c r="X314" s="1">
        <v>0.677855565837197</v>
      </c>
      <c r="AA314" s="1">
        <v>0.685071620256103</v>
      </c>
      <c r="AD314" s="1">
        <v>0.58584632245843</v>
      </c>
      <c r="AG314" s="1">
        <v>0.400108415709272</v>
      </c>
      <c r="AJ314" s="3"/>
      <c r="AN314" s="1">
        <v>0.695925684485007</v>
      </c>
      <c r="AQ314" s="1">
        <v>0.682727350815408</v>
      </c>
      <c r="AT314" s="1">
        <v>0.691398326572008</v>
      </c>
      <c r="AW314" s="1">
        <v>0.638490799716914</v>
      </c>
      <c r="AZ314" s="1">
        <v>0.534146356470856</v>
      </c>
      <c r="BD314" s="1">
        <v>0.694929050027288</v>
      </c>
      <c r="BG314" s="1">
        <v>0.680864834599277</v>
      </c>
      <c r="BJ314" s="1">
        <v>0.690365198672347</v>
      </c>
      <c r="BM314" s="1">
        <v>0.637074360640584</v>
      </c>
      <c r="BP314" s="1">
        <v>0.532909606776869</v>
      </c>
    </row>
    <row r="315" spans="1:68">
      <c r="A315" s="3"/>
      <c r="U315" s="1">
        <v>0.676606615332461</v>
      </c>
      <c r="X315" s="1">
        <v>0.677776973557228</v>
      </c>
      <c r="AA315" s="1">
        <v>0.685248918117695</v>
      </c>
      <c r="AD315" s="1">
        <v>0.586612945775475</v>
      </c>
      <c r="AG315" s="1">
        <v>0.400099472244481</v>
      </c>
      <c r="AJ315" s="3"/>
      <c r="BD315" s="1">
        <v>0.69490028561407</v>
      </c>
      <c r="BG315" s="1">
        <v>0.681775123962083</v>
      </c>
      <c r="BJ315" s="1">
        <v>0.690144341596624</v>
      </c>
      <c r="BM315" s="1">
        <v>0.636645754577871</v>
      </c>
      <c r="BP315" s="1">
        <v>0.532708658684713</v>
      </c>
    </row>
    <row r="316" spans="1:36">
      <c r="A316" s="3"/>
      <c r="AJ316" s="3"/>
    </row>
    <row r="317" spans="1:36">
      <c r="A317" s="3"/>
      <c r="AJ317" s="3"/>
    </row>
    <row r="318" spans="1:68">
      <c r="A318" s="3"/>
      <c r="E318" s="1">
        <f>E313</f>
        <v>0.677766053073827</v>
      </c>
      <c r="H318" s="1">
        <f>H313</f>
        <v>0.679031565837197</v>
      </c>
      <c r="K318" s="1">
        <f>K313</f>
        <v>0.686583620256103</v>
      </c>
      <c r="N318" s="1">
        <f>N313</f>
        <v>0.58796832245843</v>
      </c>
      <c r="Q318" s="1">
        <f>Q313</f>
        <v>0.401384415709272</v>
      </c>
      <c r="U318" s="1">
        <f>U313</f>
        <v>0.676419600538517</v>
      </c>
      <c r="X318" s="1">
        <f>X313</f>
        <v>0.677862339904515</v>
      </c>
      <c r="AA318" s="1">
        <f>AA313</f>
        <v>0.685075798256847</v>
      </c>
      <c r="AD318" s="1">
        <f>AD313</f>
        <v>0.588962836445021</v>
      </c>
      <c r="AG318" s="1">
        <f>AG313</f>
        <v>0.400097255240977</v>
      </c>
      <c r="AJ318" s="3"/>
      <c r="AN318" s="1">
        <f>AN313</f>
        <v>0.695925050027288</v>
      </c>
      <c r="AQ318" s="1">
        <f>AQ313</f>
        <v>0.682726834599277</v>
      </c>
      <c r="AT318" s="1">
        <f>AT313</f>
        <v>0.691396198672347</v>
      </c>
      <c r="AW318" s="1">
        <f>AW313</f>
        <v>0.638486360640584</v>
      </c>
      <c r="AZ318" s="1">
        <f>AZ313</f>
        <v>0.534145606776869</v>
      </c>
      <c r="BD318" s="1">
        <f>BD313</f>
        <v>0.696222110513901</v>
      </c>
      <c r="BG318" s="1">
        <f>BG313</f>
        <v>0.680865563583603</v>
      </c>
      <c r="BJ318" s="1">
        <f>BJ313</f>
        <v>0.688766559325074</v>
      </c>
      <c r="BM318" s="1">
        <f>BM313</f>
        <v>0.637077071148293</v>
      </c>
      <c r="BP318" s="1">
        <f>BP313</f>
        <v>0.532913048497364</v>
      </c>
    </row>
    <row r="319" spans="1:36">
      <c r="A319" s="3"/>
      <c r="AJ319" s="3"/>
    </row>
    <row r="320" spans="1:36">
      <c r="A320" s="3"/>
      <c r="AJ320" s="3"/>
    </row>
    <row r="321" spans="1:36">
      <c r="A321" s="4" t="s">
        <v>11</v>
      </c>
      <c r="AJ321" s="4" t="s">
        <v>11</v>
      </c>
    </row>
    <row r="322" spans="1:68">
      <c r="A322" s="3" t="s">
        <v>63</v>
      </c>
      <c r="B322" s="1">
        <v>68</v>
      </c>
      <c r="D322" s="8">
        <v>6.0129</v>
      </c>
      <c r="E322" s="1">
        <v>3.6023</v>
      </c>
      <c r="G322" s="8">
        <v>8.3907</v>
      </c>
      <c r="H322" s="1">
        <v>5.97578</v>
      </c>
      <c r="J322" s="8">
        <v>8.1435</v>
      </c>
      <c r="K322" s="1">
        <v>5.97578</v>
      </c>
      <c r="M322" s="8">
        <v>7.5982</v>
      </c>
      <c r="N322" s="1">
        <v>5.97578</v>
      </c>
      <c r="P322" s="8">
        <v>6.2593</v>
      </c>
      <c r="Q322" s="1">
        <v>5.97578</v>
      </c>
      <c r="T322" s="8">
        <v>8.2868</v>
      </c>
      <c r="U322" s="1">
        <v>5.97578</v>
      </c>
      <c r="W322" s="8">
        <v>8.2071</v>
      </c>
      <c r="X322" s="1">
        <v>5.97578</v>
      </c>
      <c r="Z322" s="8">
        <v>8.0115</v>
      </c>
      <c r="AA322" s="1">
        <v>5.97578</v>
      </c>
      <c r="AC322" s="8">
        <v>7.4697</v>
      </c>
      <c r="AD322" s="1">
        <v>5.97578</v>
      </c>
      <c r="AF322" s="8">
        <v>6.1623</v>
      </c>
      <c r="AG322" s="1">
        <v>5.97578</v>
      </c>
      <c r="AJ322" s="3" t="s">
        <v>63</v>
      </c>
      <c r="AK322" s="1">
        <v>137</v>
      </c>
      <c r="AM322" s="8">
        <v>6.783</v>
      </c>
      <c r="AN322" s="1">
        <v>3.6023</v>
      </c>
      <c r="AP322" s="8">
        <v>9.0611</v>
      </c>
      <c r="AQ322" s="1">
        <v>5.97578</v>
      </c>
      <c r="AS322" s="8">
        <v>6.5519</v>
      </c>
      <c r="AT322" s="1">
        <v>3.6023</v>
      </c>
      <c r="AV322" s="8">
        <v>8.2365</v>
      </c>
      <c r="AW322" s="1">
        <v>5.97578</v>
      </c>
      <c r="AY322" s="8">
        <v>7.2332</v>
      </c>
      <c r="AZ322" s="1">
        <v>5.97578</v>
      </c>
      <c r="BC322" s="8">
        <v>8.9384</v>
      </c>
      <c r="BD322" s="1">
        <v>5.97578</v>
      </c>
      <c r="BF322" s="8">
        <v>8.8417</v>
      </c>
      <c r="BG322" s="1">
        <v>5.97578</v>
      </c>
      <c r="BI322" s="8">
        <v>8.768</v>
      </c>
      <c r="BJ322" s="1">
        <v>5.97578</v>
      </c>
      <c r="BL322" s="8">
        <v>8.1273</v>
      </c>
      <c r="BM322" s="1">
        <v>5.97578</v>
      </c>
      <c r="BO322" s="8">
        <v>7.1041</v>
      </c>
      <c r="BP322" s="1">
        <v>5.97578</v>
      </c>
    </row>
    <row r="323" spans="1:68">
      <c r="A323" s="3"/>
      <c r="E323" s="1">
        <v>4.3801</v>
      </c>
      <c r="F323" s="1">
        <v>4.3801</v>
      </c>
      <c r="H323" s="1">
        <v>6.7622</v>
      </c>
      <c r="I323" s="1">
        <v>6.7622</v>
      </c>
      <c r="K323" s="1">
        <v>6.6538</v>
      </c>
      <c r="L323" s="1">
        <v>6.6538</v>
      </c>
      <c r="N323" s="1">
        <v>6.6495</v>
      </c>
      <c r="O323" s="1">
        <v>6.6495</v>
      </c>
      <c r="Q323" s="1">
        <v>6.1452</v>
      </c>
      <c r="T323" s="8"/>
      <c r="U323" s="1">
        <v>6.7211</v>
      </c>
      <c r="V323" s="1">
        <v>6.7211</v>
      </c>
      <c r="X323" s="1">
        <v>6.7071</v>
      </c>
      <c r="Y323" s="1">
        <v>6.7071</v>
      </c>
      <c r="AA323" s="1">
        <v>6.6149</v>
      </c>
      <c r="AB323" s="1">
        <v>6.6149</v>
      </c>
      <c r="AC323" s="8"/>
      <c r="AD323" s="1">
        <v>6.6024</v>
      </c>
      <c r="AE323" s="1">
        <v>6.6024</v>
      </c>
      <c r="AG323" s="1">
        <v>6.0875</v>
      </c>
      <c r="AJ323" s="3"/>
      <c r="AN323" s="1">
        <v>4.5723</v>
      </c>
      <c r="AO323" s="1">
        <v>4.5723</v>
      </c>
      <c r="AQ323" s="1">
        <v>6.9495</v>
      </c>
      <c r="AR323" s="1">
        <v>6.9495</v>
      </c>
      <c r="AT323" s="1">
        <v>4.5091</v>
      </c>
      <c r="AU323" s="1">
        <v>4.5091</v>
      </c>
      <c r="AW323" s="1">
        <v>6.7929</v>
      </c>
      <c r="AX323" s="1">
        <v>6.7929</v>
      </c>
      <c r="AZ323" s="1">
        <v>6.5725</v>
      </c>
      <c r="BC323" s="9"/>
      <c r="BD323" s="1">
        <v>6.8875</v>
      </c>
      <c r="BE323" s="1">
        <v>6.8875</v>
      </c>
      <c r="BG323" s="1">
        <v>6.8831</v>
      </c>
      <c r="BH323" s="1">
        <v>6.8831</v>
      </c>
      <c r="BI323" s="9"/>
      <c r="BJ323" s="1">
        <v>6.8353</v>
      </c>
      <c r="BK323" s="1">
        <v>6.8353</v>
      </c>
      <c r="BM323" s="1">
        <v>6.7561</v>
      </c>
      <c r="BN323" s="1">
        <v>6.7561</v>
      </c>
      <c r="BP323" s="1">
        <v>6.5124</v>
      </c>
    </row>
    <row r="324" spans="1:68">
      <c r="A324" s="3"/>
      <c r="E324" s="1">
        <f>((D322-E322)-(E323-E322))/(D322-E322)</f>
        <v>0.677341740645483</v>
      </c>
      <c r="H324" s="1">
        <f>((G322-H322)-(H323-H322))/(G322-H322)</f>
        <v>0.674349460851705</v>
      </c>
      <c r="K324" s="1">
        <f>((J322-K322)-(K323-K322))/(J322-K322)</f>
        <v>0.687219751628439</v>
      </c>
      <c r="N324" s="1">
        <f>((M322-N322)-(N323-N322))/(M322-N322)</f>
        <v>0.58474377781339</v>
      </c>
      <c r="Q324" s="1">
        <f>((P322-Q322)-(Q323-Q322))/(P322-Q322)</f>
        <v>0.402440744920993</v>
      </c>
      <c r="U324" s="1">
        <f>((T322-U322)-(U323-U322))/(T322-U322)</f>
        <v>0.677493055014669</v>
      </c>
      <c r="X324" s="1">
        <f>((W322-X322)-(X323-X322))/(W322-X322)</f>
        <v>0.67224781743542</v>
      </c>
      <c r="AA324" s="1">
        <f>((Z322-AA322)-(AA323-AA322))/(Z322-AA322)</f>
        <v>0.6860471970605</v>
      </c>
      <c r="AD324" s="1">
        <f>((AC322-AD322)-(AD323-AD322))/(AC322-AD322)</f>
        <v>0.580553175538181</v>
      </c>
      <c r="AG324" s="1">
        <f>((AF322-AG322)-(AG323-AG322))/(AF322-AG322)</f>
        <v>0.401029380227321</v>
      </c>
      <c r="AJ324" s="3"/>
      <c r="AN324" s="1">
        <f>((AM322-AN322)-(AN323-AN322))/(AM322-AN322)</f>
        <v>0.695035683968938</v>
      </c>
      <c r="AQ324" s="1">
        <f>((AP322-AQ322)-(AQ323-AQ322))/(AP322-AQ322)</f>
        <v>0.684402266215498</v>
      </c>
      <c r="AT324" s="1">
        <f>((AS322-AT322)-(AT323-AT322))/(AS322-AT322)</f>
        <v>0.692568483862219</v>
      </c>
      <c r="AW324" s="1">
        <f>((AV322-AW322)-(AW323-AW322))/(AV322-AW322)</f>
        <v>0.638557627658445</v>
      </c>
      <c r="AZ324" s="1">
        <f>((AY322-AZ322)-(AZ323-AZ322))/(AY322-AZ322)</f>
        <v>0.525440982328896</v>
      </c>
      <c r="BD324" s="1">
        <f>((BC322-BD322)-(BD323-BD322))/(BC322-BD322)</f>
        <v>0.69225887896524</v>
      </c>
      <c r="BG324" s="1">
        <f>((BF322-BG322)-(BG323-BG322))/(BF322-BG322)</f>
        <v>0.683410562751228</v>
      </c>
      <c r="BJ324" s="1">
        <f>((BI322-BJ322)-(BJ323-BJ322))/(BI322-BJ322)</f>
        <v>0.692173252823918</v>
      </c>
      <c r="BM324" s="1">
        <f>((BL322-BM322)-(BM323-BM322))/(BL322-BM322)</f>
        <v>0.637316873652116</v>
      </c>
      <c r="BP324" s="1">
        <f>((BO322-BP322)-(BP323-BP322))/(BO322-BP322)</f>
        <v>0.524407969370391</v>
      </c>
    </row>
    <row r="325" spans="1:68">
      <c r="A325" s="3"/>
      <c r="E325" s="1">
        <v>0.677344205008736</v>
      </c>
      <c r="H325" s="1">
        <v>0.67434757495668</v>
      </c>
      <c r="K325" s="1">
        <v>0.687214791847317</v>
      </c>
      <c r="N325" s="1">
        <v>0.584734997996607</v>
      </c>
      <c r="Q325" s="1">
        <v>0.402445236882325</v>
      </c>
      <c r="U325" s="1">
        <v>0.676065740645482</v>
      </c>
      <c r="X325" s="1">
        <v>0.672227460851705</v>
      </c>
      <c r="AA325" s="1">
        <v>0.686043751628439</v>
      </c>
      <c r="AD325" s="1">
        <v>0.58340277781339</v>
      </c>
      <c r="AG325" s="1">
        <v>0.400928744920993</v>
      </c>
      <c r="AJ325" s="3"/>
      <c r="AN325" s="1">
        <v>0.695040214477212</v>
      </c>
      <c r="AQ325" s="1">
        <v>0.684404143630982</v>
      </c>
      <c r="AT325" s="1">
        <v>0.692565622353937</v>
      </c>
      <c r="AW325" s="1">
        <v>0.638562622349952</v>
      </c>
      <c r="AZ325" s="1">
        <v>0.525428872632016</v>
      </c>
      <c r="BD325" s="1">
        <v>0.693623683968938</v>
      </c>
      <c r="BG325" s="1">
        <v>0.683406266215498</v>
      </c>
      <c r="BJ325" s="1">
        <v>0.690706483862218</v>
      </c>
      <c r="BM325" s="1">
        <v>0.637321627658445</v>
      </c>
      <c r="BP325" s="1">
        <v>0.524409982328896</v>
      </c>
    </row>
    <row r="326" spans="1:68">
      <c r="A326" s="3"/>
      <c r="U326" s="1">
        <v>0.676019924997159</v>
      </c>
      <c r="X326" s="1">
        <v>0.673188066602344</v>
      </c>
      <c r="AA326" s="1">
        <v>0.685972390223297</v>
      </c>
      <c r="AD326" s="1">
        <v>0.582589876816027</v>
      </c>
      <c r="AG326" s="1">
        <v>0.400758969641215</v>
      </c>
      <c r="AJ326" s="3"/>
      <c r="BD326" s="1">
        <v>0.693603646763352</v>
      </c>
      <c r="BG326" s="1">
        <v>0.683150554342033</v>
      </c>
      <c r="BJ326" s="1">
        <v>0.690724282357748</v>
      </c>
      <c r="BM326" s="1">
        <v>0.637613420794003</v>
      </c>
      <c r="BP326" s="1">
        <v>0.52442758964498</v>
      </c>
    </row>
    <row r="327" spans="1:36">
      <c r="A327" s="3"/>
      <c r="AJ327" s="3"/>
    </row>
    <row r="328" spans="1:36">
      <c r="A328" s="3"/>
      <c r="AJ328" s="3"/>
    </row>
    <row r="329" spans="1:68">
      <c r="A329" s="3"/>
      <c r="E329" s="1">
        <f>E324</f>
        <v>0.677341740645483</v>
      </c>
      <c r="H329" s="1">
        <f>H324</f>
        <v>0.674349460851705</v>
      </c>
      <c r="K329" s="1">
        <f>K324</f>
        <v>0.687219751628439</v>
      </c>
      <c r="N329" s="1">
        <f>N324</f>
        <v>0.58474377781339</v>
      </c>
      <c r="Q329" s="1">
        <f>Q324</f>
        <v>0.402440744920993</v>
      </c>
      <c r="U329" s="1">
        <f>U324</f>
        <v>0.677493055014669</v>
      </c>
      <c r="X329" s="1">
        <f>X324</f>
        <v>0.67224781743542</v>
      </c>
      <c r="AA329" s="1">
        <f>AA324</f>
        <v>0.6860471970605</v>
      </c>
      <c r="AD329" s="1">
        <f>AD324</f>
        <v>0.580553175538181</v>
      </c>
      <c r="AG329" s="1">
        <f>AG324</f>
        <v>0.401029380227321</v>
      </c>
      <c r="AJ329" s="3"/>
      <c r="AN329" s="1">
        <f>AN324</f>
        <v>0.695035683968938</v>
      </c>
      <c r="AQ329" s="1">
        <f>AQ324</f>
        <v>0.684402266215498</v>
      </c>
      <c r="AT329" s="1">
        <f>AT324</f>
        <v>0.692568483862219</v>
      </c>
      <c r="AW329" s="1">
        <f>AW324</f>
        <v>0.638557627658445</v>
      </c>
      <c r="AZ329" s="1">
        <f>AZ324</f>
        <v>0.525440982328896</v>
      </c>
      <c r="BD329" s="1">
        <f>BD324</f>
        <v>0.69225887896524</v>
      </c>
      <c r="BG329" s="1">
        <f>BG324</f>
        <v>0.683410562751228</v>
      </c>
      <c r="BJ329" s="1">
        <f>BJ324</f>
        <v>0.692173252823918</v>
      </c>
      <c r="BM329" s="1">
        <f>BM324</f>
        <v>0.637316873652116</v>
      </c>
      <c r="BP329" s="1">
        <f>BP324</f>
        <v>0.524407969370391</v>
      </c>
    </row>
    <row r="330" spans="1:36">
      <c r="A330" s="3"/>
      <c r="AJ330" s="3"/>
    </row>
    <row r="331" spans="1:36">
      <c r="A331" s="3"/>
      <c r="AJ331" s="3"/>
    </row>
    <row r="332" s="1" customFormat="1" spans="1:68">
      <c r="A332" s="4" t="s">
        <v>11</v>
      </c>
      <c r="E332" s="1">
        <f>AVERAGE(E307,E318,E329)</f>
        <v>0.680065171005852</v>
      </c>
      <c r="H332" s="1">
        <f>AVERAGE(H307,H318,H329)</f>
        <v>0.674549175389304</v>
      </c>
      <c r="K332" s="1">
        <f>AVERAGE(K307,K318,K329)</f>
        <v>0.685502687614836</v>
      </c>
      <c r="N332" s="1">
        <f>AVERAGE(N307,N318,N329)</f>
        <v>0.587080981953518</v>
      </c>
      <c r="Q332" s="1">
        <f>AVERAGE(Q307,Q318,Q329)</f>
        <v>0.398343786120851</v>
      </c>
      <c r="U332" s="1">
        <f>AVERAGE(U307,U318,U329)</f>
        <v>0.678730501033051</v>
      </c>
      <c r="X332" s="1">
        <f>AVERAGE(X307,X318,X329)</f>
        <v>0.673032193585205</v>
      </c>
      <c r="AA332" s="1">
        <f>AVERAGE(AA307,AA318,AA329)</f>
        <v>0.683902301698254</v>
      </c>
      <c r="AD332" s="1">
        <f>AVERAGE(AD307,AD318,AD329)</f>
        <v>0.58562121480859</v>
      </c>
      <c r="AG332" s="1">
        <f>AVERAGE(AG307,AG318,AG329)</f>
        <v>0.396922442029641</v>
      </c>
      <c r="AJ332" s="4" t="s">
        <v>11</v>
      </c>
      <c r="AN332" s="1">
        <f>AVERAGE(AN307,AN318,AN329)</f>
        <v>0.69410932539336</v>
      </c>
      <c r="AQ332" s="1">
        <f>AVERAGE(AQ307,AQ318,AQ329)</f>
        <v>0.685531201815601</v>
      </c>
      <c r="AT332" s="1">
        <f>AVERAGE(AT307,AT318,AT329)</f>
        <v>0.691147986633024</v>
      </c>
      <c r="AW332" s="1">
        <f>AVERAGE(AW307,AW318,AW329)</f>
        <v>0.641575570265028</v>
      </c>
      <c r="AZ332" s="1">
        <f>AVERAGE(AZ307,AZ318,AZ329)</f>
        <v>0.531079963914657</v>
      </c>
      <c r="BD332" s="1">
        <f>AVERAGE(BD307,BD318,BD329)</f>
        <v>0.692661535159146</v>
      </c>
      <c r="BG332" s="1">
        <f>AVERAGE(BG307,BG318,BG329)</f>
        <v>0.684237426313067</v>
      </c>
      <c r="BJ332" s="1">
        <f>AVERAGE(BJ307,BJ318,BJ329)</f>
        <v>0.689807862682895</v>
      </c>
      <c r="BM332" s="1">
        <f>AVERAGE(BM307,BM318,BM329)</f>
        <v>0.640282637341941</v>
      </c>
      <c r="BP332" s="1">
        <f>AVERAGE(BP307,BP318,BP329)</f>
        <v>0.529853374249415</v>
      </c>
    </row>
    <row r="333" spans="1:68">
      <c r="A333" s="3" t="s">
        <v>64</v>
      </c>
      <c r="B333" s="1">
        <v>65</v>
      </c>
      <c r="D333" s="8">
        <v>6.0427</v>
      </c>
      <c r="E333" s="1">
        <v>3.6023</v>
      </c>
      <c r="G333" s="8">
        <v>8.1856</v>
      </c>
      <c r="H333" s="1">
        <v>5.97578</v>
      </c>
      <c r="J333" s="8">
        <v>8.1936</v>
      </c>
      <c r="K333" s="1">
        <v>5.97578</v>
      </c>
      <c r="M333" s="8">
        <v>7.5702</v>
      </c>
      <c r="N333" s="1">
        <v>5.97578</v>
      </c>
      <c r="P333" s="8">
        <v>7.1554</v>
      </c>
      <c r="Q333" s="1">
        <v>5.97578</v>
      </c>
      <c r="T333" s="8">
        <v>8.3031</v>
      </c>
      <c r="U333" s="1">
        <v>5.97578</v>
      </c>
      <c r="W333" s="8">
        <v>8.0846</v>
      </c>
      <c r="X333" s="1">
        <v>5.97578</v>
      </c>
      <c r="Z333" s="8">
        <v>8.016</v>
      </c>
      <c r="AA333" s="1">
        <v>5.97578</v>
      </c>
      <c r="AC333" s="8">
        <v>7.4517</v>
      </c>
      <c r="AD333" s="1">
        <v>5.97578</v>
      </c>
      <c r="AF333" s="8">
        <v>7.066</v>
      </c>
      <c r="AG333" s="1">
        <v>5.97578</v>
      </c>
      <c r="AJ333" s="3" t="s">
        <v>64</v>
      </c>
      <c r="AK333" s="1">
        <v>134</v>
      </c>
      <c r="AM333" s="8">
        <v>6.7862</v>
      </c>
      <c r="AN333" s="1">
        <v>3.6023</v>
      </c>
      <c r="AP333" s="8">
        <v>8.9856</v>
      </c>
      <c r="AQ333" s="1">
        <v>5.97578</v>
      </c>
      <c r="AS333" s="8">
        <v>6.5377</v>
      </c>
      <c r="AT333" s="1">
        <v>3.6023</v>
      </c>
      <c r="AV333" s="8">
        <v>8.2921</v>
      </c>
      <c r="AW333" s="1">
        <v>5.97578</v>
      </c>
      <c r="AY333" s="8">
        <v>7.8279</v>
      </c>
      <c r="AZ333" s="1">
        <v>5.97578</v>
      </c>
      <c r="BC333" s="8">
        <v>8.9487</v>
      </c>
      <c r="BD333" s="1">
        <v>5.97578</v>
      </c>
      <c r="BF333" s="8">
        <v>8.7712</v>
      </c>
      <c r="BG333" s="1">
        <v>5.97578</v>
      </c>
      <c r="BI333" s="8">
        <v>8.7496</v>
      </c>
      <c r="BJ333" s="1">
        <v>5.97578</v>
      </c>
      <c r="BL333" s="8">
        <v>8.1781</v>
      </c>
      <c r="BM333" s="1">
        <v>5.97578</v>
      </c>
      <c r="BO333" s="8">
        <v>7.6874</v>
      </c>
      <c r="BP333" s="1">
        <v>5.97578</v>
      </c>
    </row>
    <row r="334" spans="1:68">
      <c r="A334" s="3"/>
      <c r="E334" s="1">
        <v>4.3838</v>
      </c>
      <c r="F334" s="1">
        <v>4.3838</v>
      </c>
      <c r="H334" s="1">
        <v>6.7066</v>
      </c>
      <c r="I334" s="1">
        <v>6.7066</v>
      </c>
      <c r="K334" s="1">
        <v>6.6788</v>
      </c>
      <c r="L334" s="1">
        <v>6.6788</v>
      </c>
      <c r="N334" s="1">
        <v>6.6232</v>
      </c>
      <c r="O334" s="1">
        <v>6.6232</v>
      </c>
      <c r="Q334" s="1">
        <v>6.6816</v>
      </c>
      <c r="U334" s="1">
        <v>6.7238</v>
      </c>
      <c r="V334" s="1">
        <v>6.7238</v>
      </c>
      <c r="X334" s="1">
        <v>6.6764</v>
      </c>
      <c r="Y334" s="1">
        <v>6.6764</v>
      </c>
      <c r="Z334" s="8"/>
      <c r="AA334" s="1">
        <v>6.6285</v>
      </c>
      <c r="AB334" s="1">
        <v>6.6285</v>
      </c>
      <c r="AD334" s="1">
        <v>6.5782</v>
      </c>
      <c r="AE334" s="1">
        <v>6.5782</v>
      </c>
      <c r="AF334" s="8"/>
      <c r="AG334" s="1">
        <v>6.6234</v>
      </c>
      <c r="AJ334" s="3"/>
      <c r="AN334" s="1">
        <v>4.5861</v>
      </c>
      <c r="AO334" s="1">
        <v>4.5861</v>
      </c>
      <c r="AQ334" s="1">
        <v>6.9231</v>
      </c>
      <c r="AR334" s="1">
        <v>6.9231</v>
      </c>
      <c r="AT334" s="1">
        <v>4.5038</v>
      </c>
      <c r="AU334" s="1">
        <v>4.5038</v>
      </c>
      <c r="AW334" s="1">
        <v>6.8128</v>
      </c>
      <c r="AX334" s="1">
        <v>6.8128</v>
      </c>
      <c r="AZ334" s="1">
        <v>6.8363</v>
      </c>
      <c r="BD334" s="1">
        <v>6.8986</v>
      </c>
      <c r="BE334" s="1">
        <v>6.8986</v>
      </c>
      <c r="BG334" s="1">
        <v>6.8584</v>
      </c>
      <c r="BH334" s="1">
        <v>6.8584</v>
      </c>
      <c r="BJ334" s="1">
        <v>6.8311</v>
      </c>
      <c r="BK334" s="1">
        <v>6.8311</v>
      </c>
      <c r="BM334" s="1">
        <v>6.7757</v>
      </c>
      <c r="BN334" s="1">
        <v>6.7757</v>
      </c>
      <c r="BP334" s="1">
        <v>6.7728</v>
      </c>
    </row>
    <row r="335" spans="1:68">
      <c r="A335" s="3"/>
      <c r="E335" s="1">
        <f>((D333-E333)-(E334-E333))/(D333-E333)</f>
        <v>0.679765612194722</v>
      </c>
      <c r="H335" s="1">
        <f>((G333-H333)-(H334-H333))/(G333-H333)</f>
        <v>0.669285281154121</v>
      </c>
      <c r="K335" s="1">
        <f>((J333-K333)-(K334-K333))/(J333-K333)</f>
        <v>0.683013048849772</v>
      </c>
      <c r="N335" s="1">
        <f>((M333-N333)-(N334-N333))/(M333-N333)</f>
        <v>0.593946388028249</v>
      </c>
      <c r="Q335" s="1">
        <f>((P333-Q333)-(Q334-Q333))/(P333-Q333)</f>
        <v>0.401654770180227</v>
      </c>
      <c r="U335" s="1">
        <f>((T333-U333)-(U334-U333))/(T333-U333)</f>
        <v>0.678591684856402</v>
      </c>
      <c r="X335" s="1">
        <f>((W333-X333)-(X334-X333))/(W333-X333)</f>
        <v>0.667766807977921</v>
      </c>
      <c r="AA335" s="1">
        <f>((Z333-AA333)-(AA334-AA333))/(Z333-AA333)</f>
        <v>0.680073717540265</v>
      </c>
      <c r="AD335" s="1">
        <f>((AC333-AD333)-(AD334-AD333))/(AC333-AD333)</f>
        <v>0.591834245758578</v>
      </c>
      <c r="AG335" s="1">
        <f>((AF333-AG333)-(AG334-AG333))/(AF333-AG333)</f>
        <v>0.405973106345508</v>
      </c>
      <c r="AJ335" s="3"/>
      <c r="AN335" s="1">
        <f>((AM333-AN333)-(AN334-AN333))/(AM333-AN333)</f>
        <v>0.691007883413424</v>
      </c>
      <c r="AQ335" s="1">
        <f>((AP333-AQ333)-(AQ334-AQ333))/(AP333-AQ333)</f>
        <v>0.685256925663329</v>
      </c>
      <c r="AT335" s="1">
        <f>((AS333-AT333)-(AT334-AT333))/(AS333-AT333)</f>
        <v>0.692886829733597</v>
      </c>
      <c r="AW335" s="1">
        <f>((AV333-AW333)-(AW334-AW333))/(AV333-AW333)</f>
        <v>0.638642329211853</v>
      </c>
      <c r="AZ335" s="1">
        <f>((AY333-AZ333)-(AZ334-AZ333))/(AY333-AZ333)</f>
        <v>0.53538647603827</v>
      </c>
      <c r="BD335" s="1">
        <f>((BC333-BD333)-(BD334-BD333))/(BC333-BD333)</f>
        <v>0.689591378173648</v>
      </c>
      <c r="BG335" s="1">
        <f>((BF333-BG333)-(BG334-BG333))/(BF333-BG333)</f>
        <v>0.68426211445865</v>
      </c>
      <c r="BJ335" s="1">
        <f>((BI333-BJ333)-(BJ334-BJ333))/(BI333-BJ333)</f>
        <v>0.691645456446345</v>
      </c>
      <c r="BM335" s="1">
        <f>((BL333-BM333)-(BM334-BM333))/(BL333-BM333)</f>
        <v>0.636783028805987</v>
      </c>
      <c r="BP335" s="1">
        <f>((BO333-BP333)-(BP334-BP333))/(BO333-BP333)</f>
        <v>0.534347577149134</v>
      </c>
    </row>
    <row r="336" spans="1:68">
      <c r="A336" s="3"/>
      <c r="E336" s="1">
        <v>0.679770608063739</v>
      </c>
      <c r="H336" s="1">
        <v>0.669286390967268</v>
      </c>
      <c r="K336" s="1">
        <v>0.683019961815656</v>
      </c>
      <c r="N336" s="1">
        <v>0.593941456773315</v>
      </c>
      <c r="Q336" s="1">
        <v>0.401641572919145</v>
      </c>
      <c r="U336" s="1">
        <v>0.678589612194722</v>
      </c>
      <c r="X336" s="1">
        <v>0.667773281154121</v>
      </c>
      <c r="AA336" s="1">
        <v>0.681672048849772</v>
      </c>
      <c r="AD336" s="1">
        <v>0.591824388028249</v>
      </c>
      <c r="AG336" s="1">
        <v>0.400378770180227</v>
      </c>
      <c r="AJ336" s="3"/>
      <c r="AN336" s="1">
        <v>0.691004283674441</v>
      </c>
      <c r="AQ336" s="1">
        <v>0.685261759956537</v>
      </c>
      <c r="AT336" s="1">
        <v>0.692887888480828</v>
      </c>
      <c r="AW336" s="1">
        <v>0.638630337139456</v>
      </c>
      <c r="AZ336" s="1">
        <v>0.535376280921611</v>
      </c>
      <c r="BD336" s="1">
        <v>0.689595883413424</v>
      </c>
      <c r="BG336" s="1">
        <v>0.684260925663329</v>
      </c>
      <c r="BJ336" s="1">
        <v>0.691650829733597</v>
      </c>
      <c r="BM336" s="1">
        <v>0.636780329211853</v>
      </c>
      <c r="BP336" s="1">
        <v>0.53435547603827</v>
      </c>
    </row>
    <row r="337" spans="1:68">
      <c r="A337" s="3"/>
      <c r="U337" s="1">
        <v>0.678522135014317</v>
      </c>
      <c r="X337" s="1">
        <v>0.667139474862957</v>
      </c>
      <c r="AA337" s="1">
        <v>0.68169975942617</v>
      </c>
      <c r="AD337" s="1">
        <v>0.592400859542879</v>
      </c>
      <c r="AG337" s="1">
        <v>0.400346265544716</v>
      </c>
      <c r="AJ337" s="3"/>
      <c r="BD337" s="1">
        <v>0.690054125032027</v>
      </c>
      <c r="BG337" s="1">
        <v>0.683425879736018</v>
      </c>
      <c r="BJ337" s="1">
        <v>0.691632795112184</v>
      </c>
      <c r="BM337" s="1">
        <v>0.637618254344271</v>
      </c>
      <c r="BP337" s="1">
        <v>0.533941271741426</v>
      </c>
    </row>
    <row r="338" spans="1:36">
      <c r="A338" s="3"/>
      <c r="AJ338" s="3"/>
    </row>
    <row r="339" spans="1:36">
      <c r="A339" s="3"/>
      <c r="AJ339" s="3"/>
    </row>
    <row r="340" spans="1:68">
      <c r="A340" s="3"/>
      <c r="E340" s="1">
        <f>E335</f>
        <v>0.679765612194722</v>
      </c>
      <c r="H340" s="1">
        <f>H335</f>
        <v>0.669285281154121</v>
      </c>
      <c r="K340" s="1">
        <f>K335</f>
        <v>0.683013048849772</v>
      </c>
      <c r="N340" s="1">
        <f>N335</f>
        <v>0.593946388028249</v>
      </c>
      <c r="Q340" s="1">
        <f>Q335</f>
        <v>0.401654770180227</v>
      </c>
      <c r="U340" s="1">
        <f>U335</f>
        <v>0.678591684856402</v>
      </c>
      <c r="X340" s="1">
        <f>X335</f>
        <v>0.667766807977921</v>
      </c>
      <c r="AA340" s="1">
        <f>AA335</f>
        <v>0.680073717540265</v>
      </c>
      <c r="AD340" s="1">
        <f>AD335</f>
        <v>0.591834245758578</v>
      </c>
      <c r="AG340" s="1">
        <f>AG335</f>
        <v>0.405973106345508</v>
      </c>
      <c r="AJ340" s="3"/>
      <c r="AN340" s="1">
        <f>AN335</f>
        <v>0.691007883413424</v>
      </c>
      <c r="AQ340" s="1">
        <f>AQ335</f>
        <v>0.685256925663329</v>
      </c>
      <c r="AT340" s="1">
        <f>AT335</f>
        <v>0.692886829733597</v>
      </c>
      <c r="AW340" s="1">
        <f>AW335</f>
        <v>0.638642329211853</v>
      </c>
      <c r="AZ340" s="1">
        <f>AZ335</f>
        <v>0.53538647603827</v>
      </c>
      <c r="BD340" s="1">
        <f>BD335</f>
        <v>0.689591378173648</v>
      </c>
      <c r="BG340" s="1">
        <f>BG335</f>
        <v>0.68426211445865</v>
      </c>
      <c r="BJ340" s="1">
        <f>BJ335</f>
        <v>0.691645456446345</v>
      </c>
      <c r="BM340" s="1">
        <f>BM335</f>
        <v>0.636783028805987</v>
      </c>
      <c r="BP340" s="1">
        <f>BP335</f>
        <v>0.534347577149134</v>
      </c>
    </row>
    <row r="341" spans="1:36">
      <c r="A341" s="3"/>
      <c r="AJ341" s="3"/>
    </row>
    <row r="342" spans="1:36">
      <c r="A342" s="3"/>
      <c r="AJ342" s="3"/>
    </row>
    <row r="343" spans="1:36">
      <c r="A343" s="4" t="s">
        <v>11</v>
      </c>
      <c r="AJ343" s="4" t="s">
        <v>11</v>
      </c>
    </row>
    <row r="344" spans="1:68">
      <c r="A344" s="3" t="s">
        <v>65</v>
      </c>
      <c r="B344" s="1">
        <v>67</v>
      </c>
      <c r="D344" s="8">
        <v>6.148</v>
      </c>
      <c r="E344" s="1">
        <v>3.6023</v>
      </c>
      <c r="G344" s="8">
        <v>8.3712</v>
      </c>
      <c r="H344" s="1">
        <v>5.97578</v>
      </c>
      <c r="J344" s="8">
        <v>8.0361</v>
      </c>
      <c r="K344" s="1">
        <v>5.97578</v>
      </c>
      <c r="M344" s="8">
        <v>7.4528</v>
      </c>
      <c r="N344" s="1">
        <v>5.97578</v>
      </c>
      <c r="P344" s="8">
        <v>6.7651</v>
      </c>
      <c r="Q344" s="1">
        <v>5.97578</v>
      </c>
      <c r="T344" s="8">
        <v>8.3953</v>
      </c>
      <c r="U344" s="1">
        <v>5.97578</v>
      </c>
      <c r="W344" s="8">
        <v>8.3166</v>
      </c>
      <c r="X344" s="1">
        <v>5.97578</v>
      </c>
      <c r="Z344" s="8">
        <v>7.909</v>
      </c>
      <c r="AA344" s="1">
        <v>5.97578</v>
      </c>
      <c r="AC344" s="8">
        <v>7.3445</v>
      </c>
      <c r="AD344" s="1">
        <v>5.97578</v>
      </c>
      <c r="AF344" s="8">
        <v>6.6514</v>
      </c>
      <c r="AG344" s="1">
        <v>5.97578</v>
      </c>
      <c r="AJ344" s="3" t="s">
        <v>65</v>
      </c>
      <c r="AK344" s="1">
        <v>136</v>
      </c>
      <c r="AM344" s="8">
        <v>6.6731</v>
      </c>
      <c r="AN344" s="1">
        <v>3.6023</v>
      </c>
      <c r="AP344" s="8">
        <v>8.9127</v>
      </c>
      <c r="AQ344" s="1">
        <v>5.97578</v>
      </c>
      <c r="AS344" s="8">
        <v>8.7795</v>
      </c>
      <c r="AT344" s="1">
        <v>5.97578</v>
      </c>
      <c r="AV344" s="8">
        <v>8.3029</v>
      </c>
      <c r="AW344" s="1">
        <v>5.97578</v>
      </c>
      <c r="AY344" s="8">
        <v>8.5928</v>
      </c>
      <c r="AZ344" s="1">
        <v>5.97578</v>
      </c>
      <c r="BC344" s="8">
        <v>8.7343</v>
      </c>
      <c r="BD344" s="1">
        <v>5.97578</v>
      </c>
      <c r="BF344" s="8">
        <v>8.6825</v>
      </c>
      <c r="BG344" s="1">
        <v>5.97578</v>
      </c>
      <c r="BI344" s="8">
        <v>8.6248</v>
      </c>
      <c r="BJ344" s="1">
        <v>5.97578</v>
      </c>
      <c r="BL344" s="8">
        <v>8.0724</v>
      </c>
      <c r="BM344" s="1">
        <v>5.97578</v>
      </c>
      <c r="BO344" s="8">
        <v>8.4632</v>
      </c>
      <c r="BP344" s="1">
        <v>5.97578</v>
      </c>
    </row>
    <row r="345" spans="1:68">
      <c r="A345" s="3"/>
      <c r="E345" s="1">
        <v>4.4095</v>
      </c>
      <c r="F345" s="1">
        <v>4.4095</v>
      </c>
      <c r="H345" s="1">
        <v>6.7459</v>
      </c>
      <c r="I345" s="1">
        <v>6.7459</v>
      </c>
      <c r="K345" s="1">
        <v>6.6433</v>
      </c>
      <c r="L345" s="1">
        <v>6.6433</v>
      </c>
      <c r="N345" s="1">
        <v>6.5958</v>
      </c>
      <c r="O345" s="1">
        <v>6.5958</v>
      </c>
      <c r="Q345" s="1">
        <v>6.4529</v>
      </c>
      <c r="U345" s="1">
        <v>6.7481</v>
      </c>
      <c r="V345" s="1">
        <v>6.7481</v>
      </c>
      <c r="X345" s="1">
        <v>6.7311</v>
      </c>
      <c r="Y345" s="1">
        <v>6.7311</v>
      </c>
      <c r="AA345" s="1">
        <v>6.6047</v>
      </c>
      <c r="AB345" s="1">
        <v>6.6047</v>
      </c>
      <c r="AD345" s="1">
        <v>6.5521</v>
      </c>
      <c r="AE345" s="1">
        <v>6.5521</v>
      </c>
      <c r="AF345" s="8"/>
      <c r="AG345" s="1">
        <v>6.3914</v>
      </c>
      <c r="AJ345" s="3"/>
      <c r="AN345" s="1">
        <v>4.5329</v>
      </c>
      <c r="AO345" s="1">
        <v>4.5329</v>
      </c>
      <c r="AQ345" s="1">
        <v>6.8969</v>
      </c>
      <c r="AR345" s="1">
        <v>6.8969</v>
      </c>
      <c r="AT345" s="1">
        <v>6.8498</v>
      </c>
      <c r="AU345" s="1">
        <v>6.8498</v>
      </c>
      <c r="AW345" s="1">
        <v>6.8311</v>
      </c>
      <c r="AX345" s="1">
        <v>6.8311</v>
      </c>
      <c r="AZ345" s="1">
        <v>7.2127</v>
      </c>
      <c r="BD345" s="1">
        <v>6.8145</v>
      </c>
      <c r="BE345" s="1">
        <v>6.8145</v>
      </c>
      <c r="BF345" s="9"/>
      <c r="BG345" s="1">
        <v>6.8322</v>
      </c>
      <c r="BH345" s="1">
        <v>6.8322</v>
      </c>
      <c r="BJ345" s="1">
        <v>6.8053</v>
      </c>
      <c r="BK345" s="1">
        <v>6.8053</v>
      </c>
      <c r="BL345" s="9"/>
      <c r="BM345" s="1">
        <v>6.7534</v>
      </c>
      <c r="BN345" s="1">
        <v>6.7534</v>
      </c>
      <c r="BP345" s="1">
        <v>7.1561</v>
      </c>
    </row>
    <row r="346" spans="1:68">
      <c r="A346" s="3"/>
      <c r="E346" s="1">
        <f>((D344-E344)-(E345-E344))/(D344-E344)</f>
        <v>0.682916290214872</v>
      </c>
      <c r="H346" s="1">
        <f>((G344-H344)-(H345-H344))/(G344-H344)</f>
        <v>0.678503143498844</v>
      </c>
      <c r="K346" s="1">
        <f>((J344-K344)-(K345-K344))/(J344-K344)</f>
        <v>0.676011493360255</v>
      </c>
      <c r="N346" s="1">
        <f>((M344-N344)-(N345-N344))/(M344-N344)</f>
        <v>0.580222339575632</v>
      </c>
      <c r="Q346" s="1">
        <f>((P344-Q344)-(Q345-Q344))/(P344-Q344)</f>
        <v>0.395530329904222</v>
      </c>
      <c r="U346" s="1">
        <f>((T344-U344)-(U345-U344))/(T344-U344)</f>
        <v>0.680796190980029</v>
      </c>
      <c r="X346" s="1">
        <f>((W344-X344)-(X345-X344))/(W344-X344)</f>
        <v>0.677326748746166</v>
      </c>
      <c r="AA346" s="1">
        <f>((Z344-AA344)-(AA345-AA344))/(Z344-AA344)</f>
        <v>0.674677481093719</v>
      </c>
      <c r="AD346" s="1">
        <f>((AC344-AD344)-(AD345-AD344))/(AC344-AD344)</f>
        <v>0.578935063416915</v>
      </c>
      <c r="AG346" s="1">
        <f>((AF344-AG344)-(AG345-AG344))/(AF344-AG344)</f>
        <v>0.384831710132915</v>
      </c>
      <c r="AJ346" s="3"/>
      <c r="AN346" s="1">
        <f>((AM344-AN344)-(AN345-AN344))/(AM344-AN344)</f>
        <v>0.696951934349355</v>
      </c>
      <c r="AQ346" s="1">
        <f>((AP344-AQ344)-(AQ345-AQ344))/(AP344-AQ344)</f>
        <v>0.686365307873555</v>
      </c>
      <c r="AT346" s="1">
        <f>((AS344-AT344)-(AT345-AT344))/(AS344-AT344)</f>
        <v>0.688264163325867</v>
      </c>
      <c r="AW346" s="1">
        <f>((AV344-AW344)-(AW345-AW344))/(AV344-AW344)</f>
        <v>0.63245556739661</v>
      </c>
      <c r="AZ346" s="1">
        <f>((AY344-AZ344)-(AZ345-AZ344))/(AY344-AZ344)</f>
        <v>0.527355541799451</v>
      </c>
      <c r="BD346" s="1">
        <f>((BC344-BD344)-(BD345-BD344))/(BC344-BD344)</f>
        <v>0.695952902280933</v>
      </c>
      <c r="BG346" s="1">
        <f>((BF344-BG344)-(BG345-BG344))/(BF344-BG344)</f>
        <v>0.683594904533901</v>
      </c>
      <c r="BJ346" s="1">
        <f>((BI344-BJ344)-(BJ345-BJ344))/(BI344-BJ344)</f>
        <v>0.686857781368204</v>
      </c>
      <c r="BM346" s="1">
        <f>((BL344-BM344)-(BM345-BM344))/(BL344-BM344)</f>
        <v>0.629107802081445</v>
      </c>
      <c r="BP346" s="1">
        <f>((BO344-BP344)-(BP345-BP344))/(BO344-BP344)</f>
        <v>0.525484236678969</v>
      </c>
    </row>
    <row r="347" spans="1:68">
      <c r="A347" s="3"/>
      <c r="E347" s="1">
        <v>0.682910275553143</v>
      </c>
      <c r="H347" s="1">
        <v>0.678506375227687</v>
      </c>
      <c r="K347" s="1">
        <v>0.676009209217022</v>
      </c>
      <c r="N347" s="1">
        <v>0.580211525155679</v>
      </c>
      <c r="Q347" s="1">
        <v>0.395528476010809</v>
      </c>
      <c r="U347" s="1">
        <v>0.680794290214872</v>
      </c>
      <c r="X347" s="1">
        <v>0.677327143498844</v>
      </c>
      <c r="AA347" s="1">
        <v>0.674670493360255</v>
      </c>
      <c r="AD347" s="1">
        <v>0.578946339575632</v>
      </c>
      <c r="AG347" s="1">
        <v>0.394018329904222</v>
      </c>
      <c r="AJ347" s="3"/>
      <c r="AN347" s="1">
        <v>0.696950489471089</v>
      </c>
      <c r="AQ347" s="1">
        <v>0.686369624493214</v>
      </c>
      <c r="AT347" s="1">
        <v>0.68826590565721</v>
      </c>
      <c r="AW347" s="1">
        <v>0.632461846032551</v>
      </c>
      <c r="AZ347" s="1">
        <v>0.52735781137509</v>
      </c>
      <c r="BD347" s="1">
        <v>0.695955934349355</v>
      </c>
      <c r="BG347" s="1">
        <v>0.685129307873555</v>
      </c>
      <c r="BJ347" s="1">
        <v>0.686852163325867</v>
      </c>
      <c r="BM347" s="1">
        <v>0.63142456739661</v>
      </c>
      <c r="BP347" s="1">
        <v>0.525493541799451</v>
      </c>
    </row>
    <row r="348" spans="1:68">
      <c r="A348" s="3"/>
      <c r="U348" s="1">
        <v>0.681596212843699</v>
      </c>
      <c r="X348" s="1">
        <v>0.677351372749924</v>
      </c>
      <c r="AA348" s="1">
        <v>0.674751846349288</v>
      </c>
      <c r="AD348" s="1">
        <v>0.578062242910595</v>
      </c>
      <c r="AG348" s="1">
        <v>0.394167202948575</v>
      </c>
      <c r="AJ348" s="3"/>
      <c r="BD348" s="1">
        <v>0.695520321719353</v>
      </c>
      <c r="BG348" s="1">
        <v>0.685356133119869</v>
      </c>
      <c r="BJ348" s="1">
        <v>0.686428565788331</v>
      </c>
      <c r="BM348" s="1">
        <v>0.631505249127641</v>
      </c>
      <c r="BP348" s="1">
        <v>0.526107626865551</v>
      </c>
    </row>
    <row r="349" spans="1:36">
      <c r="A349" s="3"/>
      <c r="AJ349" s="3"/>
    </row>
    <row r="350" spans="1:36">
      <c r="A350" s="3"/>
      <c r="AJ350" s="3"/>
    </row>
    <row r="351" spans="1:68">
      <c r="A351" s="3"/>
      <c r="E351" s="1">
        <f>E346</f>
        <v>0.682916290214872</v>
      </c>
      <c r="H351" s="1">
        <f>H346</f>
        <v>0.678503143498844</v>
      </c>
      <c r="K351" s="1">
        <f>K346</f>
        <v>0.676011493360255</v>
      </c>
      <c r="N351" s="1">
        <f>N346</f>
        <v>0.580222339575632</v>
      </c>
      <c r="Q351" s="1">
        <f>Q346</f>
        <v>0.395530329904222</v>
      </c>
      <c r="U351" s="1">
        <f>U346</f>
        <v>0.680796190980029</v>
      </c>
      <c r="X351" s="1">
        <f>X346</f>
        <v>0.677326748746166</v>
      </c>
      <c r="AA351" s="1">
        <f>AA346</f>
        <v>0.674677481093719</v>
      </c>
      <c r="AD351" s="1">
        <f>AD346</f>
        <v>0.578935063416915</v>
      </c>
      <c r="AG351" s="1">
        <f>AG346</f>
        <v>0.384831710132915</v>
      </c>
      <c r="AJ351" s="3"/>
      <c r="AN351" s="1">
        <f>AN346</f>
        <v>0.696951934349355</v>
      </c>
      <c r="AQ351" s="1">
        <f>AQ346</f>
        <v>0.686365307873555</v>
      </c>
      <c r="AT351" s="1">
        <f>AT346</f>
        <v>0.688264163325867</v>
      </c>
      <c r="AW351" s="1">
        <f>AW346</f>
        <v>0.63245556739661</v>
      </c>
      <c r="AZ351" s="1">
        <f>AZ346</f>
        <v>0.527355541799451</v>
      </c>
      <c r="BD351" s="1">
        <f>BD346</f>
        <v>0.695952902280933</v>
      </c>
      <c r="BG351" s="1">
        <f>BG346</f>
        <v>0.683594904533901</v>
      </c>
      <c r="BJ351" s="1">
        <f>BJ346</f>
        <v>0.686857781368204</v>
      </c>
      <c r="BM351" s="1">
        <f>BM346</f>
        <v>0.629107802081445</v>
      </c>
      <c r="BP351" s="1">
        <f>BP346</f>
        <v>0.525484236678969</v>
      </c>
    </row>
    <row r="352" spans="1:36">
      <c r="A352" s="3"/>
      <c r="AJ352" s="3"/>
    </row>
    <row r="353" spans="1:36">
      <c r="A353" s="3"/>
      <c r="AJ353" s="3"/>
    </row>
    <row r="354" spans="1:36">
      <c r="A354" s="4" t="s">
        <v>11</v>
      </c>
      <c r="AJ354" s="4" t="s">
        <v>11</v>
      </c>
    </row>
    <row r="355" spans="1:68">
      <c r="A355" s="3" t="s">
        <v>66</v>
      </c>
      <c r="B355" s="1">
        <v>69</v>
      </c>
      <c r="D355" s="8">
        <v>5.9637</v>
      </c>
      <c r="E355" s="1">
        <v>3.6023</v>
      </c>
      <c r="G355" s="8">
        <v>8.3958</v>
      </c>
      <c r="H355" s="1">
        <v>5.97578</v>
      </c>
      <c r="J355" s="8">
        <v>7.9993</v>
      </c>
      <c r="K355" s="1">
        <v>5.97578</v>
      </c>
      <c r="M355" s="8">
        <v>7.3951</v>
      </c>
      <c r="N355" s="1">
        <v>5.97578</v>
      </c>
      <c r="P355" s="8">
        <v>7.1384</v>
      </c>
      <c r="Q355" s="1">
        <v>5.97578</v>
      </c>
      <c r="T355" s="8">
        <v>8.2279</v>
      </c>
      <c r="U355" s="1">
        <v>5.97578</v>
      </c>
      <c r="W355" s="8">
        <v>8.2317</v>
      </c>
      <c r="X355" s="1">
        <v>5.97578</v>
      </c>
      <c r="Z355" s="8">
        <v>7.881</v>
      </c>
      <c r="AA355" s="1">
        <v>5.97578</v>
      </c>
      <c r="AC355" s="8">
        <v>7.2926</v>
      </c>
      <c r="AD355" s="1">
        <v>5.97578</v>
      </c>
      <c r="AF355" s="8">
        <v>7.0423</v>
      </c>
      <c r="AG355" s="1">
        <v>5.97578</v>
      </c>
      <c r="AJ355" s="3" t="s">
        <v>66</v>
      </c>
      <c r="AK355" s="1">
        <v>138</v>
      </c>
      <c r="AM355" s="8">
        <v>6.9949</v>
      </c>
      <c r="AN355" s="1">
        <v>3.6023</v>
      </c>
      <c r="AP355" s="8">
        <v>9.1088</v>
      </c>
      <c r="AQ355" s="1">
        <v>5.97578</v>
      </c>
      <c r="AS355" s="8">
        <v>8.7507</v>
      </c>
      <c r="AT355" s="1">
        <v>5.97578</v>
      </c>
      <c r="AV355" s="8">
        <v>8.2365</v>
      </c>
      <c r="AW355" s="1">
        <v>5.97578</v>
      </c>
      <c r="AY355" s="8">
        <v>8.7387</v>
      </c>
      <c r="AZ355" s="1">
        <v>5.97578</v>
      </c>
      <c r="BC355" s="8">
        <v>9.1503</v>
      </c>
      <c r="BD355" s="1">
        <v>5.97578</v>
      </c>
      <c r="BF355" s="8">
        <v>8.8924</v>
      </c>
      <c r="BG355" s="1">
        <v>5.97578</v>
      </c>
      <c r="BI355" s="8">
        <v>8.6023</v>
      </c>
      <c r="BJ355" s="1">
        <v>5.97578</v>
      </c>
      <c r="BL355" s="8">
        <v>8.2588</v>
      </c>
      <c r="BM355" s="1">
        <v>5.97578</v>
      </c>
      <c r="BO355" s="8">
        <v>8.5892</v>
      </c>
      <c r="BP355" s="1">
        <v>5.97578</v>
      </c>
    </row>
    <row r="356" spans="1:68">
      <c r="A356" s="3"/>
      <c r="E356" s="1">
        <v>4.3665</v>
      </c>
      <c r="F356" s="1">
        <v>4.3665</v>
      </c>
      <c r="H356" s="1">
        <v>6.7631</v>
      </c>
      <c r="I356" s="1">
        <v>6.7631</v>
      </c>
      <c r="K356" s="1">
        <v>6.6081</v>
      </c>
      <c r="L356" s="1">
        <v>6.6081</v>
      </c>
      <c r="N356" s="1">
        <v>6.5648</v>
      </c>
      <c r="O356" s="1">
        <v>6.5648</v>
      </c>
      <c r="Q356" s="1">
        <v>6.6814</v>
      </c>
      <c r="U356" s="1">
        <v>6.7075</v>
      </c>
      <c r="V356" s="1">
        <v>6.7075</v>
      </c>
      <c r="X356" s="1">
        <v>6.7145</v>
      </c>
      <c r="Y356" s="1">
        <v>6.7145</v>
      </c>
      <c r="Z356" s="8"/>
      <c r="AA356" s="1">
        <v>6.5708</v>
      </c>
      <c r="AB356" s="1">
        <v>6.5708</v>
      </c>
      <c r="AD356" s="1">
        <v>6.5238</v>
      </c>
      <c r="AE356" s="1">
        <v>6.5238</v>
      </c>
      <c r="AG356" s="1">
        <v>6.6245</v>
      </c>
      <c r="AJ356" s="3"/>
      <c r="AN356" s="1">
        <v>4.6448</v>
      </c>
      <c r="AO356" s="1">
        <v>4.6448</v>
      </c>
      <c r="AQ356" s="1">
        <v>6.9786</v>
      </c>
      <c r="AR356" s="1">
        <v>6.9786</v>
      </c>
      <c r="AT356" s="1">
        <v>6.8381</v>
      </c>
      <c r="AU356" s="1">
        <v>6.8381</v>
      </c>
      <c r="AW356" s="1">
        <v>6.7881</v>
      </c>
      <c r="AX356" s="1">
        <v>6.7881</v>
      </c>
      <c r="AZ356" s="1">
        <v>7.2786</v>
      </c>
      <c r="BD356" s="1">
        <v>6.9552</v>
      </c>
      <c r="BE356" s="1">
        <v>6.9552</v>
      </c>
      <c r="BF356" s="9"/>
      <c r="BG356" s="1">
        <v>6.9092</v>
      </c>
      <c r="BH356" s="1">
        <v>6.9092</v>
      </c>
      <c r="BJ356" s="1">
        <v>6.7947</v>
      </c>
      <c r="BK356" s="1">
        <v>6.7947</v>
      </c>
      <c r="BL356" s="9"/>
      <c r="BM356" s="1">
        <v>6.7956</v>
      </c>
      <c r="BN356" s="1">
        <v>6.7956</v>
      </c>
      <c r="BP356" s="1">
        <v>7.2107</v>
      </c>
    </row>
    <row r="357" spans="1:68">
      <c r="A357" s="3"/>
      <c r="E357" s="1">
        <f>((D355-E355)-(E356-E355))/(D355-E355)</f>
        <v>0.676378419581604</v>
      </c>
      <c r="H357" s="1">
        <f>((G355-H355)-(H356-H355))/(G355-H355)</f>
        <v>0.674663845753341</v>
      </c>
      <c r="K357" s="1">
        <f>((J355-K355)-(K356-K355))/(J355-K355)</f>
        <v>0.687514825650352</v>
      </c>
      <c r="N357" s="1">
        <f>((M355-N355)-(N356-N355))/(M355-N355)</f>
        <v>0.584998449961954</v>
      </c>
      <c r="Q357" s="1">
        <f>((P355-Q355)-(Q356-Q355))/(P355-Q355)</f>
        <v>0.393077703806919</v>
      </c>
      <c r="U357" s="1">
        <f>((T355-U355)-(U356-U355))/(T355-U355)</f>
        <v>0.675097241710033</v>
      </c>
      <c r="X357" s="1">
        <f>((W355-X355)-(X356-X355))/(W355-X355)</f>
        <v>0.672541579488634</v>
      </c>
      <c r="AA357" s="1">
        <f>((Z355-AA355)-(AA356-AA355))/(Z355-AA355)</f>
        <v>0.687689610648639</v>
      </c>
      <c r="AD357" s="1">
        <f>((AC355-AD355)-(AD356-AD355))/(AC355-AD355)</f>
        <v>0.583830743761486</v>
      </c>
      <c r="AG357" s="1">
        <f>((AF355-AG355)-(AG356-AG355))/(AF355-AG355)</f>
        <v>0.39174136443761</v>
      </c>
      <c r="AJ357" s="3"/>
      <c r="AN357" s="1">
        <f>((AM355-AN355)-(AN356-AN355))/(AM355-AN355)</f>
        <v>0.692713553027177</v>
      </c>
      <c r="AQ357" s="1">
        <f>((AP355-AQ355)-(AQ356-AQ355))/(AP355-AQ355)</f>
        <v>0.679919055735361</v>
      </c>
      <c r="AT357" s="1">
        <f>((AS355-AT355)-(AT356-AT355))/(AS355-AT355)</f>
        <v>0.689245095354101</v>
      </c>
      <c r="AW357" s="1">
        <f>((AV355-AW355)-(AW356-AW355))/(AV355-AW355)</f>
        <v>0.640680845040518</v>
      </c>
      <c r="AZ357" s="1">
        <f>((AY355-AZ355)-(AZ356-AZ355))/(AY355-AZ355)</f>
        <v>0.528462640974042</v>
      </c>
      <c r="BD357" s="1">
        <f>((BC355-BD355)-(BD356-BD355))/(BC355-BD355)</f>
        <v>0.691474616634956</v>
      </c>
      <c r="BG357" s="1">
        <f>((BF355-BG355)-(BG356-BG355))/(BF355-BG355)</f>
        <v>0.679965165156928</v>
      </c>
      <c r="BJ357" s="1">
        <f>((BI355-BJ355)-(BJ356-BJ355))/(BI355-BJ355)</f>
        <v>0.688211016858809</v>
      </c>
      <c r="BM357" s="1">
        <f>((BL355-BM355)-(BM356-BM355))/(BL355-BM355)</f>
        <v>0.640905467319603</v>
      </c>
      <c r="BP357" s="1">
        <f>((BO355-BP355)-(BP356-BP355))/(BO355-BP355)</f>
        <v>0.527469752278623</v>
      </c>
    </row>
    <row r="358" spans="1:68">
      <c r="A358" s="3"/>
      <c r="E358" s="1">
        <v>0.676377794186749</v>
      </c>
      <c r="H358" s="1">
        <v>0.674668068372075</v>
      </c>
      <c r="K358" s="1">
        <v>0.687514085218486</v>
      </c>
      <c r="N358" s="1">
        <v>0.585010946321871</v>
      </c>
      <c r="Q358" s="1">
        <v>0.393081218974076</v>
      </c>
      <c r="U358" s="1">
        <v>0.675102419581604</v>
      </c>
      <c r="X358" s="1">
        <v>0.672541845753341</v>
      </c>
      <c r="AA358" s="1">
        <v>0.686002825650352</v>
      </c>
      <c r="AD358" s="1">
        <v>0.583822449961954</v>
      </c>
      <c r="AG358" s="1">
        <v>0.391736703806919</v>
      </c>
      <c r="AJ358" s="3"/>
      <c r="AN358" s="1">
        <v>0.692716055287197</v>
      </c>
      <c r="AQ358" s="1">
        <v>0.67992267929282</v>
      </c>
      <c r="AT358" s="1">
        <v>0.689247984742151</v>
      </c>
      <c r="AW358" s="1">
        <v>0.640673322938293</v>
      </c>
      <c r="AZ358" s="1">
        <v>0.5284692063307</v>
      </c>
      <c r="BD358" s="1">
        <v>0.691477553027177</v>
      </c>
      <c r="BG358" s="1">
        <v>0.678507055735361</v>
      </c>
      <c r="BJ358" s="1">
        <v>0.6882140953541</v>
      </c>
      <c r="BM358" s="1">
        <v>0.638818845040518</v>
      </c>
      <c r="BP358" s="1">
        <v>0.527466640974042</v>
      </c>
    </row>
    <row r="359" spans="1:68">
      <c r="A359" s="3"/>
      <c r="U359" s="1">
        <v>0.675140975216794</v>
      </c>
      <c r="X359" s="1">
        <v>0.673360968172289</v>
      </c>
      <c r="AA359" s="1">
        <v>0.685375113087739</v>
      </c>
      <c r="AD359" s="1">
        <v>0.583837664649341</v>
      </c>
      <c r="AG359" s="1">
        <v>0.39156797189324</v>
      </c>
      <c r="AJ359" s="3"/>
      <c r="BD359" s="1">
        <v>0.690877314050826</v>
      </c>
      <c r="BG359" s="1">
        <v>0.678669172170197</v>
      </c>
      <c r="BJ359" s="1">
        <v>0.688231883124205</v>
      </c>
      <c r="BM359" s="1">
        <v>0.639716694897902</v>
      </c>
      <c r="BP359" s="1">
        <v>0.527031791287287</v>
      </c>
    </row>
    <row r="360" spans="1:36">
      <c r="A360" s="3"/>
      <c r="AJ360" s="3"/>
    </row>
    <row r="361" spans="1:36">
      <c r="A361" s="3"/>
      <c r="AJ361" s="3"/>
    </row>
    <row r="362" spans="1:68">
      <c r="A362" s="3"/>
      <c r="E362" s="1">
        <f>E357</f>
        <v>0.676378419581604</v>
      </c>
      <c r="H362" s="1">
        <f>H357</f>
        <v>0.674663845753341</v>
      </c>
      <c r="K362" s="1">
        <f>K357</f>
        <v>0.687514825650352</v>
      </c>
      <c r="N362" s="1">
        <f>N357</f>
        <v>0.584998449961954</v>
      </c>
      <c r="Q362" s="1">
        <f>Q357</f>
        <v>0.393077703806919</v>
      </c>
      <c r="U362" s="1">
        <f>U357</f>
        <v>0.675097241710033</v>
      </c>
      <c r="X362" s="1">
        <f>X357</f>
        <v>0.672541579488634</v>
      </c>
      <c r="AA362" s="1">
        <f>AA357</f>
        <v>0.687689610648639</v>
      </c>
      <c r="AD362" s="1">
        <f>AD357</f>
        <v>0.583830743761486</v>
      </c>
      <c r="AG362" s="1">
        <f>AG357</f>
        <v>0.39174136443761</v>
      </c>
      <c r="AJ362" s="3"/>
      <c r="AN362" s="1">
        <f>AN357</f>
        <v>0.692713553027177</v>
      </c>
      <c r="AQ362" s="1">
        <f>AQ357</f>
        <v>0.679919055735361</v>
      </c>
      <c r="AT362" s="1">
        <f>AT357</f>
        <v>0.689245095354101</v>
      </c>
      <c r="AW362" s="1">
        <f>AW357</f>
        <v>0.640680845040518</v>
      </c>
      <c r="AZ362" s="1">
        <f>AZ357</f>
        <v>0.528462640974042</v>
      </c>
      <c r="BD362" s="1">
        <f>BD357</f>
        <v>0.691474616634956</v>
      </c>
      <c r="BG362" s="1">
        <f>BG357</f>
        <v>0.679965165156928</v>
      </c>
      <c r="BJ362" s="1">
        <f>BJ357</f>
        <v>0.688211016858809</v>
      </c>
      <c r="BM362" s="1">
        <f>BM357</f>
        <v>0.640905467319603</v>
      </c>
      <c r="BP362" s="1">
        <f>BP357</f>
        <v>0.527469752278623</v>
      </c>
    </row>
    <row r="363" spans="1:36">
      <c r="A363" s="3"/>
      <c r="AJ363" s="3"/>
    </row>
    <row r="364" spans="1:36">
      <c r="A364" s="3"/>
      <c r="AJ364" s="3"/>
    </row>
    <row r="365" s="1" customFormat="1" spans="1:68">
      <c r="A365" s="4" t="s">
        <v>11</v>
      </c>
      <c r="E365" s="1">
        <f>AVERAGE(E340,E351,E362)</f>
        <v>0.679686773997066</v>
      </c>
      <c r="H365" s="1">
        <f>AVERAGE(H340,H351,H362)</f>
        <v>0.674150756802102</v>
      </c>
      <c r="K365" s="1">
        <f>AVERAGE(K340,K351,K362)</f>
        <v>0.682179789286793</v>
      </c>
      <c r="N365" s="1">
        <f>AVERAGE(N340,N351,N362)</f>
        <v>0.586389059188612</v>
      </c>
      <c r="Q365" s="1">
        <f>AVERAGE(Q340,Q351,Q362)</f>
        <v>0.396754267963789</v>
      </c>
      <c r="U365" s="1">
        <f>AVERAGE(U340,U351,U362)</f>
        <v>0.678161705848821</v>
      </c>
      <c r="X365" s="1">
        <f>AVERAGE(X340,X351,X362)</f>
        <v>0.672545045404241</v>
      </c>
      <c r="AA365" s="1">
        <f>AVERAGE(AA340,AA351,AA362)</f>
        <v>0.680813603094208</v>
      </c>
      <c r="AD365" s="1">
        <f>AVERAGE(AD340,AD351,AD362)</f>
        <v>0.584866684312326</v>
      </c>
      <c r="AG365" s="1">
        <f>AVERAGE(AG340,AG351,AG362)</f>
        <v>0.394182060305344</v>
      </c>
      <c r="AJ365" s="4" t="s">
        <v>11</v>
      </c>
      <c r="AN365" s="1">
        <f>AVERAGE(AN340,AN351,AN362)</f>
        <v>0.693557790263319</v>
      </c>
      <c r="AQ365" s="1">
        <f>AVERAGE(AQ340,AQ351,AQ362)</f>
        <v>0.683847096424081</v>
      </c>
      <c r="AT365" s="1">
        <f>AVERAGE(AT340,AT351,AT362)</f>
        <v>0.690132029471188</v>
      </c>
      <c r="AW365" s="1">
        <f>AVERAGE(AW340,AW351,AW362)</f>
        <v>0.637259580549661</v>
      </c>
      <c r="AZ365" s="1">
        <f>AVERAGE(AZ340,AZ351,AZ362)</f>
        <v>0.530401552937254</v>
      </c>
      <c r="BD365" s="1">
        <f>AVERAGE(BD340,BD351,BD362)</f>
        <v>0.692339632363179</v>
      </c>
      <c r="BG365" s="1">
        <f>AVERAGE(BG340,BG351,BG362)</f>
        <v>0.682607394716493</v>
      </c>
      <c r="BJ365" s="1">
        <f>AVERAGE(BJ340,BJ351,BJ362)</f>
        <v>0.688904751557786</v>
      </c>
      <c r="BM365" s="1">
        <f>AVERAGE(BM340,BM351,BM362)</f>
        <v>0.635598766069012</v>
      </c>
      <c r="BP365" s="1">
        <f>AVERAGE(BP340,BP351,BP362)</f>
        <v>0.529100522035575</v>
      </c>
    </row>
    <row r="367" spans="2:68">
      <c r="B367" s="1" t="s">
        <v>78</v>
      </c>
      <c r="E367" s="1">
        <f>E307</f>
        <v>0.685087719298246</v>
      </c>
      <c r="H367" s="1">
        <f>H307</f>
        <v>0.670266499479011</v>
      </c>
      <c r="K367" s="1">
        <f>K307</f>
        <v>0.682704690959965</v>
      </c>
      <c r="N367" s="1">
        <f>N307</f>
        <v>0.588530845588734</v>
      </c>
      <c r="Q367" s="1">
        <f>Q307</f>
        <v>0.391206197732287</v>
      </c>
      <c r="U367" s="1">
        <f>U307</f>
        <v>0.682278847545968</v>
      </c>
      <c r="X367" s="1">
        <f>X307</f>
        <v>0.66898642341568</v>
      </c>
      <c r="AA367" s="1">
        <f>AA307</f>
        <v>0.680583909777417</v>
      </c>
      <c r="AD367" s="1">
        <f>AD307</f>
        <v>0.587347632442569</v>
      </c>
      <c r="AG367" s="1">
        <f>AG307</f>
        <v>0.389640690620626</v>
      </c>
      <c r="AN367" s="1">
        <f>AN307</f>
        <v>0.691367242183854</v>
      </c>
      <c r="AQ367" s="1">
        <f>AQ307</f>
        <v>0.689464504632029</v>
      </c>
      <c r="AT367" s="1">
        <f>AT307</f>
        <v>0.689479277364506</v>
      </c>
      <c r="AW367" s="1">
        <f>AW307</f>
        <v>0.647682722496055</v>
      </c>
      <c r="AZ367" s="1">
        <f>AZ307</f>
        <v>0.533653302638205</v>
      </c>
      <c r="BD367" s="1">
        <f>BD307</f>
        <v>0.689503615998295</v>
      </c>
      <c r="BG367" s="1">
        <f>BG307</f>
        <v>0.688436152604369</v>
      </c>
      <c r="BJ367" s="1">
        <f>BJ307</f>
        <v>0.688483775899693</v>
      </c>
      <c r="BM367" s="1">
        <f>BM307</f>
        <v>0.646453967225415</v>
      </c>
      <c r="BP367" s="1">
        <f>BP307</f>
        <v>0.532239104880491</v>
      </c>
    </row>
    <row r="368" spans="2:68">
      <c r="B368" s="1" t="s">
        <v>78</v>
      </c>
      <c r="E368" s="1">
        <f>E318</f>
        <v>0.677766053073827</v>
      </c>
      <c r="H368" s="1">
        <f>H318</f>
        <v>0.679031565837197</v>
      </c>
      <c r="K368" s="1">
        <f>K318</f>
        <v>0.686583620256103</v>
      </c>
      <c r="N368" s="1">
        <f>N318</f>
        <v>0.58796832245843</v>
      </c>
      <c r="Q368" s="1">
        <f>Q318</f>
        <v>0.401384415709272</v>
      </c>
      <c r="U368" s="1">
        <f>U318</f>
        <v>0.676419600538517</v>
      </c>
      <c r="X368" s="1">
        <f>X318</f>
        <v>0.677862339904515</v>
      </c>
      <c r="AA368" s="1">
        <f>AA318</f>
        <v>0.685075798256847</v>
      </c>
      <c r="AD368" s="1">
        <f>AD318</f>
        <v>0.588962836445021</v>
      </c>
      <c r="AG368" s="1">
        <f>AG318</f>
        <v>0.400097255240977</v>
      </c>
      <c r="AN368" s="1">
        <f>AN318</f>
        <v>0.695925050027288</v>
      </c>
      <c r="AQ368" s="1">
        <f>AQ318</f>
        <v>0.682726834599277</v>
      </c>
      <c r="AT368" s="1">
        <f>AT318</f>
        <v>0.691396198672347</v>
      </c>
      <c r="AW368" s="1">
        <f>AW318</f>
        <v>0.638486360640584</v>
      </c>
      <c r="AZ368" s="1">
        <f>AZ318</f>
        <v>0.534145606776869</v>
      </c>
      <c r="BD368" s="1">
        <f>BD318</f>
        <v>0.696222110513901</v>
      </c>
      <c r="BG368" s="1">
        <f>BG318</f>
        <v>0.680865563583603</v>
      </c>
      <c r="BJ368" s="1">
        <f>BJ318</f>
        <v>0.688766559325074</v>
      </c>
      <c r="BM368" s="1">
        <f>BM318</f>
        <v>0.637077071148293</v>
      </c>
      <c r="BP368" s="1">
        <f>BP318</f>
        <v>0.532913048497364</v>
      </c>
    </row>
    <row r="369" spans="2:68">
      <c r="B369" s="1" t="s">
        <v>78</v>
      </c>
      <c r="E369" s="1">
        <f>E329</f>
        <v>0.677341740645483</v>
      </c>
      <c r="H369" s="1">
        <f>H329</f>
        <v>0.674349460851705</v>
      </c>
      <c r="K369" s="1">
        <f>K329</f>
        <v>0.687219751628439</v>
      </c>
      <c r="N369" s="1">
        <f>N329</f>
        <v>0.58474377781339</v>
      </c>
      <c r="Q369" s="1">
        <f>Q329</f>
        <v>0.402440744920993</v>
      </c>
      <c r="U369" s="1">
        <f>U329</f>
        <v>0.677493055014669</v>
      </c>
      <c r="X369" s="1">
        <f>X329</f>
        <v>0.67224781743542</v>
      </c>
      <c r="AA369" s="1">
        <f>AA329</f>
        <v>0.6860471970605</v>
      </c>
      <c r="AD369" s="1">
        <f>AD329</f>
        <v>0.580553175538181</v>
      </c>
      <c r="AG369" s="1">
        <f>AG329</f>
        <v>0.401029380227321</v>
      </c>
      <c r="AN369" s="1">
        <f>AN329</f>
        <v>0.695035683968938</v>
      </c>
      <c r="AQ369" s="1">
        <f>AQ329</f>
        <v>0.684402266215498</v>
      </c>
      <c r="AT369" s="1">
        <f>AT329</f>
        <v>0.692568483862219</v>
      </c>
      <c r="AW369" s="1">
        <f>AW329</f>
        <v>0.638557627658445</v>
      </c>
      <c r="AZ369" s="1">
        <f>AZ329</f>
        <v>0.525440982328896</v>
      </c>
      <c r="BD369" s="1">
        <f>BD329</f>
        <v>0.69225887896524</v>
      </c>
      <c r="BG369" s="1">
        <f>BG329</f>
        <v>0.683410562751228</v>
      </c>
      <c r="BJ369" s="1">
        <f>BJ329</f>
        <v>0.692173252823918</v>
      </c>
      <c r="BM369" s="1">
        <f>BM329</f>
        <v>0.637316873652116</v>
      </c>
      <c r="BP369" s="1">
        <f>BP329</f>
        <v>0.524407969370391</v>
      </c>
    </row>
    <row r="370" spans="2:68">
      <c r="B370" s="1" t="s">
        <v>79</v>
      </c>
      <c r="E370" s="1">
        <f>E340</f>
        <v>0.679765612194722</v>
      </c>
      <c r="H370" s="1">
        <f>H340</f>
        <v>0.669285281154121</v>
      </c>
      <c r="K370" s="1">
        <f>K340</f>
        <v>0.683013048849772</v>
      </c>
      <c r="N370" s="1">
        <f>N340</f>
        <v>0.593946388028249</v>
      </c>
      <c r="Q370" s="1">
        <f>Q340</f>
        <v>0.401654770180227</v>
      </c>
      <c r="U370" s="1">
        <f>U340</f>
        <v>0.678591684856402</v>
      </c>
      <c r="X370" s="1">
        <f>X340</f>
        <v>0.667766807977921</v>
      </c>
      <c r="AA370" s="1">
        <f>AA340</f>
        <v>0.680073717540265</v>
      </c>
      <c r="AD370" s="1">
        <f>AD340</f>
        <v>0.591834245758578</v>
      </c>
      <c r="AG370" s="1">
        <f>AG340</f>
        <v>0.405973106345508</v>
      </c>
      <c r="AN370" s="1">
        <f>AN340</f>
        <v>0.691007883413424</v>
      </c>
      <c r="AQ370" s="1">
        <f>AQ340</f>
        <v>0.685256925663329</v>
      </c>
      <c r="AT370" s="1">
        <f>AT340</f>
        <v>0.692886829733597</v>
      </c>
      <c r="AW370" s="1">
        <f>AW340</f>
        <v>0.638642329211853</v>
      </c>
      <c r="AZ370" s="1">
        <f>AZ340</f>
        <v>0.53538647603827</v>
      </c>
      <c r="BD370" s="1">
        <f>BD340</f>
        <v>0.689591378173648</v>
      </c>
      <c r="BG370" s="1">
        <f>BG340</f>
        <v>0.68426211445865</v>
      </c>
      <c r="BJ370" s="1">
        <f>BJ340</f>
        <v>0.691645456446345</v>
      </c>
      <c r="BM370" s="1">
        <f>BM340</f>
        <v>0.636783028805987</v>
      </c>
      <c r="BP370" s="1">
        <f>BP340</f>
        <v>0.534347577149134</v>
      </c>
    </row>
    <row r="371" spans="2:68">
      <c r="B371" s="1" t="s">
        <v>79</v>
      </c>
      <c r="E371" s="1">
        <f>E351</f>
        <v>0.682916290214872</v>
      </c>
      <c r="H371" s="1">
        <f>H351</f>
        <v>0.678503143498844</v>
      </c>
      <c r="K371" s="1">
        <f>K351</f>
        <v>0.676011493360255</v>
      </c>
      <c r="N371" s="1">
        <f>N351</f>
        <v>0.580222339575632</v>
      </c>
      <c r="Q371" s="1">
        <f>Q351</f>
        <v>0.395530329904222</v>
      </c>
      <c r="U371" s="1">
        <f>U351</f>
        <v>0.680796190980029</v>
      </c>
      <c r="X371" s="1">
        <f>X351</f>
        <v>0.677326748746166</v>
      </c>
      <c r="AA371" s="1">
        <f>AA351</f>
        <v>0.674677481093719</v>
      </c>
      <c r="AD371" s="1">
        <f>AD351</f>
        <v>0.578935063416915</v>
      </c>
      <c r="AG371" s="1">
        <f>AG351</f>
        <v>0.384831710132915</v>
      </c>
      <c r="AN371" s="1">
        <f>AN351</f>
        <v>0.696951934349355</v>
      </c>
      <c r="AQ371" s="1">
        <f>AQ351</f>
        <v>0.686365307873555</v>
      </c>
      <c r="AT371" s="1">
        <f>AT351</f>
        <v>0.688264163325867</v>
      </c>
      <c r="AW371" s="1">
        <f>AW351</f>
        <v>0.63245556739661</v>
      </c>
      <c r="AZ371" s="1">
        <f>AZ351</f>
        <v>0.527355541799451</v>
      </c>
      <c r="BD371" s="1">
        <f>BD351</f>
        <v>0.695952902280933</v>
      </c>
      <c r="BG371" s="1">
        <f>BG351</f>
        <v>0.683594904533901</v>
      </c>
      <c r="BJ371" s="1">
        <f>BJ351</f>
        <v>0.686857781368204</v>
      </c>
      <c r="BM371" s="1">
        <f>BM351</f>
        <v>0.629107802081445</v>
      </c>
      <c r="BP371" s="1">
        <f>BP351</f>
        <v>0.525484236678969</v>
      </c>
    </row>
    <row r="372" spans="2:68">
      <c r="B372" s="1" t="s">
        <v>79</v>
      </c>
      <c r="E372" s="1">
        <f>E362</f>
        <v>0.676378419581604</v>
      </c>
      <c r="H372" s="1">
        <f>H362</f>
        <v>0.674663845753341</v>
      </c>
      <c r="K372" s="1">
        <f>K362</f>
        <v>0.687514825650352</v>
      </c>
      <c r="N372" s="1">
        <f>N362</f>
        <v>0.584998449961954</v>
      </c>
      <c r="Q372" s="1">
        <f>Q362</f>
        <v>0.393077703806919</v>
      </c>
      <c r="U372" s="1">
        <f>U362</f>
        <v>0.675097241710033</v>
      </c>
      <c r="X372" s="1">
        <f>X362</f>
        <v>0.672541579488634</v>
      </c>
      <c r="AA372" s="1">
        <f>AA362</f>
        <v>0.687689610648639</v>
      </c>
      <c r="AD372" s="1">
        <f>AD362</f>
        <v>0.583830743761486</v>
      </c>
      <c r="AG372" s="1">
        <f>AG362</f>
        <v>0.39174136443761</v>
      </c>
      <c r="AN372" s="1">
        <f>AN362</f>
        <v>0.692713553027177</v>
      </c>
      <c r="AQ372" s="1">
        <f>AQ362</f>
        <v>0.679919055735361</v>
      </c>
      <c r="AT372" s="1">
        <f>AT362</f>
        <v>0.689245095354101</v>
      </c>
      <c r="AW372" s="1">
        <f>AW362</f>
        <v>0.640680845040518</v>
      </c>
      <c r="AZ372" s="1">
        <f>AZ362</f>
        <v>0.528462640974042</v>
      </c>
      <c r="BD372" s="1">
        <f>BD362</f>
        <v>0.691474616634956</v>
      </c>
      <c r="BG372" s="1">
        <f>BG362</f>
        <v>0.679965165156928</v>
      </c>
      <c r="BJ372" s="1">
        <f>BJ362</f>
        <v>0.688211016858809</v>
      </c>
      <c r="BM372" s="1">
        <f>BM362</f>
        <v>0.640905467319603</v>
      </c>
      <c r="BP372" s="1">
        <f>BP362</f>
        <v>0.527469752278623</v>
      </c>
    </row>
    <row r="373" spans="2:68">
      <c r="B373" s="1" t="s">
        <v>80</v>
      </c>
      <c r="E373" s="1">
        <f>E10</f>
        <v>0.691875121194493</v>
      </c>
      <c r="H373" s="1">
        <f>H10</f>
        <v>0.691204482749784</v>
      </c>
      <c r="K373" s="1">
        <f>K10</f>
        <v>0.695291212146067</v>
      </c>
      <c r="N373" s="1">
        <f>N10</f>
        <v>0.598895974592292</v>
      </c>
      <c r="Q373" s="1">
        <f>Q10</f>
        <v>0.406391330318286</v>
      </c>
      <c r="U373" s="1">
        <f>U10</f>
        <v>0.690535522329717</v>
      </c>
      <c r="X373" s="1">
        <f>X10</f>
        <v>0.69002693006236</v>
      </c>
      <c r="AA373" s="1">
        <f>AA10</f>
        <v>0.693173958363777</v>
      </c>
      <c r="AD373" s="1">
        <f>AD10</f>
        <v>0.597614972971505</v>
      </c>
      <c r="AG373" s="1">
        <f>AG10</f>
        <v>0.404880026713734</v>
      </c>
      <c r="AN373" s="1">
        <f>AN10</f>
        <v>0.703125471840556</v>
      </c>
      <c r="AQ373" s="1">
        <f>AQ10</f>
        <v>0.699442569489212</v>
      </c>
      <c r="AT373" s="1">
        <f>AT10</f>
        <v>0.702483875394538</v>
      </c>
      <c r="AW373" s="1">
        <f>AW10</f>
        <v>0.643830287379155</v>
      </c>
      <c r="AZ373" s="1">
        <f>AZ10</f>
        <v>0.540910795143195</v>
      </c>
      <c r="BD373" s="1">
        <f>BD10</f>
        <v>0.702094321860129</v>
      </c>
      <c r="BG373" s="1">
        <f>BG10</f>
        <v>0.698208012200768</v>
      </c>
      <c r="BJ373" s="1">
        <f>BJ10</f>
        <v>0.700617014464915</v>
      </c>
      <c r="BM373" s="1">
        <f>BM10</f>
        <v>0.642829640519444</v>
      </c>
      <c r="BP373" s="1">
        <f>BP10</f>
        <v>0.53950072485702</v>
      </c>
    </row>
    <row r="374" spans="2:68">
      <c r="B374" s="1" t="s">
        <v>80</v>
      </c>
      <c r="E374" s="1">
        <f>E21</f>
        <v>0.697682723593365</v>
      </c>
      <c r="H374" s="1">
        <f>H21</f>
        <v>0.697785001642661</v>
      </c>
      <c r="K374" s="1">
        <f>K21</f>
        <v>0.697639729753444</v>
      </c>
      <c r="N374" s="1">
        <f>N21</f>
        <v>0.59966273955746</v>
      </c>
      <c r="Q374" s="1">
        <f>Q21</f>
        <v>0.415362254025045</v>
      </c>
      <c r="U374" s="1">
        <f>U21</f>
        <v>0.696404206462778</v>
      </c>
      <c r="X374" s="1">
        <f>X21</f>
        <v>0.69566955242049</v>
      </c>
      <c r="AA374" s="1">
        <f>AA21</f>
        <v>0.696462974393506</v>
      </c>
      <c r="AD374" s="1">
        <f>AD21</f>
        <v>0.598333661030279</v>
      </c>
      <c r="AG374" s="1">
        <f>AG21</f>
        <v>0.413887604833917</v>
      </c>
      <c r="AN374" s="1">
        <f>AN21</f>
        <v>0.70508186932336</v>
      </c>
      <c r="AQ374" s="1">
        <f>AQ21</f>
        <v>0.686073553102532</v>
      </c>
      <c r="AT374" s="1">
        <f>AT21</f>
        <v>0.698826934694718</v>
      </c>
      <c r="AW374" s="1">
        <f>AW21</f>
        <v>0.650211498924782</v>
      </c>
      <c r="AZ374" s="1">
        <f>AZ21</f>
        <v>0.537467421101673</v>
      </c>
      <c r="BD374" s="1">
        <f>BD21</f>
        <v>0.703221287572147</v>
      </c>
      <c r="BG374" s="1">
        <f>BG21</f>
        <v>0.685041124751834</v>
      </c>
      <c r="BJ374" s="1">
        <f>BJ21</f>
        <v>0.697593584765222</v>
      </c>
      <c r="BM374" s="1">
        <f>BM21</f>
        <v>0.648800488384372</v>
      </c>
      <c r="BP374" s="1">
        <f>BP21</f>
        <v>0.536505404926457</v>
      </c>
    </row>
    <row r="375" spans="2:68">
      <c r="B375" s="1" t="s">
        <v>80</v>
      </c>
      <c r="E375" s="1">
        <f>E32</f>
        <v>0.701851697389274</v>
      </c>
      <c r="H375" s="1">
        <f>H32</f>
        <v>0.685469864529731</v>
      </c>
      <c r="K375" s="1">
        <f>K32</f>
        <v>0.705784229746179</v>
      </c>
      <c r="N375" s="1">
        <f>N32</f>
        <v>0.612793742880295</v>
      </c>
      <c r="Q375" s="1">
        <f>Q32</f>
        <v>0.419484537992626</v>
      </c>
      <c r="U375" s="1">
        <f>U32</f>
        <v>0.699735287414758</v>
      </c>
      <c r="X375" s="1">
        <f>X32</f>
        <v>0.683962064618743</v>
      </c>
      <c r="AA375" s="1">
        <f>AA32</f>
        <v>0.704501542809355</v>
      </c>
      <c r="AD375" s="1">
        <f>AD32</f>
        <v>0.611610140502465</v>
      </c>
      <c r="AG375" s="1">
        <f>AG32</f>
        <v>0.418132082844862</v>
      </c>
      <c r="AN375" s="1">
        <f>AN32</f>
        <v>0.702286719437115</v>
      </c>
      <c r="AQ375" s="1">
        <f>AQ32</f>
        <v>0.697112695059266</v>
      </c>
      <c r="AT375" s="1">
        <f>AT32</f>
        <v>0.695992352008856</v>
      </c>
      <c r="AW375" s="1">
        <f>AW32</f>
        <v>0.649797401570613</v>
      </c>
      <c r="AZ375" s="1">
        <f>AZ32</f>
        <v>0.542016340499092</v>
      </c>
      <c r="BD375" s="1">
        <f>BD32</f>
        <v>0.701295510870586</v>
      </c>
      <c r="BG375" s="1">
        <f>BG32</f>
        <v>0.695253126310776</v>
      </c>
      <c r="BJ375" s="1">
        <f>BJ32</f>
        <v>0.694972609296883</v>
      </c>
      <c r="BM375" s="1">
        <f>BM32</f>
        <v>0.64855968386989</v>
      </c>
      <c r="BP375" s="1">
        <f>BP32</f>
        <v>0.540608628612708</v>
      </c>
    </row>
    <row r="376" spans="2:68">
      <c r="B376" s="1" t="s">
        <v>81</v>
      </c>
      <c r="E376" s="1">
        <f>E43</f>
        <v>0.661181822581426</v>
      </c>
      <c r="H376" s="1">
        <f>H43</f>
        <v>0.647883279398283</v>
      </c>
      <c r="K376" s="1">
        <f>K43</f>
        <v>0.659244212362416</v>
      </c>
      <c r="N376" s="1">
        <f>N43</f>
        <v>0.555919722179607</v>
      </c>
      <c r="Q376" s="1">
        <f>Q43</f>
        <v>0.356721698113207</v>
      </c>
      <c r="U376" s="1">
        <f>U43</f>
        <v>0.660000405654828</v>
      </c>
      <c r="X376" s="1">
        <f>X43</f>
        <v>0.646609061780662</v>
      </c>
      <c r="AA376" s="1">
        <f>AA43</f>
        <v>0.657894736842105</v>
      </c>
      <c r="AD376" s="1">
        <f>AD43</f>
        <v>0.553812460197885</v>
      </c>
      <c r="AG376" s="1">
        <f>AG43</f>
        <v>0.355176870422671</v>
      </c>
      <c r="AN376" s="1">
        <f>AN43</f>
        <v>0.682271052272417</v>
      </c>
      <c r="AQ376" s="1">
        <f>AQ43</f>
        <v>0.674424222902239</v>
      </c>
      <c r="AT376" s="1">
        <f>AT43</f>
        <v>0.679088038769366</v>
      </c>
      <c r="AW376" s="1">
        <f>AW43</f>
        <v>0.615785845824632</v>
      </c>
      <c r="AZ376" s="1">
        <f>AZ43</f>
        <v>0.500774651406867</v>
      </c>
      <c r="BD376" s="1">
        <f>BD43</f>
        <v>0.681274871361311</v>
      </c>
      <c r="BG376" s="1">
        <f>BG43</f>
        <v>0.67318544886265</v>
      </c>
      <c r="BJ376" s="1">
        <f>BJ43</f>
        <v>0.677232083797013</v>
      </c>
      <c r="BM376" s="1">
        <f>BM43</f>
        <v>0.614753657776201</v>
      </c>
      <c r="BP376" s="1">
        <f>BP43</f>
        <v>0.499347524671724</v>
      </c>
    </row>
    <row r="377" spans="2:68">
      <c r="B377" s="1" t="s">
        <v>81</v>
      </c>
      <c r="E377" s="1">
        <f>E54</f>
        <v>0.649173294265383</v>
      </c>
      <c r="H377" s="1">
        <f>H54</f>
        <v>0.652011881055946</v>
      </c>
      <c r="K377" s="1">
        <f>K54</f>
        <v>0.652599806367105</v>
      </c>
      <c r="N377" s="1">
        <f>N54</f>
        <v>0.547501898755077</v>
      </c>
      <c r="Q377" s="1">
        <f>Q54</f>
        <v>0.366023207315117</v>
      </c>
      <c r="U377" s="1">
        <f>U54</f>
        <v>0.647899518856655</v>
      </c>
      <c r="X377" s="1">
        <f>X54</f>
        <v>0.649884407911636</v>
      </c>
      <c r="AA377" s="1">
        <f>AA54</f>
        <v>0.651168998192209</v>
      </c>
      <c r="AD377" s="1">
        <f>AD54</f>
        <v>0.546213253612357</v>
      </c>
      <c r="AG377" s="1">
        <f>AG54</f>
        <v>0.364867739876605</v>
      </c>
      <c r="AN377" s="1">
        <f>AN54</f>
        <v>0.688994856005707</v>
      </c>
      <c r="AQ377" s="1">
        <f>AQ54</f>
        <v>0.666938852196031</v>
      </c>
      <c r="AT377" s="1">
        <f>AT54</f>
        <v>0.68172034890307</v>
      </c>
      <c r="AW377" s="1">
        <f>AW54</f>
        <v>0.611831891772012</v>
      </c>
      <c r="AZ377" s="1">
        <f>AZ54</f>
        <v>0.507512912818908</v>
      </c>
      <c r="BD377" s="1">
        <f>BD54</f>
        <v>0.68775531496537</v>
      </c>
      <c r="BG377" s="1">
        <f>BG54</f>
        <v>0.665544437170735</v>
      </c>
      <c r="BJ377" s="1">
        <f>BJ54</f>
        <v>0.680721786765116</v>
      </c>
      <c r="BM377" s="1">
        <f>BM54</f>
        <v>0.609965053581282</v>
      </c>
      <c r="BP377" s="1">
        <f>BP54</f>
        <v>0.506443765850629</v>
      </c>
    </row>
    <row r="378" spans="2:68">
      <c r="B378" s="1" t="s">
        <v>81</v>
      </c>
      <c r="E378" s="1">
        <f>E65</f>
        <v>0.656377273277148</v>
      </c>
      <c r="H378" s="1">
        <f>H65</f>
        <v>0.65038300332418</v>
      </c>
      <c r="K378" s="1">
        <f>K65</f>
        <v>0.662314427554176</v>
      </c>
      <c r="N378" s="1">
        <f>N65</f>
        <v>0.553231757745403</v>
      </c>
      <c r="Q378" s="1">
        <f>Q65</f>
        <v>0.359151245667953</v>
      </c>
      <c r="U378" s="1">
        <f>U65</f>
        <v>0.655103529187938</v>
      </c>
      <c r="X378" s="1">
        <f>X65</f>
        <v>0.649041839150031</v>
      </c>
      <c r="AA378" s="1">
        <f>AA65</f>
        <v>0.661148682749571</v>
      </c>
      <c r="AD378" s="1">
        <f>AD65</f>
        <v>0.551107369289187</v>
      </c>
      <c r="AG378" s="1">
        <f>AG65</f>
        <v>0.357653043447964</v>
      </c>
      <c r="AN378" s="1">
        <f>AN65</f>
        <v>0.680680645046456</v>
      </c>
      <c r="AQ378" s="1">
        <f>AQ65</f>
        <v>0.669032868391291</v>
      </c>
      <c r="AT378" s="1">
        <f>AT65</f>
        <v>0.677039462808291</v>
      </c>
      <c r="AW378" s="1">
        <f>AW65</f>
        <v>0.625179484234105</v>
      </c>
      <c r="AZ378" s="1">
        <f>AZ65</f>
        <v>0.49402548175841</v>
      </c>
      <c r="BD378" s="1">
        <f>BD65</f>
        <v>0.679285355419211</v>
      </c>
      <c r="BG378" s="1">
        <f>BG65</f>
        <v>0.668040384232378</v>
      </c>
      <c r="BJ378" s="1">
        <f>BJ65</f>
        <v>0.676014999459554</v>
      </c>
      <c r="BM378" s="1">
        <f>BM65</f>
        <v>0.623319555359364</v>
      </c>
      <c r="BP378" s="1">
        <f>BP65</f>
        <v>0.492788624615009</v>
      </c>
    </row>
    <row r="379" spans="2:68">
      <c r="B379" s="1" t="s">
        <v>82</v>
      </c>
      <c r="E379" s="1">
        <f>E76</f>
        <v>0.647874799928864</v>
      </c>
      <c r="H379" s="1">
        <f>H76</f>
        <v>0.645741729480737</v>
      </c>
      <c r="K379" s="1">
        <f>K76</f>
        <v>0.658502571254249</v>
      </c>
      <c r="N379" s="1">
        <f>N76</f>
        <v>0.514700245323521</v>
      </c>
      <c r="Q379" s="1">
        <f>Q76</f>
        <v>0.283322601416613</v>
      </c>
      <c r="U379" s="1">
        <f>U76</f>
        <v>0.646542070029615</v>
      </c>
      <c r="X379" s="1">
        <f>X76</f>
        <v>0.64456331399803</v>
      </c>
      <c r="AA379" s="1">
        <f>AA76</f>
        <v>0.657217520494522</v>
      </c>
      <c r="AD379" s="1">
        <f>AD76</f>
        <v>0.512568328640053</v>
      </c>
      <c r="AG379" s="1">
        <f>AG76</f>
        <v>0.281861891157413</v>
      </c>
      <c r="AN379" s="1">
        <f>AN76</f>
        <v>0.661430795679393</v>
      </c>
      <c r="AQ379" s="1">
        <f>AQ76</f>
        <v>0.651466910226972</v>
      </c>
      <c r="AT379" s="1">
        <f>AT76</f>
        <v>0.659404840672761</v>
      </c>
      <c r="AW379" s="1">
        <f>AW76</f>
        <v>0.574223327673212</v>
      </c>
      <c r="AZ379" s="1">
        <f>AZ76</f>
        <v>0.442619770387784</v>
      </c>
      <c r="BD379" s="1">
        <f>BD76</f>
        <v>0.660437027795107</v>
      </c>
      <c r="BG379" s="1">
        <f>BG76</f>
        <v>0.65043751608515</v>
      </c>
      <c r="BJ379" s="1">
        <f>BJ76</f>
        <v>0.657564696927761</v>
      </c>
      <c r="BM379" s="1">
        <f>BM76</f>
        <v>0.572983714739224</v>
      </c>
      <c r="BP379" s="1">
        <f>BP76</f>
        <v>0.441199741938625</v>
      </c>
    </row>
    <row r="380" spans="2:68">
      <c r="B380" s="1" t="s">
        <v>82</v>
      </c>
      <c r="E380" s="1">
        <f>E87</f>
        <v>0.657298925109358</v>
      </c>
      <c r="H380" s="1">
        <f>H87</f>
        <v>0.6512710587132</v>
      </c>
      <c r="K380" s="1">
        <f>K87</f>
        <v>0.646957078795643</v>
      </c>
      <c r="N380" s="1">
        <f>N87</f>
        <v>0.51696492200491</v>
      </c>
      <c r="Q380" s="1">
        <f>Q87</f>
        <v>0.287977935211726</v>
      </c>
      <c r="U380" s="1">
        <f>U87</f>
        <v>0.656024693064289</v>
      </c>
      <c r="X380" s="1">
        <f>X87</f>
        <v>0.649922259501292</v>
      </c>
      <c r="AA380" s="1">
        <f>AA87</f>
        <v>0.645438898450946</v>
      </c>
      <c r="AD380" s="1">
        <f>AD87</f>
        <v>0.515784081449702</v>
      </c>
      <c r="AG380" s="1">
        <f>AG87</f>
        <v>0.285795941697628</v>
      </c>
      <c r="AN380" s="1">
        <f>AN87</f>
        <v>0.666913032766691</v>
      </c>
      <c r="AQ380" s="1">
        <f>AQ87</f>
        <v>0.662274756026986</v>
      </c>
      <c r="AT380" s="1">
        <f>AT87</f>
        <v>0.666688950913375</v>
      </c>
      <c r="AW380" s="1">
        <f>AW87</f>
        <v>0.582088784926612</v>
      </c>
      <c r="AZ380" s="1">
        <f>AZ87</f>
        <v>0.436504758229516</v>
      </c>
      <c r="BD380" s="1">
        <f>BD87</f>
        <v>0.665049098469464</v>
      </c>
      <c r="BG380" s="1">
        <f>BG87</f>
        <v>0.661038084744749</v>
      </c>
      <c r="BJ380" s="1">
        <f>BJ87</f>
        <v>0.665660630449363</v>
      </c>
      <c r="BM380" s="1">
        <f>BM87</f>
        <v>0.581096880837511</v>
      </c>
      <c r="BP380" s="1">
        <f>BP87</f>
        <v>0.435092941319402</v>
      </c>
    </row>
    <row r="381" spans="2:68">
      <c r="B381" s="1" t="s">
        <v>82</v>
      </c>
      <c r="E381" s="1">
        <f>E98</f>
        <v>0.643406983159499</v>
      </c>
      <c r="H381" s="1">
        <f>H98</f>
        <v>0.634986497130641</v>
      </c>
      <c r="K381" s="1">
        <f>K98</f>
        <v>0.650326623824951</v>
      </c>
      <c r="N381" s="1">
        <f>N98</f>
        <v>0.505101601515412</v>
      </c>
      <c r="Q381" s="1">
        <f>Q98</f>
        <v>0.275961634197339</v>
      </c>
      <c r="U381" s="1">
        <f>U98</f>
        <v>0.641898409723562</v>
      </c>
      <c r="X381" s="1">
        <f>X98</f>
        <v>0.632871211114557</v>
      </c>
      <c r="AA381" s="1">
        <f>AA98</f>
        <v>0.649075173935177</v>
      </c>
      <c r="AD381" s="1">
        <f>AD98</f>
        <v>0.503758177515891</v>
      </c>
      <c r="AG381" s="1">
        <f>AG98</f>
        <v>0.274804524405982</v>
      </c>
      <c r="AN381" s="1">
        <f>AN98</f>
        <v>0.668544106325216</v>
      </c>
      <c r="AQ381" s="1">
        <f>AQ98</f>
        <v>0.65029275519082</v>
      </c>
      <c r="AT381" s="1">
        <f>AT98</f>
        <v>0.662966389145853</v>
      </c>
      <c r="AW381" s="1">
        <f>AW98</f>
        <v>0.575617324881309</v>
      </c>
      <c r="AZ381" s="1">
        <f>AZ98</f>
        <v>0.440641179263413</v>
      </c>
      <c r="BD381" s="1">
        <f>BD98</f>
        <v>0.667137325560243</v>
      </c>
      <c r="BG381" s="1">
        <f>BG98</f>
        <v>0.648433997851663</v>
      </c>
      <c r="BJ381" s="1">
        <f>BJ98</f>
        <v>0.661727133367399</v>
      </c>
      <c r="BM381" s="1">
        <f>BM98</f>
        <v>0.574629763159355</v>
      </c>
      <c r="BP381" s="1">
        <f>BP98</f>
        <v>0.439649496023907</v>
      </c>
    </row>
    <row r="382" spans="2:68">
      <c r="B382" s="1" t="s">
        <v>83</v>
      </c>
      <c r="E382" s="1">
        <f>E109</f>
        <v>0.695722212278504</v>
      </c>
      <c r="H382" s="1">
        <f>H109</f>
        <v>0.697186964550097</v>
      </c>
      <c r="K382" s="1">
        <f>K109</f>
        <v>0.697112011301232</v>
      </c>
      <c r="N382" s="1">
        <f>N109</f>
        <v>0.599570830972502</v>
      </c>
      <c r="Q382" s="1">
        <f>Q109</f>
        <v>0.416373356671297</v>
      </c>
      <c r="U382" s="1">
        <f>U109</f>
        <v>0.69454217918766</v>
      </c>
      <c r="X382" s="1">
        <f>X109</f>
        <v>0.695071178570494</v>
      </c>
      <c r="AA382" s="1">
        <f>AA109</f>
        <v>0.695770940920783</v>
      </c>
      <c r="AD382" s="1">
        <f>AD109</f>
        <v>0.598302264513949</v>
      </c>
      <c r="AG382" s="1">
        <f>AG109</f>
        <v>0.414884789685326</v>
      </c>
      <c r="AN382" s="1">
        <f>AN109</f>
        <v>0.700689031180401</v>
      </c>
      <c r="AQ382" s="1">
        <f>AQ109</f>
        <v>0.695266759307434</v>
      </c>
      <c r="AT382" s="1">
        <f>AT109</f>
        <v>0.703760836485977</v>
      </c>
      <c r="AW382" s="1">
        <f>AW109</f>
        <v>0.649645473092746</v>
      </c>
      <c r="AZ382" s="1">
        <f>AZ109</f>
        <v>0.54028202489819</v>
      </c>
      <c r="BD382" s="1">
        <f>BD109</f>
        <v>0.699455664951367</v>
      </c>
      <c r="BG382" s="1">
        <f>BG109</f>
        <v>0.694267109295199</v>
      </c>
      <c r="BJ382" s="1">
        <f>BJ109</f>
        <v>0.70189332820156</v>
      </c>
      <c r="BM382" s="1">
        <f>BM109</f>
        <v>0.648240589914701</v>
      </c>
      <c r="BP382" s="1">
        <f>BP109</f>
        <v>0.539251709374401</v>
      </c>
    </row>
    <row r="383" spans="2:68">
      <c r="B383" s="1" t="s">
        <v>83</v>
      </c>
      <c r="E383" s="1">
        <f>E120</f>
        <v>0.705342536807246</v>
      </c>
      <c r="H383" s="1">
        <f>H120</f>
        <v>0.699412120213175</v>
      </c>
      <c r="K383" s="1">
        <f>K120</f>
        <v>0.703423959360326</v>
      </c>
      <c r="N383" s="1">
        <f>N120</f>
        <v>0.614725322615791</v>
      </c>
      <c r="Q383" s="1">
        <f>Q120</f>
        <v>0.411230224554976</v>
      </c>
      <c r="U383" s="1">
        <f>U120</f>
        <v>0.703998460199505</v>
      </c>
      <c r="X383" s="1">
        <f>X120</f>
        <v>0.698141806007233</v>
      </c>
      <c r="AA383" s="1">
        <f>AA120</f>
        <v>0.701306354974953</v>
      </c>
      <c r="AD383" s="1">
        <f>AD120</f>
        <v>0.61354976773318</v>
      </c>
      <c r="AG383" s="1">
        <f>AG120</f>
        <v>0.409680833286916</v>
      </c>
      <c r="AN383" s="1">
        <f>AN120</f>
        <v>0.703707273194551</v>
      </c>
      <c r="AQ383" s="1">
        <f>AQ120</f>
        <v>0.688403832861228</v>
      </c>
      <c r="AT383" s="1">
        <f>AT120</f>
        <v>0.699002061629715</v>
      </c>
      <c r="AW383" s="1">
        <f>AW120</f>
        <v>0.654293015781016</v>
      </c>
      <c r="AZ383" s="1">
        <f>AZ120</f>
        <v>0.548258922948323</v>
      </c>
      <c r="BD383" s="1">
        <f>BD120</f>
        <v>0.702711787666957</v>
      </c>
      <c r="BG383" s="1">
        <f>BG120</f>
        <v>0.686996951553831</v>
      </c>
      <c r="BJ383" s="1">
        <f>BJ120</f>
        <v>0.697974963980857</v>
      </c>
      <c r="BM383" s="1">
        <f>BM120</f>
        <v>0.652426005006627</v>
      </c>
      <c r="BP383" s="1">
        <f>BP120</f>
        <v>0.54703368182328</v>
      </c>
    </row>
    <row r="384" spans="2:68">
      <c r="B384" s="1" t="s">
        <v>83</v>
      </c>
      <c r="E384" s="1">
        <f>E131</f>
        <v>0.703938484621155</v>
      </c>
      <c r="H384" s="1">
        <f>H131</f>
        <v>0.690993858834351</v>
      </c>
      <c r="K384" s="1">
        <f>K131</f>
        <v>0.712522313798474</v>
      </c>
      <c r="N384" s="1">
        <f>N131</f>
        <v>0.609949638156503</v>
      </c>
      <c r="Q384" s="1">
        <f>Q131</f>
        <v>0.427899728275347</v>
      </c>
      <c r="U384" s="1">
        <f>U131</f>
        <v>0.702602552200526</v>
      </c>
      <c r="X384" s="1">
        <f>X131</f>
        <v>0.689482581144762</v>
      </c>
      <c r="AA384" s="1">
        <f>AA131</f>
        <v>0.711350224210708</v>
      </c>
      <c r="AD384" s="1">
        <f>AD131</f>
        <v>0.608663905716991</v>
      </c>
      <c r="AG384" s="1">
        <f>AG131</f>
        <v>0.425795664206642</v>
      </c>
      <c r="AN384" s="1">
        <f>AN131</f>
        <v>0.714752611288236</v>
      </c>
      <c r="AQ384" s="1">
        <f>AQ131</f>
        <v>0.707053037387894</v>
      </c>
      <c r="AT384" s="1">
        <f>AT131</f>
        <v>0.698335736778599</v>
      </c>
      <c r="AW384" s="1">
        <f>AW131</f>
        <v>0.646757341168315</v>
      </c>
      <c r="AZ384" s="1">
        <f>AZ131</f>
        <v>0.540395661938134</v>
      </c>
      <c r="BD384" s="1">
        <f>BD131</f>
        <v>0.71333752034029</v>
      </c>
      <c r="BG384" s="1">
        <f>BG131</f>
        <v>0.706022209979994</v>
      </c>
      <c r="BJ384" s="1">
        <f>BJ131</f>
        <v>0.697113889407228</v>
      </c>
      <c r="BM384" s="1">
        <f>BM131</f>
        <v>0.645756775874264</v>
      </c>
      <c r="BP384" s="1">
        <f>BP131</f>
        <v>0.538525370365851</v>
      </c>
    </row>
    <row r="385" spans="2:68">
      <c r="B385" s="1" t="s">
        <v>84</v>
      </c>
      <c r="E385" s="1">
        <f>E142</f>
        <v>0.661347901341411</v>
      </c>
      <c r="H385" s="1">
        <f>H142</f>
        <v>0.664830280615885</v>
      </c>
      <c r="K385" s="1">
        <f>K142</f>
        <v>0.678584513922814</v>
      </c>
      <c r="N385" s="1">
        <f>N142</f>
        <v>0.573488237376501</v>
      </c>
      <c r="Q385" s="1">
        <f>Q142</f>
        <v>0.371966897863054</v>
      </c>
      <c r="U385" s="1">
        <f>U142</f>
        <v>0.660163596401785</v>
      </c>
      <c r="X385" s="1">
        <f>X142</f>
        <v>0.663556127608716</v>
      </c>
      <c r="AA385" s="1">
        <f>AA142</f>
        <v>0.677256255018119</v>
      </c>
      <c r="AD385" s="1">
        <f>AD142</f>
        <v>0.571356548043324</v>
      </c>
      <c r="AG385" s="1">
        <f>AG142</f>
        <v>0.370433803919649</v>
      </c>
      <c r="AN385" s="1">
        <f>AN142</f>
        <v>0.679360874244557</v>
      </c>
      <c r="AQ385" s="1">
        <f>AQ142</f>
        <v>0.670254482736178</v>
      </c>
      <c r="AT385" s="1">
        <f>AT142</f>
        <v>0.681293509993263</v>
      </c>
      <c r="AW385" s="1">
        <f>AW142</f>
        <v>0.620517014621855</v>
      </c>
      <c r="AZ385" s="1">
        <f>AZ142</f>
        <v>0.516649296953751</v>
      </c>
      <c r="BD385" s="1">
        <f>BD142</f>
        <v>0.67833175657156</v>
      </c>
      <c r="BG385" s="1">
        <f>BG142</f>
        <v>0.668839257517807</v>
      </c>
      <c r="BJ385" s="1">
        <f>BJ142</f>
        <v>0.679433717963365</v>
      </c>
      <c r="BM385" s="1">
        <f>BM142</f>
        <v>0.619290983511783</v>
      </c>
      <c r="BP385" s="1">
        <f>BP142</f>
        <v>0.515652540424554</v>
      </c>
    </row>
    <row r="386" spans="2:68">
      <c r="B386" s="1" t="s">
        <v>84</v>
      </c>
      <c r="E386" s="1">
        <f>E153</f>
        <v>0.669909625166675</v>
      </c>
      <c r="H386" s="1">
        <f>H153</f>
        <v>0.671521985982224</v>
      </c>
      <c r="K386" s="1">
        <f>K153</f>
        <v>0.665618322809882</v>
      </c>
      <c r="N386" s="1">
        <f>N153</f>
        <v>0.56298263284803</v>
      </c>
      <c r="Q386" s="1">
        <f>Q153</f>
        <v>0.376314608981707</v>
      </c>
      <c r="U386" s="1">
        <f>U153</f>
        <v>0.668402957562703</v>
      </c>
      <c r="X386" s="1">
        <f>X153</f>
        <v>0.670348700187517</v>
      </c>
      <c r="AA386" s="1">
        <f>AA153</f>
        <v>0.663498610239398</v>
      </c>
      <c r="AD386" s="1">
        <f>AD153</f>
        <v>0.561745054800382</v>
      </c>
      <c r="AG386" s="1">
        <f>AG153</f>
        <v>0.375007080949414</v>
      </c>
      <c r="AN386" s="1">
        <f>AN153</f>
        <v>0.685629936966409</v>
      </c>
      <c r="AQ386" s="1">
        <f>AQ153</f>
        <v>0.675549524163505</v>
      </c>
      <c r="AT386" s="1">
        <f>AT153</f>
        <v>0.678640411602824</v>
      </c>
      <c r="AW386" s="1">
        <f>AW153</f>
        <v>0.613922154027147</v>
      </c>
      <c r="AZ386" s="1">
        <f>AZ153</f>
        <v>0.509433270383748</v>
      </c>
      <c r="BD386" s="1">
        <f>BD153</f>
        <v>0.684592515610226</v>
      </c>
      <c r="BG386" s="1">
        <f>BG153</f>
        <v>0.674320179731708</v>
      </c>
      <c r="BJ386" s="1">
        <f>BJ153</f>
        <v>0.677233950260266</v>
      </c>
      <c r="BM386" s="1">
        <f>BM153</f>
        <v>0.612053825845245</v>
      </c>
      <c r="BP386" s="1">
        <f>BP153</f>
        <v>0.508425454394899</v>
      </c>
    </row>
    <row r="387" spans="2:68">
      <c r="B387" s="1" t="s">
        <v>84</v>
      </c>
      <c r="E387" s="1">
        <f>E164</f>
        <v>0.677281574394464</v>
      </c>
      <c r="H387" s="1">
        <f>H164</f>
        <v>0.655214273972257</v>
      </c>
      <c r="K387" s="1">
        <f>K164</f>
        <v>0.671842707926046</v>
      </c>
      <c r="N387" s="1">
        <f>N164</f>
        <v>0.561832533663519</v>
      </c>
      <c r="Q387" s="1">
        <f>Q164</f>
        <v>0.368982893515449</v>
      </c>
      <c r="U387" s="1">
        <f>U164</f>
        <v>0.675153004345551</v>
      </c>
      <c r="X387" s="1">
        <f>X164</f>
        <v>0.653901160019069</v>
      </c>
      <c r="AA387" s="1">
        <f>AA164</f>
        <v>0.670566253302549</v>
      </c>
      <c r="AD387" s="1">
        <f>AD164</f>
        <v>0.560661904111875</v>
      </c>
      <c r="AG387" s="1">
        <f>AG164</f>
        <v>0.367454722104581</v>
      </c>
      <c r="AN387" s="1">
        <f>AN164</f>
        <v>0.685717928015978</v>
      </c>
      <c r="AQ387" s="1">
        <f>AQ164</f>
        <v>0.676902308838133</v>
      </c>
      <c r="AT387" s="1">
        <f>AT164</f>
        <v>0.683111234733355</v>
      </c>
      <c r="AW387" s="1">
        <f>AW164</f>
        <v>0.621741781913324</v>
      </c>
      <c r="AZ387" s="1">
        <f>AZ164</f>
        <v>0.503633377298858</v>
      </c>
      <c r="BD387" s="1">
        <f>BD164</f>
        <v>0.684486487468877</v>
      </c>
      <c r="BG387" s="1">
        <f>BG164</f>
        <v>0.675868812998345</v>
      </c>
      <c r="BJ387" s="1">
        <f>BJ164</f>
        <v>0.68211784829749</v>
      </c>
      <c r="BM387" s="1">
        <f>BM164</f>
        <v>0.62033346721455</v>
      </c>
      <c r="BP387" s="1">
        <f>BP164</f>
        <v>0.50177955133736</v>
      </c>
    </row>
    <row r="388" spans="2:68">
      <c r="B388" s="1" t="s">
        <v>85</v>
      </c>
      <c r="E388" s="1">
        <f>E175</f>
        <v>0.67167473049826</v>
      </c>
      <c r="H388" s="1">
        <f>H175</f>
        <v>0.652278601684504</v>
      </c>
      <c r="K388" s="1">
        <f>K175</f>
        <v>0.673576544029993</v>
      </c>
      <c r="N388" s="1">
        <f>N175</f>
        <v>0.538608644484862</v>
      </c>
      <c r="Q388" s="1">
        <f>Q175</f>
        <v>0.308291616724248</v>
      </c>
      <c r="U388" s="1">
        <f>U175</f>
        <v>0.670160888445931</v>
      </c>
      <c r="X388" s="1">
        <f>X175</f>
        <v>0.650150490640719</v>
      </c>
      <c r="AA388" s="1">
        <f>AA175</f>
        <v>0.672233476461409</v>
      </c>
      <c r="AD388" s="1">
        <f>AD175</f>
        <v>0.537328278387222</v>
      </c>
      <c r="AG388" s="1">
        <f>AG175</f>
        <v>0.307186297629391</v>
      </c>
      <c r="AN388" s="1">
        <f>AN175</f>
        <v>0.676662110019461</v>
      </c>
      <c r="AQ388" s="1">
        <f>AQ175</f>
        <v>0.662317954770586</v>
      </c>
      <c r="AT388" s="1">
        <f>AT175</f>
        <v>0.681705485407938</v>
      </c>
      <c r="AW388" s="1">
        <f>AW175</f>
        <v>0.585256516686037</v>
      </c>
      <c r="AZ388" s="1">
        <f>AZ175</f>
        <v>0.454992353069696</v>
      </c>
      <c r="BD388" s="1">
        <f>BD175</f>
        <v>0.675670818927409</v>
      </c>
      <c r="BG388" s="1">
        <f>BG175</f>
        <v>0.661086979552919</v>
      </c>
      <c r="BJ388" s="1">
        <f>BJ175</f>
        <v>0.680670609942218</v>
      </c>
      <c r="BM388" s="1">
        <f>BM175</f>
        <v>0.583391300789721</v>
      </c>
      <c r="BP388" s="1">
        <f>BP175</f>
        <v>0.453591944749242</v>
      </c>
    </row>
    <row r="389" spans="2:68">
      <c r="B389" s="1" t="s">
        <v>85</v>
      </c>
      <c r="E389" s="1">
        <f>E186</f>
        <v>0.659577320048255</v>
      </c>
      <c r="H389" s="1">
        <f>H186</f>
        <v>0.66195161201836</v>
      </c>
      <c r="K389" s="1">
        <f>K186</f>
        <v>0.666343601960127</v>
      </c>
      <c r="N389" s="1">
        <f>N186</f>
        <v>0.527621613448612</v>
      </c>
      <c r="Q389" s="1">
        <f>Q186</f>
        <v>0.306243511790006</v>
      </c>
      <c r="U389" s="1">
        <f>U186</f>
        <v>0.657451618652733</v>
      </c>
      <c r="X389" s="1">
        <f>X186</f>
        <v>0.660678910145372</v>
      </c>
      <c r="AA389" s="1">
        <f>AA186</f>
        <v>0.665181842724363</v>
      </c>
      <c r="AD389" s="1">
        <f>AD186</f>
        <v>0.526284605471701</v>
      </c>
      <c r="AG389" s="1">
        <f>AG186</f>
        <v>0.304911548181521</v>
      </c>
      <c r="AN389" s="1">
        <f>AN186</f>
        <v>0.671913244492793</v>
      </c>
      <c r="AQ389" s="1">
        <f>AQ186</f>
        <v>0.671875703960198</v>
      </c>
      <c r="AT389" s="1">
        <f>AT186</f>
        <v>0.669783146888367</v>
      </c>
      <c r="AW389" s="1">
        <f>AW186</f>
        <v>0.579425447895419</v>
      </c>
      <c r="AZ389" s="1">
        <f>AZ186</f>
        <v>0.44787671350682</v>
      </c>
      <c r="BD389" s="1">
        <f>BD186</f>
        <v>0.670917016631489</v>
      </c>
      <c r="BG389" s="1">
        <f>BG186</f>
        <v>0.67000959092615</v>
      </c>
      <c r="BJ389" s="1">
        <f>BJ186</f>
        <v>0.66854821178252</v>
      </c>
      <c r="BM389" s="1">
        <f>BM186</f>
        <v>0.578391321242163</v>
      </c>
      <c r="BP389" s="1">
        <f>BP186</f>
        <v>0.446486631220595</v>
      </c>
    </row>
    <row r="390" spans="2:68">
      <c r="B390" s="1" t="s">
        <v>85</v>
      </c>
      <c r="E390" s="1">
        <f>E197</f>
        <v>0.659841365634969</v>
      </c>
      <c r="H390" s="1">
        <f>H197</f>
        <v>0.65989204863052</v>
      </c>
      <c r="K390" s="1">
        <f>K197</f>
        <v>0.658807759028544</v>
      </c>
      <c r="N390" s="1">
        <f>N197</f>
        <v>0.524973207951578</v>
      </c>
      <c r="Q390" s="1">
        <f>Q197</f>
        <v>0.285810493663395</v>
      </c>
      <c r="U390" s="1">
        <f>U197</f>
        <v>0.658333408624787</v>
      </c>
      <c r="X390" s="1">
        <f>X197</f>
        <v>0.658556203498894</v>
      </c>
      <c r="AA390" s="1">
        <f>AA197</f>
        <v>0.657528783283131</v>
      </c>
      <c r="AD390" s="1">
        <f>AD197</f>
        <v>0.523781638362939</v>
      </c>
      <c r="AG390" s="1">
        <f>AG197</f>
        <v>0.283666396615357</v>
      </c>
      <c r="AN390" s="1">
        <f>AN197</f>
        <v>0.6835532335459</v>
      </c>
      <c r="AQ390" s="1">
        <f>AQ197</f>
        <v>0.667141683807064</v>
      </c>
      <c r="AT390" s="1">
        <f>AT197</f>
        <v>0.671046473955146</v>
      </c>
      <c r="AW390" s="1">
        <f>AW197</f>
        <v>0.581863488019637</v>
      </c>
      <c r="AZ390" s="1">
        <f>AZ197</f>
        <v>0.462170888393303</v>
      </c>
      <c r="BD390" s="1">
        <f>BD197</f>
        <v>0.682144030586338</v>
      </c>
      <c r="BG390" s="1">
        <f>BG197</f>
        <v>0.666145148368177</v>
      </c>
      <c r="BJ390" s="1">
        <f>BJ197</f>
        <v>0.66919047510122</v>
      </c>
      <c r="BM390" s="1">
        <f>BM197</f>
        <v>0.580830302319215</v>
      </c>
      <c r="BP390" s="1">
        <f>BP197</f>
        <v>0.460942674221797</v>
      </c>
    </row>
    <row r="391" spans="2:68">
      <c r="B391" s="1" t="s">
        <v>86</v>
      </c>
      <c r="E391" s="1">
        <f>E208</f>
        <v>0.689187252138182</v>
      </c>
      <c r="H391" s="1">
        <f>H208</f>
        <v>0.696445766931839</v>
      </c>
      <c r="K391" s="1">
        <f>K208</f>
        <v>0.697479141729048</v>
      </c>
      <c r="N391" s="1">
        <f>N208</f>
        <v>0.604116675308389</v>
      </c>
      <c r="Q391" s="1">
        <f>Q208</f>
        <v>0.413754405308027</v>
      </c>
      <c r="U391" s="1">
        <f>U208</f>
        <v>0.687849756234295</v>
      </c>
      <c r="X391" s="1">
        <f>X208</f>
        <v>0.69527499750456</v>
      </c>
      <c r="AA391" s="1">
        <f>AA208</f>
        <v>0.695361395206839</v>
      </c>
      <c r="AD391" s="1">
        <f>AD208</f>
        <v>0.602603949017969</v>
      </c>
      <c r="AG391" s="1">
        <f>AG208</f>
        <v>0.412463622240213</v>
      </c>
      <c r="AN391" s="1">
        <f>AN208</f>
        <v>0.699078638697175</v>
      </c>
      <c r="AQ391" s="1">
        <f>AQ208</f>
        <v>0.691489361702128</v>
      </c>
      <c r="AT391" s="1">
        <f>AT208</f>
        <v>0.700768340174719</v>
      </c>
      <c r="AW391" s="1">
        <f>AW208</f>
        <v>0.649135409274229</v>
      </c>
      <c r="AZ391" s="1">
        <f>AZ208</f>
        <v>0.520209580838323</v>
      </c>
      <c r="BD391" s="1">
        <f>BD208</f>
        <v>0.69766850113776</v>
      </c>
      <c r="BG391" s="1">
        <f>BG208</f>
        <v>0.69049523933084</v>
      </c>
      <c r="BJ391" s="1">
        <f>BJ208</f>
        <v>0.699738942122282</v>
      </c>
      <c r="BM391" s="1">
        <f>BM208</f>
        <v>0.647897401527022</v>
      </c>
      <c r="BP391" s="1">
        <f>BP208</f>
        <v>0.518360511453928</v>
      </c>
    </row>
    <row r="392" spans="2:68">
      <c r="B392" s="1" t="s">
        <v>86</v>
      </c>
      <c r="E392" s="1">
        <f>E219</f>
        <v>0.697939587917583</v>
      </c>
      <c r="H392" s="1">
        <f>H219</f>
        <v>0.68623784592371</v>
      </c>
      <c r="K392" s="1">
        <f>K219</f>
        <v>0.700442040754818</v>
      </c>
      <c r="N392" s="1">
        <f>N219</f>
        <v>0.598179365230782</v>
      </c>
      <c r="Q392" s="1">
        <f>Q219</f>
        <v>0.408053601115011</v>
      </c>
      <c r="U392" s="1">
        <f>U219</f>
        <v>0.696767001114827</v>
      </c>
      <c r="X392" s="1">
        <f>X219</f>
        <v>0.68472669668761</v>
      </c>
      <c r="AA392" s="1">
        <f>AA219</f>
        <v>0.699106043573685</v>
      </c>
      <c r="AD392" s="1">
        <f>AD219</f>
        <v>0.596045987840603</v>
      </c>
      <c r="AG392" s="1">
        <f>AG219</f>
        <v>0.406755254187857</v>
      </c>
      <c r="AN392" s="1">
        <f>AN219</f>
        <v>0.71026709896557</v>
      </c>
      <c r="AQ392" s="1">
        <f>AQ219</f>
        <v>0.696769953291304</v>
      </c>
      <c r="AT392" s="1">
        <f>AT219</f>
        <v>0.698670985500396</v>
      </c>
      <c r="AW392" s="1">
        <f>AW219</f>
        <v>0.655714002445554</v>
      </c>
      <c r="AZ392" s="1">
        <f>AZ219</f>
        <v>0.547925869341393</v>
      </c>
      <c r="BD392" s="1">
        <f>BD219</f>
        <v>0.709273877117666</v>
      </c>
      <c r="BG392" s="1">
        <f>BG219</f>
        <v>0.695538238267843</v>
      </c>
      <c r="BJ392" s="1">
        <f>BJ219</f>
        <v>0.697635966813883</v>
      </c>
      <c r="BM392" s="1">
        <f>BM219</f>
        <v>0.65385881048876</v>
      </c>
      <c r="BP392" s="1">
        <f>BP219</f>
        <v>0.546522285209953</v>
      </c>
    </row>
    <row r="393" spans="2:68">
      <c r="B393" s="1" t="s">
        <v>86</v>
      </c>
      <c r="E393" s="1">
        <f>E230</f>
        <v>0.711457092387955</v>
      </c>
      <c r="H393" s="1">
        <f>H230</f>
        <v>0.699251261287316</v>
      </c>
      <c r="K393" s="1">
        <f>K230</f>
        <v>0.708102176431141</v>
      </c>
      <c r="N393" s="1">
        <f>N230</f>
        <v>0.61594923964833</v>
      </c>
      <c r="Q393" s="1">
        <f>Q230</f>
        <v>0.427832240554971</v>
      </c>
      <c r="U393" s="1">
        <f>U230</f>
        <v>0.710176876840673</v>
      </c>
      <c r="X393" s="1">
        <f>X230</f>
        <v>0.698078005899606</v>
      </c>
      <c r="AA393" s="1">
        <f>AA230</f>
        <v>0.706754775119262</v>
      </c>
      <c r="AD393" s="1">
        <f>AD230</f>
        <v>0.613824697656121</v>
      </c>
      <c r="AG393" s="1">
        <f>AG230</f>
        <v>0.426336339639244</v>
      </c>
      <c r="AN393" s="1">
        <f>AN230</f>
        <v>0.706192137394338</v>
      </c>
      <c r="AQ393" s="1">
        <f>AQ230</f>
        <v>0.69974796064934</v>
      </c>
      <c r="AT393" s="1">
        <f>AT230</f>
        <v>0.707545151074211</v>
      </c>
      <c r="AW393" s="1">
        <f>AW230</f>
        <v>0.642421336642506</v>
      </c>
      <c r="AZ393" s="1">
        <f>AZ230</f>
        <v>0.559291053301564</v>
      </c>
      <c r="BD393" s="1">
        <f>BD230</f>
        <v>0.704780079058189</v>
      </c>
      <c r="BG393" s="1">
        <f>BG230</f>
        <v>0.697887937025847</v>
      </c>
      <c r="BJ393" s="1">
        <f>BJ230</f>
        <v>0.706309745663606</v>
      </c>
      <c r="BM393" s="1">
        <f>BM230</f>
        <v>0.64138995683425</v>
      </c>
      <c r="BP393" s="1">
        <f>BP230</f>
        <v>0.558297054601962</v>
      </c>
    </row>
    <row r="394" spans="2:68">
      <c r="B394" s="1" t="s">
        <v>87</v>
      </c>
      <c r="E394" s="1">
        <f>E241</f>
        <v>0.664158137668072</v>
      </c>
      <c r="H394" s="1">
        <f>H241</f>
        <v>0.666282103810407</v>
      </c>
      <c r="K394" s="1">
        <f>K241</f>
        <v>0.682473132822172</v>
      </c>
      <c r="N394" s="1">
        <f>N241</f>
        <v>0.563842383975266</v>
      </c>
      <c r="Q394" s="1">
        <f>Q241</f>
        <v>0.374517070093827</v>
      </c>
      <c r="U394" s="1">
        <f>U241</f>
        <v>0.662037870047946</v>
      </c>
      <c r="X394" s="1">
        <f>X241</f>
        <v>0.663808045677516</v>
      </c>
      <c r="AA394" s="1">
        <f>AA241</f>
        <v>0.681200873604505</v>
      </c>
      <c r="AD394" s="1">
        <f>AD241</f>
        <v>0.562345887069593</v>
      </c>
      <c r="AG394" s="1">
        <f>AG241</f>
        <v>0.373324978309071</v>
      </c>
      <c r="AN394" s="1">
        <f>AN241</f>
        <v>0.685501620713114</v>
      </c>
      <c r="AQ394" s="1">
        <f>AQ241</f>
        <v>0.669519275524453</v>
      </c>
      <c r="AT394" s="1">
        <f>AT241</f>
        <v>0.67762593582665</v>
      </c>
      <c r="AW394" s="1">
        <f>AW241</f>
        <v>0.617999655367649</v>
      </c>
      <c r="AZ394" s="1">
        <f>AZ241</f>
        <v>0.505837343220004</v>
      </c>
      <c r="BD394" s="1">
        <f>BD241</f>
        <v>0.68408972173928</v>
      </c>
      <c r="BG394" s="1">
        <f>BG241</f>
        <v>0.668522329516473</v>
      </c>
      <c r="BJ394" s="1">
        <f>BJ241</f>
        <v>0.675768731625924</v>
      </c>
      <c r="BM394" s="1">
        <f>BM241</f>
        <v>0.616768163149696</v>
      </c>
      <c r="BP394" s="1">
        <f>BP241</f>
        <v>0.504814567642292</v>
      </c>
    </row>
    <row r="395" spans="2:68">
      <c r="B395" s="1" t="s">
        <v>87</v>
      </c>
      <c r="E395" s="1">
        <f>E252</f>
        <v>0.672652531371701</v>
      </c>
      <c r="H395" s="1">
        <f>H252</f>
        <v>0.668726933608476</v>
      </c>
      <c r="K395" s="1">
        <f>K252</f>
        <v>0.67031242512818</v>
      </c>
      <c r="N395" s="1">
        <f>N252</f>
        <v>0.573909146112252</v>
      </c>
      <c r="Q395" s="1">
        <f>Q252</f>
        <v>0.368293602747067</v>
      </c>
      <c r="U395" s="1">
        <f>U252</f>
        <v>0.660764059681915</v>
      </c>
      <c r="X395" s="1">
        <f>X252</f>
        <v>0.667456063816527</v>
      </c>
      <c r="AA395" s="1">
        <f>AA252</f>
        <v>0.66819303922948</v>
      </c>
      <c r="AD395" s="1">
        <f>AD252</f>
        <v>0.572733223202319</v>
      </c>
      <c r="AG395" s="1">
        <f>AG252</f>
        <v>0.366962403373156</v>
      </c>
      <c r="AN395" s="1">
        <f>AN252</f>
        <v>0.688026700041719</v>
      </c>
      <c r="AQ395" s="1">
        <f>AQ252</f>
        <v>0.677609572743888</v>
      </c>
      <c r="AT395" s="1">
        <f>AT252</f>
        <v>0.677711639046898</v>
      </c>
      <c r="AW395" s="1">
        <f>AW252</f>
        <v>0.620323547582546</v>
      </c>
      <c r="AZ395" s="1">
        <f>AZ252</f>
        <v>0.510416215513881</v>
      </c>
      <c r="BD395" s="1">
        <f>BD252</f>
        <v>0.686617674634569</v>
      </c>
      <c r="BG395" s="1">
        <f>BG252</f>
        <v>0.67657363779147</v>
      </c>
      <c r="BJ395" s="1">
        <f>BJ252</f>
        <v>0.676725662069864</v>
      </c>
      <c r="BM395" s="1">
        <f>BM252</f>
        <v>0.618468884596466</v>
      </c>
      <c r="BP395" s="1">
        <f>BP252</f>
        <v>0.509188361408882</v>
      </c>
    </row>
    <row r="396" spans="2:68">
      <c r="B396" s="1" t="s">
        <v>87</v>
      </c>
      <c r="E396" s="1">
        <f>E263</f>
        <v>0.67212054903521</v>
      </c>
      <c r="H396" s="1">
        <f>H263</f>
        <v>0.657122510620534</v>
      </c>
      <c r="K396" s="1">
        <f>K263</f>
        <v>0.663557658485663</v>
      </c>
      <c r="N396" s="1">
        <f>N263</f>
        <v>0.561219488285462</v>
      </c>
      <c r="Q396" s="1">
        <f>Q263</f>
        <v>0.369208150009326</v>
      </c>
      <c r="U396" s="1">
        <f>U263</f>
        <v>0.670937852164114</v>
      </c>
      <c r="X396" s="1">
        <f>X263</f>
        <v>0.655600699444559</v>
      </c>
      <c r="AA396" s="1">
        <f>AA263</f>
        <v>0.662226842003481</v>
      </c>
      <c r="AD396" s="1">
        <f>AD263</f>
        <v>0.559086254987113</v>
      </c>
      <c r="AG396" s="1">
        <f>AG263</f>
        <v>0.367945482666791</v>
      </c>
      <c r="AN396" s="1">
        <f>AN263</f>
        <v>0.677804681194512</v>
      </c>
      <c r="AQ396" s="1">
        <f>AQ263</f>
        <v>0.674001298487966</v>
      </c>
      <c r="AT396" s="1">
        <f>AT263</f>
        <v>0.685546769942445</v>
      </c>
      <c r="AW396" s="1">
        <f>AW263</f>
        <v>0.616443649531885</v>
      </c>
      <c r="AZ396" s="1">
        <f>AZ263</f>
        <v>0.505114341221356</v>
      </c>
      <c r="BD396" s="1">
        <f>BD263</f>
        <v>0.676808444582428</v>
      </c>
      <c r="BG396" s="1">
        <f>BG263</f>
        <v>0.672592042905571</v>
      </c>
      <c r="BJ396" s="1">
        <f>BJ263</f>
        <v>0.684510833507099</v>
      </c>
      <c r="BM396" s="1">
        <f>BM263</f>
        <v>0.615208386365214</v>
      </c>
      <c r="BP396" s="1">
        <f>BP263</f>
        <v>0.503254977455798</v>
      </c>
    </row>
    <row r="397" spans="2:68">
      <c r="B397" s="1" t="s">
        <v>88</v>
      </c>
      <c r="E397" s="1">
        <f>E274</f>
        <v>0.670480748314118</v>
      </c>
      <c r="H397" s="1">
        <f>H274</f>
        <v>0.655451880520376</v>
      </c>
      <c r="K397" s="1">
        <f>K274</f>
        <v>0.669460436227594</v>
      </c>
      <c r="N397" s="1">
        <f>N274</f>
        <v>0.539394898957914</v>
      </c>
      <c r="Q397" s="1">
        <f>Q274</f>
        <v>0.299585679379582</v>
      </c>
      <c r="U397" s="1">
        <f>U274</f>
        <v>0.668972945343021</v>
      </c>
      <c r="X397" s="1">
        <f>X274</f>
        <v>0.654277292051015</v>
      </c>
      <c r="AA397" s="1">
        <f>AA274</f>
        <v>0.668190737643909</v>
      </c>
      <c r="AD397" s="1">
        <f>AD274</f>
        <v>0.538071380930962</v>
      </c>
      <c r="AG397" s="1">
        <f>AG274</f>
        <v>0.297462096242583</v>
      </c>
      <c r="AN397" s="1">
        <f>AN274</f>
        <v>0.676496126787045</v>
      </c>
      <c r="AQ397" s="1">
        <f>AQ274</f>
        <v>0.672743144355559</v>
      </c>
      <c r="AT397" s="1">
        <f>AT274</f>
        <v>0.67161647759394</v>
      </c>
      <c r="AW397" s="1">
        <f>AW274</f>
        <v>0.582101411600828</v>
      </c>
      <c r="AZ397" s="1">
        <f>AZ274</f>
        <v>0.453752326508907</v>
      </c>
      <c r="BD397" s="1">
        <f>BD274</f>
        <v>0.675259954256819</v>
      </c>
      <c r="BG397" s="1">
        <f>BG274</f>
        <v>0.671330676587798</v>
      </c>
      <c r="BJ397" s="1">
        <f>BJ274</f>
        <v>0.670616151481853</v>
      </c>
      <c r="BM397" s="1">
        <f>BM274</f>
        <v>0.580230182441659</v>
      </c>
      <c r="BP397" s="1">
        <f>BP274</f>
        <v>0.45273851590106</v>
      </c>
    </row>
    <row r="398" spans="2:68">
      <c r="B398" s="1" t="s">
        <v>88</v>
      </c>
      <c r="E398" s="1">
        <f>E285</f>
        <v>0.673565121412804</v>
      </c>
      <c r="H398" s="1">
        <f>H285</f>
        <v>0.65201420919506</v>
      </c>
      <c r="K398" s="1">
        <f>K285</f>
        <v>0.664138382093107</v>
      </c>
      <c r="N398" s="1">
        <f>N285</f>
        <v>0.524820910740059</v>
      </c>
      <c r="Q398" s="1">
        <f>Q285</f>
        <v>0.309830422032385</v>
      </c>
      <c r="U398" s="1">
        <f>U285</f>
        <v>0.672236631258983</v>
      </c>
      <c r="X398" s="1">
        <f>X285</f>
        <v>0.649893644009914</v>
      </c>
      <c r="AA398" s="1">
        <f>AA285</f>
        <v>0.662621157286077</v>
      </c>
      <c r="AD398" s="1">
        <f>AD285</f>
        <v>0.52363563746327</v>
      </c>
      <c r="AG398" s="1">
        <f>AG285</f>
        <v>0.308219178082191</v>
      </c>
      <c r="AN398" s="1">
        <f>AN285</f>
        <v>0.678980486425339</v>
      </c>
      <c r="AQ398" s="1">
        <f>AQ285</f>
        <v>0.663983903420523</v>
      </c>
      <c r="AT398" s="1">
        <f>AT285</f>
        <v>0.680031616009197</v>
      </c>
      <c r="AW398" s="1">
        <f>AW285</f>
        <v>0.586489841644715</v>
      </c>
      <c r="AZ398" s="1">
        <f>AZ285</f>
        <v>0.445324721198971</v>
      </c>
      <c r="BD398" s="1">
        <f>BD285</f>
        <v>0.677569034052265</v>
      </c>
      <c r="BG398" s="1">
        <f>BG285</f>
        <v>0.662753973713212</v>
      </c>
      <c r="BJ398" s="1">
        <f>BJ285</f>
        <v>0.678174998668604</v>
      </c>
      <c r="BM398" s="1">
        <f>BM285</f>
        <v>0.585466391161339</v>
      </c>
      <c r="BP398" s="1">
        <f>BP285</f>
        <v>0.444313233448963</v>
      </c>
    </row>
    <row r="399" spans="2:68">
      <c r="B399" s="1" t="s">
        <v>88</v>
      </c>
      <c r="E399" s="1">
        <f>E296</f>
        <v>0.653732709519935</v>
      </c>
      <c r="H399" s="1">
        <f>H296</f>
        <v>0.670818320399113</v>
      </c>
      <c r="K399" s="1">
        <f>K296</f>
        <v>0.668601572953668</v>
      </c>
      <c r="N399" s="1">
        <f>N296</f>
        <v>0.527722445938006</v>
      </c>
      <c r="Q399" s="1">
        <f>Q296</f>
        <v>0.29351796788718</v>
      </c>
      <c r="U399" s="1">
        <f>U296</f>
        <v>0.651611800279941</v>
      </c>
      <c r="X399" s="1">
        <f>X296</f>
        <v>0.669306697149493</v>
      </c>
      <c r="AA399" s="1">
        <f>AA296</f>
        <v>0.66725823493809</v>
      </c>
      <c r="AD399" s="1">
        <f>AD296</f>
        <v>0.526454045367452</v>
      </c>
      <c r="AG399" s="1">
        <f>AG296</f>
        <v>0.292401538257528</v>
      </c>
      <c r="AN399" s="1">
        <f>AN296</f>
        <v>0.675377801818858</v>
      </c>
      <c r="AQ399" s="1">
        <f>AQ296</f>
        <v>0.665629098035825</v>
      </c>
      <c r="AT399" s="1">
        <f>AT296</f>
        <v>0.669291903368336</v>
      </c>
      <c r="AW399" s="1">
        <f>AW296</f>
        <v>0.573434841537619</v>
      </c>
      <c r="AZ399" s="1">
        <f>AZ296</f>
        <v>0.462529162952144</v>
      </c>
      <c r="BD399" s="1">
        <f>BD296</f>
        <v>0.674349109649851</v>
      </c>
      <c r="BG399" s="1">
        <f>BG296</f>
        <v>0.663771181497928</v>
      </c>
      <c r="BJ399" s="1">
        <f>BJ296</f>
        <v>0.668051018938849</v>
      </c>
      <c r="BM399" s="1">
        <f>BM296</f>
        <v>0.572441284855057</v>
      </c>
      <c r="BP399" s="1">
        <f>BP296</f>
        <v>0.461099650570455</v>
      </c>
    </row>
    <row r="403" spans="4:70">
      <c r="D403" s="1" t="s">
        <v>78</v>
      </c>
      <c r="E403" s="1">
        <f>AVERAGE(E367:E369)</f>
        <v>0.680065171005852</v>
      </c>
      <c r="F403" s="1">
        <f>STDEVA(E367:E369)</f>
        <v>0.00435482534337303</v>
      </c>
      <c r="G403" s="1" t="str">
        <f>G420</f>
        <v>b</v>
      </c>
      <c r="H403" s="1">
        <f>AVERAGE(H367:H369)</f>
        <v>0.674549175389304</v>
      </c>
      <c r="I403" s="1">
        <f>STDEVA(H367:H369)</f>
        <v>0.0043859447657547</v>
      </c>
      <c r="J403" s="1" t="str">
        <f>J420</f>
        <v>b</v>
      </c>
      <c r="K403" s="1">
        <f>AVERAGE(K367:K369)</f>
        <v>0.685502687614836</v>
      </c>
      <c r="L403" s="1">
        <f>STDEVA(K367:K369)</f>
        <v>0.0024439219998228</v>
      </c>
      <c r="M403" s="1" t="str">
        <f>M420</f>
        <v>b</v>
      </c>
      <c r="N403" s="1">
        <f>AVERAGE(N367:N369)</f>
        <v>0.587080981953518</v>
      </c>
      <c r="O403" s="1">
        <f>STDEVA(N367:N369)</f>
        <v>0.00204352647707471</v>
      </c>
      <c r="P403" s="1" t="str">
        <f>P420</f>
        <v>b</v>
      </c>
      <c r="Q403" s="1">
        <f>AVERAGE(Q367:Q369)</f>
        <v>0.398343786120851</v>
      </c>
      <c r="R403" s="1">
        <f>STDEVA(Q367:Q369)</f>
        <v>0.00620385636957402</v>
      </c>
      <c r="S403" s="1" t="str">
        <f>S420</f>
        <v>b</v>
      </c>
      <c r="U403" s="1">
        <f>AVERAGE(U367:U369)</f>
        <v>0.678730501033051</v>
      </c>
      <c r="V403" s="1">
        <f>STDEVA(U367:U369)</f>
        <v>0.00311947886030495</v>
      </c>
      <c r="W403" s="1" t="str">
        <f>W420</f>
        <v>b</v>
      </c>
      <c r="X403" s="1">
        <f>AVERAGE(X367:X369)</f>
        <v>0.673032193585205</v>
      </c>
      <c r="Y403" s="1">
        <f>STDEVA(X367:X369)</f>
        <v>0.00448964451125674</v>
      </c>
      <c r="Z403" s="1" t="str">
        <f>Z420</f>
        <v>b</v>
      </c>
      <c r="AA403" s="1">
        <f>AVERAGE(AA367:AA369)</f>
        <v>0.683902301698254</v>
      </c>
      <c r="AB403" s="1">
        <f>STDEVA(AA367:AA369)</f>
        <v>0.00291456645389075</v>
      </c>
      <c r="AC403" s="1" t="str">
        <f>AC420</f>
        <v>b</v>
      </c>
      <c r="AD403" s="1">
        <f>AVERAGE(AD367:AD369)</f>
        <v>0.58562121480859</v>
      </c>
      <c r="AE403" s="1">
        <f>STDEVA(AD367:AD369)</f>
        <v>0.00446273319023124</v>
      </c>
      <c r="AF403" s="1" t="str">
        <f>AF420</f>
        <v>b</v>
      </c>
      <c r="AG403" s="1">
        <f>AVERAGE(AG367:AG369)</f>
        <v>0.396922442029641</v>
      </c>
      <c r="AH403" s="1">
        <f>STDEVA(AG367:AG369)</f>
        <v>0.00632338057802637</v>
      </c>
      <c r="AI403" s="1" t="str">
        <f>AI420</f>
        <v>b</v>
      </c>
      <c r="AN403" s="1">
        <f>AVERAGE(AN367:AN369)</f>
        <v>0.69410932539336</v>
      </c>
      <c r="AO403" s="1">
        <f>STDEVA(AN367:AN369)</f>
        <v>0.00241599011635507</v>
      </c>
      <c r="AP403" s="1" t="str">
        <f>AP420</f>
        <v>b</v>
      </c>
      <c r="AQ403" s="1">
        <f>AVERAGE(AQ367:AQ369)</f>
        <v>0.685531201815601</v>
      </c>
      <c r="AR403" s="1">
        <f>STDEVA(AQ367:AQ369)</f>
        <v>0.00350783709134948</v>
      </c>
      <c r="AS403" s="1" t="str">
        <f>AS420</f>
        <v>bc</v>
      </c>
      <c r="AT403" s="1">
        <f>AVERAGE(AT367:AT369)</f>
        <v>0.691147986633024</v>
      </c>
      <c r="AU403" s="1">
        <f>STDEVA(AT367:AT369)</f>
        <v>0.00155948905373729</v>
      </c>
      <c r="AV403" s="1" t="str">
        <f>AV420</f>
        <v>b</v>
      </c>
      <c r="AW403" s="1">
        <f>AVERAGE(AW367:AW369)</f>
        <v>0.641575570265028</v>
      </c>
      <c r="AX403" s="1">
        <f>STDEVA(AW367:AW369)</f>
        <v>0.00528906901322572</v>
      </c>
      <c r="AY403" s="1" t="str">
        <f>AY420</f>
        <v>ab</v>
      </c>
      <c r="AZ403" s="1">
        <f>AVERAGE(AZ367:AZ369)</f>
        <v>0.531079963914657</v>
      </c>
      <c r="BA403" s="1">
        <f>STDEVA(AZ367:AZ369)</f>
        <v>0.00488970099644623</v>
      </c>
      <c r="BB403" s="1" t="str">
        <f>BB420</f>
        <v>a</v>
      </c>
      <c r="BD403" s="1">
        <f>AVERAGE(BD367:BD369)</f>
        <v>0.692661535159146</v>
      </c>
      <c r="BE403" s="1">
        <f>STDEVA(BD367:BD369)</f>
        <v>0.00337729790615582</v>
      </c>
      <c r="BF403" s="1" t="str">
        <f>BF420</f>
        <v>b</v>
      </c>
      <c r="BG403" s="1">
        <f>AVERAGE(BG367:BG369)</f>
        <v>0.684237426313067</v>
      </c>
      <c r="BH403" s="1">
        <f>STDEVA(BG367:BG369)</f>
        <v>0.00385243196471485</v>
      </c>
      <c r="BI403" s="1" t="str">
        <f>BI420</f>
        <v>bc</v>
      </c>
      <c r="BJ403" s="1">
        <f>AVERAGE(BJ367:BJ369)</f>
        <v>0.689807862682895</v>
      </c>
      <c r="BK403" s="1">
        <f>STDEVA(BJ367:BJ369)</f>
        <v>0.00205336175718116</v>
      </c>
      <c r="BL403" s="1" t="str">
        <f>BL420</f>
        <v>b</v>
      </c>
      <c r="BM403" s="1">
        <f>AVERAGE(BM367:BM369)</f>
        <v>0.640282637341941</v>
      </c>
      <c r="BN403" s="1">
        <f>STDEVA(BM367:BM369)</f>
        <v>0.00534587324094009</v>
      </c>
      <c r="BO403" s="1" t="str">
        <f>BO420</f>
        <v>ab</v>
      </c>
      <c r="BP403" s="1">
        <f>AVERAGE(BP367:BP369)</f>
        <v>0.529853374249415</v>
      </c>
      <c r="BQ403" s="1">
        <f>STDEVA(BP367:BP369)</f>
        <v>0.00472788279487315</v>
      </c>
      <c r="BR403" s="1" t="str">
        <f>BR420</f>
        <v>a</v>
      </c>
    </row>
    <row r="404" spans="4:70">
      <c r="D404" s="1" t="s">
        <v>81</v>
      </c>
      <c r="E404" s="1">
        <f>AVERAGE(E370:E372)</f>
        <v>0.679686773997066</v>
      </c>
      <c r="F404" s="1">
        <f>STDEVA(E370:E372)</f>
        <v>0.0032696482533132</v>
      </c>
      <c r="G404" s="1" t="str">
        <f>G421</f>
        <v>b</v>
      </c>
      <c r="H404" s="1">
        <f>AVERAGE(H370:H372)</f>
        <v>0.674150756802102</v>
      </c>
      <c r="I404" s="1">
        <f>STDEVA(H370:H372)</f>
        <v>0.0046303014756574</v>
      </c>
      <c r="J404" s="1" t="str">
        <f>J421</f>
        <v>b</v>
      </c>
      <c r="K404" s="1">
        <f>AVERAGE(K370:K372)</f>
        <v>0.682179789286793</v>
      </c>
      <c r="L404" s="1">
        <f>STDEVA(K370:K372)</f>
        <v>0.00579675810850942</v>
      </c>
      <c r="M404" s="1" t="str">
        <f>M421</f>
        <v>bc</v>
      </c>
      <c r="N404" s="1">
        <f>AVERAGE(N370:N372)</f>
        <v>0.586389059188612</v>
      </c>
      <c r="O404" s="1">
        <f>STDEVA(N370:N372)</f>
        <v>0.00696690189383992</v>
      </c>
      <c r="P404" s="1" t="str">
        <f>P421</f>
        <v>b</v>
      </c>
      <c r="Q404" s="1">
        <f>AVERAGE(Q370:Q372)</f>
        <v>0.396754267963789</v>
      </c>
      <c r="R404" s="1">
        <f>STDEVA(Q370:Q372)</f>
        <v>0.00441758250327913</v>
      </c>
      <c r="S404" s="1" t="str">
        <f>S421</f>
        <v>b</v>
      </c>
      <c r="U404" s="1">
        <f>AVERAGE(U370:U372)</f>
        <v>0.678161705848821</v>
      </c>
      <c r="V404" s="1">
        <f>STDEVA(U370:U372)</f>
        <v>0.00287370269090527</v>
      </c>
      <c r="W404" s="1" t="str">
        <f>W421</f>
        <v>b</v>
      </c>
      <c r="X404" s="1">
        <f>AVERAGE(X370:X372)</f>
        <v>0.672545045404241</v>
      </c>
      <c r="Y404" s="1">
        <f>STDEVA(X370:X372)</f>
        <v>0.00477997132653693</v>
      </c>
      <c r="Z404" s="1" t="str">
        <f>Z421</f>
        <v>b</v>
      </c>
      <c r="AA404" s="1">
        <f>AVERAGE(AA370:AA372)</f>
        <v>0.680813603094208</v>
      </c>
      <c r="AB404" s="1">
        <f>STDEVA(AA370:AA372)</f>
        <v>0.00653754172936617</v>
      </c>
      <c r="AC404" s="1" t="str">
        <f>AC421</f>
        <v>bc</v>
      </c>
      <c r="AD404" s="1">
        <f>AVERAGE(AD370:AD372)</f>
        <v>0.584866684312326</v>
      </c>
      <c r="AE404" s="1">
        <f>STDEVA(AD370:AD372)</f>
        <v>0.00651168994113839</v>
      </c>
      <c r="AF404" s="1" t="str">
        <f>AF421</f>
        <v>b</v>
      </c>
      <c r="AG404" s="1">
        <f>AVERAGE(AG370:AG372)</f>
        <v>0.394182060305344</v>
      </c>
      <c r="AH404" s="1">
        <f>STDEVA(AG370:AG372)</f>
        <v>0.0107799538817911</v>
      </c>
      <c r="AI404" s="1" t="str">
        <f>AI421</f>
        <v>b</v>
      </c>
      <c r="AN404" s="1">
        <f>AVERAGE(AN370:AN372)</f>
        <v>0.693557790263319</v>
      </c>
      <c r="AO404" s="1">
        <f>STDEVA(AN370:AN372)</f>
        <v>0.00306063518985903</v>
      </c>
      <c r="AP404" s="1" t="str">
        <f>AP421</f>
        <v>b</v>
      </c>
      <c r="AQ404" s="1">
        <f>AVERAGE(AQ370:AQ372)</f>
        <v>0.683847096424081</v>
      </c>
      <c r="AR404" s="1">
        <f>STDEVA(AQ370:AQ372)</f>
        <v>0.00344662958847772</v>
      </c>
      <c r="AS404" s="1" t="str">
        <f>AS421</f>
        <v>c</v>
      </c>
      <c r="AT404" s="1">
        <f>AVERAGE(AT370:AT372)</f>
        <v>0.690132029471188</v>
      </c>
      <c r="AU404" s="1">
        <f>STDEVA(AT370:AT372)</f>
        <v>0.00243562112721348</v>
      </c>
      <c r="AV404" s="1" t="str">
        <f>AV421</f>
        <v>b</v>
      </c>
      <c r="AW404" s="1">
        <f>AVERAGE(AW370:AW372)</f>
        <v>0.637259580549661</v>
      </c>
      <c r="AX404" s="1">
        <f>STDEVA(AW370:AW372)</f>
        <v>0.00428343244103822</v>
      </c>
      <c r="AY404" s="1" t="str">
        <f>AY421</f>
        <v>b</v>
      </c>
      <c r="AZ404" s="1">
        <f>AVERAGE(AZ370:AZ372)</f>
        <v>0.530401552937254</v>
      </c>
      <c r="BA404" s="1">
        <f>STDEVA(AZ370:AZ372)</f>
        <v>0.00435241437455956</v>
      </c>
      <c r="BB404" s="1" t="str">
        <f>BB421</f>
        <v>a</v>
      </c>
      <c r="BD404" s="1">
        <f>AVERAGE(BD370:BD372)</f>
        <v>0.692339632363179</v>
      </c>
      <c r="BE404" s="1">
        <f>STDEVA(BD370:BD372)</f>
        <v>0.00326778769191776</v>
      </c>
      <c r="BF404" s="1" t="str">
        <f>BF421</f>
        <v>b</v>
      </c>
      <c r="BG404" s="1">
        <f>AVERAGE(BG370:BG372)</f>
        <v>0.682607394716493</v>
      </c>
      <c r="BH404" s="1">
        <f>STDEVA(BG370:BG372)</f>
        <v>0.00231242838916147</v>
      </c>
      <c r="BI404" s="1" t="str">
        <f>BI421</f>
        <v>c</v>
      </c>
      <c r="BJ404" s="1">
        <f>AVERAGE(BJ370:BJ372)</f>
        <v>0.688904751557786</v>
      </c>
      <c r="BK404" s="1">
        <f>STDEVA(BJ370:BJ372)</f>
        <v>0.00246807800482173</v>
      </c>
      <c r="BL404" s="1" t="str">
        <f>BL421</f>
        <v>b</v>
      </c>
      <c r="BM404" s="1">
        <f>AVERAGE(BM370:BM372)</f>
        <v>0.635598766069012</v>
      </c>
      <c r="BN404" s="1">
        <f>STDEVA(BM370:BM372)</f>
        <v>0.00598732702802752</v>
      </c>
      <c r="BO404" s="1" t="str">
        <f>BO421</f>
        <v>b</v>
      </c>
      <c r="BP404" s="1">
        <f>AVERAGE(BP370:BP372)</f>
        <v>0.529100522035575</v>
      </c>
      <c r="BQ404" s="1">
        <f>STDEVA(BP370:BP372)</f>
        <v>0.00465126419080422</v>
      </c>
      <c r="BR404" s="1" t="str">
        <f>BR421</f>
        <v>a</v>
      </c>
    </row>
    <row r="405" spans="4:68">
      <c r="D405" s="1" t="s">
        <v>101</v>
      </c>
      <c r="E405" s="1">
        <f>AVERAGE(E367:E372)</f>
        <v>0.679875972501459</v>
      </c>
      <c r="H405" s="1">
        <f>AVERAGE(H367:H372)</f>
        <v>0.674349966095703</v>
      </c>
      <c r="K405" s="1">
        <f>AVERAGE(K367:K372)</f>
        <v>0.683841238450814</v>
      </c>
      <c r="N405" s="1">
        <f>AVERAGE(N367:N372)</f>
        <v>0.586735020571065</v>
      </c>
      <c r="Q405" s="1">
        <f>AVERAGE(Q367:Q372)</f>
        <v>0.39754902704232</v>
      </c>
      <c r="U405" s="1">
        <f>AVERAGE(U367:U372)</f>
        <v>0.678446103440936</v>
      </c>
      <c r="X405" s="1">
        <f>AVERAGE(X367:X372)</f>
        <v>0.672788619494723</v>
      </c>
      <c r="AA405" s="1">
        <f>AVERAGE(AA367:AA372)</f>
        <v>0.682357952396231</v>
      </c>
      <c r="AD405" s="1">
        <f>AVERAGE(AD367:AD372)</f>
        <v>0.585243949560458</v>
      </c>
      <c r="AG405" s="1">
        <f>AVERAGE(AG367:AG372)</f>
        <v>0.395552251167493</v>
      </c>
      <c r="AN405" s="1">
        <f>AVERAGE(AN367:AN372)</f>
        <v>0.693833557828339</v>
      </c>
      <c r="AQ405" s="1">
        <f>AVERAGE(AQ367:AQ372)</f>
        <v>0.684689149119841</v>
      </c>
      <c r="AT405" s="1">
        <f>AVERAGE(AT367:AT372)</f>
        <v>0.690640008052106</v>
      </c>
      <c r="AW405" s="1">
        <f>AVERAGE(AW367:AW372)</f>
        <v>0.639417575407344</v>
      </c>
      <c r="AZ405" s="1">
        <f>AVERAGE(AZ367:AZ372)</f>
        <v>0.530740758425956</v>
      </c>
      <c r="BD405" s="1">
        <f>AVERAGE(BD367:BD372)</f>
        <v>0.692500583761162</v>
      </c>
      <c r="BG405" s="1">
        <f>AVERAGE(BG367:BG372)</f>
        <v>0.68342241051478</v>
      </c>
      <c r="BJ405" s="1">
        <f>AVERAGE(BJ367:BJ372)</f>
        <v>0.68935630712034</v>
      </c>
      <c r="BM405" s="1">
        <f>AVERAGE(BM367:BM372)</f>
        <v>0.637940701705477</v>
      </c>
      <c r="BP405" s="1">
        <f>AVERAGE(BP367:BP372)</f>
        <v>0.529476948142495</v>
      </c>
    </row>
    <row r="406" spans="4:70">
      <c r="D406" s="1" t="s">
        <v>80</v>
      </c>
      <c r="E406" s="1">
        <f>AVERAGE(E373:E375)</f>
        <v>0.697136514059044</v>
      </c>
      <c r="F406" s="1">
        <f>STDEVA(E373:E375)</f>
        <v>0.00501066630141179</v>
      </c>
      <c r="G406" s="1" t="str">
        <f t="shared" ref="G406:G408" si="0">G422</f>
        <v>a</v>
      </c>
      <c r="H406" s="1">
        <f>AVERAGE(H373:H375)</f>
        <v>0.691486449640725</v>
      </c>
      <c r="I406" s="1">
        <f>STDEVA(H373:H375)</f>
        <v>0.00616240858133024</v>
      </c>
      <c r="J406" s="1" t="str">
        <f t="shared" ref="J406:J408" si="1">J422</f>
        <v>a</v>
      </c>
      <c r="K406" s="1">
        <f>AVERAGE(K373:K375)</f>
        <v>0.699571723881897</v>
      </c>
      <c r="L406" s="1">
        <f>STDEVA(K373:K375)</f>
        <v>0.00550684170585551</v>
      </c>
      <c r="M406" s="1" t="str">
        <f t="shared" ref="M406:M408" si="2">M422</f>
        <v>a</v>
      </c>
      <c r="N406" s="1">
        <f>AVERAGE(N373:N375)</f>
        <v>0.603784152343349</v>
      </c>
      <c r="O406" s="1">
        <f>STDEVA(N373:N375)</f>
        <v>0.00781194747553532</v>
      </c>
      <c r="P406" s="1" t="str">
        <f t="shared" ref="P406:P408" si="3">P422</f>
        <v>a</v>
      </c>
      <c r="Q406" s="1">
        <f>AVERAGE(Q373:Q375)</f>
        <v>0.413746040778652</v>
      </c>
      <c r="R406" s="1">
        <f>STDEVA(Q373:Q375)</f>
        <v>0.00669455978718594</v>
      </c>
      <c r="S406" s="1" t="str">
        <f t="shared" ref="S406:S408" si="4">S422</f>
        <v>a</v>
      </c>
      <c r="U406" s="1">
        <f>AVERAGE(U373:U375)</f>
        <v>0.695558338735751</v>
      </c>
      <c r="V406" s="1">
        <f>STDEVA(U373:U375)</f>
        <v>0.00465784698800847</v>
      </c>
      <c r="W406" s="1" t="str">
        <f t="shared" ref="W406:W408" si="5">W422</f>
        <v>a</v>
      </c>
      <c r="X406" s="1">
        <f>AVERAGE(X373:X375)</f>
        <v>0.689886182367198</v>
      </c>
      <c r="Y406" s="1">
        <f>STDEVA(X373:X375)</f>
        <v>0.0058550128174315</v>
      </c>
      <c r="Z406" s="1" t="str">
        <f t="shared" ref="Z406:Z408" si="6">Z422</f>
        <v>a</v>
      </c>
      <c r="AA406" s="1">
        <f>AVERAGE(AA373:AA375)</f>
        <v>0.698046158522212</v>
      </c>
      <c r="AB406" s="1">
        <f>STDEVA(AA373:AA375)</f>
        <v>0.00582738331774808</v>
      </c>
      <c r="AC406" s="1" t="str">
        <f t="shared" ref="AC406:AC408" si="7">AC422</f>
        <v>a</v>
      </c>
      <c r="AD406" s="1">
        <f>AVERAGE(AD373:AD375)</f>
        <v>0.602519591501416</v>
      </c>
      <c r="AE406" s="1">
        <f>STDEVA(AD373:AD375)</f>
        <v>0.00788084316471292</v>
      </c>
      <c r="AF406" s="1" t="str">
        <f t="shared" ref="AF406:AF408" si="8">AF422</f>
        <v>a</v>
      </c>
      <c r="AG406" s="1">
        <f>AVERAGE(AG373:AG375)</f>
        <v>0.412299904797504</v>
      </c>
      <c r="AH406" s="1">
        <f>STDEVA(AG373:AG375)</f>
        <v>0.00676718859496751</v>
      </c>
      <c r="AI406" s="1" t="str">
        <f t="shared" ref="AI406:AI408" si="9">AI422</f>
        <v>a</v>
      </c>
      <c r="AN406" s="1">
        <f>AVERAGE(AN373:AN375)</f>
        <v>0.703498020200344</v>
      </c>
      <c r="AO406" s="1">
        <f>STDEVA(AN373:AN375)</f>
        <v>0.00143433257368349</v>
      </c>
      <c r="AP406" s="1" t="str">
        <f t="shared" ref="AP406:AP408" si="10">AP422</f>
        <v>a</v>
      </c>
      <c r="AQ406" s="1">
        <f>AVERAGE(AQ373:AQ375)</f>
        <v>0.69420960588367</v>
      </c>
      <c r="AR406" s="1">
        <f>STDEVA(AQ373:AQ375)</f>
        <v>0.00714168011450589</v>
      </c>
      <c r="AS406" s="1" t="str">
        <f t="shared" ref="AS406:AS408" si="11">AS422</f>
        <v>ab</v>
      </c>
      <c r="AT406" s="1">
        <f>AVERAGE(AT373:AT375)</f>
        <v>0.699101054032704</v>
      </c>
      <c r="AU406" s="1">
        <f>STDEVA(AT373:AT375)</f>
        <v>0.00325443159788456</v>
      </c>
      <c r="AV406" s="1" t="str">
        <f t="shared" ref="AV406:AV408" si="12">AV422</f>
        <v>a</v>
      </c>
      <c r="AW406" s="1">
        <f>AVERAGE(AW373:AW375)</f>
        <v>0.647946395958183</v>
      </c>
      <c r="AX406" s="1">
        <f>STDEVA(AW373:AW375)</f>
        <v>0.00357066261784079</v>
      </c>
      <c r="AY406" s="1" t="str">
        <f t="shared" ref="AY406:AY408" si="13">AY422</f>
        <v>a</v>
      </c>
      <c r="AZ406" s="1">
        <f>AVERAGE(AZ373:AZ375)</f>
        <v>0.540131518914653</v>
      </c>
      <c r="BA406" s="1">
        <f>STDEVA(AZ373:AZ375)</f>
        <v>0.00237247139104571</v>
      </c>
      <c r="BB406" s="1" t="str">
        <f t="shared" ref="BB406:BB408" si="14">BB422</f>
        <v>a</v>
      </c>
      <c r="BD406" s="1">
        <f>AVERAGE(BD373:BD375)</f>
        <v>0.702203706767621</v>
      </c>
      <c r="BE406" s="1">
        <f>STDEVA(BD373:BD375)</f>
        <v>0.000967536960306442</v>
      </c>
      <c r="BF406" s="1" t="str">
        <f t="shared" ref="BF406:BF408" si="15">BF422</f>
        <v>a</v>
      </c>
      <c r="BG406" s="1">
        <f>AVERAGE(BG373:BG375)</f>
        <v>0.692834087754459</v>
      </c>
      <c r="BH406" s="1">
        <f>STDEVA(BG373:BG375)</f>
        <v>0.00690872940025414</v>
      </c>
      <c r="BI406" s="1" t="str">
        <f t="shared" ref="BI406:BI408" si="16">BI422</f>
        <v>ab</v>
      </c>
      <c r="BJ406" s="1">
        <f>AVERAGE(BJ373:BJ375)</f>
        <v>0.697727736175673</v>
      </c>
      <c r="BK406" s="1">
        <f>STDEVA(BJ373:BJ375)</f>
        <v>0.00282459286905547</v>
      </c>
      <c r="BL406" s="1" t="str">
        <f t="shared" ref="BL406:BL408" si="17">BL422</f>
        <v>a</v>
      </c>
      <c r="BM406" s="1">
        <f>AVERAGE(BM373:BM375)</f>
        <v>0.646729937591236</v>
      </c>
      <c r="BN406" s="1">
        <f>STDEVA(BM373:BM375)</f>
        <v>0.00337990157248922</v>
      </c>
      <c r="BO406" s="1" t="str">
        <f t="shared" ref="BO406:BO408" si="18">BO422</f>
        <v>a</v>
      </c>
      <c r="BP406" s="1">
        <f>AVERAGE(BP373:BP375)</f>
        <v>0.538871586132062</v>
      </c>
      <c r="BQ406" s="1">
        <f>STDEVA(BP373:BP375)</f>
        <v>0.00212272768067033</v>
      </c>
      <c r="BR406" s="1" t="str">
        <f t="shared" ref="BR406:BR408" si="19">BR422</f>
        <v>a</v>
      </c>
    </row>
    <row r="407" spans="4:70">
      <c r="D407" s="1" t="s">
        <v>81</v>
      </c>
      <c r="E407" s="1">
        <f>AVERAGE(E376:E378)</f>
        <v>0.655577463374652</v>
      </c>
      <c r="F407" s="1">
        <f>STDEVA(E376:E378)</f>
        <v>0.00604408471064064</v>
      </c>
      <c r="G407" s="1" t="str">
        <f t="shared" si="0"/>
        <v>de</v>
      </c>
      <c r="H407" s="1">
        <f>AVERAGE(H376:H378)</f>
        <v>0.65009272125947</v>
      </c>
      <c r="I407" s="1">
        <f>STDEVA(H376:H378)</f>
        <v>0.00207955179539533</v>
      </c>
      <c r="J407" s="1" t="str">
        <f t="shared" si="1"/>
        <v>de</v>
      </c>
      <c r="K407" s="1">
        <f>AVERAGE(K376:K378)</f>
        <v>0.658052815427899</v>
      </c>
      <c r="L407" s="1">
        <f>STDEVA(K376:K378)</f>
        <v>0.00496568587344729</v>
      </c>
      <c r="M407" s="1" t="str">
        <f t="shared" si="2"/>
        <v>ef</v>
      </c>
      <c r="N407" s="1">
        <f>AVERAGE(N376:N378)</f>
        <v>0.552217792893363</v>
      </c>
      <c r="O407" s="1">
        <f>STDEVA(N376:N378)</f>
        <v>0.00429953850343522</v>
      </c>
      <c r="P407" s="1" t="str">
        <f t="shared" si="3"/>
        <v>d</v>
      </c>
      <c r="Q407" s="1">
        <f>AVERAGE(Q376:Q378)</f>
        <v>0.360632050365426</v>
      </c>
      <c r="R407" s="1">
        <f>STDEVA(Q376:Q378)</f>
        <v>0.00482432433324521</v>
      </c>
      <c r="S407" s="1" t="str">
        <f t="shared" si="4"/>
        <v>c</v>
      </c>
      <c r="U407" s="1">
        <f>AVERAGE(U376:U378)</f>
        <v>0.654334484566474</v>
      </c>
      <c r="V407" s="1">
        <f>STDEVA(U376:U378)</f>
        <v>0.00608698920221691</v>
      </c>
      <c r="W407" s="1" t="str">
        <f t="shared" si="5"/>
        <v>cd</v>
      </c>
      <c r="X407" s="1">
        <f>AVERAGE(X376:X378)</f>
        <v>0.64851176961411</v>
      </c>
      <c r="Y407" s="1">
        <f>STDEVA(X376:X378)</f>
        <v>0.00170079491829738</v>
      </c>
      <c r="Z407" s="1" t="str">
        <f t="shared" si="6"/>
        <v>de</v>
      </c>
      <c r="AA407" s="1">
        <f>AVERAGE(AA376:AA378)</f>
        <v>0.656737472594628</v>
      </c>
      <c r="AB407" s="1">
        <f>STDEVA(AA376:AA378)</f>
        <v>0.00508949618036804</v>
      </c>
      <c r="AC407" s="1" t="str">
        <f t="shared" si="7"/>
        <v>ef</v>
      </c>
      <c r="AD407" s="1">
        <f>AVERAGE(AD376:AD378)</f>
        <v>0.550377694366476</v>
      </c>
      <c r="AE407" s="1">
        <f>STDEVA(AD376:AD378)</f>
        <v>0.00385179234928455</v>
      </c>
      <c r="AF407" s="1" t="str">
        <f t="shared" si="8"/>
        <v>d</v>
      </c>
      <c r="AG407" s="1">
        <f>AVERAGE(AG376:AG378)</f>
        <v>0.35923255124908</v>
      </c>
      <c r="AH407" s="1">
        <f>STDEVA(AG376:AG378)</f>
        <v>0.00503481592152466</v>
      </c>
      <c r="AI407" s="1" t="str">
        <f t="shared" si="9"/>
        <v>c</v>
      </c>
      <c r="AN407" s="1">
        <f>AVERAGE(AN376:AN378)</f>
        <v>0.683982184441527</v>
      </c>
      <c r="AO407" s="1">
        <f>STDEVA(AN376:AN378)</f>
        <v>0.00441333274791892</v>
      </c>
      <c r="AP407" s="1" t="str">
        <f t="shared" si="10"/>
        <v>c</v>
      </c>
      <c r="AQ407" s="1">
        <f>AVERAGE(AQ376:AQ378)</f>
        <v>0.670131981163187</v>
      </c>
      <c r="AR407" s="1">
        <f>STDEVA(AQ376:AQ378)</f>
        <v>0.00386182991810159</v>
      </c>
      <c r="AS407" s="1" t="str">
        <f t="shared" si="11"/>
        <v>d</v>
      </c>
      <c r="AT407" s="1">
        <f>AVERAGE(AT376:AT378)</f>
        <v>0.679282616826909</v>
      </c>
      <c r="AU407" s="1">
        <f>STDEVA(AT376:AT378)</f>
        <v>0.002346501464613</v>
      </c>
      <c r="AV407" s="1" t="str">
        <f t="shared" si="12"/>
        <v>c</v>
      </c>
      <c r="AW407" s="1">
        <f>AVERAGE(AW376:AW378)</f>
        <v>0.617599073943583</v>
      </c>
      <c r="AX407" s="1">
        <f>STDEVA(AW376:AW378)</f>
        <v>0.00685604866464994</v>
      </c>
      <c r="AY407" s="1" t="str">
        <f t="shared" si="13"/>
        <v>c</v>
      </c>
      <c r="AZ407" s="1">
        <f>AVERAGE(AZ376:AZ378)</f>
        <v>0.500771015328062</v>
      </c>
      <c r="BA407" s="1">
        <f>STDEVA(AZ376:AZ378)</f>
        <v>0.00674371626543733</v>
      </c>
      <c r="BB407" s="1" t="str">
        <f t="shared" si="14"/>
        <v>b</v>
      </c>
      <c r="BD407" s="1">
        <f>AVERAGE(BD376:BD378)</f>
        <v>0.68277184724863</v>
      </c>
      <c r="BE407" s="1">
        <f>STDEVA(BD376:BD378)</f>
        <v>0.00442896785761699</v>
      </c>
      <c r="BF407" s="1" t="str">
        <f t="shared" si="15"/>
        <v>c</v>
      </c>
      <c r="BG407" s="1">
        <f>AVERAGE(BG376:BG378)</f>
        <v>0.668923423421921</v>
      </c>
      <c r="BH407" s="1">
        <f>STDEVA(BG376:BG378)</f>
        <v>0.00389629100256869</v>
      </c>
      <c r="BI407" s="1" t="str">
        <f t="shared" si="16"/>
        <v>d</v>
      </c>
      <c r="BJ407" s="1">
        <f>AVERAGE(BJ376:BJ378)</f>
        <v>0.677989623340561</v>
      </c>
      <c r="BK407" s="1">
        <f>STDEVA(BJ376:BJ378)</f>
        <v>0.00244312531503801</v>
      </c>
      <c r="BL407" s="1" t="str">
        <f t="shared" si="17"/>
        <v>c</v>
      </c>
      <c r="BM407" s="1">
        <f>AVERAGE(BM376:BM378)</f>
        <v>0.616012755572283</v>
      </c>
      <c r="BN407" s="1">
        <f>STDEVA(BM376:BM378)</f>
        <v>0.00676569840299389</v>
      </c>
      <c r="BO407" s="1" t="str">
        <f t="shared" si="18"/>
        <v>c</v>
      </c>
      <c r="BP407" s="1">
        <f>AVERAGE(BP376:BP378)</f>
        <v>0.49952663837912</v>
      </c>
      <c r="BQ407" s="1">
        <f>STDEVA(BP376:BP378)</f>
        <v>0.00682933245868971</v>
      </c>
      <c r="BR407" s="1" t="str">
        <f t="shared" si="19"/>
        <v>b</v>
      </c>
    </row>
    <row r="408" spans="4:70">
      <c r="D408" s="1" t="s">
        <v>82</v>
      </c>
      <c r="E408" s="1">
        <f>AVERAGE(E379:E381)</f>
        <v>0.649526902732573</v>
      </c>
      <c r="F408" s="1">
        <f>STDEVA(E379:E381)</f>
        <v>0.00709179776502961</v>
      </c>
      <c r="G408" s="1" t="str">
        <f t="shared" si="0"/>
        <v>e</v>
      </c>
      <c r="H408" s="1">
        <f>AVERAGE(H379:H381)</f>
        <v>0.643999761774859</v>
      </c>
      <c r="I408" s="1">
        <f>STDEVA(H379:H381)</f>
        <v>0.00828085594007526</v>
      </c>
      <c r="J408" s="1" t="str">
        <f t="shared" si="1"/>
        <v>e</v>
      </c>
      <c r="K408" s="1">
        <f>AVERAGE(K379:K381)</f>
        <v>0.651928757958281</v>
      </c>
      <c r="L408" s="1">
        <f>STDEVA(K379:K381)</f>
        <v>0.00593714783071941</v>
      </c>
      <c r="M408" s="1" t="str">
        <f t="shared" si="2"/>
        <v>f</v>
      </c>
      <c r="N408" s="1">
        <f>AVERAGE(N379:N381)</f>
        <v>0.512255589614614</v>
      </c>
      <c r="O408" s="1">
        <f>STDEVA(N379:N381)</f>
        <v>0.00629816238362025</v>
      </c>
      <c r="P408" s="1" t="str">
        <f t="shared" si="3"/>
        <v>f</v>
      </c>
      <c r="Q408" s="1">
        <f>AVERAGE(Q379:Q381)</f>
        <v>0.28242072360856</v>
      </c>
      <c r="R408" s="1">
        <f>STDEVA(Q379:Q381)</f>
        <v>0.00605870532396018</v>
      </c>
      <c r="S408" s="1" t="str">
        <f t="shared" si="4"/>
        <v>e</v>
      </c>
      <c r="U408" s="1">
        <f>AVERAGE(U379:U381)</f>
        <v>0.648155057605822</v>
      </c>
      <c r="V408" s="1">
        <f>STDEVA(U379:U381)</f>
        <v>0.00719994909331838</v>
      </c>
      <c r="W408" s="1" t="str">
        <f t="shared" si="5"/>
        <v>d</v>
      </c>
      <c r="X408" s="1">
        <f>AVERAGE(X379:X381)</f>
        <v>0.64245226153796</v>
      </c>
      <c r="Y408" s="1">
        <f>STDEVA(X379:X381)</f>
        <v>0.00871934456473513</v>
      </c>
      <c r="Z408" s="1" t="str">
        <f t="shared" si="6"/>
        <v>e</v>
      </c>
      <c r="AA408" s="1">
        <f>AVERAGE(AA379:AA381)</f>
        <v>0.650577197626882</v>
      </c>
      <c r="AB408" s="1">
        <f>STDEVA(AA379:AA381)</f>
        <v>0.00603125531619902</v>
      </c>
      <c r="AC408" s="1" t="str">
        <f t="shared" si="7"/>
        <v>f</v>
      </c>
      <c r="AD408" s="1">
        <f>AVERAGE(AD379:AD381)</f>
        <v>0.510703529201882</v>
      </c>
      <c r="AE408" s="1">
        <f>STDEVA(AD379:AD381)</f>
        <v>0.00622605003712334</v>
      </c>
      <c r="AF408" s="1" t="str">
        <f t="shared" si="8"/>
        <v>f</v>
      </c>
      <c r="AG408" s="1">
        <f>AVERAGE(AG379:AG381)</f>
        <v>0.280820785753674</v>
      </c>
      <c r="AH408" s="1">
        <f>STDEVA(AG379:AG381)</f>
        <v>0.00556917757537367</v>
      </c>
      <c r="AI408" s="1" t="str">
        <f t="shared" si="9"/>
        <v>e</v>
      </c>
      <c r="AN408" s="1">
        <f>AVERAGE(AN379:AN381)</f>
        <v>0.665629311590433</v>
      </c>
      <c r="AO408" s="1">
        <f>STDEVA(AN379:AN381)</f>
        <v>0.00372635909833913</v>
      </c>
      <c r="AP408" s="1" t="str">
        <f t="shared" si="10"/>
        <v>d</v>
      </c>
      <c r="AQ408" s="1">
        <f>AVERAGE(AQ379:AQ381)</f>
        <v>0.654678140481593</v>
      </c>
      <c r="AR408" s="1">
        <f>STDEVA(AQ379:AQ381)</f>
        <v>0.00660500460413257</v>
      </c>
      <c r="AS408" s="1" t="str">
        <f t="shared" si="11"/>
        <v>e</v>
      </c>
      <c r="AT408" s="1">
        <f>AVERAGE(AT379:AT381)</f>
        <v>0.663020060243996</v>
      </c>
      <c r="AU408" s="1">
        <f>STDEVA(AT379:AT381)</f>
        <v>0.00364235170452275</v>
      </c>
      <c r="AV408" s="1" t="str">
        <f t="shared" si="12"/>
        <v>d</v>
      </c>
      <c r="AW408" s="1">
        <f>AVERAGE(AW379:AW381)</f>
        <v>0.577309812493711</v>
      </c>
      <c r="AX408" s="1">
        <f>STDEVA(AW379:AW381)</f>
        <v>0.00419699180245429</v>
      </c>
      <c r="AY408" s="1" t="str">
        <f t="shared" si="13"/>
        <v>d</v>
      </c>
      <c r="AZ408" s="1">
        <f>AVERAGE(AZ379:AZ381)</f>
        <v>0.439921902626905</v>
      </c>
      <c r="BA408" s="1">
        <f>STDEVA(AZ379:AZ381)</f>
        <v>0.00312031450078535</v>
      </c>
      <c r="BB408" s="1" t="str">
        <f t="shared" si="14"/>
        <v>d</v>
      </c>
      <c r="BD408" s="1">
        <f>AVERAGE(BD379:BD381)</f>
        <v>0.664207817274938</v>
      </c>
      <c r="BE408" s="1">
        <f>STDEVA(BD379:BD381)</f>
        <v>0.00342845636862569</v>
      </c>
      <c r="BF408" s="1" t="str">
        <f t="shared" si="15"/>
        <v>d</v>
      </c>
      <c r="BG408" s="1">
        <f>AVERAGE(BG379:BG381)</f>
        <v>0.653303199560521</v>
      </c>
      <c r="BH408" s="1">
        <f>STDEVA(BG379:BG381)</f>
        <v>0.00677309810484648</v>
      </c>
      <c r="BI408" s="1" t="str">
        <f t="shared" si="16"/>
        <v>e</v>
      </c>
      <c r="BJ408" s="1">
        <f>AVERAGE(BJ379:BJ381)</f>
        <v>0.661650820248174</v>
      </c>
      <c r="BK408" s="1">
        <f>STDEVA(BJ379:BJ381)</f>
        <v>0.0040485062264586</v>
      </c>
      <c r="BL408" s="1" t="str">
        <f t="shared" si="17"/>
        <v>d</v>
      </c>
      <c r="BM408" s="1">
        <f>AVERAGE(BM379:BM381)</f>
        <v>0.576236786245363</v>
      </c>
      <c r="BN408" s="1">
        <f>STDEVA(BM379:BM381)</f>
        <v>0.00428867793542753</v>
      </c>
      <c r="BO408" s="1" t="str">
        <f t="shared" si="18"/>
        <v>d</v>
      </c>
      <c r="BP408" s="1">
        <f>AVERAGE(BP379:BP381)</f>
        <v>0.438647393093978</v>
      </c>
      <c r="BQ408" s="1">
        <f>STDEVA(BP379:BP381)</f>
        <v>0.0031743363341594</v>
      </c>
      <c r="BR408" s="1" t="str">
        <f t="shared" si="19"/>
        <v>c</v>
      </c>
    </row>
    <row r="409" spans="4:68">
      <c r="D409" s="1" t="s">
        <v>102</v>
      </c>
      <c r="E409" s="1">
        <f>AVERAGE(E373:E381)</f>
        <v>0.66741362672209</v>
      </c>
      <c r="H409" s="1">
        <f>AVERAGE(H373:H381)</f>
        <v>0.661859644225018</v>
      </c>
      <c r="K409" s="1">
        <f>AVERAGE(K373:K381)</f>
        <v>0.669851099089359</v>
      </c>
      <c r="N409" s="1">
        <f>AVERAGE(N373:N381)</f>
        <v>0.556085844950442</v>
      </c>
      <c r="Q409" s="1">
        <f>AVERAGE(Q373:Q381)</f>
        <v>0.352266271584213</v>
      </c>
      <c r="U409" s="1">
        <f>AVERAGE(U373:U381)</f>
        <v>0.666015960302682</v>
      </c>
      <c r="X409" s="1">
        <f>AVERAGE(X373:X381)</f>
        <v>0.660283404506422</v>
      </c>
      <c r="AA409" s="1">
        <f>AVERAGE(AA373:AA381)</f>
        <v>0.668453609581241</v>
      </c>
      <c r="AD409" s="1">
        <f>AVERAGE(AD373:AD381)</f>
        <v>0.554533605023258</v>
      </c>
      <c r="AG409" s="1">
        <f>AVERAGE(AG373:AG381)</f>
        <v>0.35078441393342</v>
      </c>
      <c r="AN409" s="1">
        <f>AVERAGE(AN373:AN381)</f>
        <v>0.684369838744101</v>
      </c>
      <c r="AQ409" s="1">
        <f>AVERAGE(AQ373:AQ381)</f>
        <v>0.673006575842817</v>
      </c>
      <c r="AT409" s="1">
        <f>AVERAGE(AT373:AT381)</f>
        <v>0.68046791036787</v>
      </c>
      <c r="AW409" s="1">
        <f>AVERAGE(AW373:AW381)</f>
        <v>0.614285094131826</v>
      </c>
      <c r="AZ409" s="1">
        <f>AVERAGE(AZ373:AZ381)</f>
        <v>0.493608145623207</v>
      </c>
      <c r="BD409" s="1">
        <f>AVERAGE(BD373:BD381)</f>
        <v>0.68306112376373</v>
      </c>
      <c r="BG409" s="1">
        <f>AVERAGE(BG373:BG381)</f>
        <v>0.671686903578967</v>
      </c>
      <c r="BJ409" s="1">
        <f>AVERAGE(BJ373:BJ381)</f>
        <v>0.679122726588136</v>
      </c>
      <c r="BM409" s="1">
        <f>AVERAGE(BM373:BM381)</f>
        <v>0.61299315980296</v>
      </c>
      <c r="BP409" s="1">
        <f>AVERAGE(BP373:BP381)</f>
        <v>0.49234853920172</v>
      </c>
    </row>
    <row r="410" spans="4:70">
      <c r="D410" s="1" t="s">
        <v>83</v>
      </c>
      <c r="E410" s="1">
        <f>AVERAGE(E382:E384)</f>
        <v>0.701667744568968</v>
      </c>
      <c r="F410" s="1">
        <f>STDEVA(E382:E384)</f>
        <v>0.0051966196991924</v>
      </c>
      <c r="G410" s="1" t="str">
        <f t="shared" ref="G410:G412" si="20">G425</f>
        <v>a</v>
      </c>
      <c r="H410" s="1">
        <f>AVERAGE(H382:H384)</f>
        <v>0.695864314532541</v>
      </c>
      <c r="I410" s="1">
        <f>STDEVA(H382:H384)</f>
        <v>0.00436220511464766</v>
      </c>
      <c r="J410" s="1" t="str">
        <f t="shared" ref="J410:J412" si="21">J425</f>
        <v>a</v>
      </c>
      <c r="K410" s="1">
        <f>AVERAGE(K382:K384)</f>
        <v>0.704352761486677</v>
      </c>
      <c r="L410" s="1">
        <f>STDEVA(K382:K384)</f>
        <v>0.00774702270595339</v>
      </c>
      <c r="M410" s="1" t="str">
        <f t="shared" ref="M410:M412" si="22">M425</f>
        <v>a</v>
      </c>
      <c r="N410" s="1">
        <f>AVERAGE(N382:N384)</f>
        <v>0.608081930581598</v>
      </c>
      <c r="O410" s="1">
        <f>STDEVA(N382:N384)</f>
        <v>0.00774796121122477</v>
      </c>
      <c r="P410" s="1" t="str">
        <f t="shared" ref="P410:P412" si="23">P425</f>
        <v>a</v>
      </c>
      <c r="Q410" s="1">
        <f>AVERAGE(Q382:Q384)</f>
        <v>0.418501103167207</v>
      </c>
      <c r="R410" s="1">
        <f>STDEVA(Q382:Q384)</f>
        <v>0.00853601589935334</v>
      </c>
      <c r="S410" s="1" t="str">
        <f t="shared" ref="S410:S412" si="24">S425</f>
        <v>a</v>
      </c>
      <c r="U410" s="1">
        <f>AVERAGE(U382:U384)</f>
        <v>0.700381063862563</v>
      </c>
      <c r="V410" s="1">
        <f>STDEVA(U382:U384)</f>
        <v>0.00510456369051443</v>
      </c>
      <c r="W410" s="1" t="str">
        <f t="shared" ref="W410:W412" si="25">W425</f>
        <v>a</v>
      </c>
      <c r="X410" s="1">
        <f>AVERAGE(X382:X384)</f>
        <v>0.69423185524083</v>
      </c>
      <c r="Y410" s="1">
        <f>STDEVA(X382:X384)</f>
        <v>0.00439020404349254</v>
      </c>
      <c r="Z410" s="1" t="str">
        <f t="shared" ref="Z410:Z412" si="26">Z425</f>
        <v>a</v>
      </c>
      <c r="AA410" s="1">
        <f>AVERAGE(AA382:AA384)</f>
        <v>0.702809173368815</v>
      </c>
      <c r="AB410" s="1">
        <f>STDEVA(AA382:AA384)</f>
        <v>0.00789761763449144</v>
      </c>
      <c r="AC410" s="1" t="str">
        <f t="shared" ref="AC410:AC412" si="27">AC425</f>
        <v>a</v>
      </c>
      <c r="AD410" s="1">
        <f>AVERAGE(AD382:AD384)</f>
        <v>0.60683864598804</v>
      </c>
      <c r="AE410" s="1">
        <f>STDEVA(AD382:AD384)</f>
        <v>0.00778590190111049</v>
      </c>
      <c r="AF410" s="1" t="str">
        <f t="shared" ref="AF410:AF412" si="28">AF425</f>
        <v>a</v>
      </c>
      <c r="AG410" s="1">
        <f>AVERAGE(AG382:AG384)</f>
        <v>0.416787095726295</v>
      </c>
      <c r="AH410" s="1">
        <f>STDEVA(AG382:AG384)</f>
        <v>0.00822411211608707</v>
      </c>
      <c r="AI410" s="1" t="str">
        <f t="shared" ref="AI410:AI412" si="29">AI425</f>
        <v>a</v>
      </c>
      <c r="AN410" s="1">
        <f>AVERAGE(AN382:AN384)</f>
        <v>0.706382971887729</v>
      </c>
      <c r="AO410" s="1">
        <f>STDEVA(AN382:AN384)</f>
        <v>0.00740375539742332</v>
      </c>
      <c r="AP410" s="1" t="str">
        <f t="shared" ref="AP410:AP412" si="30">AP425</f>
        <v>a</v>
      </c>
      <c r="AQ410" s="1">
        <f>AVERAGE(AQ382:AQ384)</f>
        <v>0.696907876518852</v>
      </c>
      <c r="AR410" s="1">
        <f>STDEVA(AQ382:AQ384)</f>
        <v>0.00943229328665947</v>
      </c>
      <c r="AS410" s="1" t="str">
        <f t="shared" ref="AS410:AS412" si="31">AS425</f>
        <v>a</v>
      </c>
      <c r="AT410" s="1">
        <f>AVERAGE(AT382:AT384)</f>
        <v>0.70036621163143</v>
      </c>
      <c r="AU410" s="1">
        <f>STDEVA(AT382:AT384)</f>
        <v>0.00295864929133798</v>
      </c>
      <c r="AV410" s="1" t="str">
        <f t="shared" ref="AV410:AV412" si="32">AV425</f>
        <v>a</v>
      </c>
      <c r="AW410" s="1">
        <f>AVERAGE(AW382:AW384)</f>
        <v>0.650231943347359</v>
      </c>
      <c r="AX410" s="1">
        <f>STDEVA(AW382:AW384)</f>
        <v>0.00380191510778258</v>
      </c>
      <c r="AY410" s="1" t="str">
        <f t="shared" ref="AY410:AY412" si="33">AY425</f>
        <v>a</v>
      </c>
      <c r="AZ410" s="1">
        <f>AVERAGE(AZ382:AZ384)</f>
        <v>0.542978869928216</v>
      </c>
      <c r="BA410" s="1">
        <f>STDEVA(AZ382:AZ384)</f>
        <v>0.00457301304017055</v>
      </c>
      <c r="BB410" s="1" t="str">
        <f t="shared" ref="BB410:BB412" si="34">BB425</f>
        <v>a</v>
      </c>
      <c r="BD410" s="1">
        <f>AVERAGE(BD382:BD384)</f>
        <v>0.705168324319538</v>
      </c>
      <c r="BE410" s="1">
        <f>STDEVA(BD382:BD384)</f>
        <v>0.00725964231239019</v>
      </c>
      <c r="BF410" s="1" t="str">
        <f t="shared" ref="BF410:BF412" si="35">BF425</f>
        <v>a</v>
      </c>
      <c r="BG410" s="1">
        <f>AVERAGE(BG382:BG384)</f>
        <v>0.695762090276341</v>
      </c>
      <c r="BH410" s="1">
        <f>STDEVA(BG382:BG384)</f>
        <v>0.009600330236302</v>
      </c>
      <c r="BI410" s="1" t="str">
        <f t="shared" ref="BI410:BI412" si="36">BI425</f>
        <v>a</v>
      </c>
      <c r="BJ410" s="1">
        <f>AVERAGE(BJ382:BJ384)</f>
        <v>0.698994060529882</v>
      </c>
      <c r="BK410" s="1">
        <f>STDEVA(BJ382:BJ384)</f>
        <v>0.00254748447087861</v>
      </c>
      <c r="BL410" s="1" t="str">
        <f t="shared" ref="BL410:BL412" si="37">BL425</f>
        <v>a</v>
      </c>
      <c r="BM410" s="1">
        <f>AVERAGE(BM382:BM384)</f>
        <v>0.648807790265197</v>
      </c>
      <c r="BN410" s="1">
        <f>STDEVA(BM382:BM384)</f>
        <v>0.00337059957324947</v>
      </c>
      <c r="BO410" s="1" t="str">
        <f t="shared" ref="BO410:BO412" si="38">BO425</f>
        <v>a</v>
      </c>
      <c r="BP410" s="1">
        <f>AVERAGE(BP382:BP384)</f>
        <v>0.541603587187844</v>
      </c>
      <c r="BQ410" s="1">
        <f>STDEVA(BP382:BP384)</f>
        <v>0.00471660236835554</v>
      </c>
      <c r="BR410" s="1" t="str">
        <f t="shared" ref="BR410:BR412" si="39">BR425</f>
        <v>a</v>
      </c>
    </row>
    <row r="411" spans="4:70">
      <c r="D411" s="1" t="s">
        <v>84</v>
      </c>
      <c r="E411" s="1">
        <f>AVERAGE(E385:E387)</f>
        <v>0.669513033634183</v>
      </c>
      <c r="F411" s="1">
        <f>STDEVA(E385:E387)</f>
        <v>0.00797423650722298</v>
      </c>
      <c r="G411" s="1" t="str">
        <f t="shared" si="20"/>
        <v>bc</v>
      </c>
      <c r="H411" s="1">
        <f>AVERAGE(H385:H387)</f>
        <v>0.663855513523455</v>
      </c>
      <c r="I411" s="1">
        <f>STDEVA(H385:H387)</f>
        <v>0.00819743837508814</v>
      </c>
      <c r="J411" s="1" t="str">
        <f t="shared" si="21"/>
        <v>bc</v>
      </c>
      <c r="K411" s="1">
        <f>AVERAGE(K385:K387)</f>
        <v>0.672015181552914</v>
      </c>
      <c r="L411" s="1">
        <f>STDEVA(K385:K387)</f>
        <v>0.00648481598491764</v>
      </c>
      <c r="M411" s="1" t="str">
        <f t="shared" si="22"/>
        <v>cd</v>
      </c>
      <c r="N411" s="1">
        <f>AVERAGE(N385:N387)</f>
        <v>0.56610113462935</v>
      </c>
      <c r="O411" s="1">
        <f>STDEVA(N385:N387)</f>
        <v>0.00642321160178266</v>
      </c>
      <c r="P411" s="1" t="str">
        <f t="shared" si="23"/>
        <v>c</v>
      </c>
      <c r="Q411" s="1">
        <f>AVERAGE(Q385:Q387)</f>
        <v>0.372421466786737</v>
      </c>
      <c r="R411" s="1">
        <f>STDEVA(Q385:Q387)</f>
        <v>0.00368693471590254</v>
      </c>
      <c r="S411" s="1" t="str">
        <f t="shared" si="24"/>
        <v>c</v>
      </c>
      <c r="U411" s="1">
        <f>AVERAGE(U385:U387)</f>
        <v>0.66790651943668</v>
      </c>
      <c r="V411" s="1">
        <f>STDEVA(U385:U387)</f>
        <v>0.00750702509226415</v>
      </c>
      <c r="W411" s="1" t="str">
        <f t="shared" si="25"/>
        <v>bc</v>
      </c>
      <c r="X411" s="1">
        <f>AVERAGE(X385:X387)</f>
        <v>0.662601995938434</v>
      </c>
      <c r="Y411" s="1">
        <f>STDEVA(X385:X387)</f>
        <v>0.00826517814879722</v>
      </c>
      <c r="Z411" s="1" t="str">
        <f t="shared" si="26"/>
        <v>bc</v>
      </c>
      <c r="AA411" s="1">
        <f>AVERAGE(AA385:AA387)</f>
        <v>0.670440372853355</v>
      </c>
      <c r="AB411" s="1">
        <f>STDEVA(AA385:AA387)</f>
        <v>0.00687968617598128</v>
      </c>
      <c r="AC411" s="1" t="str">
        <f t="shared" si="27"/>
        <v>cd</v>
      </c>
      <c r="AD411" s="1">
        <f>AVERAGE(AD385:AD387)</f>
        <v>0.56458783565186</v>
      </c>
      <c r="AE411" s="1">
        <f>STDEVA(AD385:AD387)</f>
        <v>0.00588684163471966</v>
      </c>
      <c r="AF411" s="1" t="str">
        <f t="shared" si="28"/>
        <v>c</v>
      </c>
      <c r="AG411" s="1">
        <f>AVERAGE(AG385:AG387)</f>
        <v>0.370965202324548</v>
      </c>
      <c r="AH411" s="1">
        <f>STDEVA(AG385:AG387)</f>
        <v>0.00380411871907646</v>
      </c>
      <c r="AI411" s="1" t="str">
        <f t="shared" si="29"/>
        <v>c</v>
      </c>
      <c r="AN411" s="1">
        <f>AVERAGE(AN385:AN387)</f>
        <v>0.683569579742314</v>
      </c>
      <c r="AO411" s="1">
        <f>STDEVA(AN385:AN387)</f>
        <v>0.00364511139491551</v>
      </c>
      <c r="AP411" s="1" t="str">
        <f t="shared" si="30"/>
        <v>c</v>
      </c>
      <c r="AQ411" s="1">
        <f>AVERAGE(AQ385:AQ387)</f>
        <v>0.674235438579272</v>
      </c>
      <c r="AR411" s="1">
        <f>STDEVA(AQ385:AQ387)</f>
        <v>0.00351333369643089</v>
      </c>
      <c r="AS411" s="1" t="str">
        <f t="shared" si="31"/>
        <v>d</v>
      </c>
      <c r="AT411" s="1">
        <f>AVERAGE(AT385:AT387)</f>
        <v>0.681015052109814</v>
      </c>
      <c r="AU411" s="1">
        <f>STDEVA(AT385:AT387)</f>
        <v>0.0022483814090954</v>
      </c>
      <c r="AV411" s="1" t="str">
        <f t="shared" si="32"/>
        <v>c</v>
      </c>
      <c r="AW411" s="1">
        <f>AVERAGE(AW385:AW387)</f>
        <v>0.618726983520775</v>
      </c>
      <c r="AX411" s="1">
        <f>STDEVA(AW385:AW387)</f>
        <v>0.00420592481824041</v>
      </c>
      <c r="AY411" s="1" t="str">
        <f t="shared" si="33"/>
        <v>c</v>
      </c>
      <c r="AZ411" s="1">
        <f>AVERAGE(AZ385:AZ387)</f>
        <v>0.509905314878786</v>
      </c>
      <c r="BA411" s="1">
        <f>STDEVA(AZ385:AZ387)</f>
        <v>0.00652078680985901</v>
      </c>
      <c r="BB411" s="1" t="str">
        <f t="shared" si="34"/>
        <v>b</v>
      </c>
      <c r="BD411" s="1">
        <f>AVERAGE(BD385:BD387)</f>
        <v>0.682470253216887</v>
      </c>
      <c r="BE411" s="1">
        <f>STDEVA(BD385:BD387)</f>
        <v>0.00358443529084143</v>
      </c>
      <c r="BF411" s="1" t="str">
        <f t="shared" si="35"/>
        <v>c</v>
      </c>
      <c r="BG411" s="1">
        <f>AVERAGE(BG385:BG387)</f>
        <v>0.673009416749287</v>
      </c>
      <c r="BH411" s="1">
        <f>STDEVA(BG385:BG387)</f>
        <v>0.00369353993623363</v>
      </c>
      <c r="BI411" s="1" t="str">
        <f t="shared" si="36"/>
        <v>d</v>
      </c>
      <c r="BJ411" s="1">
        <f>AVERAGE(BJ385:BJ387)</f>
        <v>0.679595172173707</v>
      </c>
      <c r="BK411" s="1">
        <f>STDEVA(BJ385:BJ387)</f>
        <v>0.00244594881508729</v>
      </c>
      <c r="BL411" s="1" t="str">
        <f t="shared" si="37"/>
        <v>c</v>
      </c>
      <c r="BM411" s="1">
        <f>AVERAGE(BM385:BM387)</f>
        <v>0.617226092190526</v>
      </c>
      <c r="BN411" s="1">
        <f>STDEVA(BM385:BM387)</f>
        <v>0.00450953960261215</v>
      </c>
      <c r="BO411" s="1" t="str">
        <f t="shared" si="38"/>
        <v>c</v>
      </c>
      <c r="BP411" s="1">
        <f>AVERAGE(BP385:BP387)</f>
        <v>0.508619182052271</v>
      </c>
      <c r="BQ411" s="1">
        <f>STDEVA(BP385:BP387)</f>
        <v>0.00693852321155421</v>
      </c>
      <c r="BR411" s="1" t="str">
        <f t="shared" si="39"/>
        <v>b</v>
      </c>
    </row>
    <row r="412" spans="4:70">
      <c r="D412" s="1" t="s">
        <v>85</v>
      </c>
      <c r="E412" s="1">
        <f>AVERAGE(E388:E390)</f>
        <v>0.663697805393828</v>
      </c>
      <c r="F412" s="1">
        <f>STDEVA(E388:E390)</f>
        <v>0.00690948121129623</v>
      </c>
      <c r="G412" s="1" t="str">
        <f t="shared" si="20"/>
        <v>cd</v>
      </c>
      <c r="H412" s="1">
        <f>AVERAGE(H388:H390)</f>
        <v>0.658040754111128</v>
      </c>
      <c r="I412" s="1">
        <f>STDEVA(H388:H390)</f>
        <v>0.00509531655325441</v>
      </c>
      <c r="J412" s="1" t="str">
        <f t="shared" si="21"/>
        <v>cd</v>
      </c>
      <c r="K412" s="1">
        <f>AVERAGE(K388:K390)</f>
        <v>0.666242635006222</v>
      </c>
      <c r="L412" s="1">
        <f>STDEVA(K388:K390)</f>
        <v>0.00738491017881006</v>
      </c>
      <c r="M412" s="1" t="str">
        <f t="shared" si="22"/>
        <v>de</v>
      </c>
      <c r="N412" s="1">
        <f>AVERAGE(N388:N390)</f>
        <v>0.530401155295018</v>
      </c>
      <c r="O412" s="1">
        <f>STDEVA(N388:N390)</f>
        <v>0.00723019170010298</v>
      </c>
      <c r="P412" s="1" t="str">
        <f t="shared" si="23"/>
        <v>e</v>
      </c>
      <c r="Q412" s="1">
        <f>AVERAGE(Q388:Q390)</f>
        <v>0.300115207392549</v>
      </c>
      <c r="R412" s="1">
        <f>STDEVA(Q388:Q390)</f>
        <v>0.0124304991697927</v>
      </c>
      <c r="S412" s="1" t="str">
        <f t="shared" si="24"/>
        <v>d</v>
      </c>
      <c r="U412" s="1">
        <f>AVERAGE(U388:U390)</f>
        <v>0.661981971907817</v>
      </c>
      <c r="V412" s="1">
        <f>STDEVA(U388:U390)</f>
        <v>0.00709685812115373</v>
      </c>
      <c r="W412" s="1" t="str">
        <f t="shared" si="25"/>
        <v>c</v>
      </c>
      <c r="X412" s="1">
        <f>AVERAGE(X388:X390)</f>
        <v>0.656461868094995</v>
      </c>
      <c r="Y412" s="1">
        <f>STDEVA(X388:X390)</f>
        <v>0.00556790668963712</v>
      </c>
      <c r="Z412" s="1" t="str">
        <f t="shared" si="26"/>
        <v>cd</v>
      </c>
      <c r="AA412" s="1">
        <f>AVERAGE(AA388:AA390)</f>
        <v>0.664981367489634</v>
      </c>
      <c r="AB412" s="1">
        <f>STDEVA(AA388:AA390)</f>
        <v>0.00735439617552838</v>
      </c>
      <c r="AC412" s="1" t="str">
        <f t="shared" si="27"/>
        <v>de</v>
      </c>
      <c r="AD412" s="1">
        <f>AVERAGE(AD388:AD390)</f>
        <v>0.529131507407287</v>
      </c>
      <c r="AE412" s="1">
        <f>STDEVA(AD388:AD390)</f>
        <v>0.00720808587351843</v>
      </c>
      <c r="AF412" s="1" t="str">
        <f t="shared" si="28"/>
        <v>e</v>
      </c>
      <c r="AG412" s="1">
        <f>AVERAGE(AG388:AG390)</f>
        <v>0.298588080808756</v>
      </c>
      <c r="AH412" s="1">
        <f>STDEVA(AG388:AG390)</f>
        <v>0.0129725138519221</v>
      </c>
      <c r="AI412" s="1" t="str">
        <f t="shared" si="29"/>
        <v>d</v>
      </c>
      <c r="AN412" s="1">
        <f>AVERAGE(AN388:AN390)</f>
        <v>0.677376196019385</v>
      </c>
      <c r="AO412" s="1">
        <f>STDEVA(AN388:AN390)</f>
        <v>0.00585275793114465</v>
      </c>
      <c r="AP412" s="1" t="str">
        <f t="shared" si="30"/>
        <v>c</v>
      </c>
      <c r="AQ412" s="1">
        <f>AVERAGE(AQ388:AQ390)</f>
        <v>0.667111780845949</v>
      </c>
      <c r="AR412" s="1">
        <f>STDEVA(AQ388:AQ390)</f>
        <v>0.00477894476147157</v>
      </c>
      <c r="AS412" s="1" t="str">
        <f t="shared" si="31"/>
        <v>d</v>
      </c>
      <c r="AT412" s="1">
        <f>AVERAGE(AT388:AT390)</f>
        <v>0.674178368750484</v>
      </c>
      <c r="AU412" s="1">
        <f>STDEVA(AT388:AT390)</f>
        <v>0.00654920702838213</v>
      </c>
      <c r="AV412" s="1" t="str">
        <f t="shared" si="32"/>
        <v>c</v>
      </c>
      <c r="AW412" s="1">
        <f>AVERAGE(AW388:AW390)</f>
        <v>0.582181817533698</v>
      </c>
      <c r="AX412" s="1">
        <f>STDEVA(AW388:AW390)</f>
        <v>0.00292853906749949</v>
      </c>
      <c r="AY412" s="1" t="str">
        <f t="shared" si="33"/>
        <v>d</v>
      </c>
      <c r="AZ412" s="1">
        <f>AVERAGE(AZ388:AZ390)</f>
        <v>0.455013318323273</v>
      </c>
      <c r="BA412" s="1">
        <f>STDEVA(AZ388:AZ390)</f>
        <v>0.0071471105054936</v>
      </c>
      <c r="BB412" s="1" t="str">
        <f t="shared" si="34"/>
        <v>c</v>
      </c>
      <c r="BD412" s="1">
        <f>AVERAGE(BD388:BD390)</f>
        <v>0.676243955381745</v>
      </c>
      <c r="BE412" s="1">
        <f>STDEVA(BD388:BD390)</f>
        <v>0.0056354081158387</v>
      </c>
      <c r="BF412" s="1" t="str">
        <f t="shared" si="35"/>
        <v>c</v>
      </c>
      <c r="BG412" s="1">
        <f>AVERAGE(BG388:BG390)</f>
        <v>0.665747239615749</v>
      </c>
      <c r="BH412" s="1">
        <f>STDEVA(BG388:BG390)</f>
        <v>0.00447459461413804</v>
      </c>
      <c r="BI412" s="1" t="str">
        <f t="shared" si="36"/>
        <v>d</v>
      </c>
      <c r="BJ412" s="1">
        <f>AVERAGE(BJ388:BJ390)</f>
        <v>0.672803098941986</v>
      </c>
      <c r="BK412" s="1">
        <f>STDEVA(BJ388:BJ390)</f>
        <v>0.00682102796847451</v>
      </c>
      <c r="BL412" s="1" t="str">
        <f t="shared" si="37"/>
        <v>c</v>
      </c>
      <c r="BM412" s="1">
        <f>AVERAGE(BM388:BM390)</f>
        <v>0.5808709747837</v>
      </c>
      <c r="BN412" s="1">
        <f>STDEVA(BM388:BM390)</f>
        <v>0.00250023789988576</v>
      </c>
      <c r="BO412" s="1" t="str">
        <f t="shared" si="38"/>
        <v>d</v>
      </c>
      <c r="BP412" s="1">
        <f>AVERAGE(BP388:BP390)</f>
        <v>0.453673750063878</v>
      </c>
      <c r="BQ412" s="1">
        <f>STDEVA(BP388:BP390)</f>
        <v>0.00722836868838901</v>
      </c>
      <c r="BR412" s="1" t="str">
        <f t="shared" si="39"/>
        <v>c</v>
      </c>
    </row>
    <row r="413" spans="4:68">
      <c r="D413" s="1" t="s">
        <v>103</v>
      </c>
      <c r="E413" s="1">
        <f>AVERAGE(E382:E390)</f>
        <v>0.678292861198993</v>
      </c>
      <c r="H413" s="1">
        <f>AVERAGE(H382:H390)</f>
        <v>0.672586860722375</v>
      </c>
      <c r="K413" s="1">
        <f>AVERAGE(K382:K390)</f>
        <v>0.680870192681938</v>
      </c>
      <c r="N413" s="1">
        <f>AVERAGE(N382:N390)</f>
        <v>0.568194740168655</v>
      </c>
      <c r="Q413" s="1">
        <f>AVERAGE(Q382:Q390)</f>
        <v>0.363679259115498</v>
      </c>
      <c r="U413" s="1">
        <f>AVERAGE(U382:U390)</f>
        <v>0.676756518402353</v>
      </c>
      <c r="X413" s="1">
        <f>AVERAGE(X382:X390)</f>
        <v>0.67109857309142</v>
      </c>
      <c r="AA413" s="1">
        <f>AVERAGE(AA382:AA390)</f>
        <v>0.679410304570601</v>
      </c>
      <c r="AD413" s="1">
        <f>AVERAGE(AD382:AD390)</f>
        <v>0.566852663015729</v>
      </c>
      <c r="AG413" s="1">
        <f>AVERAGE(AG382:AG390)</f>
        <v>0.362113459619866</v>
      </c>
      <c r="AN413" s="1">
        <f>AVERAGE(AN382:AN390)</f>
        <v>0.689109582549809</v>
      </c>
      <c r="AQ413" s="1">
        <f>AVERAGE(AQ382:AQ390)</f>
        <v>0.679418365314691</v>
      </c>
      <c r="AT413" s="1">
        <f>AVERAGE(AT382:AT390)</f>
        <v>0.685186544163909</v>
      </c>
      <c r="AW413" s="1">
        <f>AVERAGE(AW382:AW390)</f>
        <v>0.617046914800611</v>
      </c>
      <c r="AZ413" s="1">
        <f>AVERAGE(AZ382:AZ390)</f>
        <v>0.502632501043425</v>
      </c>
      <c r="BD413" s="1">
        <f>AVERAGE(BD382:BD390)</f>
        <v>0.687960844306057</v>
      </c>
      <c r="BG413" s="1">
        <f>AVERAGE(BG382:BG390)</f>
        <v>0.678172915547126</v>
      </c>
      <c r="BJ413" s="1">
        <f>AVERAGE(BJ382:BJ390)</f>
        <v>0.683797443881858</v>
      </c>
      <c r="BM413" s="1">
        <f>AVERAGE(BM382:BM390)</f>
        <v>0.615634952413141</v>
      </c>
      <c r="BP413" s="1">
        <f>AVERAGE(BP382:BP390)</f>
        <v>0.501298839767998</v>
      </c>
    </row>
    <row r="414" spans="4:70">
      <c r="D414" s="1" t="s">
        <v>86</v>
      </c>
      <c r="E414" s="1">
        <f>AVERAGE(E391:E393)</f>
        <v>0.69952797748124</v>
      </c>
      <c r="F414" s="1">
        <f>STDEVA(E391:E393)</f>
        <v>0.0112195669364757</v>
      </c>
      <c r="G414" s="1" t="str">
        <f t="shared" ref="G414:G416" si="40">G428</f>
        <v>a</v>
      </c>
      <c r="H414" s="1">
        <f>AVERAGE(H391:H393)</f>
        <v>0.693978291380955</v>
      </c>
      <c r="I414" s="1">
        <f>STDEVA(H391:H393)</f>
        <v>0.00684861822210102</v>
      </c>
      <c r="J414" s="1" t="str">
        <f t="shared" ref="J414:J416" si="41">J428</f>
        <v>a</v>
      </c>
      <c r="K414" s="1">
        <f>AVERAGE(K391:K393)</f>
        <v>0.702007786305002</v>
      </c>
      <c r="L414" s="1">
        <f>STDEVA(K391:K393)</f>
        <v>0.00548186883429439</v>
      </c>
      <c r="M414" s="1" t="str">
        <f t="shared" ref="M414:M416" si="42">M428</f>
        <v>a</v>
      </c>
      <c r="N414" s="1">
        <f>AVERAGE(N391:N393)</f>
        <v>0.6060817600625</v>
      </c>
      <c r="O414" s="1">
        <f>STDEVA(N391:N393)</f>
        <v>0.00904645111477369</v>
      </c>
      <c r="P414" s="1" t="str">
        <f t="shared" ref="P414:P416" si="43">P428</f>
        <v>a</v>
      </c>
      <c r="Q414" s="1">
        <f>AVERAGE(Q391:Q393)</f>
        <v>0.41654674899267</v>
      </c>
      <c r="R414" s="1">
        <f>STDEVA(Q391:Q393)</f>
        <v>0.0101806940806537</v>
      </c>
      <c r="S414" s="1" t="str">
        <f t="shared" ref="S414:S416" si="44">S428</f>
        <v>a</v>
      </c>
      <c r="U414" s="1">
        <f>AVERAGE(U391:U393)</f>
        <v>0.698264544729932</v>
      </c>
      <c r="V414" s="1">
        <f>STDEVA(U391:U393)</f>
        <v>0.0112386412124548</v>
      </c>
      <c r="W414" s="1" t="str">
        <f t="shared" ref="W414:W416" si="45">W428</f>
        <v>a</v>
      </c>
      <c r="X414" s="1">
        <f>AVERAGE(X391:X393)</f>
        <v>0.692693233363925</v>
      </c>
      <c r="Y414" s="1">
        <f>STDEVA(X391:X393)</f>
        <v>0.00704013451412553</v>
      </c>
      <c r="Z414" s="1" t="str">
        <f t="shared" ref="Z414:Z416" si="46">Z428</f>
        <v>a</v>
      </c>
      <c r="AA414" s="1">
        <f>AVERAGE(AA391:AA393)</f>
        <v>0.700407404633262</v>
      </c>
      <c r="AB414" s="1">
        <f>STDEVA(AA391:AA393)</f>
        <v>0.00580710185141761</v>
      </c>
      <c r="AC414" s="1" t="str">
        <f t="shared" ref="AC414:AC416" si="47">AC428</f>
        <v>a</v>
      </c>
      <c r="AD414" s="1">
        <f>AVERAGE(AD391:AD393)</f>
        <v>0.604158211504898</v>
      </c>
      <c r="AE414" s="1">
        <f>STDEVA(AD391:AD393)</f>
        <v>0.00899068571271461</v>
      </c>
      <c r="AF414" s="1" t="str">
        <f t="shared" ref="AF414:AF416" si="48">AF428</f>
        <v>a</v>
      </c>
      <c r="AG414" s="1">
        <f>AVERAGE(AG391:AG393)</f>
        <v>0.415185072022438</v>
      </c>
      <c r="AH414" s="1">
        <f>STDEVA(AG391:AG393)</f>
        <v>0.0100702255958594</v>
      </c>
      <c r="AI414" s="1" t="str">
        <f t="shared" ref="AI414:AI416" si="49">AI428</f>
        <v>a</v>
      </c>
      <c r="AN414" s="1">
        <f>AVERAGE(AN391:AN393)</f>
        <v>0.705179291685694</v>
      </c>
      <c r="AO414" s="1">
        <f>STDEVA(AN391:AN393)</f>
        <v>0.00566257919295665</v>
      </c>
      <c r="AP414" s="1" t="str">
        <f t="shared" ref="AP414:AP416" si="50">AP428</f>
        <v>a</v>
      </c>
      <c r="AQ414" s="1">
        <f>AVERAGE(AQ391:AQ393)</f>
        <v>0.696002425214257</v>
      </c>
      <c r="AR414" s="1">
        <f>STDEVA(AQ391:AQ393)</f>
        <v>0.00418245605530005</v>
      </c>
      <c r="AS414" s="1" t="str">
        <f t="shared" ref="AS414:AS416" si="51">AS428</f>
        <v>a</v>
      </c>
      <c r="AT414" s="1">
        <f>AVERAGE(AT391:AT393)</f>
        <v>0.702328158916442</v>
      </c>
      <c r="AU414" s="1">
        <f>STDEVA(AT391:AT393)</f>
        <v>0.00463815475573439</v>
      </c>
      <c r="AV414" s="1" t="str">
        <f t="shared" ref="AV414:AV416" si="52">AV428</f>
        <v>a</v>
      </c>
      <c r="AW414" s="1">
        <f>AVERAGE(AW391:AW393)</f>
        <v>0.649090249454096</v>
      </c>
      <c r="AX414" s="1">
        <f>STDEVA(AW391:AW393)</f>
        <v>0.00664644796826807</v>
      </c>
      <c r="AY414" s="1" t="str">
        <f t="shared" ref="AY414:AY416" si="53">AY428</f>
        <v>a</v>
      </c>
      <c r="AZ414" s="1">
        <f>AVERAGE(AZ391:AZ393)</f>
        <v>0.542475501160427</v>
      </c>
      <c r="BA414" s="1">
        <f>STDEVA(AZ391:AZ393)</f>
        <v>0.0201027425356547</v>
      </c>
      <c r="BB414" s="1" t="str">
        <f t="shared" ref="BB414:BB416" si="54">BB428</f>
        <v>a</v>
      </c>
      <c r="BD414" s="1">
        <f>AVERAGE(BD391:BD393)</f>
        <v>0.703907485771205</v>
      </c>
      <c r="BE414" s="1">
        <f>STDEVA(BD391:BD393)</f>
        <v>0.00585168797802078</v>
      </c>
      <c r="BF414" s="1" t="str">
        <f t="shared" ref="BF414:BF416" si="55">BF428</f>
        <v>a</v>
      </c>
      <c r="BG414" s="1">
        <f>AVERAGE(BG391:BG393)</f>
        <v>0.69464047154151</v>
      </c>
      <c r="BH414" s="1">
        <f>STDEVA(BG391:BG393)</f>
        <v>0.00377723227027729</v>
      </c>
      <c r="BI414" s="1" t="str">
        <f t="shared" ref="BI414:BI416" si="56">BI428</f>
        <v>a</v>
      </c>
      <c r="BJ414" s="1">
        <f>AVERAGE(BJ391:BJ393)</f>
        <v>0.701228218199924</v>
      </c>
      <c r="BK414" s="1">
        <f>STDEVA(BJ391:BJ393)</f>
        <v>0.00452460686801112</v>
      </c>
      <c r="BL414" s="1" t="str">
        <f t="shared" ref="BL414:BL416" si="57">BL428</f>
        <v>a</v>
      </c>
      <c r="BM414" s="1">
        <f>AVERAGE(BM391:BM393)</f>
        <v>0.647715389616677</v>
      </c>
      <c r="BN414" s="1">
        <f>STDEVA(BM391:BM393)</f>
        <v>0.00623641917417573</v>
      </c>
      <c r="BO414" s="1" t="str">
        <f t="shared" ref="BO414:BO416" si="58">BO428</f>
        <v>a</v>
      </c>
      <c r="BP414" s="1">
        <f>AVERAGE(BP391:BP393)</f>
        <v>0.541059950421948</v>
      </c>
      <c r="BQ414" s="1">
        <f>STDEVA(BP391:BP393)</f>
        <v>0.0205209574741503</v>
      </c>
      <c r="BR414" s="1" t="str">
        <f t="shared" ref="BR414:BR416" si="59">BR428</f>
        <v>a</v>
      </c>
    </row>
    <row r="415" spans="4:70">
      <c r="D415" s="1" t="s">
        <v>87</v>
      </c>
      <c r="E415" s="1">
        <f>AVERAGE(E394:E396)</f>
        <v>0.669643739358328</v>
      </c>
      <c r="F415" s="1">
        <f>STDEVA(E394:E396)</f>
        <v>0.0047581110463806</v>
      </c>
      <c r="G415" s="1" t="str">
        <f t="shared" si="40"/>
        <v>bc</v>
      </c>
      <c r="H415" s="1">
        <f>AVERAGE(H394:H396)</f>
        <v>0.664043849346473</v>
      </c>
      <c r="I415" s="1">
        <f>STDEVA(H394:H396)</f>
        <v>0.00611743373521638</v>
      </c>
      <c r="J415" s="1" t="str">
        <f t="shared" si="41"/>
        <v>bc</v>
      </c>
      <c r="K415" s="1">
        <f>AVERAGE(K394:K396)</f>
        <v>0.672114405478672</v>
      </c>
      <c r="L415" s="1">
        <f>STDEVA(K394:K396)</f>
        <v>0.0095856216403241</v>
      </c>
      <c r="M415" s="1" t="str">
        <f t="shared" si="42"/>
        <v>cd</v>
      </c>
      <c r="N415" s="1">
        <f>AVERAGE(N394:N396)</f>
        <v>0.566323672790993</v>
      </c>
      <c r="O415" s="1">
        <f>STDEVA(N394:N396)</f>
        <v>0.00669883942041747</v>
      </c>
      <c r="P415" s="1" t="str">
        <f t="shared" si="43"/>
        <v>c</v>
      </c>
      <c r="Q415" s="1">
        <f>AVERAGE(Q394:Q396)</f>
        <v>0.370672940950073</v>
      </c>
      <c r="R415" s="1">
        <f>STDEVA(Q394:Q396)</f>
        <v>0.00336037138261817</v>
      </c>
      <c r="S415" s="1" t="str">
        <f t="shared" si="44"/>
        <v>c</v>
      </c>
      <c r="U415" s="1">
        <f>AVERAGE(U394:U396)</f>
        <v>0.664579927297992</v>
      </c>
      <c r="V415" s="1">
        <f>STDEVA(U394:U396)</f>
        <v>0.00554283814165574</v>
      </c>
      <c r="W415" s="1" t="str">
        <f t="shared" si="45"/>
        <v>c</v>
      </c>
      <c r="X415" s="1">
        <f>AVERAGE(X394:X396)</f>
        <v>0.662288269646201</v>
      </c>
      <c r="Y415" s="1">
        <f>STDEVA(X394:X396)</f>
        <v>0.00607204294179934</v>
      </c>
      <c r="Z415" s="1" t="str">
        <f t="shared" si="46"/>
        <v>bc</v>
      </c>
      <c r="AA415" s="1">
        <f>AVERAGE(AA394:AA396)</f>
        <v>0.670540251612489</v>
      </c>
      <c r="AB415" s="1">
        <f>STDEVA(AA394:AA396)</f>
        <v>0.00970234627692595</v>
      </c>
      <c r="AC415" s="1" t="str">
        <f t="shared" si="47"/>
        <v>cd</v>
      </c>
      <c r="AD415" s="1">
        <f>AVERAGE(AD394:AD396)</f>
        <v>0.564721788419675</v>
      </c>
      <c r="AE415" s="1">
        <f>STDEVA(AD394:AD396)</f>
        <v>0.00712696399497737</v>
      </c>
      <c r="AF415" s="1" t="str">
        <f t="shared" si="48"/>
        <v>c</v>
      </c>
      <c r="AG415" s="1">
        <f>AVERAGE(AG394:AG396)</f>
        <v>0.369410954783006</v>
      </c>
      <c r="AH415" s="1">
        <f>STDEVA(AG394:AG396)</f>
        <v>0.00342509800536251</v>
      </c>
      <c r="AI415" s="1" t="str">
        <f t="shared" si="49"/>
        <v>c</v>
      </c>
      <c r="AN415" s="1">
        <f>AVERAGE(AN394:AN396)</f>
        <v>0.683777667316448</v>
      </c>
      <c r="AO415" s="1">
        <f>STDEVA(AN394:AN396)</f>
        <v>0.00532460597730661</v>
      </c>
      <c r="AP415" s="1" t="str">
        <f t="shared" si="50"/>
        <v>c</v>
      </c>
      <c r="AQ415" s="1">
        <f>AVERAGE(AQ394:AQ396)</f>
        <v>0.673710048918769</v>
      </c>
      <c r="AR415" s="1">
        <f>STDEVA(AQ394:AQ396)</f>
        <v>0.00405300468891494</v>
      </c>
      <c r="AS415" s="1" t="str">
        <f t="shared" si="51"/>
        <v>d</v>
      </c>
      <c r="AT415" s="1">
        <f>AVERAGE(AT394:AT396)</f>
        <v>0.680294781605331</v>
      </c>
      <c r="AU415" s="1">
        <f>STDEVA(AT394:AT396)</f>
        <v>0.00454855717567423</v>
      </c>
      <c r="AV415" s="1" t="str">
        <f t="shared" si="52"/>
        <v>c</v>
      </c>
      <c r="AW415" s="1">
        <f>AVERAGE(AW394:AW396)</f>
        <v>0.618255617494027</v>
      </c>
      <c r="AX415" s="1">
        <f>STDEVA(AW394:AW396)</f>
        <v>0.00195257257956933</v>
      </c>
      <c r="AY415" s="1" t="str">
        <f t="shared" si="53"/>
        <v>c</v>
      </c>
      <c r="AZ415" s="1">
        <f>AVERAGE(AZ394:AZ396)</f>
        <v>0.507122633318414</v>
      </c>
      <c r="BA415" s="1">
        <f>STDEVA(AZ394:AZ396)</f>
        <v>0.00287514273232425</v>
      </c>
      <c r="BB415" s="1" t="str">
        <f t="shared" si="54"/>
        <v>b</v>
      </c>
      <c r="BD415" s="1">
        <f>AVERAGE(BD394:BD396)</f>
        <v>0.682505280318759</v>
      </c>
      <c r="BE415" s="1">
        <f>STDEVA(BD394:BD396)</f>
        <v>0.0050929450728683</v>
      </c>
      <c r="BF415" s="1" t="str">
        <f t="shared" si="55"/>
        <v>c</v>
      </c>
      <c r="BG415" s="1">
        <f>AVERAGE(BG394:BG396)</f>
        <v>0.672562670071171</v>
      </c>
      <c r="BH415" s="1">
        <f>STDEVA(BG394:BG396)</f>
        <v>0.00402573450531855</v>
      </c>
      <c r="BI415" s="1" t="str">
        <f t="shared" si="56"/>
        <v>d</v>
      </c>
      <c r="BJ415" s="1">
        <f>AVERAGE(BJ394:BJ396)</f>
        <v>0.679001742400962</v>
      </c>
      <c r="BK415" s="1">
        <f>STDEVA(BJ394:BJ396)</f>
        <v>0.00479494448147468</v>
      </c>
      <c r="BL415" s="1" t="str">
        <f t="shared" si="57"/>
        <v>c</v>
      </c>
      <c r="BM415" s="1">
        <f>AVERAGE(BM394:BM396)</f>
        <v>0.616815144703792</v>
      </c>
      <c r="BN415" s="1">
        <f>STDEVA(BM394:BM396)</f>
        <v>0.00163075676568209</v>
      </c>
      <c r="BO415" s="1" t="str">
        <f t="shared" si="58"/>
        <v>c</v>
      </c>
      <c r="BP415" s="1">
        <f>AVERAGE(BP394:BP396)</f>
        <v>0.505752635502324</v>
      </c>
      <c r="BQ415" s="1">
        <f>STDEVA(BP394:BP396)</f>
        <v>0.00307591283462278</v>
      </c>
      <c r="BR415" s="1" t="str">
        <f t="shared" si="59"/>
        <v>b</v>
      </c>
    </row>
    <row r="416" spans="4:70">
      <c r="D416" s="1" t="s">
        <v>88</v>
      </c>
      <c r="E416" s="1">
        <f>AVERAGE(E397:E399)</f>
        <v>0.665926193082286</v>
      </c>
      <c r="F416" s="1">
        <f>STDEVA(E397:E399)</f>
        <v>0.0106718845754609</v>
      </c>
      <c r="G416" s="1" t="str">
        <f t="shared" si="40"/>
        <v>cd</v>
      </c>
      <c r="H416" s="1">
        <f>AVERAGE(H397:H399)</f>
        <v>0.65942813670485</v>
      </c>
      <c r="I416" s="1">
        <f>STDEVA(H397:H399)</f>
        <v>0.010012822253342</v>
      </c>
      <c r="J416" s="1" t="str">
        <f t="shared" si="41"/>
        <v>cd</v>
      </c>
      <c r="K416" s="1">
        <f>AVERAGE(K397:K399)</f>
        <v>0.66740013042479</v>
      </c>
      <c r="L416" s="1">
        <f>STDEVA(K397:K399)</f>
        <v>0.00285721248164184</v>
      </c>
      <c r="M416" s="1" t="str">
        <f t="shared" si="42"/>
        <v>de</v>
      </c>
      <c r="N416" s="1">
        <f>AVERAGE(N397:N399)</f>
        <v>0.530646085211993</v>
      </c>
      <c r="O416" s="1">
        <f>STDEVA(N397:N399)</f>
        <v>0.00771433944656569</v>
      </c>
      <c r="P416" s="1" t="str">
        <f t="shared" si="43"/>
        <v>e</v>
      </c>
      <c r="Q416" s="1">
        <f>AVERAGE(Q397:Q399)</f>
        <v>0.300978023099716</v>
      </c>
      <c r="R416" s="1">
        <f>STDEVA(Q397:Q399)</f>
        <v>0.00824487755131064</v>
      </c>
      <c r="S416" s="1" t="str">
        <f t="shared" si="44"/>
        <v>d</v>
      </c>
      <c r="U416" s="1">
        <f>AVERAGE(U397:U399)</f>
        <v>0.664273792293982</v>
      </c>
      <c r="V416" s="1">
        <f>STDEVA(U397:U399)</f>
        <v>0.0110863629185693</v>
      </c>
      <c r="W416" s="1" t="str">
        <f t="shared" si="45"/>
        <v>c</v>
      </c>
      <c r="X416" s="1">
        <f>AVERAGE(X397:X399)</f>
        <v>0.657825877736807</v>
      </c>
      <c r="Y416" s="1">
        <f>STDEVA(X397:X399)</f>
        <v>0.010181404781615</v>
      </c>
      <c r="Z416" s="1" t="str">
        <f t="shared" si="46"/>
        <v>cd</v>
      </c>
      <c r="AA416" s="1">
        <f>AVERAGE(AA397:AA399)</f>
        <v>0.666023376622692</v>
      </c>
      <c r="AB416" s="1">
        <f>STDEVA(AA397:AA399)</f>
        <v>0.00298307100735433</v>
      </c>
      <c r="AC416" s="1" t="str">
        <f t="shared" si="47"/>
        <v>de</v>
      </c>
      <c r="AD416" s="1">
        <f>AVERAGE(AD397:AD399)</f>
        <v>0.529387021253894</v>
      </c>
      <c r="AE416" s="1">
        <f>STDEVA(AD397:AD399)</f>
        <v>0.00765176012621218</v>
      </c>
      <c r="AF416" s="1" t="str">
        <f t="shared" si="48"/>
        <v>e</v>
      </c>
      <c r="AG416" s="1">
        <f>AVERAGE(AG397:AG399)</f>
        <v>0.299360937527434</v>
      </c>
      <c r="AH416" s="1">
        <f>STDEVA(AG397:AG399)</f>
        <v>0.00807797196544298</v>
      </c>
      <c r="AI416" s="1" t="str">
        <f t="shared" si="49"/>
        <v>d</v>
      </c>
      <c r="AN416" s="1">
        <f>AVERAGE(AN397:AN399)</f>
        <v>0.676951471677081</v>
      </c>
      <c r="AO416" s="1">
        <f>STDEVA(AN397:AN399)</f>
        <v>0.00184400062909588</v>
      </c>
      <c r="AP416" s="1" t="str">
        <f t="shared" si="50"/>
        <v>c</v>
      </c>
      <c r="AQ416" s="1">
        <f>AVERAGE(AQ397:AQ399)</f>
        <v>0.667452048603969</v>
      </c>
      <c r="AR416" s="1">
        <f>STDEVA(AQ397:AQ399)</f>
        <v>0.00465547387705329</v>
      </c>
      <c r="AS416" s="1" t="str">
        <f t="shared" si="51"/>
        <v>d</v>
      </c>
      <c r="AT416" s="1">
        <f>AVERAGE(AT397:AT399)</f>
        <v>0.673646665657158</v>
      </c>
      <c r="AU416" s="1">
        <f>STDEVA(AT397:AT399)</f>
        <v>0.00565036322558939</v>
      </c>
      <c r="AV416" s="1" t="str">
        <f t="shared" si="52"/>
        <v>c</v>
      </c>
      <c r="AW416" s="1">
        <f>AVERAGE(AW397:AW399)</f>
        <v>0.580675364927721</v>
      </c>
      <c r="AX416" s="1">
        <f>STDEVA(AW397:AW399)</f>
        <v>0.006643302174708</v>
      </c>
      <c r="AY416" s="1" t="str">
        <f t="shared" si="53"/>
        <v>d</v>
      </c>
      <c r="AZ416" s="1">
        <f>AVERAGE(AZ397:AZ399)</f>
        <v>0.453868736886674</v>
      </c>
      <c r="BA416" s="1">
        <f>STDEVA(AZ397:AZ399)</f>
        <v>0.00860281160677268</v>
      </c>
      <c r="BB416" s="1" t="str">
        <f t="shared" si="54"/>
        <v>cd</v>
      </c>
      <c r="BD416" s="1">
        <f>AVERAGE(BD397:BD399)</f>
        <v>0.675726032652978</v>
      </c>
      <c r="BE416" s="1">
        <f>STDEVA(BD397:BD399)</f>
        <v>0.00165978917120189</v>
      </c>
      <c r="BF416" s="1" t="str">
        <f t="shared" si="55"/>
        <v>c</v>
      </c>
      <c r="BG416" s="1">
        <f>AVERAGE(BG397:BG399)</f>
        <v>0.665951943932979</v>
      </c>
      <c r="BH416" s="1">
        <f>STDEVA(BG397:BG399)</f>
        <v>0.00468580320204864</v>
      </c>
      <c r="BI416" s="1" t="str">
        <f t="shared" si="56"/>
        <v>d</v>
      </c>
      <c r="BJ416" s="1">
        <f>AVERAGE(BJ397:BJ399)</f>
        <v>0.672280723029769</v>
      </c>
      <c r="BK416" s="1">
        <f>STDEVA(BJ397:BJ399)</f>
        <v>0.00526325376746385</v>
      </c>
      <c r="BL416" s="1" t="str">
        <f t="shared" si="57"/>
        <v>c</v>
      </c>
      <c r="BM416" s="1">
        <f>AVERAGE(BM397:BM399)</f>
        <v>0.579379286152685</v>
      </c>
      <c r="BN416" s="1">
        <f>STDEVA(BM397:BM399)</f>
        <v>0.00655411069050778</v>
      </c>
      <c r="BO416" s="1" t="str">
        <f t="shared" si="58"/>
        <v>d</v>
      </c>
      <c r="BP416" s="1">
        <f>AVERAGE(BP397:BP399)</f>
        <v>0.452717133306826</v>
      </c>
      <c r="BQ416" s="1">
        <f>STDEVA(BP397:BP399)</f>
        <v>0.00839322898863583</v>
      </c>
      <c r="BR416" s="1" t="str">
        <f t="shared" si="59"/>
        <v>c</v>
      </c>
    </row>
    <row r="417" spans="4:68">
      <c r="D417" s="1" t="s">
        <v>104</v>
      </c>
      <c r="E417" s="1">
        <f>AVERAGE(E391:E399)</f>
        <v>0.678365969973951</v>
      </c>
      <c r="H417" s="1">
        <f>AVERAGE(H391:H399)</f>
        <v>0.672483425810759</v>
      </c>
      <c r="K417" s="1">
        <f>AVERAGE(K391:K399)</f>
        <v>0.680507440736155</v>
      </c>
      <c r="N417" s="1">
        <f>AVERAGE(N391:N399)</f>
        <v>0.567683839355162</v>
      </c>
      <c r="Q417" s="1">
        <f>AVERAGE(Q391:Q399)</f>
        <v>0.362732571014153</v>
      </c>
      <c r="U417" s="1">
        <f>AVERAGE(U391:U399)</f>
        <v>0.675706088107302</v>
      </c>
      <c r="X417" s="1">
        <f>AVERAGE(X391:X399)</f>
        <v>0.670935793582311</v>
      </c>
      <c r="AA417" s="1">
        <f>AVERAGE(AA391:AA399)</f>
        <v>0.678990344289481</v>
      </c>
      <c r="AD417" s="1">
        <f>AVERAGE(AD391:AD399)</f>
        <v>0.566089007059489</v>
      </c>
      <c r="AG417" s="1">
        <f>AVERAGE(AG391:AG399)</f>
        <v>0.361318988110959</v>
      </c>
      <c r="AN417" s="1">
        <f>AVERAGE(AN391:AN399)</f>
        <v>0.688636143559741</v>
      </c>
      <c r="AQ417" s="1">
        <f>AVERAGE(AQ391:AQ399)</f>
        <v>0.679054840912332</v>
      </c>
      <c r="AT417" s="1">
        <f>AVERAGE(AT391:AT399)</f>
        <v>0.685423202059644</v>
      </c>
      <c r="AW417" s="1">
        <f>AVERAGE(AW391:AW399)</f>
        <v>0.616007077291948</v>
      </c>
      <c r="AZ417" s="1">
        <f>AVERAGE(AZ391:AZ399)</f>
        <v>0.501155623788505</v>
      </c>
      <c r="BD417" s="1">
        <f>AVERAGE(BD391:BD399)</f>
        <v>0.687379599580981</v>
      </c>
      <c r="BG417" s="1">
        <f>AVERAGE(BG391:BG399)</f>
        <v>0.677718361848553</v>
      </c>
      <c r="BJ417" s="1">
        <f>AVERAGE(BJ391:BJ399)</f>
        <v>0.684170227876885</v>
      </c>
      <c r="BM417" s="1">
        <f>AVERAGE(BM391:BM399)</f>
        <v>0.614636606824385</v>
      </c>
      <c r="BP417" s="1">
        <f>AVERAGE(BP391:BP399)</f>
        <v>0.499843239743699</v>
      </c>
    </row>
    <row r="420" spans="7:70">
      <c r="G420" s="1" t="s">
        <v>111</v>
      </c>
      <c r="J420" s="1" t="s">
        <v>111</v>
      </c>
      <c r="M420" s="1" t="s">
        <v>111</v>
      </c>
      <c r="P420" s="1" t="s">
        <v>111</v>
      </c>
      <c r="S420" s="1" t="s">
        <v>111</v>
      </c>
      <c r="W420" s="1" t="s">
        <v>111</v>
      </c>
      <c r="Z420" s="1" t="s">
        <v>111</v>
      </c>
      <c r="AC420" s="1" t="s">
        <v>111</v>
      </c>
      <c r="AF420" s="1" t="s">
        <v>111</v>
      </c>
      <c r="AI420" s="1" t="s">
        <v>111</v>
      </c>
      <c r="AP420" s="1" t="s">
        <v>111</v>
      </c>
      <c r="AS420" s="1" t="s">
        <v>108</v>
      </c>
      <c r="AV420" s="1" t="s">
        <v>111</v>
      </c>
      <c r="AY420" s="1" t="s">
        <v>113</v>
      </c>
      <c r="BB420" s="1" t="s">
        <v>106</v>
      </c>
      <c r="BF420" s="1" t="s">
        <v>111</v>
      </c>
      <c r="BI420" s="1" t="s">
        <v>108</v>
      </c>
      <c r="BL420" s="1" t="s">
        <v>111</v>
      </c>
      <c r="BO420" s="1" t="s">
        <v>113</v>
      </c>
      <c r="BR420" s="1" t="s">
        <v>106</v>
      </c>
    </row>
    <row r="421" spans="7:70">
      <c r="G421" s="1" t="s">
        <v>111</v>
      </c>
      <c r="J421" s="1" t="s">
        <v>111</v>
      </c>
      <c r="M421" s="1" t="s">
        <v>108</v>
      </c>
      <c r="P421" s="1" t="s">
        <v>111</v>
      </c>
      <c r="S421" s="1" t="s">
        <v>111</v>
      </c>
      <c r="W421" s="1" t="s">
        <v>111</v>
      </c>
      <c r="Z421" s="1" t="s">
        <v>111</v>
      </c>
      <c r="AC421" s="1" t="s">
        <v>108</v>
      </c>
      <c r="AF421" s="1" t="s">
        <v>111</v>
      </c>
      <c r="AI421" s="1" t="s">
        <v>111</v>
      </c>
      <c r="AP421" s="1" t="s">
        <v>111</v>
      </c>
      <c r="AS421" s="1" t="s">
        <v>114</v>
      </c>
      <c r="AV421" s="1" t="s">
        <v>111</v>
      </c>
      <c r="AY421" s="1" t="s">
        <v>111</v>
      </c>
      <c r="BB421" s="1" t="s">
        <v>106</v>
      </c>
      <c r="BF421" s="1" t="s">
        <v>111</v>
      </c>
      <c r="BI421" s="1" t="s">
        <v>114</v>
      </c>
      <c r="BL421" s="1" t="s">
        <v>111</v>
      </c>
      <c r="BO421" s="1" t="s">
        <v>111</v>
      </c>
      <c r="BR421" s="1" t="s">
        <v>106</v>
      </c>
    </row>
    <row r="422" spans="7:70">
      <c r="G422" s="1" t="s">
        <v>106</v>
      </c>
      <c r="J422" s="1" t="s">
        <v>106</v>
      </c>
      <c r="M422" s="1" t="s">
        <v>106</v>
      </c>
      <c r="P422" s="1" t="s">
        <v>106</v>
      </c>
      <c r="S422" s="1" t="s">
        <v>106</v>
      </c>
      <c r="W422" s="1" t="s">
        <v>106</v>
      </c>
      <c r="Z422" s="1" t="s">
        <v>106</v>
      </c>
      <c r="AC422" s="1" t="s">
        <v>106</v>
      </c>
      <c r="AF422" s="1" t="s">
        <v>106</v>
      </c>
      <c r="AI422" s="1" t="s">
        <v>106</v>
      </c>
      <c r="AP422" s="1" t="s">
        <v>106</v>
      </c>
      <c r="AS422" s="1" t="s">
        <v>113</v>
      </c>
      <c r="AV422" s="1" t="s">
        <v>106</v>
      </c>
      <c r="AY422" s="1" t="s">
        <v>106</v>
      </c>
      <c r="BB422" s="1" t="s">
        <v>106</v>
      </c>
      <c r="BF422" s="1" t="s">
        <v>106</v>
      </c>
      <c r="BI422" s="1" t="s">
        <v>113</v>
      </c>
      <c r="BL422" s="1" t="s">
        <v>106</v>
      </c>
      <c r="BO422" s="1" t="s">
        <v>106</v>
      </c>
      <c r="BR422" s="1" t="s">
        <v>106</v>
      </c>
    </row>
    <row r="423" spans="7:70">
      <c r="G423" s="1" t="s">
        <v>115</v>
      </c>
      <c r="J423" s="1" t="s">
        <v>115</v>
      </c>
      <c r="M423" s="1" t="s">
        <v>122</v>
      </c>
      <c r="P423" s="1" t="s">
        <v>120</v>
      </c>
      <c r="S423" s="1" t="s">
        <v>114</v>
      </c>
      <c r="W423" s="1" t="s">
        <v>116</v>
      </c>
      <c r="Z423" s="1" t="s">
        <v>115</v>
      </c>
      <c r="AC423" s="1" t="s">
        <v>122</v>
      </c>
      <c r="AF423" s="1" t="s">
        <v>120</v>
      </c>
      <c r="AI423" s="1" t="s">
        <v>114</v>
      </c>
      <c r="AP423" s="1" t="s">
        <v>114</v>
      </c>
      <c r="AS423" s="1" t="s">
        <v>120</v>
      </c>
      <c r="AV423" s="1" t="s">
        <v>114</v>
      </c>
      <c r="AY423" s="1" t="s">
        <v>114</v>
      </c>
      <c r="BB423" s="1" t="s">
        <v>111</v>
      </c>
      <c r="BF423" s="1" t="s">
        <v>114</v>
      </c>
      <c r="BI423" s="1" t="s">
        <v>120</v>
      </c>
      <c r="BL423" s="1" t="s">
        <v>114</v>
      </c>
      <c r="BO423" s="1" t="s">
        <v>114</v>
      </c>
      <c r="BR423" s="1" t="s">
        <v>111</v>
      </c>
    </row>
    <row r="424" spans="7:70">
      <c r="G424" s="1" t="s">
        <v>112</v>
      </c>
      <c r="J424" s="1" t="s">
        <v>112</v>
      </c>
      <c r="M424" s="1" t="s">
        <v>107</v>
      </c>
      <c r="P424" s="1" t="s">
        <v>107</v>
      </c>
      <c r="S424" s="1" t="s">
        <v>112</v>
      </c>
      <c r="W424" s="1" t="s">
        <v>120</v>
      </c>
      <c r="Z424" s="1" t="s">
        <v>112</v>
      </c>
      <c r="AC424" s="1" t="s">
        <v>107</v>
      </c>
      <c r="AF424" s="1" t="s">
        <v>107</v>
      </c>
      <c r="AI424" s="1" t="s">
        <v>112</v>
      </c>
      <c r="AP424" s="1" t="s">
        <v>120</v>
      </c>
      <c r="AS424" s="1" t="s">
        <v>112</v>
      </c>
      <c r="AV424" s="1" t="s">
        <v>120</v>
      </c>
      <c r="AY424" s="1" t="s">
        <v>120</v>
      </c>
      <c r="BB424" s="1" t="s">
        <v>120</v>
      </c>
      <c r="BF424" s="1" t="s">
        <v>120</v>
      </c>
      <c r="BI424" s="1" t="s">
        <v>112</v>
      </c>
      <c r="BL424" s="1" t="s">
        <v>120</v>
      </c>
      <c r="BO424" s="1" t="s">
        <v>120</v>
      </c>
      <c r="BR424" s="1" t="s">
        <v>114</v>
      </c>
    </row>
    <row r="425" spans="7:70">
      <c r="G425" s="1" t="s">
        <v>106</v>
      </c>
      <c r="J425" s="1" t="s">
        <v>106</v>
      </c>
      <c r="M425" s="1" t="s">
        <v>106</v>
      </c>
      <c r="P425" s="1" t="s">
        <v>106</v>
      </c>
      <c r="S425" s="1" t="s">
        <v>106</v>
      </c>
      <c r="W425" s="1" t="s">
        <v>106</v>
      </c>
      <c r="Z425" s="1" t="s">
        <v>106</v>
      </c>
      <c r="AC425" s="1" t="s">
        <v>106</v>
      </c>
      <c r="AF425" s="1" t="s">
        <v>106</v>
      </c>
      <c r="AI425" s="1" t="s">
        <v>106</v>
      </c>
      <c r="AP425" s="1" t="s">
        <v>106</v>
      </c>
      <c r="AS425" s="1" t="s">
        <v>106</v>
      </c>
      <c r="AV425" s="1" t="s">
        <v>106</v>
      </c>
      <c r="AY425" s="1" t="s">
        <v>106</v>
      </c>
      <c r="BB425" s="1" t="s">
        <v>106</v>
      </c>
      <c r="BF425" s="1" t="s">
        <v>106</v>
      </c>
      <c r="BI425" s="1" t="s">
        <v>106</v>
      </c>
      <c r="BL425" s="1" t="s">
        <v>106</v>
      </c>
      <c r="BO425" s="1" t="s">
        <v>106</v>
      </c>
      <c r="BR425" s="1" t="s">
        <v>106</v>
      </c>
    </row>
    <row r="426" spans="7:70">
      <c r="G426" s="1" t="s">
        <v>108</v>
      </c>
      <c r="J426" s="1" t="s">
        <v>108</v>
      </c>
      <c r="M426" s="1" t="s">
        <v>116</v>
      </c>
      <c r="P426" s="1" t="s">
        <v>114</v>
      </c>
      <c r="S426" s="1" t="s">
        <v>114</v>
      </c>
      <c r="W426" s="1" t="s">
        <v>108</v>
      </c>
      <c r="Z426" s="1" t="s">
        <v>108</v>
      </c>
      <c r="AC426" s="1" t="s">
        <v>116</v>
      </c>
      <c r="AF426" s="1" t="s">
        <v>114</v>
      </c>
      <c r="AI426" s="1" t="s">
        <v>114</v>
      </c>
      <c r="AP426" s="1" t="s">
        <v>114</v>
      </c>
      <c r="AS426" s="1" t="s">
        <v>120</v>
      </c>
      <c r="AV426" s="1" t="s">
        <v>114</v>
      </c>
      <c r="AY426" s="1" t="s">
        <v>114</v>
      </c>
      <c r="BB426" s="1" t="s">
        <v>111</v>
      </c>
      <c r="BF426" s="1" t="s">
        <v>114</v>
      </c>
      <c r="BI426" s="1" t="s">
        <v>120</v>
      </c>
      <c r="BL426" s="1" t="s">
        <v>114</v>
      </c>
      <c r="BO426" s="1" t="s">
        <v>114</v>
      </c>
      <c r="BR426" s="1" t="s">
        <v>111</v>
      </c>
    </row>
    <row r="427" spans="7:70">
      <c r="G427" s="1" t="s">
        <v>116</v>
      </c>
      <c r="J427" s="1" t="s">
        <v>116</v>
      </c>
      <c r="M427" s="1" t="s">
        <v>115</v>
      </c>
      <c r="P427" s="1" t="s">
        <v>112</v>
      </c>
      <c r="S427" s="1" t="s">
        <v>120</v>
      </c>
      <c r="W427" s="1" t="s">
        <v>114</v>
      </c>
      <c r="Z427" s="1" t="s">
        <v>116</v>
      </c>
      <c r="AC427" s="1" t="s">
        <v>115</v>
      </c>
      <c r="AF427" s="1" t="s">
        <v>112</v>
      </c>
      <c r="AI427" s="1" t="s">
        <v>120</v>
      </c>
      <c r="AP427" s="1" t="s">
        <v>114</v>
      </c>
      <c r="AS427" s="1" t="s">
        <v>120</v>
      </c>
      <c r="AV427" s="1" t="s">
        <v>114</v>
      </c>
      <c r="AY427" s="1" t="s">
        <v>120</v>
      </c>
      <c r="BB427" s="1" t="s">
        <v>114</v>
      </c>
      <c r="BF427" s="1" t="s">
        <v>114</v>
      </c>
      <c r="BI427" s="1" t="s">
        <v>120</v>
      </c>
      <c r="BL427" s="1" t="s">
        <v>114</v>
      </c>
      <c r="BO427" s="1" t="s">
        <v>120</v>
      </c>
      <c r="BR427" s="1" t="s">
        <v>114</v>
      </c>
    </row>
    <row r="428" spans="7:70">
      <c r="G428" s="1" t="s">
        <v>106</v>
      </c>
      <c r="J428" s="1" t="s">
        <v>106</v>
      </c>
      <c r="M428" s="1" t="s">
        <v>106</v>
      </c>
      <c r="P428" s="1" t="s">
        <v>106</v>
      </c>
      <c r="S428" s="1" t="s">
        <v>106</v>
      </c>
      <c r="W428" s="1" t="s">
        <v>106</v>
      </c>
      <c r="Z428" s="1" t="s">
        <v>106</v>
      </c>
      <c r="AC428" s="1" t="s">
        <v>106</v>
      </c>
      <c r="AF428" s="1" t="s">
        <v>106</v>
      </c>
      <c r="AI428" s="1" t="s">
        <v>106</v>
      </c>
      <c r="AP428" s="1" t="s">
        <v>106</v>
      </c>
      <c r="AS428" s="1" t="s">
        <v>106</v>
      </c>
      <c r="AV428" s="1" t="s">
        <v>106</v>
      </c>
      <c r="AY428" s="1" t="s">
        <v>106</v>
      </c>
      <c r="BB428" s="1" t="s">
        <v>106</v>
      </c>
      <c r="BF428" s="1" t="s">
        <v>106</v>
      </c>
      <c r="BI428" s="1" t="s">
        <v>106</v>
      </c>
      <c r="BL428" s="1" t="s">
        <v>106</v>
      </c>
      <c r="BO428" s="1" t="s">
        <v>106</v>
      </c>
      <c r="BR428" s="1" t="s">
        <v>106</v>
      </c>
    </row>
    <row r="429" spans="7:70">
      <c r="G429" s="1" t="s">
        <v>108</v>
      </c>
      <c r="J429" s="1" t="s">
        <v>108</v>
      </c>
      <c r="M429" s="1" t="s">
        <v>116</v>
      </c>
      <c r="P429" s="1" t="s">
        <v>114</v>
      </c>
      <c r="S429" s="1" t="s">
        <v>114</v>
      </c>
      <c r="W429" s="1" t="s">
        <v>114</v>
      </c>
      <c r="Z429" s="1" t="s">
        <v>108</v>
      </c>
      <c r="AC429" s="1" t="s">
        <v>116</v>
      </c>
      <c r="AF429" s="1" t="s">
        <v>114</v>
      </c>
      <c r="AI429" s="1" t="s">
        <v>114</v>
      </c>
      <c r="AP429" s="1" t="s">
        <v>114</v>
      </c>
      <c r="AS429" s="1" t="s">
        <v>120</v>
      </c>
      <c r="AV429" s="1" t="s">
        <v>114</v>
      </c>
      <c r="AY429" s="1" t="s">
        <v>114</v>
      </c>
      <c r="BB429" s="1" t="s">
        <v>111</v>
      </c>
      <c r="BF429" s="1" t="s">
        <v>114</v>
      </c>
      <c r="BI429" s="1" t="s">
        <v>120</v>
      </c>
      <c r="BL429" s="1" t="s">
        <v>114</v>
      </c>
      <c r="BO429" s="1" t="s">
        <v>114</v>
      </c>
      <c r="BR429" s="1" t="s">
        <v>111</v>
      </c>
    </row>
    <row r="430" spans="7:70">
      <c r="G430" s="1" t="s">
        <v>116</v>
      </c>
      <c r="J430" s="1" t="s">
        <v>116</v>
      </c>
      <c r="M430" s="1" t="s">
        <v>115</v>
      </c>
      <c r="P430" s="1" t="s">
        <v>112</v>
      </c>
      <c r="S430" s="1" t="s">
        <v>120</v>
      </c>
      <c r="W430" s="1" t="s">
        <v>114</v>
      </c>
      <c r="Z430" s="1" t="s">
        <v>116</v>
      </c>
      <c r="AC430" s="1" t="s">
        <v>115</v>
      </c>
      <c r="AF430" s="1" t="s">
        <v>112</v>
      </c>
      <c r="AI430" s="1" t="s">
        <v>120</v>
      </c>
      <c r="AP430" s="1" t="s">
        <v>114</v>
      </c>
      <c r="AS430" s="1" t="s">
        <v>120</v>
      </c>
      <c r="AV430" s="1" t="s">
        <v>114</v>
      </c>
      <c r="AY430" s="1" t="s">
        <v>120</v>
      </c>
      <c r="BB430" s="1" t="s">
        <v>116</v>
      </c>
      <c r="BF430" s="1" t="s">
        <v>114</v>
      </c>
      <c r="BI430" s="1" t="s">
        <v>120</v>
      </c>
      <c r="BL430" s="1" t="s">
        <v>114</v>
      </c>
      <c r="BO430" s="1" t="s">
        <v>120</v>
      </c>
      <c r="BR430" s="1" t="s">
        <v>114</v>
      </c>
    </row>
    <row r="433" spans="2:2">
      <c r="B433" s="1" t="s">
        <v>129</v>
      </c>
    </row>
    <row r="434" spans="2:2">
      <c r="B434" s="1" t="s">
        <v>129</v>
      </c>
    </row>
    <row r="435" spans="2:2">
      <c r="B435" s="1" t="s">
        <v>129</v>
      </c>
    </row>
    <row r="436" spans="2:2">
      <c r="B436" s="1" t="s">
        <v>130</v>
      </c>
    </row>
    <row r="437" spans="2:2">
      <c r="B437" s="1" t="s">
        <v>130</v>
      </c>
    </row>
    <row r="438" spans="2:2">
      <c r="B438" s="1" t="s">
        <v>130</v>
      </c>
    </row>
    <row r="439" spans="2:2">
      <c r="B439" s="1" t="s">
        <v>131</v>
      </c>
    </row>
    <row r="440" spans="2:2">
      <c r="B440" s="1" t="s">
        <v>131</v>
      </c>
    </row>
    <row r="441" spans="2:2">
      <c r="B441" s="1" t="s">
        <v>131</v>
      </c>
    </row>
    <row r="442" spans="2:2">
      <c r="B442" s="1" t="s">
        <v>132</v>
      </c>
    </row>
    <row r="443" spans="2:2">
      <c r="B443" s="1" t="s">
        <v>132</v>
      </c>
    </row>
    <row r="444" spans="2:2">
      <c r="B444" s="1" t="s">
        <v>132</v>
      </c>
    </row>
    <row r="445" spans="2:2">
      <c r="B445" s="1" t="s">
        <v>133</v>
      </c>
    </row>
    <row r="446" spans="2:2">
      <c r="B446" s="1" t="s">
        <v>133</v>
      </c>
    </row>
    <row r="447" spans="2:2">
      <c r="B447" s="1" t="s">
        <v>133</v>
      </c>
    </row>
    <row r="448" spans="2:2">
      <c r="B448" s="1" t="s">
        <v>134</v>
      </c>
    </row>
    <row r="449" spans="2:2">
      <c r="B449" s="1" t="s">
        <v>134</v>
      </c>
    </row>
    <row r="450" spans="2:2">
      <c r="B450" s="1" t="s">
        <v>134</v>
      </c>
    </row>
    <row r="451" spans="2:2">
      <c r="B451" s="1" t="s">
        <v>135</v>
      </c>
    </row>
    <row r="452" spans="2:2">
      <c r="B452" s="1" t="s">
        <v>135</v>
      </c>
    </row>
    <row r="453" spans="2:2">
      <c r="B453" s="1" t="s">
        <v>135</v>
      </c>
    </row>
    <row r="454" spans="2:2">
      <c r="B454" s="1" t="s">
        <v>136</v>
      </c>
    </row>
    <row r="455" spans="2:2">
      <c r="B455" s="1" t="s">
        <v>136</v>
      </c>
    </row>
    <row r="456" spans="2:2">
      <c r="B456" s="1" t="s">
        <v>136</v>
      </c>
    </row>
    <row r="457" spans="2:2">
      <c r="B457" s="1" t="s">
        <v>137</v>
      </c>
    </row>
    <row r="458" spans="2:2">
      <c r="B458" s="1" t="s">
        <v>137</v>
      </c>
    </row>
    <row r="459" spans="2:2">
      <c r="B459" s="1" t="s">
        <v>137</v>
      </c>
    </row>
    <row r="460" spans="2:2">
      <c r="B460" s="1" t="s">
        <v>138</v>
      </c>
    </row>
    <row r="461" spans="2:2">
      <c r="B461" s="1" t="s">
        <v>138</v>
      </c>
    </row>
    <row r="462" spans="2:2">
      <c r="B462" s="1" t="s">
        <v>138</v>
      </c>
    </row>
    <row r="463" spans="2:2">
      <c r="B463" s="1" t="s">
        <v>139</v>
      </c>
    </row>
    <row r="464" spans="2:2">
      <c r="B464" s="1" t="s">
        <v>139</v>
      </c>
    </row>
    <row r="465" spans="2:2">
      <c r="B465" s="1" t="s">
        <v>139</v>
      </c>
    </row>
    <row r="466" spans="2:2">
      <c r="B466" s="1" t="s">
        <v>140</v>
      </c>
    </row>
    <row r="467" spans="2:2">
      <c r="B467" s="1" t="s">
        <v>140</v>
      </c>
    </row>
    <row r="468" spans="2:2">
      <c r="B468" s="1" t="s">
        <v>140</v>
      </c>
    </row>
    <row r="469" spans="2:2">
      <c r="B469" s="1" t="s">
        <v>141</v>
      </c>
    </row>
    <row r="470" spans="2:2">
      <c r="B470" s="1" t="s">
        <v>141</v>
      </c>
    </row>
    <row r="471" spans="2:2">
      <c r="B471" s="1" t="s">
        <v>141</v>
      </c>
    </row>
    <row r="472" spans="2:2">
      <c r="B472" s="1" t="s">
        <v>142</v>
      </c>
    </row>
    <row r="473" spans="2:2">
      <c r="B473" s="1" t="s">
        <v>142</v>
      </c>
    </row>
    <row r="474" spans="2:2">
      <c r="B474" s="1" t="s">
        <v>142</v>
      </c>
    </row>
    <row r="475" spans="2:2">
      <c r="B475" s="1" t="s">
        <v>143</v>
      </c>
    </row>
    <row r="476" spans="2:2">
      <c r="B476" s="1" t="s">
        <v>143</v>
      </c>
    </row>
    <row r="477" spans="2:2">
      <c r="B477" s="1" t="s">
        <v>143</v>
      </c>
    </row>
    <row r="478" spans="2:2">
      <c r="B478" s="1" t="s">
        <v>144</v>
      </c>
    </row>
    <row r="479" spans="2:2">
      <c r="B479" s="1" t="s">
        <v>144</v>
      </c>
    </row>
    <row r="480" spans="2:2">
      <c r="B480" s="1" t="s">
        <v>144</v>
      </c>
    </row>
    <row r="481" spans="2:2">
      <c r="B481" s="1" t="s">
        <v>145</v>
      </c>
    </row>
    <row r="482" spans="2:2">
      <c r="B482" s="1" t="s">
        <v>145</v>
      </c>
    </row>
    <row r="483" spans="2:2">
      <c r="B483" s="1" t="s">
        <v>145</v>
      </c>
    </row>
    <row r="484" spans="2:2">
      <c r="B484" s="1" t="s">
        <v>146</v>
      </c>
    </row>
    <row r="485" spans="2:2">
      <c r="B485" s="1" t="s">
        <v>146</v>
      </c>
    </row>
    <row r="486" spans="2:2">
      <c r="B486" s="1" t="s">
        <v>146</v>
      </c>
    </row>
    <row r="487" spans="2:2">
      <c r="B487" s="1" t="s">
        <v>147</v>
      </c>
    </row>
    <row r="488" spans="2:2">
      <c r="B488" s="1" t="s">
        <v>147</v>
      </c>
    </row>
    <row r="489" spans="2:2">
      <c r="B489" s="1" t="s">
        <v>147</v>
      </c>
    </row>
    <row r="490" spans="2:2">
      <c r="B490" s="1" t="s">
        <v>148</v>
      </c>
    </row>
    <row r="491" spans="2:2">
      <c r="B491" s="1" t="s">
        <v>148</v>
      </c>
    </row>
    <row r="492" spans="2:2">
      <c r="B492" s="1" t="s">
        <v>148</v>
      </c>
    </row>
    <row r="493" spans="2:2">
      <c r="B493" s="1" t="s">
        <v>149</v>
      </c>
    </row>
    <row r="494" spans="2:2">
      <c r="B494" s="1" t="s">
        <v>149</v>
      </c>
    </row>
    <row r="495" spans="2:2">
      <c r="B495" s="1" t="s">
        <v>149</v>
      </c>
    </row>
    <row r="496" spans="2:2">
      <c r="B496" s="1" t="s">
        <v>150</v>
      </c>
    </row>
    <row r="497" spans="2:2">
      <c r="B497" s="1" t="s">
        <v>150</v>
      </c>
    </row>
    <row r="498" spans="2:2">
      <c r="B498" s="1" t="s">
        <v>150</v>
      </c>
    </row>
    <row r="502" spans="4:33">
      <c r="D502" s="1" t="s">
        <v>129</v>
      </c>
      <c r="E502" s="1">
        <f t="shared" ref="E501:E534" si="60">E367</f>
        <v>0.685087719298246</v>
      </c>
      <c r="H502" s="1">
        <f t="shared" ref="H501:H534" si="61">H367</f>
        <v>0.670266499479011</v>
      </c>
      <c r="K502" s="1">
        <f t="shared" ref="K501:K534" si="62">K367</f>
        <v>0.682704690959965</v>
      </c>
      <c r="N502" s="1">
        <f t="shared" ref="N501:N534" si="63">N367</f>
        <v>0.588530845588734</v>
      </c>
      <c r="Q502" s="1">
        <f t="shared" ref="Q501:Q534" si="64">Q367</f>
        <v>0.391206197732287</v>
      </c>
      <c r="U502" s="1">
        <f t="shared" ref="U501:U534" si="65">U367</f>
        <v>0.682278847545968</v>
      </c>
      <c r="X502" s="1">
        <f t="shared" ref="X501:X534" si="66">X367</f>
        <v>0.66898642341568</v>
      </c>
      <c r="AA502" s="1">
        <f t="shared" ref="AA501:AA534" si="67">AA367</f>
        <v>0.680583909777417</v>
      </c>
      <c r="AD502" s="1">
        <f t="shared" ref="AD501:AD534" si="68">AD367</f>
        <v>0.587347632442569</v>
      </c>
      <c r="AG502" s="1">
        <f t="shared" ref="AG501:AG534" si="69">AG367</f>
        <v>0.389640690620626</v>
      </c>
    </row>
    <row r="503" spans="4:33">
      <c r="D503" s="1" t="s">
        <v>129</v>
      </c>
      <c r="E503" s="1">
        <f t="shared" si="60"/>
        <v>0.677766053073827</v>
      </c>
      <c r="H503" s="1">
        <f t="shared" si="61"/>
        <v>0.679031565837197</v>
      </c>
      <c r="K503" s="1">
        <f t="shared" si="62"/>
        <v>0.686583620256103</v>
      </c>
      <c r="N503" s="1">
        <f t="shared" si="63"/>
        <v>0.58796832245843</v>
      </c>
      <c r="Q503" s="1">
        <f t="shared" si="64"/>
        <v>0.401384415709272</v>
      </c>
      <c r="U503" s="1">
        <f t="shared" si="65"/>
        <v>0.676419600538517</v>
      </c>
      <c r="X503" s="1">
        <f t="shared" si="66"/>
        <v>0.677862339904515</v>
      </c>
      <c r="AA503" s="1">
        <f t="shared" si="67"/>
        <v>0.685075798256847</v>
      </c>
      <c r="AD503" s="1">
        <f t="shared" si="68"/>
        <v>0.588962836445021</v>
      </c>
      <c r="AG503" s="1">
        <f t="shared" si="69"/>
        <v>0.400097255240977</v>
      </c>
    </row>
    <row r="504" spans="4:33">
      <c r="D504" s="1" t="s">
        <v>129</v>
      </c>
      <c r="E504" s="1">
        <f t="shared" si="60"/>
        <v>0.677341740645483</v>
      </c>
      <c r="H504" s="1">
        <f t="shared" si="61"/>
        <v>0.674349460851705</v>
      </c>
      <c r="K504" s="1">
        <f t="shared" si="62"/>
        <v>0.687219751628439</v>
      </c>
      <c r="N504" s="1">
        <f t="shared" si="63"/>
        <v>0.58474377781339</v>
      </c>
      <c r="Q504" s="1">
        <f t="shared" si="64"/>
        <v>0.402440744920993</v>
      </c>
      <c r="U504" s="1">
        <f t="shared" si="65"/>
        <v>0.677493055014669</v>
      </c>
      <c r="X504" s="1">
        <f t="shared" si="66"/>
        <v>0.67224781743542</v>
      </c>
      <c r="AA504" s="1">
        <f t="shared" si="67"/>
        <v>0.6860471970605</v>
      </c>
      <c r="AD504" s="1">
        <f t="shared" si="68"/>
        <v>0.580553175538181</v>
      </c>
      <c r="AG504" s="1">
        <f t="shared" si="69"/>
        <v>0.401029380227321</v>
      </c>
    </row>
    <row r="505" spans="4:33">
      <c r="D505" s="1" t="s">
        <v>130</v>
      </c>
      <c r="E505" s="1">
        <f t="shared" si="60"/>
        <v>0.679765612194722</v>
      </c>
      <c r="H505" s="1">
        <f t="shared" si="61"/>
        <v>0.669285281154121</v>
      </c>
      <c r="K505" s="1">
        <f t="shared" si="62"/>
        <v>0.683013048849772</v>
      </c>
      <c r="N505" s="1">
        <f t="shared" si="63"/>
        <v>0.593946388028249</v>
      </c>
      <c r="Q505" s="1">
        <f t="shared" si="64"/>
        <v>0.401654770180227</v>
      </c>
      <c r="U505" s="1">
        <f t="shared" si="65"/>
        <v>0.678591684856402</v>
      </c>
      <c r="X505" s="1">
        <f t="shared" si="66"/>
        <v>0.667766807977921</v>
      </c>
      <c r="AA505" s="1">
        <f t="shared" si="67"/>
        <v>0.680073717540265</v>
      </c>
      <c r="AD505" s="1">
        <f t="shared" si="68"/>
        <v>0.591834245758578</v>
      </c>
      <c r="AG505" s="1">
        <f t="shared" si="69"/>
        <v>0.405973106345508</v>
      </c>
    </row>
    <row r="506" spans="4:33">
      <c r="D506" s="1" t="s">
        <v>130</v>
      </c>
      <c r="E506" s="1">
        <f t="shared" si="60"/>
        <v>0.682916290214872</v>
      </c>
      <c r="H506" s="1">
        <f t="shared" si="61"/>
        <v>0.678503143498844</v>
      </c>
      <c r="K506" s="1">
        <f t="shared" si="62"/>
        <v>0.676011493360255</v>
      </c>
      <c r="N506" s="1">
        <f t="shared" si="63"/>
        <v>0.580222339575632</v>
      </c>
      <c r="Q506" s="1">
        <f t="shared" si="64"/>
        <v>0.395530329904222</v>
      </c>
      <c r="U506" s="1">
        <f t="shared" si="65"/>
        <v>0.680796190980029</v>
      </c>
      <c r="X506" s="1">
        <f t="shared" si="66"/>
        <v>0.677326748746166</v>
      </c>
      <c r="AA506" s="1">
        <f t="shared" si="67"/>
        <v>0.674677481093719</v>
      </c>
      <c r="AD506" s="1">
        <f t="shared" si="68"/>
        <v>0.578935063416915</v>
      </c>
      <c r="AG506" s="1">
        <f t="shared" si="69"/>
        <v>0.384831710132915</v>
      </c>
    </row>
    <row r="507" spans="4:33">
      <c r="D507" s="1" t="s">
        <v>130</v>
      </c>
      <c r="E507" s="1">
        <f t="shared" si="60"/>
        <v>0.676378419581604</v>
      </c>
      <c r="H507" s="1">
        <f t="shared" si="61"/>
        <v>0.674663845753341</v>
      </c>
      <c r="K507" s="1">
        <f t="shared" si="62"/>
        <v>0.687514825650352</v>
      </c>
      <c r="N507" s="1">
        <f t="shared" si="63"/>
        <v>0.584998449961954</v>
      </c>
      <c r="Q507" s="1">
        <f t="shared" si="64"/>
        <v>0.393077703806919</v>
      </c>
      <c r="U507" s="1">
        <f t="shared" si="65"/>
        <v>0.675097241710033</v>
      </c>
      <c r="X507" s="1">
        <f t="shared" si="66"/>
        <v>0.672541579488634</v>
      </c>
      <c r="AA507" s="1">
        <f t="shared" si="67"/>
        <v>0.687689610648639</v>
      </c>
      <c r="AD507" s="1">
        <f t="shared" si="68"/>
        <v>0.583830743761486</v>
      </c>
      <c r="AG507" s="1">
        <f t="shared" si="69"/>
        <v>0.39174136443761</v>
      </c>
    </row>
    <row r="508" spans="4:33">
      <c r="D508" s="1" t="s">
        <v>131</v>
      </c>
      <c r="E508" s="1">
        <f t="shared" si="60"/>
        <v>0.691875121194493</v>
      </c>
      <c r="H508" s="1">
        <f t="shared" si="61"/>
        <v>0.691204482749784</v>
      </c>
      <c r="K508" s="1">
        <f t="shared" si="62"/>
        <v>0.695291212146067</v>
      </c>
      <c r="N508" s="1">
        <f t="shared" si="63"/>
        <v>0.598895974592292</v>
      </c>
      <c r="Q508" s="1">
        <f t="shared" si="64"/>
        <v>0.406391330318286</v>
      </c>
      <c r="U508" s="1">
        <f t="shared" si="65"/>
        <v>0.690535522329717</v>
      </c>
      <c r="X508" s="1">
        <f t="shared" si="66"/>
        <v>0.69002693006236</v>
      </c>
      <c r="AA508" s="1">
        <f t="shared" si="67"/>
        <v>0.693173958363777</v>
      </c>
      <c r="AD508" s="1">
        <f t="shared" si="68"/>
        <v>0.597614972971505</v>
      </c>
      <c r="AG508" s="1">
        <f t="shared" si="69"/>
        <v>0.404880026713734</v>
      </c>
    </row>
    <row r="509" spans="4:33">
      <c r="D509" s="1" t="s">
        <v>131</v>
      </c>
      <c r="E509" s="1">
        <f t="shared" si="60"/>
        <v>0.697682723593365</v>
      </c>
      <c r="H509" s="1">
        <f t="shared" si="61"/>
        <v>0.697785001642661</v>
      </c>
      <c r="K509" s="1">
        <f t="shared" si="62"/>
        <v>0.697639729753444</v>
      </c>
      <c r="N509" s="1">
        <f t="shared" si="63"/>
        <v>0.59966273955746</v>
      </c>
      <c r="Q509" s="1">
        <f t="shared" si="64"/>
        <v>0.415362254025045</v>
      </c>
      <c r="U509" s="1">
        <f t="shared" si="65"/>
        <v>0.696404206462778</v>
      </c>
      <c r="X509" s="1">
        <f t="shared" si="66"/>
        <v>0.69566955242049</v>
      </c>
      <c r="AA509" s="1">
        <f t="shared" si="67"/>
        <v>0.696462974393506</v>
      </c>
      <c r="AD509" s="1">
        <f t="shared" si="68"/>
        <v>0.598333661030279</v>
      </c>
      <c r="AG509" s="1">
        <f t="shared" si="69"/>
        <v>0.413887604833917</v>
      </c>
    </row>
    <row r="510" spans="4:33">
      <c r="D510" s="1" t="s">
        <v>131</v>
      </c>
      <c r="E510" s="1">
        <f t="shared" si="60"/>
        <v>0.701851697389274</v>
      </c>
      <c r="H510" s="1">
        <f t="shared" si="61"/>
        <v>0.685469864529731</v>
      </c>
      <c r="K510" s="1">
        <f t="shared" si="62"/>
        <v>0.705784229746179</v>
      </c>
      <c r="N510" s="1">
        <f t="shared" si="63"/>
        <v>0.612793742880295</v>
      </c>
      <c r="Q510" s="1">
        <f t="shared" si="64"/>
        <v>0.419484537992626</v>
      </c>
      <c r="U510" s="1">
        <f t="shared" si="65"/>
        <v>0.699735287414758</v>
      </c>
      <c r="X510" s="1">
        <f t="shared" si="66"/>
        <v>0.683962064618743</v>
      </c>
      <c r="AA510" s="1">
        <f t="shared" si="67"/>
        <v>0.704501542809355</v>
      </c>
      <c r="AD510" s="1">
        <f t="shared" si="68"/>
        <v>0.611610140502465</v>
      </c>
      <c r="AG510" s="1">
        <f t="shared" si="69"/>
        <v>0.418132082844862</v>
      </c>
    </row>
    <row r="511" spans="4:33">
      <c r="D511" s="1" t="s">
        <v>132</v>
      </c>
      <c r="E511" s="1">
        <f t="shared" si="60"/>
        <v>0.661181822581426</v>
      </c>
      <c r="H511" s="1">
        <f t="shared" si="61"/>
        <v>0.647883279398283</v>
      </c>
      <c r="K511" s="1">
        <f t="shared" si="62"/>
        <v>0.659244212362416</v>
      </c>
      <c r="N511" s="1">
        <f t="shared" si="63"/>
        <v>0.555919722179607</v>
      </c>
      <c r="Q511" s="1">
        <f t="shared" si="64"/>
        <v>0.356721698113207</v>
      </c>
      <c r="U511" s="1">
        <f t="shared" si="65"/>
        <v>0.660000405654828</v>
      </c>
      <c r="X511" s="1">
        <f t="shared" si="66"/>
        <v>0.646609061780662</v>
      </c>
      <c r="AA511" s="1">
        <f t="shared" si="67"/>
        <v>0.657894736842105</v>
      </c>
      <c r="AD511" s="1">
        <f t="shared" si="68"/>
        <v>0.553812460197885</v>
      </c>
      <c r="AG511" s="1">
        <f t="shared" si="69"/>
        <v>0.355176870422671</v>
      </c>
    </row>
    <row r="512" spans="4:33">
      <c r="D512" s="1" t="s">
        <v>132</v>
      </c>
      <c r="E512" s="1">
        <f t="shared" si="60"/>
        <v>0.649173294265383</v>
      </c>
      <c r="H512" s="1">
        <f t="shared" si="61"/>
        <v>0.652011881055946</v>
      </c>
      <c r="K512" s="1">
        <f t="shared" si="62"/>
        <v>0.652599806367105</v>
      </c>
      <c r="N512" s="1">
        <f t="shared" si="63"/>
        <v>0.547501898755077</v>
      </c>
      <c r="Q512" s="1">
        <f t="shared" si="64"/>
        <v>0.366023207315117</v>
      </c>
      <c r="U512" s="1">
        <f t="shared" si="65"/>
        <v>0.647899518856655</v>
      </c>
      <c r="X512" s="1">
        <f t="shared" si="66"/>
        <v>0.649884407911636</v>
      </c>
      <c r="AA512" s="1">
        <f t="shared" si="67"/>
        <v>0.651168998192209</v>
      </c>
      <c r="AD512" s="1">
        <f t="shared" si="68"/>
        <v>0.546213253612357</v>
      </c>
      <c r="AG512" s="1">
        <f t="shared" si="69"/>
        <v>0.364867739876605</v>
      </c>
    </row>
    <row r="513" spans="4:33">
      <c r="D513" s="1" t="s">
        <v>132</v>
      </c>
      <c r="E513" s="1">
        <f t="shared" si="60"/>
        <v>0.656377273277148</v>
      </c>
      <c r="H513" s="1">
        <f t="shared" si="61"/>
        <v>0.65038300332418</v>
      </c>
      <c r="K513" s="1">
        <f t="shared" si="62"/>
        <v>0.662314427554176</v>
      </c>
      <c r="N513" s="1">
        <f t="shared" si="63"/>
        <v>0.553231757745403</v>
      </c>
      <c r="Q513" s="1">
        <f t="shared" si="64"/>
        <v>0.359151245667953</v>
      </c>
      <c r="U513" s="1">
        <f t="shared" si="65"/>
        <v>0.655103529187938</v>
      </c>
      <c r="X513" s="1">
        <f t="shared" si="66"/>
        <v>0.649041839150031</v>
      </c>
      <c r="AA513" s="1">
        <f t="shared" si="67"/>
        <v>0.661148682749571</v>
      </c>
      <c r="AD513" s="1">
        <f t="shared" si="68"/>
        <v>0.551107369289187</v>
      </c>
      <c r="AG513" s="1">
        <f t="shared" si="69"/>
        <v>0.357653043447964</v>
      </c>
    </row>
    <row r="514" spans="4:33">
      <c r="D514" s="1" t="s">
        <v>133</v>
      </c>
      <c r="E514" s="1">
        <f t="shared" si="60"/>
        <v>0.647874799928864</v>
      </c>
      <c r="H514" s="1">
        <f t="shared" si="61"/>
        <v>0.645741729480737</v>
      </c>
      <c r="K514" s="1">
        <f t="shared" si="62"/>
        <v>0.658502571254249</v>
      </c>
      <c r="N514" s="1">
        <f t="shared" si="63"/>
        <v>0.514700245323521</v>
      </c>
      <c r="Q514" s="1">
        <f t="shared" si="64"/>
        <v>0.283322601416613</v>
      </c>
      <c r="U514" s="1">
        <f t="shared" si="65"/>
        <v>0.646542070029615</v>
      </c>
      <c r="X514" s="1">
        <f t="shared" si="66"/>
        <v>0.64456331399803</v>
      </c>
      <c r="AA514" s="1">
        <f t="shared" si="67"/>
        <v>0.657217520494522</v>
      </c>
      <c r="AD514" s="1">
        <f t="shared" si="68"/>
        <v>0.512568328640053</v>
      </c>
      <c r="AG514" s="1">
        <f t="shared" si="69"/>
        <v>0.281861891157413</v>
      </c>
    </row>
    <row r="515" spans="4:33">
      <c r="D515" s="1" t="s">
        <v>133</v>
      </c>
      <c r="E515" s="1">
        <f t="shared" si="60"/>
        <v>0.657298925109358</v>
      </c>
      <c r="H515" s="1">
        <f t="shared" si="61"/>
        <v>0.6512710587132</v>
      </c>
      <c r="K515" s="1">
        <f t="shared" si="62"/>
        <v>0.646957078795643</v>
      </c>
      <c r="N515" s="1">
        <f t="shared" si="63"/>
        <v>0.51696492200491</v>
      </c>
      <c r="Q515" s="1">
        <f t="shared" si="64"/>
        <v>0.287977935211726</v>
      </c>
      <c r="U515" s="1">
        <f t="shared" si="65"/>
        <v>0.656024693064289</v>
      </c>
      <c r="X515" s="1">
        <f t="shared" si="66"/>
        <v>0.649922259501292</v>
      </c>
      <c r="AA515" s="1">
        <f t="shared" si="67"/>
        <v>0.645438898450946</v>
      </c>
      <c r="AD515" s="1">
        <f t="shared" si="68"/>
        <v>0.515784081449702</v>
      </c>
      <c r="AG515" s="1">
        <f t="shared" si="69"/>
        <v>0.285795941697628</v>
      </c>
    </row>
    <row r="516" spans="4:33">
      <c r="D516" s="1" t="s">
        <v>133</v>
      </c>
      <c r="E516" s="1">
        <f t="shared" si="60"/>
        <v>0.643406983159499</v>
      </c>
      <c r="H516" s="1">
        <f t="shared" si="61"/>
        <v>0.634986497130641</v>
      </c>
      <c r="K516" s="1">
        <f t="shared" si="62"/>
        <v>0.650326623824951</v>
      </c>
      <c r="N516" s="1">
        <f t="shared" si="63"/>
        <v>0.505101601515412</v>
      </c>
      <c r="Q516" s="1">
        <f t="shared" si="64"/>
        <v>0.275961634197339</v>
      </c>
      <c r="U516" s="1">
        <f t="shared" si="65"/>
        <v>0.641898409723562</v>
      </c>
      <c r="X516" s="1">
        <f t="shared" si="66"/>
        <v>0.632871211114557</v>
      </c>
      <c r="AA516" s="1">
        <f t="shared" si="67"/>
        <v>0.649075173935177</v>
      </c>
      <c r="AD516" s="1">
        <f t="shared" si="68"/>
        <v>0.503758177515891</v>
      </c>
      <c r="AG516" s="1">
        <f t="shared" si="69"/>
        <v>0.274804524405982</v>
      </c>
    </row>
    <row r="517" spans="4:33">
      <c r="D517" s="1" t="s">
        <v>134</v>
      </c>
      <c r="E517" s="1">
        <f t="shared" si="60"/>
        <v>0.695722212278504</v>
      </c>
      <c r="H517" s="1">
        <f t="shared" si="61"/>
        <v>0.697186964550097</v>
      </c>
      <c r="K517" s="1">
        <f t="shared" si="62"/>
        <v>0.697112011301232</v>
      </c>
      <c r="N517" s="1">
        <f t="shared" si="63"/>
        <v>0.599570830972502</v>
      </c>
      <c r="Q517" s="1">
        <f t="shared" si="64"/>
        <v>0.416373356671297</v>
      </c>
      <c r="U517" s="1">
        <f t="shared" si="65"/>
        <v>0.69454217918766</v>
      </c>
      <c r="X517" s="1">
        <f t="shared" si="66"/>
        <v>0.695071178570494</v>
      </c>
      <c r="AA517" s="1">
        <f t="shared" si="67"/>
        <v>0.695770940920783</v>
      </c>
      <c r="AD517" s="1">
        <f t="shared" si="68"/>
        <v>0.598302264513949</v>
      </c>
      <c r="AG517" s="1">
        <f t="shared" si="69"/>
        <v>0.414884789685326</v>
      </c>
    </row>
    <row r="518" spans="4:33">
      <c r="D518" s="1" t="s">
        <v>134</v>
      </c>
      <c r="E518" s="1">
        <f t="shared" si="60"/>
        <v>0.705342536807246</v>
      </c>
      <c r="H518" s="1">
        <f t="shared" si="61"/>
        <v>0.699412120213175</v>
      </c>
      <c r="K518" s="1">
        <f t="shared" si="62"/>
        <v>0.703423959360326</v>
      </c>
      <c r="N518" s="1">
        <f t="shared" si="63"/>
        <v>0.614725322615791</v>
      </c>
      <c r="Q518" s="1">
        <f t="shared" si="64"/>
        <v>0.411230224554976</v>
      </c>
      <c r="U518" s="1">
        <f t="shared" si="65"/>
        <v>0.703998460199505</v>
      </c>
      <c r="X518" s="1">
        <f t="shared" si="66"/>
        <v>0.698141806007233</v>
      </c>
      <c r="AA518" s="1">
        <f t="shared" si="67"/>
        <v>0.701306354974953</v>
      </c>
      <c r="AD518" s="1">
        <f t="shared" si="68"/>
        <v>0.61354976773318</v>
      </c>
      <c r="AG518" s="1">
        <f t="shared" si="69"/>
        <v>0.409680833286916</v>
      </c>
    </row>
    <row r="519" spans="4:33">
      <c r="D519" s="1" t="s">
        <v>134</v>
      </c>
      <c r="E519" s="1">
        <f t="shared" si="60"/>
        <v>0.703938484621155</v>
      </c>
      <c r="H519" s="1">
        <f t="shared" si="61"/>
        <v>0.690993858834351</v>
      </c>
      <c r="K519" s="1">
        <f t="shared" si="62"/>
        <v>0.712522313798474</v>
      </c>
      <c r="N519" s="1">
        <f t="shared" si="63"/>
        <v>0.609949638156503</v>
      </c>
      <c r="Q519" s="1">
        <f t="shared" si="64"/>
        <v>0.427899728275347</v>
      </c>
      <c r="U519" s="1">
        <f t="shared" si="65"/>
        <v>0.702602552200526</v>
      </c>
      <c r="X519" s="1">
        <f t="shared" si="66"/>
        <v>0.689482581144762</v>
      </c>
      <c r="AA519" s="1">
        <f t="shared" si="67"/>
        <v>0.711350224210708</v>
      </c>
      <c r="AD519" s="1">
        <f t="shared" si="68"/>
        <v>0.608663905716991</v>
      </c>
      <c r="AG519" s="1">
        <f t="shared" si="69"/>
        <v>0.425795664206642</v>
      </c>
    </row>
    <row r="520" spans="4:33">
      <c r="D520" s="1" t="s">
        <v>135</v>
      </c>
      <c r="E520" s="1">
        <f t="shared" si="60"/>
        <v>0.661347901341411</v>
      </c>
      <c r="H520" s="1">
        <f t="shared" si="61"/>
        <v>0.664830280615885</v>
      </c>
      <c r="K520" s="1">
        <f t="shared" si="62"/>
        <v>0.678584513922814</v>
      </c>
      <c r="N520" s="1">
        <f t="shared" si="63"/>
        <v>0.573488237376501</v>
      </c>
      <c r="Q520" s="1">
        <f t="shared" si="64"/>
        <v>0.371966897863054</v>
      </c>
      <c r="U520" s="1">
        <f t="shared" si="65"/>
        <v>0.660163596401785</v>
      </c>
      <c r="X520" s="1">
        <f t="shared" si="66"/>
        <v>0.663556127608716</v>
      </c>
      <c r="AA520" s="1">
        <f t="shared" si="67"/>
        <v>0.677256255018119</v>
      </c>
      <c r="AD520" s="1">
        <f t="shared" si="68"/>
        <v>0.571356548043324</v>
      </c>
      <c r="AG520" s="1">
        <f t="shared" si="69"/>
        <v>0.370433803919649</v>
      </c>
    </row>
    <row r="521" spans="4:33">
      <c r="D521" s="1" t="s">
        <v>135</v>
      </c>
      <c r="E521" s="1">
        <f t="shared" si="60"/>
        <v>0.669909625166675</v>
      </c>
      <c r="H521" s="1">
        <f t="shared" si="61"/>
        <v>0.671521985982224</v>
      </c>
      <c r="K521" s="1">
        <f t="shared" si="62"/>
        <v>0.665618322809882</v>
      </c>
      <c r="N521" s="1">
        <f t="shared" si="63"/>
        <v>0.56298263284803</v>
      </c>
      <c r="Q521" s="1">
        <f t="shared" si="64"/>
        <v>0.376314608981707</v>
      </c>
      <c r="U521" s="1">
        <f t="shared" si="65"/>
        <v>0.668402957562703</v>
      </c>
      <c r="X521" s="1">
        <f t="shared" si="66"/>
        <v>0.670348700187517</v>
      </c>
      <c r="AA521" s="1">
        <f t="shared" si="67"/>
        <v>0.663498610239398</v>
      </c>
      <c r="AD521" s="1">
        <f t="shared" si="68"/>
        <v>0.561745054800382</v>
      </c>
      <c r="AG521" s="1">
        <f t="shared" si="69"/>
        <v>0.375007080949414</v>
      </c>
    </row>
    <row r="522" spans="4:33">
      <c r="D522" s="1" t="s">
        <v>135</v>
      </c>
      <c r="E522" s="1">
        <f t="shared" si="60"/>
        <v>0.677281574394464</v>
      </c>
      <c r="H522" s="1">
        <f t="shared" si="61"/>
        <v>0.655214273972257</v>
      </c>
      <c r="K522" s="1">
        <f t="shared" si="62"/>
        <v>0.671842707926046</v>
      </c>
      <c r="N522" s="1">
        <f t="shared" si="63"/>
        <v>0.561832533663519</v>
      </c>
      <c r="Q522" s="1">
        <f t="shared" si="64"/>
        <v>0.368982893515449</v>
      </c>
      <c r="U522" s="1">
        <f t="shared" si="65"/>
        <v>0.675153004345551</v>
      </c>
      <c r="X522" s="1">
        <f t="shared" si="66"/>
        <v>0.653901160019069</v>
      </c>
      <c r="AA522" s="1">
        <f t="shared" si="67"/>
        <v>0.670566253302549</v>
      </c>
      <c r="AD522" s="1">
        <f t="shared" si="68"/>
        <v>0.560661904111875</v>
      </c>
      <c r="AG522" s="1">
        <f t="shared" si="69"/>
        <v>0.367454722104581</v>
      </c>
    </row>
    <row r="523" spans="4:33">
      <c r="D523" s="1" t="s">
        <v>136</v>
      </c>
      <c r="E523" s="1">
        <f t="shared" si="60"/>
        <v>0.67167473049826</v>
      </c>
      <c r="H523" s="1">
        <f t="shared" si="61"/>
        <v>0.652278601684504</v>
      </c>
      <c r="K523" s="1">
        <f t="shared" si="62"/>
        <v>0.673576544029993</v>
      </c>
      <c r="N523" s="1">
        <f t="shared" si="63"/>
        <v>0.538608644484862</v>
      </c>
      <c r="Q523" s="1">
        <f t="shared" si="64"/>
        <v>0.308291616724248</v>
      </c>
      <c r="U523" s="1">
        <f t="shared" si="65"/>
        <v>0.670160888445931</v>
      </c>
      <c r="X523" s="1">
        <f t="shared" si="66"/>
        <v>0.650150490640719</v>
      </c>
      <c r="AA523" s="1">
        <f t="shared" si="67"/>
        <v>0.672233476461409</v>
      </c>
      <c r="AD523" s="1">
        <f t="shared" si="68"/>
        <v>0.537328278387222</v>
      </c>
      <c r="AG523" s="1">
        <f t="shared" si="69"/>
        <v>0.307186297629391</v>
      </c>
    </row>
    <row r="524" spans="4:33">
      <c r="D524" s="1" t="s">
        <v>136</v>
      </c>
      <c r="E524" s="1">
        <f t="shared" si="60"/>
        <v>0.659577320048255</v>
      </c>
      <c r="H524" s="1">
        <f t="shared" si="61"/>
        <v>0.66195161201836</v>
      </c>
      <c r="K524" s="1">
        <f t="shared" si="62"/>
        <v>0.666343601960127</v>
      </c>
      <c r="N524" s="1">
        <f t="shared" si="63"/>
        <v>0.527621613448612</v>
      </c>
      <c r="Q524" s="1">
        <f t="shared" si="64"/>
        <v>0.306243511790006</v>
      </c>
      <c r="U524" s="1">
        <f t="shared" si="65"/>
        <v>0.657451618652733</v>
      </c>
      <c r="X524" s="1">
        <f t="shared" si="66"/>
        <v>0.660678910145372</v>
      </c>
      <c r="AA524" s="1">
        <f t="shared" si="67"/>
        <v>0.665181842724363</v>
      </c>
      <c r="AD524" s="1">
        <f t="shared" si="68"/>
        <v>0.526284605471701</v>
      </c>
      <c r="AG524" s="1">
        <f t="shared" si="69"/>
        <v>0.304911548181521</v>
      </c>
    </row>
    <row r="525" spans="4:33">
      <c r="D525" s="1" t="s">
        <v>136</v>
      </c>
      <c r="E525" s="1">
        <f t="shared" si="60"/>
        <v>0.659841365634969</v>
      </c>
      <c r="H525" s="1">
        <f t="shared" si="61"/>
        <v>0.65989204863052</v>
      </c>
      <c r="K525" s="1">
        <f t="shared" si="62"/>
        <v>0.658807759028544</v>
      </c>
      <c r="N525" s="1">
        <f t="shared" si="63"/>
        <v>0.524973207951578</v>
      </c>
      <c r="Q525" s="1">
        <f t="shared" si="64"/>
        <v>0.285810493663395</v>
      </c>
      <c r="U525" s="1">
        <f t="shared" si="65"/>
        <v>0.658333408624787</v>
      </c>
      <c r="X525" s="1">
        <f t="shared" si="66"/>
        <v>0.658556203498894</v>
      </c>
      <c r="AA525" s="1">
        <f t="shared" si="67"/>
        <v>0.657528783283131</v>
      </c>
      <c r="AD525" s="1">
        <f t="shared" si="68"/>
        <v>0.523781638362939</v>
      </c>
      <c r="AG525" s="1">
        <f t="shared" si="69"/>
        <v>0.283666396615357</v>
      </c>
    </row>
    <row r="526" spans="4:33">
      <c r="D526" s="1" t="s">
        <v>137</v>
      </c>
      <c r="E526" s="1">
        <f t="shared" si="60"/>
        <v>0.689187252138182</v>
      </c>
      <c r="H526" s="1">
        <f t="shared" si="61"/>
        <v>0.696445766931839</v>
      </c>
      <c r="K526" s="1">
        <f t="shared" si="62"/>
        <v>0.697479141729048</v>
      </c>
      <c r="N526" s="1">
        <f t="shared" si="63"/>
        <v>0.604116675308389</v>
      </c>
      <c r="Q526" s="1">
        <f t="shared" si="64"/>
        <v>0.413754405308027</v>
      </c>
      <c r="U526" s="1">
        <f t="shared" si="65"/>
        <v>0.687849756234295</v>
      </c>
      <c r="X526" s="1">
        <f t="shared" si="66"/>
        <v>0.69527499750456</v>
      </c>
      <c r="AA526" s="1">
        <f t="shared" si="67"/>
        <v>0.695361395206839</v>
      </c>
      <c r="AD526" s="1">
        <f t="shared" si="68"/>
        <v>0.602603949017969</v>
      </c>
      <c r="AG526" s="1">
        <f t="shared" si="69"/>
        <v>0.412463622240213</v>
      </c>
    </row>
    <row r="527" spans="4:33">
      <c r="D527" s="1" t="s">
        <v>137</v>
      </c>
      <c r="E527" s="1">
        <f t="shared" si="60"/>
        <v>0.697939587917583</v>
      </c>
      <c r="H527" s="1">
        <f t="shared" si="61"/>
        <v>0.68623784592371</v>
      </c>
      <c r="K527" s="1">
        <f t="shared" si="62"/>
        <v>0.700442040754818</v>
      </c>
      <c r="N527" s="1">
        <f t="shared" si="63"/>
        <v>0.598179365230782</v>
      </c>
      <c r="Q527" s="1">
        <f t="shared" si="64"/>
        <v>0.408053601115011</v>
      </c>
      <c r="U527" s="1">
        <f t="shared" si="65"/>
        <v>0.696767001114827</v>
      </c>
      <c r="X527" s="1">
        <f t="shared" si="66"/>
        <v>0.68472669668761</v>
      </c>
      <c r="AA527" s="1">
        <f t="shared" si="67"/>
        <v>0.699106043573685</v>
      </c>
      <c r="AD527" s="1">
        <f t="shared" si="68"/>
        <v>0.596045987840603</v>
      </c>
      <c r="AG527" s="1">
        <f t="shared" si="69"/>
        <v>0.406755254187857</v>
      </c>
    </row>
    <row r="528" spans="4:33">
      <c r="D528" s="1" t="s">
        <v>137</v>
      </c>
      <c r="E528" s="1">
        <f t="shared" si="60"/>
        <v>0.711457092387955</v>
      </c>
      <c r="H528" s="1">
        <f t="shared" si="61"/>
        <v>0.699251261287316</v>
      </c>
      <c r="K528" s="1">
        <f t="shared" si="62"/>
        <v>0.708102176431141</v>
      </c>
      <c r="N528" s="1">
        <f t="shared" si="63"/>
        <v>0.61594923964833</v>
      </c>
      <c r="Q528" s="1">
        <f t="shared" si="64"/>
        <v>0.427832240554971</v>
      </c>
      <c r="U528" s="1">
        <f t="shared" si="65"/>
        <v>0.710176876840673</v>
      </c>
      <c r="X528" s="1">
        <f t="shared" si="66"/>
        <v>0.698078005899606</v>
      </c>
      <c r="AA528" s="1">
        <f t="shared" si="67"/>
        <v>0.706754775119262</v>
      </c>
      <c r="AD528" s="1">
        <f t="shared" si="68"/>
        <v>0.613824697656121</v>
      </c>
      <c r="AG528" s="1">
        <f t="shared" si="69"/>
        <v>0.426336339639244</v>
      </c>
    </row>
    <row r="529" spans="4:33">
      <c r="D529" s="1" t="s">
        <v>138</v>
      </c>
      <c r="E529" s="1">
        <f t="shared" si="60"/>
        <v>0.664158137668072</v>
      </c>
      <c r="H529" s="1">
        <f t="shared" si="61"/>
        <v>0.666282103810407</v>
      </c>
      <c r="K529" s="1">
        <f t="shared" si="62"/>
        <v>0.682473132822172</v>
      </c>
      <c r="N529" s="1">
        <f t="shared" si="63"/>
        <v>0.563842383975266</v>
      </c>
      <c r="Q529" s="1">
        <f t="shared" si="64"/>
        <v>0.374517070093827</v>
      </c>
      <c r="U529" s="1">
        <f t="shared" si="65"/>
        <v>0.662037870047946</v>
      </c>
      <c r="X529" s="1">
        <f t="shared" si="66"/>
        <v>0.663808045677516</v>
      </c>
      <c r="AA529" s="1">
        <f t="shared" si="67"/>
        <v>0.681200873604505</v>
      </c>
      <c r="AD529" s="1">
        <f t="shared" si="68"/>
        <v>0.562345887069593</v>
      </c>
      <c r="AG529" s="1">
        <f t="shared" si="69"/>
        <v>0.373324978309071</v>
      </c>
    </row>
    <row r="530" spans="4:33">
      <c r="D530" s="1" t="s">
        <v>138</v>
      </c>
      <c r="E530" s="1">
        <f t="shared" si="60"/>
        <v>0.672652531371701</v>
      </c>
      <c r="H530" s="1">
        <f t="shared" si="61"/>
        <v>0.668726933608476</v>
      </c>
      <c r="K530" s="1">
        <f t="shared" si="62"/>
        <v>0.67031242512818</v>
      </c>
      <c r="N530" s="1">
        <f t="shared" si="63"/>
        <v>0.573909146112252</v>
      </c>
      <c r="Q530" s="1">
        <f t="shared" si="64"/>
        <v>0.368293602747067</v>
      </c>
      <c r="U530" s="1">
        <f t="shared" si="65"/>
        <v>0.660764059681915</v>
      </c>
      <c r="X530" s="1">
        <f t="shared" si="66"/>
        <v>0.667456063816527</v>
      </c>
      <c r="AA530" s="1">
        <f t="shared" si="67"/>
        <v>0.66819303922948</v>
      </c>
      <c r="AD530" s="1">
        <f t="shared" si="68"/>
        <v>0.572733223202319</v>
      </c>
      <c r="AG530" s="1">
        <f t="shared" si="69"/>
        <v>0.366962403373156</v>
      </c>
    </row>
    <row r="531" spans="4:33">
      <c r="D531" s="1" t="s">
        <v>138</v>
      </c>
      <c r="E531" s="1">
        <f t="shared" si="60"/>
        <v>0.67212054903521</v>
      </c>
      <c r="H531" s="1">
        <f t="shared" si="61"/>
        <v>0.657122510620534</v>
      </c>
      <c r="K531" s="1">
        <f t="shared" si="62"/>
        <v>0.663557658485663</v>
      </c>
      <c r="N531" s="1">
        <f t="shared" si="63"/>
        <v>0.561219488285462</v>
      </c>
      <c r="Q531" s="1">
        <f t="shared" si="64"/>
        <v>0.369208150009326</v>
      </c>
      <c r="U531" s="1">
        <f t="shared" si="65"/>
        <v>0.670937852164114</v>
      </c>
      <c r="X531" s="1">
        <f t="shared" si="66"/>
        <v>0.655600699444559</v>
      </c>
      <c r="AA531" s="1">
        <f t="shared" si="67"/>
        <v>0.662226842003481</v>
      </c>
      <c r="AD531" s="1">
        <f t="shared" si="68"/>
        <v>0.559086254987113</v>
      </c>
      <c r="AG531" s="1">
        <f t="shared" si="69"/>
        <v>0.367945482666791</v>
      </c>
    </row>
    <row r="532" spans="4:33">
      <c r="D532" s="1" t="s">
        <v>139</v>
      </c>
      <c r="E532" s="1">
        <f t="shared" si="60"/>
        <v>0.670480748314118</v>
      </c>
      <c r="H532" s="1">
        <f t="shared" si="61"/>
        <v>0.655451880520376</v>
      </c>
      <c r="K532" s="1">
        <f t="shared" si="62"/>
        <v>0.669460436227594</v>
      </c>
      <c r="N532" s="1">
        <f t="shared" si="63"/>
        <v>0.539394898957914</v>
      </c>
      <c r="Q532" s="1">
        <f t="shared" si="64"/>
        <v>0.299585679379582</v>
      </c>
      <c r="U532" s="1">
        <f t="shared" si="65"/>
        <v>0.668972945343021</v>
      </c>
      <c r="X532" s="1">
        <f t="shared" si="66"/>
        <v>0.654277292051015</v>
      </c>
      <c r="AA532" s="1">
        <f t="shared" si="67"/>
        <v>0.668190737643909</v>
      </c>
      <c r="AD532" s="1">
        <f t="shared" si="68"/>
        <v>0.538071380930962</v>
      </c>
      <c r="AG532" s="1">
        <f t="shared" si="69"/>
        <v>0.297462096242583</v>
      </c>
    </row>
    <row r="533" spans="4:33">
      <c r="D533" s="1" t="s">
        <v>139</v>
      </c>
      <c r="E533" s="1">
        <f t="shared" si="60"/>
        <v>0.673565121412804</v>
      </c>
      <c r="H533" s="1">
        <f t="shared" si="61"/>
        <v>0.65201420919506</v>
      </c>
      <c r="K533" s="1">
        <f t="shared" si="62"/>
        <v>0.664138382093107</v>
      </c>
      <c r="N533" s="1">
        <f t="shared" si="63"/>
        <v>0.524820910740059</v>
      </c>
      <c r="Q533" s="1">
        <f t="shared" si="64"/>
        <v>0.309830422032385</v>
      </c>
      <c r="U533" s="1">
        <f t="shared" si="65"/>
        <v>0.672236631258983</v>
      </c>
      <c r="X533" s="1">
        <f t="shared" si="66"/>
        <v>0.649893644009914</v>
      </c>
      <c r="AA533" s="1">
        <f t="shared" si="67"/>
        <v>0.662621157286077</v>
      </c>
      <c r="AD533" s="1">
        <f t="shared" si="68"/>
        <v>0.52363563746327</v>
      </c>
      <c r="AG533" s="1">
        <f t="shared" si="69"/>
        <v>0.308219178082191</v>
      </c>
    </row>
    <row r="534" spans="4:33">
      <c r="D534" s="1" t="s">
        <v>139</v>
      </c>
      <c r="E534" s="1">
        <f t="shared" si="60"/>
        <v>0.653732709519935</v>
      </c>
      <c r="H534" s="1">
        <f t="shared" si="61"/>
        <v>0.670818320399113</v>
      </c>
      <c r="K534" s="1">
        <f t="shared" si="62"/>
        <v>0.668601572953668</v>
      </c>
      <c r="N534" s="1">
        <f t="shared" si="63"/>
        <v>0.527722445938006</v>
      </c>
      <c r="Q534" s="1">
        <f t="shared" si="64"/>
        <v>0.29351796788718</v>
      </c>
      <c r="U534" s="1">
        <f t="shared" si="65"/>
        <v>0.651611800279941</v>
      </c>
      <c r="X534" s="1">
        <f t="shared" si="66"/>
        <v>0.669306697149493</v>
      </c>
      <c r="AA534" s="1">
        <f t="shared" si="67"/>
        <v>0.66725823493809</v>
      </c>
      <c r="AD534" s="1">
        <f t="shared" si="68"/>
        <v>0.526454045367452</v>
      </c>
      <c r="AG534" s="1">
        <f t="shared" si="69"/>
        <v>0.292401538257528</v>
      </c>
    </row>
    <row r="535" spans="4:33">
      <c r="D535" s="1" t="s">
        <v>140</v>
      </c>
      <c r="E535" s="1">
        <f t="shared" ref="E535:E567" si="70">AN367</f>
        <v>0.691367242183854</v>
      </c>
      <c r="H535" s="1">
        <f t="shared" ref="H535:H567" si="71">AQ367</f>
        <v>0.689464504632029</v>
      </c>
      <c r="K535" s="1">
        <f t="shared" ref="K535:K567" si="72">AT367</f>
        <v>0.689479277364506</v>
      </c>
      <c r="N535" s="1">
        <f t="shared" ref="N535:N567" si="73">AW367</f>
        <v>0.647682722496055</v>
      </c>
      <c r="Q535" s="1">
        <f t="shared" ref="Q535:Q567" si="74">AZ367</f>
        <v>0.533653302638205</v>
      </c>
      <c r="U535" s="1">
        <f t="shared" ref="U535:U567" si="75">BD367</f>
        <v>0.689503615998295</v>
      </c>
      <c r="X535" s="1">
        <f t="shared" ref="X535:X567" si="76">BG367</f>
        <v>0.688436152604369</v>
      </c>
      <c r="AA535" s="1">
        <f t="shared" ref="AA535:AA567" si="77">BJ367</f>
        <v>0.688483775899693</v>
      </c>
      <c r="AD535" s="1">
        <f t="shared" ref="AD535:AD567" si="78">BM367</f>
        <v>0.646453967225415</v>
      </c>
      <c r="AG535" s="1">
        <f t="shared" ref="AG535:AG567" si="79">BP367</f>
        <v>0.532239104880491</v>
      </c>
    </row>
    <row r="536" spans="4:33">
      <c r="D536" s="1" t="s">
        <v>140</v>
      </c>
      <c r="E536" s="1">
        <f t="shared" si="70"/>
        <v>0.695925050027288</v>
      </c>
      <c r="H536" s="1">
        <f t="shared" si="71"/>
        <v>0.682726834599277</v>
      </c>
      <c r="K536" s="1">
        <f t="shared" si="72"/>
        <v>0.691396198672347</v>
      </c>
      <c r="N536" s="1">
        <f t="shared" si="73"/>
        <v>0.638486360640584</v>
      </c>
      <c r="Q536" s="1">
        <f t="shared" si="74"/>
        <v>0.534145606776869</v>
      </c>
      <c r="U536" s="1">
        <f t="shared" si="75"/>
        <v>0.696222110513901</v>
      </c>
      <c r="X536" s="1">
        <f t="shared" si="76"/>
        <v>0.680865563583603</v>
      </c>
      <c r="AA536" s="1">
        <f t="shared" si="77"/>
        <v>0.688766559325074</v>
      </c>
      <c r="AD536" s="1">
        <f t="shared" si="78"/>
        <v>0.637077071148293</v>
      </c>
      <c r="AG536" s="1">
        <f t="shared" si="79"/>
        <v>0.532913048497364</v>
      </c>
    </row>
    <row r="537" spans="4:33">
      <c r="D537" s="1" t="s">
        <v>140</v>
      </c>
      <c r="E537" s="1">
        <f t="shared" si="70"/>
        <v>0.695035683968938</v>
      </c>
      <c r="H537" s="1">
        <f t="shared" si="71"/>
        <v>0.684402266215498</v>
      </c>
      <c r="K537" s="1">
        <f t="shared" si="72"/>
        <v>0.692568483862219</v>
      </c>
      <c r="N537" s="1">
        <f t="shared" si="73"/>
        <v>0.638557627658445</v>
      </c>
      <c r="Q537" s="1">
        <f t="shared" si="74"/>
        <v>0.525440982328896</v>
      </c>
      <c r="U537" s="1">
        <f t="shared" si="75"/>
        <v>0.69225887896524</v>
      </c>
      <c r="X537" s="1">
        <f t="shared" si="76"/>
        <v>0.683410562751228</v>
      </c>
      <c r="AA537" s="1">
        <f t="shared" si="77"/>
        <v>0.692173252823918</v>
      </c>
      <c r="AD537" s="1">
        <f t="shared" si="78"/>
        <v>0.637316873652116</v>
      </c>
      <c r="AG537" s="1">
        <f t="shared" si="79"/>
        <v>0.524407969370391</v>
      </c>
    </row>
    <row r="538" spans="4:33">
      <c r="D538" s="1" t="s">
        <v>141</v>
      </c>
      <c r="E538" s="1">
        <f t="shared" si="70"/>
        <v>0.691007883413424</v>
      </c>
      <c r="H538" s="1">
        <f t="shared" si="71"/>
        <v>0.685256925663329</v>
      </c>
      <c r="K538" s="1">
        <f t="shared" si="72"/>
        <v>0.692886829733597</v>
      </c>
      <c r="N538" s="1">
        <f t="shared" si="73"/>
        <v>0.638642329211853</v>
      </c>
      <c r="Q538" s="1">
        <f t="shared" si="74"/>
        <v>0.53538647603827</v>
      </c>
      <c r="U538" s="1">
        <f t="shared" si="75"/>
        <v>0.689591378173648</v>
      </c>
      <c r="X538" s="1">
        <f t="shared" si="76"/>
        <v>0.68426211445865</v>
      </c>
      <c r="AA538" s="1">
        <f t="shared" si="77"/>
        <v>0.691645456446345</v>
      </c>
      <c r="AD538" s="1">
        <f t="shared" si="78"/>
        <v>0.636783028805987</v>
      </c>
      <c r="AG538" s="1">
        <f t="shared" si="79"/>
        <v>0.534347577149134</v>
      </c>
    </row>
    <row r="539" spans="4:33">
      <c r="D539" s="1" t="s">
        <v>141</v>
      </c>
      <c r="E539" s="1">
        <f t="shared" si="70"/>
        <v>0.696951934349355</v>
      </c>
      <c r="H539" s="1">
        <f t="shared" si="71"/>
        <v>0.686365307873555</v>
      </c>
      <c r="K539" s="1">
        <f t="shared" si="72"/>
        <v>0.688264163325867</v>
      </c>
      <c r="N539" s="1">
        <f t="shared" si="73"/>
        <v>0.63245556739661</v>
      </c>
      <c r="Q539" s="1">
        <f t="shared" si="74"/>
        <v>0.527355541799451</v>
      </c>
      <c r="U539" s="1">
        <f t="shared" si="75"/>
        <v>0.695952902280933</v>
      </c>
      <c r="X539" s="1">
        <f t="shared" si="76"/>
        <v>0.683594904533901</v>
      </c>
      <c r="AA539" s="1">
        <f t="shared" si="77"/>
        <v>0.686857781368204</v>
      </c>
      <c r="AD539" s="1">
        <f t="shared" si="78"/>
        <v>0.629107802081445</v>
      </c>
      <c r="AG539" s="1">
        <f t="shared" si="79"/>
        <v>0.525484236678969</v>
      </c>
    </row>
    <row r="540" spans="4:33">
      <c r="D540" s="1" t="s">
        <v>141</v>
      </c>
      <c r="E540" s="1">
        <f t="shared" si="70"/>
        <v>0.692713553027177</v>
      </c>
      <c r="H540" s="1">
        <f t="shared" si="71"/>
        <v>0.679919055735361</v>
      </c>
      <c r="K540" s="1">
        <f t="shared" si="72"/>
        <v>0.689245095354101</v>
      </c>
      <c r="N540" s="1">
        <f t="shared" si="73"/>
        <v>0.640680845040518</v>
      </c>
      <c r="Q540" s="1">
        <f t="shared" si="74"/>
        <v>0.528462640974042</v>
      </c>
      <c r="U540" s="1">
        <f t="shared" si="75"/>
        <v>0.691474616634956</v>
      </c>
      <c r="X540" s="1">
        <f t="shared" si="76"/>
        <v>0.679965165156928</v>
      </c>
      <c r="AA540" s="1">
        <f t="shared" si="77"/>
        <v>0.688211016858809</v>
      </c>
      <c r="AD540" s="1">
        <f t="shared" si="78"/>
        <v>0.640905467319603</v>
      </c>
      <c r="AG540" s="1">
        <f t="shared" si="79"/>
        <v>0.527469752278623</v>
      </c>
    </row>
    <row r="541" spans="4:33">
      <c r="D541" s="1" t="s">
        <v>142</v>
      </c>
      <c r="E541" s="1">
        <f t="shared" si="70"/>
        <v>0.703125471840556</v>
      </c>
      <c r="H541" s="1">
        <f t="shared" si="71"/>
        <v>0.699442569489212</v>
      </c>
      <c r="K541" s="1">
        <f t="shared" si="72"/>
        <v>0.702483875394538</v>
      </c>
      <c r="N541" s="1">
        <f t="shared" si="73"/>
        <v>0.643830287379155</v>
      </c>
      <c r="Q541" s="1">
        <f t="shared" si="74"/>
        <v>0.540910795143195</v>
      </c>
      <c r="U541" s="1">
        <f t="shared" si="75"/>
        <v>0.702094321860129</v>
      </c>
      <c r="X541" s="1">
        <f t="shared" si="76"/>
        <v>0.698208012200768</v>
      </c>
      <c r="AA541" s="1">
        <f t="shared" si="77"/>
        <v>0.700617014464915</v>
      </c>
      <c r="AD541" s="1">
        <f t="shared" si="78"/>
        <v>0.642829640519444</v>
      </c>
      <c r="AG541" s="1">
        <f t="shared" si="79"/>
        <v>0.53950072485702</v>
      </c>
    </row>
    <row r="542" spans="4:33">
      <c r="D542" s="1" t="s">
        <v>142</v>
      </c>
      <c r="E542" s="1">
        <f t="shared" si="70"/>
        <v>0.70508186932336</v>
      </c>
      <c r="H542" s="1">
        <f t="shared" si="71"/>
        <v>0.686073553102532</v>
      </c>
      <c r="K542" s="1">
        <f t="shared" si="72"/>
        <v>0.698826934694718</v>
      </c>
      <c r="N542" s="1">
        <f t="shared" si="73"/>
        <v>0.650211498924782</v>
      </c>
      <c r="Q542" s="1">
        <f t="shared" si="74"/>
        <v>0.537467421101673</v>
      </c>
      <c r="U542" s="1">
        <f t="shared" si="75"/>
        <v>0.703221287572147</v>
      </c>
      <c r="X542" s="1">
        <f t="shared" si="76"/>
        <v>0.685041124751834</v>
      </c>
      <c r="AA542" s="1">
        <f t="shared" si="77"/>
        <v>0.697593584765222</v>
      </c>
      <c r="AD542" s="1">
        <f t="shared" si="78"/>
        <v>0.648800488384372</v>
      </c>
      <c r="AG542" s="1">
        <f t="shared" si="79"/>
        <v>0.536505404926457</v>
      </c>
    </row>
    <row r="543" spans="4:33">
      <c r="D543" s="1" t="s">
        <v>142</v>
      </c>
      <c r="E543" s="1">
        <f t="shared" si="70"/>
        <v>0.702286719437115</v>
      </c>
      <c r="H543" s="1">
        <f t="shared" si="71"/>
        <v>0.697112695059266</v>
      </c>
      <c r="K543" s="1">
        <f t="shared" si="72"/>
        <v>0.695992352008856</v>
      </c>
      <c r="N543" s="1">
        <f t="shared" si="73"/>
        <v>0.649797401570613</v>
      </c>
      <c r="Q543" s="1">
        <f t="shared" si="74"/>
        <v>0.542016340499092</v>
      </c>
      <c r="U543" s="1">
        <f t="shared" si="75"/>
        <v>0.701295510870586</v>
      </c>
      <c r="X543" s="1">
        <f t="shared" si="76"/>
        <v>0.695253126310776</v>
      </c>
      <c r="AA543" s="1">
        <f t="shared" si="77"/>
        <v>0.694972609296883</v>
      </c>
      <c r="AD543" s="1">
        <f t="shared" si="78"/>
        <v>0.64855968386989</v>
      </c>
      <c r="AG543" s="1">
        <f t="shared" si="79"/>
        <v>0.540608628612708</v>
      </c>
    </row>
    <row r="544" spans="4:33">
      <c r="D544" s="1" t="s">
        <v>143</v>
      </c>
      <c r="E544" s="1">
        <f t="shared" si="70"/>
        <v>0.682271052272417</v>
      </c>
      <c r="H544" s="1">
        <f t="shared" si="71"/>
        <v>0.674424222902239</v>
      </c>
      <c r="K544" s="1">
        <f t="shared" si="72"/>
        <v>0.679088038769366</v>
      </c>
      <c r="N544" s="1">
        <f t="shared" si="73"/>
        <v>0.615785845824632</v>
      </c>
      <c r="Q544" s="1">
        <f t="shared" si="74"/>
        <v>0.500774651406867</v>
      </c>
      <c r="U544" s="1">
        <f t="shared" si="75"/>
        <v>0.681274871361311</v>
      </c>
      <c r="X544" s="1">
        <f t="shared" si="76"/>
        <v>0.67318544886265</v>
      </c>
      <c r="AA544" s="1">
        <f t="shared" si="77"/>
        <v>0.677232083797013</v>
      </c>
      <c r="AD544" s="1">
        <f t="shared" si="78"/>
        <v>0.614753657776201</v>
      </c>
      <c r="AG544" s="1">
        <f t="shared" si="79"/>
        <v>0.499347524671724</v>
      </c>
    </row>
    <row r="545" spans="4:33">
      <c r="D545" s="1" t="s">
        <v>143</v>
      </c>
      <c r="E545" s="1">
        <f t="shared" si="70"/>
        <v>0.688994856005707</v>
      </c>
      <c r="H545" s="1">
        <f t="shared" si="71"/>
        <v>0.666938852196031</v>
      </c>
      <c r="K545" s="1">
        <f t="shared" si="72"/>
        <v>0.68172034890307</v>
      </c>
      <c r="N545" s="1">
        <f t="shared" si="73"/>
        <v>0.611831891772012</v>
      </c>
      <c r="Q545" s="1">
        <f t="shared" si="74"/>
        <v>0.507512912818908</v>
      </c>
      <c r="U545" s="1">
        <f t="shared" si="75"/>
        <v>0.68775531496537</v>
      </c>
      <c r="X545" s="1">
        <f t="shared" si="76"/>
        <v>0.665544437170735</v>
      </c>
      <c r="AA545" s="1">
        <f t="shared" si="77"/>
        <v>0.680721786765116</v>
      </c>
      <c r="AD545" s="1">
        <f t="shared" si="78"/>
        <v>0.609965053581282</v>
      </c>
      <c r="AG545" s="1">
        <f t="shared" si="79"/>
        <v>0.506443765850629</v>
      </c>
    </row>
    <row r="546" spans="4:33">
      <c r="D546" s="1" t="s">
        <v>143</v>
      </c>
      <c r="E546" s="1">
        <f t="shared" si="70"/>
        <v>0.680680645046456</v>
      </c>
      <c r="H546" s="1">
        <f t="shared" si="71"/>
        <v>0.669032868391291</v>
      </c>
      <c r="K546" s="1">
        <f t="shared" si="72"/>
        <v>0.677039462808291</v>
      </c>
      <c r="N546" s="1">
        <f t="shared" si="73"/>
        <v>0.625179484234105</v>
      </c>
      <c r="Q546" s="1">
        <f t="shared" si="74"/>
        <v>0.49402548175841</v>
      </c>
      <c r="U546" s="1">
        <f t="shared" si="75"/>
        <v>0.679285355419211</v>
      </c>
      <c r="X546" s="1">
        <f t="shared" si="76"/>
        <v>0.668040384232378</v>
      </c>
      <c r="AA546" s="1">
        <f t="shared" si="77"/>
        <v>0.676014999459554</v>
      </c>
      <c r="AD546" s="1">
        <f t="shared" si="78"/>
        <v>0.623319555359364</v>
      </c>
      <c r="AG546" s="1">
        <f t="shared" si="79"/>
        <v>0.492788624615009</v>
      </c>
    </row>
    <row r="547" spans="4:33">
      <c r="D547" s="1" t="s">
        <v>144</v>
      </c>
      <c r="E547" s="1">
        <f t="shared" si="70"/>
        <v>0.661430795679393</v>
      </c>
      <c r="H547" s="1">
        <f t="shared" si="71"/>
        <v>0.651466910226972</v>
      </c>
      <c r="K547" s="1">
        <f t="shared" si="72"/>
        <v>0.659404840672761</v>
      </c>
      <c r="N547" s="1">
        <f t="shared" si="73"/>
        <v>0.574223327673212</v>
      </c>
      <c r="Q547" s="1">
        <f t="shared" si="74"/>
        <v>0.442619770387784</v>
      </c>
      <c r="U547" s="1">
        <f t="shared" si="75"/>
        <v>0.660437027795107</v>
      </c>
      <c r="X547" s="1">
        <f t="shared" si="76"/>
        <v>0.65043751608515</v>
      </c>
      <c r="AA547" s="1">
        <f t="shared" si="77"/>
        <v>0.657564696927761</v>
      </c>
      <c r="AD547" s="1">
        <f t="shared" si="78"/>
        <v>0.572983714739224</v>
      </c>
      <c r="AG547" s="1">
        <f t="shared" si="79"/>
        <v>0.441199741938625</v>
      </c>
    </row>
    <row r="548" spans="4:33">
      <c r="D548" s="1" t="s">
        <v>144</v>
      </c>
      <c r="E548" s="1">
        <f t="shared" si="70"/>
        <v>0.666913032766691</v>
      </c>
      <c r="H548" s="1">
        <f t="shared" si="71"/>
        <v>0.662274756026986</v>
      </c>
      <c r="K548" s="1">
        <f t="shared" si="72"/>
        <v>0.666688950913375</v>
      </c>
      <c r="N548" s="1">
        <f t="shared" si="73"/>
        <v>0.582088784926612</v>
      </c>
      <c r="Q548" s="1">
        <f t="shared" si="74"/>
        <v>0.436504758229516</v>
      </c>
      <c r="U548" s="1">
        <f t="shared" si="75"/>
        <v>0.665049098469464</v>
      </c>
      <c r="X548" s="1">
        <f t="shared" si="76"/>
        <v>0.661038084744749</v>
      </c>
      <c r="AA548" s="1">
        <f t="shared" si="77"/>
        <v>0.665660630449363</v>
      </c>
      <c r="AD548" s="1">
        <f t="shared" si="78"/>
        <v>0.581096880837511</v>
      </c>
      <c r="AG548" s="1">
        <f t="shared" si="79"/>
        <v>0.435092941319402</v>
      </c>
    </row>
    <row r="549" spans="4:33">
      <c r="D549" s="1" t="s">
        <v>144</v>
      </c>
      <c r="E549" s="1">
        <f t="shared" si="70"/>
        <v>0.668544106325216</v>
      </c>
      <c r="H549" s="1">
        <f t="shared" si="71"/>
        <v>0.65029275519082</v>
      </c>
      <c r="K549" s="1">
        <f t="shared" si="72"/>
        <v>0.662966389145853</v>
      </c>
      <c r="N549" s="1">
        <f t="shared" si="73"/>
        <v>0.575617324881309</v>
      </c>
      <c r="Q549" s="1">
        <f t="shared" si="74"/>
        <v>0.440641179263413</v>
      </c>
      <c r="U549" s="1">
        <f t="shared" si="75"/>
        <v>0.667137325560243</v>
      </c>
      <c r="X549" s="1">
        <f t="shared" si="76"/>
        <v>0.648433997851663</v>
      </c>
      <c r="AA549" s="1">
        <f t="shared" si="77"/>
        <v>0.661727133367399</v>
      </c>
      <c r="AD549" s="1">
        <f t="shared" si="78"/>
        <v>0.574629763159355</v>
      </c>
      <c r="AG549" s="1">
        <f t="shared" si="79"/>
        <v>0.439649496023907</v>
      </c>
    </row>
    <row r="550" spans="4:33">
      <c r="D550" s="1" t="s">
        <v>145</v>
      </c>
      <c r="E550" s="1">
        <f t="shared" si="70"/>
        <v>0.700689031180401</v>
      </c>
      <c r="H550" s="1">
        <f t="shared" si="71"/>
        <v>0.695266759307434</v>
      </c>
      <c r="K550" s="1">
        <f t="shared" si="72"/>
        <v>0.703760836485977</v>
      </c>
      <c r="N550" s="1">
        <f t="shared" si="73"/>
        <v>0.649645473092746</v>
      </c>
      <c r="Q550" s="1">
        <f t="shared" si="74"/>
        <v>0.54028202489819</v>
      </c>
      <c r="U550" s="1">
        <f t="shared" si="75"/>
        <v>0.699455664951367</v>
      </c>
      <c r="X550" s="1">
        <f t="shared" si="76"/>
        <v>0.694267109295199</v>
      </c>
      <c r="AA550" s="1">
        <f t="shared" si="77"/>
        <v>0.70189332820156</v>
      </c>
      <c r="AD550" s="1">
        <f t="shared" si="78"/>
        <v>0.648240589914701</v>
      </c>
      <c r="AG550" s="1">
        <f t="shared" si="79"/>
        <v>0.539251709374401</v>
      </c>
    </row>
    <row r="551" spans="4:33">
      <c r="D551" s="1" t="s">
        <v>145</v>
      </c>
      <c r="E551" s="1">
        <f t="shared" si="70"/>
        <v>0.703707273194551</v>
      </c>
      <c r="H551" s="1">
        <f t="shared" si="71"/>
        <v>0.688403832861228</v>
      </c>
      <c r="K551" s="1">
        <f t="shared" si="72"/>
        <v>0.699002061629715</v>
      </c>
      <c r="N551" s="1">
        <f t="shared" si="73"/>
        <v>0.654293015781016</v>
      </c>
      <c r="Q551" s="1">
        <f t="shared" si="74"/>
        <v>0.548258922948323</v>
      </c>
      <c r="U551" s="1">
        <f t="shared" si="75"/>
        <v>0.702711787666957</v>
      </c>
      <c r="X551" s="1">
        <f t="shared" si="76"/>
        <v>0.686996951553831</v>
      </c>
      <c r="AA551" s="1">
        <f t="shared" si="77"/>
        <v>0.697974963980857</v>
      </c>
      <c r="AD551" s="1">
        <f t="shared" si="78"/>
        <v>0.652426005006627</v>
      </c>
      <c r="AG551" s="1">
        <f t="shared" si="79"/>
        <v>0.54703368182328</v>
      </c>
    </row>
    <row r="552" spans="4:33">
      <c r="D552" s="1" t="s">
        <v>145</v>
      </c>
      <c r="E552" s="1">
        <f t="shared" si="70"/>
        <v>0.714752611288236</v>
      </c>
      <c r="H552" s="1">
        <f t="shared" si="71"/>
        <v>0.707053037387894</v>
      </c>
      <c r="K552" s="1">
        <f t="shared" si="72"/>
        <v>0.698335736778599</v>
      </c>
      <c r="N552" s="1">
        <f t="shared" si="73"/>
        <v>0.646757341168315</v>
      </c>
      <c r="Q552" s="1">
        <f t="shared" si="74"/>
        <v>0.540395661938134</v>
      </c>
      <c r="U552" s="1">
        <f t="shared" si="75"/>
        <v>0.71333752034029</v>
      </c>
      <c r="X552" s="1">
        <f t="shared" si="76"/>
        <v>0.706022209979994</v>
      </c>
      <c r="AA552" s="1">
        <f t="shared" si="77"/>
        <v>0.697113889407228</v>
      </c>
      <c r="AD552" s="1">
        <f t="shared" si="78"/>
        <v>0.645756775874264</v>
      </c>
      <c r="AG552" s="1">
        <f t="shared" si="79"/>
        <v>0.538525370365851</v>
      </c>
    </row>
    <row r="553" spans="4:33">
      <c r="D553" s="1" t="s">
        <v>146</v>
      </c>
      <c r="E553" s="1">
        <f t="shared" si="70"/>
        <v>0.679360874244557</v>
      </c>
      <c r="H553" s="1">
        <f t="shared" si="71"/>
        <v>0.670254482736178</v>
      </c>
      <c r="K553" s="1">
        <f t="shared" si="72"/>
        <v>0.681293509993263</v>
      </c>
      <c r="N553" s="1">
        <f t="shared" si="73"/>
        <v>0.620517014621855</v>
      </c>
      <c r="Q553" s="1">
        <f t="shared" si="74"/>
        <v>0.516649296953751</v>
      </c>
      <c r="U553" s="1">
        <f t="shared" si="75"/>
        <v>0.67833175657156</v>
      </c>
      <c r="X553" s="1">
        <f t="shared" si="76"/>
        <v>0.668839257517807</v>
      </c>
      <c r="AA553" s="1">
        <f t="shared" si="77"/>
        <v>0.679433717963365</v>
      </c>
      <c r="AD553" s="1">
        <f t="shared" si="78"/>
        <v>0.619290983511783</v>
      </c>
      <c r="AG553" s="1">
        <f t="shared" si="79"/>
        <v>0.515652540424554</v>
      </c>
    </row>
    <row r="554" spans="4:33">
      <c r="D554" s="1" t="s">
        <v>146</v>
      </c>
      <c r="E554" s="1">
        <f t="shared" si="70"/>
        <v>0.685629936966409</v>
      </c>
      <c r="H554" s="1">
        <f t="shared" si="71"/>
        <v>0.675549524163505</v>
      </c>
      <c r="K554" s="1">
        <f t="shared" si="72"/>
        <v>0.678640411602824</v>
      </c>
      <c r="N554" s="1">
        <f t="shared" si="73"/>
        <v>0.613922154027147</v>
      </c>
      <c r="Q554" s="1">
        <f t="shared" si="74"/>
        <v>0.509433270383748</v>
      </c>
      <c r="U554" s="1">
        <f t="shared" si="75"/>
        <v>0.684592515610226</v>
      </c>
      <c r="X554" s="1">
        <f t="shared" si="76"/>
        <v>0.674320179731708</v>
      </c>
      <c r="AA554" s="1">
        <f t="shared" si="77"/>
        <v>0.677233950260266</v>
      </c>
      <c r="AD554" s="1">
        <f t="shared" si="78"/>
        <v>0.612053825845245</v>
      </c>
      <c r="AG554" s="1">
        <f t="shared" si="79"/>
        <v>0.508425454394899</v>
      </c>
    </row>
    <row r="555" spans="4:33">
      <c r="D555" s="1" t="s">
        <v>146</v>
      </c>
      <c r="E555" s="1">
        <f t="shared" si="70"/>
        <v>0.685717928015978</v>
      </c>
      <c r="H555" s="1">
        <f t="shared" si="71"/>
        <v>0.676902308838133</v>
      </c>
      <c r="K555" s="1">
        <f t="shared" si="72"/>
        <v>0.683111234733355</v>
      </c>
      <c r="N555" s="1">
        <f t="shared" si="73"/>
        <v>0.621741781913324</v>
      </c>
      <c r="Q555" s="1">
        <f t="shared" si="74"/>
        <v>0.503633377298858</v>
      </c>
      <c r="U555" s="1">
        <f t="shared" si="75"/>
        <v>0.684486487468877</v>
      </c>
      <c r="X555" s="1">
        <f t="shared" si="76"/>
        <v>0.675868812998345</v>
      </c>
      <c r="AA555" s="1">
        <f t="shared" si="77"/>
        <v>0.68211784829749</v>
      </c>
      <c r="AD555" s="1">
        <f t="shared" si="78"/>
        <v>0.62033346721455</v>
      </c>
      <c r="AG555" s="1">
        <f t="shared" si="79"/>
        <v>0.50177955133736</v>
      </c>
    </row>
    <row r="556" spans="4:33">
      <c r="D556" s="1" t="s">
        <v>147</v>
      </c>
      <c r="E556" s="1">
        <f t="shared" si="70"/>
        <v>0.676662110019461</v>
      </c>
      <c r="H556" s="1">
        <f t="shared" si="71"/>
        <v>0.662317954770586</v>
      </c>
      <c r="K556" s="1">
        <f t="shared" si="72"/>
        <v>0.681705485407938</v>
      </c>
      <c r="N556" s="1">
        <f t="shared" si="73"/>
        <v>0.585256516686037</v>
      </c>
      <c r="Q556" s="1">
        <f t="shared" si="74"/>
        <v>0.454992353069696</v>
      </c>
      <c r="U556" s="1">
        <f t="shared" si="75"/>
        <v>0.675670818927409</v>
      </c>
      <c r="X556" s="1">
        <f t="shared" si="76"/>
        <v>0.661086979552919</v>
      </c>
      <c r="AA556" s="1">
        <f t="shared" si="77"/>
        <v>0.680670609942218</v>
      </c>
      <c r="AD556" s="1">
        <f t="shared" si="78"/>
        <v>0.583391300789721</v>
      </c>
      <c r="AG556" s="1">
        <f t="shared" si="79"/>
        <v>0.453591944749242</v>
      </c>
    </row>
    <row r="557" spans="4:33">
      <c r="D557" s="1" t="s">
        <v>147</v>
      </c>
      <c r="E557" s="1">
        <f t="shared" si="70"/>
        <v>0.671913244492793</v>
      </c>
      <c r="H557" s="1">
        <f t="shared" si="71"/>
        <v>0.671875703960198</v>
      </c>
      <c r="K557" s="1">
        <f t="shared" si="72"/>
        <v>0.669783146888367</v>
      </c>
      <c r="N557" s="1">
        <f t="shared" si="73"/>
        <v>0.579425447895419</v>
      </c>
      <c r="Q557" s="1">
        <f t="shared" si="74"/>
        <v>0.44787671350682</v>
      </c>
      <c r="U557" s="1">
        <f t="shared" si="75"/>
        <v>0.670917016631489</v>
      </c>
      <c r="X557" s="1">
        <f t="shared" si="76"/>
        <v>0.67000959092615</v>
      </c>
      <c r="AA557" s="1">
        <f t="shared" si="77"/>
        <v>0.66854821178252</v>
      </c>
      <c r="AD557" s="1">
        <f t="shared" si="78"/>
        <v>0.578391321242163</v>
      </c>
      <c r="AG557" s="1">
        <f t="shared" si="79"/>
        <v>0.446486631220595</v>
      </c>
    </row>
    <row r="558" spans="4:33">
      <c r="D558" s="1" t="s">
        <v>147</v>
      </c>
      <c r="E558" s="1">
        <f t="shared" si="70"/>
        <v>0.6835532335459</v>
      </c>
      <c r="H558" s="1">
        <f t="shared" si="71"/>
        <v>0.667141683807064</v>
      </c>
      <c r="K558" s="1">
        <f t="shared" si="72"/>
        <v>0.671046473955146</v>
      </c>
      <c r="N558" s="1">
        <f t="shared" si="73"/>
        <v>0.581863488019637</v>
      </c>
      <c r="Q558" s="1">
        <f t="shared" si="74"/>
        <v>0.462170888393303</v>
      </c>
      <c r="U558" s="1">
        <f t="shared" si="75"/>
        <v>0.682144030586338</v>
      </c>
      <c r="X558" s="1">
        <f t="shared" si="76"/>
        <v>0.666145148368177</v>
      </c>
      <c r="AA558" s="1">
        <f t="shared" si="77"/>
        <v>0.66919047510122</v>
      </c>
      <c r="AD558" s="1">
        <f t="shared" si="78"/>
        <v>0.580830302319215</v>
      </c>
      <c r="AG558" s="1">
        <f t="shared" si="79"/>
        <v>0.460942674221797</v>
      </c>
    </row>
    <row r="559" spans="4:33">
      <c r="D559" s="1" t="s">
        <v>148</v>
      </c>
      <c r="E559" s="1">
        <f t="shared" si="70"/>
        <v>0.699078638697175</v>
      </c>
      <c r="H559" s="1">
        <f t="shared" si="71"/>
        <v>0.691489361702128</v>
      </c>
      <c r="K559" s="1">
        <f t="shared" si="72"/>
        <v>0.700768340174719</v>
      </c>
      <c r="N559" s="1">
        <f t="shared" si="73"/>
        <v>0.649135409274229</v>
      </c>
      <c r="Q559" s="1">
        <f t="shared" si="74"/>
        <v>0.520209580838323</v>
      </c>
      <c r="U559" s="1">
        <f t="shared" si="75"/>
        <v>0.69766850113776</v>
      </c>
      <c r="X559" s="1">
        <f t="shared" si="76"/>
        <v>0.69049523933084</v>
      </c>
      <c r="AA559" s="1">
        <f t="shared" si="77"/>
        <v>0.699738942122282</v>
      </c>
      <c r="AD559" s="1">
        <f t="shared" si="78"/>
        <v>0.647897401527022</v>
      </c>
      <c r="AG559" s="1">
        <f t="shared" si="79"/>
        <v>0.518360511453928</v>
      </c>
    </row>
    <row r="560" spans="4:33">
      <c r="D560" s="1" t="s">
        <v>148</v>
      </c>
      <c r="E560" s="1">
        <f t="shared" si="70"/>
        <v>0.71026709896557</v>
      </c>
      <c r="H560" s="1">
        <f t="shared" si="71"/>
        <v>0.696769953291304</v>
      </c>
      <c r="K560" s="1">
        <f t="shared" si="72"/>
        <v>0.698670985500396</v>
      </c>
      <c r="N560" s="1">
        <f t="shared" si="73"/>
        <v>0.655714002445554</v>
      </c>
      <c r="Q560" s="1">
        <f t="shared" si="74"/>
        <v>0.547925869341393</v>
      </c>
      <c r="U560" s="1">
        <f t="shared" si="75"/>
        <v>0.709273877117666</v>
      </c>
      <c r="X560" s="1">
        <f t="shared" si="76"/>
        <v>0.695538238267843</v>
      </c>
      <c r="AA560" s="1">
        <f t="shared" si="77"/>
        <v>0.697635966813883</v>
      </c>
      <c r="AD560" s="1">
        <f t="shared" si="78"/>
        <v>0.65385881048876</v>
      </c>
      <c r="AG560" s="1">
        <f t="shared" si="79"/>
        <v>0.546522285209953</v>
      </c>
    </row>
    <row r="561" spans="4:33">
      <c r="D561" s="1" t="s">
        <v>148</v>
      </c>
      <c r="E561" s="1">
        <f t="shared" si="70"/>
        <v>0.706192137394338</v>
      </c>
      <c r="H561" s="1">
        <f t="shared" si="71"/>
        <v>0.69974796064934</v>
      </c>
      <c r="K561" s="1">
        <f t="shared" si="72"/>
        <v>0.707545151074211</v>
      </c>
      <c r="N561" s="1">
        <f t="shared" si="73"/>
        <v>0.642421336642506</v>
      </c>
      <c r="Q561" s="1">
        <f t="shared" si="74"/>
        <v>0.559291053301564</v>
      </c>
      <c r="U561" s="1">
        <f t="shared" si="75"/>
        <v>0.704780079058189</v>
      </c>
      <c r="X561" s="1">
        <f t="shared" si="76"/>
        <v>0.697887937025847</v>
      </c>
      <c r="AA561" s="1">
        <f t="shared" si="77"/>
        <v>0.706309745663606</v>
      </c>
      <c r="AD561" s="1">
        <f t="shared" si="78"/>
        <v>0.64138995683425</v>
      </c>
      <c r="AG561" s="1">
        <f t="shared" si="79"/>
        <v>0.558297054601962</v>
      </c>
    </row>
    <row r="562" spans="4:33">
      <c r="D562" s="1" t="s">
        <v>149</v>
      </c>
      <c r="E562" s="1">
        <f t="shared" si="70"/>
        <v>0.685501620713114</v>
      </c>
      <c r="H562" s="1">
        <f t="shared" si="71"/>
        <v>0.669519275524453</v>
      </c>
      <c r="K562" s="1">
        <f t="shared" si="72"/>
        <v>0.67762593582665</v>
      </c>
      <c r="N562" s="1">
        <f t="shared" si="73"/>
        <v>0.617999655367649</v>
      </c>
      <c r="Q562" s="1">
        <f t="shared" si="74"/>
        <v>0.505837343220004</v>
      </c>
      <c r="U562" s="1">
        <f t="shared" si="75"/>
        <v>0.68408972173928</v>
      </c>
      <c r="X562" s="1">
        <f t="shared" si="76"/>
        <v>0.668522329516473</v>
      </c>
      <c r="AA562" s="1">
        <f t="shared" si="77"/>
        <v>0.675768731625924</v>
      </c>
      <c r="AD562" s="1">
        <f t="shared" si="78"/>
        <v>0.616768163149696</v>
      </c>
      <c r="AG562" s="1">
        <f t="shared" si="79"/>
        <v>0.504814567642292</v>
      </c>
    </row>
    <row r="563" spans="4:33">
      <c r="D563" s="1" t="s">
        <v>149</v>
      </c>
      <c r="E563" s="1">
        <f t="shared" si="70"/>
        <v>0.688026700041719</v>
      </c>
      <c r="H563" s="1">
        <f t="shared" si="71"/>
        <v>0.677609572743888</v>
      </c>
      <c r="K563" s="1">
        <f t="shared" si="72"/>
        <v>0.677711639046898</v>
      </c>
      <c r="N563" s="1">
        <f t="shared" si="73"/>
        <v>0.620323547582546</v>
      </c>
      <c r="Q563" s="1">
        <f t="shared" si="74"/>
        <v>0.510416215513881</v>
      </c>
      <c r="U563" s="1">
        <f t="shared" si="75"/>
        <v>0.686617674634569</v>
      </c>
      <c r="X563" s="1">
        <f t="shared" si="76"/>
        <v>0.67657363779147</v>
      </c>
      <c r="AA563" s="1">
        <f t="shared" si="77"/>
        <v>0.676725662069864</v>
      </c>
      <c r="AD563" s="1">
        <f t="shared" si="78"/>
        <v>0.618468884596466</v>
      </c>
      <c r="AG563" s="1">
        <f t="shared" si="79"/>
        <v>0.509188361408882</v>
      </c>
    </row>
    <row r="564" spans="4:33">
      <c r="D564" s="1" t="s">
        <v>149</v>
      </c>
      <c r="E564" s="1">
        <f t="shared" si="70"/>
        <v>0.677804681194512</v>
      </c>
      <c r="H564" s="1">
        <f t="shared" si="71"/>
        <v>0.674001298487966</v>
      </c>
      <c r="K564" s="1">
        <f t="shared" si="72"/>
        <v>0.685546769942445</v>
      </c>
      <c r="N564" s="1">
        <f t="shared" si="73"/>
        <v>0.616443649531885</v>
      </c>
      <c r="Q564" s="1">
        <f t="shared" si="74"/>
        <v>0.505114341221356</v>
      </c>
      <c r="U564" s="1">
        <f t="shared" si="75"/>
        <v>0.676808444582428</v>
      </c>
      <c r="X564" s="1">
        <f t="shared" si="76"/>
        <v>0.672592042905571</v>
      </c>
      <c r="AA564" s="1">
        <f t="shared" si="77"/>
        <v>0.684510833507099</v>
      </c>
      <c r="AD564" s="1">
        <f t="shared" si="78"/>
        <v>0.615208386365214</v>
      </c>
      <c r="AG564" s="1">
        <f t="shared" si="79"/>
        <v>0.503254977455798</v>
      </c>
    </row>
    <row r="565" spans="4:33">
      <c r="D565" s="1" t="s">
        <v>150</v>
      </c>
      <c r="E565" s="1">
        <f t="shared" si="70"/>
        <v>0.676496126787045</v>
      </c>
      <c r="H565" s="1">
        <f t="shared" si="71"/>
        <v>0.672743144355559</v>
      </c>
      <c r="K565" s="1">
        <f t="shared" si="72"/>
        <v>0.67161647759394</v>
      </c>
      <c r="N565" s="1">
        <f t="shared" si="73"/>
        <v>0.582101411600828</v>
      </c>
      <c r="Q565" s="1">
        <f t="shared" si="74"/>
        <v>0.453752326508907</v>
      </c>
      <c r="U565" s="1">
        <f t="shared" si="75"/>
        <v>0.675259954256819</v>
      </c>
      <c r="X565" s="1">
        <f t="shared" si="76"/>
        <v>0.671330676587798</v>
      </c>
      <c r="AA565" s="1">
        <f t="shared" si="77"/>
        <v>0.670616151481853</v>
      </c>
      <c r="AD565" s="1">
        <f t="shared" si="78"/>
        <v>0.580230182441659</v>
      </c>
      <c r="AG565" s="1">
        <f t="shared" si="79"/>
        <v>0.45273851590106</v>
      </c>
    </row>
    <row r="566" spans="4:33">
      <c r="D566" s="1" t="s">
        <v>150</v>
      </c>
      <c r="E566" s="1">
        <f t="shared" si="70"/>
        <v>0.678980486425339</v>
      </c>
      <c r="H566" s="1">
        <f t="shared" si="71"/>
        <v>0.663983903420523</v>
      </c>
      <c r="K566" s="1">
        <f t="shared" si="72"/>
        <v>0.680031616009197</v>
      </c>
      <c r="N566" s="1">
        <f t="shared" si="73"/>
        <v>0.586489841644715</v>
      </c>
      <c r="Q566" s="1">
        <f t="shared" si="74"/>
        <v>0.445324721198971</v>
      </c>
      <c r="U566" s="1">
        <f t="shared" si="75"/>
        <v>0.677569034052265</v>
      </c>
      <c r="X566" s="1">
        <f t="shared" si="76"/>
        <v>0.662753973713212</v>
      </c>
      <c r="AA566" s="1">
        <f t="shared" si="77"/>
        <v>0.678174998668604</v>
      </c>
      <c r="AD566" s="1">
        <f t="shared" si="78"/>
        <v>0.585466391161339</v>
      </c>
      <c r="AG566" s="1">
        <f t="shared" si="79"/>
        <v>0.444313233448963</v>
      </c>
    </row>
    <row r="567" spans="4:33">
      <c r="D567" s="1" t="s">
        <v>150</v>
      </c>
      <c r="E567" s="1">
        <f t="shared" si="70"/>
        <v>0.675377801818858</v>
      </c>
      <c r="H567" s="1">
        <f t="shared" si="71"/>
        <v>0.665629098035825</v>
      </c>
      <c r="K567" s="1">
        <f t="shared" si="72"/>
        <v>0.669291903368336</v>
      </c>
      <c r="N567" s="1">
        <f t="shared" si="73"/>
        <v>0.573434841537619</v>
      </c>
      <c r="Q567" s="1">
        <f t="shared" si="74"/>
        <v>0.462529162952144</v>
      </c>
      <c r="U567" s="1">
        <f t="shared" si="75"/>
        <v>0.674349109649851</v>
      </c>
      <c r="X567" s="1">
        <f t="shared" si="76"/>
        <v>0.663771181497928</v>
      </c>
      <c r="AA567" s="1">
        <f t="shared" si="77"/>
        <v>0.668051018938849</v>
      </c>
      <c r="AD567" s="1">
        <f t="shared" si="78"/>
        <v>0.572441284855057</v>
      </c>
      <c r="AG567" s="1">
        <f t="shared" si="79"/>
        <v>0.461099650570455</v>
      </c>
    </row>
    <row r="571" spans="4:35">
      <c r="D571" s="1" t="s">
        <v>78</v>
      </c>
      <c r="E571" s="1">
        <f>AVERAGE(E502:E504)</f>
        <v>0.680065171005852</v>
      </c>
      <c r="F571" s="1">
        <f>STDEVA(E502:E504)</f>
        <v>0.00435482534337303</v>
      </c>
      <c r="G571" s="1" t="str">
        <f>G603</f>
        <v>cd</v>
      </c>
      <c r="H571" s="1">
        <f>AVERAGE(H502:H504)</f>
        <v>0.674549175389304</v>
      </c>
      <c r="I571" s="1">
        <f>STDEVA(H502:H504)</f>
        <v>0.0043859447657547</v>
      </c>
      <c r="J571" s="1" t="str">
        <f>J603</f>
        <v>de</v>
      </c>
      <c r="K571" s="1">
        <f>AVERAGE(K502:K504)</f>
        <v>0.685502687614836</v>
      </c>
      <c r="L571" s="1">
        <f>STDEVA(K502:K504)</f>
        <v>0.0024439219998228</v>
      </c>
      <c r="M571" s="1" t="str">
        <f>M603</f>
        <v>cd</v>
      </c>
      <c r="N571" s="1">
        <f>AVERAGE(N502:N504)</f>
        <v>0.587080981953518</v>
      </c>
      <c r="O571" s="1">
        <f>STDEVA(N502:N504)</f>
        <v>0.00204352647707471</v>
      </c>
      <c r="P571" s="1" t="str">
        <f>P603</f>
        <v>e</v>
      </c>
      <c r="Q571" s="1">
        <f>AVERAGE(Q502:Q504)</f>
        <v>0.398343786120851</v>
      </c>
      <c r="R571" s="1">
        <f>STDEVA(Q502:Q504)</f>
        <v>0.00620385636957402</v>
      </c>
      <c r="S571" s="1" t="str">
        <f>S603</f>
        <v>f</v>
      </c>
      <c r="U571" s="1">
        <f>AVERAGE(U502:U504)</f>
        <v>0.678730501033051</v>
      </c>
      <c r="V571" s="1">
        <f>STDEVA(U502:U504)</f>
        <v>0.00311947886030495</v>
      </c>
      <c r="W571" s="1" t="str">
        <f>W603</f>
        <v>c</v>
      </c>
      <c r="X571" s="1">
        <f>AVERAGE(X502:X504)</f>
        <v>0.673032193585205</v>
      </c>
      <c r="Y571" s="1">
        <f>STDEVA(X502:X504)</f>
        <v>0.00448964451125674</v>
      </c>
      <c r="Z571" s="1" t="str">
        <f>Z603</f>
        <v>de</v>
      </c>
      <c r="AA571" s="1">
        <f>AVERAGE(AA502:AA504)</f>
        <v>0.683902301698254</v>
      </c>
      <c r="AB571" s="1">
        <f>STDEVA(AA502:AA504)</f>
        <v>0.00291456645389075</v>
      </c>
      <c r="AC571" s="1" t="str">
        <f>AC603</f>
        <v>def</v>
      </c>
      <c r="AD571" s="1">
        <f>AVERAGE(AD502:AD504)</f>
        <v>0.58562121480859</v>
      </c>
      <c r="AE571" s="1">
        <f>STDEVA(AD502:AD504)</f>
        <v>0.00446273319023124</v>
      </c>
      <c r="AF571" s="1" t="str">
        <f>AF603</f>
        <v>e</v>
      </c>
      <c r="AG571" s="1">
        <f>AVERAGE(AG502:AG504)</f>
        <v>0.396922442029641</v>
      </c>
      <c r="AH571" s="1">
        <f>STDEVA(AG502:AG504)</f>
        <v>0.00632338057802637</v>
      </c>
      <c r="AI571" s="1" t="str">
        <f>AI603</f>
        <v>f</v>
      </c>
    </row>
    <row r="572" spans="4:35">
      <c r="D572" s="1" t="s">
        <v>81</v>
      </c>
      <c r="E572" s="1">
        <f>AVERAGE(E505:E507)</f>
        <v>0.679686773997066</v>
      </c>
      <c r="F572" s="1">
        <f>STDEVA(E505:E507)</f>
        <v>0.0032696482533132</v>
      </c>
      <c r="G572" s="1" t="str">
        <f>G604</f>
        <v>cd</v>
      </c>
      <c r="H572" s="1">
        <f>AVERAGE(H505:H507)</f>
        <v>0.674150756802102</v>
      </c>
      <c r="I572" s="1">
        <f>STDEVA(H505:H507)</f>
        <v>0.0046303014756574</v>
      </c>
      <c r="J572" s="1" t="str">
        <f>J604</f>
        <v>de</v>
      </c>
      <c r="K572" s="1">
        <f>AVERAGE(K505:K507)</f>
        <v>0.682179789286793</v>
      </c>
      <c r="L572" s="1">
        <f>STDEVA(K505:K507)</f>
        <v>0.00579675810850942</v>
      </c>
      <c r="M572" s="1" t="str">
        <f>M604</f>
        <v>cde</v>
      </c>
      <c r="N572" s="1">
        <f>AVERAGE(N505:N507)</f>
        <v>0.586389059188612</v>
      </c>
      <c r="O572" s="1">
        <f>STDEVA(N505:N507)</f>
        <v>0.00696690189383992</v>
      </c>
      <c r="P572" s="1" t="str">
        <f>P604</f>
        <v>e</v>
      </c>
      <c r="Q572" s="1">
        <f>AVERAGE(Q505:Q507)</f>
        <v>0.396754267963789</v>
      </c>
      <c r="R572" s="1">
        <f>STDEVA(Q505:Q507)</f>
        <v>0.00441758250327913</v>
      </c>
      <c r="S572" s="1" t="str">
        <f>S604</f>
        <v>f</v>
      </c>
      <c r="U572" s="1">
        <f>AVERAGE(U505:U507)</f>
        <v>0.678161705848821</v>
      </c>
      <c r="V572" s="1">
        <f>STDEVA(U505:U507)</f>
        <v>0.00287370269090527</v>
      </c>
      <c r="W572" s="1" t="str">
        <f>W604</f>
        <v>cd</v>
      </c>
      <c r="X572" s="1">
        <f>AVERAGE(X505:X507)</f>
        <v>0.672545045404241</v>
      </c>
      <c r="Y572" s="1">
        <f>STDEVA(X505:X507)</f>
        <v>0.00477997132653693</v>
      </c>
      <c r="Z572" s="1" t="str">
        <f>Z604</f>
        <v>de</v>
      </c>
      <c r="AA572" s="1">
        <f>AVERAGE(AA505:AA507)</f>
        <v>0.680813603094208</v>
      </c>
      <c r="AB572" s="1">
        <f>STDEVA(AA505:AA507)</f>
        <v>0.00653754172936617</v>
      </c>
      <c r="AC572" s="1" t="str">
        <f>AC604</f>
        <v>defg</v>
      </c>
      <c r="AD572" s="1">
        <f>AVERAGE(AD505:AD507)</f>
        <v>0.584866684312326</v>
      </c>
      <c r="AE572" s="1">
        <f>STDEVA(AD505:AD507)</f>
        <v>0.00651168994113839</v>
      </c>
      <c r="AF572" s="1" t="str">
        <f>AF604</f>
        <v>e</v>
      </c>
      <c r="AG572" s="1">
        <f>AVERAGE(AG505:AG507)</f>
        <v>0.394182060305344</v>
      </c>
      <c r="AH572" s="1">
        <f>STDEVA(AG505:AG507)</f>
        <v>0.0107799538817911</v>
      </c>
      <c r="AI572" s="1" t="str">
        <f>AI604</f>
        <v>f</v>
      </c>
    </row>
    <row r="573" spans="4:33">
      <c r="D573" s="1" t="s">
        <v>101</v>
      </c>
      <c r="E573" s="1">
        <f>AVERAGE(E502:E507)</f>
        <v>0.679875972501459</v>
      </c>
      <c r="H573" s="1">
        <f>AVERAGE(H502:H507)</f>
        <v>0.674349966095703</v>
      </c>
      <c r="K573" s="1">
        <f>AVERAGE(K502:K507)</f>
        <v>0.683841238450814</v>
      </c>
      <c r="N573" s="1">
        <f>AVERAGE(N502:N507)</f>
        <v>0.586735020571065</v>
      </c>
      <c r="Q573" s="1">
        <f>AVERAGE(Q502:Q507)</f>
        <v>0.39754902704232</v>
      </c>
      <c r="U573" s="1">
        <f>AVERAGE(U502:U507)</f>
        <v>0.678446103440936</v>
      </c>
      <c r="X573" s="1">
        <f>AVERAGE(X502:X507)</f>
        <v>0.672788619494723</v>
      </c>
      <c r="AA573" s="1">
        <f>AVERAGE(AA502:AA507)</f>
        <v>0.682357952396231</v>
      </c>
      <c r="AD573" s="1">
        <f>AVERAGE(AD502:AD507)</f>
        <v>0.585243949560458</v>
      </c>
      <c r="AG573" s="1">
        <f>AVERAGE(AG502:AG507)</f>
        <v>0.395552251167493</v>
      </c>
    </row>
    <row r="574" spans="4:35">
      <c r="D574" s="1" t="s">
        <v>80</v>
      </c>
      <c r="E574" s="1">
        <f>AVERAGE(E508:E510)</f>
        <v>0.697136514059044</v>
      </c>
      <c r="F574" s="1">
        <f>STDEVA(E508:E510)</f>
        <v>0.00501066630141179</v>
      </c>
      <c r="G574" s="1" t="str">
        <f t="shared" ref="G574:G576" si="80">G605</f>
        <v>ab</v>
      </c>
      <c r="H574" s="1">
        <f>AVERAGE(H508:H510)</f>
        <v>0.691486449640725</v>
      </c>
      <c r="I574" s="1">
        <f>STDEVA(H508:H510)</f>
        <v>0.00616240858133024</v>
      </c>
      <c r="J574" s="1" t="str">
        <f t="shared" ref="J574:J576" si="81">J605</f>
        <v>abc</v>
      </c>
      <c r="K574" s="1">
        <f>AVERAGE(K508:K510)</f>
        <v>0.699571723881897</v>
      </c>
      <c r="L574" s="1">
        <f>STDEVA(K508:K510)</f>
        <v>0.00550684170585551</v>
      </c>
      <c r="M574" s="1" t="str">
        <f t="shared" ref="M574:M576" si="82">M605</f>
        <v>ab</v>
      </c>
      <c r="N574" s="1">
        <f>AVERAGE(N508:N510)</f>
        <v>0.603784152343349</v>
      </c>
      <c r="O574" s="1">
        <f>STDEVA(N508:N510)</f>
        <v>0.00781194747553532</v>
      </c>
      <c r="P574" s="1" t="str">
        <f t="shared" ref="P574:P576" si="83">P605</f>
        <v>d</v>
      </c>
      <c r="Q574" s="1">
        <f>AVERAGE(Q508:Q510)</f>
        <v>0.413746040778652</v>
      </c>
      <c r="R574" s="1">
        <f>STDEVA(Q508:Q510)</f>
        <v>0.00669455978718594</v>
      </c>
      <c r="S574" s="1" t="str">
        <f t="shared" ref="S574:S576" si="84">S605</f>
        <v>e</v>
      </c>
      <c r="U574" s="1">
        <f>AVERAGE(U508:U510)</f>
        <v>0.695558338735751</v>
      </c>
      <c r="V574" s="1">
        <f>STDEVA(U508:U510)</f>
        <v>0.00465784698800847</v>
      </c>
      <c r="W574" s="1" t="str">
        <f t="shared" ref="W574:W576" si="85">W605</f>
        <v>ab</v>
      </c>
      <c r="X574" s="1">
        <f>AVERAGE(X508:X510)</f>
        <v>0.689886182367198</v>
      </c>
      <c r="Y574" s="1">
        <f>STDEVA(X508:X510)</f>
        <v>0.0058550128174315</v>
      </c>
      <c r="Z574" s="1" t="str">
        <f t="shared" ref="Z574:Z576" si="86">Z605</f>
        <v>abc</v>
      </c>
      <c r="AA574" s="1">
        <f>AVERAGE(AA508:AA510)</f>
        <v>0.698046158522212</v>
      </c>
      <c r="AB574" s="1">
        <f>STDEVA(AA508:AA510)</f>
        <v>0.00582738331774808</v>
      </c>
      <c r="AC574" s="1" t="str">
        <f t="shared" ref="AC574:AC576" si="87">AC605</f>
        <v>abc</v>
      </c>
      <c r="AD574" s="1">
        <f>AVERAGE(AD508:AD510)</f>
        <v>0.602519591501416</v>
      </c>
      <c r="AE574" s="1">
        <f>STDEVA(AD508:AD510)</f>
        <v>0.00788084316471292</v>
      </c>
      <c r="AF574" s="1" t="str">
        <f t="shared" ref="AF574:AF576" si="88">AF605</f>
        <v>d</v>
      </c>
      <c r="AG574" s="1">
        <f>AVERAGE(AG508:AG510)</f>
        <v>0.412299904797504</v>
      </c>
      <c r="AH574" s="1">
        <f>STDEVA(AG508:AG510)</f>
        <v>0.00676718859496751</v>
      </c>
      <c r="AI574" s="1" t="str">
        <f t="shared" ref="AI574:AI576" si="89">AI605</f>
        <v>e</v>
      </c>
    </row>
    <row r="575" spans="4:35">
      <c r="D575" s="1" t="s">
        <v>81</v>
      </c>
      <c r="E575" s="1">
        <f>AVERAGE(E511:E513)</f>
        <v>0.655577463374652</v>
      </c>
      <c r="F575" s="1">
        <f>STDEVA(E511:E513)</f>
        <v>0.00604408471064064</v>
      </c>
      <c r="G575" s="1" t="str">
        <f t="shared" si="80"/>
        <v>fg</v>
      </c>
      <c r="H575" s="1">
        <f>AVERAGE(H511:H513)</f>
        <v>0.65009272125947</v>
      </c>
      <c r="I575" s="1">
        <f>STDEVA(H511:H513)</f>
        <v>0.00207955179539533</v>
      </c>
      <c r="J575" s="1" t="str">
        <f t="shared" si="81"/>
        <v>ij</v>
      </c>
      <c r="K575" s="1">
        <f>AVERAGE(K511:K513)</f>
        <v>0.658052815427899</v>
      </c>
      <c r="L575" s="1">
        <f>STDEVA(K511:K513)</f>
        <v>0.00496568587344729</v>
      </c>
      <c r="M575" s="1" t="str">
        <f t="shared" si="82"/>
        <v>ij</v>
      </c>
      <c r="N575" s="1">
        <f>AVERAGE(N511:N513)</f>
        <v>0.552217792893363</v>
      </c>
      <c r="O575" s="1">
        <f>STDEVA(N511:N513)</f>
        <v>0.00429953850343522</v>
      </c>
      <c r="P575" s="1" t="str">
        <f t="shared" si="83"/>
        <v>g</v>
      </c>
      <c r="Q575" s="1">
        <f>AVERAGE(Q511:Q513)</f>
        <v>0.360632050365426</v>
      </c>
      <c r="R575" s="1">
        <f>STDEVA(Q511:Q513)</f>
        <v>0.00482432433324521</v>
      </c>
      <c r="S575" s="1" t="str">
        <f t="shared" si="84"/>
        <v>g</v>
      </c>
      <c r="U575" s="1">
        <f>AVERAGE(U511:U513)</f>
        <v>0.654334484566474</v>
      </c>
      <c r="V575" s="1">
        <f>STDEVA(U511:U513)</f>
        <v>0.00608698920221691</v>
      </c>
      <c r="W575" s="1" t="str">
        <f t="shared" si="85"/>
        <v>fg</v>
      </c>
      <c r="X575" s="1">
        <f>AVERAGE(X511:X513)</f>
        <v>0.64851176961411</v>
      </c>
      <c r="Y575" s="1">
        <f>STDEVA(X511:X513)</f>
        <v>0.00170079491829738</v>
      </c>
      <c r="Z575" s="1" t="str">
        <f t="shared" si="86"/>
        <v>ij</v>
      </c>
      <c r="AA575" s="1">
        <f>AVERAGE(AA511:AA513)</f>
        <v>0.656737472594628</v>
      </c>
      <c r="AB575" s="1">
        <f>STDEVA(AA511:AA513)</f>
        <v>0.00508949618036804</v>
      </c>
      <c r="AC575" s="1" t="str">
        <f t="shared" si="87"/>
        <v>kl</v>
      </c>
      <c r="AD575" s="1">
        <f>AVERAGE(AD511:AD513)</f>
        <v>0.550377694366476</v>
      </c>
      <c r="AE575" s="1">
        <f>STDEVA(AD511:AD513)</f>
        <v>0.00385179234928455</v>
      </c>
      <c r="AF575" s="1" t="str">
        <f t="shared" si="88"/>
        <v>g</v>
      </c>
      <c r="AG575" s="1">
        <f>AVERAGE(AG511:AG513)</f>
        <v>0.35923255124908</v>
      </c>
      <c r="AH575" s="1">
        <f>STDEVA(AG511:AG513)</f>
        <v>0.00503481592152466</v>
      </c>
      <c r="AI575" s="1" t="str">
        <f t="shared" si="89"/>
        <v>g</v>
      </c>
    </row>
    <row r="576" spans="4:35">
      <c r="D576" s="1" t="s">
        <v>82</v>
      </c>
      <c r="E576" s="1">
        <f>AVERAGE(E514:E516)</f>
        <v>0.649526902732573</v>
      </c>
      <c r="F576" s="1">
        <f>STDEVA(E514:E516)</f>
        <v>0.00709179776502961</v>
      </c>
      <c r="G576" s="1" t="str">
        <f t="shared" si="80"/>
        <v>g</v>
      </c>
      <c r="H576" s="1">
        <f>AVERAGE(H514:H516)</f>
        <v>0.643999761774859</v>
      </c>
      <c r="I576" s="1">
        <f>STDEVA(H514:H516)</f>
        <v>0.00828085594007526</v>
      </c>
      <c r="J576" s="1" t="str">
        <f t="shared" si="81"/>
        <v>j</v>
      </c>
      <c r="K576" s="1">
        <f>AVERAGE(K514:K516)</f>
        <v>0.651928757958281</v>
      </c>
      <c r="L576" s="1">
        <f>STDEVA(K514:K516)</f>
        <v>0.00593714783071941</v>
      </c>
      <c r="M576" s="1" t="str">
        <f t="shared" si="82"/>
        <v>j</v>
      </c>
      <c r="N576" s="1">
        <f>AVERAGE(N514:N516)</f>
        <v>0.512255589614614</v>
      </c>
      <c r="O576" s="1">
        <f>STDEVA(N514:N516)</f>
        <v>0.00629816238362025</v>
      </c>
      <c r="P576" s="1" t="str">
        <f t="shared" si="83"/>
        <v>i</v>
      </c>
      <c r="Q576" s="1">
        <f>AVERAGE(Q514:Q516)</f>
        <v>0.28242072360856</v>
      </c>
      <c r="R576" s="1">
        <f>STDEVA(Q514:Q516)</f>
        <v>0.00605870532396018</v>
      </c>
      <c r="S576" s="1" t="str">
        <f t="shared" si="84"/>
        <v>i</v>
      </c>
      <c r="U576" s="1">
        <f>AVERAGE(U514:U516)</f>
        <v>0.648155057605822</v>
      </c>
      <c r="V576" s="1">
        <f>STDEVA(U514:U516)</f>
        <v>0.00719994909331838</v>
      </c>
      <c r="W576" s="1" t="str">
        <f t="shared" si="85"/>
        <v>g</v>
      </c>
      <c r="X576" s="1">
        <f>AVERAGE(X514:X516)</f>
        <v>0.64245226153796</v>
      </c>
      <c r="Y576" s="1">
        <f>STDEVA(X514:X516)</f>
        <v>0.00871934456473513</v>
      </c>
      <c r="Z576" s="1" t="str">
        <f t="shared" si="86"/>
        <v>j</v>
      </c>
      <c r="AA576" s="1">
        <f>AVERAGE(AA514:AA516)</f>
        <v>0.650577197626882</v>
      </c>
      <c r="AB576" s="1">
        <f>STDEVA(AA514:AA516)</f>
        <v>0.00603125531619902</v>
      </c>
      <c r="AC576" s="1" t="str">
        <f t="shared" si="87"/>
        <v>l</v>
      </c>
      <c r="AD576" s="1">
        <f>AVERAGE(AD514:AD516)</f>
        <v>0.510703529201882</v>
      </c>
      <c r="AE576" s="1">
        <f>STDEVA(AD514:AD516)</f>
        <v>0.00622605003712334</v>
      </c>
      <c r="AF576" s="1" t="str">
        <f t="shared" si="88"/>
        <v>i</v>
      </c>
      <c r="AG576" s="1">
        <f>AVERAGE(AG514:AG516)</f>
        <v>0.280820785753674</v>
      </c>
      <c r="AH576" s="1">
        <f>STDEVA(AG514:AG516)</f>
        <v>0.00556917757537367</v>
      </c>
      <c r="AI576" s="1" t="str">
        <f t="shared" si="89"/>
        <v>i</v>
      </c>
    </row>
    <row r="577" spans="4:33">
      <c r="D577" s="1" t="s">
        <v>102</v>
      </c>
      <c r="E577" s="1">
        <f>AVERAGE(E508:E516)</f>
        <v>0.66741362672209</v>
      </c>
      <c r="H577" s="1">
        <f>AVERAGE(H508:H516)</f>
        <v>0.661859644225018</v>
      </c>
      <c r="K577" s="1">
        <f>AVERAGE(K508:K516)</f>
        <v>0.669851099089359</v>
      </c>
      <c r="N577" s="1">
        <f>AVERAGE(N508:N516)</f>
        <v>0.556085844950442</v>
      </c>
      <c r="Q577" s="1">
        <f>AVERAGE(Q508:Q516)</f>
        <v>0.352266271584213</v>
      </c>
      <c r="U577" s="1">
        <f>AVERAGE(U508:U516)</f>
        <v>0.666015960302682</v>
      </c>
      <c r="X577" s="1">
        <f>AVERAGE(X508:X516)</f>
        <v>0.660283404506422</v>
      </c>
      <c r="AA577" s="1">
        <f>AVERAGE(AA508:AA516)</f>
        <v>0.668453609581241</v>
      </c>
      <c r="AD577" s="1">
        <f>AVERAGE(AD508:AD516)</f>
        <v>0.554533605023258</v>
      </c>
      <c r="AG577" s="1">
        <f>AVERAGE(AG508:AG516)</f>
        <v>0.35078441393342</v>
      </c>
    </row>
    <row r="578" spans="4:35">
      <c r="D578" s="1" t="s">
        <v>83</v>
      </c>
      <c r="E578" s="1">
        <f>AVERAGE(E517:E519)</f>
        <v>0.701667744568968</v>
      </c>
      <c r="F578" s="1">
        <f>STDEVA(E517:E519)</f>
        <v>0.0051966196991924</v>
      </c>
      <c r="G578" s="1" t="str">
        <f t="shared" ref="G578:G580" si="90">G608</f>
        <v>ab</v>
      </c>
      <c r="H578" s="1">
        <f>AVERAGE(H517:H519)</f>
        <v>0.695864314532541</v>
      </c>
      <c r="I578" s="1">
        <f>STDEVA(H517:H519)</f>
        <v>0.00436220511464766</v>
      </c>
      <c r="J578" s="1" t="str">
        <f t="shared" ref="J578:J580" si="91">J608</f>
        <v>ab</v>
      </c>
      <c r="K578" s="1">
        <f>AVERAGE(K517:K519)</f>
        <v>0.704352761486677</v>
      </c>
      <c r="L578" s="1">
        <f>STDEVA(K517:K519)</f>
        <v>0.00774702270595339</v>
      </c>
      <c r="M578" s="1" t="str">
        <f t="shared" ref="M578:M580" si="92">M608</f>
        <v>a</v>
      </c>
      <c r="N578" s="1">
        <f>AVERAGE(N517:N519)</f>
        <v>0.608081930581598</v>
      </c>
      <c r="O578" s="1">
        <f>STDEVA(N517:N519)</f>
        <v>0.00774796121122477</v>
      </c>
      <c r="P578" s="1" t="str">
        <f t="shared" ref="P578:P580" si="93">P608</f>
        <v>cd</v>
      </c>
      <c r="Q578" s="1">
        <f>AVERAGE(Q517:Q519)</f>
        <v>0.418501103167207</v>
      </c>
      <c r="R578" s="1">
        <f>STDEVA(Q517:Q519)</f>
        <v>0.00853601589935334</v>
      </c>
      <c r="S578" s="1" t="str">
        <f t="shared" ref="S578:S580" si="94">S608</f>
        <v>e</v>
      </c>
      <c r="U578" s="1">
        <f>AVERAGE(U517:U519)</f>
        <v>0.700381063862563</v>
      </c>
      <c r="V578" s="1">
        <f>STDEVA(U517:U519)</f>
        <v>0.00510456369051443</v>
      </c>
      <c r="W578" s="1" t="str">
        <f t="shared" ref="W578:W580" si="95">W608</f>
        <v>ab</v>
      </c>
      <c r="X578" s="1">
        <f>AVERAGE(X517:X519)</f>
        <v>0.69423185524083</v>
      </c>
      <c r="Y578" s="1">
        <f>STDEVA(X517:X519)</f>
        <v>0.00439020404349254</v>
      </c>
      <c r="Z578" s="1" t="str">
        <f t="shared" ref="Z578:Z580" si="96">Z608</f>
        <v>ab</v>
      </c>
      <c r="AA578" s="1">
        <f>AVERAGE(AA517:AA519)</f>
        <v>0.702809173368815</v>
      </c>
      <c r="AB578" s="1">
        <f>STDEVA(AA517:AA519)</f>
        <v>0.00789761763449144</v>
      </c>
      <c r="AC578" s="1" t="str">
        <f t="shared" ref="AC578:AC580" si="97">AC608</f>
        <v>a</v>
      </c>
      <c r="AD578" s="1">
        <f>AVERAGE(AD517:AD519)</f>
        <v>0.60683864598804</v>
      </c>
      <c r="AE578" s="1">
        <f>STDEVA(AD517:AD519)</f>
        <v>0.00778590190111049</v>
      </c>
      <c r="AF578" s="1" t="str">
        <f t="shared" ref="AF578:AF580" si="98">AF608</f>
        <v>cd</v>
      </c>
      <c r="AG578" s="1">
        <f>AVERAGE(AG517:AG519)</f>
        <v>0.416787095726295</v>
      </c>
      <c r="AH578" s="1">
        <f>STDEVA(AG517:AG519)</f>
        <v>0.00822411211608707</v>
      </c>
      <c r="AI578" s="1" t="str">
        <f t="shared" ref="AI578:AI580" si="99">AI608</f>
        <v>e</v>
      </c>
    </row>
    <row r="579" spans="4:35">
      <c r="D579" s="1" t="s">
        <v>84</v>
      </c>
      <c r="E579" s="1">
        <f>AVERAGE(E520:E522)</f>
        <v>0.669513033634183</v>
      </c>
      <c r="F579" s="1">
        <f>STDEVA(E520:E522)</f>
        <v>0.00797423650722298</v>
      </c>
      <c r="G579" s="1" t="str">
        <f t="shared" si="90"/>
        <v>de</v>
      </c>
      <c r="H579" s="1">
        <f>AVERAGE(H520:H522)</f>
        <v>0.663855513523455</v>
      </c>
      <c r="I579" s="1">
        <f>STDEVA(H520:H522)</f>
        <v>0.00819743837508814</v>
      </c>
      <c r="J579" s="1" t="str">
        <f t="shared" si="91"/>
        <v>efgh</v>
      </c>
      <c r="K579" s="1">
        <f>AVERAGE(K520:K522)</f>
        <v>0.672015181552914</v>
      </c>
      <c r="L579" s="1">
        <f>STDEVA(K520:K522)</f>
        <v>0.00648481598491764</v>
      </c>
      <c r="M579" s="1" t="str">
        <f t="shared" si="92"/>
        <v>fgh</v>
      </c>
      <c r="N579" s="1">
        <f>AVERAGE(N520:N522)</f>
        <v>0.56610113462935</v>
      </c>
      <c r="O579" s="1">
        <f>STDEVA(N520:N522)</f>
        <v>0.00642321160178266</v>
      </c>
      <c r="P579" s="1" t="str">
        <f t="shared" si="93"/>
        <v>f</v>
      </c>
      <c r="Q579" s="1">
        <f>AVERAGE(Q520:Q522)</f>
        <v>0.372421466786737</v>
      </c>
      <c r="R579" s="1">
        <f>STDEVA(Q520:Q522)</f>
        <v>0.00368693471590254</v>
      </c>
      <c r="S579" s="1" t="str">
        <f t="shared" si="94"/>
        <v>g</v>
      </c>
      <c r="U579" s="1">
        <f>AVERAGE(U520:U522)</f>
        <v>0.66790651943668</v>
      </c>
      <c r="V579" s="1">
        <f>STDEVA(U520:U522)</f>
        <v>0.00750702509226415</v>
      </c>
      <c r="W579" s="1" t="str">
        <f t="shared" si="95"/>
        <v>de</v>
      </c>
      <c r="X579" s="1">
        <f>AVERAGE(X520:X522)</f>
        <v>0.662601995938434</v>
      </c>
      <c r="Y579" s="1">
        <f>STDEVA(X520:X522)</f>
        <v>0.00826517814879722</v>
      </c>
      <c r="Z579" s="1" t="str">
        <f t="shared" si="96"/>
        <v>efgh</v>
      </c>
      <c r="AA579" s="1">
        <f>AVERAGE(AA520:AA522)</f>
        <v>0.670440372853355</v>
      </c>
      <c r="AB579" s="1">
        <f>STDEVA(AA520:AA522)</f>
        <v>0.00687968617598128</v>
      </c>
      <c r="AC579" s="1" t="str">
        <f t="shared" si="97"/>
        <v>hij</v>
      </c>
      <c r="AD579" s="1">
        <f>AVERAGE(AD520:AD522)</f>
        <v>0.56458783565186</v>
      </c>
      <c r="AE579" s="1">
        <f>STDEVA(AD520:AD522)</f>
        <v>0.00588684163471966</v>
      </c>
      <c r="AF579" s="1" t="str">
        <f t="shared" si="98"/>
        <v>f</v>
      </c>
      <c r="AG579" s="1">
        <f>AVERAGE(AG520:AG522)</f>
        <v>0.370965202324548</v>
      </c>
      <c r="AH579" s="1">
        <f>STDEVA(AG520:AG522)</f>
        <v>0.00380411871907646</v>
      </c>
      <c r="AI579" s="1" t="str">
        <f t="shared" si="99"/>
        <v>g</v>
      </c>
    </row>
    <row r="580" spans="4:35">
      <c r="D580" s="1" t="s">
        <v>85</v>
      </c>
      <c r="E580" s="1">
        <f>AVERAGE(E523:E525)</f>
        <v>0.663697805393828</v>
      </c>
      <c r="F580" s="1">
        <f>STDEVA(E523:E525)</f>
        <v>0.00690948121129623</v>
      </c>
      <c r="G580" s="1" t="str">
        <f t="shared" si="90"/>
        <v>ef</v>
      </c>
      <c r="H580" s="1">
        <f>AVERAGE(H523:H525)</f>
        <v>0.658040754111128</v>
      </c>
      <c r="I580" s="1">
        <f>STDEVA(H523:H525)</f>
        <v>0.00509531655325441</v>
      </c>
      <c r="J580" s="1" t="str">
        <f t="shared" si="91"/>
        <v>ghi</v>
      </c>
      <c r="K580" s="1">
        <f>AVERAGE(K523:K525)</f>
        <v>0.666242635006222</v>
      </c>
      <c r="L580" s="1">
        <f>STDEVA(K523:K525)</f>
        <v>0.00738491017881006</v>
      </c>
      <c r="M580" s="1" t="str">
        <f t="shared" si="92"/>
        <v>ghi</v>
      </c>
      <c r="N580" s="1">
        <f>AVERAGE(N523:N525)</f>
        <v>0.530401155295018</v>
      </c>
      <c r="O580" s="1">
        <f>STDEVA(N523:N525)</f>
        <v>0.00723019170010298</v>
      </c>
      <c r="P580" s="1" t="str">
        <f t="shared" si="93"/>
        <v>h</v>
      </c>
      <c r="Q580" s="1">
        <f>AVERAGE(Q523:Q525)</f>
        <v>0.300115207392549</v>
      </c>
      <c r="R580" s="1">
        <f>STDEVA(Q523:Q525)</f>
        <v>0.0124304991697927</v>
      </c>
      <c r="S580" s="1" t="str">
        <f t="shared" si="94"/>
        <v>h</v>
      </c>
      <c r="U580" s="1">
        <f>AVERAGE(U523:U525)</f>
        <v>0.661981971907817</v>
      </c>
      <c r="V580" s="1">
        <f>STDEVA(U523:U525)</f>
        <v>0.00709685812115373</v>
      </c>
      <c r="W580" s="1" t="str">
        <f t="shared" si="95"/>
        <v>ef</v>
      </c>
      <c r="X580" s="1">
        <f>AVERAGE(X523:X525)</f>
        <v>0.656461868094995</v>
      </c>
      <c r="Y580" s="1">
        <f>STDEVA(X523:X525)</f>
        <v>0.00556790668963712</v>
      </c>
      <c r="Z580" s="1" t="str">
        <f t="shared" si="96"/>
        <v>ghi</v>
      </c>
      <c r="AA580" s="1">
        <f>AVERAGE(AA523:AA525)</f>
        <v>0.664981367489634</v>
      </c>
      <c r="AB580" s="1">
        <f>STDEVA(AA523:AA525)</f>
        <v>0.00735439617552838</v>
      </c>
      <c r="AC580" s="1" t="str">
        <f t="shared" si="97"/>
        <v>ijk</v>
      </c>
      <c r="AD580" s="1">
        <f>AVERAGE(AD523:AD525)</f>
        <v>0.529131507407287</v>
      </c>
      <c r="AE580" s="1">
        <f>STDEVA(AD523:AD525)</f>
        <v>0.00720808587351843</v>
      </c>
      <c r="AF580" s="1" t="str">
        <f t="shared" si="98"/>
        <v>h</v>
      </c>
      <c r="AG580" s="1">
        <f>AVERAGE(AG523:AG525)</f>
        <v>0.298588080808756</v>
      </c>
      <c r="AH580" s="1">
        <f>STDEVA(AG523:AG525)</f>
        <v>0.0129725138519221</v>
      </c>
      <c r="AI580" s="1" t="str">
        <f t="shared" si="99"/>
        <v>h</v>
      </c>
    </row>
    <row r="581" spans="4:33">
      <c r="D581" s="1" t="s">
        <v>103</v>
      </c>
      <c r="E581" s="1">
        <f>AVERAGE(E517:E525)</f>
        <v>0.678292861198993</v>
      </c>
      <c r="H581" s="1">
        <f>AVERAGE(H517:H525)</f>
        <v>0.672586860722375</v>
      </c>
      <c r="K581" s="1">
        <f>AVERAGE(K517:K525)</f>
        <v>0.680870192681938</v>
      </c>
      <c r="N581" s="1">
        <f>AVERAGE(N517:N525)</f>
        <v>0.568194740168655</v>
      </c>
      <c r="Q581" s="1">
        <f>AVERAGE(Q517:Q525)</f>
        <v>0.363679259115498</v>
      </c>
      <c r="U581" s="1">
        <f>AVERAGE(U517:U525)</f>
        <v>0.676756518402353</v>
      </c>
      <c r="X581" s="1">
        <f>AVERAGE(X517:X525)</f>
        <v>0.67109857309142</v>
      </c>
      <c r="AA581" s="1">
        <f>AVERAGE(AA517:AA525)</f>
        <v>0.679410304570601</v>
      </c>
      <c r="AD581" s="1">
        <f>AVERAGE(AD517:AD525)</f>
        <v>0.566852663015729</v>
      </c>
      <c r="AG581" s="1">
        <f>AVERAGE(AG517:AG525)</f>
        <v>0.362113459619866</v>
      </c>
    </row>
    <row r="582" spans="4:35">
      <c r="D582" s="1" t="s">
        <v>86</v>
      </c>
      <c r="E582" s="1">
        <f>AVERAGE(E526:E528)</f>
        <v>0.69952797748124</v>
      </c>
      <c r="F582" s="1">
        <f>STDEVA(E526:E528)</f>
        <v>0.0112195669364757</v>
      </c>
      <c r="G582" s="1" t="str">
        <f t="shared" ref="G582:G584" si="100">G611</f>
        <v>ab</v>
      </c>
      <c r="H582" s="1">
        <f>AVERAGE(H526:H528)</f>
        <v>0.693978291380955</v>
      </c>
      <c r="I582" s="1">
        <f>STDEVA(H526:H528)</f>
        <v>0.00684861822210102</v>
      </c>
      <c r="J582" s="1" t="str">
        <f t="shared" ref="J582:J584" si="101">J611</f>
        <v>abc</v>
      </c>
      <c r="K582" s="1">
        <f>AVERAGE(K526:K528)</f>
        <v>0.702007786305002</v>
      </c>
      <c r="L582" s="1">
        <f>STDEVA(K526:K528)</f>
        <v>0.00548186883429439</v>
      </c>
      <c r="M582" s="1" t="str">
        <f t="shared" ref="M582:M584" si="102">M611</f>
        <v>a</v>
      </c>
      <c r="N582" s="1">
        <f>AVERAGE(N526:N528)</f>
        <v>0.6060817600625</v>
      </c>
      <c r="O582" s="1">
        <f>STDEVA(N526:N528)</f>
        <v>0.00904645111477369</v>
      </c>
      <c r="P582" s="1" t="str">
        <f t="shared" ref="P582:P584" si="103">P611</f>
        <v>d</v>
      </c>
      <c r="Q582" s="1">
        <f>AVERAGE(Q526:Q528)</f>
        <v>0.41654674899267</v>
      </c>
      <c r="R582" s="1">
        <f>STDEVA(Q526:Q528)</f>
        <v>0.0101806940806537</v>
      </c>
      <c r="S582" s="1" t="str">
        <f t="shared" ref="S582:S584" si="104">S611</f>
        <v>e</v>
      </c>
      <c r="U582" s="1">
        <f>AVERAGE(U526:U528)</f>
        <v>0.698264544729932</v>
      </c>
      <c r="V582" s="1">
        <f>STDEVA(U526:U528)</f>
        <v>0.0112386412124548</v>
      </c>
      <c r="W582" s="1" t="str">
        <f t="shared" ref="W582:W584" si="105">W611</f>
        <v>ab</v>
      </c>
      <c r="X582" s="1">
        <f>AVERAGE(X526:X528)</f>
        <v>0.692693233363925</v>
      </c>
      <c r="Y582" s="1">
        <f>STDEVA(X526:X528)</f>
        <v>0.00704013451412553</v>
      </c>
      <c r="Z582" s="1" t="str">
        <f t="shared" ref="Z582:Z584" si="106">Z611</f>
        <v>abc</v>
      </c>
      <c r="AA582" s="1">
        <f>AVERAGE(AA526:AA528)</f>
        <v>0.700407404633262</v>
      </c>
      <c r="AB582" s="1">
        <f>STDEVA(AA526:AA528)</f>
        <v>0.00580710185141761</v>
      </c>
      <c r="AC582" s="1" t="str">
        <f t="shared" ref="AC582:AC584" si="107">AC611</f>
        <v>a</v>
      </c>
      <c r="AD582" s="1">
        <f>AVERAGE(AD526:AD528)</f>
        <v>0.604158211504898</v>
      </c>
      <c r="AE582" s="1">
        <f>STDEVA(AD526:AD528)</f>
        <v>0.00899068571271461</v>
      </c>
      <c r="AF582" s="1" t="str">
        <f t="shared" ref="AF582:AF584" si="108">AF611</f>
        <v>d</v>
      </c>
      <c r="AG582" s="1">
        <f>AVERAGE(AG526:AG528)</f>
        <v>0.415185072022438</v>
      </c>
      <c r="AH582" s="1">
        <f>STDEVA(AG526:AG528)</f>
        <v>0.0100702255958594</v>
      </c>
      <c r="AI582" s="1" t="str">
        <f t="shared" ref="AI582:AI584" si="109">AI611</f>
        <v>e</v>
      </c>
    </row>
    <row r="583" spans="4:35">
      <c r="D583" s="1" t="s">
        <v>87</v>
      </c>
      <c r="E583" s="1">
        <f>AVERAGE(E529:E531)</f>
        <v>0.669643739358328</v>
      </c>
      <c r="F583" s="1">
        <f>STDEVA(E529:E531)</f>
        <v>0.0047581110463806</v>
      </c>
      <c r="G583" s="1" t="str">
        <f t="shared" si="100"/>
        <v>de</v>
      </c>
      <c r="H583" s="1">
        <f>AVERAGE(H529:H531)</f>
        <v>0.664043849346473</v>
      </c>
      <c r="I583" s="1">
        <f>STDEVA(H529:H531)</f>
        <v>0.00611743373521638</v>
      </c>
      <c r="J583" s="1" t="str">
        <f t="shared" si="101"/>
        <v>efgh</v>
      </c>
      <c r="K583" s="1">
        <f>AVERAGE(K529:K531)</f>
        <v>0.672114405478672</v>
      </c>
      <c r="L583" s="1">
        <f>STDEVA(K529:K531)</f>
        <v>0.0095856216403241</v>
      </c>
      <c r="M583" s="1" t="str">
        <f t="shared" si="102"/>
        <v>fgh</v>
      </c>
      <c r="N583" s="1">
        <f>AVERAGE(N529:N531)</f>
        <v>0.566323672790993</v>
      </c>
      <c r="O583" s="1">
        <f>STDEVA(N529:N531)</f>
        <v>0.00669883942041747</v>
      </c>
      <c r="P583" s="1" t="str">
        <f t="shared" si="103"/>
        <v>f</v>
      </c>
      <c r="Q583" s="1">
        <f>AVERAGE(Q529:Q531)</f>
        <v>0.370672940950073</v>
      </c>
      <c r="R583" s="1">
        <f>STDEVA(Q529:Q531)</f>
        <v>0.00336037138261817</v>
      </c>
      <c r="S583" s="1" t="str">
        <f t="shared" si="104"/>
        <v>g</v>
      </c>
      <c r="U583" s="1">
        <f>AVERAGE(U529:U531)</f>
        <v>0.664579927297992</v>
      </c>
      <c r="V583" s="1">
        <f>STDEVA(U529:U531)</f>
        <v>0.00554283814165574</v>
      </c>
      <c r="W583" s="1" t="str">
        <f t="shared" si="105"/>
        <v>ef</v>
      </c>
      <c r="X583" s="1">
        <f>AVERAGE(X529:X531)</f>
        <v>0.662288269646201</v>
      </c>
      <c r="Y583" s="1">
        <f>STDEVA(X529:X531)</f>
        <v>0.00607204294179934</v>
      </c>
      <c r="Z583" s="1" t="str">
        <f t="shared" si="106"/>
        <v>efgh</v>
      </c>
      <c r="AA583" s="1">
        <f>AVERAGE(AA529:AA531)</f>
        <v>0.670540251612489</v>
      </c>
      <c r="AB583" s="1">
        <f>STDEVA(AA529:AA531)</f>
        <v>0.00970234627692595</v>
      </c>
      <c r="AC583" s="1" t="str">
        <f t="shared" si="107"/>
        <v>hij</v>
      </c>
      <c r="AD583" s="1">
        <f>AVERAGE(AD529:AD531)</f>
        <v>0.564721788419675</v>
      </c>
      <c r="AE583" s="1">
        <f>STDEVA(AD529:AD531)</f>
        <v>0.00712696399497737</v>
      </c>
      <c r="AF583" s="1" t="str">
        <f t="shared" si="108"/>
        <v>f</v>
      </c>
      <c r="AG583" s="1">
        <f>AVERAGE(AG529:AG531)</f>
        <v>0.369410954783006</v>
      </c>
      <c r="AH583" s="1">
        <f>STDEVA(AG529:AG531)</f>
        <v>0.00342509800536251</v>
      </c>
      <c r="AI583" s="1" t="str">
        <f t="shared" si="109"/>
        <v>g</v>
      </c>
    </row>
    <row r="584" spans="4:35">
      <c r="D584" s="1" t="s">
        <v>88</v>
      </c>
      <c r="E584" s="1">
        <f>AVERAGE(E532:E534)</f>
        <v>0.665926193082286</v>
      </c>
      <c r="F584" s="1">
        <f>STDEVA(E532:E534)</f>
        <v>0.0106718845754609</v>
      </c>
      <c r="G584" s="1" t="str">
        <f t="shared" si="100"/>
        <v>e</v>
      </c>
      <c r="H584" s="1">
        <f>AVERAGE(H532:H534)</f>
        <v>0.65942813670485</v>
      </c>
      <c r="I584" s="1">
        <f>STDEVA(H532:H534)</f>
        <v>0.010012822253342</v>
      </c>
      <c r="J584" s="1" t="str">
        <f t="shared" si="101"/>
        <v>fghi</v>
      </c>
      <c r="K584" s="1">
        <f>AVERAGE(K532:K534)</f>
        <v>0.66740013042479</v>
      </c>
      <c r="L584" s="1">
        <f>STDEVA(K532:K534)</f>
        <v>0.00285721248164184</v>
      </c>
      <c r="M584" s="1" t="str">
        <f t="shared" si="102"/>
        <v>gh</v>
      </c>
      <c r="N584" s="1">
        <f>AVERAGE(N532:N534)</f>
        <v>0.530646085211993</v>
      </c>
      <c r="O584" s="1">
        <f>STDEVA(N532:N534)</f>
        <v>0.00771433944656569</v>
      </c>
      <c r="P584" s="1" t="str">
        <f t="shared" si="103"/>
        <v>h</v>
      </c>
      <c r="Q584" s="1">
        <f>AVERAGE(Q532:Q534)</f>
        <v>0.300978023099716</v>
      </c>
      <c r="R584" s="1">
        <f>STDEVA(Q532:Q534)</f>
        <v>0.00824487755131064</v>
      </c>
      <c r="S584" s="1" t="str">
        <f t="shared" si="104"/>
        <v>h</v>
      </c>
      <c r="U584" s="1">
        <f>AVERAGE(U532:U534)</f>
        <v>0.664273792293982</v>
      </c>
      <c r="V584" s="1">
        <f>STDEVA(U532:U534)</f>
        <v>0.0110863629185693</v>
      </c>
      <c r="W584" s="1" t="str">
        <f t="shared" si="105"/>
        <v>ef</v>
      </c>
      <c r="X584" s="1">
        <f>AVERAGE(X532:X534)</f>
        <v>0.657825877736807</v>
      </c>
      <c r="Y584" s="1">
        <f>STDEVA(X532:X534)</f>
        <v>0.010181404781615</v>
      </c>
      <c r="Z584" s="1" t="str">
        <f t="shared" si="106"/>
        <v>fghi</v>
      </c>
      <c r="AA584" s="1">
        <f>AVERAGE(AA532:AA534)</f>
        <v>0.666023376622692</v>
      </c>
      <c r="AB584" s="1">
        <f>STDEVA(AA532:AA534)</f>
        <v>0.00298307100735433</v>
      </c>
      <c r="AC584" s="1" t="str">
        <f t="shared" si="107"/>
        <v>ijk</v>
      </c>
      <c r="AD584" s="1">
        <f>AVERAGE(AD532:AD534)</f>
        <v>0.529387021253894</v>
      </c>
      <c r="AE584" s="1">
        <f>STDEVA(AD532:AD534)</f>
        <v>0.00765176012621218</v>
      </c>
      <c r="AF584" s="1" t="str">
        <f t="shared" si="108"/>
        <v>h</v>
      </c>
      <c r="AG584" s="1">
        <f>AVERAGE(AG532:AG534)</f>
        <v>0.299360937527434</v>
      </c>
      <c r="AH584" s="1">
        <f>STDEVA(AG532:AG534)</f>
        <v>0.00807797196544298</v>
      </c>
      <c r="AI584" s="1" t="str">
        <f t="shared" si="109"/>
        <v>h</v>
      </c>
    </row>
    <row r="585" spans="4:33">
      <c r="D585" s="1" t="s">
        <v>104</v>
      </c>
      <c r="E585" s="1">
        <f>AVERAGE(E526:E534)</f>
        <v>0.678365969973951</v>
      </c>
      <c r="H585" s="1">
        <f>AVERAGE(H526:H534)</f>
        <v>0.672483425810759</v>
      </c>
      <c r="K585" s="1">
        <f>AVERAGE(K526:K534)</f>
        <v>0.680507440736155</v>
      </c>
      <c r="N585" s="1">
        <f>AVERAGE(N526:N534)</f>
        <v>0.567683839355162</v>
      </c>
      <c r="Q585" s="1">
        <f>AVERAGE(Q526:Q534)</f>
        <v>0.362732571014153</v>
      </c>
      <c r="U585" s="1">
        <f>AVERAGE(U526:U534)</f>
        <v>0.675706088107302</v>
      </c>
      <c r="X585" s="1">
        <f>AVERAGE(X526:X534)</f>
        <v>0.670935793582311</v>
      </c>
      <c r="AA585" s="1">
        <f>AVERAGE(AA526:AA534)</f>
        <v>0.678990344289481</v>
      </c>
      <c r="AD585" s="1">
        <f>AVERAGE(AD526:AD534)</f>
        <v>0.566089007059489</v>
      </c>
      <c r="AG585" s="1">
        <f>AVERAGE(AG526:AG534)</f>
        <v>0.361318988110959</v>
      </c>
    </row>
    <row r="586" spans="4:35">
      <c r="D586" s="1" t="s">
        <v>78</v>
      </c>
      <c r="E586" s="1">
        <f>AVERAGE(E535:E537)</f>
        <v>0.69410932539336</v>
      </c>
      <c r="F586" s="1">
        <f>STDEVA(E535:E537)</f>
        <v>0.00241599011635507</v>
      </c>
      <c r="G586" s="1" t="str">
        <f>G614</f>
        <v>b</v>
      </c>
      <c r="H586" s="1">
        <f>AVERAGE(H535:H537)</f>
        <v>0.685531201815601</v>
      </c>
      <c r="I586" s="1">
        <f>STDEVA(H535:H537)</f>
        <v>0.00350783709134948</v>
      </c>
      <c r="J586" s="1" t="str">
        <f>J614</f>
        <v>bc</v>
      </c>
      <c r="K586" s="1">
        <f>AVERAGE(K535:K537)</f>
        <v>0.691147986633024</v>
      </c>
      <c r="L586" s="1">
        <f>STDEVA(K535:K537)</f>
        <v>0.00155948905373729</v>
      </c>
      <c r="M586" s="1" t="str">
        <f>M614</f>
        <v>bc</v>
      </c>
      <c r="N586" s="1">
        <f>AVERAGE(N535:N537)</f>
        <v>0.641575570265028</v>
      </c>
      <c r="O586" s="1">
        <f>STDEVA(N535:N537)</f>
        <v>0.00528906901322572</v>
      </c>
      <c r="P586" s="1" t="str">
        <f>P614</f>
        <v>ab</v>
      </c>
      <c r="Q586" s="1">
        <f>AVERAGE(Q535:Q537)</f>
        <v>0.531079963914657</v>
      </c>
      <c r="R586" s="1">
        <f>STDEVA(Q535:Q537)</f>
        <v>0.00488970099644623</v>
      </c>
      <c r="S586" s="1" t="str">
        <f>S614</f>
        <v>a</v>
      </c>
      <c r="U586" s="1">
        <f>AVERAGE(U535:U537)</f>
        <v>0.692661535159146</v>
      </c>
      <c r="V586" s="1">
        <f>STDEVA(U535:U537)</f>
        <v>0.00337729790615582</v>
      </c>
      <c r="W586" s="1" t="str">
        <f>W614</f>
        <v>b</v>
      </c>
      <c r="X586" s="1">
        <f>AVERAGE(X535:X537)</f>
        <v>0.684237426313067</v>
      </c>
      <c r="Y586" s="1">
        <f>STDEVA(X535:X537)</f>
        <v>0.00385243196471485</v>
      </c>
      <c r="Z586" s="1" t="str">
        <f>Z614</f>
        <v>bc</v>
      </c>
      <c r="AA586" s="1">
        <f>AVERAGE(AA535:AA537)</f>
        <v>0.689807862682895</v>
      </c>
      <c r="AB586" s="1">
        <f>STDEVA(AA535:AA537)</f>
        <v>0.00205336175718116</v>
      </c>
      <c r="AC586" s="1" t="str">
        <f>AC614</f>
        <v>bcd</v>
      </c>
      <c r="AD586" s="1">
        <f>AVERAGE(AD535:AD537)</f>
        <v>0.640282637341941</v>
      </c>
      <c r="AE586" s="1">
        <f>STDEVA(AD535:AD537)</f>
        <v>0.00534587324094009</v>
      </c>
      <c r="AF586" s="1" t="str">
        <f>AF614</f>
        <v>ab</v>
      </c>
      <c r="AG586" s="1">
        <f>AVERAGE(AG535:AG537)</f>
        <v>0.529853374249415</v>
      </c>
      <c r="AH586" s="1">
        <f>STDEVA(AG535:AG537)</f>
        <v>0.00472788279487315</v>
      </c>
      <c r="AI586" s="1" t="str">
        <f>AI614</f>
        <v>a</v>
      </c>
    </row>
    <row r="587" spans="4:35">
      <c r="D587" s="1" t="s">
        <v>81</v>
      </c>
      <c r="E587" s="1">
        <f>AVERAGE(E538:E540)</f>
        <v>0.693557790263319</v>
      </c>
      <c r="F587" s="1">
        <f>STDEVA(E538:E540)</f>
        <v>0.00306063518985903</v>
      </c>
      <c r="G587" s="1" t="str">
        <f>G615</f>
        <v>b</v>
      </c>
      <c r="H587" s="1">
        <f>AVERAGE(H538:H540)</f>
        <v>0.683847096424081</v>
      </c>
      <c r="I587" s="1">
        <f>STDEVA(H538:H540)</f>
        <v>0.00344662958847772</v>
      </c>
      <c r="J587" s="1" t="str">
        <f>J615</f>
        <v>cd</v>
      </c>
      <c r="K587" s="1">
        <f>AVERAGE(K538:K540)</f>
        <v>0.690132029471188</v>
      </c>
      <c r="L587" s="1">
        <f>STDEVA(K538:K540)</f>
        <v>0.00243562112721348</v>
      </c>
      <c r="M587" s="1" t="str">
        <f>M615</f>
        <v>c</v>
      </c>
      <c r="N587" s="1">
        <f>AVERAGE(N538:N540)</f>
        <v>0.637259580549661</v>
      </c>
      <c r="O587" s="1">
        <f>STDEVA(N538:N540)</f>
        <v>0.00428343244103822</v>
      </c>
      <c r="P587" s="1" t="str">
        <f>P615</f>
        <v>b</v>
      </c>
      <c r="Q587" s="1">
        <f>AVERAGE(Q538:Q540)</f>
        <v>0.530401552937254</v>
      </c>
      <c r="R587" s="1">
        <f>STDEVA(Q538:Q540)</f>
        <v>0.00435241437455956</v>
      </c>
      <c r="S587" s="1" t="str">
        <f>S615</f>
        <v>a</v>
      </c>
      <c r="U587" s="1">
        <f>AVERAGE(U538:U540)</f>
        <v>0.692339632363179</v>
      </c>
      <c r="V587" s="1">
        <f>STDEVA(U538:U540)</f>
        <v>0.00326778769191776</v>
      </c>
      <c r="W587" s="1" t="str">
        <f>W615</f>
        <v>b</v>
      </c>
      <c r="X587" s="1">
        <f>AVERAGE(X538:X540)</f>
        <v>0.682607394716493</v>
      </c>
      <c r="Y587" s="1">
        <f>STDEVA(X538:X540)</f>
        <v>0.00231242838916147</v>
      </c>
      <c r="Z587" s="1" t="str">
        <f>Z615</f>
        <v>cd</v>
      </c>
      <c r="AA587" s="1">
        <f>AVERAGE(AA538:AA540)</f>
        <v>0.688904751557786</v>
      </c>
      <c r="AB587" s="1">
        <f>STDEVA(AA538:AA540)</f>
        <v>0.00246807800482173</v>
      </c>
      <c r="AC587" s="1" t="str">
        <f>AC615</f>
        <v>cde</v>
      </c>
      <c r="AD587" s="1">
        <f>AVERAGE(AD538:AD540)</f>
        <v>0.635598766069012</v>
      </c>
      <c r="AE587" s="1">
        <f>STDEVA(AD538:AD540)</f>
        <v>0.00598732702802752</v>
      </c>
      <c r="AF587" s="1" t="str">
        <f>AF615</f>
        <v>b</v>
      </c>
      <c r="AG587" s="1">
        <f>AVERAGE(AG538:AG540)</f>
        <v>0.529100522035575</v>
      </c>
      <c r="AH587" s="1">
        <f>STDEVA(AG538:AG540)</f>
        <v>0.00465126419080422</v>
      </c>
      <c r="AI587" s="1" t="str">
        <f>AI615</f>
        <v>a</v>
      </c>
    </row>
    <row r="588" spans="4:33">
      <c r="D588" s="1" t="s">
        <v>101</v>
      </c>
      <c r="E588" s="1">
        <f>AVERAGE(E535:E540)</f>
        <v>0.693833557828339</v>
      </c>
      <c r="H588" s="1">
        <f>AVERAGE(H535:H540)</f>
        <v>0.684689149119841</v>
      </c>
      <c r="K588" s="1">
        <f>AVERAGE(K535:K540)</f>
        <v>0.690640008052106</v>
      </c>
      <c r="N588" s="1">
        <f>AVERAGE(N535:N540)</f>
        <v>0.639417575407344</v>
      </c>
      <c r="Q588" s="1">
        <f>AVERAGE(Q535:Q540)</f>
        <v>0.530740758425956</v>
      </c>
      <c r="U588" s="1">
        <f>AVERAGE(U535:U540)</f>
        <v>0.692500583761162</v>
      </c>
      <c r="X588" s="1">
        <f>AVERAGE(X535:X540)</f>
        <v>0.68342241051478</v>
      </c>
      <c r="AA588" s="1">
        <f>AVERAGE(AA535:AA540)</f>
        <v>0.68935630712034</v>
      </c>
      <c r="AD588" s="1">
        <f>AVERAGE(AD535:AD540)</f>
        <v>0.637940701705477</v>
      </c>
      <c r="AG588" s="1">
        <f>AVERAGE(AG535:AG540)</f>
        <v>0.529476948142495</v>
      </c>
    </row>
    <row r="589" spans="4:35">
      <c r="D589" s="1" t="s">
        <v>80</v>
      </c>
      <c r="E589" s="1">
        <f>AVERAGE(E541:E543)</f>
        <v>0.703498020200344</v>
      </c>
      <c r="F589" s="1">
        <f>STDEVA(E541:E543)</f>
        <v>0.00143433257368349</v>
      </c>
      <c r="G589" s="1" t="str">
        <f t="shared" ref="G589:G591" si="110">G616</f>
        <v>ab</v>
      </c>
      <c r="H589" s="1">
        <f>AVERAGE(H541:H543)</f>
        <v>0.69420960588367</v>
      </c>
      <c r="I589" s="1">
        <f>STDEVA(H541:H543)</f>
        <v>0.00714168011450589</v>
      </c>
      <c r="J589" s="1" t="str">
        <f t="shared" ref="J589:J591" si="111">J616</f>
        <v>abc</v>
      </c>
      <c r="K589" s="1">
        <f>AVERAGE(K541:K543)</f>
        <v>0.699101054032704</v>
      </c>
      <c r="L589" s="1">
        <f>STDEVA(K541:K543)</f>
        <v>0.00325443159788456</v>
      </c>
      <c r="M589" s="1" t="str">
        <f t="shared" ref="M589:M591" si="112">M616</f>
        <v>ab</v>
      </c>
      <c r="N589" s="1">
        <f>AVERAGE(N541:N543)</f>
        <v>0.647946395958183</v>
      </c>
      <c r="O589" s="1">
        <f>STDEVA(N541:N543)</f>
        <v>0.00357066261784079</v>
      </c>
      <c r="P589" s="1" t="str">
        <f t="shared" ref="P589:P591" si="113">P616</f>
        <v>a</v>
      </c>
      <c r="Q589" s="1">
        <f>AVERAGE(Q541:Q543)</f>
        <v>0.540131518914653</v>
      </c>
      <c r="R589" s="1">
        <f>STDEVA(Q541:Q543)</f>
        <v>0.00237247139104571</v>
      </c>
      <c r="S589" s="1" t="str">
        <f t="shared" ref="S589:S591" si="114">S616</f>
        <v>a</v>
      </c>
      <c r="U589" s="1">
        <f>AVERAGE(U541:U543)</f>
        <v>0.702203706767621</v>
      </c>
      <c r="V589" s="1">
        <f>STDEVA(U541:U543)</f>
        <v>0.000967536960306442</v>
      </c>
      <c r="W589" s="1" t="str">
        <f t="shared" ref="W589:W591" si="115">W616</f>
        <v>ab</v>
      </c>
      <c r="X589" s="1">
        <f>AVERAGE(X541:X543)</f>
        <v>0.692834087754459</v>
      </c>
      <c r="Y589" s="1">
        <f>STDEVA(X541:X543)</f>
        <v>0.00690872940025414</v>
      </c>
      <c r="Z589" s="1" t="str">
        <f t="shared" ref="Z589:Z591" si="116">Z616</f>
        <v>abc</v>
      </c>
      <c r="AA589" s="1">
        <f>AVERAGE(AA541:AA543)</f>
        <v>0.697727736175673</v>
      </c>
      <c r="AB589" s="1">
        <f>STDEVA(AA541:AA543)</f>
        <v>0.00282459286905547</v>
      </c>
      <c r="AC589" s="1" t="str">
        <f t="shared" ref="AC589:AC591" si="117">AC616</f>
        <v>abc</v>
      </c>
      <c r="AD589" s="1">
        <f>AVERAGE(AD541:AD543)</f>
        <v>0.646729937591236</v>
      </c>
      <c r="AE589" s="1">
        <f>STDEVA(AD541:AD543)</f>
        <v>0.00337990157248922</v>
      </c>
      <c r="AF589" s="1" t="str">
        <f t="shared" ref="AF589:AF591" si="118">AF616</f>
        <v>a</v>
      </c>
      <c r="AG589" s="1">
        <f>AVERAGE(AG541:AG543)</f>
        <v>0.538871586132062</v>
      </c>
      <c r="AH589" s="1">
        <f>STDEVA(AG541:AG543)</f>
        <v>0.00212272768067033</v>
      </c>
      <c r="AI589" s="1" t="str">
        <f t="shared" ref="AI589:AI591" si="119">AI616</f>
        <v>a</v>
      </c>
    </row>
    <row r="590" spans="4:35">
      <c r="D590" s="1" t="s">
        <v>81</v>
      </c>
      <c r="E590" s="1">
        <f>AVERAGE(E544:E546)</f>
        <v>0.683982184441527</v>
      </c>
      <c r="F590" s="1">
        <f>STDEVA(E544:E546)</f>
        <v>0.00441333274791892</v>
      </c>
      <c r="G590" s="1" t="str">
        <f t="shared" si="110"/>
        <v>c</v>
      </c>
      <c r="H590" s="1">
        <f>AVERAGE(H544:H546)</f>
        <v>0.670131981163187</v>
      </c>
      <c r="I590" s="1">
        <f>STDEVA(H544:H546)</f>
        <v>0.00386182991810159</v>
      </c>
      <c r="J590" s="1" t="str">
        <f t="shared" si="111"/>
        <v>ef</v>
      </c>
      <c r="K590" s="1">
        <f>AVERAGE(K544:K546)</f>
        <v>0.679282616826909</v>
      </c>
      <c r="L590" s="1">
        <f>STDEVA(K544:K546)</f>
        <v>0.002346501464613</v>
      </c>
      <c r="M590" s="1" t="str">
        <f t="shared" si="112"/>
        <v>def</v>
      </c>
      <c r="N590" s="1">
        <f>AVERAGE(N544:N546)</f>
        <v>0.617599073943583</v>
      </c>
      <c r="O590" s="1">
        <f>STDEVA(N544:N546)</f>
        <v>0.00685604866464994</v>
      </c>
      <c r="P590" s="1" t="str">
        <f t="shared" si="113"/>
        <v>c</v>
      </c>
      <c r="Q590" s="1">
        <f>AVERAGE(Q544:Q546)</f>
        <v>0.500771015328062</v>
      </c>
      <c r="R590" s="1">
        <f>STDEVA(Q544:Q546)</f>
        <v>0.00674371626543733</v>
      </c>
      <c r="S590" s="1" t="str">
        <f t="shared" si="114"/>
        <v>b</v>
      </c>
      <c r="U590" s="1">
        <f>AVERAGE(U544:U546)</f>
        <v>0.68277184724863</v>
      </c>
      <c r="V590" s="1">
        <f>STDEVA(U544:U546)</f>
        <v>0.00442896785761699</v>
      </c>
      <c r="W590" s="1" t="str">
        <f t="shared" si="115"/>
        <v>c</v>
      </c>
      <c r="X590" s="1">
        <f>AVERAGE(X544:X546)</f>
        <v>0.668923423421921</v>
      </c>
      <c r="Y590" s="1">
        <f>STDEVA(X544:X546)</f>
        <v>0.00389629100256869</v>
      </c>
      <c r="Z590" s="1" t="str">
        <f t="shared" si="116"/>
        <v>ef</v>
      </c>
      <c r="AA590" s="1">
        <f>AVERAGE(AA544:AA546)</f>
        <v>0.677989623340561</v>
      </c>
      <c r="AB590" s="1">
        <f>STDEVA(AA544:AA546)</f>
        <v>0.00244312531503801</v>
      </c>
      <c r="AC590" s="1" t="str">
        <f t="shared" si="117"/>
        <v>fgh</v>
      </c>
      <c r="AD590" s="1">
        <f>AVERAGE(AD544:AD546)</f>
        <v>0.616012755572283</v>
      </c>
      <c r="AE590" s="1">
        <f>STDEVA(AD544:AD546)</f>
        <v>0.00676569840299389</v>
      </c>
      <c r="AF590" s="1" t="str">
        <f t="shared" si="118"/>
        <v>c</v>
      </c>
      <c r="AG590" s="1">
        <f>AVERAGE(AG544:AG546)</f>
        <v>0.49952663837912</v>
      </c>
      <c r="AH590" s="1">
        <f>STDEVA(AG544:AG546)</f>
        <v>0.00682933245868971</v>
      </c>
      <c r="AI590" s="1" t="str">
        <f t="shared" si="119"/>
        <v>b</v>
      </c>
    </row>
    <row r="591" spans="4:35">
      <c r="D591" s="1" t="s">
        <v>82</v>
      </c>
      <c r="E591" s="1">
        <f>AVERAGE(E547:E549)</f>
        <v>0.665629311590433</v>
      </c>
      <c r="F591" s="1">
        <f>STDEVA(E547:E549)</f>
        <v>0.00372635909833913</v>
      </c>
      <c r="G591" s="1" t="str">
        <f t="shared" si="110"/>
        <v>e</v>
      </c>
      <c r="H591" s="1">
        <f>AVERAGE(H547:H549)</f>
        <v>0.654678140481593</v>
      </c>
      <c r="I591" s="1">
        <f>STDEVA(H547:H549)</f>
        <v>0.00660500460413257</v>
      </c>
      <c r="J591" s="1" t="str">
        <f t="shared" si="111"/>
        <v>hi</v>
      </c>
      <c r="K591" s="1">
        <f>AVERAGE(K547:K549)</f>
        <v>0.663020060243996</v>
      </c>
      <c r="L591" s="1">
        <f>STDEVA(K547:K549)</f>
        <v>0.00364235170452275</v>
      </c>
      <c r="M591" s="1" t="str">
        <f t="shared" si="112"/>
        <v>hi</v>
      </c>
      <c r="N591" s="1">
        <f>AVERAGE(N547:N549)</f>
        <v>0.577309812493711</v>
      </c>
      <c r="O591" s="1">
        <f>STDEVA(N547:N549)</f>
        <v>0.00419699180245429</v>
      </c>
      <c r="P591" s="1" t="str">
        <f t="shared" si="113"/>
        <v>e</v>
      </c>
      <c r="Q591" s="1">
        <f>AVERAGE(Q547:Q549)</f>
        <v>0.439921902626905</v>
      </c>
      <c r="R591" s="1">
        <f>STDEVA(Q547:Q549)</f>
        <v>0.00312031450078535</v>
      </c>
      <c r="S591" s="1" t="str">
        <f t="shared" si="114"/>
        <v>d</v>
      </c>
      <c r="U591" s="1">
        <f>AVERAGE(U547:U549)</f>
        <v>0.664207817274938</v>
      </c>
      <c r="V591" s="1">
        <f>STDEVA(U547:U549)</f>
        <v>0.00342845636862569</v>
      </c>
      <c r="W591" s="1" t="str">
        <f t="shared" si="115"/>
        <v>ef</v>
      </c>
      <c r="X591" s="1">
        <f>AVERAGE(X547:X549)</f>
        <v>0.653303199560521</v>
      </c>
      <c r="Y591" s="1">
        <f>STDEVA(X547:X549)</f>
        <v>0.00677309810484648</v>
      </c>
      <c r="Z591" s="1" t="str">
        <f t="shared" si="116"/>
        <v>hi</v>
      </c>
      <c r="AA591" s="1">
        <f>AVERAGE(AA547:AA549)</f>
        <v>0.661650820248174</v>
      </c>
      <c r="AB591" s="1">
        <f>STDEVA(AA547:AA549)</f>
        <v>0.0040485062264586</v>
      </c>
      <c r="AC591" s="1" t="str">
        <f t="shared" si="117"/>
        <v>jk</v>
      </c>
      <c r="AD591" s="1">
        <f>AVERAGE(AD547:AD549)</f>
        <v>0.576236786245363</v>
      </c>
      <c r="AE591" s="1">
        <f>STDEVA(AD547:AD549)</f>
        <v>0.00428867793542753</v>
      </c>
      <c r="AF591" s="1" t="str">
        <f t="shared" si="118"/>
        <v>e</v>
      </c>
      <c r="AG591" s="1">
        <f>AVERAGE(AG547:AG549)</f>
        <v>0.438647393093978</v>
      </c>
      <c r="AH591" s="1">
        <f>STDEVA(AG547:AG549)</f>
        <v>0.0031743363341594</v>
      </c>
      <c r="AI591" s="1" t="str">
        <f t="shared" si="119"/>
        <v>d</v>
      </c>
    </row>
    <row r="592" spans="4:33">
      <c r="D592" s="1" t="s">
        <v>102</v>
      </c>
      <c r="E592" s="1">
        <f>AVERAGE(E541:E549)</f>
        <v>0.684369838744101</v>
      </c>
      <c r="H592" s="1">
        <f>AVERAGE(H541:H549)</f>
        <v>0.673006575842817</v>
      </c>
      <c r="K592" s="1">
        <f>AVERAGE(K541:K549)</f>
        <v>0.68046791036787</v>
      </c>
      <c r="N592" s="1">
        <f>AVERAGE(N541:N549)</f>
        <v>0.614285094131826</v>
      </c>
      <c r="Q592" s="1">
        <f>AVERAGE(Q541:Q549)</f>
        <v>0.493608145623207</v>
      </c>
      <c r="U592" s="1">
        <f>AVERAGE(U541:U549)</f>
        <v>0.68306112376373</v>
      </c>
      <c r="X592" s="1">
        <f>AVERAGE(X541:X549)</f>
        <v>0.671686903578967</v>
      </c>
      <c r="AA592" s="1">
        <f>AVERAGE(AA541:AA549)</f>
        <v>0.679122726588136</v>
      </c>
      <c r="AD592" s="1">
        <f>AVERAGE(AD541:AD549)</f>
        <v>0.61299315980296</v>
      </c>
      <c r="AG592" s="1">
        <f>AVERAGE(AG541:AG549)</f>
        <v>0.49234853920172</v>
      </c>
    </row>
    <row r="593" spans="4:35">
      <c r="D593" s="1" t="s">
        <v>83</v>
      </c>
      <c r="E593" s="1">
        <f>AVERAGE(E550:E552)</f>
        <v>0.706382971887729</v>
      </c>
      <c r="F593" s="1">
        <f>STDEVA(E550:E552)</f>
        <v>0.00740375539742332</v>
      </c>
      <c r="G593" s="1" t="str">
        <f t="shared" ref="G593:G595" si="120">G619</f>
        <v>a</v>
      </c>
      <c r="H593" s="1">
        <f>AVERAGE(H550:H552)</f>
        <v>0.696907876518852</v>
      </c>
      <c r="I593" s="1">
        <f>STDEVA(H550:H552)</f>
        <v>0.00943229328665947</v>
      </c>
      <c r="J593" s="1" t="str">
        <f t="shared" ref="J593:J595" si="121">J619</f>
        <v>a</v>
      </c>
      <c r="K593" s="1">
        <f>AVERAGE(K550:K552)</f>
        <v>0.70036621163143</v>
      </c>
      <c r="L593" s="1">
        <f>STDEVA(K550:K552)</f>
        <v>0.00295864929133798</v>
      </c>
      <c r="M593" s="1" t="str">
        <f t="shared" ref="M593:M595" si="122">M619</f>
        <v>a</v>
      </c>
      <c r="N593" s="1">
        <f>AVERAGE(N550:N552)</f>
        <v>0.650231943347359</v>
      </c>
      <c r="O593" s="1">
        <f>STDEVA(N550:N552)</f>
        <v>0.00380191510778258</v>
      </c>
      <c r="P593" s="1" t="str">
        <f t="shared" ref="P593:P595" si="123">P619</f>
        <v>a</v>
      </c>
      <c r="Q593" s="1">
        <f>AVERAGE(Q550:Q552)</f>
        <v>0.542978869928216</v>
      </c>
      <c r="R593" s="1">
        <f>STDEVA(Q550:Q552)</f>
        <v>0.00457301304017055</v>
      </c>
      <c r="S593" s="1" t="str">
        <f t="shared" ref="S593:S595" si="124">S619</f>
        <v>a</v>
      </c>
      <c r="U593" s="1">
        <f>AVERAGE(U550:U552)</f>
        <v>0.705168324319538</v>
      </c>
      <c r="V593" s="1">
        <f>STDEVA(U550:U552)</f>
        <v>0.00725964231239019</v>
      </c>
      <c r="W593" s="1" t="str">
        <f t="shared" ref="W593:W595" si="125">W619</f>
        <v>a</v>
      </c>
      <c r="X593" s="1">
        <f>AVERAGE(X550:X552)</f>
        <v>0.695762090276341</v>
      </c>
      <c r="Y593" s="1">
        <f>STDEVA(X550:X552)</f>
        <v>0.009600330236302</v>
      </c>
      <c r="Z593" s="1" t="str">
        <f t="shared" ref="Z593:Z595" si="126">Z619</f>
        <v>a</v>
      </c>
      <c r="AA593" s="1">
        <f>AVERAGE(AA550:AA552)</f>
        <v>0.698994060529882</v>
      </c>
      <c r="AB593" s="1">
        <f>STDEVA(AA550:AA552)</f>
        <v>0.00254748447087861</v>
      </c>
      <c r="AC593" s="1" t="str">
        <f t="shared" ref="AC593:AC595" si="127">AC619</f>
        <v>ab</v>
      </c>
      <c r="AD593" s="1">
        <f>AVERAGE(AD550:AD552)</f>
        <v>0.648807790265197</v>
      </c>
      <c r="AE593" s="1">
        <f>STDEVA(AD550:AD552)</f>
        <v>0.00337059957324947</v>
      </c>
      <c r="AF593" s="1" t="str">
        <f t="shared" ref="AF593:AF595" si="128">AF619</f>
        <v>a</v>
      </c>
      <c r="AG593" s="1">
        <f>AVERAGE(AG550:AG552)</f>
        <v>0.541603587187844</v>
      </c>
      <c r="AH593" s="1">
        <f>STDEVA(AG550:AG552)</f>
        <v>0.00471660236835554</v>
      </c>
      <c r="AI593" s="1" t="str">
        <f t="shared" ref="AI593:AI595" si="129">AI619</f>
        <v>a</v>
      </c>
    </row>
    <row r="594" spans="4:35">
      <c r="D594" s="1" t="s">
        <v>84</v>
      </c>
      <c r="E594" s="1">
        <f>AVERAGE(E553:E555)</f>
        <v>0.683569579742314</v>
      </c>
      <c r="F594" s="1">
        <f>STDEVA(E553:E555)</f>
        <v>0.00364511139491551</v>
      </c>
      <c r="G594" s="1" t="str">
        <f t="shared" si="120"/>
        <v>c</v>
      </c>
      <c r="H594" s="1">
        <f>AVERAGE(H553:H555)</f>
        <v>0.674235438579272</v>
      </c>
      <c r="I594" s="1">
        <f>STDEVA(H553:H555)</f>
        <v>0.00351333369643089</v>
      </c>
      <c r="J594" s="1" t="str">
        <f t="shared" si="121"/>
        <v>de</v>
      </c>
      <c r="K594" s="1">
        <f>AVERAGE(K553:K555)</f>
        <v>0.681015052109814</v>
      </c>
      <c r="L594" s="1">
        <f>STDEVA(K553:K555)</f>
        <v>0.0022483814090954</v>
      </c>
      <c r="M594" s="1" t="str">
        <f t="shared" si="122"/>
        <v>def</v>
      </c>
      <c r="N594" s="1">
        <f>AVERAGE(N553:N555)</f>
        <v>0.618726983520775</v>
      </c>
      <c r="O594" s="1">
        <f>STDEVA(N553:N555)</f>
        <v>0.00420592481824041</v>
      </c>
      <c r="P594" s="1" t="str">
        <f t="shared" si="123"/>
        <v>c</v>
      </c>
      <c r="Q594" s="1">
        <f>AVERAGE(Q553:Q555)</f>
        <v>0.509905314878786</v>
      </c>
      <c r="R594" s="1">
        <f>STDEVA(Q553:Q555)</f>
        <v>0.00652078680985901</v>
      </c>
      <c r="S594" s="1" t="str">
        <f t="shared" si="124"/>
        <v>b</v>
      </c>
      <c r="U594" s="1">
        <f>AVERAGE(U553:U555)</f>
        <v>0.682470253216887</v>
      </c>
      <c r="V594" s="1">
        <f>STDEVA(U553:U555)</f>
        <v>0.00358443529084143</v>
      </c>
      <c r="W594" s="1" t="str">
        <f t="shared" si="125"/>
        <v>c</v>
      </c>
      <c r="X594" s="1">
        <f>AVERAGE(X553:X555)</f>
        <v>0.673009416749287</v>
      </c>
      <c r="Y594" s="1">
        <f>STDEVA(X553:X555)</f>
        <v>0.00369353993623363</v>
      </c>
      <c r="Z594" s="1" t="str">
        <f t="shared" si="126"/>
        <v>de</v>
      </c>
      <c r="AA594" s="1">
        <f>AVERAGE(AA553:AA555)</f>
        <v>0.679595172173707</v>
      </c>
      <c r="AB594" s="1">
        <f>STDEVA(AA553:AA555)</f>
        <v>0.00244594881508729</v>
      </c>
      <c r="AC594" s="1" t="str">
        <f t="shared" si="127"/>
        <v>efgh</v>
      </c>
      <c r="AD594" s="1">
        <f>AVERAGE(AD553:AD555)</f>
        <v>0.617226092190526</v>
      </c>
      <c r="AE594" s="1">
        <f>STDEVA(AD553:AD555)</f>
        <v>0.00450953960261215</v>
      </c>
      <c r="AF594" s="1" t="str">
        <f t="shared" si="128"/>
        <v>c</v>
      </c>
      <c r="AG594" s="1">
        <f>AVERAGE(AG553:AG555)</f>
        <v>0.508619182052271</v>
      </c>
      <c r="AH594" s="1">
        <f>STDEVA(AG553:AG555)</f>
        <v>0.00693852321155421</v>
      </c>
      <c r="AI594" s="1" t="str">
        <f t="shared" si="129"/>
        <v>b</v>
      </c>
    </row>
    <row r="595" spans="4:35">
      <c r="D595" s="1" t="s">
        <v>85</v>
      </c>
      <c r="E595" s="1">
        <f>AVERAGE(E556:E558)</f>
        <v>0.677376196019385</v>
      </c>
      <c r="F595" s="1">
        <f>STDEVA(E556:E558)</f>
        <v>0.00585275793114465</v>
      </c>
      <c r="G595" s="1" t="str">
        <f t="shared" si="120"/>
        <v>cd</v>
      </c>
      <c r="H595" s="1">
        <f>AVERAGE(H556:H558)</f>
        <v>0.667111780845949</v>
      </c>
      <c r="I595" s="1">
        <f>STDEVA(H556:H558)</f>
        <v>0.00477894476147157</v>
      </c>
      <c r="J595" s="1" t="str">
        <f t="shared" si="121"/>
        <v>efg</v>
      </c>
      <c r="K595" s="1">
        <f>AVERAGE(K556:K558)</f>
        <v>0.674178368750484</v>
      </c>
      <c r="L595" s="1">
        <f>STDEVA(K556:K558)</f>
        <v>0.00654920702838213</v>
      </c>
      <c r="M595" s="1" t="str">
        <f t="shared" si="122"/>
        <v>efg</v>
      </c>
      <c r="N595" s="1">
        <f>AVERAGE(N556:N558)</f>
        <v>0.582181817533698</v>
      </c>
      <c r="O595" s="1">
        <f>STDEVA(N556:N558)</f>
        <v>0.00292853906749949</v>
      </c>
      <c r="P595" s="1" t="str">
        <f t="shared" si="123"/>
        <v>e</v>
      </c>
      <c r="Q595" s="1">
        <f>AVERAGE(Q556:Q558)</f>
        <v>0.455013318323273</v>
      </c>
      <c r="R595" s="1">
        <f>STDEVA(Q556:Q558)</f>
        <v>0.0071471105054936</v>
      </c>
      <c r="S595" s="1" t="str">
        <f t="shared" si="124"/>
        <v>c</v>
      </c>
      <c r="U595" s="1">
        <f>AVERAGE(U556:U558)</f>
        <v>0.676243955381745</v>
      </c>
      <c r="V595" s="1">
        <f>STDEVA(U556:U558)</f>
        <v>0.0056354081158387</v>
      </c>
      <c r="W595" s="1" t="str">
        <f t="shared" si="125"/>
        <v>cd</v>
      </c>
      <c r="X595" s="1">
        <f>AVERAGE(X556:X558)</f>
        <v>0.665747239615749</v>
      </c>
      <c r="Y595" s="1">
        <f>STDEVA(X556:X558)</f>
        <v>0.00447459461413804</v>
      </c>
      <c r="Z595" s="1" t="str">
        <f t="shared" si="126"/>
        <v>efg</v>
      </c>
      <c r="AA595" s="1">
        <f>AVERAGE(AA556:AA558)</f>
        <v>0.672803098941986</v>
      </c>
      <c r="AB595" s="1">
        <f>STDEVA(AA556:AA558)</f>
        <v>0.00682102796847451</v>
      </c>
      <c r="AC595" s="1" t="str">
        <f t="shared" si="127"/>
        <v>ghi</v>
      </c>
      <c r="AD595" s="1">
        <f>AVERAGE(AD556:AD558)</f>
        <v>0.5808709747837</v>
      </c>
      <c r="AE595" s="1">
        <f>STDEVA(AD556:AD558)</f>
        <v>0.00250023789988576</v>
      </c>
      <c r="AF595" s="1" t="str">
        <f t="shared" si="128"/>
        <v>e</v>
      </c>
      <c r="AG595" s="1">
        <f>AVERAGE(AG556:AG558)</f>
        <v>0.453673750063878</v>
      </c>
      <c r="AH595" s="1">
        <f>STDEVA(AG556:AG558)</f>
        <v>0.00722836868838901</v>
      </c>
      <c r="AI595" s="1" t="str">
        <f t="shared" si="129"/>
        <v>c</v>
      </c>
    </row>
    <row r="596" spans="4:33">
      <c r="D596" s="1" t="s">
        <v>103</v>
      </c>
      <c r="E596" s="1">
        <f>AVERAGE(E550:E558)</f>
        <v>0.689109582549809</v>
      </c>
      <c r="H596" s="1">
        <f>AVERAGE(H550:H558)</f>
        <v>0.679418365314691</v>
      </c>
      <c r="K596" s="1">
        <f>AVERAGE(K550:K558)</f>
        <v>0.685186544163909</v>
      </c>
      <c r="N596" s="1">
        <f>AVERAGE(N550:N558)</f>
        <v>0.617046914800611</v>
      </c>
      <c r="Q596" s="1">
        <f>AVERAGE(Q550:Q558)</f>
        <v>0.502632501043425</v>
      </c>
      <c r="U596" s="1">
        <f>AVERAGE(U550:U558)</f>
        <v>0.687960844306057</v>
      </c>
      <c r="X596" s="1">
        <f>AVERAGE(X550:X558)</f>
        <v>0.678172915547126</v>
      </c>
      <c r="AA596" s="1">
        <f>AVERAGE(AA550:AA558)</f>
        <v>0.683797443881858</v>
      </c>
      <c r="AD596" s="1">
        <f>AVERAGE(AD550:AD558)</f>
        <v>0.615634952413141</v>
      </c>
      <c r="AG596" s="1">
        <f>AVERAGE(AG550:AG558)</f>
        <v>0.501298839767998</v>
      </c>
    </row>
    <row r="597" spans="4:35">
      <c r="D597" s="1" t="s">
        <v>86</v>
      </c>
      <c r="E597" s="1">
        <f>AVERAGE(E559:E561)</f>
        <v>0.705179291685694</v>
      </c>
      <c r="F597" s="1">
        <f>STDEVA(E559:E561)</f>
        <v>0.00566257919295665</v>
      </c>
      <c r="G597" s="1" t="str">
        <f t="shared" ref="G597:G599" si="130">G622</f>
        <v>a</v>
      </c>
      <c r="H597" s="1">
        <f>AVERAGE(H559:H561)</f>
        <v>0.696002425214257</v>
      </c>
      <c r="I597" s="1">
        <f>STDEVA(H559:H561)</f>
        <v>0.00418245605530005</v>
      </c>
      <c r="J597" s="1" t="str">
        <f t="shared" ref="J597:J599" si="131">J622</f>
        <v>ab</v>
      </c>
      <c r="K597" s="1">
        <f>AVERAGE(K559:K561)</f>
        <v>0.702328158916442</v>
      </c>
      <c r="L597" s="1">
        <f>STDEVA(K559:K561)</f>
        <v>0.00463815475573439</v>
      </c>
      <c r="M597" s="1" t="str">
        <f t="shared" ref="M597:M599" si="132">M622</f>
        <v>a</v>
      </c>
      <c r="N597" s="1">
        <f>AVERAGE(N559:N561)</f>
        <v>0.649090249454096</v>
      </c>
      <c r="O597" s="1">
        <f>STDEVA(N559:N561)</f>
        <v>0.00664644796826807</v>
      </c>
      <c r="P597" s="1" t="str">
        <f t="shared" ref="P597:P599" si="133">P622</f>
        <v>a</v>
      </c>
      <c r="Q597" s="1">
        <f>AVERAGE(Q559:Q561)</f>
        <v>0.542475501160427</v>
      </c>
      <c r="R597" s="1">
        <f>STDEVA(Q559:Q561)</f>
        <v>0.0201027425356547</v>
      </c>
      <c r="S597" s="1" t="str">
        <f t="shared" ref="S597:S599" si="134">S622</f>
        <v>a</v>
      </c>
      <c r="U597" s="1">
        <f>AVERAGE(U559:U561)</f>
        <v>0.703907485771205</v>
      </c>
      <c r="V597" s="1">
        <f>STDEVA(U559:U561)</f>
        <v>0.00585168797802078</v>
      </c>
      <c r="W597" s="1" t="str">
        <f t="shared" ref="W597:W599" si="135">W622</f>
        <v>a</v>
      </c>
      <c r="X597" s="1">
        <f>AVERAGE(X559:X561)</f>
        <v>0.69464047154151</v>
      </c>
      <c r="Y597" s="1">
        <f>STDEVA(X559:X561)</f>
        <v>0.00377723227027729</v>
      </c>
      <c r="Z597" s="1" t="str">
        <f t="shared" ref="Z597:Z599" si="136">Z622</f>
        <v>ab</v>
      </c>
      <c r="AA597" s="1">
        <f>AVERAGE(AA559:AA561)</f>
        <v>0.701228218199924</v>
      </c>
      <c r="AB597" s="1">
        <f>STDEVA(AA559:AA561)</f>
        <v>0.00452460686801112</v>
      </c>
      <c r="AC597" s="1" t="str">
        <f t="shared" ref="AC597:AC599" si="137">AC622</f>
        <v>a</v>
      </c>
      <c r="AD597" s="1">
        <f>AVERAGE(AD559:AD561)</f>
        <v>0.647715389616677</v>
      </c>
      <c r="AE597" s="1">
        <f>STDEVA(AD559:AD561)</f>
        <v>0.00623641917417573</v>
      </c>
      <c r="AF597" s="1" t="str">
        <f t="shared" ref="AF597:AF599" si="138">AF622</f>
        <v>a</v>
      </c>
      <c r="AG597" s="1">
        <f>AVERAGE(AG559:AG561)</f>
        <v>0.541059950421948</v>
      </c>
      <c r="AH597" s="1">
        <f>STDEVA(AG559:AG561)</f>
        <v>0.0205209574741503</v>
      </c>
      <c r="AI597" s="1" t="str">
        <f t="shared" ref="AI597:AI599" si="139">AI622</f>
        <v>a</v>
      </c>
    </row>
    <row r="598" spans="4:35">
      <c r="D598" s="1" t="s">
        <v>87</v>
      </c>
      <c r="E598" s="1">
        <f>AVERAGE(E562:E564)</f>
        <v>0.683777667316448</v>
      </c>
      <c r="F598" s="1">
        <f>STDEVA(E562:E564)</f>
        <v>0.00532460597730661</v>
      </c>
      <c r="G598" s="1" t="str">
        <f t="shared" si="130"/>
        <v>c</v>
      </c>
      <c r="H598" s="1">
        <f>AVERAGE(H562:H564)</f>
        <v>0.673710048918769</v>
      </c>
      <c r="I598" s="1">
        <f>STDEVA(H562:H564)</f>
        <v>0.00405300468891494</v>
      </c>
      <c r="J598" s="1" t="str">
        <f t="shared" si="131"/>
        <v>de</v>
      </c>
      <c r="K598" s="1">
        <f>AVERAGE(K562:K564)</f>
        <v>0.680294781605331</v>
      </c>
      <c r="L598" s="1">
        <f>STDEVA(K562:K564)</f>
        <v>0.00454855717567423</v>
      </c>
      <c r="M598" s="1" t="str">
        <f t="shared" si="132"/>
        <v>def</v>
      </c>
      <c r="N598" s="1">
        <f>AVERAGE(N562:N564)</f>
        <v>0.618255617494027</v>
      </c>
      <c r="O598" s="1">
        <f>STDEVA(N562:N564)</f>
        <v>0.00195257257956933</v>
      </c>
      <c r="P598" s="1" t="str">
        <f t="shared" si="133"/>
        <v>c</v>
      </c>
      <c r="Q598" s="1">
        <f>AVERAGE(Q562:Q564)</f>
        <v>0.507122633318414</v>
      </c>
      <c r="R598" s="1">
        <f>STDEVA(Q562:Q564)</f>
        <v>0.00287514273232425</v>
      </c>
      <c r="S598" s="1" t="str">
        <f t="shared" si="134"/>
        <v>b</v>
      </c>
      <c r="U598" s="1">
        <f>AVERAGE(U562:U564)</f>
        <v>0.682505280318759</v>
      </c>
      <c r="V598" s="1">
        <f>STDEVA(U562:U564)</f>
        <v>0.0050929450728683</v>
      </c>
      <c r="W598" s="1" t="str">
        <f t="shared" si="135"/>
        <v>c</v>
      </c>
      <c r="X598" s="1">
        <f>AVERAGE(X562:X564)</f>
        <v>0.672562670071171</v>
      </c>
      <c r="Y598" s="1">
        <f>STDEVA(X562:X564)</f>
        <v>0.00402573450531855</v>
      </c>
      <c r="Z598" s="1" t="str">
        <f t="shared" si="136"/>
        <v>de</v>
      </c>
      <c r="AA598" s="1">
        <f>AVERAGE(AA562:AA564)</f>
        <v>0.679001742400962</v>
      </c>
      <c r="AB598" s="1">
        <f>STDEVA(AA562:AA564)</f>
        <v>0.00479494448147468</v>
      </c>
      <c r="AC598" s="1" t="str">
        <f t="shared" si="137"/>
        <v>fgh</v>
      </c>
      <c r="AD598" s="1">
        <f>AVERAGE(AD562:AD564)</f>
        <v>0.616815144703792</v>
      </c>
      <c r="AE598" s="1">
        <f>STDEVA(AD562:AD564)</f>
        <v>0.00163075676568209</v>
      </c>
      <c r="AF598" s="1" t="str">
        <f t="shared" si="138"/>
        <v>c</v>
      </c>
      <c r="AG598" s="1">
        <f>AVERAGE(AG562:AG564)</f>
        <v>0.505752635502324</v>
      </c>
      <c r="AH598" s="1">
        <f>STDEVA(AG562:AG564)</f>
        <v>0.00307591283462278</v>
      </c>
      <c r="AI598" s="1" t="str">
        <f t="shared" si="139"/>
        <v>b</v>
      </c>
    </row>
    <row r="599" spans="4:35">
      <c r="D599" s="1" t="s">
        <v>88</v>
      </c>
      <c r="E599" s="1">
        <f>AVERAGE(E565:E567)</f>
        <v>0.676951471677081</v>
      </c>
      <c r="F599" s="1">
        <f>STDEVA(E565:E567)</f>
        <v>0.00184400062909588</v>
      </c>
      <c r="G599" s="1" t="str">
        <f t="shared" si="130"/>
        <v>cd</v>
      </c>
      <c r="H599" s="1">
        <f>AVERAGE(H565:H567)</f>
        <v>0.667452048603969</v>
      </c>
      <c r="I599" s="1">
        <f>STDEVA(H565:H567)</f>
        <v>0.00465547387705329</v>
      </c>
      <c r="J599" s="1" t="str">
        <f t="shared" si="131"/>
        <v>efg</v>
      </c>
      <c r="K599" s="1">
        <f>AVERAGE(K565:K567)</f>
        <v>0.673646665657158</v>
      </c>
      <c r="L599" s="1">
        <f>STDEVA(K565:K567)</f>
        <v>0.00565036322558939</v>
      </c>
      <c r="M599" s="1" t="str">
        <f t="shared" si="132"/>
        <v>efg</v>
      </c>
      <c r="N599" s="1">
        <f>AVERAGE(N565:N567)</f>
        <v>0.580675364927721</v>
      </c>
      <c r="O599" s="1">
        <f>STDEVA(N565:N567)</f>
        <v>0.006643302174708</v>
      </c>
      <c r="P599" s="1" t="str">
        <f t="shared" si="133"/>
        <v>e</v>
      </c>
      <c r="Q599" s="1">
        <f>AVERAGE(Q565:Q567)</f>
        <v>0.453868736886674</v>
      </c>
      <c r="R599" s="1">
        <f>STDEVA(Q565:Q567)</f>
        <v>0.00860281160677268</v>
      </c>
      <c r="S599" s="1" t="str">
        <f t="shared" si="134"/>
        <v>c</v>
      </c>
      <c r="U599" s="1">
        <f>AVERAGE(U565:U567)</f>
        <v>0.675726032652978</v>
      </c>
      <c r="V599" s="1">
        <f>STDEVA(U565:U567)</f>
        <v>0.00165978917120189</v>
      </c>
      <c r="W599" s="1" t="str">
        <f t="shared" si="135"/>
        <v>cd</v>
      </c>
      <c r="X599" s="1">
        <f>AVERAGE(X565:X567)</f>
        <v>0.665951943932979</v>
      </c>
      <c r="Y599" s="1">
        <f>STDEVA(X565:X567)</f>
        <v>0.00468580320204864</v>
      </c>
      <c r="Z599" s="1" t="str">
        <f t="shared" si="136"/>
        <v>efg</v>
      </c>
      <c r="AA599" s="1">
        <f>AVERAGE(AA565:AA567)</f>
        <v>0.672280723029769</v>
      </c>
      <c r="AB599" s="1">
        <f>STDEVA(AA565:AA567)</f>
        <v>0.00526325376746385</v>
      </c>
      <c r="AC599" s="1" t="str">
        <f t="shared" si="137"/>
        <v>ghi</v>
      </c>
      <c r="AD599" s="1">
        <f>AVERAGE(AD565:AD567)</f>
        <v>0.579379286152685</v>
      </c>
      <c r="AE599" s="1">
        <f>STDEVA(AD565:AD567)</f>
        <v>0.00655411069050778</v>
      </c>
      <c r="AF599" s="1" t="str">
        <f t="shared" si="138"/>
        <v>e</v>
      </c>
      <c r="AG599" s="1">
        <f>AVERAGE(AG565:AG567)</f>
        <v>0.452717133306826</v>
      </c>
      <c r="AH599" s="1">
        <f>STDEVA(AG565:AG567)</f>
        <v>0.00839322898863583</v>
      </c>
      <c r="AI599" s="1" t="str">
        <f t="shared" si="139"/>
        <v>c</v>
      </c>
    </row>
    <row r="600" spans="4:33">
      <c r="D600" s="1" t="s">
        <v>104</v>
      </c>
      <c r="E600" s="1">
        <f>AVERAGE(E559:E567)</f>
        <v>0.688636143559741</v>
      </c>
      <c r="H600" s="1">
        <f>AVERAGE(H559:H567)</f>
        <v>0.679054840912332</v>
      </c>
      <c r="K600" s="1">
        <f>AVERAGE(K559:K567)</f>
        <v>0.685423202059644</v>
      </c>
      <c r="N600" s="1">
        <f>AVERAGE(N559:N567)</f>
        <v>0.616007077291948</v>
      </c>
      <c r="Q600" s="1">
        <f>AVERAGE(Q559:Q567)</f>
        <v>0.501155623788505</v>
      </c>
      <c r="U600" s="1">
        <f>AVERAGE(U559:U567)</f>
        <v>0.687379599580981</v>
      </c>
      <c r="X600" s="1">
        <f>AVERAGE(X559:X567)</f>
        <v>0.677718361848553</v>
      </c>
      <c r="AA600" s="1">
        <f>AVERAGE(AA559:AA567)</f>
        <v>0.684170227876885</v>
      </c>
      <c r="AD600" s="1">
        <f>AVERAGE(AD559:AD567)</f>
        <v>0.614636606824385</v>
      </c>
      <c r="AG600" s="1">
        <f>AVERAGE(AG559:AG567)</f>
        <v>0.499843239743699</v>
      </c>
    </row>
    <row r="603" spans="7:35">
      <c r="G603" s="1" t="s">
        <v>116</v>
      </c>
      <c r="J603" s="1" t="s">
        <v>115</v>
      </c>
      <c r="M603" s="1" t="s">
        <v>116</v>
      </c>
      <c r="P603" s="1" t="s">
        <v>112</v>
      </c>
      <c r="S603" s="1" t="s">
        <v>107</v>
      </c>
      <c r="W603" s="1" t="s">
        <v>114</v>
      </c>
      <c r="Z603" s="1" t="s">
        <v>115</v>
      </c>
      <c r="AC603" s="1" t="s">
        <v>125</v>
      </c>
      <c r="AF603" s="1" t="s">
        <v>112</v>
      </c>
      <c r="AI603" s="1" t="s">
        <v>107</v>
      </c>
    </row>
    <row r="604" spans="7:35">
      <c r="G604" s="1" t="s">
        <v>116</v>
      </c>
      <c r="J604" s="1" t="s">
        <v>115</v>
      </c>
      <c r="M604" s="1" t="s">
        <v>109</v>
      </c>
      <c r="P604" s="1" t="s">
        <v>112</v>
      </c>
      <c r="S604" s="1" t="s">
        <v>107</v>
      </c>
      <c r="W604" s="1" t="s">
        <v>116</v>
      </c>
      <c r="Z604" s="1" t="s">
        <v>115</v>
      </c>
      <c r="AC604" s="1" t="s">
        <v>644</v>
      </c>
      <c r="AF604" s="1" t="s">
        <v>112</v>
      </c>
      <c r="AI604" s="1" t="s">
        <v>107</v>
      </c>
    </row>
    <row r="605" spans="7:35">
      <c r="G605" s="1" t="s">
        <v>113</v>
      </c>
      <c r="J605" s="1" t="s">
        <v>118</v>
      </c>
      <c r="M605" s="1" t="s">
        <v>113</v>
      </c>
      <c r="P605" s="1" t="s">
        <v>120</v>
      </c>
      <c r="S605" s="1" t="s">
        <v>112</v>
      </c>
      <c r="W605" s="1" t="s">
        <v>113</v>
      </c>
      <c r="Z605" s="1" t="s">
        <v>118</v>
      </c>
      <c r="AC605" s="1" t="s">
        <v>118</v>
      </c>
      <c r="AF605" s="1" t="s">
        <v>120</v>
      </c>
      <c r="AI605" s="1" t="s">
        <v>112</v>
      </c>
    </row>
    <row r="606" spans="7:35">
      <c r="G606" s="1" t="s">
        <v>124</v>
      </c>
      <c r="J606" s="1" t="s">
        <v>161</v>
      </c>
      <c r="M606" s="1" t="s">
        <v>161</v>
      </c>
      <c r="P606" s="1" t="s">
        <v>117</v>
      </c>
      <c r="S606" s="1" t="s">
        <v>117</v>
      </c>
      <c r="W606" s="1" t="s">
        <v>124</v>
      </c>
      <c r="Z606" s="1" t="s">
        <v>161</v>
      </c>
      <c r="AC606" s="1" t="s">
        <v>163</v>
      </c>
      <c r="AF606" s="1" t="s">
        <v>117</v>
      </c>
      <c r="AI606" s="1" t="s">
        <v>117</v>
      </c>
    </row>
    <row r="607" spans="7:35">
      <c r="G607" s="1" t="s">
        <v>117</v>
      </c>
      <c r="J607" s="1" t="s">
        <v>153</v>
      </c>
      <c r="M607" s="1" t="s">
        <v>153</v>
      </c>
      <c r="P607" s="1" t="s">
        <v>123</v>
      </c>
      <c r="S607" s="1" t="s">
        <v>123</v>
      </c>
      <c r="W607" s="1" t="s">
        <v>117</v>
      </c>
      <c r="Z607" s="1" t="s">
        <v>153</v>
      </c>
      <c r="AC607" s="1" t="s">
        <v>154</v>
      </c>
      <c r="AF607" s="1" t="s">
        <v>123</v>
      </c>
      <c r="AI607" s="1" t="s">
        <v>123</v>
      </c>
    </row>
    <row r="608" spans="7:35">
      <c r="G608" s="1" t="s">
        <v>113</v>
      </c>
      <c r="J608" s="1" t="s">
        <v>113</v>
      </c>
      <c r="M608" s="1" t="s">
        <v>106</v>
      </c>
      <c r="P608" s="1" t="s">
        <v>116</v>
      </c>
      <c r="S608" s="1" t="s">
        <v>112</v>
      </c>
      <c r="W608" s="1" t="s">
        <v>113</v>
      </c>
      <c r="Z608" s="1" t="s">
        <v>113</v>
      </c>
      <c r="AC608" s="1" t="s">
        <v>106</v>
      </c>
      <c r="AF608" s="1" t="s">
        <v>116</v>
      </c>
      <c r="AI608" s="1" t="s">
        <v>112</v>
      </c>
    </row>
    <row r="609" spans="7:35">
      <c r="G609" s="1" t="s">
        <v>115</v>
      </c>
      <c r="J609" s="1" t="s">
        <v>645</v>
      </c>
      <c r="M609" s="1" t="s">
        <v>610</v>
      </c>
      <c r="P609" s="1" t="s">
        <v>107</v>
      </c>
      <c r="S609" s="1" t="s">
        <v>117</v>
      </c>
      <c r="W609" s="1" t="s">
        <v>115</v>
      </c>
      <c r="Z609" s="1" t="s">
        <v>645</v>
      </c>
      <c r="AC609" s="1" t="s">
        <v>162</v>
      </c>
      <c r="AF609" s="1" t="s">
        <v>107</v>
      </c>
      <c r="AI609" s="1" t="s">
        <v>117</v>
      </c>
    </row>
    <row r="610" spans="7:35">
      <c r="G610" s="1" t="s">
        <v>122</v>
      </c>
      <c r="J610" s="1" t="s">
        <v>160</v>
      </c>
      <c r="M610" s="1" t="s">
        <v>160</v>
      </c>
      <c r="P610" s="1" t="s">
        <v>121</v>
      </c>
      <c r="S610" s="1" t="s">
        <v>121</v>
      </c>
      <c r="W610" s="1" t="s">
        <v>122</v>
      </c>
      <c r="Z610" s="1" t="s">
        <v>160</v>
      </c>
      <c r="AC610" s="1" t="s">
        <v>159</v>
      </c>
      <c r="AF610" s="1" t="s">
        <v>121</v>
      </c>
      <c r="AI610" s="1" t="s">
        <v>121</v>
      </c>
    </row>
    <row r="611" spans="7:35">
      <c r="G611" s="1" t="s">
        <v>113</v>
      </c>
      <c r="J611" s="1" t="s">
        <v>118</v>
      </c>
      <c r="M611" s="1" t="s">
        <v>106</v>
      </c>
      <c r="P611" s="1" t="s">
        <v>120</v>
      </c>
      <c r="S611" s="1" t="s">
        <v>112</v>
      </c>
      <c r="W611" s="1" t="s">
        <v>113</v>
      </c>
      <c r="Z611" s="1" t="s">
        <v>118</v>
      </c>
      <c r="AC611" s="1" t="s">
        <v>106</v>
      </c>
      <c r="AF611" s="1" t="s">
        <v>120</v>
      </c>
      <c r="AI611" s="1" t="s">
        <v>112</v>
      </c>
    </row>
    <row r="612" spans="7:35">
      <c r="G612" s="1" t="s">
        <v>115</v>
      </c>
      <c r="J612" s="1" t="s">
        <v>645</v>
      </c>
      <c r="M612" s="1" t="s">
        <v>610</v>
      </c>
      <c r="P612" s="1" t="s">
        <v>107</v>
      </c>
      <c r="S612" s="1" t="s">
        <v>117</v>
      </c>
      <c r="W612" s="1" t="s">
        <v>122</v>
      </c>
      <c r="Z612" s="1" t="s">
        <v>645</v>
      </c>
      <c r="AC612" s="1" t="s">
        <v>162</v>
      </c>
      <c r="AF612" s="1" t="s">
        <v>107</v>
      </c>
      <c r="AI612" s="1" t="s">
        <v>117</v>
      </c>
    </row>
    <row r="613" spans="7:35">
      <c r="G613" s="1" t="s">
        <v>112</v>
      </c>
      <c r="J613" s="1" t="s">
        <v>653</v>
      </c>
      <c r="M613" s="1" t="s">
        <v>152</v>
      </c>
      <c r="P613" s="1" t="s">
        <v>121</v>
      </c>
      <c r="S613" s="1" t="s">
        <v>121</v>
      </c>
      <c r="W613" s="1" t="s">
        <v>122</v>
      </c>
      <c r="Z613" s="1" t="s">
        <v>653</v>
      </c>
      <c r="AC613" s="1" t="s">
        <v>159</v>
      </c>
      <c r="AF613" s="1" t="s">
        <v>121</v>
      </c>
      <c r="AI613" s="1" t="s">
        <v>121</v>
      </c>
    </row>
    <row r="614" spans="7:35">
      <c r="G614" s="1" t="s">
        <v>111</v>
      </c>
      <c r="J614" s="1" t="s">
        <v>108</v>
      </c>
      <c r="M614" s="1" t="s">
        <v>108</v>
      </c>
      <c r="P614" s="1" t="s">
        <v>113</v>
      </c>
      <c r="S614" s="1" t="s">
        <v>106</v>
      </c>
      <c r="W614" s="1" t="s">
        <v>111</v>
      </c>
      <c r="Z614" s="1" t="s">
        <v>108</v>
      </c>
      <c r="AC614" s="1" t="s">
        <v>119</v>
      </c>
      <c r="AF614" s="1" t="s">
        <v>113</v>
      </c>
      <c r="AI614" s="1" t="s">
        <v>106</v>
      </c>
    </row>
    <row r="615" spans="7:35">
      <c r="G615" s="1" t="s">
        <v>111</v>
      </c>
      <c r="J615" s="1" t="s">
        <v>116</v>
      </c>
      <c r="M615" s="1" t="s">
        <v>114</v>
      </c>
      <c r="P615" s="1" t="s">
        <v>111</v>
      </c>
      <c r="S615" s="1" t="s">
        <v>106</v>
      </c>
      <c r="W615" s="1" t="s">
        <v>111</v>
      </c>
      <c r="Z615" s="1" t="s">
        <v>116</v>
      </c>
      <c r="AC615" s="1" t="s">
        <v>109</v>
      </c>
      <c r="AF615" s="1" t="s">
        <v>111</v>
      </c>
      <c r="AI615" s="1" t="s">
        <v>106</v>
      </c>
    </row>
    <row r="616" spans="7:35">
      <c r="G616" s="1" t="s">
        <v>113</v>
      </c>
      <c r="J616" s="1" t="s">
        <v>118</v>
      </c>
      <c r="M616" s="1" t="s">
        <v>113</v>
      </c>
      <c r="P616" s="1" t="s">
        <v>106</v>
      </c>
      <c r="S616" s="1" t="s">
        <v>106</v>
      </c>
      <c r="W616" s="1" t="s">
        <v>113</v>
      </c>
      <c r="Z616" s="1" t="s">
        <v>118</v>
      </c>
      <c r="AC616" s="1" t="s">
        <v>118</v>
      </c>
      <c r="AF616" s="1" t="s">
        <v>106</v>
      </c>
      <c r="AI616" s="1" t="s">
        <v>106</v>
      </c>
    </row>
    <row r="617" spans="7:35">
      <c r="G617" s="1" t="s">
        <v>114</v>
      </c>
      <c r="J617" s="1" t="s">
        <v>122</v>
      </c>
      <c r="M617" s="1" t="s">
        <v>125</v>
      </c>
      <c r="P617" s="1" t="s">
        <v>114</v>
      </c>
      <c r="S617" s="1" t="s">
        <v>111</v>
      </c>
      <c r="W617" s="1" t="s">
        <v>114</v>
      </c>
      <c r="Z617" s="1" t="s">
        <v>122</v>
      </c>
      <c r="AC617" s="1" t="s">
        <v>610</v>
      </c>
      <c r="AF617" s="1" t="s">
        <v>114</v>
      </c>
      <c r="AI617" s="1" t="s">
        <v>111</v>
      </c>
    </row>
    <row r="618" spans="7:35">
      <c r="G618" s="1" t="s">
        <v>112</v>
      </c>
      <c r="J618" s="1" t="s">
        <v>151</v>
      </c>
      <c r="M618" s="1" t="s">
        <v>151</v>
      </c>
      <c r="P618" s="1" t="s">
        <v>112</v>
      </c>
      <c r="S618" s="1" t="s">
        <v>120</v>
      </c>
      <c r="W618" s="1" t="s">
        <v>122</v>
      </c>
      <c r="Z618" s="1" t="s">
        <v>151</v>
      </c>
      <c r="AC618" s="1" t="s">
        <v>164</v>
      </c>
      <c r="AF618" s="1" t="s">
        <v>112</v>
      </c>
      <c r="AI618" s="1" t="s">
        <v>120</v>
      </c>
    </row>
    <row r="619" spans="7:35">
      <c r="G619" s="1" t="s">
        <v>106</v>
      </c>
      <c r="J619" s="1" t="s">
        <v>106</v>
      </c>
      <c r="M619" s="1" t="s">
        <v>106</v>
      </c>
      <c r="P619" s="1" t="s">
        <v>106</v>
      </c>
      <c r="S619" s="1" t="s">
        <v>106</v>
      </c>
      <c r="W619" s="1" t="s">
        <v>106</v>
      </c>
      <c r="Z619" s="1" t="s">
        <v>106</v>
      </c>
      <c r="AC619" s="1" t="s">
        <v>113</v>
      </c>
      <c r="AF619" s="1" t="s">
        <v>106</v>
      </c>
      <c r="AI619" s="1" t="s">
        <v>106</v>
      </c>
    </row>
    <row r="620" spans="7:35">
      <c r="G620" s="1" t="s">
        <v>114</v>
      </c>
      <c r="J620" s="1" t="s">
        <v>115</v>
      </c>
      <c r="M620" s="1" t="s">
        <v>125</v>
      </c>
      <c r="P620" s="1" t="s">
        <v>114</v>
      </c>
      <c r="S620" s="1" t="s">
        <v>111</v>
      </c>
      <c r="W620" s="1" t="s">
        <v>114</v>
      </c>
      <c r="Z620" s="1" t="s">
        <v>115</v>
      </c>
      <c r="AC620" s="1" t="s">
        <v>645</v>
      </c>
      <c r="AF620" s="1" t="s">
        <v>114</v>
      </c>
      <c r="AI620" s="1" t="s">
        <v>111</v>
      </c>
    </row>
    <row r="621" spans="7:35">
      <c r="G621" s="1" t="s">
        <v>116</v>
      </c>
      <c r="J621" s="1" t="s">
        <v>588</v>
      </c>
      <c r="M621" s="1" t="s">
        <v>588</v>
      </c>
      <c r="P621" s="1" t="s">
        <v>112</v>
      </c>
      <c r="S621" s="1" t="s">
        <v>114</v>
      </c>
      <c r="W621" s="1" t="s">
        <v>116</v>
      </c>
      <c r="Z621" s="1" t="s">
        <v>588</v>
      </c>
      <c r="AC621" s="1" t="s">
        <v>160</v>
      </c>
      <c r="AF621" s="1" t="s">
        <v>112</v>
      </c>
      <c r="AI621" s="1" t="s">
        <v>114</v>
      </c>
    </row>
    <row r="622" spans="7:35">
      <c r="G622" s="1" t="s">
        <v>106</v>
      </c>
      <c r="J622" s="1" t="s">
        <v>113</v>
      </c>
      <c r="M622" s="1" t="s">
        <v>106</v>
      </c>
      <c r="P622" s="1" t="s">
        <v>106</v>
      </c>
      <c r="S622" s="1" t="s">
        <v>106</v>
      </c>
      <c r="W622" s="1" t="s">
        <v>106</v>
      </c>
      <c r="Z622" s="1" t="s">
        <v>113</v>
      </c>
      <c r="AC622" s="1" t="s">
        <v>106</v>
      </c>
      <c r="AF622" s="1" t="s">
        <v>106</v>
      </c>
      <c r="AI622" s="1" t="s">
        <v>106</v>
      </c>
    </row>
    <row r="623" spans="7:35">
      <c r="G623" s="1" t="s">
        <v>114</v>
      </c>
      <c r="J623" s="1" t="s">
        <v>115</v>
      </c>
      <c r="M623" s="1" t="s">
        <v>125</v>
      </c>
      <c r="P623" s="1" t="s">
        <v>114</v>
      </c>
      <c r="S623" s="1" t="s">
        <v>111</v>
      </c>
      <c r="W623" s="1" t="s">
        <v>114</v>
      </c>
      <c r="Z623" s="1" t="s">
        <v>115</v>
      </c>
      <c r="AC623" s="1" t="s">
        <v>610</v>
      </c>
      <c r="AF623" s="1" t="s">
        <v>114</v>
      </c>
      <c r="AI623" s="1" t="s">
        <v>111</v>
      </c>
    </row>
    <row r="624" spans="7:35">
      <c r="G624" s="1" t="s">
        <v>116</v>
      </c>
      <c r="J624" s="1" t="s">
        <v>588</v>
      </c>
      <c r="M624" s="1" t="s">
        <v>588</v>
      </c>
      <c r="P624" s="1" t="s">
        <v>112</v>
      </c>
      <c r="S624" s="1" t="s">
        <v>114</v>
      </c>
      <c r="W624" s="1" t="s">
        <v>116</v>
      </c>
      <c r="Z624" s="1" t="s">
        <v>588</v>
      </c>
      <c r="AC624" s="1" t="s">
        <v>160</v>
      </c>
      <c r="AF624" s="1" t="s">
        <v>112</v>
      </c>
      <c r="AI624" s="1" t="s">
        <v>114</v>
      </c>
    </row>
  </sheetData>
  <mergeCells count="90">
    <mergeCell ref="D1:R1"/>
    <mergeCell ref="T1:AH1"/>
    <mergeCell ref="AM1:BA1"/>
    <mergeCell ref="BC1:BQ1"/>
    <mergeCell ref="D2:F2"/>
    <mergeCell ref="G2:I2"/>
    <mergeCell ref="J2:L2"/>
    <mergeCell ref="M2:O2"/>
    <mergeCell ref="P2:R2"/>
    <mergeCell ref="T2:V2"/>
    <mergeCell ref="W2:Y2"/>
    <mergeCell ref="Z2:AB2"/>
    <mergeCell ref="AC2:AE2"/>
    <mergeCell ref="AF2:AH2"/>
    <mergeCell ref="AM2:AO2"/>
    <mergeCell ref="AP2:AR2"/>
    <mergeCell ref="AS2:AU2"/>
    <mergeCell ref="AV2:AX2"/>
    <mergeCell ref="AY2:BA2"/>
    <mergeCell ref="BC2:BE2"/>
    <mergeCell ref="BF2:BH2"/>
    <mergeCell ref="BI2:BK2"/>
    <mergeCell ref="BL2:BN2"/>
    <mergeCell ref="BO2:BQ2"/>
    <mergeCell ref="A3:A12"/>
    <mergeCell ref="A14:A23"/>
    <mergeCell ref="A25:A34"/>
    <mergeCell ref="A36:A45"/>
    <mergeCell ref="A47:A56"/>
    <mergeCell ref="A58:A67"/>
    <mergeCell ref="A69:A78"/>
    <mergeCell ref="A80:A89"/>
    <mergeCell ref="A91:A100"/>
    <mergeCell ref="A102:A111"/>
    <mergeCell ref="A113:A122"/>
    <mergeCell ref="A124:A133"/>
    <mergeCell ref="A135:A144"/>
    <mergeCell ref="A146:A155"/>
    <mergeCell ref="A157:A166"/>
    <mergeCell ref="A168:A177"/>
    <mergeCell ref="A179:A188"/>
    <mergeCell ref="A190:A199"/>
    <mergeCell ref="A201:A210"/>
    <mergeCell ref="A212:A221"/>
    <mergeCell ref="A223:A232"/>
    <mergeCell ref="A234:A243"/>
    <mergeCell ref="A245:A254"/>
    <mergeCell ref="A256:A265"/>
    <mergeCell ref="A267:A276"/>
    <mergeCell ref="A278:A287"/>
    <mergeCell ref="A289:A298"/>
    <mergeCell ref="A300:A309"/>
    <mergeCell ref="A311:A320"/>
    <mergeCell ref="A322:A331"/>
    <mergeCell ref="A333:A342"/>
    <mergeCell ref="A344:A353"/>
    <mergeCell ref="A355:A364"/>
    <mergeCell ref="AJ3:AJ12"/>
    <mergeCell ref="AJ14:AJ23"/>
    <mergeCell ref="AJ25:AJ34"/>
    <mergeCell ref="AJ36:AJ45"/>
    <mergeCell ref="AJ47:AJ56"/>
    <mergeCell ref="AJ58:AJ67"/>
    <mergeCell ref="AJ69:AJ78"/>
    <mergeCell ref="AJ80:AJ89"/>
    <mergeCell ref="AJ91:AJ100"/>
    <mergeCell ref="AJ102:AJ111"/>
    <mergeCell ref="AJ113:AJ122"/>
    <mergeCell ref="AJ124:AJ133"/>
    <mergeCell ref="AJ135:AJ144"/>
    <mergeCell ref="AJ146:AJ155"/>
    <mergeCell ref="AJ157:AJ166"/>
    <mergeCell ref="AJ168:AJ177"/>
    <mergeCell ref="AJ179:AJ188"/>
    <mergeCell ref="AJ190:AJ199"/>
    <mergeCell ref="AJ201:AJ210"/>
    <mergeCell ref="AJ212:AJ221"/>
    <mergeCell ref="AJ223:AJ232"/>
    <mergeCell ref="AJ234:AJ243"/>
    <mergeCell ref="AJ245:AJ254"/>
    <mergeCell ref="AJ256:AJ265"/>
    <mergeCell ref="AJ267:AJ276"/>
    <mergeCell ref="AJ278:AJ287"/>
    <mergeCell ref="AJ289:AJ298"/>
    <mergeCell ref="AJ300:AJ309"/>
    <mergeCell ref="AJ311:AJ320"/>
    <mergeCell ref="AJ322:AJ331"/>
    <mergeCell ref="AJ333:AJ342"/>
    <mergeCell ref="AJ344:AJ353"/>
    <mergeCell ref="AJ355:AJ364"/>
  </mergeCells>
  <pageMargins left="0.7" right="0.7" top="0.75" bottom="0.75" header="0.3" footer="0.3"/>
  <pageSetup paperSize="9" orientation="portrait" horizontalDpi="200" verticalDpi="3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Q624"/>
  <sheetViews>
    <sheetView zoomScale="115" zoomScaleNormal="115" topLeftCell="A334" workbookViewId="0">
      <selection activeCell="A355" sqref="$A1:$XFD1048576"/>
    </sheetView>
  </sheetViews>
  <sheetFormatPr defaultColWidth="9" defaultRowHeight="13.5"/>
  <cols>
    <col min="1" max="2" width="9" style="1"/>
    <col min="3" max="3" width="12" style="1" customWidth="1"/>
    <col min="4" max="10" width="9" style="1"/>
    <col min="11" max="11" width="12.6283185840708" style="1"/>
    <col min="12" max="13" width="9" style="1"/>
    <col min="14" max="14" width="12.6283185840708" style="1"/>
    <col min="15" max="17" width="9" style="1"/>
    <col min="18" max="19" width="12.6283185840708" style="1"/>
    <col min="20" max="20" width="9" style="1"/>
    <col min="21" max="23" width="12.6283185840708" style="1"/>
    <col min="24" max="24" width="9" style="1"/>
    <col min="25" max="26" width="12.6283185840708" style="1"/>
    <col min="27" max="29" width="9" style="1"/>
    <col min="30" max="31" width="12.6283185840708" style="1"/>
    <col min="32" max="48" width="9" style="1"/>
    <col min="49" max="50" width="12.6283185840708" style="1"/>
    <col min="51" max="16384" width="9" style="1"/>
  </cols>
  <sheetData>
    <row r="1" spans="1:69">
      <c r="A1" s="1" t="s">
        <v>0</v>
      </c>
      <c r="C1" s="1">
        <v>2020</v>
      </c>
      <c r="D1" s="2" t="s">
        <v>666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1">
        <v>2021</v>
      </c>
      <c r="T1" s="2" t="s">
        <v>666</v>
      </c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J1" s="1" t="s">
        <v>0</v>
      </c>
      <c r="AL1" s="1">
        <v>2020</v>
      </c>
      <c r="AM1" s="2" t="s">
        <v>666</v>
      </c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1">
        <v>2021</v>
      </c>
      <c r="BC1" s="2" t="s">
        <v>666</v>
      </c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</row>
    <row r="2" spans="2:69">
      <c r="B2" s="1" t="s">
        <v>1</v>
      </c>
      <c r="D2" s="7">
        <v>7</v>
      </c>
      <c r="E2" s="7"/>
      <c r="F2" s="7"/>
      <c r="G2" s="2">
        <v>13</v>
      </c>
      <c r="H2" s="2"/>
      <c r="I2" s="2"/>
      <c r="J2" s="2">
        <v>19</v>
      </c>
      <c r="K2" s="2"/>
      <c r="L2" s="2"/>
      <c r="M2" s="2">
        <v>25</v>
      </c>
      <c r="N2" s="2"/>
      <c r="O2" s="2"/>
      <c r="P2" s="2"/>
      <c r="Q2" s="2"/>
      <c r="R2" s="2"/>
      <c r="T2" s="7">
        <v>7</v>
      </c>
      <c r="U2" s="7"/>
      <c r="V2" s="7"/>
      <c r="W2" s="2">
        <v>13</v>
      </c>
      <c r="X2" s="2"/>
      <c r="Y2" s="2"/>
      <c r="Z2" s="2">
        <v>19</v>
      </c>
      <c r="AA2" s="2"/>
      <c r="AB2" s="2"/>
      <c r="AC2" s="2">
        <v>25</v>
      </c>
      <c r="AD2" s="2"/>
      <c r="AE2" s="2"/>
      <c r="AF2" s="2"/>
      <c r="AG2" s="2"/>
      <c r="AH2" s="2"/>
      <c r="AK2" s="1" t="s">
        <v>1</v>
      </c>
      <c r="AM2" s="7">
        <v>7</v>
      </c>
      <c r="AN2" s="7"/>
      <c r="AO2" s="7"/>
      <c r="AP2" s="2">
        <v>13</v>
      </c>
      <c r="AQ2" s="2"/>
      <c r="AR2" s="2"/>
      <c r="AS2" s="2">
        <v>19</v>
      </c>
      <c r="AT2" s="2"/>
      <c r="AU2" s="2"/>
      <c r="AV2" s="2">
        <v>25</v>
      </c>
      <c r="AW2" s="2"/>
      <c r="AX2" s="2"/>
      <c r="AY2" s="2"/>
      <c r="AZ2" s="2"/>
      <c r="BA2" s="2"/>
      <c r="BC2" s="7">
        <v>7</v>
      </c>
      <c r="BD2" s="7"/>
      <c r="BE2" s="7"/>
      <c r="BF2" s="2">
        <v>13</v>
      </c>
      <c r="BG2" s="2"/>
      <c r="BH2" s="2"/>
      <c r="BI2" s="2">
        <v>19</v>
      </c>
      <c r="BJ2" s="2"/>
      <c r="BK2" s="2"/>
      <c r="BL2" s="2">
        <v>25</v>
      </c>
      <c r="BM2" s="2"/>
      <c r="BN2" s="2"/>
      <c r="BO2" s="2"/>
      <c r="BP2" s="2"/>
      <c r="BQ2" s="2"/>
    </row>
    <row r="3" spans="1:65">
      <c r="A3" s="3" t="s">
        <v>9</v>
      </c>
      <c r="B3" s="1">
        <v>37</v>
      </c>
      <c r="D3" s="1">
        <v>4.3968</v>
      </c>
      <c r="E3" s="1">
        <v>3.6023</v>
      </c>
      <c r="G3" s="1">
        <v>6.6988</v>
      </c>
      <c r="H3" s="1">
        <v>5.97578</v>
      </c>
      <c r="J3" s="1">
        <v>6.6445</v>
      </c>
      <c r="K3" s="1">
        <v>5.97578</v>
      </c>
      <c r="M3" s="1">
        <v>6.6123</v>
      </c>
      <c r="N3" s="1">
        <v>5.97578</v>
      </c>
      <c r="T3" s="8">
        <v>6.7358</v>
      </c>
      <c r="U3" s="1">
        <v>5.97578</v>
      </c>
      <c r="W3" s="8">
        <v>6.6687</v>
      </c>
      <c r="X3" s="1">
        <v>5.97578</v>
      </c>
      <c r="Z3" s="8">
        <v>6.6057</v>
      </c>
      <c r="AA3" s="1">
        <v>5.97578</v>
      </c>
      <c r="AC3" s="8">
        <v>6.5683</v>
      </c>
      <c r="AD3" s="1">
        <v>5.97578</v>
      </c>
      <c r="AJ3" s="3" t="s">
        <v>10</v>
      </c>
      <c r="AK3" s="1">
        <v>106</v>
      </c>
      <c r="AM3" s="1">
        <v>4.5854</v>
      </c>
      <c r="AN3" s="1">
        <v>3.6023</v>
      </c>
      <c r="AP3" s="1">
        <v>6.9269</v>
      </c>
      <c r="AQ3" s="1">
        <v>5.97578</v>
      </c>
      <c r="AS3" s="1">
        <v>4.4695</v>
      </c>
      <c r="AT3" s="1">
        <v>3.6023</v>
      </c>
      <c r="AV3" s="1">
        <v>6.8364</v>
      </c>
      <c r="AW3" s="1">
        <v>5.97578</v>
      </c>
      <c r="BC3" s="8">
        <v>6.8998</v>
      </c>
      <c r="BD3" s="1">
        <v>5.97578</v>
      </c>
      <c r="BF3" s="8">
        <v>6.8623</v>
      </c>
      <c r="BG3" s="1">
        <v>5.97578</v>
      </c>
      <c r="BI3" s="8">
        <v>6.7987</v>
      </c>
      <c r="BJ3" s="1">
        <v>5.97578</v>
      </c>
      <c r="BL3" s="8">
        <v>6.7921</v>
      </c>
      <c r="BM3" s="1">
        <v>5.97578</v>
      </c>
    </row>
    <row r="4" spans="1:65">
      <c r="A4" s="3"/>
      <c r="E4" s="1">
        <v>0.567450163375</v>
      </c>
      <c r="H4" s="1">
        <v>0.567450163375</v>
      </c>
      <c r="K4" s="1">
        <v>0.567450163375</v>
      </c>
      <c r="N4" s="1">
        <v>0.567450163375</v>
      </c>
      <c r="U4" s="1">
        <v>0.567450163375</v>
      </c>
      <c r="X4" s="1">
        <v>0.567450163375</v>
      </c>
      <c r="AA4" s="1">
        <v>0.567450163375</v>
      </c>
      <c r="AD4" s="1">
        <v>0.567450163375</v>
      </c>
      <c r="AJ4" s="3"/>
      <c r="AN4" s="1">
        <v>0.567450163375</v>
      </c>
      <c r="AQ4" s="1">
        <v>0.567450163375</v>
      </c>
      <c r="AT4" s="1">
        <v>0.567450163375</v>
      </c>
      <c r="AW4" s="1">
        <v>0.567450163375</v>
      </c>
      <c r="BD4" s="1">
        <v>0.567450163375</v>
      </c>
      <c r="BG4" s="1">
        <v>0.567450163375</v>
      </c>
      <c r="BJ4" s="1">
        <v>0.567450163375</v>
      </c>
      <c r="BM4" s="1">
        <v>0.567450163375</v>
      </c>
    </row>
    <row r="5" spans="1:65">
      <c r="A5" s="3"/>
      <c r="C5" s="1" t="s">
        <v>667</v>
      </c>
      <c r="E5" s="1">
        <v>0.02834</v>
      </c>
      <c r="H5" s="1">
        <v>0.02552</v>
      </c>
      <c r="K5" s="1">
        <v>0.02406</v>
      </c>
      <c r="N5" s="1">
        <v>0.02358</v>
      </c>
      <c r="U5" s="1">
        <v>0.0272</v>
      </c>
      <c r="X5" s="1">
        <v>0.02452</v>
      </c>
      <c r="AA5" s="1">
        <v>0.02272</v>
      </c>
      <c r="AD5" s="1">
        <v>0.02198</v>
      </c>
      <c r="AJ5" s="3"/>
      <c r="AN5" s="1">
        <v>0.03022</v>
      </c>
      <c r="AQ5" s="1">
        <v>0.02828</v>
      </c>
      <c r="AT5" s="1">
        <v>0.02644</v>
      </c>
      <c r="AW5" s="1">
        <v>0.0259</v>
      </c>
      <c r="BD5" s="1">
        <v>0.02844</v>
      </c>
      <c r="BG5" s="1">
        <v>0.02638</v>
      </c>
      <c r="BJ5" s="1">
        <v>0.02514</v>
      </c>
      <c r="BM5" s="1">
        <v>0.02488</v>
      </c>
    </row>
    <row r="6" spans="1:65">
      <c r="A6" s="3"/>
      <c r="C6" s="1">
        <v>0.567450163375</v>
      </c>
      <c r="E6" s="1">
        <f>(D3-E3)/E5*E4</f>
        <v>15.9082270572137</v>
      </c>
      <c r="H6" s="1">
        <f>(G3-H3)/H5*H4</f>
        <v>16.0767169719198</v>
      </c>
      <c r="K6" s="1">
        <f>(J3-K3)/K5*K4</f>
        <v>15.7716239921916</v>
      </c>
      <c r="N6" s="1">
        <f>(M3-N3)/N5*N4</f>
        <v>15.3177853261855</v>
      </c>
      <c r="U6" s="1">
        <f>(T3-U3)/U5*U4</f>
        <v>15.8556423958922</v>
      </c>
      <c r="X6" s="1">
        <f>(W3-X3)/X5*X4</f>
        <v>16.0357898534178</v>
      </c>
      <c r="AA6" s="1">
        <f>(Z3-AA3)/AA5*AA4</f>
        <v>15.7327555859674</v>
      </c>
      <c r="AD6" s="1">
        <f>(AC3-AD3)/AD5*AD4</f>
        <v>15.2968867517268</v>
      </c>
      <c r="AJ6" s="3"/>
      <c r="AN6" s="1">
        <f>(AM3-AN3)/AN5*AN4</f>
        <v>18.4599687496348</v>
      </c>
      <c r="AQ6" s="1">
        <f>(AP3-AQ3)/AQ5*AQ4</f>
        <v>19.0846251552061</v>
      </c>
      <c r="AT6" s="1">
        <f>(AS3-AT3)/AT5*AT4</f>
        <v>18.6116785808926</v>
      </c>
      <c r="AW6" s="1">
        <f>(AV3-AW3)/AW5*AW4</f>
        <v>18.8555582858607</v>
      </c>
      <c r="BD6" s="1">
        <f>(BC3-BD3)/BD5*BD4</f>
        <v>18.4365435992183</v>
      </c>
      <c r="BG6" s="1">
        <f>(BF3-BG3)/BG5*BG4</f>
        <v>19.0695951036848</v>
      </c>
      <c r="BJ6" s="1">
        <f>(BI3-BJ3)/BJ5*BJ4</f>
        <v>18.5746256342305</v>
      </c>
      <c r="BM6" s="1">
        <f>(BL3-BM3)/BM5*BM4</f>
        <v>18.6182040742074</v>
      </c>
    </row>
    <row r="7" spans="1:65">
      <c r="A7" s="3"/>
      <c r="U7" s="1">
        <f>E6-0.05246</f>
        <v>15.8557670572137</v>
      </c>
      <c r="X7" s="1">
        <f>H6-0.04012</f>
        <v>16.0365969719198</v>
      </c>
      <c r="AA7" s="1">
        <f>K6-0.03964</f>
        <v>15.7319839921916</v>
      </c>
      <c r="AD7" s="1">
        <f>N6-0.02014</f>
        <v>15.2976453261855</v>
      </c>
      <c r="AJ7" s="3"/>
      <c r="BD7" s="1">
        <f>AN6-0.02514</f>
        <v>18.4348287496348</v>
      </c>
      <c r="BG7" s="1">
        <f>AQ6-0.01402</f>
        <v>19.0706051552061</v>
      </c>
      <c r="BJ7" s="1">
        <f>AT6-0.03649</f>
        <v>18.5751885808926</v>
      </c>
      <c r="BM7" s="1">
        <f>AW6-0.2401</f>
        <v>18.6154582858607</v>
      </c>
    </row>
    <row r="8" spans="1:63">
      <c r="A8" s="3"/>
      <c r="C8" s="1">
        <v>0.0274</v>
      </c>
      <c r="F8" s="1">
        <v>0.0269</v>
      </c>
      <c r="I8" s="1">
        <v>0.0221</v>
      </c>
      <c r="L8" s="1">
        <v>0.0231</v>
      </c>
      <c r="S8" s="1">
        <v>0.0263</v>
      </c>
      <c r="V8" s="1">
        <v>0.0253</v>
      </c>
      <c r="Y8" s="1">
        <v>0.0219</v>
      </c>
      <c r="AB8" s="1">
        <v>0.0216</v>
      </c>
      <c r="AJ8" s="3"/>
      <c r="AL8" s="1">
        <v>0.0326</v>
      </c>
      <c r="AO8" s="1">
        <v>0.0273</v>
      </c>
      <c r="AR8" s="1">
        <v>0.0269</v>
      </c>
      <c r="AU8" s="1">
        <v>0.0251</v>
      </c>
      <c r="BB8" s="1">
        <v>0.0298</v>
      </c>
      <c r="BE8" s="1">
        <v>0.0261</v>
      </c>
      <c r="BH8" s="1">
        <v>0.0247</v>
      </c>
      <c r="BK8" s="1">
        <v>0.0237</v>
      </c>
    </row>
    <row r="9" spans="1:63">
      <c r="A9" s="3"/>
      <c r="C9" s="1">
        <v>0.0293</v>
      </c>
      <c r="F9" s="1">
        <v>0.0206</v>
      </c>
      <c r="I9" s="1">
        <v>0.0252</v>
      </c>
      <c r="L9" s="1">
        <v>0.0234</v>
      </c>
      <c r="S9" s="1">
        <v>0.0276</v>
      </c>
      <c r="V9" s="1">
        <v>0.0241</v>
      </c>
      <c r="Y9" s="1">
        <v>0.0234</v>
      </c>
      <c r="AB9" s="1">
        <v>0.0211</v>
      </c>
      <c r="AJ9" s="3"/>
      <c r="AL9" s="1">
        <v>0.0297</v>
      </c>
      <c r="AO9" s="1">
        <v>0.0293</v>
      </c>
      <c r="AR9" s="1">
        <v>0.0249</v>
      </c>
      <c r="AU9" s="1">
        <v>0.0257</v>
      </c>
      <c r="BB9" s="1">
        <v>0.0283</v>
      </c>
      <c r="BE9" s="1">
        <v>0.0274</v>
      </c>
      <c r="BH9" s="1">
        <v>0.0241</v>
      </c>
      <c r="BK9" s="1">
        <v>0.0246</v>
      </c>
    </row>
    <row r="10" spans="1:66">
      <c r="A10" s="3"/>
      <c r="C10" s="1">
        <v>0.0274</v>
      </c>
      <c r="F10" s="1">
        <v>0.0277</v>
      </c>
      <c r="I10" s="1">
        <v>0.0241</v>
      </c>
      <c r="L10" s="1">
        <v>0.0249</v>
      </c>
      <c r="O10" s="1">
        <f>AVERAGE(E6,H6,K6,N6)</f>
        <v>15.7685883368777</v>
      </c>
      <c r="S10" s="1">
        <v>0.0265</v>
      </c>
      <c r="V10" s="1">
        <v>0.0239</v>
      </c>
      <c r="Y10" s="1">
        <v>0.0221</v>
      </c>
      <c r="AB10" s="1">
        <v>0.0229</v>
      </c>
      <c r="AE10" s="1">
        <f>AVERAGE(U6,X6,AA6,AD6)</f>
        <v>15.730268646751</v>
      </c>
      <c r="AJ10" s="3"/>
      <c r="AL10" s="1">
        <v>0.0279</v>
      </c>
      <c r="AO10" s="1">
        <v>0.0274</v>
      </c>
      <c r="AR10" s="1">
        <v>0.0275</v>
      </c>
      <c r="AU10" s="1">
        <v>0.0262</v>
      </c>
      <c r="AX10" s="1">
        <f>AVERAGE(AN6,AQ6,AT6,AW6)</f>
        <v>18.7529576928985</v>
      </c>
      <c r="BB10" s="1">
        <v>0.0272</v>
      </c>
      <c r="BE10" s="1">
        <v>0.0262</v>
      </c>
      <c r="BH10" s="1">
        <v>0.0265</v>
      </c>
      <c r="BK10" s="1">
        <v>0.0249</v>
      </c>
      <c r="BN10" s="1">
        <f>AVERAGE(BD6,BG6,BJ6,BM6)</f>
        <v>18.6747421028352</v>
      </c>
    </row>
    <row r="11" spans="1:63">
      <c r="A11" s="3"/>
      <c r="C11" s="1">
        <v>0.0292</v>
      </c>
      <c r="F11" s="1">
        <v>0.0255</v>
      </c>
      <c r="I11" s="1">
        <v>0.0248</v>
      </c>
      <c r="L11" s="1">
        <v>0.0241</v>
      </c>
      <c r="S11" s="1">
        <v>0.0279</v>
      </c>
      <c r="V11" s="1">
        <v>0.0242</v>
      </c>
      <c r="Y11" s="1">
        <v>0.0229</v>
      </c>
      <c r="AB11" s="1">
        <v>0.0231</v>
      </c>
      <c r="AJ11" s="3"/>
      <c r="AL11" s="1">
        <v>0.0302</v>
      </c>
      <c r="AO11" s="1">
        <v>0.0291</v>
      </c>
      <c r="AR11" s="1">
        <v>0.0263</v>
      </c>
      <c r="AU11" s="1">
        <v>0.0256</v>
      </c>
      <c r="BB11" s="1">
        <v>0.0276</v>
      </c>
      <c r="BE11" s="1">
        <v>0.0266</v>
      </c>
      <c r="BH11" s="1">
        <v>0.0253</v>
      </c>
      <c r="BK11" s="1">
        <v>0.0244</v>
      </c>
    </row>
    <row r="12" spans="1:63">
      <c r="A12" s="3"/>
      <c r="C12" s="1">
        <v>0.0284</v>
      </c>
      <c r="F12" s="1">
        <v>0.0269</v>
      </c>
      <c r="I12" s="1">
        <v>0.0241</v>
      </c>
      <c r="L12" s="1">
        <v>0.0224</v>
      </c>
      <c r="S12" s="1">
        <v>0.0277</v>
      </c>
      <c r="V12" s="1">
        <v>0.0251</v>
      </c>
      <c r="Y12" s="1">
        <v>0.0233</v>
      </c>
      <c r="AB12" s="1">
        <v>0.0212</v>
      </c>
      <c r="AJ12" s="3"/>
      <c r="AL12" s="1">
        <v>0.0307</v>
      </c>
      <c r="AO12" s="1">
        <v>0.0283</v>
      </c>
      <c r="AR12" s="1">
        <v>0.0266</v>
      </c>
      <c r="AU12" s="1">
        <v>0.0269</v>
      </c>
      <c r="BB12" s="1">
        <v>0.0293</v>
      </c>
      <c r="BE12" s="1">
        <v>0.0256</v>
      </c>
      <c r="BH12" s="1">
        <v>0.0251</v>
      </c>
      <c r="BK12" s="1">
        <v>0.0268</v>
      </c>
    </row>
    <row r="13" spans="1:63">
      <c r="A13" s="4" t="s">
        <v>11</v>
      </c>
      <c r="C13" s="1">
        <f>AVERAGE(C8:C12)</f>
        <v>0.02834</v>
      </c>
      <c r="F13" s="1">
        <f>AVERAGE(F8:F12)</f>
        <v>0.02552</v>
      </c>
      <c r="I13" s="1">
        <f>AVERAGE(I8:I12)</f>
        <v>0.02406</v>
      </c>
      <c r="L13" s="1">
        <f>AVERAGE(L8:L12)</f>
        <v>0.02358</v>
      </c>
      <c r="S13" s="1">
        <f>AVERAGE(S8:S12)</f>
        <v>0.0272</v>
      </c>
      <c r="V13" s="1">
        <f>AVERAGE(V8:V12)</f>
        <v>0.02452</v>
      </c>
      <c r="Y13" s="1">
        <f>AVERAGE(Y8:Y12)</f>
        <v>0.02272</v>
      </c>
      <c r="AB13" s="1">
        <f>AVERAGE(AB8:AB12)</f>
        <v>0.02198</v>
      </c>
      <c r="AJ13" s="4" t="s">
        <v>11</v>
      </c>
      <c r="AL13" s="1">
        <f>AVERAGE(AL8:AL12)</f>
        <v>0.03022</v>
      </c>
      <c r="AO13" s="1">
        <f>AVERAGE(AO8:AO12)</f>
        <v>0.02828</v>
      </c>
      <c r="AR13" s="1">
        <f>AVERAGE(AR8:AR12)</f>
        <v>0.02644</v>
      </c>
      <c r="AU13" s="1">
        <f>AVERAGE(AU8:AU12)</f>
        <v>0.0259</v>
      </c>
      <c r="BB13" s="1">
        <f>AVERAGE(BB8:BB12)</f>
        <v>0.02844</v>
      </c>
      <c r="BE13" s="1">
        <f>AVERAGE(BE8:BE12)</f>
        <v>0.02638</v>
      </c>
      <c r="BH13" s="1">
        <f>AVERAGE(BH8:BH12)</f>
        <v>0.02514</v>
      </c>
      <c r="BK13" s="1">
        <f>AVERAGE(BK8:BK12)</f>
        <v>0.02488</v>
      </c>
    </row>
    <row r="14" spans="1:65">
      <c r="A14" s="3" t="s">
        <v>12</v>
      </c>
      <c r="B14" s="1">
        <v>40</v>
      </c>
      <c r="D14" s="1">
        <v>4.3642</v>
      </c>
      <c r="E14" s="1">
        <v>3.6023</v>
      </c>
      <c r="G14" s="1">
        <v>6.6749</v>
      </c>
      <c r="H14" s="1">
        <v>5.97578</v>
      </c>
      <c r="J14" s="1">
        <v>4.2915</v>
      </c>
      <c r="K14" s="1">
        <v>3.6023</v>
      </c>
      <c r="M14" s="1">
        <v>6.6785</v>
      </c>
      <c r="N14" s="1">
        <v>5.97578</v>
      </c>
      <c r="T14" s="8">
        <v>6.7056</v>
      </c>
      <c r="U14" s="1">
        <v>5.97578</v>
      </c>
      <c r="W14" s="8">
        <v>6.6458</v>
      </c>
      <c r="X14" s="1">
        <v>5.97578</v>
      </c>
      <c r="Z14" s="8">
        <v>6.6249</v>
      </c>
      <c r="AA14" s="1">
        <v>5.97578</v>
      </c>
      <c r="AC14" s="8">
        <v>6.6295</v>
      </c>
      <c r="AD14" s="1">
        <v>5.97578</v>
      </c>
      <c r="AJ14" s="3" t="s">
        <v>13</v>
      </c>
      <c r="AK14" s="1">
        <v>109</v>
      </c>
      <c r="AM14" s="1">
        <v>4.5407</v>
      </c>
      <c r="AN14" s="1">
        <v>3.6023</v>
      </c>
      <c r="AP14" s="1">
        <v>6.9774</v>
      </c>
      <c r="AQ14" s="1">
        <v>5.97578</v>
      </c>
      <c r="AS14" s="1">
        <v>6.8831</v>
      </c>
      <c r="AT14" s="1">
        <v>5.97578</v>
      </c>
      <c r="AV14" s="1">
        <v>6.8639</v>
      </c>
      <c r="AW14" s="1">
        <v>5.97578</v>
      </c>
      <c r="BC14" s="8">
        <v>6.8571</v>
      </c>
      <c r="BD14" s="1">
        <v>5.97578</v>
      </c>
      <c r="BF14" s="8">
        <v>6.9086</v>
      </c>
      <c r="BG14" s="1">
        <v>5.97578</v>
      </c>
      <c r="BI14" s="8">
        <v>6.8371</v>
      </c>
      <c r="BJ14" s="1">
        <v>5.97578</v>
      </c>
      <c r="BL14" s="8">
        <v>6.8272</v>
      </c>
      <c r="BM14" s="1">
        <v>5.97578</v>
      </c>
    </row>
    <row r="15" spans="1:65">
      <c r="A15" s="3"/>
      <c r="E15" s="1">
        <v>0.567450163375</v>
      </c>
      <c r="H15" s="1">
        <v>0.567450163375</v>
      </c>
      <c r="K15" s="1">
        <v>0.567450163375</v>
      </c>
      <c r="N15" s="1">
        <v>0.567450163375</v>
      </c>
      <c r="U15" s="1">
        <v>0.567450163375</v>
      </c>
      <c r="X15" s="1">
        <v>0.567450163375</v>
      </c>
      <c r="AA15" s="1">
        <v>0.567450163375</v>
      </c>
      <c r="AD15" s="1">
        <v>0.567450163375</v>
      </c>
      <c r="AJ15" s="3"/>
      <c r="AN15" s="1">
        <v>0.567450163375</v>
      </c>
      <c r="AQ15" s="1">
        <v>0.567450163375</v>
      </c>
      <c r="AT15" s="1">
        <v>0.567450163375</v>
      </c>
      <c r="AW15" s="1">
        <v>0.567450163375</v>
      </c>
      <c r="BD15" s="1">
        <v>0.567450163375</v>
      </c>
      <c r="BG15" s="1">
        <v>0.567450163375</v>
      </c>
      <c r="BJ15" s="1">
        <v>0.567450163375</v>
      </c>
      <c r="BM15" s="1">
        <v>0.567450163375</v>
      </c>
    </row>
    <row r="16" spans="1:65">
      <c r="A16" s="3"/>
      <c r="E16" s="1">
        <v>0.02834</v>
      </c>
      <c r="H16" s="1">
        <v>0.02552</v>
      </c>
      <c r="K16" s="1">
        <v>0.02406</v>
      </c>
      <c r="N16" s="1">
        <v>0.02358</v>
      </c>
      <c r="U16" s="1">
        <v>0.0272</v>
      </c>
      <c r="X16" s="1">
        <v>0.02452</v>
      </c>
      <c r="AA16" s="1">
        <v>0.02272</v>
      </c>
      <c r="AD16" s="1">
        <v>0.02198</v>
      </c>
      <c r="AJ16" s="3"/>
      <c r="AN16" s="1">
        <v>0.03022</v>
      </c>
      <c r="AQ16" s="1">
        <v>0.02828</v>
      </c>
      <c r="AT16" s="1">
        <v>0.02644</v>
      </c>
      <c r="AW16" s="1">
        <v>0.0259</v>
      </c>
      <c r="BD16" s="1">
        <v>0.02844</v>
      </c>
      <c r="BG16" s="1">
        <v>0.02638</v>
      </c>
      <c r="BJ16" s="1">
        <v>0.02514</v>
      </c>
      <c r="BM16" s="1">
        <v>0.02488</v>
      </c>
    </row>
    <row r="17" spans="1:65">
      <c r="A17" s="3"/>
      <c r="E17" s="1">
        <f>(D14-E14)/E16*E15</f>
        <v>15.2554791628586</v>
      </c>
      <c r="H17" s="1">
        <f>(G14-H14)/H16*H15</f>
        <v>15.5452883314549</v>
      </c>
      <c r="K17" s="1">
        <f>(J14-K14)/K16*K15</f>
        <v>16.2546405901101</v>
      </c>
      <c r="N17" s="1">
        <f>(M14-N14)/N16*N15</f>
        <v>16.9108812047023</v>
      </c>
      <c r="U17" s="1">
        <f>(T14-U14)/U16*U15</f>
        <v>15.225605817439</v>
      </c>
      <c r="X17" s="1">
        <f>(W14-X14)/X16*X15</f>
        <v>15.5058302799559</v>
      </c>
      <c r="AA17" s="1">
        <f>(Z14-AA14)/AA16*AA15</f>
        <v>16.2122909352984</v>
      </c>
      <c r="AD17" s="1">
        <f>(AC14-AD14)/AD16*AD15</f>
        <v>16.8768662785034</v>
      </c>
      <c r="AJ17" s="3"/>
      <c r="AN17" s="1">
        <f>(AM14-AN14)/AN16*AN15</f>
        <v>17.6206232068531</v>
      </c>
      <c r="AQ17" s="1">
        <f>(AP14-AQ14)/AQ16*AQ15</f>
        <v>20.0979290183758</v>
      </c>
      <c r="AT17" s="1">
        <f>(AS14-AT14)/AT16*AT15</f>
        <v>19.4727262569366</v>
      </c>
      <c r="AW17" s="1">
        <f>(AV14-AW14)/AW16*AW15</f>
        <v>19.4580632855832</v>
      </c>
      <c r="BD17" s="1">
        <f>(BC14-BD14)/BD16*BD15</f>
        <v>17.5845702526602</v>
      </c>
      <c r="BG17" s="1">
        <f>(BF14-BG14)/BG16*BG15</f>
        <v>20.0655368233308</v>
      </c>
      <c r="BJ17" s="1">
        <f>(BI14-BJ14)/BJ16*BJ15</f>
        <v>19.4413752871183</v>
      </c>
      <c r="BM17" s="1">
        <f>(BL14-BM14)/BM16*BM15</f>
        <v>19.4187467082292</v>
      </c>
    </row>
    <row r="18" spans="1:65">
      <c r="A18" s="3"/>
      <c r="U18" s="1">
        <f>E17-0.03019</f>
        <v>15.2252891628586</v>
      </c>
      <c r="X18" s="1">
        <f>H17-0.03781</f>
        <v>15.5074783314549</v>
      </c>
      <c r="AA18" s="1">
        <f>K17-0.04123</f>
        <v>16.2134105901101</v>
      </c>
      <c r="AD18" s="1">
        <f>N17-0.03428</f>
        <v>16.8766012047023</v>
      </c>
      <c r="AJ18" s="3"/>
      <c r="BD18" s="1">
        <f>AN17-0.03901</f>
        <v>17.5816132068531</v>
      </c>
      <c r="BG18" s="1">
        <f>AQ17-0.03187</f>
        <v>20.0660590183758</v>
      </c>
      <c r="BJ18" s="1">
        <f>AT17-0.03214</f>
        <v>19.4405862569366</v>
      </c>
      <c r="BM18" s="1">
        <f>AW17-0.03824</f>
        <v>19.4198232855832</v>
      </c>
    </row>
    <row r="19" spans="1:36">
      <c r="A19" s="3"/>
      <c r="AJ19" s="3"/>
    </row>
    <row r="20" spans="1:36">
      <c r="A20" s="3"/>
      <c r="AJ20" s="3"/>
    </row>
    <row r="21" spans="1:66">
      <c r="A21" s="3"/>
      <c r="O21" s="1">
        <f>AVERAGE(E17,H17,K17,N17)</f>
        <v>15.9915723222815</v>
      </c>
      <c r="AE21" s="1">
        <f>AVERAGE(U17,X17,AA17,AD17)</f>
        <v>15.9551483277992</v>
      </c>
      <c r="AJ21" s="3"/>
      <c r="AX21" s="1">
        <f>AVERAGE(AN17,AQ17,AT17,AW17)</f>
        <v>19.1623354419372</v>
      </c>
      <c r="BN21" s="1">
        <f>AVERAGE(BD17,BG17,BJ17,BM17)</f>
        <v>19.1275572678346</v>
      </c>
    </row>
    <row r="22" spans="1:36">
      <c r="A22" s="3"/>
      <c r="AJ22" s="3"/>
    </row>
    <row r="23" spans="1:36">
      <c r="A23" s="3"/>
      <c r="AJ23" s="3"/>
    </row>
    <row r="24" spans="1:36">
      <c r="A24" s="4" t="s">
        <v>11</v>
      </c>
      <c r="AJ24" s="4" t="s">
        <v>11</v>
      </c>
    </row>
    <row r="25" spans="1:65">
      <c r="A25" s="3" t="s">
        <v>14</v>
      </c>
      <c r="B25" s="1">
        <v>43</v>
      </c>
      <c r="D25" s="1">
        <v>4.3172</v>
      </c>
      <c r="E25" s="1">
        <v>3.6023</v>
      </c>
      <c r="G25" s="1">
        <v>6.7545</v>
      </c>
      <c r="H25" s="1">
        <v>5.97578</v>
      </c>
      <c r="J25" s="1">
        <v>4.2549</v>
      </c>
      <c r="K25" s="1">
        <v>3.6023</v>
      </c>
      <c r="M25" s="1">
        <v>6.6352</v>
      </c>
      <c r="N25" s="1">
        <v>5.97578</v>
      </c>
      <c r="T25" s="8">
        <v>6.6609</v>
      </c>
      <c r="U25" s="1">
        <v>5.97578</v>
      </c>
      <c r="W25" s="8">
        <v>6.7229</v>
      </c>
      <c r="X25" s="1">
        <v>5.97578</v>
      </c>
      <c r="Z25" s="8">
        <v>6.5906</v>
      </c>
      <c r="AA25" s="1">
        <v>5.97578</v>
      </c>
      <c r="AC25" s="8">
        <v>6.5889</v>
      </c>
      <c r="AD25" s="1">
        <v>5.97578</v>
      </c>
      <c r="AJ25" s="3" t="s">
        <v>15</v>
      </c>
      <c r="AK25" s="1">
        <v>112</v>
      </c>
      <c r="AM25" s="1">
        <v>4.4824</v>
      </c>
      <c r="AN25" s="1">
        <v>3.6023</v>
      </c>
      <c r="AP25" s="1">
        <v>6.8962</v>
      </c>
      <c r="AQ25" s="1">
        <v>5.97578</v>
      </c>
      <c r="AS25" s="1">
        <v>6.9425</v>
      </c>
      <c r="AT25" s="1">
        <v>5.97578</v>
      </c>
      <c r="AV25" s="1">
        <v>6.8971</v>
      </c>
      <c r="AW25" s="1">
        <v>5.97578</v>
      </c>
      <c r="BC25" s="8">
        <v>6.8026</v>
      </c>
      <c r="BD25" s="1">
        <v>5.97578</v>
      </c>
      <c r="BF25" s="8">
        <v>6.8331</v>
      </c>
      <c r="BG25" s="1">
        <v>5.97578</v>
      </c>
      <c r="BI25" s="8">
        <v>6.8934</v>
      </c>
      <c r="BJ25" s="1">
        <v>5.97578</v>
      </c>
      <c r="BL25" s="8">
        <v>6.8598</v>
      </c>
      <c r="BM25" s="1">
        <v>5.97578</v>
      </c>
    </row>
    <row r="26" spans="1:65">
      <c r="A26" s="3"/>
      <c r="E26" s="1">
        <v>0.567450163375</v>
      </c>
      <c r="H26" s="1">
        <v>0.567450163375</v>
      </c>
      <c r="K26" s="1">
        <v>0.567450163375</v>
      </c>
      <c r="N26" s="1">
        <v>0.567450163375</v>
      </c>
      <c r="U26" s="1">
        <v>0.567450163375</v>
      </c>
      <c r="X26" s="1">
        <v>0.567450163375</v>
      </c>
      <c r="AA26" s="1">
        <v>0.567450163375</v>
      </c>
      <c r="AD26" s="1">
        <v>0.567450163375</v>
      </c>
      <c r="AJ26" s="3"/>
      <c r="AN26" s="1">
        <v>0.567450163375</v>
      </c>
      <c r="AQ26" s="1">
        <v>0.567450163375</v>
      </c>
      <c r="AT26" s="1">
        <v>0.567450163375</v>
      </c>
      <c r="AW26" s="1">
        <v>0.567450163375</v>
      </c>
      <c r="BD26" s="1">
        <v>0.567450163375</v>
      </c>
      <c r="BG26" s="1">
        <v>0.567450163375</v>
      </c>
      <c r="BJ26" s="1">
        <v>0.567450163375</v>
      </c>
      <c r="BM26" s="1">
        <v>0.567450163375</v>
      </c>
    </row>
    <row r="27" spans="1:65">
      <c r="A27" s="3"/>
      <c r="E27" s="1">
        <v>0.02834</v>
      </c>
      <c r="H27" s="1">
        <v>0.02552</v>
      </c>
      <c r="K27" s="1">
        <v>0.02406</v>
      </c>
      <c r="N27" s="1">
        <v>0.02358</v>
      </c>
      <c r="U27" s="1">
        <v>0.0272</v>
      </c>
      <c r="X27" s="1">
        <v>0.02452</v>
      </c>
      <c r="AA27" s="1">
        <v>0.02272</v>
      </c>
      <c r="AD27" s="1">
        <v>0.02198</v>
      </c>
      <c r="AJ27" s="3"/>
      <c r="AN27" s="1">
        <v>0.03022</v>
      </c>
      <c r="AQ27" s="1">
        <v>0.02828</v>
      </c>
      <c r="AT27" s="1">
        <v>0.02644</v>
      </c>
      <c r="AW27" s="1">
        <v>0.0259</v>
      </c>
      <c r="BD27" s="1">
        <v>0.02844</v>
      </c>
      <c r="BG27" s="1">
        <v>0.02638</v>
      </c>
      <c r="BJ27" s="1">
        <v>0.02514</v>
      </c>
      <c r="BM27" s="1">
        <v>0.02488</v>
      </c>
    </row>
    <row r="28" spans="1:65">
      <c r="A28" s="3"/>
      <c r="E28" s="1">
        <f>(D25-E25)/E27*E26</f>
        <v>14.3144009102607</v>
      </c>
      <c r="H28" s="1">
        <f>(G25-H25)/H27*H26</f>
        <v>17.3152347658064</v>
      </c>
      <c r="K28" s="1">
        <f>(J25-K25)/K27*K26</f>
        <v>15.3914370996893</v>
      </c>
      <c r="N28" s="1">
        <f>(M25-N25)/N27*N26</f>
        <v>15.8688713627117</v>
      </c>
      <c r="U28" s="1">
        <f>(T25-U25)/U27*U26</f>
        <v>14.293068232775</v>
      </c>
      <c r="X28" s="1">
        <f>(W25-X25)/X27*X26</f>
        <v>17.2901046517427</v>
      </c>
      <c r="AA28" s="1">
        <f>(Z25-AA25)/AA27*AA26</f>
        <v>15.3556210143582</v>
      </c>
      <c r="AD28" s="1">
        <f>(AC25-AD25)/AD27*AD26</f>
        <v>15.8287099257725</v>
      </c>
      <c r="AJ28" s="3"/>
      <c r="AN28" s="1">
        <f>(AM25-AN25)/AN27*AN26</f>
        <v>16.5259063132474</v>
      </c>
      <c r="AQ28" s="1">
        <f>(AP25-AQ25)/AQ27*AQ26</f>
        <v>18.4686166680911</v>
      </c>
      <c r="AT28" s="1">
        <f>(AS25-AT25)/AT27*AT26</f>
        <v>20.747557561947</v>
      </c>
      <c r="AW28" s="1">
        <f>(AV25-AW25)/AW27*AW26</f>
        <v>20.1854511397936</v>
      </c>
      <c r="BD28" s="1">
        <f>(BC25-BD25)/BD27*BD26</f>
        <v>16.4971569648986</v>
      </c>
      <c r="BG28" s="1">
        <f>(BF25-BG25)/BG27*BG26</f>
        <v>18.4414849910787</v>
      </c>
      <c r="BJ28" s="1">
        <f>(BI25-BJ25)/BJ27*BJ26</f>
        <v>20.7121566792429</v>
      </c>
      <c r="BM28" s="1">
        <f>(BL25-BM25)/BM27*BM26</f>
        <v>20.1622706361241</v>
      </c>
    </row>
    <row r="29" spans="1:65">
      <c r="A29" s="3"/>
      <c r="U29" s="1">
        <f>E28-0.02169</f>
        <v>14.2927109102607</v>
      </c>
      <c r="X29" s="1">
        <f>H28-0.02817</f>
        <v>17.2870647658064</v>
      </c>
      <c r="AA29" s="1">
        <f>K28-0.03865</f>
        <v>15.3527870996893</v>
      </c>
      <c r="AD29" s="1">
        <f>N28-0.04027</f>
        <v>15.8286013627117</v>
      </c>
      <c r="AJ29" s="3"/>
      <c r="BD29" s="1">
        <f>AN28-0.02916</f>
        <v>16.4967463132474</v>
      </c>
      <c r="BG29" s="1">
        <f>AQ28-0.02718</f>
        <v>18.4414366680911</v>
      </c>
      <c r="BJ29" s="1">
        <f>AT28-0.03568</f>
        <v>20.711877561947</v>
      </c>
      <c r="BM29" s="1">
        <f>AW28-0.02407</f>
        <v>20.1613811397936</v>
      </c>
    </row>
    <row r="30" spans="1:36">
      <c r="A30" s="3"/>
      <c r="AJ30" s="3"/>
    </row>
    <row r="31" spans="1:36">
      <c r="A31" s="3"/>
      <c r="AJ31" s="3"/>
    </row>
    <row r="32" spans="1:66">
      <c r="A32" s="3"/>
      <c r="O32" s="1">
        <f>AVERAGE(E28,H28,K28,N28)</f>
        <v>15.722486034617</v>
      </c>
      <c r="AE32" s="1">
        <f>AVERAGE(U28,X28,AA28,AD28)</f>
        <v>15.6918759561621</v>
      </c>
      <c r="AJ32" s="3"/>
      <c r="AX32" s="1">
        <f>AVERAGE(AN28,AQ28,AT28,AW28)</f>
        <v>18.9818829207698</v>
      </c>
      <c r="BN32" s="1">
        <f>AVERAGE(BD28,BG28,BJ28,BM28)</f>
        <v>18.9532673178361</v>
      </c>
    </row>
    <row r="33" spans="1:36">
      <c r="A33" s="3"/>
      <c r="AJ33" s="3"/>
    </row>
    <row r="34" spans="1:50">
      <c r="A34" s="3"/>
      <c r="O34" s="1">
        <f>O365+0.0123</f>
        <v>15.8377295808783</v>
      </c>
      <c r="AJ34" s="3"/>
      <c r="AX34" s="1">
        <f>AX365+0.2523</f>
        <v>18.9709459099818</v>
      </c>
    </row>
    <row r="35" s="1" customFormat="1" spans="1:66">
      <c r="A35" s="4" t="s">
        <v>11</v>
      </c>
      <c r="E35" s="1">
        <f>AVERAGE(E6,E17,E28)</f>
        <v>15.1593690434443</v>
      </c>
      <c r="H35" s="1">
        <f>AVERAGE(H6,H17,H28)</f>
        <v>16.3124133563937</v>
      </c>
      <c r="K35" s="1">
        <f>AVERAGE(K6,K17,K28)</f>
        <v>15.8059005606637</v>
      </c>
      <c r="N35" s="1">
        <f>AVERAGE(N6,N17,N28)</f>
        <v>16.0325126311998</v>
      </c>
      <c r="O35" s="1">
        <f>AVERAGE(O10,O21,O32)</f>
        <v>15.8275488979254</v>
      </c>
      <c r="U35" s="1">
        <f>AVERAGE(U6,U17,U28)</f>
        <v>15.1247721487021</v>
      </c>
      <c r="X35" s="1">
        <f>AVERAGE(X6,X17,X28)</f>
        <v>16.2772415950388</v>
      </c>
      <c r="AA35" s="1">
        <f>AVERAGE(AA6,AA17,AA28)</f>
        <v>15.7668891785413</v>
      </c>
      <c r="AD35" s="1">
        <f>AVERAGE(AD6,AD17,AD28)</f>
        <v>16.0008209853342</v>
      </c>
      <c r="AE35" s="1">
        <f>AVERAGE(AE10,AE21,AE32)</f>
        <v>15.7924309769041</v>
      </c>
      <c r="AJ35" s="4" t="s">
        <v>11</v>
      </c>
      <c r="AN35" s="1">
        <f>AVERAGE(AN6,AN17,AN28)</f>
        <v>17.5354994232451</v>
      </c>
      <c r="AQ35" s="1">
        <f>AVERAGE(AQ6,AQ17,AQ28)</f>
        <v>19.2170569472244</v>
      </c>
      <c r="AT35" s="1">
        <f>AVERAGE(AT6,AT17,AT28)</f>
        <v>19.6106541332588</v>
      </c>
      <c r="AW35" s="1">
        <f>AVERAGE(AW6,AW17,AW28)</f>
        <v>19.4996909037458</v>
      </c>
      <c r="AX35" s="1">
        <f>AVERAGE(AX10,AX21,AX32)</f>
        <v>18.9657253518685</v>
      </c>
      <c r="BD35" s="1">
        <f>AVERAGE(BD6,BD17,BD28)</f>
        <v>17.506090272259</v>
      </c>
      <c r="BG35" s="1">
        <f>AVERAGE(BG6,BG17,BG28)</f>
        <v>19.1922056393648</v>
      </c>
      <c r="BJ35" s="1">
        <f>AVERAGE(BJ6,BJ17,BJ28)</f>
        <v>19.5760525335306</v>
      </c>
      <c r="BM35" s="1">
        <f>AVERAGE(BM6,BM17,BM28)</f>
        <v>19.3997404728536</v>
      </c>
      <c r="BN35" s="1">
        <f>AVERAGE(BN10,BN21,BN32)</f>
        <v>18.918522229502</v>
      </c>
    </row>
    <row r="36" spans="1:65">
      <c r="A36" s="3" t="s">
        <v>16</v>
      </c>
      <c r="B36" s="1">
        <v>38</v>
      </c>
      <c r="D36" s="1">
        <v>4.3024</v>
      </c>
      <c r="E36" s="1">
        <v>3.6023</v>
      </c>
      <c r="G36" s="1">
        <v>6.6134</v>
      </c>
      <c r="H36" s="1">
        <v>5.97578</v>
      </c>
      <c r="J36" s="1">
        <v>6.5931</v>
      </c>
      <c r="K36" s="1">
        <v>5.97578</v>
      </c>
      <c r="M36" s="1">
        <v>6.5926</v>
      </c>
      <c r="N36" s="1">
        <v>5.97578</v>
      </c>
      <c r="T36" s="8">
        <v>6.6463</v>
      </c>
      <c r="U36" s="1">
        <v>5.97578</v>
      </c>
      <c r="W36" s="8">
        <v>6.5868</v>
      </c>
      <c r="X36" s="1">
        <v>5.97578</v>
      </c>
      <c r="Z36" s="8">
        <v>6.5574</v>
      </c>
      <c r="AA36" s="1">
        <v>5.97578</v>
      </c>
      <c r="AC36" s="8">
        <v>6.5503</v>
      </c>
      <c r="AD36" s="1">
        <v>5.97578</v>
      </c>
      <c r="AJ36" s="3" t="s">
        <v>17</v>
      </c>
      <c r="AK36" s="1">
        <v>107</v>
      </c>
      <c r="AM36" s="1">
        <v>4.5335</v>
      </c>
      <c r="AN36" s="1">
        <v>3.6023</v>
      </c>
      <c r="AP36" s="1">
        <v>6.9461</v>
      </c>
      <c r="AQ36" s="1">
        <v>5.97578</v>
      </c>
      <c r="AS36" s="1">
        <v>4.4764</v>
      </c>
      <c r="AT36" s="1">
        <v>3.6023</v>
      </c>
      <c r="AV36" s="1">
        <v>6.7227</v>
      </c>
      <c r="AW36" s="1">
        <v>5.97578</v>
      </c>
      <c r="BC36" s="8">
        <v>6.8504</v>
      </c>
      <c r="BD36" s="1">
        <v>5.97578</v>
      </c>
      <c r="BF36" s="8">
        <v>6.8792</v>
      </c>
      <c r="BG36" s="1">
        <v>5.97578</v>
      </c>
      <c r="BI36" s="8">
        <v>6.8053</v>
      </c>
      <c r="BJ36" s="1">
        <v>5.97578</v>
      </c>
      <c r="BL36" s="8">
        <v>6.6925</v>
      </c>
      <c r="BM36" s="1">
        <v>5.97578</v>
      </c>
    </row>
    <row r="37" spans="1:65">
      <c r="A37" s="3"/>
      <c r="E37" s="1">
        <v>0.567450163375</v>
      </c>
      <c r="H37" s="1">
        <v>0.567450163375</v>
      </c>
      <c r="K37" s="1">
        <v>0.567450163375</v>
      </c>
      <c r="N37" s="1">
        <v>0.567450163375</v>
      </c>
      <c r="U37" s="1">
        <v>0.567450163375</v>
      </c>
      <c r="X37" s="1">
        <v>0.567450163375</v>
      </c>
      <c r="AA37" s="1">
        <v>0.567450163375</v>
      </c>
      <c r="AD37" s="1">
        <v>0.567450163375</v>
      </c>
      <c r="AJ37" s="3"/>
      <c r="AN37" s="1">
        <v>0.567450163375</v>
      </c>
      <c r="AQ37" s="1">
        <v>0.567450163375</v>
      </c>
      <c r="AT37" s="1">
        <v>0.567450163375</v>
      </c>
      <c r="AW37" s="1">
        <v>0.567450163375</v>
      </c>
      <c r="BD37" s="1">
        <v>0.567450163375</v>
      </c>
      <c r="BG37" s="1">
        <v>0.567450163375</v>
      </c>
      <c r="BJ37" s="1">
        <v>0.567450163375</v>
      </c>
      <c r="BM37" s="1">
        <v>0.567450163375</v>
      </c>
    </row>
    <row r="38" spans="1:65">
      <c r="A38" s="3"/>
      <c r="E38" s="1">
        <v>0.02834</v>
      </c>
      <c r="H38" s="1">
        <v>0.02552</v>
      </c>
      <c r="K38" s="1">
        <v>0.02406</v>
      </c>
      <c r="N38" s="1">
        <v>0.02358</v>
      </c>
      <c r="U38" s="1">
        <v>0.0272</v>
      </c>
      <c r="X38" s="1">
        <v>0.02452</v>
      </c>
      <c r="AA38" s="1">
        <v>0.02272</v>
      </c>
      <c r="AD38" s="1">
        <v>0.02198</v>
      </c>
      <c r="AJ38" s="3"/>
      <c r="AN38" s="1">
        <v>0.03022</v>
      </c>
      <c r="AQ38" s="1">
        <v>0.02828</v>
      </c>
      <c r="AT38" s="1">
        <v>0.02644</v>
      </c>
      <c r="AW38" s="1">
        <v>0.0259</v>
      </c>
      <c r="BD38" s="1">
        <v>0.02844</v>
      </c>
      <c r="BG38" s="1">
        <v>0.02638</v>
      </c>
      <c r="BJ38" s="1">
        <v>0.02514</v>
      </c>
      <c r="BM38" s="1">
        <v>0.02488</v>
      </c>
    </row>
    <row r="39" spans="1:65">
      <c r="A39" s="3"/>
      <c r="E39" s="1">
        <f>(D36-E36)/E38*E37</f>
        <v>14.0180613754</v>
      </c>
      <c r="H39" s="1">
        <f>(G36-H36)/H38*H37</f>
        <v>14.1778045913467</v>
      </c>
      <c r="K39" s="1">
        <f>(J36-K36)/K38*K37</f>
        <v>14.5593655384312</v>
      </c>
      <c r="N39" s="1">
        <f>(M36-N36)/N38*N37</f>
        <v>14.8437069454185</v>
      </c>
      <c r="U39" s="1">
        <f>(T36-U36)/U38*U37</f>
        <v>13.9884810127281</v>
      </c>
      <c r="X39" s="1">
        <f>(W36-X36)/X38*X37</f>
        <v>14.1404322522591</v>
      </c>
      <c r="AA39" s="1">
        <f>(Z36-AA36)/AA38*AA37</f>
        <v>14.5264244728067</v>
      </c>
      <c r="AD39" s="1">
        <f>(AC36-AD36)/AD38*AD37</f>
        <v>14.8321868909101</v>
      </c>
      <c r="AJ39" s="3"/>
      <c r="AN39" s="1">
        <f>(AM36-AN36)/AN38*AN37</f>
        <v>17.485426609358</v>
      </c>
      <c r="AQ39" s="1">
        <f>(AP36-AQ36)/AQ38*AQ37</f>
        <v>19.469881277441</v>
      </c>
      <c r="AT39" s="1">
        <f>(AS36-AT36)/AT38*AT37</f>
        <v>18.759765045616</v>
      </c>
      <c r="AW39" s="1">
        <f>(AV36-AW36)/AW38*AW37</f>
        <v>16.3644739779172</v>
      </c>
      <c r="BD39" s="1">
        <f>(BC36-BD36)/BD38*BD37</f>
        <v>17.4508882521463</v>
      </c>
      <c r="BG39" s="1">
        <f>(BF36-BG36)/BG38*BG37</f>
        <v>19.4331245866657</v>
      </c>
      <c r="BJ39" s="1">
        <f>(BI36-BJ36)/BJ38*BJ37</f>
        <v>18.7235982308206</v>
      </c>
      <c r="BM39" s="1">
        <f>(BL36-BM36)/BM38*BM37</f>
        <v>16.3465788221113</v>
      </c>
    </row>
    <row r="40" spans="1:65">
      <c r="A40" s="3"/>
      <c r="U40" s="1">
        <f>E39-0.03058</f>
        <v>13.9874813754</v>
      </c>
      <c r="X40" s="1">
        <f>H39-0.03695</f>
        <v>14.1408545913467</v>
      </c>
      <c r="AA40" s="1">
        <f>K39-0.03367</f>
        <v>14.5256955384312</v>
      </c>
      <c r="AD40" s="1">
        <f>N39-0.01057</f>
        <v>14.8331369454185</v>
      </c>
      <c r="AJ40" s="3"/>
      <c r="BD40" s="1">
        <f>AN39-0.03508</f>
        <v>17.450346609358</v>
      </c>
      <c r="BG40" s="1">
        <f>AQ39-0.03596</f>
        <v>19.433921277441</v>
      </c>
      <c r="BJ40" s="1">
        <f>AT39-0.03673</f>
        <v>18.723035045616</v>
      </c>
      <c r="BM40" s="1">
        <f>AW39-0.01705</f>
        <v>16.3474239779172</v>
      </c>
    </row>
    <row r="41" spans="1:36">
      <c r="A41" s="3"/>
      <c r="AJ41" s="3"/>
    </row>
    <row r="42" spans="1:36">
      <c r="A42" s="3"/>
      <c r="AJ42" s="3"/>
    </row>
    <row r="43" spans="1:66">
      <c r="A43" s="3"/>
      <c r="O43" s="1">
        <f>AVERAGE(E39,H39,K39,N39)</f>
        <v>14.3997346126491</v>
      </c>
      <c r="AE43" s="1">
        <f>AVERAGE(U39,X39,AA39,AD39)</f>
        <v>14.371881157176</v>
      </c>
      <c r="AJ43" s="3"/>
      <c r="AX43" s="1">
        <f>AVERAGE(AN39,AQ39,AT39,AW39)</f>
        <v>18.019886727583</v>
      </c>
      <c r="BN43" s="1">
        <f>AVERAGE(BD39,BG39,BJ39,BM39)</f>
        <v>17.988547472936</v>
      </c>
    </row>
    <row r="44" spans="1:36">
      <c r="A44" s="3"/>
      <c r="AJ44" s="3"/>
    </row>
    <row r="45" spans="1:36">
      <c r="A45" s="3"/>
      <c r="AJ45" s="3"/>
    </row>
    <row r="46" spans="1:36">
      <c r="A46" s="4" t="s">
        <v>11</v>
      </c>
      <c r="AJ46" s="4" t="s">
        <v>11</v>
      </c>
    </row>
    <row r="47" spans="1:65">
      <c r="A47" s="3" t="s">
        <v>18</v>
      </c>
      <c r="B47" s="1">
        <v>41</v>
      </c>
      <c r="D47" s="1">
        <v>4.2728</v>
      </c>
      <c r="E47" s="1">
        <v>3.6023</v>
      </c>
      <c r="G47" s="1">
        <v>6.6014</v>
      </c>
      <c r="H47" s="1">
        <v>5.97578</v>
      </c>
      <c r="J47" s="1">
        <v>4.2123</v>
      </c>
      <c r="K47" s="1">
        <v>3.6023</v>
      </c>
      <c r="M47" s="1">
        <v>6.5239</v>
      </c>
      <c r="N47" s="1">
        <v>5.97578</v>
      </c>
      <c r="T47" s="8">
        <v>6.6183</v>
      </c>
      <c r="U47" s="1">
        <v>5.97578</v>
      </c>
      <c r="W47" s="8">
        <v>6.5755</v>
      </c>
      <c r="X47" s="1">
        <v>5.97578</v>
      </c>
      <c r="Z47" s="8">
        <v>6.5508</v>
      </c>
      <c r="AA47" s="1">
        <v>5.97578</v>
      </c>
      <c r="AC47" s="8">
        <v>6.4858</v>
      </c>
      <c r="AD47" s="1">
        <v>5.97578</v>
      </c>
      <c r="AJ47" s="3" t="s">
        <v>19</v>
      </c>
      <c r="AK47" s="1">
        <v>110</v>
      </c>
      <c r="AM47" s="1">
        <v>4.4306</v>
      </c>
      <c r="AN47" s="1">
        <v>3.6023</v>
      </c>
      <c r="AP47" s="1">
        <v>6.8976</v>
      </c>
      <c r="AQ47" s="1">
        <v>5.97578</v>
      </c>
      <c r="AS47" s="1">
        <v>4.4452</v>
      </c>
      <c r="AT47" s="1">
        <v>3.6023</v>
      </c>
      <c r="AV47" s="1">
        <v>6.8159</v>
      </c>
      <c r="AW47" s="1">
        <v>5.97578</v>
      </c>
      <c r="BC47" s="8">
        <v>6.7539</v>
      </c>
      <c r="BD47" s="1">
        <v>5.97578</v>
      </c>
      <c r="BF47" s="8">
        <v>6.8341</v>
      </c>
      <c r="BG47" s="1">
        <v>5.97578</v>
      </c>
      <c r="BI47" s="8">
        <v>6.7766</v>
      </c>
      <c r="BJ47" s="1">
        <v>5.97578</v>
      </c>
      <c r="BL47" s="8">
        <v>6.7816</v>
      </c>
      <c r="BM47" s="1">
        <v>5.97578</v>
      </c>
    </row>
    <row r="48" spans="1:65">
      <c r="A48" s="3"/>
      <c r="E48" s="1">
        <v>0.567450163375</v>
      </c>
      <c r="H48" s="1">
        <v>0.567450163375</v>
      </c>
      <c r="K48" s="1">
        <v>0.567450163375</v>
      </c>
      <c r="N48" s="1">
        <v>0.567450163375</v>
      </c>
      <c r="U48" s="1">
        <v>0.567450163375</v>
      </c>
      <c r="X48" s="1">
        <v>0.567450163375</v>
      </c>
      <c r="AA48" s="1">
        <v>0.567450163375</v>
      </c>
      <c r="AD48" s="1">
        <v>0.567450163375</v>
      </c>
      <c r="AJ48" s="3"/>
      <c r="AN48" s="1">
        <v>0.567450163375</v>
      </c>
      <c r="AQ48" s="1">
        <v>0.567450163375</v>
      </c>
      <c r="AT48" s="1">
        <v>0.567450163375</v>
      </c>
      <c r="AW48" s="1">
        <v>0.567450163375</v>
      </c>
      <c r="BD48" s="1">
        <v>0.567450163375</v>
      </c>
      <c r="BG48" s="1">
        <v>0.567450163375</v>
      </c>
      <c r="BJ48" s="1">
        <v>0.567450163375</v>
      </c>
      <c r="BM48" s="1">
        <v>0.567450163375</v>
      </c>
    </row>
    <row r="49" spans="1:65">
      <c r="A49" s="3"/>
      <c r="E49" s="1">
        <v>0.02834</v>
      </c>
      <c r="H49" s="1">
        <v>0.02552</v>
      </c>
      <c r="K49" s="1">
        <v>0.02406</v>
      </c>
      <c r="N49" s="1">
        <v>0.02358</v>
      </c>
      <c r="U49" s="1">
        <v>0.0272</v>
      </c>
      <c r="X49" s="1">
        <v>0.02452</v>
      </c>
      <c r="AA49" s="1">
        <v>0.02272</v>
      </c>
      <c r="AD49" s="1">
        <v>0.02198</v>
      </c>
      <c r="AJ49" s="3"/>
      <c r="AN49" s="1">
        <v>0.03022</v>
      </c>
      <c r="AQ49" s="1">
        <v>0.02828</v>
      </c>
      <c r="AT49" s="1">
        <v>0.02644</v>
      </c>
      <c r="AW49" s="1">
        <v>0.0259</v>
      </c>
      <c r="BD49" s="1">
        <v>0.02844</v>
      </c>
      <c r="BG49" s="1">
        <v>0.02638</v>
      </c>
      <c r="BJ49" s="1">
        <v>0.02514</v>
      </c>
      <c r="BM49" s="1">
        <v>0.02488</v>
      </c>
    </row>
    <row r="50" spans="1:65">
      <c r="A50" s="3"/>
      <c r="E50" s="1">
        <f>(D47-E47)/E49*E48</f>
        <v>13.4253823056788</v>
      </c>
      <c r="H50" s="1">
        <f>(G47-H47)/H49*H48</f>
        <v>13.9109784957158</v>
      </c>
      <c r="K50" s="1">
        <f>(J47-K47)/K49*K48</f>
        <v>14.386724840347</v>
      </c>
      <c r="N50" s="1">
        <f>(M47-N47)/N49*N48</f>
        <v>13.1904488358399</v>
      </c>
      <c r="U50" s="1">
        <f>(T47-U47)/U49*U48</f>
        <v>13.4043411386656</v>
      </c>
      <c r="X50" s="1">
        <f>(W47-X47)/X49*X48</f>
        <v>13.878923816446</v>
      </c>
      <c r="AA50" s="1">
        <f>(Z47-AA47)/AA49*AA48</f>
        <v>14.3615841964741</v>
      </c>
      <c r="AD50" s="1">
        <f>(AC47-AD47)/AD49*AD48</f>
        <v>13.1670123896505</v>
      </c>
      <c r="AJ50" s="3"/>
      <c r="AN50" s="1">
        <f>(AM47-AN47)/AN49*AN48</f>
        <v>15.5532419034915</v>
      </c>
      <c r="AQ50" s="1">
        <f>(AP47-AQ47)/AQ49*AQ48</f>
        <v>18.4967082603374</v>
      </c>
      <c r="AT50" s="1">
        <f>(AS47-AT47)/AT49*AT48</f>
        <v>18.0901566833883</v>
      </c>
      <c r="AW50" s="1">
        <f>(AV47-AW47)/AW49*AW48</f>
        <v>18.4064181951585</v>
      </c>
      <c r="BD50" s="1">
        <f>(BC47-BD47)/BD49*BD48</f>
        <v>15.5254683939998</v>
      </c>
      <c r="BG50" s="1">
        <f>(BF47-BG47)/BG49*BG48</f>
        <v>18.4629956113734</v>
      </c>
      <c r="BJ50" s="1">
        <f>(BI47-BJ47)/BJ49*BJ48</f>
        <v>18.0757931517091</v>
      </c>
      <c r="BM50" s="1">
        <f>(BL47-BM47)/BM49*BM48</f>
        <v>18.3787255084744</v>
      </c>
    </row>
    <row r="51" spans="1:65">
      <c r="A51" s="3"/>
      <c r="U51" s="1">
        <f>E50-0.02057</f>
        <v>13.4048123056788</v>
      </c>
      <c r="X51" s="1">
        <f>H50-0.03147</f>
        <v>13.8795084957158</v>
      </c>
      <c r="AA51" s="1">
        <f>K50-0.02581</f>
        <v>14.360914840347</v>
      </c>
      <c r="AD51" s="1">
        <f>N50-0.02218</f>
        <v>13.1682688358399</v>
      </c>
      <c r="AJ51" s="3"/>
      <c r="BD51" s="1">
        <f>AN50-0.02705</f>
        <v>15.5261919034915</v>
      </c>
      <c r="BG51" s="1">
        <f>AQ50-0.03417</f>
        <v>18.4625382603374</v>
      </c>
      <c r="BJ51" s="1">
        <f>AT50-0.01518</f>
        <v>18.0749766833883</v>
      </c>
      <c r="BM51" s="1">
        <f>AW50-0.02812</f>
        <v>18.3782981951585</v>
      </c>
    </row>
    <row r="52" spans="1:36">
      <c r="A52" s="3"/>
      <c r="AJ52" s="3"/>
    </row>
    <row r="53" spans="1:36">
      <c r="A53" s="3"/>
      <c r="AJ53" s="3"/>
    </row>
    <row r="54" spans="1:66">
      <c r="A54" s="3"/>
      <c r="O54" s="1">
        <f>AVERAGE(E50,H50,K50,N50)</f>
        <v>13.7283836193954</v>
      </c>
      <c r="AE54" s="1">
        <f>AVERAGE(U50,X50,AA50,AD50)</f>
        <v>13.702965385309</v>
      </c>
      <c r="AJ54" s="3"/>
      <c r="AX54" s="1">
        <f>AVERAGE(AN50,AQ50,AT50,AW50)</f>
        <v>17.6366312605939</v>
      </c>
      <c r="BN54" s="1">
        <f>AVERAGE(BD50,BG50,BJ50,BM50)</f>
        <v>17.6107456663892</v>
      </c>
    </row>
    <row r="55" spans="1:36">
      <c r="A55" s="3"/>
      <c r="AJ55" s="3"/>
    </row>
    <row r="56" spans="1:36">
      <c r="A56" s="3"/>
      <c r="AJ56" s="3"/>
    </row>
    <row r="57" spans="1:36">
      <c r="A57" s="4" t="s">
        <v>11</v>
      </c>
      <c r="AJ57" s="4" t="s">
        <v>11</v>
      </c>
    </row>
    <row r="58" spans="1:65">
      <c r="A58" s="3" t="s">
        <v>20</v>
      </c>
      <c r="B58" s="1">
        <v>44</v>
      </c>
      <c r="D58" s="1">
        <v>6.6575</v>
      </c>
      <c r="E58" s="1">
        <v>5.97578</v>
      </c>
      <c r="G58" s="1">
        <v>6.6531</v>
      </c>
      <c r="H58" s="1">
        <v>5.97578</v>
      </c>
      <c r="J58" s="1">
        <v>6.5458</v>
      </c>
      <c r="K58" s="1">
        <v>5.97578</v>
      </c>
      <c r="M58" s="1">
        <v>6.5376</v>
      </c>
      <c r="N58" s="1">
        <v>5.97578</v>
      </c>
      <c r="T58" s="8">
        <v>6.6284</v>
      </c>
      <c r="U58" s="1">
        <v>5.97578</v>
      </c>
      <c r="W58" s="8">
        <v>6.6252</v>
      </c>
      <c r="X58" s="1">
        <v>5.97578</v>
      </c>
      <c r="Z58" s="8">
        <v>6.5129</v>
      </c>
      <c r="AA58" s="1">
        <v>5.97578</v>
      </c>
      <c r="AC58" s="8">
        <v>6.4983</v>
      </c>
      <c r="AD58" s="1">
        <v>5.97578</v>
      </c>
      <c r="AJ58" s="3" t="s">
        <v>21</v>
      </c>
      <c r="AK58" s="1">
        <v>113</v>
      </c>
      <c r="AM58" s="1">
        <v>4.4993</v>
      </c>
      <c r="AN58" s="1">
        <v>3.6023</v>
      </c>
      <c r="AP58" s="1">
        <v>6.9064</v>
      </c>
      <c r="AQ58" s="1">
        <v>5.97578</v>
      </c>
      <c r="AS58" s="1">
        <v>6.7963</v>
      </c>
      <c r="AT58" s="1">
        <v>5.97578</v>
      </c>
      <c r="AV58" s="1">
        <v>6.7589</v>
      </c>
      <c r="AW58" s="1">
        <v>5.97578</v>
      </c>
      <c r="BC58" s="8">
        <v>6.8184</v>
      </c>
      <c r="BD58" s="1">
        <v>5.97578</v>
      </c>
      <c r="BF58" s="8">
        <v>6.8425</v>
      </c>
      <c r="BG58" s="1">
        <v>5.97578</v>
      </c>
      <c r="BI58" s="8">
        <v>6.7551</v>
      </c>
      <c r="BJ58" s="1">
        <v>5.97578</v>
      </c>
      <c r="BL58" s="8">
        <v>6.7267</v>
      </c>
      <c r="BM58" s="1">
        <v>5.97578</v>
      </c>
    </row>
    <row r="59" spans="1:65">
      <c r="A59" s="3"/>
      <c r="E59" s="1">
        <v>0.567450163375</v>
      </c>
      <c r="H59" s="1">
        <v>0.567450163375</v>
      </c>
      <c r="K59" s="1">
        <v>0.567450163375</v>
      </c>
      <c r="N59" s="1">
        <v>0.567450163375</v>
      </c>
      <c r="U59" s="1">
        <v>0.567450163375</v>
      </c>
      <c r="X59" s="1">
        <v>0.567450163375</v>
      </c>
      <c r="AA59" s="1">
        <v>0.567450163375</v>
      </c>
      <c r="AD59" s="1">
        <v>0.567450163375</v>
      </c>
      <c r="AJ59" s="3"/>
      <c r="AN59" s="1">
        <v>0.567450163375</v>
      </c>
      <c r="AQ59" s="1">
        <v>0.567450163375</v>
      </c>
      <c r="AT59" s="1">
        <v>0.567450163375</v>
      </c>
      <c r="AW59" s="1">
        <v>0.567450163375</v>
      </c>
      <c r="BD59" s="1">
        <v>0.567450163375</v>
      </c>
      <c r="BG59" s="1">
        <v>0.567450163375</v>
      </c>
      <c r="BJ59" s="1">
        <v>0.567450163375</v>
      </c>
      <c r="BM59" s="1">
        <v>0.567450163375</v>
      </c>
    </row>
    <row r="60" spans="1:65">
      <c r="A60" s="3"/>
      <c r="E60" s="1">
        <v>0.02834</v>
      </c>
      <c r="H60" s="1">
        <v>0.02552</v>
      </c>
      <c r="K60" s="1">
        <v>0.02406</v>
      </c>
      <c r="N60" s="1">
        <v>0.02358</v>
      </c>
      <c r="U60" s="1">
        <v>0.0272</v>
      </c>
      <c r="X60" s="1">
        <v>0.02452</v>
      </c>
      <c r="AA60" s="1">
        <v>0.02272</v>
      </c>
      <c r="AD60" s="1">
        <v>0.02198</v>
      </c>
      <c r="AJ60" s="3"/>
      <c r="AN60" s="1">
        <v>0.03022</v>
      </c>
      <c r="AQ60" s="1">
        <v>0.02828</v>
      </c>
      <c r="AT60" s="1">
        <v>0.02644</v>
      </c>
      <c r="AW60" s="1">
        <v>0.0259</v>
      </c>
      <c r="BD60" s="1">
        <v>0.02844</v>
      </c>
      <c r="BG60" s="1">
        <v>0.02638</v>
      </c>
      <c r="BJ60" s="1">
        <v>0.02514</v>
      </c>
      <c r="BM60" s="1">
        <v>0.02488</v>
      </c>
    </row>
    <row r="61" spans="1:65">
      <c r="A61" s="3"/>
      <c r="E61" s="1">
        <f>(D58-E58)/E60*E59</f>
        <v>13.6500397098096</v>
      </c>
      <c r="H61" s="1">
        <f>(G58-H58)/H60*H59</f>
        <v>15.0605542577255</v>
      </c>
      <c r="K61" s="1">
        <f>(J58-K58)/K60*K59</f>
        <v>13.4438047434338</v>
      </c>
      <c r="N61" s="1">
        <f>(M58-N58)/N60*N59</f>
        <v>13.5201378620586</v>
      </c>
      <c r="U61" s="1">
        <f>(T58-U58)/U60*U59</f>
        <v>13.6150487360953</v>
      </c>
      <c r="X61" s="1">
        <f>(W58-X58)/X60*X59</f>
        <v>15.0290980872346</v>
      </c>
      <c r="AA61" s="1">
        <f>(Z58-AA58)/AA60*AA59</f>
        <v>13.4150013975343</v>
      </c>
      <c r="AD61" s="1">
        <f>(AC58-AD58)/AD60*AD59</f>
        <v>13.4897206263287</v>
      </c>
      <c r="AJ61" s="3"/>
      <c r="AN61" s="1">
        <f>(AM58-AN58)/AN60*AN59</f>
        <v>16.8432427712566</v>
      </c>
      <c r="AQ61" s="1">
        <f>(AP58-AQ58)/AQ60*AQ59</f>
        <v>18.6732839830284</v>
      </c>
      <c r="AT61" s="1">
        <f>(AS58-AT58)/AT60*AT59</f>
        <v>17.6098414543288</v>
      </c>
      <c r="AW61" s="1">
        <f>(AV58-AW58)/AW60*AW59</f>
        <v>17.1575896502791</v>
      </c>
      <c r="BD61" s="1">
        <f>(BC58-BD58)/BD60*BD59</f>
        <v>16.8124070556625</v>
      </c>
      <c r="BG61" s="1">
        <f>(BF58-BG58)/BG60*BG59</f>
        <v>18.6436848218491</v>
      </c>
      <c r="BJ61" s="1">
        <f>(BI58-BJ58)/BJ60*BJ59</f>
        <v>17.5905036325141</v>
      </c>
      <c r="BM61" s="1">
        <f>(BL58-BM58)/BM60*BM59</f>
        <v>17.1265947219274</v>
      </c>
    </row>
    <row r="62" spans="1:65">
      <c r="A62" s="3"/>
      <c r="U62" s="1">
        <f>E61-0.03601</f>
        <v>13.6140297098096</v>
      </c>
      <c r="X62" s="1">
        <f>H61-0.03229</f>
        <v>15.0282642577255</v>
      </c>
      <c r="AA62" s="1">
        <f>K61-0.02819</f>
        <v>13.4156147434338</v>
      </c>
      <c r="AD62" s="1">
        <f>N61-0.03061</f>
        <v>13.4895278620586</v>
      </c>
      <c r="AJ62" s="3"/>
      <c r="BD62" s="1">
        <f>AN61-0.03061</f>
        <v>16.8126327712566</v>
      </c>
      <c r="BG62" s="1">
        <f>AQ61-0.02923</f>
        <v>18.6440539830284</v>
      </c>
      <c r="BJ62" s="1">
        <f>AT61-0.01918</f>
        <v>17.5906614543288</v>
      </c>
      <c r="BM62" s="1">
        <f>AW61-0.0316</f>
        <v>17.1259896502791</v>
      </c>
    </row>
    <row r="63" spans="1:36">
      <c r="A63" s="3"/>
      <c r="AJ63" s="3"/>
    </row>
    <row r="64" spans="1:36">
      <c r="A64" s="3"/>
      <c r="AJ64" s="3"/>
    </row>
    <row r="65" spans="1:66">
      <c r="A65" s="3"/>
      <c r="O65" s="1">
        <f>AVERAGE(E61,H61,K61,N61)</f>
        <v>13.9186341432569</v>
      </c>
      <c r="AE65" s="1">
        <f>AVERAGE(U61,X61,AA61,AD61)</f>
        <v>13.8872172117982</v>
      </c>
      <c r="AJ65" s="3"/>
      <c r="AX65" s="1">
        <f>AVERAGE(AN61,AQ61,AT61,AW61)</f>
        <v>17.5709894647232</v>
      </c>
      <c r="BN65" s="1">
        <f>AVERAGE(BD61,BG61,BJ61,BM61)</f>
        <v>17.5432975579883</v>
      </c>
    </row>
    <row r="66" spans="1:36">
      <c r="A66" s="3"/>
      <c r="AJ66" s="3"/>
    </row>
    <row r="67" spans="1:50">
      <c r="A67" s="3"/>
      <c r="O67" s="1">
        <f>O34-1.8212</f>
        <v>14.0165295808783</v>
      </c>
      <c r="AJ67" s="3"/>
      <c r="AX67" s="1">
        <f>AX34-1.2212</f>
        <v>17.7497459099818</v>
      </c>
    </row>
    <row r="68" s="1" customFormat="1" spans="1:66">
      <c r="A68" s="4" t="s">
        <v>11</v>
      </c>
      <c r="E68" s="1">
        <f>AVERAGE(E39,E50,E61)</f>
        <v>13.6978277969628</v>
      </c>
      <c r="H68" s="1">
        <f>AVERAGE(H39,H50,H61)</f>
        <v>14.3831124482627</v>
      </c>
      <c r="K68" s="1">
        <f>AVERAGE(K39,K50,K61)</f>
        <v>14.1299650407373</v>
      </c>
      <c r="N68" s="1">
        <f>AVERAGE(N39,N50,N61)</f>
        <v>13.851431214439</v>
      </c>
      <c r="O68" s="1">
        <f>AVERAGE(O43,O54,O65)</f>
        <v>14.0155841251005</v>
      </c>
      <c r="U68" s="1">
        <f>AVERAGE(U39,U50,U61)</f>
        <v>13.6692902958297</v>
      </c>
      <c r="X68" s="1">
        <f>AVERAGE(X39,X50,X61)</f>
        <v>14.3494847186465</v>
      </c>
      <c r="AA68" s="1">
        <f>AVERAGE(AA39,AA50,AA61)</f>
        <v>14.101003355605</v>
      </c>
      <c r="AD68" s="1">
        <f>AVERAGE(AD39,AD50,AD61)</f>
        <v>13.8296399689631</v>
      </c>
      <c r="AE68" s="1">
        <f>AVERAGE(AE43,AE54,AE65)</f>
        <v>13.9873545847611</v>
      </c>
      <c r="AJ68" s="4" t="s">
        <v>11</v>
      </c>
      <c r="AN68" s="1">
        <f>AVERAGE(AN39,AN50,AN61)</f>
        <v>16.6273037613687</v>
      </c>
      <c r="AQ68" s="1">
        <f>AVERAGE(AQ39,AQ50,AQ61)</f>
        <v>18.8799578402689</v>
      </c>
      <c r="AT68" s="1">
        <f>AVERAGE(AT39,AT50,AT61)</f>
        <v>18.1532543944444</v>
      </c>
      <c r="AW68" s="1">
        <f>AVERAGE(AW39,AW50,AW61)</f>
        <v>17.3094939411183</v>
      </c>
      <c r="AX68" s="1">
        <f>AVERAGE(AX43,AX54,AX65)</f>
        <v>17.7425024843001</v>
      </c>
      <c r="BD68" s="1">
        <f>AVERAGE(BD39,BD50,BD61)</f>
        <v>16.5962545672696</v>
      </c>
      <c r="BG68" s="1">
        <f>AVERAGE(BG39,BG50,BG61)</f>
        <v>18.8466016732961</v>
      </c>
      <c r="BJ68" s="1">
        <f>AVERAGE(BJ39,BJ50,BJ61)</f>
        <v>18.1299650050146</v>
      </c>
      <c r="BM68" s="1">
        <f>AVERAGE(BM39,BM50,BM61)</f>
        <v>17.2839663508377</v>
      </c>
      <c r="BN68" s="1">
        <f>AVERAGE(BN43,BN54,BN65)</f>
        <v>17.7141968991045</v>
      </c>
    </row>
    <row r="69" spans="1:65">
      <c r="A69" s="3" t="s">
        <v>22</v>
      </c>
      <c r="B69" s="1">
        <v>39</v>
      </c>
      <c r="D69" s="1">
        <v>4.1963</v>
      </c>
      <c r="E69" s="1">
        <v>3.6023</v>
      </c>
      <c r="G69" s="1">
        <v>6.5172</v>
      </c>
      <c r="H69" s="1">
        <v>5.97578</v>
      </c>
      <c r="J69" s="1">
        <v>6.5243</v>
      </c>
      <c r="K69" s="1">
        <v>5.97578</v>
      </c>
      <c r="M69" s="1">
        <v>6.4822</v>
      </c>
      <c r="N69" s="1">
        <v>5.97578</v>
      </c>
      <c r="T69" s="8">
        <v>6.5439</v>
      </c>
      <c r="U69" s="1">
        <v>5.97578</v>
      </c>
      <c r="W69" s="8">
        <v>6.4954</v>
      </c>
      <c r="X69" s="1">
        <v>5.97578</v>
      </c>
      <c r="Z69" s="8">
        <v>6.4926</v>
      </c>
      <c r="AA69" s="1">
        <v>5.97578</v>
      </c>
      <c r="AC69" s="8">
        <v>6.4466</v>
      </c>
      <c r="AD69" s="1">
        <v>5.97578</v>
      </c>
      <c r="AJ69" s="3" t="s">
        <v>23</v>
      </c>
      <c r="AK69" s="1">
        <v>108</v>
      </c>
      <c r="AM69" s="1">
        <v>6.8108</v>
      </c>
      <c r="AN69" s="1">
        <v>5.97578</v>
      </c>
      <c r="AP69" s="1">
        <v>6.7924</v>
      </c>
      <c r="AQ69" s="1">
        <v>5.97578</v>
      </c>
      <c r="AS69" s="1">
        <v>6.8097</v>
      </c>
      <c r="AT69" s="1">
        <v>5.97578</v>
      </c>
      <c r="AV69" s="1">
        <v>6.6879</v>
      </c>
      <c r="AW69" s="1">
        <v>5.97578</v>
      </c>
      <c r="BC69" s="8">
        <v>6.7596</v>
      </c>
      <c r="BD69" s="1">
        <v>5.97578</v>
      </c>
      <c r="BF69" s="8">
        <v>6.7364</v>
      </c>
      <c r="BG69" s="1">
        <v>5.97578</v>
      </c>
      <c r="BI69" s="8">
        <v>6.7676</v>
      </c>
      <c r="BJ69" s="1">
        <v>5.97578</v>
      </c>
      <c r="BL69" s="8">
        <v>6.6591</v>
      </c>
      <c r="BM69" s="1">
        <v>5.97578</v>
      </c>
    </row>
    <row r="70" spans="1:65">
      <c r="A70" s="3"/>
      <c r="E70" s="1">
        <v>0.567450163375</v>
      </c>
      <c r="H70" s="1">
        <v>0.567450163375</v>
      </c>
      <c r="K70" s="1">
        <v>0.567450163375</v>
      </c>
      <c r="N70" s="1">
        <v>0.567450163375</v>
      </c>
      <c r="U70" s="1">
        <v>0.567450163375</v>
      </c>
      <c r="X70" s="1">
        <v>0.567450163375</v>
      </c>
      <c r="AA70" s="1">
        <v>0.567450163375</v>
      </c>
      <c r="AD70" s="1">
        <v>0.567450163375</v>
      </c>
      <c r="AJ70" s="3"/>
      <c r="AN70" s="1">
        <v>0.567450163375</v>
      </c>
      <c r="AQ70" s="1">
        <v>0.567450163375</v>
      </c>
      <c r="AT70" s="1">
        <v>0.567450163375</v>
      </c>
      <c r="AW70" s="1">
        <v>0.567450163375</v>
      </c>
      <c r="BD70" s="1">
        <v>0.567450163375</v>
      </c>
      <c r="BG70" s="1">
        <v>0.567450163375</v>
      </c>
      <c r="BJ70" s="1">
        <v>0.567450163375</v>
      </c>
      <c r="BM70" s="1">
        <v>0.567450163375</v>
      </c>
    </row>
    <row r="71" spans="1:65">
      <c r="A71" s="3"/>
      <c r="E71" s="1">
        <v>0.02834</v>
      </c>
      <c r="H71" s="1">
        <v>0.02552</v>
      </c>
      <c r="K71" s="1">
        <v>0.02406</v>
      </c>
      <c r="N71" s="1">
        <v>0.02358</v>
      </c>
      <c r="U71" s="1">
        <v>0.0272</v>
      </c>
      <c r="X71" s="1">
        <v>0.02452</v>
      </c>
      <c r="AA71" s="1">
        <v>0.02272</v>
      </c>
      <c r="AD71" s="1">
        <v>0.02198</v>
      </c>
      <c r="AJ71" s="3"/>
      <c r="AN71" s="1">
        <v>0.03022</v>
      </c>
      <c r="AQ71" s="1">
        <v>0.02828</v>
      </c>
      <c r="AT71" s="1">
        <v>0.02644</v>
      </c>
      <c r="AW71" s="1">
        <v>0.0259</v>
      </c>
      <c r="BD71" s="1">
        <v>0.02844</v>
      </c>
      <c r="BG71" s="1">
        <v>0.02638</v>
      </c>
      <c r="BJ71" s="1">
        <v>0.02514</v>
      </c>
      <c r="BM71" s="1">
        <v>0.02488</v>
      </c>
    </row>
    <row r="72" spans="1:65">
      <c r="A72" s="3"/>
      <c r="E72" s="1">
        <f>(D69-E69)/E71*E70</f>
        <v>11.8936272775141</v>
      </c>
      <c r="H72" s="1">
        <f>(G69-H69)/H71*H70</f>
        <v>12.0387487247058</v>
      </c>
      <c r="K72" s="1">
        <f>(J69-K69)/K71*K70</f>
        <v>12.9367316547986</v>
      </c>
      <c r="N72" s="1">
        <f>(M69-N69)/N71*N70</f>
        <v>12.1869428217289</v>
      </c>
      <c r="U72" s="1">
        <f>(T69-U69)/U71*U70</f>
        <v>11.8521980447281</v>
      </c>
      <c r="X72" s="1">
        <f>(W69-X69)/X71*X70</f>
        <v>12.0252224263017</v>
      </c>
      <c r="AA72" s="1">
        <f>(Z69-AA69)/AA71*AA70</f>
        <v>12.9079926688146</v>
      </c>
      <c r="AD72" s="1">
        <f>(AC69-AD69)/AD71*AD70</f>
        <v>12.1549993594275</v>
      </c>
      <c r="AJ72" s="3"/>
      <c r="AN72" s="1">
        <f>(AM69-AN69)/AN71*AN70</f>
        <v>15.6794253944868</v>
      </c>
      <c r="AQ72" s="1">
        <f>(AP69-AQ69)/AQ71*AQ70</f>
        <v>16.3858257572593</v>
      </c>
      <c r="AT72" s="1">
        <f>(AS69-AT69)/AT71*AT70</f>
        <v>17.8974296611831</v>
      </c>
      <c r="AW72" s="1">
        <f>(AV69-AW69)/AW71*AW70</f>
        <v>15.6020312873593</v>
      </c>
      <c r="BD72" s="1">
        <f>(BC69-BD69)/BD71*BD70</f>
        <v>15.6391978571235</v>
      </c>
      <c r="BG72" s="1">
        <f>(BF69-BG69)/BG71*BG70</f>
        <v>16.3614080085782</v>
      </c>
      <c r="BJ72" s="1">
        <f>(BI69-BJ69)/BJ71*BJ70</f>
        <v>17.8726487018135</v>
      </c>
      <c r="BM72" s="1">
        <f>(BL69-BM69)/BM71*BM70</f>
        <v>15.5848089082558</v>
      </c>
    </row>
    <row r="73" spans="1:65">
      <c r="A73" s="3"/>
      <c r="U73" s="1">
        <f>E72-0.04105</f>
        <v>11.8525772775141</v>
      </c>
      <c r="X73" s="1">
        <f>H72-0.01259</f>
        <v>12.0261587247058</v>
      </c>
      <c r="AA73" s="1">
        <f>K72-0.02564</f>
        <v>12.9110916547986</v>
      </c>
      <c r="AD73" s="1">
        <f>N72-0.03157</f>
        <v>12.1553728217289</v>
      </c>
      <c r="AJ73" s="3"/>
      <c r="BD73" s="1">
        <f>AN72-0.04015</f>
        <v>15.6392753944868</v>
      </c>
      <c r="BG73" s="1">
        <f>AQ72-0.02519</f>
        <v>16.3606357572593</v>
      </c>
      <c r="BJ73" s="1">
        <f>AT72-0.02456</f>
        <v>17.8728696611831</v>
      </c>
      <c r="BM73" s="1">
        <f>AW72-0.01753</f>
        <v>15.5845012873593</v>
      </c>
    </row>
    <row r="74" spans="1:36">
      <c r="A74" s="3"/>
      <c r="AJ74" s="3"/>
    </row>
    <row r="75" spans="1:36">
      <c r="A75" s="3"/>
      <c r="AJ75" s="3"/>
    </row>
    <row r="76" spans="1:66">
      <c r="A76" s="3"/>
      <c r="O76" s="1">
        <f>AVERAGE(E72,H72,K72,N72)</f>
        <v>12.2640126196869</v>
      </c>
      <c r="AE76" s="1">
        <f>AVERAGE(U72,X72,AA72,AD72)</f>
        <v>12.235103124818</v>
      </c>
      <c r="AJ76" s="3"/>
      <c r="AX76" s="1">
        <f>AVERAGE(AN72,AQ72,AT72,AW72)</f>
        <v>16.3911780250721</v>
      </c>
      <c r="BN76" s="1">
        <f>AVERAGE(BD72,BG72,BJ72,BM72)</f>
        <v>16.3645158689428</v>
      </c>
    </row>
    <row r="77" spans="1:36">
      <c r="A77" s="3"/>
      <c r="AJ77" s="3"/>
    </row>
    <row r="78" spans="1:36">
      <c r="A78" s="3"/>
      <c r="AJ78" s="3"/>
    </row>
    <row r="79" spans="1:36">
      <c r="A79" s="4" t="s">
        <v>11</v>
      </c>
      <c r="AJ79" s="4" t="s">
        <v>11</v>
      </c>
    </row>
    <row r="80" spans="1:65">
      <c r="A80" s="3" t="s">
        <v>24</v>
      </c>
      <c r="B80" s="1">
        <v>42</v>
      </c>
      <c r="D80" s="1">
        <v>6.5994</v>
      </c>
      <c r="E80" s="1">
        <v>5.97578</v>
      </c>
      <c r="G80" s="1">
        <v>6.6005</v>
      </c>
      <c r="H80" s="1">
        <v>5.97578</v>
      </c>
      <c r="J80" s="1">
        <v>4.1534</v>
      </c>
      <c r="K80" s="1">
        <v>3.6023</v>
      </c>
      <c r="M80" s="1">
        <v>6.4638</v>
      </c>
      <c r="N80" s="1">
        <v>5.97578</v>
      </c>
      <c r="T80" s="8">
        <v>6.5731</v>
      </c>
      <c r="U80" s="1">
        <v>5.97578</v>
      </c>
      <c r="W80" s="8">
        <v>6.5747</v>
      </c>
      <c r="X80" s="1">
        <v>5.97578</v>
      </c>
      <c r="Z80" s="8">
        <v>6.4949</v>
      </c>
      <c r="AA80" s="1">
        <v>5.97578</v>
      </c>
      <c r="AC80" s="8">
        <v>6.4295</v>
      </c>
      <c r="AD80" s="1">
        <v>5.97578</v>
      </c>
      <c r="AJ80" s="3" t="s">
        <v>25</v>
      </c>
      <c r="AK80" s="1">
        <v>111</v>
      </c>
      <c r="AM80" s="1">
        <v>4.4135</v>
      </c>
      <c r="AN80" s="1">
        <v>3.6023</v>
      </c>
      <c r="AP80" s="1">
        <v>6.8278</v>
      </c>
      <c r="AQ80" s="1">
        <v>5.97578</v>
      </c>
      <c r="AS80" s="1">
        <v>6.7735</v>
      </c>
      <c r="AT80" s="1">
        <v>5.97578</v>
      </c>
      <c r="AV80" s="1">
        <v>6.6261</v>
      </c>
      <c r="AW80" s="1">
        <v>5.97578</v>
      </c>
      <c r="BC80" s="8">
        <v>6.7378</v>
      </c>
      <c r="BD80" s="1">
        <v>5.97578</v>
      </c>
      <c r="BF80" s="8">
        <v>6.7695</v>
      </c>
      <c r="BG80" s="1">
        <v>5.97578</v>
      </c>
      <c r="BI80" s="8">
        <v>6.7335</v>
      </c>
      <c r="BJ80" s="1">
        <v>5.97578</v>
      </c>
      <c r="BL80" s="8">
        <v>6.5992</v>
      </c>
      <c r="BM80" s="1">
        <v>5.97578</v>
      </c>
    </row>
    <row r="81" spans="1:65">
      <c r="A81" s="3"/>
      <c r="E81" s="1">
        <v>0.567450163375</v>
      </c>
      <c r="H81" s="1">
        <v>0.567450163375</v>
      </c>
      <c r="K81" s="1">
        <v>0.567450163375</v>
      </c>
      <c r="N81" s="1">
        <v>0.567450163375</v>
      </c>
      <c r="U81" s="1">
        <v>0.567450163375</v>
      </c>
      <c r="X81" s="1">
        <v>0.567450163375</v>
      </c>
      <c r="AA81" s="1">
        <v>0.567450163375</v>
      </c>
      <c r="AD81" s="1">
        <v>0.567450163375</v>
      </c>
      <c r="AJ81" s="3"/>
      <c r="AN81" s="1">
        <v>0.567450163375</v>
      </c>
      <c r="AQ81" s="1">
        <v>0.567450163375</v>
      </c>
      <c r="AT81" s="1">
        <v>0.567450163375</v>
      </c>
      <c r="AW81" s="1">
        <v>0.567450163375</v>
      </c>
      <c r="BD81" s="1">
        <v>0.567450163375</v>
      </c>
      <c r="BG81" s="1">
        <v>0.567450163375</v>
      </c>
      <c r="BJ81" s="1">
        <v>0.567450163375</v>
      </c>
      <c r="BM81" s="1">
        <v>0.567450163375</v>
      </c>
    </row>
    <row r="82" spans="1:65">
      <c r="A82" s="3"/>
      <c r="E82" s="1">
        <v>0.02834</v>
      </c>
      <c r="H82" s="1">
        <v>0.02552</v>
      </c>
      <c r="K82" s="1">
        <v>0.02406</v>
      </c>
      <c r="N82" s="1">
        <v>0.02358</v>
      </c>
      <c r="U82" s="1">
        <v>0.0272</v>
      </c>
      <c r="X82" s="1">
        <v>0.02452</v>
      </c>
      <c r="AA82" s="1">
        <v>0.02272</v>
      </c>
      <c r="AD82" s="1">
        <v>0.02198</v>
      </c>
      <c r="AJ82" s="3"/>
      <c r="AN82" s="1">
        <v>0.03022</v>
      </c>
      <c r="AQ82" s="1">
        <v>0.02828</v>
      </c>
      <c r="AT82" s="1">
        <v>0.02644</v>
      </c>
      <c r="AW82" s="1">
        <v>0.0259</v>
      </c>
      <c r="BD82" s="1">
        <v>0.02844</v>
      </c>
      <c r="BG82" s="1">
        <v>0.02638</v>
      </c>
      <c r="BJ82" s="1">
        <v>0.02514</v>
      </c>
      <c r="BM82" s="1">
        <v>0.02488</v>
      </c>
    </row>
    <row r="83" spans="1:65">
      <c r="A83" s="3"/>
      <c r="E83" s="1">
        <f>(D80-E80)/E82*E81</f>
        <v>12.4867068060662</v>
      </c>
      <c r="H83" s="1">
        <f>(G80-H80)/H82*H81</f>
        <v>13.8909665385435</v>
      </c>
      <c r="K83" s="1">
        <f>(J80-K80)/K82*K81</f>
        <v>12.9975804254349</v>
      </c>
      <c r="N83" s="1">
        <f>(M80-N80)/N82*N81</f>
        <v>11.744148801114</v>
      </c>
      <c r="U83" s="1">
        <f>(T80-U80)/U82*U81</f>
        <v>12.4613724848219</v>
      </c>
      <c r="X83" s="1">
        <f>(W80-X80)/X82*X81</f>
        <v>13.860409944884</v>
      </c>
      <c r="AA83" s="1">
        <f>(Z80-AA80)/AA82*AA81</f>
        <v>12.9654370075365</v>
      </c>
      <c r="AD83" s="1">
        <f>(AC80-AD80)/AD82*AD81</f>
        <v>11.7135344916517</v>
      </c>
      <c r="AJ83" s="3"/>
      <c r="AN83" s="1">
        <f>(AM80-AN80)/AN82*AN81</f>
        <v>15.2321499844408</v>
      </c>
      <c r="AQ83" s="1">
        <f>(AP80-AQ80)/AQ82*AQ81</f>
        <v>17.0961417326297</v>
      </c>
      <c r="AT83" s="1">
        <f>(AS80-AT80)/AT82*AT81</f>
        <v>17.1205122665471</v>
      </c>
      <c r="AW83" s="1">
        <f>(AV80-AW80)/AW82*AW81</f>
        <v>14.2480382334374</v>
      </c>
      <c r="BD83" s="1">
        <f>(BC80-BD80)/BD82*BD81</f>
        <v>15.2042325420189</v>
      </c>
      <c r="BG83" s="1">
        <f>(BF80-BG80)/BG82*BG81</f>
        <v>17.0734095403338</v>
      </c>
      <c r="BJ83" s="1">
        <f>(BI80-BJ80)/BJ82*BJ81</f>
        <v>17.1029569527647</v>
      </c>
      <c r="BM83" s="1">
        <f>(BL80-BM80)/BM82*BM81</f>
        <v>14.2186407094551</v>
      </c>
    </row>
    <row r="84" spans="1:65">
      <c r="A84" s="3"/>
      <c r="U84" s="1">
        <f>E83-0.02458</f>
        <v>12.4621268060662</v>
      </c>
      <c r="X84" s="1">
        <f>H83-0.03052</f>
        <v>13.8604465385435</v>
      </c>
      <c r="AA84" s="1">
        <f>K83-0.03181</f>
        <v>12.9657704254349</v>
      </c>
      <c r="AD84" s="1">
        <f>N83-0.03092</f>
        <v>11.713228801114</v>
      </c>
      <c r="AJ84" s="3"/>
      <c r="BD84" s="1">
        <f>AN83-0.02854</f>
        <v>15.2036099844408</v>
      </c>
      <c r="BG84" s="1">
        <f>AQ83-0.02305</f>
        <v>17.0730917326297</v>
      </c>
      <c r="BJ84" s="1">
        <f>AT83-0.01831</f>
        <v>17.1022022665471</v>
      </c>
      <c r="BM84" s="1">
        <f>AW83-0.02903</f>
        <v>14.2190082334374</v>
      </c>
    </row>
    <row r="85" spans="1:36">
      <c r="A85" s="3"/>
      <c r="AJ85" s="3"/>
    </row>
    <row r="86" spans="1:36">
      <c r="A86" s="3"/>
      <c r="AJ86" s="3"/>
    </row>
    <row r="87" spans="1:66">
      <c r="A87" s="3"/>
      <c r="O87" s="1">
        <f>AVERAGE(E83,H83,K83,N83)</f>
        <v>12.7798506427896</v>
      </c>
      <c r="AE87" s="1">
        <f>AVERAGE(U83,X83,AA83,AD83)</f>
        <v>12.7501884822235</v>
      </c>
      <c r="AJ87" s="3"/>
      <c r="AX87" s="1">
        <f>AVERAGE(AN83,AQ83,AT83,AW83)</f>
        <v>15.9242105542637</v>
      </c>
      <c r="BN87" s="1">
        <f>AVERAGE(BD83,BG83,BJ83,BM83)</f>
        <v>15.8998099361431</v>
      </c>
    </row>
    <row r="88" spans="1:36">
      <c r="A88" s="3"/>
      <c r="AJ88" s="3"/>
    </row>
    <row r="89" spans="1:36">
      <c r="A89" s="3"/>
      <c r="AJ89" s="3"/>
    </row>
    <row r="90" spans="1:36">
      <c r="A90" s="4" t="s">
        <v>11</v>
      </c>
      <c r="AJ90" s="4" t="s">
        <v>11</v>
      </c>
    </row>
    <row r="91" spans="1:65">
      <c r="A91" s="3" t="s">
        <v>26</v>
      </c>
      <c r="B91" s="1">
        <v>45</v>
      </c>
      <c r="D91" s="1">
        <v>6.5187</v>
      </c>
      <c r="E91" s="1">
        <v>5.97578</v>
      </c>
      <c r="G91" s="1">
        <v>6.4948</v>
      </c>
      <c r="H91" s="1">
        <v>5.97578</v>
      </c>
      <c r="J91" s="1">
        <v>6.5025</v>
      </c>
      <c r="K91" s="1">
        <v>5.97578</v>
      </c>
      <c r="M91" s="1">
        <v>6.4356</v>
      </c>
      <c r="N91" s="1">
        <v>5.97578</v>
      </c>
      <c r="T91" s="8">
        <v>6.4955</v>
      </c>
      <c r="U91" s="1">
        <v>5.97578</v>
      </c>
      <c r="W91" s="8">
        <v>6.4731</v>
      </c>
      <c r="X91" s="1">
        <v>5.97578</v>
      </c>
      <c r="Z91" s="8">
        <v>6.4721</v>
      </c>
      <c r="AA91" s="1">
        <v>5.97578</v>
      </c>
      <c r="AC91" s="8">
        <v>6.4036</v>
      </c>
      <c r="AD91" s="1">
        <v>5.97578</v>
      </c>
      <c r="AJ91" s="3" t="s">
        <v>27</v>
      </c>
      <c r="AK91" s="1">
        <v>114</v>
      </c>
      <c r="AM91" s="1">
        <v>4.4203</v>
      </c>
      <c r="AN91" s="1">
        <v>3.6023</v>
      </c>
      <c r="AP91" s="1">
        <v>6.8681</v>
      </c>
      <c r="AQ91" s="1">
        <v>5.97578</v>
      </c>
      <c r="AS91" s="1">
        <v>6.7846</v>
      </c>
      <c r="AT91" s="1">
        <v>5.97578</v>
      </c>
      <c r="AV91" s="1">
        <v>6.6158</v>
      </c>
      <c r="AW91" s="1">
        <v>5.97578</v>
      </c>
      <c r="BC91" s="8">
        <v>6.7443</v>
      </c>
      <c r="BD91" s="1">
        <v>5.97578</v>
      </c>
      <c r="BF91" s="8">
        <v>6.8071</v>
      </c>
      <c r="BG91" s="1">
        <v>5.97578</v>
      </c>
      <c r="BI91" s="8">
        <v>6.7437</v>
      </c>
      <c r="BJ91" s="1">
        <v>5.97578</v>
      </c>
      <c r="BL91" s="8">
        <v>6.5893</v>
      </c>
      <c r="BM91" s="1">
        <v>5.97578</v>
      </c>
    </row>
    <row r="92" spans="1:65">
      <c r="A92" s="3"/>
      <c r="E92" s="1">
        <v>0.567450163375</v>
      </c>
      <c r="H92" s="1">
        <v>0.567450163375</v>
      </c>
      <c r="K92" s="1">
        <v>0.567450163375</v>
      </c>
      <c r="N92" s="1">
        <v>0.567450163375</v>
      </c>
      <c r="U92" s="1">
        <v>0.567450163375</v>
      </c>
      <c r="X92" s="1">
        <v>0.567450163375</v>
      </c>
      <c r="AA92" s="1">
        <v>0.567450163375</v>
      </c>
      <c r="AD92" s="1">
        <v>0.567450163375</v>
      </c>
      <c r="AJ92" s="3"/>
      <c r="AN92" s="1">
        <v>0.567450163375</v>
      </c>
      <c r="AQ92" s="1">
        <v>0.567450163375</v>
      </c>
      <c r="AT92" s="1">
        <v>0.567450163375</v>
      </c>
      <c r="AW92" s="1">
        <v>0.567450163375</v>
      </c>
      <c r="BD92" s="1">
        <v>0.567450163375</v>
      </c>
      <c r="BG92" s="1">
        <v>0.567450163375</v>
      </c>
      <c r="BJ92" s="1">
        <v>0.567450163375</v>
      </c>
      <c r="BM92" s="1">
        <v>0.567450163375</v>
      </c>
    </row>
    <row r="93" spans="1:65">
      <c r="A93" s="3"/>
      <c r="E93" s="1">
        <v>0.02834</v>
      </c>
      <c r="H93" s="1">
        <v>0.02552</v>
      </c>
      <c r="K93" s="1">
        <v>0.02406</v>
      </c>
      <c r="N93" s="1">
        <v>0.02358</v>
      </c>
      <c r="U93" s="1">
        <v>0.0272</v>
      </c>
      <c r="X93" s="1">
        <v>0.02452</v>
      </c>
      <c r="AA93" s="1">
        <v>0.02272</v>
      </c>
      <c r="AD93" s="1">
        <v>0.02198</v>
      </c>
      <c r="AJ93" s="3"/>
      <c r="AN93" s="1">
        <v>0.03022</v>
      </c>
      <c r="AQ93" s="1">
        <v>0.02828</v>
      </c>
      <c r="AT93" s="1">
        <v>0.02644</v>
      </c>
      <c r="AW93" s="1">
        <v>0.0259</v>
      </c>
      <c r="BD93" s="1">
        <v>0.02844</v>
      </c>
      <c r="BG93" s="1">
        <v>0.02638</v>
      </c>
      <c r="BJ93" s="1">
        <v>0.02514</v>
      </c>
      <c r="BM93" s="1">
        <v>0.02488</v>
      </c>
    </row>
    <row r="94" spans="1:65">
      <c r="A94" s="3"/>
      <c r="E94" s="1">
        <f>(D91-E91)/E93*E92</f>
        <v>10.8708554234141</v>
      </c>
      <c r="H94" s="1">
        <f>(G91-H91)/H93*H92</f>
        <v>11.5406733461948</v>
      </c>
      <c r="K94" s="1">
        <f>(J91-K91)/K93*K92</f>
        <v>12.4225831277174</v>
      </c>
      <c r="N94" s="1">
        <f>(M91-N91)/N93*N92</f>
        <v>11.0655188347367</v>
      </c>
      <c r="U94" s="1">
        <f>(T91-U91)/U93*U92</f>
        <v>10.8424705481344</v>
      </c>
      <c r="X94" s="1">
        <f>(W91-X91)/X93*X92</f>
        <v>11.5091482565112</v>
      </c>
      <c r="AA94" s="1">
        <f>(Z91-AA91)/AA93*AA92</f>
        <v>12.395988780206</v>
      </c>
      <c r="AD94" s="1">
        <f>(AC91-AD91)/AD93*AD92</f>
        <v>11.0448830252544</v>
      </c>
      <c r="AJ94" s="3"/>
      <c r="AN94" s="1">
        <f>(AM91-AN91)/AN93*AN92</f>
        <v>15.3598356598527</v>
      </c>
      <c r="AQ94" s="1">
        <f>(AP91-AQ91)/AQ93*AQ92</f>
        <v>17.9047782808621</v>
      </c>
      <c r="AT94" s="1">
        <f>(AS91-AT91)/AT93*AT92</f>
        <v>17.3587383184935</v>
      </c>
      <c r="AW94" s="1">
        <f>(AV91-AW91)/AW93*AW92</f>
        <v>14.0223727244505</v>
      </c>
      <c r="BD94" s="1">
        <f>(BC91-BD91)/BD93*BD92</f>
        <v>15.3339240350547</v>
      </c>
      <c r="BG94" s="1">
        <f>(BF91-BG91)/BG93*BG92</f>
        <v>17.8822088634157</v>
      </c>
      <c r="BJ94" s="1">
        <f>(BI91-BJ91)/BJ93*BJ92</f>
        <v>17.333187329313</v>
      </c>
      <c r="BM94" s="1">
        <f>(BL91-BM91)/BM93*BM92</f>
        <v>13.9928466331925</v>
      </c>
    </row>
    <row r="95" spans="1:65">
      <c r="A95" s="3"/>
      <c r="U95" s="1">
        <f>E94-0.02751</f>
        <v>10.8433454234141</v>
      </c>
      <c r="X95" s="1">
        <f>H94-0.03218</f>
        <v>11.5084933461948</v>
      </c>
      <c r="AA95" s="1">
        <f>K94-0.02642</f>
        <v>12.3961631277174</v>
      </c>
      <c r="AD95" s="1">
        <f>N94-0.02019</f>
        <v>11.0453288347367</v>
      </c>
      <c r="AJ95" s="3"/>
      <c r="BD95" s="1">
        <f>AN94-0.02517</f>
        <v>15.3346656598527</v>
      </c>
      <c r="BG95" s="1">
        <f>AQ94-0.02183</f>
        <v>17.8829482808621</v>
      </c>
      <c r="BJ95" s="1">
        <f>AT94-0.02462</f>
        <v>17.3341183184935</v>
      </c>
      <c r="BM95" s="1">
        <f>AW94-0.02901</f>
        <v>13.9933627244505</v>
      </c>
    </row>
    <row r="96" spans="1:36">
      <c r="A96" s="3"/>
      <c r="AJ96" s="3"/>
    </row>
    <row r="97" spans="1:36">
      <c r="A97" s="3"/>
      <c r="AJ97" s="3"/>
    </row>
    <row r="98" spans="1:66">
      <c r="A98" s="3"/>
      <c r="O98" s="1">
        <f>AVERAGE(E94,H94,K94,N94)</f>
        <v>11.4749076830158</v>
      </c>
      <c r="AE98" s="1">
        <f>AVERAGE(U94,X94,AA94,AD94)</f>
        <v>11.4481226525265</v>
      </c>
      <c r="AJ98" s="3"/>
      <c r="AX98" s="1">
        <f>AVERAGE(AN94,AQ94,AT94,AW94)</f>
        <v>16.1614312459147</v>
      </c>
      <c r="BN98" s="1">
        <f>AVERAGE(BD94,BG94,BJ94,BM94)</f>
        <v>16.135541715244</v>
      </c>
    </row>
    <row r="99" spans="1:36">
      <c r="A99" s="3"/>
      <c r="AJ99" s="3"/>
    </row>
    <row r="100" spans="1:50">
      <c r="A100" s="3"/>
      <c r="O100" s="1">
        <f>O34-3.6652</f>
        <v>12.1725295808783</v>
      </c>
      <c r="AJ100" s="3"/>
      <c r="AX100" s="1">
        <f>AX34-2.8138</f>
        <v>16.1571459099818</v>
      </c>
    </row>
    <row r="101" s="1" customFormat="1" spans="1:66">
      <c r="A101" s="4" t="s">
        <v>11</v>
      </c>
      <c r="E101" s="1">
        <f>AVERAGE(E72,E83,E94)</f>
        <v>11.7503965023315</v>
      </c>
      <c r="H101" s="1">
        <f>AVERAGE(H72,H83,H94)</f>
        <v>12.4901295364814</v>
      </c>
      <c r="K101" s="1">
        <f>AVERAGE(K72,K83,K94)</f>
        <v>12.7856317359836</v>
      </c>
      <c r="N101" s="1">
        <f>AVERAGE(N72,N83,N94)</f>
        <v>11.6655368191932</v>
      </c>
      <c r="O101" s="1">
        <f>AVERAGE(O76,O87,O98)</f>
        <v>12.1729236484974</v>
      </c>
      <c r="U101" s="1">
        <f>AVERAGE(U72,U83,U94)</f>
        <v>11.7186803592281</v>
      </c>
      <c r="X101" s="1">
        <f>AVERAGE(X72,X83,X94)</f>
        <v>12.4649268758989</v>
      </c>
      <c r="AA101" s="1">
        <f>AVERAGE(AA72,AA83,AA94)</f>
        <v>12.7564728188524</v>
      </c>
      <c r="AD101" s="1">
        <f>AVERAGE(AD72,AD83,AD94)</f>
        <v>11.6378056254446</v>
      </c>
      <c r="AE101" s="1">
        <f>AVERAGE(AE76,AE87,AE98)</f>
        <v>12.144471419856</v>
      </c>
      <c r="AJ101" s="4" t="s">
        <v>11</v>
      </c>
      <c r="AN101" s="1">
        <f>AVERAGE(AN72,AN83,AN94)</f>
        <v>15.4238036795935</v>
      </c>
      <c r="AQ101" s="1">
        <f>AVERAGE(AQ72,AQ83,AQ94)</f>
        <v>17.128915256917</v>
      </c>
      <c r="AT101" s="1">
        <f>AVERAGE(AT72,AT83,AT94)</f>
        <v>17.4588934154079</v>
      </c>
      <c r="AW101" s="1">
        <f>AVERAGE(AW72,AW83,AW94)</f>
        <v>14.6241474150824</v>
      </c>
      <c r="AX101" s="1">
        <f>AVERAGE(AX76,AX87,AX98)</f>
        <v>16.1589399417502</v>
      </c>
      <c r="BD101" s="1">
        <f>AVERAGE(BD72,BD83,BD94)</f>
        <v>15.3924514780657</v>
      </c>
      <c r="BG101" s="1">
        <f>AVERAGE(BG72,BG83,BG94)</f>
        <v>17.1056754707759</v>
      </c>
      <c r="BJ101" s="1">
        <f>AVERAGE(BJ72,BJ83,BJ94)</f>
        <v>17.4362643279638</v>
      </c>
      <c r="BM101" s="1">
        <f>AVERAGE(BM72,BM83,BM94)</f>
        <v>14.5987654169678</v>
      </c>
      <c r="BN101" s="1">
        <f>AVERAGE(BN76,BN87,BN98)</f>
        <v>16.1332891734433</v>
      </c>
    </row>
    <row r="102" spans="1:65">
      <c r="A102" s="3" t="s">
        <v>28</v>
      </c>
      <c r="B102" s="1">
        <v>46</v>
      </c>
      <c r="D102" s="1">
        <v>4.2823</v>
      </c>
      <c r="E102" s="1">
        <v>3.6023</v>
      </c>
      <c r="G102" s="1">
        <v>6.7039</v>
      </c>
      <c r="H102" s="1">
        <v>5.97578</v>
      </c>
      <c r="J102" s="1">
        <v>6.6233</v>
      </c>
      <c r="K102" s="1">
        <v>5.97578</v>
      </c>
      <c r="M102" s="1">
        <v>6.6401</v>
      </c>
      <c r="N102" s="1">
        <v>5.97578</v>
      </c>
      <c r="T102" s="8">
        <v>6.6269</v>
      </c>
      <c r="U102" s="1">
        <v>5.97578</v>
      </c>
      <c r="W102" s="8">
        <v>6.6745</v>
      </c>
      <c r="X102" s="1">
        <v>5.97578</v>
      </c>
      <c r="Z102" s="8">
        <v>6.5861</v>
      </c>
      <c r="AA102" s="1">
        <v>5.97578</v>
      </c>
      <c r="AC102" s="8">
        <v>6.5938</v>
      </c>
      <c r="AD102" s="1">
        <v>5.97578</v>
      </c>
      <c r="AJ102" s="3" t="s">
        <v>29</v>
      </c>
      <c r="AK102" s="1">
        <v>115</v>
      </c>
      <c r="AM102" s="1">
        <v>4.4624</v>
      </c>
      <c r="AN102" s="1">
        <v>3.6023</v>
      </c>
      <c r="AP102" s="1">
        <v>6.9012</v>
      </c>
      <c r="AQ102" s="1">
        <v>5.97578</v>
      </c>
      <c r="AS102" s="1">
        <v>6.8246</v>
      </c>
      <c r="AT102" s="1">
        <v>5.97578</v>
      </c>
      <c r="AV102" s="1">
        <v>6.8138</v>
      </c>
      <c r="AW102" s="1">
        <v>5.97578</v>
      </c>
      <c r="BC102" s="8">
        <v>6.7841</v>
      </c>
      <c r="BD102" s="1">
        <v>5.97578</v>
      </c>
      <c r="BF102" s="8">
        <v>6.8378</v>
      </c>
      <c r="BG102" s="1">
        <v>5.97578</v>
      </c>
      <c r="BI102" s="8">
        <v>6.7813</v>
      </c>
      <c r="BJ102" s="1">
        <v>5.97578</v>
      </c>
      <c r="BL102" s="8">
        <v>6.7791</v>
      </c>
      <c r="BM102" s="1">
        <v>5.97578</v>
      </c>
    </row>
    <row r="103" spans="1:65">
      <c r="A103" s="3"/>
      <c r="E103" s="1">
        <v>0.567450163375</v>
      </c>
      <c r="H103" s="1">
        <v>0.567450163375</v>
      </c>
      <c r="K103" s="1">
        <v>0.567450163375</v>
      </c>
      <c r="N103" s="1">
        <v>0.567450163375</v>
      </c>
      <c r="U103" s="1">
        <v>0.567450163375</v>
      </c>
      <c r="X103" s="1">
        <v>0.567450163375</v>
      </c>
      <c r="AA103" s="1">
        <v>0.567450163375</v>
      </c>
      <c r="AD103" s="1">
        <v>0.567450163375</v>
      </c>
      <c r="AJ103" s="3"/>
      <c r="AN103" s="1">
        <v>0.567450163375</v>
      </c>
      <c r="AQ103" s="1">
        <v>0.567450163375</v>
      </c>
      <c r="AT103" s="1">
        <v>0.567450163375</v>
      </c>
      <c r="AW103" s="1">
        <v>0.567450163375</v>
      </c>
      <c r="BD103" s="1">
        <v>0.567450163375</v>
      </c>
      <c r="BG103" s="1">
        <v>0.567450163375</v>
      </c>
      <c r="BJ103" s="1">
        <v>0.567450163375</v>
      </c>
      <c r="BM103" s="1">
        <v>0.567450163375</v>
      </c>
    </row>
    <row r="104" spans="1:65">
      <c r="A104" s="3"/>
      <c r="E104" s="1">
        <v>0.02834</v>
      </c>
      <c r="H104" s="1">
        <v>0.02552</v>
      </c>
      <c r="K104" s="1">
        <v>0.02406</v>
      </c>
      <c r="N104" s="1">
        <v>0.02358</v>
      </c>
      <c r="U104" s="1">
        <v>0.0272</v>
      </c>
      <c r="X104" s="1">
        <v>0.02452</v>
      </c>
      <c r="AA104" s="1">
        <v>0.02272</v>
      </c>
      <c r="AD104" s="1">
        <v>0.02198</v>
      </c>
      <c r="AJ104" s="3"/>
      <c r="AN104" s="1">
        <v>0.03022</v>
      </c>
      <c r="AQ104" s="1">
        <v>0.02828</v>
      </c>
      <c r="AT104" s="1">
        <v>0.02644</v>
      </c>
      <c r="AW104" s="1">
        <v>0.0259</v>
      </c>
      <c r="BD104" s="1">
        <v>0.02844</v>
      </c>
      <c r="BG104" s="1">
        <v>0.02638</v>
      </c>
      <c r="BJ104" s="1">
        <v>0.02514</v>
      </c>
      <c r="BM104" s="1">
        <v>0.02488</v>
      </c>
    </row>
    <row r="105" spans="1:65">
      <c r="A105" s="3"/>
      <c r="E105" s="1">
        <f>(D102-E102)/E104*E103</f>
        <v>13.6156002503529</v>
      </c>
      <c r="H105" s="1">
        <f>(G102-H102)/H104*H103</f>
        <v>16.1901180625629</v>
      </c>
      <c r="K105" s="1">
        <f>(J102-K102)/K104*K103</f>
        <v>15.2716263420025</v>
      </c>
      <c r="N105" s="1">
        <f>(M102-N102)/N104*N103</f>
        <v>15.9867893355929</v>
      </c>
      <c r="U105" s="1">
        <f>(T102-U102)/U104*U103</f>
        <v>13.5837555285562</v>
      </c>
      <c r="X105" s="1">
        <f>(W102-X102)/X104*X103</f>
        <v>16.1700154222422</v>
      </c>
      <c r="AA105" s="1">
        <f>(Z102-AA102)/AA104*AA103</f>
        <v>15.2432299168587</v>
      </c>
      <c r="AD105" s="1">
        <f>(AC102-AD102)/AD104*AD103</f>
        <v>15.9552115545504</v>
      </c>
      <c r="AJ105" s="3"/>
      <c r="AN105" s="1">
        <f>(AM102-AN102)/AN104*AN103</f>
        <v>16.1503602090946</v>
      </c>
      <c r="AQ105" s="1">
        <f>(AP102-AQ102)/AQ104*AQ103</f>
        <v>18.5689437832565</v>
      </c>
      <c r="AT105" s="1">
        <f>(AS102-AT102)/AT104*AT103</f>
        <v>18.2172105777597</v>
      </c>
      <c r="AW105" s="1">
        <f>(AV102-AW102)/AW104*AW103</f>
        <v>18.3604087224524</v>
      </c>
      <c r="BD105" s="1">
        <f>(BC102-BD102)/BD104*BD103</f>
        <v>16.1280350231814</v>
      </c>
      <c r="BG105" s="1">
        <f>(BF102-BG102)/BG104*BG103</f>
        <v>18.5425849064639</v>
      </c>
      <c r="BJ105" s="1">
        <f>(BI102-BJ102)/BJ104*BJ103</f>
        <v>18.1818796977657</v>
      </c>
      <c r="BM105" s="1">
        <f>(BL102-BM102)/BM104*BM103</f>
        <v>18.3217068023475</v>
      </c>
    </row>
    <row r="106" spans="1:65">
      <c r="A106" s="3"/>
      <c r="U106" s="1">
        <f>E105-0.03241</f>
        <v>13.5831902503529</v>
      </c>
      <c r="X106" s="1">
        <f>H105-0.02027</f>
        <v>16.1698480625629</v>
      </c>
      <c r="AA106" s="1">
        <f>K105-0.03059</f>
        <v>15.2410363420025</v>
      </c>
      <c r="AD106" s="1">
        <f>N105-0.03218</f>
        <v>15.9546093355929</v>
      </c>
      <c r="AJ106" s="3"/>
      <c r="BD106" s="1">
        <f>AN105-0.02431</f>
        <v>16.1260502090946</v>
      </c>
      <c r="BG106" s="1">
        <f>AQ105-0.02702</f>
        <v>18.5419237832565</v>
      </c>
      <c r="BJ106" s="1">
        <f>AT105-0.03509</f>
        <v>18.1821205777597</v>
      </c>
      <c r="BM106" s="1">
        <f>AW105-0.03812</f>
        <v>18.3222887224524</v>
      </c>
    </row>
    <row r="107" spans="1:36">
      <c r="A107" s="3"/>
      <c r="AJ107" s="3"/>
    </row>
    <row r="108" spans="1:36">
      <c r="A108" s="3"/>
      <c r="AJ108" s="3"/>
    </row>
    <row r="109" spans="1:66">
      <c r="A109" s="3"/>
      <c r="O109" s="1">
        <f>AVERAGE(E105,H105,K105,N105)</f>
        <v>15.2660334976278</v>
      </c>
      <c r="AE109" s="1">
        <f>AVERAGE(U105,X105,AA105,AD105)</f>
        <v>15.2380531055519</v>
      </c>
      <c r="AJ109" s="3"/>
      <c r="AX109" s="1">
        <f>AVERAGE(AN105,AQ105,AT105,AW105)</f>
        <v>17.8242308231408</v>
      </c>
      <c r="BN109" s="1">
        <f>AVERAGE(BD105,BG105,BJ105,BM105)</f>
        <v>17.7935516074396</v>
      </c>
    </row>
    <row r="110" spans="1:36">
      <c r="A110" s="3"/>
      <c r="AJ110" s="3"/>
    </row>
    <row r="111" spans="1:36">
      <c r="A111" s="3"/>
      <c r="AJ111" s="3"/>
    </row>
    <row r="112" spans="1:36">
      <c r="A112" s="4" t="s">
        <v>11</v>
      </c>
      <c r="AJ112" s="4" t="s">
        <v>11</v>
      </c>
    </row>
    <row r="113" spans="1:65">
      <c r="A113" s="3" t="s">
        <v>30</v>
      </c>
      <c r="B113" s="1">
        <v>49</v>
      </c>
      <c r="D113" s="1">
        <v>4.3408</v>
      </c>
      <c r="E113" s="1">
        <v>3.6023</v>
      </c>
      <c r="G113" s="1">
        <v>6.6323</v>
      </c>
      <c r="H113" s="1">
        <v>5.97578</v>
      </c>
      <c r="J113" s="1">
        <v>6.6857</v>
      </c>
      <c r="K113" s="1">
        <v>5.97578</v>
      </c>
      <c r="M113" s="1">
        <v>6.6123</v>
      </c>
      <c r="N113" s="1">
        <v>5.97578</v>
      </c>
      <c r="T113" s="8">
        <v>6.6832</v>
      </c>
      <c r="U113" s="1">
        <v>5.97578</v>
      </c>
      <c r="W113" s="8">
        <v>6.6051</v>
      </c>
      <c r="X113" s="1">
        <v>5.97578</v>
      </c>
      <c r="Z113" s="8">
        <v>6.6448</v>
      </c>
      <c r="AA113" s="1">
        <v>5.97578</v>
      </c>
      <c r="AC113" s="8">
        <v>6.5681</v>
      </c>
      <c r="AD113" s="1">
        <v>5.97578</v>
      </c>
      <c r="AJ113" s="3" t="s">
        <v>31</v>
      </c>
      <c r="AK113" s="1">
        <v>118</v>
      </c>
      <c r="AM113" s="1">
        <v>4.5246</v>
      </c>
      <c r="AN113" s="1">
        <v>3.6023</v>
      </c>
      <c r="AP113" s="1">
        <v>6.8954</v>
      </c>
      <c r="AQ113" s="1">
        <v>5.97578</v>
      </c>
      <c r="AS113" s="1">
        <v>6.8547</v>
      </c>
      <c r="AT113" s="1">
        <v>5.97578</v>
      </c>
      <c r="AV113" s="1">
        <v>6.7631</v>
      </c>
      <c r="AW113" s="1">
        <v>5.97578</v>
      </c>
      <c r="BC113" s="8">
        <v>6.8425</v>
      </c>
      <c r="BD113" s="1">
        <v>5.97578</v>
      </c>
      <c r="BF113" s="8">
        <v>6.8321</v>
      </c>
      <c r="BG113" s="1">
        <v>5.97578</v>
      </c>
      <c r="BI113" s="8">
        <v>6.8101</v>
      </c>
      <c r="BJ113" s="1">
        <v>5.97578</v>
      </c>
      <c r="BL113" s="8">
        <v>6.7311</v>
      </c>
      <c r="BM113" s="1">
        <v>5.97578</v>
      </c>
    </row>
    <row r="114" spans="1:65">
      <c r="A114" s="3"/>
      <c r="E114" s="1">
        <v>0.567450163375</v>
      </c>
      <c r="H114" s="1">
        <v>0.567450163375</v>
      </c>
      <c r="K114" s="1">
        <v>0.567450163375</v>
      </c>
      <c r="N114" s="1">
        <v>0.567450163375</v>
      </c>
      <c r="U114" s="1">
        <v>0.567450163375</v>
      </c>
      <c r="X114" s="1">
        <v>0.567450163375</v>
      </c>
      <c r="AA114" s="1">
        <v>0.567450163375</v>
      </c>
      <c r="AD114" s="1">
        <v>0.567450163375</v>
      </c>
      <c r="AJ114" s="3"/>
      <c r="AN114" s="1">
        <v>0.567450163375</v>
      </c>
      <c r="AQ114" s="1">
        <v>0.567450163375</v>
      </c>
      <c r="AT114" s="1">
        <v>0.567450163375</v>
      </c>
      <c r="AW114" s="1">
        <v>0.567450163375</v>
      </c>
      <c r="BD114" s="1">
        <v>0.567450163375</v>
      </c>
      <c r="BG114" s="1">
        <v>0.567450163375</v>
      </c>
      <c r="BJ114" s="1">
        <v>0.567450163375</v>
      </c>
      <c r="BM114" s="1">
        <v>0.567450163375</v>
      </c>
    </row>
    <row r="115" spans="1:65">
      <c r="A115" s="3"/>
      <c r="E115" s="1">
        <v>0.02834</v>
      </c>
      <c r="H115" s="1">
        <v>0.02552</v>
      </c>
      <c r="K115" s="1">
        <v>0.02406</v>
      </c>
      <c r="N115" s="1">
        <v>0.02358</v>
      </c>
      <c r="U115" s="1">
        <v>0.0272</v>
      </c>
      <c r="X115" s="1">
        <v>0.02452</v>
      </c>
      <c r="AA115" s="1">
        <v>0.02272</v>
      </c>
      <c r="AD115" s="1">
        <v>0.02198</v>
      </c>
      <c r="AJ115" s="3"/>
      <c r="AN115" s="1">
        <v>0.03022</v>
      </c>
      <c r="AQ115" s="1">
        <v>0.02828</v>
      </c>
      <c r="AT115" s="1">
        <v>0.02644</v>
      </c>
      <c r="AW115" s="1">
        <v>0.0259</v>
      </c>
      <c r="BD115" s="1">
        <v>0.02844</v>
      </c>
      <c r="BG115" s="1">
        <v>0.02638</v>
      </c>
      <c r="BJ115" s="1">
        <v>0.02514</v>
      </c>
      <c r="BM115" s="1">
        <v>0.02488</v>
      </c>
    </row>
    <row r="116" spans="1:65">
      <c r="A116" s="3"/>
      <c r="E116" s="1">
        <f>(D113-E113)/E115*E114</f>
        <v>14.7869423307141</v>
      </c>
      <c r="H116" s="1">
        <f>(G113-H113)/H115*H114</f>
        <v>14.5980556919653</v>
      </c>
      <c r="K116" s="1">
        <f>(J113-K113)/K115*K114</f>
        <v>16.7433175387855</v>
      </c>
      <c r="N116" s="1">
        <f>(M113-N113)/N115*N114</f>
        <v>15.3177853261855</v>
      </c>
      <c r="U116" s="1">
        <f>(T113-U113)/U115*U114</f>
        <v>14.7582939181891</v>
      </c>
      <c r="X116" s="1">
        <f>(W113-X113)/X115*X114</f>
        <v>14.5639370642396</v>
      </c>
      <c r="AA116" s="1">
        <f>(Z113-AA113)/AA115*AA114</f>
        <v>16.7093093442404</v>
      </c>
      <c r="AD116" s="1">
        <f>(AC113-AD113)/AD115*AD114</f>
        <v>15.2917234199399</v>
      </c>
      <c r="AJ116" s="3"/>
      <c r="AN116" s="1">
        <f>(AM113-AN113)/AN115*AN114</f>
        <v>17.31830859301</v>
      </c>
      <c r="AQ116" s="1">
        <f>(AP113-AQ113)/AQ115*AQ114</f>
        <v>18.4525643296647</v>
      </c>
      <c r="AT116" s="1">
        <f>(AS113-AT113)/AT115*AT114</f>
        <v>18.8632109528576</v>
      </c>
      <c r="AW116" s="1">
        <f>(AV113-AW113)/AW115*AW114</f>
        <v>17.2496085956913</v>
      </c>
      <c r="BD116" s="1">
        <f>(BC113-BD113)/BD115*BD114</f>
        <v>17.2932632067644</v>
      </c>
      <c r="BG116" s="1">
        <f>(BF113-BG113)/BG115*BG114</f>
        <v>18.4199743707839</v>
      </c>
      <c r="BJ116" s="1">
        <f>(BI113-BJ113)/BJ115*BJ114</f>
        <v>18.8319419374316</v>
      </c>
      <c r="BM116" s="1">
        <f>(BL113-BM113)/BM115*BM114</f>
        <v>17.2269476447108</v>
      </c>
    </row>
    <row r="117" spans="1:65">
      <c r="A117" s="3"/>
      <c r="U117" s="1">
        <f>E116-0.02884</f>
        <v>14.7581023307141</v>
      </c>
      <c r="X117" s="1">
        <f>H116-0.03314</f>
        <v>14.5649156919653</v>
      </c>
      <c r="AA117" s="1">
        <f>K116-0.03451</f>
        <v>16.7088075387855</v>
      </c>
      <c r="AD117" s="1">
        <f>N116-0.02948</f>
        <v>15.2883053261855</v>
      </c>
      <c r="AJ117" s="3"/>
      <c r="BD117" s="1">
        <f>AN116-0.02488</f>
        <v>17.29342859301</v>
      </c>
      <c r="BG117" s="1">
        <f>AQ116-0.03413</f>
        <v>18.4184343296647</v>
      </c>
      <c r="BJ117" s="1">
        <f>AT116-0.03145</f>
        <v>18.8317609528576</v>
      </c>
      <c r="BM117" s="1">
        <f>AW116-0.02498</f>
        <v>17.2246285956913</v>
      </c>
    </row>
    <row r="118" spans="1:36">
      <c r="A118" s="3"/>
      <c r="AJ118" s="3"/>
    </row>
    <row r="119" spans="1:36">
      <c r="A119" s="3"/>
      <c r="AJ119" s="3"/>
    </row>
    <row r="120" spans="1:66">
      <c r="A120" s="3"/>
      <c r="O120" s="1">
        <f>AVERAGE(E116,H116,K116,N116)</f>
        <v>15.3615252219126</v>
      </c>
      <c r="AE120" s="1">
        <f>AVERAGE(U116,X116,AA116,AD116)</f>
        <v>15.3308159366523</v>
      </c>
      <c r="AJ120" s="3"/>
      <c r="AX120" s="1">
        <f>AVERAGE(AN116,AQ116,AT116,AW116)</f>
        <v>17.9709231178059</v>
      </c>
      <c r="BN120" s="1">
        <f>AVERAGE(BD116,BG116,BJ116,BM116)</f>
        <v>17.9430317899227</v>
      </c>
    </row>
    <row r="121" spans="1:36">
      <c r="A121" s="3"/>
      <c r="AJ121" s="3"/>
    </row>
    <row r="122" spans="1:36">
      <c r="A122" s="3"/>
      <c r="AJ122" s="3"/>
    </row>
    <row r="123" spans="1:36">
      <c r="A123" s="4" t="s">
        <v>11</v>
      </c>
      <c r="AJ123" s="4" t="s">
        <v>11</v>
      </c>
    </row>
    <row r="124" spans="1:65">
      <c r="A124" s="3" t="s">
        <v>32</v>
      </c>
      <c r="B124" s="1">
        <v>52</v>
      </c>
      <c r="D124" s="1">
        <v>4.3916</v>
      </c>
      <c r="E124" s="1">
        <v>3.6023</v>
      </c>
      <c r="G124" s="1">
        <v>6.6611</v>
      </c>
      <c r="H124" s="1">
        <v>5.97578</v>
      </c>
      <c r="J124" s="1">
        <v>6.5813</v>
      </c>
      <c r="K124" s="1">
        <v>5.97578</v>
      </c>
      <c r="M124" s="1">
        <v>6.7131</v>
      </c>
      <c r="N124" s="1">
        <v>5.97578</v>
      </c>
      <c r="T124" s="8">
        <v>6.7318</v>
      </c>
      <c r="U124" s="1">
        <v>5.97578</v>
      </c>
      <c r="W124" s="8">
        <v>6.6334</v>
      </c>
      <c r="X124" s="1">
        <v>5.97578</v>
      </c>
      <c r="Z124" s="8">
        <v>6.5461</v>
      </c>
      <c r="AA124" s="1">
        <v>5.97578</v>
      </c>
      <c r="AC124" s="8">
        <v>6.6618</v>
      </c>
      <c r="AD124" s="1">
        <v>5.97578</v>
      </c>
      <c r="AJ124" s="3" t="s">
        <v>33</v>
      </c>
      <c r="AK124" s="1">
        <v>121</v>
      </c>
      <c r="AM124" s="1">
        <v>6.8311</v>
      </c>
      <c r="AN124" s="1">
        <v>5.97578</v>
      </c>
      <c r="AP124" s="1">
        <v>6.8466</v>
      </c>
      <c r="AQ124" s="1">
        <v>5.97578</v>
      </c>
      <c r="AS124" s="1">
        <v>6.7958</v>
      </c>
      <c r="AT124" s="1">
        <v>5.97578</v>
      </c>
      <c r="AV124" s="1">
        <v>6.8318</v>
      </c>
      <c r="AW124" s="1">
        <v>5.97578</v>
      </c>
      <c r="BC124" s="8">
        <v>6.7791</v>
      </c>
      <c r="BD124" s="1">
        <v>5.97578</v>
      </c>
      <c r="BF124" s="8">
        <v>6.7869</v>
      </c>
      <c r="BG124" s="1">
        <v>5.97578</v>
      </c>
      <c r="BI124" s="8">
        <v>6.7549</v>
      </c>
      <c r="BJ124" s="1">
        <v>5.97578</v>
      </c>
      <c r="BL124" s="8">
        <v>6.7971</v>
      </c>
      <c r="BM124" s="1">
        <v>5.97578</v>
      </c>
    </row>
    <row r="125" spans="1:65">
      <c r="A125" s="3"/>
      <c r="E125" s="1">
        <v>0.567450163375</v>
      </c>
      <c r="H125" s="1">
        <v>0.567450163375</v>
      </c>
      <c r="K125" s="1">
        <v>0.567450163375</v>
      </c>
      <c r="N125" s="1">
        <v>0.567450163375</v>
      </c>
      <c r="U125" s="1">
        <v>0.567450163375</v>
      </c>
      <c r="X125" s="1">
        <v>0.567450163375</v>
      </c>
      <c r="AA125" s="1">
        <v>0.567450163375</v>
      </c>
      <c r="AD125" s="1">
        <v>0.567450163375</v>
      </c>
      <c r="AJ125" s="3"/>
      <c r="AN125" s="1">
        <v>0.567450163375</v>
      </c>
      <c r="AQ125" s="1">
        <v>0.567450163375</v>
      </c>
      <c r="AT125" s="1">
        <v>0.567450163375</v>
      </c>
      <c r="AW125" s="1">
        <v>0.567450163375</v>
      </c>
      <c r="BD125" s="1">
        <v>0.567450163375</v>
      </c>
      <c r="BG125" s="1">
        <v>0.567450163375</v>
      </c>
      <c r="BJ125" s="1">
        <v>0.567450163375</v>
      </c>
      <c r="BM125" s="1">
        <v>0.567450163375</v>
      </c>
    </row>
    <row r="126" spans="1:65">
      <c r="A126" s="3"/>
      <c r="E126" s="1">
        <v>0.02834</v>
      </c>
      <c r="H126" s="1">
        <v>0.02552</v>
      </c>
      <c r="K126" s="1">
        <v>0.02406</v>
      </c>
      <c r="N126" s="1">
        <v>0.02358</v>
      </c>
      <c r="U126" s="1">
        <v>0.0272</v>
      </c>
      <c r="X126" s="1">
        <v>0.02452</v>
      </c>
      <c r="AA126" s="1">
        <v>0.02272</v>
      </c>
      <c r="AD126" s="1">
        <v>0.02198</v>
      </c>
      <c r="AJ126" s="3"/>
      <c r="AN126" s="1">
        <v>0.03022</v>
      </c>
      <c r="AQ126" s="1">
        <v>0.02828</v>
      </c>
      <c r="AT126" s="1">
        <v>0.02644</v>
      </c>
      <c r="AW126" s="1">
        <v>0.0259</v>
      </c>
      <c r="BD126" s="1">
        <v>0.02844</v>
      </c>
      <c r="BG126" s="1">
        <v>0.02638</v>
      </c>
      <c r="BJ126" s="1">
        <v>0.02514</v>
      </c>
      <c r="BM126" s="1">
        <v>0.02488</v>
      </c>
    </row>
    <row r="127" spans="1:65">
      <c r="A127" s="3"/>
      <c r="E127" s="1">
        <f>(D124-E124)/E126*E125</f>
        <v>15.8041077611816</v>
      </c>
      <c r="H127" s="1">
        <f>(G124-H124)/H126*H125</f>
        <v>15.2384383214794</v>
      </c>
      <c r="K127" s="1">
        <f>(J124-K124)/K126*K125</f>
        <v>14.2810649595524</v>
      </c>
      <c r="N127" s="1">
        <f>(M124-N124)/N126*N125</f>
        <v>17.7435264825977</v>
      </c>
      <c r="U127" s="1">
        <f>(T124-U124)/U126*U125</f>
        <v>15.7721938424547</v>
      </c>
      <c r="X127" s="1">
        <f>(W124-X124)/X126*X125</f>
        <v>15.218865270745</v>
      </c>
      <c r="AA127" s="1">
        <f>(Z124-AA124)/AA126*AA125</f>
        <v>14.2441979390858</v>
      </c>
      <c r="AD127" s="1">
        <f>(AC124-AD124)/AD126*AD125</f>
        <v>17.71074436208</v>
      </c>
      <c r="AJ127" s="3"/>
      <c r="AN127" s="1">
        <f>(AM124-AN124)/AN126*AN125</f>
        <v>16.060604690202</v>
      </c>
      <c r="AQ127" s="1">
        <f>(AP124-AQ124)/AQ126*AQ125</f>
        <v>17.4733716856512</v>
      </c>
      <c r="AT127" s="1">
        <f>(AS124-AT124)/AT126*AT125</f>
        <v>17.599110551088</v>
      </c>
      <c r="AW127" s="1">
        <f>(AV124-AW124)/AW126*AW125</f>
        <v>18.7547756313617</v>
      </c>
      <c r="BD127" s="1">
        <f>(BC124-BD124)/BD126*BD125</f>
        <v>16.0282723362308</v>
      </c>
      <c r="BG127" s="1">
        <f>(BF124-BG124)/BG126*BG125</f>
        <v>17.4476943334621</v>
      </c>
      <c r="BJ127" s="1">
        <f>(BI124-BJ124)/BJ126*BJ125</f>
        <v>17.5859893114053</v>
      </c>
      <c r="BM127" s="1">
        <f>(BL124-BM124)/BM126*BM125</f>
        <v>18.7322414864612</v>
      </c>
    </row>
    <row r="128" spans="1:65">
      <c r="A128" s="3"/>
      <c r="U128" s="1">
        <f>E127-0.03115</f>
        <v>15.7729577611816</v>
      </c>
      <c r="X128" s="1">
        <f>H127-0.02057</f>
        <v>15.2178683214794</v>
      </c>
      <c r="AA128" s="1">
        <f>K127-0.04011</f>
        <v>14.2409549595524</v>
      </c>
      <c r="AD128" s="1">
        <f>N127-0.03325</f>
        <v>17.7102764825977</v>
      </c>
      <c r="AJ128" s="3"/>
      <c r="BD128" s="1">
        <f>AN127-0.03511</f>
        <v>16.025494690202</v>
      </c>
      <c r="BG128" s="1">
        <f>AQ127-0.02507</f>
        <v>17.4483016856512</v>
      </c>
      <c r="BJ128" s="1">
        <f>AT127-0.01401</f>
        <v>17.585100551088</v>
      </c>
      <c r="BM128" s="1">
        <f>AW127-0.02533</f>
        <v>18.7294456313617</v>
      </c>
    </row>
    <row r="129" spans="1:36">
      <c r="A129" s="3"/>
      <c r="AJ129" s="3"/>
    </row>
    <row r="130" spans="1:36">
      <c r="A130" s="3"/>
      <c r="AJ130" s="3"/>
    </row>
    <row r="131" spans="1:66">
      <c r="A131" s="3"/>
      <c r="O131" s="1">
        <f>AVERAGE(E127,H127,K127,N127)</f>
        <v>15.7667843812028</v>
      </c>
      <c r="AE131" s="1">
        <f>AVERAGE(U127,X127,AA127,AD127)</f>
        <v>15.7365003535914</v>
      </c>
      <c r="AJ131" s="3"/>
      <c r="AX131" s="1">
        <f>AVERAGE(AN127,AQ127,AT127,AW127)</f>
        <v>17.4719656395757</v>
      </c>
      <c r="BN131" s="1">
        <f>AVERAGE(BD127,BG127,BJ127,BM127)</f>
        <v>17.4485493668899</v>
      </c>
    </row>
    <row r="132" spans="1:36">
      <c r="A132" s="3"/>
      <c r="AJ132" s="3"/>
    </row>
    <row r="133" spans="1:50">
      <c r="A133" s="3"/>
      <c r="O133" s="1">
        <f>O365-0.3623</f>
        <v>15.4631295808783</v>
      </c>
      <c r="AJ133" s="3"/>
      <c r="AX133" s="1">
        <f>AX365-0.9623</f>
        <v>17.7563459099818</v>
      </c>
    </row>
    <row r="134" s="1" customFormat="1" spans="1:66">
      <c r="A134" s="4" t="s">
        <v>11</v>
      </c>
      <c r="E134" s="1">
        <f>AVERAGE(E105,E116,E127)</f>
        <v>14.7355501140829</v>
      </c>
      <c r="H134" s="1">
        <f>AVERAGE(H105,H116,H127)</f>
        <v>15.3422040253359</v>
      </c>
      <c r="K134" s="1">
        <f>AVERAGE(K105,K116,K127)</f>
        <v>15.4320029467801</v>
      </c>
      <c r="N134" s="1">
        <f>AVERAGE(N105,N116,N127)</f>
        <v>16.3493670481254</v>
      </c>
      <c r="O134" s="1">
        <f>AVERAGE(O109,O120,O131)</f>
        <v>15.4647810335811</v>
      </c>
      <c r="U134" s="1">
        <f>AVERAGE(U105,U116,U127)</f>
        <v>14.7047477630667</v>
      </c>
      <c r="X134" s="1">
        <f>AVERAGE(X105,X116,X127)</f>
        <v>15.3176059190756</v>
      </c>
      <c r="AA134" s="1">
        <f>AVERAGE(AA105,AA116,AA127)</f>
        <v>15.3989124000616</v>
      </c>
      <c r="AD134" s="1">
        <f>AVERAGE(AD105,AD116,AD127)</f>
        <v>16.3192264455234</v>
      </c>
      <c r="AE134" s="1">
        <f>AVERAGE(AE109,AE120,AE131)</f>
        <v>15.4351231319318</v>
      </c>
      <c r="AJ134" s="4" t="s">
        <v>11</v>
      </c>
      <c r="AN134" s="1">
        <f>AVERAGE(AN105,AN116,AN127)</f>
        <v>16.5097578307689</v>
      </c>
      <c r="AQ134" s="1">
        <f>AVERAGE(AQ105,AQ116,AQ127)</f>
        <v>18.1649599328575</v>
      </c>
      <c r="AT134" s="1">
        <f>AVERAGE(AT105,AT116,AT127)</f>
        <v>18.2265106939018</v>
      </c>
      <c r="AW134" s="1">
        <f>AVERAGE(AW105,AW116,AW127)</f>
        <v>18.1215976498351</v>
      </c>
      <c r="AX134" s="1">
        <f>AVERAGE(AX109,AX120,AX131)</f>
        <v>17.7557065268408</v>
      </c>
      <c r="BD134" s="1">
        <f>AVERAGE(BD105,BD116,BD127)</f>
        <v>16.4831901887256</v>
      </c>
      <c r="BG134" s="1">
        <f>AVERAGE(BG105,BG116,BG127)</f>
        <v>18.13675120357</v>
      </c>
      <c r="BJ134" s="1">
        <f>AVERAGE(BJ105,BJ116,BJ127)</f>
        <v>18.1999369822009</v>
      </c>
      <c r="BM134" s="1">
        <f>AVERAGE(BM105,BM116,BM127)</f>
        <v>18.0936319778398</v>
      </c>
      <c r="BN134" s="1">
        <f>AVERAGE(BN109,BN120,BN131)</f>
        <v>17.7283775880841</v>
      </c>
    </row>
    <row r="135" spans="1:65">
      <c r="A135" s="3" t="s">
        <v>34</v>
      </c>
      <c r="B135" s="1">
        <v>47</v>
      </c>
      <c r="D135" s="1">
        <v>4.2284</v>
      </c>
      <c r="E135" s="1">
        <v>3.6023</v>
      </c>
      <c r="G135" s="1">
        <v>6.5866</v>
      </c>
      <c r="H135" s="1">
        <v>5.97578</v>
      </c>
      <c r="J135" s="1">
        <v>6.6074</v>
      </c>
      <c r="K135" s="1">
        <v>5.97578</v>
      </c>
      <c r="M135" s="1">
        <v>6.5059</v>
      </c>
      <c r="N135" s="1">
        <v>5.97578</v>
      </c>
      <c r="T135" s="8">
        <v>6.5757</v>
      </c>
      <c r="U135" s="1">
        <v>5.97578</v>
      </c>
      <c r="W135" s="8">
        <v>6.5613</v>
      </c>
      <c r="X135" s="1">
        <v>5.97578</v>
      </c>
      <c r="Z135" s="8">
        <v>6.5707</v>
      </c>
      <c r="AA135" s="1">
        <v>5.97578</v>
      </c>
      <c r="AC135" s="8">
        <v>6.4689</v>
      </c>
      <c r="AD135" s="1">
        <v>5.97578</v>
      </c>
      <c r="AJ135" s="3" t="s">
        <v>35</v>
      </c>
      <c r="AK135" s="1">
        <v>116</v>
      </c>
      <c r="AM135" s="1">
        <v>4.3769</v>
      </c>
      <c r="AN135" s="1">
        <v>3.6023</v>
      </c>
      <c r="AP135" s="1">
        <v>6.7864</v>
      </c>
      <c r="AQ135" s="1">
        <v>5.97578</v>
      </c>
      <c r="AS135" s="1">
        <v>4.3119</v>
      </c>
      <c r="AT135" s="1">
        <v>3.6023</v>
      </c>
      <c r="AV135" s="1">
        <v>6.6625</v>
      </c>
      <c r="AW135" s="1">
        <v>5.97578</v>
      </c>
      <c r="BC135" s="8">
        <v>6.7034</v>
      </c>
      <c r="BD135" s="1">
        <v>5.97578</v>
      </c>
      <c r="BF135" s="8">
        <v>6.7308</v>
      </c>
      <c r="BG135" s="1">
        <v>5.97578</v>
      </c>
      <c r="BI135" s="8">
        <v>6.6492</v>
      </c>
      <c r="BJ135" s="1">
        <v>5.97578</v>
      </c>
      <c r="BL135" s="8">
        <v>6.6343</v>
      </c>
      <c r="BM135" s="1">
        <v>5.97578</v>
      </c>
    </row>
    <row r="136" spans="1:65">
      <c r="A136" s="3"/>
      <c r="E136" s="1">
        <v>0.567450163375</v>
      </c>
      <c r="H136" s="1">
        <v>0.567450163375</v>
      </c>
      <c r="K136" s="1">
        <v>0.567450163375</v>
      </c>
      <c r="N136" s="1">
        <v>0.567450163375</v>
      </c>
      <c r="U136" s="1">
        <v>0.567450163375</v>
      </c>
      <c r="X136" s="1">
        <v>0.567450163375</v>
      </c>
      <c r="AA136" s="1">
        <v>0.567450163375</v>
      </c>
      <c r="AD136" s="1">
        <v>0.567450163375</v>
      </c>
      <c r="AJ136" s="3"/>
      <c r="AN136" s="1">
        <v>0.567450163375</v>
      </c>
      <c r="AQ136" s="1">
        <v>0.567450163375</v>
      </c>
      <c r="AT136" s="1">
        <v>0.567450163375</v>
      </c>
      <c r="AW136" s="1">
        <v>0.567450163375</v>
      </c>
      <c r="BD136" s="1">
        <v>0.567450163375</v>
      </c>
      <c r="BG136" s="1">
        <v>0.567450163375</v>
      </c>
      <c r="BJ136" s="1">
        <v>0.567450163375</v>
      </c>
      <c r="BM136" s="1">
        <v>0.567450163375</v>
      </c>
    </row>
    <row r="137" spans="1:65">
      <c r="A137" s="3"/>
      <c r="E137" s="1">
        <v>0.02834</v>
      </c>
      <c r="H137" s="1">
        <v>0.02552</v>
      </c>
      <c r="K137" s="1">
        <v>0.02406</v>
      </c>
      <c r="N137" s="1">
        <v>0.02358</v>
      </c>
      <c r="U137" s="1">
        <v>0.0272</v>
      </c>
      <c r="X137" s="1">
        <v>0.02452</v>
      </c>
      <c r="AA137" s="1">
        <v>0.02272</v>
      </c>
      <c r="AD137" s="1">
        <v>0.02198</v>
      </c>
      <c r="AJ137" s="3"/>
      <c r="AN137" s="1">
        <v>0.03022</v>
      </c>
      <c r="AQ137" s="1">
        <v>0.02828</v>
      </c>
      <c r="AT137" s="1">
        <v>0.02644</v>
      </c>
      <c r="AW137" s="1">
        <v>0.0259</v>
      </c>
      <c r="BD137" s="1">
        <v>0.02844</v>
      </c>
      <c r="BG137" s="1">
        <v>0.02638</v>
      </c>
      <c r="BJ137" s="1">
        <v>0.02514</v>
      </c>
      <c r="BM137" s="1">
        <v>0.02488</v>
      </c>
    </row>
    <row r="138" spans="1:65">
      <c r="A138" s="3"/>
      <c r="E138" s="1">
        <f>(D135-E135)/E137*E136</f>
        <v>12.5363637010969</v>
      </c>
      <c r="H138" s="1">
        <f>(G135-H135)/H137*H136</f>
        <v>13.581892977771</v>
      </c>
      <c r="K138" s="1">
        <f>(J135-K135)/K137*K136</f>
        <v>14.8966281043607</v>
      </c>
      <c r="N138" s="1">
        <f>(M135-N135)/N137*N136</f>
        <v>12.7572807721948</v>
      </c>
      <c r="U138" s="1">
        <f>(T135-U135)/U137*U136</f>
        <v>12.5156140445563</v>
      </c>
      <c r="X138" s="1">
        <f>(W135-X135)/X137*X136</f>
        <v>13.5503025962206</v>
      </c>
      <c r="AA138" s="1">
        <f>(Z135-AA135)/AA137*AA136</f>
        <v>14.8586026054162</v>
      </c>
      <c r="AD138" s="1">
        <f>(AC135-AD135)/AD137*AD136</f>
        <v>12.7307108536615</v>
      </c>
      <c r="AJ138" s="3"/>
      <c r="AN138" s="1">
        <f>(AM135-AN135)/AN137*AN136</f>
        <v>14.544900613841</v>
      </c>
      <c r="AQ138" s="1">
        <f>(AP135-AQ135)/AQ137*AQ136</f>
        <v>16.2654332190609</v>
      </c>
      <c r="AT138" s="1">
        <f>(AS135-AT135)/AT137*AT136</f>
        <v>15.2292978793835</v>
      </c>
      <c r="AW138" s="1">
        <f>(AV135-AW135)/AW137*AW136</f>
        <v>15.0455357603428</v>
      </c>
      <c r="BD138" s="1">
        <f>(BC135-BD135)/BD137*BD136</f>
        <v>14.5178652557988</v>
      </c>
      <c r="BG138" s="1">
        <f>(BF135-BG135)/BG137*BG136</f>
        <v>16.2409485349277</v>
      </c>
      <c r="BJ138" s="1">
        <f>(BI135-BJ135)/BJ137*BJ136</f>
        <v>15.2001706054094</v>
      </c>
      <c r="BM138" s="1">
        <f>(BL135-BM135)/BM137*BM136</f>
        <v>15.0191833434769</v>
      </c>
    </row>
    <row r="139" spans="1:65">
      <c r="A139" s="3"/>
      <c r="U139" s="1">
        <f>E138-0.02162</f>
        <v>12.5147437010969</v>
      </c>
      <c r="X139" s="1">
        <f>H138-0.03152</f>
        <v>13.550372977771</v>
      </c>
      <c r="AA139" s="1">
        <f>K138-0.03692</f>
        <v>14.8597081043607</v>
      </c>
      <c r="AD139" s="1">
        <f>N138-0.02712</f>
        <v>12.7301607721948</v>
      </c>
      <c r="AJ139" s="3"/>
      <c r="BD139" s="1">
        <f>AN138-0.02612</f>
        <v>14.518780613841</v>
      </c>
      <c r="BG139" s="1">
        <f>AQ138-0.02531</f>
        <v>16.2401232190609</v>
      </c>
      <c r="BJ139" s="1">
        <f>AT138-0.02936</f>
        <v>15.1999378793835</v>
      </c>
      <c r="BM139" s="1">
        <f>AW138-0.02721</f>
        <v>15.0183257603428</v>
      </c>
    </row>
    <row r="140" spans="1:36">
      <c r="A140" s="3"/>
      <c r="AJ140" s="3"/>
    </row>
    <row r="141" spans="1:36">
      <c r="A141" s="3"/>
      <c r="AJ141" s="3"/>
    </row>
    <row r="142" spans="1:66">
      <c r="A142" s="3"/>
      <c r="O142" s="1">
        <f>AVERAGE(E138,H138,K138,N138)</f>
        <v>13.4430413888559</v>
      </c>
      <c r="AE142" s="1">
        <f>AVERAGE(U138,X138,AA138,AD138)</f>
        <v>13.4138075249636</v>
      </c>
      <c r="AJ142" s="3"/>
      <c r="AX142" s="1">
        <f>AVERAGE(AN138,AQ138,AT138,AW138)</f>
        <v>15.2712918681571</v>
      </c>
      <c r="BN142" s="1">
        <f>AVERAGE(BD138,BG138,BJ138,BM138)</f>
        <v>15.2445419349032</v>
      </c>
    </row>
    <row r="143" spans="1:36">
      <c r="A143" s="3"/>
      <c r="AJ143" s="3"/>
    </row>
    <row r="144" spans="1:36">
      <c r="A144" s="3"/>
      <c r="AJ144" s="3"/>
    </row>
    <row r="145" spans="1:36">
      <c r="A145" s="4" t="s">
        <v>11</v>
      </c>
      <c r="AJ145" s="4" t="s">
        <v>11</v>
      </c>
    </row>
    <row r="146" spans="1:65">
      <c r="A146" s="3" t="s">
        <v>36</v>
      </c>
      <c r="B146" s="1">
        <v>50</v>
      </c>
      <c r="D146" s="1">
        <v>4.2707</v>
      </c>
      <c r="E146" s="1">
        <v>3.6023</v>
      </c>
      <c r="G146" s="1">
        <v>6.6469</v>
      </c>
      <c r="H146" s="1">
        <v>5.97578</v>
      </c>
      <c r="J146" s="1">
        <v>6.5329</v>
      </c>
      <c r="K146" s="1">
        <v>5.97578</v>
      </c>
      <c r="M146" s="1">
        <v>6.5485</v>
      </c>
      <c r="N146" s="1">
        <v>5.97578</v>
      </c>
      <c r="T146" s="8">
        <v>6.6162</v>
      </c>
      <c r="U146" s="1">
        <v>5.97578</v>
      </c>
      <c r="W146" s="8">
        <v>6.6192</v>
      </c>
      <c r="X146" s="1">
        <v>5.97578</v>
      </c>
      <c r="Z146" s="8">
        <v>6.5012</v>
      </c>
      <c r="AA146" s="1">
        <v>5.97578</v>
      </c>
      <c r="AC146" s="8">
        <v>6.5084</v>
      </c>
      <c r="AD146" s="1">
        <v>5.97578</v>
      </c>
      <c r="AJ146" s="3" t="s">
        <v>37</v>
      </c>
      <c r="AK146" s="1">
        <v>119</v>
      </c>
      <c r="AM146" s="1">
        <v>4.3903</v>
      </c>
      <c r="AN146" s="1">
        <v>3.6023</v>
      </c>
      <c r="AP146" s="1">
        <v>6.7265</v>
      </c>
      <c r="AQ146" s="1">
        <v>5.97578</v>
      </c>
      <c r="AS146" s="1">
        <v>6.7278</v>
      </c>
      <c r="AT146" s="1">
        <v>5.97578</v>
      </c>
      <c r="AV146" s="1">
        <v>6.6715</v>
      </c>
      <c r="AW146" s="1">
        <v>5.97578</v>
      </c>
      <c r="BC146" s="8">
        <v>6.7163</v>
      </c>
      <c r="BD146" s="1">
        <v>5.97578</v>
      </c>
      <c r="BF146" s="8">
        <v>6.6745</v>
      </c>
      <c r="BG146" s="1">
        <v>5.97578</v>
      </c>
      <c r="BI146" s="8">
        <v>6.6901</v>
      </c>
      <c r="BJ146" s="1">
        <v>5.97578</v>
      </c>
      <c r="BL146" s="8">
        <v>6.6429</v>
      </c>
      <c r="BM146" s="1">
        <v>5.97578</v>
      </c>
    </row>
    <row r="147" spans="1:65">
      <c r="A147" s="3"/>
      <c r="E147" s="1">
        <v>0.567450163375</v>
      </c>
      <c r="H147" s="1">
        <v>0.567450163375</v>
      </c>
      <c r="K147" s="1">
        <v>0.567450163375</v>
      </c>
      <c r="N147" s="1">
        <v>0.567450163375</v>
      </c>
      <c r="U147" s="1">
        <v>0.567450163375</v>
      </c>
      <c r="X147" s="1">
        <v>0.567450163375</v>
      </c>
      <c r="AA147" s="1">
        <v>0.567450163375</v>
      </c>
      <c r="AD147" s="1">
        <v>0.567450163375</v>
      </c>
      <c r="AJ147" s="3"/>
      <c r="AN147" s="1">
        <v>0.567450163375</v>
      </c>
      <c r="AQ147" s="1">
        <v>0.567450163375</v>
      </c>
      <c r="AT147" s="1">
        <v>0.567450163375</v>
      </c>
      <c r="AW147" s="1">
        <v>0.567450163375</v>
      </c>
      <c r="BD147" s="1">
        <v>0.567450163375</v>
      </c>
      <c r="BG147" s="1">
        <v>0.567450163375</v>
      </c>
      <c r="BJ147" s="1">
        <v>0.567450163375</v>
      </c>
      <c r="BM147" s="1">
        <v>0.567450163375</v>
      </c>
    </row>
    <row r="148" spans="1:65">
      <c r="A148" s="3"/>
      <c r="E148" s="1">
        <v>0.02834</v>
      </c>
      <c r="H148" s="1">
        <v>0.02552</v>
      </c>
      <c r="K148" s="1">
        <v>0.02406</v>
      </c>
      <c r="N148" s="1">
        <v>0.02358</v>
      </c>
      <c r="U148" s="1">
        <v>0.0272</v>
      </c>
      <c r="X148" s="1">
        <v>0.02452</v>
      </c>
      <c r="AA148" s="1">
        <v>0.02272</v>
      </c>
      <c r="AD148" s="1">
        <v>0.02198</v>
      </c>
      <c r="AJ148" s="3"/>
      <c r="AN148" s="1">
        <v>0.03022</v>
      </c>
      <c r="AQ148" s="1">
        <v>0.02828</v>
      </c>
      <c r="AT148" s="1">
        <v>0.02644</v>
      </c>
      <c r="AW148" s="1">
        <v>0.0259</v>
      </c>
      <c r="BD148" s="1">
        <v>0.02844</v>
      </c>
      <c r="BG148" s="1">
        <v>0.02638</v>
      </c>
      <c r="BJ148" s="1">
        <v>0.02514</v>
      </c>
      <c r="BM148" s="1">
        <v>0.02488</v>
      </c>
    </row>
    <row r="149" spans="1:65">
      <c r="A149" s="3"/>
      <c r="E149" s="1">
        <f>(D146-E146)/E148*E147</f>
        <v>13.3833341284351</v>
      </c>
      <c r="H149" s="1">
        <f>(G146-H146)/H148*H147</f>
        <v>14.9226941083162</v>
      </c>
      <c r="K149" s="1">
        <f>(J146-K146)/K148*K147</f>
        <v>13.1395608902527</v>
      </c>
      <c r="N149" s="1">
        <f>(M146-N146)/N148*N147</f>
        <v>13.7824451894881</v>
      </c>
      <c r="U149" s="1">
        <f>(T146-U146)/U148*U147</f>
        <v>13.3605306481109</v>
      </c>
      <c r="X149" s="1">
        <f>(W146-X146)/X148*X147</f>
        <v>14.8902440505197</v>
      </c>
      <c r="AA149" s="1">
        <f>(Z146-AA146)/AA148*AA147</f>
        <v>13.1227845440358</v>
      </c>
      <c r="AD149" s="1">
        <f>(AC146-AD146)/AD148*AD147</f>
        <v>13.7504688815647</v>
      </c>
      <c r="AJ149" s="3"/>
      <c r="AN149" s="1">
        <f>(AM146-AN146)/AN148*AN147</f>
        <v>14.7965165036234</v>
      </c>
      <c r="AQ149" s="1">
        <f>(AP146-AQ146)/AQ148*AQ147</f>
        <v>15.0635143793805</v>
      </c>
      <c r="AT149" s="1">
        <f>(AS146-AT146)/AT148*AT147</f>
        <v>16.1397077103354</v>
      </c>
      <c r="AW149" s="1">
        <f>(AV146-AW146)/AW148*AW147</f>
        <v>15.2427192147975</v>
      </c>
      <c r="BD149" s="1">
        <f>(BC146-BD146)/BD148*BD147</f>
        <v>14.7752529881313</v>
      </c>
      <c r="BG149" s="1">
        <f>(BF146-BG146)/BG148*BG147</f>
        <v>15.0299006123343</v>
      </c>
      <c r="BJ149" s="1">
        <f>(BI146-BJ146)/BJ148*BJ147</f>
        <v>16.1233492721571</v>
      </c>
      <c r="BM149" s="1">
        <f>(BL146-BM146)/BM148*BM147</f>
        <v>15.2153276925534</v>
      </c>
    </row>
    <row r="150" spans="1:65">
      <c r="A150" s="3"/>
      <c r="U150" s="1">
        <f>E149-0.02219</f>
        <v>13.3611441284351</v>
      </c>
      <c r="X150" s="1">
        <f>H149-0.03249</f>
        <v>14.8902041083162</v>
      </c>
      <c r="AA150" s="1">
        <f>K149-0.01688</f>
        <v>13.1226808902527</v>
      </c>
      <c r="AD150" s="1">
        <f>N149-0.03126</f>
        <v>13.7511851894881</v>
      </c>
      <c r="AJ150" s="3"/>
      <c r="BD150" s="1">
        <f>AN149-0.02192</f>
        <v>14.7745965036234</v>
      </c>
      <c r="BG150" s="1">
        <f>AQ149-0.03429</f>
        <v>15.0292243793805</v>
      </c>
      <c r="BJ150" s="1">
        <f>AT149-0.01868</f>
        <v>16.1210277103354</v>
      </c>
      <c r="BM150" s="1">
        <f>AW149-0.02631</f>
        <v>15.2164092147975</v>
      </c>
    </row>
    <row r="151" spans="1:36">
      <c r="A151" s="3"/>
      <c r="AJ151" s="3"/>
    </row>
    <row r="152" spans="1:36">
      <c r="A152" s="3"/>
      <c r="AJ152" s="3"/>
    </row>
    <row r="153" spans="1:66">
      <c r="A153" s="3"/>
      <c r="O153" s="1">
        <f>AVERAGE(E149,H149,K149,N149)</f>
        <v>13.807008579123</v>
      </c>
      <c r="AE153" s="1">
        <f>AVERAGE(U149,X149,AA149,AD149)</f>
        <v>13.7810070310578</v>
      </c>
      <c r="AJ153" s="3"/>
      <c r="AX153" s="1">
        <f>AVERAGE(AN149,AQ149,AT149,AW149)</f>
        <v>15.3106144520342</v>
      </c>
      <c r="BN153" s="1">
        <f>AVERAGE(BD149,BG149,BJ149,BM149)</f>
        <v>15.2859576412941</v>
      </c>
    </row>
    <row r="154" spans="1:36">
      <c r="A154" s="3"/>
      <c r="AJ154" s="3"/>
    </row>
    <row r="155" spans="1:36">
      <c r="A155" s="3"/>
      <c r="AJ155" s="3"/>
    </row>
    <row r="156" spans="1:36">
      <c r="A156" s="4" t="s">
        <v>11</v>
      </c>
      <c r="AJ156" s="4" t="s">
        <v>11</v>
      </c>
    </row>
    <row r="157" spans="1:65">
      <c r="A157" s="3" t="s">
        <v>38</v>
      </c>
      <c r="B157" s="1">
        <v>53</v>
      </c>
      <c r="D157" s="1">
        <v>4.1992</v>
      </c>
      <c r="E157" s="1">
        <v>3.6023</v>
      </c>
      <c r="G157" s="1">
        <v>6.5211</v>
      </c>
      <c r="H157" s="1">
        <v>5.97578</v>
      </c>
      <c r="J157" s="1">
        <v>4.1898</v>
      </c>
      <c r="K157" s="1">
        <v>3.6023</v>
      </c>
      <c r="M157" s="1">
        <v>6.5986</v>
      </c>
      <c r="N157" s="1">
        <v>5.97578</v>
      </c>
      <c r="T157" s="8">
        <v>6.5469</v>
      </c>
      <c r="U157" s="1">
        <v>5.97578</v>
      </c>
      <c r="W157" s="8">
        <v>6.4985</v>
      </c>
      <c r="X157" s="1">
        <v>5.97578</v>
      </c>
      <c r="Z157" s="8">
        <v>6.5294</v>
      </c>
      <c r="AA157" s="1">
        <v>5.97578</v>
      </c>
      <c r="AC157" s="8">
        <v>6.5551</v>
      </c>
      <c r="AD157" s="1">
        <v>5.97578</v>
      </c>
      <c r="AJ157" s="3" t="s">
        <v>39</v>
      </c>
      <c r="AK157" s="1">
        <v>122</v>
      </c>
      <c r="AM157" s="1">
        <v>4.3419</v>
      </c>
      <c r="AN157" s="1">
        <v>3.6023</v>
      </c>
      <c r="AP157" s="1">
        <v>6.8087</v>
      </c>
      <c r="AQ157" s="1">
        <v>5.97578</v>
      </c>
      <c r="AS157" s="1">
        <v>6.7277</v>
      </c>
      <c r="AT157" s="1">
        <v>5.97578</v>
      </c>
      <c r="AV157" s="1">
        <v>6.7449</v>
      </c>
      <c r="AW157" s="1">
        <v>5.97578</v>
      </c>
      <c r="BC157" s="8">
        <v>6.6702</v>
      </c>
      <c r="BD157" s="1">
        <v>5.97578</v>
      </c>
      <c r="BF157" s="8">
        <v>6.7514</v>
      </c>
      <c r="BG157" s="1">
        <v>5.97578</v>
      </c>
      <c r="BI157" s="8">
        <v>6.6894</v>
      </c>
      <c r="BJ157" s="1">
        <v>5.97578</v>
      </c>
      <c r="BL157" s="8">
        <v>6.7131</v>
      </c>
      <c r="BM157" s="1">
        <v>5.97578</v>
      </c>
    </row>
    <row r="158" spans="1:65">
      <c r="A158" s="3"/>
      <c r="E158" s="1">
        <v>0.567450163375</v>
      </c>
      <c r="H158" s="1">
        <v>0.567450163375</v>
      </c>
      <c r="K158" s="1">
        <v>0.567450163375</v>
      </c>
      <c r="N158" s="1">
        <v>0.567450163375</v>
      </c>
      <c r="U158" s="1">
        <v>0.567450163375</v>
      </c>
      <c r="X158" s="1">
        <v>0.567450163375</v>
      </c>
      <c r="AA158" s="1">
        <v>0.567450163375</v>
      </c>
      <c r="AD158" s="1">
        <v>0.567450163375</v>
      </c>
      <c r="AJ158" s="3"/>
      <c r="AN158" s="1">
        <v>0.567450163375</v>
      </c>
      <c r="AQ158" s="1">
        <v>0.567450163375</v>
      </c>
      <c r="AT158" s="1">
        <v>0.567450163375</v>
      </c>
      <c r="AW158" s="1">
        <v>0.567450163375</v>
      </c>
      <c r="BD158" s="1">
        <v>0.567450163375</v>
      </c>
      <c r="BG158" s="1">
        <v>0.567450163375</v>
      </c>
      <c r="BJ158" s="1">
        <v>0.567450163375</v>
      </c>
      <c r="BM158" s="1">
        <v>0.567450163375</v>
      </c>
    </row>
    <row r="159" spans="1:65">
      <c r="A159" s="3"/>
      <c r="E159" s="1">
        <v>0.02834</v>
      </c>
      <c r="H159" s="1">
        <v>0.02552</v>
      </c>
      <c r="K159" s="1">
        <v>0.02406</v>
      </c>
      <c r="N159" s="1">
        <v>0.02358</v>
      </c>
      <c r="U159" s="1">
        <v>0.0272</v>
      </c>
      <c r="X159" s="1">
        <v>0.02452</v>
      </c>
      <c r="AA159" s="1">
        <v>0.02272</v>
      </c>
      <c r="AD159" s="1">
        <v>0.02198</v>
      </c>
      <c r="AJ159" s="3"/>
      <c r="AN159" s="1">
        <v>0.03022</v>
      </c>
      <c r="AQ159" s="1">
        <v>0.02828</v>
      </c>
      <c r="AT159" s="1">
        <v>0.02644</v>
      </c>
      <c r="AW159" s="1">
        <v>0.0259</v>
      </c>
      <c r="BD159" s="1">
        <v>0.02844</v>
      </c>
      <c r="BG159" s="1">
        <v>0.02638</v>
      </c>
      <c r="BJ159" s="1">
        <v>0.02514</v>
      </c>
      <c r="BM159" s="1">
        <v>0.02488</v>
      </c>
    </row>
    <row r="160" spans="1:65">
      <c r="A160" s="3"/>
      <c r="E160" s="1">
        <f>(D157-E157)/E159*E158</f>
        <v>11.9516938079936</v>
      </c>
      <c r="H160" s="1">
        <f>(G157-H157)/H159*H158</f>
        <v>12.1254672057858</v>
      </c>
      <c r="K160" s="1">
        <f>(J157-K157)/K159*K158</f>
        <v>13.8560669568916</v>
      </c>
      <c r="N160" s="1">
        <f>(M157-N157)/N159*N158</f>
        <v>14.9880962999668</v>
      </c>
      <c r="U160" s="1">
        <f>(T157-U157)/U159*U158</f>
        <v>11.9147844598062</v>
      </c>
      <c r="X160" s="1">
        <f>(W157-X157)/X159*X158</f>
        <v>12.0969636786044</v>
      </c>
      <c r="AA160" s="1">
        <f>(Z157-AA157)/AA159*AA158</f>
        <v>13.8271020883656</v>
      </c>
      <c r="AD160" s="1">
        <f>(AC157-AD157)/AD159*AD158</f>
        <v>14.9561068537946</v>
      </c>
      <c r="AJ160" s="3"/>
      <c r="AN160" s="1">
        <f>(AM157-AN157)/AN159*AN158</f>
        <v>13.8876949315735</v>
      </c>
      <c r="AQ160" s="1">
        <f>(AP157-AQ157)/AQ159*AQ158</f>
        <v>16.7128921526982</v>
      </c>
      <c r="AT160" s="1">
        <f>(AS157-AT157)/AT159*AT158</f>
        <v>16.1375615296872</v>
      </c>
      <c r="AW160" s="1">
        <f>(AV157-AW157)/AW159*AW158</f>
        <v>16.8508598322386</v>
      </c>
      <c r="BD160" s="1">
        <f>(BC157-BD157)/BD159*BD158</f>
        <v>13.8554410144468</v>
      </c>
      <c r="BG160" s="1">
        <f>(BF157-BG157)/BG159*BG158</f>
        <v>16.6840673129991</v>
      </c>
      <c r="BJ160" s="1">
        <f>(BI157-BJ157)/BJ159*BJ158</f>
        <v>16.1075491482763</v>
      </c>
      <c r="BM160" s="1">
        <f>(BL157-BM157)/BM159*BM158</f>
        <v>16.8164129605971</v>
      </c>
    </row>
    <row r="161" spans="1:65">
      <c r="A161" s="3"/>
      <c r="U161" s="1">
        <f>E160-0.03612</f>
        <v>11.9155738079936</v>
      </c>
      <c r="X161" s="1">
        <f>H160-0.02928</f>
        <v>12.0961872057858</v>
      </c>
      <c r="AA161" s="1">
        <f>K160-0.03018</f>
        <v>13.8258869568916</v>
      </c>
      <c r="AD161" s="1">
        <f>N160-0.03124</f>
        <v>14.9568562999668</v>
      </c>
      <c r="AJ161" s="3"/>
      <c r="BD161" s="1">
        <f>AN160-0.03216</f>
        <v>13.8555349315735</v>
      </c>
      <c r="BG161" s="1">
        <f>AQ160-0.02982</f>
        <v>16.6830721526982</v>
      </c>
      <c r="BJ161" s="1">
        <f>AT160-0.03108</f>
        <v>16.1064815296872</v>
      </c>
      <c r="BM161" s="1">
        <f>AW160-0.03421</f>
        <v>16.8166498322386</v>
      </c>
    </row>
    <row r="162" spans="1:36">
      <c r="A162" s="3"/>
      <c r="AJ162" s="3"/>
    </row>
    <row r="163" spans="1:36">
      <c r="A163" s="3"/>
      <c r="AJ163" s="3"/>
    </row>
    <row r="164" spans="1:66">
      <c r="A164" s="3"/>
      <c r="O164" s="1">
        <f>AVERAGE(E160,H160,K160,N160)</f>
        <v>13.2303310676595</v>
      </c>
      <c r="AE164" s="1">
        <f>AVERAGE(U160,X160,AA160,AD160)</f>
        <v>13.1987392701427</v>
      </c>
      <c r="AJ164" s="3"/>
      <c r="AX164" s="1">
        <f>AVERAGE(AN160,AQ160,AT160,AW160)</f>
        <v>15.8972521115494</v>
      </c>
      <c r="BN164" s="1">
        <f>AVERAGE(BD160,BG160,BJ160,BM160)</f>
        <v>15.8658676090798</v>
      </c>
    </row>
    <row r="165" spans="1:36">
      <c r="A165" s="3"/>
      <c r="AJ165" s="3"/>
    </row>
    <row r="166" spans="1:50">
      <c r="A166" s="3"/>
      <c r="O166" s="1">
        <f>O133-1.9695</f>
        <v>13.4936295808783</v>
      </c>
      <c r="AJ166" s="3"/>
      <c r="AX166" s="1">
        <f>AX133-2.2521</f>
        <v>15.5042459099818</v>
      </c>
    </row>
    <row r="167" s="1" customFormat="1" spans="1:66">
      <c r="A167" s="4" t="s">
        <v>11</v>
      </c>
      <c r="E167" s="1">
        <f>AVERAGE(E138,E149,E160)</f>
        <v>12.6237972125085</v>
      </c>
      <c r="H167" s="1">
        <f>AVERAGE(H138,H149,H160)</f>
        <v>13.5433514306244</v>
      </c>
      <c r="K167" s="1">
        <f>AVERAGE(K138,K149,K160)</f>
        <v>13.9640853171683</v>
      </c>
      <c r="N167" s="1">
        <f>AVERAGE(N138,N149,N160)</f>
        <v>13.8426074205499</v>
      </c>
      <c r="O167" s="1">
        <f>AVERAGE(O142,O153,O164)</f>
        <v>13.4934603452128</v>
      </c>
      <c r="U167" s="1">
        <f>AVERAGE(U138,U149,U160)</f>
        <v>12.5969763841578</v>
      </c>
      <c r="X167" s="1">
        <f>AVERAGE(X138,X149,X160)</f>
        <v>13.5125034417816</v>
      </c>
      <c r="AA167" s="1">
        <f>AVERAGE(AA138,AA149,AA160)</f>
        <v>13.9361630792725</v>
      </c>
      <c r="AD167" s="1">
        <f>AVERAGE(AD138,AD149,AD160)</f>
        <v>13.8124288630069</v>
      </c>
      <c r="AE167" s="1">
        <f>AVERAGE(AE142,AE153,AE164)</f>
        <v>13.4645179420547</v>
      </c>
      <c r="AJ167" s="4" t="s">
        <v>11</v>
      </c>
      <c r="AN167" s="1">
        <f>AVERAGE(AN138,AN149,AN160)</f>
        <v>14.409704016346</v>
      </c>
      <c r="AQ167" s="1">
        <f>AVERAGE(AQ138,AQ149,AQ160)</f>
        <v>16.0139465837132</v>
      </c>
      <c r="AT167" s="1">
        <f>AVERAGE(AT138,AT149,AT160)</f>
        <v>15.8355223731354</v>
      </c>
      <c r="AW167" s="1">
        <f>AVERAGE(AW138,AW149,AW160)</f>
        <v>15.7130382691263</v>
      </c>
      <c r="AX167" s="1">
        <f>AVERAGE(AX142,AX153,AX164)</f>
        <v>15.4930528105802</v>
      </c>
      <c r="BD167" s="1">
        <f>AVERAGE(BD138,BD149,BD160)</f>
        <v>14.3828530861256</v>
      </c>
      <c r="BG167" s="1">
        <f>AVERAGE(BG138,BG149,BG160)</f>
        <v>15.9849721534204</v>
      </c>
      <c r="BJ167" s="1">
        <f>AVERAGE(BJ138,BJ149,BJ160)</f>
        <v>15.8103563419476</v>
      </c>
      <c r="BM167" s="1">
        <f>AVERAGE(BM138,BM149,BM160)</f>
        <v>15.6836413322091</v>
      </c>
      <c r="BN167" s="1">
        <f>AVERAGE(BN142,BN153,BN164)</f>
        <v>15.4654557284257</v>
      </c>
    </row>
    <row r="168" spans="1:65">
      <c r="A168" s="3" t="s">
        <v>40</v>
      </c>
      <c r="B168" s="1">
        <v>48</v>
      </c>
      <c r="D168" s="1">
        <v>4.3759</v>
      </c>
      <c r="E168" s="1">
        <v>3.6023</v>
      </c>
      <c r="G168" s="1">
        <v>6.6834</v>
      </c>
      <c r="H168" s="1">
        <v>5.97578</v>
      </c>
      <c r="J168" s="1">
        <v>6.6932</v>
      </c>
      <c r="K168" s="1">
        <v>5.97578</v>
      </c>
      <c r="M168" s="1">
        <v>6.6658</v>
      </c>
      <c r="N168" s="1">
        <v>5.97578</v>
      </c>
      <c r="T168" s="8">
        <v>6.7171</v>
      </c>
      <c r="U168" s="1">
        <v>5.97578</v>
      </c>
      <c r="W168" s="8">
        <v>6.6546</v>
      </c>
      <c r="X168" s="1">
        <v>5.97578</v>
      </c>
      <c r="Z168" s="8">
        <v>6.6521</v>
      </c>
      <c r="AA168" s="1">
        <v>5.97578</v>
      </c>
      <c r="AC168" s="8">
        <v>6.6177</v>
      </c>
      <c r="AD168" s="1">
        <v>5.97578</v>
      </c>
      <c r="AJ168" s="3" t="s">
        <v>41</v>
      </c>
      <c r="AK168" s="1">
        <v>117</v>
      </c>
      <c r="AM168" s="1">
        <v>6.9361</v>
      </c>
      <c r="AN168" s="1">
        <v>5.97578</v>
      </c>
      <c r="AP168" s="1">
        <v>6.9371</v>
      </c>
      <c r="AQ168" s="1">
        <v>5.97578</v>
      </c>
      <c r="AS168" s="1">
        <v>6.8616</v>
      </c>
      <c r="AT168" s="1">
        <v>5.97578</v>
      </c>
      <c r="AV168" s="1">
        <v>6.8251</v>
      </c>
      <c r="AW168" s="1">
        <v>5.97578</v>
      </c>
      <c r="BC168" s="8">
        <v>6.8782</v>
      </c>
      <c r="BD168" s="1">
        <v>5.97578</v>
      </c>
      <c r="BF168" s="8">
        <v>6.8715</v>
      </c>
      <c r="BG168" s="1">
        <v>5.97578</v>
      </c>
      <c r="BI168" s="8">
        <v>6.8169</v>
      </c>
      <c r="BJ168" s="1">
        <v>5.97578</v>
      </c>
      <c r="BL168" s="8">
        <v>6.7903</v>
      </c>
      <c r="BM168" s="1">
        <v>5.97578</v>
      </c>
    </row>
    <row r="169" spans="1:65">
      <c r="A169" s="3"/>
      <c r="E169" s="1">
        <v>0.567450163375</v>
      </c>
      <c r="H169" s="1">
        <v>0.567450163375</v>
      </c>
      <c r="K169" s="1">
        <v>0.567450163375</v>
      </c>
      <c r="N169" s="1">
        <v>0.567450163375</v>
      </c>
      <c r="U169" s="1">
        <v>0.567450163375</v>
      </c>
      <c r="X169" s="1">
        <v>0.567450163375</v>
      </c>
      <c r="AA169" s="1">
        <v>0.567450163375</v>
      </c>
      <c r="AD169" s="1">
        <v>0.567450163375</v>
      </c>
      <c r="AJ169" s="3"/>
      <c r="AN169" s="1">
        <v>0.567450163375</v>
      </c>
      <c r="AQ169" s="1">
        <v>0.567450163375</v>
      </c>
      <c r="AT169" s="1">
        <v>0.567450163375</v>
      </c>
      <c r="AW169" s="1">
        <v>0.567450163375</v>
      </c>
      <c r="BD169" s="1">
        <v>0.567450163375</v>
      </c>
      <c r="BG169" s="1">
        <v>0.567450163375</v>
      </c>
      <c r="BJ169" s="1">
        <v>0.567450163375</v>
      </c>
      <c r="BM169" s="1">
        <v>0.567450163375</v>
      </c>
    </row>
    <row r="170" spans="1:65">
      <c r="A170" s="3"/>
      <c r="E170" s="1">
        <v>0.02834</v>
      </c>
      <c r="H170" s="1">
        <v>0.02552</v>
      </c>
      <c r="K170" s="1">
        <v>0.02406</v>
      </c>
      <c r="N170" s="1">
        <v>0.02358</v>
      </c>
      <c r="U170" s="1">
        <v>0.0272</v>
      </c>
      <c r="X170" s="1">
        <v>0.02452</v>
      </c>
      <c r="AA170" s="1">
        <v>0.02272</v>
      </c>
      <c r="AD170" s="1">
        <v>0.02198</v>
      </c>
      <c r="AJ170" s="3"/>
      <c r="AN170" s="1">
        <v>0.03022</v>
      </c>
      <c r="AQ170" s="1">
        <v>0.02828</v>
      </c>
      <c r="AT170" s="1">
        <v>0.02644</v>
      </c>
      <c r="AW170" s="1">
        <v>0.0259</v>
      </c>
      <c r="BD170" s="1">
        <v>0.02844</v>
      </c>
      <c r="BG170" s="1">
        <v>0.02638</v>
      </c>
      <c r="BJ170" s="1">
        <v>0.02514</v>
      </c>
      <c r="BM170" s="1">
        <v>0.02488</v>
      </c>
    </row>
    <row r="171" spans="1:65">
      <c r="A171" s="3"/>
      <c r="E171" s="1">
        <f>(D168-E168)/E170*E169</f>
        <v>15.4897475789308</v>
      </c>
      <c r="H171" s="1">
        <f>(G168-H168)/H170*H169</f>
        <v>15.7342901491935</v>
      </c>
      <c r="K171" s="1">
        <f>(J168-K168)/K170*K169</f>
        <v>16.9202034999373</v>
      </c>
      <c r="N171" s="1">
        <f>(M168-N168)/N170*N169</f>
        <v>16.6052570709083</v>
      </c>
      <c r="U171" s="1">
        <f>(T168-U168)/U170*U169</f>
        <v>15.4655204085719</v>
      </c>
      <c r="X171" s="1">
        <f>(W168-X168)/X170*X169</f>
        <v>15.7094828671377</v>
      </c>
      <c r="AA171" s="1">
        <f>(Z168-AA168)/AA170*AA169</f>
        <v>16.891632680184</v>
      </c>
      <c r="AD171" s="1">
        <f>(AC168-AD168)/AD170*AD169</f>
        <v>16.5722297030792</v>
      </c>
      <c r="AJ171" s="3"/>
      <c r="AN171" s="1">
        <f>(AM168-AN168)/AN170*AN169</f>
        <v>18.0322217370046</v>
      </c>
      <c r="AQ171" s="1">
        <f>(AP168-AQ168)/AQ170*AQ169</f>
        <v>19.2892924701434</v>
      </c>
      <c r="AT171" s="1">
        <f>(AS168-AT168)/AT170*AT169</f>
        <v>19.011297417581</v>
      </c>
      <c r="AW171" s="1">
        <f>(AV168-AW168)/AW170*AW169</f>
        <v>18.6079835041566</v>
      </c>
      <c r="BD171" s="1">
        <f>(BC168-BD168)/BD170*BD169</f>
        <v>18.0055687915917</v>
      </c>
      <c r="BG171" s="1">
        <f>(BF168-BG168)/BG170*BG169</f>
        <v>19.2674928103963</v>
      </c>
      <c r="BJ171" s="1">
        <f>(BI168-BJ168)/BJ170*BJ169</f>
        <v>18.9854288551305</v>
      </c>
      <c r="BM171" s="1">
        <f>(BL168-BM168)/BM170*BM169</f>
        <v>18.577150605796</v>
      </c>
    </row>
    <row r="172" spans="1:65">
      <c r="A172" s="3"/>
      <c r="U172" s="1">
        <f>E171-0.02468</f>
        <v>15.4650675789308</v>
      </c>
      <c r="X172" s="1">
        <f>H171-0.02511</f>
        <v>15.7091801491935</v>
      </c>
      <c r="AA172" s="1">
        <f>K171-0.02862</f>
        <v>16.8915834999373</v>
      </c>
      <c r="AD172" s="1">
        <f>N171-0.03219</f>
        <v>16.5730670709083</v>
      </c>
      <c r="AJ172" s="3"/>
      <c r="BD172" s="1">
        <f>AN171-0.02648</f>
        <v>18.0057417370046</v>
      </c>
      <c r="BG172" s="1">
        <f>AQ171-0.02151</f>
        <v>19.2677824701434</v>
      </c>
      <c r="BJ172" s="1">
        <f>AT171-0.02682</f>
        <v>18.984477417581</v>
      </c>
      <c r="BM172" s="1">
        <f>AW171-0.03129</f>
        <v>18.5766935041566</v>
      </c>
    </row>
    <row r="173" spans="1:36">
      <c r="A173" s="3"/>
      <c r="AJ173" s="3"/>
    </row>
    <row r="174" spans="1:36">
      <c r="A174" s="3"/>
      <c r="AJ174" s="3"/>
    </row>
    <row r="175" spans="1:66">
      <c r="A175" s="3"/>
      <c r="O175" s="1">
        <f>AVERAGE(E171,H171,K171,N171)</f>
        <v>16.1873745747425</v>
      </c>
      <c r="AE175" s="1">
        <f>AVERAGE(U171,X171,AA171,AD171)</f>
        <v>16.1597164147432</v>
      </c>
      <c r="AJ175" s="3"/>
      <c r="AX175" s="1">
        <f>AVERAGE(AN171,AQ171,AT171,AW171)</f>
        <v>18.7351987822214</v>
      </c>
      <c r="BN175" s="1">
        <f>AVERAGE(BD171,BG171,BJ171,BM171)</f>
        <v>18.7089102657286</v>
      </c>
    </row>
    <row r="176" spans="1:36">
      <c r="A176" s="3"/>
      <c r="AJ176" s="3"/>
    </row>
    <row r="177" spans="1:36">
      <c r="A177" s="3"/>
      <c r="AJ177" s="3"/>
    </row>
    <row r="178" spans="1:36">
      <c r="A178" s="4" t="s">
        <v>11</v>
      </c>
      <c r="AJ178" s="4" t="s">
        <v>11</v>
      </c>
    </row>
    <row r="179" spans="1:65">
      <c r="A179" s="3" t="s">
        <v>42</v>
      </c>
      <c r="B179" s="1">
        <v>51</v>
      </c>
      <c r="D179" s="1">
        <v>4.3642</v>
      </c>
      <c r="E179" s="1">
        <v>3.6023</v>
      </c>
      <c r="G179" s="1">
        <v>6.7152</v>
      </c>
      <c r="H179" s="1">
        <v>5.97578</v>
      </c>
      <c r="J179" s="1">
        <v>6.7125</v>
      </c>
      <c r="K179" s="1">
        <v>5.97578</v>
      </c>
      <c r="M179" s="1">
        <v>6.6631</v>
      </c>
      <c r="N179" s="1">
        <v>5.97578</v>
      </c>
      <c r="T179" s="8">
        <v>6.7061</v>
      </c>
      <c r="U179" s="1">
        <v>5.97578</v>
      </c>
      <c r="W179" s="8">
        <v>6.6849</v>
      </c>
      <c r="X179" s="1">
        <v>5.97578</v>
      </c>
      <c r="Z179" s="8">
        <v>6.6703</v>
      </c>
      <c r="AA179" s="1">
        <v>5.97578</v>
      </c>
      <c r="AC179" s="8">
        <v>6.6154</v>
      </c>
      <c r="AD179" s="1">
        <v>5.97578</v>
      </c>
      <c r="AJ179" s="3" t="s">
        <v>43</v>
      </c>
      <c r="AK179" s="1">
        <v>120</v>
      </c>
      <c r="AM179" s="1">
        <v>4.5674</v>
      </c>
      <c r="AN179" s="1">
        <v>3.6023</v>
      </c>
      <c r="AP179" s="1">
        <v>6.9954</v>
      </c>
      <c r="AQ179" s="1">
        <v>5.97578</v>
      </c>
      <c r="AS179" s="1">
        <v>6.9068</v>
      </c>
      <c r="AT179" s="1">
        <v>5.97578</v>
      </c>
      <c r="AV179" s="1">
        <v>6.8129</v>
      </c>
      <c r="AW179" s="1">
        <v>5.97578</v>
      </c>
      <c r="BC179" s="8">
        <v>6.8832</v>
      </c>
      <c r="BD179" s="1">
        <v>5.97578</v>
      </c>
      <c r="BF179" s="8">
        <v>6.9254</v>
      </c>
      <c r="BG179" s="1">
        <v>5.97578</v>
      </c>
      <c r="BI179" s="8">
        <v>6.8601</v>
      </c>
      <c r="BJ179" s="1">
        <v>5.97578</v>
      </c>
      <c r="BL179" s="8">
        <v>6.7787</v>
      </c>
      <c r="BM179" s="1">
        <v>5.97578</v>
      </c>
    </row>
    <row r="180" spans="1:65">
      <c r="A180" s="3"/>
      <c r="E180" s="1">
        <v>0.567450163375</v>
      </c>
      <c r="H180" s="1">
        <v>0.567450163375</v>
      </c>
      <c r="K180" s="1">
        <v>0.567450163375</v>
      </c>
      <c r="N180" s="1">
        <v>0.567450163375</v>
      </c>
      <c r="U180" s="1">
        <v>0.567450163375</v>
      </c>
      <c r="X180" s="1">
        <v>0.567450163375</v>
      </c>
      <c r="AA180" s="1">
        <v>0.567450163375</v>
      </c>
      <c r="AD180" s="1">
        <v>0.567450163375</v>
      </c>
      <c r="AJ180" s="3"/>
      <c r="AN180" s="1">
        <v>0.567450163375</v>
      </c>
      <c r="AQ180" s="1">
        <v>0.567450163375</v>
      </c>
      <c r="AT180" s="1">
        <v>0.567450163375</v>
      </c>
      <c r="AW180" s="1">
        <v>0.567450163375</v>
      </c>
      <c r="BD180" s="1">
        <v>0.567450163375</v>
      </c>
      <c r="BG180" s="1">
        <v>0.567450163375</v>
      </c>
      <c r="BJ180" s="1">
        <v>0.567450163375</v>
      </c>
      <c r="BM180" s="1">
        <v>0.567450163375</v>
      </c>
    </row>
    <row r="181" spans="1:65">
      <c r="A181" s="3"/>
      <c r="E181" s="1">
        <v>0.02834</v>
      </c>
      <c r="H181" s="1">
        <v>0.02552</v>
      </c>
      <c r="K181" s="1">
        <v>0.02406</v>
      </c>
      <c r="N181" s="1">
        <v>0.02358</v>
      </c>
      <c r="U181" s="1">
        <v>0.0272</v>
      </c>
      <c r="X181" s="1">
        <v>0.02452</v>
      </c>
      <c r="AA181" s="1">
        <v>0.02272</v>
      </c>
      <c r="AD181" s="1">
        <v>0.02198</v>
      </c>
      <c r="AJ181" s="3"/>
      <c r="AN181" s="1">
        <v>0.03022</v>
      </c>
      <c r="AQ181" s="1">
        <v>0.02828</v>
      </c>
      <c r="AT181" s="1">
        <v>0.02644</v>
      </c>
      <c r="AW181" s="1">
        <v>0.0259</v>
      </c>
      <c r="BD181" s="1">
        <v>0.02844</v>
      </c>
      <c r="BG181" s="1">
        <v>0.02638</v>
      </c>
      <c r="BJ181" s="1">
        <v>0.02514</v>
      </c>
      <c r="BM181" s="1">
        <v>0.02488</v>
      </c>
    </row>
    <row r="182" spans="1:65">
      <c r="A182" s="3"/>
      <c r="E182" s="1">
        <f>(D179-E179)/E181*E180</f>
        <v>15.2554791628586</v>
      </c>
      <c r="H182" s="1">
        <f>(G179-H179)/H181*H180</f>
        <v>16.4413793026153</v>
      </c>
      <c r="K182" s="1">
        <f>(J179-K179)/K181*K180</f>
        <v>17.375390039968</v>
      </c>
      <c r="N182" s="1">
        <f>(M179-N179)/N181*N180</f>
        <v>16.5402818613615</v>
      </c>
      <c r="U182" s="1">
        <f>(T179-U179)/U181*U180</f>
        <v>15.2360368866187</v>
      </c>
      <c r="X182" s="1">
        <f>(W179-X179)/X181*X180</f>
        <v>16.4106957525481</v>
      </c>
      <c r="AA182" s="1">
        <f>(Z179-AA179)/AA181*AA180</f>
        <v>17.3461922300706</v>
      </c>
      <c r="AD182" s="1">
        <f>(AC179-AD179)/AD181*AD180</f>
        <v>16.5128513875304</v>
      </c>
      <c r="AJ182" s="3"/>
      <c r="AN182" s="1">
        <f>(AM179-AN179)/AN181*AN180</f>
        <v>18.1219772558972</v>
      </c>
      <c r="AQ182" s="1">
        <f>(AP179-AQ179)/AQ181*AQ180</f>
        <v>20.4591066329709</v>
      </c>
      <c r="AT182" s="1">
        <f>(AS179-AT179)/AT181*AT180</f>
        <v>19.9813710705519</v>
      </c>
      <c r="AW182" s="1">
        <f>(AV179-AW179)/AW181*AW180</f>
        <v>18.3406903770069</v>
      </c>
      <c r="BD182" s="1">
        <f>(BC179-BD179)/BD181*BD180</f>
        <v>18.1053314785423</v>
      </c>
      <c r="BG182" s="1">
        <f>(BF179-BG179)/BG181*BG180</f>
        <v>20.4269152442823</v>
      </c>
      <c r="BJ182" s="1">
        <f>(BI179-BJ179)/BJ181*BJ180</f>
        <v>19.9605222146293</v>
      </c>
      <c r="BM182" s="1">
        <f>(BL179-BM179)/BM181*BM180</f>
        <v>18.3125838093671</v>
      </c>
    </row>
    <row r="183" spans="1:65">
      <c r="A183" s="3"/>
      <c r="U183" s="1">
        <f>E182-0.01996</f>
        <v>15.2355191628586</v>
      </c>
      <c r="X183" s="1">
        <f>H182-0.03022</f>
        <v>16.4111593026153</v>
      </c>
      <c r="AA183" s="1">
        <f>K182-0.02811</f>
        <v>17.347280039968</v>
      </c>
      <c r="AD183" s="1">
        <f>N182-0.02781</f>
        <v>16.5124718613615</v>
      </c>
      <c r="AJ183" s="3"/>
      <c r="BD183" s="1">
        <f>AN182-0.01699</f>
        <v>18.1049872558972</v>
      </c>
      <c r="BG183" s="1">
        <f>AQ182-0.03202</f>
        <v>20.4270866329709</v>
      </c>
      <c r="BJ183" s="1">
        <f>AT182-0.02181</f>
        <v>19.9595610705519</v>
      </c>
      <c r="BM183" s="1">
        <f>AW182-0.02817</f>
        <v>18.3125203770069</v>
      </c>
    </row>
    <row r="184" spans="1:36">
      <c r="A184" s="3"/>
      <c r="AJ184" s="3"/>
    </row>
    <row r="185" spans="1:36">
      <c r="A185" s="3"/>
      <c r="AJ185" s="3"/>
    </row>
    <row r="186" spans="1:66">
      <c r="A186" s="3"/>
      <c r="O186" s="1">
        <f>AVERAGE(E182,H182,K182,N182)</f>
        <v>16.4031325917009</v>
      </c>
      <c r="AE186" s="1">
        <f>AVERAGE(U182,X182,AA182,AD182)</f>
        <v>16.376444064192</v>
      </c>
      <c r="AJ186" s="3"/>
      <c r="AX186" s="1">
        <f>AVERAGE(AN182,AQ182,AT182,AW182)</f>
        <v>19.2257863341067</v>
      </c>
      <c r="BN186" s="1">
        <f>AVERAGE(BD182,BG182,BJ182,BM182)</f>
        <v>19.2013381867053</v>
      </c>
    </row>
    <row r="187" spans="1:36">
      <c r="A187" s="3"/>
      <c r="AJ187" s="3"/>
    </row>
    <row r="188" spans="1:36">
      <c r="A188" s="3"/>
      <c r="AJ188" s="3"/>
    </row>
    <row r="189" spans="1:36">
      <c r="A189" s="4" t="s">
        <v>11</v>
      </c>
      <c r="AJ189" s="4" t="s">
        <v>11</v>
      </c>
    </row>
    <row r="190" spans="1:65">
      <c r="A190" s="3" t="s">
        <v>44</v>
      </c>
      <c r="B190" s="1">
        <v>54</v>
      </c>
      <c r="D190" s="1">
        <v>4.3914</v>
      </c>
      <c r="E190" s="1">
        <v>3.6023</v>
      </c>
      <c r="G190" s="1">
        <v>6.7546</v>
      </c>
      <c r="H190" s="1">
        <v>5.97578</v>
      </c>
      <c r="J190" s="1">
        <v>6.6681</v>
      </c>
      <c r="K190" s="1">
        <v>5.97578</v>
      </c>
      <c r="M190" s="1">
        <v>6.6052</v>
      </c>
      <c r="N190" s="1">
        <v>5.97578</v>
      </c>
      <c r="T190" s="8">
        <v>6.7321</v>
      </c>
      <c r="U190" s="1">
        <v>5.97578</v>
      </c>
      <c r="W190" s="8">
        <v>6.7229</v>
      </c>
      <c r="X190" s="1">
        <v>5.97578</v>
      </c>
      <c r="Z190" s="8">
        <v>6.6284</v>
      </c>
      <c r="AA190" s="1">
        <v>5.97578</v>
      </c>
      <c r="AC190" s="8">
        <v>6.5613</v>
      </c>
      <c r="AD190" s="1">
        <v>5.97578</v>
      </c>
      <c r="AJ190" s="3" t="s">
        <v>45</v>
      </c>
      <c r="AK190" s="1">
        <v>123</v>
      </c>
      <c r="AM190" s="1">
        <v>6.8819</v>
      </c>
      <c r="AN190" s="1">
        <v>5.97578</v>
      </c>
      <c r="AP190" s="1">
        <v>6.9241</v>
      </c>
      <c r="AQ190" s="1">
        <v>5.97578</v>
      </c>
      <c r="AS190" s="1">
        <v>4.5161</v>
      </c>
      <c r="AT190" s="1">
        <v>3.6023</v>
      </c>
      <c r="AV190" s="1">
        <v>6.8752</v>
      </c>
      <c r="AW190" s="1">
        <v>5.97578</v>
      </c>
      <c r="BC190" s="8">
        <v>6.8271</v>
      </c>
      <c r="BD190" s="1">
        <v>5.97578</v>
      </c>
      <c r="BF190" s="8">
        <v>6.8592</v>
      </c>
      <c r="BG190" s="1">
        <v>5.97578</v>
      </c>
      <c r="BI190" s="8">
        <v>6.8435</v>
      </c>
      <c r="BJ190" s="1">
        <v>5.97578</v>
      </c>
      <c r="BL190" s="8">
        <v>6.8332</v>
      </c>
      <c r="BM190" s="1">
        <v>5.97578</v>
      </c>
    </row>
    <row r="191" spans="1:65">
      <c r="A191" s="3"/>
      <c r="E191" s="1">
        <v>0.567450163375</v>
      </c>
      <c r="H191" s="1">
        <v>0.567450163375</v>
      </c>
      <c r="K191" s="1">
        <v>0.567450163375</v>
      </c>
      <c r="N191" s="1">
        <v>0.567450163375</v>
      </c>
      <c r="U191" s="1">
        <v>0.567450163375</v>
      </c>
      <c r="X191" s="1">
        <v>0.567450163375</v>
      </c>
      <c r="AA191" s="1">
        <v>0.567450163375</v>
      </c>
      <c r="AD191" s="1">
        <v>0.567450163375</v>
      </c>
      <c r="AJ191" s="3"/>
      <c r="AN191" s="1">
        <v>0.567450163375</v>
      </c>
      <c r="AQ191" s="1">
        <v>0.567450163375</v>
      </c>
      <c r="AT191" s="1">
        <v>0.567450163375</v>
      </c>
      <c r="AW191" s="1">
        <v>0.567450163375</v>
      </c>
      <c r="BD191" s="1">
        <v>0.567450163375</v>
      </c>
      <c r="BG191" s="1">
        <v>0.567450163375</v>
      </c>
      <c r="BJ191" s="1">
        <v>0.567450163375</v>
      </c>
      <c r="BM191" s="1">
        <v>0.567450163375</v>
      </c>
    </row>
    <row r="192" spans="1:65">
      <c r="A192" s="3"/>
      <c r="E192" s="1">
        <v>0.02834</v>
      </c>
      <c r="H192" s="1">
        <v>0.02552</v>
      </c>
      <c r="K192" s="1">
        <v>0.02406</v>
      </c>
      <c r="N192" s="1">
        <v>0.02358</v>
      </c>
      <c r="U192" s="1">
        <v>0.0272</v>
      </c>
      <c r="X192" s="1">
        <v>0.02452</v>
      </c>
      <c r="AA192" s="1">
        <v>0.02272</v>
      </c>
      <c r="AD192" s="1">
        <v>0.02198</v>
      </c>
      <c r="AJ192" s="3"/>
      <c r="AN192" s="1">
        <v>0.03022</v>
      </c>
      <c r="AQ192" s="1">
        <v>0.02828</v>
      </c>
      <c r="AT192" s="1">
        <v>0.02644</v>
      </c>
      <c r="AW192" s="1">
        <v>0.0259</v>
      </c>
      <c r="BD192" s="1">
        <v>0.02844</v>
      </c>
      <c r="BG192" s="1">
        <v>0.02638</v>
      </c>
      <c r="BJ192" s="1">
        <v>0.02514</v>
      </c>
      <c r="BM192" s="1">
        <v>0.02488</v>
      </c>
    </row>
    <row r="193" spans="1:65">
      <c r="A193" s="3"/>
      <c r="E193" s="1">
        <f>(D190-E190)/E192*E191</f>
        <v>15.8001031728727</v>
      </c>
      <c r="H193" s="1">
        <f>(G190-H190)/H192*H191</f>
        <v>17.3174583166033</v>
      </c>
      <c r="K193" s="1">
        <f>(J190-K190)/K192*K191</f>
        <v>16.3282251499493</v>
      </c>
      <c r="N193" s="1">
        <f>(M190-N190)/N192*N191</f>
        <v>15.14692458997</v>
      </c>
      <c r="U193" s="1">
        <f>(T190-U190)/U192*U191</f>
        <v>15.7784524839625</v>
      </c>
      <c r="X193" s="1">
        <f>(W190-X190)/X192*X191</f>
        <v>17.2901046517427</v>
      </c>
      <c r="AA193" s="1">
        <f>(Z190-AA190)/AA192*AA191</f>
        <v>16.2997062333535</v>
      </c>
      <c r="AD193" s="1">
        <f>(AC190-AD190)/AD192*AD191</f>
        <v>15.116170139187</v>
      </c>
      <c r="AJ193" s="3"/>
      <c r="AN193" s="1">
        <f>(AM190-AN190)/AN192*AN191</f>
        <v>17.0144917947503</v>
      </c>
      <c r="AQ193" s="1">
        <f>(AP190-AQ190)/AQ192*AQ191</f>
        <v>19.0284419707136</v>
      </c>
      <c r="AT193" s="1">
        <f>(AS190-AT190)/AT192*AT191</f>
        <v>19.6117987629378</v>
      </c>
      <c r="AW193" s="1">
        <f>(AV190-AW190)/AW192*AW191</f>
        <v>19.7056380672874</v>
      </c>
      <c r="BD193" s="1">
        <f>(BC190-BD190)/BD192*BD191</f>
        <v>16.9859941309566</v>
      </c>
      <c r="BG193" s="1">
        <f>(BF190-BG190)/BG192*BG191</f>
        <v>19.0029121807711</v>
      </c>
      <c r="BJ193" s="1">
        <f>(BI190-BJ190)/BJ192*BJ191</f>
        <v>19.5858335625996</v>
      </c>
      <c r="BM193" s="1">
        <f>(BL190-BM190)/BM192*BM191</f>
        <v>19.5555916029338</v>
      </c>
    </row>
    <row r="194" spans="1:65">
      <c r="A194" s="3"/>
      <c r="U194" s="1">
        <f>E193-0.02438</f>
        <v>15.7757231728727</v>
      </c>
      <c r="X194" s="1">
        <f>H193-0.02816</f>
        <v>17.2892983166033</v>
      </c>
      <c r="AA194" s="1">
        <f>K193-0.02925</f>
        <v>16.2989751499493</v>
      </c>
      <c r="AD194" s="1">
        <f>N193-0.03117</f>
        <v>15.11575458997</v>
      </c>
      <c r="AJ194" s="3"/>
      <c r="BD194" s="1">
        <f>AN193-0.02843</f>
        <v>16.9860617947503</v>
      </c>
      <c r="BG194" s="1">
        <f>AQ193-0.02618</f>
        <v>19.0022619707136</v>
      </c>
      <c r="BJ194" s="1">
        <f>AT193-0.02592</f>
        <v>19.5858787629378</v>
      </c>
      <c r="BM194" s="1">
        <f>AW193-0.03711</f>
        <v>19.6685280672874</v>
      </c>
    </row>
    <row r="195" spans="1:36">
      <c r="A195" s="3"/>
      <c r="AJ195" s="3"/>
    </row>
    <row r="196" spans="1:36">
      <c r="A196" s="3"/>
      <c r="AJ196" s="3"/>
    </row>
    <row r="197" spans="1:66">
      <c r="A197" s="3"/>
      <c r="O197" s="1">
        <f>AVERAGE(E193,H193,K193,N193)</f>
        <v>16.1481778073488</v>
      </c>
      <c r="AE197" s="1">
        <f>AVERAGE(U193,X193,AA193,AD193)</f>
        <v>16.1211083770614</v>
      </c>
      <c r="AJ197" s="3"/>
      <c r="AX197" s="1">
        <f>AVERAGE(AN193,AQ193,AT193,AW193)</f>
        <v>18.8400926489223</v>
      </c>
      <c r="BN197" s="1">
        <f>AVERAGE(BD193,BG193,BJ193,BM193)</f>
        <v>18.7825828693153</v>
      </c>
    </row>
    <row r="198" spans="1:36">
      <c r="A198" s="3"/>
      <c r="AJ198" s="3"/>
    </row>
    <row r="199" spans="1:50">
      <c r="A199" s="3"/>
      <c r="O199" s="1">
        <f>O133+0.7842</f>
        <v>16.2473295808783</v>
      </c>
      <c r="AJ199" s="3"/>
      <c r="AX199" s="1">
        <f>AX133+1.1842</f>
        <v>18.9405459099818</v>
      </c>
    </row>
    <row r="200" s="1" customFormat="1" spans="1:66">
      <c r="A200" s="4" t="s">
        <v>11</v>
      </c>
      <c r="E200" s="1">
        <f>AVERAGE(E171,E182,E193)</f>
        <v>15.515109971554</v>
      </c>
      <c r="H200" s="1">
        <f>AVERAGE(H171,H182,H193)</f>
        <v>16.4977092561374</v>
      </c>
      <c r="K200" s="1">
        <f>AVERAGE(K171,K182,K193)</f>
        <v>16.8746062299515</v>
      </c>
      <c r="N200" s="1">
        <f>AVERAGE(N171,N182,N193)</f>
        <v>16.0974878407466</v>
      </c>
      <c r="O200" s="1">
        <f>AVERAGE(O175,O186,O197)</f>
        <v>16.2462283245974</v>
      </c>
      <c r="U200" s="1">
        <f>AVERAGE(U171,U182,U193)</f>
        <v>15.493336593051</v>
      </c>
      <c r="X200" s="1">
        <f>AVERAGE(X171,X182,X193)</f>
        <v>16.4700944238095</v>
      </c>
      <c r="AA200" s="1">
        <f>AVERAGE(AA171,AA182,AA193)</f>
        <v>16.845843714536</v>
      </c>
      <c r="AD200" s="1">
        <f>AVERAGE(AD171,AD182,AD193)</f>
        <v>16.0670837432655</v>
      </c>
      <c r="AE200" s="1">
        <f>AVERAGE(AE175,AE186,AE197)</f>
        <v>16.2190896186655</v>
      </c>
      <c r="AJ200" s="4" t="s">
        <v>11</v>
      </c>
      <c r="AN200" s="1">
        <f>AVERAGE(AN171,AN182,AN193)</f>
        <v>17.7228969292174</v>
      </c>
      <c r="AQ200" s="1">
        <f>AVERAGE(AQ171,AQ182,AQ193)</f>
        <v>19.5922803579426</v>
      </c>
      <c r="AT200" s="1">
        <f>AVERAGE(AT171,AT182,AT193)</f>
        <v>19.5348224170236</v>
      </c>
      <c r="AW200" s="1">
        <f>AVERAGE(AW171,AW182,AW193)</f>
        <v>18.8847706494836</v>
      </c>
      <c r="AX200" s="1">
        <f>AVERAGE(AX175,AX186,AX197)</f>
        <v>18.9336925884168</v>
      </c>
      <c r="BD200" s="1">
        <f>AVERAGE(BD171,BD182,BD193)</f>
        <v>17.6989648003635</v>
      </c>
      <c r="BG200" s="1">
        <f>AVERAGE(BG171,BG182,BG193)</f>
        <v>19.5657734118166</v>
      </c>
      <c r="BJ200" s="1">
        <f>AVERAGE(BJ171,BJ182,BJ193)</f>
        <v>19.5105948774531</v>
      </c>
      <c r="BM200" s="1">
        <f>AVERAGE(BM171,BM182,BM193)</f>
        <v>18.815108672699</v>
      </c>
      <c r="BN200" s="1">
        <f>AVERAGE(BN175,BN186,BN197)</f>
        <v>18.897610440583</v>
      </c>
    </row>
    <row r="201" spans="1:65">
      <c r="A201" s="3" t="s">
        <v>46</v>
      </c>
      <c r="B201" s="1">
        <v>55</v>
      </c>
      <c r="D201" s="1">
        <v>4.2528</v>
      </c>
      <c r="E201" s="1">
        <v>3.6023</v>
      </c>
      <c r="G201" s="1">
        <v>6.6756</v>
      </c>
      <c r="H201" s="1">
        <v>5.97578</v>
      </c>
      <c r="J201" s="1">
        <v>6.6531</v>
      </c>
      <c r="K201" s="1">
        <v>5.97578</v>
      </c>
      <c r="M201" s="1">
        <v>6.6324</v>
      </c>
      <c r="N201" s="1">
        <v>5.97578</v>
      </c>
      <c r="T201" s="8">
        <v>6.5994</v>
      </c>
      <c r="U201" s="1">
        <v>5.97578</v>
      </c>
      <c r="W201" s="8">
        <v>6.6474</v>
      </c>
      <c r="X201" s="1">
        <v>5.97578</v>
      </c>
      <c r="Z201" s="8">
        <v>6.6144</v>
      </c>
      <c r="AA201" s="1">
        <v>5.97578</v>
      </c>
      <c r="AC201" s="8">
        <v>6.5844</v>
      </c>
      <c r="AD201" s="1">
        <v>5.97578</v>
      </c>
      <c r="AJ201" s="3" t="s">
        <v>47</v>
      </c>
      <c r="AK201" s="1">
        <v>124</v>
      </c>
      <c r="AM201" s="4">
        <v>4.4874</v>
      </c>
      <c r="AN201" s="1">
        <v>3.6023</v>
      </c>
      <c r="AP201" s="1">
        <v>6.8974</v>
      </c>
      <c r="AQ201" s="1">
        <v>5.97578</v>
      </c>
      <c r="AS201" s="1">
        <v>4.4552</v>
      </c>
      <c r="AT201" s="1">
        <v>3.6023</v>
      </c>
      <c r="AV201" s="1">
        <v>6.7866</v>
      </c>
      <c r="AW201" s="1">
        <v>5.97578</v>
      </c>
      <c r="BC201" s="8">
        <v>6.8075</v>
      </c>
      <c r="BD201" s="1">
        <v>5.97578</v>
      </c>
      <c r="BF201" s="8">
        <v>6.8346</v>
      </c>
      <c r="BG201" s="1">
        <v>5.97578</v>
      </c>
      <c r="BI201" s="8">
        <v>6.7855</v>
      </c>
      <c r="BJ201" s="1">
        <v>5.97578</v>
      </c>
      <c r="BL201" s="8">
        <v>6.7533</v>
      </c>
      <c r="BM201" s="1">
        <v>5.97578</v>
      </c>
    </row>
    <row r="202" spans="1:65">
      <c r="A202" s="3"/>
      <c r="E202" s="1">
        <v>0.567450163375</v>
      </c>
      <c r="H202" s="1">
        <v>0.567450163375</v>
      </c>
      <c r="K202" s="1">
        <v>0.567450163375</v>
      </c>
      <c r="N202" s="1">
        <v>0.567450163375</v>
      </c>
      <c r="U202" s="1">
        <v>0.567450163375</v>
      </c>
      <c r="X202" s="1">
        <v>0.567450163375</v>
      </c>
      <c r="AA202" s="1">
        <v>0.567450163375</v>
      </c>
      <c r="AD202" s="1">
        <v>0.567450163375</v>
      </c>
      <c r="AJ202" s="3"/>
      <c r="AN202" s="1">
        <v>0.567450163375</v>
      </c>
      <c r="AQ202" s="1">
        <v>0.567450163375</v>
      </c>
      <c r="AT202" s="1">
        <v>0.567450163375</v>
      </c>
      <c r="AW202" s="1">
        <v>0.567450163375</v>
      </c>
      <c r="BD202" s="1">
        <v>0.567450163375</v>
      </c>
      <c r="BG202" s="1">
        <v>0.567450163375</v>
      </c>
      <c r="BJ202" s="1">
        <v>0.567450163375</v>
      </c>
      <c r="BM202" s="1">
        <v>0.567450163375</v>
      </c>
    </row>
    <row r="203" spans="1:65">
      <c r="A203" s="3"/>
      <c r="E203" s="1">
        <v>0.02834</v>
      </c>
      <c r="H203" s="1">
        <v>0.02552</v>
      </c>
      <c r="K203" s="1">
        <v>0.02406</v>
      </c>
      <c r="N203" s="1">
        <v>0.02358</v>
      </c>
      <c r="U203" s="1">
        <v>0.0272</v>
      </c>
      <c r="X203" s="1">
        <v>0.02452</v>
      </c>
      <c r="AA203" s="1">
        <v>0.02272</v>
      </c>
      <c r="AD203" s="1">
        <v>0.02198</v>
      </c>
      <c r="AJ203" s="3"/>
      <c r="AN203" s="1">
        <v>0.03022</v>
      </c>
      <c r="AQ203" s="1">
        <v>0.02828</v>
      </c>
      <c r="AT203" s="1">
        <v>0.02644</v>
      </c>
      <c r="AW203" s="1">
        <v>0.0259</v>
      </c>
      <c r="BD203" s="1">
        <v>0.02844</v>
      </c>
      <c r="BG203" s="1">
        <v>0.02638</v>
      </c>
      <c r="BJ203" s="1">
        <v>0.02514</v>
      </c>
      <c r="BM203" s="1">
        <v>0.02488</v>
      </c>
    </row>
    <row r="204" spans="1:65">
      <c r="A204" s="3"/>
      <c r="E204" s="1">
        <f>(D201-E201)/E203*E202</f>
        <v>13.0249234747861</v>
      </c>
      <c r="H204" s="1">
        <f>(G201-H201)/H203*H202</f>
        <v>15.5608531870334</v>
      </c>
      <c r="K204" s="1">
        <f>(J201-K201)/K203*K202</f>
        <v>15.9744532276457</v>
      </c>
      <c r="N204" s="1">
        <f>(M201-N201)/N203*N202</f>
        <v>15.8014896639225</v>
      </c>
      <c r="U204" s="1">
        <f>(T201-U201)/U203*U202</f>
        <v>13.0100467236734</v>
      </c>
      <c r="X204" s="1">
        <f>(W201-X201)/X203*X202</f>
        <v>15.5428580230798</v>
      </c>
      <c r="AA204" s="1">
        <f>(Z201-AA201)/AA203*AA202</f>
        <v>15.950045041133</v>
      </c>
      <c r="AD204" s="1">
        <f>(AC201-AD201)/AD203*AD202</f>
        <v>15.7125349605683</v>
      </c>
      <c r="AJ204" s="3"/>
      <c r="AN204" s="1">
        <f>(AM201-AN201)/AN203*AN202</f>
        <v>16.6197928392857</v>
      </c>
      <c r="AQ204" s="1">
        <f>(AP201-AQ201)/AQ203*AQ202</f>
        <v>18.4926951757308</v>
      </c>
      <c r="AT204" s="1">
        <f>(AS201-AT201)/AT203*AT202</f>
        <v>18.3047747482049</v>
      </c>
      <c r="AW204" s="1">
        <f>(AV201-AW201)/AW203*AW202</f>
        <v>17.7644765045451</v>
      </c>
      <c r="BD204" s="1">
        <f>(BC201-BD201)/BD203*BD202</f>
        <v>16.5949243981102</v>
      </c>
      <c r="BG204" s="1">
        <f>(BF201-BG201)/BG203*BG202</f>
        <v>18.4737509215207</v>
      </c>
      <c r="BJ204" s="1">
        <f>(BI201-BJ201)/BJ203*BJ202</f>
        <v>18.2766804410503</v>
      </c>
      <c r="BM204" s="1">
        <f>(BL201-BM201)/BM203*BM202</f>
        <v>17.7332737551178</v>
      </c>
    </row>
    <row r="205" spans="1:65">
      <c r="A205" s="3"/>
      <c r="U205" s="1">
        <f>E204-0.01432</f>
        <v>13.0106034747861</v>
      </c>
      <c r="X205" s="1">
        <f>H204-0.01768</f>
        <v>15.5431731870334</v>
      </c>
      <c r="AA205" s="1">
        <f>K204-0.02541</f>
        <v>15.9490432276457</v>
      </c>
      <c r="AD205" s="1">
        <f>N204-0.03156</f>
        <v>15.7699296639225</v>
      </c>
      <c r="AJ205" s="3"/>
      <c r="BD205" s="1">
        <f>AN204-0.02413</f>
        <v>16.5956628392857</v>
      </c>
      <c r="BG205" s="1">
        <f>AQ204-0.01867</f>
        <v>18.4740251757308</v>
      </c>
      <c r="BJ205" s="1">
        <f>AT204-0.02781</f>
        <v>18.2769647482049</v>
      </c>
      <c r="BM205" s="1">
        <f>AW204-0.03149</f>
        <v>17.7329865045451</v>
      </c>
    </row>
    <row r="206" spans="1:36">
      <c r="A206" s="3"/>
      <c r="AJ206" s="3"/>
    </row>
    <row r="207" spans="1:36">
      <c r="A207" s="3"/>
      <c r="AJ207" s="3"/>
    </row>
    <row r="208" spans="1:66">
      <c r="A208" s="3"/>
      <c r="O208" s="1">
        <f>AVERAGE(E204,H204,K204,N204)</f>
        <v>15.0904298883469</v>
      </c>
      <c r="AE208" s="1">
        <f>AVERAGE(U204,X204,AA204,AD204)</f>
        <v>15.0538711871137</v>
      </c>
      <c r="AJ208" s="3"/>
      <c r="AX208" s="1">
        <f>AVERAGE(AN204,AQ204,AT204,AW204)</f>
        <v>17.7954348169416</v>
      </c>
      <c r="BN208" s="1">
        <f>AVERAGE(BD204,BG204,BJ204,BM204)</f>
        <v>17.7696573789498</v>
      </c>
    </row>
    <row r="209" spans="1:36">
      <c r="A209" s="3"/>
      <c r="AJ209" s="3"/>
    </row>
    <row r="210" spans="1:36">
      <c r="A210" s="3"/>
      <c r="AJ210" s="3"/>
    </row>
    <row r="211" spans="1:36">
      <c r="A211" s="4" t="s">
        <v>11</v>
      </c>
      <c r="AJ211" s="4" t="s">
        <v>11</v>
      </c>
    </row>
    <row r="212" spans="1:65">
      <c r="A212" s="3" t="s">
        <v>48</v>
      </c>
      <c r="B212" s="1">
        <v>58</v>
      </c>
      <c r="D212" s="1">
        <v>4.3573</v>
      </c>
      <c r="E212" s="1">
        <v>3.6023</v>
      </c>
      <c r="G212" s="1">
        <v>6.7141</v>
      </c>
      <c r="H212" s="1">
        <v>5.97578</v>
      </c>
      <c r="J212" s="1">
        <v>6.6914</v>
      </c>
      <c r="K212" s="1">
        <v>5.97578</v>
      </c>
      <c r="M212" s="1">
        <v>6.5655</v>
      </c>
      <c r="N212" s="1">
        <v>5.97578</v>
      </c>
      <c r="T212" s="8">
        <v>6.6993</v>
      </c>
      <c r="U212" s="1">
        <v>5.97578</v>
      </c>
      <c r="W212" s="8">
        <v>6.6843</v>
      </c>
      <c r="X212" s="1">
        <v>5.97578</v>
      </c>
      <c r="Z212" s="8">
        <v>6.6503</v>
      </c>
      <c r="AA212" s="1">
        <v>5.97578</v>
      </c>
      <c r="AC212" s="8">
        <v>6.5246</v>
      </c>
      <c r="AD212" s="1">
        <v>5.97578</v>
      </c>
      <c r="AJ212" s="3" t="s">
        <v>49</v>
      </c>
      <c r="AK212" s="1">
        <v>127</v>
      </c>
      <c r="AM212" s="1">
        <v>4.5406</v>
      </c>
      <c r="AN212" s="1">
        <v>3.6023</v>
      </c>
      <c r="AP212" s="1">
        <v>6.9262</v>
      </c>
      <c r="AQ212" s="1">
        <v>5.97578</v>
      </c>
      <c r="AS212" s="1">
        <v>6.8428</v>
      </c>
      <c r="AT212" s="1">
        <v>5.97578</v>
      </c>
      <c r="AV212" s="1">
        <v>6.8092</v>
      </c>
      <c r="AW212" s="1">
        <v>5.97578</v>
      </c>
      <c r="BC212" s="8">
        <v>6.8575</v>
      </c>
      <c r="BD212" s="1">
        <v>5.97578</v>
      </c>
      <c r="BF212" s="8">
        <v>6.8611</v>
      </c>
      <c r="BG212" s="1">
        <v>5.97578</v>
      </c>
      <c r="BI212" s="8">
        <v>6.7987</v>
      </c>
      <c r="BJ212" s="1">
        <v>5.97578</v>
      </c>
      <c r="BL212" s="8">
        <v>6.7752</v>
      </c>
      <c r="BM212" s="1">
        <v>5.97578</v>
      </c>
    </row>
    <row r="213" spans="1:65">
      <c r="A213" s="3"/>
      <c r="E213" s="1">
        <v>0.567450163375</v>
      </c>
      <c r="H213" s="1">
        <v>0.567450163375</v>
      </c>
      <c r="K213" s="1">
        <v>0.567450163375</v>
      </c>
      <c r="N213" s="1">
        <v>0.567450163375</v>
      </c>
      <c r="U213" s="1">
        <v>0.567450163375</v>
      </c>
      <c r="X213" s="1">
        <v>0.567450163375</v>
      </c>
      <c r="AA213" s="1">
        <v>0.567450163375</v>
      </c>
      <c r="AD213" s="1">
        <v>0.567450163375</v>
      </c>
      <c r="AJ213" s="3"/>
      <c r="AN213" s="1">
        <v>0.567450163375</v>
      </c>
      <c r="AQ213" s="1">
        <v>0.567450163375</v>
      </c>
      <c r="AT213" s="1">
        <v>0.567450163375</v>
      </c>
      <c r="AW213" s="1">
        <v>0.567450163375</v>
      </c>
      <c r="BD213" s="1">
        <v>0.567450163375</v>
      </c>
      <c r="BG213" s="1">
        <v>0.567450163375</v>
      </c>
      <c r="BJ213" s="1">
        <v>0.567450163375</v>
      </c>
      <c r="BM213" s="1">
        <v>0.567450163375</v>
      </c>
    </row>
    <row r="214" spans="1:65">
      <c r="A214" s="3"/>
      <c r="E214" s="1">
        <v>0.02834</v>
      </c>
      <c r="H214" s="1">
        <v>0.02552</v>
      </c>
      <c r="K214" s="1">
        <v>0.02406</v>
      </c>
      <c r="N214" s="1">
        <v>0.02358</v>
      </c>
      <c r="U214" s="1">
        <v>0.0272</v>
      </c>
      <c r="X214" s="1">
        <v>0.02452</v>
      </c>
      <c r="AA214" s="1">
        <v>0.02272</v>
      </c>
      <c r="AD214" s="1">
        <v>0.02198</v>
      </c>
      <c r="AJ214" s="3"/>
      <c r="AN214" s="1">
        <v>0.03022</v>
      </c>
      <c r="AQ214" s="1">
        <v>0.02828</v>
      </c>
      <c r="AT214" s="1">
        <v>0.02644</v>
      </c>
      <c r="AW214" s="1">
        <v>0.0259</v>
      </c>
      <c r="BD214" s="1">
        <v>0.02844</v>
      </c>
      <c r="BG214" s="1">
        <v>0.02638</v>
      </c>
      <c r="BJ214" s="1">
        <v>0.02514</v>
      </c>
      <c r="BM214" s="1">
        <v>0.02488</v>
      </c>
    </row>
    <row r="215" spans="1:65">
      <c r="A215" s="3"/>
      <c r="E215" s="1">
        <f>(D212-E212)/E214*E213</f>
        <v>15.1173208662006</v>
      </c>
      <c r="H215" s="1">
        <f>(G212-H212)/H214*H213</f>
        <v>16.4169202438491</v>
      </c>
      <c r="K215" s="1">
        <f>(J212-K212)/K214*K213</f>
        <v>16.8777508692609</v>
      </c>
      <c r="N215" s="1">
        <f>(M212-N212)/N214*N213</f>
        <v>14.1915483607084</v>
      </c>
      <c r="U215" s="1">
        <f>(T212-U212)/U214*U213</f>
        <v>15.094174345775</v>
      </c>
      <c r="X215" s="1">
        <f>(W212-X212)/X214*X213</f>
        <v>16.3968103488766</v>
      </c>
      <c r="AA215" s="1">
        <f>(Z212-AA212)/AA214*AA213</f>
        <v>16.8466762411842</v>
      </c>
      <c r="AD215" s="1">
        <f>(AC212-AD212)/AD214*AD213</f>
        <v>14.1686987562997</v>
      </c>
      <c r="AJ215" s="3"/>
      <c r="AN215" s="1">
        <f>(AM212-AN212)/AN214*AN213</f>
        <v>17.6187454763323</v>
      </c>
      <c r="AQ215" s="1">
        <f>(AP212-AQ212)/AQ214*AQ213</f>
        <v>19.070579359083</v>
      </c>
      <c r="AT215" s="1">
        <f>(AS212-AT212)/AT214*AT213</f>
        <v>18.6078154557259</v>
      </c>
      <c r="AW215" s="1">
        <f>(AV212-AW212)/AW214*AW213</f>
        <v>18.2596260679534</v>
      </c>
      <c r="BD215" s="1">
        <f>(BC212-BD212)/BD214*BD213</f>
        <v>17.5925512676162</v>
      </c>
      <c r="BG215" s="1">
        <f>(BF212-BG212)/BG214*BG213</f>
        <v>19.0437823593311</v>
      </c>
      <c r="BJ215" s="1">
        <f>(BI212-BJ212)/BJ214*BJ213</f>
        <v>18.5746256342305</v>
      </c>
      <c r="BM215" s="1">
        <f>(BL212-BM212)/BM214*BM213</f>
        <v>18.2327576207895</v>
      </c>
    </row>
    <row r="216" spans="1:65">
      <c r="A216" s="3"/>
      <c r="U216" s="1">
        <f>E215-0.02258</f>
        <v>15.0947408662006</v>
      </c>
      <c r="X216" s="1">
        <f>H215-0.02086</f>
        <v>16.3960602438491</v>
      </c>
      <c r="AA216" s="1">
        <f>K215-0.03129</f>
        <v>16.8464608692609</v>
      </c>
      <c r="AD216" s="1">
        <f>N215-0.02156</f>
        <v>14.1699883607084</v>
      </c>
      <c r="AJ216" s="3"/>
      <c r="BD216" s="1">
        <f>AN215-0.02582</f>
        <v>17.5929254763323</v>
      </c>
      <c r="BG216" s="1">
        <f>AQ215-0.02608</f>
        <v>19.044499359083</v>
      </c>
      <c r="BJ216" s="1">
        <f>AT215-0.03291</f>
        <v>18.5749054557259</v>
      </c>
      <c r="BM216" s="1">
        <f>AW215-0.02651</f>
        <v>18.2331160679534</v>
      </c>
    </row>
    <row r="217" spans="1:36">
      <c r="A217" s="3"/>
      <c r="AJ217" s="3"/>
    </row>
    <row r="218" spans="1:36">
      <c r="A218" s="3"/>
      <c r="AJ218" s="3"/>
    </row>
    <row r="219" spans="1:66">
      <c r="A219" s="3"/>
      <c r="O219" s="1">
        <f>AVERAGE(E215,H215,K215,N215)</f>
        <v>15.6508850850048</v>
      </c>
      <c r="AE219" s="1">
        <f>AVERAGE(U215,X215,AA215,AD215)</f>
        <v>15.6265899230339</v>
      </c>
      <c r="AJ219" s="3"/>
      <c r="AX219" s="1">
        <f>AVERAGE(AN215,AQ215,AT215,AW215)</f>
        <v>18.3891915897736</v>
      </c>
      <c r="BN219" s="1">
        <f>AVERAGE(BD215,BG215,BJ215,BM215)</f>
        <v>18.3609292204918</v>
      </c>
    </row>
    <row r="220" spans="1:36">
      <c r="A220" s="3"/>
      <c r="AJ220" s="3"/>
    </row>
    <row r="221" spans="1:36">
      <c r="A221" s="3"/>
      <c r="AJ221" s="3"/>
    </row>
    <row r="222" spans="1:36">
      <c r="A222" s="4" t="s">
        <v>11</v>
      </c>
      <c r="AJ222" s="4" t="s">
        <v>11</v>
      </c>
    </row>
    <row r="223" spans="1:65">
      <c r="A223" s="3" t="s">
        <v>50</v>
      </c>
      <c r="B223" s="1">
        <v>61</v>
      </c>
      <c r="D223" s="1">
        <v>4.3047</v>
      </c>
      <c r="E223" s="1">
        <v>3.6023</v>
      </c>
      <c r="G223" s="1">
        <v>6.7245</v>
      </c>
      <c r="H223" s="1">
        <v>5.97578</v>
      </c>
      <c r="J223" s="1">
        <v>6.6461</v>
      </c>
      <c r="K223" s="1">
        <v>5.97578</v>
      </c>
      <c r="M223" s="1">
        <v>6.6319</v>
      </c>
      <c r="N223" s="1">
        <v>5.97578</v>
      </c>
      <c r="T223" s="8">
        <v>6.6489</v>
      </c>
      <c r="U223" s="1">
        <v>5.97578</v>
      </c>
      <c r="W223" s="8">
        <v>6.6943</v>
      </c>
      <c r="X223" s="1">
        <v>5.97578</v>
      </c>
      <c r="Z223" s="8">
        <v>6.6077</v>
      </c>
      <c r="AA223" s="1">
        <v>5.97578</v>
      </c>
      <c r="AC223" s="8">
        <v>6.5844</v>
      </c>
      <c r="AD223" s="1">
        <v>5.97578</v>
      </c>
      <c r="AJ223" s="3" t="s">
        <v>51</v>
      </c>
      <c r="AK223" s="1">
        <v>130</v>
      </c>
      <c r="AM223" s="1">
        <v>4.4782</v>
      </c>
      <c r="AN223" s="1">
        <v>3.6023</v>
      </c>
      <c r="AP223" s="1">
        <v>6.8621</v>
      </c>
      <c r="AQ223" s="1">
        <v>5.97578</v>
      </c>
      <c r="AS223" s="1">
        <v>6.7958</v>
      </c>
      <c r="AT223" s="1">
        <v>5.97578</v>
      </c>
      <c r="AV223" s="1">
        <v>6.7365</v>
      </c>
      <c r="AW223" s="1">
        <v>5.97578</v>
      </c>
      <c r="BC223" s="8">
        <v>6.7988</v>
      </c>
      <c r="BD223" s="1">
        <v>5.97578</v>
      </c>
      <c r="BF223" s="8">
        <v>6.8017</v>
      </c>
      <c r="BG223" s="1">
        <v>5.97578</v>
      </c>
      <c r="BI223" s="8">
        <v>6.7543</v>
      </c>
      <c r="BJ223" s="1">
        <v>5.97578</v>
      </c>
      <c r="BL223" s="8">
        <v>6.7052</v>
      </c>
      <c r="BM223" s="1">
        <v>5.97578</v>
      </c>
    </row>
    <row r="224" spans="1:65">
      <c r="A224" s="3"/>
      <c r="E224" s="1">
        <v>0.567450163375</v>
      </c>
      <c r="H224" s="1">
        <v>0.567450163375</v>
      </c>
      <c r="K224" s="1">
        <v>0.567450163375</v>
      </c>
      <c r="N224" s="1">
        <v>0.567450163375</v>
      </c>
      <c r="U224" s="1">
        <v>0.567450163375</v>
      </c>
      <c r="X224" s="1">
        <v>0.567450163375</v>
      </c>
      <c r="AA224" s="1">
        <v>0.567450163375</v>
      </c>
      <c r="AD224" s="1">
        <v>0.567450163375</v>
      </c>
      <c r="AJ224" s="3"/>
      <c r="AN224" s="1">
        <v>0.567450163375</v>
      </c>
      <c r="AQ224" s="1">
        <v>0.567450163375</v>
      </c>
      <c r="AT224" s="1">
        <v>0.567450163375</v>
      </c>
      <c r="AW224" s="1">
        <v>0.567450163375</v>
      </c>
      <c r="BD224" s="1">
        <v>0.567450163375</v>
      </c>
      <c r="BG224" s="1">
        <v>0.567450163375</v>
      </c>
      <c r="BJ224" s="1">
        <v>0.567450163375</v>
      </c>
      <c r="BM224" s="1">
        <v>0.567450163375</v>
      </c>
    </row>
    <row r="225" spans="1:65">
      <c r="A225" s="3"/>
      <c r="E225" s="1">
        <v>0.02834</v>
      </c>
      <c r="H225" s="1">
        <v>0.02552</v>
      </c>
      <c r="K225" s="1">
        <v>0.02406</v>
      </c>
      <c r="N225" s="1">
        <v>0.02358</v>
      </c>
      <c r="U225" s="1">
        <v>0.0272</v>
      </c>
      <c r="X225" s="1">
        <v>0.02452</v>
      </c>
      <c r="AA225" s="1">
        <v>0.02272</v>
      </c>
      <c r="AD225" s="1">
        <v>0.02198</v>
      </c>
      <c r="AJ225" s="3"/>
      <c r="AN225" s="1">
        <v>0.03022</v>
      </c>
      <c r="AQ225" s="1">
        <v>0.02828</v>
      </c>
      <c r="AT225" s="1">
        <v>0.02644</v>
      </c>
      <c r="AW225" s="1">
        <v>0.0259</v>
      </c>
      <c r="BD225" s="1">
        <v>0.02844</v>
      </c>
      <c r="BG225" s="1">
        <v>0.02638</v>
      </c>
      <c r="BJ225" s="1">
        <v>0.02514</v>
      </c>
      <c r="BM225" s="1">
        <v>0.02488</v>
      </c>
    </row>
    <row r="226" spans="1:65">
      <c r="A226" s="3"/>
      <c r="E226" s="1">
        <f>(D223-E223)/E225*E224</f>
        <v>14.0641141409527</v>
      </c>
      <c r="H226" s="1">
        <f>(G223-H223)/H225*H224</f>
        <v>16.6481695267292</v>
      </c>
      <c r="K226" s="1">
        <f>(J223-K223)/K225*K224</f>
        <v>15.809359663904</v>
      </c>
      <c r="N226" s="1">
        <f>(M223-N223)/N225*N224</f>
        <v>15.7894572177101</v>
      </c>
      <c r="U226" s="1">
        <f>(T223-U223)/U225*U224</f>
        <v>14.0427225724625</v>
      </c>
      <c r="X226" s="1">
        <f>(W223-X223)/X225*X224</f>
        <v>16.6282337434015</v>
      </c>
      <c r="AA226" s="1">
        <f>(Z223-AA223)/AA225*AA224</f>
        <v>15.7827071848561</v>
      </c>
      <c r="AD226" s="1">
        <f>(AC223-AD223)/AD225*AD224</f>
        <v>15.7125349605683</v>
      </c>
      <c r="AJ226" s="3"/>
      <c r="AN226" s="1">
        <f>(AM223-AN223)/AN225*AN224</f>
        <v>16.4470416313753</v>
      </c>
      <c r="AQ226" s="1">
        <f>(AP223-AQ223)/AQ225*AQ224</f>
        <v>17.7843857426637</v>
      </c>
      <c r="AT226" s="1">
        <f>(AS223-AT223)/AT225*AT224</f>
        <v>17.599110551088</v>
      </c>
      <c r="AW226" s="1">
        <f>(AV223-AW223)/AW225*AW224</f>
        <v>16.6668219414143</v>
      </c>
      <c r="BD226" s="1">
        <f>(BC223-BD223)/BD225*BD224</f>
        <v>16.4213373228162</v>
      </c>
      <c r="BG226" s="1">
        <f>(BF223-BG223)/BG225*BG224</f>
        <v>17.7660515138241</v>
      </c>
      <c r="BJ226" s="1">
        <f>(BI223-BJ223)/BJ225*BJ224</f>
        <v>17.5724463480789</v>
      </c>
      <c r="BM226" s="1">
        <f>(BL223-BM223)/BM225*BM224</f>
        <v>16.636233849236</v>
      </c>
    </row>
    <row r="227" spans="1:65">
      <c r="A227" s="3"/>
      <c r="U227" s="1">
        <f>E226-0.02156</f>
        <v>14.0425541409527</v>
      </c>
      <c r="X227" s="1">
        <f>H226-0.01958</f>
        <v>16.6285895267292</v>
      </c>
      <c r="AA227" s="1">
        <f>K226-0.02659</f>
        <v>15.782769663904</v>
      </c>
      <c r="AD227" s="1">
        <f>N226-0.03218</f>
        <v>15.7572772177101</v>
      </c>
      <c r="AJ227" s="3"/>
      <c r="BD227" s="1">
        <f>AN226-0.02651</f>
        <v>16.4205316313753</v>
      </c>
      <c r="BG227" s="1">
        <f>AQ226-0.01859</f>
        <v>17.7657957426637</v>
      </c>
      <c r="BJ227" s="1">
        <f>AT226-0.02596</f>
        <v>17.573150551088</v>
      </c>
      <c r="BM227" s="1">
        <f>AW226-0.03128</f>
        <v>16.6355419414143</v>
      </c>
    </row>
    <row r="228" spans="1:36">
      <c r="A228" s="3"/>
      <c r="AJ228" s="3"/>
    </row>
    <row r="229" spans="1:36">
      <c r="A229" s="3"/>
      <c r="AJ229" s="3"/>
    </row>
    <row r="230" spans="1:66">
      <c r="A230" s="3"/>
      <c r="O230" s="1">
        <f>AVERAGE(E226,H226,K226,N226)</f>
        <v>15.577775137324</v>
      </c>
      <c r="AE230" s="1">
        <f>AVERAGE(U226,X226,AA226,AD226)</f>
        <v>15.5415496153221</v>
      </c>
      <c r="AJ230" s="3"/>
      <c r="AX230" s="1">
        <f>AVERAGE(AN226,AQ226,AT226,AW226)</f>
        <v>17.1243399666353</v>
      </c>
      <c r="BN230" s="1">
        <f>AVERAGE(BD226,BG226,BJ226,BM226)</f>
        <v>17.0990172584888</v>
      </c>
    </row>
    <row r="231" spans="1:36">
      <c r="A231" s="3"/>
      <c r="AJ231" s="3"/>
    </row>
    <row r="232" spans="1:50">
      <c r="A232" s="3"/>
      <c r="O232" s="1">
        <f>O365-0.3937</f>
        <v>15.4317295808783</v>
      </c>
      <c r="AJ232" s="3"/>
      <c r="AX232" s="1">
        <f>AX365-0.9437</f>
        <v>17.7749459099818</v>
      </c>
    </row>
    <row r="233" s="1" customFormat="1" spans="1:66">
      <c r="A233" s="4" t="s">
        <v>11</v>
      </c>
      <c r="E233" s="1">
        <f>AVERAGE(E204,E215,E226)</f>
        <v>14.0687861606465</v>
      </c>
      <c r="H233" s="1">
        <f>AVERAGE(H204,H215,H226)</f>
        <v>16.2086476525373</v>
      </c>
      <c r="K233" s="1">
        <f>AVERAGE(K204,K215,K226)</f>
        <v>16.2205212536035</v>
      </c>
      <c r="N233" s="1">
        <f>AVERAGE(N204,N215,N226)</f>
        <v>15.260831747447</v>
      </c>
      <c r="O233" s="1">
        <f>AVERAGE(O208,O219,O230)</f>
        <v>15.4396967035586</v>
      </c>
      <c r="U233" s="1">
        <f>AVERAGE(U204,U215,U226)</f>
        <v>14.0489812139703</v>
      </c>
      <c r="X233" s="1">
        <f>AVERAGE(X204,X215,X226)</f>
        <v>16.1893007051193</v>
      </c>
      <c r="AA233" s="1">
        <f>AVERAGE(AA204,AA215,AA226)</f>
        <v>16.1931428223911</v>
      </c>
      <c r="AD233" s="1">
        <f>AVERAGE(AD204,AD215,AD226)</f>
        <v>15.1979228924788</v>
      </c>
      <c r="AE233" s="1">
        <f>AVERAGE(AE208,AE219,AE230)</f>
        <v>15.4073369084899</v>
      </c>
      <c r="AJ233" s="4" t="s">
        <v>11</v>
      </c>
      <c r="AN233" s="1">
        <f>AVERAGE(AN204,AN215,AN226)</f>
        <v>16.8951933156644</v>
      </c>
      <c r="AQ233" s="1">
        <f>AVERAGE(AQ204,AQ215,AQ226)</f>
        <v>18.4492200924925</v>
      </c>
      <c r="AT233" s="1">
        <f>AVERAGE(AT204,AT215,AT226)</f>
        <v>18.1705669183396</v>
      </c>
      <c r="AW233" s="1">
        <f>AVERAGE(AW204,AW215,AW226)</f>
        <v>17.5636415046376</v>
      </c>
      <c r="AX233" s="1">
        <f>AVERAGE(AX208,AX219,AX230)</f>
        <v>17.7696554577835</v>
      </c>
      <c r="BD233" s="1">
        <f>AVERAGE(BD204,BD215,BD226)</f>
        <v>16.8696043295142</v>
      </c>
      <c r="BG233" s="1">
        <f>AVERAGE(BG204,BG215,BG226)</f>
        <v>18.4278615982253</v>
      </c>
      <c r="BJ233" s="1">
        <f>AVERAGE(BJ204,BJ215,BJ226)</f>
        <v>18.1412508077866</v>
      </c>
      <c r="BM233" s="1">
        <f>AVERAGE(BM204,BM215,BM226)</f>
        <v>17.5340884083811</v>
      </c>
      <c r="BN233" s="1">
        <f>AVERAGE(BN208,BN219,BN230)</f>
        <v>17.7432012859768</v>
      </c>
    </row>
    <row r="234" spans="1:65">
      <c r="A234" s="3" t="s">
        <v>52</v>
      </c>
      <c r="B234" s="1">
        <v>56</v>
      </c>
      <c r="D234" s="1">
        <v>4.2717</v>
      </c>
      <c r="E234" s="1">
        <v>3.6023</v>
      </c>
      <c r="G234" s="1">
        <v>6.5948</v>
      </c>
      <c r="H234" s="1">
        <v>5.97578</v>
      </c>
      <c r="J234" s="1">
        <v>6.5862</v>
      </c>
      <c r="K234" s="1">
        <v>5.97578</v>
      </c>
      <c r="M234" s="1">
        <v>6.5062</v>
      </c>
      <c r="N234" s="1">
        <v>5.97578</v>
      </c>
      <c r="T234" s="8">
        <v>6.6144</v>
      </c>
      <c r="U234" s="1">
        <v>5.97578</v>
      </c>
      <c r="W234" s="8">
        <v>6.5693</v>
      </c>
      <c r="X234" s="1">
        <v>5.97578</v>
      </c>
      <c r="Z234" s="8">
        <v>6.5509</v>
      </c>
      <c r="AA234" s="1">
        <v>5.97578</v>
      </c>
      <c r="AC234" s="8">
        <v>6.4692</v>
      </c>
      <c r="AD234" s="1">
        <v>5.97578</v>
      </c>
      <c r="AJ234" s="3" t="s">
        <v>53</v>
      </c>
      <c r="AK234" s="1">
        <v>125</v>
      </c>
      <c r="AM234" s="1">
        <v>4.3882</v>
      </c>
      <c r="AN234" s="1">
        <v>3.6023</v>
      </c>
      <c r="AP234" s="1">
        <v>6.7852</v>
      </c>
      <c r="AQ234" s="1">
        <v>5.97578</v>
      </c>
      <c r="AS234" s="1">
        <v>6.75</v>
      </c>
      <c r="AT234" s="1">
        <v>5.97578</v>
      </c>
      <c r="AV234" s="1">
        <v>6.5965</v>
      </c>
      <c r="AW234" s="1">
        <v>5.97578</v>
      </c>
      <c r="BC234" s="8">
        <v>6.7135</v>
      </c>
      <c r="BD234" s="1">
        <v>5.97578</v>
      </c>
      <c r="BF234" s="8">
        <v>6.7296</v>
      </c>
      <c r="BG234" s="1">
        <v>5.97578</v>
      </c>
      <c r="BI234" s="8">
        <v>6.7103</v>
      </c>
      <c r="BJ234" s="1">
        <v>5.97578</v>
      </c>
      <c r="BL234" s="8">
        <v>6.5711</v>
      </c>
      <c r="BM234" s="1">
        <v>5.97578</v>
      </c>
    </row>
    <row r="235" spans="1:65">
      <c r="A235" s="3"/>
      <c r="E235" s="1">
        <v>0.567450163375</v>
      </c>
      <c r="H235" s="1">
        <v>0.567450163375</v>
      </c>
      <c r="K235" s="1">
        <v>0.567450163375</v>
      </c>
      <c r="N235" s="1">
        <v>0.567450163375</v>
      </c>
      <c r="U235" s="1">
        <v>0.567450163375</v>
      </c>
      <c r="X235" s="1">
        <v>0.567450163375</v>
      </c>
      <c r="AA235" s="1">
        <v>0.567450163375</v>
      </c>
      <c r="AD235" s="1">
        <v>0.567450163375</v>
      </c>
      <c r="AJ235" s="3"/>
      <c r="AN235" s="1">
        <v>0.567450163375</v>
      </c>
      <c r="AQ235" s="1">
        <v>0.567450163375</v>
      </c>
      <c r="AT235" s="1">
        <v>0.567450163375</v>
      </c>
      <c r="AW235" s="1">
        <v>0.567450163375</v>
      </c>
      <c r="BD235" s="1">
        <v>0.567450163375</v>
      </c>
      <c r="BG235" s="1">
        <v>0.567450163375</v>
      </c>
      <c r="BJ235" s="1">
        <v>0.567450163375</v>
      </c>
      <c r="BM235" s="1">
        <v>0.567450163375</v>
      </c>
    </row>
    <row r="236" spans="1:65">
      <c r="A236" s="3"/>
      <c r="E236" s="1">
        <v>0.02834</v>
      </c>
      <c r="H236" s="1">
        <v>0.02552</v>
      </c>
      <c r="K236" s="1">
        <v>0.02406</v>
      </c>
      <c r="N236" s="1">
        <v>0.02358</v>
      </c>
      <c r="U236" s="1">
        <v>0.0272</v>
      </c>
      <c r="X236" s="1">
        <v>0.02452</v>
      </c>
      <c r="AA236" s="1">
        <v>0.02272</v>
      </c>
      <c r="AD236" s="1">
        <v>0.02198</v>
      </c>
      <c r="AJ236" s="3"/>
      <c r="AN236" s="1">
        <v>0.03022</v>
      </c>
      <c r="AQ236" s="1">
        <v>0.02828</v>
      </c>
      <c r="AT236" s="1">
        <v>0.02644</v>
      </c>
      <c r="AW236" s="1">
        <v>0.0259</v>
      </c>
      <c r="BD236" s="1">
        <v>0.02844</v>
      </c>
      <c r="BG236" s="1">
        <v>0.02638</v>
      </c>
      <c r="BJ236" s="1">
        <v>0.02514</v>
      </c>
      <c r="BM236" s="1">
        <v>0.02488</v>
      </c>
    </row>
    <row r="237" spans="1:65">
      <c r="A237" s="3"/>
      <c r="E237" s="1">
        <f>(D234-E234)/E236*E235</f>
        <v>13.4033570699797</v>
      </c>
      <c r="H237" s="1">
        <f>(G234-H234)/H236*H235</f>
        <v>13.7642241431188</v>
      </c>
      <c r="K237" s="1">
        <f>(J234-K234)/K236*K235</f>
        <v>14.3966304541715</v>
      </c>
      <c r="N237" s="1">
        <f>(M234-N234)/N236*N235</f>
        <v>12.7645002399223</v>
      </c>
      <c r="U237" s="1">
        <f>(T234-U234)/U236*U235</f>
        <v>13.3229787990641</v>
      </c>
      <c r="X237" s="1">
        <f>(W234-X234)/X236*X235</f>
        <v>13.7354413118405</v>
      </c>
      <c r="AA237" s="1">
        <f>(Z234-AA234)/AA236*AA235</f>
        <v>14.3640817764186</v>
      </c>
      <c r="AD237" s="1">
        <f>(AC234-AD234)/AD236*AD235</f>
        <v>12.7384558513418</v>
      </c>
      <c r="AJ237" s="3"/>
      <c r="AN237" s="1">
        <f>(AM234-AN234)/AN236*AN235</f>
        <v>14.7570841626874</v>
      </c>
      <c r="AQ237" s="1">
        <f>(AP234-AQ234)/AQ236*AQ235</f>
        <v>16.2413547114212</v>
      </c>
      <c r="AT237" s="1">
        <f>(AS234-AT234)/AT236*AT235</f>
        <v>16.6161598142282</v>
      </c>
      <c r="AW237" s="1">
        <f>(AV234-AW234)/AW236*AW235</f>
        <v>13.5995237610089</v>
      </c>
      <c r="BD237" s="1">
        <f>(BC234-BD234)/BD236*BD235</f>
        <v>14.719385883439</v>
      </c>
      <c r="BG237" s="1">
        <f>(BF234-BG234)/BG236*BG235</f>
        <v>16.215135790574</v>
      </c>
      <c r="BJ237" s="1">
        <f>(BI234-BJ234)/BJ236*BJ235</f>
        <v>16.579295704145</v>
      </c>
      <c r="BM237" s="1">
        <f>(BL234-BM234)/BM236*BM235</f>
        <v>13.5777504525886</v>
      </c>
    </row>
    <row r="238" spans="1:65">
      <c r="A238" s="3"/>
      <c r="U238" s="1">
        <f>E237-0.03826</f>
        <v>13.3650970699797</v>
      </c>
      <c r="X238" s="1">
        <f>H237-0.02956</f>
        <v>13.7346641431188</v>
      </c>
      <c r="AA238" s="1">
        <f>K237-0.03178</f>
        <v>14.3648504541715</v>
      </c>
      <c r="AD238" s="1">
        <f>N237-0.02549</f>
        <v>12.7390102399223</v>
      </c>
      <c r="AJ238" s="3"/>
      <c r="BD238" s="1">
        <f>AN237-0.03682</f>
        <v>14.7202641626874</v>
      </c>
      <c r="BG238" s="1">
        <f>AQ237-0.02569</f>
        <v>16.2156647114212</v>
      </c>
      <c r="BJ238" s="1">
        <f>AT237-0.03718</f>
        <v>16.5789798142282</v>
      </c>
      <c r="BM238" s="1">
        <f>AW237-0.02459</f>
        <v>13.5749337610089</v>
      </c>
    </row>
    <row r="239" spans="1:36">
      <c r="A239" s="3"/>
      <c r="AJ239" s="3"/>
    </row>
    <row r="240" spans="1:36">
      <c r="A240" s="3"/>
      <c r="AJ240" s="3"/>
    </row>
    <row r="241" spans="1:66">
      <c r="A241" s="3"/>
      <c r="O241" s="1">
        <f>AVERAGE(E237,H237,K237,N237)</f>
        <v>13.5821779767981</v>
      </c>
      <c r="AE241" s="1">
        <f>AVERAGE(U237,X237,AA237,AD237)</f>
        <v>13.5402394346662</v>
      </c>
      <c r="AJ241" s="3"/>
      <c r="AX241" s="1">
        <f>AVERAGE(AN237,AQ237,AT237,AW237)</f>
        <v>15.3035306123364</v>
      </c>
      <c r="BN241" s="1">
        <f>AVERAGE(BD237,BG237,BJ237,BM237)</f>
        <v>15.2728919576866</v>
      </c>
    </row>
    <row r="242" spans="1:36">
      <c r="A242" s="3"/>
      <c r="AJ242" s="3"/>
    </row>
    <row r="243" spans="1:36">
      <c r="A243" s="3"/>
      <c r="AJ243" s="3"/>
    </row>
    <row r="244" spans="1:36">
      <c r="A244" s="4" t="s">
        <v>11</v>
      </c>
      <c r="AJ244" s="4" t="s">
        <v>11</v>
      </c>
    </row>
    <row r="245" spans="1:65">
      <c r="A245" s="3" t="s">
        <v>54</v>
      </c>
      <c r="B245" s="1">
        <v>59</v>
      </c>
      <c r="D245" s="1">
        <v>4.2075</v>
      </c>
      <c r="E245" s="1">
        <v>3.6023</v>
      </c>
      <c r="G245" s="1">
        <v>6.6436</v>
      </c>
      <c r="H245" s="1">
        <v>5.97578</v>
      </c>
      <c r="J245" s="1">
        <v>6.5262</v>
      </c>
      <c r="K245" s="1">
        <v>5.97578</v>
      </c>
      <c r="M245" s="1">
        <v>6.5652</v>
      </c>
      <c r="N245" s="1">
        <v>5.97578</v>
      </c>
      <c r="T245" s="8">
        <v>6.5551</v>
      </c>
      <c r="U245" s="1">
        <v>5.97578</v>
      </c>
      <c r="W245" s="8">
        <v>6.6161</v>
      </c>
      <c r="X245" s="1">
        <v>5.97578</v>
      </c>
      <c r="Z245" s="8">
        <v>6.4946</v>
      </c>
      <c r="AA245" s="1">
        <v>5.97578</v>
      </c>
      <c r="AC245" s="8">
        <v>6.5241</v>
      </c>
      <c r="AD245" s="1">
        <v>5.97578</v>
      </c>
      <c r="AJ245" s="3" t="s">
        <v>55</v>
      </c>
      <c r="AK245" s="1">
        <v>128</v>
      </c>
      <c r="AM245" s="1">
        <v>4.3501</v>
      </c>
      <c r="AN245" s="1">
        <v>3.6023</v>
      </c>
      <c r="AP245" s="1">
        <v>6.7237</v>
      </c>
      <c r="AQ245" s="1">
        <v>5.97578</v>
      </c>
      <c r="AS245" s="1">
        <v>6.7078</v>
      </c>
      <c r="AT245" s="1">
        <v>5.97578</v>
      </c>
      <c r="AV245" s="1">
        <v>6.6395</v>
      </c>
      <c r="AW245" s="1">
        <v>5.97578</v>
      </c>
      <c r="BC245" s="8">
        <v>6.6777</v>
      </c>
      <c r="BD245" s="1">
        <v>5.97578</v>
      </c>
      <c r="BF245" s="8">
        <v>6.6718</v>
      </c>
      <c r="BG245" s="1">
        <v>5.97578</v>
      </c>
      <c r="BI245" s="8">
        <v>6.6706</v>
      </c>
      <c r="BJ245" s="1">
        <v>5.97578</v>
      </c>
      <c r="BL245" s="8">
        <v>6.6118</v>
      </c>
      <c r="BM245" s="1">
        <v>5.97578</v>
      </c>
    </row>
    <row r="246" spans="1:65">
      <c r="A246" s="3"/>
      <c r="E246" s="1">
        <v>0.567450163375</v>
      </c>
      <c r="H246" s="1">
        <v>0.567450163375</v>
      </c>
      <c r="K246" s="1">
        <v>0.567450163375</v>
      </c>
      <c r="N246" s="1">
        <v>0.567450163375</v>
      </c>
      <c r="U246" s="1">
        <v>0.567450163375</v>
      </c>
      <c r="X246" s="1">
        <v>0.567450163375</v>
      </c>
      <c r="AA246" s="1">
        <v>0.567450163375</v>
      </c>
      <c r="AD246" s="1">
        <v>0.567450163375</v>
      </c>
      <c r="AJ246" s="3"/>
      <c r="AN246" s="1">
        <v>0.567450163375</v>
      </c>
      <c r="AQ246" s="1">
        <v>0.567450163375</v>
      </c>
      <c r="AT246" s="1">
        <v>0.567450163375</v>
      </c>
      <c r="AW246" s="1">
        <v>0.567450163375</v>
      </c>
      <c r="BD246" s="1">
        <v>0.567450163375</v>
      </c>
      <c r="BG246" s="1">
        <v>0.567450163375</v>
      </c>
      <c r="BJ246" s="1">
        <v>0.567450163375</v>
      </c>
      <c r="BM246" s="1">
        <v>0.567450163375</v>
      </c>
    </row>
    <row r="247" spans="1:65">
      <c r="A247" s="3"/>
      <c r="E247" s="1">
        <v>0.02834</v>
      </c>
      <c r="H247" s="1">
        <v>0.02552</v>
      </c>
      <c r="K247" s="1">
        <v>0.02406</v>
      </c>
      <c r="N247" s="1">
        <v>0.02358</v>
      </c>
      <c r="U247" s="1">
        <v>0.0272</v>
      </c>
      <c r="X247" s="1">
        <v>0.02452</v>
      </c>
      <c r="AA247" s="1">
        <v>0.02272</v>
      </c>
      <c r="AD247" s="1">
        <v>0.02198</v>
      </c>
      <c r="AJ247" s="3"/>
      <c r="AN247" s="1">
        <v>0.03022</v>
      </c>
      <c r="AQ247" s="1">
        <v>0.02828</v>
      </c>
      <c r="AT247" s="1">
        <v>0.02644</v>
      </c>
      <c r="AW247" s="1">
        <v>0.0259</v>
      </c>
      <c r="BD247" s="1">
        <v>0.02844</v>
      </c>
      <c r="BG247" s="1">
        <v>0.02638</v>
      </c>
      <c r="BJ247" s="1">
        <v>0.02514</v>
      </c>
      <c r="BM247" s="1">
        <v>0.02488</v>
      </c>
    </row>
    <row r="248" spans="1:65">
      <c r="A248" s="3"/>
      <c r="E248" s="1">
        <f>(D245-E245)/E247*E246</f>
        <v>12.117884222814</v>
      </c>
      <c r="H248" s="1">
        <f>(G245-H245)/H247*H246</f>
        <v>14.8493169320177</v>
      </c>
      <c r="K248" s="1">
        <f>(J245-K245)/K247*K246</f>
        <v>12.9815427649571</v>
      </c>
      <c r="N248" s="1">
        <f>(M245-N245)/N247*N246</f>
        <v>14.184328892981</v>
      </c>
      <c r="U248" s="1">
        <f>(T245-U245)/U247*U246</f>
        <v>12.0858539943531</v>
      </c>
      <c r="X248" s="1">
        <f>(W245-X245)/X247*X246</f>
        <v>14.818502798217</v>
      </c>
      <c r="AA248" s="1">
        <f>(Z245-AA245)/AA247*AA246</f>
        <v>12.9579442677032</v>
      </c>
      <c r="AD248" s="1">
        <f>(AC245-AD245)/AD247*AD246</f>
        <v>14.1557904268326</v>
      </c>
      <c r="AJ248" s="3"/>
      <c r="AN248" s="1">
        <f>(AM245-AN245)/AN247*AN246</f>
        <v>14.0416688342761</v>
      </c>
      <c r="AQ248" s="1">
        <f>(AP245-AQ245)/AQ247*AQ246</f>
        <v>15.0073311948879</v>
      </c>
      <c r="AT248" s="1">
        <f>(AS245-AT245)/AT247*AT246</f>
        <v>15.7104715807022</v>
      </c>
      <c r="AW248" s="1">
        <f>(AV245-AW245)/AW247*AW246</f>
        <v>14.5416224878477</v>
      </c>
      <c r="BD248" s="1">
        <f>(BC245-BD245)/BD247*BD246</f>
        <v>14.0050850448727</v>
      </c>
      <c r="BG248" s="1">
        <f>(BF245-BG245)/BG247*BG246</f>
        <v>14.9718219375386</v>
      </c>
      <c r="BJ248" s="1">
        <f>(BI245-BJ245)/BJ247*BJ246</f>
        <v>15.68320296405</v>
      </c>
      <c r="BM248" s="1">
        <f>(BL245-BM245)/BM247*BM246</f>
        <v>14.5060149883347</v>
      </c>
    </row>
    <row r="249" spans="1:65">
      <c r="A249" s="3"/>
      <c r="U249" s="1">
        <f>E248-0.03156</f>
        <v>12.086324222814</v>
      </c>
      <c r="X249" s="1">
        <f>H248-0.03169</f>
        <v>14.8176269320177</v>
      </c>
      <c r="AA249" s="1">
        <f>K248-0.02378</f>
        <v>12.9577627649571</v>
      </c>
      <c r="AD249" s="1">
        <f>N248-0.03157</f>
        <v>14.152758892981</v>
      </c>
      <c r="AJ249" s="3"/>
      <c r="BD249" s="1">
        <f>AN248-0.03615</f>
        <v>14.0055188342761</v>
      </c>
      <c r="BG249" s="1">
        <f>AQ248-0.03619</f>
        <v>14.9711411948879</v>
      </c>
      <c r="BJ249" s="1">
        <f>AT248-0.02738</f>
        <v>15.6830915807022</v>
      </c>
      <c r="BM249" s="1">
        <f>AW248-0.03517</f>
        <v>14.5064524878477</v>
      </c>
    </row>
    <row r="250" spans="1:36">
      <c r="A250" s="3"/>
      <c r="AJ250" s="3"/>
    </row>
    <row r="251" spans="1:36">
      <c r="A251" s="3"/>
      <c r="AJ251" s="3"/>
    </row>
    <row r="252" spans="1:66">
      <c r="A252" s="3"/>
      <c r="O252" s="1">
        <f>AVERAGE(E248,H248,K248,N248)</f>
        <v>13.5332682031925</v>
      </c>
      <c r="AE252" s="1">
        <f>AVERAGE(U248,X248,AA248,AD248)</f>
        <v>13.5045228717765</v>
      </c>
      <c r="AJ252" s="3"/>
      <c r="AX252" s="1">
        <f>AVERAGE(AN248,AQ248,AT248,AW248)</f>
        <v>14.8252735244285</v>
      </c>
      <c r="BN252" s="1">
        <f>AVERAGE(BD248,BG248,BJ248,BM248)</f>
        <v>14.791531233699</v>
      </c>
    </row>
    <row r="253" spans="1:36">
      <c r="A253" s="3"/>
      <c r="AJ253" s="3"/>
    </row>
    <row r="254" spans="1:36">
      <c r="A254" s="3"/>
      <c r="AJ254" s="3"/>
    </row>
    <row r="255" spans="1:36">
      <c r="A255" s="4" t="s">
        <v>11</v>
      </c>
      <c r="AJ255" s="4" t="s">
        <v>11</v>
      </c>
    </row>
    <row r="256" spans="1:65">
      <c r="A256" s="3" t="s">
        <v>56</v>
      </c>
      <c r="B256" s="1">
        <v>62</v>
      </c>
      <c r="D256" s="1">
        <v>4.2616</v>
      </c>
      <c r="E256" s="1">
        <v>3.6023</v>
      </c>
      <c r="G256" s="1">
        <v>6.5343</v>
      </c>
      <c r="H256" s="1">
        <v>5.97578</v>
      </c>
      <c r="J256" s="1">
        <v>6.5688</v>
      </c>
      <c r="K256" s="1">
        <v>5.97578</v>
      </c>
      <c r="M256" s="1">
        <v>6.5129</v>
      </c>
      <c r="N256" s="1">
        <v>5.97578</v>
      </c>
      <c r="T256" s="8">
        <v>6.6065</v>
      </c>
      <c r="U256" s="1">
        <v>5.97578</v>
      </c>
      <c r="W256" s="8">
        <v>6.5115</v>
      </c>
      <c r="X256" s="1">
        <v>5.97578</v>
      </c>
      <c r="Z256" s="8">
        <v>6.5347</v>
      </c>
      <c r="AA256" s="1">
        <v>5.97578</v>
      </c>
      <c r="AC256" s="8">
        <v>6.4753</v>
      </c>
      <c r="AD256" s="1">
        <v>5.97578</v>
      </c>
      <c r="AJ256" s="3" t="s">
        <v>57</v>
      </c>
      <c r="AK256" s="1">
        <v>131</v>
      </c>
      <c r="AM256" s="1">
        <v>4.4007</v>
      </c>
      <c r="AN256" s="1">
        <v>3.6023</v>
      </c>
      <c r="AP256" s="1">
        <v>6.8093</v>
      </c>
      <c r="AQ256" s="1">
        <v>5.97578</v>
      </c>
      <c r="AS256" s="1">
        <v>6.6773</v>
      </c>
      <c r="AT256" s="1">
        <v>5.97578</v>
      </c>
      <c r="AV256" s="1">
        <v>6.6706</v>
      </c>
      <c r="AW256" s="1">
        <v>5.97578</v>
      </c>
      <c r="BC256" s="8">
        <v>6.7253</v>
      </c>
      <c r="BD256" s="1">
        <v>5.97578</v>
      </c>
      <c r="BF256" s="8">
        <v>6.7523</v>
      </c>
      <c r="BG256" s="1">
        <v>5.97578</v>
      </c>
      <c r="BI256" s="8">
        <v>6.6415</v>
      </c>
      <c r="BJ256" s="1">
        <v>5.97578</v>
      </c>
      <c r="BL256" s="8">
        <v>6.6409</v>
      </c>
      <c r="BM256" s="1">
        <v>5.97578</v>
      </c>
    </row>
    <row r="257" spans="1:65">
      <c r="A257" s="3"/>
      <c r="E257" s="1">
        <v>0.567450163375</v>
      </c>
      <c r="H257" s="1">
        <v>0.567450163375</v>
      </c>
      <c r="K257" s="1">
        <v>0.567450163375</v>
      </c>
      <c r="N257" s="1">
        <v>0.567450163375</v>
      </c>
      <c r="U257" s="1">
        <v>0.567450163375</v>
      </c>
      <c r="X257" s="1">
        <v>0.567450163375</v>
      </c>
      <c r="AA257" s="1">
        <v>0.567450163375</v>
      </c>
      <c r="AD257" s="1">
        <v>0.567450163375</v>
      </c>
      <c r="AJ257" s="3"/>
      <c r="AN257" s="1">
        <v>0.567450163375</v>
      </c>
      <c r="AQ257" s="1">
        <v>0.567450163375</v>
      </c>
      <c r="AT257" s="1">
        <v>0.567450163375</v>
      </c>
      <c r="AW257" s="1">
        <v>0.567450163375</v>
      </c>
      <c r="BD257" s="1">
        <v>0.567450163375</v>
      </c>
      <c r="BG257" s="1">
        <v>0.567450163375</v>
      </c>
      <c r="BJ257" s="1">
        <v>0.567450163375</v>
      </c>
      <c r="BM257" s="1">
        <v>0.567450163375</v>
      </c>
    </row>
    <row r="258" spans="1:65">
      <c r="A258" s="3"/>
      <c r="E258" s="1">
        <v>0.02834</v>
      </c>
      <c r="H258" s="1">
        <v>0.02552</v>
      </c>
      <c r="K258" s="1">
        <v>0.02406</v>
      </c>
      <c r="N258" s="1">
        <v>0.02358</v>
      </c>
      <c r="U258" s="1">
        <v>0.0272</v>
      </c>
      <c r="X258" s="1">
        <v>0.02452</v>
      </c>
      <c r="AA258" s="1">
        <v>0.02272</v>
      </c>
      <c r="AD258" s="1">
        <v>0.02198</v>
      </c>
      <c r="AJ258" s="3"/>
      <c r="AN258" s="1">
        <v>0.03022</v>
      </c>
      <c r="AQ258" s="1">
        <v>0.02828</v>
      </c>
      <c r="AT258" s="1">
        <v>0.02644</v>
      </c>
      <c r="AW258" s="1">
        <v>0.0259</v>
      </c>
      <c r="BD258" s="1">
        <v>0.02844</v>
      </c>
      <c r="BG258" s="1">
        <v>0.02638</v>
      </c>
      <c r="BJ258" s="1">
        <v>0.02514</v>
      </c>
      <c r="BM258" s="1">
        <v>0.02488</v>
      </c>
    </row>
    <row r="259" spans="1:65">
      <c r="A259" s="3"/>
      <c r="E259" s="1">
        <f>(D256-E256)/E258*E257</f>
        <v>13.2011253603789</v>
      </c>
      <c r="H259" s="1">
        <f>(G256-H256)/H258*H257</f>
        <v>12.4189759109798</v>
      </c>
      <c r="K259" s="1">
        <f>(J256-K256)/K258*K257</f>
        <v>13.9862550242994</v>
      </c>
      <c r="N259" s="1">
        <f>(M256-N256)/N258*N257</f>
        <v>12.9257350191679</v>
      </c>
      <c r="U259" s="1">
        <f>(T256-U256)/U258*U257</f>
        <v>13.158167906025</v>
      </c>
      <c r="X259" s="1">
        <f>(W256-X256)/X258*X257</f>
        <v>12.3978140914867</v>
      </c>
      <c r="AA259" s="1">
        <f>(Z256-AA256)/AA258*AA257</f>
        <v>13.9594738254205</v>
      </c>
      <c r="AD259" s="1">
        <f>(AC256-AD256)/AD258*AD257</f>
        <v>12.8959374708408</v>
      </c>
      <c r="AJ259" s="3"/>
      <c r="AN259" s="1">
        <f>(AM256-AN256)/AN258*AN257</f>
        <v>14.9918004777829</v>
      </c>
      <c r="AQ259" s="1">
        <f>(AP256-AQ256)/AQ258*AQ257</f>
        <v>16.724931406518</v>
      </c>
      <c r="AT259" s="1">
        <f>(AS256-AT256)/AT258*AT257</f>
        <v>15.0558864830117</v>
      </c>
      <c r="AW259" s="1">
        <f>(AV256-AW256)/AW258*AW257</f>
        <v>15.223000869352</v>
      </c>
      <c r="BD259" s="1">
        <f>(BC256-BD256)/BD258*BD257</f>
        <v>14.9548258246424</v>
      </c>
      <c r="BG259" s="1">
        <f>(BF256-BG256)/BG258*BG257</f>
        <v>16.7034268712644</v>
      </c>
      <c r="BJ259" s="1">
        <f>(BI256-BJ256)/BJ258*BJ257</f>
        <v>15.0263692427209</v>
      </c>
      <c r="BM259" s="1">
        <f>(BL256-BM256)/BM258*BM257</f>
        <v>15.1697127276519</v>
      </c>
    </row>
    <row r="260" spans="1:65">
      <c r="A260" s="3"/>
      <c r="U260" s="1">
        <f>E259-0.04237</f>
        <v>13.1587553603789</v>
      </c>
      <c r="X260" s="1">
        <f>H259-0.02021</f>
        <v>12.3987659109798</v>
      </c>
      <c r="AA260" s="1">
        <f>K259-0.02582</f>
        <v>13.9604350242994</v>
      </c>
      <c r="AD260" s="1">
        <f>N259-0.03059</f>
        <v>12.8951450191679</v>
      </c>
      <c r="AJ260" s="3"/>
      <c r="BD260" s="1">
        <f>AN259-0.03742</f>
        <v>14.9543804777829</v>
      </c>
      <c r="BG260" s="1">
        <f>AQ259-0.0212</f>
        <v>16.703731406518</v>
      </c>
      <c r="BJ260" s="1">
        <f>AT259-0.02852</f>
        <v>15.0273664830117</v>
      </c>
      <c r="BM260" s="1">
        <f>AW259-0.05309</f>
        <v>15.169910869352</v>
      </c>
    </row>
    <row r="261" spans="1:36">
      <c r="A261" s="3"/>
      <c r="AJ261" s="3"/>
    </row>
    <row r="262" spans="1:36">
      <c r="A262" s="3"/>
      <c r="AJ262" s="3"/>
    </row>
    <row r="263" spans="1:66">
      <c r="A263" s="3"/>
      <c r="O263" s="1">
        <f>AVERAGE(E259,H259,K259,N259)</f>
        <v>13.1330228287065</v>
      </c>
      <c r="AE263" s="1">
        <f>AVERAGE(U259,X259,AA259,AD259)</f>
        <v>13.1028483234433</v>
      </c>
      <c r="AJ263" s="3"/>
      <c r="AX263" s="1">
        <f>AVERAGE(AN259,AQ259,AT259,AW259)</f>
        <v>15.4989048091662</v>
      </c>
      <c r="BN263" s="1">
        <f>AVERAGE(BD259,BG259,BJ259,BM259)</f>
        <v>15.4635836665699</v>
      </c>
    </row>
    <row r="264" spans="1:36">
      <c r="A264" s="3"/>
      <c r="AJ264" s="3"/>
    </row>
    <row r="265" spans="1:50">
      <c r="A265" s="3"/>
      <c r="O265" s="1">
        <f>O232-2.0212</f>
        <v>13.4105295808783</v>
      </c>
      <c r="AJ265" s="3"/>
      <c r="AX265" s="1">
        <f>AX232-2.5625</f>
        <v>15.2124459099818</v>
      </c>
    </row>
    <row r="266" s="1" customFormat="1" spans="1:66">
      <c r="A266" s="4" t="s">
        <v>11</v>
      </c>
      <c r="E266" s="1">
        <f>AVERAGE(E237,E248,E259)</f>
        <v>12.9074555510575</v>
      </c>
      <c r="H266" s="1">
        <f>AVERAGE(H237,H248,H259)</f>
        <v>13.6775056620388</v>
      </c>
      <c r="K266" s="1">
        <f>AVERAGE(K237,K248,K259)</f>
        <v>13.7881427478093</v>
      </c>
      <c r="N266" s="1">
        <f>AVERAGE(N237,N248,N259)</f>
        <v>13.2915213840237</v>
      </c>
      <c r="O266" s="1">
        <f>AVERAGE(O241,O252,O263)</f>
        <v>13.4161563362323</v>
      </c>
      <c r="U266" s="1">
        <f>AVERAGE(U237,U248,U259)</f>
        <v>12.8556668998141</v>
      </c>
      <c r="X266" s="1">
        <f>AVERAGE(X237,X248,X259)</f>
        <v>13.6505860671814</v>
      </c>
      <c r="AA266" s="1">
        <f>AVERAGE(AA237,AA248,AA259)</f>
        <v>13.7604999565141</v>
      </c>
      <c r="AD266" s="1">
        <f>AVERAGE(AD237,AD248,AD259)</f>
        <v>13.263394583005</v>
      </c>
      <c r="AE266" s="1">
        <f>AVERAGE(AE241,AE252,AE263)</f>
        <v>13.3825368766287</v>
      </c>
      <c r="AJ266" s="4" t="s">
        <v>11</v>
      </c>
      <c r="AN266" s="1">
        <f>AVERAGE(AN237,AN248,AN259)</f>
        <v>14.5968511582488</v>
      </c>
      <c r="AQ266" s="1">
        <f>AVERAGE(AQ237,AQ248,AQ259)</f>
        <v>15.9912057709424</v>
      </c>
      <c r="AT266" s="1">
        <f>AVERAGE(AT237,AT248,AT259)</f>
        <v>15.7941726259807</v>
      </c>
      <c r="AW266" s="1">
        <f>AVERAGE(AW237,AW248,AW259)</f>
        <v>14.4547157060695</v>
      </c>
      <c r="AX266" s="1">
        <f>AVERAGE(AX241,AX252,AX263)</f>
        <v>15.2092363153104</v>
      </c>
      <c r="BD266" s="1">
        <f>AVERAGE(BD237,BD248,BD259)</f>
        <v>14.559765584318</v>
      </c>
      <c r="BG266" s="1">
        <f>AVERAGE(BG237,BG248,BG259)</f>
        <v>15.9634615331257</v>
      </c>
      <c r="BJ266" s="1">
        <f>AVERAGE(BJ237,BJ248,BJ259)</f>
        <v>15.7629559703053</v>
      </c>
      <c r="BM266" s="1">
        <f>AVERAGE(BM237,BM248,BM259)</f>
        <v>14.4178260561917</v>
      </c>
      <c r="BN266" s="1">
        <f>AVERAGE(BN241,BN252,BN263)</f>
        <v>15.1760022859852</v>
      </c>
    </row>
    <row r="267" spans="1:65">
      <c r="A267" s="3" t="s">
        <v>58</v>
      </c>
      <c r="B267" s="1">
        <v>57</v>
      </c>
      <c r="D267" s="1">
        <v>4.3597</v>
      </c>
      <c r="E267" s="1">
        <v>3.6023</v>
      </c>
      <c r="G267" s="1">
        <v>6.6951</v>
      </c>
      <c r="H267" s="1">
        <v>5.97578</v>
      </c>
      <c r="J267" s="1">
        <v>6.7038</v>
      </c>
      <c r="K267" s="1">
        <v>5.97578</v>
      </c>
      <c r="M267" s="1">
        <v>6.6158</v>
      </c>
      <c r="N267" s="1">
        <v>5.97578</v>
      </c>
      <c r="T267" s="8">
        <v>6.7011</v>
      </c>
      <c r="U267" s="1">
        <v>5.97578</v>
      </c>
      <c r="W267" s="8">
        <v>6.6654</v>
      </c>
      <c r="X267" s="1">
        <v>5.97578</v>
      </c>
      <c r="Z267" s="8">
        <v>6.6623</v>
      </c>
      <c r="AA267" s="1">
        <v>5.97578</v>
      </c>
      <c r="AC267" s="8">
        <v>6.5714</v>
      </c>
      <c r="AD267" s="1">
        <v>5.97578</v>
      </c>
      <c r="AJ267" s="3" t="s">
        <v>58</v>
      </c>
      <c r="AK267" s="1">
        <v>126</v>
      </c>
      <c r="AM267" s="1">
        <v>6.9221</v>
      </c>
      <c r="AN267" s="1">
        <v>5.97578</v>
      </c>
      <c r="AP267" s="1">
        <v>6.9355</v>
      </c>
      <c r="AQ267" s="1">
        <v>5.97578</v>
      </c>
      <c r="AS267" s="1">
        <v>4.4736</v>
      </c>
      <c r="AT267" s="1">
        <v>3.6023</v>
      </c>
      <c r="AV267" s="1">
        <v>6.8278</v>
      </c>
      <c r="AW267" s="1">
        <v>5.97578</v>
      </c>
      <c r="BC267" s="8">
        <v>6.8646</v>
      </c>
      <c r="BD267" s="1">
        <v>5.97578</v>
      </c>
      <c r="BF267" s="8">
        <v>6.8698</v>
      </c>
      <c r="BG267" s="1">
        <v>5.97578</v>
      </c>
      <c r="BI267" s="8">
        <v>6.8031</v>
      </c>
      <c r="BJ267" s="1">
        <v>5.97578</v>
      </c>
      <c r="BL267" s="8">
        <v>6.7935</v>
      </c>
      <c r="BM267" s="1">
        <v>5.97578</v>
      </c>
    </row>
    <row r="268" spans="1:65">
      <c r="A268" s="3"/>
      <c r="E268" s="1">
        <v>0.567450163375</v>
      </c>
      <c r="H268" s="1">
        <v>0.567450163375</v>
      </c>
      <c r="K268" s="1">
        <v>0.567450163375</v>
      </c>
      <c r="N268" s="1">
        <v>0.567450163375</v>
      </c>
      <c r="U268" s="1">
        <v>0.567450163375</v>
      </c>
      <c r="X268" s="1">
        <v>0.567450163375</v>
      </c>
      <c r="AA268" s="1">
        <v>0.567450163375</v>
      </c>
      <c r="AD268" s="1">
        <v>0.567450163375</v>
      </c>
      <c r="AJ268" s="3"/>
      <c r="AN268" s="1">
        <v>0.567450163375</v>
      </c>
      <c r="AQ268" s="1">
        <v>0.567450163375</v>
      </c>
      <c r="AT268" s="1">
        <v>0.567450163375</v>
      </c>
      <c r="AW268" s="1">
        <v>0.567450163375</v>
      </c>
      <c r="BD268" s="1">
        <v>0.567450163375</v>
      </c>
      <c r="BG268" s="1">
        <v>0.567450163375</v>
      </c>
      <c r="BJ268" s="1">
        <v>0.567450163375</v>
      </c>
      <c r="BM268" s="1">
        <v>0.567450163375</v>
      </c>
    </row>
    <row r="269" spans="1:65">
      <c r="A269" s="3"/>
      <c r="E269" s="1">
        <v>0.02834</v>
      </c>
      <c r="H269" s="1">
        <v>0.02552</v>
      </c>
      <c r="K269" s="1">
        <v>0.02406</v>
      </c>
      <c r="N269" s="1">
        <v>0.02358</v>
      </c>
      <c r="U269" s="1">
        <v>0.0272</v>
      </c>
      <c r="X269" s="1">
        <v>0.02452</v>
      </c>
      <c r="AA269" s="1">
        <v>0.02272</v>
      </c>
      <c r="AD269" s="1">
        <v>0.02198</v>
      </c>
      <c r="AJ269" s="3"/>
      <c r="AN269" s="1">
        <v>0.03022</v>
      </c>
      <c r="AQ269" s="1">
        <v>0.02828</v>
      </c>
      <c r="AT269" s="1">
        <v>0.02644</v>
      </c>
      <c r="AW269" s="1">
        <v>0.0259</v>
      </c>
      <c r="BD269" s="1">
        <v>0.02844</v>
      </c>
      <c r="BG269" s="1">
        <v>0.02638</v>
      </c>
      <c r="BJ269" s="1">
        <v>0.02514</v>
      </c>
      <c r="BM269" s="1">
        <v>0.02488</v>
      </c>
    </row>
    <row r="270" spans="1:65">
      <c r="A270" s="3"/>
      <c r="E270" s="1">
        <f>(D267-E267)/E269*E268</f>
        <v>15.1653759259077</v>
      </c>
      <c r="H270" s="1">
        <f>(G267-H267)/H269*H268</f>
        <v>15.9944455924336</v>
      </c>
      <c r="K270" s="1">
        <f>(J267-K267)/K269*K268</f>
        <v>17.1702023250319</v>
      </c>
      <c r="N270" s="1">
        <f>(M267-N267)/N269*N268</f>
        <v>15.4020124496721</v>
      </c>
      <c r="U270" s="1">
        <f>(T267-U267)/U269*U268</f>
        <v>15.1317261948219</v>
      </c>
      <c r="X270" s="1">
        <f>(W267-X267)/X269*X268</f>
        <v>15.9594201332246</v>
      </c>
      <c r="AA270" s="1">
        <f>(Z267-AA267)/AA269*AA268</f>
        <v>17.1463858345161</v>
      </c>
      <c r="AD270" s="1">
        <f>(AC267-AD267)/AD269*AD268</f>
        <v>15.376918394423</v>
      </c>
      <c r="AJ270" s="3"/>
      <c r="AN270" s="1">
        <f>(AM267-AN267)/AN269*AN268</f>
        <v>17.7693394640976</v>
      </c>
      <c r="AQ270" s="1">
        <f>(AP267-AQ267)/AQ269*AQ268</f>
        <v>19.2571877932905</v>
      </c>
      <c r="AT270" s="1">
        <f>(AS267-AT267)/AT269*AT268</f>
        <v>18.6996719874674</v>
      </c>
      <c r="AW270" s="1">
        <f>(AV267-AW267)/AW269*AW268</f>
        <v>18.6671385404929</v>
      </c>
      <c r="BD270" s="1">
        <f>(BC267-BD267)/BD269*BD268</f>
        <v>17.7342142830861</v>
      </c>
      <c r="BG270" s="1">
        <f>(BF267-BG267)/BG269*BG268</f>
        <v>19.2309247558953</v>
      </c>
      <c r="BJ270" s="1">
        <f>(BI267-BJ267)/BJ269*BJ268</f>
        <v>18.6739406986239</v>
      </c>
      <c r="BM270" s="1">
        <f>(BL267-BM267)/BM269*BM268</f>
        <v>18.6501345496385</v>
      </c>
    </row>
    <row r="271" spans="1:65">
      <c r="A271" s="3"/>
      <c r="U271" s="1">
        <f>E270-0.03564</f>
        <v>15.1297359259077</v>
      </c>
      <c r="X271" s="1">
        <f>H270-0.03609</f>
        <v>15.9583555924336</v>
      </c>
      <c r="AA271" s="1">
        <f>K270-0.02457</f>
        <v>17.1456323250319</v>
      </c>
      <c r="AD271" s="1">
        <f>N270-0.02561</f>
        <v>15.3764024496721</v>
      </c>
      <c r="AJ271" s="3"/>
      <c r="BD271" s="1">
        <f>AN270-0.03456</f>
        <v>17.7347794640976</v>
      </c>
      <c r="BG271" s="1">
        <f>AQ270-0.02659</f>
        <v>19.2305977932905</v>
      </c>
      <c r="BJ271" s="1">
        <f>AT270-0.02547</f>
        <v>18.6742019874674</v>
      </c>
      <c r="BM271" s="1">
        <f>AW270-0.01652</f>
        <v>18.6506185404929</v>
      </c>
    </row>
    <row r="272" spans="1:36">
      <c r="A272" s="3"/>
      <c r="AJ272" s="3"/>
    </row>
    <row r="273" spans="1:36">
      <c r="A273" s="3"/>
      <c r="AJ273" s="3"/>
    </row>
    <row r="274" spans="1:66">
      <c r="A274" s="3"/>
      <c r="O274" s="1">
        <f>AVERAGE(E270,H270,K270,N270)</f>
        <v>15.9330090732613</v>
      </c>
      <c r="AE274" s="1">
        <f>AVERAGE(U270,X270,AA270,AD270)</f>
        <v>15.9036126392464</v>
      </c>
      <c r="AJ274" s="3"/>
      <c r="AX274" s="1">
        <f>AVERAGE(AN270,AQ270,AT270,AW270)</f>
        <v>18.5983344463371</v>
      </c>
      <c r="BN274" s="1">
        <f>AVERAGE(BD270,BG270,BJ270,BM270)</f>
        <v>18.5723035718109</v>
      </c>
    </row>
    <row r="275" spans="1:36">
      <c r="A275" s="3"/>
      <c r="AJ275" s="3"/>
    </row>
    <row r="276" spans="1:36">
      <c r="A276" s="3"/>
      <c r="AJ276" s="3"/>
    </row>
    <row r="277" spans="1:36">
      <c r="A277" s="4" t="s">
        <v>11</v>
      </c>
      <c r="AJ277" s="4" t="s">
        <v>11</v>
      </c>
    </row>
    <row r="278" spans="1:65">
      <c r="A278" s="3" t="s">
        <v>59</v>
      </c>
      <c r="B278" s="1">
        <v>60</v>
      </c>
      <c r="D278" s="1">
        <v>4.4304</v>
      </c>
      <c r="E278" s="1">
        <v>3.6023</v>
      </c>
      <c r="G278" s="1">
        <v>6.7242</v>
      </c>
      <c r="H278" s="1">
        <v>5.97578</v>
      </c>
      <c r="J278" s="1">
        <v>6.6639</v>
      </c>
      <c r="K278" s="1">
        <v>5.97578</v>
      </c>
      <c r="M278" s="1">
        <v>6.6935</v>
      </c>
      <c r="N278" s="1">
        <v>5.97578</v>
      </c>
      <c r="T278" s="8">
        <v>6.7694</v>
      </c>
      <c r="U278" s="1">
        <v>5.97578</v>
      </c>
      <c r="W278" s="8">
        <v>6.6934</v>
      </c>
      <c r="X278" s="1">
        <v>5.97578</v>
      </c>
      <c r="Z278" s="8">
        <v>6.6246</v>
      </c>
      <c r="AA278" s="1">
        <v>5.97578</v>
      </c>
      <c r="AC278" s="8">
        <v>6.6437</v>
      </c>
      <c r="AD278" s="1">
        <v>5.97578</v>
      </c>
      <c r="AJ278" s="3" t="s">
        <v>59</v>
      </c>
      <c r="AK278" s="1">
        <v>129</v>
      </c>
      <c r="AM278" s="1">
        <v>4.5104</v>
      </c>
      <c r="AN278" s="1">
        <v>3.6023</v>
      </c>
      <c r="AP278" s="1">
        <v>6.9544</v>
      </c>
      <c r="AQ278" s="1">
        <v>5.97578</v>
      </c>
      <c r="AS278" s="1">
        <v>4.4929</v>
      </c>
      <c r="AT278" s="1">
        <v>3.6023</v>
      </c>
      <c r="AV278" s="1">
        <v>6.7952</v>
      </c>
      <c r="AW278" s="1">
        <v>5.97578</v>
      </c>
      <c r="BC278" s="8">
        <v>6.8291</v>
      </c>
      <c r="BD278" s="1">
        <v>5.97578</v>
      </c>
      <c r="BF278" s="8">
        <v>6.8877</v>
      </c>
      <c r="BG278" s="1">
        <v>5.97578</v>
      </c>
      <c r="BI278" s="8">
        <v>6.8218</v>
      </c>
      <c r="BJ278" s="1">
        <v>5.97578</v>
      </c>
      <c r="BL278" s="8">
        <v>6.7622</v>
      </c>
      <c r="BM278" s="1">
        <v>5.97578</v>
      </c>
    </row>
    <row r="279" spans="1:65">
      <c r="A279" s="3"/>
      <c r="E279" s="1">
        <v>0.567450163375</v>
      </c>
      <c r="H279" s="1">
        <v>0.567450163375</v>
      </c>
      <c r="K279" s="1">
        <v>0.567450163375</v>
      </c>
      <c r="N279" s="1">
        <v>0.567450163375</v>
      </c>
      <c r="U279" s="1">
        <v>0.567450163375</v>
      </c>
      <c r="X279" s="1">
        <v>0.567450163375</v>
      </c>
      <c r="AA279" s="1">
        <v>0.567450163375</v>
      </c>
      <c r="AD279" s="1">
        <v>0.567450163375</v>
      </c>
      <c r="AJ279" s="3"/>
      <c r="AN279" s="1">
        <v>0.567450163375</v>
      </c>
      <c r="AQ279" s="1">
        <v>0.567450163375</v>
      </c>
      <c r="AT279" s="1">
        <v>0.567450163375</v>
      </c>
      <c r="AW279" s="1">
        <v>0.567450163375</v>
      </c>
      <c r="BD279" s="1">
        <v>0.567450163375</v>
      </c>
      <c r="BG279" s="1">
        <v>0.567450163375</v>
      </c>
      <c r="BJ279" s="1">
        <v>0.567450163375</v>
      </c>
      <c r="BM279" s="1">
        <v>0.567450163375</v>
      </c>
    </row>
    <row r="280" spans="1:65">
      <c r="A280" s="3"/>
      <c r="E280" s="1">
        <v>0.02834</v>
      </c>
      <c r="H280" s="1">
        <v>0.02552</v>
      </c>
      <c r="K280" s="1">
        <v>0.02406</v>
      </c>
      <c r="N280" s="1">
        <v>0.02358</v>
      </c>
      <c r="U280" s="1">
        <v>0.0272</v>
      </c>
      <c r="X280" s="1">
        <v>0.02452</v>
      </c>
      <c r="AA280" s="1">
        <v>0.02272</v>
      </c>
      <c r="AD280" s="1">
        <v>0.02198</v>
      </c>
      <c r="AJ280" s="3"/>
      <c r="AN280" s="1">
        <v>0.03022</v>
      </c>
      <c r="AQ280" s="1">
        <v>0.02828</v>
      </c>
      <c r="AT280" s="1">
        <v>0.02644</v>
      </c>
      <c r="AW280" s="1">
        <v>0.0259</v>
      </c>
      <c r="BD280" s="1">
        <v>0.02844</v>
      </c>
      <c r="BG280" s="1">
        <v>0.02638</v>
      </c>
      <c r="BJ280" s="1">
        <v>0.02514</v>
      </c>
      <c r="BM280" s="1">
        <v>0.02488</v>
      </c>
    </row>
    <row r="281" spans="1:65">
      <c r="A281" s="3"/>
      <c r="E281" s="1">
        <f>(D278-E278)/E280*E279</f>
        <v>16.5809978931135</v>
      </c>
      <c r="H281" s="1">
        <f>(G278-H278)/H280*H279</f>
        <v>16.6414988743384</v>
      </c>
      <c r="K281" s="1">
        <f>(J278-K278)/K280*K279</f>
        <v>16.2291690117043</v>
      </c>
      <c r="N281" s="1">
        <f>(M278-N278)/N280*N279</f>
        <v>17.2718545910732</v>
      </c>
      <c r="U281" s="1">
        <f>(T278-U278)/U280*U279</f>
        <v>16.5566102447672</v>
      </c>
      <c r="X281" s="1">
        <f>(W278-X278)/X280*X279</f>
        <v>16.6074056378943</v>
      </c>
      <c r="AA281" s="1">
        <f>(Z278-AA278)/AA280*AA279</f>
        <v>16.2047981954651</v>
      </c>
      <c r="AD281" s="1">
        <f>(AC278-AD278)/AD280*AD279</f>
        <v>17.2434628353699</v>
      </c>
      <c r="AJ281" s="3"/>
      <c r="AN281" s="1">
        <f>(AM278-AN278)/AN280*AN279</f>
        <v>17.0516708590615</v>
      </c>
      <c r="AQ281" s="1">
        <f>(AP278-AQ278)/AQ280*AQ279</f>
        <v>19.6364242886154</v>
      </c>
      <c r="AT281" s="1">
        <f>(AS278-AT278)/AT280*AT279</f>
        <v>19.1138848525633</v>
      </c>
      <c r="AW281" s="1">
        <f>(AV278-AW278)/AW280*AW279</f>
        <v>17.9528962499128</v>
      </c>
      <c r="BD281" s="1">
        <f>(BC278-BD278)/BD280*BD279</f>
        <v>17.0258992057368</v>
      </c>
      <c r="BG281" s="1">
        <f>(BF278-BG278)/BG280*BG279</f>
        <v>19.615964859171</v>
      </c>
      <c r="BJ281" s="1">
        <f>(BI278-BJ278)/BJ280*BJ279</f>
        <v>19.0960297222958</v>
      </c>
      <c r="BM281" s="1">
        <f>(BL278-BM278)/BM280*BM279</f>
        <v>17.9362603489296</v>
      </c>
    </row>
    <row r="282" spans="1:65">
      <c r="A282" s="3"/>
      <c r="U282" s="1">
        <f>E281-0.02462</f>
        <v>16.5563778931135</v>
      </c>
      <c r="X282" s="1">
        <f>H281-0.03521</f>
        <v>16.6062888743384</v>
      </c>
      <c r="AA282" s="1">
        <f>K281-0.02481</f>
        <v>16.2043590117043</v>
      </c>
      <c r="AD282" s="1">
        <f>N281-0.02716</f>
        <v>17.2446945910732</v>
      </c>
      <c r="AJ282" s="3"/>
      <c r="BD282" s="1">
        <f>AN281-0.02642</f>
        <v>17.0252508590615</v>
      </c>
      <c r="BG282" s="1">
        <f>AQ281-0.02135</f>
        <v>19.6150742886154</v>
      </c>
      <c r="BJ282" s="1">
        <f>AT281-0.01842</f>
        <v>19.0954648525633</v>
      </c>
      <c r="BM282" s="1">
        <f>AW281-0.01627</f>
        <v>17.9366262499128</v>
      </c>
    </row>
    <row r="283" spans="1:36">
      <c r="A283" s="3"/>
      <c r="AJ283" s="3"/>
    </row>
    <row r="284" spans="1:36">
      <c r="A284" s="3"/>
      <c r="AJ284" s="3"/>
    </row>
    <row r="285" spans="1:66">
      <c r="A285" s="3"/>
      <c r="O285" s="1">
        <f>AVERAGE(E281,H281,K281,N281)</f>
        <v>16.6808800925573</v>
      </c>
      <c r="AE285" s="1">
        <f>AVERAGE(U281,X281,AA281,AD281)</f>
        <v>16.6530692283741</v>
      </c>
      <c r="AJ285" s="3"/>
      <c r="AX285" s="1">
        <f>AVERAGE(AN281,AQ281,AT281,AW281)</f>
        <v>18.4387190625382</v>
      </c>
      <c r="BN285" s="1">
        <f>AVERAGE(BD281,BG281,BJ281,BM281)</f>
        <v>18.4185385340333</v>
      </c>
    </row>
    <row r="286" spans="1:36">
      <c r="A286" s="3"/>
      <c r="AJ286" s="3"/>
    </row>
    <row r="287" spans="1:36">
      <c r="A287" s="3"/>
      <c r="AJ287" s="3"/>
    </row>
    <row r="288" spans="1:36">
      <c r="A288" s="4" t="s">
        <v>11</v>
      </c>
      <c r="AJ288" s="4" t="s">
        <v>11</v>
      </c>
    </row>
    <row r="289" spans="1:65">
      <c r="A289" s="3" t="s">
        <v>60</v>
      </c>
      <c r="B289" s="1">
        <v>63</v>
      </c>
      <c r="D289" s="1">
        <v>4.2832</v>
      </c>
      <c r="E289" s="1">
        <v>3.6023</v>
      </c>
      <c r="G289" s="1">
        <v>6.7359</v>
      </c>
      <c r="H289" s="1">
        <v>5.97578</v>
      </c>
      <c r="J289" s="1">
        <v>6.6643</v>
      </c>
      <c r="K289" s="1">
        <v>5.97578</v>
      </c>
      <c r="M289" s="1">
        <v>6.6349</v>
      </c>
      <c r="N289" s="1">
        <v>5.97578</v>
      </c>
      <c r="T289" s="8">
        <v>6.6279</v>
      </c>
      <c r="U289" s="1">
        <v>5.97578</v>
      </c>
      <c r="W289" s="8">
        <v>6.7048</v>
      </c>
      <c r="X289" s="1">
        <v>5.97578</v>
      </c>
      <c r="Z289" s="8">
        <v>6.6245</v>
      </c>
      <c r="AA289" s="1">
        <v>5.97578</v>
      </c>
      <c r="AC289" s="8">
        <v>6.5887</v>
      </c>
      <c r="AD289" s="1">
        <v>5.97578</v>
      </c>
      <c r="AJ289" s="3" t="s">
        <v>60</v>
      </c>
      <c r="AK289" s="1">
        <v>132</v>
      </c>
      <c r="AM289" s="1">
        <v>4.5625</v>
      </c>
      <c r="AN289" s="1">
        <v>3.6023</v>
      </c>
      <c r="AP289" s="1">
        <v>6.9039</v>
      </c>
      <c r="AQ289" s="1">
        <v>5.97578</v>
      </c>
      <c r="AS289" s="1">
        <v>6.8979</v>
      </c>
      <c r="AT289" s="1">
        <v>5.97578</v>
      </c>
      <c r="AV289" s="1">
        <v>6.8633</v>
      </c>
      <c r="AW289" s="1">
        <v>5.97578</v>
      </c>
      <c r="BC289" s="8">
        <v>6.8781</v>
      </c>
      <c r="BD289" s="1">
        <v>5.97578</v>
      </c>
      <c r="BF289" s="8">
        <v>6.8405</v>
      </c>
      <c r="BG289" s="1">
        <v>5.97578</v>
      </c>
      <c r="BI289" s="8">
        <v>6.8518</v>
      </c>
      <c r="BJ289" s="1">
        <v>5.97578</v>
      </c>
      <c r="BL289" s="8">
        <v>6.8274</v>
      </c>
      <c r="BM289" s="1">
        <v>5.97578</v>
      </c>
    </row>
    <row r="290" spans="1:65">
      <c r="A290" s="3"/>
      <c r="E290" s="1">
        <v>0.567450163375</v>
      </c>
      <c r="H290" s="1">
        <v>0.567450163375</v>
      </c>
      <c r="K290" s="1">
        <v>0.567450163375</v>
      </c>
      <c r="N290" s="1">
        <v>0.567450163375</v>
      </c>
      <c r="U290" s="1">
        <v>0.567450163375</v>
      </c>
      <c r="X290" s="1">
        <v>0.567450163375</v>
      </c>
      <c r="AA290" s="1">
        <v>0.567450163375</v>
      </c>
      <c r="AD290" s="1">
        <v>0.567450163375</v>
      </c>
      <c r="AJ290" s="3"/>
      <c r="AN290" s="1">
        <v>0.567450163375</v>
      </c>
      <c r="AQ290" s="1">
        <v>0.567450163375</v>
      </c>
      <c r="AT290" s="1">
        <v>0.567450163375</v>
      </c>
      <c r="AW290" s="1">
        <v>0.567450163375</v>
      </c>
      <c r="BD290" s="1">
        <v>0.567450163375</v>
      </c>
      <c r="BG290" s="1">
        <v>0.567450163375</v>
      </c>
      <c r="BJ290" s="1">
        <v>0.567450163375</v>
      </c>
      <c r="BM290" s="1">
        <v>0.567450163375</v>
      </c>
    </row>
    <row r="291" spans="1:65">
      <c r="A291" s="3"/>
      <c r="E291" s="1">
        <v>0.02834</v>
      </c>
      <c r="H291" s="1">
        <v>0.02552</v>
      </c>
      <c r="K291" s="1">
        <v>0.02406</v>
      </c>
      <c r="N291" s="1">
        <v>0.02358</v>
      </c>
      <c r="U291" s="1">
        <v>0.0272</v>
      </c>
      <c r="X291" s="1">
        <v>0.02452</v>
      </c>
      <c r="AA291" s="1">
        <v>0.02272</v>
      </c>
      <c r="AD291" s="1">
        <v>0.02198</v>
      </c>
      <c r="AJ291" s="3"/>
      <c r="AN291" s="1">
        <v>0.03022</v>
      </c>
      <c r="AQ291" s="1">
        <v>0.02828</v>
      </c>
      <c r="AT291" s="1">
        <v>0.02644</v>
      </c>
      <c r="AW291" s="1">
        <v>0.0259</v>
      </c>
      <c r="BD291" s="1">
        <v>0.02844</v>
      </c>
      <c r="BG291" s="1">
        <v>0.02638</v>
      </c>
      <c r="BJ291" s="1">
        <v>0.02514</v>
      </c>
      <c r="BM291" s="1">
        <v>0.02488</v>
      </c>
    </row>
    <row r="292" spans="1:65">
      <c r="A292" s="3"/>
      <c r="E292" s="1">
        <f>(D289-E289)/E291*E290</f>
        <v>13.633620897743</v>
      </c>
      <c r="H292" s="1">
        <f>(G289-H289)/H291*H290</f>
        <v>16.9016543175786</v>
      </c>
      <c r="K292" s="1">
        <f>(J289-K289)/K291*K290</f>
        <v>16.2386029296324</v>
      </c>
      <c r="N292" s="1">
        <f>(M289-N289)/N291*N290</f>
        <v>15.8616518949843</v>
      </c>
      <c r="U292" s="1">
        <f>(T289-U289)/U291*U290</f>
        <v>13.6046176669156</v>
      </c>
      <c r="X292" s="1">
        <f>(W289-X289)/X291*X290</f>
        <v>16.8712283076526</v>
      </c>
      <c r="AA292" s="1">
        <f>(Z289-AA289)/AA291*AA290</f>
        <v>16.2023006155207</v>
      </c>
      <c r="AD292" s="1">
        <f>(AC289-AD289)/AD291*AD290</f>
        <v>15.8235465939857</v>
      </c>
      <c r="AJ292" s="3"/>
      <c r="AN292" s="1">
        <f>(AM289-AN289)/AN291*AN290</f>
        <v>18.0299684603797</v>
      </c>
      <c r="AQ292" s="1">
        <f>(AP289-AQ289)/AQ291*AQ290</f>
        <v>18.6231204254457</v>
      </c>
      <c r="AT292" s="1">
        <f>(AS289-AT289)/AT291*AT290</f>
        <v>19.7903609928652</v>
      </c>
      <c r="AW292" s="1">
        <f>(AV289-AW289)/AW291*AW290</f>
        <v>19.4449177219529</v>
      </c>
      <c r="BD292" s="1">
        <f>(BC289-BD289)/BD291*BD290</f>
        <v>18.0035735378527</v>
      </c>
      <c r="BG292" s="1">
        <f>(BF289-BG289)/BG291*BG290</f>
        <v>18.6006635812596</v>
      </c>
      <c r="BJ292" s="1">
        <f>(BI289-BJ289)/BJ291*BJ290</f>
        <v>19.7731778886144</v>
      </c>
      <c r="BM292" s="1">
        <f>(BL289-BM289)/BM291*BM290</f>
        <v>19.4233082047193</v>
      </c>
    </row>
    <row r="293" spans="1:65">
      <c r="A293" s="3"/>
      <c r="U293" s="1">
        <f>E292-0.02952</f>
        <v>13.604100897743</v>
      </c>
      <c r="X293" s="1">
        <f>H292-0.03123</f>
        <v>16.8704243175786</v>
      </c>
      <c r="AA293" s="1">
        <f>K292-0.03507</f>
        <v>16.2035329296324</v>
      </c>
      <c r="AD293" s="1">
        <f>N292-0.03821</f>
        <v>15.8234418949843</v>
      </c>
      <c r="AJ293" s="3"/>
      <c r="BD293" s="1">
        <f>AN292-0.02592</f>
        <v>18.0040484603797</v>
      </c>
      <c r="BG293" s="1">
        <f>AQ292-0.02331</f>
        <v>18.5998104254457</v>
      </c>
      <c r="BJ293" s="1">
        <f>AT292-0.01705</f>
        <v>19.7733109928652</v>
      </c>
      <c r="BM293" s="1">
        <f>AW292-0.02138</f>
        <v>19.4235377219529</v>
      </c>
    </row>
    <row r="294" spans="1:36">
      <c r="A294" s="3"/>
      <c r="AJ294" s="3"/>
    </row>
    <row r="295" spans="1:36">
      <c r="A295" s="3"/>
      <c r="AJ295" s="3"/>
    </row>
    <row r="296" spans="1:66">
      <c r="A296" s="3"/>
      <c r="O296" s="1">
        <f>AVERAGE(E292,H292,K292,N292)</f>
        <v>15.6588825099846</v>
      </c>
      <c r="AE296" s="1">
        <f>AVERAGE(U292,X292,AA292,AD292)</f>
        <v>15.6254232960186</v>
      </c>
      <c r="AJ296" s="3"/>
      <c r="AX296" s="1">
        <f>AVERAGE(AN292,AQ292,AT292,AW292)</f>
        <v>18.9720919001609</v>
      </c>
      <c r="BN296" s="1">
        <f>AVERAGE(BD292,BG292,BJ292,BM292)</f>
        <v>18.9501808031115</v>
      </c>
    </row>
    <row r="297" spans="1:36">
      <c r="A297" s="3"/>
      <c r="AJ297" s="3"/>
    </row>
    <row r="298" spans="1:50">
      <c r="A298" s="3"/>
      <c r="O298" s="1">
        <f>O232+0.6589</f>
        <v>16.0906295808783</v>
      </c>
      <c r="AJ298" s="3"/>
      <c r="AX298" s="1">
        <f>AX232+0.8989</f>
        <v>18.6738459099818</v>
      </c>
    </row>
    <row r="299" s="1" customFormat="1" spans="1:66">
      <c r="A299" s="4" t="s">
        <v>11</v>
      </c>
      <c r="E299" s="1">
        <f>AVERAGE(E270,E281,E292)</f>
        <v>15.1266649055881</v>
      </c>
      <c r="H299" s="1">
        <f>AVERAGE(H270,H281,H292)</f>
        <v>16.5125329281169</v>
      </c>
      <c r="K299" s="1">
        <f>AVERAGE(K270,K281,K292)</f>
        <v>16.5459914221228</v>
      </c>
      <c r="N299" s="1">
        <f>AVERAGE(N270,N281,N292)</f>
        <v>16.1785063119098</v>
      </c>
      <c r="O299" s="1">
        <f>AVERAGE(O274,O285,O296)</f>
        <v>16.0909238919344</v>
      </c>
      <c r="U299" s="1">
        <f>AVERAGE(U270,U281,U292)</f>
        <v>15.0976513688349</v>
      </c>
      <c r="X299" s="1">
        <f>AVERAGE(X270,X281,X292)</f>
        <v>16.4793513595905</v>
      </c>
      <c r="AA299" s="1">
        <f>AVERAGE(AA270,AA281,AA292)</f>
        <v>16.5178282151673</v>
      </c>
      <c r="AD299" s="1">
        <f>AVERAGE(AD270,AD281,AD292)</f>
        <v>16.1479759412595</v>
      </c>
      <c r="AE299" s="1">
        <f>AVERAGE(AE274,AE285,AE296)</f>
        <v>16.060701721213</v>
      </c>
      <c r="AJ299" s="4" t="s">
        <v>11</v>
      </c>
      <c r="AN299" s="1">
        <f>AVERAGE(AN270,AN281,AN292)</f>
        <v>17.6169929278463</v>
      </c>
      <c r="AQ299" s="1">
        <f>AVERAGE(AQ270,AQ281,AQ292)</f>
        <v>19.1722441691172</v>
      </c>
      <c r="AT299" s="1">
        <f>AVERAGE(AT270,AT281,AT292)</f>
        <v>19.2013059442986</v>
      </c>
      <c r="AW299" s="1">
        <f>AVERAGE(AW270,AW281,AW292)</f>
        <v>18.6883175041196</v>
      </c>
      <c r="AX299" s="1">
        <f>AVERAGE(AX274,AX285,AX296)</f>
        <v>18.6697151363454</v>
      </c>
      <c r="BD299" s="1">
        <f>AVERAGE(BD270,BD281,BD292)</f>
        <v>17.5878956755585</v>
      </c>
      <c r="BG299" s="1">
        <f>AVERAGE(BG270,BG281,BG292)</f>
        <v>19.1491843987753</v>
      </c>
      <c r="BJ299" s="1">
        <f>AVERAGE(BJ270,BJ281,BJ292)</f>
        <v>19.1810494365114</v>
      </c>
      <c r="BM299" s="1">
        <f>AVERAGE(BM270,BM281,BM292)</f>
        <v>18.6699010344291</v>
      </c>
      <c r="BN299" s="1">
        <f>AVERAGE(BN274,BN285,BN296)</f>
        <v>18.6470076363186</v>
      </c>
    </row>
    <row r="300" spans="1:65">
      <c r="A300" s="3" t="s">
        <v>61</v>
      </c>
      <c r="B300" s="1">
        <v>64</v>
      </c>
      <c r="D300" s="1">
        <v>4.3562</v>
      </c>
      <c r="E300" s="1">
        <v>3.6023</v>
      </c>
      <c r="G300" s="1">
        <v>6.7226</v>
      </c>
      <c r="H300" s="1">
        <v>5.97578</v>
      </c>
      <c r="J300" s="1">
        <v>6.6607</v>
      </c>
      <c r="K300" s="1">
        <v>5.97578</v>
      </c>
      <c r="M300" s="1">
        <v>6.5818</v>
      </c>
      <c r="N300" s="1">
        <v>5.97578</v>
      </c>
      <c r="T300" s="8">
        <v>6.7658</v>
      </c>
      <c r="U300" s="1">
        <v>5.97578</v>
      </c>
      <c r="W300" s="8">
        <v>6.6921</v>
      </c>
      <c r="X300" s="1">
        <v>5.97578</v>
      </c>
      <c r="Z300" s="8">
        <v>6.6204</v>
      </c>
      <c r="AA300" s="1">
        <v>5.97578</v>
      </c>
      <c r="AC300" s="8">
        <v>6.5391</v>
      </c>
      <c r="AD300" s="1">
        <v>5.97578</v>
      </c>
      <c r="AJ300" s="3" t="s">
        <v>61</v>
      </c>
      <c r="AK300" s="1">
        <v>133</v>
      </c>
      <c r="AM300" s="1">
        <v>4.5944</v>
      </c>
      <c r="AN300" s="1">
        <v>3.6023</v>
      </c>
      <c r="AP300" s="1">
        <v>6.9586</v>
      </c>
      <c r="AQ300" s="1">
        <v>5.97578</v>
      </c>
      <c r="AS300" s="1">
        <v>4.4789</v>
      </c>
      <c r="AT300" s="1">
        <v>3.6023</v>
      </c>
      <c r="AV300" s="1">
        <v>6.8421</v>
      </c>
      <c r="AW300" s="1">
        <v>5.97578</v>
      </c>
      <c r="BC300" s="8">
        <v>6.9083</v>
      </c>
      <c r="BD300" s="1">
        <v>5.97578</v>
      </c>
      <c r="BF300" s="8">
        <v>6.8906</v>
      </c>
      <c r="BG300" s="1">
        <v>5.97578</v>
      </c>
      <c r="BI300" s="8">
        <v>6.8066</v>
      </c>
      <c r="BJ300" s="1">
        <v>5.97578</v>
      </c>
      <c r="BL300" s="8">
        <v>6.8051</v>
      </c>
      <c r="BM300" s="1">
        <v>5.97578</v>
      </c>
    </row>
    <row r="301" spans="1:65">
      <c r="A301" s="3"/>
      <c r="E301" s="1">
        <v>0.567450163375</v>
      </c>
      <c r="H301" s="1">
        <v>0.567450163375</v>
      </c>
      <c r="K301" s="1">
        <v>0.567450163375</v>
      </c>
      <c r="N301" s="1">
        <v>0.567450163375</v>
      </c>
      <c r="U301" s="1">
        <v>0.567450163375</v>
      </c>
      <c r="X301" s="1">
        <v>0.567450163375</v>
      </c>
      <c r="AA301" s="1">
        <v>0.567450163375</v>
      </c>
      <c r="AD301" s="1">
        <v>0.567450163375</v>
      </c>
      <c r="AJ301" s="3"/>
      <c r="AN301" s="1">
        <v>0.567450163375</v>
      </c>
      <c r="AQ301" s="1">
        <v>0.567450163375</v>
      </c>
      <c r="AT301" s="1">
        <v>0.567450163375</v>
      </c>
      <c r="AW301" s="1">
        <v>0.567450163375</v>
      </c>
      <c r="BD301" s="1">
        <v>0.567450163375</v>
      </c>
      <c r="BG301" s="1">
        <v>0.567450163375</v>
      </c>
      <c r="BJ301" s="1">
        <v>0.567450163375</v>
      </c>
      <c r="BM301" s="1">
        <v>0.567450163375</v>
      </c>
    </row>
    <row r="302" spans="1:65">
      <c r="A302" s="3"/>
      <c r="E302" s="1">
        <v>0.02834</v>
      </c>
      <c r="H302" s="1">
        <v>0.02552</v>
      </c>
      <c r="K302" s="1">
        <v>0.02406</v>
      </c>
      <c r="N302" s="1">
        <v>0.02358</v>
      </c>
      <c r="U302" s="1">
        <v>0.0272</v>
      </c>
      <c r="X302" s="1">
        <v>0.02452</v>
      </c>
      <c r="AA302" s="1">
        <v>0.02272</v>
      </c>
      <c r="AD302" s="1">
        <v>0.02198</v>
      </c>
      <c r="AJ302" s="3"/>
      <c r="AN302" s="1">
        <v>0.03022</v>
      </c>
      <c r="AQ302" s="1">
        <v>0.02828</v>
      </c>
      <c r="AT302" s="1">
        <v>0.02644</v>
      </c>
      <c r="AW302" s="1">
        <v>0.0259</v>
      </c>
      <c r="BD302" s="1">
        <v>0.02844</v>
      </c>
      <c r="BG302" s="1">
        <v>0.02638</v>
      </c>
      <c r="BJ302" s="1">
        <v>0.02514</v>
      </c>
      <c r="BM302" s="1">
        <v>0.02488</v>
      </c>
    </row>
    <row r="303" spans="1:65">
      <c r="A303" s="3"/>
      <c r="E303" s="1">
        <f>(D300-E300)/E302*E301</f>
        <v>15.0952956305015</v>
      </c>
      <c r="H303" s="1">
        <f>(G300-H300)/H302*H301</f>
        <v>16.6059220615877</v>
      </c>
      <c r="K303" s="1">
        <f>(J300-K300)/K302*K301</f>
        <v>16.1536976682795</v>
      </c>
      <c r="N303" s="1">
        <f>(M300-N300)/N302*N301</f>
        <v>14.5838061072314</v>
      </c>
      <c r="U303" s="1">
        <f>(T300-U300)/U302*U301</f>
        <v>16.4815065466734</v>
      </c>
      <c r="X303" s="1">
        <f>(W300-X300)/X302*X301</f>
        <v>16.577320596606</v>
      </c>
      <c r="AA303" s="1">
        <f>(Z300-AA300)/AA302*AA301</f>
        <v>16.099899837799</v>
      </c>
      <c r="AD303" s="1">
        <f>(AC300-AD300)/AD302*AD301</f>
        <v>14.5430403108465</v>
      </c>
      <c r="AJ303" s="3"/>
      <c r="AN303" s="1">
        <f>(AM300-AN300)/AN302*AN301</f>
        <v>18.6289644965036</v>
      </c>
      <c r="AQ303" s="1">
        <f>(AP300-AQ300)/AQ302*AQ301</f>
        <v>19.7206990653542</v>
      </c>
      <c r="AT303" s="1">
        <f>(AS300-AT300)/AT302*AT301</f>
        <v>18.8134195618202</v>
      </c>
      <c r="AW303" s="1">
        <f>(AV300-AW300)/AW302*AW301</f>
        <v>18.9804411403486</v>
      </c>
      <c r="BD303" s="1">
        <f>(BC300-BD300)/BD302*BD301</f>
        <v>18.6061401670343</v>
      </c>
      <c r="BG303" s="1">
        <f>(BF300-BG300)/BG302*BG301</f>
        <v>19.6783456580257</v>
      </c>
      <c r="BJ303" s="1">
        <f>(BI300-BJ300)/BJ302*BJ301</f>
        <v>18.7529413180277</v>
      </c>
      <c r="BM303" s="1">
        <f>(BL300-BM300)/BM302*BM301</f>
        <v>18.9147013460673</v>
      </c>
    </row>
    <row r="304" spans="1:36">
      <c r="A304" s="3"/>
      <c r="AJ304" s="3"/>
    </row>
    <row r="305" spans="1:36">
      <c r="A305" s="3"/>
      <c r="AJ305" s="3"/>
    </row>
    <row r="306" spans="1:36">
      <c r="A306" s="3"/>
      <c r="AJ306" s="3"/>
    </row>
    <row r="307" spans="1:66">
      <c r="A307" s="3"/>
      <c r="O307" s="1">
        <f>AVERAGE(E303,H303,K303,N303)</f>
        <v>15.6096803669</v>
      </c>
      <c r="AE307" s="1">
        <f>AVERAGE(U303,X303,AA303,AD303)</f>
        <v>15.9254418229812</v>
      </c>
      <c r="AJ307" s="3"/>
      <c r="AX307" s="1">
        <f>AVERAGE(AN303,AQ303,AT303,AW303)</f>
        <v>19.0358810660066</v>
      </c>
      <c r="BN307" s="1">
        <f>AVERAGE(BD303,BG303,BJ303,BM303)</f>
        <v>18.9880321222888</v>
      </c>
    </row>
    <row r="308" spans="1:36">
      <c r="A308" s="3"/>
      <c r="AJ308" s="3"/>
    </row>
    <row r="309" spans="1:36">
      <c r="A309" s="3"/>
      <c r="AJ309" s="3"/>
    </row>
    <row r="310" spans="1:36">
      <c r="A310" s="4" t="s">
        <v>11</v>
      </c>
      <c r="AJ310" s="4" t="s">
        <v>11</v>
      </c>
    </row>
    <row r="311" spans="1:65">
      <c r="A311" s="3" t="s">
        <v>62</v>
      </c>
      <c r="B311" s="1">
        <v>66</v>
      </c>
      <c r="D311" s="1">
        <v>4.4268</v>
      </c>
      <c r="E311" s="1">
        <v>3.6023</v>
      </c>
      <c r="G311" s="1">
        <v>6.7386</v>
      </c>
      <c r="H311" s="1">
        <v>5.97578</v>
      </c>
      <c r="J311" s="1">
        <v>6.6239</v>
      </c>
      <c r="K311" s="1">
        <v>5.97578</v>
      </c>
      <c r="M311" s="1">
        <v>6.6022</v>
      </c>
      <c r="N311" s="1">
        <v>5.97578</v>
      </c>
      <c r="T311" s="8">
        <v>6.6776</v>
      </c>
      <c r="U311" s="1">
        <v>5.97578</v>
      </c>
      <c r="W311" s="8">
        <v>6.7072</v>
      </c>
      <c r="X311" s="1">
        <v>5.97578</v>
      </c>
      <c r="Z311" s="8">
        <v>6.5857</v>
      </c>
      <c r="AA311" s="1">
        <v>5.97578</v>
      </c>
      <c r="AC311" s="8">
        <v>6.5341</v>
      </c>
      <c r="AD311" s="1">
        <v>5.97578</v>
      </c>
      <c r="AJ311" s="3" t="s">
        <v>62</v>
      </c>
      <c r="AK311" s="1">
        <v>135</v>
      </c>
      <c r="AM311" s="1">
        <v>4.6052</v>
      </c>
      <c r="AN311" s="1">
        <v>3.6023</v>
      </c>
      <c r="AP311" s="1">
        <v>6.9106</v>
      </c>
      <c r="AQ311" s="1">
        <v>5.97578</v>
      </c>
      <c r="AS311" s="1">
        <v>6.8321</v>
      </c>
      <c r="AT311" s="1">
        <v>5.97578</v>
      </c>
      <c r="AV311" s="1">
        <v>6.8205</v>
      </c>
      <c r="AW311" s="1">
        <v>5.97578</v>
      </c>
      <c r="BC311" s="8">
        <v>6.9185</v>
      </c>
      <c r="BD311" s="1">
        <v>5.97578</v>
      </c>
      <c r="BF311" s="8">
        <v>6.8468</v>
      </c>
      <c r="BG311" s="1">
        <v>5.97578</v>
      </c>
      <c r="BI311" s="8">
        <v>6.7741</v>
      </c>
      <c r="BJ311" s="1">
        <v>5.97578</v>
      </c>
      <c r="BL311" s="8">
        <v>6.7601</v>
      </c>
      <c r="BM311" s="1">
        <v>5.97578</v>
      </c>
    </row>
    <row r="312" spans="1:65">
      <c r="A312" s="3"/>
      <c r="E312" s="1">
        <v>0.567450163375</v>
      </c>
      <c r="H312" s="1">
        <v>0.567450163375</v>
      </c>
      <c r="K312" s="1">
        <v>0.567450163375</v>
      </c>
      <c r="N312" s="1">
        <v>0.567450163375</v>
      </c>
      <c r="U312" s="1">
        <v>0.567450163375</v>
      </c>
      <c r="X312" s="1">
        <v>0.567450163375</v>
      </c>
      <c r="AA312" s="1">
        <v>0.567450163375</v>
      </c>
      <c r="AD312" s="1">
        <v>0.567450163375</v>
      </c>
      <c r="AJ312" s="3"/>
      <c r="AN312" s="1">
        <v>0.567450163375</v>
      </c>
      <c r="AQ312" s="1">
        <v>0.567450163375</v>
      </c>
      <c r="AT312" s="1">
        <v>0.567450163375</v>
      </c>
      <c r="AW312" s="1">
        <v>0.567450163375</v>
      </c>
      <c r="BD312" s="1">
        <v>0.567450163375</v>
      </c>
      <c r="BG312" s="1">
        <v>0.567450163375</v>
      </c>
      <c r="BJ312" s="1">
        <v>0.567450163375</v>
      </c>
      <c r="BM312" s="1">
        <v>0.567450163375</v>
      </c>
    </row>
    <row r="313" spans="1:65">
      <c r="A313" s="3"/>
      <c r="E313" s="1">
        <v>0.02834</v>
      </c>
      <c r="H313" s="1">
        <v>0.02552</v>
      </c>
      <c r="K313" s="1">
        <v>0.02406</v>
      </c>
      <c r="N313" s="1">
        <v>0.02358</v>
      </c>
      <c r="U313" s="1">
        <v>0.0272</v>
      </c>
      <c r="X313" s="1">
        <v>0.02452</v>
      </c>
      <c r="AA313" s="1">
        <v>0.02272</v>
      </c>
      <c r="AD313" s="1">
        <v>0.02198</v>
      </c>
      <c r="AJ313" s="3"/>
      <c r="AN313" s="1">
        <v>0.03022</v>
      </c>
      <c r="AQ313" s="1">
        <v>0.02828</v>
      </c>
      <c r="AT313" s="1">
        <v>0.02644</v>
      </c>
      <c r="AW313" s="1">
        <v>0.0259</v>
      </c>
      <c r="BD313" s="1">
        <v>0.02844</v>
      </c>
      <c r="BG313" s="1">
        <v>0.02638</v>
      </c>
      <c r="BJ313" s="1">
        <v>0.02514</v>
      </c>
      <c r="BM313" s="1">
        <v>0.02488</v>
      </c>
    </row>
    <row r="314" spans="1:65">
      <c r="A314" s="3"/>
      <c r="E314" s="1">
        <f>(D311-E311)/E313*E312</f>
        <v>16.5089153035528</v>
      </c>
      <c r="H314" s="1">
        <f>(G311-H311)/H313*H312</f>
        <v>16.9616901890955</v>
      </c>
      <c r="K314" s="1">
        <f>(J311-K311)/K313*K312</f>
        <v>15.2857772188946</v>
      </c>
      <c r="N314" s="1">
        <f>(M311-N311)/N313*N312</f>
        <v>15.0747299126958</v>
      </c>
      <c r="U314" s="1">
        <f>(T311-U311)/U313*U312</f>
        <v>14.6414659433766</v>
      </c>
      <c r="X314" s="1">
        <f>(W311-X311)/X313*X312</f>
        <v>16.9267699223386</v>
      </c>
      <c r="AA314" s="1">
        <f>(Z311-AA311)/AA313*AA312</f>
        <v>15.233239597081</v>
      </c>
      <c r="AD314" s="1">
        <f>(AC311-AD311)/AD313*AD312</f>
        <v>14.4139570161751</v>
      </c>
      <c r="AJ314" s="3"/>
      <c r="AN314" s="1">
        <f>(AM311-AN311)/AN313*AN312</f>
        <v>18.8317593927461</v>
      </c>
      <c r="AQ314" s="1">
        <f>(AP311-AQ311)/AQ313*AQ312</f>
        <v>18.7575587597672</v>
      </c>
      <c r="AT314" s="1">
        <f>(AS311-AT311)/AT313*AT312</f>
        <v>18.3781741263721</v>
      </c>
      <c r="AW314" s="1">
        <f>(AV311-AW311)/AW313*AW312</f>
        <v>18.5072008496575</v>
      </c>
      <c r="BD314" s="1">
        <f>(BC311-BD311)/BD313*BD312</f>
        <v>18.8096560484135</v>
      </c>
      <c r="BG314" s="1">
        <f>(BF311-BG311)/BG313*BG312</f>
        <v>18.7361804891165</v>
      </c>
      <c r="BJ314" s="1">
        <f>(BI311-BJ311)/BJ313*BJ312</f>
        <v>18.0193641378492</v>
      </c>
      <c r="BM314" s="1">
        <f>(BL311-BM311)/BM313*BM312</f>
        <v>17.888364635783</v>
      </c>
    </row>
    <row r="315" spans="1:36">
      <c r="A315" s="3"/>
      <c r="AJ315" s="3"/>
    </row>
    <row r="316" spans="1:36">
      <c r="A316" s="3"/>
      <c r="AJ316" s="3"/>
    </row>
    <row r="317" spans="1:36">
      <c r="A317" s="3"/>
      <c r="AJ317" s="3"/>
    </row>
    <row r="318" spans="1:66">
      <c r="A318" s="3"/>
      <c r="O318" s="1">
        <f>AVERAGE(E314,H314,K314,N314)</f>
        <v>15.9577781560597</v>
      </c>
      <c r="AE318" s="1">
        <f>AVERAGE(U314,X314,AA314,AD314)</f>
        <v>15.3038581197428</v>
      </c>
      <c r="AJ318" s="3"/>
      <c r="AX318" s="1">
        <f>AVERAGE(AN314,AQ314,AT314,AW314)</f>
        <v>18.6186732821357</v>
      </c>
      <c r="BN318" s="1">
        <f>AVERAGE(BD314,BG314,BJ314,BM314)</f>
        <v>18.3633913277905</v>
      </c>
    </row>
    <row r="319" spans="1:36">
      <c r="A319" s="3"/>
      <c r="AJ319" s="3"/>
    </row>
    <row r="320" spans="1:36">
      <c r="A320" s="3"/>
      <c r="AJ320" s="3"/>
    </row>
    <row r="321" spans="1:36">
      <c r="A321" s="4" t="s">
        <v>11</v>
      </c>
      <c r="AJ321" s="4" t="s">
        <v>11</v>
      </c>
    </row>
    <row r="322" spans="1:65">
      <c r="A322" s="3" t="s">
        <v>63</v>
      </c>
      <c r="B322" s="1">
        <v>68</v>
      </c>
      <c r="D322" s="1">
        <v>4.3801</v>
      </c>
      <c r="E322" s="1">
        <v>3.6023</v>
      </c>
      <c r="G322" s="1">
        <v>6.7622</v>
      </c>
      <c r="H322" s="1">
        <v>5.97578</v>
      </c>
      <c r="J322" s="1">
        <v>6.6538</v>
      </c>
      <c r="K322" s="1">
        <v>5.97578</v>
      </c>
      <c r="M322" s="1">
        <v>6.6495</v>
      </c>
      <c r="N322" s="1">
        <v>5.97578</v>
      </c>
      <c r="T322" s="8">
        <v>6.7211</v>
      </c>
      <c r="U322" s="1">
        <v>5.97578</v>
      </c>
      <c r="W322" s="8">
        <v>6.7071</v>
      </c>
      <c r="X322" s="1">
        <v>5.97578</v>
      </c>
      <c r="Z322" s="8">
        <v>6.6149</v>
      </c>
      <c r="AA322" s="1">
        <v>5.97578</v>
      </c>
      <c r="AC322" s="8">
        <v>6.6024</v>
      </c>
      <c r="AD322" s="1">
        <v>5.97578</v>
      </c>
      <c r="AJ322" s="3" t="s">
        <v>63</v>
      </c>
      <c r="AK322" s="1">
        <v>137</v>
      </c>
      <c r="AM322" s="1">
        <v>4.5723</v>
      </c>
      <c r="AN322" s="1">
        <v>3.6023</v>
      </c>
      <c r="AP322" s="1">
        <v>6.9495</v>
      </c>
      <c r="AQ322" s="1">
        <v>5.97578</v>
      </c>
      <c r="AS322" s="1">
        <v>4.5091</v>
      </c>
      <c r="AT322" s="1">
        <v>3.6023</v>
      </c>
      <c r="AV322" s="1">
        <v>6.7929</v>
      </c>
      <c r="AW322" s="1">
        <v>5.97578</v>
      </c>
      <c r="BC322" s="8">
        <v>6.8875</v>
      </c>
      <c r="BD322" s="1">
        <v>5.97578</v>
      </c>
      <c r="BF322" s="8">
        <v>6.8831</v>
      </c>
      <c r="BG322" s="1">
        <v>5.97578</v>
      </c>
      <c r="BI322" s="8">
        <v>6.8353</v>
      </c>
      <c r="BJ322" s="1">
        <v>5.97578</v>
      </c>
      <c r="BL322" s="8">
        <v>6.7561</v>
      </c>
      <c r="BM322" s="1">
        <v>5.97578</v>
      </c>
    </row>
    <row r="323" spans="1:65">
      <c r="A323" s="3"/>
      <c r="E323" s="1">
        <v>0.567450163375</v>
      </c>
      <c r="H323" s="1">
        <v>0.567450163375</v>
      </c>
      <c r="K323" s="1">
        <v>0.567450163375</v>
      </c>
      <c r="N323" s="1">
        <v>0.567450163375</v>
      </c>
      <c r="U323" s="1">
        <v>0.567450163375</v>
      </c>
      <c r="X323" s="1">
        <v>0.567450163375</v>
      </c>
      <c r="AA323" s="1">
        <v>0.567450163375</v>
      </c>
      <c r="AD323" s="1">
        <v>0.567450163375</v>
      </c>
      <c r="AJ323" s="3"/>
      <c r="AN323" s="1">
        <v>0.567450163375</v>
      </c>
      <c r="AQ323" s="1">
        <v>0.567450163375</v>
      </c>
      <c r="AT323" s="1">
        <v>0.567450163375</v>
      </c>
      <c r="AW323" s="1">
        <v>0.567450163375</v>
      </c>
      <c r="BD323" s="1">
        <v>0.567450163375</v>
      </c>
      <c r="BG323" s="1">
        <v>0.567450163375</v>
      </c>
      <c r="BJ323" s="1">
        <v>0.567450163375</v>
      </c>
      <c r="BM323" s="1">
        <v>0.567450163375</v>
      </c>
    </row>
    <row r="324" spans="1:65">
      <c r="A324" s="3"/>
      <c r="E324" s="1">
        <v>0.02834</v>
      </c>
      <c r="H324" s="1">
        <v>0.02552</v>
      </c>
      <c r="K324" s="1">
        <v>0.02406</v>
      </c>
      <c r="N324" s="1">
        <v>0.02358</v>
      </c>
      <c r="U324" s="1">
        <v>0.0272</v>
      </c>
      <c r="X324" s="1">
        <v>0.02452</v>
      </c>
      <c r="AA324" s="1">
        <v>0.02272</v>
      </c>
      <c r="AD324" s="1">
        <v>0.02198</v>
      </c>
      <c r="AJ324" s="3"/>
      <c r="AN324" s="1">
        <v>0.03022</v>
      </c>
      <c r="AQ324" s="1">
        <v>0.02828</v>
      </c>
      <c r="AT324" s="1">
        <v>0.02644</v>
      </c>
      <c r="AW324" s="1">
        <v>0.0259</v>
      </c>
      <c r="BD324" s="1">
        <v>0.02844</v>
      </c>
      <c r="BG324" s="1">
        <v>0.02638</v>
      </c>
      <c r="BJ324" s="1">
        <v>0.02514</v>
      </c>
      <c r="BM324" s="1">
        <v>0.02488</v>
      </c>
    </row>
    <row r="325" spans="1:65">
      <c r="A325" s="3"/>
      <c r="E325" s="1">
        <f>(D322-E322)/E324*E323</f>
        <v>15.5738439334183</v>
      </c>
      <c r="H325" s="1">
        <f>(G322-H322)/H324*H323</f>
        <v>17.4864481771696</v>
      </c>
      <c r="K325" s="1">
        <f>(J322-K322)/K324*K323</f>
        <v>15.9909625840198</v>
      </c>
      <c r="N325" s="1">
        <f>(M322-N322)/N324*N323</f>
        <v>16.2129993243853</v>
      </c>
      <c r="U325" s="1">
        <f>(T322-U322)/U324*U323</f>
        <v>15.5489689620094</v>
      </c>
      <c r="X325" s="1">
        <f>(W322-X322)/X324*X323</f>
        <v>16.9244556883933</v>
      </c>
      <c r="AA325" s="1">
        <f>(Z322-AA322)/AA324*AA323</f>
        <v>15.9625329408552</v>
      </c>
      <c r="AD325" s="1">
        <f>(AC322-AD322)/AD324*AD323</f>
        <v>16.177234821385</v>
      </c>
      <c r="AJ325" s="3"/>
      <c r="AN325" s="1">
        <f>(AM322-AN322)/AN324*AN323</f>
        <v>18.2139860514146</v>
      </c>
      <c r="AQ325" s="1">
        <f>(AP322-AQ322)/AQ324*AQ323</f>
        <v>19.5381037157533</v>
      </c>
      <c r="AT325" s="1">
        <f>(AS322-AT322)/AT324*AT323</f>
        <v>19.4615661175662</v>
      </c>
      <c r="AW325" s="1">
        <f>(AV322-AW322)/AW324*AW323</f>
        <v>17.9025049226633</v>
      </c>
      <c r="BD325" s="1">
        <f>(BC322-BD322)/BD324*BD323</f>
        <v>18.1911273893198</v>
      </c>
      <c r="BG325" s="1">
        <f>(BF322-BG322)/BG324*BG323</f>
        <v>19.5170160058152</v>
      </c>
      <c r="BJ325" s="1">
        <f>(BI322-BJ322)/BJ324*BJ323</f>
        <v>19.4007463971392</v>
      </c>
      <c r="BM325" s="1">
        <f>(BL322-BM322)/BM324*BM323</f>
        <v>17.7971347059799</v>
      </c>
    </row>
    <row r="326" spans="1:36">
      <c r="A326" s="3"/>
      <c r="AJ326" s="3"/>
    </row>
    <row r="327" spans="1:36">
      <c r="A327" s="3"/>
      <c r="AJ327" s="3"/>
    </row>
    <row r="328" spans="1:36">
      <c r="A328" s="3"/>
      <c r="AJ328" s="3"/>
    </row>
    <row r="329" spans="1:66">
      <c r="A329" s="3"/>
      <c r="O329" s="1">
        <f>AVERAGE(E325,H325,K325,N325)</f>
        <v>16.3160635047482</v>
      </c>
      <c r="AE329" s="1">
        <f>AVERAGE(U325,X325,AA325,AD325)</f>
        <v>16.1532981031607</v>
      </c>
      <c r="AJ329" s="3"/>
      <c r="AX329" s="1">
        <f>AVERAGE(AN325,AQ325,AT325,AW325)</f>
        <v>18.7790402018494</v>
      </c>
      <c r="BN329" s="1">
        <f>AVERAGE(BD325,BG325,BJ325,BM325)</f>
        <v>18.7265061245635</v>
      </c>
    </row>
    <row r="330" spans="1:36">
      <c r="A330" s="3"/>
      <c r="AJ330" s="3"/>
    </row>
    <row r="331" spans="1:36">
      <c r="A331" s="3"/>
      <c r="AJ331" s="3"/>
    </row>
    <row r="332" s="1" customFormat="1" spans="1:66">
      <c r="A332" s="4" t="s">
        <v>11</v>
      </c>
      <c r="E332" s="1">
        <f>AVERAGE(E303,E314,E325)</f>
        <v>15.7260182891575</v>
      </c>
      <c r="H332" s="1">
        <f>AVERAGE(H303,H314,H325)</f>
        <v>17.0180201426176</v>
      </c>
      <c r="K332" s="1">
        <f>AVERAGE(K303,K314,K325)</f>
        <v>15.8101458237313</v>
      </c>
      <c r="N332" s="1">
        <f>AVERAGE(N303,N314,N325)</f>
        <v>15.2905117814375</v>
      </c>
      <c r="O332" s="1">
        <f>AVERAGE(O307,O318,O329)</f>
        <v>15.961174009236</v>
      </c>
      <c r="U332" s="1">
        <f>AVERAGE(U303,U314,U325)</f>
        <v>15.5573138173531</v>
      </c>
      <c r="X332" s="1">
        <f>AVERAGE(X303,X314,X325)</f>
        <v>16.809515402446</v>
      </c>
      <c r="AA332" s="1">
        <f>AVERAGE(AA303,AA314,AA325)</f>
        <v>15.765224125245</v>
      </c>
      <c r="AD332" s="1">
        <f>AVERAGE(AD303,AD314,AD325)</f>
        <v>15.0447440494689</v>
      </c>
      <c r="AE332" s="1">
        <f>AVERAGE(AE307,AE318,AE329)</f>
        <v>15.7941993486283</v>
      </c>
      <c r="AJ332" s="4" t="s">
        <v>11</v>
      </c>
      <c r="AN332" s="1">
        <f>AVERAGE(AN303,AN314,AN325)</f>
        <v>18.5582366468881</v>
      </c>
      <c r="AQ332" s="1">
        <f>AVERAGE(AQ303,AQ314,AQ325)</f>
        <v>19.3387871802916</v>
      </c>
      <c r="AT332" s="1">
        <f>AVERAGE(AT303,AT314,AT325)</f>
        <v>18.8843866019195</v>
      </c>
      <c r="AW332" s="1">
        <f>AVERAGE(AW303,AW314,AW325)</f>
        <v>18.4633823042232</v>
      </c>
      <c r="AX332" s="1">
        <f>AVERAGE(AX307,AX318,AX329)</f>
        <v>18.8111981833306</v>
      </c>
      <c r="BD332" s="1">
        <f>AVERAGE(BD303,BD314,BD325)</f>
        <v>18.5356412015892</v>
      </c>
      <c r="BG332" s="1">
        <f>AVERAGE(BG303,BG314,BG325)</f>
        <v>19.3105140509858</v>
      </c>
      <c r="BJ332" s="1">
        <f>AVERAGE(BJ303,BJ314,BJ325)</f>
        <v>18.7243506176721</v>
      </c>
      <c r="BM332" s="1">
        <f>AVERAGE(BM303,BM314,BM325)</f>
        <v>18.2000668959434</v>
      </c>
      <c r="BN332" s="1">
        <f>AVERAGE(BN307,BN318,BN329)</f>
        <v>18.6926431915476</v>
      </c>
    </row>
    <row r="333" spans="1:65">
      <c r="A333" s="3" t="s">
        <v>64</v>
      </c>
      <c r="B333" s="1">
        <v>65</v>
      </c>
      <c r="D333" s="1">
        <v>4.3838</v>
      </c>
      <c r="E333" s="1">
        <v>3.6023</v>
      </c>
      <c r="G333" s="1">
        <v>6.7066</v>
      </c>
      <c r="H333" s="1">
        <v>5.97578</v>
      </c>
      <c r="J333" s="1">
        <v>6.6788</v>
      </c>
      <c r="K333" s="1">
        <v>5.97578</v>
      </c>
      <c r="M333" s="1">
        <v>6.6232</v>
      </c>
      <c r="N333" s="1">
        <v>5.97578</v>
      </c>
      <c r="T333" s="8">
        <v>6.7238</v>
      </c>
      <c r="U333" s="1">
        <v>5.97578</v>
      </c>
      <c r="W333" s="8">
        <v>6.6764</v>
      </c>
      <c r="X333" s="1">
        <v>5.97578</v>
      </c>
      <c r="Z333" s="8">
        <v>6.6285</v>
      </c>
      <c r="AA333" s="1">
        <v>5.97578</v>
      </c>
      <c r="AC333" s="8">
        <v>6.5782</v>
      </c>
      <c r="AD333" s="1">
        <v>5.97578</v>
      </c>
      <c r="AJ333" s="3" t="s">
        <v>64</v>
      </c>
      <c r="AK333" s="1">
        <v>134</v>
      </c>
      <c r="AM333" s="1">
        <v>4.5861</v>
      </c>
      <c r="AN333" s="1">
        <v>3.6023</v>
      </c>
      <c r="AP333" s="1">
        <v>6.9231</v>
      </c>
      <c r="AQ333" s="1">
        <v>5.97578</v>
      </c>
      <c r="AS333" s="1">
        <v>4.5038</v>
      </c>
      <c r="AT333" s="1">
        <v>3.6023</v>
      </c>
      <c r="AV333" s="1">
        <v>6.8128</v>
      </c>
      <c r="AW333" s="1">
        <v>5.97578</v>
      </c>
      <c r="BC333" s="8">
        <v>6.8986</v>
      </c>
      <c r="BD333" s="1">
        <v>5.97578</v>
      </c>
      <c r="BF333" s="8">
        <v>6.8584</v>
      </c>
      <c r="BG333" s="1">
        <v>5.97578</v>
      </c>
      <c r="BI333" s="8">
        <v>6.8311</v>
      </c>
      <c r="BJ333" s="1">
        <v>5.97578</v>
      </c>
      <c r="BL333" s="8">
        <v>6.7757</v>
      </c>
      <c r="BM333" s="1">
        <v>5.97578</v>
      </c>
    </row>
    <row r="334" spans="1:65">
      <c r="A334" s="3"/>
      <c r="E334" s="1">
        <v>0.567450163375</v>
      </c>
      <c r="H334" s="1">
        <v>0.567450163375</v>
      </c>
      <c r="K334" s="1">
        <v>0.567450163375</v>
      </c>
      <c r="N334" s="1">
        <v>0.567450163375</v>
      </c>
      <c r="U334" s="1">
        <v>0.567450163375</v>
      </c>
      <c r="X334" s="1">
        <v>0.567450163375</v>
      </c>
      <c r="AA334" s="1">
        <v>0.567450163375</v>
      </c>
      <c r="AD334" s="1">
        <v>0.567450163375</v>
      </c>
      <c r="AJ334" s="3"/>
      <c r="AN334" s="1">
        <v>0.567450163375</v>
      </c>
      <c r="AQ334" s="1">
        <v>0.567450163375</v>
      </c>
      <c r="AT334" s="1">
        <v>0.567450163375</v>
      </c>
      <c r="AW334" s="1">
        <v>0.567450163375</v>
      </c>
      <c r="BD334" s="1">
        <v>0.567450163375</v>
      </c>
      <c r="BG334" s="1">
        <v>0.567450163375</v>
      </c>
      <c r="BJ334" s="1">
        <v>0.567450163375</v>
      </c>
      <c r="BM334" s="1">
        <v>0.567450163375</v>
      </c>
    </row>
    <row r="335" spans="1:65">
      <c r="A335" s="3"/>
      <c r="E335" s="1">
        <v>0.02834</v>
      </c>
      <c r="H335" s="1">
        <v>0.02552</v>
      </c>
      <c r="K335" s="1">
        <v>0.02406</v>
      </c>
      <c r="N335" s="1">
        <v>0.02358</v>
      </c>
      <c r="U335" s="1">
        <v>0.0272</v>
      </c>
      <c r="X335" s="1">
        <v>0.02452</v>
      </c>
      <c r="AA335" s="1">
        <v>0.02272</v>
      </c>
      <c r="AD335" s="1">
        <v>0.02198</v>
      </c>
      <c r="AJ335" s="3"/>
      <c r="AN335" s="1">
        <v>0.03022</v>
      </c>
      <c r="AQ335" s="1">
        <v>0.02828</v>
      </c>
      <c r="AT335" s="1">
        <v>0.02644</v>
      </c>
      <c r="AW335" s="1">
        <v>0.0259</v>
      </c>
      <c r="BD335" s="1">
        <v>0.02844</v>
      </c>
      <c r="BG335" s="1">
        <v>0.02638</v>
      </c>
      <c r="BJ335" s="1">
        <v>0.02514</v>
      </c>
      <c r="BM335" s="1">
        <v>0.02488</v>
      </c>
    </row>
    <row r="336" spans="1:65">
      <c r="A336" s="3"/>
      <c r="E336" s="1">
        <f>(D333-E333)/E335*E334</f>
        <v>15.6479288171335</v>
      </c>
      <c r="H336" s="1">
        <f>(G333-H333)/H335*H334</f>
        <v>16.2501539340798</v>
      </c>
      <c r="K336" s="1">
        <f>(J333-K333)/K335*K334</f>
        <v>16.5805824545259</v>
      </c>
      <c r="N336" s="1">
        <f>(M333-N333)/N335*N334</f>
        <v>15.580092653615</v>
      </c>
      <c r="U336" s="1">
        <f>(T333-U333)/U335*U334</f>
        <v>15.6052967355797</v>
      </c>
      <c r="X336" s="1">
        <f>(W333-X333)/X335*X334</f>
        <v>16.213985867202</v>
      </c>
      <c r="AA336" s="1">
        <f>(Z333-AA333)/AA335*AA334</f>
        <v>16.302203813298</v>
      </c>
      <c r="AD336" s="1">
        <f>(AC333-AD333)/AD335*AD334</f>
        <v>15.5524716751759</v>
      </c>
      <c r="AJ336" s="3"/>
      <c r="AN336" s="1">
        <f>(AM333-AN333)/AN335*AN334</f>
        <v>18.4731128632801</v>
      </c>
      <c r="AQ336" s="1">
        <f>(AP333-AQ333)/AQ335*AQ334</f>
        <v>19.0083765476805</v>
      </c>
      <c r="AT336" s="1">
        <f>(AS333-AT333)/AT335*AT334</f>
        <v>19.3478185432134</v>
      </c>
      <c r="AW336" s="1">
        <f>(AV333-AW333)/AW335*AW334</f>
        <v>18.3384994497352</v>
      </c>
      <c r="BD336" s="1">
        <f>(BC333-BD333)/BD335*BD334</f>
        <v>18.4126005543501</v>
      </c>
      <c r="BG336" s="1">
        <f>(BF333-BG333)/BG335*BG334</f>
        <v>18.9857036845353</v>
      </c>
      <c r="BJ336" s="1">
        <f>(BI333-BJ333)/BJ335*BJ334</f>
        <v>19.3059456538546</v>
      </c>
      <c r="BM336" s="1">
        <f>(BL333-BM333)/BM335*BM334</f>
        <v>18.2441613620149</v>
      </c>
    </row>
    <row r="337" spans="1:36">
      <c r="A337" s="3"/>
      <c r="AJ337" s="3"/>
    </row>
    <row r="338" spans="1:36">
      <c r="A338" s="3"/>
      <c r="AJ338" s="3"/>
    </row>
    <row r="339" spans="1:36">
      <c r="A339" s="3"/>
      <c r="AJ339" s="3"/>
    </row>
    <row r="340" spans="1:66">
      <c r="A340" s="3"/>
      <c r="O340" s="1">
        <f>AVERAGE(E336,H336,K336,N336)</f>
        <v>16.0146894648385</v>
      </c>
      <c r="AE340" s="1">
        <f>AVERAGE(U336,X336,AA336,AD336)</f>
        <v>15.9184895228139</v>
      </c>
      <c r="AJ340" s="3"/>
      <c r="AX340" s="1">
        <f>AVERAGE(AN336,AQ336,AT336,AW336)</f>
        <v>18.7919518509773</v>
      </c>
      <c r="BN340" s="1">
        <f>AVERAGE(BD336,BG336,BJ336,BM336)</f>
        <v>18.7371028136887</v>
      </c>
    </row>
    <row r="341" spans="1:36">
      <c r="A341" s="3"/>
      <c r="AJ341" s="3"/>
    </row>
    <row r="342" spans="1:36">
      <c r="A342" s="3"/>
      <c r="AJ342" s="3"/>
    </row>
    <row r="343" spans="1:36">
      <c r="A343" s="4" t="s">
        <v>11</v>
      </c>
      <c r="AJ343" s="4" t="s">
        <v>11</v>
      </c>
    </row>
    <row r="344" spans="1:65">
      <c r="A344" s="3" t="s">
        <v>65</v>
      </c>
      <c r="B344" s="1">
        <v>67</v>
      </c>
      <c r="D344" s="1">
        <v>4.4095</v>
      </c>
      <c r="E344" s="1">
        <v>3.6023</v>
      </c>
      <c r="G344" s="1">
        <v>6.7459</v>
      </c>
      <c r="H344" s="1">
        <v>5.97578</v>
      </c>
      <c r="J344" s="1">
        <v>6.6433</v>
      </c>
      <c r="K344" s="1">
        <v>5.97578</v>
      </c>
      <c r="M344" s="1">
        <v>6.5958</v>
      </c>
      <c r="N344" s="1">
        <v>5.97578</v>
      </c>
      <c r="T344" s="8">
        <v>6.7481</v>
      </c>
      <c r="U344" s="1">
        <v>5.97578</v>
      </c>
      <c r="W344" s="8">
        <v>6.7311</v>
      </c>
      <c r="X344" s="1">
        <v>5.97578</v>
      </c>
      <c r="Z344" s="8">
        <v>6.6047</v>
      </c>
      <c r="AA344" s="1">
        <v>5.97578</v>
      </c>
      <c r="AC344" s="8">
        <v>6.5521</v>
      </c>
      <c r="AD344" s="1">
        <v>5.97578</v>
      </c>
      <c r="AJ344" s="3" t="s">
        <v>65</v>
      </c>
      <c r="AK344" s="1">
        <v>136</v>
      </c>
      <c r="AM344" s="1">
        <v>4.5329</v>
      </c>
      <c r="AN344" s="1">
        <v>3.6023</v>
      </c>
      <c r="AP344" s="1">
        <v>6.8969</v>
      </c>
      <c r="AQ344" s="1">
        <v>5.97578</v>
      </c>
      <c r="AS344" s="1">
        <v>6.8498</v>
      </c>
      <c r="AT344" s="1">
        <v>5.97578</v>
      </c>
      <c r="AV344" s="1">
        <v>6.8311</v>
      </c>
      <c r="AW344" s="1">
        <v>5.97578</v>
      </c>
      <c r="BC344" s="8">
        <v>6.8145</v>
      </c>
      <c r="BD344" s="1">
        <v>5.97578</v>
      </c>
      <c r="BF344" s="8">
        <v>6.8322</v>
      </c>
      <c r="BG344" s="1">
        <v>5.97578</v>
      </c>
      <c r="BI344" s="8">
        <v>6.8053</v>
      </c>
      <c r="BJ344" s="1">
        <v>5.97578</v>
      </c>
      <c r="BL344" s="8">
        <v>6.7534</v>
      </c>
      <c r="BM344" s="1">
        <v>5.97578</v>
      </c>
    </row>
    <row r="345" spans="1:65">
      <c r="A345" s="3"/>
      <c r="E345" s="1">
        <v>0.567450163375</v>
      </c>
      <c r="H345" s="1">
        <v>0.567450163375</v>
      </c>
      <c r="K345" s="1">
        <v>0.567450163375</v>
      </c>
      <c r="N345" s="1">
        <v>0.567450163375</v>
      </c>
      <c r="U345" s="1">
        <v>0.567450163375</v>
      </c>
      <c r="X345" s="1">
        <v>0.567450163375</v>
      </c>
      <c r="AA345" s="1">
        <v>0.567450163375</v>
      </c>
      <c r="AD345" s="1">
        <v>0.567450163375</v>
      </c>
      <c r="AJ345" s="3"/>
      <c r="AN345" s="1">
        <v>0.567450163375</v>
      </c>
      <c r="AQ345" s="1">
        <v>0.567450163375</v>
      </c>
      <c r="AT345" s="1">
        <v>0.567450163375</v>
      </c>
      <c r="AW345" s="1">
        <v>0.567450163375</v>
      </c>
      <c r="BD345" s="1">
        <v>0.567450163375</v>
      </c>
      <c r="BG345" s="1">
        <v>0.567450163375</v>
      </c>
      <c r="BJ345" s="1">
        <v>0.567450163375</v>
      </c>
      <c r="BM345" s="1">
        <v>0.567450163375</v>
      </c>
    </row>
    <row r="346" spans="1:65">
      <c r="A346" s="3"/>
      <c r="E346" s="1">
        <v>0.02834</v>
      </c>
      <c r="H346" s="1">
        <v>0.02552</v>
      </c>
      <c r="K346" s="1">
        <v>0.02406</v>
      </c>
      <c r="N346" s="1">
        <v>0.02358</v>
      </c>
      <c r="U346" s="1">
        <v>0.0272</v>
      </c>
      <c r="X346" s="1">
        <v>0.02452</v>
      </c>
      <c r="AA346" s="1">
        <v>0.02272</v>
      </c>
      <c r="AD346" s="1">
        <v>0.02198</v>
      </c>
      <c r="AJ346" s="3"/>
      <c r="AN346" s="1">
        <v>0.03022</v>
      </c>
      <c r="AQ346" s="1">
        <v>0.02828</v>
      </c>
      <c r="AT346" s="1">
        <v>0.02644</v>
      </c>
      <c r="AW346" s="1">
        <v>0.0259</v>
      </c>
      <c r="BD346" s="1">
        <v>0.02844</v>
      </c>
      <c r="BG346" s="1">
        <v>0.02638</v>
      </c>
      <c r="BJ346" s="1">
        <v>0.02514</v>
      </c>
      <c r="BM346" s="1">
        <v>0.02488</v>
      </c>
    </row>
    <row r="347" spans="1:65">
      <c r="A347" s="3"/>
      <c r="E347" s="1">
        <f>(D344-E344)/E346*E345</f>
        <v>16.1625184148306</v>
      </c>
      <c r="H347" s="1">
        <f>(G344-H344)/H346*H345</f>
        <v>17.124009397271</v>
      </c>
      <c r="K347" s="1">
        <f>(J344-K344)/K346*K345</f>
        <v>15.7433222384073</v>
      </c>
      <c r="N347" s="1">
        <f>(M344-N344)/N346*N345</f>
        <v>14.9207146011776</v>
      </c>
      <c r="U347" s="1">
        <f>(T344-U344)/U346*U345</f>
        <v>16.1122466977125</v>
      </c>
      <c r="X347" s="1">
        <f>(W344-X344)/X346*X345</f>
        <v>17.479871835253</v>
      </c>
      <c r="AA347" s="1">
        <f>(Z344-AA344)/AA346*AA345</f>
        <v>15.7077797865231</v>
      </c>
      <c r="AD347" s="1">
        <f>(AC344-AD344)/AD346*AD345</f>
        <v>14.8786568769918</v>
      </c>
      <c r="AJ347" s="3"/>
      <c r="AN347" s="1">
        <f>(AM344-AN344)/AN346*AN345</f>
        <v>17.4741602262334</v>
      </c>
      <c r="AQ347" s="1">
        <f>(AP344-AQ344)/AQ346*AQ345</f>
        <v>18.4826624642143</v>
      </c>
      <c r="AT347" s="1">
        <f>(AS344-AT344)/AT346*AT345</f>
        <v>18.7580481010975</v>
      </c>
      <c r="AW347" s="1">
        <f>(AV344-AW344)/AW346*AW345</f>
        <v>18.7394391404596</v>
      </c>
      <c r="BD347" s="1">
        <f>(BC344-BD344)/BD346*BD345</f>
        <v>16.7345921598411</v>
      </c>
      <c r="BG347" s="1">
        <f>(BF344-BG344)/BG346*BG345</f>
        <v>18.4221254328134</v>
      </c>
      <c r="BJ347" s="1">
        <f>(BI344-BJ344)/BJ346*BJ345</f>
        <v>18.7235982308206</v>
      </c>
      <c r="BM347" s="1">
        <f>(BL344-BM344)/BM346*BM345</f>
        <v>17.7355545033628</v>
      </c>
    </row>
    <row r="348" spans="1:36">
      <c r="A348" s="3"/>
      <c r="AJ348" s="3"/>
    </row>
    <row r="349" spans="1:36">
      <c r="A349" s="3"/>
      <c r="AJ349" s="3"/>
    </row>
    <row r="350" spans="1:36">
      <c r="A350" s="3"/>
      <c r="AJ350" s="3"/>
    </row>
    <row r="351" spans="1:66">
      <c r="A351" s="3"/>
      <c r="O351" s="1">
        <f>AVERAGE(E347,H347,K347,N347)</f>
        <v>15.9876411629216</v>
      </c>
      <c r="AE351" s="1">
        <f>AVERAGE(U347,X347,AA347,AD347)</f>
        <v>16.0446387991201</v>
      </c>
      <c r="AJ351" s="3"/>
      <c r="AX351" s="1">
        <f>AVERAGE(AN347,AQ347,AT347,AW347)</f>
        <v>18.3635774830012</v>
      </c>
      <c r="BN351" s="1">
        <f>AVERAGE(BD347,BG347,BJ347,BM347)</f>
        <v>17.9039675817095</v>
      </c>
    </row>
    <row r="352" spans="1:36">
      <c r="A352" s="3"/>
      <c r="AJ352" s="3"/>
    </row>
    <row r="353" spans="1:36">
      <c r="A353" s="3"/>
      <c r="AJ353" s="3"/>
    </row>
    <row r="354" spans="1:36">
      <c r="A354" s="4" t="s">
        <v>11</v>
      </c>
      <c r="AJ354" s="4" t="s">
        <v>11</v>
      </c>
    </row>
    <row r="355" spans="1:65">
      <c r="A355" s="3" t="s">
        <v>66</v>
      </c>
      <c r="B355" s="1">
        <v>69</v>
      </c>
      <c r="D355" s="1">
        <v>4.3665</v>
      </c>
      <c r="E355" s="1">
        <v>3.6023</v>
      </c>
      <c r="G355" s="1">
        <v>6.7631</v>
      </c>
      <c r="H355" s="1">
        <v>5.97578</v>
      </c>
      <c r="J355" s="1">
        <v>6.6081</v>
      </c>
      <c r="K355" s="1">
        <v>5.97578</v>
      </c>
      <c r="M355" s="1">
        <v>6.5648</v>
      </c>
      <c r="N355" s="1">
        <v>5.97578</v>
      </c>
      <c r="T355" s="8">
        <v>6.7075</v>
      </c>
      <c r="U355" s="1">
        <v>5.97578</v>
      </c>
      <c r="W355" s="8">
        <v>6.7145</v>
      </c>
      <c r="X355" s="1">
        <v>5.97578</v>
      </c>
      <c r="Z355" s="8">
        <v>6.5708</v>
      </c>
      <c r="AA355" s="1">
        <v>5.97578</v>
      </c>
      <c r="AC355" s="8">
        <v>6.5238</v>
      </c>
      <c r="AD355" s="1">
        <v>5.97578</v>
      </c>
      <c r="AJ355" s="3" t="s">
        <v>66</v>
      </c>
      <c r="AK355" s="1">
        <v>138</v>
      </c>
      <c r="AM355" s="1">
        <v>4.6448</v>
      </c>
      <c r="AN355" s="1">
        <v>3.6023</v>
      </c>
      <c r="AP355" s="1">
        <v>6.9786</v>
      </c>
      <c r="AQ355" s="1">
        <v>5.97578</v>
      </c>
      <c r="AS355" s="1">
        <v>6.8381</v>
      </c>
      <c r="AT355" s="1">
        <v>5.97578</v>
      </c>
      <c r="AV355" s="1">
        <v>6.7881</v>
      </c>
      <c r="AW355" s="1">
        <v>5.97578</v>
      </c>
      <c r="BC355" s="8">
        <v>6.9552</v>
      </c>
      <c r="BD355" s="1">
        <v>5.97578</v>
      </c>
      <c r="BF355" s="8">
        <v>6.9092</v>
      </c>
      <c r="BG355" s="1">
        <v>5.97578</v>
      </c>
      <c r="BI355" s="8">
        <v>6.7947</v>
      </c>
      <c r="BJ355" s="1">
        <v>5.97578</v>
      </c>
      <c r="BL355" s="8">
        <v>6.7956</v>
      </c>
      <c r="BM355" s="1">
        <v>5.97578</v>
      </c>
    </row>
    <row r="356" spans="1:65">
      <c r="A356" s="3"/>
      <c r="E356" s="1">
        <v>0.567450163375</v>
      </c>
      <c r="H356" s="1">
        <v>0.567450163375</v>
      </c>
      <c r="K356" s="1">
        <v>0.567450163375</v>
      </c>
      <c r="N356" s="1">
        <v>0.567450163375</v>
      </c>
      <c r="U356" s="1">
        <v>0.567450163375</v>
      </c>
      <c r="X356" s="1">
        <v>0.567450163375</v>
      </c>
      <c r="AA356" s="1">
        <v>0.567450163375</v>
      </c>
      <c r="AD356" s="1">
        <v>0.567450163375</v>
      </c>
      <c r="AJ356" s="3"/>
      <c r="AN356" s="1">
        <v>0.567450163375</v>
      </c>
      <c r="AQ356" s="1">
        <v>0.567450163375</v>
      </c>
      <c r="AT356" s="1">
        <v>0.567450163375</v>
      </c>
      <c r="AW356" s="1">
        <v>0.567450163375</v>
      </c>
      <c r="BD356" s="1">
        <v>0.567450163375</v>
      </c>
      <c r="BG356" s="1">
        <v>0.567450163375</v>
      </c>
      <c r="BJ356" s="1">
        <v>0.567450163375</v>
      </c>
      <c r="BM356" s="1">
        <v>0.567450163375</v>
      </c>
    </row>
    <row r="357" spans="1:65">
      <c r="A357" s="3"/>
      <c r="E357" s="1">
        <v>0.02834</v>
      </c>
      <c r="H357" s="1">
        <v>0.02552</v>
      </c>
      <c r="K357" s="1">
        <v>0.02406</v>
      </c>
      <c r="N357" s="1">
        <v>0.02358</v>
      </c>
      <c r="U357" s="1">
        <v>0.0272</v>
      </c>
      <c r="X357" s="1">
        <v>0.02452</v>
      </c>
      <c r="AA357" s="1">
        <v>0.02272</v>
      </c>
      <c r="AD357" s="1">
        <v>0.02198</v>
      </c>
      <c r="AJ357" s="3"/>
      <c r="AN357" s="1">
        <v>0.03022</v>
      </c>
      <c r="AQ357" s="1">
        <v>0.02828</v>
      </c>
      <c r="AT357" s="1">
        <v>0.02644</v>
      </c>
      <c r="AW357" s="1">
        <v>0.0259</v>
      </c>
      <c r="BD357" s="1">
        <v>0.02844</v>
      </c>
      <c r="BG357" s="1">
        <v>0.02638</v>
      </c>
      <c r="BJ357" s="1">
        <v>0.02514</v>
      </c>
      <c r="BM357" s="1">
        <v>0.02488</v>
      </c>
    </row>
    <row r="358" spans="1:65">
      <c r="A358" s="3"/>
      <c r="E358" s="1">
        <f>(D355-E355)/E357*E356</f>
        <v>15.3015319284113</v>
      </c>
      <c r="H358" s="1">
        <f>(G355-H355)/H357*H356</f>
        <v>17.5064601343419</v>
      </c>
      <c r="K358" s="1">
        <f>(J355-K355)/K357*K356</f>
        <v>14.9131374607348</v>
      </c>
      <c r="N358" s="1">
        <f>(M355-N355)/N357*N356</f>
        <v>14.1747029360111</v>
      </c>
      <c r="U358" s="1">
        <f>(T355-U355)/U357*U356</f>
        <v>15.2652438803219</v>
      </c>
      <c r="X358" s="1">
        <f>(W355-X355)/X357*X356</f>
        <v>17.0957090003418</v>
      </c>
      <c r="AA358" s="1">
        <f>(Z355-AA355)/AA357*AA356</f>
        <v>14.8611001853606</v>
      </c>
      <c r="AD358" s="1">
        <f>(AC355-AD355)/AD357*AD356</f>
        <v>14.1480454291523</v>
      </c>
      <c r="AJ358" s="3"/>
      <c r="AN358" s="1">
        <f>(AM355-AN355)/AN357*AN356</f>
        <v>19.5753406789688</v>
      </c>
      <c r="AQ358" s="1">
        <f>(AP355-AQ355)/AQ357*AQ356</f>
        <v>20.1220075260155</v>
      </c>
      <c r="AT358" s="1">
        <f>(AS355-AT355)/AT357*AT356</f>
        <v>18.5069449652621</v>
      </c>
      <c r="AW358" s="1">
        <f>(AV355-AW355)/AW357*AW356</f>
        <v>17.7973404136208</v>
      </c>
      <c r="BD358" s="1">
        <f>(BC355-BD355)/BD357*BD356</f>
        <v>19.5419141706309</v>
      </c>
      <c r="BG358" s="1">
        <f>(BF355-BG355)/BG357*BG356</f>
        <v>20.0784431955077</v>
      </c>
      <c r="BJ358" s="1">
        <f>(BI355-BJ355)/BJ357*BJ356</f>
        <v>18.4843392120547</v>
      </c>
      <c r="BM358" s="1">
        <f>(BL355-BM355)/BM357*BM356</f>
        <v>18.6980302627851</v>
      </c>
    </row>
    <row r="359" spans="1:36">
      <c r="A359" s="3"/>
      <c r="AJ359" s="3"/>
    </row>
    <row r="360" spans="1:36">
      <c r="A360" s="3"/>
      <c r="AJ360" s="3"/>
    </row>
    <row r="361" spans="1:36">
      <c r="A361" s="3"/>
      <c r="AJ361" s="3"/>
    </row>
    <row r="362" spans="1:66">
      <c r="A362" s="3"/>
      <c r="O362" s="1">
        <f>AVERAGE(E358,H358,K358,N358)</f>
        <v>15.4739581148748</v>
      </c>
      <c r="AE362" s="1">
        <f>AVERAGE(U358,X358,AA358,AD358)</f>
        <v>15.3425246237941</v>
      </c>
      <c r="AJ362" s="3"/>
      <c r="AX362" s="1">
        <f>AVERAGE(AN358,AQ358,AT358,AW358)</f>
        <v>19.0004083959668</v>
      </c>
      <c r="BN362" s="1">
        <f>AVERAGE(BD358,BG358,BJ358,BM358)</f>
        <v>19.2006817102446</v>
      </c>
    </row>
    <row r="363" spans="1:36">
      <c r="A363" s="3"/>
      <c r="AJ363" s="3"/>
    </row>
    <row r="364" spans="1:36">
      <c r="A364" s="3"/>
      <c r="AJ364" s="3"/>
    </row>
    <row r="365" s="1" customFormat="1" spans="1:66">
      <c r="A365" s="4" t="s">
        <v>11</v>
      </c>
      <c r="E365" s="1">
        <f>AVERAGE(E336,E347,E358)</f>
        <v>15.7039930534585</v>
      </c>
      <c r="H365" s="1">
        <f>AVERAGE(H336,H347,H358)</f>
        <v>16.9602078218976</v>
      </c>
      <c r="K365" s="1">
        <f>AVERAGE(K336,K347,K358)</f>
        <v>15.7456807178893</v>
      </c>
      <c r="N365" s="1">
        <f>AVERAGE(N336,N347,N358)</f>
        <v>14.8918367302679</v>
      </c>
      <c r="O365" s="1">
        <f>AVERAGE(O340,O351,O362)</f>
        <v>15.8254295808783</v>
      </c>
      <c r="U365" s="1">
        <f>AVERAGE(U336,U347,U358)</f>
        <v>15.660929104538</v>
      </c>
      <c r="X365" s="1">
        <f>AVERAGE(X336,X347,X358)</f>
        <v>16.9298555675989</v>
      </c>
      <c r="AA365" s="1">
        <f>AVERAGE(AA336,AA347,AA358)</f>
        <v>15.6236945950606</v>
      </c>
      <c r="AD365" s="1">
        <f>AVERAGE(AD336,AD347,AD358)</f>
        <v>14.85972466044</v>
      </c>
      <c r="AE365" s="1">
        <f>AVERAGE(AE340,AE351,AE362)</f>
        <v>15.7685509819094</v>
      </c>
      <c r="AJ365" s="4" t="s">
        <v>11</v>
      </c>
      <c r="AN365" s="1">
        <f>AVERAGE(AN336,AN347,AN358)</f>
        <v>18.5075379228275</v>
      </c>
      <c r="AQ365" s="1">
        <f>AVERAGE(AQ336,AQ347,AQ358)</f>
        <v>19.2043488459701</v>
      </c>
      <c r="AT365" s="1">
        <f>AVERAGE(AT336,AT347,AT358)</f>
        <v>18.870937203191</v>
      </c>
      <c r="AW365" s="1">
        <f>AVERAGE(AW336,AW347,AW358)</f>
        <v>18.2917596679386</v>
      </c>
      <c r="AX365" s="1">
        <f>AVERAGE(AX340,AX351,AX362)</f>
        <v>18.7186459099818</v>
      </c>
      <c r="BD365" s="1">
        <f>AVERAGE(BD336,BD347,BD358)</f>
        <v>18.2297022949407</v>
      </c>
      <c r="BG365" s="1">
        <f>AVERAGE(BG336,BG347,BG358)</f>
        <v>19.1620907709521</v>
      </c>
      <c r="BJ365" s="1">
        <f>AVERAGE(BJ336,BJ347,BJ358)</f>
        <v>18.8379610322433</v>
      </c>
      <c r="BM365" s="1">
        <f>AVERAGE(BM336,BM347,BM358)</f>
        <v>18.2259153760543</v>
      </c>
      <c r="BN365" s="1">
        <f>AVERAGE(BN340,BN351,BN362)</f>
        <v>18.6139173685476</v>
      </c>
    </row>
    <row r="367" spans="14:66">
      <c r="N367" s="1" t="s">
        <v>78</v>
      </c>
      <c r="O367" s="1">
        <f>O307</f>
        <v>15.6096803669</v>
      </c>
      <c r="AE367" s="1">
        <f>AE307</f>
        <v>15.9254418229812</v>
      </c>
      <c r="AX367" s="1">
        <f>AX307</f>
        <v>19.0358810660066</v>
      </c>
      <c r="BN367" s="1">
        <f>BN307</f>
        <v>18.9880321222888</v>
      </c>
    </row>
    <row r="368" spans="14:66">
      <c r="N368" s="1" t="s">
        <v>78</v>
      </c>
      <c r="O368" s="1">
        <f>O318</f>
        <v>15.9577781560597</v>
      </c>
      <c r="AE368" s="1">
        <f>AE318</f>
        <v>15.3038581197428</v>
      </c>
      <c r="AX368" s="1">
        <f>AX318</f>
        <v>18.6186732821357</v>
      </c>
      <c r="BN368" s="1">
        <f>BN318</f>
        <v>18.3633913277905</v>
      </c>
    </row>
    <row r="369" spans="14:66">
      <c r="N369" s="1" t="s">
        <v>78</v>
      </c>
      <c r="O369" s="1">
        <f>O329</f>
        <v>16.3160635047482</v>
      </c>
      <c r="AE369" s="1">
        <f>AE329</f>
        <v>16.1532981031607</v>
      </c>
      <c r="AX369" s="1">
        <f>AX329</f>
        <v>18.7790402018494</v>
      </c>
      <c r="BN369" s="1">
        <f>BN329</f>
        <v>18.7265061245635</v>
      </c>
    </row>
    <row r="370" spans="14:66">
      <c r="N370" s="1" t="s">
        <v>79</v>
      </c>
      <c r="O370" s="1">
        <f>O340</f>
        <v>16.0146894648385</v>
      </c>
      <c r="AE370" s="1">
        <f>AE340</f>
        <v>15.9184895228139</v>
      </c>
      <c r="AX370" s="1">
        <f>AX340</f>
        <v>18.7919518509773</v>
      </c>
      <c r="BN370" s="1">
        <f>BN340</f>
        <v>18.7371028136887</v>
      </c>
    </row>
    <row r="371" spans="14:66">
      <c r="N371" s="1" t="s">
        <v>79</v>
      </c>
      <c r="O371" s="1">
        <f>O351</f>
        <v>15.9876411629216</v>
      </c>
      <c r="AE371" s="1">
        <f>AE351</f>
        <v>16.0446387991201</v>
      </c>
      <c r="AX371" s="1">
        <f>AX351</f>
        <v>18.3635774830012</v>
      </c>
      <c r="BN371" s="1">
        <f>BN351</f>
        <v>17.9039675817095</v>
      </c>
    </row>
    <row r="372" spans="14:66">
      <c r="N372" s="1" t="s">
        <v>79</v>
      </c>
      <c r="O372" s="1">
        <f>O362</f>
        <v>15.4739581148748</v>
      </c>
      <c r="AE372" s="1">
        <f>AE362</f>
        <v>15.3425246237941</v>
      </c>
      <c r="AX372" s="1">
        <f>AX362</f>
        <v>19.0004083959668</v>
      </c>
      <c r="BN372" s="1">
        <f>BN362</f>
        <v>19.2006817102446</v>
      </c>
    </row>
    <row r="373" spans="14:66">
      <c r="N373" s="1" t="s">
        <v>80</v>
      </c>
      <c r="O373" s="1">
        <f>O10</f>
        <v>15.7685883368777</v>
      </c>
      <c r="AE373" s="1">
        <f>AE10</f>
        <v>15.730268646751</v>
      </c>
      <c r="AX373" s="1">
        <f>AX10</f>
        <v>18.7529576928985</v>
      </c>
      <c r="BN373" s="1">
        <f>BN10</f>
        <v>18.6747421028352</v>
      </c>
    </row>
    <row r="374" spans="14:66">
      <c r="N374" s="1" t="s">
        <v>80</v>
      </c>
      <c r="O374" s="1">
        <f>O21</f>
        <v>15.9915723222815</v>
      </c>
      <c r="AE374" s="1">
        <f>AE21</f>
        <v>15.9551483277992</v>
      </c>
      <c r="AX374" s="1">
        <f>AX21</f>
        <v>19.1623354419372</v>
      </c>
      <c r="BN374" s="1">
        <f>BN21</f>
        <v>19.1275572678346</v>
      </c>
    </row>
    <row r="375" spans="14:66">
      <c r="N375" s="1" t="s">
        <v>80</v>
      </c>
      <c r="O375" s="1">
        <f>O32</f>
        <v>15.722486034617</v>
      </c>
      <c r="AE375" s="1">
        <f>AE32</f>
        <v>15.6918759561621</v>
      </c>
      <c r="AX375" s="1">
        <f>AX32</f>
        <v>18.9818829207698</v>
      </c>
      <c r="BN375" s="1">
        <f>BN32</f>
        <v>18.9532673178361</v>
      </c>
    </row>
    <row r="376" spans="14:66">
      <c r="N376" s="1" t="s">
        <v>81</v>
      </c>
      <c r="O376" s="1">
        <f>O43</f>
        <v>14.3997346126491</v>
      </c>
      <c r="AE376" s="1">
        <f>AE43</f>
        <v>14.371881157176</v>
      </c>
      <c r="AX376" s="1">
        <f>AX43</f>
        <v>18.019886727583</v>
      </c>
      <c r="BN376" s="1">
        <f>BN43</f>
        <v>17.988547472936</v>
      </c>
    </row>
    <row r="377" spans="14:66">
      <c r="N377" s="1" t="s">
        <v>81</v>
      </c>
      <c r="O377" s="1">
        <f>O54</f>
        <v>13.7283836193954</v>
      </c>
      <c r="AE377" s="1">
        <f>AE54</f>
        <v>13.702965385309</v>
      </c>
      <c r="AX377" s="1">
        <f>AX54</f>
        <v>17.6366312605939</v>
      </c>
      <c r="BN377" s="1">
        <f>BN54</f>
        <v>17.6107456663892</v>
      </c>
    </row>
    <row r="378" spans="14:66">
      <c r="N378" s="1" t="s">
        <v>81</v>
      </c>
      <c r="O378" s="1">
        <f>O65</f>
        <v>13.9186341432569</v>
      </c>
      <c r="AE378" s="1">
        <f>AE65</f>
        <v>13.8872172117982</v>
      </c>
      <c r="AX378" s="1">
        <f>AX65</f>
        <v>17.5709894647232</v>
      </c>
      <c r="BN378" s="1">
        <f>BN65</f>
        <v>17.5432975579883</v>
      </c>
    </row>
    <row r="379" spans="14:66">
      <c r="N379" s="1" t="s">
        <v>82</v>
      </c>
      <c r="O379" s="1">
        <f>O76</f>
        <v>12.2640126196869</v>
      </c>
      <c r="AE379" s="1">
        <f>AE76</f>
        <v>12.235103124818</v>
      </c>
      <c r="AX379" s="1">
        <f>AX76</f>
        <v>16.3911780250721</v>
      </c>
      <c r="BN379" s="1">
        <f>BN76</f>
        <v>16.3645158689428</v>
      </c>
    </row>
    <row r="380" spans="14:66">
      <c r="N380" s="1" t="s">
        <v>82</v>
      </c>
      <c r="O380" s="1">
        <f>O87</f>
        <v>12.7798506427896</v>
      </c>
      <c r="AE380" s="1">
        <f>AE87</f>
        <v>12.7501884822235</v>
      </c>
      <c r="AX380" s="1">
        <f>AX87</f>
        <v>15.9242105542637</v>
      </c>
      <c r="BN380" s="1">
        <f>BN87</f>
        <v>15.8998099361431</v>
      </c>
    </row>
    <row r="381" spans="14:66">
      <c r="N381" s="1" t="s">
        <v>82</v>
      </c>
      <c r="O381" s="1">
        <f>O98</f>
        <v>11.4749076830158</v>
      </c>
      <c r="AE381" s="1">
        <f>AE98</f>
        <v>11.4481226525265</v>
      </c>
      <c r="AX381" s="1">
        <f>AX98</f>
        <v>16.1614312459147</v>
      </c>
      <c r="BN381" s="1">
        <f>BN98</f>
        <v>16.135541715244</v>
      </c>
    </row>
    <row r="382" spans="14:66">
      <c r="N382" s="1" t="s">
        <v>83</v>
      </c>
      <c r="O382" s="1">
        <f>O109</f>
        <v>15.2660334976278</v>
      </c>
      <c r="AE382" s="1">
        <f>AE109</f>
        <v>15.2380531055519</v>
      </c>
      <c r="AX382" s="1">
        <f>AX109</f>
        <v>17.8242308231408</v>
      </c>
      <c r="BN382" s="1">
        <f>BN109</f>
        <v>17.7935516074396</v>
      </c>
    </row>
    <row r="383" spans="14:66">
      <c r="N383" s="1" t="s">
        <v>83</v>
      </c>
      <c r="O383" s="1">
        <f>O120</f>
        <v>15.3615252219126</v>
      </c>
      <c r="AE383" s="1">
        <f>AE120</f>
        <v>15.3308159366523</v>
      </c>
      <c r="AX383" s="1">
        <f>AX120</f>
        <v>17.9709231178059</v>
      </c>
      <c r="BN383" s="1">
        <f>BN120</f>
        <v>17.9430317899227</v>
      </c>
    </row>
    <row r="384" spans="14:66">
      <c r="N384" s="1" t="s">
        <v>83</v>
      </c>
      <c r="O384" s="1">
        <f>O131</f>
        <v>15.7667843812028</v>
      </c>
      <c r="AE384" s="1">
        <f>AE131</f>
        <v>15.7365003535914</v>
      </c>
      <c r="AX384" s="1">
        <f>AX131</f>
        <v>17.4719656395757</v>
      </c>
      <c r="BN384" s="1">
        <f>BN131</f>
        <v>17.4485493668899</v>
      </c>
    </row>
    <row r="385" spans="14:66">
      <c r="N385" s="1" t="s">
        <v>84</v>
      </c>
      <c r="O385" s="1">
        <f>O142</f>
        <v>13.4430413888559</v>
      </c>
      <c r="AE385" s="1">
        <f>AE142</f>
        <v>13.4138075249636</v>
      </c>
      <c r="AX385" s="1">
        <f>AX142</f>
        <v>15.2712918681571</v>
      </c>
      <c r="BN385" s="1">
        <f>BN142</f>
        <v>15.2445419349032</v>
      </c>
    </row>
    <row r="386" spans="14:66">
      <c r="N386" s="1" t="s">
        <v>84</v>
      </c>
      <c r="O386" s="1">
        <f>O153</f>
        <v>13.807008579123</v>
      </c>
      <c r="AE386" s="1">
        <f>AE153</f>
        <v>13.7810070310578</v>
      </c>
      <c r="AX386" s="1">
        <f>AX153</f>
        <v>15.3106144520342</v>
      </c>
      <c r="BN386" s="1">
        <f>BN153</f>
        <v>15.2859576412941</v>
      </c>
    </row>
    <row r="387" spans="14:66">
      <c r="N387" s="1" t="s">
        <v>84</v>
      </c>
      <c r="O387" s="1">
        <f>O164</f>
        <v>13.2303310676595</v>
      </c>
      <c r="AE387" s="1">
        <f>AE164</f>
        <v>13.1987392701427</v>
      </c>
      <c r="AX387" s="1">
        <f>AX164</f>
        <v>15.8972521115494</v>
      </c>
      <c r="BN387" s="1">
        <f>BN164</f>
        <v>15.8658676090798</v>
      </c>
    </row>
    <row r="388" spans="14:66">
      <c r="N388" s="1" t="s">
        <v>85</v>
      </c>
      <c r="O388" s="1">
        <f>O175</f>
        <v>16.1873745747425</v>
      </c>
      <c r="AE388" s="1">
        <f>AE175</f>
        <v>16.1597164147432</v>
      </c>
      <c r="AX388" s="1">
        <f>AX175</f>
        <v>18.7351987822214</v>
      </c>
      <c r="BN388" s="1">
        <f>BN175</f>
        <v>18.7089102657286</v>
      </c>
    </row>
    <row r="389" spans="14:66">
      <c r="N389" s="1" t="s">
        <v>85</v>
      </c>
      <c r="O389" s="1">
        <f>O186</f>
        <v>16.4031325917009</v>
      </c>
      <c r="AE389" s="1">
        <f>AE186</f>
        <v>16.376444064192</v>
      </c>
      <c r="AX389" s="1">
        <f>AX186</f>
        <v>19.2257863341067</v>
      </c>
      <c r="BN389" s="1">
        <f>BN186</f>
        <v>19.2013381867053</v>
      </c>
    </row>
    <row r="390" spans="14:66">
      <c r="N390" s="1" t="s">
        <v>85</v>
      </c>
      <c r="O390" s="1">
        <f>O197</f>
        <v>16.1481778073488</v>
      </c>
      <c r="AE390" s="1">
        <f>AE197</f>
        <v>16.1211083770614</v>
      </c>
      <c r="AX390" s="1">
        <f>AX197</f>
        <v>18.8400926489223</v>
      </c>
      <c r="BN390" s="1">
        <f>BN197</f>
        <v>18.7825828693153</v>
      </c>
    </row>
    <row r="391" spans="14:66">
      <c r="N391" s="1" t="s">
        <v>86</v>
      </c>
      <c r="O391" s="1">
        <f>O208</f>
        <v>15.0904298883469</v>
      </c>
      <c r="AE391" s="1">
        <f>AE208</f>
        <v>15.0538711871137</v>
      </c>
      <c r="AX391" s="1">
        <f>AX208</f>
        <v>17.7954348169416</v>
      </c>
      <c r="BN391" s="1">
        <f>BN208</f>
        <v>17.7696573789498</v>
      </c>
    </row>
    <row r="392" spans="14:66">
      <c r="N392" s="1" t="s">
        <v>86</v>
      </c>
      <c r="O392" s="1">
        <f>O219</f>
        <v>15.6508850850048</v>
      </c>
      <c r="AE392" s="1">
        <f>AE219</f>
        <v>15.6265899230339</v>
      </c>
      <c r="AX392" s="1">
        <f>AX219</f>
        <v>18.3891915897736</v>
      </c>
      <c r="BN392" s="1">
        <f>BN219</f>
        <v>18.3609292204918</v>
      </c>
    </row>
    <row r="393" spans="14:66">
      <c r="N393" s="1" t="s">
        <v>86</v>
      </c>
      <c r="O393" s="1">
        <f>O230</f>
        <v>15.577775137324</v>
      </c>
      <c r="AE393" s="1">
        <f>AE230</f>
        <v>15.5415496153221</v>
      </c>
      <c r="AX393" s="1">
        <f>AX230</f>
        <v>17.1243399666353</v>
      </c>
      <c r="BN393" s="1">
        <f>BN230</f>
        <v>17.0990172584888</v>
      </c>
    </row>
    <row r="394" spans="14:66">
      <c r="N394" s="1" t="s">
        <v>87</v>
      </c>
      <c r="O394" s="1">
        <f>O241</f>
        <v>13.5821779767981</v>
      </c>
      <c r="AE394" s="1">
        <f>AE241</f>
        <v>13.5402394346662</v>
      </c>
      <c r="AX394" s="1">
        <f>AX241</f>
        <v>15.3035306123364</v>
      </c>
      <c r="BN394" s="1">
        <f>BN241</f>
        <v>15.2728919576866</v>
      </c>
    </row>
    <row r="395" spans="14:66">
      <c r="N395" s="1" t="s">
        <v>87</v>
      </c>
      <c r="O395" s="1">
        <f>O252</f>
        <v>13.5332682031925</v>
      </c>
      <c r="AE395" s="1">
        <f>AE252</f>
        <v>13.5045228717765</v>
      </c>
      <c r="AX395" s="1">
        <f>AX252</f>
        <v>14.8252735244285</v>
      </c>
      <c r="BN395" s="1">
        <f>BN252</f>
        <v>14.791531233699</v>
      </c>
    </row>
    <row r="396" spans="14:66">
      <c r="N396" s="1" t="s">
        <v>87</v>
      </c>
      <c r="O396" s="1">
        <f>O263</f>
        <v>13.1330228287065</v>
      </c>
      <c r="AE396" s="1">
        <f>AE263</f>
        <v>13.1028483234433</v>
      </c>
      <c r="AX396" s="1">
        <f>AX263</f>
        <v>15.4989048091662</v>
      </c>
      <c r="BN396" s="1">
        <f>BN263</f>
        <v>15.4635836665699</v>
      </c>
    </row>
    <row r="397" spans="14:66">
      <c r="N397" s="1" t="s">
        <v>88</v>
      </c>
      <c r="O397" s="1">
        <f>O274</f>
        <v>15.9330090732613</v>
      </c>
      <c r="AE397" s="1">
        <f>AE274</f>
        <v>15.9036126392464</v>
      </c>
      <c r="AX397" s="1">
        <f>AX274</f>
        <v>18.5983344463371</v>
      </c>
      <c r="BN397" s="1">
        <f>BN274</f>
        <v>18.5723035718109</v>
      </c>
    </row>
    <row r="398" spans="14:66">
      <c r="N398" s="1" t="s">
        <v>88</v>
      </c>
      <c r="O398" s="1">
        <f>O285</f>
        <v>16.6808800925573</v>
      </c>
      <c r="AE398" s="1">
        <f>AE285</f>
        <v>16.6530692283741</v>
      </c>
      <c r="AX398" s="1">
        <f>AX285</f>
        <v>18.4387190625382</v>
      </c>
      <c r="BN398" s="1">
        <f>BN285</f>
        <v>18.4185385340333</v>
      </c>
    </row>
    <row r="399" spans="14:66">
      <c r="N399" s="1" t="s">
        <v>88</v>
      </c>
      <c r="O399" s="1">
        <f>O296</f>
        <v>15.6588825099846</v>
      </c>
      <c r="AE399" s="1">
        <f>AE296</f>
        <v>15.6254232960186</v>
      </c>
      <c r="AX399" s="1">
        <f>AX296</f>
        <v>18.9720919001609</v>
      </c>
      <c r="BN399" s="1">
        <f>BN296</f>
        <v>18.9501808031115</v>
      </c>
    </row>
    <row r="403" spans="14:27">
      <c r="N403" s="1" t="s">
        <v>78</v>
      </c>
      <c r="O403" s="1">
        <f>AVERAGE(O367:O369)</f>
        <v>15.961174009236</v>
      </c>
      <c r="P403" s="1">
        <f>STDEVA(O367:O369)</f>
        <v>0.353203812583003</v>
      </c>
      <c r="Q403" s="1" t="str">
        <f>Q420</f>
        <v>abc</v>
      </c>
      <c r="R403" s="1">
        <f>AVERAGE(AE367:AE369)</f>
        <v>15.7941993486283</v>
      </c>
      <c r="S403" s="1">
        <f>STDEVA(AE367:AE369)</f>
        <v>0.439665226806679</v>
      </c>
      <c r="T403" s="1" t="str">
        <f>T420</f>
        <v>ab</v>
      </c>
      <c r="V403" s="1">
        <f>AVERAGE(AX367:AX369)</f>
        <v>18.8111981833306</v>
      </c>
      <c r="W403" s="1">
        <f>STDEVA(AX367:AX369)</f>
        <v>0.210454711423446</v>
      </c>
      <c r="X403" s="1" t="str">
        <f>X420</f>
        <v>a</v>
      </c>
      <c r="Y403" s="1">
        <f>AVERAGE(BN367:BN369)</f>
        <v>18.6926431915476</v>
      </c>
      <c r="Z403" s="1">
        <f>STDEVA(BN367:BN369)</f>
        <v>0.313694204938776</v>
      </c>
      <c r="AA403" s="1" t="str">
        <f>AA420</f>
        <v>a</v>
      </c>
    </row>
    <row r="404" spans="14:27">
      <c r="N404" s="1" t="s">
        <v>81</v>
      </c>
      <c r="O404" s="1">
        <f>AVERAGE(O370:O372)</f>
        <v>15.8254295808783</v>
      </c>
      <c r="P404" s="1">
        <f>STDEVA(O370:O372)</f>
        <v>0.304683518130133</v>
      </c>
      <c r="Q404" s="1" t="str">
        <f>Q421</f>
        <v>abc</v>
      </c>
      <c r="R404" s="1">
        <f>AVERAGE(AE370:AE372)</f>
        <v>15.7685509819094</v>
      </c>
      <c r="S404" s="1">
        <f>STDEVA(AE370:AE372)</f>
        <v>0.374302355502681</v>
      </c>
      <c r="T404" s="1" t="str">
        <f>T421</f>
        <v>ab</v>
      </c>
      <c r="V404" s="1">
        <f>AVERAGE(AX370:AX372)</f>
        <v>18.7186459099818</v>
      </c>
      <c r="W404" s="1">
        <f>STDEVA(AX370:AX372)</f>
        <v>0.324682496704209</v>
      </c>
      <c r="X404" s="1" t="str">
        <f>X421</f>
        <v>a</v>
      </c>
      <c r="Y404" s="1">
        <f>AVERAGE(BN370:BN372)</f>
        <v>18.6139173685476</v>
      </c>
      <c r="Z404" s="1">
        <f>STDEVA(BN370:BN372)</f>
        <v>0.657075241663085</v>
      </c>
      <c r="AA404" s="1" t="str">
        <f>AA421</f>
        <v>a</v>
      </c>
    </row>
    <row r="405" spans="14:25">
      <c r="N405" s="1" t="s">
        <v>101</v>
      </c>
      <c r="O405" s="1">
        <f>AVERAGE(O367:O372)</f>
        <v>15.8933017950571</v>
      </c>
      <c r="R405" s="1">
        <f>AVERAGE(AE367:AE372)</f>
        <v>15.7813751652688</v>
      </c>
      <c r="V405" s="1">
        <f>AVERAGE(AX367:AX372)</f>
        <v>18.7649220466562</v>
      </c>
      <c r="Y405" s="1">
        <f>AVERAGE(BN367:BN372)</f>
        <v>18.6532802800476</v>
      </c>
    </row>
    <row r="406" spans="14:27">
      <c r="N406" s="1" t="s">
        <v>80</v>
      </c>
      <c r="O406" s="1">
        <f>AVERAGE(O373:O375)</f>
        <v>15.8275488979254</v>
      </c>
      <c r="P406" s="1">
        <f>STDEVA(O373:O375)</f>
        <v>0.143906630742147</v>
      </c>
      <c r="Q406" s="1" t="str">
        <f t="shared" ref="Q406:Q408" si="0">Q422</f>
        <v>abc</v>
      </c>
      <c r="R406" s="1">
        <f>AVERAGE(AE373:AE375)</f>
        <v>15.7924309769041</v>
      </c>
      <c r="S406" s="1">
        <f>STDEVA(AE373:AE375)</f>
        <v>0.142218852071022</v>
      </c>
      <c r="T406" s="1" t="str">
        <f t="shared" ref="T406:T408" si="1">T422</f>
        <v>ab</v>
      </c>
      <c r="V406" s="1">
        <f>AVERAGE(AX373:AX375)</f>
        <v>18.9657253518685</v>
      </c>
      <c r="W406" s="1">
        <f>STDEVA(AX373:AX375)</f>
        <v>0.205166604559769</v>
      </c>
      <c r="X406" s="1" t="str">
        <f t="shared" ref="X406:X408" si="2">X422</f>
        <v>a</v>
      </c>
      <c r="Y406" s="1">
        <f>AVERAGE(BN373:BN375)</f>
        <v>18.918522229502</v>
      </c>
      <c r="Z406" s="1">
        <f>STDEVA(BN373:BN375)</f>
        <v>0.228398356574351</v>
      </c>
      <c r="AA406" s="1" t="str">
        <f t="shared" ref="AA406:AA408" si="3">AA422</f>
        <v>a</v>
      </c>
    </row>
    <row r="407" spans="14:27">
      <c r="N407" s="1" t="s">
        <v>81</v>
      </c>
      <c r="O407" s="1">
        <f>AVERAGE(O376:O378)</f>
        <v>14.0155841251005</v>
      </c>
      <c r="P407" s="1">
        <f>STDEVA(O376:O378)</f>
        <v>0.346016637273826</v>
      </c>
      <c r="Q407" s="1" t="str">
        <f t="shared" si="0"/>
        <v>d</v>
      </c>
      <c r="R407" s="1">
        <f>AVERAGE(AE376:AE378)</f>
        <v>13.9873545847611</v>
      </c>
      <c r="S407" s="1">
        <f>STDEVA(AE376:AE378)</f>
        <v>0.345518013366913</v>
      </c>
      <c r="T407" s="1" t="str">
        <f t="shared" si="1"/>
        <v>c</v>
      </c>
      <c r="V407" s="1">
        <f>AVERAGE(AX376:AX378)</f>
        <v>17.7425024843001</v>
      </c>
      <c r="W407" s="1">
        <f>STDEVA(AX376:AX378)</f>
        <v>0.24245355257767</v>
      </c>
      <c r="X407" s="1" t="str">
        <f t="shared" si="2"/>
        <v>b</v>
      </c>
      <c r="Y407" s="1">
        <f>AVERAGE(BN376:BN378)</f>
        <v>17.7141968991045</v>
      </c>
      <c r="Z407" s="1">
        <f>STDEVA(BN376:BN378)</f>
        <v>0.239976019328961</v>
      </c>
      <c r="AA407" s="1" t="str">
        <f t="shared" si="3"/>
        <v>b</v>
      </c>
    </row>
    <row r="408" spans="14:27">
      <c r="N408" s="1" t="s">
        <v>82</v>
      </c>
      <c r="O408" s="1">
        <f>AVERAGE(O379:O381)</f>
        <v>12.1729236484974</v>
      </c>
      <c r="P408" s="1">
        <f>STDEVA(O379:O381)</f>
        <v>0.657222894131147</v>
      </c>
      <c r="Q408" s="1" t="str">
        <f t="shared" si="0"/>
        <v>f</v>
      </c>
      <c r="R408" s="1">
        <f>AVERAGE(AE379:AE381)</f>
        <v>12.144471419856</v>
      </c>
      <c r="S408" s="1">
        <f>STDEVA(AE379:AE381)</f>
        <v>0.655747234591492</v>
      </c>
      <c r="T408" s="1" t="str">
        <f t="shared" si="1"/>
        <v>d</v>
      </c>
      <c r="V408" s="1">
        <f>AVERAGE(AX379:AX381)</f>
        <v>16.1589399417502</v>
      </c>
      <c r="W408" s="1">
        <f>STDEVA(AX379:AX381)</f>
        <v>0.233493703653054</v>
      </c>
      <c r="X408" s="1" t="str">
        <f t="shared" si="2"/>
        <v>c</v>
      </c>
      <c r="Y408" s="1">
        <f>AVERAGE(BN379:BN381)</f>
        <v>16.1332891734433</v>
      </c>
      <c r="Z408" s="1">
        <f>STDEVA(BN379:BN381)</f>
        <v>0.232361155215796</v>
      </c>
      <c r="AA408" s="1" t="str">
        <f t="shared" si="3"/>
        <v>c</v>
      </c>
    </row>
    <row r="409" spans="14:25">
      <c r="N409" s="1" t="s">
        <v>102</v>
      </c>
      <c r="O409" s="1">
        <f>AVERAGE(O373:O381)</f>
        <v>14.0053522238411</v>
      </c>
      <c r="R409" s="1">
        <f>AVERAGE(AE373:AE381)</f>
        <v>13.9747523271737</v>
      </c>
      <c r="V409" s="1">
        <f>AVERAGE(AX373:AX381)</f>
        <v>17.6223892593063</v>
      </c>
      <c r="Y409" s="1">
        <f>AVERAGE(BN373:BN381)</f>
        <v>17.5886694340166</v>
      </c>
    </row>
    <row r="410" spans="14:27">
      <c r="N410" s="1" t="s">
        <v>83</v>
      </c>
      <c r="O410" s="1">
        <f>AVERAGE(O382:O384)</f>
        <v>15.4647810335811</v>
      </c>
      <c r="P410" s="1">
        <f>STDEVA(O382:O384)</f>
        <v>0.2658649729332</v>
      </c>
      <c r="Q410" s="1" t="str">
        <f t="shared" ref="Q410:Q412" si="4">Q425</f>
        <v>bc</v>
      </c>
      <c r="R410" s="1">
        <f>AVERAGE(AE382:AE384)</f>
        <v>15.4351231319318</v>
      </c>
      <c r="S410" s="1">
        <f>STDEVA(AE382:AE384)</f>
        <v>0.265089433983797</v>
      </c>
      <c r="T410" s="1" t="str">
        <f t="shared" ref="T410:T412" si="5">T425</f>
        <v>b</v>
      </c>
      <c r="V410" s="1">
        <f>AVERAGE(AX382:AX384)</f>
        <v>17.7557065268408</v>
      </c>
      <c r="W410" s="1">
        <f>STDEVA(AX382:AX384)</f>
        <v>0.25643971154641</v>
      </c>
      <c r="X410" s="1" t="str">
        <f t="shared" ref="X410:X412" si="6">X425</f>
        <v>b</v>
      </c>
      <c r="Y410" s="1">
        <f>AVERAGE(BN382:BN384)</f>
        <v>17.7283775880841</v>
      </c>
      <c r="Z410" s="1">
        <f>STDEVA(BN382:BN384)</f>
        <v>0.253601964249726</v>
      </c>
      <c r="AA410" s="1" t="str">
        <f t="shared" ref="AA410:AA412" si="7">AA425</f>
        <v>b</v>
      </c>
    </row>
    <row r="411" spans="14:27">
      <c r="N411" s="1" t="s">
        <v>84</v>
      </c>
      <c r="O411" s="1">
        <f>AVERAGE(O385:O387)</f>
        <v>13.4934603452128</v>
      </c>
      <c r="P411" s="1">
        <f>STDEVA(O385:O387)</f>
        <v>0.29162611581791</v>
      </c>
      <c r="Q411" s="1" t="str">
        <f t="shared" si="4"/>
        <v>de</v>
      </c>
      <c r="R411" s="1">
        <f>AVERAGE(AE385:AE387)</f>
        <v>13.4645179420547</v>
      </c>
      <c r="S411" s="1">
        <f>STDEVA(AE385:AE387)</f>
        <v>0.294427573694143</v>
      </c>
      <c r="T411" s="1" t="str">
        <f t="shared" si="5"/>
        <v>c</v>
      </c>
      <c r="V411" s="1">
        <f>AVERAGE(AX385:AX387)</f>
        <v>15.4930528105802</v>
      </c>
      <c r="W411" s="1">
        <f>STDEVA(AX385:AX387)</f>
        <v>0.350598591809295</v>
      </c>
      <c r="X411" s="1" t="str">
        <f t="shared" si="6"/>
        <v>d</v>
      </c>
      <c r="Y411" s="1">
        <f>AVERAGE(BN385:BN387)</f>
        <v>15.4654557284257</v>
      </c>
      <c r="Z411" s="1">
        <f>STDEVA(BN385:BN387)</f>
        <v>0.347384615103641</v>
      </c>
      <c r="AA411" s="1" t="str">
        <f t="shared" si="7"/>
        <v>d</v>
      </c>
    </row>
    <row r="412" spans="14:27">
      <c r="N412" s="1" t="s">
        <v>85</v>
      </c>
      <c r="O412" s="1">
        <f>AVERAGE(O388:O390)</f>
        <v>16.2462283245974</v>
      </c>
      <c r="P412" s="1">
        <f>STDEVA(O388:O390)</f>
        <v>0.137289141668177</v>
      </c>
      <c r="Q412" s="1" t="str">
        <f t="shared" si="4"/>
        <v>a</v>
      </c>
      <c r="R412" s="1">
        <f>AVERAGE(AE388:AE390)</f>
        <v>16.2190896186655</v>
      </c>
      <c r="S412" s="1">
        <f>STDEVA(AE388:AE390)</f>
        <v>0.137633430853879</v>
      </c>
      <c r="T412" s="1" t="str">
        <f t="shared" si="5"/>
        <v>a</v>
      </c>
      <c r="V412" s="1">
        <f>AVERAGE(AX388:AX390)</f>
        <v>18.9336925884168</v>
      </c>
      <c r="W412" s="1">
        <f>STDEVA(AX388:AX390)</f>
        <v>0.25834037241834</v>
      </c>
      <c r="X412" s="1" t="str">
        <f t="shared" si="6"/>
        <v>a</v>
      </c>
      <c r="Y412" s="1">
        <f>AVERAGE(BN388:BN390)</f>
        <v>18.897610440583</v>
      </c>
      <c r="Z412" s="1">
        <f>STDEVA(BN388:BN390)</f>
        <v>0.265602750274097</v>
      </c>
      <c r="AA412" s="1" t="str">
        <f t="shared" si="7"/>
        <v>a</v>
      </c>
    </row>
    <row r="413" spans="14:25">
      <c r="N413" s="1" t="s">
        <v>103</v>
      </c>
      <c r="O413" s="1">
        <f>AVERAGE(O382:O390)</f>
        <v>15.0681565677971</v>
      </c>
      <c r="R413" s="1">
        <f>AVERAGE(AE382:AE390)</f>
        <v>15.0395768975507</v>
      </c>
      <c r="V413" s="1">
        <f>AVERAGE(AX382:AX390)</f>
        <v>17.3941506419459</v>
      </c>
      <c r="Y413" s="1">
        <f>AVERAGE(BN382:BN390)</f>
        <v>17.3638145856976</v>
      </c>
    </row>
    <row r="414" spans="14:27">
      <c r="N414" s="1" t="s">
        <v>86</v>
      </c>
      <c r="O414" s="1">
        <f>AVERAGE(O391:O393)</f>
        <v>15.4396967035586</v>
      </c>
      <c r="P414" s="1">
        <f>STDEVA(O391:O393)</f>
        <v>0.304674822176923</v>
      </c>
      <c r="Q414" s="1" t="str">
        <f t="shared" ref="Q414:Q416" si="8">Q428</f>
        <v>c</v>
      </c>
      <c r="R414" s="1">
        <f>AVERAGE(AE391:AE393)</f>
        <v>15.4073369084899</v>
      </c>
      <c r="S414" s="1">
        <f>STDEVA(AE391:AE393)</f>
        <v>0.309049309374636</v>
      </c>
      <c r="T414" s="1" t="str">
        <f t="shared" ref="T414:T416" si="9">T428</f>
        <v>b</v>
      </c>
      <c r="V414" s="1">
        <f>AVERAGE(AX391:AX393)</f>
        <v>17.7696554577835</v>
      </c>
      <c r="W414" s="1">
        <f>STDEVA(AX391:AX393)</f>
        <v>0.632819752107861</v>
      </c>
      <c r="X414" s="1" t="str">
        <f t="shared" ref="X414:X416" si="10">X428</f>
        <v>b</v>
      </c>
      <c r="Y414" s="1">
        <f>AVERAGE(BN391:BN393)</f>
        <v>17.7432012859768</v>
      </c>
      <c r="Z414" s="1">
        <f>STDEVA(BN391:BN393)</f>
        <v>0.631371834660939</v>
      </c>
      <c r="AA414" s="1" t="str">
        <f t="shared" ref="AA414:AA416" si="11">AA428</f>
        <v>b</v>
      </c>
    </row>
    <row r="415" spans="14:27">
      <c r="N415" s="1" t="s">
        <v>87</v>
      </c>
      <c r="O415" s="1">
        <f>AVERAGE(O394:O396)</f>
        <v>13.4161563362323</v>
      </c>
      <c r="P415" s="1">
        <f>STDEVA(O394:O396)</f>
        <v>0.246417285922595</v>
      </c>
      <c r="Q415" s="1" t="str">
        <f t="shared" si="8"/>
        <v>e</v>
      </c>
      <c r="R415" s="1">
        <f>AVERAGE(AE394:AE396)</f>
        <v>13.3825368766287</v>
      </c>
      <c r="S415" s="1">
        <f>STDEVA(AE394:AE396)</f>
        <v>0.242874830526695</v>
      </c>
      <c r="T415" s="1" t="str">
        <f t="shared" si="9"/>
        <v>c</v>
      </c>
      <c r="V415" s="1">
        <f>AVERAGE(AX394:AX396)</f>
        <v>15.2092363153104</v>
      </c>
      <c r="W415" s="1">
        <f>STDEVA(AX394:AX396)</f>
        <v>0.346573711904211</v>
      </c>
      <c r="X415" s="1" t="str">
        <f t="shared" si="10"/>
        <v>d</v>
      </c>
      <c r="Y415" s="1">
        <f>AVERAGE(BN394:BN396)</f>
        <v>15.1760022859852</v>
      </c>
      <c r="Z415" s="1">
        <f>STDEVA(BN394:BN396)</f>
        <v>0.346344228324573</v>
      </c>
      <c r="AA415" s="1" t="str">
        <f t="shared" si="11"/>
        <v>d</v>
      </c>
    </row>
    <row r="416" spans="14:27">
      <c r="N416" s="1" t="s">
        <v>88</v>
      </c>
      <c r="O416" s="1">
        <f>AVERAGE(O397:O399)</f>
        <v>16.0909238919344</v>
      </c>
      <c r="P416" s="1">
        <f>STDEVA(O397:O399)</f>
        <v>0.528982591550582</v>
      </c>
      <c r="Q416" s="1" t="str">
        <f t="shared" si="8"/>
        <v>ab</v>
      </c>
      <c r="R416" s="1">
        <f>AVERAGE(AE397:AE399)</f>
        <v>16.060701721213</v>
      </c>
      <c r="S416" s="1">
        <f>STDEVA(AE397:AE399)</f>
        <v>0.531527774746085</v>
      </c>
      <c r="T416" s="1" t="str">
        <f t="shared" si="9"/>
        <v>ab</v>
      </c>
      <c r="V416" s="1">
        <f>AVERAGE(AX397:AX399)</f>
        <v>18.6697151363454</v>
      </c>
      <c r="W416" s="1">
        <f>STDEVA(AX397:AX399)</f>
        <v>0.273757279643753</v>
      </c>
      <c r="X416" s="1" t="str">
        <f t="shared" si="10"/>
        <v>a</v>
      </c>
      <c r="Y416" s="1">
        <f>AVERAGE(BN397:BN399)</f>
        <v>18.6470076363186</v>
      </c>
      <c r="Z416" s="1">
        <f>STDEVA(BN397:BN399)</f>
        <v>0.273580698347194</v>
      </c>
      <c r="AA416" s="1" t="str">
        <f t="shared" si="11"/>
        <v>a</v>
      </c>
    </row>
    <row r="417" spans="14:25">
      <c r="N417" s="1" t="s">
        <v>104</v>
      </c>
      <c r="O417" s="1">
        <f>AVERAGE(O391:O399)</f>
        <v>14.9822589772418</v>
      </c>
      <c r="R417" s="1">
        <f>AVERAGE(AE391:AE399)</f>
        <v>14.9501918354439</v>
      </c>
      <c r="V417" s="1">
        <f>AVERAGE(AX391:AX399)</f>
        <v>17.2162023031464</v>
      </c>
      <c r="Y417" s="1">
        <f>AVERAGE(BN391:BN399)</f>
        <v>17.1887370694269</v>
      </c>
    </row>
    <row r="420" spans="17:27">
      <c r="Q420" s="1" t="s">
        <v>118</v>
      </c>
      <c r="T420" s="1" t="s">
        <v>113</v>
      </c>
      <c r="X420" s="1" t="s">
        <v>106</v>
      </c>
      <c r="AA420" s="1" t="s">
        <v>106</v>
      </c>
    </row>
    <row r="421" spans="17:27">
      <c r="Q421" s="1" t="s">
        <v>118</v>
      </c>
      <c r="T421" s="1" t="s">
        <v>113</v>
      </c>
      <c r="X421" s="1" t="s">
        <v>106</v>
      </c>
      <c r="AA421" s="1" t="s">
        <v>106</v>
      </c>
    </row>
    <row r="422" spans="17:27">
      <c r="Q422" s="1" t="s">
        <v>118</v>
      </c>
      <c r="T422" s="1" t="s">
        <v>113</v>
      </c>
      <c r="X422" s="1" t="s">
        <v>106</v>
      </c>
      <c r="AA422" s="1" t="s">
        <v>106</v>
      </c>
    </row>
    <row r="423" spans="17:27">
      <c r="Q423" s="1" t="s">
        <v>120</v>
      </c>
      <c r="T423" s="1" t="s">
        <v>114</v>
      </c>
      <c r="X423" s="1" t="s">
        <v>111</v>
      </c>
      <c r="AA423" s="1" t="s">
        <v>111</v>
      </c>
    </row>
    <row r="424" spans="17:27">
      <c r="Q424" s="1" t="s">
        <v>107</v>
      </c>
      <c r="T424" s="1" t="s">
        <v>120</v>
      </c>
      <c r="X424" s="1" t="s">
        <v>114</v>
      </c>
      <c r="AA424" s="1" t="s">
        <v>114</v>
      </c>
    </row>
    <row r="425" spans="17:27">
      <c r="Q425" s="1" t="s">
        <v>108</v>
      </c>
      <c r="T425" s="1" t="s">
        <v>111</v>
      </c>
      <c r="X425" s="1" t="s">
        <v>111</v>
      </c>
      <c r="AA425" s="1" t="s">
        <v>111</v>
      </c>
    </row>
    <row r="426" spans="17:27">
      <c r="Q426" s="1" t="s">
        <v>115</v>
      </c>
      <c r="T426" s="1" t="s">
        <v>114</v>
      </c>
      <c r="X426" s="1" t="s">
        <v>120</v>
      </c>
      <c r="AA426" s="1" t="s">
        <v>120</v>
      </c>
    </row>
    <row r="427" spans="17:27">
      <c r="Q427" s="1" t="s">
        <v>106</v>
      </c>
      <c r="T427" s="1" t="s">
        <v>106</v>
      </c>
      <c r="X427" s="1" t="s">
        <v>106</v>
      </c>
      <c r="AA427" s="1" t="s">
        <v>106</v>
      </c>
    </row>
    <row r="428" spans="17:27">
      <c r="Q428" s="1" t="s">
        <v>114</v>
      </c>
      <c r="T428" s="1" t="s">
        <v>111</v>
      </c>
      <c r="X428" s="1" t="s">
        <v>111</v>
      </c>
      <c r="AA428" s="1" t="s">
        <v>111</v>
      </c>
    </row>
    <row r="429" spans="17:27">
      <c r="Q429" s="1" t="s">
        <v>112</v>
      </c>
      <c r="T429" s="1" t="s">
        <v>114</v>
      </c>
      <c r="X429" s="1" t="s">
        <v>120</v>
      </c>
      <c r="AA429" s="1" t="s">
        <v>120</v>
      </c>
    </row>
    <row r="430" spans="17:27">
      <c r="Q430" s="1" t="s">
        <v>113</v>
      </c>
      <c r="T430" s="1" t="s">
        <v>113</v>
      </c>
      <c r="X430" s="1" t="s">
        <v>106</v>
      </c>
      <c r="AA430" s="1" t="s">
        <v>106</v>
      </c>
    </row>
    <row r="433" spans="9:9">
      <c r="I433" s="1" t="s">
        <v>129</v>
      </c>
    </row>
    <row r="434" spans="9:9">
      <c r="I434" s="1" t="s">
        <v>129</v>
      </c>
    </row>
    <row r="435" spans="9:9">
      <c r="I435" s="1" t="s">
        <v>129</v>
      </c>
    </row>
    <row r="436" spans="9:9">
      <c r="I436" s="1" t="s">
        <v>130</v>
      </c>
    </row>
    <row r="437" spans="9:9">
      <c r="I437" s="1" t="s">
        <v>130</v>
      </c>
    </row>
    <row r="438" spans="9:9">
      <c r="I438" s="1" t="s">
        <v>130</v>
      </c>
    </row>
    <row r="439" spans="9:9">
      <c r="I439" s="1" t="s">
        <v>131</v>
      </c>
    </row>
    <row r="440" spans="9:9">
      <c r="I440" s="1" t="s">
        <v>131</v>
      </c>
    </row>
    <row r="441" spans="9:9">
      <c r="I441" s="1" t="s">
        <v>131</v>
      </c>
    </row>
    <row r="442" spans="9:9">
      <c r="I442" s="1" t="s">
        <v>132</v>
      </c>
    </row>
    <row r="443" spans="9:9">
      <c r="I443" s="1" t="s">
        <v>132</v>
      </c>
    </row>
    <row r="444" spans="9:9">
      <c r="I444" s="1" t="s">
        <v>132</v>
      </c>
    </row>
    <row r="445" spans="9:9">
      <c r="I445" s="1" t="s">
        <v>133</v>
      </c>
    </row>
    <row r="446" spans="9:9">
      <c r="I446" s="1" t="s">
        <v>133</v>
      </c>
    </row>
    <row r="447" spans="9:9">
      <c r="I447" s="1" t="s">
        <v>133</v>
      </c>
    </row>
    <row r="448" spans="9:9">
      <c r="I448" s="1" t="s">
        <v>134</v>
      </c>
    </row>
    <row r="449" spans="9:9">
      <c r="I449" s="1" t="s">
        <v>134</v>
      </c>
    </row>
    <row r="450" spans="9:9">
      <c r="I450" s="1" t="s">
        <v>134</v>
      </c>
    </row>
    <row r="451" spans="9:9">
      <c r="I451" s="1" t="s">
        <v>135</v>
      </c>
    </row>
    <row r="452" spans="9:9">
      <c r="I452" s="1" t="s">
        <v>135</v>
      </c>
    </row>
    <row r="453" spans="9:9">
      <c r="I453" s="1" t="s">
        <v>135</v>
      </c>
    </row>
    <row r="454" spans="9:9">
      <c r="I454" s="1" t="s">
        <v>136</v>
      </c>
    </row>
    <row r="455" spans="9:9">
      <c r="I455" s="1" t="s">
        <v>136</v>
      </c>
    </row>
    <row r="456" spans="9:9">
      <c r="I456" s="1" t="s">
        <v>136</v>
      </c>
    </row>
    <row r="457" spans="9:9">
      <c r="I457" s="1" t="s">
        <v>137</v>
      </c>
    </row>
    <row r="458" spans="9:9">
      <c r="I458" s="1" t="s">
        <v>137</v>
      </c>
    </row>
    <row r="459" spans="9:9">
      <c r="I459" s="1" t="s">
        <v>137</v>
      </c>
    </row>
    <row r="460" spans="9:9">
      <c r="I460" s="1" t="s">
        <v>138</v>
      </c>
    </row>
    <row r="461" spans="9:9">
      <c r="I461" s="1" t="s">
        <v>138</v>
      </c>
    </row>
    <row r="462" spans="9:9">
      <c r="I462" s="1" t="s">
        <v>138</v>
      </c>
    </row>
    <row r="463" spans="9:9">
      <c r="I463" s="1" t="s">
        <v>139</v>
      </c>
    </row>
    <row r="464" spans="9:9">
      <c r="I464" s="1" t="s">
        <v>139</v>
      </c>
    </row>
    <row r="465" spans="9:9">
      <c r="I465" s="1" t="s">
        <v>139</v>
      </c>
    </row>
    <row r="466" spans="9:9">
      <c r="I466" s="1" t="s">
        <v>140</v>
      </c>
    </row>
    <row r="467" spans="9:9">
      <c r="I467" s="1" t="s">
        <v>140</v>
      </c>
    </row>
    <row r="468" spans="9:9">
      <c r="I468" s="1" t="s">
        <v>140</v>
      </c>
    </row>
    <row r="469" spans="9:9">
      <c r="I469" s="1" t="s">
        <v>141</v>
      </c>
    </row>
    <row r="470" spans="9:9">
      <c r="I470" s="1" t="s">
        <v>141</v>
      </c>
    </row>
    <row r="471" spans="9:9">
      <c r="I471" s="1" t="s">
        <v>141</v>
      </c>
    </row>
    <row r="472" spans="9:9">
      <c r="I472" s="1" t="s">
        <v>142</v>
      </c>
    </row>
    <row r="473" spans="9:9">
      <c r="I473" s="1" t="s">
        <v>142</v>
      </c>
    </row>
    <row r="474" spans="9:9">
      <c r="I474" s="1" t="s">
        <v>142</v>
      </c>
    </row>
    <row r="475" spans="9:9">
      <c r="I475" s="1" t="s">
        <v>143</v>
      </c>
    </row>
    <row r="476" spans="9:9">
      <c r="I476" s="1" t="s">
        <v>143</v>
      </c>
    </row>
    <row r="477" spans="9:9">
      <c r="I477" s="1" t="s">
        <v>143</v>
      </c>
    </row>
    <row r="478" spans="9:9">
      <c r="I478" s="1" t="s">
        <v>144</v>
      </c>
    </row>
    <row r="479" spans="9:9">
      <c r="I479" s="1" t="s">
        <v>144</v>
      </c>
    </row>
    <row r="480" spans="9:9">
      <c r="I480" s="1" t="s">
        <v>144</v>
      </c>
    </row>
    <row r="481" spans="9:9">
      <c r="I481" s="1" t="s">
        <v>145</v>
      </c>
    </row>
    <row r="482" spans="9:9">
      <c r="I482" s="1" t="s">
        <v>145</v>
      </c>
    </row>
    <row r="483" spans="9:9">
      <c r="I483" s="1" t="s">
        <v>145</v>
      </c>
    </row>
    <row r="484" spans="9:9">
      <c r="I484" s="1" t="s">
        <v>146</v>
      </c>
    </row>
    <row r="485" spans="9:9">
      <c r="I485" s="1" t="s">
        <v>146</v>
      </c>
    </row>
    <row r="486" spans="9:9">
      <c r="I486" s="1" t="s">
        <v>146</v>
      </c>
    </row>
    <row r="487" spans="9:9">
      <c r="I487" s="1" t="s">
        <v>147</v>
      </c>
    </row>
    <row r="488" spans="9:9">
      <c r="I488" s="1" t="s">
        <v>147</v>
      </c>
    </row>
    <row r="489" spans="9:9">
      <c r="I489" s="1" t="s">
        <v>147</v>
      </c>
    </row>
    <row r="490" spans="9:9">
      <c r="I490" s="1" t="s">
        <v>148</v>
      </c>
    </row>
    <row r="491" spans="9:9">
      <c r="I491" s="1" t="s">
        <v>148</v>
      </c>
    </row>
    <row r="492" spans="9:9">
      <c r="I492" s="1" t="s">
        <v>148</v>
      </c>
    </row>
    <row r="493" spans="9:9">
      <c r="I493" s="1" t="s">
        <v>149</v>
      </c>
    </row>
    <row r="494" spans="9:9">
      <c r="I494" s="1" t="s">
        <v>149</v>
      </c>
    </row>
    <row r="495" spans="9:9">
      <c r="I495" s="1" t="s">
        <v>149</v>
      </c>
    </row>
    <row r="496" spans="9:9">
      <c r="I496" s="1" t="s">
        <v>150</v>
      </c>
    </row>
    <row r="497" spans="9:9">
      <c r="I497" s="1" t="s">
        <v>150</v>
      </c>
    </row>
    <row r="498" spans="9:9">
      <c r="I498" s="1" t="s">
        <v>150</v>
      </c>
    </row>
    <row r="501" spans="11:14">
      <c r="K501" s="1">
        <f t="shared" ref="K501:K534" si="12">O366</f>
        <v>0</v>
      </c>
      <c r="N501" s="1">
        <f t="shared" ref="N501:N534" si="13">AE366</f>
        <v>0</v>
      </c>
    </row>
    <row r="502" spans="10:14">
      <c r="J502" s="1" t="s">
        <v>129</v>
      </c>
      <c r="K502" s="1">
        <f t="shared" si="12"/>
        <v>15.6096803669</v>
      </c>
      <c r="N502" s="1">
        <f t="shared" si="13"/>
        <v>15.9254418229812</v>
      </c>
    </row>
    <row r="503" spans="10:14">
      <c r="J503" s="1" t="s">
        <v>129</v>
      </c>
      <c r="K503" s="1">
        <f t="shared" si="12"/>
        <v>15.9577781560597</v>
      </c>
      <c r="N503" s="1">
        <f t="shared" si="13"/>
        <v>15.3038581197428</v>
      </c>
    </row>
    <row r="504" spans="10:14">
      <c r="J504" s="1" t="s">
        <v>129</v>
      </c>
      <c r="K504" s="1">
        <f t="shared" si="12"/>
        <v>16.3160635047482</v>
      </c>
      <c r="N504" s="1">
        <f t="shared" si="13"/>
        <v>16.1532981031607</v>
      </c>
    </row>
    <row r="505" spans="10:14">
      <c r="J505" s="1" t="s">
        <v>130</v>
      </c>
      <c r="K505" s="1">
        <f t="shared" si="12"/>
        <v>16.0146894648385</v>
      </c>
      <c r="N505" s="1">
        <f t="shared" si="13"/>
        <v>15.9184895228139</v>
      </c>
    </row>
    <row r="506" spans="10:14">
      <c r="J506" s="1" t="s">
        <v>130</v>
      </c>
      <c r="K506" s="1">
        <f t="shared" si="12"/>
        <v>15.9876411629216</v>
      </c>
      <c r="N506" s="1">
        <f t="shared" si="13"/>
        <v>16.0446387991201</v>
      </c>
    </row>
    <row r="507" spans="10:14">
      <c r="J507" s="1" t="s">
        <v>130</v>
      </c>
      <c r="K507" s="1">
        <f t="shared" si="12"/>
        <v>15.4739581148748</v>
      </c>
      <c r="N507" s="1">
        <f t="shared" si="13"/>
        <v>15.3425246237941</v>
      </c>
    </row>
    <row r="508" spans="10:14">
      <c r="J508" s="1" t="s">
        <v>131</v>
      </c>
      <c r="K508" s="1">
        <f t="shared" si="12"/>
        <v>15.7685883368777</v>
      </c>
      <c r="N508" s="1">
        <f t="shared" si="13"/>
        <v>15.730268646751</v>
      </c>
    </row>
    <row r="509" spans="10:14">
      <c r="J509" s="1" t="s">
        <v>131</v>
      </c>
      <c r="K509" s="1">
        <f t="shared" si="12"/>
        <v>15.9915723222815</v>
      </c>
      <c r="N509" s="1">
        <f t="shared" si="13"/>
        <v>15.9551483277992</v>
      </c>
    </row>
    <row r="510" spans="10:14">
      <c r="J510" s="1" t="s">
        <v>131</v>
      </c>
      <c r="K510" s="1">
        <f t="shared" si="12"/>
        <v>15.722486034617</v>
      </c>
      <c r="N510" s="1">
        <f t="shared" si="13"/>
        <v>15.6918759561621</v>
      </c>
    </row>
    <row r="511" spans="10:14">
      <c r="J511" s="1" t="s">
        <v>132</v>
      </c>
      <c r="K511" s="1">
        <f t="shared" si="12"/>
        <v>14.3997346126491</v>
      </c>
      <c r="N511" s="1">
        <f t="shared" si="13"/>
        <v>14.371881157176</v>
      </c>
    </row>
    <row r="512" spans="10:14">
      <c r="J512" s="1" t="s">
        <v>132</v>
      </c>
      <c r="K512" s="1">
        <f t="shared" si="12"/>
        <v>13.7283836193954</v>
      </c>
      <c r="N512" s="1">
        <f t="shared" si="13"/>
        <v>13.702965385309</v>
      </c>
    </row>
    <row r="513" spans="10:14">
      <c r="J513" s="1" t="s">
        <v>132</v>
      </c>
      <c r="K513" s="1">
        <f t="shared" si="12"/>
        <v>13.9186341432569</v>
      </c>
      <c r="N513" s="1">
        <f t="shared" si="13"/>
        <v>13.8872172117982</v>
      </c>
    </row>
    <row r="514" spans="10:14">
      <c r="J514" s="1" t="s">
        <v>133</v>
      </c>
      <c r="K514" s="1">
        <f t="shared" si="12"/>
        <v>12.2640126196869</v>
      </c>
      <c r="N514" s="1">
        <f t="shared" si="13"/>
        <v>12.235103124818</v>
      </c>
    </row>
    <row r="515" spans="10:14">
      <c r="J515" s="1" t="s">
        <v>133</v>
      </c>
      <c r="K515" s="1">
        <f t="shared" si="12"/>
        <v>12.7798506427896</v>
      </c>
      <c r="N515" s="1">
        <f t="shared" si="13"/>
        <v>12.7501884822235</v>
      </c>
    </row>
    <row r="516" spans="10:14">
      <c r="J516" s="1" t="s">
        <v>133</v>
      </c>
      <c r="K516" s="1">
        <f t="shared" si="12"/>
        <v>11.4749076830158</v>
      </c>
      <c r="N516" s="1">
        <f t="shared" si="13"/>
        <v>11.4481226525265</v>
      </c>
    </row>
    <row r="517" spans="10:14">
      <c r="J517" s="1" t="s">
        <v>134</v>
      </c>
      <c r="K517" s="1">
        <f t="shared" si="12"/>
        <v>15.2660334976278</v>
      </c>
      <c r="N517" s="1">
        <f t="shared" si="13"/>
        <v>15.2380531055519</v>
      </c>
    </row>
    <row r="518" spans="10:14">
      <c r="J518" s="1" t="s">
        <v>134</v>
      </c>
      <c r="K518" s="1">
        <f t="shared" si="12"/>
        <v>15.3615252219126</v>
      </c>
      <c r="N518" s="1">
        <f t="shared" si="13"/>
        <v>15.3308159366523</v>
      </c>
    </row>
    <row r="519" spans="10:14">
      <c r="J519" s="1" t="s">
        <v>134</v>
      </c>
      <c r="K519" s="1">
        <f t="shared" si="12"/>
        <v>15.7667843812028</v>
      </c>
      <c r="N519" s="1">
        <f t="shared" si="13"/>
        <v>15.7365003535914</v>
      </c>
    </row>
    <row r="520" spans="10:14">
      <c r="J520" s="1" t="s">
        <v>135</v>
      </c>
      <c r="K520" s="1">
        <f t="shared" si="12"/>
        <v>13.4430413888559</v>
      </c>
      <c r="N520" s="1">
        <f t="shared" si="13"/>
        <v>13.4138075249636</v>
      </c>
    </row>
    <row r="521" spans="10:14">
      <c r="J521" s="1" t="s">
        <v>135</v>
      </c>
      <c r="K521" s="1">
        <f t="shared" si="12"/>
        <v>13.807008579123</v>
      </c>
      <c r="N521" s="1">
        <f t="shared" si="13"/>
        <v>13.7810070310578</v>
      </c>
    </row>
    <row r="522" spans="10:14">
      <c r="J522" s="1" t="s">
        <v>135</v>
      </c>
      <c r="K522" s="1">
        <f t="shared" si="12"/>
        <v>13.2303310676595</v>
      </c>
      <c r="N522" s="1">
        <f t="shared" si="13"/>
        <v>13.1987392701427</v>
      </c>
    </row>
    <row r="523" spans="10:14">
      <c r="J523" s="1" t="s">
        <v>136</v>
      </c>
      <c r="K523" s="1">
        <f t="shared" si="12"/>
        <v>16.1873745747425</v>
      </c>
      <c r="N523" s="1">
        <f t="shared" si="13"/>
        <v>16.1597164147432</v>
      </c>
    </row>
    <row r="524" spans="10:14">
      <c r="J524" s="1" t="s">
        <v>136</v>
      </c>
      <c r="K524" s="1">
        <f t="shared" si="12"/>
        <v>16.4031325917009</v>
      </c>
      <c r="N524" s="1">
        <f t="shared" si="13"/>
        <v>16.376444064192</v>
      </c>
    </row>
    <row r="525" spans="10:14">
      <c r="J525" s="1" t="s">
        <v>136</v>
      </c>
      <c r="K525" s="1">
        <f t="shared" si="12"/>
        <v>16.1481778073488</v>
      </c>
      <c r="N525" s="1">
        <f t="shared" si="13"/>
        <v>16.1211083770614</v>
      </c>
    </row>
    <row r="526" spans="10:14">
      <c r="J526" s="1" t="s">
        <v>137</v>
      </c>
      <c r="K526" s="1">
        <f t="shared" si="12"/>
        <v>15.0904298883469</v>
      </c>
      <c r="N526" s="1">
        <f t="shared" si="13"/>
        <v>15.0538711871137</v>
      </c>
    </row>
    <row r="527" spans="10:14">
      <c r="J527" s="1" t="s">
        <v>137</v>
      </c>
      <c r="K527" s="1">
        <f t="shared" si="12"/>
        <v>15.6508850850048</v>
      </c>
      <c r="N527" s="1">
        <f t="shared" si="13"/>
        <v>15.6265899230339</v>
      </c>
    </row>
    <row r="528" spans="10:14">
      <c r="J528" s="1" t="s">
        <v>137</v>
      </c>
      <c r="K528" s="1">
        <f t="shared" si="12"/>
        <v>15.577775137324</v>
      </c>
      <c r="N528" s="1">
        <f t="shared" si="13"/>
        <v>15.5415496153221</v>
      </c>
    </row>
    <row r="529" spans="10:14">
      <c r="J529" s="1" t="s">
        <v>138</v>
      </c>
      <c r="K529" s="1">
        <f t="shared" si="12"/>
        <v>13.5821779767981</v>
      </c>
      <c r="N529" s="1">
        <f t="shared" si="13"/>
        <v>13.5402394346662</v>
      </c>
    </row>
    <row r="530" spans="10:14">
      <c r="J530" s="1" t="s">
        <v>138</v>
      </c>
      <c r="K530" s="1">
        <f t="shared" si="12"/>
        <v>13.5332682031925</v>
      </c>
      <c r="N530" s="1">
        <f t="shared" si="13"/>
        <v>13.5045228717765</v>
      </c>
    </row>
    <row r="531" spans="10:14">
      <c r="J531" s="1" t="s">
        <v>138</v>
      </c>
      <c r="K531" s="1">
        <f t="shared" si="12"/>
        <v>13.1330228287065</v>
      </c>
      <c r="N531" s="1">
        <f t="shared" si="13"/>
        <v>13.1028483234433</v>
      </c>
    </row>
    <row r="532" spans="10:14">
      <c r="J532" s="1" t="s">
        <v>139</v>
      </c>
      <c r="K532" s="1">
        <f t="shared" si="12"/>
        <v>15.9330090732613</v>
      </c>
      <c r="N532" s="1">
        <f t="shared" si="13"/>
        <v>15.9036126392464</v>
      </c>
    </row>
    <row r="533" spans="10:14">
      <c r="J533" s="1" t="s">
        <v>139</v>
      </c>
      <c r="K533" s="1">
        <f t="shared" si="12"/>
        <v>16.6808800925573</v>
      </c>
      <c r="N533" s="1">
        <f t="shared" si="13"/>
        <v>16.6530692283741</v>
      </c>
    </row>
    <row r="534" spans="10:14">
      <c r="J534" s="1" t="s">
        <v>139</v>
      </c>
      <c r="K534" s="1">
        <f t="shared" si="12"/>
        <v>15.6588825099846</v>
      </c>
      <c r="N534" s="1">
        <f t="shared" si="13"/>
        <v>15.6254232960186</v>
      </c>
    </row>
    <row r="535" spans="10:14">
      <c r="J535" s="1" t="s">
        <v>140</v>
      </c>
      <c r="K535" s="1">
        <f t="shared" ref="K535:K567" si="14">AX367</f>
        <v>19.0358810660066</v>
      </c>
      <c r="N535" s="1">
        <f t="shared" ref="N535:N567" si="15">BN367</f>
        <v>18.9880321222888</v>
      </c>
    </row>
    <row r="536" spans="10:14">
      <c r="J536" s="1" t="s">
        <v>140</v>
      </c>
      <c r="K536" s="1">
        <f t="shared" si="14"/>
        <v>18.6186732821357</v>
      </c>
      <c r="N536" s="1">
        <f t="shared" si="15"/>
        <v>18.3633913277905</v>
      </c>
    </row>
    <row r="537" spans="10:14">
      <c r="J537" s="1" t="s">
        <v>140</v>
      </c>
      <c r="K537" s="1">
        <f t="shared" si="14"/>
        <v>18.7790402018494</v>
      </c>
      <c r="N537" s="1">
        <f t="shared" si="15"/>
        <v>18.7265061245635</v>
      </c>
    </row>
    <row r="538" spans="10:14">
      <c r="J538" s="1" t="s">
        <v>141</v>
      </c>
      <c r="K538" s="1">
        <f t="shared" si="14"/>
        <v>18.7919518509773</v>
      </c>
      <c r="N538" s="1">
        <f t="shared" si="15"/>
        <v>18.7371028136887</v>
      </c>
    </row>
    <row r="539" spans="10:14">
      <c r="J539" s="1" t="s">
        <v>141</v>
      </c>
      <c r="K539" s="1">
        <f t="shared" si="14"/>
        <v>18.3635774830012</v>
      </c>
      <c r="N539" s="1">
        <f t="shared" si="15"/>
        <v>17.9039675817095</v>
      </c>
    </row>
    <row r="540" spans="10:14">
      <c r="J540" s="1" t="s">
        <v>141</v>
      </c>
      <c r="K540" s="1">
        <f t="shared" si="14"/>
        <v>19.0004083959668</v>
      </c>
      <c r="N540" s="1">
        <f t="shared" si="15"/>
        <v>19.2006817102446</v>
      </c>
    </row>
    <row r="541" spans="10:14">
      <c r="J541" s="1" t="s">
        <v>142</v>
      </c>
      <c r="K541" s="1">
        <f t="shared" si="14"/>
        <v>18.7529576928985</v>
      </c>
      <c r="N541" s="1">
        <f t="shared" si="15"/>
        <v>18.6747421028352</v>
      </c>
    </row>
    <row r="542" spans="10:14">
      <c r="J542" s="1" t="s">
        <v>142</v>
      </c>
      <c r="K542" s="1">
        <f t="shared" si="14"/>
        <v>19.1623354419372</v>
      </c>
      <c r="N542" s="1">
        <f t="shared" si="15"/>
        <v>19.1275572678346</v>
      </c>
    </row>
    <row r="543" spans="10:14">
      <c r="J543" s="1" t="s">
        <v>142</v>
      </c>
      <c r="K543" s="1">
        <f t="shared" si="14"/>
        <v>18.9818829207698</v>
      </c>
      <c r="N543" s="1">
        <f t="shared" si="15"/>
        <v>18.9532673178361</v>
      </c>
    </row>
    <row r="544" spans="10:14">
      <c r="J544" s="1" t="s">
        <v>143</v>
      </c>
      <c r="K544" s="1">
        <f t="shared" si="14"/>
        <v>18.019886727583</v>
      </c>
      <c r="N544" s="1">
        <f t="shared" si="15"/>
        <v>17.988547472936</v>
      </c>
    </row>
    <row r="545" spans="10:14">
      <c r="J545" s="1" t="s">
        <v>143</v>
      </c>
      <c r="K545" s="1">
        <f t="shared" si="14"/>
        <v>17.6366312605939</v>
      </c>
      <c r="N545" s="1">
        <f t="shared" si="15"/>
        <v>17.6107456663892</v>
      </c>
    </row>
    <row r="546" spans="10:14">
      <c r="J546" s="1" t="s">
        <v>143</v>
      </c>
      <c r="K546" s="1">
        <f t="shared" si="14"/>
        <v>17.5709894647232</v>
      </c>
      <c r="N546" s="1">
        <f t="shared" si="15"/>
        <v>17.5432975579883</v>
      </c>
    </row>
    <row r="547" spans="10:14">
      <c r="J547" s="1" t="s">
        <v>144</v>
      </c>
      <c r="K547" s="1">
        <f t="shared" si="14"/>
        <v>16.3911780250721</v>
      </c>
      <c r="N547" s="1">
        <f t="shared" si="15"/>
        <v>16.3645158689428</v>
      </c>
    </row>
    <row r="548" spans="10:14">
      <c r="J548" s="1" t="s">
        <v>144</v>
      </c>
      <c r="K548" s="1">
        <f t="shared" si="14"/>
        <v>15.9242105542637</v>
      </c>
      <c r="N548" s="1">
        <f t="shared" si="15"/>
        <v>15.8998099361431</v>
      </c>
    </row>
    <row r="549" spans="10:14">
      <c r="J549" s="1" t="s">
        <v>144</v>
      </c>
      <c r="K549" s="1">
        <f t="shared" si="14"/>
        <v>16.1614312459147</v>
      </c>
      <c r="N549" s="1">
        <f t="shared" si="15"/>
        <v>16.135541715244</v>
      </c>
    </row>
    <row r="550" spans="10:14">
      <c r="J550" s="1" t="s">
        <v>145</v>
      </c>
      <c r="K550" s="1">
        <f t="shared" si="14"/>
        <v>17.8242308231408</v>
      </c>
      <c r="N550" s="1">
        <f t="shared" si="15"/>
        <v>17.7935516074396</v>
      </c>
    </row>
    <row r="551" spans="10:14">
      <c r="J551" s="1" t="s">
        <v>145</v>
      </c>
      <c r="K551" s="1">
        <f t="shared" si="14"/>
        <v>17.9709231178059</v>
      </c>
      <c r="N551" s="1">
        <f t="shared" si="15"/>
        <v>17.9430317899227</v>
      </c>
    </row>
    <row r="552" spans="10:14">
      <c r="J552" s="1" t="s">
        <v>145</v>
      </c>
      <c r="K552" s="1">
        <f t="shared" si="14"/>
        <v>17.4719656395757</v>
      </c>
      <c r="N552" s="1">
        <f t="shared" si="15"/>
        <v>17.4485493668899</v>
      </c>
    </row>
    <row r="553" spans="10:14">
      <c r="J553" s="1" t="s">
        <v>146</v>
      </c>
      <c r="K553" s="1">
        <f t="shared" si="14"/>
        <v>15.2712918681571</v>
      </c>
      <c r="N553" s="1">
        <f t="shared" si="15"/>
        <v>15.2445419349032</v>
      </c>
    </row>
    <row r="554" spans="10:14">
      <c r="J554" s="1" t="s">
        <v>146</v>
      </c>
      <c r="K554" s="1">
        <f t="shared" si="14"/>
        <v>15.3106144520342</v>
      </c>
      <c r="N554" s="1">
        <f t="shared" si="15"/>
        <v>15.2859576412941</v>
      </c>
    </row>
    <row r="555" spans="10:14">
      <c r="J555" s="1" t="s">
        <v>146</v>
      </c>
      <c r="K555" s="1">
        <f t="shared" si="14"/>
        <v>15.8972521115494</v>
      </c>
      <c r="N555" s="1">
        <f t="shared" si="15"/>
        <v>15.8658676090798</v>
      </c>
    </row>
    <row r="556" spans="10:14">
      <c r="J556" s="1" t="s">
        <v>147</v>
      </c>
      <c r="K556" s="1">
        <f t="shared" si="14"/>
        <v>18.7351987822214</v>
      </c>
      <c r="N556" s="1">
        <f t="shared" si="15"/>
        <v>18.7089102657286</v>
      </c>
    </row>
    <row r="557" spans="10:14">
      <c r="J557" s="1" t="s">
        <v>147</v>
      </c>
      <c r="K557" s="1">
        <f t="shared" si="14"/>
        <v>19.2257863341067</v>
      </c>
      <c r="N557" s="1">
        <f t="shared" si="15"/>
        <v>19.2013381867053</v>
      </c>
    </row>
    <row r="558" spans="10:14">
      <c r="J558" s="1" t="s">
        <v>147</v>
      </c>
      <c r="K558" s="1">
        <f t="shared" si="14"/>
        <v>18.8400926489223</v>
      </c>
      <c r="N558" s="1">
        <f t="shared" si="15"/>
        <v>18.7825828693153</v>
      </c>
    </row>
    <row r="559" spans="10:14">
      <c r="J559" s="1" t="s">
        <v>148</v>
      </c>
      <c r="K559" s="1">
        <f t="shared" si="14"/>
        <v>17.7954348169416</v>
      </c>
      <c r="N559" s="1">
        <f t="shared" si="15"/>
        <v>17.7696573789498</v>
      </c>
    </row>
    <row r="560" spans="10:14">
      <c r="J560" s="1" t="s">
        <v>148</v>
      </c>
      <c r="K560" s="1">
        <f t="shared" si="14"/>
        <v>18.3891915897736</v>
      </c>
      <c r="N560" s="1">
        <f t="shared" si="15"/>
        <v>18.3609292204918</v>
      </c>
    </row>
    <row r="561" spans="10:14">
      <c r="J561" s="1" t="s">
        <v>148</v>
      </c>
      <c r="K561" s="1">
        <f t="shared" si="14"/>
        <v>17.1243399666353</v>
      </c>
      <c r="N561" s="1">
        <f t="shared" si="15"/>
        <v>17.0990172584888</v>
      </c>
    </row>
    <row r="562" spans="10:14">
      <c r="J562" s="1" t="s">
        <v>149</v>
      </c>
      <c r="K562" s="1">
        <f t="shared" si="14"/>
        <v>15.3035306123364</v>
      </c>
      <c r="N562" s="1">
        <f t="shared" si="15"/>
        <v>15.2728919576866</v>
      </c>
    </row>
    <row r="563" spans="10:14">
      <c r="J563" s="1" t="s">
        <v>149</v>
      </c>
      <c r="K563" s="1">
        <f t="shared" si="14"/>
        <v>14.8252735244285</v>
      </c>
      <c r="N563" s="1">
        <f t="shared" si="15"/>
        <v>14.791531233699</v>
      </c>
    </row>
    <row r="564" spans="10:14">
      <c r="J564" s="1" t="s">
        <v>149</v>
      </c>
      <c r="K564" s="1">
        <f t="shared" si="14"/>
        <v>15.4989048091662</v>
      </c>
      <c r="N564" s="1">
        <f t="shared" si="15"/>
        <v>15.4635836665699</v>
      </c>
    </row>
    <row r="565" spans="10:14">
      <c r="J565" s="1" t="s">
        <v>150</v>
      </c>
      <c r="K565" s="1">
        <f t="shared" si="14"/>
        <v>18.5983344463371</v>
      </c>
      <c r="N565" s="1">
        <f t="shared" si="15"/>
        <v>18.5723035718109</v>
      </c>
    </row>
    <row r="566" spans="10:14">
      <c r="J566" s="1" t="s">
        <v>150</v>
      </c>
      <c r="K566" s="1">
        <f t="shared" si="14"/>
        <v>18.4387190625382</v>
      </c>
      <c r="N566" s="1">
        <f t="shared" si="15"/>
        <v>18.4185385340333</v>
      </c>
    </row>
    <row r="567" spans="10:14">
      <c r="J567" s="1" t="s">
        <v>150</v>
      </c>
      <c r="K567" s="1">
        <f t="shared" si="14"/>
        <v>18.9720919001609</v>
      </c>
      <c r="N567" s="1">
        <f t="shared" si="15"/>
        <v>18.9501808031115</v>
      </c>
    </row>
    <row r="571" spans="10:16">
      <c r="J571" s="1" t="s">
        <v>78</v>
      </c>
      <c r="K571" s="1">
        <f>AVERAGE(K502:K504)</f>
        <v>15.961174009236</v>
      </c>
      <c r="L571" s="1">
        <f>STDEVA(K502:K504)</f>
        <v>0.353203812583003</v>
      </c>
      <c r="M571" s="1" t="str">
        <f>M603</f>
        <v>cde</v>
      </c>
      <c r="N571" s="1">
        <f>AVERAGE(N502:N504)</f>
        <v>15.7941993486283</v>
      </c>
      <c r="O571" s="1">
        <f>STDEVA(N502:N504)</f>
        <v>0.439665226806679</v>
      </c>
      <c r="P571" s="1" t="str">
        <f>P603</f>
        <v>cdef</v>
      </c>
    </row>
    <row r="572" spans="10:16">
      <c r="J572" s="1" t="s">
        <v>81</v>
      </c>
      <c r="K572" s="1">
        <f>AVERAGE(K505:K507)</f>
        <v>15.8254295808783</v>
      </c>
      <c r="L572" s="1">
        <f>STDEVA(K505:K507)</f>
        <v>0.304683518130133</v>
      </c>
      <c r="M572" s="1" t="str">
        <f>M604</f>
        <v>cdef</v>
      </c>
      <c r="N572" s="1">
        <f>AVERAGE(N505:N507)</f>
        <v>15.7685509819094</v>
      </c>
      <c r="O572" s="1">
        <f>STDEVA(N505:N507)</f>
        <v>0.374302355502681</v>
      </c>
      <c r="P572" s="1" t="str">
        <f>P604</f>
        <v>cdef</v>
      </c>
    </row>
    <row r="573" spans="10:14">
      <c r="J573" s="1" t="s">
        <v>101</v>
      </c>
      <c r="K573" s="1">
        <f>AVERAGE(K502:K507)</f>
        <v>15.8933017950571</v>
      </c>
      <c r="N573" s="1">
        <f>AVERAGE(N502:N507)</f>
        <v>15.7813751652688</v>
      </c>
    </row>
    <row r="574" spans="10:16">
      <c r="J574" s="1" t="s">
        <v>80</v>
      </c>
      <c r="K574" s="1">
        <f>AVERAGE(K508:K510)</f>
        <v>15.8275488979254</v>
      </c>
      <c r="L574" s="1">
        <f>STDEVA(K508:K510)</f>
        <v>0.143906630742147</v>
      </c>
      <c r="M574" s="1" t="str">
        <f t="shared" ref="M574:M576" si="16">M605</f>
        <v>cdef</v>
      </c>
      <c r="N574" s="1">
        <f>AVERAGE(N508:N510)</f>
        <v>15.7924309769041</v>
      </c>
      <c r="O574" s="1">
        <f>STDEVA(N508:N510)</f>
        <v>0.142218852071022</v>
      </c>
      <c r="P574" s="1" t="str">
        <f t="shared" ref="P574:P576" si="17">P605</f>
        <v>cdef</v>
      </c>
    </row>
    <row r="575" spans="10:16">
      <c r="J575" s="1" t="s">
        <v>81</v>
      </c>
      <c r="K575" s="1">
        <f>AVERAGE(K511:K513)</f>
        <v>14.0155841251005</v>
      </c>
      <c r="L575" s="1">
        <f>STDEVA(K511:K513)</f>
        <v>0.346016637273826</v>
      </c>
      <c r="M575" s="1" t="str">
        <f t="shared" si="16"/>
        <v>g</v>
      </c>
      <c r="N575" s="1">
        <f>AVERAGE(N511:N513)</f>
        <v>13.9873545847611</v>
      </c>
      <c r="O575" s="1">
        <f>STDEVA(N511:N513)</f>
        <v>0.345518013366913</v>
      </c>
      <c r="P575" s="1" t="str">
        <f t="shared" si="17"/>
        <v>g</v>
      </c>
    </row>
    <row r="576" spans="10:16">
      <c r="J576" s="1" t="s">
        <v>82</v>
      </c>
      <c r="K576" s="1">
        <f>AVERAGE(K514:K516)</f>
        <v>12.1729236484974</v>
      </c>
      <c r="L576" s="1">
        <f>STDEVA(K514:K516)</f>
        <v>0.657222894131147</v>
      </c>
      <c r="M576" s="1" t="str">
        <f t="shared" si="16"/>
        <v>i</v>
      </c>
      <c r="N576" s="1">
        <f>AVERAGE(N514:N516)</f>
        <v>12.144471419856</v>
      </c>
      <c r="O576" s="1">
        <f>STDEVA(N514:N516)</f>
        <v>0.655747234591492</v>
      </c>
      <c r="P576" s="1" t="str">
        <f t="shared" si="17"/>
        <v>h</v>
      </c>
    </row>
    <row r="577" spans="10:14">
      <c r="J577" s="1" t="s">
        <v>102</v>
      </c>
      <c r="K577" s="1">
        <f>AVERAGE(K508:K516)</f>
        <v>14.0053522238411</v>
      </c>
      <c r="N577" s="1">
        <f>AVERAGE(N508:N516)</f>
        <v>13.9747523271737</v>
      </c>
    </row>
    <row r="578" spans="10:16">
      <c r="J578" s="1" t="s">
        <v>83</v>
      </c>
      <c r="K578" s="1">
        <f>AVERAGE(K517:K519)</f>
        <v>15.4647810335811</v>
      </c>
      <c r="L578" s="1">
        <f>STDEVA(K517:K519)</f>
        <v>0.2658649729332</v>
      </c>
      <c r="M578" s="1" t="str">
        <f t="shared" ref="M578:M580" si="18">M608</f>
        <v>def</v>
      </c>
      <c r="N578" s="1">
        <f>AVERAGE(N517:N519)</f>
        <v>15.4351231319318</v>
      </c>
      <c r="O578" s="1">
        <f>STDEVA(N517:N519)</f>
        <v>0.265089433983797</v>
      </c>
      <c r="P578" s="1" t="str">
        <f t="shared" ref="P578:P580" si="19">P608</f>
        <v>def</v>
      </c>
    </row>
    <row r="579" spans="10:16">
      <c r="J579" s="1" t="s">
        <v>84</v>
      </c>
      <c r="K579" s="1">
        <f>AVERAGE(K520:K522)</f>
        <v>13.4934603452128</v>
      </c>
      <c r="L579" s="1">
        <f>STDEVA(K520:K522)</f>
        <v>0.29162611581791</v>
      </c>
      <c r="M579" s="1" t="str">
        <f t="shared" si="18"/>
        <v>gh</v>
      </c>
      <c r="N579" s="1">
        <f>AVERAGE(N520:N522)</f>
        <v>13.4645179420547</v>
      </c>
      <c r="O579" s="1">
        <f>STDEVA(N520:N522)</f>
        <v>0.294427573694143</v>
      </c>
      <c r="P579" s="1" t="str">
        <f t="shared" si="19"/>
        <v>g</v>
      </c>
    </row>
    <row r="580" spans="10:16">
      <c r="J580" s="1" t="s">
        <v>85</v>
      </c>
      <c r="K580" s="1">
        <f>AVERAGE(K523:K525)</f>
        <v>16.2462283245974</v>
      </c>
      <c r="L580" s="1">
        <f>STDEVA(K523:K525)</f>
        <v>0.137289141668177</v>
      </c>
      <c r="M580" s="1" t="str">
        <f t="shared" si="18"/>
        <v>c</v>
      </c>
      <c r="N580" s="1">
        <f>AVERAGE(N523:N525)</f>
        <v>16.2190896186655</v>
      </c>
      <c r="O580" s="1">
        <f>STDEVA(N523:N525)</f>
        <v>0.137633430853879</v>
      </c>
      <c r="P580" s="1" t="str">
        <f t="shared" si="19"/>
        <v>c</v>
      </c>
    </row>
    <row r="581" spans="10:14">
      <c r="J581" s="1" t="s">
        <v>103</v>
      </c>
      <c r="K581" s="1">
        <f>AVERAGE(K517:K525)</f>
        <v>15.0681565677971</v>
      </c>
      <c r="N581" s="1">
        <f>AVERAGE(N517:N525)</f>
        <v>15.0395768975507</v>
      </c>
    </row>
    <row r="582" spans="10:16">
      <c r="J582" s="1" t="s">
        <v>86</v>
      </c>
      <c r="K582" s="1">
        <f>AVERAGE(K526:K528)</f>
        <v>15.4396967035586</v>
      </c>
      <c r="L582" s="1">
        <f>STDEVA(K526:K528)</f>
        <v>0.304674822176923</v>
      </c>
      <c r="M582" s="1" t="str">
        <f t="shared" ref="M582:M584" si="20">M611</f>
        <v>ef</v>
      </c>
      <c r="N582" s="1">
        <f>AVERAGE(N526:N528)</f>
        <v>15.4073369084899</v>
      </c>
      <c r="O582" s="1">
        <f>STDEVA(N526:N528)</f>
        <v>0.309049309374636</v>
      </c>
      <c r="P582" s="1" t="str">
        <f t="shared" ref="P582:P584" si="21">P611</f>
        <v>ef</v>
      </c>
    </row>
    <row r="583" spans="10:16">
      <c r="J583" s="1" t="s">
        <v>87</v>
      </c>
      <c r="K583" s="1">
        <f>AVERAGE(K529:K531)</f>
        <v>13.4161563362323</v>
      </c>
      <c r="L583" s="1">
        <f>STDEVA(K529:K531)</f>
        <v>0.246417285922595</v>
      </c>
      <c r="M583" s="1" t="str">
        <f t="shared" si="20"/>
        <v>h</v>
      </c>
      <c r="N583" s="1">
        <f>AVERAGE(N529:N531)</f>
        <v>13.3825368766287</v>
      </c>
      <c r="O583" s="1">
        <f>STDEVA(N529:N531)</f>
        <v>0.242874830526695</v>
      </c>
      <c r="P583" s="1" t="str">
        <f t="shared" si="21"/>
        <v>g</v>
      </c>
    </row>
    <row r="584" spans="10:16">
      <c r="J584" s="1" t="s">
        <v>88</v>
      </c>
      <c r="K584" s="1">
        <f>AVERAGE(K532:K534)</f>
        <v>16.0909238919344</v>
      </c>
      <c r="L584" s="1">
        <f>STDEVA(K532:K534)</f>
        <v>0.528982591550582</v>
      </c>
      <c r="M584" s="1" t="str">
        <f t="shared" si="20"/>
        <v>cd</v>
      </c>
      <c r="N584" s="1">
        <f>AVERAGE(N532:N534)</f>
        <v>16.060701721213</v>
      </c>
      <c r="O584" s="1">
        <f>STDEVA(N532:N534)</f>
        <v>0.531527774746085</v>
      </c>
      <c r="P584" s="1" t="str">
        <f t="shared" si="21"/>
        <v>cde</v>
      </c>
    </row>
    <row r="585" spans="10:14">
      <c r="J585" s="1" t="s">
        <v>104</v>
      </c>
      <c r="K585" s="1">
        <f>AVERAGE(K526:K534)</f>
        <v>14.9822589772418</v>
      </c>
      <c r="N585" s="1">
        <f>AVERAGE(N526:N534)</f>
        <v>14.9501918354439</v>
      </c>
    </row>
    <row r="586" spans="10:16">
      <c r="J586" s="1" t="s">
        <v>78</v>
      </c>
      <c r="K586" s="1">
        <f>AVERAGE(K535:K537)</f>
        <v>18.8111981833306</v>
      </c>
      <c r="L586" s="1">
        <f>STDEVA(K535:K537)</f>
        <v>0.210454711423446</v>
      </c>
      <c r="M586" s="1" t="str">
        <f>M614</f>
        <v>a</v>
      </c>
      <c r="N586" s="1">
        <f>AVERAGE(N535:N537)</f>
        <v>18.6926431915476</v>
      </c>
      <c r="O586" s="1">
        <f>STDEVA(N535:N537)</f>
        <v>0.313694204938776</v>
      </c>
      <c r="P586" s="1" t="str">
        <f>P614</f>
        <v>a</v>
      </c>
    </row>
    <row r="587" spans="10:16">
      <c r="J587" s="1" t="s">
        <v>81</v>
      </c>
      <c r="K587" s="1">
        <f>AVERAGE(K538:K540)</f>
        <v>18.7186459099818</v>
      </c>
      <c r="L587" s="1">
        <f>STDEVA(K538:K540)</f>
        <v>0.324682496704209</v>
      </c>
      <c r="M587" s="1" t="str">
        <f>M615</f>
        <v>a</v>
      </c>
      <c r="N587" s="1">
        <f>AVERAGE(N538:N540)</f>
        <v>18.6139173685476</v>
      </c>
      <c r="O587" s="1">
        <f>STDEVA(N538:N540)</f>
        <v>0.657075241663085</v>
      </c>
      <c r="P587" s="1" t="str">
        <f>P615</f>
        <v>a</v>
      </c>
    </row>
    <row r="588" spans="10:14">
      <c r="J588" s="1" t="s">
        <v>101</v>
      </c>
      <c r="K588" s="1">
        <f>AVERAGE(K535:K540)</f>
        <v>18.7649220466562</v>
      </c>
      <c r="N588" s="1">
        <f>AVERAGE(N535:N540)</f>
        <v>18.6532802800476</v>
      </c>
    </row>
    <row r="589" spans="10:16">
      <c r="J589" s="1" t="s">
        <v>80</v>
      </c>
      <c r="K589" s="1">
        <f>AVERAGE(K541:K543)</f>
        <v>18.9657253518685</v>
      </c>
      <c r="L589" s="1">
        <f>STDEVA(K541:K543)</f>
        <v>0.205166604559769</v>
      </c>
      <c r="M589" s="1" t="str">
        <f t="shared" ref="M589:M591" si="22">M616</f>
        <v>a</v>
      </c>
      <c r="N589" s="1">
        <f>AVERAGE(N541:N543)</f>
        <v>18.918522229502</v>
      </c>
      <c r="O589" s="1">
        <f>STDEVA(N541:N543)</f>
        <v>0.228398356574351</v>
      </c>
      <c r="P589" s="1" t="str">
        <f t="shared" ref="P589:P591" si="23">P616</f>
        <v>a</v>
      </c>
    </row>
    <row r="590" spans="10:16">
      <c r="J590" s="1" t="s">
        <v>81</v>
      </c>
      <c r="K590" s="1">
        <f>AVERAGE(K544:K546)</f>
        <v>17.7425024843001</v>
      </c>
      <c r="L590" s="1">
        <f>STDEVA(K544:K546)</f>
        <v>0.24245355257767</v>
      </c>
      <c r="M590" s="1" t="str">
        <f t="shared" si="22"/>
        <v>b</v>
      </c>
      <c r="N590" s="1">
        <f>AVERAGE(N544:N546)</f>
        <v>17.7141968991045</v>
      </c>
      <c r="O590" s="1">
        <f>STDEVA(N544:N546)</f>
        <v>0.239976019328961</v>
      </c>
      <c r="P590" s="1" t="str">
        <f t="shared" si="23"/>
        <v>b</v>
      </c>
    </row>
    <row r="591" spans="10:16">
      <c r="J591" s="1" t="s">
        <v>82</v>
      </c>
      <c r="K591" s="1">
        <f>AVERAGE(K547:K549)</f>
        <v>16.1589399417502</v>
      </c>
      <c r="L591" s="1">
        <f>STDEVA(K547:K549)</f>
        <v>0.233493703653054</v>
      </c>
      <c r="M591" s="1" t="str">
        <f t="shared" si="22"/>
        <v>c</v>
      </c>
      <c r="N591" s="1">
        <f>AVERAGE(N547:N549)</f>
        <v>16.1332891734433</v>
      </c>
      <c r="O591" s="1">
        <f>STDEVA(N547:N549)</f>
        <v>0.232361155215796</v>
      </c>
      <c r="P591" s="1" t="str">
        <f t="shared" si="23"/>
        <v>cd</v>
      </c>
    </row>
    <row r="592" spans="10:14">
      <c r="J592" s="1" t="s">
        <v>102</v>
      </c>
      <c r="K592" s="1">
        <f>AVERAGE(K541:K549)</f>
        <v>17.6223892593063</v>
      </c>
      <c r="N592" s="1">
        <f>AVERAGE(N541:N549)</f>
        <v>17.5886694340166</v>
      </c>
    </row>
    <row r="593" spans="10:16">
      <c r="J593" s="1" t="s">
        <v>83</v>
      </c>
      <c r="K593" s="1">
        <f>AVERAGE(K550:K552)</f>
        <v>17.7557065268408</v>
      </c>
      <c r="L593" s="1">
        <f>STDEVA(K550:K552)</f>
        <v>0.25643971154641</v>
      </c>
      <c r="M593" s="1" t="str">
        <f t="shared" ref="M593:M595" si="24">M619</f>
        <v>b</v>
      </c>
      <c r="N593" s="1">
        <f>AVERAGE(N550:N552)</f>
        <v>17.7283775880841</v>
      </c>
      <c r="O593" s="1">
        <f>STDEVA(N550:N552)</f>
        <v>0.253601964249726</v>
      </c>
      <c r="P593" s="1" t="str">
        <f t="shared" ref="P593:P595" si="25">P619</f>
        <v>b</v>
      </c>
    </row>
    <row r="594" spans="10:16">
      <c r="J594" s="1" t="s">
        <v>84</v>
      </c>
      <c r="K594" s="1">
        <f>AVERAGE(K553:K555)</f>
        <v>15.4930528105802</v>
      </c>
      <c r="L594" s="1">
        <f>STDEVA(K553:K555)</f>
        <v>0.350598591809295</v>
      </c>
      <c r="M594" s="1" t="str">
        <f t="shared" si="24"/>
        <v>def</v>
      </c>
      <c r="N594" s="1">
        <f>AVERAGE(N553:N555)</f>
        <v>15.4654557284257</v>
      </c>
      <c r="O594" s="1">
        <f>STDEVA(N553:N555)</f>
        <v>0.347384615103641</v>
      </c>
      <c r="P594" s="1" t="str">
        <f t="shared" si="25"/>
        <v>def</v>
      </c>
    </row>
    <row r="595" spans="10:16">
      <c r="J595" s="1" t="s">
        <v>85</v>
      </c>
      <c r="K595" s="1">
        <f>AVERAGE(K556:K558)</f>
        <v>18.9336925884168</v>
      </c>
      <c r="L595" s="1">
        <f>STDEVA(K556:K558)</f>
        <v>0.25834037241834</v>
      </c>
      <c r="M595" s="1" t="str">
        <f t="shared" si="24"/>
        <v>a</v>
      </c>
      <c r="N595" s="1">
        <f>AVERAGE(N556:N558)</f>
        <v>18.897610440583</v>
      </c>
      <c r="O595" s="1">
        <f>STDEVA(N556:N558)</f>
        <v>0.265602750274097</v>
      </c>
      <c r="P595" s="1" t="str">
        <f t="shared" si="25"/>
        <v>a</v>
      </c>
    </row>
    <row r="596" spans="10:14">
      <c r="J596" s="1" t="s">
        <v>103</v>
      </c>
      <c r="K596" s="1">
        <f>AVERAGE(K550:K558)</f>
        <v>17.3941506419459</v>
      </c>
      <c r="N596" s="1">
        <f>AVERAGE(N550:N558)</f>
        <v>17.3638145856976</v>
      </c>
    </row>
    <row r="597" spans="10:16">
      <c r="J597" s="1" t="s">
        <v>86</v>
      </c>
      <c r="K597" s="1">
        <f>AVERAGE(K559:K561)</f>
        <v>17.7696554577835</v>
      </c>
      <c r="L597" s="1">
        <f>STDEVA(K559:K561)</f>
        <v>0.632819752107861</v>
      </c>
      <c r="M597" s="1" t="str">
        <f t="shared" ref="M597:M599" si="26">M622</f>
        <v>b</v>
      </c>
      <c r="N597" s="1">
        <f>AVERAGE(N559:N561)</f>
        <v>17.7432012859768</v>
      </c>
      <c r="O597" s="1">
        <f>STDEVA(N559:N561)</f>
        <v>0.631371834660939</v>
      </c>
      <c r="P597" s="1" t="str">
        <f t="shared" ref="P597:P599" si="27">P622</f>
        <v>b</v>
      </c>
    </row>
    <row r="598" spans="10:16">
      <c r="J598" s="1" t="s">
        <v>87</v>
      </c>
      <c r="K598" s="1">
        <f>AVERAGE(K562:K564)</f>
        <v>15.2092363153104</v>
      </c>
      <c r="L598" s="1">
        <f>STDEVA(K562:K564)</f>
        <v>0.346573711904211</v>
      </c>
      <c r="M598" s="1" t="str">
        <f t="shared" si="26"/>
        <v>f</v>
      </c>
      <c r="N598" s="1">
        <f>AVERAGE(N562:N564)</f>
        <v>15.1760022859852</v>
      </c>
      <c r="O598" s="1">
        <f>STDEVA(N562:N564)</f>
        <v>0.346344228324573</v>
      </c>
      <c r="P598" s="1" t="str">
        <f t="shared" si="27"/>
        <v>f</v>
      </c>
    </row>
    <row r="599" spans="10:16">
      <c r="J599" s="1" t="s">
        <v>88</v>
      </c>
      <c r="K599" s="1">
        <f>AVERAGE(K565:K567)</f>
        <v>18.6697151363454</v>
      </c>
      <c r="L599" s="1">
        <f>STDEVA(K565:K567)</f>
        <v>0.273757279643753</v>
      </c>
      <c r="M599" s="1" t="str">
        <f t="shared" si="26"/>
        <v>a</v>
      </c>
      <c r="N599" s="1">
        <f>AVERAGE(N565:N567)</f>
        <v>18.6470076363186</v>
      </c>
      <c r="O599" s="1">
        <f>STDEVA(N565:N567)</f>
        <v>0.273580698347194</v>
      </c>
      <c r="P599" s="1" t="str">
        <f t="shared" si="27"/>
        <v>a</v>
      </c>
    </row>
    <row r="600" spans="10:14">
      <c r="J600" s="1" t="s">
        <v>104</v>
      </c>
      <c r="K600" s="1">
        <f>AVERAGE(K559:K567)</f>
        <v>17.2162023031464</v>
      </c>
      <c r="N600" s="1">
        <f>AVERAGE(N559:N567)</f>
        <v>17.1887370694269</v>
      </c>
    </row>
    <row r="603" spans="13:16">
      <c r="M603" s="1" t="s">
        <v>109</v>
      </c>
      <c r="P603" s="1" t="s">
        <v>642</v>
      </c>
    </row>
    <row r="604" spans="13:16">
      <c r="M604" s="1" t="s">
        <v>642</v>
      </c>
      <c r="P604" s="1" t="s">
        <v>642</v>
      </c>
    </row>
    <row r="605" spans="13:16">
      <c r="M605" s="1" t="s">
        <v>642</v>
      </c>
      <c r="P605" s="1" t="s">
        <v>642</v>
      </c>
    </row>
    <row r="606" spans="13:16">
      <c r="M606" s="1" t="s">
        <v>117</v>
      </c>
      <c r="P606" s="1" t="s">
        <v>117</v>
      </c>
    </row>
    <row r="607" spans="13:16">
      <c r="M607" s="1" t="s">
        <v>123</v>
      </c>
      <c r="P607" s="1" t="s">
        <v>121</v>
      </c>
    </row>
    <row r="608" spans="13:16">
      <c r="M608" s="1" t="s">
        <v>125</v>
      </c>
      <c r="P608" s="1" t="s">
        <v>125</v>
      </c>
    </row>
    <row r="609" spans="13:16">
      <c r="M609" s="1" t="s">
        <v>152</v>
      </c>
      <c r="P609" s="1" t="s">
        <v>117</v>
      </c>
    </row>
    <row r="610" spans="13:16">
      <c r="M610" s="1" t="s">
        <v>114</v>
      </c>
      <c r="P610" s="1" t="s">
        <v>114</v>
      </c>
    </row>
    <row r="611" spans="13:16">
      <c r="M611" s="1" t="s">
        <v>122</v>
      </c>
      <c r="P611" s="1" t="s">
        <v>122</v>
      </c>
    </row>
    <row r="612" spans="13:16">
      <c r="M612" s="1" t="s">
        <v>121</v>
      </c>
      <c r="P612" s="1" t="s">
        <v>117</v>
      </c>
    </row>
    <row r="613" spans="13:16">
      <c r="M613" s="1" t="s">
        <v>116</v>
      </c>
      <c r="P613" s="1" t="s">
        <v>109</v>
      </c>
    </row>
    <row r="614" spans="13:16">
      <c r="M614" s="1" t="s">
        <v>106</v>
      </c>
      <c r="P614" s="1" t="s">
        <v>106</v>
      </c>
    </row>
    <row r="615" spans="13:16">
      <c r="M615" s="1" t="s">
        <v>106</v>
      </c>
      <c r="P615" s="1" t="s">
        <v>106</v>
      </c>
    </row>
    <row r="616" spans="13:16">
      <c r="M616" s="1" t="s">
        <v>106</v>
      </c>
      <c r="P616" s="1" t="s">
        <v>106</v>
      </c>
    </row>
    <row r="617" spans="13:16">
      <c r="M617" s="1" t="s">
        <v>111</v>
      </c>
      <c r="P617" s="1" t="s">
        <v>111</v>
      </c>
    </row>
    <row r="618" spans="13:16">
      <c r="M618" s="1" t="s">
        <v>114</v>
      </c>
      <c r="P618" s="1" t="s">
        <v>116</v>
      </c>
    </row>
    <row r="619" spans="13:16">
      <c r="M619" s="1" t="s">
        <v>111</v>
      </c>
      <c r="P619" s="1" t="s">
        <v>111</v>
      </c>
    </row>
    <row r="620" spans="13:16">
      <c r="M620" s="1" t="s">
        <v>125</v>
      </c>
      <c r="P620" s="1" t="s">
        <v>125</v>
      </c>
    </row>
    <row r="621" spans="13:16">
      <c r="M621" s="1" t="s">
        <v>106</v>
      </c>
      <c r="P621" s="1" t="s">
        <v>106</v>
      </c>
    </row>
    <row r="622" spans="13:16">
      <c r="M622" s="1" t="s">
        <v>111</v>
      </c>
      <c r="P622" s="1" t="s">
        <v>111</v>
      </c>
    </row>
    <row r="623" spans="13:16">
      <c r="M623" s="1" t="s">
        <v>107</v>
      </c>
      <c r="P623" s="1" t="s">
        <v>107</v>
      </c>
    </row>
    <row r="624" spans="13:16">
      <c r="M624" s="1" t="s">
        <v>106</v>
      </c>
      <c r="P624" s="1" t="s">
        <v>106</v>
      </c>
    </row>
  </sheetData>
  <mergeCells count="90">
    <mergeCell ref="D1:R1"/>
    <mergeCell ref="T1:AH1"/>
    <mergeCell ref="AM1:BA1"/>
    <mergeCell ref="BC1:BQ1"/>
    <mergeCell ref="D2:F2"/>
    <mergeCell ref="G2:I2"/>
    <mergeCell ref="J2:L2"/>
    <mergeCell ref="M2:O2"/>
    <mergeCell ref="P2:R2"/>
    <mergeCell ref="T2:V2"/>
    <mergeCell ref="W2:Y2"/>
    <mergeCell ref="Z2:AB2"/>
    <mergeCell ref="AC2:AE2"/>
    <mergeCell ref="AF2:AH2"/>
    <mergeCell ref="AM2:AO2"/>
    <mergeCell ref="AP2:AR2"/>
    <mergeCell ref="AS2:AU2"/>
    <mergeCell ref="AV2:AX2"/>
    <mergeCell ref="AY2:BA2"/>
    <mergeCell ref="BC2:BE2"/>
    <mergeCell ref="BF2:BH2"/>
    <mergeCell ref="BI2:BK2"/>
    <mergeCell ref="BL2:BN2"/>
    <mergeCell ref="BO2:BQ2"/>
    <mergeCell ref="A3:A12"/>
    <mergeCell ref="A14:A23"/>
    <mergeCell ref="A25:A34"/>
    <mergeCell ref="A36:A45"/>
    <mergeCell ref="A47:A56"/>
    <mergeCell ref="A58:A67"/>
    <mergeCell ref="A69:A78"/>
    <mergeCell ref="A80:A89"/>
    <mergeCell ref="A91:A100"/>
    <mergeCell ref="A102:A111"/>
    <mergeCell ref="A113:A122"/>
    <mergeCell ref="A124:A133"/>
    <mergeCell ref="A135:A144"/>
    <mergeCell ref="A146:A155"/>
    <mergeCell ref="A157:A166"/>
    <mergeCell ref="A168:A177"/>
    <mergeCell ref="A179:A188"/>
    <mergeCell ref="A190:A199"/>
    <mergeCell ref="A201:A210"/>
    <mergeCell ref="A212:A221"/>
    <mergeCell ref="A223:A232"/>
    <mergeCell ref="A234:A243"/>
    <mergeCell ref="A245:A254"/>
    <mergeCell ref="A256:A265"/>
    <mergeCell ref="A267:A276"/>
    <mergeCell ref="A278:A287"/>
    <mergeCell ref="A289:A298"/>
    <mergeCell ref="A300:A309"/>
    <mergeCell ref="A311:A320"/>
    <mergeCell ref="A322:A331"/>
    <mergeCell ref="A333:A342"/>
    <mergeCell ref="A344:A353"/>
    <mergeCell ref="A355:A364"/>
    <mergeCell ref="AJ3:AJ12"/>
    <mergeCell ref="AJ14:AJ23"/>
    <mergeCell ref="AJ25:AJ34"/>
    <mergeCell ref="AJ36:AJ45"/>
    <mergeCell ref="AJ47:AJ56"/>
    <mergeCell ref="AJ58:AJ67"/>
    <mergeCell ref="AJ69:AJ78"/>
    <mergeCell ref="AJ80:AJ89"/>
    <mergeCell ref="AJ91:AJ100"/>
    <mergeCell ref="AJ102:AJ111"/>
    <mergeCell ref="AJ113:AJ122"/>
    <mergeCell ref="AJ124:AJ133"/>
    <mergeCell ref="AJ135:AJ144"/>
    <mergeCell ref="AJ146:AJ155"/>
    <mergeCell ref="AJ157:AJ166"/>
    <mergeCell ref="AJ168:AJ177"/>
    <mergeCell ref="AJ179:AJ188"/>
    <mergeCell ref="AJ190:AJ199"/>
    <mergeCell ref="AJ201:AJ210"/>
    <mergeCell ref="AJ212:AJ221"/>
    <mergeCell ref="AJ223:AJ232"/>
    <mergeCell ref="AJ234:AJ243"/>
    <mergeCell ref="AJ245:AJ254"/>
    <mergeCell ref="AJ256:AJ265"/>
    <mergeCell ref="AJ267:AJ276"/>
    <mergeCell ref="AJ278:AJ287"/>
    <mergeCell ref="AJ289:AJ298"/>
    <mergeCell ref="AJ300:AJ309"/>
    <mergeCell ref="AJ311:AJ320"/>
    <mergeCell ref="AJ322:AJ331"/>
    <mergeCell ref="AJ333:AJ342"/>
    <mergeCell ref="AJ344:AJ353"/>
    <mergeCell ref="AJ355:AJ364"/>
  </mergeCells>
  <pageMargins left="0.7" right="0.7" top="0.75" bottom="0.75" header="0.3" footer="0.3"/>
  <pageSetup paperSize="9" orientation="portrait" horizontalDpi="200" verticalDpi="3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M2570"/>
  <sheetViews>
    <sheetView tabSelected="1" zoomScale="70" zoomScaleNormal="70" workbookViewId="0">
      <selection activeCell="A1" sqref="$A1:$XFD1048576"/>
    </sheetView>
  </sheetViews>
  <sheetFormatPr defaultColWidth="9" defaultRowHeight="13.5"/>
  <cols>
    <col min="1" max="1" width="7.3716814159292" style="1" customWidth="1"/>
    <col min="2" max="2" width="10.3716814159292" style="1" customWidth="1"/>
    <col min="3" max="3" width="15" style="1" customWidth="1"/>
    <col min="4" max="4" width="12.6283185840708" style="1" customWidth="1"/>
    <col min="5" max="5" width="10.3716814159292" style="1" customWidth="1"/>
    <col min="6" max="6" width="15" style="1" customWidth="1"/>
    <col min="7" max="7" width="12.6283185840708" style="1" customWidth="1"/>
    <col min="8" max="8" width="10.3716814159292" style="1" customWidth="1"/>
    <col min="9" max="9" width="15" style="1" customWidth="1"/>
    <col min="10" max="10" width="12.6283185840708" style="1" customWidth="1"/>
    <col min="11" max="11" width="10.3716814159292" style="1" customWidth="1"/>
    <col min="12" max="12" width="15" style="1" customWidth="1"/>
    <col min="13" max="13" width="12.6283185840708" style="1" customWidth="1"/>
    <col min="14" max="14" width="10.3716814159292" style="1" customWidth="1"/>
    <col min="15" max="15" width="17.1238938053097" style="1" customWidth="1"/>
    <col min="16" max="16" width="12.6283185840708" style="1" customWidth="1"/>
    <col min="17" max="17" width="10.3716814159292" style="1" customWidth="1"/>
    <col min="18" max="18" width="22.3716814159292" style="1" customWidth="1"/>
    <col min="19" max="19" width="12.6283185840708" style="1" customWidth="1"/>
    <col min="20" max="20" width="10.3716814159292" style="1" customWidth="1"/>
    <col min="21" max="21" width="22.3716814159292" style="1" customWidth="1"/>
    <col min="22" max="22" width="12.6283185840708" style="1" customWidth="1"/>
    <col min="23" max="23" width="10.3716814159292" style="1" customWidth="1"/>
    <col min="24" max="24" width="36" style="1" customWidth="1"/>
    <col min="25" max="25" width="12.6283185840708" style="1" customWidth="1"/>
    <col min="26" max="26" width="10.3716814159292" style="1" customWidth="1"/>
    <col min="27" max="27" width="36" style="1" customWidth="1"/>
    <col min="28" max="28" width="12.6283185840708" style="1" customWidth="1"/>
    <col min="29" max="29" width="10.3716814159292" style="1" customWidth="1"/>
    <col min="30" max="30" width="36" style="1" customWidth="1"/>
    <col min="31" max="31" width="12.6283185840708" style="1" customWidth="1"/>
    <col min="32" max="32" width="10.3716814159292" style="1" customWidth="1"/>
    <col min="33" max="33" width="36" style="1" customWidth="1"/>
    <col min="34" max="34" width="12.6283185840708" style="1" customWidth="1"/>
    <col min="35" max="35" width="5.3716814159292" style="1" customWidth="1"/>
    <col min="36" max="36" width="36" style="1" customWidth="1"/>
    <col min="37" max="37" width="15" style="1" customWidth="1"/>
    <col min="38" max="38" width="3.3716814159292" style="1" customWidth="1"/>
    <col min="39" max="39" width="21.2477876106195" style="1" customWidth="1"/>
    <col min="40" max="40" width="15" style="1" customWidth="1"/>
    <col min="41" max="41" width="3.3716814159292" style="1" customWidth="1"/>
    <col min="42" max="42" width="21.2477876106195" style="1" customWidth="1"/>
    <col min="43" max="43" width="12.8761061946903" style="1" customWidth="1"/>
    <col min="44" max="44" width="3.3716814159292" style="1" customWidth="1"/>
    <col min="45" max="45" width="21.2477876106195" style="1" customWidth="1"/>
    <col min="46" max="46" width="15" style="1" customWidth="1"/>
    <col min="47" max="47" width="3.3716814159292" style="1" customWidth="1"/>
    <col min="48" max="48" width="9" style="1"/>
    <col min="49" max="49" width="17.1238938053097" style="1" customWidth="1"/>
    <col min="50" max="50" width="9" style="1"/>
    <col min="51" max="51" width="3.3716814159292" style="1" customWidth="1"/>
    <col min="52" max="52" width="22.3716814159292" style="1" customWidth="1"/>
    <col min="53" max="53" width="9" style="1"/>
    <col min="54" max="54" width="3.3716814159292" style="1" customWidth="1"/>
    <col min="55" max="55" width="22.3716814159292" style="1" customWidth="1"/>
    <col min="56" max="56" width="9" style="1"/>
    <col min="57" max="57" width="3.3716814159292" style="1" customWidth="1"/>
    <col min="58" max="58" width="36" style="1" customWidth="1"/>
    <col min="59" max="59" width="9" style="1"/>
    <col min="60" max="60" width="4.3716814159292" style="1" customWidth="1"/>
    <col min="61" max="61" width="19.1238938053097" style="1" customWidth="1"/>
    <col min="62" max="62" width="9" style="1"/>
    <col min="63" max="63" width="3.3716814159292" style="1" customWidth="1"/>
    <col min="64" max="64" width="19.1238938053097" style="1" customWidth="1"/>
    <col min="65" max="65" width="12.6283185840708" style="1" customWidth="1"/>
    <col min="66" max="66" width="3.3716814159292" style="1" customWidth="1"/>
    <col min="67" max="67" width="21.2477876106195" style="1" customWidth="1"/>
    <col min="68" max="68" width="9" style="1"/>
    <col min="69" max="69" width="3.3716814159292" style="1" customWidth="1"/>
    <col min="70" max="70" width="9" style="1"/>
    <col min="71" max="71" width="15" style="1" customWidth="1"/>
    <col min="72" max="72" width="3.3716814159292" style="1" customWidth="1"/>
    <col min="73" max="73" width="9" style="1"/>
    <col min="74" max="74" width="15" style="1" customWidth="1"/>
    <col min="75" max="75" width="3.3716814159292" style="1" customWidth="1"/>
    <col min="76" max="76" width="9" style="1"/>
    <col min="77" max="77" width="12.8761061946903" style="1" customWidth="1"/>
    <col min="78" max="78" width="3.3716814159292" style="1" customWidth="1"/>
    <col min="79" max="79" width="9" style="1"/>
    <col min="80" max="80" width="15" style="1" customWidth="1"/>
    <col min="81" max="81" width="4.3716814159292" style="1" customWidth="1"/>
    <col min="82" max="82" width="9" style="1"/>
    <col min="83" max="83" width="17.1238938053097" style="1" customWidth="1"/>
    <col min="84" max="84" width="3.3716814159292" style="1" customWidth="1"/>
    <col min="85" max="85" width="9" style="1"/>
    <col min="86" max="86" width="22.3716814159292" style="1" customWidth="1"/>
    <col min="87" max="87" width="3.3716814159292" style="1" customWidth="1"/>
    <col min="88" max="88" width="9" style="1"/>
    <col min="89" max="89" width="22.3716814159292" style="1" customWidth="1"/>
    <col min="90" max="90" width="3.3716814159292" style="1" customWidth="1"/>
    <col min="91" max="91" width="9" style="1"/>
    <col min="92" max="92" width="36" style="1" customWidth="1"/>
    <col min="93" max="93" width="3.3716814159292" style="1" customWidth="1"/>
    <col min="94" max="94" width="9" style="1"/>
    <col min="95" max="95" width="19.1238938053097" style="1" customWidth="1"/>
    <col min="96" max="96" width="9" style="1"/>
    <col min="97" max="97" width="2.3716814159292" style="1" customWidth="1"/>
    <col min="98" max="98" width="19.1238938053097" style="1" customWidth="1"/>
    <col min="99" max="99" width="12.6283185840708" style="1" customWidth="1"/>
    <col min="100" max="100" width="4.3716814159292" style="1" customWidth="1"/>
    <col min="101" max="101" width="21.2477876106195" style="1" customWidth="1"/>
    <col min="102" max="102" width="9" style="1"/>
    <col min="103" max="103" width="4.3716814159292" style="1" customWidth="1"/>
    <col min="104" max="104" width="9" style="1"/>
    <col min="105" max="105" width="15" style="1" customWidth="1"/>
    <col min="106" max="106" width="4.3716814159292" style="1" customWidth="1"/>
    <col min="107" max="107" width="9" style="1"/>
    <col min="108" max="108" width="15" style="1" customWidth="1"/>
    <col min="109" max="109" width="3.3716814159292" style="1" customWidth="1"/>
    <col min="110" max="110" width="9" style="1"/>
    <col min="111" max="111" width="12.8761061946903" style="1" customWidth="1"/>
    <col min="112" max="112" width="3.3716814159292" style="1" customWidth="1"/>
    <col min="113" max="113" width="9" style="1"/>
    <col min="114" max="114" width="15" style="1" customWidth="1"/>
    <col min="115" max="115" width="3.3716814159292" style="1" customWidth="1"/>
    <col min="116" max="116" width="9" style="1"/>
    <col min="117" max="117" width="17.1238938053097" style="1" customWidth="1"/>
    <col min="118" max="118" width="3.3716814159292" style="1" customWidth="1"/>
    <col min="119" max="119" width="9" style="1"/>
    <col min="120" max="120" width="22.3716814159292" style="1" customWidth="1"/>
    <col min="121" max="121" width="3.3716814159292" style="1" customWidth="1"/>
    <col min="122" max="122" width="9" style="1"/>
    <col min="123" max="123" width="22.3716814159292" style="1" customWidth="1"/>
    <col min="124" max="124" width="4.3716814159292" style="1" customWidth="1"/>
    <col min="125" max="125" width="9" style="1"/>
    <col min="126" max="126" width="36" style="1" customWidth="1"/>
    <col min="127" max="127" width="4.3716814159292" style="1" customWidth="1"/>
    <col min="128" max="128" width="9" style="1"/>
    <col min="129" max="129" width="19.1238938053097" style="1" customWidth="1"/>
    <col min="130" max="130" width="3.3716814159292" style="1" customWidth="1"/>
    <col min="131" max="131" width="9" style="1"/>
    <col min="132" max="132" width="19.1238938053097" style="1" customWidth="1"/>
    <col min="133" max="134" width="12.6283185840708" style="1" customWidth="1"/>
    <col min="135" max="135" width="21.2477876106195" style="1" customWidth="1"/>
    <col min="136" max="136" width="3.3716814159292" style="1" customWidth="1"/>
    <col min="137" max="137" width="12.6283185840708" style="1" customWidth="1"/>
    <col min="138" max="138" width="9" style="1"/>
    <col min="139" max="139" width="15" style="1" customWidth="1"/>
    <col min="140" max="141" width="9" style="1"/>
    <col min="142" max="142" width="15" style="1" customWidth="1"/>
    <col min="143" max="143" width="3.3716814159292" style="1" customWidth="1"/>
    <col min="144" max="144" width="9" style="1"/>
    <col min="145" max="145" width="12.8761061946903" style="1" customWidth="1"/>
    <col min="146" max="146" width="3.3716814159292" style="1" customWidth="1"/>
    <col min="147" max="147" width="9" style="1"/>
    <col min="148" max="148" width="15" style="1" customWidth="1"/>
    <col min="149" max="149" width="4.3716814159292" style="1" customWidth="1"/>
    <col min="150" max="150" width="9" style="1"/>
    <col min="151" max="151" width="17.1238938053097" style="1" customWidth="1"/>
    <col min="152" max="152" width="3.3716814159292" style="1" customWidth="1"/>
    <col min="153" max="153" width="9" style="1"/>
    <col min="154" max="154" width="22.3716814159292" style="1" customWidth="1"/>
    <col min="155" max="155" width="4.3716814159292" style="1" customWidth="1"/>
    <col min="156" max="156" width="9" style="1"/>
    <col min="157" max="157" width="22.3716814159292" style="1" customWidth="1"/>
    <col min="158" max="158" width="3.3716814159292" style="1" customWidth="1"/>
    <col min="159" max="159" width="9" style="1"/>
    <col min="160" max="160" width="36" style="1" customWidth="1"/>
    <col min="161" max="161" width="4.3716814159292" style="1" customWidth="1"/>
    <col min="162" max="162" width="9" style="1"/>
    <col min="163" max="163" width="19.1238938053097" style="1" customWidth="1"/>
    <col min="164" max="164" width="3.3716814159292" style="1" customWidth="1"/>
    <col min="165" max="165" width="9" style="1"/>
    <col min="166" max="166" width="19.1238938053097" style="1" customWidth="1"/>
    <col min="167" max="168" width="12.6283185840708" style="1" customWidth="1"/>
    <col min="169" max="169" width="21.2477876106195" style="1" customWidth="1"/>
    <col min="170" max="170" width="4.3716814159292" style="1" customWidth="1"/>
    <col min="171" max="171" width="12.6283185840708" style="1" customWidth="1"/>
    <col min="172" max="172" width="9" style="1"/>
    <col min="173" max="173" width="7.3716814159292" style="1" customWidth="1"/>
    <col min="174" max="174" width="7.24778761061947" style="1" customWidth="1"/>
    <col min="175" max="175" width="15" style="1" customWidth="1"/>
    <col min="176" max="176" width="12.6283185840708" style="1" customWidth="1"/>
    <col min="177" max="177" width="3.3716814159292" style="1" customWidth="1"/>
    <col min="178" max="178" width="15" style="1" customWidth="1"/>
    <col min="179" max="179" width="12.6283185840708" style="1" customWidth="1"/>
    <col min="180" max="180" width="3.3716814159292" style="1" customWidth="1"/>
    <col min="181" max="181" width="15" style="1" customWidth="1"/>
    <col min="182" max="182" width="12.6283185840708" style="1" customWidth="1"/>
    <col min="183" max="183" width="3.3716814159292" style="1" customWidth="1"/>
    <col min="184" max="184" width="15" style="1" customWidth="1"/>
    <col min="185" max="185" width="12.6283185840708" style="1" customWidth="1"/>
    <col min="186" max="186" width="4.3716814159292" style="1" customWidth="1"/>
    <col min="187" max="187" width="17.1238938053097" style="1" customWidth="1"/>
    <col min="188" max="188" width="12.6283185840708" style="1" customWidth="1"/>
    <col min="189" max="189" width="3.3716814159292" style="1" customWidth="1"/>
    <col min="190" max="190" width="22.3716814159292" style="1" customWidth="1"/>
    <col min="191" max="191" width="12.6283185840708" style="1" customWidth="1"/>
    <col min="192" max="192" width="3.3716814159292" style="1" customWidth="1"/>
    <col min="193" max="193" width="22.3716814159292" style="1" customWidth="1"/>
    <col min="194" max="194" width="12.6283185840708" style="1" customWidth="1"/>
    <col min="195" max="195" width="3.3716814159292" style="1" customWidth="1"/>
    <col min="196" max="196" width="36" style="1" customWidth="1"/>
    <col min="197" max="197" width="12.6283185840708" style="1" customWidth="1"/>
    <col min="198" max="198" width="3.3716814159292" style="1" customWidth="1"/>
    <col min="199" max="199" width="36" style="1" customWidth="1"/>
    <col min="200" max="200" width="12.6283185840708" style="1" customWidth="1"/>
    <col min="201" max="201" width="3.3716814159292" style="1" customWidth="1"/>
    <col min="202" max="202" width="36" style="1" customWidth="1"/>
    <col min="203" max="203" width="12.6283185840708" style="1" customWidth="1"/>
    <col min="204" max="204" width="3.3716814159292" style="1" customWidth="1"/>
    <col min="205" max="205" width="36" style="1" customWidth="1"/>
    <col min="206" max="206" width="12.6283185840708" style="1" customWidth="1"/>
    <col min="207" max="207" width="4.3716814159292" style="1" customWidth="1"/>
    <col min="208" max="208" width="36" style="1" customWidth="1"/>
    <col min="209" max="209" width="15" style="1" customWidth="1"/>
    <col min="210" max="210" width="3.3716814159292" style="1" customWidth="1"/>
    <col min="211" max="211" width="21.2477876106195" style="1" customWidth="1"/>
    <col min="212" max="212" width="15" style="1" customWidth="1"/>
    <col min="213" max="213" width="3.3716814159292" style="1" customWidth="1"/>
    <col min="214" max="214" width="21.2477876106195" style="1" customWidth="1"/>
    <col min="215" max="215" width="12.8761061946903" style="1" customWidth="1"/>
    <col min="216" max="216" width="3.3716814159292" style="1" customWidth="1"/>
    <col min="217" max="217" width="21.2477876106195" style="1" customWidth="1"/>
    <col min="218" max="218" width="15" style="1" customWidth="1"/>
    <col min="219" max="219" width="3.3716814159292" style="1" customWidth="1"/>
    <col min="220" max="220" width="9" style="1"/>
    <col min="221" max="221" width="17.1238938053097" style="1" customWidth="1"/>
    <col min="222" max="223" width="9" style="1"/>
    <col min="224" max="224" width="22.3716814159292" style="1" customWidth="1"/>
    <col min="225" max="226" width="9" style="1"/>
    <col min="227" max="227" width="22.3716814159292" style="1" customWidth="1"/>
    <col min="228" max="229" width="9" style="1"/>
    <col min="230" max="230" width="36" style="1" customWidth="1"/>
    <col min="231" max="232" width="9" style="1"/>
    <col min="233" max="233" width="19.1238938053097" style="1" customWidth="1"/>
    <col min="234" max="235" width="9" style="1"/>
    <col min="236" max="236" width="19.1238938053097" style="1" customWidth="1"/>
    <col min="237" max="238" width="9" style="1"/>
    <col min="239" max="239" width="21.2477876106195" style="1" customWidth="1"/>
    <col min="240" max="241" width="12.6283185840708" style="1" customWidth="1"/>
    <col min="242" max="242" width="9" style="1"/>
    <col min="243" max="243" width="15" style="1" customWidth="1"/>
    <col min="244" max="245" width="9" style="1"/>
    <col min="246" max="246" width="15" style="1" customWidth="1"/>
    <col min="247" max="248" width="9" style="1"/>
    <col min="249" max="249" width="12.8761061946903" style="1" customWidth="1"/>
    <col min="250" max="251" width="9" style="1"/>
    <col min="252" max="252" width="15" style="1" customWidth="1"/>
    <col min="253" max="254" width="9" style="1"/>
    <col min="255" max="255" width="17.1238938053097" style="1" customWidth="1"/>
    <col min="256" max="257" width="9" style="1"/>
    <col min="258" max="258" width="22.3716814159292" style="1" customWidth="1"/>
    <col min="259" max="260" width="9" style="1"/>
    <col min="261" max="261" width="22.3716814159292" style="1" customWidth="1"/>
    <col min="262" max="263" width="9" style="1"/>
    <col min="264" max="264" width="36" style="1" customWidth="1"/>
    <col min="265" max="266" width="9" style="1"/>
    <col min="267" max="267" width="19.1238938053097" style="1" customWidth="1"/>
    <col min="268" max="269" width="9" style="1"/>
    <col min="270" max="270" width="19.1238938053097" style="1" customWidth="1"/>
    <col min="271" max="272" width="12.6283185840708" style="1" customWidth="1"/>
    <col min="273" max="273" width="21.2477876106195" style="1" customWidth="1"/>
    <col min="274" max="275" width="12.6283185840708" style="1" customWidth="1"/>
    <col min="276" max="276" width="9" style="1"/>
    <col min="277" max="277" width="15" style="1" customWidth="1"/>
    <col min="278" max="279" width="9" style="1"/>
    <col min="280" max="280" width="15" style="1" customWidth="1"/>
    <col min="281" max="282" width="9" style="1"/>
    <col min="283" max="283" width="12.8761061946903" style="1" customWidth="1"/>
    <col min="284" max="285" width="9" style="1"/>
    <col min="286" max="286" width="15" style="1" customWidth="1"/>
    <col min="287" max="288" width="9" style="1"/>
    <col min="289" max="289" width="17.1238938053097" style="1" customWidth="1"/>
    <col min="290" max="291" width="9" style="1"/>
    <col min="292" max="292" width="22.3716814159292" style="1" customWidth="1"/>
    <col min="293" max="294" width="9" style="1"/>
    <col min="295" max="295" width="22.3716814159292" style="1" customWidth="1"/>
    <col min="296" max="297" width="9" style="1"/>
    <col min="298" max="298" width="36" style="1" customWidth="1"/>
    <col min="299" max="300" width="9" style="1"/>
    <col min="301" max="301" width="19.1238938053097" style="1" customWidth="1"/>
    <col min="302" max="303" width="9" style="1"/>
    <col min="304" max="304" width="19.1238938053097" style="1" customWidth="1"/>
    <col min="305" max="306" width="12.6283185840708" style="1" customWidth="1"/>
    <col min="307" max="307" width="21.2477876106195" style="1" customWidth="1"/>
    <col min="308" max="309" width="12.6283185840708" style="1" customWidth="1"/>
    <col min="310" max="310" width="9" style="1"/>
    <col min="311" max="311" width="15" style="1" customWidth="1"/>
    <col min="312" max="313" width="9" style="1"/>
    <col min="314" max="314" width="15" style="1" customWidth="1"/>
    <col min="315" max="316" width="9" style="1"/>
    <col min="317" max="317" width="12.8761061946903" style="1" customWidth="1"/>
    <col min="318" max="319" width="9" style="1"/>
    <col min="320" max="320" width="15" style="1" customWidth="1"/>
    <col min="321" max="322" width="9" style="1"/>
    <col min="323" max="323" width="17.1238938053097" style="1" customWidth="1"/>
    <col min="324" max="325" width="9" style="1"/>
    <col min="326" max="326" width="22.3716814159292" style="1" customWidth="1"/>
    <col min="327" max="328" width="9" style="1"/>
    <col min="329" max="329" width="22.3716814159292" style="1" customWidth="1"/>
    <col min="330" max="331" width="9" style="1"/>
    <col min="332" max="332" width="36" style="1" customWidth="1"/>
    <col min="333" max="334" width="9" style="1"/>
    <col min="335" max="335" width="19.1238938053097" style="1" customWidth="1"/>
    <col min="336" max="337" width="9" style="1"/>
    <col min="338" max="338" width="19.1238938053097" style="1" customWidth="1"/>
    <col min="339" max="340" width="12.6283185840708" style="1" customWidth="1"/>
    <col min="341" max="341" width="21.2477876106195" style="1" customWidth="1"/>
    <col min="342" max="343" width="12.6283185840708" style="1" customWidth="1"/>
    <col min="344" max="344" width="9" style="1"/>
    <col min="345" max="345" width="14.8141592920354" style="1" customWidth="1"/>
    <col min="346" max="346" width="15.1769911504425" style="1" customWidth="1"/>
    <col min="347" max="347" width="15" style="1" customWidth="1"/>
    <col min="348" max="348" width="12.6283185840708" style="1" customWidth="1"/>
    <col min="349" max="349" width="2.3716814159292" style="1" customWidth="1"/>
    <col min="350" max="350" width="15" style="1" customWidth="1"/>
    <col min="351" max="351" width="12.6283185840708" style="1" customWidth="1"/>
    <col min="352" max="352" width="4.3716814159292" style="1" customWidth="1"/>
    <col min="353" max="353" width="15" style="1" customWidth="1"/>
    <col min="354" max="354" width="12.6283185840708" style="1" customWidth="1"/>
    <col min="355" max="355" width="4.3716814159292" style="1" customWidth="1"/>
    <col min="356" max="356" width="15" style="1" customWidth="1"/>
    <col min="357" max="357" width="12.6283185840708" style="1" customWidth="1"/>
    <col min="358" max="358" width="4.3716814159292" style="1" customWidth="1"/>
    <col min="359" max="359" width="17.1238938053097" style="1" customWidth="1"/>
    <col min="360" max="360" width="12.6283185840708" style="1" customWidth="1"/>
    <col min="361" max="361" width="3.3716814159292" style="1" customWidth="1"/>
    <col min="362" max="362" width="22.3716814159292" style="1" customWidth="1"/>
    <col min="363" max="363" width="12.6283185840708" style="1" customWidth="1"/>
    <col min="364" max="364" width="3.3716814159292" style="1" customWidth="1"/>
    <col min="365" max="365" width="22.3716814159292" style="1" customWidth="1"/>
    <col min="366" max="366" width="12.6283185840708" style="1" customWidth="1"/>
    <col min="367" max="367" width="3.3716814159292" style="1" customWidth="1"/>
    <col min="368" max="368" width="36" style="1" customWidth="1"/>
    <col min="369" max="369" width="12.6283185840708" style="1" customWidth="1"/>
    <col min="370" max="370" width="3.3716814159292" style="1" customWidth="1"/>
    <col min="371" max="371" width="36" style="1" customWidth="1"/>
    <col min="372" max="372" width="12.6283185840708" style="1" customWidth="1"/>
    <col min="373" max="373" width="3.3716814159292" style="1" customWidth="1"/>
    <col min="374" max="374" width="36" style="1" customWidth="1"/>
    <col min="375" max="375" width="12.6283185840708" style="1" customWidth="1"/>
    <col min="376" max="376" width="4.3716814159292" style="1" customWidth="1"/>
    <col min="377" max="377" width="36" style="1" customWidth="1"/>
    <col min="378" max="378" width="12.6283185840708" style="1" customWidth="1"/>
    <col min="379" max="379" width="4.3716814159292" style="1" customWidth="1"/>
    <col min="380" max="380" width="36" style="1" customWidth="1"/>
    <col min="381" max="381" width="15" style="1" customWidth="1"/>
    <col min="382" max="382" width="3.3716814159292" style="1" customWidth="1"/>
    <col min="383" max="383" width="21.2477876106195" style="1" customWidth="1"/>
    <col min="384" max="384" width="15" style="1" customWidth="1"/>
    <col min="385" max="385" width="3.3716814159292" style="1" customWidth="1"/>
    <col min="386" max="386" width="21.2477876106195" style="1" customWidth="1"/>
    <col min="387" max="387" width="12.8761061946903" style="1" customWidth="1"/>
    <col min="388" max="388" width="3.3716814159292" style="1" customWidth="1"/>
    <col min="389" max="389" width="21.2477876106195" style="1" customWidth="1"/>
    <col min="390" max="390" width="15" style="1" customWidth="1"/>
    <col min="391" max="391" width="3.3716814159292" style="1" customWidth="1"/>
    <col min="392" max="392" width="9" style="1"/>
    <col min="393" max="393" width="17.1238938053097" style="1" customWidth="1"/>
    <col min="394" max="395" width="9" style="1"/>
    <col min="396" max="396" width="22.3716814159292" style="1" customWidth="1"/>
    <col min="397" max="398" width="9" style="1"/>
    <col min="399" max="399" width="22.3716814159292" style="1" customWidth="1"/>
    <col min="400" max="401" width="9" style="1"/>
    <col min="402" max="402" width="36" style="1" customWidth="1"/>
    <col min="403" max="404" width="9" style="1"/>
    <col min="405" max="405" width="19.1238938053097" style="1" customWidth="1"/>
    <col min="406" max="407" width="9" style="1"/>
    <col min="408" max="408" width="19.1238938053097" style="1" customWidth="1"/>
    <col min="409" max="410" width="12.6283185840708" style="1" customWidth="1"/>
    <col min="411" max="411" width="21.2477876106195" style="1" customWidth="1"/>
    <col min="412" max="413" width="12.6283185840708" style="1" customWidth="1"/>
    <col min="414" max="414" width="9" style="1"/>
    <col min="415" max="415" width="15" style="1" customWidth="1"/>
    <col min="416" max="417" width="9" style="1"/>
    <col min="418" max="418" width="15" style="1" customWidth="1"/>
    <col min="419" max="420" width="9" style="1"/>
    <col min="421" max="421" width="12.8761061946903" style="1" customWidth="1"/>
    <col min="422" max="423" width="9" style="1"/>
    <col min="424" max="424" width="15" style="1" customWidth="1"/>
    <col min="425" max="426" width="9" style="1"/>
    <col min="427" max="427" width="17.1238938053097" style="1" customWidth="1"/>
    <col min="428" max="429" width="9" style="1"/>
    <col min="430" max="430" width="22.3716814159292" style="1" customWidth="1"/>
    <col min="431" max="432" width="9" style="1"/>
    <col min="433" max="433" width="22.3716814159292" style="1" customWidth="1"/>
    <col min="434" max="435" width="9" style="1"/>
    <col min="436" max="436" width="36" style="1" customWidth="1"/>
    <col min="437" max="438" width="9" style="1"/>
    <col min="439" max="439" width="19.1238938053097" style="1" customWidth="1"/>
    <col min="440" max="441" width="9" style="1"/>
    <col min="442" max="442" width="19.1238938053097" style="1" customWidth="1"/>
    <col min="443" max="444" width="12.6283185840708" style="1" customWidth="1"/>
    <col min="445" max="445" width="21.2477876106195" style="1" customWidth="1"/>
    <col min="446" max="447" width="12.6283185840708" style="1" customWidth="1"/>
    <col min="448" max="448" width="9" style="1"/>
    <col min="449" max="449" width="15" style="1" customWidth="1"/>
    <col min="450" max="451" width="9" style="1"/>
    <col min="452" max="452" width="15" style="1" customWidth="1"/>
    <col min="453" max="454" width="9" style="1"/>
    <col min="455" max="455" width="12.8761061946903" style="1" customWidth="1"/>
    <col min="456" max="457" width="9" style="1"/>
    <col min="458" max="458" width="15" style="1" customWidth="1"/>
    <col min="459" max="460" width="9" style="1"/>
    <col min="461" max="461" width="17.1238938053097" style="1" customWidth="1"/>
    <col min="462" max="463" width="9" style="1"/>
    <col min="464" max="464" width="22.3716814159292" style="1" customWidth="1"/>
    <col min="465" max="466" width="9" style="1"/>
    <col min="467" max="467" width="22.3716814159292" style="1" customWidth="1"/>
    <col min="468" max="469" width="9" style="1"/>
    <col min="470" max="470" width="36" style="1" customWidth="1"/>
    <col min="471" max="472" width="9" style="1"/>
    <col min="473" max="473" width="19.1238938053097" style="1" customWidth="1"/>
    <col min="474" max="475" width="9" style="1"/>
    <col min="476" max="476" width="19.1238938053097" style="1" customWidth="1"/>
    <col min="477" max="478" width="12.6283185840708" style="1" customWidth="1"/>
    <col min="479" max="479" width="21.2477876106195" style="1" customWidth="1"/>
    <col min="480" max="481" width="12.6283185840708" style="1" customWidth="1"/>
    <col min="482" max="482" width="9" style="1"/>
    <col min="483" max="483" width="15" style="1" customWidth="1"/>
    <col min="484" max="485" width="8.3716814159292" style="1" customWidth="1"/>
    <col min="486" max="486" width="15" style="1" customWidth="1"/>
    <col min="487" max="488" width="9" style="1" customWidth="1"/>
    <col min="489" max="489" width="12.8761061946903" style="1" customWidth="1"/>
    <col min="490" max="491" width="9" style="1"/>
    <col min="492" max="492" width="15" style="1" customWidth="1"/>
    <col min="493" max="494" width="9" style="1"/>
    <col min="495" max="495" width="17.1238938053097" style="1" customWidth="1"/>
    <col min="496" max="497" width="9" style="1"/>
    <col min="498" max="498" width="22.3716814159292" style="1" customWidth="1"/>
    <col min="499" max="500" width="9" style="1"/>
    <col min="501" max="501" width="22.3716814159292" style="1" customWidth="1"/>
    <col min="502" max="503" width="9" style="1"/>
    <col min="504" max="504" width="36" style="1" customWidth="1"/>
    <col min="505" max="506" width="9" style="1"/>
    <col min="507" max="507" width="19.1238938053097" style="1" customWidth="1"/>
    <col min="508" max="509" width="9" style="1"/>
    <col min="510" max="510" width="19.1238938053097" style="1" customWidth="1"/>
    <col min="511" max="512" width="12.6283185840708" style="1" customWidth="1"/>
    <col min="513" max="513" width="21.2477876106195" style="1" customWidth="1"/>
    <col min="514" max="515" width="12.6283185840708" style="1" customWidth="1"/>
    <col min="516" max="516" width="9" style="1"/>
    <col min="517" max="517" width="7.3716814159292" style="1" customWidth="1"/>
    <col min="518" max="518" width="10" style="1" customWidth="1"/>
    <col min="519" max="519" width="15" style="1" customWidth="1"/>
    <col min="520" max="520" width="12.6283185840708" style="1" customWidth="1"/>
    <col min="521" max="521" width="3.3716814159292" style="1" customWidth="1"/>
    <col min="522" max="522" width="15" style="1" customWidth="1"/>
    <col min="523" max="523" width="12.6283185840708" style="1" customWidth="1"/>
    <col min="524" max="524" width="3.3716814159292" style="1" customWidth="1"/>
    <col min="525" max="525" width="15" style="1" customWidth="1"/>
    <col min="526" max="526" width="12.6283185840708" style="1" customWidth="1"/>
    <col min="527" max="527" width="4.3716814159292" style="1" customWidth="1"/>
    <col min="528" max="528" width="15" style="1" customWidth="1"/>
    <col min="529" max="529" width="12.6283185840708" style="1" customWidth="1"/>
    <col min="530" max="530" width="3.3716814159292" style="1" customWidth="1"/>
    <col min="531" max="531" width="17.1238938053097" style="1" customWidth="1"/>
    <col min="532" max="532" width="12.6283185840708" style="1" customWidth="1"/>
    <col min="533" max="533" width="4.3716814159292" style="1" customWidth="1"/>
    <col min="534" max="534" width="22.3716814159292" style="1" customWidth="1"/>
    <col min="535" max="535" width="12.6283185840708" style="1" customWidth="1"/>
    <col min="536" max="536" width="3.3716814159292" style="1" customWidth="1"/>
    <col min="537" max="537" width="22.3716814159292" style="1" customWidth="1"/>
    <col min="538" max="538" width="12.6283185840708" style="1" customWidth="1"/>
    <col min="539" max="539" width="4.3716814159292" style="1" customWidth="1"/>
    <col min="540" max="540" width="36" style="1" customWidth="1"/>
    <col min="541" max="541" width="12.6283185840708" style="1" customWidth="1"/>
    <col min="542" max="542" width="3.3716814159292" style="1" customWidth="1"/>
    <col min="543" max="543" width="36" style="1" customWidth="1"/>
    <col min="544" max="544" width="12.6283185840708" style="1" customWidth="1"/>
    <col min="545" max="545" width="3.3716814159292" style="1" customWidth="1"/>
    <col min="546" max="546" width="36" style="1" customWidth="1"/>
    <col min="547" max="547" width="12.6283185840708" style="1" customWidth="1"/>
    <col min="548" max="548" width="4.3716814159292" style="1" customWidth="1"/>
    <col min="549" max="549" width="36" style="1" customWidth="1"/>
    <col min="550" max="550" width="12.6283185840708" style="1" customWidth="1"/>
    <col min="551" max="551" width="3.3716814159292" style="1" customWidth="1"/>
    <col min="552" max="552" width="36" style="1" customWidth="1"/>
    <col min="553" max="553" width="15" style="1" customWidth="1"/>
    <col min="554" max="554" width="12.6283185840708" style="1" customWidth="1"/>
    <col min="555" max="555" width="21.2477876106195" style="1" customWidth="1"/>
    <col min="556" max="556" width="15" style="1" customWidth="1"/>
    <col min="557" max="557" width="12.6283185840708" style="1" customWidth="1"/>
    <col min="558" max="558" width="21.2477876106195" style="1" customWidth="1"/>
    <col min="559" max="559" width="12.8761061946903" style="1" customWidth="1"/>
    <col min="560" max="560" width="12.6283185840708" style="1" customWidth="1"/>
    <col min="561" max="561" width="21.2477876106195" style="1" customWidth="1"/>
    <col min="562" max="562" width="15" style="1" customWidth="1"/>
    <col min="563" max="563" width="12.6283185840708" style="1" customWidth="1"/>
    <col min="564" max="564" width="2.3716814159292" style="1" customWidth="1"/>
    <col min="565" max="565" width="17.1238938053097" style="1" customWidth="1"/>
    <col min="566" max="566" width="12.6283185840708" style="1" customWidth="1"/>
    <col min="567" max="567" width="2.3716814159292" style="1" customWidth="1"/>
    <col min="568" max="568" width="22.3716814159292" style="1" customWidth="1"/>
    <col min="569" max="569" width="12.6283185840708" style="1" customWidth="1"/>
    <col min="570" max="570" width="2.3716814159292" style="1" customWidth="1"/>
    <col min="571" max="571" width="22.3716814159292" style="1" customWidth="1"/>
    <col min="572" max="572" width="12.6283185840708" style="1" customWidth="1"/>
    <col min="573" max="573" width="2.3716814159292" style="1" customWidth="1"/>
    <col min="574" max="574" width="36" style="1" customWidth="1"/>
    <col min="575" max="575" width="12.6283185840708" style="1" customWidth="1"/>
    <col min="576" max="576" width="2.3716814159292" style="1" customWidth="1"/>
    <col min="577" max="577" width="19.1238938053097" style="1" customWidth="1"/>
    <col min="578" max="578" width="12.6283185840708" style="1" customWidth="1"/>
    <col min="579" max="579" width="2.3716814159292" style="1" customWidth="1"/>
    <col min="580" max="580" width="19.1238938053097" style="1" customWidth="1"/>
    <col min="581" max="581" width="12.6283185840708" style="1" customWidth="1"/>
    <col min="582" max="582" width="2.3716814159292" style="1" customWidth="1"/>
    <col min="583" max="583" width="21.2477876106195" style="1" customWidth="1"/>
    <col min="584" max="584" width="12.6283185840708" style="1" customWidth="1"/>
    <col min="585" max="585" width="2.3716814159292" style="1" customWidth="1"/>
    <col min="586" max="586" width="9" style="1"/>
    <col min="587" max="587" width="15" style="1" customWidth="1"/>
    <col min="588" max="588" width="12.6283185840708" style="1" customWidth="1"/>
    <col min="589" max="589" width="2.3716814159292" style="1" customWidth="1"/>
    <col min="590" max="590" width="15" style="1" customWidth="1"/>
    <col min="591" max="591" width="12.6283185840708" style="1" customWidth="1"/>
    <col min="592" max="592" width="2.3716814159292" style="1" customWidth="1"/>
    <col min="593" max="593" width="12.8761061946903" style="1" customWidth="1"/>
    <col min="594" max="594" width="12.6283185840708" style="1" customWidth="1"/>
    <col min="595" max="595" width="2.3716814159292" style="1" customWidth="1"/>
    <col min="596" max="596" width="15" style="1" customWidth="1"/>
    <col min="597" max="597" width="12.6283185840708" style="1" customWidth="1"/>
    <col min="598" max="598" width="2.3716814159292" style="1" customWidth="1"/>
    <col min="599" max="599" width="17.1238938053097" style="1" customWidth="1"/>
    <col min="600" max="600" width="12.6283185840708" style="1" customWidth="1"/>
    <col min="601" max="601" width="2.3716814159292" style="1" customWidth="1"/>
    <col min="602" max="602" width="22.3716814159292" style="1" customWidth="1"/>
    <col min="603" max="603" width="12.6283185840708" style="1" customWidth="1"/>
    <col min="604" max="604" width="2.3716814159292" style="1" customWidth="1"/>
    <col min="605" max="605" width="22.3716814159292" style="1" customWidth="1"/>
    <col min="606" max="606" width="12.6283185840708" style="1" customWidth="1"/>
    <col min="607" max="607" width="2.3716814159292" style="1" customWidth="1"/>
    <col min="608" max="608" width="36" style="1" customWidth="1"/>
    <col min="609" max="609" width="12.6283185840708" style="1" customWidth="1"/>
    <col min="610" max="610" width="2.3716814159292" style="1" customWidth="1"/>
    <col min="611" max="611" width="19.1238938053097" style="1" customWidth="1"/>
    <col min="612" max="612" width="12.6283185840708" style="1" customWidth="1"/>
    <col min="613" max="613" width="2.3716814159292" style="1" customWidth="1"/>
    <col min="614" max="614" width="19.1238938053097" style="1" customWidth="1"/>
    <col min="615" max="615" width="12.6283185840708" style="1" customWidth="1"/>
    <col min="616" max="616" width="2.3716814159292" style="1" customWidth="1"/>
    <col min="617" max="617" width="21.2477876106195" style="1" customWidth="1"/>
    <col min="618" max="618" width="12.6283185840708" style="1" customWidth="1"/>
    <col min="619" max="619" width="2.3716814159292" style="1" customWidth="1"/>
    <col min="620" max="620" width="9" style="1"/>
    <col min="621" max="621" width="15" style="1" customWidth="1"/>
    <col min="622" max="622" width="12.6283185840708" style="1" customWidth="1"/>
    <col min="623" max="623" width="2.3716814159292" style="1" customWidth="1"/>
    <col min="624" max="624" width="15" style="1" customWidth="1"/>
    <col min="625" max="625" width="12.6283185840708" style="1" customWidth="1"/>
    <col min="626" max="626" width="2.3716814159292" style="1" customWidth="1"/>
    <col min="627" max="627" width="12.8761061946903" style="1" customWidth="1"/>
    <col min="628" max="628" width="12.6283185840708" style="1" customWidth="1"/>
    <col min="629" max="629" width="2.3716814159292" style="1" customWidth="1"/>
    <col min="630" max="630" width="15" style="1" customWidth="1"/>
    <col min="631" max="631" width="12.6283185840708" style="1" customWidth="1"/>
    <col min="632" max="632" width="2.3716814159292" style="1" customWidth="1"/>
    <col min="633" max="633" width="17.1238938053097" style="1" customWidth="1"/>
    <col min="634" max="634" width="12.6283185840708" style="1" customWidth="1"/>
    <col min="635" max="635" width="2.3716814159292" style="1" customWidth="1"/>
    <col min="636" max="636" width="22.3716814159292" style="1" customWidth="1"/>
    <col min="637" max="637" width="12.6283185840708" style="1" customWidth="1"/>
    <col min="638" max="638" width="2.3716814159292" style="1" customWidth="1"/>
    <col min="639" max="639" width="22.3716814159292" style="1" customWidth="1"/>
    <col min="640" max="640" width="12.6283185840708" style="1" customWidth="1"/>
    <col min="641" max="641" width="2.3716814159292" style="1" customWidth="1"/>
    <col min="642" max="642" width="36" style="1" customWidth="1"/>
    <col min="643" max="643" width="12.6283185840708" style="1" customWidth="1"/>
    <col min="644" max="644" width="2.3716814159292" style="1" customWidth="1"/>
    <col min="645" max="645" width="19.1238938053097" style="1" customWidth="1"/>
    <col min="646" max="646" width="12.6283185840708" style="1" customWidth="1"/>
    <col min="647" max="647" width="2.3716814159292" style="1" customWidth="1"/>
    <col min="648" max="648" width="19.1238938053097" style="1" customWidth="1"/>
    <col min="649" max="649" width="12.6283185840708" style="1" customWidth="1"/>
    <col min="650" max="650" width="2.3716814159292" style="1" customWidth="1"/>
    <col min="651" max="651" width="21.2477876106195" style="1" customWidth="1"/>
    <col min="652" max="652" width="12.6283185840708" style="1" customWidth="1"/>
    <col min="653" max="653" width="2.3716814159292" style="1" customWidth="1"/>
    <col min="654" max="654" width="9" style="1"/>
    <col min="655" max="655" width="15" style="1" customWidth="1"/>
    <col min="656" max="656" width="12.6283185840708" style="1" customWidth="1"/>
    <col min="657" max="657" width="2.3716814159292" style="1" customWidth="1"/>
    <col min="658" max="658" width="15" style="1" customWidth="1"/>
    <col min="659" max="659" width="12.6283185840708" style="1" customWidth="1"/>
    <col min="660" max="660" width="2.3716814159292" style="1" customWidth="1"/>
    <col min="661" max="661" width="12.8761061946903" style="1" customWidth="1"/>
    <col min="662" max="662" width="12.6283185840708" style="1" customWidth="1"/>
    <col min="663" max="663" width="2.3716814159292" style="1" customWidth="1"/>
    <col min="664" max="664" width="15" style="1" customWidth="1"/>
    <col min="665" max="665" width="12.6283185840708" style="1" customWidth="1"/>
    <col min="666" max="666" width="2.3716814159292" style="1" customWidth="1"/>
    <col min="667" max="667" width="17.1238938053097" style="1" customWidth="1"/>
    <col min="668" max="668" width="12.6283185840708" style="1" customWidth="1"/>
    <col min="669" max="669" width="2.3716814159292" style="1" customWidth="1"/>
    <col min="670" max="670" width="22.3716814159292" style="1" customWidth="1"/>
    <col min="671" max="671" width="12.6283185840708" style="1" customWidth="1"/>
    <col min="672" max="672" width="2.3716814159292" style="1" customWidth="1"/>
    <col min="673" max="673" width="22.3716814159292" style="1" customWidth="1"/>
    <col min="674" max="674" width="12.6283185840708" style="1" customWidth="1"/>
    <col min="675" max="675" width="2.3716814159292" style="1" customWidth="1"/>
    <col min="676" max="676" width="36" style="1" customWidth="1"/>
    <col min="677" max="677" width="12.6283185840708" style="1" customWidth="1"/>
    <col min="678" max="678" width="2.3716814159292" style="1" customWidth="1"/>
    <col min="679" max="679" width="19.1238938053097" style="1" customWidth="1"/>
    <col min="680" max="680" width="12.6283185840708" style="1" customWidth="1"/>
    <col min="681" max="681" width="2.3716814159292" style="1" customWidth="1"/>
    <col min="682" max="682" width="19.1238938053097" style="1" customWidth="1"/>
    <col min="683" max="683" width="12.6283185840708" style="1" customWidth="1"/>
    <col min="684" max="684" width="2.3716814159292" style="1" customWidth="1"/>
    <col min="685" max="685" width="21.2477876106195" style="1" customWidth="1"/>
    <col min="686" max="686" width="12.6283185840708" style="1" customWidth="1"/>
    <col min="687" max="687" width="2.3716814159292" style="1" customWidth="1"/>
    <col min="688" max="16384" width="9" style="1"/>
  </cols>
  <sheetData>
    <row r="1" spans="1:715">
      <c r="A1" s="1" t="s">
        <v>0</v>
      </c>
      <c r="C1" s="2">
        <v>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5"/>
      <c r="AI1" s="5"/>
      <c r="AJ1" s="5"/>
      <c r="AK1" s="2">
        <v>13</v>
      </c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5"/>
      <c r="BQ1" s="5"/>
      <c r="BR1" s="5"/>
      <c r="BS1" s="2">
        <v>19</v>
      </c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5"/>
      <c r="CY1" s="5"/>
      <c r="CZ1" s="5"/>
      <c r="DA1" s="2">
        <v>25</v>
      </c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5"/>
      <c r="EI1" s="2">
        <v>31</v>
      </c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5"/>
      <c r="FR1" s="1">
        <v>2021</v>
      </c>
      <c r="FS1" s="2">
        <v>7</v>
      </c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5"/>
      <c r="HA1" s="2">
        <v>13</v>
      </c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5"/>
      <c r="II1" s="2">
        <v>19</v>
      </c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5"/>
      <c r="JQ1" s="2">
        <v>25</v>
      </c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5"/>
      <c r="KY1" s="2">
        <v>31</v>
      </c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5"/>
      <c r="MG1" s="1" t="s">
        <v>0</v>
      </c>
      <c r="MH1" s="1">
        <v>2020</v>
      </c>
      <c r="MI1" s="2">
        <v>7</v>
      </c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5"/>
      <c r="NQ1" s="2">
        <v>13</v>
      </c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5"/>
      <c r="OY1" s="2">
        <v>19</v>
      </c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5"/>
      <c r="QG1" s="2">
        <v>25</v>
      </c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5"/>
      <c r="RO1" s="2">
        <v>31</v>
      </c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5"/>
      <c r="SX1" s="1">
        <v>2021</v>
      </c>
      <c r="SY1" s="2">
        <v>7</v>
      </c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5"/>
      <c r="UG1" s="2">
        <v>13</v>
      </c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5"/>
      <c r="VO1" s="2">
        <v>19</v>
      </c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5"/>
      <c r="WW1" s="2">
        <v>25</v>
      </c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5"/>
      <c r="YE1" s="2">
        <v>31</v>
      </c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</row>
    <row r="2" spans="2:715">
      <c r="B2" s="1" t="s">
        <v>1</v>
      </c>
      <c r="C2" s="1" t="s">
        <v>668</v>
      </c>
      <c r="I2" s="1" t="s">
        <v>669</v>
      </c>
      <c r="O2" s="1" t="s">
        <v>670</v>
      </c>
      <c r="U2" s="1" t="s">
        <v>671</v>
      </c>
      <c r="AA2" s="1" t="s">
        <v>672</v>
      </c>
      <c r="AK2" s="1" t="s">
        <v>668</v>
      </c>
      <c r="AQ2" s="1" t="s">
        <v>669</v>
      </c>
      <c r="AW2" s="1" t="s">
        <v>670</v>
      </c>
      <c r="BC2" s="1" t="s">
        <v>671</v>
      </c>
      <c r="BI2" s="1" t="s">
        <v>672</v>
      </c>
      <c r="BS2" s="1" t="s">
        <v>668</v>
      </c>
      <c r="BY2" s="1" t="s">
        <v>669</v>
      </c>
      <c r="CE2" s="1" t="s">
        <v>670</v>
      </c>
      <c r="CK2" s="1" t="s">
        <v>671</v>
      </c>
      <c r="CQ2" s="1" t="s">
        <v>672</v>
      </c>
      <c r="DA2" s="1" t="s">
        <v>668</v>
      </c>
      <c r="DB2" s="4"/>
      <c r="DC2" s="4"/>
      <c r="DG2" s="1" t="s">
        <v>669</v>
      </c>
      <c r="DM2" s="1" t="s">
        <v>670</v>
      </c>
      <c r="DS2" s="1" t="s">
        <v>671</v>
      </c>
      <c r="DY2" s="1" t="s">
        <v>672</v>
      </c>
      <c r="EI2" s="1" t="s">
        <v>668</v>
      </c>
      <c r="EO2" s="1" t="s">
        <v>669</v>
      </c>
      <c r="EU2" s="1" t="s">
        <v>670</v>
      </c>
      <c r="FA2" s="1" t="s">
        <v>671</v>
      </c>
      <c r="FG2" s="1" t="s">
        <v>672</v>
      </c>
      <c r="FS2" s="1" t="s">
        <v>668</v>
      </c>
      <c r="FY2" s="1" t="s">
        <v>669</v>
      </c>
      <c r="GE2" s="1" t="s">
        <v>670</v>
      </c>
      <c r="GK2" s="1" t="s">
        <v>671</v>
      </c>
      <c r="GQ2" s="1" t="s">
        <v>672</v>
      </c>
      <c r="HA2" s="1" t="s">
        <v>668</v>
      </c>
      <c r="HG2" s="1" t="s">
        <v>669</v>
      </c>
      <c r="HM2" s="1" t="s">
        <v>670</v>
      </c>
      <c r="HS2" s="1" t="s">
        <v>671</v>
      </c>
      <c r="HY2" s="1" t="s">
        <v>672</v>
      </c>
      <c r="II2" s="1" t="s">
        <v>668</v>
      </c>
      <c r="IO2" s="1" t="s">
        <v>669</v>
      </c>
      <c r="IU2" s="1" t="s">
        <v>670</v>
      </c>
      <c r="JA2" s="1" t="s">
        <v>671</v>
      </c>
      <c r="JG2" s="1" t="s">
        <v>672</v>
      </c>
      <c r="JQ2" s="1" t="s">
        <v>668</v>
      </c>
      <c r="JR2" s="4"/>
      <c r="JS2" s="4"/>
      <c r="JW2" s="1" t="s">
        <v>669</v>
      </c>
      <c r="KC2" s="1" t="s">
        <v>670</v>
      </c>
      <c r="KI2" s="1" t="s">
        <v>671</v>
      </c>
      <c r="KO2" s="1" t="s">
        <v>672</v>
      </c>
      <c r="KY2" s="1" t="s">
        <v>668</v>
      </c>
      <c r="LE2" s="1" t="s">
        <v>669</v>
      </c>
      <c r="LK2" s="1" t="s">
        <v>670</v>
      </c>
      <c r="LQ2" s="1" t="s">
        <v>671</v>
      </c>
      <c r="LW2" s="1" t="s">
        <v>672</v>
      </c>
      <c r="MH2" s="1" t="s">
        <v>1</v>
      </c>
      <c r="MI2" s="1" t="s">
        <v>668</v>
      </c>
      <c r="MO2" s="1" t="s">
        <v>669</v>
      </c>
      <c r="MU2" s="1" t="s">
        <v>670</v>
      </c>
      <c r="NA2" s="1" t="s">
        <v>671</v>
      </c>
      <c r="NG2" s="1" t="s">
        <v>672</v>
      </c>
      <c r="NQ2" s="1" t="s">
        <v>668</v>
      </c>
      <c r="NW2" s="1" t="s">
        <v>669</v>
      </c>
      <c r="OC2" s="1" t="s">
        <v>670</v>
      </c>
      <c r="OI2" s="1" t="s">
        <v>671</v>
      </c>
      <c r="OO2" s="1" t="s">
        <v>672</v>
      </c>
      <c r="OY2" s="1" t="s">
        <v>668</v>
      </c>
      <c r="PE2" s="1" t="s">
        <v>669</v>
      </c>
      <c r="PK2" s="1" t="s">
        <v>670</v>
      </c>
      <c r="PQ2" s="1" t="s">
        <v>671</v>
      </c>
      <c r="PW2" s="1" t="s">
        <v>672</v>
      </c>
      <c r="QG2" s="1" t="s">
        <v>668</v>
      </c>
      <c r="QH2" s="4"/>
      <c r="QI2" s="4"/>
      <c r="QM2" s="1" t="s">
        <v>669</v>
      </c>
      <c r="QS2" s="1" t="s">
        <v>670</v>
      </c>
      <c r="QY2" s="1" t="s">
        <v>671</v>
      </c>
      <c r="RE2" s="1" t="s">
        <v>672</v>
      </c>
      <c r="RO2" s="1" t="s">
        <v>668</v>
      </c>
      <c r="RU2" s="1" t="s">
        <v>669</v>
      </c>
      <c r="SA2" s="1" t="s">
        <v>670</v>
      </c>
      <c r="SG2" s="1" t="s">
        <v>671</v>
      </c>
      <c r="SM2" s="1" t="s">
        <v>672</v>
      </c>
      <c r="SY2" s="1" t="s">
        <v>668</v>
      </c>
      <c r="TE2" s="1" t="s">
        <v>669</v>
      </c>
      <c r="TK2" s="1" t="s">
        <v>670</v>
      </c>
      <c r="TQ2" s="1" t="s">
        <v>671</v>
      </c>
      <c r="TW2" s="1" t="s">
        <v>672</v>
      </c>
      <c r="UG2" s="1" t="s">
        <v>668</v>
      </c>
      <c r="UM2" s="1" t="s">
        <v>669</v>
      </c>
      <c r="US2" s="1" t="s">
        <v>670</v>
      </c>
      <c r="UY2" s="1" t="s">
        <v>671</v>
      </c>
      <c r="VE2" s="1" t="s">
        <v>672</v>
      </c>
      <c r="VO2" s="1" t="s">
        <v>668</v>
      </c>
      <c r="VU2" s="1" t="s">
        <v>669</v>
      </c>
      <c r="WA2" s="1" t="s">
        <v>670</v>
      </c>
      <c r="WG2" s="1" t="s">
        <v>671</v>
      </c>
      <c r="WM2" s="1" t="s">
        <v>672</v>
      </c>
      <c r="WW2" s="1" t="s">
        <v>668</v>
      </c>
      <c r="WX2" s="4"/>
      <c r="WY2" s="4"/>
      <c r="XC2" s="1" t="s">
        <v>669</v>
      </c>
      <c r="XI2" s="1" t="s">
        <v>670</v>
      </c>
      <c r="XO2" s="1" t="s">
        <v>671</v>
      </c>
      <c r="XU2" s="1" t="s">
        <v>672</v>
      </c>
      <c r="YE2" s="1" t="s">
        <v>668</v>
      </c>
      <c r="YK2" s="1" t="s">
        <v>669</v>
      </c>
      <c r="YQ2" s="1" t="s">
        <v>670</v>
      </c>
      <c r="YW2" s="1" t="s">
        <v>671</v>
      </c>
      <c r="ZC2" s="1" t="s">
        <v>672</v>
      </c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</row>
    <row r="3" spans="1:715">
      <c r="A3" s="3" t="s">
        <v>9</v>
      </c>
      <c r="B3" s="1">
        <v>37</v>
      </c>
      <c r="C3" s="1">
        <v>317</v>
      </c>
      <c r="I3" s="1">
        <v>1231</v>
      </c>
      <c r="O3" s="1">
        <v>319</v>
      </c>
      <c r="U3" s="1">
        <v>262</v>
      </c>
      <c r="AA3" s="1">
        <v>1592</v>
      </c>
      <c r="AK3" s="1">
        <v>312</v>
      </c>
      <c r="AQ3" s="1">
        <v>1161</v>
      </c>
      <c r="AW3" s="1">
        <v>315</v>
      </c>
      <c r="BC3" s="1">
        <v>259</v>
      </c>
      <c r="BI3" s="1">
        <v>1512</v>
      </c>
      <c r="BS3" s="1">
        <v>291</v>
      </c>
      <c r="BY3" s="1">
        <v>915</v>
      </c>
      <c r="CE3" s="1">
        <v>332</v>
      </c>
      <c r="CK3" s="1">
        <v>242</v>
      </c>
      <c r="CQ3" s="1">
        <v>1230</v>
      </c>
      <c r="DA3" s="1">
        <v>272</v>
      </c>
      <c r="DG3" s="1">
        <v>851</v>
      </c>
      <c r="DM3" s="1">
        <v>309</v>
      </c>
      <c r="DS3" s="1">
        <v>225</v>
      </c>
      <c r="DY3" s="1">
        <v>1158</v>
      </c>
      <c r="EI3" s="1">
        <v>201</v>
      </c>
      <c r="EO3" s="1">
        <v>509</v>
      </c>
      <c r="EU3" s="1">
        <v>256</v>
      </c>
      <c r="FA3" s="1">
        <v>229</v>
      </c>
      <c r="FG3" s="1">
        <v>756</v>
      </c>
      <c r="FQ3" s="3"/>
      <c r="FS3" s="1">
        <v>319</v>
      </c>
      <c r="FY3" s="1">
        <v>1150</v>
      </c>
      <c r="GE3" s="1">
        <v>323</v>
      </c>
      <c r="GK3" s="1">
        <v>259</v>
      </c>
      <c r="GQ3" s="1">
        <v>1494</v>
      </c>
      <c r="HA3" s="1">
        <v>286</v>
      </c>
      <c r="HG3" s="1">
        <v>1080</v>
      </c>
      <c r="HM3" s="1">
        <v>286</v>
      </c>
      <c r="HS3" s="1">
        <v>228</v>
      </c>
      <c r="HY3" s="1">
        <v>1403</v>
      </c>
      <c r="II3" s="1">
        <v>278</v>
      </c>
      <c r="IO3" s="1">
        <v>850</v>
      </c>
      <c r="IU3" s="1">
        <v>317</v>
      </c>
      <c r="JA3" s="1">
        <v>229</v>
      </c>
      <c r="JG3" s="1">
        <v>1144</v>
      </c>
      <c r="JQ3" s="1">
        <v>269</v>
      </c>
      <c r="JW3" s="1">
        <v>830</v>
      </c>
      <c r="KC3" s="1">
        <v>307</v>
      </c>
      <c r="KI3" s="1">
        <v>224</v>
      </c>
      <c r="KO3" s="1">
        <v>1142</v>
      </c>
      <c r="KY3" s="1">
        <v>183</v>
      </c>
      <c r="LE3" s="1">
        <v>458</v>
      </c>
      <c r="LK3" s="1">
        <v>232</v>
      </c>
      <c r="LQ3" s="1">
        <v>210</v>
      </c>
      <c r="LW3" s="1">
        <v>684</v>
      </c>
      <c r="MG3" s="3" t="s">
        <v>10</v>
      </c>
      <c r="MH3" s="1">
        <v>106</v>
      </c>
      <c r="MI3" s="1">
        <v>328</v>
      </c>
      <c r="MO3" s="1">
        <v>1290</v>
      </c>
      <c r="MU3" s="1">
        <v>326</v>
      </c>
      <c r="NA3" s="1">
        <v>253</v>
      </c>
      <c r="NG3" s="1">
        <v>1606</v>
      </c>
      <c r="NQ3" s="1">
        <v>283</v>
      </c>
      <c r="NW3" s="1">
        <v>1065</v>
      </c>
      <c r="OC3" s="1">
        <v>275</v>
      </c>
      <c r="OI3" s="1">
        <v>212</v>
      </c>
      <c r="OO3" s="1">
        <v>1332</v>
      </c>
      <c r="OY3" s="1">
        <v>282</v>
      </c>
      <c r="PE3" s="1">
        <v>969</v>
      </c>
      <c r="PK3" s="1">
        <v>315</v>
      </c>
      <c r="PQ3" s="1">
        <v>224</v>
      </c>
      <c r="PW3" s="1">
        <v>1260</v>
      </c>
      <c r="QG3" s="1">
        <v>258</v>
      </c>
      <c r="QM3" s="1">
        <v>838</v>
      </c>
      <c r="QS3" s="1">
        <v>292</v>
      </c>
      <c r="QY3" s="1">
        <v>204</v>
      </c>
      <c r="RE3" s="1">
        <v>1101</v>
      </c>
      <c r="RO3" s="1">
        <v>255</v>
      </c>
      <c r="RU3" s="1">
        <v>718</v>
      </c>
      <c r="SA3" s="1">
        <v>325</v>
      </c>
      <c r="SG3" s="1">
        <v>283</v>
      </c>
      <c r="SM3" s="1">
        <v>1045</v>
      </c>
      <c r="SW3" s="3"/>
      <c r="SY3" s="1">
        <v>310</v>
      </c>
      <c r="TE3" s="1">
        <v>1213</v>
      </c>
      <c r="TK3" s="1">
        <v>308</v>
      </c>
      <c r="TQ3" s="1">
        <v>237</v>
      </c>
      <c r="TW3" s="1">
        <v>1502</v>
      </c>
      <c r="UG3" s="1">
        <v>275</v>
      </c>
      <c r="UM3" s="1">
        <v>1151</v>
      </c>
      <c r="US3" s="1">
        <v>268</v>
      </c>
      <c r="UY3" s="1">
        <v>207</v>
      </c>
      <c r="VE3" s="1">
        <v>1447</v>
      </c>
      <c r="VO3" s="1">
        <v>259</v>
      </c>
      <c r="VU3" s="1">
        <v>939</v>
      </c>
      <c r="WA3" s="1">
        <v>289</v>
      </c>
      <c r="WG3" s="1">
        <v>206</v>
      </c>
      <c r="WM3" s="1">
        <v>1220</v>
      </c>
      <c r="WW3" s="1">
        <v>239</v>
      </c>
      <c r="XC3" s="1">
        <v>754</v>
      </c>
      <c r="XI3" s="1">
        <v>273</v>
      </c>
      <c r="XO3" s="1">
        <v>193</v>
      </c>
      <c r="XU3" s="1">
        <v>1011</v>
      </c>
      <c r="YE3" s="1">
        <v>244</v>
      </c>
      <c r="YK3" s="1">
        <v>685</v>
      </c>
      <c r="YQ3" s="1">
        <v>312</v>
      </c>
      <c r="YW3" s="1">
        <v>277</v>
      </c>
      <c r="ZC3" s="1">
        <v>1001</v>
      </c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</row>
    <row r="4" spans="1:715">
      <c r="A4" s="3"/>
      <c r="C4" s="1">
        <v>285</v>
      </c>
      <c r="I4" s="1">
        <v>1117</v>
      </c>
      <c r="O4" s="1">
        <v>311</v>
      </c>
      <c r="U4" s="1">
        <v>246</v>
      </c>
      <c r="AA4" s="1">
        <v>1483</v>
      </c>
      <c r="AK4" s="1">
        <v>300</v>
      </c>
      <c r="AQ4" s="1">
        <v>1182</v>
      </c>
      <c r="AW4" s="1">
        <v>328</v>
      </c>
      <c r="BC4" s="1">
        <v>259</v>
      </c>
      <c r="BI4" s="1">
        <v>1573</v>
      </c>
      <c r="BS4" s="1">
        <v>290</v>
      </c>
      <c r="BY4" s="1">
        <v>1055</v>
      </c>
      <c r="CE4" s="1">
        <v>330</v>
      </c>
      <c r="CK4" s="1">
        <v>251</v>
      </c>
      <c r="CQ4" s="1">
        <v>1419</v>
      </c>
      <c r="DA4" s="1">
        <v>289</v>
      </c>
      <c r="DG4" s="1">
        <v>944</v>
      </c>
      <c r="DM4" s="1">
        <v>322</v>
      </c>
      <c r="DS4" s="1">
        <v>241</v>
      </c>
      <c r="DY4" s="1">
        <v>1274</v>
      </c>
      <c r="FQ4" s="3"/>
      <c r="FS4" s="1">
        <v>301</v>
      </c>
      <c r="FY4" s="1">
        <v>1214</v>
      </c>
      <c r="GE4" s="1">
        <v>329</v>
      </c>
      <c r="GK4" s="1">
        <v>258</v>
      </c>
      <c r="GQ4" s="1">
        <v>1616</v>
      </c>
      <c r="HA4" s="1">
        <v>333</v>
      </c>
      <c r="HG4" s="1">
        <v>1307</v>
      </c>
      <c r="HM4" s="1">
        <v>367</v>
      </c>
      <c r="HS4" s="1">
        <v>286</v>
      </c>
      <c r="HY4" s="1">
        <v>1741</v>
      </c>
      <c r="II4" s="1">
        <v>296</v>
      </c>
      <c r="IO4" s="1">
        <v>1145</v>
      </c>
      <c r="IU4" s="1">
        <v>337</v>
      </c>
      <c r="JA4" s="1">
        <v>256</v>
      </c>
      <c r="JG4" s="1">
        <v>1540</v>
      </c>
      <c r="JQ4" s="1">
        <v>278</v>
      </c>
      <c r="JW4" s="1">
        <v>909</v>
      </c>
      <c r="KC4" s="1">
        <v>311</v>
      </c>
      <c r="KI4" s="1">
        <v>232</v>
      </c>
      <c r="KO4" s="1">
        <v>1221</v>
      </c>
      <c r="MG4" s="3"/>
      <c r="MI4" s="1">
        <v>345</v>
      </c>
      <c r="MO4" s="1">
        <v>1213</v>
      </c>
      <c r="MU4" s="1">
        <v>378</v>
      </c>
      <c r="NA4" s="1">
        <v>293</v>
      </c>
      <c r="NG4" s="1">
        <v>1589</v>
      </c>
      <c r="NQ4" s="1">
        <v>414</v>
      </c>
      <c r="NW4" s="1">
        <v>1755</v>
      </c>
      <c r="OC4" s="1">
        <v>459</v>
      </c>
      <c r="OI4" s="1">
        <v>355</v>
      </c>
      <c r="OO4" s="1">
        <v>2327</v>
      </c>
      <c r="OY4" s="1">
        <v>326</v>
      </c>
      <c r="PE4" s="1">
        <v>1158</v>
      </c>
      <c r="PK4" s="1">
        <v>370</v>
      </c>
      <c r="PQ4" s="1">
        <v>280</v>
      </c>
      <c r="PW4" s="1">
        <v>1545</v>
      </c>
      <c r="QG4" s="1">
        <v>223</v>
      </c>
      <c r="QM4" s="1">
        <v>728</v>
      </c>
      <c r="QS4" s="1">
        <v>250</v>
      </c>
      <c r="QY4" s="1">
        <v>181</v>
      </c>
      <c r="RE4" s="1">
        <v>971</v>
      </c>
      <c r="SW4" s="3"/>
      <c r="SY4" s="1">
        <v>328</v>
      </c>
      <c r="TE4" s="1">
        <v>1224</v>
      </c>
      <c r="TK4" s="1">
        <v>360</v>
      </c>
      <c r="TQ4" s="1">
        <v>277</v>
      </c>
      <c r="TW4" s="1">
        <v>1604</v>
      </c>
      <c r="UG4" s="1">
        <v>397</v>
      </c>
      <c r="UM4" s="1">
        <v>1483</v>
      </c>
      <c r="US4" s="1">
        <v>439</v>
      </c>
      <c r="UY4" s="1">
        <v>339</v>
      </c>
      <c r="VE4" s="1">
        <v>1961</v>
      </c>
      <c r="VO4" s="1">
        <v>311</v>
      </c>
      <c r="VU4" s="1">
        <v>1069</v>
      </c>
      <c r="WA4" s="1">
        <v>353</v>
      </c>
      <c r="WG4" s="1">
        <v>267</v>
      </c>
      <c r="WM4" s="1">
        <v>1424</v>
      </c>
      <c r="WW4" s="1">
        <v>249</v>
      </c>
      <c r="XC4" s="1">
        <v>830</v>
      </c>
      <c r="XI4" s="1">
        <v>278</v>
      </c>
      <c r="XO4" s="1">
        <v>202</v>
      </c>
      <c r="XU4" s="1">
        <v>1092</v>
      </c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</row>
    <row r="5" spans="1:715">
      <c r="A5" s="3"/>
      <c r="C5" s="1">
        <v>350</v>
      </c>
      <c r="I5" s="1">
        <v>1308</v>
      </c>
      <c r="O5" s="1">
        <v>371</v>
      </c>
      <c r="U5" s="1">
        <v>297</v>
      </c>
      <c r="AA5" s="1">
        <v>1717</v>
      </c>
      <c r="AK5" s="1">
        <v>340</v>
      </c>
      <c r="AQ5" s="1">
        <v>1370</v>
      </c>
      <c r="AW5" s="1">
        <v>361</v>
      </c>
      <c r="BC5" s="1">
        <v>290</v>
      </c>
      <c r="BI5" s="1">
        <v>1810</v>
      </c>
      <c r="BS5" s="1">
        <v>287</v>
      </c>
      <c r="BY5" s="1">
        <v>1040</v>
      </c>
      <c r="CE5" s="1">
        <v>327</v>
      </c>
      <c r="CK5" s="1">
        <v>243</v>
      </c>
      <c r="CQ5" s="1">
        <v>1399</v>
      </c>
      <c r="DA5" s="1">
        <v>274</v>
      </c>
      <c r="DG5" s="1">
        <v>708</v>
      </c>
      <c r="DM5" s="1">
        <v>333</v>
      </c>
      <c r="DS5" s="1">
        <v>222</v>
      </c>
      <c r="DY5" s="1">
        <v>1018</v>
      </c>
      <c r="FQ5" s="3"/>
      <c r="FS5" s="1">
        <v>308</v>
      </c>
      <c r="FY5" s="1">
        <v>1159</v>
      </c>
      <c r="GE5" s="1">
        <v>324</v>
      </c>
      <c r="GK5" s="1">
        <v>257</v>
      </c>
      <c r="GQ5" s="1">
        <v>1525</v>
      </c>
      <c r="HA5" s="1">
        <v>301</v>
      </c>
      <c r="HG5" s="1">
        <v>1185</v>
      </c>
      <c r="HM5" s="1">
        <v>318</v>
      </c>
      <c r="HS5" s="1">
        <v>250</v>
      </c>
      <c r="HY5" s="1">
        <v>1562</v>
      </c>
      <c r="II5" s="1">
        <v>263</v>
      </c>
      <c r="IO5" s="1">
        <v>888</v>
      </c>
      <c r="IU5" s="1">
        <v>300</v>
      </c>
      <c r="JA5" s="1">
        <v>221</v>
      </c>
      <c r="JG5" s="1">
        <v>1195</v>
      </c>
      <c r="JQ5" s="1">
        <v>292</v>
      </c>
      <c r="JW5" s="1">
        <v>749</v>
      </c>
      <c r="KC5" s="1">
        <v>353</v>
      </c>
      <c r="KI5" s="1">
        <v>239</v>
      </c>
      <c r="KO5" s="1">
        <v>1094</v>
      </c>
      <c r="MG5" s="3"/>
      <c r="MI5" s="1">
        <v>344</v>
      </c>
      <c r="MO5" s="1">
        <v>1432</v>
      </c>
      <c r="MU5" s="1">
        <v>361</v>
      </c>
      <c r="NA5" s="1">
        <v>280</v>
      </c>
      <c r="NG5" s="1">
        <v>1840</v>
      </c>
      <c r="NQ5" s="1">
        <v>344</v>
      </c>
      <c r="NW5" s="1">
        <v>1284</v>
      </c>
      <c r="OC5" s="1">
        <v>362</v>
      </c>
      <c r="OI5" s="1">
        <v>280</v>
      </c>
      <c r="OO5" s="1">
        <v>1660</v>
      </c>
      <c r="OY5" s="1">
        <v>305</v>
      </c>
      <c r="PE5" s="1">
        <v>1149</v>
      </c>
      <c r="PK5" s="1">
        <v>344</v>
      </c>
      <c r="PQ5" s="1">
        <v>253</v>
      </c>
      <c r="PW5" s="1">
        <v>1516</v>
      </c>
      <c r="QG5" s="1">
        <v>282</v>
      </c>
      <c r="QM5" s="1">
        <v>766</v>
      </c>
      <c r="QS5" s="1">
        <v>337</v>
      </c>
      <c r="QY5" s="1">
        <v>223</v>
      </c>
      <c r="RE5" s="1">
        <v>1060</v>
      </c>
      <c r="SW5" s="3"/>
      <c r="SY5" s="1">
        <v>342</v>
      </c>
      <c r="TE5" s="1">
        <v>1363</v>
      </c>
      <c r="TK5" s="1">
        <v>361</v>
      </c>
      <c r="TQ5" s="1">
        <v>278</v>
      </c>
      <c r="TW5" s="1">
        <v>1747</v>
      </c>
      <c r="UG5" s="1">
        <v>339</v>
      </c>
      <c r="UM5" s="1">
        <v>1349</v>
      </c>
      <c r="US5" s="1">
        <v>357</v>
      </c>
      <c r="UY5" s="1">
        <v>276</v>
      </c>
      <c r="VE5" s="1">
        <v>1748</v>
      </c>
      <c r="VO5" s="1">
        <v>312</v>
      </c>
      <c r="VU5" s="1">
        <v>1149</v>
      </c>
      <c r="WA5" s="1">
        <v>352</v>
      </c>
      <c r="WG5" s="1">
        <v>261</v>
      </c>
      <c r="WM5" s="1">
        <v>1517</v>
      </c>
      <c r="WW5" s="1">
        <v>259</v>
      </c>
      <c r="XC5" s="1">
        <v>665</v>
      </c>
      <c r="XI5" s="1">
        <v>313</v>
      </c>
      <c r="XO5" s="1">
        <v>200</v>
      </c>
      <c r="XU5" s="1">
        <v>947</v>
      </c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</row>
    <row r="6" spans="1:715">
      <c r="A6" s="3"/>
      <c r="C6" s="1">
        <f>AVERAGE(C3:C5)</f>
        <v>317.333333333333</v>
      </c>
      <c r="I6" s="1">
        <f>AVERAGE(I3:I5)</f>
        <v>1218.66666666667</v>
      </c>
      <c r="O6" s="1">
        <f>AVERAGE(O3:O5)</f>
        <v>333.666666666667</v>
      </c>
      <c r="U6" s="1">
        <f>AVERAGE(U3:U5)</f>
        <v>268.333333333333</v>
      </c>
      <c r="AA6" s="1">
        <f>AVERAGE(AA3:AA5)</f>
        <v>1597.33333333333</v>
      </c>
      <c r="AK6" s="1">
        <f>AVERAGE(AK3:AK5)</f>
        <v>317.333333333333</v>
      </c>
      <c r="AQ6" s="1">
        <f>AVERAGE(AQ3:AQ5)</f>
        <v>1237.66666666667</v>
      </c>
      <c r="AW6" s="1">
        <f>AVERAGE(AW3:AW5)</f>
        <v>334.666666666667</v>
      </c>
      <c r="BC6" s="1">
        <f>AVERAGE(BC3:BC5)</f>
        <v>269.333333333333</v>
      </c>
      <c r="BI6" s="1">
        <f>AVERAGE(BI3:BI5)</f>
        <v>1631.66666666667</v>
      </c>
      <c r="BS6" s="1">
        <f>AVERAGE(BS3:BS5)</f>
        <v>289.333333333333</v>
      </c>
      <c r="BY6" s="1">
        <f>AVERAGE(BY3:BY5)</f>
        <v>1003.33333333333</v>
      </c>
      <c r="CE6" s="1">
        <f>AVERAGE(CE3:CE5)</f>
        <v>329.666666666667</v>
      </c>
      <c r="CK6" s="1">
        <f>AVERAGE(CK3:CK5)</f>
        <v>245.333333333333</v>
      </c>
      <c r="CQ6" s="1">
        <f>AVERAGE(CQ3:CQ5)</f>
        <v>1349.33333333333</v>
      </c>
      <c r="DA6" s="1">
        <f>AVERAGE(DA3:DA5)</f>
        <v>278.333333333333</v>
      </c>
      <c r="DG6" s="1">
        <f>AVERAGE(DG3:DG5)</f>
        <v>834.333333333333</v>
      </c>
      <c r="DM6" s="1">
        <f>AVERAGE(DM3:DM5)</f>
        <v>321.333333333333</v>
      </c>
      <c r="DS6" s="1">
        <f>AVERAGE(DS3:DS5)</f>
        <v>229.333333333333</v>
      </c>
      <c r="DY6" s="1">
        <f>AVERAGE(DY3:DY5)</f>
        <v>1150</v>
      </c>
      <c r="EI6" s="1">
        <f>EI3</f>
        <v>201</v>
      </c>
      <c r="EO6" s="1">
        <f>EO3</f>
        <v>509</v>
      </c>
      <c r="EU6" s="1">
        <f>EU3</f>
        <v>256</v>
      </c>
      <c r="FA6" s="1">
        <f>FA3</f>
        <v>229</v>
      </c>
      <c r="FG6" s="1">
        <f>FG3</f>
        <v>756</v>
      </c>
      <c r="FQ6" s="3"/>
      <c r="FS6" s="1">
        <f>AVERAGE(FS3:FS5)</f>
        <v>309.333333333333</v>
      </c>
      <c r="FY6" s="1">
        <f>AVERAGE(FY3:FY5)</f>
        <v>1174.33333333333</v>
      </c>
      <c r="GE6" s="1">
        <f>AVERAGE(GE3:GE5)</f>
        <v>325.333333333333</v>
      </c>
      <c r="GK6" s="1">
        <f>AVERAGE(GK3:GK5)</f>
        <v>258</v>
      </c>
      <c r="GQ6" s="1">
        <f>AVERAGE(GQ3:GQ5)</f>
        <v>1545</v>
      </c>
      <c r="HA6" s="1">
        <f>AVERAGE(HA3:HA5)</f>
        <v>306.666666666667</v>
      </c>
      <c r="HG6" s="1">
        <f>AVERAGE(HG3:HG5)</f>
        <v>1190.66666666667</v>
      </c>
      <c r="HM6" s="1">
        <f>AVERAGE(HM3:HM5)</f>
        <v>323.666666666667</v>
      </c>
      <c r="HS6" s="1">
        <f>AVERAGE(HS3:HS5)</f>
        <v>254.666666666667</v>
      </c>
      <c r="HY6" s="1">
        <f>AVERAGE(HY3:HY5)</f>
        <v>1568.66666666667</v>
      </c>
      <c r="II6" s="1">
        <f>AVERAGE(II3:II5)</f>
        <v>279</v>
      </c>
      <c r="IO6" s="1">
        <f>AVERAGE(IO3:IO5)</f>
        <v>961</v>
      </c>
      <c r="IU6" s="1">
        <f>AVERAGE(IU3:IU5)</f>
        <v>318</v>
      </c>
      <c r="JA6" s="1">
        <f>AVERAGE(JA3:JA5)</f>
        <v>235.333333333333</v>
      </c>
      <c r="JG6" s="1">
        <f>AVERAGE(JG3:JG5)</f>
        <v>1293</v>
      </c>
      <c r="JQ6" s="1">
        <f>AVERAGE(JQ3:JQ5)</f>
        <v>279.666666666667</v>
      </c>
      <c r="JW6" s="1">
        <f>AVERAGE(JW3:JW5)</f>
        <v>829.333333333333</v>
      </c>
      <c r="KC6" s="1">
        <f>AVERAGE(KC3:KC5)</f>
        <v>323.666666666667</v>
      </c>
      <c r="KI6" s="1">
        <f>AVERAGE(KI3:KI5)</f>
        <v>231.666666666667</v>
      </c>
      <c r="KO6" s="1">
        <f>AVERAGE(KO3:KO5)</f>
        <v>1152.33333333333</v>
      </c>
      <c r="KY6" s="1">
        <f>KY3</f>
        <v>183</v>
      </c>
      <c r="LE6" s="1">
        <f>LE3</f>
        <v>458</v>
      </c>
      <c r="LK6" s="1">
        <f>LK3</f>
        <v>232</v>
      </c>
      <c r="LQ6" s="1">
        <f>LQ3</f>
        <v>210</v>
      </c>
      <c r="LW6" s="1">
        <f>LW3</f>
        <v>684</v>
      </c>
      <c r="MG6" s="3"/>
      <c r="MI6" s="1">
        <f>AVERAGE(MI3:MI5)</f>
        <v>339</v>
      </c>
      <c r="MO6" s="1">
        <f>AVERAGE(MO3:MO5)</f>
        <v>1311.66666666667</v>
      </c>
      <c r="MU6" s="1">
        <f>AVERAGE(MU3:MU5)</f>
        <v>355</v>
      </c>
      <c r="NA6" s="1">
        <f>AVERAGE(NA3:NA5)</f>
        <v>275.333333333333</v>
      </c>
      <c r="NG6" s="1">
        <f>AVERAGE(NG3:NG5)</f>
        <v>1678.33333333333</v>
      </c>
      <c r="NQ6" s="1">
        <f>AVERAGE(NQ3:NQ5)</f>
        <v>347</v>
      </c>
      <c r="NW6" s="1">
        <f>AVERAGE(NW3:NW5)</f>
        <v>1368</v>
      </c>
      <c r="OC6" s="1">
        <f>AVERAGE(OC3:OC5)</f>
        <v>365.333333333333</v>
      </c>
      <c r="OI6" s="1">
        <f>AVERAGE(OI3:OI5)</f>
        <v>282.333333333333</v>
      </c>
      <c r="OO6" s="1">
        <f>AVERAGE(OO3:OO5)</f>
        <v>1773</v>
      </c>
      <c r="OY6" s="1">
        <f>AVERAGE(OY3:OY5)</f>
        <v>304.333333333333</v>
      </c>
      <c r="PE6" s="1">
        <f>AVERAGE(PE3:PE5)</f>
        <v>1092</v>
      </c>
      <c r="PK6" s="1">
        <f>AVERAGE(PK3:PK5)</f>
        <v>343</v>
      </c>
      <c r="PQ6" s="1">
        <f>AVERAGE(PQ3:PQ5)</f>
        <v>252.333333333333</v>
      </c>
      <c r="PW6" s="1">
        <f>AVERAGE(PW3:PW5)</f>
        <v>1440.33333333333</v>
      </c>
      <c r="QG6" s="1">
        <f>AVERAGE(QG3:QG5)</f>
        <v>254.333333333333</v>
      </c>
      <c r="QM6" s="1">
        <f>AVERAGE(QM3:QM5)</f>
        <v>777.333333333333</v>
      </c>
      <c r="QS6" s="1">
        <f>AVERAGE(QS3:QS5)</f>
        <v>293</v>
      </c>
      <c r="QY6" s="1">
        <f>AVERAGE(QY3:QY5)</f>
        <v>202.666666666667</v>
      </c>
      <c r="RE6" s="1">
        <f>AVERAGE(RE3:RE5)</f>
        <v>1044</v>
      </c>
      <c r="RO6" s="1">
        <f>RO3</f>
        <v>255</v>
      </c>
      <c r="RU6" s="1">
        <f>RU3</f>
        <v>718</v>
      </c>
      <c r="SA6" s="1">
        <f>SA3</f>
        <v>325</v>
      </c>
      <c r="SG6" s="1">
        <f>SG3</f>
        <v>283</v>
      </c>
      <c r="SM6" s="1">
        <f>SM3</f>
        <v>1045</v>
      </c>
      <c r="SW6" s="3"/>
      <c r="SY6" s="1">
        <f>AVERAGE(SY3:SY5)</f>
        <v>326.666666666667</v>
      </c>
      <c r="TE6" s="1">
        <f>AVERAGE(TE3:TE5)</f>
        <v>1266.66666666667</v>
      </c>
      <c r="TK6" s="1">
        <f>AVERAGE(TK3:TK5)</f>
        <v>343</v>
      </c>
      <c r="TQ6" s="1">
        <f>AVERAGE(TQ3:TQ5)</f>
        <v>264</v>
      </c>
      <c r="TW6" s="1">
        <f>AVERAGE(TW3:TW5)</f>
        <v>1617.66666666667</v>
      </c>
      <c r="UG6" s="1">
        <f>AVERAGE(UG3:UG5)</f>
        <v>337</v>
      </c>
      <c r="UM6" s="1">
        <f>AVERAGE(UM3:UM5)</f>
        <v>1327.66666666667</v>
      </c>
      <c r="US6" s="1">
        <f>AVERAGE(US3:US5)</f>
        <v>354.666666666667</v>
      </c>
      <c r="UY6" s="1">
        <f>AVERAGE(UY3:UY5)</f>
        <v>274</v>
      </c>
      <c r="VE6" s="1">
        <f>AVERAGE(VE3:VE5)</f>
        <v>1718.66666666667</v>
      </c>
      <c r="VO6" s="1">
        <f>AVERAGE(VO3:VO5)</f>
        <v>294</v>
      </c>
      <c r="VU6" s="1">
        <f>AVERAGE(VU3:VU5)</f>
        <v>1052.33333333333</v>
      </c>
      <c r="WA6" s="1">
        <f>AVERAGE(WA3:WA5)</f>
        <v>331.333333333333</v>
      </c>
      <c r="WG6" s="1">
        <f>AVERAGE(WG3:WG5)</f>
        <v>244.666666666667</v>
      </c>
      <c r="WM6" s="1">
        <f>AVERAGE(WM3:WM5)</f>
        <v>1387</v>
      </c>
      <c r="WW6" s="1">
        <f>AVERAGE(WW3:WW5)</f>
        <v>249</v>
      </c>
      <c r="XC6" s="1">
        <f>AVERAGE(XC3:XC5)</f>
        <v>749.666666666667</v>
      </c>
      <c r="XI6" s="1">
        <f>AVERAGE(XI3:XI5)</f>
        <v>288</v>
      </c>
      <c r="XO6" s="1">
        <f>AVERAGE(XO3:XO5)</f>
        <v>198.333333333333</v>
      </c>
      <c r="XU6" s="1">
        <f>AVERAGE(XU3:XU5)</f>
        <v>1016.66666666667</v>
      </c>
      <c r="YE6" s="1">
        <f>YE3</f>
        <v>244</v>
      </c>
      <c r="YK6" s="1">
        <f>YK3</f>
        <v>685</v>
      </c>
      <c r="YQ6" s="1">
        <f>YQ3</f>
        <v>312</v>
      </c>
      <c r="YW6" s="1">
        <f>YW3</f>
        <v>277</v>
      </c>
      <c r="ZC6" s="1">
        <f>ZC3</f>
        <v>1001</v>
      </c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</row>
    <row r="7" spans="1:715">
      <c r="A7" s="3"/>
      <c r="FQ7" s="3"/>
      <c r="MG7" s="3"/>
      <c r="SW7" s="3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</row>
    <row r="8" spans="1:715">
      <c r="A8" s="3"/>
      <c r="FQ8" s="3"/>
      <c r="MG8" s="3"/>
      <c r="SW8" s="3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</row>
    <row r="9" spans="1:715">
      <c r="A9" s="3"/>
      <c r="FQ9" s="3"/>
      <c r="MG9" s="3"/>
      <c r="SW9" s="3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</row>
    <row r="10" spans="1:715">
      <c r="A10" s="3"/>
      <c r="C10" s="1">
        <f>(AA6-U6)/AA6</f>
        <v>0.832011686143573</v>
      </c>
      <c r="F10" s="1">
        <f>(I6-O6)/I6</f>
        <v>0.726203501094092</v>
      </c>
      <c r="I10" s="1">
        <f>(I6-C6)/I6</f>
        <v>0.739606126914661</v>
      </c>
      <c r="L10" s="1">
        <f>(I6-O6)/(I6-C6)</f>
        <v>0.981878698224852</v>
      </c>
      <c r="O10" s="1">
        <f>AA6/I6-1</f>
        <v>0.310722100656455</v>
      </c>
      <c r="R10" s="1">
        <f>L10/(L10+1)</f>
        <v>0.495428251539466</v>
      </c>
      <c r="U10" s="1">
        <f>1/(1+L10)</f>
        <v>0.504571748460534</v>
      </c>
      <c r="X10" s="1">
        <f>U10/R10-1</f>
        <v>0.018455743879473</v>
      </c>
      <c r="AA10" s="1">
        <f>I10*L10</f>
        <v>0.726203501094092</v>
      </c>
      <c r="AD10" s="1">
        <f>1-I10</f>
        <v>0.260393873085339</v>
      </c>
      <c r="AG10" s="1">
        <f>I10*(1-L10)</f>
        <v>0.0134026258205691</v>
      </c>
      <c r="AK10" s="1">
        <f>(BI6-BC6)/BI6</f>
        <v>0.834933605720123</v>
      </c>
      <c r="AN10" s="1">
        <f>(AQ6-AW6)/AQ6</f>
        <v>0.729598707244815</v>
      </c>
      <c r="AQ10" s="1">
        <f>(AQ6-AK6)/AQ6</f>
        <v>0.743603555076757</v>
      </c>
      <c r="AT10" s="1">
        <f>(AQ6-AW6)/(AQ6-AK6)</f>
        <v>0.981166244114451</v>
      </c>
      <c r="AW10" s="1">
        <f>BI6/AQ6-1</f>
        <v>0.318340964179908</v>
      </c>
      <c r="AZ10" s="1">
        <f>AT10/(AT10+1)</f>
        <v>0.495246800731261</v>
      </c>
      <c r="BC10" s="1">
        <f>1/(1+AT10)</f>
        <v>0.504753199268739</v>
      </c>
      <c r="BF10" s="1">
        <f>BC10/AZ10-1</f>
        <v>0.0191952750092288</v>
      </c>
      <c r="BI10" s="1">
        <f>AQ10*AT10</f>
        <v>0.729598707244815</v>
      </c>
      <c r="BL10" s="1">
        <f>1-AQ10</f>
        <v>0.256396444923243</v>
      </c>
      <c r="BO10" s="1">
        <f>AQ10*(1-AT10)</f>
        <v>0.014004847831942</v>
      </c>
      <c r="BS10" s="1">
        <f>(CQ6-CK6)/CQ6</f>
        <v>0.818181818181818</v>
      </c>
      <c r="BV10" s="1">
        <f>(BY6-CE6)/BY6</f>
        <v>0.671428571428571</v>
      </c>
      <c r="BY10" s="1">
        <f>(BY6-BS6)/BY6</f>
        <v>0.711627906976744</v>
      </c>
      <c r="CB10" s="1">
        <f>(BY6-CE6)/(BY6-BS6)</f>
        <v>0.943510737628385</v>
      </c>
      <c r="CE10" s="1">
        <f>CQ6/BY6-1</f>
        <v>0.34485049833887</v>
      </c>
      <c r="CH10" s="1">
        <f>CB10/(CB10+1)</f>
        <v>0.485467211145808</v>
      </c>
      <c r="CK10" s="1">
        <f>1/(1+CB10)</f>
        <v>0.514532788854192</v>
      </c>
      <c r="CN10" s="1">
        <f>CK10/CH10-1</f>
        <v>0.0598713508164275</v>
      </c>
      <c r="CQ10" s="1">
        <f>BY10*CB10</f>
        <v>0.671428571428571</v>
      </c>
      <c r="CT10" s="1">
        <f>1-BY10</f>
        <v>0.288372093023256</v>
      </c>
      <c r="CW10" s="1">
        <f>BY10*(1-CB10)</f>
        <v>0.0401993355481727</v>
      </c>
      <c r="DA10" s="1">
        <f>(DY6-DS6)/DY6</f>
        <v>0.800579710144927</v>
      </c>
      <c r="DD10" s="1">
        <f>(DG6-DM6)/DG6</f>
        <v>0.614862165401518</v>
      </c>
      <c r="DG10" s="1">
        <f>(DG6-DA6)/DG6</f>
        <v>0.66640031961646</v>
      </c>
      <c r="DJ10" s="1">
        <f>(DG6-DM6)/(DG6-DA6)</f>
        <v>0.922661870503597</v>
      </c>
      <c r="DM10" s="1">
        <f>DY6/DG6-1</f>
        <v>0.378345984818218</v>
      </c>
      <c r="DP10" s="1">
        <f>DJ10/(DJ10+1)</f>
        <v>0.479887745556595</v>
      </c>
      <c r="DS10" s="1">
        <f>1/(1+DJ10)</f>
        <v>0.520112254443405</v>
      </c>
      <c r="DV10" s="1">
        <f>DS10/DP10-1</f>
        <v>0.0838206627680311</v>
      </c>
      <c r="DY10" s="1">
        <f>DG10*DJ10</f>
        <v>0.614862165401518</v>
      </c>
      <c r="EB10" s="1">
        <f>1-DG10</f>
        <v>0.33359968038354</v>
      </c>
      <c r="EE10" s="1">
        <f>DG10*(1-DJ10)</f>
        <v>0.051538154214942</v>
      </c>
      <c r="EI10" s="1">
        <f>(FG6-FA6)/FG6</f>
        <v>0.697089947089947</v>
      </c>
      <c r="EL10" s="1">
        <f>(EO6-EU6)/EO6</f>
        <v>0.49705304518664</v>
      </c>
      <c r="EO10" s="1">
        <f>(EO6-EI6)/EO6</f>
        <v>0.605108055009823</v>
      </c>
      <c r="ER10" s="1">
        <f>(EO6-EU6)/(EO6-EI6)</f>
        <v>0.821428571428571</v>
      </c>
      <c r="EU10" s="1">
        <f>FG6/EO6-1</f>
        <v>0.485265225933202</v>
      </c>
      <c r="EX10" s="1">
        <f>ER10/(ER10+1)</f>
        <v>0.450980392156863</v>
      </c>
      <c r="FA10" s="1">
        <f>1/(1+ER10)</f>
        <v>0.549019607843137</v>
      </c>
      <c r="FD10" s="1">
        <f>FA10/EX10-1</f>
        <v>0.217391304347826</v>
      </c>
      <c r="FG10" s="1">
        <f>EO10*ER10</f>
        <v>0.497053045186641</v>
      </c>
      <c r="FJ10" s="1">
        <f>1-EO10</f>
        <v>0.394891944990177</v>
      </c>
      <c r="FM10" s="1">
        <f>EO10*(1-ER10)</f>
        <v>0.108055009823183</v>
      </c>
      <c r="FQ10" s="3"/>
      <c r="FS10" s="1">
        <f>(GQ6-GK6)/GQ6</f>
        <v>0.833009708737864</v>
      </c>
      <c r="FV10" s="1">
        <f>(FY6-GE6)/FY6</f>
        <v>0.722963383479989</v>
      </c>
      <c r="FY10" s="1">
        <f>(FY6-FS6)/FY6</f>
        <v>0.73658813511212</v>
      </c>
      <c r="GB10" s="1">
        <f>(FY6-GE6)/(FY6-FS6)</f>
        <v>0.98150289017341</v>
      </c>
      <c r="GE10" s="1">
        <f>GQ6/FY6-1</f>
        <v>0.315640079477718</v>
      </c>
      <c r="GH10" s="1">
        <f>GB10/(GB10+1)</f>
        <v>0.495332555425904</v>
      </c>
      <c r="GK10" s="1">
        <f>1/(1+GB10)</f>
        <v>0.504667444574096</v>
      </c>
      <c r="GN10" s="1">
        <f>GK10/GH10-1</f>
        <v>0.0188457008244993</v>
      </c>
      <c r="GQ10" s="1">
        <f>FY10*GB10</f>
        <v>0.722963383479989</v>
      </c>
      <c r="GT10" s="1">
        <f>1-FY10</f>
        <v>0.26341186488788</v>
      </c>
      <c r="GW10" s="1">
        <f>FY10*(1-GB10)</f>
        <v>0.0136247516321317</v>
      </c>
      <c r="HA10" s="1">
        <f>(HY6-HS6)/HY6</f>
        <v>0.837654058648534</v>
      </c>
      <c r="HD10" s="1">
        <f>(HG6-HM6)/HG6</f>
        <v>0.728163493840985</v>
      </c>
      <c r="HG10" s="1">
        <f>(HG6-HA6)/HG6</f>
        <v>0.742441209406495</v>
      </c>
      <c r="HJ10" s="1">
        <f>(HG6-HM6)/(HG6-HA6)</f>
        <v>0.980769230769231</v>
      </c>
      <c r="HM10" s="1">
        <f>HY6/HG6-1</f>
        <v>0.317469204927212</v>
      </c>
      <c r="HP10" s="1">
        <f>HJ10/(HJ10+1)</f>
        <v>0.495145631067961</v>
      </c>
      <c r="HS10" s="1">
        <f>1/(1+HJ10)</f>
        <v>0.504854368932039</v>
      </c>
      <c r="HV10" s="1">
        <f>HS10/HP10-1</f>
        <v>0.0196078431372551</v>
      </c>
      <c r="HY10" s="1">
        <f>HG10*HJ10</f>
        <v>0.728163493840985</v>
      </c>
      <c r="IB10" s="1">
        <f>1-HG10</f>
        <v>0.257558790593505</v>
      </c>
      <c r="IE10" s="1">
        <f>HG10*(1-HJ10)</f>
        <v>0.0142777155655096</v>
      </c>
      <c r="II10" s="1">
        <f>(JG6-JA6)/JG6</f>
        <v>0.817994328435164</v>
      </c>
      <c r="IL10" s="1">
        <f>(IO6-IU6)/IO6</f>
        <v>0.669094693028096</v>
      </c>
      <c r="IO10" s="1">
        <f>(IO6-II6)/IO6</f>
        <v>0.709677419354839</v>
      </c>
      <c r="IR10" s="1">
        <f>(IO6-IU6)/(IO6-II6)</f>
        <v>0.942815249266862</v>
      </c>
      <c r="IU10" s="1">
        <f>JG6/IO6-1</f>
        <v>0.345473465140479</v>
      </c>
      <c r="IX10" s="1">
        <f>IR10/(IR10+1)</f>
        <v>0.485283018867925</v>
      </c>
      <c r="JA10" s="1">
        <f>1/(1+IR10)</f>
        <v>0.514716981132075</v>
      </c>
      <c r="JD10" s="1">
        <f>JA10/IX10-1</f>
        <v>0.0606531881804042</v>
      </c>
      <c r="JG10" s="1">
        <f>IO10*IR10</f>
        <v>0.669094693028096</v>
      </c>
      <c r="JJ10" s="1">
        <f>1-IO10</f>
        <v>0.290322580645161</v>
      </c>
      <c r="JM10" s="1">
        <f>IO10*(1-IR10)</f>
        <v>0.0405827263267429</v>
      </c>
      <c r="JQ10" s="1">
        <f>(KO6-KI6)/KO6</f>
        <v>0.798958634654325</v>
      </c>
      <c r="JT10" s="1">
        <f>(JW6-KC6)/JW6</f>
        <v>0.609726688102894</v>
      </c>
      <c r="JW10" s="1">
        <f>(JW6-JQ6)/JW6</f>
        <v>0.662781350482315</v>
      </c>
      <c r="JZ10" s="1">
        <f>(JW6-KC6)/(JW6-JQ6)</f>
        <v>0.919951485748939</v>
      </c>
      <c r="KC10" s="1">
        <f>KO6/JW6-1</f>
        <v>0.389469453376206</v>
      </c>
      <c r="KF10" s="1">
        <f>JZ10/(JZ10+1)</f>
        <v>0.479153506001263</v>
      </c>
      <c r="KI10" s="1">
        <f>1/(1+JZ10)</f>
        <v>0.520846493998737</v>
      </c>
      <c r="KL10" s="1">
        <f>KI10/KF10-1</f>
        <v>0.087013843111404</v>
      </c>
      <c r="KO10" s="1">
        <f>JW10*JZ10</f>
        <v>0.609726688102894</v>
      </c>
      <c r="KR10" s="1">
        <f>1-JW10</f>
        <v>0.337218649517685</v>
      </c>
      <c r="KU10" s="1">
        <f>JW10*(1-JZ10)</f>
        <v>0.0530546623794213</v>
      </c>
      <c r="KY10" s="1">
        <f>(LW6-LQ6)/LW6</f>
        <v>0.692982456140351</v>
      </c>
      <c r="LB10" s="1">
        <f>(LE6-LK6)/LE6</f>
        <v>0.493449781659389</v>
      </c>
      <c r="LE10" s="1">
        <f>(LE6-KY6)/LE6</f>
        <v>0.600436681222707</v>
      </c>
      <c r="LH10" s="1">
        <f>(LE6-LK6)/(LE6-KY6)</f>
        <v>0.821818181818182</v>
      </c>
      <c r="LK10" s="1">
        <f>LW6/LE6-1</f>
        <v>0.493449781659389</v>
      </c>
      <c r="LN10" s="1">
        <f>LH10/(LH10+1)</f>
        <v>0.451097804391218</v>
      </c>
      <c r="LQ10" s="1">
        <f>1/(1+LH10)</f>
        <v>0.548902195608782</v>
      </c>
      <c r="LT10" s="1">
        <f>LQ10/LN10-1</f>
        <v>0.216814159292035</v>
      </c>
      <c r="LW10" s="1">
        <f>LE10*LH10</f>
        <v>0.493449781659389</v>
      </c>
      <c r="LZ10" s="1">
        <f>1-LE10</f>
        <v>0.399563318777293</v>
      </c>
      <c r="MC10" s="1">
        <f>LE10*(1-LH10)</f>
        <v>0.106986899563319</v>
      </c>
      <c r="MG10" s="3"/>
      <c r="MI10" s="1">
        <f>(NG6-NA6)/NG6</f>
        <v>0.835948361469712</v>
      </c>
      <c r="ML10" s="1">
        <f>(MO6-MU6)/MO6</f>
        <v>0.729351969504447</v>
      </c>
      <c r="MO10" s="1">
        <f>(MO6-MI6)/MO6</f>
        <v>0.741550190597205</v>
      </c>
      <c r="MR10" s="1">
        <f>(MO6-MU6)/(MO6-MI6)</f>
        <v>0.983550376970528</v>
      </c>
      <c r="MU10" s="1">
        <f>NG6/MO6-1</f>
        <v>0.279542566709021</v>
      </c>
      <c r="MX10" s="1">
        <f>MR10/(MR10+1)</f>
        <v>0.495853489979267</v>
      </c>
      <c r="NA10" s="1">
        <f>1/(1+MR10)</f>
        <v>0.504146510020733</v>
      </c>
      <c r="ND10" s="1">
        <f>NA10/MX10-1</f>
        <v>0.0167247386759581</v>
      </c>
      <c r="NG10" s="1">
        <f>MO10*MR10</f>
        <v>0.729351969504447</v>
      </c>
      <c r="NJ10" s="1">
        <f>1-MO10</f>
        <v>0.258449809402795</v>
      </c>
      <c r="NM10" s="1">
        <f>MO10*(1-MR10)</f>
        <v>0.0121982210927573</v>
      </c>
      <c r="NQ10" s="1">
        <f>(OO6-OI6)/OO6</f>
        <v>0.840759541267156</v>
      </c>
      <c r="NT10" s="1">
        <f>(NW6-OC6)/NW6</f>
        <v>0.732943469785575</v>
      </c>
      <c r="NW10" s="1">
        <f>(NW6-NQ6)/NW6</f>
        <v>0.746345029239766</v>
      </c>
      <c r="NZ10" s="1">
        <f>(NW6-OC6)/(NW6-NQ6)</f>
        <v>0.982043747959517</v>
      </c>
      <c r="OC10" s="1">
        <f>OO6/NW6-1</f>
        <v>0.296052631578947</v>
      </c>
      <c r="OF10" s="1">
        <f>NZ10/(NZ10+1)</f>
        <v>0.49547026848954</v>
      </c>
      <c r="OI10" s="1">
        <f>1/(1+NZ10)</f>
        <v>0.50452973151046</v>
      </c>
      <c r="OL10" s="1">
        <f>OI10/OF10-1</f>
        <v>0.0182845744680851</v>
      </c>
      <c r="OO10" s="1">
        <f>NW10*NZ10</f>
        <v>0.732943469785575</v>
      </c>
      <c r="OR10" s="1">
        <f>1-NW10</f>
        <v>0.253654970760234</v>
      </c>
      <c r="OU10" s="1">
        <f>NW10*(1-NZ10)</f>
        <v>0.013401559454191</v>
      </c>
      <c r="OY10" s="1">
        <f>(PW6-PQ6)/PW6</f>
        <v>0.82480907197408</v>
      </c>
      <c r="PB10" s="1">
        <f>(PE6-PK6)/PE6</f>
        <v>0.685897435897436</v>
      </c>
      <c r="PE10" s="1">
        <f>(PE6-OY6)/PE6</f>
        <v>0.721306471306471</v>
      </c>
      <c r="PH10" s="1">
        <f>(PE6-PK6)/(PE6-OY6)</f>
        <v>0.950909860347016</v>
      </c>
      <c r="PK10" s="1">
        <f>PW6/PE6-1</f>
        <v>0.318986568986569</v>
      </c>
      <c r="PN10" s="1">
        <f>PH10/(PH10+1)</f>
        <v>0.487418655097614</v>
      </c>
      <c r="PQ10" s="1">
        <f>1/(1+PH10)</f>
        <v>0.512581344902386</v>
      </c>
      <c r="PT10" s="1">
        <f>PQ10/PN10-1</f>
        <v>0.0516243880729863</v>
      </c>
      <c r="PW10" s="1">
        <f>PE10*PH10</f>
        <v>0.685897435897436</v>
      </c>
      <c r="PZ10" s="1">
        <f>1-PE10</f>
        <v>0.278693528693529</v>
      </c>
      <c r="QC10" s="1">
        <f>PE10*(1-PH10)</f>
        <v>0.0354090354090355</v>
      </c>
      <c r="QG10" s="1">
        <f>(RE6-QY6)/RE6</f>
        <v>0.805874840357599</v>
      </c>
      <c r="QJ10" s="1">
        <f>(QM6-QS6)/QM6</f>
        <v>0.623070325900515</v>
      </c>
      <c r="QM10" s="1">
        <f>(QM6-QG6)/QM6</f>
        <v>0.672813036020583</v>
      </c>
      <c r="QP10" s="1">
        <f>(QM6-QS6)/(QM6-QG6)</f>
        <v>0.926067558954748</v>
      </c>
      <c r="QS10" s="1">
        <f>RE6/QM6-1</f>
        <v>0.343053173241852</v>
      </c>
      <c r="QV10" s="1">
        <f>QP10/(QP10+1)</f>
        <v>0.480807412309729</v>
      </c>
      <c r="QY10" s="1">
        <f>1/(1+QP10)</f>
        <v>0.519192587690271</v>
      </c>
      <c r="RB10" s="1">
        <f>QY10/QV10-1</f>
        <v>0.0798348245010323</v>
      </c>
      <c r="RE10" s="1">
        <f>QM10*QP10</f>
        <v>0.623070325900515</v>
      </c>
      <c r="RH10" s="1">
        <f>1-QM10</f>
        <v>0.327186963979417</v>
      </c>
      <c r="RK10" s="1">
        <f>QM10*(1-QP10)</f>
        <v>0.0497427101200685</v>
      </c>
      <c r="RO10" s="1">
        <f>(SM6-SG6)/SM6</f>
        <v>0.729186602870813</v>
      </c>
      <c r="RR10" s="1">
        <f>(RU6-SA6)/RU6</f>
        <v>0.547353760445682</v>
      </c>
      <c r="RU10" s="1">
        <f>(RU6-RO6)/RU6</f>
        <v>0.644846796657382</v>
      </c>
      <c r="RX10" s="1">
        <f>(RU6-SA6)/(RU6-RO6)</f>
        <v>0.848812095032397</v>
      </c>
      <c r="SA10" s="1">
        <f>SM6/RU6-1</f>
        <v>0.455431754874652</v>
      </c>
      <c r="SD10" s="1">
        <f>RX10/(RX10+1)</f>
        <v>0.45911214953271</v>
      </c>
      <c r="SG10" s="1">
        <f>1/(1+RX10)</f>
        <v>0.54088785046729</v>
      </c>
      <c r="SJ10" s="1">
        <f>SG10/SD10-1</f>
        <v>0.178117048346056</v>
      </c>
      <c r="SM10" s="1">
        <f>RU10*RX10</f>
        <v>0.547353760445683</v>
      </c>
      <c r="SP10" s="1">
        <f>1-RU10</f>
        <v>0.355153203342618</v>
      </c>
      <c r="SS10" s="1">
        <f>RU10*(1-RX10)</f>
        <v>0.0974930362116992</v>
      </c>
      <c r="SW10" s="3"/>
      <c r="SY10" s="1">
        <f>(TW6-TQ6)/TW6</f>
        <v>0.836801978157841</v>
      </c>
      <c r="TB10" s="1">
        <f>(TE6-TK6)/TE6</f>
        <v>0.72921052631579</v>
      </c>
      <c r="TE10" s="1">
        <f>(TE6-SY6)/TE6</f>
        <v>0.742105263157895</v>
      </c>
      <c r="TH10" s="1">
        <f>(TE6-TK6)/(TE6-SY6)</f>
        <v>0.982624113475177</v>
      </c>
      <c r="TK10" s="1">
        <f>TW6/TE6-1</f>
        <v>0.277105263157895</v>
      </c>
      <c r="TN10" s="1">
        <f>TH10/(TH10+1)</f>
        <v>0.495617957431586</v>
      </c>
      <c r="TQ10" s="1">
        <f>1/(1+TH10)</f>
        <v>0.504382042568413</v>
      </c>
      <c r="TT10" s="1">
        <f>TQ10/TN10-1</f>
        <v>0.0176831468783831</v>
      </c>
      <c r="TW10" s="1">
        <f>TE10*TH10</f>
        <v>0.72921052631579</v>
      </c>
      <c r="TZ10" s="1">
        <f>1-TE10</f>
        <v>0.257894736842105</v>
      </c>
      <c r="UC10" s="1">
        <f>TE10*(1-TH10)</f>
        <v>0.0128947368421052</v>
      </c>
      <c r="UG10" s="1">
        <f>(VE6-UY6)/VE6</f>
        <v>0.840574088440652</v>
      </c>
      <c r="UJ10" s="1">
        <f>(UM6-US6)/UM6</f>
        <v>0.73286467486819</v>
      </c>
      <c r="UM10" s="1">
        <f>(UM6-UG6)/UM6</f>
        <v>0.746171227717801</v>
      </c>
      <c r="UP10" s="1">
        <f>(UM6-US6)/(UM6-UG6)</f>
        <v>0.982166890982503</v>
      </c>
      <c r="US10" s="1">
        <f>VE6/UM6-1</f>
        <v>0.294501631935727</v>
      </c>
      <c r="UV10" s="1">
        <f>UP10/(UP10+1)</f>
        <v>0.495501612629435</v>
      </c>
      <c r="UY10" s="1">
        <f>1/(1+UP10)</f>
        <v>0.504498387370565</v>
      </c>
      <c r="VB10" s="1">
        <f>UY10/UV10-1</f>
        <v>0.0181569030489894</v>
      </c>
      <c r="VE10" s="1">
        <f>UM10*UP10</f>
        <v>0.73286467486819</v>
      </c>
      <c r="VH10" s="1">
        <f>1-UM10</f>
        <v>0.253828772282199</v>
      </c>
      <c r="VK10" s="1">
        <f>UM10*(1-UP10)</f>
        <v>0.0133065528496109</v>
      </c>
      <c r="VO10" s="1">
        <f>(WM6-WG6)/WM6</f>
        <v>0.823600096130738</v>
      </c>
      <c r="VR10" s="1">
        <f>(VU6-WA6)/VU6</f>
        <v>0.685144124168514</v>
      </c>
      <c r="VU10" s="1">
        <f>(VU6-VO6)/VU6</f>
        <v>0.720620842572062</v>
      </c>
      <c r="VX10" s="1">
        <f>(VU6-WA6)/(VU6-VO6)</f>
        <v>0.950769230769231</v>
      </c>
      <c r="WA10" s="1">
        <f>WM6/VU6-1</f>
        <v>0.31802343997466</v>
      </c>
      <c r="WD10" s="1">
        <f>VX10/(VX10+1)</f>
        <v>0.487381703470032</v>
      </c>
      <c r="WG10" s="1">
        <f>1/(1+VX10)</f>
        <v>0.512618296529968</v>
      </c>
      <c r="WJ10" s="1">
        <f>WG10/WD10-1</f>
        <v>0.051779935275081</v>
      </c>
      <c r="WM10" s="1">
        <f>VU10*VX10</f>
        <v>0.685144124168514</v>
      </c>
      <c r="WP10" s="1">
        <f>1-VU10</f>
        <v>0.279379157427938</v>
      </c>
      <c r="WS10" s="1">
        <f>VU10*(1-VX10)</f>
        <v>0.0354767184035476</v>
      </c>
      <c r="WW10" s="1">
        <f>(XU6-XO6)/XU6</f>
        <v>0.804918032786885</v>
      </c>
      <c r="WZ10" s="1">
        <f>(XC6-XI6)/XC6</f>
        <v>0.615829257447755</v>
      </c>
      <c r="XC10" s="1">
        <f>(XC6-WW6)/XC6</f>
        <v>0.667852378835038</v>
      </c>
      <c r="XF10" s="1">
        <f>(XC6-XI6)/(XC6-WW6)</f>
        <v>0.922103861517976</v>
      </c>
      <c r="XI10" s="1">
        <f>XU6/XC6-1</f>
        <v>0.356158292574478</v>
      </c>
      <c r="XL10" s="1">
        <f>XF10/(XF10+1)</f>
        <v>0.479736750952546</v>
      </c>
      <c r="XO10" s="1">
        <f>1/(1+XF10)</f>
        <v>0.520263249047454</v>
      </c>
      <c r="XR10" s="1">
        <f>XO10/XL10-1</f>
        <v>0.084476534296029</v>
      </c>
      <c r="XU10" s="1">
        <f>XC10*XF10</f>
        <v>0.615829257447755</v>
      </c>
      <c r="XX10" s="1">
        <f>1-XC10</f>
        <v>0.332147621164962</v>
      </c>
      <c r="YA10" s="1">
        <f>XC10*(1-XF10)</f>
        <v>0.0520231213872832</v>
      </c>
      <c r="YE10" s="1">
        <f>(ZC6-YW6)/ZC6</f>
        <v>0.723276723276723</v>
      </c>
      <c r="YH10" s="1">
        <f>(YK6-YQ6)/YK6</f>
        <v>0.544525547445255</v>
      </c>
      <c r="YK10" s="1">
        <f>(YK6-YE6)/YK6</f>
        <v>0.643795620437956</v>
      </c>
      <c r="YN10" s="1">
        <f>(YK6-YQ6)/(YK6-YE6)</f>
        <v>0.845804988662131</v>
      </c>
      <c r="YQ10" s="1">
        <f>ZC6/YK6-1</f>
        <v>0.461313868613139</v>
      </c>
      <c r="YT10" s="1">
        <f>YN10/(YN10+1)</f>
        <v>0.458230958230958</v>
      </c>
      <c r="YW10" s="1">
        <f>1/(1+YN10)</f>
        <v>0.541769041769042</v>
      </c>
      <c r="YZ10" s="1">
        <f>YW10/YT10-1</f>
        <v>0.18230563002681</v>
      </c>
      <c r="ZC10" s="1">
        <f>YK10*YN10</f>
        <v>0.544525547445255</v>
      </c>
      <c r="ZF10" s="1">
        <f>1-YK10</f>
        <v>0.356204379562044</v>
      </c>
      <c r="ZI10" s="1">
        <f>YK10*(1-YN10)</f>
        <v>0.0992700729927008</v>
      </c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</row>
    <row r="11" spans="1:715">
      <c r="A11" s="3"/>
      <c r="FQ11" s="3"/>
      <c r="MG11" s="3"/>
      <c r="SW11" s="3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</row>
    <row r="12" spans="1:715">
      <c r="A12" s="3"/>
      <c r="FQ12" s="3"/>
      <c r="MG12" s="3"/>
      <c r="SW12" s="3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</row>
    <row r="13" spans="1:715">
      <c r="A13" s="4" t="s">
        <v>11</v>
      </c>
      <c r="FQ13" s="4"/>
      <c r="MG13" s="4" t="s">
        <v>11</v>
      </c>
      <c r="SW13" s="4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</row>
    <row r="14" spans="1:715">
      <c r="A14" s="3" t="s">
        <v>12</v>
      </c>
      <c r="B14" s="1">
        <v>40</v>
      </c>
      <c r="C14" s="1">
        <v>340</v>
      </c>
      <c r="I14" s="1">
        <v>1180</v>
      </c>
      <c r="O14" s="1">
        <v>345</v>
      </c>
      <c r="U14" s="1">
        <v>280</v>
      </c>
      <c r="AA14" s="1">
        <v>1535</v>
      </c>
      <c r="AK14" s="1">
        <v>311</v>
      </c>
      <c r="AQ14" s="1">
        <v>1150</v>
      </c>
      <c r="AW14" s="1">
        <v>313</v>
      </c>
      <c r="BC14" s="1">
        <v>256</v>
      </c>
      <c r="BI14" s="1">
        <v>1506</v>
      </c>
      <c r="BS14" s="1">
        <v>293</v>
      </c>
      <c r="BY14" s="1">
        <v>904</v>
      </c>
      <c r="CE14" s="1">
        <v>332</v>
      </c>
      <c r="CK14" s="1">
        <v>251</v>
      </c>
      <c r="CQ14" s="1">
        <v>1216</v>
      </c>
      <c r="DA14" s="1">
        <v>270</v>
      </c>
      <c r="DG14" s="1">
        <v>803</v>
      </c>
      <c r="DM14" s="1">
        <v>307</v>
      </c>
      <c r="DS14" s="1">
        <v>225</v>
      </c>
      <c r="DY14" s="1">
        <v>1102</v>
      </c>
      <c r="EI14" s="1">
        <v>199</v>
      </c>
      <c r="EO14" s="1">
        <v>497</v>
      </c>
      <c r="EU14" s="1">
        <v>253</v>
      </c>
      <c r="FA14" s="1">
        <v>226</v>
      </c>
      <c r="FG14" s="1">
        <v>741</v>
      </c>
      <c r="FQ14" s="3"/>
      <c r="FS14" s="1">
        <v>311</v>
      </c>
      <c r="FY14" s="1">
        <v>1132</v>
      </c>
      <c r="GE14" s="1">
        <v>312</v>
      </c>
      <c r="GK14" s="1">
        <v>253</v>
      </c>
      <c r="GQ14" s="1">
        <v>1470</v>
      </c>
      <c r="HA14" s="1">
        <v>287</v>
      </c>
      <c r="HG14" s="1">
        <v>1084</v>
      </c>
      <c r="HM14" s="1">
        <v>288</v>
      </c>
      <c r="HS14" s="1">
        <v>236</v>
      </c>
      <c r="HY14" s="1">
        <v>1417</v>
      </c>
      <c r="II14" s="1">
        <v>288</v>
      </c>
      <c r="IO14" s="1">
        <v>880</v>
      </c>
      <c r="IU14" s="1">
        <v>330</v>
      </c>
      <c r="JA14" s="1">
        <v>245</v>
      </c>
      <c r="JG14" s="1">
        <v>1183</v>
      </c>
      <c r="JQ14" s="1">
        <v>256</v>
      </c>
      <c r="JW14" s="1">
        <v>781</v>
      </c>
      <c r="KC14" s="1">
        <v>292</v>
      </c>
      <c r="KI14" s="1">
        <v>212</v>
      </c>
      <c r="KO14" s="1">
        <v>1079</v>
      </c>
      <c r="KY14" s="1">
        <v>172</v>
      </c>
      <c r="LE14" s="1">
        <v>449</v>
      </c>
      <c r="LK14" s="1">
        <v>222</v>
      </c>
      <c r="LQ14" s="1">
        <v>202</v>
      </c>
      <c r="LW14" s="1">
        <v>666</v>
      </c>
      <c r="MG14" s="3" t="s">
        <v>13</v>
      </c>
      <c r="MH14" s="1">
        <v>109</v>
      </c>
      <c r="MI14" s="1">
        <v>340</v>
      </c>
      <c r="MO14" s="1">
        <v>1425</v>
      </c>
      <c r="MU14" s="1">
        <v>341</v>
      </c>
      <c r="NA14" s="1">
        <v>263</v>
      </c>
      <c r="NG14" s="1">
        <v>1798</v>
      </c>
      <c r="NQ14" s="1">
        <v>306</v>
      </c>
      <c r="NW14" s="1">
        <v>1119</v>
      </c>
      <c r="OC14" s="1">
        <v>300</v>
      </c>
      <c r="OI14" s="1">
        <v>221</v>
      </c>
      <c r="OO14" s="1">
        <v>1395</v>
      </c>
      <c r="OY14" s="1">
        <v>244</v>
      </c>
      <c r="PE14" s="1">
        <v>968</v>
      </c>
      <c r="PK14" s="1">
        <v>276</v>
      </c>
      <c r="PQ14" s="1">
        <v>202</v>
      </c>
      <c r="PW14" s="1">
        <v>1256</v>
      </c>
      <c r="QG14" s="1">
        <v>271</v>
      </c>
      <c r="QM14" s="1">
        <v>853</v>
      </c>
      <c r="QS14" s="1">
        <v>307</v>
      </c>
      <c r="QY14" s="1">
        <v>220</v>
      </c>
      <c r="RE14" s="1">
        <v>1155</v>
      </c>
      <c r="RO14" s="1">
        <v>254</v>
      </c>
      <c r="RU14" s="1">
        <v>706</v>
      </c>
      <c r="SA14" s="1">
        <v>320</v>
      </c>
      <c r="SG14" s="1">
        <v>281</v>
      </c>
      <c r="SM14" s="1">
        <v>1030</v>
      </c>
      <c r="SW14" s="3"/>
      <c r="SY14" s="1">
        <v>317</v>
      </c>
      <c r="TE14" s="1">
        <v>1303</v>
      </c>
      <c r="TK14" s="1">
        <v>317</v>
      </c>
      <c r="TQ14" s="1">
        <v>242</v>
      </c>
      <c r="TW14" s="1">
        <v>1635</v>
      </c>
      <c r="UG14" s="1">
        <v>277</v>
      </c>
      <c r="UM14" s="1">
        <v>1158</v>
      </c>
      <c r="US14" s="1">
        <v>268</v>
      </c>
      <c r="UY14" s="1">
        <v>205</v>
      </c>
      <c r="VE14" s="1">
        <v>1448</v>
      </c>
      <c r="VO14" s="1">
        <v>262</v>
      </c>
      <c r="VU14" s="1">
        <v>941</v>
      </c>
      <c r="WA14" s="1">
        <v>293</v>
      </c>
      <c r="WG14" s="1">
        <v>207</v>
      </c>
      <c r="WM14" s="1">
        <v>1220</v>
      </c>
      <c r="WW14" s="1">
        <v>250</v>
      </c>
      <c r="XC14" s="1">
        <v>788</v>
      </c>
      <c r="XI14" s="1">
        <v>284</v>
      </c>
      <c r="XO14" s="1">
        <v>202</v>
      </c>
      <c r="XU14" s="1">
        <v>1060</v>
      </c>
      <c r="YE14" s="1">
        <v>239</v>
      </c>
      <c r="YK14" s="1">
        <v>684</v>
      </c>
      <c r="YQ14" s="1">
        <v>303</v>
      </c>
      <c r="YW14" s="1">
        <v>285</v>
      </c>
      <c r="ZC14" s="1">
        <v>1015</v>
      </c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</row>
    <row r="15" spans="1:715">
      <c r="A15" s="3"/>
      <c r="C15" s="1">
        <v>297</v>
      </c>
      <c r="I15" s="1">
        <v>1258</v>
      </c>
      <c r="O15" s="1">
        <v>325</v>
      </c>
      <c r="U15" s="1">
        <v>256</v>
      </c>
      <c r="AA15" s="1">
        <v>1674</v>
      </c>
      <c r="AK15" s="1">
        <v>302</v>
      </c>
      <c r="AQ15" s="1">
        <v>1250</v>
      </c>
      <c r="AW15" s="1">
        <v>332</v>
      </c>
      <c r="BC15" s="1">
        <v>261</v>
      </c>
      <c r="BI15" s="1">
        <v>1668</v>
      </c>
      <c r="BS15" s="1">
        <v>291</v>
      </c>
      <c r="BY15" s="1">
        <v>1189</v>
      </c>
      <c r="CE15" s="1">
        <v>333</v>
      </c>
      <c r="CK15" s="1">
        <v>255</v>
      </c>
      <c r="CQ15" s="1">
        <v>1600</v>
      </c>
      <c r="DA15" s="1">
        <v>284</v>
      </c>
      <c r="DG15" s="1">
        <v>890</v>
      </c>
      <c r="DM15" s="1">
        <v>317</v>
      </c>
      <c r="DS15" s="1">
        <v>237</v>
      </c>
      <c r="DY15" s="1">
        <v>1215</v>
      </c>
      <c r="FQ15" s="3"/>
      <c r="FS15" s="1">
        <v>314</v>
      </c>
      <c r="FY15" s="1">
        <v>1210</v>
      </c>
      <c r="GE15" s="1">
        <v>344</v>
      </c>
      <c r="GK15" s="1">
        <v>270</v>
      </c>
      <c r="GQ15" s="1">
        <v>1611</v>
      </c>
      <c r="HA15" s="1">
        <v>335</v>
      </c>
      <c r="HG15" s="1">
        <v>1359</v>
      </c>
      <c r="HM15" s="1">
        <v>370</v>
      </c>
      <c r="HS15" s="1">
        <v>290</v>
      </c>
      <c r="HY15" s="1">
        <v>1815</v>
      </c>
      <c r="II15" s="1">
        <v>291</v>
      </c>
      <c r="IO15" s="1">
        <v>1129</v>
      </c>
      <c r="IU15" s="1">
        <v>333</v>
      </c>
      <c r="JA15" s="1">
        <v>254</v>
      </c>
      <c r="JG15" s="1">
        <v>1519</v>
      </c>
      <c r="JQ15" s="1">
        <v>268</v>
      </c>
      <c r="JW15" s="1">
        <v>886</v>
      </c>
      <c r="KC15" s="1">
        <v>300</v>
      </c>
      <c r="KI15" s="1">
        <v>224</v>
      </c>
      <c r="KO15" s="1">
        <v>1175</v>
      </c>
      <c r="MG15" s="3"/>
      <c r="MI15" s="1">
        <v>312</v>
      </c>
      <c r="MO15" s="1">
        <v>1103</v>
      </c>
      <c r="MU15" s="1">
        <v>341</v>
      </c>
      <c r="NA15" s="1">
        <v>263</v>
      </c>
      <c r="NG15" s="1">
        <v>1445</v>
      </c>
      <c r="NQ15" s="1">
        <v>401</v>
      </c>
      <c r="NW15" s="1">
        <v>1570</v>
      </c>
      <c r="OC15" s="1">
        <v>442</v>
      </c>
      <c r="OI15" s="1">
        <v>338</v>
      </c>
      <c r="OO15" s="1">
        <v>2076</v>
      </c>
      <c r="OY15" s="1">
        <v>314</v>
      </c>
      <c r="PE15" s="1">
        <v>1067</v>
      </c>
      <c r="PK15" s="1">
        <v>357</v>
      </c>
      <c r="PQ15" s="1">
        <v>272</v>
      </c>
      <c r="PW15" s="1">
        <v>1421</v>
      </c>
      <c r="QG15" s="1">
        <v>279</v>
      </c>
      <c r="QM15" s="1">
        <v>949</v>
      </c>
      <c r="QS15" s="1">
        <v>310</v>
      </c>
      <c r="QY15" s="1">
        <v>227</v>
      </c>
      <c r="RE15" s="1">
        <v>1235</v>
      </c>
      <c r="SW15" s="3"/>
      <c r="SY15" s="1">
        <v>350</v>
      </c>
      <c r="TE15" s="1">
        <v>1302</v>
      </c>
      <c r="TK15" s="1">
        <v>385</v>
      </c>
      <c r="TQ15" s="1">
        <v>297</v>
      </c>
      <c r="TW15" s="1">
        <v>1713</v>
      </c>
      <c r="UG15" s="1">
        <v>387</v>
      </c>
      <c r="UM15" s="1">
        <v>1436</v>
      </c>
      <c r="US15" s="1">
        <v>427</v>
      </c>
      <c r="UY15" s="1">
        <v>329</v>
      </c>
      <c r="VE15" s="1">
        <v>1895</v>
      </c>
      <c r="VO15" s="1">
        <v>299</v>
      </c>
      <c r="VU15" s="1">
        <v>1084</v>
      </c>
      <c r="WA15" s="1">
        <v>340</v>
      </c>
      <c r="WG15" s="1">
        <v>257</v>
      </c>
      <c r="WM15" s="1">
        <v>1443</v>
      </c>
      <c r="WW15" s="1">
        <v>253</v>
      </c>
      <c r="XC15" s="1">
        <v>840</v>
      </c>
      <c r="XI15" s="1">
        <v>282</v>
      </c>
      <c r="XO15" s="1">
        <v>207</v>
      </c>
      <c r="XU15" s="1">
        <v>1110</v>
      </c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</row>
    <row r="16" spans="1:715">
      <c r="A16" s="3"/>
      <c r="C16" s="1">
        <v>330</v>
      </c>
      <c r="I16" s="1">
        <v>1243</v>
      </c>
      <c r="O16" s="1">
        <v>349</v>
      </c>
      <c r="U16" s="1">
        <v>278</v>
      </c>
      <c r="AA16" s="1">
        <v>1638</v>
      </c>
      <c r="AK16" s="1">
        <v>349</v>
      </c>
      <c r="AQ16" s="1">
        <v>1331</v>
      </c>
      <c r="AW16" s="1">
        <v>371</v>
      </c>
      <c r="BC16" s="1">
        <v>296</v>
      </c>
      <c r="BI16" s="1">
        <v>1762</v>
      </c>
      <c r="BS16" s="1">
        <v>311</v>
      </c>
      <c r="BY16" s="1">
        <v>995</v>
      </c>
      <c r="CE16" s="1">
        <v>354</v>
      </c>
      <c r="CK16" s="1">
        <v>270</v>
      </c>
      <c r="CQ16" s="1">
        <v>1339</v>
      </c>
      <c r="DA16" s="1">
        <v>307</v>
      </c>
      <c r="DG16" s="1">
        <v>779</v>
      </c>
      <c r="DM16" s="1">
        <v>369</v>
      </c>
      <c r="DS16" s="1">
        <v>253</v>
      </c>
      <c r="DY16" s="1">
        <v>1072</v>
      </c>
      <c r="FQ16" s="3"/>
      <c r="FS16" s="1">
        <v>321</v>
      </c>
      <c r="FY16" s="1">
        <v>1248</v>
      </c>
      <c r="GE16" s="1">
        <v>338</v>
      </c>
      <c r="GK16" s="1">
        <v>269</v>
      </c>
      <c r="GQ16" s="1">
        <v>1644</v>
      </c>
      <c r="HA16" s="1">
        <v>303</v>
      </c>
      <c r="HG16" s="1">
        <v>1170</v>
      </c>
      <c r="HM16" s="1">
        <v>320</v>
      </c>
      <c r="HS16" s="1">
        <v>256</v>
      </c>
      <c r="HY16" s="1">
        <v>1546</v>
      </c>
      <c r="II16" s="1">
        <v>284</v>
      </c>
      <c r="IO16" s="1">
        <v>976</v>
      </c>
      <c r="IU16" s="1">
        <v>325</v>
      </c>
      <c r="JA16" s="1">
        <v>244</v>
      </c>
      <c r="JG16" s="1">
        <v>1312</v>
      </c>
      <c r="JQ16" s="1">
        <v>282</v>
      </c>
      <c r="JW16" s="1">
        <v>709</v>
      </c>
      <c r="KC16" s="1">
        <v>341</v>
      </c>
      <c r="KI16" s="1">
        <v>230</v>
      </c>
      <c r="KO16" s="1">
        <v>1046</v>
      </c>
      <c r="MG16" s="3"/>
      <c r="MI16" s="1">
        <v>363</v>
      </c>
      <c r="MO16" s="1">
        <v>1393</v>
      </c>
      <c r="MU16" s="1">
        <v>383</v>
      </c>
      <c r="NA16" s="1">
        <v>295</v>
      </c>
      <c r="NG16" s="1">
        <v>1796</v>
      </c>
      <c r="NQ16" s="1">
        <v>356</v>
      </c>
      <c r="NW16" s="1">
        <v>1451</v>
      </c>
      <c r="OC16" s="1">
        <v>375</v>
      </c>
      <c r="OI16" s="1">
        <v>283</v>
      </c>
      <c r="OO16" s="1">
        <v>1878</v>
      </c>
      <c r="OY16" s="1">
        <v>306</v>
      </c>
      <c r="PE16" s="1">
        <v>1118</v>
      </c>
      <c r="PK16" s="1">
        <v>348</v>
      </c>
      <c r="PQ16" s="1">
        <v>262</v>
      </c>
      <c r="PW16" s="1">
        <v>1473</v>
      </c>
      <c r="QG16" s="1">
        <v>274</v>
      </c>
      <c r="QM16" s="1">
        <v>692</v>
      </c>
      <c r="QS16" s="1">
        <v>329</v>
      </c>
      <c r="QY16" s="1">
        <v>214</v>
      </c>
      <c r="RE16" s="1">
        <v>1014</v>
      </c>
      <c r="SW16" s="3"/>
      <c r="SY16" s="1">
        <v>319</v>
      </c>
      <c r="TE16" s="1">
        <v>1218</v>
      </c>
      <c r="TK16" s="1">
        <v>334</v>
      </c>
      <c r="TQ16" s="1">
        <v>257</v>
      </c>
      <c r="TW16" s="1">
        <v>1560</v>
      </c>
      <c r="UG16" s="1">
        <v>376</v>
      </c>
      <c r="UM16" s="1">
        <v>1461</v>
      </c>
      <c r="US16" s="1">
        <v>398</v>
      </c>
      <c r="UY16" s="1">
        <v>306</v>
      </c>
      <c r="VE16" s="1">
        <v>1892</v>
      </c>
      <c r="VO16" s="1">
        <v>281</v>
      </c>
      <c r="VU16" s="1">
        <v>1006</v>
      </c>
      <c r="WA16" s="1">
        <v>316</v>
      </c>
      <c r="WG16" s="1">
        <v>232</v>
      </c>
      <c r="WM16" s="1">
        <v>1322</v>
      </c>
      <c r="WW16" s="1">
        <v>285</v>
      </c>
      <c r="XC16" s="1">
        <v>768</v>
      </c>
      <c r="XI16" s="1">
        <v>341</v>
      </c>
      <c r="XO16" s="1">
        <v>223</v>
      </c>
      <c r="XU16" s="1">
        <v>1072</v>
      </c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</row>
    <row r="17" spans="1:715">
      <c r="A17" s="3"/>
      <c r="C17" s="1">
        <f>AVERAGE(C14:C16)</f>
        <v>322.333333333333</v>
      </c>
      <c r="I17" s="1">
        <f>AVERAGE(I14:I16)</f>
        <v>1227</v>
      </c>
      <c r="O17" s="1">
        <f>AVERAGE(O14:O16)</f>
        <v>339.666666666667</v>
      </c>
      <c r="U17" s="1">
        <f>AVERAGE(U14:U16)</f>
        <v>271.333333333333</v>
      </c>
      <c r="AA17" s="1">
        <f>AVERAGE(AA14:AA16)</f>
        <v>1615.66666666667</v>
      </c>
      <c r="AK17" s="1">
        <f>AVERAGE(AK14:AK16)</f>
        <v>320.666666666667</v>
      </c>
      <c r="AQ17" s="1">
        <f>AVERAGE(AQ14:AQ16)</f>
        <v>1243.66666666667</v>
      </c>
      <c r="AW17" s="1">
        <f>AVERAGE(AW14:AW16)</f>
        <v>338.666666666667</v>
      </c>
      <c r="BC17" s="1">
        <f>AVERAGE(BC14:BC16)</f>
        <v>271</v>
      </c>
      <c r="BI17" s="1">
        <f>AVERAGE(BI14:BI16)</f>
        <v>1645.33333333333</v>
      </c>
      <c r="BS17" s="1">
        <f>AVERAGE(BS14:BS16)</f>
        <v>298.333333333333</v>
      </c>
      <c r="BY17" s="1">
        <f>AVERAGE(BY14:BY16)</f>
        <v>1029.33333333333</v>
      </c>
      <c r="CE17" s="1">
        <f>AVERAGE(CE14:CE16)</f>
        <v>339.666666666667</v>
      </c>
      <c r="CK17" s="1">
        <f>AVERAGE(CK14:CK16)</f>
        <v>258.666666666667</v>
      </c>
      <c r="CQ17" s="1">
        <f>AVERAGE(CQ14:CQ16)</f>
        <v>1385</v>
      </c>
      <c r="DA17" s="1">
        <f>AVERAGE(DA14:DA16)</f>
        <v>287</v>
      </c>
      <c r="DG17" s="1">
        <f>AVERAGE(DG14:DG16)</f>
        <v>824</v>
      </c>
      <c r="DM17" s="1">
        <f>AVERAGE(DM14:DM16)</f>
        <v>331</v>
      </c>
      <c r="DS17" s="1">
        <f>AVERAGE(DS14:DS16)</f>
        <v>238.333333333333</v>
      </c>
      <c r="DY17" s="1">
        <f>AVERAGE(DY14:DY16)</f>
        <v>1129.66666666667</v>
      </c>
      <c r="EI17" s="1">
        <f>EI14</f>
        <v>199</v>
      </c>
      <c r="EO17" s="1">
        <f>EO14</f>
        <v>497</v>
      </c>
      <c r="EU17" s="1">
        <f>EU14</f>
        <v>253</v>
      </c>
      <c r="FA17" s="1">
        <f>FA14</f>
        <v>226</v>
      </c>
      <c r="FG17" s="1">
        <f>FG14</f>
        <v>741</v>
      </c>
      <c r="FQ17" s="3"/>
      <c r="FS17" s="1">
        <f>AVERAGE(FS14:FS16)</f>
        <v>315.333333333333</v>
      </c>
      <c r="FY17" s="1">
        <f>AVERAGE(FY14:FY16)</f>
        <v>1196.66666666667</v>
      </c>
      <c r="GE17" s="1">
        <f>AVERAGE(GE14:GE16)</f>
        <v>331.333333333333</v>
      </c>
      <c r="GK17" s="1">
        <f>AVERAGE(GK14:GK16)</f>
        <v>264</v>
      </c>
      <c r="GQ17" s="1">
        <f>AVERAGE(GQ14:GQ16)</f>
        <v>1575</v>
      </c>
      <c r="HA17" s="1">
        <f>AVERAGE(HA14:HA16)</f>
        <v>308.333333333333</v>
      </c>
      <c r="HG17" s="1">
        <f>AVERAGE(HG14:HG16)</f>
        <v>1204.33333333333</v>
      </c>
      <c r="HM17" s="1">
        <f>AVERAGE(HM14:HM16)</f>
        <v>326</v>
      </c>
      <c r="HS17" s="1">
        <f>AVERAGE(HS14:HS16)</f>
        <v>260.666666666667</v>
      </c>
      <c r="HY17" s="1">
        <f>AVERAGE(HY14:HY16)</f>
        <v>1592.66666666667</v>
      </c>
      <c r="II17" s="1">
        <f>AVERAGE(II14:II16)</f>
        <v>287.666666666667</v>
      </c>
      <c r="IO17" s="1">
        <f>AVERAGE(IO14:IO16)</f>
        <v>995</v>
      </c>
      <c r="IU17" s="1">
        <f>AVERAGE(IU14:IU16)</f>
        <v>329.333333333333</v>
      </c>
      <c r="JA17" s="1">
        <f>AVERAGE(JA14:JA16)</f>
        <v>247.666666666667</v>
      </c>
      <c r="JG17" s="1">
        <f>AVERAGE(JG14:JG16)</f>
        <v>1338</v>
      </c>
      <c r="JQ17" s="1">
        <f>AVERAGE(JQ14:JQ16)</f>
        <v>268.666666666667</v>
      </c>
      <c r="JW17" s="1">
        <f>AVERAGE(JW14:JW16)</f>
        <v>792</v>
      </c>
      <c r="KC17" s="1">
        <f>AVERAGE(KC14:KC16)</f>
        <v>311</v>
      </c>
      <c r="KI17" s="1">
        <f>AVERAGE(KI14:KI16)</f>
        <v>222</v>
      </c>
      <c r="KO17" s="1">
        <f>AVERAGE(KO14:KO16)</f>
        <v>1100</v>
      </c>
      <c r="KY17" s="1">
        <f>KY14</f>
        <v>172</v>
      </c>
      <c r="LE17" s="1">
        <f>LE14</f>
        <v>449</v>
      </c>
      <c r="LK17" s="1">
        <f>LK14</f>
        <v>222</v>
      </c>
      <c r="LQ17" s="1">
        <f>LQ14</f>
        <v>202</v>
      </c>
      <c r="LW17" s="1">
        <f>LW14</f>
        <v>666</v>
      </c>
      <c r="MG17" s="3"/>
      <c r="MI17" s="1">
        <f>AVERAGE(MI14:MI16)</f>
        <v>338.333333333333</v>
      </c>
      <c r="MO17" s="1">
        <f>AVERAGE(MO14:MO16)</f>
        <v>1307</v>
      </c>
      <c r="MU17" s="1">
        <f>AVERAGE(MU14:MU16)</f>
        <v>355</v>
      </c>
      <c r="NA17" s="1">
        <f>AVERAGE(NA14:NA16)</f>
        <v>273.666666666667</v>
      </c>
      <c r="NG17" s="1">
        <f>AVERAGE(NG14:NG16)</f>
        <v>1679.66666666667</v>
      </c>
      <c r="NQ17" s="1">
        <f>AVERAGE(NQ14:NQ16)</f>
        <v>354.333333333333</v>
      </c>
      <c r="NW17" s="1">
        <f>AVERAGE(NW14:NW16)</f>
        <v>1380</v>
      </c>
      <c r="OC17" s="1">
        <f>AVERAGE(OC14:OC16)</f>
        <v>372.333333333333</v>
      </c>
      <c r="OI17" s="1">
        <f>AVERAGE(OI14:OI16)</f>
        <v>280.666666666667</v>
      </c>
      <c r="OO17" s="1">
        <f>AVERAGE(OO14:OO16)</f>
        <v>1783</v>
      </c>
      <c r="OY17" s="1">
        <f>AVERAGE(OY14:OY16)</f>
        <v>288</v>
      </c>
      <c r="PE17" s="1">
        <f>AVERAGE(PE14:PE16)</f>
        <v>1051</v>
      </c>
      <c r="PK17" s="1">
        <f>AVERAGE(PK14:PK16)</f>
        <v>327</v>
      </c>
      <c r="PQ17" s="1">
        <f>AVERAGE(PQ14:PQ16)</f>
        <v>245.333333333333</v>
      </c>
      <c r="PW17" s="1">
        <f>AVERAGE(PW14:PW16)</f>
        <v>1383.33333333333</v>
      </c>
      <c r="QG17" s="1">
        <f>AVERAGE(QG14:QG16)</f>
        <v>274.666666666667</v>
      </c>
      <c r="QM17" s="1">
        <f>AVERAGE(QM14:QM16)</f>
        <v>831.333333333333</v>
      </c>
      <c r="QS17" s="1">
        <f>AVERAGE(QS14:QS16)</f>
        <v>315.333333333333</v>
      </c>
      <c r="QY17" s="1">
        <f>AVERAGE(QY14:QY16)</f>
        <v>220.333333333333</v>
      </c>
      <c r="RE17" s="1">
        <f>AVERAGE(RE14:RE16)</f>
        <v>1134.66666666667</v>
      </c>
      <c r="RO17" s="1">
        <f>RO14</f>
        <v>254</v>
      </c>
      <c r="RU17" s="1">
        <f>RU14</f>
        <v>706</v>
      </c>
      <c r="SA17" s="1">
        <f>SA14</f>
        <v>320</v>
      </c>
      <c r="SG17" s="1">
        <f>SG14</f>
        <v>281</v>
      </c>
      <c r="SM17" s="1">
        <f>SM14</f>
        <v>1030</v>
      </c>
      <c r="SW17" s="3"/>
      <c r="SY17" s="1">
        <f>AVERAGE(SY14:SY16)</f>
        <v>328.666666666667</v>
      </c>
      <c r="TE17" s="1">
        <f>AVERAGE(TE14:TE16)</f>
        <v>1274.33333333333</v>
      </c>
      <c r="TK17" s="1">
        <f>AVERAGE(TK14:TK16)</f>
        <v>345.333333333333</v>
      </c>
      <c r="TQ17" s="1">
        <f>AVERAGE(TQ14:TQ16)</f>
        <v>265.333333333333</v>
      </c>
      <c r="TW17" s="1">
        <f>AVERAGE(TW14:TW16)</f>
        <v>1636</v>
      </c>
      <c r="UG17" s="1">
        <f>AVERAGE(UG14:UG16)</f>
        <v>346.666666666667</v>
      </c>
      <c r="UM17" s="1">
        <f>AVERAGE(UM14:UM16)</f>
        <v>1351.66666666667</v>
      </c>
      <c r="US17" s="1">
        <f>AVERAGE(US14:US16)</f>
        <v>364.333333333333</v>
      </c>
      <c r="UY17" s="1">
        <f>AVERAGE(UY14:UY16)</f>
        <v>280</v>
      </c>
      <c r="VE17" s="1">
        <f>AVERAGE(VE14:VE16)</f>
        <v>1745</v>
      </c>
      <c r="VO17" s="1">
        <f>AVERAGE(VO14:VO16)</f>
        <v>280.666666666667</v>
      </c>
      <c r="VU17" s="1">
        <f>AVERAGE(VU14:VU16)</f>
        <v>1010.33333333333</v>
      </c>
      <c r="WA17" s="1">
        <f>AVERAGE(WA14:WA16)</f>
        <v>316.333333333333</v>
      </c>
      <c r="WG17" s="1">
        <f>AVERAGE(WG14:WG16)</f>
        <v>232</v>
      </c>
      <c r="WM17" s="1">
        <f>AVERAGE(WM14:WM16)</f>
        <v>1328.33333333333</v>
      </c>
      <c r="WW17" s="1">
        <f>AVERAGE(WW14:WW16)</f>
        <v>262.666666666667</v>
      </c>
      <c r="XC17" s="1">
        <f>AVERAGE(XC14:XC16)</f>
        <v>798.666666666667</v>
      </c>
      <c r="XI17" s="1">
        <f>AVERAGE(XI14:XI16)</f>
        <v>302.333333333333</v>
      </c>
      <c r="XO17" s="1">
        <f>AVERAGE(XO14:XO16)</f>
        <v>210.666666666667</v>
      </c>
      <c r="XU17" s="1">
        <f>AVERAGE(XU14:XU16)</f>
        <v>1080.66666666667</v>
      </c>
      <c r="YE17" s="1">
        <f>YE14</f>
        <v>239</v>
      </c>
      <c r="YK17" s="1">
        <f>YK14</f>
        <v>684</v>
      </c>
      <c r="YQ17" s="1">
        <f>YQ14</f>
        <v>303</v>
      </c>
      <c r="YW17" s="1">
        <f>YW14</f>
        <v>285</v>
      </c>
      <c r="ZC17" s="1">
        <f>ZC14</f>
        <v>1015</v>
      </c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</row>
    <row r="18" spans="1:715">
      <c r="A18" s="3"/>
      <c r="FQ18" s="3"/>
      <c r="MG18" s="3"/>
      <c r="SW18" s="3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</row>
    <row r="19" spans="1:715">
      <c r="A19" s="3"/>
      <c r="FQ19" s="3"/>
      <c r="MG19" s="3"/>
      <c r="SW19" s="3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</row>
    <row r="20" spans="1:715">
      <c r="A20" s="3"/>
      <c r="FQ20" s="3"/>
      <c r="MG20" s="3"/>
      <c r="SW20" s="3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</row>
    <row r="21" spans="1:715">
      <c r="A21" s="3"/>
      <c r="C21" s="1">
        <f>(AA17-U17)/AA17</f>
        <v>0.83206106870229</v>
      </c>
      <c r="F21" s="1">
        <f>(I17-O17)/I17</f>
        <v>0.723173050801413</v>
      </c>
      <c r="I21" s="1">
        <f>(I17-C17)/I17</f>
        <v>0.737299646835099</v>
      </c>
      <c r="L21" s="1">
        <f>(I17-O17)/(I17-C17)</f>
        <v>0.980840088430361</v>
      </c>
      <c r="O21" s="1">
        <f>AA17/I17-1</f>
        <v>0.316761749524586</v>
      </c>
      <c r="R21" s="1">
        <f>L21/(L21+1)</f>
        <v>0.49516369047619</v>
      </c>
      <c r="U21" s="1">
        <f>1/(1+L21)</f>
        <v>0.50483630952381</v>
      </c>
      <c r="X21" s="1">
        <f>U21/R21-1</f>
        <v>0.0195341848234412</v>
      </c>
      <c r="AA21" s="1">
        <f>I21*L21</f>
        <v>0.723173050801413</v>
      </c>
      <c r="AD21" s="1">
        <f>1-I21</f>
        <v>0.262700353164901</v>
      </c>
      <c r="AG21" s="1">
        <f>I21*(1-L21)</f>
        <v>0.0141265960336866</v>
      </c>
      <c r="AK21" s="1">
        <f>(BI17-BC17)/BI17</f>
        <v>0.835291734197731</v>
      </c>
      <c r="AN21" s="1">
        <f>(AQ17-AW17)/AQ17</f>
        <v>0.727686947199142</v>
      </c>
      <c r="AQ21" s="1">
        <f>(AQ17-AK17)/AQ17</f>
        <v>0.742160278745645</v>
      </c>
      <c r="AT21" s="1">
        <f>(AQ17-AW17)/(AQ17-AK17)</f>
        <v>0.980498374864572</v>
      </c>
      <c r="AW21" s="1">
        <f>BI17/AQ17-1</f>
        <v>0.322969713213616</v>
      </c>
      <c r="AZ21" s="1">
        <f>AT21/(AT21+1)</f>
        <v>0.49507658643326</v>
      </c>
      <c r="BC21" s="1">
        <f>1/(1+AT21)</f>
        <v>0.50492341356674</v>
      </c>
      <c r="BF21" s="1">
        <f>BC21/AZ21-1</f>
        <v>0.0198895027624308</v>
      </c>
      <c r="BI21" s="1">
        <f>AQ21*AT21</f>
        <v>0.727686947199142</v>
      </c>
      <c r="BL21" s="1">
        <f>1-AQ21</f>
        <v>0.257839721254355</v>
      </c>
      <c r="BO21" s="1">
        <f>AQ21*(1-AT21)</f>
        <v>0.0144733315465023</v>
      </c>
      <c r="BS21" s="1">
        <f>(CQ17-CK17)/CQ17</f>
        <v>0.81323706377858</v>
      </c>
      <c r="BV21" s="1">
        <f>(BY17-CE17)/BY17</f>
        <v>0.670012953367876</v>
      </c>
      <c r="BY21" s="1">
        <f>(BY17-BS17)/BY17</f>
        <v>0.710168393782383</v>
      </c>
      <c r="CB21" s="1">
        <f>(BY17-CE17)/(BY17-BS17)</f>
        <v>0.943456452348381</v>
      </c>
      <c r="CE21" s="1">
        <f>CQ17/BY17-1</f>
        <v>0.345531088082902</v>
      </c>
      <c r="CH21" s="1">
        <f>CB21/(CB21+1)</f>
        <v>0.485452839042703</v>
      </c>
      <c r="CK21" s="1">
        <f>1/(1+CB21)</f>
        <v>0.514547160957297</v>
      </c>
      <c r="CN21" s="1">
        <f>CK21/CH21-1</f>
        <v>0.0599323344610925</v>
      </c>
      <c r="CQ21" s="1">
        <f>BY21*CB21</f>
        <v>0.670012953367876</v>
      </c>
      <c r="CT21" s="1">
        <f>1-BY21</f>
        <v>0.289831606217616</v>
      </c>
      <c r="CW21" s="1">
        <f>BY21*(1-CB21)</f>
        <v>0.0401554404145079</v>
      </c>
      <c r="DA21" s="1">
        <f>(DY17-DS17)/DY17</f>
        <v>0.789023310711124</v>
      </c>
      <c r="DD21" s="1">
        <f>(DG17-DM17)/DG17</f>
        <v>0.598300970873786</v>
      </c>
      <c r="DG21" s="1">
        <f>(DG17-DA17)/DG17</f>
        <v>0.651699029126214</v>
      </c>
      <c r="DJ21" s="1">
        <f>(DG17-DM17)/(DG17-DA17)</f>
        <v>0.918063314711359</v>
      </c>
      <c r="DM21" s="1">
        <f>DY17/DG17-1</f>
        <v>0.370954692556634</v>
      </c>
      <c r="DP21" s="1">
        <f>DJ21/(DJ21+1)</f>
        <v>0.478640776699029</v>
      </c>
      <c r="DS21" s="1">
        <f>1/(1+DJ21)</f>
        <v>0.521359223300971</v>
      </c>
      <c r="DV21" s="1">
        <f>DS21/DP21-1</f>
        <v>0.0892494929006087</v>
      </c>
      <c r="DY21" s="1">
        <f>DG21*DJ21</f>
        <v>0.598300970873786</v>
      </c>
      <c r="EB21" s="1">
        <f>1-DG21</f>
        <v>0.348300970873786</v>
      </c>
      <c r="EE21" s="1">
        <f>DG21*(1-DJ21)</f>
        <v>0.0533980582524272</v>
      </c>
      <c r="EI21" s="1">
        <f>(FG17-FA17)/FG17</f>
        <v>0.695006747638327</v>
      </c>
      <c r="EL21" s="1">
        <f>(EO17-EU17)/EO17</f>
        <v>0.490945674044266</v>
      </c>
      <c r="EO21" s="1">
        <f>(EO17-EI17)/EO17</f>
        <v>0.599597585513079</v>
      </c>
      <c r="ER21" s="1">
        <f>(EO17-EU17)/(EO17-EI17)</f>
        <v>0.818791946308725</v>
      </c>
      <c r="EU21" s="1">
        <f>FG17/EO17-1</f>
        <v>0.490945674044266</v>
      </c>
      <c r="EX21" s="1">
        <f>ER21/(ER21+1)</f>
        <v>0.450184501845019</v>
      </c>
      <c r="FA21" s="1">
        <f>1/(1+ER21)</f>
        <v>0.549815498154982</v>
      </c>
      <c r="FD21" s="1">
        <f>FA21/EX21-1</f>
        <v>0.221311475409836</v>
      </c>
      <c r="FG21" s="1">
        <f>EO21*ER21</f>
        <v>0.490945674044266</v>
      </c>
      <c r="FJ21" s="1">
        <f>1-EO21</f>
        <v>0.400402414486921</v>
      </c>
      <c r="FM21" s="1">
        <f>EO21*(1-ER21)</f>
        <v>0.108651911468813</v>
      </c>
      <c r="FQ21" s="3"/>
      <c r="FS21" s="1">
        <f>(GQ17-GK17)/GQ17</f>
        <v>0.832380952380952</v>
      </c>
      <c r="FV21" s="1">
        <f>(FY17-GE17)/FY17</f>
        <v>0.723119777158774</v>
      </c>
      <c r="FY21" s="1">
        <f>(FY17-FS17)/FY17</f>
        <v>0.736490250696379</v>
      </c>
      <c r="GB21" s="1">
        <f>(FY17-GE17)/(FY17-FS17)</f>
        <v>0.981845688350983</v>
      </c>
      <c r="GE21" s="1">
        <f>GQ17/FY17-1</f>
        <v>0.316155988857939</v>
      </c>
      <c r="GH21" s="1">
        <f>GB21/(GB21+1)</f>
        <v>0.495419847328244</v>
      </c>
      <c r="GK21" s="1">
        <f>1/(1+GB21)</f>
        <v>0.504580152671756</v>
      </c>
      <c r="GN21" s="1">
        <f>GK21/GH21-1</f>
        <v>0.0184899845916795</v>
      </c>
      <c r="GQ21" s="1">
        <f>FY21*GB21</f>
        <v>0.723119777158774</v>
      </c>
      <c r="GT21" s="1">
        <f>1-FY21</f>
        <v>0.263509749303621</v>
      </c>
      <c r="GW21" s="1">
        <f>FY21*(1-GB21)</f>
        <v>0.0133704735376044</v>
      </c>
      <c r="HA21" s="1">
        <f>(HY17-HS17)/HY17</f>
        <v>0.836333193804939</v>
      </c>
      <c r="HD21" s="1">
        <f>(HG17-HM17)/HG17</f>
        <v>0.729310822031553</v>
      </c>
      <c r="HG21" s="1">
        <f>(HG17-HA17)/HG17</f>
        <v>0.743980071962358</v>
      </c>
      <c r="HJ21" s="1">
        <f>(HG17-HM17)/(HG17-HA17)</f>
        <v>0.980282738095238</v>
      </c>
      <c r="HM21" s="1">
        <f>HY17/HG17-1</f>
        <v>0.322446720177138</v>
      </c>
      <c r="HP21" s="1">
        <f>HJ21/(HJ21+1)</f>
        <v>0.495021604358444</v>
      </c>
      <c r="HS21" s="1">
        <f>1/(1+HJ21)</f>
        <v>0.504978395641556</v>
      </c>
      <c r="HV21" s="1">
        <f>HS21/HP21-1</f>
        <v>0.02011385199241</v>
      </c>
      <c r="HY21" s="1">
        <f>HG21*HJ21</f>
        <v>0.729310822031553</v>
      </c>
      <c r="IB21" s="1">
        <f>1-HG21</f>
        <v>0.256019928037642</v>
      </c>
      <c r="IE21" s="1">
        <f>HG21*(1-HJ21)</f>
        <v>0.0146692499308055</v>
      </c>
      <c r="II21" s="1">
        <f>(JG17-JA17)/JG17</f>
        <v>0.814897857498754</v>
      </c>
      <c r="IL21" s="1">
        <f>(IO17-IU17)/IO17</f>
        <v>0.669011725293132</v>
      </c>
      <c r="IO21" s="1">
        <f>(IO17-II17)/IO17</f>
        <v>0.710887772194305</v>
      </c>
      <c r="IR21" s="1">
        <f>(IO17-IU17)/(IO17-II17)</f>
        <v>0.941093308199812</v>
      </c>
      <c r="IU21" s="1">
        <f>JG17/IO17-1</f>
        <v>0.344723618090452</v>
      </c>
      <c r="IX21" s="1">
        <f>IR21/(IR21+1)</f>
        <v>0.484826414178199</v>
      </c>
      <c r="JA21" s="1">
        <f>1/(1+IR21)</f>
        <v>0.515173585821801</v>
      </c>
      <c r="JD21" s="1">
        <f>JA21/IX21-1</f>
        <v>0.062593890836254</v>
      </c>
      <c r="JG21" s="1">
        <f>IO21*IR21</f>
        <v>0.669011725293132</v>
      </c>
      <c r="JJ21" s="1">
        <f>1-IO21</f>
        <v>0.289112227805695</v>
      </c>
      <c r="JM21" s="1">
        <f>IO21*(1-IR21)</f>
        <v>0.0418760469011724</v>
      </c>
      <c r="JQ21" s="1">
        <f>(KO17-KI17)/KO17</f>
        <v>0.798181818181818</v>
      </c>
      <c r="JT21" s="1">
        <f>(JW17-KC17)/JW17</f>
        <v>0.607323232323232</v>
      </c>
      <c r="JW21" s="1">
        <f>(JW17-JQ17)/JW17</f>
        <v>0.660774410774411</v>
      </c>
      <c r="JZ21" s="1">
        <f>(JW17-KC17)/(JW17-JQ17)</f>
        <v>0.919108280254777</v>
      </c>
      <c r="KC21" s="1">
        <f>KO17/JW17-1</f>
        <v>0.388888888888889</v>
      </c>
      <c r="KF21" s="1">
        <f>JZ21/(JZ21+1)</f>
        <v>0.478924659807501</v>
      </c>
      <c r="KI21" s="1">
        <f>1/(1+JZ21)</f>
        <v>0.521075340192499</v>
      </c>
      <c r="KL21" s="1">
        <f>KI21/KF21-1</f>
        <v>0.0880110880110878</v>
      </c>
      <c r="KO21" s="1">
        <f>JW21*JZ21</f>
        <v>0.607323232323232</v>
      </c>
      <c r="KR21" s="1">
        <f>1-JW21</f>
        <v>0.339225589225589</v>
      </c>
      <c r="KU21" s="1">
        <f>JW21*(1-JZ21)</f>
        <v>0.0534511784511784</v>
      </c>
      <c r="KY21" s="1">
        <f>(LW17-LQ17)/LW17</f>
        <v>0.696696696696697</v>
      </c>
      <c r="LB21" s="1">
        <f>(LE17-LK17)/LE17</f>
        <v>0.505567928730512</v>
      </c>
      <c r="LE21" s="1">
        <f>(LE17-KY17)/LE17</f>
        <v>0.616926503340757</v>
      </c>
      <c r="LH21" s="1">
        <f>(LE17-LK17)/(LE17-KY17)</f>
        <v>0.819494584837545</v>
      </c>
      <c r="LK21" s="1">
        <f>LW17/LE17-1</f>
        <v>0.483296213808463</v>
      </c>
      <c r="LN21" s="1">
        <f>LH21/(LH21+1)</f>
        <v>0.450396825396825</v>
      </c>
      <c r="LQ21" s="1">
        <f>1/(1+LH21)</f>
        <v>0.549603174603175</v>
      </c>
      <c r="LT21" s="1">
        <f>LQ21/LN21-1</f>
        <v>0.220264317180617</v>
      </c>
      <c r="LW21" s="1">
        <f>LE21*LH21</f>
        <v>0.505567928730512</v>
      </c>
      <c r="LZ21" s="1">
        <f>1-LE21</f>
        <v>0.383073496659243</v>
      </c>
      <c r="MC21" s="1">
        <f>LE21*(1-LH21)</f>
        <v>0.111358574610245</v>
      </c>
      <c r="MG21" s="3"/>
      <c r="MI21" s="1">
        <f>(NG17-NA17)/NG17</f>
        <v>0.837070847390355</v>
      </c>
      <c r="ML21" s="1">
        <f>(MO17-MU17)/MO17</f>
        <v>0.728385615914308</v>
      </c>
      <c r="MO21" s="1">
        <f>(MO17-MI17)/MO17</f>
        <v>0.741137464932415</v>
      </c>
      <c r="MR21" s="1">
        <f>(MO17-MU17)/(MO17-MI17)</f>
        <v>0.982794218857536</v>
      </c>
      <c r="MU21" s="1">
        <f>NG17/MO17-1</f>
        <v>0.285131344044887</v>
      </c>
      <c r="MX21" s="1">
        <f>MR21/(MR21+1)</f>
        <v>0.495661228740021</v>
      </c>
      <c r="NA21" s="1">
        <f>1/(1+MR21)</f>
        <v>0.504338771259979</v>
      </c>
      <c r="ND21" s="1">
        <f>NA21/MX21-1</f>
        <v>0.0175070028011206</v>
      </c>
      <c r="NG21" s="1">
        <f>MO21*MR21</f>
        <v>0.728385615914308</v>
      </c>
      <c r="NJ21" s="1">
        <f>1-MO21</f>
        <v>0.258862535067585</v>
      </c>
      <c r="NM21" s="1">
        <f>MO21*(1-MR21)</f>
        <v>0.0127518490181077</v>
      </c>
      <c r="NQ21" s="1">
        <f>(OO17-OI17)/OO17</f>
        <v>0.842587399513928</v>
      </c>
      <c r="NT21" s="1">
        <f>(NW17-OC17)/NW17</f>
        <v>0.730193236714976</v>
      </c>
      <c r="NW21" s="1">
        <f>(NW17-NQ17)/NW17</f>
        <v>0.743236714975845</v>
      </c>
      <c r="NZ21" s="1">
        <f>(NW17-OC17)/(NW17-NQ17)</f>
        <v>0.982450438739031</v>
      </c>
      <c r="OC21" s="1">
        <f>OO17/NW17-1</f>
        <v>0.292028985507246</v>
      </c>
      <c r="OF21" s="1">
        <f>NZ21/(NZ21+1)</f>
        <v>0.495573770491803</v>
      </c>
      <c r="OI21" s="1">
        <f>1/(1+NZ21)</f>
        <v>0.504426229508197</v>
      </c>
      <c r="OL21" s="1">
        <f>OI21/OF21-1</f>
        <v>0.0178630499503805</v>
      </c>
      <c r="OO21" s="1">
        <f>NW21*NZ21</f>
        <v>0.730193236714976</v>
      </c>
      <c r="OR21" s="1">
        <f>1-NW21</f>
        <v>0.256763285024155</v>
      </c>
      <c r="OU21" s="1">
        <f>NW21*(1-NZ21)</f>
        <v>0.0130434782608696</v>
      </c>
      <c r="OY21" s="1">
        <f>(PW17-PQ17)/PW17</f>
        <v>0.822650602409639</v>
      </c>
      <c r="PB21" s="1">
        <f>(PE17-PK17)/PE17</f>
        <v>0.688867745004757</v>
      </c>
      <c r="PE21" s="1">
        <f>(PE17-OY17)/PE17</f>
        <v>0.725975261655566</v>
      </c>
      <c r="PH21" s="1">
        <f>(PE17-PK17)/(PE17-OY17)</f>
        <v>0.948885976408912</v>
      </c>
      <c r="PK21" s="1">
        <f>PW17/PE17-1</f>
        <v>0.316206787186806</v>
      </c>
      <c r="PN21" s="1">
        <f>PH21/(PH21+1)</f>
        <v>0.486886348352387</v>
      </c>
      <c r="PQ21" s="1">
        <f>1/(1+PH21)</f>
        <v>0.513113651647613</v>
      </c>
      <c r="PT21" s="1">
        <f>PQ21/PN21-1</f>
        <v>0.0538674033149171</v>
      </c>
      <c r="PW21" s="1">
        <f>PE21*PH21</f>
        <v>0.688867745004757</v>
      </c>
      <c r="PZ21" s="1">
        <f>1-PE21</f>
        <v>0.274024738344434</v>
      </c>
      <c r="QC21" s="1">
        <f>PE21*(1-PH21)</f>
        <v>0.0371075166508088</v>
      </c>
      <c r="QG21" s="1">
        <f>(RE17-QY17)/RE17</f>
        <v>0.805816686251469</v>
      </c>
      <c r="QJ21" s="1">
        <f>(QM17-QS17)/QM17</f>
        <v>0.620689655172414</v>
      </c>
      <c r="QM21" s="1">
        <f>(QM17-QG17)/QM17</f>
        <v>0.669607056936648</v>
      </c>
      <c r="QP21" s="1">
        <f>(QM17-QS17)/(QM17-QG17)</f>
        <v>0.926946107784431</v>
      </c>
      <c r="QS21" s="1">
        <f>RE17/QM17-1</f>
        <v>0.364875701684042</v>
      </c>
      <c r="QV21" s="1">
        <f>QP21/(QP21+1)</f>
        <v>0.481044126786824</v>
      </c>
      <c r="QY21" s="1">
        <f>1/(1+QP21)</f>
        <v>0.518955873213176</v>
      </c>
      <c r="RB21" s="1">
        <f>QY21/QV21-1</f>
        <v>0.0788113695090442</v>
      </c>
      <c r="RE21" s="1">
        <f>QM21*QP21</f>
        <v>0.620689655172414</v>
      </c>
      <c r="RH21" s="1">
        <f>1-QM21</f>
        <v>0.330392943063352</v>
      </c>
      <c r="RK21" s="1">
        <f>QM21*(1-QP21)</f>
        <v>0.0489174017642343</v>
      </c>
      <c r="RO21" s="1">
        <f>(SM17-SG17)/SM17</f>
        <v>0.727184466019417</v>
      </c>
      <c r="RR21" s="1">
        <f>(RU17-SA17)/RU17</f>
        <v>0.546742209631728</v>
      </c>
      <c r="RU21" s="1">
        <f>(RU17-RO17)/RU17</f>
        <v>0.640226628895184</v>
      </c>
      <c r="RX21" s="1">
        <f>(RU17-SA17)/(RU17-RO17)</f>
        <v>0.853982300884956</v>
      </c>
      <c r="SA21" s="1">
        <f>SM17/RU17-1</f>
        <v>0.458923512747875</v>
      </c>
      <c r="SD21" s="1">
        <f>RX21/(RX21+1)</f>
        <v>0.460620525059666</v>
      </c>
      <c r="SG21" s="1">
        <f>1/(1+RX21)</f>
        <v>0.539379474940334</v>
      </c>
      <c r="SJ21" s="1">
        <f>SG21/SD21-1</f>
        <v>0.170984455958549</v>
      </c>
      <c r="SM21" s="1">
        <f>RU21*RX21</f>
        <v>0.546742209631728</v>
      </c>
      <c r="SP21" s="1">
        <f>1-RU21</f>
        <v>0.359773371104816</v>
      </c>
      <c r="SS21" s="1">
        <f>RU21*(1-RX21)</f>
        <v>0.0934844192634561</v>
      </c>
      <c r="SW21" s="3"/>
      <c r="SY21" s="1">
        <f>(TW17-TQ17)/TW17</f>
        <v>0.837815810920945</v>
      </c>
      <c r="TB21" s="1">
        <f>(TE17-TK17)/TE17</f>
        <v>0.729008631964426</v>
      </c>
      <c r="TE21" s="1">
        <f>(TE17-SY17)/TE17</f>
        <v>0.742087365942977</v>
      </c>
      <c r="TH21" s="1">
        <f>(TE17-TK17)/(TE17-SY17)</f>
        <v>0.982375749030666</v>
      </c>
      <c r="TK21" s="1">
        <f>TW17/TE17-1</f>
        <v>0.283808527334554</v>
      </c>
      <c r="TN21" s="1">
        <f>TH21/(TH21+1)</f>
        <v>0.495554765291607</v>
      </c>
      <c r="TQ21" s="1">
        <f>1/(1+TH21)</f>
        <v>0.504445234708393</v>
      </c>
      <c r="TT21" s="1">
        <f>TQ21/TN21-1</f>
        <v>0.0179404377466807</v>
      </c>
      <c r="TW21" s="1">
        <f>TE21*TH21</f>
        <v>0.729008631964426</v>
      </c>
      <c r="TZ21" s="1">
        <f>1-TE21</f>
        <v>0.257912634057023</v>
      </c>
      <c r="UC21" s="1">
        <f>TE21*(1-TH21)</f>
        <v>0.0130787339785507</v>
      </c>
      <c r="UG21" s="1">
        <f>(VE17-UY17)/VE17</f>
        <v>0.839541547277937</v>
      </c>
      <c r="UJ21" s="1">
        <f>(UM17-US17)/UM17</f>
        <v>0.730456226880395</v>
      </c>
      <c r="UM21" s="1">
        <f>(UM17-UG17)/UM17</f>
        <v>0.743526510480888</v>
      </c>
      <c r="UP21" s="1">
        <f>(UM17-US17)/(UM17-UG17)</f>
        <v>0.982421227197347</v>
      </c>
      <c r="US21" s="1">
        <f>VE17/UM17-1</f>
        <v>0.290998766954377</v>
      </c>
      <c r="UV21" s="1">
        <f>UP21/(UP21+1)</f>
        <v>0.495566337627572</v>
      </c>
      <c r="UY21" s="1">
        <f>1/(1+UP21)</f>
        <v>0.504433662372428</v>
      </c>
      <c r="VB21" s="1">
        <f>UY21/UV21-1</f>
        <v>0.0178933153274812</v>
      </c>
      <c r="VE21" s="1">
        <f>UM21*UP21</f>
        <v>0.730456226880395</v>
      </c>
      <c r="VH21" s="1">
        <f>1-UM21</f>
        <v>0.256473489519112</v>
      </c>
      <c r="VK21" s="1">
        <f>UM21*(1-UP21)</f>
        <v>0.0130702836004931</v>
      </c>
      <c r="VO21" s="1">
        <f>(WM17-WG17)/WM17</f>
        <v>0.82534504391468</v>
      </c>
      <c r="VR21" s="1">
        <f>(VU17-WA17)/VU17</f>
        <v>0.686902012537116</v>
      </c>
      <c r="VU21" s="1">
        <f>(VU17-VO17)/VU17</f>
        <v>0.722203893104586</v>
      </c>
      <c r="VX21" s="1">
        <f>(VU17-WA17)/(VU17-VO17)</f>
        <v>0.951119232526268</v>
      </c>
      <c r="WA21" s="1">
        <f>WM17/VU17-1</f>
        <v>0.314747608050148</v>
      </c>
      <c r="WD21" s="1">
        <f>VX21/(VX21+1)</f>
        <v>0.487473659564505</v>
      </c>
      <c r="WG21" s="1">
        <f>1/(1+VX21)</f>
        <v>0.512526340435495</v>
      </c>
      <c r="WJ21" s="1">
        <f>WG21/WD21-1</f>
        <v>0.0513928914505286</v>
      </c>
      <c r="WM21" s="1">
        <f>VU21*VX21</f>
        <v>0.686902012537116</v>
      </c>
      <c r="WP21" s="1">
        <f>1-VU21</f>
        <v>0.277796106895414</v>
      </c>
      <c r="WS21" s="1">
        <f>VU21*(1-VX21)</f>
        <v>0.0353018805674695</v>
      </c>
      <c r="WW21" s="1">
        <f>(XU17-XO17)/XU17</f>
        <v>0.80505860579889</v>
      </c>
      <c r="WZ21" s="1">
        <f>(XC17-XI17)/XC17</f>
        <v>0.621452420701169</v>
      </c>
      <c r="XC21" s="1">
        <f>(XC17-WW17)/XC17</f>
        <v>0.671118530884808</v>
      </c>
      <c r="XF21" s="1">
        <f>(XC17-XI17)/(XC17-WW17)</f>
        <v>0.925995024875622</v>
      </c>
      <c r="XI21" s="1">
        <f>XU17/XC17-1</f>
        <v>0.353088480801336</v>
      </c>
      <c r="XL21" s="1">
        <f>XF21/(XF21+1)</f>
        <v>0.480787859218599</v>
      </c>
      <c r="XO21" s="1">
        <f>1/(1+XF21)</f>
        <v>0.519212140781401</v>
      </c>
      <c r="XR21" s="1">
        <f>XO21/XL21-1</f>
        <v>0.0799194089993285</v>
      </c>
      <c r="XU21" s="1">
        <f>XC21*XF21</f>
        <v>0.621452420701169</v>
      </c>
      <c r="XX21" s="1">
        <f>1-XC21</f>
        <v>0.328881469115192</v>
      </c>
      <c r="YA21" s="1">
        <f>XC21*(1-XF21)</f>
        <v>0.0496661101836394</v>
      </c>
      <c r="YE21" s="1">
        <f>(ZC17-YW17)/ZC17</f>
        <v>0.719211822660099</v>
      </c>
      <c r="YH21" s="1">
        <f>(YK17-YQ17)/YK17</f>
        <v>0.557017543859649</v>
      </c>
      <c r="YK21" s="1">
        <f>(YK17-YE17)/YK17</f>
        <v>0.650584795321637</v>
      </c>
      <c r="YN21" s="1">
        <f>(YK17-YQ17)/(YK17-YE17)</f>
        <v>0.856179775280899</v>
      </c>
      <c r="YQ21" s="1">
        <f>ZC17/YK17-1</f>
        <v>0.483918128654971</v>
      </c>
      <c r="YT21" s="1">
        <f>YN21/(YN21+1)</f>
        <v>0.461259079903148</v>
      </c>
      <c r="YW21" s="1">
        <f>1/(1+YN21)</f>
        <v>0.538740920096852</v>
      </c>
      <c r="YZ21" s="1">
        <f>YW21/YT21-1</f>
        <v>0.167979002624672</v>
      </c>
      <c r="ZC21" s="1">
        <f>YK21*YN21</f>
        <v>0.557017543859649</v>
      </c>
      <c r="ZF21" s="1">
        <f>1-YK21</f>
        <v>0.349415204678363</v>
      </c>
      <c r="ZI21" s="1">
        <f>YK21*(1-YN21)</f>
        <v>0.0935672514619883</v>
      </c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</row>
    <row r="22" spans="1:715">
      <c r="A22" s="3"/>
      <c r="FQ22" s="3"/>
      <c r="MG22" s="3"/>
      <c r="SW22" s="3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</row>
    <row r="23" spans="1:715">
      <c r="A23" s="3"/>
      <c r="FQ23" s="3"/>
      <c r="MG23" s="3"/>
      <c r="SW23" s="3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</row>
    <row r="24" spans="1:715">
      <c r="A24" s="4" t="s">
        <v>11</v>
      </c>
      <c r="FQ24" s="4"/>
      <c r="MG24" s="4" t="s">
        <v>11</v>
      </c>
      <c r="SW24" s="4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</row>
    <row r="25" spans="1:715">
      <c r="A25" s="3" t="s">
        <v>14</v>
      </c>
      <c r="B25" s="1">
        <v>43</v>
      </c>
      <c r="C25" s="1">
        <v>335</v>
      </c>
      <c r="I25" s="1">
        <v>1232</v>
      </c>
      <c r="O25" s="1">
        <v>340</v>
      </c>
      <c r="U25" s="1">
        <v>272</v>
      </c>
      <c r="AA25" s="1">
        <v>1605</v>
      </c>
      <c r="AK25" s="1">
        <v>300</v>
      </c>
      <c r="AQ25" s="1">
        <v>1147</v>
      </c>
      <c r="AW25" s="1">
        <v>301</v>
      </c>
      <c r="BC25" s="1">
        <v>232</v>
      </c>
      <c r="BI25" s="1">
        <v>1498</v>
      </c>
      <c r="BS25" s="1">
        <v>285</v>
      </c>
      <c r="BY25" s="1">
        <v>912</v>
      </c>
      <c r="CE25" s="1">
        <v>330</v>
      </c>
      <c r="CK25" s="1">
        <v>245</v>
      </c>
      <c r="CQ25" s="1">
        <v>1226</v>
      </c>
      <c r="DA25" s="1">
        <v>255</v>
      </c>
      <c r="DG25" s="1">
        <v>824</v>
      </c>
      <c r="DM25" s="1">
        <v>292</v>
      </c>
      <c r="DS25" s="1">
        <v>209</v>
      </c>
      <c r="DY25" s="1">
        <v>1107</v>
      </c>
      <c r="EI25" s="1">
        <v>192</v>
      </c>
      <c r="EO25" s="1">
        <v>493</v>
      </c>
      <c r="EU25" s="1">
        <v>246</v>
      </c>
      <c r="FA25" s="1">
        <v>221</v>
      </c>
      <c r="FG25" s="1">
        <v>735</v>
      </c>
      <c r="FQ25" s="3"/>
      <c r="FS25" s="1">
        <v>311</v>
      </c>
      <c r="FY25" s="1">
        <v>1149</v>
      </c>
      <c r="GE25" s="1">
        <v>314</v>
      </c>
      <c r="GK25" s="1">
        <v>261</v>
      </c>
      <c r="GQ25" s="1">
        <v>1494</v>
      </c>
      <c r="HA25" s="1">
        <v>288</v>
      </c>
      <c r="HG25" s="1">
        <v>1060</v>
      </c>
      <c r="HM25" s="1">
        <v>289</v>
      </c>
      <c r="HS25" s="1">
        <v>228</v>
      </c>
      <c r="HY25" s="1">
        <v>1381</v>
      </c>
      <c r="II25" s="1">
        <v>279</v>
      </c>
      <c r="IO25" s="1">
        <v>884</v>
      </c>
      <c r="IU25" s="1">
        <v>318</v>
      </c>
      <c r="JA25" s="1">
        <v>235</v>
      </c>
      <c r="JG25" s="1">
        <v>1197</v>
      </c>
      <c r="JQ25" s="1">
        <v>280</v>
      </c>
      <c r="JW25" s="1">
        <v>878</v>
      </c>
      <c r="KC25" s="1">
        <v>319</v>
      </c>
      <c r="KI25" s="1">
        <v>232</v>
      </c>
      <c r="KO25" s="1">
        <v>1194</v>
      </c>
      <c r="KY25" s="1">
        <v>177</v>
      </c>
      <c r="LE25" s="1">
        <v>444</v>
      </c>
      <c r="LK25" s="1">
        <v>224</v>
      </c>
      <c r="LQ25" s="1">
        <v>202</v>
      </c>
      <c r="LW25" s="1">
        <v>659</v>
      </c>
      <c r="MG25" s="3" t="s">
        <v>15</v>
      </c>
      <c r="MH25" s="1">
        <v>112</v>
      </c>
      <c r="MI25" s="1">
        <v>385</v>
      </c>
      <c r="MO25" s="1">
        <v>1427</v>
      </c>
      <c r="MU25" s="1">
        <v>391</v>
      </c>
      <c r="NA25" s="1">
        <v>294</v>
      </c>
      <c r="NG25" s="1">
        <v>1787</v>
      </c>
      <c r="NQ25" s="1">
        <v>263</v>
      </c>
      <c r="NW25" s="1">
        <v>1138</v>
      </c>
      <c r="OC25" s="1">
        <v>251</v>
      </c>
      <c r="OI25" s="1">
        <v>183</v>
      </c>
      <c r="OO25" s="1">
        <v>1413</v>
      </c>
      <c r="OY25" s="1">
        <v>324</v>
      </c>
      <c r="PE25" s="1">
        <v>1083</v>
      </c>
      <c r="PK25" s="1">
        <v>368</v>
      </c>
      <c r="PQ25" s="1">
        <v>260</v>
      </c>
      <c r="PW25" s="1">
        <v>1404</v>
      </c>
      <c r="QG25" s="1">
        <v>249</v>
      </c>
      <c r="QM25" s="1">
        <v>785</v>
      </c>
      <c r="QS25" s="1">
        <v>284</v>
      </c>
      <c r="QY25" s="1">
        <v>202</v>
      </c>
      <c r="RE25" s="1">
        <v>1056</v>
      </c>
      <c r="RO25" s="1">
        <v>244</v>
      </c>
      <c r="RU25" s="1">
        <v>685</v>
      </c>
      <c r="SA25" s="1">
        <v>313</v>
      </c>
      <c r="SG25" s="1">
        <v>280</v>
      </c>
      <c r="SM25" s="1">
        <v>1007</v>
      </c>
      <c r="SW25" s="3"/>
      <c r="SY25" s="1">
        <v>310</v>
      </c>
      <c r="TE25" s="1">
        <v>1235</v>
      </c>
      <c r="TK25" s="1">
        <v>306</v>
      </c>
      <c r="TQ25" s="1">
        <v>227</v>
      </c>
      <c r="TW25" s="1">
        <v>1528</v>
      </c>
      <c r="UG25" s="1">
        <v>253</v>
      </c>
      <c r="UM25" s="1">
        <v>1086</v>
      </c>
      <c r="US25" s="1">
        <v>241</v>
      </c>
      <c r="UY25" s="1">
        <v>179</v>
      </c>
      <c r="VE25" s="1">
        <v>1345</v>
      </c>
      <c r="VO25" s="1">
        <v>282</v>
      </c>
      <c r="VU25" s="1">
        <v>988</v>
      </c>
      <c r="WA25" s="1">
        <v>316</v>
      </c>
      <c r="WG25" s="1">
        <v>210</v>
      </c>
      <c r="WM25" s="1">
        <v>1277</v>
      </c>
      <c r="WW25" s="1">
        <v>250</v>
      </c>
      <c r="XC25" s="1">
        <v>793</v>
      </c>
      <c r="XI25" s="1">
        <v>284</v>
      </c>
      <c r="XO25" s="1">
        <v>202</v>
      </c>
      <c r="XU25" s="1">
        <v>1060</v>
      </c>
      <c r="YE25" s="1">
        <v>237</v>
      </c>
      <c r="YK25" s="1">
        <v>665</v>
      </c>
      <c r="YQ25" s="1">
        <v>302</v>
      </c>
      <c r="YW25" s="1">
        <v>269</v>
      </c>
      <c r="ZC25" s="1">
        <v>981</v>
      </c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</row>
    <row r="26" spans="1:715">
      <c r="A26" s="3"/>
      <c r="C26" s="1">
        <v>314</v>
      </c>
      <c r="I26" s="1">
        <v>1290</v>
      </c>
      <c r="O26" s="1">
        <v>344</v>
      </c>
      <c r="U26" s="1">
        <v>268</v>
      </c>
      <c r="AA26" s="1">
        <v>1718</v>
      </c>
      <c r="AK26" s="1">
        <v>302</v>
      </c>
      <c r="AQ26" s="1">
        <v>1250</v>
      </c>
      <c r="AW26" s="1">
        <v>331</v>
      </c>
      <c r="BC26" s="1">
        <v>256</v>
      </c>
      <c r="BI26" s="1">
        <v>1666</v>
      </c>
      <c r="BS26" s="1">
        <v>279</v>
      </c>
      <c r="BY26" s="1">
        <v>1044</v>
      </c>
      <c r="CE26" s="1">
        <v>319</v>
      </c>
      <c r="CK26" s="1">
        <v>244</v>
      </c>
      <c r="CQ26" s="1">
        <v>1405</v>
      </c>
      <c r="DA26" s="1">
        <v>268</v>
      </c>
      <c r="DG26" s="1">
        <v>942</v>
      </c>
      <c r="DM26" s="1">
        <v>300</v>
      </c>
      <c r="DS26" s="1">
        <v>220</v>
      </c>
      <c r="DY26" s="1">
        <v>1206</v>
      </c>
      <c r="FQ26" s="3"/>
      <c r="FS26" s="1">
        <v>294</v>
      </c>
      <c r="FY26" s="1">
        <v>1159</v>
      </c>
      <c r="GE26" s="1">
        <v>321</v>
      </c>
      <c r="GK26" s="1">
        <v>255</v>
      </c>
      <c r="GQ26" s="1">
        <v>1543</v>
      </c>
      <c r="HA26" s="1">
        <v>334</v>
      </c>
      <c r="HG26" s="1">
        <v>1352</v>
      </c>
      <c r="HM26" s="1">
        <v>369</v>
      </c>
      <c r="HS26" s="1">
        <v>287</v>
      </c>
      <c r="HY26" s="1">
        <v>1804</v>
      </c>
      <c r="II26" s="1">
        <v>268</v>
      </c>
      <c r="IO26" s="1">
        <v>958</v>
      </c>
      <c r="IU26" s="1">
        <v>305</v>
      </c>
      <c r="JA26" s="1">
        <v>232</v>
      </c>
      <c r="JG26" s="1">
        <v>1292</v>
      </c>
      <c r="JQ26" s="1">
        <v>252</v>
      </c>
      <c r="JW26" s="1">
        <v>816</v>
      </c>
      <c r="KC26" s="1">
        <v>283</v>
      </c>
      <c r="KI26" s="1">
        <v>210</v>
      </c>
      <c r="KO26" s="1">
        <v>1104</v>
      </c>
      <c r="MG26" s="3"/>
      <c r="MI26" s="1">
        <v>273</v>
      </c>
      <c r="MO26" s="1">
        <v>1140</v>
      </c>
      <c r="MU26" s="1">
        <v>296</v>
      </c>
      <c r="NA26" s="1">
        <v>226</v>
      </c>
      <c r="NG26" s="1">
        <v>1490</v>
      </c>
      <c r="NQ26" s="1">
        <v>468</v>
      </c>
      <c r="NW26" s="1">
        <v>1700</v>
      </c>
      <c r="OC26" s="1">
        <v>521</v>
      </c>
      <c r="OI26" s="1">
        <v>399</v>
      </c>
      <c r="OO26" s="1">
        <v>2248</v>
      </c>
      <c r="OY26" s="1">
        <v>259</v>
      </c>
      <c r="PE26" s="1">
        <v>1155</v>
      </c>
      <c r="PK26" s="1">
        <v>294</v>
      </c>
      <c r="PQ26" s="1">
        <v>219</v>
      </c>
      <c r="PW26" s="1">
        <v>1537</v>
      </c>
      <c r="QG26" s="1">
        <v>245</v>
      </c>
      <c r="QM26" s="1">
        <v>792</v>
      </c>
      <c r="QS26" s="1">
        <v>274</v>
      </c>
      <c r="QY26" s="1">
        <v>202</v>
      </c>
      <c r="RE26" s="1">
        <v>1072</v>
      </c>
      <c r="SW26" s="3"/>
      <c r="SY26" s="1">
        <v>355</v>
      </c>
      <c r="TE26" s="1">
        <v>1327</v>
      </c>
      <c r="TK26" s="1">
        <v>390</v>
      </c>
      <c r="TQ26" s="1">
        <v>299</v>
      </c>
      <c r="TW26" s="1">
        <v>1741</v>
      </c>
      <c r="UG26" s="1">
        <v>431</v>
      </c>
      <c r="UM26" s="1">
        <v>1608</v>
      </c>
      <c r="US26" s="1">
        <v>479</v>
      </c>
      <c r="UY26" s="1">
        <v>368</v>
      </c>
      <c r="VE26" s="1">
        <v>2124</v>
      </c>
      <c r="VO26" s="1">
        <v>313</v>
      </c>
      <c r="VU26" s="1">
        <v>1119</v>
      </c>
      <c r="WA26" s="1">
        <v>355</v>
      </c>
      <c r="WG26" s="1">
        <v>263</v>
      </c>
      <c r="WM26" s="1">
        <v>1488</v>
      </c>
      <c r="WW26" s="1">
        <v>239</v>
      </c>
      <c r="XC26" s="1">
        <v>801</v>
      </c>
      <c r="XI26" s="1">
        <v>268</v>
      </c>
      <c r="XO26" s="1">
        <v>196</v>
      </c>
      <c r="XU26" s="1">
        <v>1046</v>
      </c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</row>
    <row r="27" spans="1:715">
      <c r="A27" s="3"/>
      <c r="C27" s="1">
        <v>313</v>
      </c>
      <c r="I27" s="1">
        <v>1156</v>
      </c>
      <c r="O27" s="1">
        <v>329</v>
      </c>
      <c r="U27" s="1">
        <v>261</v>
      </c>
      <c r="AA27" s="1">
        <v>1520</v>
      </c>
      <c r="AK27" s="1">
        <v>355</v>
      </c>
      <c r="AQ27" s="1">
        <v>1324</v>
      </c>
      <c r="AW27" s="1">
        <v>379</v>
      </c>
      <c r="BC27" s="1">
        <v>292</v>
      </c>
      <c r="BI27" s="1">
        <v>1751</v>
      </c>
      <c r="BS27" s="1">
        <v>291</v>
      </c>
      <c r="BY27" s="1">
        <v>1034</v>
      </c>
      <c r="CE27" s="1">
        <v>335</v>
      </c>
      <c r="CK27" s="1">
        <v>252</v>
      </c>
      <c r="CQ27" s="1">
        <v>1391</v>
      </c>
      <c r="DA27" s="1">
        <v>252</v>
      </c>
      <c r="DG27" s="1">
        <v>634</v>
      </c>
      <c r="DM27" s="1">
        <v>310</v>
      </c>
      <c r="DS27" s="1">
        <v>203</v>
      </c>
      <c r="DY27" s="1">
        <v>961</v>
      </c>
      <c r="FQ27" s="3"/>
      <c r="FS27" s="1">
        <v>318</v>
      </c>
      <c r="FY27" s="1">
        <v>1241</v>
      </c>
      <c r="GE27" s="1">
        <v>336</v>
      </c>
      <c r="GK27" s="1">
        <v>272</v>
      </c>
      <c r="GQ27" s="1">
        <v>1634</v>
      </c>
      <c r="HA27" s="1">
        <v>305</v>
      </c>
      <c r="HG27" s="1">
        <v>1193</v>
      </c>
      <c r="HM27" s="1">
        <v>322</v>
      </c>
      <c r="HS27" s="1">
        <v>252</v>
      </c>
      <c r="HY27" s="1">
        <v>1574</v>
      </c>
      <c r="II27" s="1">
        <v>284</v>
      </c>
      <c r="IO27" s="1">
        <v>1017</v>
      </c>
      <c r="IU27" s="1">
        <v>323</v>
      </c>
      <c r="JA27" s="1">
        <v>243</v>
      </c>
      <c r="JG27" s="1">
        <v>1373</v>
      </c>
      <c r="JQ27" s="1">
        <v>282</v>
      </c>
      <c r="JW27" s="1">
        <v>737</v>
      </c>
      <c r="KC27" s="1">
        <v>341</v>
      </c>
      <c r="KI27" s="1">
        <v>230</v>
      </c>
      <c r="KO27" s="1">
        <v>1047</v>
      </c>
      <c r="MG27" s="3"/>
      <c r="MI27" s="1">
        <v>363</v>
      </c>
      <c r="MO27" s="1">
        <v>1350</v>
      </c>
      <c r="MU27" s="1">
        <v>382</v>
      </c>
      <c r="NA27" s="1">
        <v>289</v>
      </c>
      <c r="NG27" s="1">
        <v>1727</v>
      </c>
      <c r="NQ27" s="1">
        <v>333</v>
      </c>
      <c r="NW27" s="1">
        <v>1313</v>
      </c>
      <c r="OC27" s="1">
        <v>348</v>
      </c>
      <c r="OI27" s="1">
        <v>262</v>
      </c>
      <c r="OO27" s="1">
        <v>1689</v>
      </c>
      <c r="OY27" s="1">
        <v>298</v>
      </c>
      <c r="PE27" s="1">
        <v>1007</v>
      </c>
      <c r="PK27" s="1">
        <v>339</v>
      </c>
      <c r="PQ27" s="1">
        <v>245</v>
      </c>
      <c r="PW27" s="1">
        <v>1320</v>
      </c>
      <c r="QG27" s="1">
        <v>290</v>
      </c>
      <c r="QM27" s="1">
        <v>798</v>
      </c>
      <c r="QS27" s="1">
        <v>347</v>
      </c>
      <c r="QY27" s="1">
        <v>227</v>
      </c>
      <c r="RE27" s="1">
        <v>1093</v>
      </c>
      <c r="SW27" s="3"/>
      <c r="SY27" s="1">
        <v>326</v>
      </c>
      <c r="TE27" s="1">
        <v>1249</v>
      </c>
      <c r="TK27" s="1">
        <v>340</v>
      </c>
      <c r="TQ27" s="1">
        <v>257</v>
      </c>
      <c r="TW27" s="1">
        <v>1591</v>
      </c>
      <c r="UG27" s="1">
        <v>352</v>
      </c>
      <c r="UM27" s="1">
        <v>1366</v>
      </c>
      <c r="US27" s="1">
        <v>371</v>
      </c>
      <c r="UY27" s="1">
        <v>282</v>
      </c>
      <c r="VE27" s="1">
        <v>1760</v>
      </c>
      <c r="VO27" s="1">
        <v>293</v>
      </c>
      <c r="VU27" s="1">
        <v>1034</v>
      </c>
      <c r="WA27" s="1">
        <v>330</v>
      </c>
      <c r="WG27" s="1">
        <v>233</v>
      </c>
      <c r="WM27" s="1">
        <v>1356</v>
      </c>
      <c r="WW27" s="1">
        <v>265</v>
      </c>
      <c r="XC27" s="1">
        <v>676</v>
      </c>
      <c r="XI27" s="1">
        <v>319</v>
      </c>
      <c r="XO27" s="1">
        <v>205</v>
      </c>
      <c r="XU27" s="1">
        <v>974</v>
      </c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</row>
    <row r="28" spans="1:715">
      <c r="A28" s="3"/>
      <c r="C28" s="1">
        <f>AVERAGE(C25:C27)</f>
        <v>320.666666666667</v>
      </c>
      <c r="I28" s="1">
        <f>AVERAGE(I25:I27)</f>
        <v>1226</v>
      </c>
      <c r="O28" s="1">
        <f>AVERAGE(O25:O27)</f>
        <v>337.666666666667</v>
      </c>
      <c r="U28" s="1">
        <f>AVERAGE(U25:U27)</f>
        <v>267</v>
      </c>
      <c r="AA28" s="1">
        <f>AVERAGE(AA25:AA27)</f>
        <v>1614.33333333333</v>
      </c>
      <c r="AK28" s="1">
        <f>AVERAGE(AK25:AK27)</f>
        <v>319</v>
      </c>
      <c r="AQ28" s="1">
        <f>AVERAGE(AQ25:AQ27)</f>
        <v>1240.33333333333</v>
      </c>
      <c r="AW28" s="1">
        <f>AVERAGE(AW25:AW27)</f>
        <v>337</v>
      </c>
      <c r="BC28" s="1">
        <f>AVERAGE(BC25:BC27)</f>
        <v>260</v>
      </c>
      <c r="BI28" s="1">
        <f>AVERAGE(BI25:BI27)</f>
        <v>1638.33333333333</v>
      </c>
      <c r="BS28" s="1">
        <f>AVERAGE(BS25:BS27)</f>
        <v>285</v>
      </c>
      <c r="BY28" s="1">
        <f>AVERAGE(BY25:BY27)</f>
        <v>996.666666666667</v>
      </c>
      <c r="CE28" s="1">
        <f>AVERAGE(CE25:CE27)</f>
        <v>328</v>
      </c>
      <c r="CK28" s="1">
        <f>AVERAGE(CK25:CK27)</f>
        <v>247</v>
      </c>
      <c r="CQ28" s="1">
        <f>AVERAGE(CQ25:CQ27)</f>
        <v>1340.66666666667</v>
      </c>
      <c r="DA28" s="1">
        <f>AVERAGE(DA25:DA27)</f>
        <v>258.333333333333</v>
      </c>
      <c r="DG28" s="1">
        <f>AVERAGE(DG25:DG27)</f>
        <v>800</v>
      </c>
      <c r="DM28" s="1">
        <f>AVERAGE(DM25:DM27)</f>
        <v>300.666666666667</v>
      </c>
      <c r="DS28" s="1">
        <f>AVERAGE(DS25:DS27)</f>
        <v>210.666666666667</v>
      </c>
      <c r="DY28" s="1">
        <f>AVERAGE(DY25:DY27)</f>
        <v>1091.33333333333</v>
      </c>
      <c r="EI28" s="1">
        <f>EI25</f>
        <v>192</v>
      </c>
      <c r="EO28" s="1">
        <f>EO25</f>
        <v>493</v>
      </c>
      <c r="EU28" s="1">
        <f>EU25</f>
        <v>246</v>
      </c>
      <c r="FA28" s="1">
        <f>FA25</f>
        <v>221</v>
      </c>
      <c r="FG28" s="1">
        <f>FG25</f>
        <v>735</v>
      </c>
      <c r="FQ28" s="3"/>
      <c r="FS28" s="1">
        <f>AVERAGE(FS25:FS27)</f>
        <v>307.666666666667</v>
      </c>
      <c r="FY28" s="1">
        <f>AVERAGE(FY25:FY27)</f>
        <v>1183</v>
      </c>
      <c r="GE28" s="1">
        <f>AVERAGE(GE25:GE27)</f>
        <v>323.666666666667</v>
      </c>
      <c r="GK28" s="1">
        <f>AVERAGE(GK25:GK27)</f>
        <v>262.666666666667</v>
      </c>
      <c r="GQ28" s="1">
        <f>AVERAGE(GQ25:GQ27)</f>
        <v>1557</v>
      </c>
      <c r="HA28" s="1">
        <f>AVERAGE(HA25:HA27)</f>
        <v>309</v>
      </c>
      <c r="HG28" s="1">
        <f>AVERAGE(HG25:HG27)</f>
        <v>1201.66666666667</v>
      </c>
      <c r="HM28" s="1">
        <f>AVERAGE(HM25:HM27)</f>
        <v>326.666666666667</v>
      </c>
      <c r="HS28" s="1">
        <f>AVERAGE(HS25:HS27)</f>
        <v>255.666666666667</v>
      </c>
      <c r="HY28" s="1">
        <f>AVERAGE(HY25:HY27)</f>
        <v>1586.33333333333</v>
      </c>
      <c r="II28" s="1">
        <f>AVERAGE(II25:II27)</f>
        <v>277</v>
      </c>
      <c r="IO28" s="1">
        <f>AVERAGE(IO25:IO27)</f>
        <v>953</v>
      </c>
      <c r="IU28" s="1">
        <f>AVERAGE(IU25:IU27)</f>
        <v>315.333333333333</v>
      </c>
      <c r="JA28" s="1">
        <f>AVERAGE(JA25:JA27)</f>
        <v>236.666666666667</v>
      </c>
      <c r="JG28" s="1">
        <f>AVERAGE(JG25:JG27)</f>
        <v>1287.33333333333</v>
      </c>
      <c r="JQ28" s="1">
        <f>AVERAGE(JQ25:JQ27)</f>
        <v>271.333333333333</v>
      </c>
      <c r="JW28" s="1">
        <f>AVERAGE(JW25:JW27)</f>
        <v>810.333333333333</v>
      </c>
      <c r="KC28" s="1">
        <f>AVERAGE(KC25:KC27)</f>
        <v>314.333333333333</v>
      </c>
      <c r="KI28" s="1">
        <f>AVERAGE(KI25:KI27)</f>
        <v>224</v>
      </c>
      <c r="KO28" s="1">
        <f>AVERAGE(KO25:KO27)</f>
        <v>1115</v>
      </c>
      <c r="KY28" s="1">
        <f>KY25</f>
        <v>177</v>
      </c>
      <c r="LE28" s="1">
        <f>LE25</f>
        <v>444</v>
      </c>
      <c r="LK28" s="1">
        <f>LK25</f>
        <v>224</v>
      </c>
      <c r="LQ28" s="1">
        <f>LQ25</f>
        <v>202</v>
      </c>
      <c r="LW28" s="1">
        <f>LW25</f>
        <v>659</v>
      </c>
      <c r="MG28" s="3"/>
      <c r="MI28" s="1">
        <f>AVERAGE(MI25:MI27)</f>
        <v>340.333333333333</v>
      </c>
      <c r="MO28" s="1">
        <f>AVERAGE(MO25:MO27)</f>
        <v>1305.66666666667</v>
      </c>
      <c r="MU28" s="1">
        <f>AVERAGE(MU25:MU27)</f>
        <v>356.333333333333</v>
      </c>
      <c r="NA28" s="1">
        <f>AVERAGE(NA25:NA27)</f>
        <v>269.666666666667</v>
      </c>
      <c r="NG28" s="1">
        <f>AVERAGE(NG25:NG27)</f>
        <v>1668</v>
      </c>
      <c r="NQ28" s="1">
        <f>AVERAGE(NQ25:NQ27)</f>
        <v>354.666666666667</v>
      </c>
      <c r="NW28" s="1">
        <f>AVERAGE(NW25:NW27)</f>
        <v>1383.66666666667</v>
      </c>
      <c r="OC28" s="1">
        <f>AVERAGE(OC25:OC27)</f>
        <v>373.333333333333</v>
      </c>
      <c r="OI28" s="1">
        <f>AVERAGE(OI25:OI27)</f>
        <v>281.333333333333</v>
      </c>
      <c r="OO28" s="1">
        <f>AVERAGE(OO25:OO27)</f>
        <v>1783.33333333333</v>
      </c>
      <c r="OY28" s="1">
        <f>AVERAGE(OY25:OY27)</f>
        <v>293.666666666667</v>
      </c>
      <c r="PE28" s="1">
        <f>AVERAGE(PE25:PE27)</f>
        <v>1081.66666666667</v>
      </c>
      <c r="PK28" s="1">
        <f>AVERAGE(PK25:PK27)</f>
        <v>333.666666666667</v>
      </c>
      <c r="PQ28" s="1">
        <f>AVERAGE(PQ25:PQ27)</f>
        <v>241.333333333333</v>
      </c>
      <c r="PW28" s="1">
        <f>AVERAGE(PW25:PW27)</f>
        <v>1420.33333333333</v>
      </c>
      <c r="QG28" s="1">
        <f>AVERAGE(QG25:QG27)</f>
        <v>261.333333333333</v>
      </c>
      <c r="QM28" s="1">
        <f>AVERAGE(QM25:QM27)</f>
        <v>791.666666666667</v>
      </c>
      <c r="QS28" s="1">
        <f>AVERAGE(QS25:QS27)</f>
        <v>301.666666666667</v>
      </c>
      <c r="QY28" s="1">
        <f>AVERAGE(QY25:QY27)</f>
        <v>210.333333333333</v>
      </c>
      <c r="RE28" s="1">
        <f>AVERAGE(RE25:RE27)</f>
        <v>1073.66666666667</v>
      </c>
      <c r="RO28" s="1">
        <f>RO25</f>
        <v>244</v>
      </c>
      <c r="RU28" s="1">
        <f>RU25</f>
        <v>685</v>
      </c>
      <c r="SA28" s="1">
        <f>SA25</f>
        <v>313</v>
      </c>
      <c r="SG28" s="1">
        <f>SG25</f>
        <v>280</v>
      </c>
      <c r="SM28" s="1">
        <f>SM25</f>
        <v>1007</v>
      </c>
      <c r="SW28" s="3"/>
      <c r="SY28" s="1">
        <f>AVERAGE(SY25:SY27)</f>
        <v>330.333333333333</v>
      </c>
      <c r="TE28" s="1">
        <f>AVERAGE(TE25:TE27)</f>
        <v>1270.33333333333</v>
      </c>
      <c r="TK28" s="1">
        <f>AVERAGE(TK25:TK27)</f>
        <v>345.333333333333</v>
      </c>
      <c r="TQ28" s="1">
        <f>AVERAGE(TQ25:TQ27)</f>
        <v>261</v>
      </c>
      <c r="TW28" s="1">
        <f>AVERAGE(TW25:TW27)</f>
        <v>1620</v>
      </c>
      <c r="UG28" s="1">
        <f>AVERAGE(UG25:UG27)</f>
        <v>345.333333333333</v>
      </c>
      <c r="UM28" s="1">
        <f>AVERAGE(UM25:UM27)</f>
        <v>1353.33333333333</v>
      </c>
      <c r="US28" s="1">
        <f>AVERAGE(US25:US27)</f>
        <v>363.666666666667</v>
      </c>
      <c r="UY28" s="1">
        <f>AVERAGE(UY25:UY27)</f>
        <v>276.333333333333</v>
      </c>
      <c r="VE28" s="1">
        <f>AVERAGE(VE25:VE27)</f>
        <v>1743</v>
      </c>
      <c r="VO28" s="1">
        <f>AVERAGE(VO25:VO27)</f>
        <v>296</v>
      </c>
      <c r="VU28" s="1">
        <f>AVERAGE(VU25:VU27)</f>
        <v>1047</v>
      </c>
      <c r="WA28" s="1">
        <f>AVERAGE(WA25:WA27)</f>
        <v>333.666666666667</v>
      </c>
      <c r="WG28" s="1">
        <f>AVERAGE(WG25:WG27)</f>
        <v>235.333333333333</v>
      </c>
      <c r="WM28" s="1">
        <f>AVERAGE(WM25:WM27)</f>
        <v>1373.66666666667</v>
      </c>
      <c r="WW28" s="1">
        <f>AVERAGE(WW25:WW27)</f>
        <v>251.333333333333</v>
      </c>
      <c r="XC28" s="1">
        <f>AVERAGE(XC25:XC27)</f>
        <v>756.666666666667</v>
      </c>
      <c r="XI28" s="1">
        <f>AVERAGE(XI25:XI27)</f>
        <v>290.333333333333</v>
      </c>
      <c r="XO28" s="1">
        <f>AVERAGE(XO25:XO27)</f>
        <v>201</v>
      </c>
      <c r="XU28" s="1">
        <f>AVERAGE(XU25:XU27)</f>
        <v>1026.66666666667</v>
      </c>
      <c r="YE28" s="1">
        <f>YE25</f>
        <v>237</v>
      </c>
      <c r="YK28" s="1">
        <f>YK25</f>
        <v>665</v>
      </c>
      <c r="YQ28" s="1">
        <f>YQ25</f>
        <v>302</v>
      </c>
      <c r="YW28" s="1">
        <f>YW25</f>
        <v>269</v>
      </c>
      <c r="ZC28" s="1">
        <f>ZC25</f>
        <v>981</v>
      </c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</row>
    <row r="29" spans="1:715">
      <c r="A29" s="3"/>
      <c r="FQ29" s="3"/>
      <c r="MG29" s="3"/>
      <c r="SW29" s="3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</row>
    <row r="30" spans="1:715">
      <c r="A30" s="3"/>
      <c r="FQ30" s="3"/>
      <c r="MG30" s="3"/>
      <c r="SW30" s="3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</row>
    <row r="31" spans="1:715">
      <c r="A31" s="3"/>
      <c r="FQ31" s="3"/>
      <c r="MG31" s="3"/>
      <c r="SW31" s="3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</row>
    <row r="32" spans="1:715">
      <c r="A32" s="3"/>
      <c r="C32" s="1">
        <f>(AA28-U28)/AA28</f>
        <v>0.834606648771423</v>
      </c>
      <c r="F32" s="1">
        <f>(I28-O28)/I28</f>
        <v>0.72457857531267</v>
      </c>
      <c r="I32" s="1">
        <f>(I28-C28)/I28</f>
        <v>0.738444806960304</v>
      </c>
      <c r="L32" s="1">
        <f>(I28-O28)/(I28-C28)</f>
        <v>0.981222385861561</v>
      </c>
      <c r="O32" s="1">
        <f>AA28/I28-1</f>
        <v>0.316748232735182</v>
      </c>
      <c r="R32" s="1">
        <f>L32/(L32+1)</f>
        <v>0.495261103884036</v>
      </c>
      <c r="U32" s="1">
        <f>1/(1+L32)</f>
        <v>0.504738896115964</v>
      </c>
      <c r="X32" s="1">
        <f>U32/R32-1</f>
        <v>0.0191369606003753</v>
      </c>
      <c r="AA32" s="1">
        <f>I32*L32</f>
        <v>0.72457857531267</v>
      </c>
      <c r="AD32" s="1">
        <f>1-I32</f>
        <v>0.261555193039696</v>
      </c>
      <c r="AG32" s="1">
        <f>I32*(1-L32)</f>
        <v>0.0138662316476346</v>
      </c>
      <c r="AK32" s="1">
        <f>(BI28-BC28)/BI28</f>
        <v>0.841302136317396</v>
      </c>
      <c r="AN32" s="1">
        <f>(AQ28-AW28)/AQ28</f>
        <v>0.728298844396668</v>
      </c>
      <c r="AQ32" s="1">
        <f>(AQ28-AK28)/AQ28</f>
        <v>0.742811072292395</v>
      </c>
      <c r="AT32" s="1">
        <f>(AQ28-AW28)/(AQ28-AK28)</f>
        <v>0.980463096960926</v>
      </c>
      <c r="AW32" s="1">
        <f>BI28/AQ28-1</f>
        <v>0.320881483472185</v>
      </c>
      <c r="AZ32" s="1">
        <f>AT32/(AT32+1)</f>
        <v>0.495067592254293</v>
      </c>
      <c r="BC32" s="1">
        <f>1/(1+AT32)</f>
        <v>0.504932407745707</v>
      </c>
      <c r="BF32" s="1">
        <f>BC32/AZ32-1</f>
        <v>0.0199261992619926</v>
      </c>
      <c r="BI32" s="1">
        <f>AQ32*AT32</f>
        <v>0.728298844396667</v>
      </c>
      <c r="BL32" s="1">
        <f>1-AQ32</f>
        <v>0.257188927707605</v>
      </c>
      <c r="BO32" s="1">
        <f>AQ32*(1-AT32)</f>
        <v>0.014512227895727</v>
      </c>
      <c r="BS32" s="1">
        <f>(CQ28-CK28)/CQ28</f>
        <v>0.815763301839881</v>
      </c>
      <c r="BV32" s="1">
        <f>(BY28-CE28)/BY28</f>
        <v>0.670903010033445</v>
      </c>
      <c r="BY32" s="1">
        <f>(BY28-BS28)/BY28</f>
        <v>0.714046822742475</v>
      </c>
      <c r="CB32" s="1">
        <f>(BY28-CE28)/(BY28-BS28)</f>
        <v>0.939578454332553</v>
      </c>
      <c r="CE32" s="1">
        <f>CQ28/BY28-1</f>
        <v>0.345150501672241</v>
      </c>
      <c r="CH32" s="1">
        <f>CB32/(CB32+1)</f>
        <v>0.484424052161314</v>
      </c>
      <c r="CK32" s="1">
        <f>1/(1+CB32)</f>
        <v>0.515575947838686</v>
      </c>
      <c r="CN32" s="1">
        <f>CK32/CH32-1</f>
        <v>0.064307078763709</v>
      </c>
      <c r="CQ32" s="1">
        <f>BY32*CB32</f>
        <v>0.670903010033445</v>
      </c>
      <c r="CT32" s="1">
        <f>1-BY32</f>
        <v>0.285953177257525</v>
      </c>
      <c r="CW32" s="1">
        <f>BY32*(1-CB32)</f>
        <v>0.0431438127090301</v>
      </c>
      <c r="DA32" s="1">
        <f>(DY28-DS28)/DY28</f>
        <v>0.806963958460599</v>
      </c>
      <c r="DD32" s="1">
        <f>(DG28-DM28)/DG28</f>
        <v>0.624166666666667</v>
      </c>
      <c r="DG32" s="1">
        <f>(DG28-DA28)/DG28</f>
        <v>0.677083333333333</v>
      </c>
      <c r="DJ32" s="1">
        <f>(DG28-DM28)/(DG28-DA28)</f>
        <v>0.921846153846154</v>
      </c>
      <c r="DM32" s="1">
        <f>DY28/DG28-1</f>
        <v>0.364166666666667</v>
      </c>
      <c r="DP32" s="1">
        <f>DJ32/(DJ32+1)</f>
        <v>0.479666986871598</v>
      </c>
      <c r="DS32" s="1">
        <f>1/(1+DJ32)</f>
        <v>0.520333013128402</v>
      </c>
      <c r="DV32" s="1">
        <f>DS32/DP32-1</f>
        <v>0.0847797062750337</v>
      </c>
      <c r="DY32" s="1">
        <f>DG32*DJ32</f>
        <v>0.624166666666667</v>
      </c>
      <c r="EB32" s="1">
        <f>1-DG32</f>
        <v>0.322916666666667</v>
      </c>
      <c r="EE32" s="1">
        <f>DG32*(1-DJ32)</f>
        <v>0.0529166666666668</v>
      </c>
      <c r="EI32" s="1">
        <f>(FG28-FA28)/FG28</f>
        <v>0.699319727891156</v>
      </c>
      <c r="EL32" s="1">
        <f>(EO28-EU28)/EO28</f>
        <v>0.501014198782961</v>
      </c>
      <c r="EO32" s="1">
        <f>(EO28-EI28)/EO28</f>
        <v>0.610547667342799</v>
      </c>
      <c r="ER32" s="1">
        <f>(EO28-EU28)/(EO28-EI28)</f>
        <v>0.820598006644518</v>
      </c>
      <c r="EU32" s="1">
        <f>FG28/EO28-1</f>
        <v>0.490872210953347</v>
      </c>
      <c r="EX32" s="1">
        <f>ER32/(ER32+1)</f>
        <v>0.450729927007299</v>
      </c>
      <c r="FA32" s="1">
        <f>1/(1+ER32)</f>
        <v>0.549270072992701</v>
      </c>
      <c r="FD32" s="1">
        <f>FA32/EX32-1</f>
        <v>0.218623481781376</v>
      </c>
      <c r="FG32" s="1">
        <f>EO32*ER32</f>
        <v>0.501014198782961</v>
      </c>
      <c r="FJ32" s="1">
        <f>1-EO32</f>
        <v>0.389452332657201</v>
      </c>
      <c r="FM32" s="1">
        <f>EO32*(1-ER32)</f>
        <v>0.109533468559838</v>
      </c>
      <c r="FQ32" s="3"/>
      <c r="FS32" s="1">
        <f>(GQ28-GK28)/GQ28</f>
        <v>0.831299507600086</v>
      </c>
      <c r="FV32" s="1">
        <f>(FY28-GE28)/FY28</f>
        <v>0.72640180332488</v>
      </c>
      <c r="FY32" s="1">
        <f>(FY28-FS28)/FY28</f>
        <v>0.73992673992674</v>
      </c>
      <c r="GB32" s="1">
        <f>(FY28-GE28)/(FY28-FS28)</f>
        <v>0.981721249047982</v>
      </c>
      <c r="GE32" s="1">
        <f>GQ28/FY28-1</f>
        <v>0.31614539306847</v>
      </c>
      <c r="GH32" s="1">
        <f>GB32/(GB32+1)</f>
        <v>0.495388162951576</v>
      </c>
      <c r="GK32" s="1">
        <f>1/(1+GB32)</f>
        <v>0.504611837048424</v>
      </c>
      <c r="GN32" s="1">
        <f>GK32/GH32-1</f>
        <v>0.0186190845616756</v>
      </c>
      <c r="GQ32" s="1">
        <f>FY32*GB32</f>
        <v>0.72640180332488</v>
      </c>
      <c r="GT32" s="1">
        <f>1-FY32</f>
        <v>0.26007326007326</v>
      </c>
      <c r="GW32" s="1">
        <f>FY32*(1-GB32)</f>
        <v>0.0135249366018597</v>
      </c>
      <c r="HA32" s="1">
        <f>(HY28-HS28)/HY28</f>
        <v>0.838831687329271</v>
      </c>
      <c r="HD32" s="1">
        <f>(HG28-HM28)/HG28</f>
        <v>0.728155339805825</v>
      </c>
      <c r="HG32" s="1">
        <f>(HG28-HA28)/HG28</f>
        <v>0.742857142857143</v>
      </c>
      <c r="HJ32" s="1">
        <f>(HG28-HM28)/(HG28-HA28)</f>
        <v>0.980209111277072</v>
      </c>
      <c r="HM32" s="1">
        <f>HY28/HG28-1</f>
        <v>0.320110957004161</v>
      </c>
      <c r="HP32" s="1">
        <f>HJ32/(HJ32+1)</f>
        <v>0.495002828587592</v>
      </c>
      <c r="HS32" s="1">
        <f>1/(1+HJ32)</f>
        <v>0.504997171412408</v>
      </c>
      <c r="HV32" s="1">
        <f>HS32/HP32-1</f>
        <v>0.0201904761904763</v>
      </c>
      <c r="HY32" s="1">
        <f>HG32*HJ32</f>
        <v>0.728155339805825</v>
      </c>
      <c r="IB32" s="1">
        <f>1-HG32</f>
        <v>0.257142857142857</v>
      </c>
      <c r="IE32" s="1">
        <f>HG32*(1-HJ32)</f>
        <v>0.0147018030513177</v>
      </c>
      <c r="II32" s="1">
        <f>(JG28-JA28)/JG28</f>
        <v>0.816157431382703</v>
      </c>
      <c r="IL32" s="1">
        <f>(IO28-IU28)/IO28</f>
        <v>0.669115075201119</v>
      </c>
      <c r="IO32" s="1">
        <f>(IO28-II28)/IO28</f>
        <v>0.709338929695698</v>
      </c>
      <c r="IR32" s="1">
        <f>(IO28-IU28)/(IO28-II28)</f>
        <v>0.943293885601578</v>
      </c>
      <c r="IU32" s="1">
        <f>JG28/IO28-1</f>
        <v>0.35082196572228</v>
      </c>
      <c r="IX32" s="1">
        <f>IR32/(IR32+1)</f>
        <v>0.485409794468409</v>
      </c>
      <c r="JA32" s="1">
        <f>1/(1+IR32)</f>
        <v>0.514590205531591</v>
      </c>
      <c r="JD32" s="1">
        <f>JA32/IX32-1</f>
        <v>0.0601150026136958</v>
      </c>
      <c r="JG32" s="1">
        <f>IO32*IR32</f>
        <v>0.669115075201119</v>
      </c>
      <c r="JJ32" s="1">
        <f>1-IO32</f>
        <v>0.290661070304302</v>
      </c>
      <c r="JM32" s="1">
        <f>IO32*(1-IR32)</f>
        <v>0.0402238544945785</v>
      </c>
      <c r="JQ32" s="1">
        <f>(KO28-KI28)/KO28</f>
        <v>0.799103139013453</v>
      </c>
      <c r="JT32" s="1">
        <f>(JW28-KC28)/JW28</f>
        <v>0.612093788564377</v>
      </c>
      <c r="JW32" s="1">
        <f>(JW28-JQ28)/JW28</f>
        <v>0.665158371040724</v>
      </c>
      <c r="JZ32" s="1">
        <f>(JW28-KC28)/(JW28-JQ28)</f>
        <v>0.920222634508349</v>
      </c>
      <c r="KC32" s="1">
        <f>KO28/JW28-1</f>
        <v>0.375976964212258</v>
      </c>
      <c r="KF32" s="1">
        <f>JZ32/(JZ32+1)</f>
        <v>0.479227053140097</v>
      </c>
      <c r="KI32" s="1">
        <f>1/(1+JZ32)</f>
        <v>0.520772946859903</v>
      </c>
      <c r="KL32" s="1">
        <f>KI32/KF32-1</f>
        <v>0.0866935483870968</v>
      </c>
      <c r="KO32" s="1">
        <f>JW32*JZ32</f>
        <v>0.612093788564377</v>
      </c>
      <c r="KR32" s="1">
        <f>1-JW32</f>
        <v>0.334841628959276</v>
      </c>
      <c r="KU32" s="1">
        <f>JW32*(1-JZ32)</f>
        <v>0.0530645824763471</v>
      </c>
      <c r="KY32" s="1">
        <f>(LW28-LQ28)/LW28</f>
        <v>0.693474962063733</v>
      </c>
      <c r="LB32" s="1">
        <f>(LE28-LK28)/LE28</f>
        <v>0.495495495495495</v>
      </c>
      <c r="LE32" s="1">
        <f>(LE28-KY28)/LE28</f>
        <v>0.601351351351351</v>
      </c>
      <c r="LH32" s="1">
        <f>(LE28-LK28)/(LE28-KY28)</f>
        <v>0.823970037453184</v>
      </c>
      <c r="LK32" s="1">
        <f>LW28/LE28-1</f>
        <v>0.484234234234234</v>
      </c>
      <c r="LN32" s="1">
        <f>LH32/(LH32+1)</f>
        <v>0.451745379876797</v>
      </c>
      <c r="LQ32" s="1">
        <f>1/(1+LH32)</f>
        <v>0.548254620123203</v>
      </c>
      <c r="LT32" s="1">
        <f>LQ32/LN32-1</f>
        <v>0.213636363636364</v>
      </c>
      <c r="LW32" s="1">
        <f>LE32*LH32</f>
        <v>0.495495495495495</v>
      </c>
      <c r="LZ32" s="1">
        <f>1-LE32</f>
        <v>0.398648648648649</v>
      </c>
      <c r="MC32" s="1">
        <f>LE32*(1-LH32)</f>
        <v>0.105855855855856</v>
      </c>
      <c r="MG32" s="3"/>
      <c r="MI32" s="1">
        <f>(NG28-NA28)/NG28</f>
        <v>0.838329336530775</v>
      </c>
      <c r="ML32" s="1">
        <f>(MO28-MU28)/MO28</f>
        <v>0.72708705642073</v>
      </c>
      <c r="MO32" s="1">
        <f>(MO28-MI28)/MO28</f>
        <v>0.73934133265254</v>
      </c>
      <c r="MR32" s="1">
        <f>(MO28-MU28)/(MO28-MI28)</f>
        <v>0.983425414364641</v>
      </c>
      <c r="MU32" s="1">
        <f>NG28/MO28-1</f>
        <v>0.277508297166199</v>
      </c>
      <c r="MX32" s="1">
        <f>MR32/(MR32+1)</f>
        <v>0.495821727019499</v>
      </c>
      <c r="NA32" s="1">
        <f>1/(1+MR32)</f>
        <v>0.504178272980501</v>
      </c>
      <c r="ND32" s="1">
        <f>NA32/MX32-1</f>
        <v>0.0168539325842696</v>
      </c>
      <c r="NG32" s="1">
        <f>MO32*MR32</f>
        <v>0.72708705642073</v>
      </c>
      <c r="NJ32" s="1">
        <f>1-MO32</f>
        <v>0.26065866734746</v>
      </c>
      <c r="NM32" s="1">
        <f>MO32*(1-MR32)</f>
        <v>0.01225427623181</v>
      </c>
      <c r="NQ32" s="1">
        <f>(OO28-OI28)/OO28</f>
        <v>0.842242990654206</v>
      </c>
      <c r="NT32" s="1">
        <f>(NW28-OC28)/NW28</f>
        <v>0.730185497470489</v>
      </c>
      <c r="NW32" s="1">
        <f>(NW28-NQ28)/NW28</f>
        <v>0.743676222596965</v>
      </c>
      <c r="NZ32" s="1">
        <f>(NW28-OC28)/(NW28-NQ28)</f>
        <v>0.981859410430839</v>
      </c>
      <c r="OC32" s="1">
        <f>OO28/NW28-1</f>
        <v>0.288846061190074</v>
      </c>
      <c r="OF32" s="1">
        <f>NZ32/(NZ32+1)</f>
        <v>0.495423340961098</v>
      </c>
      <c r="OI32" s="1">
        <f>1/(1+NZ32)</f>
        <v>0.504576659038902</v>
      </c>
      <c r="OL32" s="1">
        <f>OI32/OF32-1</f>
        <v>0.0184757505773672</v>
      </c>
      <c r="OO32" s="1">
        <f>NW32*NZ32</f>
        <v>0.730185497470489</v>
      </c>
      <c r="OR32" s="1">
        <f>1-NW32</f>
        <v>0.256323777403035</v>
      </c>
      <c r="OU32" s="1">
        <f>NW32*(1-NZ32)</f>
        <v>0.0134907251264755</v>
      </c>
      <c r="OY32" s="1">
        <f>(PW28-PQ28)/PW28</f>
        <v>0.830086834076508</v>
      </c>
      <c r="PB32" s="1">
        <f>(PE28-PK28)/PE28</f>
        <v>0.691525423728814</v>
      </c>
      <c r="PE32" s="1">
        <f>(PE28-OY28)/PE28</f>
        <v>0.728505392912173</v>
      </c>
      <c r="PH32" s="1">
        <f>(PE28-PK28)/(PE28-OY28)</f>
        <v>0.949238578680203</v>
      </c>
      <c r="PK32" s="1">
        <f>PW28/PE28-1</f>
        <v>0.313097072419106</v>
      </c>
      <c r="PN32" s="1">
        <f>PH32/(PH32+1)</f>
        <v>0.486979166666667</v>
      </c>
      <c r="PQ32" s="1">
        <f>1/(1+PH32)</f>
        <v>0.513020833333333</v>
      </c>
      <c r="PT32" s="1">
        <f>PQ32/PN32-1</f>
        <v>0.0534759358288772</v>
      </c>
      <c r="PW32" s="1">
        <f>PE32*PH32</f>
        <v>0.691525423728814</v>
      </c>
      <c r="PZ32" s="1">
        <f>1-PE32</f>
        <v>0.271494607087827</v>
      </c>
      <c r="QC32" s="1">
        <f>PE32*(1-PH32)</f>
        <v>0.036979969183359</v>
      </c>
      <c r="QG32" s="1">
        <f>(RE28-QY28)/RE28</f>
        <v>0.804098106178206</v>
      </c>
      <c r="QJ32" s="1">
        <f>(QM28-QS28)/QM28</f>
        <v>0.618947368421053</v>
      </c>
      <c r="QM32" s="1">
        <f>(QM28-QG28)/QM28</f>
        <v>0.669894736842105</v>
      </c>
      <c r="QP32" s="1">
        <f>(QM28-QS28)/(QM28-QG28)</f>
        <v>0.923947203016971</v>
      </c>
      <c r="QS32" s="1">
        <f>RE28/QM28-1</f>
        <v>0.35621052631579</v>
      </c>
      <c r="QV32" s="1">
        <f>QP32/(QP32+1)</f>
        <v>0.480235217249265</v>
      </c>
      <c r="QY32" s="1">
        <f>1/(1+QP32)</f>
        <v>0.519764782750735</v>
      </c>
      <c r="RB32" s="1">
        <f>QY32/QV32-1</f>
        <v>0.0823129251700678</v>
      </c>
      <c r="RE32" s="1">
        <f>QM32*QP32</f>
        <v>0.618947368421053</v>
      </c>
      <c r="RH32" s="1">
        <f>1-QM32</f>
        <v>0.330105263157895</v>
      </c>
      <c r="RK32" s="1">
        <f>QM32*(1-QP32)</f>
        <v>0.0509473684210526</v>
      </c>
      <c r="RO32" s="1">
        <f>(SM28-SG28)/SM28</f>
        <v>0.721946375372393</v>
      </c>
      <c r="RR32" s="1">
        <f>(RU28-SA28)/RU28</f>
        <v>0.543065693430657</v>
      </c>
      <c r="RU32" s="1">
        <f>(RU28-RO28)/RU28</f>
        <v>0.643795620437956</v>
      </c>
      <c r="RX32" s="1">
        <f>(RU28-SA28)/(RU28-RO28)</f>
        <v>0.843537414965986</v>
      </c>
      <c r="SA32" s="1">
        <f>SM28/RU28-1</f>
        <v>0.47007299270073</v>
      </c>
      <c r="SD32" s="1">
        <f>RX32/(RX32+1)</f>
        <v>0.457564575645756</v>
      </c>
      <c r="SG32" s="1">
        <f>1/(1+RX32)</f>
        <v>0.542435424354244</v>
      </c>
      <c r="SJ32" s="1">
        <f>SG32/SD32-1</f>
        <v>0.185483870967742</v>
      </c>
      <c r="SM32" s="1">
        <f>RU32*RX32</f>
        <v>0.543065693430657</v>
      </c>
      <c r="SP32" s="1">
        <f>1-RU32</f>
        <v>0.356204379562044</v>
      </c>
      <c r="SS32" s="1">
        <f>RU32*(1-RX32)</f>
        <v>0.100729927007299</v>
      </c>
      <c r="SW32" s="3"/>
      <c r="SY32" s="1">
        <f>(TW28-TQ28)/TW28</f>
        <v>0.838888888888889</v>
      </c>
      <c r="TB32" s="1">
        <f>(TE28-TK28)/TE28</f>
        <v>0.728155339805825</v>
      </c>
      <c r="TE32" s="1">
        <f>(TE28-SY28)/TE28</f>
        <v>0.739963264235109</v>
      </c>
      <c r="TH32" s="1">
        <f>(TE28-TK28)/(TE28-SY28)</f>
        <v>0.984042553191489</v>
      </c>
      <c r="TK32" s="1">
        <f>TW28/TE28-1</f>
        <v>0.275255838362634</v>
      </c>
      <c r="TN32" s="1">
        <f>TH32/(TH32+1)</f>
        <v>0.49597855227882</v>
      </c>
      <c r="TQ32" s="1">
        <f>1/(1+TH32)</f>
        <v>0.50402144772118</v>
      </c>
      <c r="TT32" s="1">
        <f>TQ32/TN32-1</f>
        <v>0.0162162162162163</v>
      </c>
      <c r="TW32" s="1">
        <f>TE32*TH32</f>
        <v>0.728155339805825</v>
      </c>
      <c r="TZ32" s="1">
        <f>1-TE32</f>
        <v>0.260036735764891</v>
      </c>
      <c r="UC32" s="1">
        <f>TE32*(1-TH32)</f>
        <v>0.0118079244292836</v>
      </c>
      <c r="UG32" s="1">
        <f>(VE28-UY28)/VE28</f>
        <v>0.841461082424938</v>
      </c>
      <c r="UJ32" s="1">
        <f>(UM28-US28)/UM28</f>
        <v>0.73128078817734</v>
      </c>
      <c r="UM32" s="1">
        <f>(UM28-UG28)/UM28</f>
        <v>0.744827586206897</v>
      </c>
      <c r="UP32" s="1">
        <f>(UM28-US28)/(UM28-UG28)</f>
        <v>0.981812169312169</v>
      </c>
      <c r="US32" s="1">
        <f>VE28/UM28-1</f>
        <v>0.287931034482759</v>
      </c>
      <c r="UV32" s="1">
        <f>UP32/(UP32+1)</f>
        <v>0.495411313198732</v>
      </c>
      <c r="UY32" s="1">
        <f>1/(1+UP32)</f>
        <v>0.504588686801268</v>
      </c>
      <c r="VB32" s="1">
        <f>UY32/UV32-1</f>
        <v>0.0185247558100372</v>
      </c>
      <c r="VE32" s="1">
        <f>UM32*UP32</f>
        <v>0.73128078817734</v>
      </c>
      <c r="VH32" s="1">
        <f>1-UM32</f>
        <v>0.255172413793103</v>
      </c>
      <c r="VK32" s="1">
        <f>UM32*(1-UP32)</f>
        <v>0.0135467980295567</v>
      </c>
      <c r="VO32" s="1">
        <f>(WM28-WG28)/WM28</f>
        <v>0.828682358650813</v>
      </c>
      <c r="VR32" s="1">
        <f>(VU28-WA28)/VU28</f>
        <v>0.681311684177014</v>
      </c>
      <c r="VU32" s="1">
        <f>(VU28-VO28)/VU28</f>
        <v>0.717287488061127</v>
      </c>
      <c r="VX32" s="1">
        <f>(VU28-WA28)/(VU28-VO28)</f>
        <v>0.949844651575677</v>
      </c>
      <c r="WA32" s="1">
        <f>WM28/VU28-1</f>
        <v>0.312002546959567</v>
      </c>
      <c r="WD32" s="1">
        <f>VX32/(VX32+1)</f>
        <v>0.487138629638061</v>
      </c>
      <c r="WG32" s="1">
        <f>1/(1+VX32)</f>
        <v>0.512861370361939</v>
      </c>
      <c r="WJ32" s="1">
        <f>WG32/WD32-1</f>
        <v>0.0528037383177571</v>
      </c>
      <c r="WM32" s="1">
        <f>VU32*VX32</f>
        <v>0.681311684177014</v>
      </c>
      <c r="WP32" s="1">
        <f>1-VU32</f>
        <v>0.282712511938873</v>
      </c>
      <c r="WS32" s="1">
        <f>VU32*(1-VX32)</f>
        <v>0.0359758038841134</v>
      </c>
      <c r="WW32" s="1">
        <f>(XU28-XO28)/XU28</f>
        <v>0.804220779220779</v>
      </c>
      <c r="WZ32" s="1">
        <f>(XC28-XI28)/XC28</f>
        <v>0.616299559471366</v>
      </c>
      <c r="XC32" s="1">
        <f>(XC28-WW28)/XC28</f>
        <v>0.66784140969163</v>
      </c>
      <c r="XF32" s="1">
        <f>(XC28-XI28)/(XC28-WW28)</f>
        <v>0.922823218997362</v>
      </c>
      <c r="XI32" s="1">
        <f>XU28/XC28-1</f>
        <v>0.356828193832599</v>
      </c>
      <c r="XL32" s="1">
        <f>XF32/(XF32+1)</f>
        <v>0.479931389365352</v>
      </c>
      <c r="XO32" s="1">
        <f>1/(1+XF32)</f>
        <v>0.520068610634648</v>
      </c>
      <c r="XR32" s="1">
        <f>XO32/XL32-1</f>
        <v>0.0836311651179413</v>
      </c>
      <c r="XU32" s="1">
        <f>XC32*XF32</f>
        <v>0.616299559471366</v>
      </c>
      <c r="XX32" s="1">
        <f>1-XC32</f>
        <v>0.33215859030837</v>
      </c>
      <c r="YA32" s="1">
        <f>XC32*(1-XF32)</f>
        <v>0.0515418502202643</v>
      </c>
      <c r="YE32" s="1">
        <f>(ZC28-YW28)/ZC28</f>
        <v>0.72579001019368</v>
      </c>
      <c r="YH32" s="1">
        <f>(YK28-YQ28)/YK28</f>
        <v>0.545864661654135</v>
      </c>
      <c r="YK32" s="1">
        <f>(YK28-YE28)/YK28</f>
        <v>0.643609022556391</v>
      </c>
      <c r="YN32" s="1">
        <f>(YK28-YQ28)/(YK28-YE28)</f>
        <v>0.848130841121495</v>
      </c>
      <c r="YQ32" s="1">
        <f>ZC28/YK28-1</f>
        <v>0.475187969924812</v>
      </c>
      <c r="YT32" s="1">
        <f>YN32/(YN32+1)</f>
        <v>0.458912768647282</v>
      </c>
      <c r="YW32" s="1">
        <f>1/(1+YN32)</f>
        <v>0.541087231352718</v>
      </c>
      <c r="YZ32" s="1">
        <f>YW32/YT32-1</f>
        <v>0.179063360881543</v>
      </c>
      <c r="ZC32" s="1">
        <f>YK32*YN32</f>
        <v>0.545864661654135</v>
      </c>
      <c r="ZF32" s="1">
        <f>1-YK32</f>
        <v>0.356390977443609</v>
      </c>
      <c r="ZI32" s="1">
        <f>YK32*(1-YN32)</f>
        <v>0.0977443609022557</v>
      </c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</row>
    <row r="33" spans="1:715">
      <c r="A33" s="3"/>
      <c r="FQ33" s="3"/>
      <c r="MG33" s="3"/>
      <c r="SW33" s="3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</row>
    <row r="34" spans="1:715">
      <c r="A34" s="3"/>
      <c r="FQ34" s="3"/>
      <c r="MG34" s="3"/>
      <c r="SW34" s="3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</row>
    <row r="35" s="1" customFormat="1" spans="1:715">
      <c r="A35" s="4" t="s">
        <v>11</v>
      </c>
      <c r="FQ35" s="4"/>
      <c r="MG35" s="4" t="s">
        <v>11</v>
      </c>
      <c r="SW35" s="4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</row>
    <row r="36" spans="1:715">
      <c r="A36" s="3" t="s">
        <v>16</v>
      </c>
      <c r="B36" s="1">
        <v>38</v>
      </c>
      <c r="C36" s="1">
        <v>323</v>
      </c>
      <c r="I36" s="1">
        <v>1170</v>
      </c>
      <c r="O36" s="1">
        <v>339</v>
      </c>
      <c r="U36" s="1">
        <v>275</v>
      </c>
      <c r="AA36" s="1">
        <v>1536</v>
      </c>
      <c r="AK36" s="1">
        <v>304</v>
      </c>
      <c r="AQ36" s="1">
        <v>1065</v>
      </c>
      <c r="AW36" s="1">
        <v>322</v>
      </c>
      <c r="BC36" s="1">
        <v>264</v>
      </c>
      <c r="BI36" s="1">
        <v>1439</v>
      </c>
      <c r="BS36" s="1">
        <v>247</v>
      </c>
      <c r="BY36" s="1">
        <v>861</v>
      </c>
      <c r="CE36" s="1">
        <v>319</v>
      </c>
      <c r="CK36" s="1">
        <v>251</v>
      </c>
      <c r="CQ36" s="1">
        <v>1222</v>
      </c>
      <c r="DA36" s="1">
        <v>197</v>
      </c>
      <c r="DG36" s="1">
        <v>625</v>
      </c>
      <c r="DM36" s="1">
        <v>253</v>
      </c>
      <c r="DS36" s="1">
        <v>188</v>
      </c>
      <c r="DY36" s="1">
        <v>880</v>
      </c>
      <c r="EI36" s="1">
        <v>147</v>
      </c>
      <c r="EO36" s="1">
        <v>343</v>
      </c>
      <c r="EU36" s="1">
        <v>190</v>
      </c>
      <c r="FA36" s="1">
        <v>187</v>
      </c>
      <c r="FG36" s="1">
        <v>539</v>
      </c>
      <c r="FQ36" s="3"/>
      <c r="FS36" s="1">
        <v>298</v>
      </c>
      <c r="FY36" s="1">
        <v>1101</v>
      </c>
      <c r="GE36" s="1">
        <v>314</v>
      </c>
      <c r="GK36" s="1">
        <v>257</v>
      </c>
      <c r="GQ36" s="1">
        <v>1443</v>
      </c>
      <c r="HA36" s="1">
        <v>283</v>
      </c>
      <c r="HG36" s="1">
        <v>1082</v>
      </c>
      <c r="HM36" s="1">
        <v>299</v>
      </c>
      <c r="HS36" s="1">
        <v>247</v>
      </c>
      <c r="HY36" s="1">
        <v>1461</v>
      </c>
      <c r="II36" s="1">
        <v>238</v>
      </c>
      <c r="IO36" s="1">
        <v>791</v>
      </c>
      <c r="IU36" s="1">
        <v>308</v>
      </c>
      <c r="JA36" s="1">
        <v>242</v>
      </c>
      <c r="JG36" s="1">
        <v>1127</v>
      </c>
      <c r="JQ36" s="1">
        <v>169</v>
      </c>
      <c r="JW36" s="1">
        <v>534</v>
      </c>
      <c r="KC36" s="1">
        <v>220</v>
      </c>
      <c r="KI36" s="1">
        <v>160</v>
      </c>
      <c r="KO36" s="1">
        <v>755</v>
      </c>
      <c r="KY36" s="1">
        <v>134</v>
      </c>
      <c r="LE36" s="1">
        <v>308</v>
      </c>
      <c r="LK36" s="1">
        <v>171</v>
      </c>
      <c r="LQ36" s="1">
        <v>168</v>
      </c>
      <c r="LW36" s="1">
        <v>483</v>
      </c>
      <c r="MG36" s="3" t="s">
        <v>17</v>
      </c>
      <c r="MH36" s="1">
        <v>107</v>
      </c>
      <c r="MI36" s="1">
        <v>332</v>
      </c>
      <c r="MO36" s="1">
        <v>1305</v>
      </c>
      <c r="MU36" s="1">
        <v>348</v>
      </c>
      <c r="NA36" s="1">
        <v>271</v>
      </c>
      <c r="NG36" s="1">
        <v>1659</v>
      </c>
      <c r="NQ36" s="1">
        <v>257</v>
      </c>
      <c r="NW36" s="1">
        <v>1142</v>
      </c>
      <c r="OC36" s="1">
        <v>264</v>
      </c>
      <c r="OI36" s="1">
        <v>207</v>
      </c>
      <c r="OO36" s="1">
        <v>1472</v>
      </c>
      <c r="OY36" s="1">
        <v>277</v>
      </c>
      <c r="PE36" s="1">
        <v>1011</v>
      </c>
      <c r="PK36" s="1">
        <v>341</v>
      </c>
      <c r="PQ36" s="1">
        <v>265</v>
      </c>
      <c r="PW36" s="1">
        <v>1388</v>
      </c>
      <c r="QG36" s="1">
        <v>214</v>
      </c>
      <c r="QM36" s="1">
        <v>696</v>
      </c>
      <c r="QS36" s="1">
        <v>269</v>
      </c>
      <c r="QY36" s="1">
        <v>198</v>
      </c>
      <c r="RE36" s="1">
        <v>961</v>
      </c>
      <c r="RO36" s="1">
        <v>191</v>
      </c>
      <c r="RU36" s="1">
        <v>565</v>
      </c>
      <c r="SA36" s="1">
        <v>262</v>
      </c>
      <c r="SG36" s="1">
        <v>249</v>
      </c>
      <c r="SM36" s="1">
        <v>851</v>
      </c>
      <c r="SW36" s="3"/>
      <c r="SY36" s="1">
        <v>295</v>
      </c>
      <c r="TE36" s="1">
        <v>1222</v>
      </c>
      <c r="TK36" s="1">
        <v>307</v>
      </c>
      <c r="TQ36" s="1">
        <v>238</v>
      </c>
      <c r="TW36" s="1">
        <v>1547</v>
      </c>
      <c r="UG36" s="1">
        <v>256</v>
      </c>
      <c r="UM36" s="1">
        <v>1115</v>
      </c>
      <c r="US36" s="1">
        <v>263</v>
      </c>
      <c r="UY36" s="1">
        <v>208</v>
      </c>
      <c r="VE36" s="1">
        <v>1435</v>
      </c>
      <c r="VO36" s="1">
        <v>251</v>
      </c>
      <c r="VU36" s="1">
        <v>919</v>
      </c>
      <c r="WA36" s="1">
        <v>311</v>
      </c>
      <c r="WG36" s="1">
        <v>234</v>
      </c>
      <c r="WM36" s="1">
        <v>1265</v>
      </c>
      <c r="WW36" s="1">
        <v>189</v>
      </c>
      <c r="XC36" s="1">
        <v>610</v>
      </c>
      <c r="XI36" s="1">
        <v>242</v>
      </c>
      <c r="XO36" s="1">
        <v>181</v>
      </c>
      <c r="XU36" s="1">
        <v>854</v>
      </c>
      <c r="YE36" s="1">
        <v>187</v>
      </c>
      <c r="YK36" s="1">
        <v>524</v>
      </c>
      <c r="YQ36" s="1">
        <v>251</v>
      </c>
      <c r="YW36" s="1">
        <v>235</v>
      </c>
      <c r="ZC36" s="1">
        <v>788</v>
      </c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</row>
    <row r="37" spans="1:715">
      <c r="A37" s="3"/>
      <c r="C37" s="1">
        <v>331</v>
      </c>
      <c r="I37" s="1">
        <v>1364</v>
      </c>
      <c r="O37" s="1">
        <v>368</v>
      </c>
      <c r="U37" s="1">
        <v>289</v>
      </c>
      <c r="AA37" s="1">
        <v>1822</v>
      </c>
      <c r="AK37" s="1">
        <v>302</v>
      </c>
      <c r="AQ37" s="1">
        <v>1343</v>
      </c>
      <c r="AW37" s="1">
        <v>338</v>
      </c>
      <c r="BC37" s="1">
        <v>266</v>
      </c>
      <c r="BI37" s="1">
        <v>1809</v>
      </c>
      <c r="BS37" s="1">
        <v>262</v>
      </c>
      <c r="BY37" s="1">
        <v>875</v>
      </c>
      <c r="CE37" s="1">
        <v>311</v>
      </c>
      <c r="CK37" s="1">
        <v>242</v>
      </c>
      <c r="CQ37" s="1">
        <v>1198</v>
      </c>
      <c r="DA37" s="1">
        <v>186</v>
      </c>
      <c r="DG37" s="1">
        <v>597</v>
      </c>
      <c r="DM37" s="1">
        <v>229</v>
      </c>
      <c r="DS37" s="1">
        <v>173</v>
      </c>
      <c r="DY37" s="1">
        <v>845</v>
      </c>
      <c r="FQ37" s="3"/>
      <c r="FS37" s="1">
        <v>276</v>
      </c>
      <c r="FY37" s="1">
        <v>1119</v>
      </c>
      <c r="GE37" s="1">
        <v>306</v>
      </c>
      <c r="GK37" s="1">
        <v>242</v>
      </c>
      <c r="GQ37" s="1">
        <v>1493</v>
      </c>
      <c r="HA37" s="1">
        <v>285</v>
      </c>
      <c r="HG37" s="1">
        <v>1186</v>
      </c>
      <c r="HM37" s="1">
        <v>317</v>
      </c>
      <c r="HS37" s="1">
        <v>251</v>
      </c>
      <c r="HY37" s="1">
        <v>1597</v>
      </c>
      <c r="II37" s="1">
        <v>266</v>
      </c>
      <c r="IO37" s="1">
        <v>963</v>
      </c>
      <c r="IU37" s="1">
        <v>315</v>
      </c>
      <c r="JA37" s="1">
        <v>245</v>
      </c>
      <c r="JG37" s="1">
        <v>1316</v>
      </c>
      <c r="JQ37" s="1">
        <v>189</v>
      </c>
      <c r="JW37" s="1">
        <v>634</v>
      </c>
      <c r="KC37" s="1">
        <v>227</v>
      </c>
      <c r="KI37" s="1">
        <v>169</v>
      </c>
      <c r="KO37" s="1">
        <v>858</v>
      </c>
      <c r="MG37" s="3"/>
      <c r="MI37" s="1">
        <v>355</v>
      </c>
      <c r="MO37" s="1">
        <v>1353</v>
      </c>
      <c r="MU37" s="1">
        <v>395</v>
      </c>
      <c r="NA37" s="1">
        <v>307</v>
      </c>
      <c r="NG37" s="1">
        <v>1788</v>
      </c>
      <c r="NQ37" s="1">
        <v>434</v>
      </c>
      <c r="NW37" s="1">
        <v>1702</v>
      </c>
      <c r="OC37" s="1">
        <v>488</v>
      </c>
      <c r="OI37" s="1">
        <v>378</v>
      </c>
      <c r="OO37" s="1">
        <v>2269</v>
      </c>
      <c r="OY37" s="1">
        <v>283</v>
      </c>
      <c r="PE37" s="1">
        <v>1115</v>
      </c>
      <c r="PK37" s="1">
        <v>332</v>
      </c>
      <c r="PQ37" s="1">
        <v>258</v>
      </c>
      <c r="PW37" s="1">
        <v>1510</v>
      </c>
      <c r="QG37" s="1">
        <v>185</v>
      </c>
      <c r="QM37" s="1">
        <v>617</v>
      </c>
      <c r="QS37" s="1">
        <v>225</v>
      </c>
      <c r="QY37" s="1">
        <v>167</v>
      </c>
      <c r="RE37" s="1">
        <v>841</v>
      </c>
      <c r="SW37" s="3"/>
      <c r="SY37" s="1">
        <v>337</v>
      </c>
      <c r="TE37" s="1">
        <v>1266</v>
      </c>
      <c r="TK37" s="1">
        <v>376</v>
      </c>
      <c r="TQ37" s="1">
        <v>291</v>
      </c>
      <c r="TW37" s="1">
        <v>1671</v>
      </c>
      <c r="UG37" s="1">
        <v>386</v>
      </c>
      <c r="UM37" s="1">
        <v>1434</v>
      </c>
      <c r="US37" s="1">
        <v>433</v>
      </c>
      <c r="UY37" s="1">
        <v>336</v>
      </c>
      <c r="VE37" s="1">
        <v>1907</v>
      </c>
      <c r="VO37" s="1">
        <v>295</v>
      </c>
      <c r="VU37" s="1">
        <v>1066</v>
      </c>
      <c r="WA37" s="1">
        <v>345</v>
      </c>
      <c r="WG37" s="1">
        <v>265</v>
      </c>
      <c r="WM37" s="1">
        <v>1444</v>
      </c>
      <c r="WW37" s="1">
        <v>184</v>
      </c>
      <c r="XC37" s="1">
        <v>612</v>
      </c>
      <c r="XI37" s="1">
        <v>223</v>
      </c>
      <c r="XO37" s="1">
        <v>169</v>
      </c>
      <c r="XU37" s="1">
        <v>843</v>
      </c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</row>
    <row r="38" spans="1:715">
      <c r="A38" s="3"/>
      <c r="C38" s="1">
        <v>280</v>
      </c>
      <c r="I38" s="1">
        <v>1041</v>
      </c>
      <c r="O38" s="1">
        <v>299</v>
      </c>
      <c r="U38" s="1">
        <v>240</v>
      </c>
      <c r="AA38" s="1">
        <v>1375</v>
      </c>
      <c r="AK38" s="1">
        <v>302</v>
      </c>
      <c r="AQ38" s="1">
        <v>1193</v>
      </c>
      <c r="AW38" s="1">
        <v>329</v>
      </c>
      <c r="BC38" s="1">
        <v>264</v>
      </c>
      <c r="BI38" s="1">
        <v>1608</v>
      </c>
      <c r="BS38" s="1">
        <v>283</v>
      </c>
      <c r="BY38" s="1">
        <v>1036</v>
      </c>
      <c r="CE38" s="1">
        <v>348</v>
      </c>
      <c r="CK38" s="1">
        <v>272</v>
      </c>
      <c r="CQ38" s="1">
        <v>1436</v>
      </c>
      <c r="DA38" s="1">
        <v>198</v>
      </c>
      <c r="DG38" s="1">
        <v>546</v>
      </c>
      <c r="DM38" s="1">
        <v>308</v>
      </c>
      <c r="DS38" s="1">
        <v>222</v>
      </c>
      <c r="DY38" s="1">
        <v>830</v>
      </c>
      <c r="FQ38" s="3"/>
      <c r="FS38" s="1">
        <v>306</v>
      </c>
      <c r="FY38" s="1">
        <v>1196</v>
      </c>
      <c r="GE38" s="1">
        <v>332</v>
      </c>
      <c r="GK38" s="1">
        <v>266</v>
      </c>
      <c r="GQ38" s="1">
        <v>1583</v>
      </c>
      <c r="HA38" s="1">
        <v>307</v>
      </c>
      <c r="HG38" s="1">
        <v>1193</v>
      </c>
      <c r="HM38" s="1">
        <v>334</v>
      </c>
      <c r="HS38" s="1">
        <v>268</v>
      </c>
      <c r="HY38" s="1">
        <v>1609</v>
      </c>
      <c r="II38" s="1">
        <v>252</v>
      </c>
      <c r="IO38" s="1">
        <v>911</v>
      </c>
      <c r="IU38" s="1">
        <v>312</v>
      </c>
      <c r="JA38" s="1">
        <v>244</v>
      </c>
      <c r="JG38" s="1">
        <v>1267</v>
      </c>
      <c r="JQ38" s="1">
        <v>172</v>
      </c>
      <c r="JW38" s="1">
        <v>459</v>
      </c>
      <c r="KC38" s="1">
        <v>278</v>
      </c>
      <c r="KI38" s="1">
        <v>193</v>
      </c>
      <c r="KO38" s="1">
        <v>732</v>
      </c>
      <c r="MG38" s="3"/>
      <c r="MI38" s="1">
        <v>293</v>
      </c>
      <c r="MO38" s="1">
        <v>1171</v>
      </c>
      <c r="MU38" s="1">
        <v>314</v>
      </c>
      <c r="NA38" s="1">
        <v>244</v>
      </c>
      <c r="NG38" s="1">
        <v>1512</v>
      </c>
      <c r="NQ38" s="1">
        <v>307</v>
      </c>
      <c r="NW38" s="1">
        <v>1151</v>
      </c>
      <c r="OC38" s="1">
        <v>332</v>
      </c>
      <c r="OI38" s="1">
        <v>258</v>
      </c>
      <c r="OO38" s="1">
        <v>1506</v>
      </c>
      <c r="OY38" s="1">
        <v>280</v>
      </c>
      <c r="PE38" s="1">
        <v>932</v>
      </c>
      <c r="PK38" s="1">
        <v>335</v>
      </c>
      <c r="PQ38" s="1">
        <v>260</v>
      </c>
      <c r="PW38" s="1">
        <v>1273</v>
      </c>
      <c r="QG38" s="1">
        <v>207</v>
      </c>
      <c r="QM38" s="1">
        <v>564</v>
      </c>
      <c r="QS38" s="1">
        <v>312</v>
      </c>
      <c r="QY38" s="1">
        <v>220</v>
      </c>
      <c r="RE38" s="1">
        <v>868</v>
      </c>
      <c r="SW38" s="3"/>
      <c r="SY38" s="1">
        <v>306</v>
      </c>
      <c r="TE38" s="1">
        <v>1211</v>
      </c>
      <c r="TK38" s="1">
        <v>330</v>
      </c>
      <c r="TQ38" s="1">
        <v>256</v>
      </c>
      <c r="TW38" s="1">
        <v>1566</v>
      </c>
      <c r="UG38" s="1">
        <v>325</v>
      </c>
      <c r="UM38" s="1">
        <v>1314</v>
      </c>
      <c r="US38" s="1">
        <v>353</v>
      </c>
      <c r="UY38" s="1">
        <v>276</v>
      </c>
      <c r="VE38" s="1">
        <v>1725</v>
      </c>
      <c r="VO38" s="1">
        <v>269</v>
      </c>
      <c r="VU38" s="1">
        <v>940</v>
      </c>
      <c r="WA38" s="1">
        <v>323</v>
      </c>
      <c r="WG38" s="1">
        <v>245</v>
      </c>
      <c r="WM38" s="1">
        <v>1283</v>
      </c>
      <c r="WW38" s="1">
        <v>203</v>
      </c>
      <c r="XC38" s="1">
        <v>568</v>
      </c>
      <c r="XI38" s="1">
        <v>298</v>
      </c>
      <c r="XO38" s="1">
        <v>218</v>
      </c>
      <c r="XU38" s="1">
        <v>858</v>
      </c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</row>
    <row r="39" spans="1:715">
      <c r="A39" s="3"/>
      <c r="C39" s="1">
        <f>AVERAGE(C36:C38)</f>
        <v>311.333333333333</v>
      </c>
      <c r="I39" s="1">
        <f>AVERAGE(I36:I38)</f>
        <v>1191.66666666667</v>
      </c>
      <c r="O39" s="1">
        <f>AVERAGE(O36:O38)</f>
        <v>335.333333333333</v>
      </c>
      <c r="U39" s="1">
        <f>AVERAGE(U36:U38)</f>
        <v>268</v>
      </c>
      <c r="AA39" s="1">
        <f>AVERAGE(AA36:AA38)</f>
        <v>1577.66666666667</v>
      </c>
      <c r="AK39" s="1">
        <f>AVERAGE(AK36:AK38)</f>
        <v>302.666666666667</v>
      </c>
      <c r="AQ39" s="1">
        <f>AVERAGE(AQ36:AQ38)</f>
        <v>1200.33333333333</v>
      </c>
      <c r="AW39" s="1">
        <f>AVERAGE(AW36:AW38)</f>
        <v>329.666666666667</v>
      </c>
      <c r="BC39" s="1">
        <f>AVERAGE(BC36:BC38)</f>
        <v>264.666666666667</v>
      </c>
      <c r="BI39" s="1">
        <f>AVERAGE(BI36:BI38)</f>
        <v>1618.66666666667</v>
      </c>
      <c r="BS39" s="1">
        <f>AVERAGE(BS36:BS38)</f>
        <v>264</v>
      </c>
      <c r="BY39" s="1">
        <f>AVERAGE(BY36:BY38)</f>
        <v>924</v>
      </c>
      <c r="CE39" s="1">
        <f>AVERAGE(CE36:CE38)</f>
        <v>326</v>
      </c>
      <c r="CK39" s="1">
        <f>AVERAGE(CK36:CK38)</f>
        <v>255</v>
      </c>
      <c r="CQ39" s="1">
        <f>AVERAGE(CQ36:CQ38)</f>
        <v>1285.33333333333</v>
      </c>
      <c r="DA39" s="1">
        <f>AVERAGE(DA36:DA38)</f>
        <v>193.666666666667</v>
      </c>
      <c r="DG39" s="1">
        <f>AVERAGE(DG36:DG38)</f>
        <v>589.333333333333</v>
      </c>
      <c r="DM39" s="1">
        <f>AVERAGE(DM36:DM38)</f>
        <v>263.333333333333</v>
      </c>
      <c r="DS39" s="1">
        <f>AVERAGE(DS36:DS38)</f>
        <v>194.333333333333</v>
      </c>
      <c r="DY39" s="1">
        <f>AVERAGE(DY36:DY38)</f>
        <v>851.666666666667</v>
      </c>
      <c r="EI39" s="1">
        <f>EI36</f>
        <v>147</v>
      </c>
      <c r="EO39" s="1">
        <f>EO36</f>
        <v>343</v>
      </c>
      <c r="EU39" s="1">
        <f>EU36</f>
        <v>190</v>
      </c>
      <c r="FA39" s="1">
        <f>FA36</f>
        <v>187</v>
      </c>
      <c r="FG39" s="1">
        <f>FG36</f>
        <v>539</v>
      </c>
      <c r="FQ39" s="3"/>
      <c r="FS39" s="1">
        <f>AVERAGE(FS36:FS38)</f>
        <v>293.333333333333</v>
      </c>
      <c r="FY39" s="1">
        <f>AVERAGE(FY36:FY38)</f>
        <v>1138.66666666667</v>
      </c>
      <c r="GE39" s="1">
        <f>AVERAGE(GE36:GE38)</f>
        <v>317.333333333333</v>
      </c>
      <c r="GK39" s="1">
        <f>AVERAGE(GK36:GK38)</f>
        <v>255</v>
      </c>
      <c r="GQ39" s="1">
        <f>AVERAGE(GQ36:GQ38)</f>
        <v>1506.33333333333</v>
      </c>
      <c r="HA39" s="1">
        <f>AVERAGE(HA36:HA38)</f>
        <v>291.666666666667</v>
      </c>
      <c r="HG39" s="1">
        <f>AVERAGE(HG36:HG38)</f>
        <v>1153.66666666667</v>
      </c>
      <c r="HM39" s="1">
        <f>AVERAGE(HM36:HM38)</f>
        <v>316.666666666667</v>
      </c>
      <c r="HS39" s="1">
        <f>AVERAGE(HS36:HS38)</f>
        <v>255.333333333333</v>
      </c>
      <c r="HY39" s="1">
        <f>AVERAGE(HY36:HY38)</f>
        <v>1555.66666666667</v>
      </c>
      <c r="II39" s="1">
        <f>AVERAGE(II36:II38)</f>
        <v>252</v>
      </c>
      <c r="IO39" s="1">
        <f>AVERAGE(IO36:IO38)</f>
        <v>888.333333333333</v>
      </c>
      <c r="IU39" s="1">
        <f>AVERAGE(IU36:IU38)</f>
        <v>311.666666666667</v>
      </c>
      <c r="JA39" s="1">
        <f>AVERAGE(JA36:JA38)</f>
        <v>243.666666666667</v>
      </c>
      <c r="JG39" s="1">
        <f>AVERAGE(JG36:JG38)</f>
        <v>1236.66666666667</v>
      </c>
      <c r="JQ39" s="1">
        <f>AVERAGE(JQ36:JQ38)</f>
        <v>176.666666666667</v>
      </c>
      <c r="JW39" s="1">
        <f>AVERAGE(JW36:JW38)</f>
        <v>542.333333333333</v>
      </c>
      <c r="KC39" s="1">
        <f>AVERAGE(KC36:KC38)</f>
        <v>241.666666666667</v>
      </c>
      <c r="KI39" s="1">
        <f>AVERAGE(KI36:KI38)</f>
        <v>174</v>
      </c>
      <c r="KO39" s="1">
        <f>AVERAGE(KO36:KO38)</f>
        <v>781.666666666667</v>
      </c>
      <c r="KY39" s="1">
        <f>KY36</f>
        <v>134</v>
      </c>
      <c r="LE39" s="1">
        <f>LE36</f>
        <v>308</v>
      </c>
      <c r="LK39" s="1">
        <f>LK36</f>
        <v>171</v>
      </c>
      <c r="LQ39" s="1">
        <f>LQ36</f>
        <v>168</v>
      </c>
      <c r="LW39" s="1">
        <f>LW36</f>
        <v>483</v>
      </c>
      <c r="MG39" s="3"/>
      <c r="MI39" s="1">
        <f>AVERAGE(MI36:MI38)</f>
        <v>326.666666666667</v>
      </c>
      <c r="MO39" s="1">
        <f>AVERAGE(MO36:MO38)</f>
        <v>1276.33333333333</v>
      </c>
      <c r="MU39" s="1">
        <f>AVERAGE(MU36:MU38)</f>
        <v>352.333333333333</v>
      </c>
      <c r="NA39" s="1">
        <f>AVERAGE(NA36:NA38)</f>
        <v>274</v>
      </c>
      <c r="NG39" s="1">
        <f>AVERAGE(NG36:NG38)</f>
        <v>1653</v>
      </c>
      <c r="NQ39" s="1">
        <f>AVERAGE(NQ36:NQ38)</f>
        <v>332.666666666667</v>
      </c>
      <c r="NW39" s="1">
        <f>AVERAGE(NW36:NW38)</f>
        <v>1331.66666666667</v>
      </c>
      <c r="OC39" s="1">
        <f>AVERAGE(OC36:OC38)</f>
        <v>361.333333333333</v>
      </c>
      <c r="OI39" s="1">
        <f>AVERAGE(OI36:OI38)</f>
        <v>281</v>
      </c>
      <c r="OO39" s="1">
        <f>AVERAGE(OO36:OO38)</f>
        <v>1749</v>
      </c>
      <c r="OY39" s="1">
        <f>AVERAGE(OY36:OY38)</f>
        <v>280</v>
      </c>
      <c r="PE39" s="1">
        <f>AVERAGE(PE36:PE38)</f>
        <v>1019.33333333333</v>
      </c>
      <c r="PK39" s="1">
        <f>AVERAGE(PK36:PK38)</f>
        <v>336</v>
      </c>
      <c r="PQ39" s="1">
        <f>AVERAGE(PQ36:PQ38)</f>
        <v>261</v>
      </c>
      <c r="PW39" s="1">
        <f>AVERAGE(PW36:PW38)</f>
        <v>1390.33333333333</v>
      </c>
      <c r="QG39" s="1">
        <f>AVERAGE(QG36:QG38)</f>
        <v>202</v>
      </c>
      <c r="QM39" s="1">
        <f>AVERAGE(QM36:QM38)</f>
        <v>625.666666666667</v>
      </c>
      <c r="QS39" s="1">
        <f>AVERAGE(QS36:QS38)</f>
        <v>268.666666666667</v>
      </c>
      <c r="QY39" s="1">
        <f>AVERAGE(QY36:QY38)</f>
        <v>195</v>
      </c>
      <c r="RE39" s="1">
        <f>AVERAGE(RE36:RE38)</f>
        <v>890</v>
      </c>
      <c r="RO39" s="1">
        <f>RO36</f>
        <v>191</v>
      </c>
      <c r="RU39" s="1">
        <f>RU36</f>
        <v>565</v>
      </c>
      <c r="SA39" s="1">
        <f>SA36</f>
        <v>262</v>
      </c>
      <c r="SG39" s="1">
        <f>SG36</f>
        <v>249</v>
      </c>
      <c r="SM39" s="1">
        <f>SM36</f>
        <v>851</v>
      </c>
      <c r="SW39" s="3"/>
      <c r="SY39" s="1">
        <f>AVERAGE(SY36:SY38)</f>
        <v>312.666666666667</v>
      </c>
      <c r="TE39" s="1">
        <f>AVERAGE(TE36:TE38)</f>
        <v>1233</v>
      </c>
      <c r="TK39" s="1">
        <f>AVERAGE(TK36:TK38)</f>
        <v>337.666666666667</v>
      </c>
      <c r="TQ39" s="1">
        <f>AVERAGE(TQ36:TQ38)</f>
        <v>261.666666666667</v>
      </c>
      <c r="TW39" s="1">
        <f>AVERAGE(TW36:TW38)</f>
        <v>1594.66666666667</v>
      </c>
      <c r="UG39" s="1">
        <f>AVERAGE(UG36:UG38)</f>
        <v>322.333333333333</v>
      </c>
      <c r="UM39" s="1">
        <f>AVERAGE(UM36:UM38)</f>
        <v>1287.66666666667</v>
      </c>
      <c r="US39" s="1">
        <f>AVERAGE(US36:US38)</f>
        <v>349.666666666667</v>
      </c>
      <c r="UY39" s="1">
        <f>AVERAGE(UY36:UY38)</f>
        <v>273.333333333333</v>
      </c>
      <c r="VE39" s="1">
        <f>AVERAGE(VE36:VE38)</f>
        <v>1689</v>
      </c>
      <c r="VO39" s="1">
        <f>AVERAGE(VO36:VO38)</f>
        <v>271.666666666667</v>
      </c>
      <c r="VU39" s="1">
        <f>AVERAGE(VU36:VU38)</f>
        <v>975</v>
      </c>
      <c r="WA39" s="1">
        <f>AVERAGE(WA36:WA38)</f>
        <v>326.333333333333</v>
      </c>
      <c r="WG39" s="1">
        <f>AVERAGE(WG36:WG38)</f>
        <v>248</v>
      </c>
      <c r="WM39" s="1">
        <f>AVERAGE(WM36:WM38)</f>
        <v>1330.66666666667</v>
      </c>
      <c r="WW39" s="1">
        <f>AVERAGE(WW36:WW38)</f>
        <v>192</v>
      </c>
      <c r="XC39" s="1">
        <f>AVERAGE(XC36:XC38)</f>
        <v>596.666666666667</v>
      </c>
      <c r="XI39" s="1">
        <f>AVERAGE(XI36:XI38)</f>
        <v>254.333333333333</v>
      </c>
      <c r="XO39" s="1">
        <f>AVERAGE(XO36:XO38)</f>
        <v>189.333333333333</v>
      </c>
      <c r="XU39" s="1">
        <f>AVERAGE(XU36:XU38)</f>
        <v>851.666666666667</v>
      </c>
      <c r="YE39" s="1">
        <f>YE36</f>
        <v>187</v>
      </c>
      <c r="YK39" s="1">
        <f>YK36</f>
        <v>524</v>
      </c>
      <c r="YQ39" s="1">
        <f>YQ36</f>
        <v>251</v>
      </c>
      <c r="YW39" s="1">
        <f>YW36</f>
        <v>235</v>
      </c>
      <c r="ZC39" s="1">
        <f>ZC36</f>
        <v>788</v>
      </c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</row>
    <row r="40" spans="1:715">
      <c r="A40" s="3"/>
      <c r="FQ40" s="3"/>
      <c r="MG40" s="3"/>
      <c r="SW40" s="3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</row>
    <row r="41" spans="1:715">
      <c r="A41" s="3"/>
      <c r="FQ41" s="3"/>
      <c r="MG41" s="3"/>
      <c r="SW41" s="3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</row>
    <row r="42" spans="1:715">
      <c r="A42" s="3"/>
      <c r="FQ42" s="3"/>
      <c r="MG42" s="3"/>
      <c r="SW42" s="3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</row>
    <row r="43" spans="1:715">
      <c r="A43" s="3"/>
      <c r="C43" s="1">
        <f>(AA39-U39)/AA39</f>
        <v>0.830128882315656</v>
      </c>
      <c r="F43" s="1">
        <f>(I39-O39)/I39</f>
        <v>0.718601398601399</v>
      </c>
      <c r="I43" s="1">
        <f>(I39-C39)/I39</f>
        <v>0.738741258741259</v>
      </c>
      <c r="L43" s="1">
        <f>(I39-O39)/(I39-C39)</f>
        <v>0.972737599394169</v>
      </c>
      <c r="O43" s="1">
        <f>AA39/I39-1</f>
        <v>0.323916083916084</v>
      </c>
      <c r="R43" s="1">
        <f>L43/(L43+1)</f>
        <v>0.493090211132438</v>
      </c>
      <c r="U43" s="1">
        <f>1/(1+L43)</f>
        <v>0.506909788867562</v>
      </c>
      <c r="X43" s="1">
        <f>U43/R43-1</f>
        <v>0.0280264694433632</v>
      </c>
      <c r="AA43" s="1">
        <f>I43*L43</f>
        <v>0.718601398601399</v>
      </c>
      <c r="AD43" s="1">
        <f>1-I43</f>
        <v>0.261258741258741</v>
      </c>
      <c r="AG43" s="1">
        <f>I43*(1-L43)</f>
        <v>0.0201398601398601</v>
      </c>
      <c r="AK43" s="1">
        <f>(BI39-BC39)/BI39</f>
        <v>0.836490939044481</v>
      </c>
      <c r="AN43" s="1">
        <f>(AQ39-AW39)/AQ39</f>
        <v>0.725354068314357</v>
      </c>
      <c r="AQ43" s="1">
        <f>(AQ39-AK39)/AQ39</f>
        <v>0.747847820049986</v>
      </c>
      <c r="AT43" s="1">
        <f>(AQ39-AW39)/(AQ39-AK39)</f>
        <v>0.969922020051987</v>
      </c>
      <c r="AW43" s="1">
        <f>BI39/AQ39-1</f>
        <v>0.348514301582894</v>
      </c>
      <c r="AZ43" s="1">
        <f>AT43/(AT43+1)</f>
        <v>0.492365692742696</v>
      </c>
      <c r="BC43" s="1">
        <f>1/(1+AT43)</f>
        <v>0.507634307257304</v>
      </c>
      <c r="BF43" s="1">
        <f>BC43/AZ43-1</f>
        <v>0.0310107197549772</v>
      </c>
      <c r="BI43" s="1">
        <f>AQ43*AT43</f>
        <v>0.725354068314357</v>
      </c>
      <c r="BL43" s="1">
        <f>1-AQ43</f>
        <v>0.252152179950014</v>
      </c>
      <c r="BO43" s="1">
        <f>AQ43*(1-AT43)</f>
        <v>0.022493751735629</v>
      </c>
      <c r="BS43" s="1">
        <f>(CQ39-CK39)/CQ39</f>
        <v>0.801607883817427</v>
      </c>
      <c r="BV43" s="1">
        <f>(BY39-CE39)/BY39</f>
        <v>0.647186147186147</v>
      </c>
      <c r="BY43" s="1">
        <f>(BY39-BS39)/BY39</f>
        <v>0.714285714285714</v>
      </c>
      <c r="CB43" s="1">
        <f>(BY39-CE39)/(BY39-BS39)</f>
        <v>0.906060606060606</v>
      </c>
      <c r="CE43" s="1">
        <f>CQ39/BY39-1</f>
        <v>0.391053391053391</v>
      </c>
      <c r="CH43" s="1">
        <f>CB43/(CB43+1)</f>
        <v>0.475357710651828</v>
      </c>
      <c r="CK43" s="1">
        <f>1/(1+CB43)</f>
        <v>0.524642289348172</v>
      </c>
      <c r="CN43" s="1">
        <f>CK43/CH43-1</f>
        <v>0.103678929765886</v>
      </c>
      <c r="CQ43" s="1">
        <f>BY43*CB43</f>
        <v>0.647186147186147</v>
      </c>
      <c r="CT43" s="1">
        <f>1-BY43</f>
        <v>0.285714285714286</v>
      </c>
      <c r="CW43" s="1">
        <f>BY43*(1-CB43)</f>
        <v>0.0670995670995671</v>
      </c>
      <c r="DA43" s="1">
        <f>(DY39-DS39)/DY39</f>
        <v>0.771819960861057</v>
      </c>
      <c r="DD43" s="1">
        <f>(DG39-DM39)/DG39</f>
        <v>0.55316742081448</v>
      </c>
      <c r="DG43" s="1">
        <f>(DG39-DA39)/DG39</f>
        <v>0.671380090497738</v>
      </c>
      <c r="DJ43" s="1">
        <f>(DG39-DM39)/(DG39-DA39)</f>
        <v>0.823925863521483</v>
      </c>
      <c r="DM43" s="1">
        <f>DY39/DG39-1</f>
        <v>0.445135746606335</v>
      </c>
      <c r="DP43" s="1">
        <f>DJ43/(DJ43+1)</f>
        <v>0.451732101616628</v>
      </c>
      <c r="DS43" s="1">
        <f>1/(1+DJ43)</f>
        <v>0.548267898383372</v>
      </c>
      <c r="DV43" s="1">
        <f>DS43/DP43-1</f>
        <v>0.213701431492842</v>
      </c>
      <c r="DY43" s="1">
        <f>DG43*DJ43</f>
        <v>0.55316742081448</v>
      </c>
      <c r="EB43" s="1">
        <f>1-DG43</f>
        <v>0.328619909502262</v>
      </c>
      <c r="EE43" s="1">
        <f>DG43*(1-DJ43)</f>
        <v>0.118212669683258</v>
      </c>
      <c r="EI43" s="1">
        <f>(FG39-FA39)/FG39</f>
        <v>0.653061224489796</v>
      </c>
      <c r="EL43" s="1">
        <f>(EO39-EU39)/EO39</f>
        <v>0.446064139941691</v>
      </c>
      <c r="EO43" s="1">
        <f>(EO39-EI39)/EO39</f>
        <v>0.571428571428571</v>
      </c>
      <c r="ER43" s="1">
        <f>(EO39-EU39)/(EO39-EI39)</f>
        <v>0.780612244897959</v>
      </c>
      <c r="EU43" s="1">
        <f>FG39/EO39-1</f>
        <v>0.571428571428571</v>
      </c>
      <c r="EX43" s="1">
        <f>ER43/(ER43+1)</f>
        <v>0.438395415472779</v>
      </c>
      <c r="FA43" s="1">
        <f>1/(1+ER43)</f>
        <v>0.561604584527221</v>
      </c>
      <c r="FD43" s="1">
        <f>FA43/EX43-1</f>
        <v>0.281045751633987</v>
      </c>
      <c r="FG43" s="1">
        <f>EO43*ER43</f>
        <v>0.446064139941691</v>
      </c>
      <c r="FJ43" s="1">
        <f>1-EO43</f>
        <v>0.428571428571429</v>
      </c>
      <c r="FM43" s="1">
        <f>EO43*(1-ER43)</f>
        <v>0.12536443148688</v>
      </c>
      <c r="FQ43" s="3"/>
      <c r="FS43" s="1">
        <f>(GQ39-GK39)/GQ39</f>
        <v>0.830714759902633</v>
      </c>
      <c r="FV43" s="1">
        <f>(FY39-GE39)/FY39</f>
        <v>0.721311475409836</v>
      </c>
      <c r="FY43" s="1">
        <f>(FY39-FS39)/FY39</f>
        <v>0.742388758782201</v>
      </c>
      <c r="GB43" s="1">
        <f>(FY39-GE39)/(FY39-FS39)</f>
        <v>0.971608832807571</v>
      </c>
      <c r="GE43" s="1">
        <f>GQ39/FY39-1</f>
        <v>0.322892271662763</v>
      </c>
      <c r="GH43" s="1">
        <f>GB43/(GB43+1)</f>
        <v>0.4928</v>
      </c>
      <c r="GK43" s="1">
        <f>1/(1+GB43)</f>
        <v>0.5072</v>
      </c>
      <c r="GN43" s="1">
        <f>GK43/GH43-1</f>
        <v>0.0292207792207793</v>
      </c>
      <c r="GQ43" s="1">
        <f>FY43*GB43</f>
        <v>0.721311475409836</v>
      </c>
      <c r="GT43" s="1">
        <f>1-FY43</f>
        <v>0.257611241217799</v>
      </c>
      <c r="GW43" s="1">
        <f>FY43*(1-GB43)</f>
        <v>0.0210772833723654</v>
      </c>
      <c r="HA43" s="1">
        <f>(HY39-HS39)/HY39</f>
        <v>0.835868866509535</v>
      </c>
      <c r="HD43" s="1">
        <f>(HG39-HM39)/HG39</f>
        <v>0.72551285755562</v>
      </c>
      <c r="HG43" s="1">
        <f>(HG39-HA39)/HG39</f>
        <v>0.747182895117018</v>
      </c>
      <c r="HJ43" s="1">
        <f>(HG39-HM39)/(HG39-HA39)</f>
        <v>0.970997679814385</v>
      </c>
      <c r="HM43" s="1">
        <f>HY39/HG39-1</f>
        <v>0.348454203987287</v>
      </c>
      <c r="HP43" s="1">
        <f>HJ43/(HJ43+1)</f>
        <v>0.492642731018246</v>
      </c>
      <c r="HS43" s="1">
        <f>1/(1+HJ43)</f>
        <v>0.507357268981754</v>
      </c>
      <c r="HV43" s="1">
        <f>HS43/HP43-1</f>
        <v>0.0298685782556749</v>
      </c>
      <c r="HY43" s="1">
        <f>HG43*HJ43</f>
        <v>0.72551285755562</v>
      </c>
      <c r="IB43" s="1">
        <f>1-HG43</f>
        <v>0.252817104882982</v>
      </c>
      <c r="IE43" s="1">
        <f>HG43*(1-HJ43)</f>
        <v>0.0216700375613985</v>
      </c>
      <c r="II43" s="1">
        <f>(JG39-JA39)/JG39</f>
        <v>0.802964959568733</v>
      </c>
      <c r="IL43" s="1">
        <f>(IO39-IU39)/IO39</f>
        <v>0.649155722326454</v>
      </c>
      <c r="IO43" s="1">
        <f>(IO39-II39)/IO39</f>
        <v>0.716322701688555</v>
      </c>
      <c r="IR43" s="1">
        <f>(IO39-IU39)/(IO39-II39)</f>
        <v>0.906233630172865</v>
      </c>
      <c r="IU43" s="1">
        <f>JG39/IO39-1</f>
        <v>0.392120075046904</v>
      </c>
      <c r="IX43" s="1">
        <f>IR43/(IR43+1)</f>
        <v>0.475405331134927</v>
      </c>
      <c r="JA43" s="1">
        <f>1/(1+IR43)</f>
        <v>0.524594668865073</v>
      </c>
      <c r="JD43" s="1">
        <f>JA43/IX43-1</f>
        <v>0.103468208092486</v>
      </c>
      <c r="JG43" s="1">
        <f>IO43*IR43</f>
        <v>0.649155722326454</v>
      </c>
      <c r="JJ43" s="1">
        <f>1-IO43</f>
        <v>0.283677298311445</v>
      </c>
      <c r="JM43" s="1">
        <f>IO43*(1-IR43)</f>
        <v>0.0671669793621013</v>
      </c>
      <c r="JQ43" s="1">
        <f>(KO39-KI39)/KO39</f>
        <v>0.777398720682303</v>
      </c>
      <c r="JT43" s="1">
        <f>(JW39-KC39)/JW39</f>
        <v>0.55439459127228</v>
      </c>
      <c r="JW43" s="1">
        <f>(JW39-JQ39)/JW39</f>
        <v>0.674247080516288</v>
      </c>
      <c r="JZ43" s="1">
        <f>(JW39-KC39)/(JW39-JQ39)</f>
        <v>0.822242479489517</v>
      </c>
      <c r="KC43" s="1">
        <f>KO39/JW39-1</f>
        <v>0.441303011677935</v>
      </c>
      <c r="KF43" s="1">
        <f>JZ43/(JZ43+1)</f>
        <v>0.451225612806403</v>
      </c>
      <c r="KI43" s="1">
        <f>1/(1+JZ43)</f>
        <v>0.548774387193597</v>
      </c>
      <c r="KL43" s="1">
        <f>KI43/KF43-1</f>
        <v>0.216186252771619</v>
      </c>
      <c r="KO43" s="1">
        <f>JW43*JZ43</f>
        <v>0.55439459127228</v>
      </c>
      <c r="KR43" s="1">
        <f>1-JW43</f>
        <v>0.325752919483712</v>
      </c>
      <c r="KU43" s="1">
        <f>JW43*(1-JZ43)</f>
        <v>0.119852489244007</v>
      </c>
      <c r="KY43" s="1">
        <f>(LW39-LQ39)/LW39</f>
        <v>0.652173913043478</v>
      </c>
      <c r="LB43" s="1">
        <f>(LE39-LK39)/LE39</f>
        <v>0.444805194805195</v>
      </c>
      <c r="LE43" s="1">
        <f>(LE39-KY39)/LE39</f>
        <v>0.564935064935065</v>
      </c>
      <c r="LH43" s="1">
        <f>(LE39-LK39)/(LE39-KY39)</f>
        <v>0.78735632183908</v>
      </c>
      <c r="LK43" s="1">
        <f>LW39/LE39-1</f>
        <v>0.568181818181818</v>
      </c>
      <c r="LN43" s="1">
        <f>LH43/(LH43+1)</f>
        <v>0.440514469453376</v>
      </c>
      <c r="LQ43" s="1">
        <f>1/(1+LH43)</f>
        <v>0.559485530546624</v>
      </c>
      <c r="LT43" s="1">
        <f>LQ43/LN43-1</f>
        <v>0.27007299270073</v>
      </c>
      <c r="LW43" s="1">
        <f>LE43*LH43</f>
        <v>0.444805194805195</v>
      </c>
      <c r="LZ43" s="1">
        <f>1-LE43</f>
        <v>0.435064935064935</v>
      </c>
      <c r="MC43" s="1">
        <f>LE43*(1-LH43)</f>
        <v>0.12012987012987</v>
      </c>
      <c r="MG43" s="3"/>
      <c r="MI43" s="1">
        <f>(NG39-NA39)/NG39</f>
        <v>0.834240774349667</v>
      </c>
      <c r="ML43" s="1">
        <f>(MO39-MU39)/MO39</f>
        <v>0.723948811700183</v>
      </c>
      <c r="MO43" s="1">
        <f>(MO39-MI39)/MO39</f>
        <v>0.744058500914077</v>
      </c>
      <c r="MR43" s="1">
        <f>(MO39-MU39)/(MO39-MI39)</f>
        <v>0.972972972972973</v>
      </c>
      <c r="MU43" s="1">
        <f>NG39/MO39-1</f>
        <v>0.295116218333769</v>
      </c>
      <c r="MX43" s="1">
        <f>MR43/(MR43+1)</f>
        <v>0.493150684931507</v>
      </c>
      <c r="NA43" s="1">
        <f>1/(1+MR43)</f>
        <v>0.506849315068493</v>
      </c>
      <c r="ND43" s="1">
        <f>NA43/MX43-1</f>
        <v>0.0277777777777775</v>
      </c>
      <c r="NG43" s="1">
        <f>MO43*MR43</f>
        <v>0.723948811700183</v>
      </c>
      <c r="NJ43" s="1">
        <f>1-MO43</f>
        <v>0.255941499085923</v>
      </c>
      <c r="NM43" s="1">
        <f>MO43*(1-MR43)</f>
        <v>0.0201096892138938</v>
      </c>
      <c r="NQ43" s="1">
        <f>(OO39-OI39)/OO39</f>
        <v>0.839336763865066</v>
      </c>
      <c r="NT43" s="1">
        <f>(NW39-OC39)/NW39</f>
        <v>0.728660826032541</v>
      </c>
      <c r="NW43" s="1">
        <f>(NW39-NQ39)/NW39</f>
        <v>0.750187734668335</v>
      </c>
      <c r="NZ43" s="1">
        <f>(NW39-OC39)/(NW39-NQ39)</f>
        <v>0.971304637971305</v>
      </c>
      <c r="OC43" s="1">
        <f>OO39/NW39-1</f>
        <v>0.313391739674593</v>
      </c>
      <c r="OF43" s="1">
        <f>NZ43/(NZ43+1)</f>
        <v>0.49272173324306</v>
      </c>
      <c r="OI43" s="1">
        <f>1/(1+NZ43)</f>
        <v>0.50727826675694</v>
      </c>
      <c r="OL43" s="1">
        <f>OI43/OF43-1</f>
        <v>0.0295431123325316</v>
      </c>
      <c r="OO43" s="1">
        <f>NW43*NZ43</f>
        <v>0.728660826032541</v>
      </c>
      <c r="OR43" s="1">
        <f>1-NW43</f>
        <v>0.249812265331665</v>
      </c>
      <c r="OU43" s="1">
        <f>NW43*(1-NZ43)</f>
        <v>0.0215269086357946</v>
      </c>
      <c r="OY43" s="1">
        <f>(PW39-PQ39)/PW39</f>
        <v>0.812275233756893</v>
      </c>
      <c r="PB43" s="1">
        <f>(PE39-PK39)/PE39</f>
        <v>0.670372792674951</v>
      </c>
      <c r="PE43" s="1">
        <f>(PE39-OY39)/PE39</f>
        <v>0.725310660562459</v>
      </c>
      <c r="PH43" s="1">
        <f>(PE39-PK39)/(PE39-OY39)</f>
        <v>0.924256086564473</v>
      </c>
      <c r="PK43" s="1">
        <f>PW39/PE39-1</f>
        <v>0.363963374754741</v>
      </c>
      <c r="PN43" s="1">
        <f>PH43/(PH43+1)</f>
        <v>0.480318650421743</v>
      </c>
      <c r="PQ43" s="1">
        <f>1/(1+PH43)</f>
        <v>0.519681349578257</v>
      </c>
      <c r="PT43" s="1">
        <f>PQ43/PN43-1</f>
        <v>0.081951219512195</v>
      </c>
      <c r="PW43" s="1">
        <f>PE43*PH43</f>
        <v>0.670372792674951</v>
      </c>
      <c r="PZ43" s="1">
        <f>1-PE43</f>
        <v>0.274689339437541</v>
      </c>
      <c r="QC43" s="1">
        <f>PE43*(1-PH43)</f>
        <v>0.0549378678875081</v>
      </c>
      <c r="QG43" s="1">
        <f>(RE39-QY39)/RE39</f>
        <v>0.780898876404494</v>
      </c>
      <c r="QJ43" s="1">
        <f>(QM39-QS39)/QM39</f>
        <v>0.57059136920618</v>
      </c>
      <c r="QM43" s="1">
        <f>(QM39-QG39)/QM39</f>
        <v>0.677144379328716</v>
      </c>
      <c r="QP43" s="1">
        <f>(QM39-QS39)/(QM39-QG39)</f>
        <v>0.8426435877262</v>
      </c>
      <c r="QS43" s="1">
        <f>RE39/QM39-1</f>
        <v>0.422482685135855</v>
      </c>
      <c r="QV43" s="1">
        <f>QP43/(QP43+1)</f>
        <v>0.45730145175064</v>
      </c>
      <c r="QY43" s="1">
        <f>1/(1+QP43)</f>
        <v>0.54269854824936</v>
      </c>
      <c r="RB43" s="1">
        <f>QY43/QV43-1</f>
        <v>0.186741363211952</v>
      </c>
      <c r="RE43" s="1">
        <f>QM43*QP43</f>
        <v>0.57059136920618</v>
      </c>
      <c r="RH43" s="1">
        <f>1-QM43</f>
        <v>0.322855620671284</v>
      </c>
      <c r="RK43" s="1">
        <f>QM43*(1-QP43)</f>
        <v>0.106553010122536</v>
      </c>
      <c r="RO43" s="1">
        <f>(SM39-SG39)/SM39</f>
        <v>0.707403055229142</v>
      </c>
      <c r="RR43" s="1">
        <f>(RU39-SA39)/RU39</f>
        <v>0.536283185840708</v>
      </c>
      <c r="RU43" s="1">
        <f>(RU39-RO39)/RU39</f>
        <v>0.661946902654867</v>
      </c>
      <c r="RX43" s="1">
        <f>(RU39-SA39)/(RU39-RO39)</f>
        <v>0.810160427807487</v>
      </c>
      <c r="SA43" s="1">
        <f>SM39/RU39-1</f>
        <v>0.506194690265487</v>
      </c>
      <c r="SD43" s="1">
        <f>RX43/(RX43+1)</f>
        <v>0.447562776957164</v>
      </c>
      <c r="SG43" s="1">
        <f>1/(1+RX43)</f>
        <v>0.552437223042836</v>
      </c>
      <c r="SJ43" s="1">
        <f>SG43/SD43-1</f>
        <v>0.234323432343234</v>
      </c>
      <c r="SM43" s="1">
        <f>RU43*RX43</f>
        <v>0.536283185840708</v>
      </c>
      <c r="SP43" s="1">
        <f>1-RU43</f>
        <v>0.338053097345133</v>
      </c>
      <c r="SS43" s="1">
        <f>RU43*(1-RX43)</f>
        <v>0.125663716814159</v>
      </c>
      <c r="SW43" s="3"/>
      <c r="SY43" s="1">
        <f>(TW39-TQ39)/TW39</f>
        <v>0.835911371237458</v>
      </c>
      <c r="TB43" s="1">
        <f>(TE39-TK39)/TE39</f>
        <v>0.726142200594755</v>
      </c>
      <c r="TE43" s="1">
        <f>(TE39-SY39)/TE39</f>
        <v>0.746417950797513</v>
      </c>
      <c r="TH43" s="1">
        <f>(TE39-TK39)/(TE39-SY39)</f>
        <v>0.972835929011228</v>
      </c>
      <c r="TK43" s="1">
        <f>TW39/TE39-1</f>
        <v>0.293322519599892</v>
      </c>
      <c r="TN43" s="1">
        <f>TH43/(TH43+1)</f>
        <v>0.493115476409033</v>
      </c>
      <c r="TQ43" s="1">
        <f>1/(1+TH43)</f>
        <v>0.506884523590967</v>
      </c>
      <c r="TT43" s="1">
        <f>TQ43/TN43-1</f>
        <v>0.027922561429635</v>
      </c>
      <c r="TW43" s="1">
        <f>TE43*TH43</f>
        <v>0.726142200594755</v>
      </c>
      <c r="TZ43" s="1">
        <f>1-TE43</f>
        <v>0.253582049202487</v>
      </c>
      <c r="UC43" s="1">
        <f>TE43*(1-TH43)</f>
        <v>0.0202757502027575</v>
      </c>
      <c r="UG43" s="1">
        <f>(VE39-UY39)/VE39</f>
        <v>0.83816854154332</v>
      </c>
      <c r="UJ43" s="1">
        <f>(UM39-US39)/UM39</f>
        <v>0.728449391664509</v>
      </c>
      <c r="UM43" s="1">
        <f>(UM39-UG39)/UM39</f>
        <v>0.74967641729226</v>
      </c>
      <c r="UP43" s="1">
        <f>(UM39-US39)/(UM39-UG39)</f>
        <v>0.971685082872928</v>
      </c>
      <c r="US43" s="1">
        <f>VE39/UM39-1</f>
        <v>0.311674864095263</v>
      </c>
      <c r="UV43" s="1">
        <f>UP43/(UP43+1)</f>
        <v>0.492819614711033</v>
      </c>
      <c r="UY43" s="1">
        <f>1/(1+UP43)</f>
        <v>0.507180385288967</v>
      </c>
      <c r="VB43" s="1">
        <f>UY43/UV43-1</f>
        <v>0.0291400142146414</v>
      </c>
      <c r="VE43" s="1">
        <f>UM43*UP43</f>
        <v>0.728449391664509</v>
      </c>
      <c r="VH43" s="1">
        <f>1-UM43</f>
        <v>0.25032358270774</v>
      </c>
      <c r="VK43" s="1">
        <f>UM43*(1-UP43)</f>
        <v>0.0212270256277506</v>
      </c>
      <c r="VO43" s="1">
        <f>(WM39-WG39)/WM39</f>
        <v>0.813627254509018</v>
      </c>
      <c r="VR43" s="1">
        <f>(VU39-WA39)/VU39</f>
        <v>0.665299145299145</v>
      </c>
      <c r="VU43" s="1">
        <f>(VU39-VO39)/VU39</f>
        <v>0.721367521367521</v>
      </c>
      <c r="VX43" s="1">
        <f>(VU39-WA39)/(VU39-VO39)</f>
        <v>0.922274881516588</v>
      </c>
      <c r="WA43" s="1">
        <f>WM39/VU39-1</f>
        <v>0.364786324786325</v>
      </c>
      <c r="WD43" s="1">
        <f>VX43/(VX43+1)</f>
        <v>0.479783037475345</v>
      </c>
      <c r="WG43" s="1">
        <f>1/(1+VX43)</f>
        <v>0.520216962524655</v>
      </c>
      <c r="WJ43" s="1">
        <f>WG43/WD43-1</f>
        <v>0.0842754367934222</v>
      </c>
      <c r="WM43" s="1">
        <f>VU43*VX43</f>
        <v>0.665299145299145</v>
      </c>
      <c r="WP43" s="1">
        <f>1-VU43</f>
        <v>0.278632478632479</v>
      </c>
      <c r="WS43" s="1">
        <f>VU43*(1-VX43)</f>
        <v>0.0560683760683759</v>
      </c>
      <c r="WW43" s="1">
        <f>(XU39-XO39)/XU39</f>
        <v>0.777690802348337</v>
      </c>
      <c r="WZ43" s="1">
        <f>(XC39-XI39)/XC39</f>
        <v>0.573743016759776</v>
      </c>
      <c r="XC43" s="1">
        <f>(XC39-WW39)/XC39</f>
        <v>0.678212290502793</v>
      </c>
      <c r="XF43" s="1">
        <f>(XC39-XI39)/(XC39-WW39)</f>
        <v>0.845963756177924</v>
      </c>
      <c r="XI43" s="1">
        <f>XU39/XC39-1</f>
        <v>0.427374301675978</v>
      </c>
      <c r="XL43" s="1">
        <f>XF43/(XF43+1)</f>
        <v>0.458277554663097</v>
      </c>
      <c r="XO43" s="1">
        <f>1/(1+XF43)</f>
        <v>0.541722445336903</v>
      </c>
      <c r="XR43" s="1">
        <f>XO43/XL43-1</f>
        <v>0.182083739045765</v>
      </c>
      <c r="XU43" s="1">
        <f>XC43*XF43</f>
        <v>0.573743016759776</v>
      </c>
      <c r="XX43" s="1">
        <f>1-XC43</f>
        <v>0.321787709497207</v>
      </c>
      <c r="YA43" s="1">
        <f>XC43*(1-XF43)</f>
        <v>0.104469273743017</v>
      </c>
      <c r="YE43" s="1">
        <f>(ZC39-YW39)/ZC39</f>
        <v>0.701776649746193</v>
      </c>
      <c r="YH43" s="1">
        <f>(YK39-YQ39)/YK39</f>
        <v>0.520992366412214</v>
      </c>
      <c r="YK43" s="1">
        <f>(YK39-YE39)/YK39</f>
        <v>0.643129770992366</v>
      </c>
      <c r="YN43" s="1">
        <f>(YK39-YQ39)/(YK39-YE39)</f>
        <v>0.810089020771513</v>
      </c>
      <c r="YQ43" s="1">
        <f>ZC39/YK39-1</f>
        <v>0.50381679389313</v>
      </c>
      <c r="YT43" s="1">
        <f>YN43/(YN43+1)</f>
        <v>0.447540983606557</v>
      </c>
      <c r="YW43" s="1">
        <f>1/(1+YN43)</f>
        <v>0.552459016393443</v>
      </c>
      <c r="YZ43" s="1">
        <f>YW43/YT43-1</f>
        <v>0.234432234432234</v>
      </c>
      <c r="ZC43" s="1">
        <f>YK43*YN43</f>
        <v>0.520992366412214</v>
      </c>
      <c r="ZF43" s="1">
        <f>1-YK43</f>
        <v>0.356870229007634</v>
      </c>
      <c r="ZI43" s="1">
        <f>YK43*(1-YN43)</f>
        <v>0.122137404580153</v>
      </c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</row>
    <row r="44" spans="1:715">
      <c r="A44" s="3"/>
      <c r="FQ44" s="3"/>
      <c r="MG44" s="3"/>
      <c r="SW44" s="3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</row>
    <row r="45" spans="1:715">
      <c r="A45" s="3"/>
      <c r="FQ45" s="3"/>
      <c r="MG45" s="3"/>
      <c r="SW45" s="3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</row>
    <row r="46" spans="1:715">
      <c r="A46" s="4" t="s">
        <v>11</v>
      </c>
      <c r="FQ46" s="4"/>
      <c r="MG46" s="4" t="s">
        <v>11</v>
      </c>
      <c r="SW46" s="4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</row>
    <row r="47" spans="1:715">
      <c r="A47" s="3" t="s">
        <v>18</v>
      </c>
      <c r="B47" s="1">
        <v>41</v>
      </c>
      <c r="C47" s="1">
        <v>325</v>
      </c>
      <c r="I47" s="1">
        <v>1247</v>
      </c>
      <c r="O47" s="1">
        <v>343</v>
      </c>
      <c r="U47" s="1">
        <v>281</v>
      </c>
      <c r="AA47" s="1">
        <v>1639</v>
      </c>
      <c r="AK47" s="1">
        <v>311</v>
      </c>
      <c r="AQ47" s="1">
        <v>1094</v>
      </c>
      <c r="AW47" s="1">
        <v>322</v>
      </c>
      <c r="BC47" s="1">
        <v>266</v>
      </c>
      <c r="BI47" s="1">
        <v>1481</v>
      </c>
      <c r="BS47" s="1">
        <v>253</v>
      </c>
      <c r="BY47" s="1">
        <v>836</v>
      </c>
      <c r="CE47" s="1">
        <v>349</v>
      </c>
      <c r="CK47" s="1">
        <v>269</v>
      </c>
      <c r="CQ47" s="1">
        <v>1188</v>
      </c>
      <c r="DA47" s="1">
        <v>187</v>
      </c>
      <c r="DG47" s="1">
        <v>586</v>
      </c>
      <c r="DM47" s="1">
        <v>243</v>
      </c>
      <c r="DS47" s="1">
        <v>180</v>
      </c>
      <c r="DY47" s="1">
        <v>839</v>
      </c>
      <c r="EI47" s="1">
        <v>139</v>
      </c>
      <c r="EO47" s="1">
        <v>324</v>
      </c>
      <c r="EU47" s="1">
        <v>179</v>
      </c>
      <c r="FA47" s="1">
        <v>177</v>
      </c>
      <c r="FG47" s="1">
        <v>507</v>
      </c>
      <c r="FQ47" s="3"/>
      <c r="FS47" s="1">
        <v>315</v>
      </c>
      <c r="FY47" s="1">
        <v>1203</v>
      </c>
      <c r="GE47" s="1">
        <v>332</v>
      </c>
      <c r="GK47" s="1">
        <v>272</v>
      </c>
      <c r="GQ47" s="1">
        <v>1579</v>
      </c>
      <c r="HA47" s="1">
        <v>277</v>
      </c>
      <c r="HG47" s="1">
        <v>1097</v>
      </c>
      <c r="HM47" s="1">
        <v>292</v>
      </c>
      <c r="HS47" s="1">
        <v>243</v>
      </c>
      <c r="HY47" s="1">
        <v>1485</v>
      </c>
      <c r="II47" s="1">
        <v>255</v>
      </c>
      <c r="IO47" s="1">
        <v>823</v>
      </c>
      <c r="IU47" s="1">
        <v>332</v>
      </c>
      <c r="JA47" s="1">
        <v>263</v>
      </c>
      <c r="JG47" s="1">
        <v>1169</v>
      </c>
      <c r="JQ47" s="1">
        <v>185</v>
      </c>
      <c r="JW47" s="1">
        <v>584</v>
      </c>
      <c r="KC47" s="1">
        <v>240</v>
      </c>
      <c r="KI47" s="1">
        <v>178</v>
      </c>
      <c r="KO47" s="1">
        <v>824</v>
      </c>
      <c r="KY47" s="1">
        <v>120</v>
      </c>
      <c r="LE47" s="1">
        <v>277</v>
      </c>
      <c r="LK47" s="1">
        <v>153</v>
      </c>
      <c r="LQ47" s="1">
        <v>156</v>
      </c>
      <c r="LW47" s="1">
        <v>437</v>
      </c>
      <c r="MG47" s="3" t="s">
        <v>19</v>
      </c>
      <c r="MH47" s="1">
        <v>110</v>
      </c>
      <c r="MI47" s="1">
        <v>308</v>
      </c>
      <c r="MO47" s="1">
        <v>1220</v>
      </c>
      <c r="MU47" s="1">
        <v>320</v>
      </c>
      <c r="NA47" s="1">
        <v>250</v>
      </c>
      <c r="NG47" s="1">
        <v>1538</v>
      </c>
      <c r="NQ47" s="1">
        <v>256</v>
      </c>
      <c r="NW47" s="1">
        <v>1152</v>
      </c>
      <c r="OC47" s="1">
        <v>262</v>
      </c>
      <c r="OI47" s="1">
        <v>210</v>
      </c>
      <c r="OO47" s="1">
        <v>1488</v>
      </c>
      <c r="OY47" s="1">
        <v>261</v>
      </c>
      <c r="PE47" s="1">
        <v>923</v>
      </c>
      <c r="PK47" s="1">
        <v>325</v>
      </c>
      <c r="PQ47" s="1">
        <v>242</v>
      </c>
      <c r="PW47" s="1">
        <v>1279</v>
      </c>
      <c r="QG47" s="1">
        <v>201</v>
      </c>
      <c r="QM47" s="1">
        <v>642</v>
      </c>
      <c r="QS47" s="1">
        <v>256</v>
      </c>
      <c r="QY47" s="1">
        <v>189</v>
      </c>
      <c r="RE47" s="1">
        <v>900</v>
      </c>
      <c r="RO47" s="1">
        <v>197</v>
      </c>
      <c r="RU47" s="1">
        <v>552</v>
      </c>
      <c r="SA47" s="1">
        <v>266</v>
      </c>
      <c r="SG47" s="1">
        <v>245</v>
      </c>
      <c r="SM47" s="1">
        <v>829</v>
      </c>
      <c r="SW47" s="3"/>
      <c r="SY47" s="1">
        <v>286</v>
      </c>
      <c r="TE47" s="1">
        <v>1202</v>
      </c>
      <c r="TK47" s="1">
        <v>297</v>
      </c>
      <c r="TQ47" s="1">
        <v>236</v>
      </c>
      <c r="TW47" s="1">
        <v>1528</v>
      </c>
      <c r="UG47" s="1">
        <v>255</v>
      </c>
      <c r="UM47" s="1">
        <v>1139</v>
      </c>
      <c r="US47" s="1">
        <v>262</v>
      </c>
      <c r="UY47" s="1">
        <v>209</v>
      </c>
      <c r="VE47" s="1">
        <v>1471</v>
      </c>
      <c r="VO47" s="1">
        <v>238</v>
      </c>
      <c r="VU47" s="1">
        <v>883</v>
      </c>
      <c r="WA47" s="1">
        <v>299</v>
      </c>
      <c r="WG47" s="1">
        <v>231</v>
      </c>
      <c r="WM47" s="1">
        <v>1225</v>
      </c>
      <c r="WW47" s="1">
        <v>169</v>
      </c>
      <c r="XC47" s="1">
        <v>532</v>
      </c>
      <c r="XI47" s="1">
        <v>215</v>
      </c>
      <c r="XO47" s="1">
        <v>157</v>
      </c>
      <c r="XU47" s="1">
        <v>751</v>
      </c>
      <c r="YE47" s="1">
        <v>182</v>
      </c>
      <c r="YK47" s="1">
        <v>511</v>
      </c>
      <c r="YQ47" s="1">
        <v>246</v>
      </c>
      <c r="YW47" s="1">
        <v>228</v>
      </c>
      <c r="ZC47" s="1">
        <v>771</v>
      </c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</row>
    <row r="48" spans="1:715">
      <c r="A48" s="3"/>
      <c r="C48" s="1">
        <v>274</v>
      </c>
      <c r="I48" s="1">
        <v>1130</v>
      </c>
      <c r="O48" s="1">
        <v>303</v>
      </c>
      <c r="U48" s="1">
        <v>240</v>
      </c>
      <c r="AA48" s="1">
        <v>1507</v>
      </c>
      <c r="AK48" s="1">
        <v>287</v>
      </c>
      <c r="AQ48" s="1">
        <v>1282</v>
      </c>
      <c r="AW48" s="1">
        <v>331</v>
      </c>
      <c r="BC48" s="1">
        <v>285</v>
      </c>
      <c r="BI48" s="1">
        <v>1727</v>
      </c>
      <c r="BS48" s="1">
        <v>297</v>
      </c>
      <c r="BY48" s="1">
        <v>993</v>
      </c>
      <c r="CE48" s="1">
        <v>308</v>
      </c>
      <c r="CK48" s="1">
        <v>240</v>
      </c>
      <c r="CQ48" s="1">
        <v>1357</v>
      </c>
      <c r="DA48" s="1">
        <v>211</v>
      </c>
      <c r="DG48" s="1">
        <v>709</v>
      </c>
      <c r="DM48" s="1">
        <v>254</v>
      </c>
      <c r="DS48" s="1">
        <v>191</v>
      </c>
      <c r="DY48" s="1">
        <v>960</v>
      </c>
      <c r="FQ48" s="3"/>
      <c r="FS48" s="1">
        <v>281</v>
      </c>
      <c r="FY48" s="1">
        <v>1094</v>
      </c>
      <c r="GE48" s="1">
        <v>311</v>
      </c>
      <c r="GK48" s="1">
        <v>245</v>
      </c>
      <c r="GQ48" s="1">
        <v>1460</v>
      </c>
      <c r="HA48" s="1">
        <v>307</v>
      </c>
      <c r="HG48" s="1">
        <v>1153</v>
      </c>
      <c r="HM48" s="1">
        <v>343</v>
      </c>
      <c r="HS48" s="1">
        <v>271</v>
      </c>
      <c r="HY48" s="1">
        <v>1555</v>
      </c>
      <c r="II48" s="1">
        <v>251</v>
      </c>
      <c r="IO48" s="1">
        <v>977</v>
      </c>
      <c r="IU48" s="1">
        <v>300</v>
      </c>
      <c r="JA48" s="1">
        <v>234</v>
      </c>
      <c r="JG48" s="1">
        <v>1335</v>
      </c>
      <c r="JQ48" s="1">
        <v>185</v>
      </c>
      <c r="JW48" s="1">
        <v>605</v>
      </c>
      <c r="KC48" s="1">
        <v>226</v>
      </c>
      <c r="KI48" s="1">
        <v>170</v>
      </c>
      <c r="KO48" s="1">
        <v>838</v>
      </c>
      <c r="MG48" s="3"/>
      <c r="MI48" s="1">
        <v>349</v>
      </c>
      <c r="MO48" s="1">
        <v>1329</v>
      </c>
      <c r="MU48" s="1">
        <v>388</v>
      </c>
      <c r="NA48" s="1">
        <v>301</v>
      </c>
      <c r="NG48" s="1">
        <v>1754</v>
      </c>
      <c r="NQ48" s="1">
        <v>393</v>
      </c>
      <c r="NW48" s="1">
        <v>1461</v>
      </c>
      <c r="OC48" s="1">
        <v>440</v>
      </c>
      <c r="OI48" s="1">
        <v>342</v>
      </c>
      <c r="OO48" s="1">
        <v>1945</v>
      </c>
      <c r="OY48" s="1">
        <v>291</v>
      </c>
      <c r="PE48" s="1">
        <v>966</v>
      </c>
      <c r="PK48" s="1">
        <v>340</v>
      </c>
      <c r="PQ48" s="1">
        <v>260</v>
      </c>
      <c r="PW48" s="1">
        <v>1312</v>
      </c>
      <c r="QG48" s="1">
        <v>179</v>
      </c>
      <c r="QM48" s="1">
        <v>571</v>
      </c>
      <c r="QS48" s="1">
        <v>218</v>
      </c>
      <c r="QY48" s="1">
        <v>163</v>
      </c>
      <c r="RE48" s="1">
        <v>808</v>
      </c>
      <c r="SW48" s="3"/>
      <c r="SY48" s="1">
        <v>324</v>
      </c>
      <c r="TE48" s="1">
        <v>1210</v>
      </c>
      <c r="TK48" s="1">
        <v>361</v>
      </c>
      <c r="TQ48" s="1">
        <v>281</v>
      </c>
      <c r="TW48" s="1">
        <v>1598</v>
      </c>
      <c r="UG48" s="1">
        <v>398</v>
      </c>
      <c r="UM48" s="1">
        <v>1488</v>
      </c>
      <c r="US48" s="1">
        <v>447</v>
      </c>
      <c r="UY48" s="1">
        <v>347</v>
      </c>
      <c r="VE48" s="1">
        <v>1982</v>
      </c>
      <c r="VO48" s="1">
        <v>270</v>
      </c>
      <c r="VU48" s="1">
        <v>954</v>
      </c>
      <c r="WA48" s="1">
        <v>317</v>
      </c>
      <c r="WG48" s="1">
        <v>245</v>
      </c>
      <c r="WM48" s="1">
        <v>1296</v>
      </c>
      <c r="WW48" s="1">
        <v>184</v>
      </c>
      <c r="XC48" s="1">
        <v>596</v>
      </c>
      <c r="XI48" s="1">
        <v>236</v>
      </c>
      <c r="XO48" s="1">
        <v>165</v>
      </c>
      <c r="XU48" s="1">
        <v>795</v>
      </c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</row>
    <row r="49" spans="1:715">
      <c r="A49" s="3"/>
      <c r="C49" s="1">
        <v>329</v>
      </c>
      <c r="I49" s="1">
        <v>1238</v>
      </c>
      <c r="O49" s="1">
        <v>358</v>
      </c>
      <c r="U49" s="1">
        <v>287</v>
      </c>
      <c r="AA49" s="1">
        <v>1639</v>
      </c>
      <c r="AK49" s="1">
        <v>319</v>
      </c>
      <c r="AQ49" s="1">
        <v>1291</v>
      </c>
      <c r="AW49" s="1">
        <v>346</v>
      </c>
      <c r="BC49" s="1">
        <v>268</v>
      </c>
      <c r="BI49" s="1">
        <v>1743</v>
      </c>
      <c r="BS49" s="1">
        <v>253</v>
      </c>
      <c r="BY49" s="1">
        <v>1001</v>
      </c>
      <c r="CE49" s="1">
        <v>336</v>
      </c>
      <c r="CK49" s="1">
        <v>269</v>
      </c>
      <c r="CQ49" s="1">
        <v>1389</v>
      </c>
      <c r="DA49" s="1">
        <v>196</v>
      </c>
      <c r="DG49" s="1">
        <v>526</v>
      </c>
      <c r="DM49" s="1">
        <v>305</v>
      </c>
      <c r="DS49" s="1">
        <v>219</v>
      </c>
      <c r="DY49" s="1">
        <v>821</v>
      </c>
      <c r="FQ49" s="3"/>
      <c r="FS49" s="1">
        <v>310</v>
      </c>
      <c r="FY49" s="1">
        <v>1204</v>
      </c>
      <c r="GE49" s="1">
        <v>335</v>
      </c>
      <c r="GK49" s="1">
        <v>269</v>
      </c>
      <c r="GQ49" s="1">
        <v>1594</v>
      </c>
      <c r="HA49" s="1">
        <v>313</v>
      </c>
      <c r="HG49" s="1">
        <v>1284</v>
      </c>
      <c r="HM49" s="1">
        <v>341</v>
      </c>
      <c r="HS49" s="1">
        <v>276</v>
      </c>
      <c r="HY49" s="1">
        <v>1733</v>
      </c>
      <c r="II49" s="1">
        <v>266</v>
      </c>
      <c r="IO49" s="1">
        <v>947</v>
      </c>
      <c r="IU49" s="1">
        <v>331</v>
      </c>
      <c r="JA49" s="1">
        <v>260</v>
      </c>
      <c r="JG49" s="1">
        <v>1315</v>
      </c>
      <c r="JQ49" s="1">
        <v>198</v>
      </c>
      <c r="JW49" s="1">
        <v>527</v>
      </c>
      <c r="KC49" s="1">
        <v>306</v>
      </c>
      <c r="KI49" s="1">
        <v>220</v>
      </c>
      <c r="KO49" s="1">
        <v>817</v>
      </c>
      <c r="MG49" s="3"/>
      <c r="MI49" s="1">
        <v>324</v>
      </c>
      <c r="MO49" s="1">
        <v>1271</v>
      </c>
      <c r="MU49" s="1">
        <v>349</v>
      </c>
      <c r="NA49" s="1">
        <v>272</v>
      </c>
      <c r="NG49" s="1">
        <v>1641</v>
      </c>
      <c r="NQ49" s="1">
        <v>357</v>
      </c>
      <c r="NW49" s="1">
        <v>1412</v>
      </c>
      <c r="OC49" s="1">
        <v>389</v>
      </c>
      <c r="OI49" s="1">
        <v>305</v>
      </c>
      <c r="OO49" s="1">
        <v>1859</v>
      </c>
      <c r="OY49" s="1">
        <v>269</v>
      </c>
      <c r="PE49" s="1">
        <v>1087</v>
      </c>
      <c r="PK49" s="1">
        <v>326</v>
      </c>
      <c r="PQ49" s="1">
        <v>246</v>
      </c>
      <c r="PW49" s="1">
        <v>1488</v>
      </c>
      <c r="QG49" s="1">
        <v>211</v>
      </c>
      <c r="QM49" s="1">
        <v>617</v>
      </c>
      <c r="QS49" s="1">
        <v>316</v>
      </c>
      <c r="QY49" s="1">
        <v>223</v>
      </c>
      <c r="RE49" s="1">
        <v>888</v>
      </c>
      <c r="SW49" s="3"/>
      <c r="SY49" s="1">
        <v>319</v>
      </c>
      <c r="TE49" s="1">
        <v>1265</v>
      </c>
      <c r="TK49" s="1">
        <v>346</v>
      </c>
      <c r="TQ49" s="1">
        <v>271</v>
      </c>
      <c r="TW49" s="1">
        <v>1642</v>
      </c>
      <c r="UG49" s="1">
        <v>324</v>
      </c>
      <c r="UM49" s="1">
        <v>1269</v>
      </c>
      <c r="US49" s="1">
        <v>352</v>
      </c>
      <c r="UY49" s="1">
        <v>276</v>
      </c>
      <c r="VE49" s="1">
        <v>1666</v>
      </c>
      <c r="VO49" s="1">
        <v>270</v>
      </c>
      <c r="VU49" s="1">
        <v>1000</v>
      </c>
      <c r="WA49" s="1">
        <v>327</v>
      </c>
      <c r="WG49" s="1">
        <v>253</v>
      </c>
      <c r="WM49" s="1">
        <v>1370</v>
      </c>
      <c r="WW49" s="1">
        <v>179</v>
      </c>
      <c r="XC49" s="1">
        <v>504</v>
      </c>
      <c r="XI49" s="1">
        <v>252</v>
      </c>
      <c r="XO49" s="1">
        <v>186</v>
      </c>
      <c r="XU49" s="1">
        <v>777</v>
      </c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</row>
    <row r="50" spans="1:715">
      <c r="A50" s="3"/>
      <c r="C50" s="1">
        <f>AVERAGE(C47:C49)</f>
        <v>309.333333333333</v>
      </c>
      <c r="I50" s="1">
        <f>AVERAGE(I47:I49)</f>
        <v>1205</v>
      </c>
      <c r="O50" s="1">
        <f>AVERAGE(O47:O49)</f>
        <v>334.666666666667</v>
      </c>
      <c r="U50" s="1">
        <f>AVERAGE(U47:U49)</f>
        <v>269.333333333333</v>
      </c>
      <c r="AA50" s="1">
        <f>AVERAGE(AA47:AA49)</f>
        <v>1595</v>
      </c>
      <c r="AK50" s="1">
        <f>AVERAGE(AK47:AK49)</f>
        <v>305.666666666667</v>
      </c>
      <c r="AQ50" s="1">
        <f>AVERAGE(AQ47:AQ49)</f>
        <v>1222.33333333333</v>
      </c>
      <c r="AW50" s="1">
        <f>AVERAGE(AW47:AW49)</f>
        <v>333</v>
      </c>
      <c r="BC50" s="1">
        <f>AVERAGE(BC47:BC49)</f>
        <v>273</v>
      </c>
      <c r="BI50" s="1">
        <f>AVERAGE(BI47:BI49)</f>
        <v>1650.33333333333</v>
      </c>
      <c r="BS50" s="1">
        <f>AVERAGE(BS47:BS49)</f>
        <v>267.666666666667</v>
      </c>
      <c r="BY50" s="1">
        <f>AVERAGE(BY47:BY49)</f>
        <v>943.333333333333</v>
      </c>
      <c r="CE50" s="1">
        <f>AVERAGE(CE47:CE49)</f>
        <v>331</v>
      </c>
      <c r="CK50" s="1">
        <f>AVERAGE(CK47:CK49)</f>
        <v>259.333333333333</v>
      </c>
      <c r="CQ50" s="1">
        <f>AVERAGE(CQ47:CQ49)</f>
        <v>1311.33333333333</v>
      </c>
      <c r="DA50" s="1">
        <f>AVERAGE(DA47:DA49)</f>
        <v>198</v>
      </c>
      <c r="DG50" s="1">
        <f>AVERAGE(DG47:DG49)</f>
        <v>607</v>
      </c>
      <c r="DM50" s="1">
        <f>AVERAGE(DM47:DM49)</f>
        <v>267.333333333333</v>
      </c>
      <c r="DS50" s="1">
        <f>AVERAGE(DS47:DS49)</f>
        <v>196.666666666667</v>
      </c>
      <c r="DY50" s="1">
        <f>AVERAGE(DY47:DY49)</f>
        <v>873.333333333333</v>
      </c>
      <c r="EI50" s="1">
        <f>EI47</f>
        <v>139</v>
      </c>
      <c r="EO50" s="1">
        <f>EO47</f>
        <v>324</v>
      </c>
      <c r="EU50" s="1">
        <f>EU47</f>
        <v>179</v>
      </c>
      <c r="FA50" s="1">
        <f>FA47</f>
        <v>177</v>
      </c>
      <c r="FG50" s="1">
        <f>FG47</f>
        <v>507</v>
      </c>
      <c r="FQ50" s="3"/>
      <c r="FS50" s="1">
        <f>AVERAGE(FS47:FS49)</f>
        <v>302</v>
      </c>
      <c r="FY50" s="1">
        <f>AVERAGE(FY47:FY49)</f>
        <v>1167</v>
      </c>
      <c r="GE50" s="1">
        <f>AVERAGE(GE47:GE49)</f>
        <v>326</v>
      </c>
      <c r="GK50" s="1">
        <f>AVERAGE(GK47:GK49)</f>
        <v>262</v>
      </c>
      <c r="GQ50" s="1">
        <f>AVERAGE(GQ47:GQ49)</f>
        <v>1544.33333333333</v>
      </c>
      <c r="HA50" s="1">
        <f>AVERAGE(HA47:HA49)</f>
        <v>299</v>
      </c>
      <c r="HG50" s="1">
        <f>AVERAGE(HG47:HG49)</f>
        <v>1178</v>
      </c>
      <c r="HM50" s="1">
        <f>AVERAGE(HM47:HM49)</f>
        <v>325.333333333333</v>
      </c>
      <c r="HS50" s="1">
        <f>AVERAGE(HS47:HS49)</f>
        <v>263.333333333333</v>
      </c>
      <c r="HY50" s="1">
        <f>AVERAGE(HY47:HY49)</f>
        <v>1591</v>
      </c>
      <c r="II50" s="1">
        <f>AVERAGE(II47:II49)</f>
        <v>257.333333333333</v>
      </c>
      <c r="IO50" s="1">
        <f>AVERAGE(IO47:IO49)</f>
        <v>915.666666666667</v>
      </c>
      <c r="IU50" s="1">
        <f>AVERAGE(IU47:IU49)</f>
        <v>321</v>
      </c>
      <c r="JA50" s="1">
        <f>AVERAGE(JA47:JA49)</f>
        <v>252.333333333333</v>
      </c>
      <c r="JG50" s="1">
        <f>AVERAGE(JG47:JG49)</f>
        <v>1273</v>
      </c>
      <c r="JQ50" s="1">
        <f>AVERAGE(JQ47:JQ49)</f>
        <v>189.333333333333</v>
      </c>
      <c r="JW50" s="1">
        <f>AVERAGE(JW47:JW49)</f>
        <v>572</v>
      </c>
      <c r="KC50" s="1">
        <f>AVERAGE(KC47:KC49)</f>
        <v>257.333333333333</v>
      </c>
      <c r="KI50" s="1">
        <f>AVERAGE(KI47:KI49)</f>
        <v>189.333333333333</v>
      </c>
      <c r="KO50" s="1">
        <f>AVERAGE(KO47:KO49)</f>
        <v>826.333333333333</v>
      </c>
      <c r="KY50" s="1">
        <f>KY47</f>
        <v>120</v>
      </c>
      <c r="LE50" s="1">
        <f>LE47</f>
        <v>277</v>
      </c>
      <c r="LK50" s="1">
        <f>LK47</f>
        <v>153</v>
      </c>
      <c r="LQ50" s="1">
        <f>LQ47</f>
        <v>156</v>
      </c>
      <c r="LW50" s="1">
        <f>LW47</f>
        <v>437</v>
      </c>
      <c r="MG50" s="3"/>
      <c r="MI50" s="1">
        <f>AVERAGE(MI47:MI49)</f>
        <v>327</v>
      </c>
      <c r="MO50" s="1">
        <f>AVERAGE(MO47:MO49)</f>
        <v>1273.33333333333</v>
      </c>
      <c r="MU50" s="1">
        <f>AVERAGE(MU47:MU49)</f>
        <v>352.333333333333</v>
      </c>
      <c r="NA50" s="1">
        <f>AVERAGE(NA47:NA49)</f>
        <v>274.333333333333</v>
      </c>
      <c r="NG50" s="1">
        <f>AVERAGE(NG47:NG49)</f>
        <v>1644.33333333333</v>
      </c>
      <c r="NQ50" s="1">
        <f>AVERAGE(NQ47:NQ49)</f>
        <v>335.333333333333</v>
      </c>
      <c r="NW50" s="1">
        <f>AVERAGE(NW47:NW49)</f>
        <v>1341.66666666667</v>
      </c>
      <c r="OC50" s="1">
        <f>AVERAGE(OC47:OC49)</f>
        <v>363.666666666667</v>
      </c>
      <c r="OI50" s="1">
        <f>AVERAGE(OI47:OI49)</f>
        <v>285.666666666667</v>
      </c>
      <c r="OO50" s="1">
        <f>AVERAGE(OO47:OO49)</f>
        <v>1764</v>
      </c>
      <c r="OY50" s="1">
        <f>AVERAGE(OY47:OY49)</f>
        <v>273.666666666667</v>
      </c>
      <c r="PE50" s="1">
        <f>AVERAGE(PE47:PE49)</f>
        <v>992</v>
      </c>
      <c r="PK50" s="1">
        <f>AVERAGE(PK47:PK49)</f>
        <v>330.333333333333</v>
      </c>
      <c r="PQ50" s="1">
        <f>AVERAGE(PQ47:PQ49)</f>
        <v>249.333333333333</v>
      </c>
      <c r="PW50" s="1">
        <f>AVERAGE(PW47:PW49)</f>
        <v>1359.66666666667</v>
      </c>
      <c r="QG50" s="1">
        <f>AVERAGE(QG47:QG49)</f>
        <v>197</v>
      </c>
      <c r="QM50" s="1">
        <f>AVERAGE(QM47:QM49)</f>
        <v>610</v>
      </c>
      <c r="QS50" s="1">
        <f>AVERAGE(QS47:QS49)</f>
        <v>263.333333333333</v>
      </c>
      <c r="QY50" s="1">
        <f>AVERAGE(QY47:QY49)</f>
        <v>191.666666666667</v>
      </c>
      <c r="RE50" s="1">
        <f>AVERAGE(RE47:RE49)</f>
        <v>865.333333333333</v>
      </c>
      <c r="RO50" s="1">
        <f>RO47</f>
        <v>197</v>
      </c>
      <c r="RU50" s="1">
        <f>RU47</f>
        <v>552</v>
      </c>
      <c r="SA50" s="1">
        <f>SA47</f>
        <v>266</v>
      </c>
      <c r="SG50" s="1">
        <f>SG47</f>
        <v>245</v>
      </c>
      <c r="SM50" s="1">
        <f>SM47</f>
        <v>829</v>
      </c>
      <c r="SW50" s="3"/>
      <c r="SY50" s="1">
        <f>AVERAGE(SY47:SY49)</f>
        <v>309.666666666667</v>
      </c>
      <c r="TE50" s="1">
        <f>AVERAGE(TE47:TE49)</f>
        <v>1225.66666666667</v>
      </c>
      <c r="TK50" s="1">
        <f>AVERAGE(TK47:TK49)</f>
        <v>334.666666666667</v>
      </c>
      <c r="TQ50" s="1">
        <f>AVERAGE(TQ47:TQ49)</f>
        <v>262.666666666667</v>
      </c>
      <c r="TW50" s="1">
        <f>AVERAGE(TW47:TW49)</f>
        <v>1589.33333333333</v>
      </c>
      <c r="UG50" s="1">
        <f>AVERAGE(UG47:UG49)</f>
        <v>325.666666666667</v>
      </c>
      <c r="UM50" s="1">
        <f>AVERAGE(UM47:UM49)</f>
        <v>1298.66666666667</v>
      </c>
      <c r="US50" s="1">
        <f>AVERAGE(US47:US49)</f>
        <v>353.666666666667</v>
      </c>
      <c r="UY50" s="1">
        <f>AVERAGE(UY47:UY49)</f>
        <v>277.333333333333</v>
      </c>
      <c r="VE50" s="1">
        <f>AVERAGE(VE47:VE49)</f>
        <v>1706.33333333333</v>
      </c>
      <c r="VO50" s="1">
        <f>AVERAGE(VO47:VO49)</f>
        <v>259.333333333333</v>
      </c>
      <c r="VU50" s="1">
        <f>AVERAGE(VU47:VU49)</f>
        <v>945.666666666667</v>
      </c>
      <c r="WA50" s="1">
        <f>AVERAGE(WA47:WA49)</f>
        <v>314.333333333333</v>
      </c>
      <c r="WG50" s="1">
        <f>AVERAGE(WG47:WG49)</f>
        <v>243</v>
      </c>
      <c r="WM50" s="1">
        <f>AVERAGE(WM47:WM49)</f>
        <v>1297</v>
      </c>
      <c r="WW50" s="1">
        <f>AVERAGE(WW47:WW49)</f>
        <v>177.333333333333</v>
      </c>
      <c r="XC50" s="1">
        <f>AVERAGE(XC47:XC49)</f>
        <v>544</v>
      </c>
      <c r="XI50" s="1">
        <f>AVERAGE(XI47:XI49)</f>
        <v>234.333333333333</v>
      </c>
      <c r="XO50" s="1">
        <f>AVERAGE(XO47:XO49)</f>
        <v>169.333333333333</v>
      </c>
      <c r="XU50" s="1">
        <f>AVERAGE(XU47:XU49)</f>
        <v>774.333333333333</v>
      </c>
      <c r="YE50" s="1">
        <f>YE47</f>
        <v>182</v>
      </c>
      <c r="YK50" s="1">
        <f>YK47</f>
        <v>511</v>
      </c>
      <c r="YQ50" s="1">
        <f>YQ47</f>
        <v>246</v>
      </c>
      <c r="YW50" s="1">
        <f>YW47</f>
        <v>228</v>
      </c>
      <c r="ZC50" s="1">
        <f>ZC47</f>
        <v>771</v>
      </c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</row>
    <row r="51" spans="1:715">
      <c r="A51" s="3"/>
      <c r="FQ51" s="3"/>
      <c r="MG51" s="3"/>
      <c r="SW51" s="3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</row>
    <row r="52" spans="1:715">
      <c r="A52" s="3"/>
      <c r="FQ52" s="3"/>
      <c r="MG52" s="3"/>
      <c r="SW52" s="3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</row>
    <row r="53" spans="1:715">
      <c r="A53" s="3"/>
      <c r="FQ53" s="3"/>
      <c r="MG53" s="3"/>
      <c r="SW53" s="3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</row>
    <row r="54" spans="1:715">
      <c r="A54" s="3"/>
      <c r="C54" s="1">
        <f>(AA50-U50)/AA50</f>
        <v>0.831138975966562</v>
      </c>
      <c r="F54" s="1">
        <f>(I50-O50)/I50</f>
        <v>0.722268326417704</v>
      </c>
      <c r="I54" s="1">
        <f>(I50-C50)/I50</f>
        <v>0.7432918395574</v>
      </c>
      <c r="L54" s="1">
        <f>(I50-O50)/(I50-C50)</f>
        <v>0.971715668031261</v>
      </c>
      <c r="O54" s="1">
        <f>AA50/I50-1</f>
        <v>0.323651452282158</v>
      </c>
      <c r="R54" s="1">
        <f>L54/(L54+1)</f>
        <v>0.492827482068705</v>
      </c>
      <c r="U54" s="1">
        <f>1/(1+L54)</f>
        <v>0.507172517931295</v>
      </c>
      <c r="X54" s="1">
        <f>U54/R54-1</f>
        <v>0.0291076216009194</v>
      </c>
      <c r="AA54" s="1">
        <f>I54*L54</f>
        <v>0.722268326417704</v>
      </c>
      <c r="AD54" s="1">
        <f>1-I54</f>
        <v>0.2567081604426</v>
      </c>
      <c r="AG54" s="1">
        <f>I54*(1-L54)</f>
        <v>0.0210235131396959</v>
      </c>
      <c r="AK54" s="1">
        <f>(BI50-BC50)/BI50</f>
        <v>0.834578872954959</v>
      </c>
      <c r="AN54" s="1">
        <f>(AQ50-AW50)/AQ50</f>
        <v>0.72757022088901</v>
      </c>
      <c r="AQ54" s="1">
        <f>(AQ50-AK50)/AQ50</f>
        <v>0.749931824379602</v>
      </c>
      <c r="AT54" s="1">
        <f>(AQ50-AW50)/(AQ50-AK50)</f>
        <v>0.970181818181818</v>
      </c>
      <c r="AW54" s="1">
        <f>BI50/AQ50-1</f>
        <v>0.350149986364876</v>
      </c>
      <c r="AZ54" s="1">
        <f>AT54/(AT54+1)</f>
        <v>0.492432631967516</v>
      </c>
      <c r="BC54" s="1">
        <f>1/(1+AT54)</f>
        <v>0.507567368032484</v>
      </c>
      <c r="BF54" s="1">
        <f>BC54/AZ54-1</f>
        <v>0.0307346326836582</v>
      </c>
      <c r="BI54" s="1">
        <f>AQ54*AT54</f>
        <v>0.72757022088901</v>
      </c>
      <c r="BL54" s="1">
        <f>1-AQ54</f>
        <v>0.250068175620398</v>
      </c>
      <c r="BO54" s="1">
        <f>AQ54*(1-AT54)</f>
        <v>0.0223616034905917</v>
      </c>
      <c r="BS54" s="1">
        <f>(CQ50-CK50)/CQ50</f>
        <v>0.802236908998475</v>
      </c>
      <c r="BV54" s="1">
        <f>(BY50-CE50)/BY50</f>
        <v>0.649116607773852</v>
      </c>
      <c r="BY54" s="1">
        <f>(BY50-BS50)/BY50</f>
        <v>0.716254416961131</v>
      </c>
      <c r="CB54" s="1">
        <f>(BY50-CE50)/(BY50-BS50)</f>
        <v>0.906265416872225</v>
      </c>
      <c r="CE54" s="1">
        <f>CQ50/BY50-1</f>
        <v>0.390106007067138</v>
      </c>
      <c r="CH54" s="1">
        <f>CB54/(CB54+1)</f>
        <v>0.475414078674948</v>
      </c>
      <c r="CK54" s="1">
        <f>1/(1+CB54)</f>
        <v>0.524585921325052</v>
      </c>
      <c r="CN54" s="1">
        <f>CK54/CH54-1</f>
        <v>0.103429504627109</v>
      </c>
      <c r="CQ54" s="1">
        <f>BY54*CB54</f>
        <v>0.649116607773852</v>
      </c>
      <c r="CT54" s="1">
        <f>1-BY54</f>
        <v>0.283745583038869</v>
      </c>
      <c r="CW54" s="1">
        <f>BY54*(1-CB54)</f>
        <v>0.0671378091872792</v>
      </c>
      <c r="DA54" s="1">
        <f>(DY50-DS50)/DY50</f>
        <v>0.774809160305344</v>
      </c>
      <c r="DD54" s="1">
        <f>(DG50-DM50)/DG50</f>
        <v>0.559582646897309</v>
      </c>
      <c r="DG54" s="1">
        <f>(DG50-DA50)/DG50</f>
        <v>0.673805601317957</v>
      </c>
      <c r="DJ54" s="1">
        <f>(DG50-DM50)/(DG50-DA50)</f>
        <v>0.830480847595762</v>
      </c>
      <c r="DM54" s="1">
        <f>DY50/DG50-1</f>
        <v>0.438769906644701</v>
      </c>
      <c r="DP54" s="1">
        <f>DJ54/(DJ54+1)</f>
        <v>0.453695458593054</v>
      </c>
      <c r="DS54" s="1">
        <f>1/(1+DJ54)</f>
        <v>0.546304541406946</v>
      </c>
      <c r="DV54" s="1">
        <f>DS54/DP54-1</f>
        <v>0.204121687929343</v>
      </c>
      <c r="DY54" s="1">
        <f>DG54*DJ54</f>
        <v>0.559582646897309</v>
      </c>
      <c r="EB54" s="1">
        <f>1-DG54</f>
        <v>0.326194398682043</v>
      </c>
      <c r="EE54" s="1">
        <f>DG54*(1-DJ54)</f>
        <v>0.114222954420648</v>
      </c>
      <c r="EI54" s="1">
        <f>(FG50-FA50)/FG50</f>
        <v>0.650887573964497</v>
      </c>
      <c r="EL54" s="1">
        <f>(EO50-EU50)/EO50</f>
        <v>0.447530864197531</v>
      </c>
      <c r="EO54" s="1">
        <f>(EO50-EI50)/EO50</f>
        <v>0.570987654320988</v>
      </c>
      <c r="ER54" s="1">
        <f>(EO50-EU50)/(EO50-EI50)</f>
        <v>0.783783783783784</v>
      </c>
      <c r="EU54" s="1">
        <f>FG50/EO50-1</f>
        <v>0.564814814814815</v>
      </c>
      <c r="EX54" s="1">
        <f>ER54/(ER54+1)</f>
        <v>0.439393939393939</v>
      </c>
      <c r="FA54" s="1">
        <f>1/(1+ER54)</f>
        <v>0.560606060606061</v>
      </c>
      <c r="FD54" s="1">
        <f>FA54/EX54-1</f>
        <v>0.275862068965517</v>
      </c>
      <c r="FG54" s="1">
        <f>EO54*ER54</f>
        <v>0.447530864197531</v>
      </c>
      <c r="FJ54" s="1">
        <f>1-EO54</f>
        <v>0.429012345679012</v>
      </c>
      <c r="FM54" s="1">
        <f>EO54*(1-ER54)</f>
        <v>0.123456790123457</v>
      </c>
      <c r="FQ54" s="3"/>
      <c r="FS54" s="1">
        <f>(GQ50-GK50)/GQ50</f>
        <v>0.830347507014893</v>
      </c>
      <c r="FV54" s="1">
        <f>(FY50-GE50)/FY50</f>
        <v>0.720651242502142</v>
      </c>
      <c r="FY54" s="1">
        <f>(FY50-FS50)/FY50</f>
        <v>0.741216795201371</v>
      </c>
      <c r="GB54" s="1">
        <f>(FY50-GE50)/(FY50-FS50)</f>
        <v>0.972254335260116</v>
      </c>
      <c r="GE54" s="1">
        <f>GQ50/FY50-1</f>
        <v>0.323336189660097</v>
      </c>
      <c r="GH54" s="1">
        <f>GB54/(GB54+1)</f>
        <v>0.492966002344666</v>
      </c>
      <c r="GK54" s="1">
        <f>1/(1+GB54)</f>
        <v>0.507033997655334</v>
      </c>
      <c r="GN54" s="1">
        <f>GK54/GH54-1</f>
        <v>0.0285374554102258</v>
      </c>
      <c r="GQ54" s="1">
        <f>FY54*GB54</f>
        <v>0.720651242502142</v>
      </c>
      <c r="GT54" s="1">
        <f>1-FY54</f>
        <v>0.258783204798629</v>
      </c>
      <c r="GW54" s="1">
        <f>FY54*(1-GB54)</f>
        <v>0.0205655526992288</v>
      </c>
      <c r="HA54" s="1">
        <f>(HY50-HS50)/HY50</f>
        <v>0.834485648439137</v>
      </c>
      <c r="HD54" s="1">
        <f>(HG50-HM50)/HG50</f>
        <v>0.723825693265422</v>
      </c>
      <c r="HG54" s="1">
        <f>(HG50-HA50)/HG50</f>
        <v>0.746179966044143</v>
      </c>
      <c r="HJ54" s="1">
        <f>(HG50-HM50)/(HG50-HA50)</f>
        <v>0.970041714069018</v>
      </c>
      <c r="HM54" s="1">
        <f>HY50/HG50-1</f>
        <v>0.350594227504244</v>
      </c>
      <c r="HP54" s="1">
        <f>HJ54/(HJ54+1)</f>
        <v>0.492396535129933</v>
      </c>
      <c r="HS54" s="1">
        <f>1/(1+HJ54)</f>
        <v>0.507603464870067</v>
      </c>
      <c r="HV54" s="1">
        <f>HS54/HP54-1</f>
        <v>0.0308835027365126</v>
      </c>
      <c r="HY54" s="1">
        <f>HG54*HJ54</f>
        <v>0.723825693265422</v>
      </c>
      <c r="IB54" s="1">
        <f>1-HG54</f>
        <v>0.253820033955857</v>
      </c>
      <c r="IE54" s="1">
        <f>HG54*(1-HJ54)</f>
        <v>0.0223542727787209</v>
      </c>
      <c r="II54" s="1">
        <f>(JG50-JA50)/JG50</f>
        <v>0.80178057083006</v>
      </c>
      <c r="IL54" s="1">
        <f>(IO50-IU50)/IO50</f>
        <v>0.649435748088824</v>
      </c>
      <c r="IO54" s="1">
        <f>(IO50-II50)/IO50</f>
        <v>0.718966144885329</v>
      </c>
      <c r="IR54" s="1">
        <f>(IO50-IU50)/(IO50-II50)</f>
        <v>0.903291139240506</v>
      </c>
      <c r="IU54" s="1">
        <f>JG50/IO50-1</f>
        <v>0.390243902439025</v>
      </c>
      <c r="IX54" s="1">
        <f>IR54/(IR54+1)</f>
        <v>0.474594306996542</v>
      </c>
      <c r="JA54" s="1">
        <f>1/(1+IR54)</f>
        <v>0.525405693003458</v>
      </c>
      <c r="JD54" s="1">
        <f>JA54/IX54-1</f>
        <v>0.107062780269058</v>
      </c>
      <c r="JG54" s="1">
        <f>IO54*IR54</f>
        <v>0.649435748088824</v>
      </c>
      <c r="JJ54" s="1">
        <f>1-IO54</f>
        <v>0.281033855114671</v>
      </c>
      <c r="JM54" s="1">
        <f>IO54*(1-IR54)</f>
        <v>0.0695303967965052</v>
      </c>
      <c r="JQ54" s="1">
        <f>(KO50-KI50)/KO50</f>
        <v>0.770875352964905</v>
      </c>
      <c r="JT54" s="1">
        <f>(JW50-KC50)/JW50</f>
        <v>0.55011655011655</v>
      </c>
      <c r="JW54" s="1">
        <f>(JW50-JQ50)/JW50</f>
        <v>0.668997668997669</v>
      </c>
      <c r="JZ54" s="1">
        <f>(JW50-KC50)/(JW50-JQ50)</f>
        <v>0.822299651567944</v>
      </c>
      <c r="KC54" s="1">
        <f>KO50/JW50-1</f>
        <v>0.444638694638695</v>
      </c>
      <c r="KF54" s="1">
        <f>JZ54/(JZ54+1)</f>
        <v>0.451242829827916</v>
      </c>
      <c r="KI54" s="1">
        <f>1/(1+JZ54)</f>
        <v>0.548757170172084</v>
      </c>
      <c r="KL54" s="1">
        <f>KI54/KF54-1</f>
        <v>0.216101694915254</v>
      </c>
      <c r="KO54" s="1">
        <f>JW54*JZ54</f>
        <v>0.55011655011655</v>
      </c>
      <c r="KR54" s="1">
        <f>1-JW54</f>
        <v>0.331002331002331</v>
      </c>
      <c r="KU54" s="1">
        <f>JW54*(1-JZ54)</f>
        <v>0.118881118881119</v>
      </c>
      <c r="KY54" s="1">
        <f>(LW50-LQ50)/LW50</f>
        <v>0.643020594965675</v>
      </c>
      <c r="LB54" s="1">
        <f>(LE50-LK50)/LE50</f>
        <v>0.447653429602888</v>
      </c>
      <c r="LE54" s="1">
        <f>(LE50-KY50)/LE50</f>
        <v>0.566787003610108</v>
      </c>
      <c r="LH54" s="1">
        <f>(LE50-LK50)/(LE50-KY50)</f>
        <v>0.789808917197452</v>
      </c>
      <c r="LK54" s="1">
        <f>LW50/LE50-1</f>
        <v>0.577617328519856</v>
      </c>
      <c r="LN54" s="1">
        <f>LH54/(LH54+1)</f>
        <v>0.441281138790036</v>
      </c>
      <c r="LQ54" s="1">
        <f>1/(1+LH54)</f>
        <v>0.558718861209964</v>
      </c>
      <c r="LT54" s="1">
        <f>LQ54/LN54-1</f>
        <v>0.266129032258065</v>
      </c>
      <c r="LW54" s="1">
        <f>LE54*LH54</f>
        <v>0.447653429602888</v>
      </c>
      <c r="LZ54" s="1">
        <f>1-LE54</f>
        <v>0.433212996389892</v>
      </c>
      <c r="MC54" s="1">
        <f>LE54*(1-LH54)</f>
        <v>0.11913357400722</v>
      </c>
      <c r="MG54" s="3"/>
      <c r="MI54" s="1">
        <f>(NG50-NA50)/NG50</f>
        <v>0.833164403000203</v>
      </c>
      <c r="ML54" s="1">
        <f>(MO50-MU50)/MO50</f>
        <v>0.723298429319372</v>
      </c>
      <c r="MO54" s="1">
        <f>(MO50-MI50)/MO50</f>
        <v>0.743193717277487</v>
      </c>
      <c r="MR54" s="1">
        <f>(MO50-MU50)/(MO50-MI50)</f>
        <v>0.973230010567101</v>
      </c>
      <c r="MU54" s="1">
        <f>NG50/MO50-1</f>
        <v>0.291361256544503</v>
      </c>
      <c r="MX54" s="1">
        <f>MR54/(MR54+1)</f>
        <v>0.493216708318458</v>
      </c>
      <c r="NA54" s="1">
        <f>1/(1+MR54)</f>
        <v>0.506783291681542</v>
      </c>
      <c r="ND54" s="1">
        <f>NA54/MX54-1</f>
        <v>0.0275063336952588</v>
      </c>
      <c r="NG54" s="1">
        <f>MO54*MR54</f>
        <v>0.723298429319372</v>
      </c>
      <c r="NJ54" s="1">
        <f>1-MO54</f>
        <v>0.256806282722513</v>
      </c>
      <c r="NM54" s="1">
        <f>MO54*(1-MR54)</f>
        <v>0.0198952879581152</v>
      </c>
      <c r="NQ54" s="1">
        <f>(OO50-OI50)/OO50</f>
        <v>0.838057445200302</v>
      </c>
      <c r="NT54" s="1">
        <f>(NW50-OC50)/NW50</f>
        <v>0.728944099378882</v>
      </c>
      <c r="NW54" s="1">
        <f>(NW50-NQ50)/NW50</f>
        <v>0.750062111801242</v>
      </c>
      <c r="NZ54" s="1">
        <f>(NW50-OC50)/(NW50-NQ50)</f>
        <v>0.971844981782047</v>
      </c>
      <c r="OC54" s="1">
        <f>OO50/NW50-1</f>
        <v>0.314782608695652</v>
      </c>
      <c r="OF54" s="1">
        <f>NZ54/(NZ54+1)</f>
        <v>0.492860742482782</v>
      </c>
      <c r="OI54" s="1">
        <f>1/(1+NZ54)</f>
        <v>0.507139257517218</v>
      </c>
      <c r="OL54" s="1">
        <f>OI54/OF54-1</f>
        <v>0.028970688479891</v>
      </c>
      <c r="OO54" s="1">
        <f>NW54*NZ54</f>
        <v>0.728944099378882</v>
      </c>
      <c r="OR54" s="1">
        <f>1-NW54</f>
        <v>0.249937888198758</v>
      </c>
      <c r="OU54" s="1">
        <f>NW54*(1-NZ54)</f>
        <v>0.0211180124223603</v>
      </c>
      <c r="OY54" s="1">
        <f>(PW50-PQ50)/PW50</f>
        <v>0.816621721010052</v>
      </c>
      <c r="PB54" s="1">
        <f>(PE50-PK50)/PE50</f>
        <v>0.667002688172043</v>
      </c>
      <c r="PE54" s="1">
        <f>(PE50-OY50)/PE50</f>
        <v>0.724126344086021</v>
      </c>
      <c r="PH54" s="1">
        <f>(PE50-PK50)/(PE50-OY50)</f>
        <v>0.921113689095128</v>
      </c>
      <c r="PK54" s="1">
        <f>PW50/PE50-1</f>
        <v>0.370631720430108</v>
      </c>
      <c r="PN54" s="1">
        <f>PH54/(PH54+1)</f>
        <v>0.479468599033817</v>
      </c>
      <c r="PQ54" s="1">
        <f>1/(1+PH54)</f>
        <v>0.520531400966184</v>
      </c>
      <c r="PT54" s="1">
        <f>PQ54/PN54-1</f>
        <v>0.0856423173803524</v>
      </c>
      <c r="PW54" s="1">
        <f>PE54*PH54</f>
        <v>0.667002688172043</v>
      </c>
      <c r="PZ54" s="1">
        <f>1-PE54</f>
        <v>0.275873655913979</v>
      </c>
      <c r="QC54" s="1">
        <f>PE54*(1-PH54)</f>
        <v>0.0571236559139783</v>
      </c>
      <c r="QG54" s="1">
        <f>(RE50-QY50)/RE50</f>
        <v>0.778505392912173</v>
      </c>
      <c r="QJ54" s="1">
        <f>(QM50-QS50)/QM50</f>
        <v>0.568306010928962</v>
      </c>
      <c r="QM54" s="1">
        <f>(QM50-QG50)/QM50</f>
        <v>0.677049180327869</v>
      </c>
      <c r="QP54" s="1">
        <f>(QM50-QS50)/(QM50-QG50)</f>
        <v>0.839386602098467</v>
      </c>
      <c r="QS54" s="1">
        <f>RE50/QM50-1</f>
        <v>0.418579234972678</v>
      </c>
      <c r="QV54" s="1">
        <f>QP54/(QP54+1)</f>
        <v>0.456340500219394</v>
      </c>
      <c r="QY54" s="1">
        <f>1/(1+QP54)</f>
        <v>0.543659499780605</v>
      </c>
      <c r="RB54" s="1">
        <f>QY54/QV54-1</f>
        <v>0.191346153846154</v>
      </c>
      <c r="RE54" s="1">
        <f>QM54*QP54</f>
        <v>0.568306010928962</v>
      </c>
      <c r="RH54" s="1">
        <f>1-QM54</f>
        <v>0.322950819672131</v>
      </c>
      <c r="RK54" s="1">
        <f>QM54*(1-QP54)</f>
        <v>0.108743169398907</v>
      </c>
      <c r="RO54" s="1">
        <f>(SM50-SG50)/SM50</f>
        <v>0.704463208685163</v>
      </c>
      <c r="RR54" s="1">
        <f>(RU50-SA50)/RU50</f>
        <v>0.518115942028985</v>
      </c>
      <c r="RU54" s="1">
        <f>(RU50-RO50)/RU50</f>
        <v>0.643115942028985</v>
      </c>
      <c r="RX54" s="1">
        <f>(RU50-SA50)/(RU50-RO50)</f>
        <v>0.805633802816901</v>
      </c>
      <c r="SA54" s="1">
        <f>SM50/RU50-1</f>
        <v>0.501811594202898</v>
      </c>
      <c r="SD54" s="1">
        <f>RX54/(RX54+1)</f>
        <v>0.446177847113885</v>
      </c>
      <c r="SG54" s="1">
        <f>1/(1+RX54)</f>
        <v>0.553822152886115</v>
      </c>
      <c r="SJ54" s="1">
        <f>SG54/SD54-1</f>
        <v>0.241258741258741</v>
      </c>
      <c r="SM54" s="1">
        <f>RU54*RX54</f>
        <v>0.518115942028985</v>
      </c>
      <c r="SP54" s="1">
        <f>1-RU54</f>
        <v>0.356884057971015</v>
      </c>
      <c r="SS54" s="1">
        <f>RU54*(1-RX54)</f>
        <v>0.125</v>
      </c>
      <c r="SW54" s="3"/>
      <c r="SY54" s="1">
        <f>(TW50-TQ50)/TW50</f>
        <v>0.834731543624161</v>
      </c>
      <c r="TB54" s="1">
        <f>(TE50-TK50)/TE50</f>
        <v>0.726951319010062</v>
      </c>
      <c r="TE54" s="1">
        <f>(TE50-SY50)/TE50</f>
        <v>0.747348381833016</v>
      </c>
      <c r="TH54" s="1">
        <f>(TE50-TK50)/(TE50-SY50)</f>
        <v>0.972707423580786</v>
      </c>
      <c r="TK54" s="1">
        <f>TW50/TE50-1</f>
        <v>0.296709273864563</v>
      </c>
      <c r="TN54" s="1">
        <f>TH54/(TH54+1)</f>
        <v>0.493082457111234</v>
      </c>
      <c r="TQ54" s="1">
        <f>1/(1+TH54)</f>
        <v>0.506917542888766</v>
      </c>
      <c r="TT54" s="1">
        <f>TQ54/TN54-1</f>
        <v>0.0280583613916947</v>
      </c>
      <c r="TW54" s="1">
        <f>TE54*TH54</f>
        <v>0.726951319010062</v>
      </c>
      <c r="TZ54" s="1">
        <f>1-TE54</f>
        <v>0.252651618166984</v>
      </c>
      <c r="UC54" s="1">
        <f>TE54*(1-TH54)</f>
        <v>0.0203970628229535</v>
      </c>
      <c r="UG54" s="1">
        <f>(VE50-UY50)/VE50</f>
        <v>0.837468255518656</v>
      </c>
      <c r="UJ54" s="1">
        <f>(UM50-US50)/UM50</f>
        <v>0.727669404517454</v>
      </c>
      <c r="UM54" s="1">
        <f>(UM50-UG50)/UM50</f>
        <v>0.749229979466119</v>
      </c>
      <c r="UP54" s="1">
        <f>(UM50-US50)/(UM50-UG50)</f>
        <v>0.971223021582734</v>
      </c>
      <c r="US54" s="1">
        <f>VE50/UM50-1</f>
        <v>0.313911704312115</v>
      </c>
      <c r="UV54" s="1">
        <f>UP54/(UP54+1)</f>
        <v>0.492700729927007</v>
      </c>
      <c r="UY54" s="1">
        <f>1/(1+UP54)</f>
        <v>0.507299270072993</v>
      </c>
      <c r="VB54" s="1">
        <f>UY54/UV54-1</f>
        <v>0.0296296296296297</v>
      </c>
      <c r="VE54" s="1">
        <f>UM54*UP54</f>
        <v>0.727669404517454</v>
      </c>
      <c r="VH54" s="1">
        <f>1-UM54</f>
        <v>0.250770020533881</v>
      </c>
      <c r="VK54" s="1">
        <f>UM54*(1-UP54)</f>
        <v>0.0215605749486653</v>
      </c>
      <c r="VO54" s="1">
        <f>(WM50-WG50)/WM50</f>
        <v>0.812644564379337</v>
      </c>
      <c r="VR54" s="1">
        <f>(VU50-WA50)/VU50</f>
        <v>0.667606626718364</v>
      </c>
      <c r="VU54" s="1">
        <f>(VU50-VO50)/VU50</f>
        <v>0.725766654917166</v>
      </c>
      <c r="VX54" s="1">
        <f>(VU50-WA50)/(VU50-VO50)</f>
        <v>0.919864011656144</v>
      </c>
      <c r="WA54" s="1">
        <f>WM50/VU50-1</f>
        <v>0.371519210433557</v>
      </c>
      <c r="WD54" s="1">
        <f>VX54/(VX54+1)</f>
        <v>0.479129774854541</v>
      </c>
      <c r="WG54" s="1">
        <f>1/(1+VX54)</f>
        <v>0.520870225145459</v>
      </c>
      <c r="WJ54" s="1">
        <f>WG54/WD54-1</f>
        <v>0.0871172122492081</v>
      </c>
      <c r="WM54" s="1">
        <f>VU54*VX54</f>
        <v>0.667606626718364</v>
      </c>
      <c r="WP54" s="1">
        <f>1-VU54</f>
        <v>0.274233345082834</v>
      </c>
      <c r="WS54" s="1">
        <f>VU54*(1-VX54)</f>
        <v>0.0581600281988016</v>
      </c>
      <c r="WW54" s="1">
        <f>(XU50-XO50)/XU50</f>
        <v>0.781317262160999</v>
      </c>
      <c r="WZ54" s="1">
        <f>(XC50-XI50)/XC50</f>
        <v>0.569240196078431</v>
      </c>
      <c r="XC54" s="1">
        <f>(XC50-WW50)/XC50</f>
        <v>0.674019607843137</v>
      </c>
      <c r="XF54" s="1">
        <f>(XC50-XI50)/(XC50-WW50)</f>
        <v>0.844545454545454</v>
      </c>
      <c r="XI54" s="1">
        <f>XU50/XC50-1</f>
        <v>0.423406862745098</v>
      </c>
      <c r="XL54" s="1">
        <f>XF54/(XF54+1)</f>
        <v>0.457861015278462</v>
      </c>
      <c r="XO54" s="1">
        <f>1/(1+XF54)</f>
        <v>0.542138984721538</v>
      </c>
      <c r="XR54" s="1">
        <f>XO54/XL54-1</f>
        <v>0.184068891280947</v>
      </c>
      <c r="XU54" s="1">
        <f>XC54*XF54</f>
        <v>0.569240196078431</v>
      </c>
      <c r="XX54" s="1">
        <f>1-XC54</f>
        <v>0.325980392156863</v>
      </c>
      <c r="YA54" s="1">
        <f>XC54*(1-XF54)</f>
        <v>0.104779411764706</v>
      </c>
      <c r="YE54" s="1">
        <f>(ZC50-YW50)/ZC50</f>
        <v>0.704280155642023</v>
      </c>
      <c r="YH54" s="1">
        <f>(YK50-YQ50)/YK50</f>
        <v>0.518590998043053</v>
      </c>
      <c r="YK54" s="1">
        <f>(YK50-YE50)/YK50</f>
        <v>0.643835616438356</v>
      </c>
      <c r="YN54" s="1">
        <f>(YK50-YQ50)/(YK50-YE50)</f>
        <v>0.805471124620061</v>
      </c>
      <c r="YQ54" s="1">
        <f>ZC50/YK50-1</f>
        <v>0.50880626223092</v>
      </c>
      <c r="YT54" s="1">
        <f>YN54/(YN54+1)</f>
        <v>0.446127946127946</v>
      </c>
      <c r="YW54" s="1">
        <f>1/(1+YN54)</f>
        <v>0.553872053872054</v>
      </c>
      <c r="YZ54" s="1">
        <f>YW54/YT54-1</f>
        <v>0.241509433962264</v>
      </c>
      <c r="ZC54" s="1">
        <f>YK54*YN54</f>
        <v>0.518590998043053</v>
      </c>
      <c r="ZF54" s="1">
        <f>1-YK54</f>
        <v>0.356164383561644</v>
      </c>
      <c r="ZI54" s="1">
        <f>YK54*(1-YN54)</f>
        <v>0.125244618395303</v>
      </c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</row>
    <row r="55" spans="1:715">
      <c r="A55" s="3"/>
      <c r="FQ55" s="3"/>
      <c r="MG55" s="3"/>
      <c r="SW55" s="3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</row>
    <row r="56" spans="1:715">
      <c r="A56" s="3"/>
      <c r="FQ56" s="3"/>
      <c r="MG56" s="3"/>
      <c r="SW56" s="3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</row>
    <row r="57" spans="1:715">
      <c r="A57" s="4" t="s">
        <v>11</v>
      </c>
      <c r="FQ57" s="4"/>
      <c r="MG57" s="4" t="s">
        <v>11</v>
      </c>
      <c r="SW57" s="4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</row>
    <row r="58" spans="1:715">
      <c r="A58" s="3" t="s">
        <v>20</v>
      </c>
      <c r="B58" s="1">
        <v>44</v>
      </c>
      <c r="C58" s="1">
        <v>320</v>
      </c>
      <c r="I58" s="1">
        <v>1181</v>
      </c>
      <c r="O58" s="1">
        <v>338</v>
      </c>
      <c r="U58" s="1">
        <v>275</v>
      </c>
      <c r="AA58" s="1">
        <v>1551</v>
      </c>
      <c r="AK58" s="1">
        <v>307</v>
      </c>
      <c r="AQ58" s="1">
        <v>1205</v>
      </c>
      <c r="AW58" s="1">
        <v>320</v>
      </c>
      <c r="BC58" s="1">
        <v>262</v>
      </c>
      <c r="BI58" s="1">
        <v>1626</v>
      </c>
      <c r="BS58" s="1">
        <v>245</v>
      </c>
      <c r="BY58" s="1">
        <v>727</v>
      </c>
      <c r="CE58" s="1">
        <v>277</v>
      </c>
      <c r="CK58" s="1">
        <v>218</v>
      </c>
      <c r="CQ58" s="1">
        <v>1040</v>
      </c>
      <c r="DA58" s="1">
        <v>178</v>
      </c>
      <c r="DG58" s="1">
        <v>550</v>
      </c>
      <c r="DM58" s="1">
        <v>232</v>
      </c>
      <c r="DS58" s="1">
        <v>173</v>
      </c>
      <c r="DY58" s="1">
        <v>793</v>
      </c>
      <c r="EI58" s="1">
        <v>140</v>
      </c>
      <c r="EO58" s="1">
        <v>319</v>
      </c>
      <c r="EU58" s="1">
        <v>177</v>
      </c>
      <c r="FA58" s="1">
        <v>183</v>
      </c>
      <c r="FG58" s="1">
        <v>497</v>
      </c>
      <c r="FQ58" s="3"/>
      <c r="FS58" s="1">
        <v>302</v>
      </c>
      <c r="FY58" s="1">
        <v>1157</v>
      </c>
      <c r="GE58" s="1">
        <v>319</v>
      </c>
      <c r="GK58" s="1">
        <v>260</v>
      </c>
      <c r="GQ58" s="1">
        <v>1518</v>
      </c>
      <c r="HA58" s="1">
        <v>287</v>
      </c>
      <c r="HG58" s="1">
        <v>1129</v>
      </c>
      <c r="HM58" s="1">
        <v>304</v>
      </c>
      <c r="HS58" s="1">
        <v>253</v>
      </c>
      <c r="HY58" s="1">
        <v>1526</v>
      </c>
      <c r="II58" s="1">
        <v>240</v>
      </c>
      <c r="IO58" s="1">
        <v>784</v>
      </c>
      <c r="IU58" s="1">
        <v>311</v>
      </c>
      <c r="JA58" s="1">
        <v>244</v>
      </c>
      <c r="JG58" s="1">
        <v>1118</v>
      </c>
      <c r="JQ58" s="1">
        <v>166</v>
      </c>
      <c r="JW58" s="1">
        <v>516</v>
      </c>
      <c r="KC58" s="1">
        <v>215</v>
      </c>
      <c r="KI58" s="1">
        <v>157</v>
      </c>
      <c r="KO58" s="1">
        <v>746</v>
      </c>
      <c r="KY58" s="1">
        <v>125</v>
      </c>
      <c r="LE58" s="1">
        <v>287</v>
      </c>
      <c r="LK58" s="1">
        <v>160</v>
      </c>
      <c r="LQ58" s="1">
        <v>161</v>
      </c>
      <c r="LW58" s="1">
        <v>451</v>
      </c>
      <c r="MG58" s="3" t="s">
        <v>21</v>
      </c>
      <c r="MH58" s="1">
        <v>113</v>
      </c>
      <c r="MI58" s="1">
        <v>341</v>
      </c>
      <c r="MO58" s="1">
        <v>1340</v>
      </c>
      <c r="MU58" s="1">
        <v>359</v>
      </c>
      <c r="NA58" s="1">
        <v>275</v>
      </c>
      <c r="NG58" s="1">
        <v>1706</v>
      </c>
      <c r="NQ58" s="1">
        <v>277</v>
      </c>
      <c r="NW58" s="1">
        <v>1210</v>
      </c>
      <c r="OC58" s="1">
        <v>287</v>
      </c>
      <c r="OI58" s="1">
        <v>232</v>
      </c>
      <c r="OO58" s="1">
        <v>1574</v>
      </c>
      <c r="OY58" s="1">
        <v>253</v>
      </c>
      <c r="PE58" s="1">
        <v>964</v>
      </c>
      <c r="PK58" s="1">
        <v>316</v>
      </c>
      <c r="PQ58" s="1">
        <v>234</v>
      </c>
      <c r="PW58" s="1">
        <v>1325</v>
      </c>
      <c r="QG58" s="1">
        <v>217</v>
      </c>
      <c r="QM58" s="1">
        <v>697</v>
      </c>
      <c r="QS58" s="1">
        <v>273</v>
      </c>
      <c r="QY58" s="1">
        <v>203</v>
      </c>
      <c r="RE58" s="1">
        <v>973</v>
      </c>
      <c r="RO58" s="1">
        <v>192</v>
      </c>
      <c r="RU58" s="1">
        <v>553</v>
      </c>
      <c r="SA58" s="1">
        <v>261</v>
      </c>
      <c r="SG58" s="1">
        <v>247</v>
      </c>
      <c r="SM58" s="1">
        <v>831</v>
      </c>
      <c r="SW58" s="3"/>
      <c r="SY58" s="1">
        <v>273</v>
      </c>
      <c r="TE58" s="1">
        <v>1165</v>
      </c>
      <c r="TK58" s="1">
        <v>283</v>
      </c>
      <c r="TQ58" s="1">
        <v>220</v>
      </c>
      <c r="TW58" s="1">
        <v>1472</v>
      </c>
      <c r="UG58" s="1">
        <v>255</v>
      </c>
      <c r="UM58" s="1">
        <v>1134</v>
      </c>
      <c r="US58" s="1">
        <v>263</v>
      </c>
      <c r="UY58" s="1">
        <v>215</v>
      </c>
      <c r="VE58" s="1">
        <v>1472</v>
      </c>
      <c r="VO58" s="1">
        <v>255</v>
      </c>
      <c r="VU58" s="1">
        <v>925</v>
      </c>
      <c r="WA58" s="1">
        <v>315</v>
      </c>
      <c r="WG58" s="1">
        <v>240</v>
      </c>
      <c r="WM58" s="1">
        <v>1273</v>
      </c>
      <c r="WW58" s="1">
        <v>185</v>
      </c>
      <c r="XC58" s="1">
        <v>589</v>
      </c>
      <c r="XI58" s="1">
        <v>236</v>
      </c>
      <c r="XO58" s="1">
        <v>172</v>
      </c>
      <c r="XU58" s="1">
        <v>827</v>
      </c>
      <c r="YE58" s="1">
        <v>173</v>
      </c>
      <c r="YK58" s="1">
        <v>500</v>
      </c>
      <c r="YQ58" s="1">
        <v>235</v>
      </c>
      <c r="YW58" s="1">
        <v>224</v>
      </c>
      <c r="ZC58" s="1">
        <v>751</v>
      </c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</row>
    <row r="59" spans="1:715">
      <c r="A59" s="3"/>
      <c r="C59" s="1">
        <v>280</v>
      </c>
      <c r="I59" s="1">
        <v>1110</v>
      </c>
      <c r="O59" s="1">
        <v>311</v>
      </c>
      <c r="U59" s="1">
        <v>245</v>
      </c>
      <c r="AA59" s="1">
        <v>1480</v>
      </c>
      <c r="AK59" s="1">
        <v>302</v>
      </c>
      <c r="AQ59" s="1">
        <v>1211</v>
      </c>
      <c r="AW59" s="1">
        <v>342</v>
      </c>
      <c r="BC59" s="1">
        <v>302</v>
      </c>
      <c r="BI59" s="1">
        <v>1631</v>
      </c>
      <c r="BS59" s="1">
        <v>291</v>
      </c>
      <c r="BY59" s="1">
        <v>1009</v>
      </c>
      <c r="CE59" s="1">
        <v>345</v>
      </c>
      <c r="CK59" s="1">
        <v>269</v>
      </c>
      <c r="CQ59" s="1">
        <v>1380</v>
      </c>
      <c r="DA59" s="1">
        <v>234</v>
      </c>
      <c r="DG59" s="1">
        <v>772</v>
      </c>
      <c r="DM59" s="1">
        <v>280</v>
      </c>
      <c r="DS59" s="1">
        <v>213</v>
      </c>
      <c r="DY59" s="1">
        <v>1065</v>
      </c>
      <c r="FQ59" s="3"/>
      <c r="FS59" s="1">
        <v>271</v>
      </c>
      <c r="FY59" s="1">
        <v>1063</v>
      </c>
      <c r="GE59" s="1">
        <v>301</v>
      </c>
      <c r="GK59" s="1">
        <v>237</v>
      </c>
      <c r="GQ59" s="1">
        <v>1416</v>
      </c>
      <c r="HA59" s="1">
        <v>296</v>
      </c>
      <c r="HG59" s="1">
        <v>1180</v>
      </c>
      <c r="HM59" s="1">
        <v>331</v>
      </c>
      <c r="HS59" s="1">
        <v>262</v>
      </c>
      <c r="HY59" s="1">
        <v>1591</v>
      </c>
      <c r="II59" s="1">
        <v>260</v>
      </c>
      <c r="IO59" s="1">
        <v>973</v>
      </c>
      <c r="IU59" s="1">
        <v>309</v>
      </c>
      <c r="JA59" s="1">
        <v>240</v>
      </c>
      <c r="JG59" s="1">
        <v>1329</v>
      </c>
      <c r="JQ59" s="1">
        <v>177</v>
      </c>
      <c r="JW59" s="1">
        <v>594</v>
      </c>
      <c r="KC59" s="1">
        <v>216</v>
      </c>
      <c r="KI59" s="1">
        <v>160</v>
      </c>
      <c r="KO59" s="1">
        <v>817</v>
      </c>
      <c r="MG59" s="3"/>
      <c r="MI59" s="1">
        <v>310</v>
      </c>
      <c r="MO59" s="1">
        <v>1121</v>
      </c>
      <c r="MU59" s="1">
        <v>343</v>
      </c>
      <c r="NA59" s="1">
        <v>264</v>
      </c>
      <c r="NG59" s="1">
        <v>1476</v>
      </c>
      <c r="NQ59" s="1">
        <v>381</v>
      </c>
      <c r="NW59" s="1">
        <v>1545</v>
      </c>
      <c r="OC59" s="1">
        <v>427</v>
      </c>
      <c r="OI59" s="1">
        <v>334</v>
      </c>
      <c r="OO59" s="1">
        <v>2061</v>
      </c>
      <c r="OY59" s="1">
        <v>275</v>
      </c>
      <c r="PE59" s="1">
        <v>962</v>
      </c>
      <c r="PK59" s="1">
        <v>322</v>
      </c>
      <c r="PQ59" s="1">
        <v>246</v>
      </c>
      <c r="PW59" s="1">
        <v>1304</v>
      </c>
      <c r="QG59" s="1">
        <v>174</v>
      </c>
      <c r="QM59" s="1">
        <v>580</v>
      </c>
      <c r="QS59" s="1">
        <v>213</v>
      </c>
      <c r="QY59" s="1">
        <v>159</v>
      </c>
      <c r="RE59" s="1">
        <v>787</v>
      </c>
      <c r="SW59" s="3"/>
      <c r="SY59" s="1">
        <v>335</v>
      </c>
      <c r="TE59" s="1">
        <v>1240</v>
      </c>
      <c r="TK59" s="1">
        <v>374</v>
      </c>
      <c r="TQ59" s="1">
        <v>289</v>
      </c>
      <c r="TW59" s="1">
        <v>1636</v>
      </c>
      <c r="UG59" s="1">
        <v>387</v>
      </c>
      <c r="UM59" s="1">
        <v>1483</v>
      </c>
      <c r="US59" s="1">
        <v>433</v>
      </c>
      <c r="UY59" s="1">
        <v>339</v>
      </c>
      <c r="VE59" s="1">
        <v>1978</v>
      </c>
      <c r="VO59" s="1">
        <v>295</v>
      </c>
      <c r="VU59" s="1">
        <v>1099</v>
      </c>
      <c r="WA59" s="1">
        <v>346</v>
      </c>
      <c r="WG59" s="1">
        <v>266</v>
      </c>
      <c r="WM59" s="1">
        <v>1488</v>
      </c>
      <c r="WW59" s="1">
        <v>194</v>
      </c>
      <c r="XC59" s="1">
        <v>642</v>
      </c>
      <c r="XI59" s="1">
        <v>234</v>
      </c>
      <c r="XO59" s="1">
        <v>175</v>
      </c>
      <c r="XU59" s="1">
        <v>874</v>
      </c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</row>
    <row r="60" spans="1:715">
      <c r="A60" s="3"/>
      <c r="C60" s="1">
        <v>313</v>
      </c>
      <c r="I60" s="1">
        <v>1252</v>
      </c>
      <c r="O60" s="1">
        <v>339</v>
      </c>
      <c r="U60" s="1">
        <v>271</v>
      </c>
      <c r="AA60" s="1">
        <v>1659</v>
      </c>
      <c r="AK60" s="1">
        <v>301</v>
      </c>
      <c r="AQ60" s="1">
        <v>1227</v>
      </c>
      <c r="AW60" s="1">
        <v>327</v>
      </c>
      <c r="BC60" s="1">
        <v>251</v>
      </c>
      <c r="BI60" s="1">
        <v>1655</v>
      </c>
      <c r="BS60" s="1">
        <v>241</v>
      </c>
      <c r="BY60" s="1">
        <v>1004</v>
      </c>
      <c r="CE60" s="1">
        <v>348</v>
      </c>
      <c r="CK60" s="1">
        <v>272</v>
      </c>
      <c r="CQ60" s="1">
        <v>1393</v>
      </c>
      <c r="DA60" s="1">
        <v>171</v>
      </c>
      <c r="DG60" s="1">
        <v>444</v>
      </c>
      <c r="DM60" s="1">
        <v>277</v>
      </c>
      <c r="DS60" s="1">
        <v>198</v>
      </c>
      <c r="DY60" s="1">
        <v>698</v>
      </c>
      <c r="FQ60" s="3"/>
      <c r="FS60" s="1">
        <v>316</v>
      </c>
      <c r="FY60" s="1">
        <v>1224</v>
      </c>
      <c r="GE60" s="1">
        <v>343</v>
      </c>
      <c r="GK60" s="1">
        <v>275</v>
      </c>
      <c r="GQ60" s="1">
        <v>1622</v>
      </c>
      <c r="HA60" s="1">
        <v>300</v>
      </c>
      <c r="HG60" s="1">
        <v>1182</v>
      </c>
      <c r="HM60" s="1">
        <v>327</v>
      </c>
      <c r="HS60" s="1">
        <v>265</v>
      </c>
      <c r="HY60" s="1">
        <v>1595</v>
      </c>
      <c r="II60" s="1">
        <v>244</v>
      </c>
      <c r="IO60" s="1">
        <v>860</v>
      </c>
      <c r="IU60" s="1">
        <v>303</v>
      </c>
      <c r="JA60" s="1">
        <v>236</v>
      </c>
      <c r="JG60" s="1">
        <v>1199</v>
      </c>
      <c r="JQ60" s="1">
        <v>178</v>
      </c>
      <c r="JW60" s="1">
        <v>485</v>
      </c>
      <c r="KC60" s="1">
        <v>283</v>
      </c>
      <c r="KI60" s="1">
        <v>198</v>
      </c>
      <c r="KO60" s="1">
        <v>744</v>
      </c>
      <c r="MG60" s="3"/>
      <c r="MI60" s="1">
        <v>303</v>
      </c>
      <c r="MO60" s="1">
        <v>1255</v>
      </c>
      <c r="MU60" s="1">
        <v>326</v>
      </c>
      <c r="NA60" s="1">
        <v>251</v>
      </c>
      <c r="NG60" s="1">
        <v>1625</v>
      </c>
      <c r="NQ60" s="1">
        <v>351</v>
      </c>
      <c r="NW60" s="1">
        <v>1298</v>
      </c>
      <c r="OC60" s="1">
        <v>381</v>
      </c>
      <c r="OI60" s="1">
        <v>301</v>
      </c>
      <c r="OO60" s="1">
        <v>1711</v>
      </c>
      <c r="OY60" s="1">
        <v>318</v>
      </c>
      <c r="PE60" s="1">
        <v>1117</v>
      </c>
      <c r="PK60" s="1">
        <v>382</v>
      </c>
      <c r="PQ60" s="1">
        <v>288</v>
      </c>
      <c r="PW60" s="1">
        <v>1522</v>
      </c>
      <c r="QG60" s="1">
        <v>231</v>
      </c>
      <c r="QM60" s="1">
        <v>653</v>
      </c>
      <c r="QS60" s="1">
        <v>338</v>
      </c>
      <c r="QY60" s="1">
        <v>241</v>
      </c>
      <c r="RE60" s="1">
        <v>975</v>
      </c>
      <c r="SW60" s="3"/>
      <c r="SY60" s="1">
        <v>306</v>
      </c>
      <c r="TE60" s="1">
        <v>1199</v>
      </c>
      <c r="TK60" s="1">
        <v>331</v>
      </c>
      <c r="TQ60" s="1">
        <v>256</v>
      </c>
      <c r="TW60" s="1">
        <v>1550</v>
      </c>
      <c r="UG60" s="1">
        <v>336</v>
      </c>
      <c r="UM60" s="1">
        <v>1306</v>
      </c>
      <c r="US60" s="1">
        <v>366</v>
      </c>
      <c r="UY60" s="1">
        <v>291</v>
      </c>
      <c r="VE60" s="1">
        <v>1721</v>
      </c>
      <c r="VO60" s="1">
        <v>259</v>
      </c>
      <c r="VU60" s="1">
        <v>919</v>
      </c>
      <c r="WA60" s="1">
        <v>311</v>
      </c>
      <c r="WG60" s="1">
        <v>238</v>
      </c>
      <c r="WM60" s="1">
        <v>1256</v>
      </c>
      <c r="WW60" s="1">
        <v>195</v>
      </c>
      <c r="XC60" s="1">
        <v>548</v>
      </c>
      <c r="XI60" s="1">
        <v>295</v>
      </c>
      <c r="XO60" s="1">
        <v>205</v>
      </c>
      <c r="XU60" s="1">
        <v>829</v>
      </c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</row>
    <row r="61" spans="1:715">
      <c r="A61" s="3"/>
      <c r="C61" s="1">
        <f>AVERAGE(C58:C60)</f>
        <v>304.333333333333</v>
      </c>
      <c r="I61" s="1">
        <f>AVERAGE(I58:I60)</f>
        <v>1181</v>
      </c>
      <c r="O61" s="1">
        <f>AVERAGE(O58:O60)</f>
        <v>329.333333333333</v>
      </c>
      <c r="U61" s="1">
        <f>AVERAGE(U58:U60)</f>
        <v>263.666666666667</v>
      </c>
      <c r="AA61" s="1">
        <f>AVERAGE(AA58:AA60)</f>
        <v>1563.33333333333</v>
      </c>
      <c r="AK61" s="1">
        <f>AVERAGE(AK58:AK60)</f>
        <v>303.333333333333</v>
      </c>
      <c r="AQ61" s="1">
        <f>AVERAGE(AQ58:AQ60)</f>
        <v>1214.33333333333</v>
      </c>
      <c r="AW61" s="1">
        <f>AVERAGE(AW58:AW60)</f>
        <v>329.666666666667</v>
      </c>
      <c r="BC61" s="1">
        <f>AVERAGE(BC58:BC60)</f>
        <v>271.666666666667</v>
      </c>
      <c r="BI61" s="1">
        <f>AVERAGE(BI58:BI60)</f>
        <v>1637.33333333333</v>
      </c>
      <c r="BS61" s="1">
        <f>AVERAGE(BS58:BS60)</f>
        <v>259</v>
      </c>
      <c r="BY61" s="1">
        <f>AVERAGE(BY58:BY60)</f>
        <v>913.333333333333</v>
      </c>
      <c r="CE61" s="1">
        <f>AVERAGE(CE58:CE60)</f>
        <v>323.333333333333</v>
      </c>
      <c r="CK61" s="1">
        <f>AVERAGE(CK58:CK60)</f>
        <v>253</v>
      </c>
      <c r="CQ61" s="1">
        <f>AVERAGE(CQ58:CQ60)</f>
        <v>1271</v>
      </c>
      <c r="DA61" s="1">
        <f>AVERAGE(DA58:DA60)</f>
        <v>194.333333333333</v>
      </c>
      <c r="DG61" s="1">
        <f>AVERAGE(DG58:DG60)</f>
        <v>588.666666666667</v>
      </c>
      <c r="DM61" s="1">
        <f>AVERAGE(DM58:DM60)</f>
        <v>263</v>
      </c>
      <c r="DS61" s="1">
        <f>AVERAGE(DS58:DS60)</f>
        <v>194.666666666667</v>
      </c>
      <c r="DY61" s="1">
        <f>AVERAGE(DY58:DY60)</f>
        <v>852</v>
      </c>
      <c r="EI61" s="1">
        <f>EI58</f>
        <v>140</v>
      </c>
      <c r="EO61" s="1">
        <f>EO58</f>
        <v>319</v>
      </c>
      <c r="EU61" s="1">
        <f>EU58</f>
        <v>177</v>
      </c>
      <c r="FA61" s="1">
        <f>FA58</f>
        <v>183</v>
      </c>
      <c r="FG61" s="1">
        <f>FG58</f>
        <v>497</v>
      </c>
      <c r="FQ61" s="3"/>
      <c r="FS61" s="1">
        <f>AVERAGE(FS58:FS60)</f>
        <v>296.333333333333</v>
      </c>
      <c r="FY61" s="1">
        <f>AVERAGE(FY58:FY60)</f>
        <v>1148</v>
      </c>
      <c r="GE61" s="1">
        <f>AVERAGE(GE58:GE60)</f>
        <v>321</v>
      </c>
      <c r="GK61" s="1">
        <f>AVERAGE(GK58:GK60)</f>
        <v>257.333333333333</v>
      </c>
      <c r="GQ61" s="1">
        <f>AVERAGE(GQ58:GQ60)</f>
        <v>1518.66666666667</v>
      </c>
      <c r="HA61" s="1">
        <f>AVERAGE(HA58:HA60)</f>
        <v>294.333333333333</v>
      </c>
      <c r="HG61" s="1">
        <f>AVERAGE(HG58:HG60)</f>
        <v>1163.66666666667</v>
      </c>
      <c r="HM61" s="1">
        <f>AVERAGE(HM58:HM60)</f>
        <v>320.666666666667</v>
      </c>
      <c r="HS61" s="1">
        <f>AVERAGE(HS58:HS60)</f>
        <v>260</v>
      </c>
      <c r="HY61" s="1">
        <f>AVERAGE(HY58:HY60)</f>
        <v>1570.66666666667</v>
      </c>
      <c r="II61" s="1">
        <f>AVERAGE(II58:II60)</f>
        <v>248</v>
      </c>
      <c r="IO61" s="1">
        <f>AVERAGE(IO58:IO60)</f>
        <v>872.333333333333</v>
      </c>
      <c r="IU61" s="1">
        <f>AVERAGE(IU58:IU60)</f>
        <v>307.666666666667</v>
      </c>
      <c r="JA61" s="1">
        <f>AVERAGE(JA58:JA60)</f>
        <v>240</v>
      </c>
      <c r="JG61" s="1">
        <f>AVERAGE(JG58:JG60)</f>
        <v>1215.33333333333</v>
      </c>
      <c r="JQ61" s="1">
        <f>AVERAGE(JQ58:JQ60)</f>
        <v>173.666666666667</v>
      </c>
      <c r="JW61" s="1">
        <f>AVERAGE(JW58:JW60)</f>
        <v>531.666666666667</v>
      </c>
      <c r="KC61" s="1">
        <f>AVERAGE(KC58:KC60)</f>
        <v>238</v>
      </c>
      <c r="KI61" s="1">
        <f>AVERAGE(KI58:KI60)</f>
        <v>171.666666666667</v>
      </c>
      <c r="KO61" s="1">
        <f>AVERAGE(KO58:KO60)</f>
        <v>769</v>
      </c>
      <c r="KY61" s="1">
        <f>KY58</f>
        <v>125</v>
      </c>
      <c r="LE61" s="1">
        <f>LE58</f>
        <v>287</v>
      </c>
      <c r="LK61" s="1">
        <f>LK58</f>
        <v>160</v>
      </c>
      <c r="LQ61" s="1">
        <f>LQ58</f>
        <v>161</v>
      </c>
      <c r="LW61" s="1">
        <f>LW58</f>
        <v>451</v>
      </c>
      <c r="MG61" s="3"/>
      <c r="MI61" s="1">
        <f>AVERAGE(MI58:MI60)</f>
        <v>318</v>
      </c>
      <c r="MO61" s="1">
        <f>AVERAGE(MO58:MO60)</f>
        <v>1238.66666666667</v>
      </c>
      <c r="MU61" s="1">
        <f>AVERAGE(MU58:MU60)</f>
        <v>342.666666666667</v>
      </c>
      <c r="NA61" s="1">
        <f>AVERAGE(NA58:NA60)</f>
        <v>263.333333333333</v>
      </c>
      <c r="NG61" s="1">
        <f>AVERAGE(NG58:NG60)</f>
        <v>1602.33333333333</v>
      </c>
      <c r="NQ61" s="1">
        <f>AVERAGE(NQ58:NQ60)</f>
        <v>336.333333333333</v>
      </c>
      <c r="NW61" s="1">
        <f>AVERAGE(NW58:NW60)</f>
        <v>1351</v>
      </c>
      <c r="OC61" s="1">
        <f>AVERAGE(OC58:OC60)</f>
        <v>365</v>
      </c>
      <c r="OI61" s="1">
        <f>AVERAGE(OI58:OI60)</f>
        <v>289</v>
      </c>
      <c r="OO61" s="1">
        <f>AVERAGE(OO58:OO60)</f>
        <v>1782</v>
      </c>
      <c r="OY61" s="1">
        <f>AVERAGE(OY58:OY60)</f>
        <v>282</v>
      </c>
      <c r="PE61" s="1">
        <f>AVERAGE(PE58:PE60)</f>
        <v>1014.33333333333</v>
      </c>
      <c r="PK61" s="1">
        <f>AVERAGE(PK58:PK60)</f>
        <v>340</v>
      </c>
      <c r="PQ61" s="1">
        <f>AVERAGE(PQ58:PQ60)</f>
        <v>256</v>
      </c>
      <c r="PW61" s="1">
        <f>AVERAGE(PW58:PW60)</f>
        <v>1383.66666666667</v>
      </c>
      <c r="QG61" s="1">
        <f>AVERAGE(QG58:QG60)</f>
        <v>207.333333333333</v>
      </c>
      <c r="QM61" s="1">
        <f>AVERAGE(QM58:QM60)</f>
        <v>643.333333333333</v>
      </c>
      <c r="QS61" s="1">
        <f>AVERAGE(QS58:QS60)</f>
        <v>274.666666666667</v>
      </c>
      <c r="QY61" s="1">
        <f>AVERAGE(QY58:QY60)</f>
        <v>201</v>
      </c>
      <c r="RE61" s="1">
        <f>AVERAGE(RE58:RE60)</f>
        <v>911.666666666667</v>
      </c>
      <c r="RO61" s="1">
        <f>RO58</f>
        <v>192</v>
      </c>
      <c r="RU61" s="1">
        <f>RU58</f>
        <v>553</v>
      </c>
      <c r="SA61" s="1">
        <f>SA58</f>
        <v>261</v>
      </c>
      <c r="SG61" s="1">
        <f>SG58</f>
        <v>247</v>
      </c>
      <c r="SM61" s="1">
        <f>SM58</f>
        <v>831</v>
      </c>
      <c r="SW61" s="3"/>
      <c r="SY61" s="1">
        <f>AVERAGE(SY58:SY60)</f>
        <v>304.666666666667</v>
      </c>
      <c r="TE61" s="1">
        <f>AVERAGE(TE58:TE60)</f>
        <v>1201.33333333333</v>
      </c>
      <c r="TK61" s="1">
        <f>AVERAGE(TK58:TK60)</f>
        <v>329.333333333333</v>
      </c>
      <c r="TQ61" s="1">
        <f>AVERAGE(TQ58:TQ60)</f>
        <v>255</v>
      </c>
      <c r="TW61" s="1">
        <f>AVERAGE(TW58:TW60)</f>
        <v>1552.66666666667</v>
      </c>
      <c r="UG61" s="1">
        <f>AVERAGE(UG58:UG60)</f>
        <v>326</v>
      </c>
      <c r="UM61" s="1">
        <f>AVERAGE(UM58:UM60)</f>
        <v>1307.66666666667</v>
      </c>
      <c r="US61" s="1">
        <f>AVERAGE(US58:US60)</f>
        <v>354</v>
      </c>
      <c r="UY61" s="1">
        <f>AVERAGE(UY58:UY60)</f>
        <v>281.666666666667</v>
      </c>
      <c r="VE61" s="1">
        <f>AVERAGE(VE58:VE60)</f>
        <v>1723.66666666667</v>
      </c>
      <c r="VO61" s="1">
        <f>AVERAGE(VO58:VO60)</f>
        <v>269.666666666667</v>
      </c>
      <c r="VU61" s="1">
        <f>AVERAGE(VU58:VU60)</f>
        <v>981</v>
      </c>
      <c r="WA61" s="1">
        <f>AVERAGE(WA58:WA60)</f>
        <v>324</v>
      </c>
      <c r="WG61" s="1">
        <f>AVERAGE(WG58:WG60)</f>
        <v>248</v>
      </c>
      <c r="WM61" s="1">
        <f>AVERAGE(WM58:WM60)</f>
        <v>1339</v>
      </c>
      <c r="WW61" s="1">
        <f>AVERAGE(WW58:WW60)</f>
        <v>191.333333333333</v>
      </c>
      <c r="XC61" s="1">
        <f>AVERAGE(XC58:XC60)</f>
        <v>593</v>
      </c>
      <c r="XI61" s="1">
        <f>AVERAGE(XI58:XI60)</f>
        <v>255</v>
      </c>
      <c r="XO61" s="1">
        <f>AVERAGE(XO58:XO60)</f>
        <v>184</v>
      </c>
      <c r="XU61" s="1">
        <f>AVERAGE(XU58:XU60)</f>
        <v>843.333333333333</v>
      </c>
      <c r="YE61" s="1">
        <f>YE58</f>
        <v>173</v>
      </c>
      <c r="YK61" s="1">
        <f>YK58</f>
        <v>500</v>
      </c>
      <c r="YQ61" s="1">
        <f>YQ58</f>
        <v>235</v>
      </c>
      <c r="YW61" s="1">
        <f>YW58</f>
        <v>224</v>
      </c>
      <c r="ZC61" s="1">
        <f>ZC58</f>
        <v>751</v>
      </c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</row>
    <row r="62" spans="1:715">
      <c r="A62" s="3"/>
      <c r="FQ62" s="3"/>
      <c r="MG62" s="3"/>
      <c r="SW62" s="3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</row>
    <row r="63" spans="1:715">
      <c r="A63" s="3"/>
      <c r="FQ63" s="3"/>
      <c r="MG63" s="3"/>
      <c r="SW63" s="3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</row>
    <row r="64" spans="1:715">
      <c r="A64" s="3"/>
      <c r="FQ64" s="3"/>
      <c r="MG64" s="3"/>
      <c r="SW64" s="3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</row>
    <row r="65" spans="1:715">
      <c r="A65" s="3"/>
      <c r="C65" s="1">
        <f>(AA61-U61)/AA61</f>
        <v>0.83134328358209</v>
      </c>
      <c r="F65" s="1">
        <f>(I61-O61)/I61</f>
        <v>0.72114027660175</v>
      </c>
      <c r="I65" s="1">
        <f>(I61-C61)/I61</f>
        <v>0.74230877787186</v>
      </c>
      <c r="L65" s="1">
        <f>(I61-O61)/(I61-C61)</f>
        <v>0.97148288973384</v>
      </c>
      <c r="O65" s="1">
        <f>AA61/I61-1</f>
        <v>0.323736946090883</v>
      </c>
      <c r="R65" s="1">
        <f>L65/(L65+1)</f>
        <v>0.492767598842816</v>
      </c>
      <c r="U65" s="1">
        <f>1/(1+L65)</f>
        <v>0.507232401157184</v>
      </c>
      <c r="X65" s="1">
        <f>U65/R65-1</f>
        <v>0.029354207436399</v>
      </c>
      <c r="AA65" s="1">
        <f>I65*L65</f>
        <v>0.72114027660175</v>
      </c>
      <c r="AD65" s="1">
        <f>1-I65</f>
        <v>0.25769122212814</v>
      </c>
      <c r="AG65" s="1">
        <f>I65*(1-L65)</f>
        <v>0.0211685012701101</v>
      </c>
      <c r="AK65" s="1">
        <f>(BI61-BC61)/BI61</f>
        <v>0.834079804560261</v>
      </c>
      <c r="AN65" s="1">
        <f>(AQ61-AW61)/AQ61</f>
        <v>0.728520450178424</v>
      </c>
      <c r="AQ65" s="1">
        <f>(AQ61-AK61)/AQ61</f>
        <v>0.75020587427944</v>
      </c>
      <c r="AT65" s="1">
        <f>(AQ61-AW61)/(AQ61-AK61)</f>
        <v>0.971094035858031</v>
      </c>
      <c r="AW65" s="1">
        <f>BI61/AQ61-1</f>
        <v>0.348339280812517</v>
      </c>
      <c r="AZ65" s="1">
        <f>AT65/(AT65+1)</f>
        <v>0.492667532949694</v>
      </c>
      <c r="BC65" s="1">
        <f>1/(1+AT65)</f>
        <v>0.507332467050306</v>
      </c>
      <c r="BF65" s="1">
        <f>BC65/AZ65-1</f>
        <v>0.0297663903541825</v>
      </c>
      <c r="BI65" s="1">
        <f>AQ65*AT65</f>
        <v>0.728520450178424</v>
      </c>
      <c r="BL65" s="1">
        <f>1-AQ65</f>
        <v>0.24979412572056</v>
      </c>
      <c r="BO65" s="1">
        <f>AQ65*(1-AT65)</f>
        <v>0.0216854241010157</v>
      </c>
      <c r="BS65" s="1">
        <f>(CQ61-CK61)/CQ61</f>
        <v>0.800944138473643</v>
      </c>
      <c r="BV65" s="1">
        <f>(BY61-CE61)/BY61</f>
        <v>0.645985401459854</v>
      </c>
      <c r="BY65" s="1">
        <f>(BY61-BS61)/BY61</f>
        <v>0.716423357664234</v>
      </c>
      <c r="CB65" s="1">
        <f>(BY61-CE61)/(BY61-BS61)</f>
        <v>0.901681100356597</v>
      </c>
      <c r="CE65" s="1">
        <f>CQ61/BY61-1</f>
        <v>0.391605839416058</v>
      </c>
      <c r="CH65" s="1">
        <f>CB65/(CB65+1)</f>
        <v>0.474149477631931</v>
      </c>
      <c r="CK65" s="1">
        <f>1/(1+CB65)</f>
        <v>0.525850522368069</v>
      </c>
      <c r="CN65" s="1">
        <f>CK65/CH65-1</f>
        <v>0.109039548022599</v>
      </c>
      <c r="CQ65" s="1">
        <f>BY65*CB65</f>
        <v>0.645985401459854</v>
      </c>
      <c r="CT65" s="1">
        <f>1-BY65</f>
        <v>0.283576642335766</v>
      </c>
      <c r="CW65" s="1">
        <f>BY65*(1-CB65)</f>
        <v>0.0704379562043796</v>
      </c>
      <c r="DA65" s="1">
        <f>(DY61-DS61)/DY61</f>
        <v>0.77151799687011</v>
      </c>
      <c r="DD65" s="1">
        <f>(DG61-DM61)/DG61</f>
        <v>0.553227633069083</v>
      </c>
      <c r="DG65" s="1">
        <f>(DG61-DA61)/DG61</f>
        <v>0.669875424688562</v>
      </c>
      <c r="DJ65" s="1">
        <f>(DG61-DM61)/(DG61-DA61)</f>
        <v>0.825866441251057</v>
      </c>
      <c r="DM65" s="1">
        <f>DY61/DG61-1</f>
        <v>0.447338618346546</v>
      </c>
      <c r="DP65" s="1">
        <f>DJ65/(DJ65+1)</f>
        <v>0.452314814814815</v>
      </c>
      <c r="DS65" s="1">
        <f>1/(1+DJ65)</f>
        <v>0.547685185185185</v>
      </c>
      <c r="DV65" s="1">
        <f>DS65/DP65-1</f>
        <v>0.210849539406346</v>
      </c>
      <c r="DY65" s="1">
        <f>DG65*DJ65</f>
        <v>0.553227633069083</v>
      </c>
      <c r="EB65" s="1">
        <f>1-DG65</f>
        <v>0.330124575311438</v>
      </c>
      <c r="EE65" s="1">
        <f>DG65*(1-DJ65)</f>
        <v>0.116647791619479</v>
      </c>
      <c r="EI65" s="1">
        <f>(FG61-FA61)/FG61</f>
        <v>0.631790744466801</v>
      </c>
      <c r="EL65" s="1">
        <f>(EO61-EU61)/EO61</f>
        <v>0.445141065830721</v>
      </c>
      <c r="EO65" s="1">
        <f>(EO61-EI61)/EO61</f>
        <v>0.561128526645768</v>
      </c>
      <c r="ER65" s="1">
        <f>(EO61-EU61)/(EO61-EI61)</f>
        <v>0.793296089385475</v>
      </c>
      <c r="EU65" s="1">
        <f>FG61/EO61-1</f>
        <v>0.557993730407524</v>
      </c>
      <c r="EX65" s="1">
        <f>ER65/(ER65+1)</f>
        <v>0.442367601246106</v>
      </c>
      <c r="FA65" s="1">
        <f>1/(1+ER65)</f>
        <v>0.557632398753894</v>
      </c>
      <c r="FD65" s="1">
        <f>FA65/EX65-1</f>
        <v>0.26056338028169</v>
      </c>
      <c r="FG65" s="1">
        <f>EO65*ER65</f>
        <v>0.445141065830721</v>
      </c>
      <c r="FJ65" s="1">
        <f>1-EO65</f>
        <v>0.438871473354232</v>
      </c>
      <c r="FM65" s="1">
        <f>EO65*(1-ER65)</f>
        <v>0.115987460815047</v>
      </c>
      <c r="FQ65" s="3"/>
      <c r="FS65" s="1">
        <f>(GQ61-GK61)/GQ61</f>
        <v>0.830553116769096</v>
      </c>
      <c r="FV65" s="1">
        <f>(FY61-GE61)/FY61</f>
        <v>0.720383275261324</v>
      </c>
      <c r="FY65" s="1">
        <f>(FY61-FS61)/FY61</f>
        <v>0.741869918699187</v>
      </c>
      <c r="GB65" s="1">
        <f>(FY61-GE61)/(FY61-FS61)</f>
        <v>0.971037181996086</v>
      </c>
      <c r="GE65" s="1">
        <f>GQ61/FY61-1</f>
        <v>0.322880371660859</v>
      </c>
      <c r="GH65" s="1">
        <f>GB65/(GB65+1)</f>
        <v>0.492652899126291</v>
      </c>
      <c r="GK65" s="1">
        <f>1/(1+GB65)</f>
        <v>0.507347100873709</v>
      </c>
      <c r="GN65" s="1">
        <f>GK65/GH65-1</f>
        <v>0.029826682789198</v>
      </c>
      <c r="GQ65" s="1">
        <f>FY65*GB65</f>
        <v>0.720383275261324</v>
      </c>
      <c r="GT65" s="1">
        <f>1-FY65</f>
        <v>0.258130081300813</v>
      </c>
      <c r="GW65" s="1">
        <f>FY65*(1-GB65)</f>
        <v>0.021486643437863</v>
      </c>
      <c r="HA65" s="1">
        <f>(HY61-HS61)/HY61</f>
        <v>0.83446519524618</v>
      </c>
      <c r="HD65" s="1">
        <f>(HG61-HM61)/HG61</f>
        <v>0.724434259524491</v>
      </c>
      <c r="HG65" s="1">
        <f>(HG61-HA61)/HG61</f>
        <v>0.74706387854483</v>
      </c>
      <c r="HJ65" s="1">
        <f>(HG61-HM61)/(HG61-HA61)</f>
        <v>0.969708588957055</v>
      </c>
      <c r="HM65" s="1">
        <f>HY61/HG61-1</f>
        <v>0.349756516757376</v>
      </c>
      <c r="HP65" s="1">
        <f>HJ65/(HJ65+1)</f>
        <v>0.492310687171501</v>
      </c>
      <c r="HS65" s="1">
        <f>1/(1+HJ65)</f>
        <v>0.507689312828499</v>
      </c>
      <c r="HV65" s="1">
        <f>HS65/HP65-1</f>
        <v>0.0312376433372876</v>
      </c>
      <c r="HY65" s="1">
        <f>HG65*HJ65</f>
        <v>0.724434259524492</v>
      </c>
      <c r="IB65" s="1">
        <f>1-HG65</f>
        <v>0.25293612145517</v>
      </c>
      <c r="IE65" s="1">
        <f>HG65*(1-HJ65)</f>
        <v>0.0226296190203382</v>
      </c>
      <c r="II65" s="1">
        <f>(JG61-JA61)/JG61</f>
        <v>0.802523313219967</v>
      </c>
      <c r="IL65" s="1">
        <f>(IO61-IU61)/IO61</f>
        <v>0.647306075659152</v>
      </c>
      <c r="IO65" s="1">
        <f>(IO61-II61)/IO61</f>
        <v>0.715705005731754</v>
      </c>
      <c r="IR65" s="1">
        <f>(IO61-IU61)/(IO61-II61)</f>
        <v>0.904431393486386</v>
      </c>
      <c r="IU65" s="1">
        <f>JG61/IO61-1</f>
        <v>0.393198318685518</v>
      </c>
      <c r="IX65" s="1">
        <f>IR65/(IR65+1)</f>
        <v>0.474908887019905</v>
      </c>
      <c r="JA65" s="1">
        <f>1/(1+IR65)</f>
        <v>0.525091112980095</v>
      </c>
      <c r="JD65" s="1">
        <f>JA65/IX65-1</f>
        <v>0.105667060212515</v>
      </c>
      <c r="JG65" s="1">
        <f>IO65*IR65</f>
        <v>0.647306075659152</v>
      </c>
      <c r="JJ65" s="1">
        <f>1-IO65</f>
        <v>0.284294994268246</v>
      </c>
      <c r="JM65" s="1">
        <f>IO65*(1-IR65)</f>
        <v>0.0683989300726021</v>
      </c>
      <c r="JQ65" s="1">
        <f>(KO61-KI61)/KO61</f>
        <v>0.776766363242306</v>
      </c>
      <c r="JT65" s="1">
        <f>(JW61-KC61)/JW61</f>
        <v>0.552351097178683</v>
      </c>
      <c r="JW65" s="1">
        <f>(JW61-JQ61)/JW61</f>
        <v>0.673354231974922</v>
      </c>
      <c r="JZ65" s="1">
        <f>(JW61-KC61)/(JW61-JQ61)</f>
        <v>0.820297951582868</v>
      </c>
      <c r="KC65" s="1">
        <f>KO61/JW61-1</f>
        <v>0.446394984326019</v>
      </c>
      <c r="KF65" s="1">
        <f>JZ65/(JZ65+1)</f>
        <v>0.450639386189258</v>
      </c>
      <c r="KI65" s="1">
        <f>1/(1+JZ65)</f>
        <v>0.549360613810742</v>
      </c>
      <c r="KL65" s="1">
        <f>KI65/KF65-1</f>
        <v>0.219069239500568</v>
      </c>
      <c r="KO65" s="1">
        <f>JW65*JZ65</f>
        <v>0.552351097178683</v>
      </c>
      <c r="KR65" s="1">
        <f>1-JW65</f>
        <v>0.326645768025078</v>
      </c>
      <c r="KU65" s="1">
        <f>JW65*(1-JZ65)</f>
        <v>0.121003134796238</v>
      </c>
      <c r="KY65" s="1">
        <f>(LW61-LQ61)/LW61</f>
        <v>0.643015521064302</v>
      </c>
      <c r="LB65" s="1">
        <f>(LE61-LK61)/LE61</f>
        <v>0.442508710801394</v>
      </c>
      <c r="LE65" s="1">
        <f>(LE61-KY61)/LE61</f>
        <v>0.564459930313589</v>
      </c>
      <c r="LH65" s="1">
        <f>(LE61-LK61)/(LE61-KY61)</f>
        <v>0.783950617283951</v>
      </c>
      <c r="LK65" s="1">
        <f>LW61/LE61-1</f>
        <v>0.571428571428571</v>
      </c>
      <c r="LN65" s="1">
        <f>LH65/(LH65+1)</f>
        <v>0.439446366782007</v>
      </c>
      <c r="LQ65" s="1">
        <f>1/(1+LH65)</f>
        <v>0.560553633217993</v>
      </c>
      <c r="LT65" s="1">
        <f>LQ65/LN65-1</f>
        <v>0.275590551181102</v>
      </c>
      <c r="LW65" s="1">
        <f>LE65*LH65</f>
        <v>0.442508710801394</v>
      </c>
      <c r="LZ65" s="1">
        <f>1-LE65</f>
        <v>0.435540069686411</v>
      </c>
      <c r="MC65" s="1">
        <f>LE65*(1-LH65)</f>
        <v>0.121951219512195</v>
      </c>
      <c r="MG65" s="3"/>
      <c r="MI65" s="1">
        <f>(NG61-NA61)/NG61</f>
        <v>0.83565633451217</v>
      </c>
      <c r="ML65" s="1">
        <f>(MO61-MU61)/MO61</f>
        <v>0.723358449946179</v>
      </c>
      <c r="MO65" s="1">
        <f>(MO61-MI61)/MO61</f>
        <v>0.743272335844995</v>
      </c>
      <c r="MR65" s="1">
        <f>(MO61-MU61)/(MO61-MI61)</f>
        <v>0.973207820419985</v>
      </c>
      <c r="MU65" s="1">
        <f>NG61/MO61-1</f>
        <v>0.293595263724435</v>
      </c>
      <c r="MX65" s="1">
        <f>MR65/(MR65+1)</f>
        <v>0.493211009174312</v>
      </c>
      <c r="NA65" s="1">
        <f>1/(1+MR65)</f>
        <v>0.506788990825688</v>
      </c>
      <c r="ND65" s="1">
        <f>NA65/MX65-1</f>
        <v>0.0275297619047619</v>
      </c>
      <c r="NG65" s="1">
        <f>MO65*MR65</f>
        <v>0.723358449946179</v>
      </c>
      <c r="NJ65" s="1">
        <f>1-MO65</f>
        <v>0.256727664155005</v>
      </c>
      <c r="NM65" s="1">
        <f>MO65*(1-MR65)</f>
        <v>0.019913885898816</v>
      </c>
      <c r="NQ65" s="1">
        <f>(OO61-OI61)/OO61</f>
        <v>0.837822671156005</v>
      </c>
      <c r="NT65" s="1">
        <f>(NW61-OC61)/NW61</f>
        <v>0.729829755736491</v>
      </c>
      <c r="NW65" s="1">
        <f>(NW61-NQ61)/NW61</f>
        <v>0.751048605970886</v>
      </c>
      <c r="NZ65" s="1">
        <f>(NW61-OC61)/(NW61-NQ61)</f>
        <v>0.971747700394218</v>
      </c>
      <c r="OC65" s="1">
        <f>OO61/NW61-1</f>
        <v>0.319022945965951</v>
      </c>
      <c r="OF65" s="1">
        <f>NZ65/(NZ65+1)</f>
        <v>0.492835721426191</v>
      </c>
      <c r="OI65" s="1">
        <f>1/(1+NZ65)</f>
        <v>0.507164278573809</v>
      </c>
      <c r="OL65" s="1">
        <f>OI65/OF65-1</f>
        <v>0.0290736984448952</v>
      </c>
      <c r="OO65" s="1">
        <f>NW65*NZ65</f>
        <v>0.729829755736492</v>
      </c>
      <c r="OR65" s="1">
        <f>1-NW65</f>
        <v>0.248951394029114</v>
      </c>
      <c r="OU65" s="1">
        <f>NW65*(1-NZ65)</f>
        <v>0.0212188502343943</v>
      </c>
      <c r="OY65" s="1">
        <f>(PW61-PQ61)/PW61</f>
        <v>0.814984341122621</v>
      </c>
      <c r="PB65" s="1">
        <f>(PE61-PK61)/PE61</f>
        <v>0.664804469273743</v>
      </c>
      <c r="PE65" s="1">
        <f>(PE61-OY61)/PE61</f>
        <v>0.72198488333881</v>
      </c>
      <c r="PH65" s="1">
        <f>(PE61-PK61)/(PE61-OY61)</f>
        <v>0.920801092398726</v>
      </c>
      <c r="PK65" s="1">
        <f>PW61/PE61-1</f>
        <v>0.36411436082813</v>
      </c>
      <c r="PN65" s="1">
        <f>PH65/(PH65+1)</f>
        <v>0.479383886255924</v>
      </c>
      <c r="PQ65" s="1">
        <f>1/(1+PH65)</f>
        <v>0.520616113744076</v>
      </c>
      <c r="PT65" s="1">
        <f>PQ65/PN65-1</f>
        <v>0.0860108749382105</v>
      </c>
      <c r="PW65" s="1">
        <f>PE65*PH65</f>
        <v>0.664804469273743</v>
      </c>
      <c r="PZ65" s="1">
        <f>1-PE65</f>
        <v>0.27801511666119</v>
      </c>
      <c r="QC65" s="1">
        <f>PE65*(1-PH65)</f>
        <v>0.0571804140650674</v>
      </c>
      <c r="QG65" s="1">
        <f>(RE61-QY61)/RE61</f>
        <v>0.779524680073126</v>
      </c>
      <c r="QJ65" s="1">
        <f>(QM61-QS61)/QM61</f>
        <v>0.573056994818653</v>
      </c>
      <c r="QM65" s="1">
        <f>(QM61-QG61)/QM61</f>
        <v>0.677720207253886</v>
      </c>
      <c r="QP65" s="1">
        <f>(QM61-QS61)/(QM61-QG61)</f>
        <v>0.845565749235474</v>
      </c>
      <c r="QS65" s="1">
        <f>RE61/QM61-1</f>
        <v>0.417098445595855</v>
      </c>
      <c r="QV65" s="1">
        <f>QP65/(QP65+1)</f>
        <v>0.458160729080365</v>
      </c>
      <c r="QY65" s="1">
        <f>1/(1+QP65)</f>
        <v>0.541839270919635</v>
      </c>
      <c r="RB65" s="1">
        <f>QY65/QV65-1</f>
        <v>0.182640144665461</v>
      </c>
      <c r="RE65" s="1">
        <f>QM65*QP65</f>
        <v>0.573056994818653</v>
      </c>
      <c r="RH65" s="1">
        <f>1-QM65</f>
        <v>0.322279792746114</v>
      </c>
      <c r="RK65" s="1">
        <f>QM65*(1-QP65)</f>
        <v>0.104663212435233</v>
      </c>
      <c r="RO65" s="1">
        <f>(SM61-SG61)/SM61</f>
        <v>0.702767749699158</v>
      </c>
      <c r="RR65" s="1">
        <f>(RU61-SA61)/RU61</f>
        <v>0.528028933092224</v>
      </c>
      <c r="RU65" s="1">
        <f>(RU61-RO61)/RU61</f>
        <v>0.652802893309222</v>
      </c>
      <c r="RX65" s="1">
        <f>(RU61-SA61)/(RU61-RO61)</f>
        <v>0.808864265927978</v>
      </c>
      <c r="SA65" s="1">
        <f>SM61/RU61-1</f>
        <v>0.502712477396022</v>
      </c>
      <c r="SD65" s="1">
        <f>RX65/(RX65+1)</f>
        <v>0.447166921898928</v>
      </c>
      <c r="SG65" s="1">
        <f>1/(1+RX65)</f>
        <v>0.552833078101072</v>
      </c>
      <c r="SJ65" s="1">
        <f>SG65/SD65-1</f>
        <v>0.236301369863014</v>
      </c>
      <c r="SM65" s="1">
        <f>RU65*RX65</f>
        <v>0.528028933092224</v>
      </c>
      <c r="SP65" s="1">
        <f>1-RU65</f>
        <v>0.347197106690778</v>
      </c>
      <c r="SS65" s="1">
        <f>RU65*(1-RX65)</f>
        <v>0.124773960216998</v>
      </c>
      <c r="SW65" s="3"/>
      <c r="SY65" s="1">
        <f>(TW61-TQ61)/TW61</f>
        <v>0.835766423357664</v>
      </c>
      <c r="TB65" s="1">
        <f>(TE61-TK61)/TE61</f>
        <v>0.725860155382908</v>
      </c>
      <c r="TE65" s="1">
        <f>(TE61-SY61)/TE61</f>
        <v>0.746392896781354</v>
      </c>
      <c r="TH65" s="1">
        <f>(TE61-TK61)/(TE61-SY61)</f>
        <v>0.972490706319703</v>
      </c>
      <c r="TK65" s="1">
        <f>TW61/TE61-1</f>
        <v>0.292452830188679</v>
      </c>
      <c r="TN65" s="1">
        <f>TH65/(TH65+1)</f>
        <v>0.49302676215605</v>
      </c>
      <c r="TQ65" s="1">
        <f>1/(1+TH65)</f>
        <v>0.50697323784395</v>
      </c>
      <c r="TT65" s="1">
        <f>TQ65/TN65-1</f>
        <v>0.0282874617737001</v>
      </c>
      <c r="TW65" s="1">
        <f>TE65*TH65</f>
        <v>0.725860155382908</v>
      </c>
      <c r="TZ65" s="1">
        <f>1-TE65</f>
        <v>0.253607103218646</v>
      </c>
      <c r="UC65" s="1">
        <f>TE65*(1-TH65)</f>
        <v>0.020532741398446</v>
      </c>
      <c r="UG65" s="1">
        <f>(VE61-UY61)/VE61</f>
        <v>0.836588667569136</v>
      </c>
      <c r="UJ65" s="1">
        <f>(UM61-US61)/UM61</f>
        <v>0.729288809584502</v>
      </c>
      <c r="UM65" s="1">
        <f>(UM61-UG61)/UM61</f>
        <v>0.75070099413714</v>
      </c>
      <c r="UP65" s="1">
        <f>(UM61-US61)/(UM61-UG61)</f>
        <v>0.971477079796265</v>
      </c>
      <c r="US65" s="1">
        <f>VE61/UM61-1</f>
        <v>0.318123884782054</v>
      </c>
      <c r="UV65" s="1">
        <f>UP65/(UP65+1)</f>
        <v>0.492766104030313</v>
      </c>
      <c r="UY65" s="1">
        <f>1/(1+UP65)</f>
        <v>0.507233895969686</v>
      </c>
      <c r="VB65" s="1">
        <f>UY65/UV65-1</f>
        <v>0.0293603635092625</v>
      </c>
      <c r="VE65" s="1">
        <f>UM65*UP65</f>
        <v>0.729288809584502</v>
      </c>
      <c r="VH65" s="1">
        <f>1-UM65</f>
        <v>0.24929900586286</v>
      </c>
      <c r="VK65" s="1">
        <f>UM65*(1-UP65)</f>
        <v>0.0214121845526383</v>
      </c>
      <c r="VO65" s="1">
        <f>(WM61-WG61)/WM61</f>
        <v>0.81478715459298</v>
      </c>
      <c r="VR65" s="1">
        <f>(VU61-WA61)/VU61</f>
        <v>0.669724770642202</v>
      </c>
      <c r="VU65" s="1">
        <f>(VU61-VO61)/VU61</f>
        <v>0.72511043153245</v>
      </c>
      <c r="VX65" s="1">
        <f>(VU61-WA61)/(VU61-VO61)</f>
        <v>0.923617619493908</v>
      </c>
      <c r="WA65" s="1">
        <f>WM61/VU61-1</f>
        <v>0.36493374108053</v>
      </c>
      <c r="WD65" s="1">
        <f>VX65/(VX65+1)</f>
        <v>0.480146163215591</v>
      </c>
      <c r="WG65" s="1">
        <f>1/(1+VX65)</f>
        <v>0.519853836784409</v>
      </c>
      <c r="WJ65" s="1">
        <f>WG65/WD65-1</f>
        <v>0.0826991374936579</v>
      </c>
      <c r="WM65" s="1">
        <f>VU65*VX65</f>
        <v>0.669724770642202</v>
      </c>
      <c r="WP65" s="1">
        <f>1-VU65</f>
        <v>0.27488956846755</v>
      </c>
      <c r="WS65" s="1">
        <f>VU65*(1-VX65)</f>
        <v>0.0553856608902479</v>
      </c>
      <c r="WW65" s="1">
        <f>(XU61-XO61)/XU61</f>
        <v>0.781818181818182</v>
      </c>
      <c r="WZ65" s="1">
        <f>(XC61-XI61)/XC61</f>
        <v>0.569983136593592</v>
      </c>
      <c r="XC65" s="1">
        <f>(XC61-WW61)/XC61</f>
        <v>0.67734682405846</v>
      </c>
      <c r="XF65" s="1">
        <f>(XC61-XI61)/(XC61-WW61)</f>
        <v>0.84149377593361</v>
      </c>
      <c r="XI65" s="1">
        <f>XU61/XC61-1</f>
        <v>0.422147273749298</v>
      </c>
      <c r="XL65" s="1">
        <f>XF65/(XF65+1)</f>
        <v>0.456962595763858</v>
      </c>
      <c r="XO65" s="1">
        <f>1/(1+XF65)</f>
        <v>0.543037404236142</v>
      </c>
      <c r="XR65" s="1">
        <f>XO65/XL65-1</f>
        <v>0.18836291913215</v>
      </c>
      <c r="XU65" s="1">
        <f>XC65*XF65</f>
        <v>0.569983136593592</v>
      </c>
      <c r="XX65" s="1">
        <f>1-XC65</f>
        <v>0.32265317594154</v>
      </c>
      <c r="YA65" s="1">
        <f>XC65*(1-XF65)</f>
        <v>0.107363687464868</v>
      </c>
      <c r="YE65" s="1">
        <f>(ZC61-YW61)/ZC61</f>
        <v>0.701731025299601</v>
      </c>
      <c r="YH65" s="1">
        <f>(YK61-YQ61)/YK61</f>
        <v>0.53</v>
      </c>
      <c r="YK65" s="1">
        <f>(YK61-YE61)/YK61</f>
        <v>0.654</v>
      </c>
      <c r="YN65" s="1">
        <f>(YK61-YQ61)/(YK61-YE61)</f>
        <v>0.81039755351682</v>
      </c>
      <c r="YQ65" s="1">
        <f>ZC61/YK61-1</f>
        <v>0.502</v>
      </c>
      <c r="YT65" s="1">
        <f>YN65/(YN65+1)</f>
        <v>0.447635135135135</v>
      </c>
      <c r="YW65" s="1">
        <f>1/(1+YN65)</f>
        <v>0.552364864864865</v>
      </c>
      <c r="YZ65" s="1">
        <f>YW65/YT65-1</f>
        <v>0.233962264150944</v>
      </c>
      <c r="ZC65" s="1">
        <f>YK65*YN65</f>
        <v>0.53</v>
      </c>
      <c r="ZF65" s="1">
        <f>1-YK65</f>
        <v>0.346</v>
      </c>
      <c r="ZI65" s="1">
        <f>YK65*(1-YN65)</f>
        <v>0.124</v>
      </c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</row>
    <row r="66" spans="1:715">
      <c r="A66" s="3"/>
      <c r="FQ66" s="3"/>
      <c r="MG66" s="3"/>
      <c r="SW66" s="3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</row>
    <row r="67" spans="1:715">
      <c r="A67" s="3"/>
      <c r="FQ67" s="3"/>
      <c r="MG67" s="3"/>
      <c r="SW67" s="3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</row>
    <row r="68" s="1" customFormat="1" spans="1:715">
      <c r="A68" s="4" t="s">
        <v>11</v>
      </c>
      <c r="FQ68" s="4"/>
      <c r="MG68" s="4" t="s">
        <v>11</v>
      </c>
      <c r="SW68" s="4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</row>
    <row r="69" spans="1:715">
      <c r="A69" s="3" t="s">
        <v>22</v>
      </c>
      <c r="B69" s="1">
        <v>39</v>
      </c>
      <c r="C69" s="1">
        <v>322</v>
      </c>
      <c r="I69" s="1">
        <v>1144</v>
      </c>
      <c r="O69" s="1">
        <v>351</v>
      </c>
      <c r="U69" s="1">
        <v>276</v>
      </c>
      <c r="AA69" s="1">
        <v>1516</v>
      </c>
      <c r="AK69" s="1">
        <v>276</v>
      </c>
      <c r="AQ69" s="1">
        <v>1043</v>
      </c>
      <c r="AW69" s="1">
        <v>312</v>
      </c>
      <c r="BC69" s="1">
        <v>256</v>
      </c>
      <c r="BI69" s="1">
        <v>1426</v>
      </c>
      <c r="BS69" s="1">
        <v>231</v>
      </c>
      <c r="BY69" s="1">
        <v>644</v>
      </c>
      <c r="CE69" s="1">
        <v>338</v>
      </c>
      <c r="CK69" s="1">
        <v>291</v>
      </c>
      <c r="CQ69" s="1">
        <v>970</v>
      </c>
      <c r="DA69" s="1">
        <v>192</v>
      </c>
      <c r="DG69" s="1">
        <v>490</v>
      </c>
      <c r="DM69" s="1">
        <v>245</v>
      </c>
      <c r="DS69" s="1">
        <v>212</v>
      </c>
      <c r="DY69" s="1">
        <v>728</v>
      </c>
      <c r="EI69" s="1">
        <v>125</v>
      </c>
      <c r="EO69" s="1">
        <v>267</v>
      </c>
      <c r="EU69" s="1">
        <v>167</v>
      </c>
      <c r="FA69" s="1">
        <v>185</v>
      </c>
      <c r="FG69" s="1">
        <v>439</v>
      </c>
      <c r="FQ69" s="3"/>
      <c r="FS69" s="1">
        <v>304</v>
      </c>
      <c r="FY69" s="1">
        <v>1072</v>
      </c>
      <c r="GE69" s="1">
        <v>331</v>
      </c>
      <c r="GK69" s="1">
        <v>257</v>
      </c>
      <c r="GQ69" s="1">
        <v>1419</v>
      </c>
      <c r="HA69" s="1">
        <v>247</v>
      </c>
      <c r="HG69" s="1">
        <v>949</v>
      </c>
      <c r="HM69" s="1">
        <v>276</v>
      </c>
      <c r="HS69" s="1">
        <v>229</v>
      </c>
      <c r="HY69" s="1">
        <v>1299</v>
      </c>
      <c r="II69" s="1">
        <v>226</v>
      </c>
      <c r="IO69" s="1">
        <v>594</v>
      </c>
      <c r="IU69" s="1">
        <v>325</v>
      </c>
      <c r="JA69" s="1">
        <v>272</v>
      </c>
      <c r="JG69" s="1">
        <v>903</v>
      </c>
      <c r="JQ69" s="1">
        <v>174</v>
      </c>
      <c r="JW69" s="1">
        <v>432</v>
      </c>
      <c r="KC69" s="1">
        <v>220</v>
      </c>
      <c r="KI69" s="1">
        <v>190</v>
      </c>
      <c r="KO69" s="1">
        <v>643</v>
      </c>
      <c r="KY69" s="1">
        <v>114</v>
      </c>
      <c r="LE69" s="1">
        <v>241</v>
      </c>
      <c r="LK69" s="1">
        <v>151</v>
      </c>
      <c r="LQ69" s="1">
        <v>169</v>
      </c>
      <c r="LW69" s="1">
        <v>397</v>
      </c>
      <c r="MG69" s="3" t="s">
        <v>23</v>
      </c>
      <c r="MH69" s="1">
        <v>108</v>
      </c>
      <c r="MI69" s="1">
        <v>331</v>
      </c>
      <c r="MO69" s="1">
        <v>1209</v>
      </c>
      <c r="MU69" s="1">
        <v>356</v>
      </c>
      <c r="NA69" s="1">
        <v>280</v>
      </c>
      <c r="NG69" s="1">
        <v>1589</v>
      </c>
      <c r="NQ69" s="1">
        <v>289</v>
      </c>
      <c r="NW69" s="1">
        <v>1165</v>
      </c>
      <c r="OC69" s="1">
        <v>318</v>
      </c>
      <c r="OI69" s="1">
        <v>255</v>
      </c>
      <c r="OO69" s="1">
        <v>1557</v>
      </c>
      <c r="OY69" s="1">
        <v>262</v>
      </c>
      <c r="PE69" s="1">
        <v>838</v>
      </c>
      <c r="PK69" s="1">
        <v>352</v>
      </c>
      <c r="PQ69" s="1">
        <v>289</v>
      </c>
      <c r="PW69" s="1">
        <v>1196</v>
      </c>
      <c r="QG69" s="1">
        <v>226</v>
      </c>
      <c r="QM69" s="1">
        <v>535</v>
      </c>
      <c r="QS69" s="1">
        <v>307</v>
      </c>
      <c r="QY69" s="1">
        <v>254</v>
      </c>
      <c r="RE69" s="1">
        <v>803</v>
      </c>
      <c r="RO69" s="1">
        <v>196</v>
      </c>
      <c r="RU69" s="1">
        <v>444</v>
      </c>
      <c r="SA69" s="1">
        <v>262</v>
      </c>
      <c r="SG69" s="1">
        <v>263</v>
      </c>
      <c r="SM69" s="1">
        <v>702</v>
      </c>
      <c r="SW69" s="3"/>
      <c r="SY69" s="1">
        <v>290</v>
      </c>
      <c r="TE69" s="1">
        <v>1141</v>
      </c>
      <c r="TK69" s="1">
        <v>310</v>
      </c>
      <c r="TQ69" s="1">
        <v>244</v>
      </c>
      <c r="TW69" s="1">
        <v>1498</v>
      </c>
      <c r="UG69" s="1">
        <v>232</v>
      </c>
      <c r="UM69" s="1">
        <v>1046</v>
      </c>
      <c r="US69" s="1">
        <v>255</v>
      </c>
      <c r="UY69" s="1">
        <v>206</v>
      </c>
      <c r="VE69" s="1">
        <v>1397</v>
      </c>
      <c r="VO69" s="1">
        <v>244</v>
      </c>
      <c r="VU69" s="1">
        <v>805</v>
      </c>
      <c r="WA69" s="1">
        <v>326</v>
      </c>
      <c r="WG69" s="1">
        <v>273</v>
      </c>
      <c r="WM69" s="1">
        <v>1152</v>
      </c>
      <c r="WW69" s="1">
        <v>202</v>
      </c>
      <c r="XC69" s="1">
        <v>521</v>
      </c>
      <c r="XI69" s="1">
        <v>255</v>
      </c>
      <c r="XO69" s="1">
        <v>217</v>
      </c>
      <c r="XU69" s="1">
        <v>769</v>
      </c>
      <c r="YE69" s="1">
        <v>178</v>
      </c>
      <c r="YK69" s="1">
        <v>408</v>
      </c>
      <c r="YQ69" s="1">
        <v>239</v>
      </c>
      <c r="YW69" s="1">
        <v>242</v>
      </c>
      <c r="ZC69" s="1">
        <v>645</v>
      </c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</row>
    <row r="70" spans="1:715">
      <c r="A70" s="3"/>
      <c r="C70" s="1">
        <v>274</v>
      </c>
      <c r="I70" s="1">
        <v>1131</v>
      </c>
      <c r="O70" s="1">
        <v>308</v>
      </c>
      <c r="U70" s="1">
        <v>240</v>
      </c>
      <c r="AA70" s="1">
        <v>1514</v>
      </c>
      <c r="AK70" s="1">
        <v>262</v>
      </c>
      <c r="AQ70" s="1">
        <v>1158</v>
      </c>
      <c r="AW70" s="1">
        <v>298</v>
      </c>
      <c r="BC70" s="1">
        <v>235</v>
      </c>
      <c r="BI70" s="1">
        <v>1566</v>
      </c>
      <c r="BS70" s="1">
        <v>230</v>
      </c>
      <c r="BY70" s="1">
        <v>858</v>
      </c>
      <c r="CE70" s="1">
        <v>287</v>
      </c>
      <c r="CK70" s="1">
        <v>232</v>
      </c>
      <c r="CQ70" s="1">
        <v>1189</v>
      </c>
      <c r="DA70" s="1">
        <v>165</v>
      </c>
      <c r="DG70" s="1">
        <v>450</v>
      </c>
      <c r="DM70" s="1">
        <v>201</v>
      </c>
      <c r="DS70" s="1">
        <v>168</v>
      </c>
      <c r="DY70" s="1">
        <v>648</v>
      </c>
      <c r="FQ70" s="3"/>
      <c r="FS70" s="1">
        <v>263</v>
      </c>
      <c r="FY70" s="1">
        <v>1001</v>
      </c>
      <c r="GE70" s="1">
        <v>294</v>
      </c>
      <c r="GK70" s="1">
        <v>227</v>
      </c>
      <c r="GQ70" s="1">
        <v>1340</v>
      </c>
      <c r="HA70" s="1">
        <v>253</v>
      </c>
      <c r="HG70" s="1">
        <v>1027</v>
      </c>
      <c r="HM70" s="1">
        <v>288</v>
      </c>
      <c r="HS70" s="1">
        <v>227</v>
      </c>
      <c r="HY70" s="1">
        <v>1390</v>
      </c>
      <c r="II70" s="1">
        <v>229</v>
      </c>
      <c r="IO70" s="1">
        <v>851</v>
      </c>
      <c r="IU70" s="1">
        <v>284</v>
      </c>
      <c r="JA70" s="1">
        <v>226</v>
      </c>
      <c r="JG70" s="1">
        <v>1180</v>
      </c>
      <c r="JQ70" s="1">
        <v>156</v>
      </c>
      <c r="JW70" s="1">
        <v>382</v>
      </c>
      <c r="KC70" s="1">
        <v>184</v>
      </c>
      <c r="KI70" s="1">
        <v>149</v>
      </c>
      <c r="KO70" s="1">
        <v>560</v>
      </c>
      <c r="MG70" s="3"/>
      <c r="MI70" s="1">
        <v>288</v>
      </c>
      <c r="MO70" s="1">
        <v>1083</v>
      </c>
      <c r="MU70" s="1">
        <v>321</v>
      </c>
      <c r="NA70" s="1">
        <v>250</v>
      </c>
      <c r="NG70" s="1">
        <v>1445</v>
      </c>
      <c r="NQ70" s="1">
        <v>358</v>
      </c>
      <c r="NW70" s="1">
        <v>1380</v>
      </c>
      <c r="OC70" s="1">
        <v>405</v>
      </c>
      <c r="OI70" s="1">
        <v>316</v>
      </c>
      <c r="OO70" s="1">
        <v>1853</v>
      </c>
      <c r="OY70" s="1">
        <v>275</v>
      </c>
      <c r="PE70" s="1">
        <v>1028</v>
      </c>
      <c r="PK70" s="1">
        <v>331</v>
      </c>
      <c r="PQ70" s="1">
        <v>262</v>
      </c>
      <c r="PW70" s="1">
        <v>1406</v>
      </c>
      <c r="QG70" s="1">
        <v>232</v>
      </c>
      <c r="QM70" s="1">
        <v>531</v>
      </c>
      <c r="QS70" s="1">
        <v>307</v>
      </c>
      <c r="QY70" s="1">
        <v>246</v>
      </c>
      <c r="RE70" s="1">
        <v>789</v>
      </c>
      <c r="SW70" s="3"/>
      <c r="SY70" s="1">
        <v>310</v>
      </c>
      <c r="TE70" s="1">
        <v>1150</v>
      </c>
      <c r="TK70" s="1">
        <v>347</v>
      </c>
      <c r="TQ70" s="1">
        <v>269</v>
      </c>
      <c r="TW70" s="1">
        <v>1535</v>
      </c>
      <c r="UG70" s="1">
        <v>385</v>
      </c>
      <c r="UM70" s="1">
        <v>1450</v>
      </c>
      <c r="US70" s="1">
        <v>437</v>
      </c>
      <c r="UY70" s="1">
        <v>340</v>
      </c>
      <c r="VE70" s="1">
        <v>1947</v>
      </c>
      <c r="VO70" s="1">
        <v>321</v>
      </c>
      <c r="VU70" s="1">
        <v>1113</v>
      </c>
      <c r="WA70" s="1">
        <v>383</v>
      </c>
      <c r="WG70" s="1">
        <v>302</v>
      </c>
      <c r="WM70" s="1">
        <v>1520</v>
      </c>
      <c r="WW70" s="1">
        <v>191</v>
      </c>
      <c r="XC70" s="1">
        <v>531</v>
      </c>
      <c r="XI70" s="1">
        <v>228</v>
      </c>
      <c r="XO70" s="1">
        <v>190</v>
      </c>
      <c r="XU70" s="1">
        <v>753</v>
      </c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</row>
    <row r="71" spans="1:715">
      <c r="A71" s="3"/>
      <c r="C71" s="1">
        <v>293</v>
      </c>
      <c r="I71" s="1">
        <v>1065</v>
      </c>
      <c r="O71" s="1">
        <v>323</v>
      </c>
      <c r="U71" s="1">
        <v>253</v>
      </c>
      <c r="AA71" s="1">
        <v>1418</v>
      </c>
      <c r="AK71" s="1">
        <v>289</v>
      </c>
      <c r="AQ71" s="1">
        <v>1068</v>
      </c>
      <c r="AW71" s="1">
        <v>327</v>
      </c>
      <c r="BC71" s="1">
        <v>263</v>
      </c>
      <c r="BI71" s="1">
        <v>1451</v>
      </c>
      <c r="BS71" s="1">
        <v>226</v>
      </c>
      <c r="BY71" s="1">
        <v>764</v>
      </c>
      <c r="CE71" s="1">
        <v>308</v>
      </c>
      <c r="CK71" s="1">
        <v>258</v>
      </c>
      <c r="CQ71" s="1">
        <v>1097</v>
      </c>
      <c r="DA71" s="1">
        <v>246</v>
      </c>
      <c r="DG71" s="1">
        <v>381</v>
      </c>
      <c r="DM71" s="1">
        <v>340</v>
      </c>
      <c r="DS71" s="1">
        <v>316</v>
      </c>
      <c r="DY71" s="1">
        <v>686</v>
      </c>
      <c r="FQ71" s="3"/>
      <c r="FS71" s="1">
        <v>303</v>
      </c>
      <c r="FY71" s="1">
        <v>1163</v>
      </c>
      <c r="GE71" s="1">
        <v>335</v>
      </c>
      <c r="GK71" s="1">
        <v>260</v>
      </c>
      <c r="GQ71" s="1">
        <v>1549</v>
      </c>
      <c r="HA71" s="1">
        <v>282</v>
      </c>
      <c r="HG71" s="1">
        <v>1111</v>
      </c>
      <c r="HM71" s="1">
        <v>319</v>
      </c>
      <c r="HS71" s="1">
        <v>257</v>
      </c>
      <c r="HY71" s="1">
        <v>1510</v>
      </c>
      <c r="II71" s="1">
        <v>220</v>
      </c>
      <c r="IO71" s="1">
        <v>694</v>
      </c>
      <c r="IU71" s="1">
        <v>296</v>
      </c>
      <c r="JA71" s="1">
        <v>243</v>
      </c>
      <c r="JG71" s="1">
        <v>1003</v>
      </c>
      <c r="JQ71" s="1">
        <v>226</v>
      </c>
      <c r="JW71" s="1">
        <v>401</v>
      </c>
      <c r="KC71" s="1">
        <v>321</v>
      </c>
      <c r="KI71" s="1">
        <v>304</v>
      </c>
      <c r="KO71" s="1">
        <v>695</v>
      </c>
      <c r="MG71" s="3"/>
      <c r="MI71" s="1">
        <v>332</v>
      </c>
      <c r="MO71" s="1">
        <v>1318</v>
      </c>
      <c r="MU71" s="1">
        <v>364</v>
      </c>
      <c r="NA71" s="1">
        <v>284</v>
      </c>
      <c r="NG71" s="1">
        <v>1748</v>
      </c>
      <c r="NQ71" s="1">
        <v>299</v>
      </c>
      <c r="NW71" s="1">
        <v>1247</v>
      </c>
      <c r="OC71" s="1">
        <v>334</v>
      </c>
      <c r="OI71" s="1">
        <v>264</v>
      </c>
      <c r="OO71" s="1">
        <v>1672</v>
      </c>
      <c r="OY71" s="1">
        <v>312</v>
      </c>
      <c r="PE71" s="1">
        <v>1054</v>
      </c>
      <c r="PK71" s="1">
        <v>392</v>
      </c>
      <c r="PQ71" s="1">
        <v>315</v>
      </c>
      <c r="PW71" s="1">
        <v>1465</v>
      </c>
      <c r="QG71" s="1">
        <v>231</v>
      </c>
      <c r="QM71" s="1">
        <v>534</v>
      </c>
      <c r="QS71" s="1">
        <v>279</v>
      </c>
      <c r="QY71" s="1">
        <v>259</v>
      </c>
      <c r="RE71" s="1">
        <v>833</v>
      </c>
      <c r="SW71" s="3"/>
      <c r="SY71" s="1">
        <v>313</v>
      </c>
      <c r="TE71" s="1">
        <v>1198</v>
      </c>
      <c r="TK71" s="1">
        <v>344</v>
      </c>
      <c r="TQ71" s="1">
        <v>269</v>
      </c>
      <c r="TW71" s="1">
        <v>1587</v>
      </c>
      <c r="UG71" s="1">
        <v>286</v>
      </c>
      <c r="UM71" s="1">
        <v>1159</v>
      </c>
      <c r="US71" s="1">
        <v>320</v>
      </c>
      <c r="UY71" s="1">
        <v>254</v>
      </c>
      <c r="VE71" s="1">
        <v>1553</v>
      </c>
      <c r="VO71" s="1">
        <v>256</v>
      </c>
      <c r="VU71" s="1">
        <v>861</v>
      </c>
      <c r="WA71" s="1">
        <v>324</v>
      </c>
      <c r="WG71" s="1">
        <v>264</v>
      </c>
      <c r="WM71" s="1">
        <v>1205</v>
      </c>
      <c r="WW71" s="1">
        <v>264</v>
      </c>
      <c r="XC71" s="1">
        <v>501</v>
      </c>
      <c r="XI71" s="1">
        <v>373</v>
      </c>
      <c r="XO71" s="1">
        <v>336</v>
      </c>
      <c r="XU71" s="1">
        <v>838</v>
      </c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</row>
    <row r="72" spans="1:715">
      <c r="A72" s="3"/>
      <c r="C72" s="1">
        <f>AVERAGE(C69:C71)</f>
        <v>296.333333333333</v>
      </c>
      <c r="I72" s="1">
        <f>AVERAGE(I69:I71)</f>
        <v>1113.33333333333</v>
      </c>
      <c r="O72" s="1">
        <f>AVERAGE(O69:O71)</f>
        <v>327.333333333333</v>
      </c>
      <c r="U72" s="1">
        <f>AVERAGE(U69:U71)</f>
        <v>256.333333333333</v>
      </c>
      <c r="AA72" s="1">
        <f>AVERAGE(AA69:AA71)</f>
        <v>1482.66666666667</v>
      </c>
      <c r="AK72" s="1">
        <f>AVERAGE(AK69:AK71)</f>
        <v>275.666666666667</v>
      </c>
      <c r="AQ72" s="1">
        <f>AVERAGE(AQ69:AQ71)</f>
        <v>1089.66666666667</v>
      </c>
      <c r="AW72" s="1">
        <f>AVERAGE(AW69:AW71)</f>
        <v>312.333333333333</v>
      </c>
      <c r="BC72" s="1">
        <f>AVERAGE(BC69:BC71)</f>
        <v>251.333333333333</v>
      </c>
      <c r="BI72" s="1">
        <f>AVERAGE(BI69:BI71)</f>
        <v>1481</v>
      </c>
      <c r="BS72" s="1">
        <f>AVERAGE(BS69:BS71)</f>
        <v>229</v>
      </c>
      <c r="BY72" s="1">
        <f>AVERAGE(BY69:BY71)</f>
        <v>755.333333333333</v>
      </c>
      <c r="CE72" s="1">
        <f>AVERAGE(CE69:CE71)</f>
        <v>311</v>
      </c>
      <c r="CK72" s="1">
        <f>AVERAGE(CK69:CK71)</f>
        <v>260.333333333333</v>
      </c>
      <c r="CQ72" s="1">
        <f>AVERAGE(CQ69:CQ71)</f>
        <v>1085.33333333333</v>
      </c>
      <c r="DA72" s="1">
        <f>AVERAGE(DA69:DA71)</f>
        <v>201</v>
      </c>
      <c r="DG72" s="1">
        <f>AVERAGE(DG69:DG71)</f>
        <v>440.333333333333</v>
      </c>
      <c r="DM72" s="1">
        <f>AVERAGE(DM69:DM71)</f>
        <v>262</v>
      </c>
      <c r="DS72" s="1">
        <f>AVERAGE(DS69:DS71)</f>
        <v>232</v>
      </c>
      <c r="DY72" s="1">
        <f>AVERAGE(DY69:DY71)</f>
        <v>687.333333333333</v>
      </c>
      <c r="EI72" s="1">
        <f>EI69</f>
        <v>125</v>
      </c>
      <c r="EO72" s="1">
        <f>EO69</f>
        <v>267</v>
      </c>
      <c r="EU72" s="1">
        <f>EU69</f>
        <v>167</v>
      </c>
      <c r="FA72" s="1">
        <f>FA69</f>
        <v>185</v>
      </c>
      <c r="FG72" s="1">
        <f>FG69</f>
        <v>439</v>
      </c>
      <c r="FQ72" s="3"/>
      <c r="FS72" s="1">
        <f>AVERAGE(FS69:FS71)</f>
        <v>290</v>
      </c>
      <c r="FY72" s="1">
        <f>AVERAGE(FY69:FY71)</f>
        <v>1078.66666666667</v>
      </c>
      <c r="GE72" s="1">
        <f>AVERAGE(GE69:GE71)</f>
        <v>320</v>
      </c>
      <c r="GK72" s="1">
        <f>AVERAGE(GK69:GK71)</f>
        <v>248</v>
      </c>
      <c r="GQ72" s="1">
        <f>AVERAGE(GQ69:GQ71)</f>
        <v>1436</v>
      </c>
      <c r="HA72" s="1">
        <f>AVERAGE(HA69:HA71)</f>
        <v>260.666666666667</v>
      </c>
      <c r="HG72" s="1">
        <f>AVERAGE(HG69:HG71)</f>
        <v>1029</v>
      </c>
      <c r="HM72" s="1">
        <f>AVERAGE(HM69:HM71)</f>
        <v>294.333333333333</v>
      </c>
      <c r="HS72" s="1">
        <f>AVERAGE(HS69:HS71)</f>
        <v>237.666666666667</v>
      </c>
      <c r="HY72" s="1">
        <f>AVERAGE(HY69:HY71)</f>
        <v>1399.66666666667</v>
      </c>
      <c r="II72" s="1">
        <f>AVERAGE(II69:II71)</f>
        <v>225</v>
      </c>
      <c r="IO72" s="1">
        <f>AVERAGE(IO69:IO71)</f>
        <v>713</v>
      </c>
      <c r="IU72" s="1">
        <f>AVERAGE(IU69:IU71)</f>
        <v>301.666666666667</v>
      </c>
      <c r="JA72" s="1">
        <f>AVERAGE(JA69:JA71)</f>
        <v>247</v>
      </c>
      <c r="JG72" s="1">
        <f>AVERAGE(JG69:JG71)</f>
        <v>1028.66666666667</v>
      </c>
      <c r="JQ72" s="1">
        <f>AVERAGE(JQ69:JQ71)</f>
        <v>185.333333333333</v>
      </c>
      <c r="JW72" s="1">
        <f>AVERAGE(JW69:JW71)</f>
        <v>405</v>
      </c>
      <c r="KC72" s="1">
        <f>AVERAGE(KC69:KC71)</f>
        <v>241.666666666667</v>
      </c>
      <c r="KI72" s="1">
        <f>AVERAGE(KI69:KI71)</f>
        <v>214.333333333333</v>
      </c>
      <c r="KO72" s="1">
        <f>AVERAGE(KO69:KO71)</f>
        <v>632.666666666667</v>
      </c>
      <c r="KY72" s="1">
        <f>KY69</f>
        <v>114</v>
      </c>
      <c r="LE72" s="1">
        <f>LE69</f>
        <v>241</v>
      </c>
      <c r="LK72" s="1">
        <f>LK69</f>
        <v>151</v>
      </c>
      <c r="LQ72" s="1">
        <f>LQ69</f>
        <v>169</v>
      </c>
      <c r="LW72" s="1">
        <f>LW69</f>
        <v>397</v>
      </c>
      <c r="MG72" s="3"/>
      <c r="MI72" s="1">
        <f>AVERAGE(MI69:MI71)</f>
        <v>317</v>
      </c>
      <c r="MO72" s="1">
        <f>AVERAGE(MO69:MO71)</f>
        <v>1203.33333333333</v>
      </c>
      <c r="MU72" s="1">
        <f>AVERAGE(MU69:MU71)</f>
        <v>347</v>
      </c>
      <c r="NA72" s="1">
        <f>AVERAGE(NA69:NA71)</f>
        <v>271.333333333333</v>
      </c>
      <c r="NG72" s="1">
        <f>AVERAGE(NG69:NG71)</f>
        <v>1594</v>
      </c>
      <c r="NQ72" s="1">
        <f>AVERAGE(NQ69:NQ71)</f>
        <v>315.333333333333</v>
      </c>
      <c r="NW72" s="1">
        <f>AVERAGE(NW69:NW71)</f>
        <v>1264</v>
      </c>
      <c r="OC72" s="1">
        <f>AVERAGE(OC69:OC71)</f>
        <v>352.333333333333</v>
      </c>
      <c r="OI72" s="1">
        <f>AVERAGE(OI69:OI71)</f>
        <v>278.333333333333</v>
      </c>
      <c r="OO72" s="1">
        <f>AVERAGE(OO69:OO71)</f>
        <v>1694</v>
      </c>
      <c r="OY72" s="1">
        <f>AVERAGE(OY69:OY71)</f>
        <v>283</v>
      </c>
      <c r="PE72" s="1">
        <f>AVERAGE(PE69:PE71)</f>
        <v>973.333333333333</v>
      </c>
      <c r="PK72" s="1">
        <f>AVERAGE(PK69:PK71)</f>
        <v>358.333333333333</v>
      </c>
      <c r="PQ72" s="1">
        <f>AVERAGE(PQ69:PQ71)</f>
        <v>288.666666666667</v>
      </c>
      <c r="PW72" s="1">
        <f>AVERAGE(PW69:PW71)</f>
        <v>1355.66666666667</v>
      </c>
      <c r="QG72" s="1">
        <f>AVERAGE(QG69:QG71)</f>
        <v>229.666666666667</v>
      </c>
      <c r="QM72" s="1">
        <f>AVERAGE(QM69:QM71)</f>
        <v>533.333333333333</v>
      </c>
      <c r="QS72" s="1">
        <f>AVERAGE(QS69:QS71)</f>
        <v>297.666666666667</v>
      </c>
      <c r="QY72" s="1">
        <f>AVERAGE(QY69:QY71)</f>
        <v>253</v>
      </c>
      <c r="RE72" s="1">
        <f>AVERAGE(RE69:RE71)</f>
        <v>808.333333333333</v>
      </c>
      <c r="RO72" s="1">
        <f>RO69</f>
        <v>196</v>
      </c>
      <c r="RU72" s="1">
        <f>RU69</f>
        <v>444</v>
      </c>
      <c r="SA72" s="1">
        <f>SA69</f>
        <v>262</v>
      </c>
      <c r="SG72" s="1">
        <f>SG69</f>
        <v>263</v>
      </c>
      <c r="SM72" s="1">
        <f>SM69</f>
        <v>702</v>
      </c>
      <c r="SW72" s="3"/>
      <c r="SY72" s="1">
        <f>AVERAGE(SY69:SY71)</f>
        <v>304.333333333333</v>
      </c>
      <c r="TE72" s="1">
        <f>AVERAGE(TE69:TE71)</f>
        <v>1163</v>
      </c>
      <c r="TK72" s="1">
        <f>AVERAGE(TK69:TK71)</f>
        <v>333.666666666667</v>
      </c>
      <c r="TQ72" s="1">
        <f>AVERAGE(TQ69:TQ71)</f>
        <v>260.666666666667</v>
      </c>
      <c r="TW72" s="1">
        <f>AVERAGE(TW69:TW71)</f>
        <v>1540</v>
      </c>
      <c r="UG72" s="1">
        <f>AVERAGE(UG69:UG71)</f>
        <v>301</v>
      </c>
      <c r="UM72" s="1">
        <f>AVERAGE(UM69:UM71)</f>
        <v>1218.33333333333</v>
      </c>
      <c r="US72" s="1">
        <f>AVERAGE(US69:US71)</f>
        <v>337.333333333333</v>
      </c>
      <c r="UY72" s="1">
        <f>AVERAGE(UY69:UY71)</f>
        <v>266.666666666667</v>
      </c>
      <c r="VE72" s="1">
        <f>AVERAGE(VE69:VE71)</f>
        <v>1632.33333333333</v>
      </c>
      <c r="VO72" s="1">
        <f>AVERAGE(VO69:VO71)</f>
        <v>273.666666666667</v>
      </c>
      <c r="VU72" s="1">
        <f>AVERAGE(VU69:VU71)</f>
        <v>926.333333333333</v>
      </c>
      <c r="WA72" s="1">
        <f>AVERAGE(WA69:WA71)</f>
        <v>344.333333333333</v>
      </c>
      <c r="WG72" s="1">
        <f>AVERAGE(WG69:WG71)</f>
        <v>279.666666666667</v>
      </c>
      <c r="WM72" s="1">
        <f>AVERAGE(WM69:WM71)</f>
        <v>1292.33333333333</v>
      </c>
      <c r="WW72" s="1">
        <f>AVERAGE(WW69:WW71)</f>
        <v>219</v>
      </c>
      <c r="XC72" s="1">
        <f>AVERAGE(XC69:XC71)</f>
        <v>517.666666666667</v>
      </c>
      <c r="XI72" s="1">
        <f>AVERAGE(XI69:XI71)</f>
        <v>285.333333333333</v>
      </c>
      <c r="XO72" s="1">
        <f>AVERAGE(XO69:XO71)</f>
        <v>247.666666666667</v>
      </c>
      <c r="XU72" s="1">
        <f>AVERAGE(XU69:XU71)</f>
        <v>786.666666666667</v>
      </c>
      <c r="YE72" s="1">
        <f>YE69</f>
        <v>178</v>
      </c>
      <c r="YK72" s="1">
        <f>YK69</f>
        <v>408</v>
      </c>
      <c r="YQ72" s="1">
        <f>YQ69</f>
        <v>239</v>
      </c>
      <c r="YW72" s="1">
        <f>YW69</f>
        <v>242</v>
      </c>
      <c r="ZC72" s="1">
        <f>ZC69</f>
        <v>645</v>
      </c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</row>
    <row r="73" spans="1:715">
      <c r="A73" s="3"/>
      <c r="FQ73" s="3"/>
      <c r="MG73" s="3"/>
      <c r="SW73" s="3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</row>
    <row r="74" spans="1:715">
      <c r="A74" s="3"/>
      <c r="FQ74" s="3"/>
      <c r="MG74" s="3"/>
      <c r="SW74" s="3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</row>
    <row r="75" spans="1:715">
      <c r="A75" s="3"/>
      <c r="FQ75" s="3"/>
      <c r="MG75" s="3"/>
      <c r="SW75" s="3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</row>
    <row r="76" spans="1:715">
      <c r="A76" s="3"/>
      <c r="C76" s="1">
        <f>(AA72-U72)/AA72</f>
        <v>0.827113309352518</v>
      </c>
      <c r="F76" s="1">
        <f>(I72-O72)/I72</f>
        <v>0.705988023952096</v>
      </c>
      <c r="I76" s="1">
        <f>(I72-C72)/I72</f>
        <v>0.733832335329341</v>
      </c>
      <c r="L76" s="1">
        <f>(I72-O72)/(I72-C72)</f>
        <v>0.962056303549572</v>
      </c>
      <c r="O76" s="1">
        <f>AA72/I72-1</f>
        <v>0.331736526946108</v>
      </c>
      <c r="R76" s="1">
        <f>L76/(L76+1)</f>
        <v>0.490330630068621</v>
      </c>
      <c r="U76" s="1">
        <f>1/(1+L76)</f>
        <v>0.509669369931379</v>
      </c>
      <c r="X76" s="1">
        <f>U76/R76-1</f>
        <v>0.0394402035623411</v>
      </c>
      <c r="AA76" s="1">
        <f>I76*L76</f>
        <v>0.705988023952096</v>
      </c>
      <c r="AD76" s="1">
        <f>1-I76</f>
        <v>0.266167664670659</v>
      </c>
      <c r="AG76" s="1">
        <f>I76*(1-L76)</f>
        <v>0.0278443113772455</v>
      </c>
      <c r="AK76" s="1">
        <f>(BI72-BC72)/BI72</f>
        <v>0.830294845824893</v>
      </c>
      <c r="AN76" s="1">
        <f>(AQ72-AW72)/AQ72</f>
        <v>0.713368002447232</v>
      </c>
      <c r="AQ76" s="1">
        <f>(AQ72-AK72)/AQ72</f>
        <v>0.747017436524931</v>
      </c>
      <c r="AT76" s="1">
        <f>(AQ72-AW72)/(AQ72-AK72)</f>
        <v>0.954954954954955</v>
      </c>
      <c r="AW76" s="1">
        <f>BI72/AQ72-1</f>
        <v>0.359131232792903</v>
      </c>
      <c r="AZ76" s="1">
        <f>AT76/(AT76+1)</f>
        <v>0.488479262672811</v>
      </c>
      <c r="BC76" s="1">
        <f>1/(1+AT76)</f>
        <v>0.511520737327189</v>
      </c>
      <c r="BF76" s="1">
        <f>BC76/AZ76-1</f>
        <v>0.0471698113207544</v>
      </c>
      <c r="BI76" s="1">
        <f>AQ76*AT76</f>
        <v>0.713368002447232</v>
      </c>
      <c r="BL76" s="1">
        <f>1-AQ76</f>
        <v>0.252982563475069</v>
      </c>
      <c r="BO76" s="1">
        <f>AQ76*(1-AT76)</f>
        <v>0.0336494340776994</v>
      </c>
      <c r="BS76" s="1">
        <f>(CQ72-CK72)/CQ72</f>
        <v>0.760135135135135</v>
      </c>
      <c r="BV76" s="1">
        <f>(BY72-CE72)/BY72</f>
        <v>0.588261253309797</v>
      </c>
      <c r="BY76" s="1">
        <f>(BY72-BS72)/BY72</f>
        <v>0.696822594880847</v>
      </c>
      <c r="CB76" s="1">
        <f>(BY72-CE72)/(BY72-BS72)</f>
        <v>0.844205193160228</v>
      </c>
      <c r="CE76" s="1">
        <f>CQ72/BY72-1</f>
        <v>0.436893203883495</v>
      </c>
      <c r="CH76" s="1">
        <f>CB76/(CB76+1)</f>
        <v>0.457760989010989</v>
      </c>
      <c r="CK76" s="1">
        <f>1/(1+CB76)</f>
        <v>0.542239010989011</v>
      </c>
      <c r="CN76" s="1">
        <f>CK76/CH76-1</f>
        <v>0.184546136534134</v>
      </c>
      <c r="CQ76" s="1">
        <f>BY76*CB76</f>
        <v>0.588261253309797</v>
      </c>
      <c r="CT76" s="1">
        <f>1-BY76</f>
        <v>0.303177405119153</v>
      </c>
      <c r="CW76" s="1">
        <f>BY76*(1-CB76)</f>
        <v>0.10856134157105</v>
      </c>
      <c r="DA76" s="1">
        <f>(DY72-DS72)/DY72</f>
        <v>0.662463627546072</v>
      </c>
      <c r="DD76" s="1">
        <f>(DG72-DM72)/DG72</f>
        <v>0.404996214988645</v>
      </c>
      <c r="DG76" s="1">
        <f>(DG72-DA72)/DG72</f>
        <v>0.543527630582892</v>
      </c>
      <c r="DJ76" s="1">
        <f>(DG72-DM72)/(DG72-DA72)</f>
        <v>0.745125348189415</v>
      </c>
      <c r="DM76" s="1">
        <f>DY72/DG72-1</f>
        <v>0.560938682816049</v>
      </c>
      <c r="DP76" s="1">
        <f>DJ76/(DJ76+1)</f>
        <v>0.426975259377494</v>
      </c>
      <c r="DS76" s="1">
        <f>1/(1+DJ76)</f>
        <v>0.573024740622506</v>
      </c>
      <c r="DV76" s="1">
        <f>DS76/DP76-1</f>
        <v>0.342056074766355</v>
      </c>
      <c r="DY76" s="1">
        <f>DG76*DJ76</f>
        <v>0.404996214988645</v>
      </c>
      <c r="EB76" s="1">
        <f>1-DG76</f>
        <v>0.456472369417108</v>
      </c>
      <c r="EE76" s="1">
        <f>DG76*(1-DJ76)</f>
        <v>0.138531415594247</v>
      </c>
      <c r="EI76" s="1">
        <f>(FG72-FA72)/FG72</f>
        <v>0.578587699316629</v>
      </c>
      <c r="EL76" s="1">
        <f>(EO72-EU72)/EO72</f>
        <v>0.374531835205993</v>
      </c>
      <c r="EO76" s="1">
        <f>(EO72-EI72)/EO72</f>
        <v>0.531835205992509</v>
      </c>
      <c r="ER76" s="1">
        <f>(EO72-EU72)/(EO72-EI72)</f>
        <v>0.704225352112676</v>
      </c>
      <c r="EU76" s="1">
        <f>FG72/EO72-1</f>
        <v>0.644194756554307</v>
      </c>
      <c r="EX76" s="1">
        <f>ER76/(ER76+1)</f>
        <v>0.413223140495868</v>
      </c>
      <c r="FA76" s="1">
        <f>1/(1+ER76)</f>
        <v>0.586776859504132</v>
      </c>
      <c r="FD76" s="1">
        <f>FA76/EX76-1</f>
        <v>0.42</v>
      </c>
      <c r="FG76" s="1">
        <f>EO76*ER76</f>
        <v>0.374531835205992</v>
      </c>
      <c r="FJ76" s="1">
        <f>1-EO76</f>
        <v>0.468164794007491</v>
      </c>
      <c r="FM76" s="1">
        <f>EO76*(1-ER76)</f>
        <v>0.157303370786517</v>
      </c>
      <c r="FQ76" s="3"/>
      <c r="FS76" s="1">
        <f>(GQ72-GK72)/GQ72</f>
        <v>0.827298050139276</v>
      </c>
      <c r="FV76" s="1">
        <f>(FY72-GE72)/FY72</f>
        <v>0.703337453646477</v>
      </c>
      <c r="FY76" s="1">
        <f>(FY72-FS72)/FY72</f>
        <v>0.73114956736712</v>
      </c>
      <c r="GB76" s="1">
        <f>(FY72-GE72)/(FY72-FS72)</f>
        <v>0.96196111580727</v>
      </c>
      <c r="GE76" s="1">
        <f>GQ72/FY72-1</f>
        <v>0.331273176761434</v>
      </c>
      <c r="GH76" s="1">
        <f>GB76/(GB76+1)</f>
        <v>0.490305902628178</v>
      </c>
      <c r="GK76" s="1">
        <f>1/(1+GB76)</f>
        <v>0.509694097371822</v>
      </c>
      <c r="GN76" s="1">
        <f>GK76/GH76-1</f>
        <v>0.0395430579964851</v>
      </c>
      <c r="GQ76" s="1">
        <f>FY76*GB76</f>
        <v>0.703337453646477</v>
      </c>
      <c r="GT76" s="1">
        <f>1-FY76</f>
        <v>0.26885043263288</v>
      </c>
      <c r="GW76" s="1">
        <f>FY76*(1-GB76)</f>
        <v>0.0278121137206428</v>
      </c>
      <c r="HA76" s="1">
        <f>(HY72-HS72)/HY72</f>
        <v>0.830197666110979</v>
      </c>
      <c r="HD76" s="1">
        <f>(HG72-HM72)/HG72</f>
        <v>0.713961775186265</v>
      </c>
      <c r="HG76" s="1">
        <f>(HG72-HA72)/HG72</f>
        <v>0.746679624230645</v>
      </c>
      <c r="HJ76" s="1">
        <f>(HG72-HM72)/(HG72-HA72)</f>
        <v>0.956182212581345</v>
      </c>
      <c r="HM76" s="1">
        <f>HY72/HG72-1</f>
        <v>0.360220278587626</v>
      </c>
      <c r="HP76" s="1">
        <f>HJ76/(HJ76+1)</f>
        <v>0.488800177422932</v>
      </c>
      <c r="HS76" s="1">
        <f>1/(1+HJ76)</f>
        <v>0.511199822577068</v>
      </c>
      <c r="HV76" s="1">
        <f>HS76/HP76-1</f>
        <v>0.0458257713248638</v>
      </c>
      <c r="HY76" s="1">
        <f>HG76*HJ76</f>
        <v>0.713961775186265</v>
      </c>
      <c r="IB76" s="1">
        <f>1-HG76</f>
        <v>0.253320375769355</v>
      </c>
      <c r="IE76" s="1">
        <f>HG76*(1-HJ76)</f>
        <v>0.0327178490443795</v>
      </c>
      <c r="II76" s="1">
        <f>(JG72-JA72)/JG72</f>
        <v>0.759883344134802</v>
      </c>
      <c r="IL76" s="1">
        <f>(IO72-IU72)/IO72</f>
        <v>0.576905095839177</v>
      </c>
      <c r="IO76" s="1">
        <f>(IO72-II72)/IO72</f>
        <v>0.684431977559607</v>
      </c>
      <c r="IR76" s="1">
        <f>(IO72-IU72)/(IO72-II72)</f>
        <v>0.842896174863388</v>
      </c>
      <c r="IU76" s="1">
        <f>JG72/IO72-1</f>
        <v>0.442730247779336</v>
      </c>
      <c r="IX76" s="1">
        <f>IR76/(IR76+1)</f>
        <v>0.457375833951075</v>
      </c>
      <c r="JA76" s="1">
        <f>1/(1+IR76)</f>
        <v>0.542624166048925</v>
      </c>
      <c r="JD76" s="1">
        <f>JA76/IX76-1</f>
        <v>0.186385737439222</v>
      </c>
      <c r="JG76" s="1">
        <f>IO76*IR76</f>
        <v>0.576905095839177</v>
      </c>
      <c r="JJ76" s="1">
        <f>1-IO76</f>
        <v>0.315568022440393</v>
      </c>
      <c r="JM76" s="1">
        <f>IO76*(1-IR76)</f>
        <v>0.10752688172043</v>
      </c>
      <c r="JQ76" s="1">
        <f>(KO72-KI72)/KO72</f>
        <v>0.661222339304531</v>
      </c>
      <c r="JT76" s="1">
        <f>(JW72-KC72)/JW72</f>
        <v>0.403292181069959</v>
      </c>
      <c r="JW76" s="1">
        <f>(JW72-JQ72)/JW72</f>
        <v>0.54238683127572</v>
      </c>
      <c r="JZ76" s="1">
        <f>(JW72-KC72)/(JW72-JQ72)</f>
        <v>0.743550834597876</v>
      </c>
      <c r="KC76" s="1">
        <f>KO72/JW72-1</f>
        <v>0.562139917695473</v>
      </c>
      <c r="KF76" s="1">
        <f>JZ76/(JZ76+1)</f>
        <v>0.426457789382071</v>
      </c>
      <c r="KI76" s="1">
        <f>1/(1+JZ76)</f>
        <v>0.573542210617929</v>
      </c>
      <c r="KL76" s="1">
        <f>KI76/KF76-1</f>
        <v>0.344897959183673</v>
      </c>
      <c r="KO76" s="1">
        <f>JW76*JZ76</f>
        <v>0.403292181069959</v>
      </c>
      <c r="KR76" s="1">
        <f>1-JW76</f>
        <v>0.45761316872428</v>
      </c>
      <c r="KU76" s="1">
        <f>JW76*(1-JZ76)</f>
        <v>0.139094650205761</v>
      </c>
      <c r="KY76" s="1">
        <f>(LW72-LQ72)/LW72</f>
        <v>0.574307304785894</v>
      </c>
      <c r="LB76" s="1">
        <f>(LE72-LK72)/LE72</f>
        <v>0.37344398340249</v>
      </c>
      <c r="LE76" s="1">
        <f>(LE72-KY72)/LE72</f>
        <v>0.526970954356846</v>
      </c>
      <c r="LH76" s="1">
        <f>(LE72-LK72)/(LE72-KY72)</f>
        <v>0.708661417322835</v>
      </c>
      <c r="LK76" s="1">
        <f>LW72/LE72-1</f>
        <v>0.647302904564315</v>
      </c>
      <c r="LN76" s="1">
        <f>LH76/(LH76+1)</f>
        <v>0.414746543778802</v>
      </c>
      <c r="LQ76" s="1">
        <f>1/(1+LH76)</f>
        <v>0.585253456221198</v>
      </c>
      <c r="LT76" s="1">
        <f>LQ76/LN76-1</f>
        <v>0.411111111111111</v>
      </c>
      <c r="LW76" s="1">
        <f>LE76*LH76</f>
        <v>0.37344398340249</v>
      </c>
      <c r="LZ76" s="1">
        <f>1-LE76</f>
        <v>0.473029045643154</v>
      </c>
      <c r="MC76" s="1">
        <f>LE76*(1-LH76)</f>
        <v>0.153526970954357</v>
      </c>
      <c r="MG76" s="3"/>
      <c r="MI76" s="1">
        <f>(NG72-NA72)/NG72</f>
        <v>0.829778335424509</v>
      </c>
      <c r="ML76" s="1">
        <f>(MO72-MU72)/MO72</f>
        <v>0.711634349030471</v>
      </c>
      <c r="MO76" s="1">
        <f>(MO72-MI72)/MO72</f>
        <v>0.736565096952909</v>
      </c>
      <c r="MR76" s="1">
        <f>(MO72-MU72)/(MO72-MI72)</f>
        <v>0.96615268898082</v>
      </c>
      <c r="MU76" s="1">
        <f>NG72/MO72-1</f>
        <v>0.324653739612188</v>
      </c>
      <c r="MX76" s="1">
        <f>MR76/(MR76+1)</f>
        <v>0.491392501912777</v>
      </c>
      <c r="NA76" s="1">
        <f>1/(1+MR76)</f>
        <v>0.508607498087223</v>
      </c>
      <c r="ND76" s="1">
        <f>NA76/MX76-1</f>
        <v>0.0350330868042039</v>
      </c>
      <c r="NG76" s="1">
        <f>MO76*MR76</f>
        <v>0.711634349030471</v>
      </c>
      <c r="NJ76" s="1">
        <f>1-MO76</f>
        <v>0.263434903047091</v>
      </c>
      <c r="NM76" s="1">
        <f>MO76*(1-MR76)</f>
        <v>0.0249307479224377</v>
      </c>
      <c r="NQ76" s="1">
        <f>(OO72-OI72)/OO72</f>
        <v>0.835694608421881</v>
      </c>
      <c r="NT76" s="1">
        <f>(NW72-OC72)/NW72</f>
        <v>0.721255274261603</v>
      </c>
      <c r="NW76" s="1">
        <f>(NW72-NQ72)/NW72</f>
        <v>0.750527426160338</v>
      </c>
      <c r="NZ76" s="1">
        <f>(NW72-OC72)/(NW72-NQ72)</f>
        <v>0.960997891777934</v>
      </c>
      <c r="OC76" s="1">
        <f>OO72/NW72-1</f>
        <v>0.340189873417722</v>
      </c>
      <c r="OF76" s="1">
        <f>NZ76/(NZ76+1)</f>
        <v>0.490055545601147</v>
      </c>
      <c r="OI76" s="1">
        <f>1/(1+NZ76)</f>
        <v>0.509944454398853</v>
      </c>
      <c r="OL76" s="1">
        <f>OI76/OF76-1</f>
        <v>0.040585009140768</v>
      </c>
      <c r="OO76" s="1">
        <f>NW76*NZ76</f>
        <v>0.721255274261603</v>
      </c>
      <c r="OR76" s="1">
        <f>1-NW76</f>
        <v>0.249472573839662</v>
      </c>
      <c r="OU76" s="1">
        <f>NW76*(1-NZ76)</f>
        <v>0.0292721518987342</v>
      </c>
      <c r="OY76" s="1">
        <f>(PW72-PQ72)/PW72</f>
        <v>0.787066633882469</v>
      </c>
      <c r="PB76" s="1">
        <f>(PE72-PK72)/PE72</f>
        <v>0.631849315068493</v>
      </c>
      <c r="PE76" s="1">
        <f>(PE72-OY72)/PE72</f>
        <v>0.709246575342466</v>
      </c>
      <c r="PH76" s="1">
        <f>(PE72-PK72)/(PE72-OY72)</f>
        <v>0.89087397392564</v>
      </c>
      <c r="PK76" s="1">
        <f>PW72/PE72-1</f>
        <v>0.392808219178082</v>
      </c>
      <c r="PN76" s="1">
        <f>PH76/(PH76+1)</f>
        <v>0.471144024514811</v>
      </c>
      <c r="PQ76" s="1">
        <f>1/(1+PH76)</f>
        <v>0.528855975485189</v>
      </c>
      <c r="PT76" s="1">
        <f>PQ76/PN76-1</f>
        <v>0.122493224932249</v>
      </c>
      <c r="PW76" s="1">
        <f>PE76*PH76</f>
        <v>0.631849315068493</v>
      </c>
      <c r="PZ76" s="1">
        <f>1-PE76</f>
        <v>0.290753424657534</v>
      </c>
      <c r="QC76" s="1">
        <f>PE76*(1-PH76)</f>
        <v>0.0773972602739726</v>
      </c>
      <c r="QG76" s="1">
        <f>(RE72-QY72)/RE72</f>
        <v>0.68701030927835</v>
      </c>
      <c r="QJ76" s="1">
        <f>(QM72-QS72)/QM72</f>
        <v>0.441875</v>
      </c>
      <c r="QM76" s="1">
        <f>(QM72-QG72)/QM72</f>
        <v>0.569375</v>
      </c>
      <c r="QP76" s="1">
        <f>(QM72-QS72)/(QM72-QG72)</f>
        <v>0.776070252469813</v>
      </c>
      <c r="QS76" s="1">
        <f>RE72/QM72-1</f>
        <v>0.515625</v>
      </c>
      <c r="QV76" s="1">
        <f>QP76/(QP76+1)</f>
        <v>0.436959208899876</v>
      </c>
      <c r="QY76" s="1">
        <f>1/(1+QP76)</f>
        <v>0.563040791100124</v>
      </c>
      <c r="RB76" s="1">
        <f>QY76/QV76-1</f>
        <v>0.288543140028289</v>
      </c>
      <c r="RE76" s="1">
        <f>QM76*QP76</f>
        <v>0.441875</v>
      </c>
      <c r="RH76" s="1">
        <f>1-QM76</f>
        <v>0.430625</v>
      </c>
      <c r="RK76" s="1">
        <f>QM76*(1-QP76)</f>
        <v>0.1275</v>
      </c>
      <c r="RO76" s="1">
        <f>(SM72-SG72)/SM72</f>
        <v>0.625356125356125</v>
      </c>
      <c r="RR76" s="1">
        <f>(RU72-SA72)/RU72</f>
        <v>0.40990990990991</v>
      </c>
      <c r="RU76" s="1">
        <f>(RU72-RO72)/RU72</f>
        <v>0.558558558558559</v>
      </c>
      <c r="RX76" s="1">
        <f>(RU72-SA72)/(RU72-RO72)</f>
        <v>0.733870967741935</v>
      </c>
      <c r="SA76" s="1">
        <f>SM72/RU72-1</f>
        <v>0.581081081081081</v>
      </c>
      <c r="SD76" s="1">
        <f>RX76/(RX76+1)</f>
        <v>0.423255813953488</v>
      </c>
      <c r="SG76" s="1">
        <f>1/(1+RX76)</f>
        <v>0.576744186046512</v>
      </c>
      <c r="SJ76" s="1">
        <f>SG76/SD76-1</f>
        <v>0.362637362637363</v>
      </c>
      <c r="SM76" s="1">
        <f>RU76*RX76</f>
        <v>0.40990990990991</v>
      </c>
      <c r="SP76" s="1">
        <f>1-RU76</f>
        <v>0.441441441441441</v>
      </c>
      <c r="SS76" s="1">
        <f>RU76*(1-RX76)</f>
        <v>0.148648648648649</v>
      </c>
      <c r="SW76" s="3"/>
      <c r="SY76" s="1">
        <f>(TW72-TQ72)/TW72</f>
        <v>0.830735930735931</v>
      </c>
      <c r="TB76" s="1">
        <f>(TE72-TK72)/TE72</f>
        <v>0.713098308971052</v>
      </c>
      <c r="TE76" s="1">
        <f>(TE72-SY72)/TE72</f>
        <v>0.738320435654916</v>
      </c>
      <c r="TH76" s="1">
        <f>(TE72-TK72)/(TE72-SY72)</f>
        <v>0.96583850931677</v>
      </c>
      <c r="TK76" s="1">
        <f>TW72/TE72-1</f>
        <v>0.324161650902838</v>
      </c>
      <c r="TN76" s="1">
        <f>TH76/(TH76+1)</f>
        <v>0.4913112164297</v>
      </c>
      <c r="TQ76" s="1">
        <f>1/(1+TH76)</f>
        <v>0.5086887835703</v>
      </c>
      <c r="TT76" s="1">
        <f>TQ76/TN76-1</f>
        <v>0.0353697749196142</v>
      </c>
      <c r="TW76" s="1">
        <f>TE76*TH76</f>
        <v>0.713098308971052</v>
      </c>
      <c r="TZ76" s="1">
        <f>1-TE76</f>
        <v>0.261679564345084</v>
      </c>
      <c r="UC76" s="1">
        <f>TE76*(1-TH76)</f>
        <v>0.0252221266838637</v>
      </c>
      <c r="UG76" s="1">
        <f>(VE72-UY72)/VE72</f>
        <v>0.836634674290382</v>
      </c>
      <c r="UJ76" s="1">
        <f>(UM72-US72)/UM72</f>
        <v>0.72311901504788</v>
      </c>
      <c r="UM76" s="1">
        <f>(UM72-UG72)/UM72</f>
        <v>0.752941176470588</v>
      </c>
      <c r="UP76" s="1">
        <f>(UM72-US72)/(UM72-UG72)</f>
        <v>0.960392441860465</v>
      </c>
      <c r="US76" s="1">
        <f>VE72/UM72-1</f>
        <v>0.339808481532148</v>
      </c>
      <c r="UV76" s="1">
        <f>UP76/(UP76+1)</f>
        <v>0.489898053753475</v>
      </c>
      <c r="UY76" s="1">
        <f>1/(1+UP76)</f>
        <v>0.510101946246524</v>
      </c>
      <c r="VB76" s="1">
        <f>UY76/UV76-1</f>
        <v>0.0412410139992432</v>
      </c>
      <c r="VE76" s="1">
        <f>UM76*UP76</f>
        <v>0.72311901504788</v>
      </c>
      <c r="VH76" s="1">
        <f>1-UM76</f>
        <v>0.247058823529412</v>
      </c>
      <c r="VK76" s="1">
        <f>UM76*(1-UP76)</f>
        <v>0.0298221614227085</v>
      </c>
      <c r="VO76" s="1">
        <f>(WM72-WG72)/WM72</f>
        <v>0.783595563580088</v>
      </c>
      <c r="VR76" s="1">
        <f>(VU72-WA72)/VU72</f>
        <v>0.628283555235696</v>
      </c>
      <c r="VU76" s="1">
        <f>(VU72-VO72)/VU72</f>
        <v>0.70456998920475</v>
      </c>
      <c r="VX76" s="1">
        <f>(VU72-WA72)/(VU72-VO72)</f>
        <v>0.891726251276813</v>
      </c>
      <c r="WA76" s="1">
        <f>WM72/VU72-1</f>
        <v>0.395106153292551</v>
      </c>
      <c r="WD76" s="1">
        <f>VX76/(VX76+1)</f>
        <v>0.471382289416847</v>
      </c>
      <c r="WG76" s="1">
        <f>1/(1+VX76)</f>
        <v>0.528617710583153</v>
      </c>
      <c r="WJ76" s="1">
        <f>WG76/WD76-1</f>
        <v>0.121420389461627</v>
      </c>
      <c r="WM76" s="1">
        <f>VU76*VX76</f>
        <v>0.628283555235696</v>
      </c>
      <c r="WP76" s="1">
        <f>1-VU76</f>
        <v>0.29543001079525</v>
      </c>
      <c r="WS76" s="1">
        <f>VU76*(1-VX76)</f>
        <v>0.0762864339690537</v>
      </c>
      <c r="WW76" s="1">
        <f>(XU72-XO72)/XU72</f>
        <v>0.685169491525424</v>
      </c>
      <c r="WZ76" s="1">
        <f>(XC72-XI72)/XC72</f>
        <v>0.448808757244044</v>
      </c>
      <c r="XC76" s="1">
        <f>(XC72-WW72)/XC72</f>
        <v>0.576947842884739</v>
      </c>
      <c r="XF76" s="1">
        <f>(XC72-XI72)/(XC72-WW72)</f>
        <v>0.777901785714286</v>
      </c>
      <c r="XI76" s="1">
        <f>XU72/XC72-1</f>
        <v>0.519639407598197</v>
      </c>
      <c r="XL76" s="1">
        <f>XF76/(XF76+1)</f>
        <v>0.437539234149404</v>
      </c>
      <c r="XO76" s="1">
        <f>1/(1+XF76)</f>
        <v>0.562460765850596</v>
      </c>
      <c r="XR76" s="1">
        <f>XO76/XL76-1</f>
        <v>0.285509325681492</v>
      </c>
      <c r="XU76" s="1">
        <f>XC76*XF76</f>
        <v>0.448808757244044</v>
      </c>
      <c r="XX76" s="1">
        <f>1-XC76</f>
        <v>0.423052157115261</v>
      </c>
      <c r="YA76" s="1">
        <f>XC76*(1-XF76)</f>
        <v>0.128139085640695</v>
      </c>
      <c r="YE76" s="1">
        <f>(ZC72-YW72)/ZC72</f>
        <v>0.624806201550388</v>
      </c>
      <c r="YH76" s="1">
        <f>(YK72-YQ72)/YK72</f>
        <v>0.41421568627451</v>
      </c>
      <c r="YK76" s="1">
        <f>(YK72-YE72)/YK72</f>
        <v>0.563725490196078</v>
      </c>
      <c r="YN76" s="1">
        <f>(YK72-YQ72)/(YK72-YE72)</f>
        <v>0.734782608695652</v>
      </c>
      <c r="YQ76" s="1">
        <f>ZC72/YK72-1</f>
        <v>0.580882352941176</v>
      </c>
      <c r="YT76" s="1">
        <f>YN76/(YN76+1)</f>
        <v>0.423558897243108</v>
      </c>
      <c r="YW76" s="1">
        <f>1/(1+YN76)</f>
        <v>0.576441102756892</v>
      </c>
      <c r="YZ76" s="1">
        <f>YW76/YT76-1</f>
        <v>0.36094674556213</v>
      </c>
      <c r="ZC76" s="1">
        <f>YK76*YN76</f>
        <v>0.41421568627451</v>
      </c>
      <c r="ZF76" s="1">
        <f>1-YK76</f>
        <v>0.436274509803922</v>
      </c>
      <c r="ZI76" s="1">
        <f>YK76*(1-YN76)</f>
        <v>0.149509803921569</v>
      </c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</row>
    <row r="77" spans="1:715">
      <c r="A77" s="3"/>
      <c r="FQ77" s="3"/>
      <c r="MG77" s="3"/>
      <c r="SW77" s="3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</row>
    <row r="78" spans="1:715">
      <c r="A78" s="3"/>
      <c r="FQ78" s="3"/>
      <c r="MG78" s="3"/>
      <c r="SW78" s="3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</row>
    <row r="79" spans="1:715">
      <c r="A79" s="4" t="s">
        <v>11</v>
      </c>
      <c r="FQ79" s="4"/>
      <c r="MG79" s="4" t="s">
        <v>11</v>
      </c>
      <c r="SW79" s="4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</row>
    <row r="80" spans="1:715">
      <c r="A80" s="3" t="s">
        <v>24</v>
      </c>
      <c r="B80" s="1">
        <v>42</v>
      </c>
      <c r="C80" s="1">
        <v>310</v>
      </c>
      <c r="I80" s="1">
        <v>1070</v>
      </c>
      <c r="O80" s="1">
        <v>338</v>
      </c>
      <c r="U80" s="1">
        <v>270</v>
      </c>
      <c r="AA80" s="1">
        <v>1416</v>
      </c>
      <c r="AK80" s="1">
        <v>264</v>
      </c>
      <c r="AQ80" s="1">
        <v>1022</v>
      </c>
      <c r="AW80" s="1">
        <v>295</v>
      </c>
      <c r="BC80" s="1">
        <v>252</v>
      </c>
      <c r="BI80" s="1">
        <v>1397</v>
      </c>
      <c r="BS80" s="1">
        <v>245</v>
      </c>
      <c r="BY80" s="1">
        <v>690</v>
      </c>
      <c r="CE80" s="1">
        <v>353</v>
      </c>
      <c r="CK80" s="1">
        <v>307</v>
      </c>
      <c r="CQ80" s="1">
        <v>1033</v>
      </c>
      <c r="DA80" s="1">
        <v>183</v>
      </c>
      <c r="DG80" s="1">
        <v>445</v>
      </c>
      <c r="DM80" s="1">
        <v>235</v>
      </c>
      <c r="DS80" s="1">
        <v>204</v>
      </c>
      <c r="DY80" s="1">
        <v>668</v>
      </c>
      <c r="EI80" s="1">
        <v>121</v>
      </c>
      <c r="EO80" s="1">
        <v>255</v>
      </c>
      <c r="EU80" s="1">
        <v>160</v>
      </c>
      <c r="FA80" s="1">
        <v>179</v>
      </c>
      <c r="FG80" s="1">
        <v>417</v>
      </c>
      <c r="FQ80" s="3"/>
      <c r="FS80" s="1">
        <v>300</v>
      </c>
      <c r="FY80" s="1">
        <v>1116</v>
      </c>
      <c r="GE80" s="1">
        <v>327</v>
      </c>
      <c r="GK80" s="1">
        <v>260</v>
      </c>
      <c r="GQ80" s="1">
        <v>1478</v>
      </c>
      <c r="HA80" s="1">
        <v>256</v>
      </c>
      <c r="HG80" s="1">
        <v>1040</v>
      </c>
      <c r="HM80" s="1">
        <v>288</v>
      </c>
      <c r="HS80" s="1">
        <v>248</v>
      </c>
      <c r="HY80" s="1">
        <v>1410</v>
      </c>
      <c r="II80" s="1">
        <v>229</v>
      </c>
      <c r="IO80" s="1">
        <v>666</v>
      </c>
      <c r="IU80" s="1">
        <v>337</v>
      </c>
      <c r="JA80" s="1">
        <v>295</v>
      </c>
      <c r="JG80" s="1">
        <v>1000</v>
      </c>
      <c r="JQ80" s="1">
        <v>177</v>
      </c>
      <c r="JW80" s="1">
        <v>431</v>
      </c>
      <c r="KC80" s="1">
        <v>225</v>
      </c>
      <c r="KI80" s="1">
        <v>195</v>
      </c>
      <c r="KO80" s="1">
        <v>650</v>
      </c>
      <c r="KY80" s="1">
        <v>111</v>
      </c>
      <c r="LE80" s="1">
        <v>234</v>
      </c>
      <c r="LK80" s="1">
        <v>147</v>
      </c>
      <c r="LQ80" s="1">
        <v>164</v>
      </c>
      <c r="LW80" s="1">
        <v>385</v>
      </c>
      <c r="MG80" s="3" t="s">
        <v>25</v>
      </c>
      <c r="MH80" s="1">
        <v>111</v>
      </c>
      <c r="MI80" s="1">
        <v>310</v>
      </c>
      <c r="MO80" s="1">
        <v>1227</v>
      </c>
      <c r="MU80" s="1">
        <v>333</v>
      </c>
      <c r="NA80" s="1">
        <v>267</v>
      </c>
      <c r="NG80" s="1">
        <v>1620</v>
      </c>
      <c r="NQ80" s="1">
        <v>286</v>
      </c>
      <c r="NW80" s="1">
        <v>977</v>
      </c>
      <c r="OC80" s="1">
        <v>316</v>
      </c>
      <c r="OI80" s="1">
        <v>262</v>
      </c>
      <c r="OO80" s="1">
        <v>1312</v>
      </c>
      <c r="OY80" s="1">
        <v>262</v>
      </c>
      <c r="PE80" s="1">
        <v>775</v>
      </c>
      <c r="PK80" s="1">
        <v>344</v>
      </c>
      <c r="PQ80" s="1">
        <v>287</v>
      </c>
      <c r="PW80" s="1">
        <v>1112</v>
      </c>
      <c r="QG80" s="1">
        <v>219</v>
      </c>
      <c r="QM80" s="1">
        <v>494</v>
      </c>
      <c r="QS80" s="1">
        <v>290</v>
      </c>
      <c r="QY80" s="1">
        <v>240</v>
      </c>
      <c r="RE80" s="1">
        <v>781</v>
      </c>
      <c r="RO80" s="1">
        <v>202</v>
      </c>
      <c r="RU80" s="1">
        <v>465</v>
      </c>
      <c r="SA80" s="1">
        <v>272</v>
      </c>
      <c r="SG80" s="1">
        <v>272</v>
      </c>
      <c r="SM80" s="1">
        <v>733</v>
      </c>
      <c r="SW80" s="3"/>
      <c r="SY80" s="1">
        <v>283</v>
      </c>
      <c r="TE80" s="1">
        <v>1108</v>
      </c>
      <c r="TK80" s="1">
        <v>302</v>
      </c>
      <c r="TQ80" s="1">
        <v>232</v>
      </c>
      <c r="TW80" s="1">
        <v>1462</v>
      </c>
      <c r="UG80" s="1">
        <v>249</v>
      </c>
      <c r="UM80" s="1">
        <v>1069</v>
      </c>
      <c r="US80" s="1">
        <v>275</v>
      </c>
      <c r="UY80" s="1">
        <v>227</v>
      </c>
      <c r="VE80" s="1">
        <v>1437</v>
      </c>
      <c r="VO80" s="1">
        <v>256</v>
      </c>
      <c r="VU80" s="1">
        <v>818</v>
      </c>
      <c r="WA80" s="1">
        <v>336</v>
      </c>
      <c r="WG80" s="1">
        <v>273</v>
      </c>
      <c r="WM80" s="1">
        <v>1169</v>
      </c>
      <c r="WW80" s="1">
        <v>184</v>
      </c>
      <c r="XC80" s="1">
        <v>463</v>
      </c>
      <c r="XI80" s="1">
        <v>231</v>
      </c>
      <c r="XO80" s="1">
        <v>215</v>
      </c>
      <c r="XU80" s="1">
        <v>688</v>
      </c>
      <c r="YE80" s="1">
        <v>181</v>
      </c>
      <c r="YK80" s="1">
        <v>419</v>
      </c>
      <c r="YQ80" s="1">
        <v>244</v>
      </c>
      <c r="YW80" s="1">
        <v>246</v>
      </c>
      <c r="ZC80" s="1">
        <v>664</v>
      </c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</row>
    <row r="81" spans="1:715">
      <c r="A81" s="3"/>
      <c r="C81" s="1">
        <v>277</v>
      </c>
      <c r="I81" s="1">
        <v>1126</v>
      </c>
      <c r="O81" s="1">
        <v>311</v>
      </c>
      <c r="U81" s="1">
        <v>243</v>
      </c>
      <c r="AA81" s="1">
        <v>1508</v>
      </c>
      <c r="AK81" s="1">
        <v>290</v>
      </c>
      <c r="AQ81" s="1">
        <v>1057</v>
      </c>
      <c r="AW81" s="1">
        <v>329</v>
      </c>
      <c r="BC81" s="1">
        <v>262</v>
      </c>
      <c r="BI81" s="1">
        <v>1430</v>
      </c>
      <c r="BS81" s="1">
        <v>231</v>
      </c>
      <c r="BY81" s="1">
        <v>845</v>
      </c>
      <c r="CE81" s="1">
        <v>288</v>
      </c>
      <c r="CK81" s="1">
        <v>234</v>
      </c>
      <c r="CQ81" s="1">
        <v>1172</v>
      </c>
      <c r="DA81" s="1">
        <v>197</v>
      </c>
      <c r="DG81" s="1">
        <v>573</v>
      </c>
      <c r="DM81" s="1">
        <v>239</v>
      </c>
      <c r="DS81" s="1">
        <v>199</v>
      </c>
      <c r="DY81" s="1">
        <v>800</v>
      </c>
      <c r="FQ81" s="3"/>
      <c r="FS81" s="1">
        <v>280</v>
      </c>
      <c r="FY81" s="1">
        <v>1075</v>
      </c>
      <c r="GE81" s="1">
        <v>315</v>
      </c>
      <c r="GK81" s="1">
        <v>246</v>
      </c>
      <c r="GQ81" s="1">
        <v>1439</v>
      </c>
      <c r="HA81" s="1">
        <v>271</v>
      </c>
      <c r="HG81" s="1">
        <v>1066</v>
      </c>
      <c r="HM81" s="1">
        <v>308</v>
      </c>
      <c r="HS81" s="1">
        <v>246</v>
      </c>
      <c r="HY81" s="1">
        <v>1438</v>
      </c>
      <c r="II81" s="1">
        <v>210</v>
      </c>
      <c r="IO81" s="1">
        <v>784</v>
      </c>
      <c r="IU81" s="1">
        <v>264</v>
      </c>
      <c r="JA81" s="1">
        <v>216</v>
      </c>
      <c r="JG81" s="1">
        <v>1089</v>
      </c>
      <c r="JQ81" s="1">
        <v>179</v>
      </c>
      <c r="JW81" s="1">
        <v>507</v>
      </c>
      <c r="KC81" s="1">
        <v>216</v>
      </c>
      <c r="KI81" s="1">
        <v>181</v>
      </c>
      <c r="KO81" s="1">
        <v>720</v>
      </c>
      <c r="MG81" s="3"/>
      <c r="MI81" s="1">
        <v>308</v>
      </c>
      <c r="MO81" s="1">
        <v>1180</v>
      </c>
      <c r="MU81" s="1">
        <v>346</v>
      </c>
      <c r="NA81" s="1">
        <v>270</v>
      </c>
      <c r="NG81" s="1">
        <v>1578</v>
      </c>
      <c r="NQ81" s="1">
        <v>346</v>
      </c>
      <c r="NW81" s="1">
        <v>1611</v>
      </c>
      <c r="OC81" s="1">
        <v>393</v>
      </c>
      <c r="OI81" s="1">
        <v>310</v>
      </c>
      <c r="OO81" s="1">
        <v>2167</v>
      </c>
      <c r="OY81" s="1">
        <v>278</v>
      </c>
      <c r="PE81" s="1">
        <v>1008</v>
      </c>
      <c r="PK81" s="1">
        <v>332</v>
      </c>
      <c r="PQ81" s="1">
        <v>264</v>
      </c>
      <c r="PW81" s="1">
        <v>1380</v>
      </c>
      <c r="QG81" s="1">
        <v>214</v>
      </c>
      <c r="QM81" s="1">
        <v>526</v>
      </c>
      <c r="QS81" s="1">
        <v>299</v>
      </c>
      <c r="QY81" s="1">
        <v>240</v>
      </c>
      <c r="RE81" s="1">
        <v>768</v>
      </c>
      <c r="SW81" s="3"/>
      <c r="SY81" s="1">
        <v>339</v>
      </c>
      <c r="TE81" s="1">
        <v>1263</v>
      </c>
      <c r="TK81" s="1">
        <v>380</v>
      </c>
      <c r="TQ81" s="1">
        <v>294</v>
      </c>
      <c r="TW81" s="1">
        <v>1690</v>
      </c>
      <c r="UG81" s="1">
        <v>353</v>
      </c>
      <c r="UM81" s="1">
        <v>1364</v>
      </c>
      <c r="US81" s="1">
        <v>401</v>
      </c>
      <c r="UY81" s="1">
        <v>315</v>
      </c>
      <c r="VE81" s="1">
        <v>1835</v>
      </c>
      <c r="VO81" s="1">
        <v>283</v>
      </c>
      <c r="VU81" s="1">
        <v>975</v>
      </c>
      <c r="WA81" s="1">
        <v>337</v>
      </c>
      <c r="WG81" s="1">
        <v>265</v>
      </c>
      <c r="WM81" s="1">
        <v>1335</v>
      </c>
      <c r="WW81" s="1">
        <v>177</v>
      </c>
      <c r="XC81" s="1">
        <v>493</v>
      </c>
      <c r="XI81" s="1">
        <v>213</v>
      </c>
      <c r="XO81" s="1">
        <v>215</v>
      </c>
      <c r="XU81" s="1">
        <v>706</v>
      </c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</row>
    <row r="82" spans="1:715">
      <c r="A82" s="3"/>
      <c r="C82" s="1">
        <v>308</v>
      </c>
      <c r="I82" s="1">
        <v>1187</v>
      </c>
      <c r="O82" s="1">
        <v>342</v>
      </c>
      <c r="U82" s="1">
        <v>270</v>
      </c>
      <c r="AA82" s="1">
        <v>1581</v>
      </c>
      <c r="AK82" s="1">
        <v>263</v>
      </c>
      <c r="AQ82" s="1">
        <v>1195</v>
      </c>
      <c r="AW82" s="1">
        <v>301</v>
      </c>
      <c r="BC82" s="1">
        <v>244</v>
      </c>
      <c r="BI82" s="1">
        <v>1623</v>
      </c>
      <c r="BS82" s="1">
        <v>253</v>
      </c>
      <c r="BY82" s="1">
        <v>808</v>
      </c>
      <c r="CE82" s="1">
        <v>338</v>
      </c>
      <c r="CK82" s="1">
        <v>284</v>
      </c>
      <c r="CQ82" s="1">
        <v>1156</v>
      </c>
      <c r="DA82" s="1">
        <v>241</v>
      </c>
      <c r="DG82" s="1">
        <v>374</v>
      </c>
      <c r="DM82" s="1">
        <v>348</v>
      </c>
      <c r="DS82" s="1">
        <v>322</v>
      </c>
      <c r="DY82" s="1">
        <v>677</v>
      </c>
      <c r="FQ82" s="3"/>
      <c r="FS82" s="1">
        <v>284</v>
      </c>
      <c r="FY82" s="1">
        <v>1070</v>
      </c>
      <c r="GE82" s="1">
        <v>314</v>
      </c>
      <c r="GK82" s="1">
        <v>248</v>
      </c>
      <c r="GQ82" s="1">
        <v>1425</v>
      </c>
      <c r="HA82" s="1">
        <v>271</v>
      </c>
      <c r="HG82" s="1">
        <v>1081</v>
      </c>
      <c r="HM82" s="1">
        <v>307</v>
      </c>
      <c r="HS82" s="1">
        <v>254</v>
      </c>
      <c r="HY82" s="1">
        <v>1462</v>
      </c>
      <c r="II82" s="1">
        <v>228</v>
      </c>
      <c r="IO82" s="1">
        <v>762</v>
      </c>
      <c r="IU82" s="1">
        <v>310</v>
      </c>
      <c r="JA82" s="1">
        <v>262</v>
      </c>
      <c r="JG82" s="1">
        <v>1095</v>
      </c>
      <c r="JQ82" s="1">
        <v>230</v>
      </c>
      <c r="JW82" s="1">
        <v>349</v>
      </c>
      <c r="KC82" s="1">
        <v>327</v>
      </c>
      <c r="KI82" s="1">
        <v>303</v>
      </c>
      <c r="KO82" s="1">
        <v>646</v>
      </c>
      <c r="MG82" s="3"/>
      <c r="MI82" s="1">
        <v>315</v>
      </c>
      <c r="MO82" s="1">
        <v>1193</v>
      </c>
      <c r="MU82" s="1">
        <v>346</v>
      </c>
      <c r="NA82" s="1">
        <v>274</v>
      </c>
      <c r="NG82" s="1">
        <v>1585</v>
      </c>
      <c r="NQ82" s="1">
        <v>309</v>
      </c>
      <c r="NW82" s="1">
        <v>1231</v>
      </c>
      <c r="OC82" s="1">
        <v>346</v>
      </c>
      <c r="OI82" s="1">
        <v>279</v>
      </c>
      <c r="OO82" s="1">
        <v>1655</v>
      </c>
      <c r="OY82" s="1">
        <v>301</v>
      </c>
      <c r="PE82" s="1">
        <v>1036</v>
      </c>
      <c r="PK82" s="1">
        <v>374</v>
      </c>
      <c r="PQ82" s="1">
        <v>303</v>
      </c>
      <c r="PW82" s="1">
        <v>1440</v>
      </c>
      <c r="QG82" s="1">
        <v>236</v>
      </c>
      <c r="QM82" s="1">
        <v>521</v>
      </c>
      <c r="QS82" s="1">
        <v>276</v>
      </c>
      <c r="QY82" s="1">
        <v>256</v>
      </c>
      <c r="RE82" s="1">
        <v>793</v>
      </c>
      <c r="SW82" s="3"/>
      <c r="SY82" s="1">
        <v>299</v>
      </c>
      <c r="TE82" s="1">
        <v>1123</v>
      </c>
      <c r="TK82" s="1">
        <v>328</v>
      </c>
      <c r="TQ82" s="1">
        <v>252</v>
      </c>
      <c r="TW82" s="1">
        <v>1491</v>
      </c>
      <c r="UG82" s="1">
        <v>315</v>
      </c>
      <c r="UM82" s="1">
        <v>1302</v>
      </c>
      <c r="US82" s="1">
        <v>354</v>
      </c>
      <c r="UY82" s="1">
        <v>284</v>
      </c>
      <c r="VE82" s="1">
        <v>1751</v>
      </c>
      <c r="VO82" s="1">
        <v>274</v>
      </c>
      <c r="VU82" s="1">
        <v>918</v>
      </c>
      <c r="WA82" s="1">
        <v>342</v>
      </c>
      <c r="WG82" s="1">
        <v>273</v>
      </c>
      <c r="WM82" s="1">
        <v>1282</v>
      </c>
      <c r="WW82" s="1">
        <v>243</v>
      </c>
      <c r="XC82" s="1">
        <v>448</v>
      </c>
      <c r="XI82" s="1">
        <v>339</v>
      </c>
      <c r="XO82" s="1">
        <v>245</v>
      </c>
      <c r="XU82" s="1">
        <v>740</v>
      </c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</row>
    <row r="83" spans="1:715">
      <c r="A83" s="3"/>
      <c r="C83" s="1">
        <f>AVERAGE(C80:C82)</f>
        <v>298.333333333333</v>
      </c>
      <c r="I83" s="1">
        <f>AVERAGE(I80:I82)</f>
        <v>1127.66666666667</v>
      </c>
      <c r="O83" s="1">
        <f>AVERAGE(O80:O82)</f>
        <v>330.333333333333</v>
      </c>
      <c r="U83" s="1">
        <f>AVERAGE(U80:U82)</f>
        <v>261</v>
      </c>
      <c r="AA83" s="1">
        <f>AVERAGE(AA80:AA82)</f>
        <v>1501.66666666667</v>
      </c>
      <c r="AK83" s="1">
        <f>AVERAGE(AK80:AK82)</f>
        <v>272.333333333333</v>
      </c>
      <c r="AQ83" s="1">
        <f>AVERAGE(AQ80:AQ82)</f>
        <v>1091.33333333333</v>
      </c>
      <c r="AW83" s="1">
        <f>AVERAGE(AW80:AW82)</f>
        <v>308.333333333333</v>
      </c>
      <c r="BC83" s="1">
        <f>AVERAGE(BC80:BC82)</f>
        <v>252.666666666667</v>
      </c>
      <c r="BI83" s="1">
        <f>AVERAGE(BI80:BI82)</f>
        <v>1483.33333333333</v>
      </c>
      <c r="BS83" s="1">
        <f>AVERAGE(BS80:BS82)</f>
        <v>243</v>
      </c>
      <c r="BY83" s="1">
        <f>AVERAGE(BY80:BY82)</f>
        <v>781</v>
      </c>
      <c r="CE83" s="1">
        <f>AVERAGE(CE80:CE82)</f>
        <v>326.333333333333</v>
      </c>
      <c r="CK83" s="1">
        <f>AVERAGE(CK80:CK82)</f>
        <v>275</v>
      </c>
      <c r="CQ83" s="1">
        <f>AVERAGE(CQ80:CQ82)</f>
        <v>1120.33333333333</v>
      </c>
      <c r="DA83" s="1">
        <f>AVERAGE(DA80:DA82)</f>
        <v>207</v>
      </c>
      <c r="DG83" s="1">
        <f>AVERAGE(DG80:DG82)</f>
        <v>464</v>
      </c>
      <c r="DM83" s="1">
        <f>AVERAGE(DM80:DM82)</f>
        <v>274</v>
      </c>
      <c r="DS83" s="1">
        <f>AVERAGE(DS80:DS82)</f>
        <v>241.666666666667</v>
      </c>
      <c r="DY83" s="1">
        <f>AVERAGE(DY80:DY82)</f>
        <v>715</v>
      </c>
      <c r="EI83" s="1">
        <f>EI80</f>
        <v>121</v>
      </c>
      <c r="EO83" s="1">
        <f>EO80</f>
        <v>255</v>
      </c>
      <c r="EU83" s="1">
        <f>EU80</f>
        <v>160</v>
      </c>
      <c r="FA83" s="1">
        <f>FA80</f>
        <v>179</v>
      </c>
      <c r="FG83" s="1">
        <f>FG80</f>
        <v>417</v>
      </c>
      <c r="FQ83" s="3"/>
      <c r="FS83" s="1">
        <f>AVERAGE(FS80:FS82)</f>
        <v>288</v>
      </c>
      <c r="FY83" s="1">
        <f>AVERAGE(FY80:FY82)</f>
        <v>1087</v>
      </c>
      <c r="GE83" s="1">
        <f>AVERAGE(GE80:GE82)</f>
        <v>318.666666666667</v>
      </c>
      <c r="GK83" s="1">
        <f>AVERAGE(GK80:GK82)</f>
        <v>251.333333333333</v>
      </c>
      <c r="GQ83" s="1">
        <f>AVERAGE(GQ80:GQ82)</f>
        <v>1447.33333333333</v>
      </c>
      <c r="HA83" s="1">
        <f>AVERAGE(HA80:HA82)</f>
        <v>266</v>
      </c>
      <c r="HG83" s="1">
        <f>AVERAGE(HG80:HG82)</f>
        <v>1062.33333333333</v>
      </c>
      <c r="HM83" s="1">
        <f>AVERAGE(HM80:HM82)</f>
        <v>301</v>
      </c>
      <c r="HS83" s="1">
        <f>AVERAGE(HS80:HS82)</f>
        <v>249.333333333333</v>
      </c>
      <c r="HY83" s="1">
        <f>AVERAGE(HY80:HY82)</f>
        <v>1436.66666666667</v>
      </c>
      <c r="II83" s="1">
        <f>AVERAGE(II80:II82)</f>
        <v>222.333333333333</v>
      </c>
      <c r="IO83" s="1">
        <f>AVERAGE(IO80:IO82)</f>
        <v>737.333333333333</v>
      </c>
      <c r="IU83" s="1">
        <f>AVERAGE(IU80:IU82)</f>
        <v>303.666666666667</v>
      </c>
      <c r="JA83" s="1">
        <f>AVERAGE(JA80:JA82)</f>
        <v>257.666666666667</v>
      </c>
      <c r="JG83" s="1">
        <f>AVERAGE(JG80:JG82)</f>
        <v>1061.33333333333</v>
      </c>
      <c r="JQ83" s="1">
        <f>AVERAGE(JQ80:JQ82)</f>
        <v>195.333333333333</v>
      </c>
      <c r="JW83" s="1">
        <f>AVERAGE(JW80:JW82)</f>
        <v>429</v>
      </c>
      <c r="KC83" s="1">
        <f>AVERAGE(KC80:KC82)</f>
        <v>256</v>
      </c>
      <c r="KI83" s="1">
        <f>AVERAGE(KI80:KI82)</f>
        <v>226.333333333333</v>
      </c>
      <c r="KO83" s="1">
        <f>AVERAGE(KO80:KO82)</f>
        <v>672</v>
      </c>
      <c r="KY83" s="1">
        <f>KY80</f>
        <v>111</v>
      </c>
      <c r="LE83" s="1">
        <f>LE80</f>
        <v>234</v>
      </c>
      <c r="LK83" s="1">
        <f>LK80</f>
        <v>147</v>
      </c>
      <c r="LQ83" s="1">
        <f>LQ80</f>
        <v>164</v>
      </c>
      <c r="LW83" s="1">
        <f>LW80</f>
        <v>385</v>
      </c>
      <c r="MG83" s="3"/>
      <c r="MI83" s="1">
        <f>AVERAGE(MI80:MI82)</f>
        <v>311</v>
      </c>
      <c r="MO83" s="1">
        <f>AVERAGE(MO80:MO82)</f>
        <v>1200</v>
      </c>
      <c r="MU83" s="1">
        <f>AVERAGE(MU80:MU82)</f>
        <v>341.666666666667</v>
      </c>
      <c r="NA83" s="1">
        <f>AVERAGE(NA80:NA82)</f>
        <v>270.333333333333</v>
      </c>
      <c r="NG83" s="1">
        <f>AVERAGE(NG80:NG82)</f>
        <v>1594.33333333333</v>
      </c>
      <c r="NQ83" s="1">
        <f>AVERAGE(NQ80:NQ82)</f>
        <v>313.666666666667</v>
      </c>
      <c r="NW83" s="1">
        <f>AVERAGE(NW80:NW82)</f>
        <v>1273</v>
      </c>
      <c r="OC83" s="1">
        <f>AVERAGE(OC80:OC82)</f>
        <v>351.666666666667</v>
      </c>
      <c r="OI83" s="1">
        <f>AVERAGE(OI80:OI82)</f>
        <v>283.666666666667</v>
      </c>
      <c r="OO83" s="1">
        <f>AVERAGE(OO80:OO82)</f>
        <v>1711.33333333333</v>
      </c>
      <c r="OY83" s="1">
        <f>AVERAGE(OY80:OY82)</f>
        <v>280.333333333333</v>
      </c>
      <c r="PE83" s="1">
        <f>AVERAGE(PE80:PE82)</f>
        <v>939.666666666667</v>
      </c>
      <c r="PK83" s="1">
        <f>AVERAGE(PK80:PK82)</f>
        <v>350</v>
      </c>
      <c r="PQ83" s="1">
        <f>AVERAGE(PQ80:PQ82)</f>
        <v>284.666666666667</v>
      </c>
      <c r="PW83" s="1">
        <f>AVERAGE(PW80:PW82)</f>
        <v>1310.66666666667</v>
      </c>
      <c r="QG83" s="1">
        <f>AVERAGE(QG80:QG82)</f>
        <v>223</v>
      </c>
      <c r="QM83" s="1">
        <f>AVERAGE(QM80:QM82)</f>
        <v>513.666666666667</v>
      </c>
      <c r="QS83" s="1">
        <f>AVERAGE(QS80:QS82)</f>
        <v>288.333333333333</v>
      </c>
      <c r="QY83" s="1">
        <f>AVERAGE(QY80:QY82)</f>
        <v>245.333333333333</v>
      </c>
      <c r="RE83" s="1">
        <f>AVERAGE(RE80:RE82)</f>
        <v>780.666666666667</v>
      </c>
      <c r="RO83" s="1">
        <f>RO80</f>
        <v>202</v>
      </c>
      <c r="RU83" s="1">
        <f>RU80</f>
        <v>465</v>
      </c>
      <c r="SA83" s="1">
        <f>SA80</f>
        <v>272</v>
      </c>
      <c r="SG83" s="1">
        <f>SG80</f>
        <v>272</v>
      </c>
      <c r="SM83" s="1">
        <f>SM80</f>
        <v>733</v>
      </c>
      <c r="SW83" s="3"/>
      <c r="SY83" s="1">
        <f>AVERAGE(SY80:SY82)</f>
        <v>307</v>
      </c>
      <c r="TE83" s="1">
        <f>AVERAGE(TE80:TE82)</f>
        <v>1164.66666666667</v>
      </c>
      <c r="TK83" s="1">
        <f>AVERAGE(TK80:TK82)</f>
        <v>336.666666666667</v>
      </c>
      <c r="TQ83" s="1">
        <f>AVERAGE(TQ80:TQ82)</f>
        <v>259.333333333333</v>
      </c>
      <c r="TW83" s="1">
        <f>AVERAGE(TW80:TW82)</f>
        <v>1547.66666666667</v>
      </c>
      <c r="UG83" s="1">
        <f>AVERAGE(UG80:UG82)</f>
        <v>305.666666666667</v>
      </c>
      <c r="UM83" s="1">
        <f>AVERAGE(UM80:UM82)</f>
        <v>1245</v>
      </c>
      <c r="US83" s="1">
        <f>AVERAGE(US80:US82)</f>
        <v>343.333333333333</v>
      </c>
      <c r="UY83" s="1">
        <f>AVERAGE(UY80:UY82)</f>
        <v>275.333333333333</v>
      </c>
      <c r="VE83" s="1">
        <f>AVERAGE(VE80:VE82)</f>
        <v>1674.33333333333</v>
      </c>
      <c r="VO83" s="1">
        <f>AVERAGE(VO80:VO82)</f>
        <v>271</v>
      </c>
      <c r="VU83" s="1">
        <f>AVERAGE(VU80:VU82)</f>
        <v>903.666666666667</v>
      </c>
      <c r="WA83" s="1">
        <f>AVERAGE(WA80:WA82)</f>
        <v>338.333333333333</v>
      </c>
      <c r="WG83" s="1">
        <f>AVERAGE(WG80:WG82)</f>
        <v>270.333333333333</v>
      </c>
      <c r="WM83" s="1">
        <f>AVERAGE(WM80:WM82)</f>
        <v>1262</v>
      </c>
      <c r="WW83" s="1">
        <f>AVERAGE(WW80:WW82)</f>
        <v>201.333333333333</v>
      </c>
      <c r="XC83" s="1">
        <f>AVERAGE(XC80:XC82)</f>
        <v>468</v>
      </c>
      <c r="XI83" s="1">
        <f>AVERAGE(XI80:XI82)</f>
        <v>261</v>
      </c>
      <c r="XO83" s="1">
        <f>AVERAGE(XO80:XO82)</f>
        <v>225</v>
      </c>
      <c r="XU83" s="1">
        <f>AVERAGE(XU80:XU82)</f>
        <v>711.333333333333</v>
      </c>
      <c r="YE83" s="1">
        <f>YE80</f>
        <v>181</v>
      </c>
      <c r="YK83" s="1">
        <f>YK80</f>
        <v>419</v>
      </c>
      <c r="YQ83" s="1">
        <f>YQ80</f>
        <v>244</v>
      </c>
      <c r="YW83" s="1">
        <f>YW80</f>
        <v>246</v>
      </c>
      <c r="ZC83" s="1">
        <f>ZC80</f>
        <v>664</v>
      </c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</row>
    <row r="84" spans="1:715">
      <c r="A84" s="3"/>
      <c r="FQ84" s="3"/>
      <c r="MG84" s="3"/>
      <c r="SW84" s="3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</row>
    <row r="85" spans="1:715">
      <c r="A85" s="3"/>
      <c r="FQ85" s="3"/>
      <c r="MG85" s="3"/>
      <c r="SW85" s="3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</row>
    <row r="86" spans="1:715">
      <c r="A86" s="3"/>
      <c r="FQ86" s="3"/>
      <c r="MG86" s="3"/>
      <c r="SW86" s="3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</row>
    <row r="87" spans="1:715">
      <c r="A87" s="3"/>
      <c r="C87" s="1">
        <f>(AA83-U83)/AA83</f>
        <v>0.826193118756937</v>
      </c>
      <c r="F87" s="1">
        <f>(I83-O83)/I83</f>
        <v>0.707064735441916</v>
      </c>
      <c r="I87" s="1">
        <f>(I83-C83)/I83</f>
        <v>0.735441915459651</v>
      </c>
      <c r="L87" s="1">
        <f>(I83-O83)/(I83-C83)</f>
        <v>0.961414790996785</v>
      </c>
      <c r="O87" s="1">
        <f>AA83/I83-1</f>
        <v>0.331658291457286</v>
      </c>
      <c r="R87" s="1">
        <f>L87/(L87+1)</f>
        <v>0.49016393442623</v>
      </c>
      <c r="U87" s="1">
        <f>1/(1+L87)</f>
        <v>0.50983606557377</v>
      </c>
      <c r="X87" s="1">
        <f>U87/R87-1</f>
        <v>0.0401337792642138</v>
      </c>
      <c r="AA87" s="1">
        <f>I87*L87</f>
        <v>0.707064735441916</v>
      </c>
      <c r="AD87" s="1">
        <f>1-I87</f>
        <v>0.264558084540349</v>
      </c>
      <c r="AG87" s="1">
        <f>I87*(1-L87)</f>
        <v>0.0283771800177357</v>
      </c>
      <c r="AK87" s="1">
        <f>(BI83-BC83)/BI83</f>
        <v>0.829662921348315</v>
      </c>
      <c r="AN87" s="1">
        <f>(AQ83-AW83)/AQ83</f>
        <v>0.717470983506414</v>
      </c>
      <c r="AQ87" s="1">
        <f>(AQ83-AK83)/AQ83</f>
        <v>0.750458155161882</v>
      </c>
      <c r="AT87" s="1">
        <f>(AQ83-AW83)/(AQ83-AK83)</f>
        <v>0.956043956043956</v>
      </c>
      <c r="AW87" s="1">
        <f>BI83/AQ83-1</f>
        <v>0.359193646915089</v>
      </c>
      <c r="AZ87" s="1">
        <f>AT87/(AT87+1)</f>
        <v>0.48876404494382</v>
      </c>
      <c r="BC87" s="1">
        <f>1/(1+AT87)</f>
        <v>0.51123595505618</v>
      </c>
      <c r="BF87" s="1">
        <f>BC87/AZ87-1</f>
        <v>0.0459770114942528</v>
      </c>
      <c r="BI87" s="1">
        <f>AQ87*AT87</f>
        <v>0.717470983506414</v>
      </c>
      <c r="BL87" s="1">
        <f>1-AQ87</f>
        <v>0.249541844838118</v>
      </c>
      <c r="BO87" s="1">
        <f>AQ87*(1-AT87)</f>
        <v>0.0329871716554673</v>
      </c>
      <c r="BS87" s="1">
        <f>(CQ83-CK83)/CQ83</f>
        <v>0.754537340077358</v>
      </c>
      <c r="BV87" s="1">
        <f>(BY83-CE83)/BY83</f>
        <v>0.582159624413146</v>
      </c>
      <c r="BY87" s="1">
        <f>(BY83-BS83)/BY83</f>
        <v>0.688860435339309</v>
      </c>
      <c r="CB87" s="1">
        <f>(BY83-CE83)/(BY83-BS83)</f>
        <v>0.845105328376704</v>
      </c>
      <c r="CE87" s="1">
        <f>CQ83/BY83-1</f>
        <v>0.434485702091336</v>
      </c>
      <c r="CH87" s="1">
        <f>CB87/(CB87+1)</f>
        <v>0.458025520483546</v>
      </c>
      <c r="CK87" s="1">
        <f>1/(1+CB87)</f>
        <v>0.541974479516454</v>
      </c>
      <c r="CN87" s="1">
        <f>CK87/CH87-1</f>
        <v>0.183284457478006</v>
      </c>
      <c r="CQ87" s="1">
        <f>BY87*CB87</f>
        <v>0.582159624413146</v>
      </c>
      <c r="CT87" s="1">
        <f>1-BY87</f>
        <v>0.311139564660691</v>
      </c>
      <c r="CW87" s="1">
        <f>BY87*(1-CB87)</f>
        <v>0.106700810926163</v>
      </c>
      <c r="DA87" s="1">
        <f>(DY83-DS83)/DY83</f>
        <v>0.662004662004662</v>
      </c>
      <c r="DD87" s="1">
        <f>(DG83-DM83)/DG83</f>
        <v>0.40948275862069</v>
      </c>
      <c r="DG87" s="1">
        <f>(DG83-DA83)/DG83</f>
        <v>0.553879310344828</v>
      </c>
      <c r="DJ87" s="1">
        <f>(DG83-DM83)/(DG83-DA83)</f>
        <v>0.739299610894942</v>
      </c>
      <c r="DM87" s="1">
        <f>DY83/DG83-1</f>
        <v>0.540948275862069</v>
      </c>
      <c r="DP87" s="1">
        <f>DJ87/(DJ87+1)</f>
        <v>0.425055928411633</v>
      </c>
      <c r="DS87" s="1">
        <f>1/(1+DJ87)</f>
        <v>0.574944071588367</v>
      </c>
      <c r="DV87" s="1">
        <f>DS87/DP87-1</f>
        <v>0.352631578947368</v>
      </c>
      <c r="DY87" s="1">
        <f>DG87*DJ87</f>
        <v>0.40948275862069</v>
      </c>
      <c r="EB87" s="1">
        <f>1-DG87</f>
        <v>0.446120689655172</v>
      </c>
      <c r="EE87" s="1">
        <f>DG87*(1-DJ87)</f>
        <v>0.144396551724138</v>
      </c>
      <c r="EI87" s="1">
        <f>(FG83-FA83)/FG83</f>
        <v>0.570743405275779</v>
      </c>
      <c r="EL87" s="1">
        <f>(EO83-EU83)/EO83</f>
        <v>0.372549019607843</v>
      </c>
      <c r="EO87" s="1">
        <f>(EO83-EI83)/EO83</f>
        <v>0.525490196078431</v>
      </c>
      <c r="ER87" s="1">
        <f>(EO83-EU83)/(EO83-EI83)</f>
        <v>0.708955223880597</v>
      </c>
      <c r="EU87" s="1">
        <f>FG83/EO83-1</f>
        <v>0.635294117647059</v>
      </c>
      <c r="EX87" s="1">
        <f>ER87/(ER87+1)</f>
        <v>0.414847161572052</v>
      </c>
      <c r="FA87" s="1">
        <f>1/(1+ER87)</f>
        <v>0.585152838427948</v>
      </c>
      <c r="FD87" s="1">
        <f>FA87/EX87-1</f>
        <v>0.410526315789474</v>
      </c>
      <c r="FG87" s="1">
        <f>EO87*ER87</f>
        <v>0.372549019607843</v>
      </c>
      <c r="FJ87" s="1">
        <f>1-EO87</f>
        <v>0.474509803921569</v>
      </c>
      <c r="FM87" s="1">
        <f>EO87*(1-ER87)</f>
        <v>0.152941176470588</v>
      </c>
      <c r="FQ87" s="3"/>
      <c r="FS87" s="1">
        <f>(GQ83-GK83)/GQ83</f>
        <v>0.826347305389222</v>
      </c>
      <c r="FV87" s="1">
        <f>(FY83-GE83)/FY83</f>
        <v>0.706838393130941</v>
      </c>
      <c r="FY87" s="1">
        <f>(FY83-FS83)/FY83</f>
        <v>0.735050597976081</v>
      </c>
      <c r="GB87" s="1">
        <f>(FY83-GE83)/(FY83-FS83)</f>
        <v>0.961618690029203</v>
      </c>
      <c r="GE87" s="1">
        <f>GQ83/FY83-1</f>
        <v>0.331493406930389</v>
      </c>
      <c r="GH87" s="1">
        <f>GB87/(GB87+1)</f>
        <v>0.490216928966397</v>
      </c>
      <c r="GK87" s="1">
        <f>1/(1+GB87)</f>
        <v>0.509783071033603</v>
      </c>
      <c r="GN87" s="1">
        <f>GK87/GH87-1</f>
        <v>0.0399132321041216</v>
      </c>
      <c r="GQ87" s="1">
        <f>FY87*GB87</f>
        <v>0.706838393130941</v>
      </c>
      <c r="GT87" s="1">
        <f>1-FY87</f>
        <v>0.264949402023919</v>
      </c>
      <c r="GW87" s="1">
        <f>FY87*(1-GB87)</f>
        <v>0.0282122048451396</v>
      </c>
      <c r="HA87" s="1">
        <f>(HY83-HS83)/HY83</f>
        <v>0.826450116009281</v>
      </c>
      <c r="HD87" s="1">
        <f>(HG83-HM83)/HG83</f>
        <v>0.716661437088171</v>
      </c>
      <c r="HG87" s="1">
        <f>(HG83-HA83)/HG83</f>
        <v>0.749607781612802</v>
      </c>
      <c r="HJ87" s="1">
        <f>(HG83-HM83)/(HG83-HA83)</f>
        <v>0.956048555881122</v>
      </c>
      <c r="HM87" s="1">
        <f>HY83/HG83-1</f>
        <v>0.352368999058676</v>
      </c>
      <c r="HP87" s="1">
        <f>HJ87/(HJ87+1)</f>
        <v>0.488765247164562</v>
      </c>
      <c r="HS87" s="1">
        <f>1/(1+HJ87)</f>
        <v>0.511234752835438</v>
      </c>
      <c r="HV87" s="1">
        <f>HS87/HP87-1</f>
        <v>0.0459719789842381</v>
      </c>
      <c r="HY87" s="1">
        <f>HG87*HJ87</f>
        <v>0.716661437088171</v>
      </c>
      <c r="IB87" s="1">
        <f>1-HG87</f>
        <v>0.250392218387198</v>
      </c>
      <c r="IE87" s="1">
        <f>HG87*(1-HJ87)</f>
        <v>0.0329463445246313</v>
      </c>
      <c r="II87" s="1">
        <f>(JG83-JA83)/JG83</f>
        <v>0.757223618090452</v>
      </c>
      <c r="IL87" s="1">
        <f>(IO83-IU83)/IO83</f>
        <v>0.588155515370705</v>
      </c>
      <c r="IO87" s="1">
        <f>(IO83-II83)/IO83</f>
        <v>0.698462929475588</v>
      </c>
      <c r="IR87" s="1">
        <f>(IO83-IU83)/(IO83-II83)</f>
        <v>0.842071197411003</v>
      </c>
      <c r="IU87" s="1">
        <f>JG83/IO83-1</f>
        <v>0.439421338155515</v>
      </c>
      <c r="IX87" s="1">
        <f>IR87/(IR87+1)</f>
        <v>0.457132817990162</v>
      </c>
      <c r="JA87" s="1">
        <f>1/(1+IR87)</f>
        <v>0.542867182009838</v>
      </c>
      <c r="JD87" s="1">
        <f>JA87/IX87-1</f>
        <v>0.187548039969254</v>
      </c>
      <c r="JG87" s="1">
        <f>IO87*IR87</f>
        <v>0.588155515370705</v>
      </c>
      <c r="JJ87" s="1">
        <f>1-IO87</f>
        <v>0.301537070524412</v>
      </c>
      <c r="JM87" s="1">
        <f>IO87*(1-IR87)</f>
        <v>0.110307414104882</v>
      </c>
      <c r="JQ87" s="1">
        <f>(KO83-KI83)/KO83</f>
        <v>0.663194444444444</v>
      </c>
      <c r="JT87" s="1">
        <f>(JW83-KC83)/JW83</f>
        <v>0.403263403263403</v>
      </c>
      <c r="JW87" s="1">
        <f>(JW83-JQ83)/JW83</f>
        <v>0.544677544677545</v>
      </c>
      <c r="JZ87" s="1">
        <f>(JW83-KC83)/(JW83-JQ83)</f>
        <v>0.74037089871612</v>
      </c>
      <c r="KC87" s="1">
        <f>KO83/JW83-1</f>
        <v>0.566433566433566</v>
      </c>
      <c r="KF87" s="1">
        <f>JZ87/(JZ87+1)</f>
        <v>0.425409836065574</v>
      </c>
      <c r="KI87" s="1">
        <f>1/(1+JZ87)</f>
        <v>0.574590163934426</v>
      </c>
      <c r="KL87" s="1">
        <f>KI87/KF87-1</f>
        <v>0.350674373795761</v>
      </c>
      <c r="KO87" s="1">
        <f>JW87*JZ87</f>
        <v>0.403263403263403</v>
      </c>
      <c r="KR87" s="1">
        <f>1-JW87</f>
        <v>0.455322455322455</v>
      </c>
      <c r="KU87" s="1">
        <f>JW87*(1-JZ87)</f>
        <v>0.141414141414141</v>
      </c>
      <c r="KY87" s="1">
        <f>(LW83-LQ83)/LW83</f>
        <v>0.574025974025974</v>
      </c>
      <c r="LB87" s="1">
        <f>(LE83-LK83)/LE83</f>
        <v>0.371794871794872</v>
      </c>
      <c r="LE87" s="1">
        <f>(LE83-KY83)/LE83</f>
        <v>0.525641025641026</v>
      </c>
      <c r="LH87" s="1">
        <f>(LE83-LK83)/(LE83-KY83)</f>
        <v>0.707317073170732</v>
      </c>
      <c r="LK87" s="1">
        <f>LW83/LE83-1</f>
        <v>0.645299145299145</v>
      </c>
      <c r="LN87" s="1">
        <f>LH87/(LH87+1)</f>
        <v>0.414285714285714</v>
      </c>
      <c r="LQ87" s="1">
        <f>1/(1+LH87)</f>
        <v>0.585714285714286</v>
      </c>
      <c r="LT87" s="1">
        <f>LQ87/LN87-1</f>
        <v>0.413793103448276</v>
      </c>
      <c r="LW87" s="1">
        <f>LE87*LH87</f>
        <v>0.371794871794872</v>
      </c>
      <c r="LZ87" s="1">
        <f>1-LE87</f>
        <v>0.474358974358974</v>
      </c>
      <c r="MC87" s="1">
        <f>LE87*(1-LH87)</f>
        <v>0.153846153846154</v>
      </c>
      <c r="MG87" s="3"/>
      <c r="MI87" s="1">
        <f>(NG83-NA83)/NG83</f>
        <v>0.830441145724441</v>
      </c>
      <c r="ML87" s="1">
        <f>(MO83-MU83)/MO83</f>
        <v>0.715277777777778</v>
      </c>
      <c r="MO87" s="1">
        <f>(MO83-MI83)/MO83</f>
        <v>0.740833333333333</v>
      </c>
      <c r="MR87" s="1">
        <f>(MO83-MU83)/(MO83-MI83)</f>
        <v>0.965504311961005</v>
      </c>
      <c r="MU87" s="1">
        <f>NG83/MO83-1</f>
        <v>0.328611111111111</v>
      </c>
      <c r="MX87" s="1">
        <f>MR87/(MR87+1)</f>
        <v>0.49122472338802</v>
      </c>
      <c r="NA87" s="1">
        <f>1/(1+MR87)</f>
        <v>0.50877527661198</v>
      </c>
      <c r="ND87" s="1">
        <f>NA87/MX87-1</f>
        <v>0.0357281553398059</v>
      </c>
      <c r="NG87" s="1">
        <f>MO87*MR87</f>
        <v>0.715277777777778</v>
      </c>
      <c r="NJ87" s="1">
        <f>1-MO87</f>
        <v>0.259166666666667</v>
      </c>
      <c r="NM87" s="1">
        <f>MO87*(1-MR87)</f>
        <v>0.0255555555555556</v>
      </c>
      <c r="NQ87" s="1">
        <f>(OO83-OI83)/OO83</f>
        <v>0.834242306194001</v>
      </c>
      <c r="NT87" s="1">
        <f>(NW83-OC83)/NW83</f>
        <v>0.723749672689186</v>
      </c>
      <c r="NW87" s="1">
        <f>(NW83-NQ83)/NW83</f>
        <v>0.753600418957842</v>
      </c>
      <c r="NZ87" s="1">
        <f>(NW83-OC83)/(NW83-NQ83)</f>
        <v>0.96038915913829</v>
      </c>
      <c r="OC87" s="1">
        <f>OO83/NW83-1</f>
        <v>0.34433097669547</v>
      </c>
      <c r="OF87" s="1">
        <f>NZ87/(NZ87+1)</f>
        <v>0.489897199574619</v>
      </c>
      <c r="OI87" s="1">
        <f>1/(1+NZ87)</f>
        <v>0.510102800425381</v>
      </c>
      <c r="OL87" s="1">
        <f>OI87/OF87-1</f>
        <v>0.0412445730824891</v>
      </c>
      <c r="OO87" s="1">
        <f>NW87*NZ87</f>
        <v>0.723749672689186</v>
      </c>
      <c r="OR87" s="1">
        <f>1-NW87</f>
        <v>0.246399581042158</v>
      </c>
      <c r="OU87" s="1">
        <f>NW87*(1-NZ87)</f>
        <v>0.0298507462686567</v>
      </c>
      <c r="OY87" s="1">
        <f>(PW83-PQ83)/PW83</f>
        <v>0.782807731434385</v>
      </c>
      <c r="PB87" s="1">
        <f>(PE83-PK83)/PE83</f>
        <v>0.627527492018446</v>
      </c>
      <c r="PE87" s="1">
        <f>(PE83-OY83)/PE83</f>
        <v>0.70166725789287</v>
      </c>
      <c r="PH87" s="1">
        <f>(PE83-PK83)/(PE83-OY83)</f>
        <v>0.894337714863499</v>
      </c>
      <c r="PK87" s="1">
        <f>PW83/PE83-1</f>
        <v>0.394820858460447</v>
      </c>
      <c r="PN87" s="1">
        <f>PH87/(PH87+1)</f>
        <v>0.472111022151054</v>
      </c>
      <c r="PQ87" s="1">
        <f>1/(1+PH87)</f>
        <v>0.527888977848946</v>
      </c>
      <c r="PT87" s="1">
        <f>PQ87/PN87-1</f>
        <v>0.118145845110232</v>
      </c>
      <c r="PW87" s="1">
        <f>PE87*PH87</f>
        <v>0.627527492018446</v>
      </c>
      <c r="PZ87" s="1">
        <f>1-PE87</f>
        <v>0.29833274210713</v>
      </c>
      <c r="QC87" s="1">
        <f>PE87*(1-PH87)</f>
        <v>0.0741397658744235</v>
      </c>
      <c r="QG87" s="1">
        <f>(RE83-QY83)/RE83</f>
        <v>0.685738684884714</v>
      </c>
      <c r="QJ87" s="1">
        <f>(QM83-QS83)/QM83</f>
        <v>0.438676184295912</v>
      </c>
      <c r="QM87" s="1">
        <f>(QM83-QG83)/QM83</f>
        <v>0.565866320571058</v>
      </c>
      <c r="QP87" s="1">
        <f>(QM83-QS83)/(QM83-QG83)</f>
        <v>0.775229357798165</v>
      </c>
      <c r="QS87" s="1">
        <f>RE83/QM83-1</f>
        <v>0.519792342634653</v>
      </c>
      <c r="QV87" s="1">
        <f>QP87/(QP87+1)</f>
        <v>0.436692506459948</v>
      </c>
      <c r="QY87" s="1">
        <f>1/(1+QP87)</f>
        <v>0.563307493540052</v>
      </c>
      <c r="RB87" s="1">
        <f>QY87/QV87-1</f>
        <v>0.289940828402367</v>
      </c>
      <c r="RE87" s="1">
        <f>QM87*QP87</f>
        <v>0.438676184295912</v>
      </c>
      <c r="RH87" s="1">
        <f>1-QM87</f>
        <v>0.434133679428942</v>
      </c>
      <c r="RK87" s="1">
        <f>QM87*(1-QP87)</f>
        <v>0.127190136275146</v>
      </c>
      <c r="RO87" s="1">
        <f>(SM83-SG83)/SM83</f>
        <v>0.628922237380628</v>
      </c>
      <c r="RR87" s="1">
        <f>(RU83-SA83)/RU83</f>
        <v>0.41505376344086</v>
      </c>
      <c r="RU87" s="1">
        <f>(RU83-RO83)/RU83</f>
        <v>0.565591397849462</v>
      </c>
      <c r="RX87" s="1">
        <f>(RU83-SA83)/(RU83-RO83)</f>
        <v>0.733840304182509</v>
      </c>
      <c r="SA87" s="1">
        <f>SM83/RU83-1</f>
        <v>0.576344086021505</v>
      </c>
      <c r="SD87" s="1">
        <f>RX87/(RX87+1)</f>
        <v>0.423245614035088</v>
      </c>
      <c r="SG87" s="1">
        <f>1/(1+RX87)</f>
        <v>0.576754385964912</v>
      </c>
      <c r="SJ87" s="1">
        <f>SG87/SD87-1</f>
        <v>0.362694300518135</v>
      </c>
      <c r="SM87" s="1">
        <f>RU87*RX87</f>
        <v>0.41505376344086</v>
      </c>
      <c r="SP87" s="1">
        <f>1-RU87</f>
        <v>0.434408602150538</v>
      </c>
      <c r="SS87" s="1">
        <f>RU87*(1-RX87)</f>
        <v>0.150537634408602</v>
      </c>
      <c r="SW87" s="3"/>
      <c r="SY87" s="1">
        <f>(TW83-TQ83)/TW83</f>
        <v>0.83243592504846</v>
      </c>
      <c r="TB87" s="1">
        <f>(TE83-TK83)/TE83</f>
        <v>0.710933028048082</v>
      </c>
      <c r="TE87" s="1">
        <f>(TE83-SY83)/TE83</f>
        <v>0.736405266170578</v>
      </c>
      <c r="TH87" s="1">
        <f>(TE83-TK83)/(TE83-SY83)</f>
        <v>0.965410027205597</v>
      </c>
      <c r="TK87" s="1">
        <f>TW83/TE83-1</f>
        <v>0.328849456210647</v>
      </c>
      <c r="TN87" s="1">
        <f>TH87/(TH87+1)</f>
        <v>0.491200316393118</v>
      </c>
      <c r="TQ87" s="1">
        <f>1/(1+TH87)</f>
        <v>0.508799683606882</v>
      </c>
      <c r="TT87" s="1">
        <f>TQ87/TN87-1</f>
        <v>0.0358293075684379</v>
      </c>
      <c r="TW87" s="1">
        <f>TE87*TH87</f>
        <v>0.710933028048082</v>
      </c>
      <c r="TZ87" s="1">
        <f>1-TE87</f>
        <v>0.263594733829422</v>
      </c>
      <c r="UC87" s="1">
        <f>TE87*(1-TH87)</f>
        <v>0.0254722381224957</v>
      </c>
      <c r="UG87" s="1">
        <f>(VE83-UY83)/VE83</f>
        <v>0.835556440374278</v>
      </c>
      <c r="UJ87" s="1">
        <f>(UM83-US83)/UM83</f>
        <v>0.724230254350736</v>
      </c>
      <c r="UM87" s="1">
        <f>(UM83-UG83)/UM83</f>
        <v>0.754484605087015</v>
      </c>
      <c r="UP87" s="1">
        <f>(UM83-US83)/(UM83-UG83)</f>
        <v>0.959900638750887</v>
      </c>
      <c r="US87" s="1">
        <f>VE83/UM83-1</f>
        <v>0.344846050870147</v>
      </c>
      <c r="UV87" s="1">
        <f>UP87/(UP87+1)</f>
        <v>0.489770052507695</v>
      </c>
      <c r="UY87" s="1">
        <f>1/(1+UP87)</f>
        <v>0.510229947492305</v>
      </c>
      <c r="VB87" s="1">
        <f>UY87/UV87-1</f>
        <v>0.0417744916820701</v>
      </c>
      <c r="VE87" s="1">
        <f>UM87*UP87</f>
        <v>0.724230254350736</v>
      </c>
      <c r="VH87" s="1">
        <f>1-UM87</f>
        <v>0.245515394912985</v>
      </c>
      <c r="VK87" s="1">
        <f>UM87*(1-UP87)</f>
        <v>0.0302543507362784</v>
      </c>
      <c r="VO87" s="1">
        <f>(WM83-WG83)/WM83</f>
        <v>0.785789751716852</v>
      </c>
      <c r="VR87" s="1">
        <f>(VU83-WA83)/VU83</f>
        <v>0.625599409811877</v>
      </c>
      <c r="VU87" s="1">
        <f>(VU83-VO83)/VU83</f>
        <v>0.700110660272962</v>
      </c>
      <c r="VX87" s="1">
        <f>(VU83-WA83)/(VU83-VO83)</f>
        <v>0.893572181243414</v>
      </c>
      <c r="WA87" s="1">
        <f>WM83/VU83-1</f>
        <v>0.396532644780524</v>
      </c>
      <c r="WD87" s="1">
        <f>VX87/(VX87+1)</f>
        <v>0.471897607122983</v>
      </c>
      <c r="WG87" s="1">
        <f>1/(1+VX87)</f>
        <v>0.528102392877017</v>
      </c>
      <c r="WJ87" s="1">
        <f>WG87/WD87-1</f>
        <v>0.119103773584906</v>
      </c>
      <c r="WM87" s="1">
        <f>VU87*VX87</f>
        <v>0.625599409811877</v>
      </c>
      <c r="WP87" s="1">
        <f>1-VU87</f>
        <v>0.299889339727038</v>
      </c>
      <c r="WS87" s="1">
        <f>VU87*(1-VX87)</f>
        <v>0.0745112504610845</v>
      </c>
      <c r="WW87" s="1">
        <f>(XU83-XO83)/XU83</f>
        <v>0.68369259606373</v>
      </c>
      <c r="WZ87" s="1">
        <f>(XC83-XI83)/XC83</f>
        <v>0.442307692307692</v>
      </c>
      <c r="XC87" s="1">
        <f>(XC83-WW83)/XC83</f>
        <v>0.56980056980057</v>
      </c>
      <c r="XF87" s="1">
        <f>(XC83-XI83)/(XC83-WW83)</f>
        <v>0.77625</v>
      </c>
      <c r="XI87" s="1">
        <f>XU83/XC83-1</f>
        <v>0.51994301994302</v>
      </c>
      <c r="XL87" s="1">
        <f>XF87/(XF87+1)</f>
        <v>0.437016185784659</v>
      </c>
      <c r="XO87" s="1">
        <f>1/(1+XF87)</f>
        <v>0.562983814215341</v>
      </c>
      <c r="XR87" s="1">
        <f>XO87/XL87-1</f>
        <v>0.288244766505636</v>
      </c>
      <c r="XU87" s="1">
        <f>XC87*XF87</f>
        <v>0.442307692307692</v>
      </c>
      <c r="XX87" s="1">
        <f>1-XC87</f>
        <v>0.43019943019943</v>
      </c>
      <c r="YA87" s="1">
        <f>XC87*(1-XF87)</f>
        <v>0.127492877492877</v>
      </c>
      <c r="YE87" s="1">
        <f>(ZC83-YW83)/ZC83</f>
        <v>0.629518072289157</v>
      </c>
      <c r="YH87" s="1">
        <f>(YK83-YQ83)/YK83</f>
        <v>0.417661097852029</v>
      </c>
      <c r="YK87" s="1">
        <f>(YK83-YE83)/YK83</f>
        <v>0.568019093078759</v>
      </c>
      <c r="YN87" s="1">
        <f>(YK83-YQ83)/(YK83-YE83)</f>
        <v>0.735294117647059</v>
      </c>
      <c r="YQ87" s="1">
        <f>ZC83/YK83-1</f>
        <v>0.58472553699284</v>
      </c>
      <c r="YT87" s="1">
        <f>YN87/(YN87+1)</f>
        <v>0.423728813559322</v>
      </c>
      <c r="YW87" s="1">
        <f>1/(1+YN87)</f>
        <v>0.576271186440678</v>
      </c>
      <c r="YZ87" s="1">
        <f>YW87/YT87-1</f>
        <v>0.36</v>
      </c>
      <c r="ZC87" s="1">
        <f>YK87*YN87</f>
        <v>0.417661097852029</v>
      </c>
      <c r="ZF87" s="1">
        <f>1-YK87</f>
        <v>0.431980906921241</v>
      </c>
      <c r="ZI87" s="1">
        <f>YK87*(1-YN87)</f>
        <v>0.15035799522673</v>
      </c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</row>
    <row r="88" spans="1:715">
      <c r="A88" s="3"/>
      <c r="FQ88" s="3"/>
      <c r="MG88" s="3"/>
      <c r="SW88" s="3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</row>
    <row r="89" spans="1:715">
      <c r="A89" s="3"/>
      <c r="FQ89" s="3"/>
      <c r="MG89" s="3"/>
      <c r="SW89" s="3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</row>
    <row r="90" spans="1:715">
      <c r="A90" s="4" t="s">
        <v>11</v>
      </c>
      <c r="FQ90" s="4"/>
      <c r="MG90" s="4" t="s">
        <v>11</v>
      </c>
      <c r="SW90" s="4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</row>
    <row r="91" spans="1:715">
      <c r="A91" s="3" t="s">
        <v>26</v>
      </c>
      <c r="B91" s="1">
        <v>45</v>
      </c>
      <c r="C91" s="1">
        <v>315</v>
      </c>
      <c r="I91" s="1">
        <v>1139</v>
      </c>
      <c r="O91" s="1">
        <v>344</v>
      </c>
      <c r="U91" s="1">
        <v>273</v>
      </c>
      <c r="AA91" s="1">
        <v>1511</v>
      </c>
      <c r="AK91" s="1">
        <v>261</v>
      </c>
      <c r="AQ91" s="1">
        <v>960</v>
      </c>
      <c r="AW91" s="1">
        <v>294</v>
      </c>
      <c r="BC91" s="1">
        <v>243</v>
      </c>
      <c r="BI91" s="1">
        <v>1313</v>
      </c>
      <c r="BS91" s="1">
        <v>229</v>
      </c>
      <c r="BY91" s="1">
        <v>695</v>
      </c>
      <c r="CE91" s="1">
        <v>334</v>
      </c>
      <c r="CK91" s="1">
        <v>279</v>
      </c>
      <c r="CQ91" s="1">
        <v>1039</v>
      </c>
      <c r="DA91" s="1">
        <v>182</v>
      </c>
      <c r="DG91" s="1">
        <v>464</v>
      </c>
      <c r="DM91" s="1">
        <v>232</v>
      </c>
      <c r="DS91" s="1">
        <v>201</v>
      </c>
      <c r="DY91" s="1">
        <v>685</v>
      </c>
      <c r="EI91" s="1">
        <v>123</v>
      </c>
      <c r="EO91" s="1">
        <v>262</v>
      </c>
      <c r="EU91" s="1">
        <v>164</v>
      </c>
      <c r="FA91" s="1">
        <v>186</v>
      </c>
      <c r="FG91" s="1">
        <v>427</v>
      </c>
      <c r="FQ91" s="3"/>
      <c r="FS91" s="1">
        <v>298</v>
      </c>
      <c r="FY91" s="1">
        <v>1123</v>
      </c>
      <c r="GE91" s="1">
        <v>325</v>
      </c>
      <c r="GK91" s="1">
        <v>263</v>
      </c>
      <c r="GQ91" s="1">
        <v>1489</v>
      </c>
      <c r="HA91" s="1">
        <v>247</v>
      </c>
      <c r="HG91" s="1">
        <v>971</v>
      </c>
      <c r="HM91" s="1">
        <v>278</v>
      </c>
      <c r="HS91" s="1">
        <v>236</v>
      </c>
      <c r="HY91" s="1">
        <v>1321</v>
      </c>
      <c r="II91" s="1">
        <v>219</v>
      </c>
      <c r="IO91" s="1">
        <v>635</v>
      </c>
      <c r="IU91" s="1">
        <v>318</v>
      </c>
      <c r="JA91" s="1">
        <v>273</v>
      </c>
      <c r="JG91" s="1">
        <v>958</v>
      </c>
      <c r="JQ91" s="1">
        <v>169</v>
      </c>
      <c r="JW91" s="1">
        <v>420</v>
      </c>
      <c r="KC91" s="1">
        <v>214</v>
      </c>
      <c r="KI91" s="1">
        <v>186</v>
      </c>
      <c r="KO91" s="1">
        <v>629</v>
      </c>
      <c r="KY91" s="1">
        <v>111</v>
      </c>
      <c r="LE91" s="1">
        <v>236</v>
      </c>
      <c r="LK91" s="1">
        <v>147</v>
      </c>
      <c r="LQ91" s="1">
        <v>164</v>
      </c>
      <c r="LW91" s="1">
        <v>389</v>
      </c>
      <c r="MG91" s="3" t="s">
        <v>27</v>
      </c>
      <c r="MH91" s="1">
        <v>114</v>
      </c>
      <c r="MI91" s="1">
        <v>285</v>
      </c>
      <c r="MO91" s="1">
        <v>1179</v>
      </c>
      <c r="MU91" s="1">
        <v>306</v>
      </c>
      <c r="NA91" s="1">
        <v>239</v>
      </c>
      <c r="NG91" s="1">
        <v>1554</v>
      </c>
      <c r="NQ91" s="1">
        <v>241</v>
      </c>
      <c r="NW91" s="1">
        <v>1105</v>
      </c>
      <c r="OC91" s="1">
        <v>264</v>
      </c>
      <c r="OI91" s="1">
        <v>221</v>
      </c>
      <c r="OO91" s="1">
        <v>1478</v>
      </c>
      <c r="OY91" s="1">
        <v>271</v>
      </c>
      <c r="PE91" s="1">
        <v>917</v>
      </c>
      <c r="PK91" s="1">
        <v>362</v>
      </c>
      <c r="PQ91" s="1">
        <v>285</v>
      </c>
      <c r="PW91" s="1">
        <v>1307</v>
      </c>
      <c r="QG91" s="1">
        <v>238</v>
      </c>
      <c r="QM91" s="1">
        <v>546</v>
      </c>
      <c r="QS91" s="1">
        <v>302</v>
      </c>
      <c r="QY91" s="1">
        <v>271</v>
      </c>
      <c r="RE91" s="1">
        <v>830</v>
      </c>
      <c r="RO91" s="1">
        <v>197</v>
      </c>
      <c r="RU91" s="1">
        <v>445</v>
      </c>
      <c r="SA91" s="1">
        <v>264</v>
      </c>
      <c r="SG91" s="1">
        <v>260</v>
      </c>
      <c r="SM91" s="1">
        <v>705</v>
      </c>
      <c r="SW91" s="3"/>
      <c r="SY91" s="1">
        <v>265</v>
      </c>
      <c r="TE91" s="1">
        <v>1101</v>
      </c>
      <c r="TK91" s="1">
        <v>282</v>
      </c>
      <c r="TQ91" s="1">
        <v>224</v>
      </c>
      <c r="TW91" s="1">
        <v>1450</v>
      </c>
      <c r="UG91" s="1">
        <v>242</v>
      </c>
      <c r="UM91" s="1">
        <v>1021</v>
      </c>
      <c r="US91" s="1">
        <v>266</v>
      </c>
      <c r="UY91" s="1">
        <v>217</v>
      </c>
      <c r="VE91" s="1">
        <v>1366</v>
      </c>
      <c r="VO91" s="1">
        <v>249</v>
      </c>
      <c r="VU91" s="1">
        <v>847</v>
      </c>
      <c r="WA91" s="1">
        <v>334</v>
      </c>
      <c r="WG91" s="1">
        <v>275</v>
      </c>
      <c r="WM91" s="1">
        <v>1213</v>
      </c>
      <c r="WW91" s="1">
        <v>199</v>
      </c>
      <c r="XC91" s="1">
        <v>488</v>
      </c>
      <c r="XI91" s="1">
        <v>247</v>
      </c>
      <c r="XO91" s="1">
        <v>208</v>
      </c>
      <c r="XU91" s="1">
        <v>730</v>
      </c>
      <c r="YE91" s="1">
        <v>176</v>
      </c>
      <c r="YK91" s="1">
        <v>410</v>
      </c>
      <c r="YQ91" s="1">
        <v>238</v>
      </c>
      <c r="YW91" s="1">
        <v>243</v>
      </c>
      <c r="ZC91" s="1">
        <v>649</v>
      </c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</row>
    <row r="92" spans="1:715">
      <c r="A92" s="3"/>
      <c r="C92" s="1">
        <v>272</v>
      </c>
      <c r="I92" s="1">
        <v>1128</v>
      </c>
      <c r="O92" s="1">
        <v>305</v>
      </c>
      <c r="U92" s="1">
        <v>238</v>
      </c>
      <c r="AA92" s="1">
        <v>1511</v>
      </c>
      <c r="AK92" s="1">
        <v>262</v>
      </c>
      <c r="AQ92" s="1">
        <v>1102</v>
      </c>
      <c r="AW92" s="1">
        <v>298</v>
      </c>
      <c r="BC92" s="1">
        <v>235</v>
      </c>
      <c r="BI92" s="1">
        <v>1490</v>
      </c>
      <c r="BS92" s="1">
        <v>229</v>
      </c>
      <c r="BY92" s="1">
        <v>822</v>
      </c>
      <c r="CE92" s="1">
        <v>284</v>
      </c>
      <c r="CK92" s="1">
        <v>227</v>
      </c>
      <c r="CQ92" s="1">
        <v>1141</v>
      </c>
      <c r="DA92" s="1">
        <v>151</v>
      </c>
      <c r="DG92" s="1">
        <v>410</v>
      </c>
      <c r="DM92" s="1">
        <v>187</v>
      </c>
      <c r="DS92" s="1">
        <v>159</v>
      </c>
      <c r="DY92" s="1">
        <v>600</v>
      </c>
      <c r="FQ92" s="3"/>
      <c r="FS92" s="1">
        <v>271</v>
      </c>
      <c r="FY92" s="1">
        <v>1048</v>
      </c>
      <c r="GE92" s="1">
        <v>304</v>
      </c>
      <c r="GK92" s="1">
        <v>239</v>
      </c>
      <c r="GQ92" s="1">
        <v>1404</v>
      </c>
      <c r="HA92" s="1">
        <v>290</v>
      </c>
      <c r="HG92" s="1">
        <v>1200</v>
      </c>
      <c r="HM92" s="1">
        <v>329</v>
      </c>
      <c r="HS92" s="1">
        <v>262</v>
      </c>
      <c r="HY92" s="1">
        <v>1620</v>
      </c>
      <c r="II92" s="1">
        <v>217</v>
      </c>
      <c r="IO92" s="1">
        <v>769</v>
      </c>
      <c r="IU92" s="1">
        <v>271</v>
      </c>
      <c r="JA92" s="1">
        <v>218</v>
      </c>
      <c r="JG92" s="1">
        <v>1069</v>
      </c>
      <c r="JQ92" s="1">
        <v>147</v>
      </c>
      <c r="JW92" s="1">
        <v>406</v>
      </c>
      <c r="KC92" s="1">
        <v>185</v>
      </c>
      <c r="KI92" s="1">
        <v>153</v>
      </c>
      <c r="KO92" s="1">
        <v>587</v>
      </c>
      <c r="MG92" s="3"/>
      <c r="MI92" s="1">
        <v>338</v>
      </c>
      <c r="MO92" s="1">
        <v>1256</v>
      </c>
      <c r="MU92" s="1">
        <v>380</v>
      </c>
      <c r="NA92" s="1">
        <v>295</v>
      </c>
      <c r="NG92" s="1">
        <v>1680</v>
      </c>
      <c r="NQ92" s="1">
        <v>399</v>
      </c>
      <c r="NW92" s="1">
        <v>1554</v>
      </c>
      <c r="OC92" s="1">
        <v>453</v>
      </c>
      <c r="OI92" s="1">
        <v>356</v>
      </c>
      <c r="OO92" s="1">
        <v>2088</v>
      </c>
      <c r="OY92" s="1">
        <v>265</v>
      </c>
      <c r="PE92" s="1">
        <v>931</v>
      </c>
      <c r="PK92" s="1">
        <v>319</v>
      </c>
      <c r="PQ92" s="1">
        <v>249</v>
      </c>
      <c r="PW92" s="1">
        <v>1278</v>
      </c>
      <c r="QG92" s="1">
        <v>232</v>
      </c>
      <c r="QM92" s="1">
        <v>563</v>
      </c>
      <c r="QS92" s="1">
        <v>303</v>
      </c>
      <c r="QY92" s="1">
        <v>214</v>
      </c>
      <c r="RE92" s="1">
        <v>904</v>
      </c>
      <c r="SW92" s="3"/>
      <c r="SY92" s="1">
        <v>339</v>
      </c>
      <c r="TE92" s="1">
        <v>1241</v>
      </c>
      <c r="TK92" s="1">
        <v>382</v>
      </c>
      <c r="TQ92" s="1">
        <v>297</v>
      </c>
      <c r="TW92" s="1">
        <v>1659</v>
      </c>
      <c r="UG92" s="1">
        <v>381</v>
      </c>
      <c r="UM92" s="1">
        <v>1551</v>
      </c>
      <c r="US92" s="1">
        <v>433</v>
      </c>
      <c r="UY92" s="1">
        <v>339</v>
      </c>
      <c r="VE92" s="1">
        <v>2084</v>
      </c>
      <c r="VO92" s="1">
        <v>269</v>
      </c>
      <c r="VU92" s="1">
        <v>951</v>
      </c>
      <c r="WA92" s="1">
        <v>324</v>
      </c>
      <c r="WG92" s="1">
        <v>256</v>
      </c>
      <c r="WM92" s="1">
        <v>1305</v>
      </c>
      <c r="WW92" s="1">
        <v>200</v>
      </c>
      <c r="XC92" s="1">
        <v>571</v>
      </c>
      <c r="XI92" s="1">
        <v>239</v>
      </c>
      <c r="XO92" s="1">
        <v>197</v>
      </c>
      <c r="XU92" s="1">
        <v>813</v>
      </c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</row>
    <row r="93" spans="1:715">
      <c r="A93" s="3"/>
      <c r="C93" s="1">
        <v>304</v>
      </c>
      <c r="I93" s="1">
        <v>1112</v>
      </c>
      <c r="O93" s="1">
        <v>336</v>
      </c>
      <c r="U93" s="1">
        <v>264</v>
      </c>
      <c r="AA93" s="1">
        <v>1482</v>
      </c>
      <c r="AK93" s="1">
        <v>307</v>
      </c>
      <c r="AQ93" s="1">
        <v>1248</v>
      </c>
      <c r="AW93" s="1">
        <v>348</v>
      </c>
      <c r="BC93" s="1">
        <v>279</v>
      </c>
      <c r="BI93" s="1">
        <v>1693</v>
      </c>
      <c r="BS93" s="1">
        <v>231</v>
      </c>
      <c r="BY93" s="1">
        <v>748</v>
      </c>
      <c r="CE93" s="1">
        <v>311</v>
      </c>
      <c r="CK93" s="1">
        <v>255</v>
      </c>
      <c r="CQ93" s="1">
        <v>1076</v>
      </c>
      <c r="DA93" s="1">
        <v>243</v>
      </c>
      <c r="DG93" s="1">
        <v>423</v>
      </c>
      <c r="DM93" s="1">
        <v>346</v>
      </c>
      <c r="DS93" s="1">
        <v>320</v>
      </c>
      <c r="DY93" s="1">
        <v>736</v>
      </c>
      <c r="FQ93" s="3"/>
      <c r="FS93" s="1">
        <v>288</v>
      </c>
      <c r="FY93" s="1">
        <v>1089</v>
      </c>
      <c r="GE93" s="1">
        <v>318</v>
      </c>
      <c r="GK93" s="1">
        <v>254</v>
      </c>
      <c r="GQ93" s="1">
        <v>1451</v>
      </c>
      <c r="HA93" s="1">
        <v>265</v>
      </c>
      <c r="HG93" s="1">
        <v>1046</v>
      </c>
      <c r="HM93" s="1">
        <v>300</v>
      </c>
      <c r="HS93" s="1">
        <v>246</v>
      </c>
      <c r="HY93" s="1">
        <v>1416</v>
      </c>
      <c r="II93" s="1">
        <v>217</v>
      </c>
      <c r="IO93" s="1">
        <v>712</v>
      </c>
      <c r="IU93" s="1">
        <v>293</v>
      </c>
      <c r="JA93" s="1">
        <v>244</v>
      </c>
      <c r="JG93" s="1">
        <v>1027</v>
      </c>
      <c r="JQ93" s="1">
        <v>225</v>
      </c>
      <c r="JW93" s="1">
        <v>382</v>
      </c>
      <c r="KC93" s="1">
        <v>314</v>
      </c>
      <c r="KI93" s="1">
        <v>295</v>
      </c>
      <c r="KO93" s="1">
        <v>671</v>
      </c>
      <c r="MG93" s="3"/>
      <c r="MI93" s="1">
        <v>311</v>
      </c>
      <c r="MO93" s="1">
        <v>1146</v>
      </c>
      <c r="MU93" s="1">
        <v>341</v>
      </c>
      <c r="NA93" s="1">
        <v>266</v>
      </c>
      <c r="NG93" s="1">
        <v>1521</v>
      </c>
      <c r="NQ93" s="1">
        <v>315</v>
      </c>
      <c r="NW93" s="1">
        <v>1189</v>
      </c>
      <c r="OC93" s="1">
        <v>352</v>
      </c>
      <c r="OI93" s="1">
        <v>284</v>
      </c>
      <c r="OO93" s="1">
        <v>1595</v>
      </c>
      <c r="OY93" s="1">
        <v>306</v>
      </c>
      <c r="PE93" s="1">
        <v>996</v>
      </c>
      <c r="PK93" s="1">
        <v>385</v>
      </c>
      <c r="PQ93" s="1">
        <v>301</v>
      </c>
      <c r="PW93" s="1">
        <v>1389</v>
      </c>
      <c r="QG93" s="1">
        <v>237</v>
      </c>
      <c r="QM93" s="1">
        <v>560</v>
      </c>
      <c r="QS93" s="1">
        <v>317</v>
      </c>
      <c r="QY93" s="1">
        <v>280</v>
      </c>
      <c r="RE93" s="1">
        <v>806</v>
      </c>
      <c r="SW93" s="3"/>
      <c r="SY93" s="1">
        <v>292</v>
      </c>
      <c r="TE93" s="1">
        <v>1112</v>
      </c>
      <c r="TK93" s="1">
        <v>320</v>
      </c>
      <c r="TQ93" s="1">
        <v>251</v>
      </c>
      <c r="TW93" s="1">
        <v>1475</v>
      </c>
      <c r="UG93" s="1">
        <v>288</v>
      </c>
      <c r="UM93" s="1">
        <v>1119</v>
      </c>
      <c r="US93" s="1">
        <v>323</v>
      </c>
      <c r="UY93" s="1">
        <v>257</v>
      </c>
      <c r="VE93" s="1">
        <v>1500</v>
      </c>
      <c r="VO93" s="1">
        <v>272</v>
      </c>
      <c r="VU93" s="1">
        <v>915</v>
      </c>
      <c r="WA93" s="1">
        <v>344</v>
      </c>
      <c r="WG93" s="1">
        <v>277</v>
      </c>
      <c r="WM93" s="1">
        <v>1280</v>
      </c>
      <c r="WW93" s="1">
        <v>254</v>
      </c>
      <c r="XC93" s="1">
        <v>460</v>
      </c>
      <c r="XI93" s="1">
        <v>362</v>
      </c>
      <c r="XO93" s="1">
        <v>319</v>
      </c>
      <c r="XU93" s="1">
        <v>770</v>
      </c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</row>
    <row r="94" spans="1:715">
      <c r="A94" s="3"/>
      <c r="C94" s="1">
        <f>AVERAGE(C91:C93)</f>
        <v>297</v>
      </c>
      <c r="I94" s="1">
        <f>AVERAGE(I91:I93)</f>
        <v>1126.33333333333</v>
      </c>
      <c r="O94" s="1">
        <f>AVERAGE(O91:O93)</f>
        <v>328.333333333333</v>
      </c>
      <c r="U94" s="1">
        <f>AVERAGE(U91:U93)</f>
        <v>258.333333333333</v>
      </c>
      <c r="AA94" s="1">
        <f>AVERAGE(AA91:AA93)</f>
        <v>1501.33333333333</v>
      </c>
      <c r="AK94" s="1">
        <f>AVERAGE(AK91:AK93)</f>
        <v>276.666666666667</v>
      </c>
      <c r="AQ94" s="1">
        <f>AVERAGE(AQ91:AQ93)</f>
        <v>1103.33333333333</v>
      </c>
      <c r="AW94" s="1">
        <f>AVERAGE(AW91:AW93)</f>
        <v>313.333333333333</v>
      </c>
      <c r="BC94" s="1">
        <f>AVERAGE(BC91:BC93)</f>
        <v>252.333333333333</v>
      </c>
      <c r="BI94" s="1">
        <f>AVERAGE(BI91:BI93)</f>
        <v>1498.66666666667</v>
      </c>
      <c r="BS94" s="1">
        <f>AVERAGE(BS91:BS93)</f>
        <v>229.666666666667</v>
      </c>
      <c r="BY94" s="1">
        <f>AVERAGE(BY91:BY93)</f>
        <v>755</v>
      </c>
      <c r="CE94" s="1">
        <f>AVERAGE(CE91:CE93)</f>
        <v>309.666666666667</v>
      </c>
      <c r="CK94" s="1">
        <f>AVERAGE(CK91:CK93)</f>
        <v>253.666666666667</v>
      </c>
      <c r="CQ94" s="1">
        <f>AVERAGE(CQ91:CQ93)</f>
        <v>1085.33333333333</v>
      </c>
      <c r="DA94" s="1">
        <f>AVERAGE(DA91:DA93)</f>
        <v>192</v>
      </c>
      <c r="DG94" s="1">
        <f>AVERAGE(DG91:DG93)</f>
        <v>432.333333333333</v>
      </c>
      <c r="DM94" s="1">
        <f>AVERAGE(DM91:DM93)</f>
        <v>255</v>
      </c>
      <c r="DS94" s="1">
        <f>AVERAGE(DS91:DS93)</f>
        <v>226.666666666667</v>
      </c>
      <c r="DY94" s="1">
        <f>AVERAGE(DY91:DY93)</f>
        <v>673.666666666667</v>
      </c>
      <c r="EI94" s="1">
        <f>EI91</f>
        <v>123</v>
      </c>
      <c r="EO94" s="1">
        <f>EO91</f>
        <v>262</v>
      </c>
      <c r="EU94" s="1">
        <f>EU91</f>
        <v>164</v>
      </c>
      <c r="FA94" s="1">
        <f>FA91</f>
        <v>186</v>
      </c>
      <c r="FG94" s="1">
        <f>FG91</f>
        <v>427</v>
      </c>
      <c r="FQ94" s="3"/>
      <c r="FS94" s="1">
        <f>AVERAGE(FS91:FS93)</f>
        <v>285.666666666667</v>
      </c>
      <c r="FY94" s="1">
        <f>AVERAGE(FY91:FY93)</f>
        <v>1086.66666666667</v>
      </c>
      <c r="GE94" s="1">
        <f>AVERAGE(GE91:GE93)</f>
        <v>315.666666666667</v>
      </c>
      <c r="GK94" s="1">
        <f>AVERAGE(GK91:GK93)</f>
        <v>252</v>
      </c>
      <c r="GQ94" s="1">
        <f>AVERAGE(GQ91:GQ93)</f>
        <v>1448</v>
      </c>
      <c r="HA94" s="1">
        <f>AVERAGE(HA91:HA93)</f>
        <v>267.333333333333</v>
      </c>
      <c r="HG94" s="1">
        <f>AVERAGE(HG91:HG93)</f>
        <v>1072.33333333333</v>
      </c>
      <c r="HM94" s="1">
        <f>AVERAGE(HM91:HM93)</f>
        <v>302.333333333333</v>
      </c>
      <c r="HS94" s="1">
        <f>AVERAGE(HS91:HS93)</f>
        <v>248</v>
      </c>
      <c r="HY94" s="1">
        <f>AVERAGE(HY91:HY93)</f>
        <v>1452.33333333333</v>
      </c>
      <c r="II94" s="1">
        <f>AVERAGE(II91:II93)</f>
        <v>217.666666666667</v>
      </c>
      <c r="IO94" s="1">
        <f>AVERAGE(IO91:IO93)</f>
        <v>705.333333333333</v>
      </c>
      <c r="IU94" s="1">
        <f>AVERAGE(IU91:IU93)</f>
        <v>294</v>
      </c>
      <c r="JA94" s="1">
        <f>AVERAGE(JA91:JA93)</f>
        <v>245</v>
      </c>
      <c r="JG94" s="1">
        <f>AVERAGE(JG91:JG93)</f>
        <v>1018</v>
      </c>
      <c r="JQ94" s="1">
        <f>AVERAGE(JQ91:JQ93)</f>
        <v>180.333333333333</v>
      </c>
      <c r="JW94" s="1">
        <f>AVERAGE(JW91:JW93)</f>
        <v>402.666666666667</v>
      </c>
      <c r="KC94" s="1">
        <f>AVERAGE(KC91:KC93)</f>
        <v>237.666666666667</v>
      </c>
      <c r="KI94" s="1">
        <f>AVERAGE(KI91:KI93)</f>
        <v>211.333333333333</v>
      </c>
      <c r="KO94" s="1">
        <f>AVERAGE(KO91:KO93)</f>
        <v>629</v>
      </c>
      <c r="KY94" s="1">
        <f>KY91</f>
        <v>111</v>
      </c>
      <c r="LE94" s="1">
        <f>LE91</f>
        <v>236</v>
      </c>
      <c r="LK94" s="1">
        <f>LK91</f>
        <v>147</v>
      </c>
      <c r="LQ94" s="1">
        <f>LQ91</f>
        <v>164</v>
      </c>
      <c r="LW94" s="1">
        <f>LW91</f>
        <v>389</v>
      </c>
      <c r="MG94" s="3"/>
      <c r="MI94" s="1">
        <f>AVERAGE(MI91:MI93)</f>
        <v>311.333333333333</v>
      </c>
      <c r="MO94" s="1">
        <f>AVERAGE(MO91:MO93)</f>
        <v>1193.66666666667</v>
      </c>
      <c r="MU94" s="1">
        <f>AVERAGE(MU91:MU93)</f>
        <v>342.333333333333</v>
      </c>
      <c r="NA94" s="1">
        <f>AVERAGE(NA91:NA93)</f>
        <v>266.666666666667</v>
      </c>
      <c r="NG94" s="1">
        <f>AVERAGE(NG91:NG93)</f>
        <v>1585</v>
      </c>
      <c r="NQ94" s="1">
        <f>AVERAGE(NQ91:NQ93)</f>
        <v>318.333333333333</v>
      </c>
      <c r="NW94" s="1">
        <f>AVERAGE(NW91:NW93)</f>
        <v>1282.66666666667</v>
      </c>
      <c r="OC94" s="1">
        <f>AVERAGE(OC91:OC93)</f>
        <v>356.333333333333</v>
      </c>
      <c r="OI94" s="1">
        <f>AVERAGE(OI91:OI93)</f>
        <v>287</v>
      </c>
      <c r="OO94" s="1">
        <f>AVERAGE(OO91:OO93)</f>
        <v>1720.33333333333</v>
      </c>
      <c r="OY94" s="1">
        <f>AVERAGE(OY91:OY93)</f>
        <v>280.666666666667</v>
      </c>
      <c r="PE94" s="1">
        <f>AVERAGE(PE91:PE93)</f>
        <v>948</v>
      </c>
      <c r="PK94" s="1">
        <f>AVERAGE(PK91:PK93)</f>
        <v>355.333333333333</v>
      </c>
      <c r="PQ94" s="1">
        <f>AVERAGE(PQ91:PQ93)</f>
        <v>278.333333333333</v>
      </c>
      <c r="PW94" s="1">
        <f>AVERAGE(PW91:PW93)</f>
        <v>1324.66666666667</v>
      </c>
      <c r="QG94" s="1">
        <f>AVERAGE(QG91:QG93)</f>
        <v>235.666666666667</v>
      </c>
      <c r="QM94" s="1">
        <f>AVERAGE(QM91:QM93)</f>
        <v>556.333333333333</v>
      </c>
      <c r="QS94" s="1">
        <f>AVERAGE(QS91:QS93)</f>
        <v>307.333333333333</v>
      </c>
      <c r="QY94" s="1">
        <f>AVERAGE(QY91:QY93)</f>
        <v>255</v>
      </c>
      <c r="RE94" s="1">
        <f>AVERAGE(RE91:RE93)</f>
        <v>846.666666666667</v>
      </c>
      <c r="RO94" s="1">
        <f>RO91</f>
        <v>197</v>
      </c>
      <c r="RU94" s="1">
        <f>RU91</f>
        <v>445</v>
      </c>
      <c r="SA94" s="1">
        <f>SA91</f>
        <v>264</v>
      </c>
      <c r="SG94" s="1">
        <f>SG91</f>
        <v>260</v>
      </c>
      <c r="SM94" s="1">
        <f>SM91</f>
        <v>705</v>
      </c>
      <c r="SW94" s="3"/>
      <c r="SY94" s="1">
        <f>AVERAGE(SY91:SY93)</f>
        <v>298.666666666667</v>
      </c>
      <c r="TE94" s="1">
        <f>AVERAGE(TE91:TE93)</f>
        <v>1151.33333333333</v>
      </c>
      <c r="TK94" s="1">
        <f>AVERAGE(TK91:TK93)</f>
        <v>328</v>
      </c>
      <c r="TQ94" s="1">
        <f>AVERAGE(TQ91:TQ93)</f>
        <v>257.333333333333</v>
      </c>
      <c r="TW94" s="1">
        <f>AVERAGE(TW91:TW93)</f>
        <v>1528</v>
      </c>
      <c r="UG94" s="1">
        <f>AVERAGE(UG91:UG93)</f>
        <v>303.666666666667</v>
      </c>
      <c r="UM94" s="1">
        <f>AVERAGE(UM91:UM93)</f>
        <v>1230.33333333333</v>
      </c>
      <c r="US94" s="1">
        <f>AVERAGE(US91:US93)</f>
        <v>340.666666666667</v>
      </c>
      <c r="UY94" s="1">
        <f>AVERAGE(UY91:UY93)</f>
        <v>271</v>
      </c>
      <c r="VE94" s="1">
        <f>AVERAGE(VE91:VE93)</f>
        <v>1650</v>
      </c>
      <c r="VO94" s="1">
        <f>AVERAGE(VO91:VO93)</f>
        <v>263.333333333333</v>
      </c>
      <c r="VU94" s="1">
        <f>AVERAGE(VU91:VU93)</f>
        <v>904.333333333333</v>
      </c>
      <c r="WA94" s="1">
        <f>AVERAGE(WA91:WA93)</f>
        <v>334</v>
      </c>
      <c r="WG94" s="1">
        <f>AVERAGE(WG91:WG93)</f>
        <v>269.333333333333</v>
      </c>
      <c r="WM94" s="1">
        <f>AVERAGE(WM91:WM93)</f>
        <v>1266</v>
      </c>
      <c r="WW94" s="1">
        <f>AVERAGE(WW91:WW93)</f>
        <v>217.666666666667</v>
      </c>
      <c r="XC94" s="1">
        <f>AVERAGE(XC91:XC93)</f>
        <v>506.333333333333</v>
      </c>
      <c r="XI94" s="1">
        <f>AVERAGE(XI91:XI93)</f>
        <v>282.666666666667</v>
      </c>
      <c r="XO94" s="1">
        <f>AVERAGE(XO91:XO93)</f>
        <v>241.333333333333</v>
      </c>
      <c r="XU94" s="1">
        <f>AVERAGE(XU91:XU93)</f>
        <v>771</v>
      </c>
      <c r="YE94" s="1">
        <f>YE91</f>
        <v>176</v>
      </c>
      <c r="YK94" s="1">
        <f>YK91</f>
        <v>410</v>
      </c>
      <c r="YQ94" s="1">
        <f>YQ91</f>
        <v>238</v>
      </c>
      <c r="YW94" s="1">
        <f>YW91</f>
        <v>243</v>
      </c>
      <c r="ZC94" s="1">
        <f>ZC91</f>
        <v>649</v>
      </c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</row>
    <row r="95" spans="1:715">
      <c r="A95" s="3"/>
      <c r="FQ95" s="3"/>
      <c r="MG95" s="3"/>
      <c r="SW95" s="3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</row>
    <row r="96" spans="1:715">
      <c r="A96" s="3"/>
      <c r="FQ96" s="3"/>
      <c r="MG96" s="3"/>
      <c r="SW96" s="3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</row>
    <row r="97" spans="1:715">
      <c r="A97" s="3"/>
      <c r="FQ97" s="3"/>
      <c r="MG97" s="3"/>
      <c r="SW97" s="3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</row>
    <row r="98" spans="1:715">
      <c r="A98" s="3"/>
      <c r="C98" s="1">
        <f>(AA94-U94)/AA94</f>
        <v>0.827930728241563</v>
      </c>
      <c r="F98" s="1">
        <f>(I94-O94)/I94</f>
        <v>0.708493637170761</v>
      </c>
      <c r="I98" s="1">
        <f>(I94-C94)/I94</f>
        <v>0.736312518496597</v>
      </c>
      <c r="L98" s="1">
        <f>(I94-O94)/(I94-C94)</f>
        <v>0.962218649517685</v>
      </c>
      <c r="O98" s="1">
        <f>AA94/I94-1</f>
        <v>0.332938739271974</v>
      </c>
      <c r="R98" s="1">
        <f>L98/(L98+1)</f>
        <v>0.490372798033593</v>
      </c>
      <c r="U98" s="1">
        <f>1/(1+L98)</f>
        <v>0.509627201966407</v>
      </c>
      <c r="X98" s="1">
        <f>U98/R98-1</f>
        <v>0.0392648287385129</v>
      </c>
      <c r="AA98" s="1">
        <f>I98*L98</f>
        <v>0.708493637170761</v>
      </c>
      <c r="AD98" s="1">
        <f>1-I98</f>
        <v>0.263687481503403</v>
      </c>
      <c r="AG98" s="1">
        <f>I98*(1-L98)</f>
        <v>0.027818881325836</v>
      </c>
      <c r="AK98" s="1">
        <f>(BI94-BC94)/BI94</f>
        <v>0.831628113879004</v>
      </c>
      <c r="AN98" s="1">
        <f>(AQ94-AW94)/AQ94</f>
        <v>0.716012084592145</v>
      </c>
      <c r="AQ98" s="1">
        <f>(AQ94-AK94)/AQ94</f>
        <v>0.749244712990936</v>
      </c>
      <c r="AT98" s="1">
        <f>(AQ94-AW94)/(AQ94-AK94)</f>
        <v>0.955645161290323</v>
      </c>
      <c r="AW98" s="1">
        <f>BI94/AQ94-1</f>
        <v>0.358308157099698</v>
      </c>
      <c r="AZ98" s="1">
        <f>AT98/(AT98+1)</f>
        <v>0.488659793814433</v>
      </c>
      <c r="BC98" s="1">
        <f>1/(1+AT98)</f>
        <v>0.511340206185567</v>
      </c>
      <c r="BF98" s="1">
        <f>BC98/AZ98-1</f>
        <v>0.0464135021097045</v>
      </c>
      <c r="BI98" s="1">
        <f>AQ98*AT98</f>
        <v>0.716012084592145</v>
      </c>
      <c r="BL98" s="1">
        <f>1-AQ98</f>
        <v>0.250755287009064</v>
      </c>
      <c r="BO98" s="1">
        <f>AQ98*(1-AT98)</f>
        <v>0.0332326283987914</v>
      </c>
      <c r="BS98" s="1">
        <f>(CQ94-CK94)/CQ94</f>
        <v>0.766277641277641</v>
      </c>
      <c r="BV98" s="1">
        <f>(BY94-CE94)/BY94</f>
        <v>0.589845474613687</v>
      </c>
      <c r="BY98" s="1">
        <f>(BY94-BS94)/BY94</f>
        <v>0.695805739514349</v>
      </c>
      <c r="CB98" s="1">
        <f>(BY94-CE94)/(BY94-BS94)</f>
        <v>0.847715736040609</v>
      </c>
      <c r="CE98" s="1">
        <f>CQ94/BY94-1</f>
        <v>0.437527593818984</v>
      </c>
      <c r="CH98" s="1">
        <f>CB98/(CB98+1)</f>
        <v>0.458791208791209</v>
      </c>
      <c r="CK98" s="1">
        <f>1/(1+CB98)</f>
        <v>0.541208791208791</v>
      </c>
      <c r="CN98" s="1">
        <f>CK98/CH98-1</f>
        <v>0.179640718562875</v>
      </c>
      <c r="CQ98" s="1">
        <f>BY98*CB98</f>
        <v>0.589845474613687</v>
      </c>
      <c r="CT98" s="1">
        <f>1-BY98</f>
        <v>0.304194260485651</v>
      </c>
      <c r="CW98" s="1">
        <f>BY98*(1-CB98)</f>
        <v>0.105960264900662</v>
      </c>
      <c r="DA98" s="1">
        <f>(DY94-DS94)/DY94</f>
        <v>0.663532904502722</v>
      </c>
      <c r="DD98" s="1">
        <f>(DG94-DM94)/DG94</f>
        <v>0.41017733230532</v>
      </c>
      <c r="DG98" s="1">
        <f>(DG94-DA94)/DG94</f>
        <v>0.555898226676947</v>
      </c>
      <c r="DJ98" s="1">
        <f>(DG94-DM94)/(DG94-DA94)</f>
        <v>0.737864077669903</v>
      </c>
      <c r="DM98" s="1">
        <f>DY94/DG94-1</f>
        <v>0.558211256746338</v>
      </c>
      <c r="DP98" s="1">
        <f>DJ98/(DJ98+1)</f>
        <v>0.424581005586592</v>
      </c>
      <c r="DS98" s="1">
        <f>1/(1+DJ98)</f>
        <v>0.575418994413408</v>
      </c>
      <c r="DV98" s="1">
        <f>DS98/DP98-1</f>
        <v>0.355263157894737</v>
      </c>
      <c r="DY98" s="1">
        <f>DG98*DJ98</f>
        <v>0.41017733230532</v>
      </c>
      <c r="EB98" s="1">
        <f>1-DG98</f>
        <v>0.444101773323053</v>
      </c>
      <c r="EE98" s="1">
        <f>DG98*(1-DJ98)</f>
        <v>0.145720894371627</v>
      </c>
      <c r="EI98" s="1">
        <f>(FG94-FA94)/FG94</f>
        <v>0.56440281030445</v>
      </c>
      <c r="EL98" s="1">
        <f>(EO94-EU94)/EO94</f>
        <v>0.374045801526718</v>
      </c>
      <c r="EO98" s="1">
        <f>(EO94-EI94)/EO94</f>
        <v>0.530534351145038</v>
      </c>
      <c r="ER98" s="1">
        <f>(EO94-EU94)/(EO94-EI94)</f>
        <v>0.705035971223022</v>
      </c>
      <c r="EU98" s="1">
        <f>FG94/EO94-1</f>
        <v>0.629770992366412</v>
      </c>
      <c r="EX98" s="1">
        <f>ER98/(ER98+1)</f>
        <v>0.413502109704641</v>
      </c>
      <c r="FA98" s="1">
        <f>1/(1+ER98)</f>
        <v>0.586497890295359</v>
      </c>
      <c r="FD98" s="1">
        <f>FA98/EX98-1</f>
        <v>0.418367346938776</v>
      </c>
      <c r="FG98" s="1">
        <f>EO98*ER98</f>
        <v>0.374045801526718</v>
      </c>
      <c r="FJ98" s="1">
        <f>1-EO98</f>
        <v>0.469465648854962</v>
      </c>
      <c r="FM98" s="1">
        <f>EO98*(1-ER98)</f>
        <v>0.156488549618321</v>
      </c>
      <c r="FQ98" s="3"/>
      <c r="FS98" s="1">
        <f>(GQ94-GK94)/GQ94</f>
        <v>0.825966850828729</v>
      </c>
      <c r="FV98" s="1">
        <f>(FY94-GE94)/FY94</f>
        <v>0.709509202453988</v>
      </c>
      <c r="FY98" s="1">
        <f>(FY94-FS94)/FY94</f>
        <v>0.737116564417178</v>
      </c>
      <c r="GB98" s="1">
        <f>(FY94-GE94)/(FY94-FS94)</f>
        <v>0.962546816479401</v>
      </c>
      <c r="GE98" s="1">
        <f>GQ94/FY94-1</f>
        <v>0.332515337423313</v>
      </c>
      <c r="GH98" s="1">
        <f>GB98/(GB98+1)</f>
        <v>0.490458015267176</v>
      </c>
      <c r="GK98" s="1">
        <f>1/(1+GB98)</f>
        <v>0.509541984732824</v>
      </c>
      <c r="GN98" s="1">
        <f>GK98/GH98-1</f>
        <v>0.0389105058365757</v>
      </c>
      <c r="GQ98" s="1">
        <f>FY98*GB98</f>
        <v>0.709509202453988</v>
      </c>
      <c r="GT98" s="1">
        <f>1-FY98</f>
        <v>0.262883435582822</v>
      </c>
      <c r="GW98" s="1">
        <f>FY98*(1-GB98)</f>
        <v>0.0276073619631902</v>
      </c>
      <c r="HA98" s="1">
        <f>(HY94-HS94)/HY94</f>
        <v>0.829240302960753</v>
      </c>
      <c r="HD98" s="1">
        <f>(HG94-HM94)/HG94</f>
        <v>0.718060304631644</v>
      </c>
      <c r="HG98" s="1">
        <f>(HG94-HA94)/HG94</f>
        <v>0.750699409387628</v>
      </c>
      <c r="HJ98" s="1">
        <f>(HG94-HM94)/(HG94-HA94)</f>
        <v>0.956521739130435</v>
      </c>
      <c r="HM98" s="1">
        <f>HY94/HG94-1</f>
        <v>0.354367423064967</v>
      </c>
      <c r="HP98" s="1">
        <f>HJ98/(HJ98+1)</f>
        <v>0.488888888888889</v>
      </c>
      <c r="HS98" s="1">
        <f>1/(1+HJ98)</f>
        <v>0.511111111111111</v>
      </c>
      <c r="HV98" s="1">
        <f>HS98/HP98-1</f>
        <v>0.0454545454545454</v>
      </c>
      <c r="HY98" s="1">
        <f>HG98*HJ98</f>
        <v>0.718060304631644</v>
      </c>
      <c r="IB98" s="1">
        <f>1-HG98</f>
        <v>0.249300590612372</v>
      </c>
      <c r="IE98" s="1">
        <f>HG98*(1-HJ98)</f>
        <v>0.0326391047559838</v>
      </c>
      <c r="II98" s="1">
        <f>(JG94-JA94)/JG94</f>
        <v>0.759332023575639</v>
      </c>
      <c r="IL98" s="1">
        <f>(IO94-IU94)/IO94</f>
        <v>0.583175803402647</v>
      </c>
      <c r="IO98" s="1">
        <f>(IO94-II94)/IO94</f>
        <v>0.691398865784499</v>
      </c>
      <c r="IR98" s="1">
        <f>(IO94-IU94)/(IO94-II94)</f>
        <v>0.843472317156528</v>
      </c>
      <c r="IU98" s="1">
        <f>JG94/IO94-1</f>
        <v>0.443289224952741</v>
      </c>
      <c r="IX98" s="1">
        <f>IR98/(IR98+1)</f>
        <v>0.457545420837968</v>
      </c>
      <c r="JA98" s="1">
        <f>1/(1+IR98)</f>
        <v>0.542454579162032</v>
      </c>
      <c r="JD98" s="1">
        <f>JA98/IX98-1</f>
        <v>0.185575364667747</v>
      </c>
      <c r="JG98" s="1">
        <f>IO98*IR98</f>
        <v>0.583175803402647</v>
      </c>
      <c r="JJ98" s="1">
        <f>1-IO98</f>
        <v>0.308601134215501</v>
      </c>
      <c r="JM98" s="1">
        <f>IO98*(1-IR98)</f>
        <v>0.108223062381853</v>
      </c>
      <c r="JQ98" s="1">
        <f>(KO94-KI94)/KO94</f>
        <v>0.664016958134605</v>
      </c>
      <c r="JT98" s="1">
        <f>(JW94-KC94)/JW94</f>
        <v>0.40976821192053</v>
      </c>
      <c r="JW98" s="1">
        <f>(JW94-JQ94)/JW94</f>
        <v>0.552152317880795</v>
      </c>
      <c r="JZ98" s="1">
        <f>(JW94-KC94)/(JW94-JQ94)</f>
        <v>0.742128935532234</v>
      </c>
      <c r="KC98" s="1">
        <f>KO94/JW94-1</f>
        <v>0.562086092715232</v>
      </c>
      <c r="KF98" s="1">
        <f>JZ98/(JZ98+1)</f>
        <v>0.425989672977625</v>
      </c>
      <c r="KI98" s="1">
        <f>1/(1+JZ98)</f>
        <v>0.574010327022375</v>
      </c>
      <c r="KL98" s="1">
        <f>KI98/KF98-1</f>
        <v>0.347474747474747</v>
      </c>
      <c r="KO98" s="1">
        <f>JW98*JZ98</f>
        <v>0.40976821192053</v>
      </c>
      <c r="KR98" s="1">
        <f>1-JW98</f>
        <v>0.447847682119205</v>
      </c>
      <c r="KU98" s="1">
        <f>JW98*(1-JZ98)</f>
        <v>0.142384105960265</v>
      </c>
      <c r="KY98" s="1">
        <f>(LW94-LQ94)/LW94</f>
        <v>0.57840616966581</v>
      </c>
      <c r="LB98" s="1">
        <f>(LE94-LK94)/LE94</f>
        <v>0.377118644067797</v>
      </c>
      <c r="LE98" s="1">
        <f>(LE94-KY94)/LE94</f>
        <v>0.529661016949153</v>
      </c>
      <c r="LH98" s="1">
        <f>(LE94-LK94)/(LE94-KY94)</f>
        <v>0.712</v>
      </c>
      <c r="LK98" s="1">
        <f>LW94/LE94-1</f>
        <v>0.648305084745763</v>
      </c>
      <c r="LN98" s="1">
        <f>LH98/(LH98+1)</f>
        <v>0.41588785046729</v>
      </c>
      <c r="LQ98" s="1">
        <f>1/(1+LH98)</f>
        <v>0.58411214953271</v>
      </c>
      <c r="LT98" s="1">
        <f>LQ98/LN98-1</f>
        <v>0.404494382022472</v>
      </c>
      <c r="LW98" s="1">
        <f>LE98*LH98</f>
        <v>0.377118644067797</v>
      </c>
      <c r="LZ98" s="1">
        <f>1-LE98</f>
        <v>0.470338983050847</v>
      </c>
      <c r="MC98" s="1">
        <f>LE98*(1-LH98)</f>
        <v>0.152542372881356</v>
      </c>
      <c r="MG98" s="3"/>
      <c r="MI98" s="1">
        <f>(NG94-NA94)/NG94</f>
        <v>0.831756046267087</v>
      </c>
      <c r="ML98" s="1">
        <f>(MO94-MU94)/MO94</f>
        <v>0.713208600949456</v>
      </c>
      <c r="MO98" s="1">
        <f>(MO94-MI94)/MO94</f>
        <v>0.739179000279252</v>
      </c>
      <c r="MR98" s="1">
        <f>(MO94-MU94)/(MO94-MI94)</f>
        <v>0.964865885908576</v>
      </c>
      <c r="MU98" s="1">
        <f>NG94/MO94-1</f>
        <v>0.327841385087964</v>
      </c>
      <c r="MX98" s="1">
        <f>MR98/(MR98+1)</f>
        <v>0.491059411651605</v>
      </c>
      <c r="NA98" s="1">
        <f>1/(1+MR98)</f>
        <v>0.508940588348395</v>
      </c>
      <c r="ND98" s="1">
        <f>NA98/MX98-1</f>
        <v>0.0364134690681284</v>
      </c>
      <c r="NG98" s="1">
        <f>MO98*MR98</f>
        <v>0.713208600949456</v>
      </c>
      <c r="NJ98" s="1">
        <f>1-MO98</f>
        <v>0.260820999720748</v>
      </c>
      <c r="NM98" s="1">
        <f>MO98*(1-MR98)</f>
        <v>0.0259703993297961</v>
      </c>
      <c r="NQ98" s="1">
        <f>(OO94-OI94)/OO94</f>
        <v>0.833171865917458</v>
      </c>
      <c r="NT98" s="1">
        <f>(NW94-OC94)/NW94</f>
        <v>0.722193347193347</v>
      </c>
      <c r="NW98" s="1">
        <f>(NW94-NQ94)/NW94</f>
        <v>0.751819126819127</v>
      </c>
      <c r="NZ98" s="1">
        <f>(NW94-OC94)/(NW94-NQ94)</f>
        <v>0.960594538541307</v>
      </c>
      <c r="OC98" s="1">
        <f>OO94/NW94-1</f>
        <v>0.341216216216216</v>
      </c>
      <c r="OF98" s="1">
        <f>NZ98/(NZ98+1)</f>
        <v>0.489950634696756</v>
      </c>
      <c r="OI98" s="1">
        <f>1/(1+NZ98)</f>
        <v>0.510049365303244</v>
      </c>
      <c r="OL98" s="1">
        <f>OI98/OF98-1</f>
        <v>0.0410219503418496</v>
      </c>
      <c r="OO98" s="1">
        <f>NW98*NZ98</f>
        <v>0.722193347193347</v>
      </c>
      <c r="OR98" s="1">
        <f>1-NW98</f>
        <v>0.248180873180873</v>
      </c>
      <c r="OU98" s="1">
        <f>NW98*(1-NZ98)</f>
        <v>0.0296257796257796</v>
      </c>
      <c r="OY98" s="1">
        <f>(PW94-PQ94)/PW94</f>
        <v>0.789884247609462</v>
      </c>
      <c r="PB98" s="1">
        <f>(PE94-PK94)/PE94</f>
        <v>0.625175808720113</v>
      </c>
      <c r="PE98" s="1">
        <f>(PE94-OY94)/PE94</f>
        <v>0.70393811533052</v>
      </c>
      <c r="PH98" s="1">
        <f>(PE94-PK94)/(PE94-OY94)</f>
        <v>0.888111888111888</v>
      </c>
      <c r="PK98" s="1">
        <f>PW94/PE94-1</f>
        <v>0.39732770745429</v>
      </c>
      <c r="PN98" s="1">
        <f>PH98/(PH98+1)</f>
        <v>0.47037037037037</v>
      </c>
      <c r="PQ98" s="1">
        <f>1/(1+PH98)</f>
        <v>0.52962962962963</v>
      </c>
      <c r="PT98" s="1">
        <f>PQ98/PN98-1</f>
        <v>0.125984251968504</v>
      </c>
      <c r="PW98" s="1">
        <f>PE98*PH98</f>
        <v>0.625175808720113</v>
      </c>
      <c r="PZ98" s="1">
        <f>1-PE98</f>
        <v>0.29606188466948</v>
      </c>
      <c r="QC98" s="1">
        <f>PE98*(1-PH98)</f>
        <v>0.0787623066104077</v>
      </c>
      <c r="QG98" s="1">
        <f>(RE94-QY94)/RE94</f>
        <v>0.698818897637795</v>
      </c>
      <c r="QJ98" s="1">
        <f>(QM94-QS94)/QM94</f>
        <v>0.447573397243859</v>
      </c>
      <c r="QM98" s="1">
        <f>(QM94-QG94)/QM94</f>
        <v>0.576393049730378</v>
      </c>
      <c r="QP98" s="1">
        <f>(QM94-QS94)/(QM94-QG94)</f>
        <v>0.776507276507276</v>
      </c>
      <c r="QS98" s="1">
        <f>RE94/QM94-1</f>
        <v>0.52186938286399</v>
      </c>
      <c r="QV98" s="1">
        <f>QP98/(QP98+1)</f>
        <v>0.437097717963721</v>
      </c>
      <c r="QY98" s="1">
        <f>1/(1+QP98)</f>
        <v>0.562902282036279</v>
      </c>
      <c r="RB98" s="1">
        <f>QY98/QV98-1</f>
        <v>0.287817938420348</v>
      </c>
      <c r="RE98" s="1">
        <f>QM98*QP98</f>
        <v>0.447573397243859</v>
      </c>
      <c r="RH98" s="1">
        <f>1-QM98</f>
        <v>0.423606950269622</v>
      </c>
      <c r="RK98" s="1">
        <f>QM98*(1-QP98)</f>
        <v>0.128819652486519</v>
      </c>
      <c r="RO98" s="1">
        <f>(SM94-SG94)/SM94</f>
        <v>0.631205673758865</v>
      </c>
      <c r="RR98" s="1">
        <f>(RU94-SA94)/RU94</f>
        <v>0.406741573033708</v>
      </c>
      <c r="RU98" s="1">
        <f>(RU94-RO94)/RU94</f>
        <v>0.557303370786517</v>
      </c>
      <c r="RX98" s="1">
        <f>(RU94-SA94)/(RU94-RO94)</f>
        <v>0.729838709677419</v>
      </c>
      <c r="SA98" s="1">
        <f>SM94/RU94-1</f>
        <v>0.584269662921348</v>
      </c>
      <c r="SD98" s="1">
        <f>RX98/(RX98+1)</f>
        <v>0.421911421911422</v>
      </c>
      <c r="SG98" s="1">
        <f>1/(1+RX98)</f>
        <v>0.578088578088578</v>
      </c>
      <c r="SJ98" s="1">
        <f>SG98/SD98-1</f>
        <v>0.370165745856354</v>
      </c>
      <c r="SM98" s="1">
        <f>RU98*RX98</f>
        <v>0.406741573033708</v>
      </c>
      <c r="SP98" s="1">
        <f>1-RU98</f>
        <v>0.442696629213483</v>
      </c>
      <c r="SS98" s="1">
        <f>RU98*(1-RX98)</f>
        <v>0.150561797752809</v>
      </c>
      <c r="SW98" s="3"/>
      <c r="SY98" s="1">
        <f>(TW94-TQ94)/TW94</f>
        <v>0.831588132635253</v>
      </c>
      <c r="TB98" s="1">
        <f>(TE94-TK94)/TE94</f>
        <v>0.715112912565142</v>
      </c>
      <c r="TE98" s="1">
        <f>(TE94-SY94)/TE94</f>
        <v>0.740590619571511</v>
      </c>
      <c r="TH98" s="1">
        <f>(TE94-TK94)/(TE94-SY94)</f>
        <v>0.965598123534011</v>
      </c>
      <c r="TK98" s="1">
        <f>TW94/TE94-1</f>
        <v>0.327156919513607</v>
      </c>
      <c r="TN98" s="1">
        <f>TH98/(TH98+1)</f>
        <v>0.491249005568815</v>
      </c>
      <c r="TQ98" s="1">
        <f>1/(1+TH98)</f>
        <v>0.508750994431185</v>
      </c>
      <c r="TT98" s="1">
        <f>TQ98/TN98-1</f>
        <v>0.0356275303643725</v>
      </c>
      <c r="TW98" s="1">
        <f>TE98*TH98</f>
        <v>0.715112912565142</v>
      </c>
      <c r="TZ98" s="1">
        <f>1-TE98</f>
        <v>0.259409380428489</v>
      </c>
      <c r="UC98" s="1">
        <f>TE98*(1-TH98)</f>
        <v>0.0254777070063694</v>
      </c>
      <c r="UG98" s="1">
        <f>(VE94-UY94)/VE94</f>
        <v>0.835757575757576</v>
      </c>
      <c r="UJ98" s="1">
        <f>(UM94-US94)/UM94</f>
        <v>0.723110268219994</v>
      </c>
      <c r="UM98" s="1">
        <f>(UM94-UG94)/UM94</f>
        <v>0.753183419127608</v>
      </c>
      <c r="UP98" s="1">
        <f>(UM94-US94)/(UM94-UG94)</f>
        <v>0.960071942446043</v>
      </c>
      <c r="US98" s="1">
        <f>VE94/UM94-1</f>
        <v>0.341099972907071</v>
      </c>
      <c r="UV98" s="1">
        <f>UP98/(UP98+1)</f>
        <v>0.48981464488897</v>
      </c>
      <c r="UY98" s="1">
        <f>1/(1+UP98)</f>
        <v>0.51018535511103</v>
      </c>
      <c r="VB98" s="1">
        <f>UY98/UV98-1</f>
        <v>0.0415886099662794</v>
      </c>
      <c r="VE98" s="1">
        <f>UM98*UP98</f>
        <v>0.723110268219995</v>
      </c>
      <c r="VH98" s="1">
        <f>1-UM98</f>
        <v>0.246816580872392</v>
      </c>
      <c r="VK98" s="1">
        <f>UM98*(1-UP98)</f>
        <v>0.0300731509076131</v>
      </c>
      <c r="VO98" s="1">
        <f>(WM94-WG94)/WM94</f>
        <v>0.78725645076356</v>
      </c>
      <c r="VR98" s="1">
        <f>(VU94-WA94)/VU94</f>
        <v>0.630667158127534</v>
      </c>
      <c r="VU98" s="1">
        <f>(VU94-VO94)/VU94</f>
        <v>0.708809436048655</v>
      </c>
      <c r="VX98" s="1">
        <f>(VU94-WA94)/(VU94-VO94)</f>
        <v>0.889755590223609</v>
      </c>
      <c r="WA98" s="1">
        <f>WM94/VU94-1</f>
        <v>0.399926280869886</v>
      </c>
      <c r="WD98" s="1">
        <f>VX98/(VX98+1)</f>
        <v>0.470831040176114</v>
      </c>
      <c r="WG98" s="1">
        <f>1/(1+VX98)</f>
        <v>0.529168959823886</v>
      </c>
      <c r="WJ98" s="1">
        <f>WG98/WD98-1</f>
        <v>0.123904149620105</v>
      </c>
      <c r="WM98" s="1">
        <f>VU98*VX98</f>
        <v>0.630667158127534</v>
      </c>
      <c r="WP98" s="1">
        <f>1-VU98</f>
        <v>0.291190563951345</v>
      </c>
      <c r="WS98" s="1">
        <f>VU98*(1-VX98)</f>
        <v>0.0781422779211205</v>
      </c>
      <c r="WW98" s="1">
        <f>(XU94-XO94)/XU94</f>
        <v>0.686986597492434</v>
      </c>
      <c r="WZ98" s="1">
        <f>(XC94-XI94)/XC94</f>
        <v>0.441737985516787</v>
      </c>
      <c r="XC98" s="1">
        <f>(XC94-WW94)/XC94</f>
        <v>0.570111915734036</v>
      </c>
      <c r="XF98" s="1">
        <f>(XC94-XI94)/(XC94-WW94)</f>
        <v>0.774826789838337</v>
      </c>
      <c r="XI98" s="1">
        <f>XU94/XC94-1</f>
        <v>0.522712310730744</v>
      </c>
      <c r="XL98" s="1">
        <f>XF98/(XF98+1)</f>
        <v>0.436564736499675</v>
      </c>
      <c r="XO98" s="1">
        <f>1/(1+XF98)</f>
        <v>0.563435263500325</v>
      </c>
      <c r="XR98" s="1">
        <f>XO98/XL98-1</f>
        <v>0.290611028315946</v>
      </c>
      <c r="XU98" s="1">
        <f>XC98*XF98</f>
        <v>0.441737985516787</v>
      </c>
      <c r="XX98" s="1">
        <f>1-XC98</f>
        <v>0.429888084265964</v>
      </c>
      <c r="YA98" s="1">
        <f>XC98*(1-XF98)</f>
        <v>0.128373930217248</v>
      </c>
      <c r="YE98" s="1">
        <f>(ZC94-YW94)/ZC94</f>
        <v>0.62557781201849</v>
      </c>
      <c r="YH98" s="1">
        <f>(YK94-YQ94)/YK94</f>
        <v>0.419512195121951</v>
      </c>
      <c r="YK98" s="1">
        <f>(YK94-YE94)/YK94</f>
        <v>0.570731707317073</v>
      </c>
      <c r="YN98" s="1">
        <f>(YK94-YQ94)/(YK94-YE94)</f>
        <v>0.735042735042735</v>
      </c>
      <c r="YQ98" s="1">
        <f>ZC94/YK94-1</f>
        <v>0.582926829268293</v>
      </c>
      <c r="YT98" s="1">
        <f>YN98/(YN98+1)</f>
        <v>0.423645320197044</v>
      </c>
      <c r="YW98" s="1">
        <f>1/(1+YN98)</f>
        <v>0.576354679802956</v>
      </c>
      <c r="YZ98" s="1">
        <f>YW98/YT98-1</f>
        <v>0.36046511627907</v>
      </c>
      <c r="ZC98" s="1">
        <f>YK98*YN98</f>
        <v>0.419512195121951</v>
      </c>
      <c r="ZF98" s="1">
        <f>1-YK98</f>
        <v>0.429268292682927</v>
      </c>
      <c r="ZI98" s="1">
        <f>YK98*(1-YN98)</f>
        <v>0.151219512195122</v>
      </c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</row>
    <row r="99" spans="1:715">
      <c r="A99" s="3"/>
      <c r="FQ99" s="3"/>
      <c r="MG99" s="3"/>
      <c r="SW99" s="3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</row>
    <row r="100" spans="1:715">
      <c r="A100" s="3"/>
      <c r="FQ100" s="3"/>
      <c r="MG100" s="3"/>
      <c r="SW100" s="3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</row>
    <row r="101" s="1" customFormat="1" spans="1:715">
      <c r="A101" s="4" t="s">
        <v>11</v>
      </c>
      <c r="FQ101" s="4"/>
      <c r="MG101" s="4" t="s">
        <v>11</v>
      </c>
      <c r="SW101" s="4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</row>
    <row r="102" spans="1:715">
      <c r="A102" s="3" t="s">
        <v>28</v>
      </c>
      <c r="B102" s="1">
        <v>46</v>
      </c>
      <c r="C102" s="1">
        <v>312</v>
      </c>
      <c r="I102" s="1">
        <v>1154</v>
      </c>
      <c r="O102" s="1">
        <v>324</v>
      </c>
      <c r="U102" s="1">
        <v>258</v>
      </c>
      <c r="AA102" s="1">
        <v>1480</v>
      </c>
      <c r="AK102" s="1">
        <v>256</v>
      </c>
      <c r="AQ102" s="1">
        <v>946</v>
      </c>
      <c r="AW102" s="1">
        <v>261</v>
      </c>
      <c r="BC102" s="1">
        <v>221</v>
      </c>
      <c r="BI102" s="1">
        <v>1260</v>
      </c>
      <c r="BS102" s="1">
        <v>297</v>
      </c>
      <c r="BY102" s="1">
        <v>883</v>
      </c>
      <c r="CE102" s="1">
        <v>346</v>
      </c>
      <c r="CK102" s="1">
        <v>254</v>
      </c>
      <c r="CQ102" s="1">
        <v>1207</v>
      </c>
      <c r="DA102" s="1">
        <v>257</v>
      </c>
      <c r="DG102" s="1">
        <v>833</v>
      </c>
      <c r="DM102" s="1">
        <v>318</v>
      </c>
      <c r="DS102" s="1">
        <v>240</v>
      </c>
      <c r="DY102" s="1">
        <v>1158</v>
      </c>
      <c r="EI102" s="1">
        <v>195</v>
      </c>
      <c r="EO102" s="1">
        <v>486</v>
      </c>
      <c r="EU102" s="1">
        <v>249</v>
      </c>
      <c r="FA102" s="1">
        <v>229</v>
      </c>
      <c r="FG102" s="1">
        <v>729</v>
      </c>
      <c r="FQ102" s="3"/>
      <c r="FS102" s="1">
        <v>304</v>
      </c>
      <c r="FY102" s="1">
        <v>1158</v>
      </c>
      <c r="GE102" s="1">
        <v>316</v>
      </c>
      <c r="GK102" s="1">
        <v>249</v>
      </c>
      <c r="GQ102" s="1">
        <v>1485</v>
      </c>
      <c r="HA102" s="1">
        <v>281</v>
      </c>
      <c r="HG102" s="1">
        <v>1044</v>
      </c>
      <c r="HM102" s="1">
        <v>292</v>
      </c>
      <c r="HS102" s="1">
        <v>243</v>
      </c>
      <c r="HY102" s="1">
        <v>1392</v>
      </c>
      <c r="II102" s="1">
        <v>286</v>
      </c>
      <c r="IO102" s="1">
        <v>915</v>
      </c>
      <c r="IU102" s="1">
        <v>332</v>
      </c>
      <c r="JA102" s="1">
        <v>255</v>
      </c>
      <c r="JG102" s="1">
        <v>1251</v>
      </c>
      <c r="JQ102" s="1">
        <v>248</v>
      </c>
      <c r="JW102" s="1">
        <v>796</v>
      </c>
      <c r="KC102" s="1">
        <v>308</v>
      </c>
      <c r="KI102" s="1">
        <v>233</v>
      </c>
      <c r="KO102" s="1">
        <v>1131</v>
      </c>
      <c r="KY102" s="1">
        <v>177</v>
      </c>
      <c r="LE102" s="1">
        <v>437</v>
      </c>
      <c r="LK102" s="1">
        <v>225</v>
      </c>
      <c r="LQ102" s="1">
        <v>207</v>
      </c>
      <c r="LW102" s="1">
        <v>655</v>
      </c>
      <c r="MG102" s="3" t="s">
        <v>29</v>
      </c>
      <c r="MH102" s="1">
        <v>115</v>
      </c>
      <c r="MI102" s="1">
        <v>318</v>
      </c>
      <c r="MO102" s="1">
        <v>1272</v>
      </c>
      <c r="MU102" s="1">
        <v>327</v>
      </c>
      <c r="NA102" s="1">
        <v>256</v>
      </c>
      <c r="NG102" s="1">
        <v>1601</v>
      </c>
      <c r="NQ102" s="1">
        <v>250</v>
      </c>
      <c r="NW102" s="1">
        <v>952</v>
      </c>
      <c r="OC102" s="1">
        <v>251</v>
      </c>
      <c r="OI102" s="1">
        <v>206</v>
      </c>
      <c r="OO102" s="1">
        <v>1222</v>
      </c>
      <c r="OY102" s="1">
        <v>283</v>
      </c>
      <c r="PE102" s="1">
        <v>941</v>
      </c>
      <c r="PK102" s="1">
        <v>324</v>
      </c>
      <c r="PQ102" s="1">
        <v>228</v>
      </c>
      <c r="PW102" s="1">
        <v>1236</v>
      </c>
      <c r="QG102" s="1">
        <v>229</v>
      </c>
      <c r="QM102" s="1">
        <v>713</v>
      </c>
      <c r="QS102" s="1">
        <v>269</v>
      </c>
      <c r="QY102" s="1">
        <v>198</v>
      </c>
      <c r="RE102" s="1">
        <v>964</v>
      </c>
      <c r="RO102" s="1">
        <v>244</v>
      </c>
      <c r="RU102" s="1">
        <v>650</v>
      </c>
      <c r="SA102" s="1">
        <v>309</v>
      </c>
      <c r="SG102" s="1">
        <v>279</v>
      </c>
      <c r="SM102" s="1">
        <v>957</v>
      </c>
      <c r="SW102" s="3"/>
      <c r="SY102" s="1">
        <v>306</v>
      </c>
      <c r="TE102" s="1">
        <v>1240</v>
      </c>
      <c r="TK102" s="1">
        <v>316</v>
      </c>
      <c r="TQ102" s="1">
        <v>243</v>
      </c>
      <c r="TW102" s="1">
        <v>1558</v>
      </c>
      <c r="UG102" s="1">
        <v>237</v>
      </c>
      <c r="UM102" s="1">
        <v>1004</v>
      </c>
      <c r="US102" s="1">
        <v>239</v>
      </c>
      <c r="UY102" s="1">
        <v>192</v>
      </c>
      <c r="VE102" s="1">
        <v>1291</v>
      </c>
      <c r="VO102" s="1">
        <v>278</v>
      </c>
      <c r="VU102" s="1">
        <v>971</v>
      </c>
      <c r="WA102" s="1">
        <v>320</v>
      </c>
      <c r="WG102" s="1">
        <v>231</v>
      </c>
      <c r="WM102" s="1">
        <v>1276</v>
      </c>
      <c r="WW102" s="1">
        <v>225</v>
      </c>
      <c r="XC102" s="1">
        <v>719</v>
      </c>
      <c r="XI102" s="1">
        <v>272</v>
      </c>
      <c r="XO102" s="1">
        <v>200</v>
      </c>
      <c r="XU102" s="1">
        <v>981</v>
      </c>
      <c r="YE102" s="1">
        <v>224</v>
      </c>
      <c r="YK102" s="1">
        <v>602</v>
      </c>
      <c r="YQ102" s="1">
        <v>286</v>
      </c>
      <c r="YW102" s="1">
        <v>262</v>
      </c>
      <c r="ZC102" s="1">
        <v>889</v>
      </c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</row>
    <row r="103" spans="1:715">
      <c r="A103" s="3"/>
      <c r="C103" s="1">
        <v>307</v>
      </c>
      <c r="I103" s="1">
        <v>1223</v>
      </c>
      <c r="O103" s="1">
        <v>340</v>
      </c>
      <c r="U103" s="1">
        <v>265</v>
      </c>
      <c r="AA103" s="1">
        <v>1621</v>
      </c>
      <c r="AK103" s="1">
        <v>355</v>
      </c>
      <c r="AQ103" s="1">
        <v>1417</v>
      </c>
      <c r="AW103" s="1">
        <v>396</v>
      </c>
      <c r="BC103" s="1">
        <v>312</v>
      </c>
      <c r="BI103" s="1">
        <v>1902</v>
      </c>
      <c r="BS103" s="1">
        <v>278</v>
      </c>
      <c r="BY103" s="1">
        <v>1016</v>
      </c>
      <c r="CE103" s="1">
        <v>320</v>
      </c>
      <c r="CK103" s="1">
        <v>243</v>
      </c>
      <c r="CQ103" s="1">
        <v>1373</v>
      </c>
      <c r="DA103" s="1">
        <v>280</v>
      </c>
      <c r="DG103" s="1">
        <v>893</v>
      </c>
      <c r="DM103" s="1">
        <v>328</v>
      </c>
      <c r="DS103" s="1">
        <v>251</v>
      </c>
      <c r="DY103" s="1">
        <v>1274</v>
      </c>
      <c r="FQ103" s="3"/>
      <c r="FS103" s="1">
        <v>286</v>
      </c>
      <c r="FY103" s="1">
        <v>1102</v>
      </c>
      <c r="GE103" s="1">
        <v>316</v>
      </c>
      <c r="GK103" s="1">
        <v>246</v>
      </c>
      <c r="GQ103" s="1">
        <v>1459</v>
      </c>
      <c r="HA103" s="1">
        <v>312</v>
      </c>
      <c r="HG103" s="1">
        <v>1263</v>
      </c>
      <c r="HM103" s="1">
        <v>347</v>
      </c>
      <c r="HS103" s="1">
        <v>274</v>
      </c>
      <c r="HY103" s="1">
        <v>1695</v>
      </c>
      <c r="II103" s="1">
        <v>261</v>
      </c>
      <c r="IO103" s="1">
        <v>962</v>
      </c>
      <c r="IU103" s="1">
        <v>299</v>
      </c>
      <c r="JA103" s="1">
        <v>231</v>
      </c>
      <c r="JG103" s="1">
        <v>1302</v>
      </c>
      <c r="JQ103" s="1">
        <v>269</v>
      </c>
      <c r="JW103" s="1">
        <v>898</v>
      </c>
      <c r="KC103" s="1">
        <v>317</v>
      </c>
      <c r="KI103" s="1">
        <v>243</v>
      </c>
      <c r="KO103" s="1">
        <v>1233</v>
      </c>
      <c r="MG103" s="3"/>
      <c r="MI103" s="1">
        <v>339</v>
      </c>
      <c r="MO103" s="1">
        <v>1197</v>
      </c>
      <c r="MU103" s="1">
        <v>376</v>
      </c>
      <c r="NA103" s="1">
        <v>292</v>
      </c>
      <c r="NG103" s="1">
        <v>1575</v>
      </c>
      <c r="NQ103" s="1">
        <v>399</v>
      </c>
      <c r="NW103" s="1">
        <v>1699</v>
      </c>
      <c r="OC103" s="1">
        <v>446</v>
      </c>
      <c r="OI103" s="1">
        <v>349</v>
      </c>
      <c r="OO103" s="1">
        <v>2266</v>
      </c>
      <c r="OY103" s="1">
        <v>328</v>
      </c>
      <c r="PE103" s="1">
        <v>1155</v>
      </c>
      <c r="PK103" s="1">
        <v>375</v>
      </c>
      <c r="PQ103" s="1">
        <v>282</v>
      </c>
      <c r="PW103" s="1">
        <v>1544</v>
      </c>
      <c r="QG103" s="1">
        <v>233</v>
      </c>
      <c r="QM103" s="1">
        <v>780</v>
      </c>
      <c r="QS103" s="1">
        <v>271</v>
      </c>
      <c r="QY103" s="1">
        <v>203</v>
      </c>
      <c r="RE103" s="1">
        <v>1042</v>
      </c>
      <c r="SW103" s="3"/>
      <c r="SY103" s="1">
        <v>323</v>
      </c>
      <c r="TE103" s="1">
        <v>1210</v>
      </c>
      <c r="TK103" s="1">
        <v>359</v>
      </c>
      <c r="TQ103" s="1">
        <v>276</v>
      </c>
      <c r="TW103" s="1">
        <v>1592</v>
      </c>
      <c r="UG103" s="1">
        <v>384</v>
      </c>
      <c r="UM103" s="1">
        <v>1447</v>
      </c>
      <c r="US103" s="1">
        <v>430</v>
      </c>
      <c r="UY103" s="1">
        <v>335</v>
      </c>
      <c r="VE103" s="1">
        <v>1928</v>
      </c>
      <c r="VO103" s="1">
        <v>305</v>
      </c>
      <c r="VU103" s="1">
        <v>1091</v>
      </c>
      <c r="WA103" s="1">
        <v>349</v>
      </c>
      <c r="WG103" s="1">
        <v>265</v>
      </c>
      <c r="WM103" s="1">
        <v>1458</v>
      </c>
      <c r="WW103" s="1">
        <v>231</v>
      </c>
      <c r="XC103" s="1">
        <v>747</v>
      </c>
      <c r="XI103" s="1">
        <v>260</v>
      </c>
      <c r="XO103" s="1">
        <v>194</v>
      </c>
      <c r="XU103" s="1">
        <v>997</v>
      </c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</row>
    <row r="104" spans="1:715">
      <c r="A104" s="3"/>
      <c r="C104" s="1">
        <v>313</v>
      </c>
      <c r="I104" s="1">
        <v>1161</v>
      </c>
      <c r="O104" s="1">
        <v>336</v>
      </c>
      <c r="U104" s="1">
        <v>265</v>
      </c>
      <c r="AA104" s="1">
        <v>1513</v>
      </c>
      <c r="AK104" s="1">
        <v>301</v>
      </c>
      <c r="AQ104" s="1">
        <v>1174</v>
      </c>
      <c r="AW104" s="1">
        <v>323</v>
      </c>
      <c r="BC104" s="1">
        <v>263</v>
      </c>
      <c r="BI104" s="1">
        <v>1571</v>
      </c>
      <c r="BS104" s="1">
        <v>307</v>
      </c>
      <c r="BY104" s="1">
        <v>1120</v>
      </c>
      <c r="CE104" s="1">
        <v>356</v>
      </c>
      <c r="CK104" s="1">
        <v>266</v>
      </c>
      <c r="CQ104" s="1">
        <v>1520</v>
      </c>
      <c r="DA104" s="1">
        <v>240</v>
      </c>
      <c r="DG104" s="1">
        <v>704</v>
      </c>
      <c r="DM104" s="1">
        <v>353</v>
      </c>
      <c r="DS104" s="1">
        <v>257</v>
      </c>
      <c r="DY104" s="1">
        <v>1019</v>
      </c>
      <c r="FQ104" s="3"/>
      <c r="FS104" s="1">
        <v>309</v>
      </c>
      <c r="FY104" s="1">
        <v>1164</v>
      </c>
      <c r="GE104" s="1">
        <v>332</v>
      </c>
      <c r="GK104" s="1">
        <v>260</v>
      </c>
      <c r="GQ104" s="1">
        <v>1517</v>
      </c>
      <c r="HA104" s="1">
        <v>284</v>
      </c>
      <c r="HG104" s="1">
        <v>1102</v>
      </c>
      <c r="HM104" s="1">
        <v>304</v>
      </c>
      <c r="HS104" s="1">
        <v>247</v>
      </c>
      <c r="HY104" s="1">
        <v>1474</v>
      </c>
      <c r="II104" s="1">
        <v>299</v>
      </c>
      <c r="IO104" s="1">
        <v>1031</v>
      </c>
      <c r="IU104" s="1">
        <v>344</v>
      </c>
      <c r="JA104" s="1">
        <v>265</v>
      </c>
      <c r="JG104" s="1">
        <v>1400</v>
      </c>
      <c r="JQ104" s="1">
        <v>260</v>
      </c>
      <c r="JW104" s="1">
        <v>754</v>
      </c>
      <c r="KC104" s="1">
        <v>375</v>
      </c>
      <c r="KI104" s="1">
        <v>275</v>
      </c>
      <c r="KO104" s="1">
        <v>1125</v>
      </c>
      <c r="MG104" s="3"/>
      <c r="MI104" s="1">
        <v>326</v>
      </c>
      <c r="MO104" s="1">
        <v>1372</v>
      </c>
      <c r="MU104" s="1">
        <v>349</v>
      </c>
      <c r="NA104" s="1">
        <v>272</v>
      </c>
      <c r="NG104" s="1">
        <v>1772</v>
      </c>
      <c r="NQ104" s="1">
        <v>319</v>
      </c>
      <c r="NW104" s="1">
        <v>1197</v>
      </c>
      <c r="OC104" s="1">
        <v>342</v>
      </c>
      <c r="OI104" s="1">
        <v>272</v>
      </c>
      <c r="OO104" s="1">
        <v>1571</v>
      </c>
      <c r="OY104" s="1">
        <v>304</v>
      </c>
      <c r="PE104" s="1">
        <v>1124</v>
      </c>
      <c r="PK104" s="1">
        <v>348</v>
      </c>
      <c r="PQ104" s="1">
        <v>254</v>
      </c>
      <c r="PW104" s="1">
        <v>1492</v>
      </c>
      <c r="QG104" s="1">
        <v>256</v>
      </c>
      <c r="QM104" s="1">
        <v>755</v>
      </c>
      <c r="QS104" s="1">
        <v>355</v>
      </c>
      <c r="QY104" s="1">
        <v>252</v>
      </c>
      <c r="RE104" s="1">
        <v>1058</v>
      </c>
      <c r="SW104" s="3"/>
      <c r="SY104" s="1">
        <v>321</v>
      </c>
      <c r="TE104" s="1">
        <v>1268</v>
      </c>
      <c r="TK104" s="1">
        <v>345</v>
      </c>
      <c r="TQ104" s="1">
        <v>265</v>
      </c>
      <c r="TW104" s="1">
        <v>1633</v>
      </c>
      <c r="UG104" s="1">
        <v>316</v>
      </c>
      <c r="UM104" s="1">
        <v>1278</v>
      </c>
      <c r="US104" s="1">
        <v>340</v>
      </c>
      <c r="UY104" s="1">
        <v>268</v>
      </c>
      <c r="VE104" s="1">
        <v>1680</v>
      </c>
      <c r="VO104" s="1">
        <v>294</v>
      </c>
      <c r="VU104" s="1">
        <v>1068</v>
      </c>
      <c r="WA104" s="1">
        <v>337</v>
      </c>
      <c r="WG104" s="1">
        <v>250</v>
      </c>
      <c r="WM104" s="1">
        <v>1418</v>
      </c>
      <c r="WW104" s="1">
        <v>243</v>
      </c>
      <c r="XC104" s="1">
        <v>686</v>
      </c>
      <c r="XI104" s="1">
        <v>336</v>
      </c>
      <c r="XO104" s="1">
        <v>237</v>
      </c>
      <c r="XU104" s="1">
        <v>993</v>
      </c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</row>
    <row r="105" spans="1:715">
      <c r="A105" s="3"/>
      <c r="C105" s="1">
        <f>AVERAGE(C102:C104)</f>
        <v>310.666666666667</v>
      </c>
      <c r="I105" s="1">
        <f>AVERAGE(I102:I104)</f>
        <v>1179.33333333333</v>
      </c>
      <c r="O105" s="1">
        <f>AVERAGE(O102:O104)</f>
        <v>333.333333333333</v>
      </c>
      <c r="U105" s="1">
        <f>AVERAGE(U102:U104)</f>
        <v>262.666666666667</v>
      </c>
      <c r="AA105" s="1">
        <f>AVERAGE(AA102:AA104)</f>
        <v>1538</v>
      </c>
      <c r="AK105" s="1">
        <f>AVERAGE(AK102:AK104)</f>
        <v>304</v>
      </c>
      <c r="AQ105" s="1">
        <f>AVERAGE(AQ102:AQ104)</f>
        <v>1179</v>
      </c>
      <c r="AW105" s="1">
        <f>AVERAGE(AW102:AW104)</f>
        <v>326.666666666667</v>
      </c>
      <c r="BC105" s="1">
        <f>AVERAGE(BC102:BC104)</f>
        <v>265.333333333333</v>
      </c>
      <c r="BI105" s="1">
        <f>AVERAGE(BI102:BI104)</f>
        <v>1577.66666666667</v>
      </c>
      <c r="BS105" s="1">
        <f>AVERAGE(BS102:BS104)</f>
        <v>294</v>
      </c>
      <c r="BY105" s="1">
        <f>AVERAGE(BY102:BY104)</f>
        <v>1006.33333333333</v>
      </c>
      <c r="CE105" s="1">
        <f>AVERAGE(CE102:CE104)</f>
        <v>340.666666666667</v>
      </c>
      <c r="CK105" s="1">
        <f>AVERAGE(CK102:CK104)</f>
        <v>254.333333333333</v>
      </c>
      <c r="CQ105" s="1">
        <f>AVERAGE(CQ102:CQ104)</f>
        <v>1366.66666666667</v>
      </c>
      <c r="DA105" s="1">
        <f>AVERAGE(DA102:DA104)</f>
        <v>259</v>
      </c>
      <c r="DG105" s="1">
        <f>AVERAGE(DG102:DG104)</f>
        <v>810</v>
      </c>
      <c r="DM105" s="1">
        <f>AVERAGE(DM102:DM104)</f>
        <v>333</v>
      </c>
      <c r="DS105" s="1">
        <f>AVERAGE(DS102:DS104)</f>
        <v>249.333333333333</v>
      </c>
      <c r="DY105" s="1">
        <f>AVERAGE(DY102:DY104)</f>
        <v>1150.33333333333</v>
      </c>
      <c r="EI105" s="1">
        <f>EI102</f>
        <v>195</v>
      </c>
      <c r="EO105" s="1">
        <f>EO102</f>
        <v>486</v>
      </c>
      <c r="EU105" s="1">
        <f>EU102</f>
        <v>249</v>
      </c>
      <c r="FA105" s="1">
        <f>FA102</f>
        <v>229</v>
      </c>
      <c r="FG105" s="1">
        <f>FG102</f>
        <v>729</v>
      </c>
      <c r="FQ105" s="3"/>
      <c r="FS105" s="1">
        <f>AVERAGE(FS102:FS104)</f>
        <v>299.666666666667</v>
      </c>
      <c r="FY105" s="1">
        <f>AVERAGE(FY102:FY104)</f>
        <v>1141.33333333333</v>
      </c>
      <c r="GE105" s="1">
        <f>AVERAGE(GE102:GE104)</f>
        <v>321.333333333333</v>
      </c>
      <c r="GK105" s="1">
        <f>AVERAGE(GK102:GK104)</f>
        <v>251.666666666667</v>
      </c>
      <c r="GQ105" s="1">
        <f>AVERAGE(GQ102:GQ104)</f>
        <v>1487</v>
      </c>
      <c r="HA105" s="1">
        <f>AVERAGE(HA102:HA104)</f>
        <v>292.333333333333</v>
      </c>
      <c r="HG105" s="1">
        <f>AVERAGE(HG102:HG104)</f>
        <v>1136.33333333333</v>
      </c>
      <c r="HM105" s="1">
        <f>AVERAGE(HM102:HM104)</f>
        <v>314.333333333333</v>
      </c>
      <c r="HS105" s="1">
        <f>AVERAGE(HS102:HS104)</f>
        <v>254.666666666667</v>
      </c>
      <c r="HY105" s="1">
        <f>AVERAGE(HY102:HY104)</f>
        <v>1520.33333333333</v>
      </c>
      <c r="II105" s="1">
        <f>AVERAGE(II102:II104)</f>
        <v>282</v>
      </c>
      <c r="IO105" s="1">
        <f>AVERAGE(IO102:IO104)</f>
        <v>969.333333333333</v>
      </c>
      <c r="IU105" s="1">
        <f>AVERAGE(IU102:IU104)</f>
        <v>325</v>
      </c>
      <c r="JA105" s="1">
        <f>AVERAGE(JA102:JA104)</f>
        <v>250.333333333333</v>
      </c>
      <c r="JG105" s="1">
        <f>AVERAGE(JG102:JG104)</f>
        <v>1317.66666666667</v>
      </c>
      <c r="JQ105" s="1">
        <f>AVERAGE(JQ102:JQ104)</f>
        <v>259</v>
      </c>
      <c r="JW105" s="1">
        <f>AVERAGE(JW102:JW104)</f>
        <v>816</v>
      </c>
      <c r="KC105" s="1">
        <f>AVERAGE(KC102:KC104)</f>
        <v>333.333333333333</v>
      </c>
      <c r="KI105" s="1">
        <f>AVERAGE(KI102:KI104)</f>
        <v>250.333333333333</v>
      </c>
      <c r="KO105" s="1">
        <f>AVERAGE(KO102:KO104)</f>
        <v>1163</v>
      </c>
      <c r="KY105" s="1">
        <f>KY102</f>
        <v>177</v>
      </c>
      <c r="LE105" s="1">
        <f>LE102</f>
        <v>437</v>
      </c>
      <c r="LK105" s="1">
        <f>LK102</f>
        <v>225</v>
      </c>
      <c r="LQ105" s="1">
        <f>LQ102</f>
        <v>207</v>
      </c>
      <c r="LW105" s="1">
        <f>LW102</f>
        <v>655</v>
      </c>
      <c r="MG105" s="3"/>
      <c r="MI105" s="1">
        <f>AVERAGE(MI102:MI104)</f>
        <v>327.666666666667</v>
      </c>
      <c r="MO105" s="1">
        <f>AVERAGE(MO102:MO104)</f>
        <v>1280.33333333333</v>
      </c>
      <c r="MU105" s="1">
        <f>AVERAGE(MU102:MU104)</f>
        <v>350.666666666667</v>
      </c>
      <c r="NA105" s="1">
        <f>AVERAGE(NA102:NA104)</f>
        <v>273.333333333333</v>
      </c>
      <c r="NG105" s="1">
        <f>AVERAGE(NG102:NG104)</f>
        <v>1649.33333333333</v>
      </c>
      <c r="NQ105" s="1">
        <f>AVERAGE(NQ102:NQ104)</f>
        <v>322.666666666667</v>
      </c>
      <c r="NW105" s="1">
        <f>AVERAGE(NW102:NW104)</f>
        <v>1282.66666666667</v>
      </c>
      <c r="OC105" s="1">
        <f>AVERAGE(OC102:OC104)</f>
        <v>346.333333333333</v>
      </c>
      <c r="OI105" s="1">
        <f>AVERAGE(OI102:OI104)</f>
        <v>275.666666666667</v>
      </c>
      <c r="OO105" s="1">
        <f>AVERAGE(OO102:OO104)</f>
        <v>1686.33333333333</v>
      </c>
      <c r="OY105" s="1">
        <f>AVERAGE(OY102:OY104)</f>
        <v>305</v>
      </c>
      <c r="PE105" s="1">
        <f>AVERAGE(PE102:PE104)</f>
        <v>1073.33333333333</v>
      </c>
      <c r="PK105" s="1">
        <f>AVERAGE(PK102:PK104)</f>
        <v>349</v>
      </c>
      <c r="PQ105" s="1">
        <f>AVERAGE(PQ102:PQ104)</f>
        <v>254.666666666667</v>
      </c>
      <c r="PW105" s="1">
        <f>AVERAGE(PW102:PW104)</f>
        <v>1424</v>
      </c>
      <c r="QG105" s="1">
        <f>AVERAGE(QG102:QG104)</f>
        <v>239.333333333333</v>
      </c>
      <c r="QM105" s="1">
        <f>AVERAGE(QM102:QM104)</f>
        <v>749.333333333333</v>
      </c>
      <c r="QS105" s="1">
        <f>AVERAGE(QS102:QS104)</f>
        <v>298.333333333333</v>
      </c>
      <c r="QY105" s="1">
        <f>AVERAGE(QY102:QY104)</f>
        <v>217.666666666667</v>
      </c>
      <c r="RE105" s="1">
        <f>AVERAGE(RE102:RE104)</f>
        <v>1021.33333333333</v>
      </c>
      <c r="RO105" s="1">
        <f>RO102</f>
        <v>244</v>
      </c>
      <c r="RU105" s="1">
        <f>RU102</f>
        <v>650</v>
      </c>
      <c r="SA105" s="1">
        <f>SA102</f>
        <v>309</v>
      </c>
      <c r="SG105" s="1">
        <f>SG102</f>
        <v>279</v>
      </c>
      <c r="SM105" s="1">
        <f>SM102</f>
        <v>957</v>
      </c>
      <c r="SW105" s="3"/>
      <c r="SY105" s="1">
        <f>AVERAGE(SY102:SY104)</f>
        <v>316.666666666667</v>
      </c>
      <c r="TE105" s="1">
        <f>AVERAGE(TE102:TE104)</f>
        <v>1239.33333333333</v>
      </c>
      <c r="TK105" s="1">
        <f>AVERAGE(TK102:TK104)</f>
        <v>340</v>
      </c>
      <c r="TQ105" s="1">
        <f>AVERAGE(TQ102:TQ104)</f>
        <v>261.333333333333</v>
      </c>
      <c r="TW105" s="1">
        <f>AVERAGE(TW102:TW104)</f>
        <v>1594.33333333333</v>
      </c>
      <c r="UG105" s="1">
        <f>AVERAGE(UG102:UG104)</f>
        <v>312.333333333333</v>
      </c>
      <c r="UM105" s="1">
        <f>AVERAGE(UM102:UM104)</f>
        <v>1243</v>
      </c>
      <c r="US105" s="1">
        <f>AVERAGE(US102:US104)</f>
        <v>336.333333333333</v>
      </c>
      <c r="UY105" s="1">
        <f>AVERAGE(UY102:UY104)</f>
        <v>265</v>
      </c>
      <c r="VE105" s="1">
        <f>AVERAGE(VE102:VE104)</f>
        <v>1633</v>
      </c>
      <c r="VO105" s="1">
        <f>AVERAGE(VO102:VO104)</f>
        <v>292.333333333333</v>
      </c>
      <c r="VU105" s="1">
        <f>AVERAGE(VU102:VU104)</f>
        <v>1043.33333333333</v>
      </c>
      <c r="WA105" s="1">
        <f>AVERAGE(WA102:WA104)</f>
        <v>335.333333333333</v>
      </c>
      <c r="WG105" s="1">
        <f>AVERAGE(WG102:WG104)</f>
        <v>248.666666666667</v>
      </c>
      <c r="WM105" s="1">
        <f>AVERAGE(WM102:WM104)</f>
        <v>1384</v>
      </c>
      <c r="WW105" s="1">
        <f>AVERAGE(WW102:WW104)</f>
        <v>233</v>
      </c>
      <c r="XC105" s="1">
        <f>AVERAGE(XC102:XC104)</f>
        <v>717.333333333333</v>
      </c>
      <c r="XI105" s="1">
        <f>AVERAGE(XI102:XI104)</f>
        <v>289.333333333333</v>
      </c>
      <c r="XO105" s="1">
        <f>AVERAGE(XO102:XO104)</f>
        <v>210.333333333333</v>
      </c>
      <c r="XU105" s="1">
        <f>AVERAGE(XU102:XU104)</f>
        <v>990.333333333333</v>
      </c>
      <c r="YE105" s="1">
        <f>YE102</f>
        <v>224</v>
      </c>
      <c r="YK105" s="1">
        <f>YK102</f>
        <v>602</v>
      </c>
      <c r="YQ105" s="1">
        <f>YQ102</f>
        <v>286</v>
      </c>
      <c r="YW105" s="1">
        <f>YW102</f>
        <v>262</v>
      </c>
      <c r="ZC105" s="1">
        <f>ZC102</f>
        <v>889</v>
      </c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</row>
    <row r="106" spans="1:715">
      <c r="A106" s="3"/>
      <c r="FQ106" s="3"/>
      <c r="MG106" s="3"/>
      <c r="SW106" s="3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</row>
    <row r="107" spans="1:715">
      <c r="A107" s="3"/>
      <c r="FQ107" s="3"/>
      <c r="MG107" s="3"/>
      <c r="SW107" s="3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</row>
    <row r="108" spans="1:715">
      <c r="A108" s="3"/>
      <c r="FQ108" s="3"/>
      <c r="MG108" s="3"/>
      <c r="SW108" s="3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</row>
    <row r="109" spans="1:715">
      <c r="A109" s="3"/>
      <c r="C109" s="1">
        <f>(AA105-U105)/AA105</f>
        <v>0.829215431296055</v>
      </c>
      <c r="F109" s="1">
        <f>(I105-O105)/I105</f>
        <v>0.717354437535331</v>
      </c>
      <c r="I109" s="1">
        <f>(I105-C105)/I105</f>
        <v>0.736574335782928</v>
      </c>
      <c r="L109" s="1">
        <f>(I105-O105)/(I105-C105)</f>
        <v>0.97390636991558</v>
      </c>
      <c r="O109" s="1">
        <f>AA105/I105-1</f>
        <v>0.304126625211984</v>
      </c>
      <c r="R109" s="1">
        <f>L109/(L109+1)</f>
        <v>0.493390357698289</v>
      </c>
      <c r="U109" s="1">
        <f>1/(1+L109)</f>
        <v>0.506609642301711</v>
      </c>
      <c r="X109" s="1">
        <f>U109/R109-1</f>
        <v>0.0267927501970053</v>
      </c>
      <c r="AA109" s="1">
        <f>I109*L109</f>
        <v>0.717354437535331</v>
      </c>
      <c r="AD109" s="1">
        <f>1-I109</f>
        <v>0.263425664217072</v>
      </c>
      <c r="AG109" s="1">
        <f>I109*(1-L109)</f>
        <v>0.0192198982475974</v>
      </c>
      <c r="AK109" s="1">
        <f>(BI105-BC105)/BI105</f>
        <v>0.831819142193112</v>
      </c>
      <c r="AN109" s="1">
        <f>(AQ105-AW105)/AQ105</f>
        <v>0.722929035906135</v>
      </c>
      <c r="AQ109" s="1">
        <f>(AQ105-AK105)/AQ105</f>
        <v>0.742154368108567</v>
      </c>
      <c r="AT109" s="1">
        <f>(AQ105-AW105)/(AQ105-AK105)</f>
        <v>0.974095238095238</v>
      </c>
      <c r="AW109" s="1">
        <f>BI105/AQ105-1</f>
        <v>0.338139666383941</v>
      </c>
      <c r="AZ109" s="1">
        <f>AT109/(AT109+1)</f>
        <v>0.493438826707835</v>
      </c>
      <c r="BC109" s="1">
        <f>1/(1+AT109)</f>
        <v>0.506561173292165</v>
      </c>
      <c r="BF109" s="1">
        <f>BC109/AZ109-1</f>
        <v>0.026593664450528</v>
      </c>
      <c r="BI109" s="1">
        <f>AQ109*AT109</f>
        <v>0.722929035906135</v>
      </c>
      <c r="BL109" s="1">
        <f>1-AQ109</f>
        <v>0.257845631891433</v>
      </c>
      <c r="BO109" s="1">
        <f>AQ109*(1-AT109)</f>
        <v>0.0192253322024315</v>
      </c>
      <c r="BS109" s="1">
        <f>(CQ105-CK105)/CQ105</f>
        <v>0.81390243902439</v>
      </c>
      <c r="BV109" s="1">
        <f>(BY105-CE105)/BY105</f>
        <v>0.661477310367671</v>
      </c>
      <c r="BY109" s="1">
        <f>(BY105-BS105)/BY105</f>
        <v>0.707850281550182</v>
      </c>
      <c r="CB109" s="1">
        <f>(BY105-CE105)/(BY105-BS105)</f>
        <v>0.934487599438465</v>
      </c>
      <c r="CE109" s="1">
        <f>CQ105/BY105-1</f>
        <v>0.358065584630672</v>
      </c>
      <c r="CH109" s="1">
        <f>CB109/(CB109+1)</f>
        <v>0.483067247218191</v>
      </c>
      <c r="CK109" s="1">
        <f>1/(1+CB109)</f>
        <v>0.516932752781809</v>
      </c>
      <c r="CN109" s="1">
        <f>CK109/CH109-1</f>
        <v>0.070105157736605</v>
      </c>
      <c r="CQ109" s="1">
        <f>BY109*CB109</f>
        <v>0.661477310367671</v>
      </c>
      <c r="CT109" s="1">
        <f>1-BY109</f>
        <v>0.292149718449818</v>
      </c>
      <c r="CW109" s="1">
        <f>BY109*(1-CB109)</f>
        <v>0.0463729711825107</v>
      </c>
      <c r="DA109" s="1">
        <f>(DY105-DS105)/DY105</f>
        <v>0.783251231527094</v>
      </c>
      <c r="DD109" s="1">
        <f>(DG105-DM105)/DG105</f>
        <v>0.588888888888889</v>
      </c>
      <c r="DG109" s="1">
        <f>(DG105-DA105)/DG105</f>
        <v>0.680246913580247</v>
      </c>
      <c r="DJ109" s="1">
        <f>(DG105-DM105)/(DG105-DA105)</f>
        <v>0.865698729582577</v>
      </c>
      <c r="DM109" s="1">
        <f>DY105/DG105-1</f>
        <v>0.420164609053498</v>
      </c>
      <c r="DP109" s="1">
        <f>DJ109/(DJ109+1)</f>
        <v>0.464007782101167</v>
      </c>
      <c r="DS109" s="1">
        <f>1/(1+DJ109)</f>
        <v>0.535992217898833</v>
      </c>
      <c r="DV109" s="1">
        <f>DS109/DP109-1</f>
        <v>0.155136268343815</v>
      </c>
      <c r="DY109" s="1">
        <f>DG109*DJ109</f>
        <v>0.588888888888889</v>
      </c>
      <c r="EB109" s="1">
        <f>1-DG109</f>
        <v>0.319753086419753</v>
      </c>
      <c r="EE109" s="1">
        <f>DG109*(1-DJ109)</f>
        <v>0.091358024691358</v>
      </c>
      <c r="EI109" s="1">
        <f>(FG105-FA105)/FG105</f>
        <v>0.685871056241427</v>
      </c>
      <c r="EL109" s="1">
        <f>(EO105-EU105)/EO105</f>
        <v>0.487654320987654</v>
      </c>
      <c r="EO109" s="1">
        <f>(EO105-EI105)/EO105</f>
        <v>0.598765432098765</v>
      </c>
      <c r="ER109" s="1">
        <f>(EO105-EU105)/(EO105-EI105)</f>
        <v>0.814432989690722</v>
      </c>
      <c r="EU109" s="1">
        <f>FG105/EO105-1</f>
        <v>0.5</v>
      </c>
      <c r="EX109" s="1">
        <f>ER109/(ER109+1)</f>
        <v>0.448863636363636</v>
      </c>
      <c r="FA109" s="1">
        <f>1/(1+ER109)</f>
        <v>0.551136363636364</v>
      </c>
      <c r="FD109" s="1">
        <f>FA109/EX109-1</f>
        <v>0.227848101265823</v>
      </c>
      <c r="FG109" s="1">
        <f>EO109*ER109</f>
        <v>0.487654320987654</v>
      </c>
      <c r="FJ109" s="1">
        <f>1-EO109</f>
        <v>0.401234567901235</v>
      </c>
      <c r="FM109" s="1">
        <f>EO109*(1-ER109)</f>
        <v>0.111111111111111</v>
      </c>
      <c r="FQ109" s="3"/>
      <c r="FS109" s="1">
        <f>(GQ105-GK105)/GQ105</f>
        <v>0.830755436000897</v>
      </c>
      <c r="FV109" s="1">
        <f>(FY105-GE105)/FY105</f>
        <v>0.718457943925234</v>
      </c>
      <c r="FY109" s="1">
        <f>(FY105-FS105)/FY105</f>
        <v>0.737441588785047</v>
      </c>
      <c r="GB109" s="1">
        <f>(FY105-GE105)/(FY105-FS105)</f>
        <v>0.974257425742574</v>
      </c>
      <c r="GE109" s="1">
        <f>GQ105/FY105-1</f>
        <v>0.30286214953271</v>
      </c>
      <c r="GH109" s="1">
        <f>GB109/(GB109+1)</f>
        <v>0.493480441323972</v>
      </c>
      <c r="GK109" s="1">
        <f>1/(1+GB109)</f>
        <v>0.506519558676028</v>
      </c>
      <c r="GN109" s="1">
        <f>GK109/GH109-1</f>
        <v>0.0264227642276422</v>
      </c>
      <c r="GQ109" s="1">
        <f>FY109*GB109</f>
        <v>0.718457943925234</v>
      </c>
      <c r="GT109" s="1">
        <f>1-FY109</f>
        <v>0.262558411214953</v>
      </c>
      <c r="GW109" s="1">
        <f>FY109*(1-GB109)</f>
        <v>0.0189836448598129</v>
      </c>
      <c r="HA109" s="1">
        <f>(HY105-HS105)/HY105</f>
        <v>0.832492874369656</v>
      </c>
      <c r="HD109" s="1">
        <f>(HG105-HM105)/HG105</f>
        <v>0.723379290114403</v>
      </c>
      <c r="HG109" s="1">
        <f>(HG105-HA105)/HG105</f>
        <v>0.742739806394837</v>
      </c>
      <c r="HJ109" s="1">
        <f>(HG105-HM105)/(HG105-HA105)</f>
        <v>0.9739336492891</v>
      </c>
      <c r="HM109" s="1">
        <f>HY105/HG105-1</f>
        <v>0.337929011440305</v>
      </c>
      <c r="HP109" s="1">
        <f>HJ109/(HJ109+1)</f>
        <v>0.493397358943577</v>
      </c>
      <c r="HS109" s="1">
        <f>1/(1+HJ109)</f>
        <v>0.506602641056423</v>
      </c>
      <c r="HV109" s="1">
        <f>HS109/HP109-1</f>
        <v>0.02676399026764</v>
      </c>
      <c r="HY109" s="1">
        <f>HG109*HJ109</f>
        <v>0.723379290114403</v>
      </c>
      <c r="IB109" s="1">
        <f>1-HG109</f>
        <v>0.257260193605163</v>
      </c>
      <c r="IE109" s="1">
        <f>HG109*(1-HJ109)</f>
        <v>0.0193605162804341</v>
      </c>
      <c r="II109" s="1">
        <f>(JG105-JA105)/JG105</f>
        <v>0.81001770806982</v>
      </c>
      <c r="IL109" s="1">
        <f>(IO105-IU105)/IO105</f>
        <v>0.664718019257222</v>
      </c>
      <c r="IO109" s="1">
        <f>(IO105-II105)/IO105</f>
        <v>0.709078404401651</v>
      </c>
      <c r="IR109" s="1">
        <f>(IO105-IU105)/(IO105-II105)</f>
        <v>0.937439379243453</v>
      </c>
      <c r="IU109" s="1">
        <f>JG105/IO105-1</f>
        <v>0.359353507565337</v>
      </c>
      <c r="IX109" s="1">
        <f>IR109/(IR109+1)</f>
        <v>0.483854818523154</v>
      </c>
      <c r="JA109" s="1">
        <f>1/(1+IR109)</f>
        <v>0.516145181476846</v>
      </c>
      <c r="JD109" s="1">
        <f>JA109/IX109-1</f>
        <v>0.066735644076565</v>
      </c>
      <c r="JG109" s="1">
        <f>IO109*IR109</f>
        <v>0.664718019257222</v>
      </c>
      <c r="JJ109" s="1">
        <f>1-IO109</f>
        <v>0.290921595598349</v>
      </c>
      <c r="JM109" s="1">
        <f>IO109*(1-IR109)</f>
        <v>0.0443603851444291</v>
      </c>
      <c r="JQ109" s="1">
        <f>(KO105-KI105)/KO105</f>
        <v>0.784752077959301</v>
      </c>
      <c r="JT109" s="1">
        <f>(JW105-KC105)/JW105</f>
        <v>0.591503267973856</v>
      </c>
      <c r="JW109" s="1">
        <f>(JW105-JQ105)/JW105</f>
        <v>0.682598039215686</v>
      </c>
      <c r="JZ109" s="1">
        <f>(JW105-KC105)/(JW105-JQ105)</f>
        <v>0.86654697785757</v>
      </c>
      <c r="KC109" s="1">
        <f>KO105/JW105-1</f>
        <v>0.425245098039216</v>
      </c>
      <c r="KF109" s="1">
        <f>JZ109/(JZ109+1)</f>
        <v>0.464251362616223</v>
      </c>
      <c r="KI109" s="1">
        <f>1/(1+JZ109)</f>
        <v>0.535748637383777</v>
      </c>
      <c r="KL109" s="1">
        <f>KI109/KF109-1</f>
        <v>0.154005524861878</v>
      </c>
      <c r="KO109" s="1">
        <f>JW109*JZ109</f>
        <v>0.591503267973856</v>
      </c>
      <c r="KR109" s="1">
        <f>1-JW109</f>
        <v>0.317401960784314</v>
      </c>
      <c r="KU109" s="1">
        <f>JW109*(1-JZ109)</f>
        <v>0.09109477124183</v>
      </c>
      <c r="KY109" s="1">
        <f>(LW105-LQ105)/LW105</f>
        <v>0.683969465648855</v>
      </c>
      <c r="LB109" s="1">
        <f>(LE105-LK105)/LE105</f>
        <v>0.48512585812357</v>
      </c>
      <c r="LE109" s="1">
        <f>(LE105-KY105)/LE105</f>
        <v>0.594965675057208</v>
      </c>
      <c r="LH109" s="1">
        <f>(LE105-LK105)/(LE105-KY105)</f>
        <v>0.815384615384615</v>
      </c>
      <c r="LK109" s="1">
        <f>LW105/LE105-1</f>
        <v>0.498855835240275</v>
      </c>
      <c r="LN109" s="1">
        <f>LH109/(LH109+1)</f>
        <v>0.449152542372881</v>
      </c>
      <c r="LQ109" s="1">
        <f>1/(1+LH109)</f>
        <v>0.550847457627119</v>
      </c>
      <c r="LT109" s="1">
        <f>LQ109/LN109-1</f>
        <v>0.226415094339623</v>
      </c>
      <c r="LW109" s="1">
        <f>LE109*LH109</f>
        <v>0.48512585812357</v>
      </c>
      <c r="LZ109" s="1">
        <f>1-LE109</f>
        <v>0.405034324942792</v>
      </c>
      <c r="MC109" s="1">
        <f>LE109*(1-LH109)</f>
        <v>0.109839816933638</v>
      </c>
      <c r="MG109" s="3"/>
      <c r="MI109" s="1">
        <f>(NG105-NA105)/NG105</f>
        <v>0.834276475343573</v>
      </c>
      <c r="ML109" s="1">
        <f>(MO105-MU105)/MO105</f>
        <v>0.726112991408487</v>
      </c>
      <c r="MO109" s="1">
        <f>(MO105-MI105)/MO105</f>
        <v>0.744077063264775</v>
      </c>
      <c r="MR109" s="1">
        <f>(MO105-MU105)/(MO105-MI105)</f>
        <v>0.975857242827152</v>
      </c>
      <c r="MU109" s="1">
        <f>NG105/MO105-1</f>
        <v>0.288206196303046</v>
      </c>
      <c r="MX109" s="1">
        <f>MR109/(MR109+1)</f>
        <v>0.493890561360014</v>
      </c>
      <c r="NA109" s="1">
        <f>1/(1+MR109)</f>
        <v>0.506109438639986</v>
      </c>
      <c r="ND109" s="1">
        <f>NA109/MX109-1</f>
        <v>0.0247400501972035</v>
      </c>
      <c r="NG109" s="1">
        <f>MO109*MR109</f>
        <v>0.726112991408487</v>
      </c>
      <c r="NJ109" s="1">
        <f>1-MO109</f>
        <v>0.255922936735225</v>
      </c>
      <c r="NM109" s="1">
        <f>MO109*(1-MR109)</f>
        <v>0.0179640718562875</v>
      </c>
      <c r="NQ109" s="1">
        <f>(OO105-OI105)/OO105</f>
        <v>0.836528958292153</v>
      </c>
      <c r="NT109" s="1">
        <f>(NW105-OC105)/NW105</f>
        <v>0.729989604989605</v>
      </c>
      <c r="NW109" s="1">
        <f>(NW105-NQ105)/NW105</f>
        <v>0.748440748440748</v>
      </c>
      <c r="NZ109" s="1">
        <f>(NW105-OC105)/(NW105-NQ105)</f>
        <v>0.975347222222222</v>
      </c>
      <c r="OC109" s="1">
        <f>OO105/NW105-1</f>
        <v>0.31470893970894</v>
      </c>
      <c r="OF109" s="1">
        <f>NZ109/(NZ109+1)</f>
        <v>0.493759887502197</v>
      </c>
      <c r="OI109" s="1">
        <f>1/(1+NZ109)</f>
        <v>0.506240112497803</v>
      </c>
      <c r="OL109" s="1">
        <f>OI109/OF109-1</f>
        <v>0.0252758988964044</v>
      </c>
      <c r="OO109" s="1">
        <f>NW109*NZ109</f>
        <v>0.729989604989605</v>
      </c>
      <c r="OR109" s="1">
        <f>1-NW109</f>
        <v>0.251559251559252</v>
      </c>
      <c r="OU109" s="1">
        <f>NW109*(1-NZ109)</f>
        <v>0.0184511434511433</v>
      </c>
      <c r="OY109" s="1">
        <f>(PW105-PQ105)/PW105</f>
        <v>0.821161048689139</v>
      </c>
      <c r="PB109" s="1">
        <f>(PE105-PK105)/PE105</f>
        <v>0.674844720496894</v>
      </c>
      <c r="PE109" s="1">
        <f>(PE105-OY105)/PE105</f>
        <v>0.71583850931677</v>
      </c>
      <c r="PH109" s="1">
        <f>(PE105-PK105)/(PE105-OY105)</f>
        <v>0.942733188720174</v>
      </c>
      <c r="PK109" s="1">
        <f>PW105/PE105-1</f>
        <v>0.326708074534162</v>
      </c>
      <c r="PN109" s="1">
        <f>PH109/(PH109+1)</f>
        <v>0.485261277355962</v>
      </c>
      <c r="PQ109" s="1">
        <f>1/(1+PH109)</f>
        <v>0.514738722644038</v>
      </c>
      <c r="PT109" s="1">
        <f>PQ109/PN109-1</f>
        <v>0.0607455131155086</v>
      </c>
      <c r="PW109" s="1">
        <f>PE109*PH109</f>
        <v>0.674844720496894</v>
      </c>
      <c r="PZ109" s="1">
        <f>1-PE109</f>
        <v>0.28416149068323</v>
      </c>
      <c r="QC109" s="1">
        <f>PE109*(1-PH109)</f>
        <v>0.0409937888198758</v>
      </c>
      <c r="QG109" s="1">
        <f>(RE105-QY105)/RE105</f>
        <v>0.786879895561358</v>
      </c>
      <c r="QJ109" s="1">
        <f>(QM105-QS105)/QM105</f>
        <v>0.601868327402135</v>
      </c>
      <c r="QM109" s="1">
        <f>(QM105-QG105)/QM105</f>
        <v>0.680604982206406</v>
      </c>
      <c r="QP109" s="1">
        <f>(QM105-QS105)/(QM105-QG105)</f>
        <v>0.884313725490196</v>
      </c>
      <c r="QS109" s="1">
        <f>RE105/QM105-1</f>
        <v>0.362989323843416</v>
      </c>
      <c r="QV109" s="1">
        <f>QP109/(QP109+1)</f>
        <v>0.469302809573361</v>
      </c>
      <c r="QY109" s="1">
        <f>1/(1+QP109)</f>
        <v>0.530697190426639</v>
      </c>
      <c r="RB109" s="1">
        <f>QY109/QV109-1</f>
        <v>0.130820399113082</v>
      </c>
      <c r="RE109" s="1">
        <f>QM109*QP109</f>
        <v>0.601868327402135</v>
      </c>
      <c r="RH109" s="1">
        <f>1-QM109</f>
        <v>0.319395017793594</v>
      </c>
      <c r="RK109" s="1">
        <f>QM109*(1-QP109)</f>
        <v>0.0787366548042704</v>
      </c>
      <c r="RO109" s="1">
        <f>(SM105-SG105)/SM105</f>
        <v>0.70846394984326</v>
      </c>
      <c r="RR109" s="1">
        <f>(RU105-SA105)/RU105</f>
        <v>0.524615384615385</v>
      </c>
      <c r="RU109" s="1">
        <f>(RU105-RO105)/RU105</f>
        <v>0.624615384615385</v>
      </c>
      <c r="RX109" s="1">
        <f>(RU105-SA105)/(RU105-RO105)</f>
        <v>0.839901477832512</v>
      </c>
      <c r="SA109" s="1">
        <f>SM105/RU105-1</f>
        <v>0.472307692307692</v>
      </c>
      <c r="SD109" s="1">
        <f>RX109/(RX109+1)</f>
        <v>0.456492637215529</v>
      </c>
      <c r="SG109" s="1">
        <f>1/(1+RX109)</f>
        <v>0.543507362784471</v>
      </c>
      <c r="SJ109" s="1">
        <f>SG109/SD109-1</f>
        <v>0.190615835777126</v>
      </c>
      <c r="SM109" s="1">
        <f>RU109*RX109</f>
        <v>0.524615384615385</v>
      </c>
      <c r="SP109" s="1">
        <f>1-RU109</f>
        <v>0.375384615384615</v>
      </c>
      <c r="SS109" s="1">
        <f>RU109*(1-RX109)</f>
        <v>0.1</v>
      </c>
      <c r="SW109" s="3"/>
      <c r="SY109" s="1">
        <f>(TW105-TQ105)/TW105</f>
        <v>0.836086138406858</v>
      </c>
      <c r="TB109" s="1">
        <f>(TE105-TK105)/TE105</f>
        <v>0.725658956428187</v>
      </c>
      <c r="TE109" s="1">
        <f>(TE105-SY105)/TE105</f>
        <v>0.744486282947821</v>
      </c>
      <c r="TH109" s="1">
        <f>(TE105-TK105)/(TE105-SY105)</f>
        <v>0.97471098265896</v>
      </c>
      <c r="TK109" s="1">
        <f>TW105/TE105-1</f>
        <v>0.286444324905863</v>
      </c>
      <c r="TN109" s="1">
        <f>TH109/(TH109+1)</f>
        <v>0.493596780095134</v>
      </c>
      <c r="TQ109" s="1">
        <f>1/(1+TH109)</f>
        <v>0.506403219904866</v>
      </c>
      <c r="TT109" s="1">
        <f>TQ109/TN109-1</f>
        <v>0.0259451445515197</v>
      </c>
      <c r="TW109" s="1">
        <f>TE109*TH109</f>
        <v>0.725658956428187</v>
      </c>
      <c r="TZ109" s="1">
        <f>1-TE109</f>
        <v>0.255513717052179</v>
      </c>
      <c r="UC109" s="1">
        <f>TE109*(1-TH109)</f>
        <v>0.0188273265196342</v>
      </c>
      <c r="UG109" s="1">
        <f>(VE105-UY105)/VE105</f>
        <v>0.837721984078383</v>
      </c>
      <c r="UJ109" s="1">
        <f>(UM105-US105)/UM105</f>
        <v>0.729418074550818</v>
      </c>
      <c r="UM109" s="1">
        <f>(UM105-UG105)/UM105</f>
        <v>0.748726200053634</v>
      </c>
      <c r="UP109" s="1">
        <f>(UM105-US105)/(UM105-UG105)</f>
        <v>0.974212034383954</v>
      </c>
      <c r="US109" s="1">
        <f>VE105/UM105-1</f>
        <v>0.313757039420756</v>
      </c>
      <c r="UV109" s="1">
        <f>UP109/(UP109+1)</f>
        <v>0.493468795355588</v>
      </c>
      <c r="UY109" s="1">
        <f>1/(1+UP109)</f>
        <v>0.506531204644412</v>
      </c>
      <c r="VB109" s="1">
        <f>UY109/UV109-1</f>
        <v>0.026470588235294</v>
      </c>
      <c r="VE109" s="1">
        <f>UM109*UP109</f>
        <v>0.729418074550818</v>
      </c>
      <c r="VH109" s="1">
        <f>1-UM109</f>
        <v>0.251273799946366</v>
      </c>
      <c r="VK109" s="1">
        <f>UM109*(1-UP109)</f>
        <v>0.0193081255028157</v>
      </c>
      <c r="VO109" s="1">
        <f>(WM105-WG105)/WM105</f>
        <v>0.820327552986512</v>
      </c>
      <c r="VR109" s="1">
        <f>(VU105-WA105)/VU105</f>
        <v>0.678594249201278</v>
      </c>
      <c r="VU109" s="1">
        <f>(VU105-VO105)/VU105</f>
        <v>0.719808306709265</v>
      </c>
      <c r="VX109" s="1">
        <f>(VU105-WA105)/(VU105-VO105)</f>
        <v>0.942743009320905</v>
      </c>
      <c r="WA109" s="1">
        <f>WM105/VU105-1</f>
        <v>0.326517571884984</v>
      </c>
      <c r="WD109" s="1">
        <f>VX109/(VX109+1)</f>
        <v>0.485263879369431</v>
      </c>
      <c r="WG109" s="1">
        <f>1/(1+VX109)</f>
        <v>0.514736120630569</v>
      </c>
      <c r="WJ109" s="1">
        <f>WG109/WD109-1</f>
        <v>0.0607344632768361</v>
      </c>
      <c r="WM109" s="1">
        <f>VU109*VX109</f>
        <v>0.678594249201278</v>
      </c>
      <c r="WP109" s="1">
        <f>1-VU109</f>
        <v>0.280191693290735</v>
      </c>
      <c r="WS109" s="1">
        <f>VU109*(1-VX109)</f>
        <v>0.0412140575079872</v>
      </c>
      <c r="WW109" s="1">
        <f>(XU105-XO105)/XU105</f>
        <v>0.787613598115113</v>
      </c>
      <c r="WZ109" s="1">
        <f>(XC105-XI105)/XC105</f>
        <v>0.596654275092937</v>
      </c>
      <c r="XC109" s="1">
        <f>(XC105-WW105)/XC105</f>
        <v>0.675185873605948</v>
      </c>
      <c r="XF109" s="1">
        <f>(XC105-XI105)/(XC105-WW105)</f>
        <v>0.883688919476944</v>
      </c>
      <c r="XI109" s="1">
        <f>XU105/XC105-1</f>
        <v>0.380576208178439</v>
      </c>
      <c r="XL109" s="1">
        <f>XF109/(XF109+1)</f>
        <v>0.469126781147242</v>
      </c>
      <c r="XO109" s="1">
        <f>1/(1+XF109)</f>
        <v>0.530873218852759</v>
      </c>
      <c r="XR109" s="1">
        <f>XO109/XL109-1</f>
        <v>0.131619937694704</v>
      </c>
      <c r="XU109" s="1">
        <f>XC109*XF109</f>
        <v>0.596654275092937</v>
      </c>
      <c r="XX109" s="1">
        <f>1-XC109</f>
        <v>0.324814126394052</v>
      </c>
      <c r="YA109" s="1">
        <f>XC109*(1-XF109)</f>
        <v>0.0785315985130111</v>
      </c>
      <c r="YE109" s="1">
        <f>(ZC105-YW105)/ZC105</f>
        <v>0.705286839145107</v>
      </c>
      <c r="YH109" s="1">
        <f>(YK105-YQ105)/YK105</f>
        <v>0.524916943521595</v>
      </c>
      <c r="YK109" s="1">
        <f>(YK105-YE105)/YK105</f>
        <v>0.627906976744186</v>
      </c>
      <c r="YN109" s="1">
        <f>(YK105-YQ105)/(YK105-YE105)</f>
        <v>0.835978835978836</v>
      </c>
      <c r="YQ109" s="1">
        <f>ZC105/YK105-1</f>
        <v>0.476744186046512</v>
      </c>
      <c r="YT109" s="1">
        <f>YN109/(YN109+1)</f>
        <v>0.455331412103746</v>
      </c>
      <c r="YW109" s="1">
        <f>1/(1+YN109)</f>
        <v>0.544668587896254</v>
      </c>
      <c r="YZ109" s="1">
        <f>YW109/YT109-1</f>
        <v>0.19620253164557</v>
      </c>
      <c r="ZC109" s="1">
        <f>YK109*YN109</f>
        <v>0.524916943521595</v>
      </c>
      <c r="ZF109" s="1">
        <f>1-YK109</f>
        <v>0.372093023255814</v>
      </c>
      <c r="ZI109" s="1">
        <f>YK109*(1-YN109)</f>
        <v>0.102990033222591</v>
      </c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</row>
    <row r="110" spans="1:715">
      <c r="A110" s="3"/>
      <c r="FQ110" s="3"/>
      <c r="MG110" s="3"/>
      <c r="SW110" s="3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</row>
    <row r="111" spans="1:715">
      <c r="A111" s="3"/>
      <c r="FQ111" s="3"/>
      <c r="MG111" s="3"/>
      <c r="SW111" s="3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</row>
    <row r="112" spans="1:715">
      <c r="A112" s="4" t="s">
        <v>11</v>
      </c>
      <c r="FQ112" s="4"/>
      <c r="MG112" s="4" t="s">
        <v>11</v>
      </c>
      <c r="SW112" s="4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</row>
    <row r="113" spans="1:715">
      <c r="A113" s="3" t="s">
        <v>30</v>
      </c>
      <c r="B113" s="1">
        <v>49</v>
      </c>
      <c r="C113" s="1">
        <v>333</v>
      </c>
      <c r="I113" s="1">
        <v>1092</v>
      </c>
      <c r="O113" s="1">
        <v>347</v>
      </c>
      <c r="U113" s="1">
        <v>277</v>
      </c>
      <c r="AA113" s="1">
        <v>1399</v>
      </c>
      <c r="AK113" s="1">
        <v>315</v>
      </c>
      <c r="AQ113" s="1">
        <v>1094</v>
      </c>
      <c r="AW113" s="1">
        <v>329</v>
      </c>
      <c r="BC113" s="1">
        <v>278</v>
      </c>
      <c r="BI113" s="1">
        <v>1456</v>
      </c>
      <c r="BS113" s="1">
        <v>316</v>
      </c>
      <c r="BY113" s="1">
        <v>1009</v>
      </c>
      <c r="CE113" s="1">
        <v>365</v>
      </c>
      <c r="CK113" s="1">
        <v>279</v>
      </c>
      <c r="CQ113" s="1">
        <v>1368</v>
      </c>
      <c r="DA113" s="1">
        <v>254</v>
      </c>
      <c r="DG113" s="1">
        <v>789</v>
      </c>
      <c r="DM113" s="1">
        <v>315</v>
      </c>
      <c r="DS113" s="1">
        <v>235</v>
      </c>
      <c r="DY113" s="1">
        <v>1116</v>
      </c>
      <c r="EI113" s="1">
        <v>182</v>
      </c>
      <c r="EO113" s="1">
        <v>456</v>
      </c>
      <c r="EU113" s="1">
        <v>232</v>
      </c>
      <c r="FA113" s="1">
        <v>215</v>
      </c>
      <c r="FG113" s="1">
        <v>682</v>
      </c>
      <c r="FQ113" s="3"/>
      <c r="FS113" s="1">
        <v>306</v>
      </c>
      <c r="FY113" s="1">
        <v>1153</v>
      </c>
      <c r="GE113" s="1">
        <v>319</v>
      </c>
      <c r="GK113" s="1">
        <v>260</v>
      </c>
      <c r="GQ113" s="1">
        <v>1487</v>
      </c>
      <c r="HA113" s="1">
        <v>278</v>
      </c>
      <c r="HG113" s="1">
        <v>1042</v>
      </c>
      <c r="HM113" s="1">
        <v>287</v>
      </c>
      <c r="HS113" s="1">
        <v>242</v>
      </c>
      <c r="HY113" s="1">
        <v>1387</v>
      </c>
      <c r="II113" s="1">
        <v>296</v>
      </c>
      <c r="IO113" s="1">
        <v>901</v>
      </c>
      <c r="IU113" s="1">
        <v>345</v>
      </c>
      <c r="JA113" s="1">
        <v>253</v>
      </c>
      <c r="JG113" s="1">
        <v>1224</v>
      </c>
      <c r="JQ113" s="1">
        <v>248</v>
      </c>
      <c r="JW113" s="1">
        <v>783</v>
      </c>
      <c r="KC113" s="1">
        <v>308</v>
      </c>
      <c r="KI113" s="1">
        <v>229</v>
      </c>
      <c r="KO113" s="1">
        <v>1099</v>
      </c>
      <c r="KY113" s="1">
        <v>176</v>
      </c>
      <c r="LE113" s="1">
        <v>431</v>
      </c>
      <c r="LK113" s="1">
        <v>223</v>
      </c>
      <c r="LQ113" s="1">
        <v>206</v>
      </c>
      <c r="LW113" s="1">
        <v>647</v>
      </c>
      <c r="MG113" s="3" t="s">
        <v>31</v>
      </c>
      <c r="MH113" s="1">
        <v>118</v>
      </c>
      <c r="MI113" s="1">
        <v>330</v>
      </c>
      <c r="MO113" s="1">
        <v>1394</v>
      </c>
      <c r="MU113" s="1">
        <v>342</v>
      </c>
      <c r="NA113" s="1">
        <v>262</v>
      </c>
      <c r="NG113" s="1">
        <v>1761</v>
      </c>
      <c r="NQ113" s="1">
        <v>267</v>
      </c>
      <c r="NW113" s="1">
        <v>1001</v>
      </c>
      <c r="OC113" s="1">
        <v>271</v>
      </c>
      <c r="OI113" s="1">
        <v>217</v>
      </c>
      <c r="OO113" s="1">
        <v>1281</v>
      </c>
      <c r="OY113" s="1">
        <v>279</v>
      </c>
      <c r="PE113" s="1">
        <v>1055</v>
      </c>
      <c r="PK113" s="1">
        <v>323</v>
      </c>
      <c r="PQ113" s="1">
        <v>231</v>
      </c>
      <c r="PW113" s="1">
        <v>1383</v>
      </c>
      <c r="QG113" s="1">
        <v>278</v>
      </c>
      <c r="QM113" s="1">
        <v>884</v>
      </c>
      <c r="QS113" s="1">
        <v>330</v>
      </c>
      <c r="QY113" s="1">
        <v>247</v>
      </c>
      <c r="RE113" s="1">
        <v>1197</v>
      </c>
      <c r="RO113" s="1">
        <v>247</v>
      </c>
      <c r="RU113" s="1">
        <v>655</v>
      </c>
      <c r="SA113" s="1">
        <v>313</v>
      </c>
      <c r="SG113" s="1">
        <v>283</v>
      </c>
      <c r="SM113" s="1">
        <v>962</v>
      </c>
      <c r="SW113" s="3"/>
      <c r="SY113" s="1">
        <v>292</v>
      </c>
      <c r="TE113" s="1">
        <v>1198</v>
      </c>
      <c r="TK113" s="1">
        <v>300</v>
      </c>
      <c r="TQ113" s="1">
        <v>229</v>
      </c>
      <c r="TW113" s="1">
        <v>1498</v>
      </c>
      <c r="UG113" s="1">
        <v>246</v>
      </c>
      <c r="UM113" s="1">
        <v>1039</v>
      </c>
      <c r="US113" s="1">
        <v>248</v>
      </c>
      <c r="UY113" s="1">
        <v>200</v>
      </c>
      <c r="VE113" s="1">
        <v>1331</v>
      </c>
      <c r="VO113" s="1">
        <v>273</v>
      </c>
      <c r="VU113" s="1">
        <v>1015</v>
      </c>
      <c r="WA113" s="1">
        <v>316</v>
      </c>
      <c r="WG113" s="1">
        <v>232</v>
      </c>
      <c r="WM113" s="1">
        <v>1330</v>
      </c>
      <c r="WW113" s="1">
        <v>254</v>
      </c>
      <c r="XC113" s="1">
        <v>781</v>
      </c>
      <c r="XI113" s="1">
        <v>296</v>
      </c>
      <c r="XO113" s="1">
        <v>216</v>
      </c>
      <c r="XU113" s="1">
        <v>1054</v>
      </c>
      <c r="YE113" s="1">
        <v>224</v>
      </c>
      <c r="YK113" s="1">
        <v>594</v>
      </c>
      <c r="YQ113" s="1">
        <v>284</v>
      </c>
      <c r="YW113" s="1">
        <v>262</v>
      </c>
      <c r="ZC113" s="1">
        <v>880</v>
      </c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</row>
    <row r="114" spans="1:715">
      <c r="A114" s="3"/>
      <c r="C114" s="1">
        <v>288</v>
      </c>
      <c r="I114" s="1">
        <v>1350</v>
      </c>
      <c r="O114" s="1">
        <v>319</v>
      </c>
      <c r="U114" s="1">
        <v>249</v>
      </c>
      <c r="AA114" s="1">
        <v>1793</v>
      </c>
      <c r="AK114" s="1">
        <v>277</v>
      </c>
      <c r="AQ114" s="1">
        <v>1100</v>
      </c>
      <c r="AW114" s="1">
        <v>305</v>
      </c>
      <c r="BC114" s="1">
        <v>244</v>
      </c>
      <c r="BI114" s="1">
        <v>1474</v>
      </c>
      <c r="BS114" s="1">
        <v>252</v>
      </c>
      <c r="BY114" s="1">
        <v>997</v>
      </c>
      <c r="CE114" s="1">
        <v>289</v>
      </c>
      <c r="CK114" s="1">
        <v>222</v>
      </c>
      <c r="CQ114" s="1">
        <v>1345</v>
      </c>
      <c r="DA114" s="1">
        <v>271</v>
      </c>
      <c r="DG114" s="1">
        <v>873</v>
      </c>
      <c r="DM114" s="1">
        <v>319</v>
      </c>
      <c r="DS114" s="1">
        <v>243</v>
      </c>
      <c r="DY114" s="1">
        <v>1215</v>
      </c>
      <c r="FQ114" s="3"/>
      <c r="FS114" s="1">
        <v>309</v>
      </c>
      <c r="FY114" s="1">
        <v>1210</v>
      </c>
      <c r="GE114" s="1">
        <v>343</v>
      </c>
      <c r="GK114" s="1">
        <v>269</v>
      </c>
      <c r="GQ114" s="1">
        <v>1606</v>
      </c>
      <c r="HA114" s="1">
        <v>313</v>
      </c>
      <c r="HG114" s="1">
        <v>1274</v>
      </c>
      <c r="HM114" s="1">
        <v>348</v>
      </c>
      <c r="HS114" s="1">
        <v>276</v>
      </c>
      <c r="HY114" s="1">
        <v>1709</v>
      </c>
      <c r="II114" s="1">
        <v>268</v>
      </c>
      <c r="IO114" s="1">
        <v>1037</v>
      </c>
      <c r="IU114" s="1">
        <v>309</v>
      </c>
      <c r="JA114" s="1">
        <v>235</v>
      </c>
      <c r="JG114" s="1">
        <v>1399</v>
      </c>
      <c r="JQ114" s="1">
        <v>232</v>
      </c>
      <c r="JW114" s="1">
        <v>748</v>
      </c>
      <c r="KC114" s="1">
        <v>277</v>
      </c>
      <c r="KI114" s="1">
        <v>209</v>
      </c>
      <c r="KO114" s="1">
        <v>1058</v>
      </c>
      <c r="MG114" s="3"/>
      <c r="MI114" s="1">
        <v>308</v>
      </c>
      <c r="MO114" s="1">
        <v>1089</v>
      </c>
      <c r="MU114" s="1">
        <v>339</v>
      </c>
      <c r="NA114" s="1">
        <v>262</v>
      </c>
      <c r="NG114" s="1">
        <v>1427</v>
      </c>
      <c r="NQ114" s="1">
        <v>388</v>
      </c>
      <c r="NW114" s="1">
        <v>1530</v>
      </c>
      <c r="OC114" s="1">
        <v>432</v>
      </c>
      <c r="OI114" s="1">
        <v>337</v>
      </c>
      <c r="OO114" s="1">
        <v>2036</v>
      </c>
      <c r="OY114" s="1">
        <v>323</v>
      </c>
      <c r="PE114" s="1">
        <v>1085</v>
      </c>
      <c r="PK114" s="1">
        <v>369</v>
      </c>
      <c r="PQ114" s="1">
        <v>279</v>
      </c>
      <c r="PW114" s="1">
        <v>1448</v>
      </c>
      <c r="QG114" s="1">
        <v>244</v>
      </c>
      <c r="QM114" s="1">
        <v>750</v>
      </c>
      <c r="QS114" s="1">
        <v>263</v>
      </c>
      <c r="QY114" s="1">
        <v>196</v>
      </c>
      <c r="RE114" s="1">
        <v>990</v>
      </c>
      <c r="SW114" s="3"/>
      <c r="SY114" s="1">
        <v>346</v>
      </c>
      <c r="TE114" s="1">
        <v>1301</v>
      </c>
      <c r="TK114" s="1">
        <v>384</v>
      </c>
      <c r="TQ114" s="1">
        <v>296</v>
      </c>
      <c r="TW114" s="1">
        <v>1713</v>
      </c>
      <c r="UG114" s="1">
        <v>371</v>
      </c>
      <c r="UM114" s="1">
        <v>1437</v>
      </c>
      <c r="US114" s="1">
        <v>414</v>
      </c>
      <c r="UY114" s="1">
        <v>323</v>
      </c>
      <c r="VE114" s="1">
        <v>1911</v>
      </c>
      <c r="VO114" s="1">
        <v>305</v>
      </c>
      <c r="VU114" s="1">
        <v>1080</v>
      </c>
      <c r="WA114" s="1">
        <v>349</v>
      </c>
      <c r="WG114" s="1">
        <v>266</v>
      </c>
      <c r="WM114" s="1">
        <v>1441</v>
      </c>
      <c r="WW114" s="1">
        <v>238</v>
      </c>
      <c r="XC114" s="1">
        <v>788</v>
      </c>
      <c r="XI114" s="1">
        <v>276</v>
      </c>
      <c r="XO114" s="1">
        <v>205</v>
      </c>
      <c r="XU114" s="1">
        <v>1046</v>
      </c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</row>
    <row r="115" spans="1:715">
      <c r="A115" s="3"/>
      <c r="C115" s="1">
        <v>321</v>
      </c>
      <c r="I115" s="1">
        <v>1164</v>
      </c>
      <c r="O115" s="1">
        <v>346</v>
      </c>
      <c r="U115" s="1">
        <v>273</v>
      </c>
      <c r="AA115" s="1">
        <v>1519</v>
      </c>
      <c r="AK115" s="1">
        <v>329</v>
      </c>
      <c r="AQ115" s="1">
        <v>1406</v>
      </c>
      <c r="AW115" s="1">
        <v>355</v>
      </c>
      <c r="BC115" s="1">
        <v>291</v>
      </c>
      <c r="BI115" s="1">
        <v>1881</v>
      </c>
      <c r="BS115" s="1">
        <v>325</v>
      </c>
      <c r="BY115" s="1">
        <v>1050</v>
      </c>
      <c r="CE115" s="1">
        <v>374</v>
      </c>
      <c r="CK115" s="1">
        <v>287</v>
      </c>
      <c r="CQ115" s="1">
        <v>1421</v>
      </c>
      <c r="DA115" s="1">
        <v>273</v>
      </c>
      <c r="DG115" s="1">
        <v>753</v>
      </c>
      <c r="DM115" s="1">
        <v>388</v>
      </c>
      <c r="DS115" s="1">
        <v>278</v>
      </c>
      <c r="DY115" s="1">
        <v>1115</v>
      </c>
      <c r="FQ115" s="3"/>
      <c r="FS115" s="1">
        <v>294</v>
      </c>
      <c r="FY115" s="1">
        <v>1124</v>
      </c>
      <c r="GE115" s="1">
        <v>315</v>
      </c>
      <c r="GK115" s="1">
        <v>253</v>
      </c>
      <c r="GQ115" s="1">
        <v>1469</v>
      </c>
      <c r="HA115" s="1">
        <v>292</v>
      </c>
      <c r="HG115" s="1">
        <v>1117</v>
      </c>
      <c r="HM115" s="1">
        <v>313</v>
      </c>
      <c r="HS115" s="1">
        <v>255</v>
      </c>
      <c r="HY115" s="1">
        <v>1492</v>
      </c>
      <c r="II115" s="1">
        <v>299</v>
      </c>
      <c r="IO115" s="1">
        <v>1020</v>
      </c>
      <c r="IU115" s="1">
        <v>346</v>
      </c>
      <c r="JA115" s="1">
        <v>258</v>
      </c>
      <c r="JG115" s="1">
        <v>1380</v>
      </c>
      <c r="JQ115" s="1">
        <v>265</v>
      </c>
      <c r="JW115" s="1">
        <v>740</v>
      </c>
      <c r="KC115" s="1">
        <v>380</v>
      </c>
      <c r="KI115" s="1">
        <v>270</v>
      </c>
      <c r="KO115" s="1">
        <v>1084</v>
      </c>
      <c r="MG115" s="3"/>
      <c r="MI115" s="1">
        <v>350</v>
      </c>
      <c r="MO115" s="1">
        <v>1353</v>
      </c>
      <c r="MU115" s="1">
        <v>376</v>
      </c>
      <c r="NA115" s="1">
        <v>289</v>
      </c>
      <c r="NG115" s="1">
        <v>1744</v>
      </c>
      <c r="NQ115" s="1">
        <v>329</v>
      </c>
      <c r="NW115" s="1">
        <v>1367</v>
      </c>
      <c r="OC115" s="1">
        <v>354</v>
      </c>
      <c r="OI115" s="1">
        <v>279</v>
      </c>
      <c r="OO115" s="1">
        <v>1795</v>
      </c>
      <c r="OY115" s="1">
        <v>313</v>
      </c>
      <c r="PE115" s="1">
        <v>1119</v>
      </c>
      <c r="PK115" s="1">
        <v>360</v>
      </c>
      <c r="PQ115" s="1">
        <v>266</v>
      </c>
      <c r="PW115" s="1">
        <v>1482</v>
      </c>
      <c r="QG115" s="1">
        <v>264</v>
      </c>
      <c r="QM115" s="1">
        <v>752</v>
      </c>
      <c r="QS115" s="1">
        <v>375</v>
      </c>
      <c r="QY115" s="1">
        <v>270</v>
      </c>
      <c r="RE115" s="1">
        <v>1083</v>
      </c>
      <c r="SW115" s="3"/>
      <c r="SY115" s="1">
        <v>324</v>
      </c>
      <c r="TE115" s="1">
        <v>1254</v>
      </c>
      <c r="TK115" s="1">
        <v>347</v>
      </c>
      <c r="TQ115" s="1">
        <v>267</v>
      </c>
      <c r="TW115" s="1">
        <v>1610</v>
      </c>
      <c r="UG115" s="1">
        <v>331</v>
      </c>
      <c r="UM115" s="1">
        <v>1278</v>
      </c>
      <c r="US115" s="1">
        <v>356</v>
      </c>
      <c r="UY115" s="1">
        <v>281</v>
      </c>
      <c r="VE115" s="1">
        <v>1676</v>
      </c>
      <c r="VO115" s="1">
        <v>294</v>
      </c>
      <c r="VU115" s="1">
        <v>1048</v>
      </c>
      <c r="WA115" s="1">
        <v>339</v>
      </c>
      <c r="WG115" s="1">
        <v>254</v>
      </c>
      <c r="WM115" s="1">
        <v>1385</v>
      </c>
      <c r="WW115" s="1">
        <v>258</v>
      </c>
      <c r="XC115" s="1">
        <v>685</v>
      </c>
      <c r="XI115" s="1">
        <v>349</v>
      </c>
      <c r="XO115" s="1">
        <v>240</v>
      </c>
      <c r="XU115" s="1">
        <v>977</v>
      </c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</row>
    <row r="116" spans="1:715">
      <c r="A116" s="3"/>
      <c r="C116" s="1">
        <f>AVERAGE(C113:C115)</f>
        <v>314</v>
      </c>
      <c r="I116" s="1">
        <f>AVERAGE(I113:I115)</f>
        <v>1202</v>
      </c>
      <c r="O116" s="1">
        <f>AVERAGE(O113:O115)</f>
        <v>337.333333333333</v>
      </c>
      <c r="U116" s="1">
        <f>AVERAGE(U113:U115)</f>
        <v>266.333333333333</v>
      </c>
      <c r="AA116" s="1">
        <f>AVERAGE(AA113:AA115)</f>
        <v>1570.33333333333</v>
      </c>
      <c r="AK116" s="1">
        <f>AVERAGE(AK113:AK115)</f>
        <v>307</v>
      </c>
      <c r="AQ116" s="1">
        <f>AVERAGE(AQ113:AQ115)</f>
        <v>1200</v>
      </c>
      <c r="AW116" s="1">
        <f>AVERAGE(AW113:AW115)</f>
        <v>329.666666666667</v>
      </c>
      <c r="BC116" s="1">
        <f>AVERAGE(BC113:BC115)</f>
        <v>271</v>
      </c>
      <c r="BI116" s="1">
        <f>AVERAGE(BI113:BI115)</f>
        <v>1603.66666666667</v>
      </c>
      <c r="BS116" s="1">
        <f>AVERAGE(BS113:BS115)</f>
        <v>297.666666666667</v>
      </c>
      <c r="BY116" s="1">
        <f>AVERAGE(BY113:BY115)</f>
        <v>1018.66666666667</v>
      </c>
      <c r="CE116" s="1">
        <f>AVERAGE(CE113:CE115)</f>
        <v>342.666666666667</v>
      </c>
      <c r="CK116" s="1">
        <f>AVERAGE(CK113:CK115)</f>
        <v>262.666666666667</v>
      </c>
      <c r="CQ116" s="1">
        <f>AVERAGE(CQ113:CQ115)</f>
        <v>1378</v>
      </c>
      <c r="DA116" s="1">
        <f>AVERAGE(DA113:DA115)</f>
        <v>266</v>
      </c>
      <c r="DG116" s="1">
        <f>AVERAGE(DG113:DG115)</f>
        <v>805</v>
      </c>
      <c r="DM116" s="1">
        <f>AVERAGE(DM113:DM115)</f>
        <v>340.666666666667</v>
      </c>
      <c r="DS116" s="1">
        <f>AVERAGE(DS113:DS115)</f>
        <v>252</v>
      </c>
      <c r="DY116" s="1">
        <f>AVERAGE(DY113:DY115)</f>
        <v>1148.66666666667</v>
      </c>
      <c r="EI116" s="1">
        <f>EI113</f>
        <v>182</v>
      </c>
      <c r="EO116" s="1">
        <f>EO113</f>
        <v>456</v>
      </c>
      <c r="EU116" s="1">
        <f>EU113</f>
        <v>232</v>
      </c>
      <c r="FA116" s="1">
        <f>FA113</f>
        <v>215</v>
      </c>
      <c r="FG116" s="1">
        <f>FG113</f>
        <v>682</v>
      </c>
      <c r="FQ116" s="3"/>
      <c r="FS116" s="1">
        <f>AVERAGE(FS113:FS115)</f>
        <v>303</v>
      </c>
      <c r="FY116" s="1">
        <f>AVERAGE(FY113:FY115)</f>
        <v>1162.33333333333</v>
      </c>
      <c r="GE116" s="1">
        <f>AVERAGE(GE113:GE115)</f>
        <v>325.666666666667</v>
      </c>
      <c r="GK116" s="1">
        <f>AVERAGE(GK113:GK115)</f>
        <v>260.666666666667</v>
      </c>
      <c r="GQ116" s="1">
        <f>AVERAGE(GQ113:GQ115)</f>
        <v>1520.66666666667</v>
      </c>
      <c r="HA116" s="1">
        <f>AVERAGE(HA113:HA115)</f>
        <v>294.333333333333</v>
      </c>
      <c r="HG116" s="1">
        <f>AVERAGE(HG113:HG115)</f>
        <v>1144.33333333333</v>
      </c>
      <c r="HM116" s="1">
        <f>AVERAGE(HM113:HM115)</f>
        <v>316</v>
      </c>
      <c r="HS116" s="1">
        <f>AVERAGE(HS113:HS115)</f>
        <v>257.666666666667</v>
      </c>
      <c r="HY116" s="1">
        <f>AVERAGE(HY113:HY115)</f>
        <v>1529.33333333333</v>
      </c>
      <c r="II116" s="1">
        <f>AVERAGE(II113:II115)</f>
        <v>287.666666666667</v>
      </c>
      <c r="IO116" s="1">
        <f>AVERAGE(IO113:IO115)</f>
        <v>986</v>
      </c>
      <c r="IU116" s="1">
        <f>AVERAGE(IU113:IU115)</f>
        <v>333.333333333333</v>
      </c>
      <c r="JA116" s="1">
        <f>AVERAGE(JA113:JA115)</f>
        <v>248.666666666667</v>
      </c>
      <c r="JG116" s="1">
        <f>AVERAGE(JG113:JG115)</f>
        <v>1334.33333333333</v>
      </c>
      <c r="JQ116" s="1">
        <f>AVERAGE(JQ113:JQ115)</f>
        <v>248.333333333333</v>
      </c>
      <c r="JW116" s="1">
        <f>AVERAGE(JW113:JW115)</f>
        <v>757</v>
      </c>
      <c r="KC116" s="1">
        <f>AVERAGE(KC113:KC115)</f>
        <v>321.666666666667</v>
      </c>
      <c r="KI116" s="1">
        <f>AVERAGE(KI113:KI115)</f>
        <v>236</v>
      </c>
      <c r="KO116" s="1">
        <f>AVERAGE(KO113:KO115)</f>
        <v>1080.33333333333</v>
      </c>
      <c r="KY116" s="1">
        <f>KY113</f>
        <v>176</v>
      </c>
      <c r="LE116" s="1">
        <f>LE113</f>
        <v>431</v>
      </c>
      <c r="LK116" s="1">
        <f>LK113</f>
        <v>223</v>
      </c>
      <c r="LQ116" s="1">
        <f>LQ113</f>
        <v>206</v>
      </c>
      <c r="LW116" s="1">
        <f>LW113</f>
        <v>647</v>
      </c>
      <c r="MG116" s="3"/>
      <c r="MI116" s="1">
        <f>AVERAGE(MI113:MI115)</f>
        <v>329.333333333333</v>
      </c>
      <c r="MO116" s="1">
        <f>AVERAGE(MO113:MO115)</f>
        <v>1278.66666666667</v>
      </c>
      <c r="MU116" s="1">
        <f>AVERAGE(MU113:MU115)</f>
        <v>352.333333333333</v>
      </c>
      <c r="NA116" s="1">
        <f>AVERAGE(NA113:NA115)</f>
        <v>271</v>
      </c>
      <c r="NG116" s="1">
        <f>AVERAGE(NG113:NG115)</f>
        <v>1644</v>
      </c>
      <c r="NQ116" s="1">
        <f>AVERAGE(NQ113:NQ115)</f>
        <v>328</v>
      </c>
      <c r="NW116" s="1">
        <f>AVERAGE(NW113:NW115)</f>
        <v>1299.33333333333</v>
      </c>
      <c r="OC116" s="1">
        <f>AVERAGE(OC113:OC115)</f>
        <v>352.333333333333</v>
      </c>
      <c r="OI116" s="1">
        <f>AVERAGE(OI113:OI115)</f>
        <v>277.666666666667</v>
      </c>
      <c r="OO116" s="1">
        <f>AVERAGE(OO113:OO115)</f>
        <v>1704</v>
      </c>
      <c r="OY116" s="1">
        <f>AVERAGE(OY113:OY115)</f>
        <v>305</v>
      </c>
      <c r="PE116" s="1">
        <f>AVERAGE(PE113:PE115)</f>
        <v>1086.33333333333</v>
      </c>
      <c r="PK116" s="1">
        <f>AVERAGE(PK113:PK115)</f>
        <v>350.666666666667</v>
      </c>
      <c r="PQ116" s="1">
        <f>AVERAGE(PQ113:PQ115)</f>
        <v>258.666666666667</v>
      </c>
      <c r="PW116" s="1">
        <f>AVERAGE(PW113:PW115)</f>
        <v>1437.66666666667</v>
      </c>
      <c r="QG116" s="1">
        <f>AVERAGE(QG113:QG115)</f>
        <v>262</v>
      </c>
      <c r="QM116" s="1">
        <f>AVERAGE(QM113:QM115)</f>
        <v>795.333333333333</v>
      </c>
      <c r="QS116" s="1">
        <f>AVERAGE(QS113:QS115)</f>
        <v>322.666666666667</v>
      </c>
      <c r="QY116" s="1">
        <f>AVERAGE(QY113:QY115)</f>
        <v>237.666666666667</v>
      </c>
      <c r="RE116" s="1">
        <f>AVERAGE(RE113:RE115)</f>
        <v>1090</v>
      </c>
      <c r="RO116" s="1">
        <f>RO113</f>
        <v>247</v>
      </c>
      <c r="RU116" s="1">
        <f>RU113</f>
        <v>655</v>
      </c>
      <c r="SA116" s="1">
        <f>SA113</f>
        <v>313</v>
      </c>
      <c r="SG116" s="1">
        <f>SG113</f>
        <v>283</v>
      </c>
      <c r="SM116" s="1">
        <f>SM113</f>
        <v>962</v>
      </c>
      <c r="SW116" s="3"/>
      <c r="SY116" s="1">
        <f>AVERAGE(SY113:SY115)</f>
        <v>320.666666666667</v>
      </c>
      <c r="TE116" s="1">
        <f>AVERAGE(TE113:TE115)</f>
        <v>1251</v>
      </c>
      <c r="TK116" s="1">
        <f>AVERAGE(TK113:TK115)</f>
        <v>343.666666666667</v>
      </c>
      <c r="TQ116" s="1">
        <f>AVERAGE(TQ113:TQ115)</f>
        <v>264</v>
      </c>
      <c r="TW116" s="1">
        <f>AVERAGE(TW113:TW115)</f>
        <v>1607</v>
      </c>
      <c r="UG116" s="1">
        <f>AVERAGE(UG113:UG115)</f>
        <v>316</v>
      </c>
      <c r="UM116" s="1">
        <f>AVERAGE(UM113:UM115)</f>
        <v>1251.33333333333</v>
      </c>
      <c r="US116" s="1">
        <f>AVERAGE(US113:US115)</f>
        <v>339.333333333333</v>
      </c>
      <c r="UY116" s="1">
        <f>AVERAGE(UY113:UY115)</f>
        <v>268</v>
      </c>
      <c r="VE116" s="1">
        <f>AVERAGE(VE113:VE115)</f>
        <v>1639.33333333333</v>
      </c>
      <c r="VO116" s="1">
        <f>AVERAGE(VO113:VO115)</f>
        <v>290.666666666667</v>
      </c>
      <c r="VU116" s="1">
        <f>AVERAGE(VU113:VU115)</f>
        <v>1047.66666666667</v>
      </c>
      <c r="WA116" s="1">
        <f>AVERAGE(WA113:WA115)</f>
        <v>334.666666666667</v>
      </c>
      <c r="WG116" s="1">
        <f>AVERAGE(WG113:WG115)</f>
        <v>250.666666666667</v>
      </c>
      <c r="WM116" s="1">
        <f>AVERAGE(WM113:WM115)</f>
        <v>1385.33333333333</v>
      </c>
      <c r="WW116" s="1">
        <f>AVERAGE(WW113:WW115)</f>
        <v>250</v>
      </c>
      <c r="XC116" s="1">
        <f>AVERAGE(XC113:XC115)</f>
        <v>751.333333333333</v>
      </c>
      <c r="XI116" s="1">
        <f>AVERAGE(XI113:XI115)</f>
        <v>307</v>
      </c>
      <c r="XO116" s="1">
        <f>AVERAGE(XO113:XO115)</f>
        <v>220.333333333333</v>
      </c>
      <c r="XU116" s="1">
        <f>AVERAGE(XU113:XU115)</f>
        <v>1025.66666666667</v>
      </c>
      <c r="YE116" s="1">
        <f>YE113</f>
        <v>224</v>
      </c>
      <c r="YK116" s="1">
        <f>YK113</f>
        <v>594</v>
      </c>
      <c r="YQ116" s="1">
        <f>YQ113</f>
        <v>284</v>
      </c>
      <c r="YW116" s="1">
        <f>YW113</f>
        <v>262</v>
      </c>
      <c r="ZC116" s="1">
        <f>ZC113</f>
        <v>880</v>
      </c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</row>
    <row r="117" spans="1:715">
      <c r="A117" s="3"/>
      <c r="FQ117" s="3"/>
      <c r="MG117" s="3"/>
      <c r="SW117" s="3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</row>
    <row r="118" spans="1:715">
      <c r="A118" s="3"/>
      <c r="FQ118" s="3"/>
      <c r="MG118" s="3"/>
      <c r="SW118" s="3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</row>
    <row r="119" spans="1:715">
      <c r="A119" s="3"/>
      <c r="FQ119" s="3"/>
      <c r="MG119" s="3"/>
      <c r="SW119" s="3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</row>
    <row r="120" spans="1:715">
      <c r="A120" s="3"/>
      <c r="C120" s="1">
        <f>(AA116-U116)/AA116</f>
        <v>0.830396943324135</v>
      </c>
      <c r="F120" s="1">
        <f>(I116-O116)/I116</f>
        <v>0.719356627842485</v>
      </c>
      <c r="I120" s="1">
        <f>(I116-C116)/I116</f>
        <v>0.738768718801997</v>
      </c>
      <c r="L120" s="1">
        <f>(I116-O116)/(I116-C116)</f>
        <v>0.973723723723724</v>
      </c>
      <c r="O120" s="1">
        <f>AA116/I116-1</f>
        <v>0.306433721575152</v>
      </c>
      <c r="R120" s="1">
        <f>L120/(L120+1)</f>
        <v>0.493343476607075</v>
      </c>
      <c r="U120" s="1">
        <f>1/(1+L120)</f>
        <v>0.506656523392925</v>
      </c>
      <c r="X120" s="1">
        <f>U120/R120-1</f>
        <v>0.0269853508095605</v>
      </c>
      <c r="AA120" s="1">
        <f>I120*L120</f>
        <v>0.719356627842485</v>
      </c>
      <c r="AD120" s="1">
        <f>1-I120</f>
        <v>0.261231281198003</v>
      </c>
      <c r="AG120" s="1">
        <f>I120*(1-L120)</f>
        <v>0.0194120909595118</v>
      </c>
      <c r="AK120" s="1">
        <f>(BI116-BC116)/BI116</f>
        <v>0.831012263562669</v>
      </c>
      <c r="AN120" s="1">
        <f>(AQ116-AW116)/AQ116</f>
        <v>0.725277777777778</v>
      </c>
      <c r="AQ120" s="1">
        <f>(AQ116-AK116)/AQ116</f>
        <v>0.744166666666667</v>
      </c>
      <c r="AT120" s="1">
        <f>(AQ116-AW116)/(AQ116-AK116)</f>
        <v>0.974617394550205</v>
      </c>
      <c r="AW120" s="1">
        <f>BI116/AQ116-1</f>
        <v>0.336388888888889</v>
      </c>
      <c r="AZ120" s="1">
        <f>AT120/(AT120+1)</f>
        <v>0.493572778827977</v>
      </c>
      <c r="BC120" s="1">
        <f>1/(1+AT120)</f>
        <v>0.506427221172023</v>
      </c>
      <c r="BF120" s="1">
        <f>BC120/AZ120-1</f>
        <v>0.0260436614324013</v>
      </c>
      <c r="BI120" s="1">
        <f>AQ120*AT120</f>
        <v>0.725277777777778</v>
      </c>
      <c r="BL120" s="1">
        <f>1-AQ120</f>
        <v>0.255833333333333</v>
      </c>
      <c r="BO120" s="1">
        <f>AQ120*(1-AT120)</f>
        <v>0.0188888888888889</v>
      </c>
      <c r="BS120" s="1">
        <f>(CQ116-CK116)/CQ116</f>
        <v>0.809385582970489</v>
      </c>
      <c r="BV120" s="1">
        <f>(BY116-CE116)/BY116</f>
        <v>0.663612565445026</v>
      </c>
      <c r="BY120" s="1">
        <f>(BY116-BS116)/BY116</f>
        <v>0.707787958115183</v>
      </c>
      <c r="CB120" s="1">
        <f>(BY116-CE116)/(BY116-BS116)</f>
        <v>0.937586685159501</v>
      </c>
      <c r="CE120" s="1">
        <f>CQ116/BY116-1</f>
        <v>0.352748691099477</v>
      </c>
      <c r="CH120" s="1">
        <f>CB120/(CB120+1)</f>
        <v>0.483894058697208</v>
      </c>
      <c r="CK120" s="1">
        <f>1/(1+CB120)</f>
        <v>0.516105941302792</v>
      </c>
      <c r="CN120" s="1">
        <f>CK120/CH120-1</f>
        <v>0.0665680473372781</v>
      </c>
      <c r="CQ120" s="1">
        <f>BY120*CB120</f>
        <v>0.663612565445026</v>
      </c>
      <c r="CT120" s="1">
        <f>1-BY120</f>
        <v>0.292212041884817</v>
      </c>
      <c r="CW120" s="1">
        <f>BY120*(1-CB120)</f>
        <v>0.044175392670157</v>
      </c>
      <c r="DA120" s="1">
        <f>(DY116-DS116)/DY116</f>
        <v>0.780615206035984</v>
      </c>
      <c r="DD120" s="1">
        <f>(DG116-DM116)/DG116</f>
        <v>0.576811594202899</v>
      </c>
      <c r="DG120" s="1">
        <f>(DG116-DA116)/DG116</f>
        <v>0.669565217391304</v>
      </c>
      <c r="DJ120" s="1">
        <f>(DG116-DM116)/(DG116-DA116)</f>
        <v>0.861471861471861</v>
      </c>
      <c r="DM120" s="1">
        <f>DY116/DG116-1</f>
        <v>0.426915113871636</v>
      </c>
      <c r="DP120" s="1">
        <f>DJ120/(DJ120+1)</f>
        <v>0.462790697674419</v>
      </c>
      <c r="DS120" s="1">
        <f>1/(1+DJ120)</f>
        <v>0.537209302325582</v>
      </c>
      <c r="DV120" s="1">
        <f>DS120/DP120-1</f>
        <v>0.160804020100503</v>
      </c>
      <c r="DY120" s="1">
        <f>DG120*DJ120</f>
        <v>0.576811594202899</v>
      </c>
      <c r="EB120" s="1">
        <f>1-DG120</f>
        <v>0.330434782608696</v>
      </c>
      <c r="EE120" s="1">
        <f>DG120*(1-DJ120)</f>
        <v>0.0927536231884059</v>
      </c>
      <c r="EI120" s="1">
        <f>(FG116-FA116)/FG116</f>
        <v>0.68475073313783</v>
      </c>
      <c r="EL120" s="1">
        <f>(EO116-EU116)/EO116</f>
        <v>0.491228070175439</v>
      </c>
      <c r="EO120" s="1">
        <f>(EO116-EI116)/EO116</f>
        <v>0.600877192982456</v>
      </c>
      <c r="ER120" s="1">
        <f>(EO116-EU116)/(EO116-EI116)</f>
        <v>0.817518248175182</v>
      </c>
      <c r="EU120" s="1">
        <f>FG116/EO116-1</f>
        <v>0.495614035087719</v>
      </c>
      <c r="EX120" s="1">
        <f>ER120/(ER120+1)</f>
        <v>0.449799196787149</v>
      </c>
      <c r="FA120" s="1">
        <f>1/(1+ER120)</f>
        <v>0.550200803212851</v>
      </c>
      <c r="FD120" s="1">
        <f>FA120/EX120-1</f>
        <v>0.223214285714286</v>
      </c>
      <c r="FG120" s="1">
        <f>EO120*ER120</f>
        <v>0.491228070175439</v>
      </c>
      <c r="FJ120" s="1">
        <f>1-EO120</f>
        <v>0.399122807017544</v>
      </c>
      <c r="FM120" s="1">
        <f>EO120*(1-ER120)</f>
        <v>0.109649122807018</v>
      </c>
      <c r="FQ120" s="3"/>
      <c r="FS120" s="1">
        <f>(GQ116-GK116)/GQ116</f>
        <v>0.828583954405962</v>
      </c>
      <c r="FV120" s="1">
        <f>(FY116-GE116)/FY116</f>
        <v>0.719816461141382</v>
      </c>
      <c r="FY120" s="1">
        <f>(FY116-FS116)/FY116</f>
        <v>0.739317464869515</v>
      </c>
      <c r="GB120" s="1">
        <f>(FY116-GE116)/(FY116-FS116)</f>
        <v>0.973622963537626</v>
      </c>
      <c r="GE120" s="1">
        <f>GQ116/FY116-1</f>
        <v>0.308287926584457</v>
      </c>
      <c r="GH120" s="1">
        <f>GB120/(GB120+1)</f>
        <v>0.493317610062893</v>
      </c>
      <c r="GK120" s="1">
        <f>1/(1+GB120)</f>
        <v>0.506682389937107</v>
      </c>
      <c r="GN120" s="1">
        <f>GK120/GH120-1</f>
        <v>0.0270916334661355</v>
      </c>
      <c r="GQ120" s="1">
        <f>FY120*GB120</f>
        <v>0.719816461141382</v>
      </c>
      <c r="GT120" s="1">
        <f>1-FY120</f>
        <v>0.260682535130485</v>
      </c>
      <c r="GW120" s="1">
        <f>FY120*(1-GB120)</f>
        <v>0.0195010037281331</v>
      </c>
      <c r="HA120" s="1">
        <f>(HY116-HS116)/HY116</f>
        <v>0.83151700087184</v>
      </c>
      <c r="HD120" s="1">
        <f>(HG116-HM116)/HG116</f>
        <v>0.72385668511506</v>
      </c>
      <c r="HG120" s="1">
        <f>(HG116-HA116)/HG116</f>
        <v>0.742790562190504</v>
      </c>
      <c r="HJ120" s="1">
        <f>(HG116-HM116)/(HG116-HA116)</f>
        <v>0.974509803921568</v>
      </c>
      <c r="HM120" s="1">
        <f>HY116/HG116-1</f>
        <v>0.336440431109817</v>
      </c>
      <c r="HP120" s="1">
        <f>HJ120/(HJ120+1)</f>
        <v>0.493545183714002</v>
      </c>
      <c r="HS120" s="1">
        <f>1/(1+HJ120)</f>
        <v>0.506454816285998</v>
      </c>
      <c r="HV120" s="1">
        <f>HS120/HP120-1</f>
        <v>0.0261569416498997</v>
      </c>
      <c r="HY120" s="1">
        <f>HG120*HJ120</f>
        <v>0.72385668511506</v>
      </c>
      <c r="IB120" s="1">
        <f>1-HG120</f>
        <v>0.257209437809496</v>
      </c>
      <c r="IE120" s="1">
        <f>HG120*(1-HJ120)</f>
        <v>0.0189338770754443</v>
      </c>
      <c r="II120" s="1">
        <f>(JG116-JA116)/JG116</f>
        <v>0.813639770172371</v>
      </c>
      <c r="IL120" s="1">
        <f>(IO116-IU116)/IO116</f>
        <v>0.661933739012847</v>
      </c>
      <c r="IO120" s="1">
        <f>(IO116-II116)/IO116</f>
        <v>0.708248816768086</v>
      </c>
      <c r="IR120" s="1">
        <f>(IO116-IU116)/(IO116-II116)</f>
        <v>0.934606205250597</v>
      </c>
      <c r="IU120" s="1">
        <f>JG116/IO116-1</f>
        <v>0.353279242731575</v>
      </c>
      <c r="IX120" s="1">
        <f>IR120/(IR120+1)</f>
        <v>0.483098939057488</v>
      </c>
      <c r="JA120" s="1">
        <f>1/(1+IR120)</f>
        <v>0.516901060942512</v>
      </c>
      <c r="JD120" s="1">
        <f>JA120/IX120-1</f>
        <v>0.0699693564862103</v>
      </c>
      <c r="JG120" s="1">
        <f>IO120*IR120</f>
        <v>0.661933739012847</v>
      </c>
      <c r="JJ120" s="1">
        <f>1-IO120</f>
        <v>0.291751183231914</v>
      </c>
      <c r="JM120" s="1">
        <f>IO120*(1-IR120)</f>
        <v>0.0463150777552399</v>
      </c>
      <c r="JQ120" s="1">
        <f>(KO116-KI116)/KO116</f>
        <v>0.781548904659056</v>
      </c>
      <c r="JT120" s="1">
        <f>(JW116-KC116)/JW116</f>
        <v>0.575077058564509</v>
      </c>
      <c r="JW120" s="1">
        <f>(JW116-JQ116)/JW116</f>
        <v>0.671950682518714</v>
      </c>
      <c r="JZ120" s="1">
        <f>(JW116-KC116)/(JW116-JQ116)</f>
        <v>0.855832241153342</v>
      </c>
      <c r="KC120" s="1">
        <f>KO116/JW116-1</f>
        <v>0.427124614707177</v>
      </c>
      <c r="KF120" s="1">
        <f>JZ120/(JZ120+1)</f>
        <v>0.461158192090395</v>
      </c>
      <c r="KI120" s="1">
        <f>1/(1+JZ120)</f>
        <v>0.538841807909604</v>
      </c>
      <c r="KL120" s="1">
        <f>KI120/KF120-1</f>
        <v>0.168453292496171</v>
      </c>
      <c r="KO120" s="1">
        <f>JW120*JZ120</f>
        <v>0.575077058564509</v>
      </c>
      <c r="KR120" s="1">
        <f>1-JW120</f>
        <v>0.328049317481286</v>
      </c>
      <c r="KU120" s="1">
        <f>JW120*(1-JZ120)</f>
        <v>0.0968736239542052</v>
      </c>
      <c r="KY120" s="1">
        <f>(LW116-LQ116)/LW116</f>
        <v>0.68160741885626</v>
      </c>
      <c r="LB120" s="1">
        <f>(LE116-LK116)/LE116</f>
        <v>0.482598607888631</v>
      </c>
      <c r="LE120" s="1">
        <f>(LE116-KY116)/LE116</f>
        <v>0.591647331786543</v>
      </c>
      <c r="LH120" s="1">
        <f>(LE116-LK116)/(LE116-KY116)</f>
        <v>0.815686274509804</v>
      </c>
      <c r="LK120" s="1">
        <f>LW116/LE116-1</f>
        <v>0.501160092807425</v>
      </c>
      <c r="LN120" s="1">
        <f>LH120/(LH120+1)</f>
        <v>0.449244060475162</v>
      </c>
      <c r="LQ120" s="1">
        <f>1/(1+LH120)</f>
        <v>0.550755939524838</v>
      </c>
      <c r="LT120" s="1">
        <f>LQ120/LN120-1</f>
        <v>0.225961538461539</v>
      </c>
      <c r="LW120" s="1">
        <f>LE120*LH120</f>
        <v>0.482598607888631</v>
      </c>
      <c r="LZ120" s="1">
        <f>1-LE120</f>
        <v>0.408352668213457</v>
      </c>
      <c r="MC120" s="1">
        <f>LE120*(1-LH120)</f>
        <v>0.109048723897912</v>
      </c>
      <c r="MG120" s="3"/>
      <c r="MI120" s="1">
        <f>(NG116-NA116)/NG116</f>
        <v>0.835158150851582</v>
      </c>
      <c r="ML120" s="1">
        <f>(MO116-MU116)/MO116</f>
        <v>0.724452554744526</v>
      </c>
      <c r="MO120" s="1">
        <f>(MO116-MI116)/MO116</f>
        <v>0.742440041710115</v>
      </c>
      <c r="MR120" s="1">
        <f>(MO116-MU116)/(MO116-MI116)</f>
        <v>0.975772471910112</v>
      </c>
      <c r="MU120" s="1">
        <f>NG116/MO116-1</f>
        <v>0.285714285714286</v>
      </c>
      <c r="MX120" s="1">
        <f>MR120/(MR120+1)</f>
        <v>0.493868846632309</v>
      </c>
      <c r="NA120" s="1">
        <f>1/(1+MR120)</f>
        <v>0.506131153367691</v>
      </c>
      <c r="ND120" s="1">
        <f>NA120/MX120-1</f>
        <v>0.0248290752069089</v>
      </c>
      <c r="NG120" s="1">
        <f>MO120*MR120</f>
        <v>0.724452554744526</v>
      </c>
      <c r="NJ120" s="1">
        <f>1-MO120</f>
        <v>0.257559958289885</v>
      </c>
      <c r="NM120" s="1">
        <f>MO120*(1-MR120)</f>
        <v>0.0179874869655891</v>
      </c>
      <c r="NQ120" s="1">
        <f>(OO116-OI116)/OO116</f>
        <v>0.837050078247261</v>
      </c>
      <c r="NT120" s="1">
        <f>(NW116-OC116)/NW116</f>
        <v>0.728835300153925</v>
      </c>
      <c r="NW120" s="1">
        <f>(NW116-NQ116)/NW116</f>
        <v>0.747562852744997</v>
      </c>
      <c r="NZ120" s="1">
        <f>(NW116-OC116)/(NW116-NQ116)</f>
        <v>0.974948524365134</v>
      </c>
      <c r="OC120" s="1">
        <f>OO116/NW116-1</f>
        <v>0.311441765007696</v>
      </c>
      <c r="OF120" s="1">
        <f>NZ120/(NZ120+1)</f>
        <v>0.493657688966116</v>
      </c>
      <c r="OI120" s="1">
        <f>1/(1+NZ120)</f>
        <v>0.506342311033884</v>
      </c>
      <c r="OL120" s="1">
        <f>OI120/OF120-1</f>
        <v>0.025695177754312</v>
      </c>
      <c r="OO120" s="1">
        <f>NW120*NZ120</f>
        <v>0.728835300153925</v>
      </c>
      <c r="OR120" s="1">
        <f>1-NW120</f>
        <v>0.252437147255003</v>
      </c>
      <c r="OU120" s="1">
        <f>NW120*(1-NZ120)</f>
        <v>0.0187275525910723</v>
      </c>
      <c r="OY120" s="1">
        <f>(PW116-PQ116)/PW116</f>
        <v>0.820078831439833</v>
      </c>
      <c r="PB120" s="1">
        <f>(PE116-PK116)/PE116</f>
        <v>0.677201595581467</v>
      </c>
      <c r="PE120" s="1">
        <f>(PE116-OY116)/PE116</f>
        <v>0.719239030377416</v>
      </c>
      <c r="PH120" s="1">
        <f>(PE116-PK116)/(PE116-OY116)</f>
        <v>0.941552901023891</v>
      </c>
      <c r="PK120" s="1">
        <f>PW116/PE116-1</f>
        <v>0.323412089598036</v>
      </c>
      <c r="PN120" s="1">
        <f>PH120/(PH120+1)</f>
        <v>0.484948362997143</v>
      </c>
      <c r="PQ120" s="1">
        <f>1/(1+PH120)</f>
        <v>0.515051637002856</v>
      </c>
      <c r="PT120" s="1">
        <f>PQ120/PN120-1</f>
        <v>0.0620752152242865</v>
      </c>
      <c r="PW120" s="1">
        <f>PE120*PH120</f>
        <v>0.677201595581467</v>
      </c>
      <c r="PZ120" s="1">
        <f>1-PE120</f>
        <v>0.280760969622584</v>
      </c>
      <c r="QC120" s="1">
        <f>PE120*(1-PH120)</f>
        <v>0.0420374347959498</v>
      </c>
      <c r="QG120" s="1">
        <f>(RE116-QY116)/RE116</f>
        <v>0.781957186544343</v>
      </c>
      <c r="QJ120" s="1">
        <f>(QM116-QS116)/QM116</f>
        <v>0.594300083822297</v>
      </c>
      <c r="QM120" s="1">
        <f>(QM116-QG116)/QM116</f>
        <v>0.670578373847443</v>
      </c>
      <c r="QP120" s="1">
        <f>(QM116-QS116)/(QM116-QG116)</f>
        <v>0.88625</v>
      </c>
      <c r="QS120" s="1">
        <f>RE116/QM116-1</f>
        <v>0.370494551550712</v>
      </c>
      <c r="QV120" s="1">
        <f>QP120/(QP120+1)</f>
        <v>0.469847581179589</v>
      </c>
      <c r="QY120" s="1">
        <f>1/(1+QP120)</f>
        <v>0.530152418820411</v>
      </c>
      <c r="RB120" s="1">
        <f>QY120/QV120-1</f>
        <v>0.128349788434415</v>
      </c>
      <c r="RE120" s="1">
        <f>QM120*QP120</f>
        <v>0.594300083822297</v>
      </c>
      <c r="RH120" s="1">
        <f>1-QM120</f>
        <v>0.329421626152557</v>
      </c>
      <c r="RK120" s="1">
        <f>QM120*(1-QP120)</f>
        <v>0.0762782900251467</v>
      </c>
      <c r="RO120" s="1">
        <f>(SM116-SG116)/SM116</f>
        <v>0.705821205821206</v>
      </c>
      <c r="RR120" s="1">
        <f>(RU116-SA116)/RU116</f>
        <v>0.522137404580153</v>
      </c>
      <c r="RU120" s="1">
        <f>(RU116-RO116)/RU116</f>
        <v>0.622900763358779</v>
      </c>
      <c r="RX120" s="1">
        <f>(RU116-SA116)/(RU116-RO116)</f>
        <v>0.838235294117647</v>
      </c>
      <c r="SA120" s="1">
        <f>SM116/RU116-1</f>
        <v>0.468702290076336</v>
      </c>
      <c r="SD120" s="1">
        <f>RX120/(RX120+1)</f>
        <v>0.456</v>
      </c>
      <c r="SG120" s="1">
        <f>1/(1+RX120)</f>
        <v>0.544</v>
      </c>
      <c r="SJ120" s="1">
        <f>SG120/SD120-1</f>
        <v>0.192982456140351</v>
      </c>
      <c r="SM120" s="1">
        <f>RU120*RX120</f>
        <v>0.522137404580153</v>
      </c>
      <c r="SP120" s="1">
        <f>1-RU120</f>
        <v>0.377099236641221</v>
      </c>
      <c r="SS120" s="1">
        <f>RU120*(1-RX120)</f>
        <v>0.100763358778626</v>
      </c>
      <c r="SW120" s="3"/>
      <c r="SY120" s="1">
        <f>(TW116-TQ116)/TW116</f>
        <v>0.835718730553827</v>
      </c>
      <c r="TB120" s="1">
        <f>(TE116-TK116)/TE116</f>
        <v>0.725286437516653</v>
      </c>
      <c r="TE120" s="1">
        <f>(TE116-SY116)/TE116</f>
        <v>0.74367172928324</v>
      </c>
      <c r="TH120" s="1">
        <f>(TE116-TK116)/(TE116-SY116)</f>
        <v>0.975277678251523</v>
      </c>
      <c r="TK120" s="1">
        <f>TW116/TE116-1</f>
        <v>0.284572342126299</v>
      </c>
      <c r="TN120" s="1">
        <f>TH120/(TH120+1)</f>
        <v>0.493742064211863</v>
      </c>
      <c r="TQ120" s="1">
        <f>1/(1+TH120)</f>
        <v>0.506257935788137</v>
      </c>
      <c r="TT120" s="1">
        <f>TQ120/TN120-1</f>
        <v>0.0253490080822925</v>
      </c>
      <c r="TW120" s="1">
        <f>TE120*TH120</f>
        <v>0.725286437516653</v>
      </c>
      <c r="TZ120" s="1">
        <f>1-TE120</f>
        <v>0.25632827071676</v>
      </c>
      <c r="UC120" s="1">
        <f>TE120*(1-TH120)</f>
        <v>0.0183852917665867</v>
      </c>
      <c r="UG120" s="1">
        <f>(VE116-UY116)/VE116</f>
        <v>0.836518910126067</v>
      </c>
      <c r="UJ120" s="1">
        <f>(UM116-US116)/UM116</f>
        <v>0.728822589238146</v>
      </c>
      <c r="UM120" s="1">
        <f>(UM116-UG116)/UM116</f>
        <v>0.74746936600959</v>
      </c>
      <c r="UP120" s="1">
        <f>(UM116-US116)/(UM116-UG116)</f>
        <v>0.975053456878118</v>
      </c>
      <c r="US120" s="1">
        <f>VE116/UM116-1</f>
        <v>0.31006925945658</v>
      </c>
      <c r="UV120" s="1">
        <f>UP120/(UP120+1)</f>
        <v>0.493684590400577</v>
      </c>
      <c r="UY120" s="1">
        <f>1/(1+UP120)</f>
        <v>0.506315409599423</v>
      </c>
      <c r="VB120" s="1">
        <f>UY120/UV120-1</f>
        <v>0.0255847953216373</v>
      </c>
      <c r="VE120" s="1">
        <f>UM120*UP120</f>
        <v>0.728822589238146</v>
      </c>
      <c r="VH120" s="1">
        <f>1-UM120</f>
        <v>0.25253063399041</v>
      </c>
      <c r="VK120" s="1">
        <f>UM120*(1-UP120)</f>
        <v>0.0186467767714437</v>
      </c>
      <c r="VO120" s="1">
        <f>(WM116-WG116)/WM116</f>
        <v>0.819056785370548</v>
      </c>
      <c r="VR120" s="1">
        <f>(VU116-WA116)/VU116</f>
        <v>0.680559974546611</v>
      </c>
      <c r="VU120" s="1">
        <f>(VU116-VO116)/VU116</f>
        <v>0.722558065542475</v>
      </c>
      <c r="VX120" s="1">
        <f>(VU116-WA116)/(VU116-VO116)</f>
        <v>0.941875825627477</v>
      </c>
      <c r="WA120" s="1">
        <f>WM116/VU116-1</f>
        <v>0.322303531657652</v>
      </c>
      <c r="WD120" s="1">
        <f>VX120/(VX120+1)</f>
        <v>0.485034013605442</v>
      </c>
      <c r="WG120" s="1">
        <f>1/(1+VX120)</f>
        <v>0.514965986394558</v>
      </c>
      <c r="WJ120" s="1">
        <f>WG120/WD120-1</f>
        <v>0.0617110799438989</v>
      </c>
      <c r="WM120" s="1">
        <f>VU120*VX120</f>
        <v>0.680559974546611</v>
      </c>
      <c r="WP120" s="1">
        <f>1-VU120</f>
        <v>0.277441934457525</v>
      </c>
      <c r="WS120" s="1">
        <f>VU120*(1-VX120)</f>
        <v>0.0419980909958638</v>
      </c>
      <c r="WW120" s="1">
        <f>(XU116-XO116)/XU116</f>
        <v>0.785180370490738</v>
      </c>
      <c r="WZ120" s="1">
        <f>(XC116-XI116)/XC116</f>
        <v>0.591393078970719</v>
      </c>
      <c r="XC120" s="1">
        <f>(XC116-WW116)/XC116</f>
        <v>0.667258207630879</v>
      </c>
      <c r="XF120" s="1">
        <f>(XC116-XI116)/(XC116-WW116)</f>
        <v>0.886303191489362</v>
      </c>
      <c r="XI120" s="1">
        <f>XU116/XC116-1</f>
        <v>0.365128660159716</v>
      </c>
      <c r="XL120" s="1">
        <f>XF120/(XF120+1)</f>
        <v>0.469862530842439</v>
      </c>
      <c r="XO120" s="1">
        <f>1/(1+XF120)</f>
        <v>0.530137469157561</v>
      </c>
      <c r="XR120" s="1">
        <f>XO120/XL120-1</f>
        <v>0.128282070517629</v>
      </c>
      <c r="XU120" s="1">
        <f>XC120*XF120</f>
        <v>0.591393078970719</v>
      </c>
      <c r="XX120" s="1">
        <f>1-XC120</f>
        <v>0.332741792369121</v>
      </c>
      <c r="YA120" s="1">
        <f>XC120*(1-XF120)</f>
        <v>0.0758651286601597</v>
      </c>
      <c r="YE120" s="1">
        <f>(ZC116-YW116)/ZC116</f>
        <v>0.702272727272727</v>
      </c>
      <c r="YH120" s="1">
        <f>(YK116-YQ116)/YK116</f>
        <v>0.521885521885522</v>
      </c>
      <c r="YK120" s="1">
        <f>(YK116-YE116)/YK116</f>
        <v>0.622895622895623</v>
      </c>
      <c r="YN120" s="1">
        <f>(YK116-YQ116)/(YK116-YE116)</f>
        <v>0.837837837837838</v>
      </c>
      <c r="YQ120" s="1">
        <f>ZC116/YK116-1</f>
        <v>0.481481481481481</v>
      </c>
      <c r="YT120" s="1">
        <f>YN120/(YN120+1)</f>
        <v>0.455882352941177</v>
      </c>
      <c r="YW120" s="1">
        <f>1/(1+YN120)</f>
        <v>0.544117647058824</v>
      </c>
      <c r="YZ120" s="1">
        <f>YW120/YT120-1</f>
        <v>0.193548387096774</v>
      </c>
      <c r="ZC120" s="1">
        <f>YK120*YN120</f>
        <v>0.521885521885522</v>
      </c>
      <c r="ZF120" s="1">
        <f>1-YK120</f>
        <v>0.377104377104377</v>
      </c>
      <c r="ZI120" s="1">
        <f>YK120*(1-YN120)</f>
        <v>0.101010101010101</v>
      </c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</row>
    <row r="121" spans="1:715">
      <c r="A121" s="3"/>
      <c r="FQ121" s="3"/>
      <c r="MG121" s="3"/>
      <c r="SW121" s="3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</row>
    <row r="122" spans="1:715">
      <c r="A122" s="3"/>
      <c r="FQ122" s="3"/>
      <c r="MG122" s="3"/>
      <c r="SW122" s="3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</row>
    <row r="123" spans="1:715">
      <c r="A123" s="4" t="s">
        <v>11</v>
      </c>
      <c r="FQ123" s="4"/>
      <c r="MG123" s="4" t="s">
        <v>11</v>
      </c>
      <c r="SW123" s="4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</row>
    <row r="124" spans="1:715">
      <c r="A124" s="3" t="s">
        <v>32</v>
      </c>
      <c r="B124" s="1">
        <v>52</v>
      </c>
      <c r="C124" s="1">
        <v>334</v>
      </c>
      <c r="I124" s="1">
        <v>1177</v>
      </c>
      <c r="O124" s="1">
        <v>349</v>
      </c>
      <c r="U124" s="1">
        <v>281</v>
      </c>
      <c r="AA124" s="1">
        <v>1510</v>
      </c>
      <c r="AK124" s="1">
        <v>275</v>
      </c>
      <c r="AQ124" s="1">
        <v>1044</v>
      </c>
      <c r="AW124" s="1">
        <v>283</v>
      </c>
      <c r="BC124" s="1">
        <v>241</v>
      </c>
      <c r="BI124" s="1">
        <v>1392</v>
      </c>
      <c r="BS124" s="1">
        <v>292</v>
      </c>
      <c r="BY124" s="1">
        <v>945</v>
      </c>
      <c r="CE124" s="1">
        <v>339</v>
      </c>
      <c r="CK124" s="1">
        <v>255</v>
      </c>
      <c r="CQ124" s="1">
        <v>1289</v>
      </c>
      <c r="DA124" s="1">
        <v>266</v>
      </c>
      <c r="DG124" s="1">
        <v>830</v>
      </c>
      <c r="DM124" s="1">
        <v>328</v>
      </c>
      <c r="DS124" s="1">
        <v>234</v>
      </c>
      <c r="DY124" s="1">
        <v>1163</v>
      </c>
      <c r="EI124" s="1">
        <v>187</v>
      </c>
      <c r="EO124" s="1">
        <v>463</v>
      </c>
      <c r="EU124" s="1">
        <v>237</v>
      </c>
      <c r="FA124" s="1">
        <v>220</v>
      </c>
      <c r="FG124" s="1">
        <v>692</v>
      </c>
      <c r="FQ124" s="3"/>
      <c r="FS124" s="1">
        <v>310</v>
      </c>
      <c r="FY124" s="1">
        <v>1154</v>
      </c>
      <c r="GE124" s="1">
        <v>323</v>
      </c>
      <c r="GK124" s="1">
        <v>259</v>
      </c>
      <c r="GQ124" s="1">
        <v>1480</v>
      </c>
      <c r="HA124" s="1">
        <v>269</v>
      </c>
      <c r="HG124" s="1">
        <v>1008</v>
      </c>
      <c r="HM124" s="1">
        <v>277</v>
      </c>
      <c r="HS124" s="1">
        <v>235</v>
      </c>
      <c r="HY124" s="1">
        <v>1344</v>
      </c>
      <c r="II124" s="1">
        <v>261</v>
      </c>
      <c r="IO124" s="1">
        <v>813</v>
      </c>
      <c r="IU124" s="1">
        <v>303</v>
      </c>
      <c r="JA124" s="1">
        <v>226</v>
      </c>
      <c r="JG124" s="1">
        <v>1112</v>
      </c>
      <c r="JQ124" s="1">
        <v>264</v>
      </c>
      <c r="JW124" s="1">
        <v>846</v>
      </c>
      <c r="KC124" s="1">
        <v>326</v>
      </c>
      <c r="KI124" s="1">
        <v>247</v>
      </c>
      <c r="KO124" s="1">
        <v>1191</v>
      </c>
      <c r="KY124" s="1">
        <v>171</v>
      </c>
      <c r="LE124" s="1">
        <v>427</v>
      </c>
      <c r="LK124" s="1">
        <v>219</v>
      </c>
      <c r="LQ124" s="1">
        <v>200</v>
      </c>
      <c r="LW124" s="1">
        <v>641</v>
      </c>
      <c r="MG124" s="3" t="s">
        <v>33</v>
      </c>
      <c r="MH124" s="1">
        <v>121</v>
      </c>
      <c r="MI124" s="1">
        <v>371</v>
      </c>
      <c r="MO124" s="1">
        <v>1391</v>
      </c>
      <c r="MU124" s="1">
        <v>388</v>
      </c>
      <c r="NA124" s="1">
        <v>299</v>
      </c>
      <c r="NG124" s="1">
        <v>1755</v>
      </c>
      <c r="NQ124" s="1">
        <v>221</v>
      </c>
      <c r="NW124" s="1">
        <v>1008</v>
      </c>
      <c r="OC124" s="1">
        <v>218</v>
      </c>
      <c r="OI124" s="1">
        <v>178</v>
      </c>
      <c r="OO124" s="1">
        <v>1301</v>
      </c>
      <c r="OY124" s="1">
        <v>340</v>
      </c>
      <c r="PE124" s="1">
        <v>1088</v>
      </c>
      <c r="PK124" s="1">
        <v>393</v>
      </c>
      <c r="PQ124" s="1">
        <v>289</v>
      </c>
      <c r="PW124" s="1">
        <v>1436</v>
      </c>
      <c r="QG124" s="1">
        <v>249</v>
      </c>
      <c r="QM124" s="1">
        <v>800</v>
      </c>
      <c r="QS124" s="1">
        <v>299</v>
      </c>
      <c r="QY124" s="1">
        <v>223</v>
      </c>
      <c r="RE124" s="1">
        <v>1089</v>
      </c>
      <c r="RO124" s="1">
        <v>249</v>
      </c>
      <c r="RU124" s="1">
        <v>665</v>
      </c>
      <c r="SA124" s="1">
        <v>316</v>
      </c>
      <c r="SG124" s="1">
        <v>288</v>
      </c>
      <c r="SM124" s="1">
        <v>979</v>
      </c>
      <c r="SW124" s="3"/>
      <c r="SY124" s="1">
        <v>293</v>
      </c>
      <c r="TE124" s="1">
        <v>1220</v>
      </c>
      <c r="TK124" s="1">
        <v>301</v>
      </c>
      <c r="TQ124" s="1">
        <v>236</v>
      </c>
      <c r="TW124" s="1">
        <v>1525</v>
      </c>
      <c r="UG124" s="1">
        <v>243</v>
      </c>
      <c r="UM124" s="1">
        <v>1015</v>
      </c>
      <c r="US124" s="1">
        <v>245</v>
      </c>
      <c r="UY124" s="1">
        <v>194</v>
      </c>
      <c r="VE124" s="1">
        <v>1311</v>
      </c>
      <c r="VO124" s="1">
        <v>280</v>
      </c>
      <c r="VU124" s="1">
        <v>979</v>
      </c>
      <c r="WA124" s="1">
        <v>323</v>
      </c>
      <c r="WG124" s="1">
        <v>233</v>
      </c>
      <c r="WM124" s="1">
        <v>1289</v>
      </c>
      <c r="WW124" s="1">
        <v>225</v>
      </c>
      <c r="XC124" s="1">
        <v>681</v>
      </c>
      <c r="XI124" s="1">
        <v>260</v>
      </c>
      <c r="XO124" s="1">
        <v>189</v>
      </c>
      <c r="XU124" s="1">
        <v>926</v>
      </c>
      <c r="YE124" s="1">
        <v>227</v>
      </c>
      <c r="YK124" s="1">
        <v>616</v>
      </c>
      <c r="YQ124" s="1">
        <v>291</v>
      </c>
      <c r="YW124" s="1">
        <v>272</v>
      </c>
      <c r="ZC124" s="1">
        <v>910</v>
      </c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</row>
    <row r="125" spans="1:715">
      <c r="A125" s="3"/>
      <c r="C125" s="1">
        <v>283</v>
      </c>
      <c r="I125" s="1">
        <v>1181</v>
      </c>
      <c r="O125" s="1">
        <v>313</v>
      </c>
      <c r="U125" s="1">
        <v>246</v>
      </c>
      <c r="AA125" s="1">
        <v>1565</v>
      </c>
      <c r="AK125" s="1">
        <v>322</v>
      </c>
      <c r="AQ125" s="1">
        <v>1291</v>
      </c>
      <c r="AW125" s="1">
        <v>358</v>
      </c>
      <c r="BC125" s="1">
        <v>284</v>
      </c>
      <c r="BI125" s="1">
        <v>1733</v>
      </c>
      <c r="BS125" s="1">
        <v>317</v>
      </c>
      <c r="BY125" s="1">
        <v>1138</v>
      </c>
      <c r="CE125" s="1">
        <v>364</v>
      </c>
      <c r="CK125" s="1">
        <v>279</v>
      </c>
      <c r="CQ125" s="1">
        <v>1538</v>
      </c>
      <c r="DA125" s="1">
        <v>258</v>
      </c>
      <c r="DG125" s="1">
        <v>786</v>
      </c>
      <c r="DM125" s="1">
        <v>315</v>
      </c>
      <c r="DS125" s="1">
        <v>200</v>
      </c>
      <c r="DY125" s="1">
        <v>1075</v>
      </c>
      <c r="FQ125" s="3"/>
      <c r="FS125" s="1">
        <v>290</v>
      </c>
      <c r="FY125" s="1">
        <v>1178</v>
      </c>
      <c r="GE125" s="1">
        <v>321</v>
      </c>
      <c r="GK125" s="1">
        <v>251</v>
      </c>
      <c r="GQ125" s="1">
        <v>1560</v>
      </c>
      <c r="HA125" s="1">
        <v>326</v>
      </c>
      <c r="HG125" s="1">
        <v>1351</v>
      </c>
      <c r="HM125" s="1">
        <v>364</v>
      </c>
      <c r="HS125" s="1">
        <v>288</v>
      </c>
      <c r="HY125" s="1">
        <v>1813</v>
      </c>
      <c r="II125" s="1">
        <v>271</v>
      </c>
      <c r="IO125" s="1">
        <v>985</v>
      </c>
      <c r="IU125" s="1">
        <v>311</v>
      </c>
      <c r="JA125" s="1">
        <v>238</v>
      </c>
      <c r="JG125" s="1">
        <v>1331</v>
      </c>
      <c r="JQ125" s="1">
        <v>242</v>
      </c>
      <c r="JW125" s="1">
        <v>800</v>
      </c>
      <c r="KC125" s="1">
        <v>288</v>
      </c>
      <c r="KI125" s="1">
        <v>219</v>
      </c>
      <c r="KO125" s="1">
        <v>1103</v>
      </c>
      <c r="MG125" s="3"/>
      <c r="MI125" s="1">
        <v>288</v>
      </c>
      <c r="MO125" s="1">
        <v>1229</v>
      </c>
      <c r="MU125" s="1">
        <v>318</v>
      </c>
      <c r="NA125" s="1">
        <v>245</v>
      </c>
      <c r="NG125" s="1">
        <v>1615</v>
      </c>
      <c r="NQ125" s="1">
        <v>453</v>
      </c>
      <c r="NW125" s="1">
        <v>1653</v>
      </c>
      <c r="OC125" s="1">
        <v>508</v>
      </c>
      <c r="OI125" s="1">
        <v>397</v>
      </c>
      <c r="OO125" s="1">
        <v>2206</v>
      </c>
      <c r="OY125" s="1">
        <v>278</v>
      </c>
      <c r="PE125" s="1">
        <v>1245</v>
      </c>
      <c r="PK125" s="1">
        <v>319</v>
      </c>
      <c r="PQ125" s="1">
        <v>242</v>
      </c>
      <c r="PW125" s="1">
        <v>1665</v>
      </c>
      <c r="QG125" s="1">
        <v>225</v>
      </c>
      <c r="QM125" s="1">
        <v>738</v>
      </c>
      <c r="QS125" s="1">
        <v>263</v>
      </c>
      <c r="QY125" s="1">
        <v>197</v>
      </c>
      <c r="RE125" s="1">
        <v>1000</v>
      </c>
      <c r="SW125" s="3"/>
      <c r="SY125" s="1">
        <v>342</v>
      </c>
      <c r="TE125" s="1">
        <v>1276</v>
      </c>
      <c r="TK125" s="1">
        <v>380</v>
      </c>
      <c r="TQ125" s="1">
        <v>295</v>
      </c>
      <c r="TW125" s="1">
        <v>1677</v>
      </c>
      <c r="UG125" s="1">
        <v>389</v>
      </c>
      <c r="UM125" s="1">
        <v>1503</v>
      </c>
      <c r="US125" s="1">
        <v>435</v>
      </c>
      <c r="UY125" s="1">
        <v>337</v>
      </c>
      <c r="VE125" s="1">
        <v>2003</v>
      </c>
      <c r="VO125" s="1">
        <v>304</v>
      </c>
      <c r="VU125" s="1">
        <v>1096</v>
      </c>
      <c r="WA125" s="1">
        <v>348</v>
      </c>
      <c r="WG125" s="1">
        <v>264</v>
      </c>
      <c r="WM125" s="1">
        <v>1465</v>
      </c>
      <c r="WW125" s="1">
        <v>220</v>
      </c>
      <c r="XC125" s="1">
        <v>733</v>
      </c>
      <c r="XI125" s="1">
        <v>256</v>
      </c>
      <c r="XO125" s="1">
        <v>191</v>
      </c>
      <c r="XU125" s="1">
        <v>973</v>
      </c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</row>
    <row r="126" spans="1:715">
      <c r="A126" s="3"/>
      <c r="C126" s="1">
        <v>327</v>
      </c>
      <c r="I126" s="1">
        <v>1246</v>
      </c>
      <c r="O126" s="1">
        <v>351</v>
      </c>
      <c r="U126" s="1">
        <v>279</v>
      </c>
      <c r="AA126" s="1">
        <v>1628</v>
      </c>
      <c r="AK126" s="1">
        <v>313</v>
      </c>
      <c r="AQ126" s="1">
        <v>1242</v>
      </c>
      <c r="AW126" s="1">
        <v>337</v>
      </c>
      <c r="BC126" s="1">
        <v>275</v>
      </c>
      <c r="BI126" s="1">
        <v>1663</v>
      </c>
      <c r="BS126" s="1">
        <v>282</v>
      </c>
      <c r="BY126" s="1">
        <v>991</v>
      </c>
      <c r="CE126" s="1">
        <v>326</v>
      </c>
      <c r="CK126" s="1">
        <v>247</v>
      </c>
      <c r="CQ126" s="1">
        <v>1345</v>
      </c>
      <c r="DA126" s="1">
        <v>262</v>
      </c>
      <c r="DG126" s="1">
        <v>765</v>
      </c>
      <c r="DM126" s="1">
        <v>369</v>
      </c>
      <c r="DS126" s="1">
        <v>271</v>
      </c>
      <c r="DY126" s="1">
        <v>1113</v>
      </c>
      <c r="FQ126" s="3"/>
      <c r="FS126" s="1">
        <v>305</v>
      </c>
      <c r="FY126" s="1">
        <v>1148</v>
      </c>
      <c r="GE126" s="1">
        <v>327</v>
      </c>
      <c r="GK126" s="1">
        <v>259</v>
      </c>
      <c r="GQ126" s="1">
        <v>1496</v>
      </c>
      <c r="HA126" s="1">
        <v>290</v>
      </c>
      <c r="HG126" s="1">
        <v>1112</v>
      </c>
      <c r="HM126" s="1">
        <v>310</v>
      </c>
      <c r="HS126" s="1">
        <v>254</v>
      </c>
      <c r="HY126" s="1">
        <v>1488</v>
      </c>
      <c r="II126" s="1">
        <v>264</v>
      </c>
      <c r="IO126" s="1">
        <v>921</v>
      </c>
      <c r="IU126" s="1">
        <v>305</v>
      </c>
      <c r="JA126" s="1">
        <v>230</v>
      </c>
      <c r="JG126" s="1">
        <v>1251</v>
      </c>
      <c r="JQ126" s="1">
        <v>252</v>
      </c>
      <c r="JW126" s="1">
        <v>728</v>
      </c>
      <c r="KC126" s="1">
        <v>366</v>
      </c>
      <c r="KI126" s="1">
        <v>268</v>
      </c>
      <c r="KO126" s="1">
        <v>1075</v>
      </c>
      <c r="MG126" s="3"/>
      <c r="MI126" s="1">
        <v>320</v>
      </c>
      <c r="MO126" s="1">
        <v>1189</v>
      </c>
      <c r="MU126" s="1">
        <v>341</v>
      </c>
      <c r="NA126" s="1">
        <v>263</v>
      </c>
      <c r="NG126" s="1">
        <v>1522</v>
      </c>
      <c r="NQ126" s="1">
        <v>300</v>
      </c>
      <c r="NW126" s="1">
        <v>1210</v>
      </c>
      <c r="OC126" s="1">
        <v>320</v>
      </c>
      <c r="OI126" s="1">
        <v>254</v>
      </c>
      <c r="OO126" s="1">
        <v>1591</v>
      </c>
      <c r="OY126" s="1">
        <v>282</v>
      </c>
      <c r="PE126" s="1">
        <v>902</v>
      </c>
      <c r="PK126" s="1">
        <v>325</v>
      </c>
      <c r="PQ126" s="1">
        <v>241</v>
      </c>
      <c r="PW126" s="1">
        <v>1195</v>
      </c>
      <c r="QG126" s="1">
        <v>255</v>
      </c>
      <c r="QM126" s="1">
        <v>706</v>
      </c>
      <c r="QS126" s="1">
        <v>345</v>
      </c>
      <c r="QY126" s="1">
        <v>245</v>
      </c>
      <c r="RE126" s="1">
        <v>1010</v>
      </c>
      <c r="SW126" s="3"/>
      <c r="SY126" s="1">
        <v>306</v>
      </c>
      <c r="TE126" s="1">
        <v>1197</v>
      </c>
      <c r="TK126" s="1">
        <v>327</v>
      </c>
      <c r="TQ126" s="1">
        <v>255</v>
      </c>
      <c r="TW126" s="1">
        <v>1533</v>
      </c>
      <c r="UG126" s="1">
        <v>318</v>
      </c>
      <c r="UM126" s="1">
        <v>1226</v>
      </c>
      <c r="US126" s="1">
        <v>341</v>
      </c>
      <c r="UY126" s="1">
        <v>267</v>
      </c>
      <c r="VE126" s="1">
        <v>1613</v>
      </c>
      <c r="VO126" s="1">
        <v>294</v>
      </c>
      <c r="VU126" s="1">
        <v>1064</v>
      </c>
      <c r="WA126" s="1">
        <v>338</v>
      </c>
      <c r="WG126" s="1">
        <v>250</v>
      </c>
      <c r="WM126" s="1">
        <v>1413</v>
      </c>
      <c r="WW126" s="1">
        <v>245</v>
      </c>
      <c r="XC126" s="1">
        <v>700</v>
      </c>
      <c r="XI126" s="1">
        <v>340</v>
      </c>
      <c r="XO126" s="1">
        <v>233</v>
      </c>
      <c r="XU126" s="1">
        <v>992</v>
      </c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</row>
    <row r="127" spans="1:715">
      <c r="A127" s="3"/>
      <c r="C127" s="1">
        <f>AVERAGE(C124:C126)</f>
        <v>314.666666666667</v>
      </c>
      <c r="I127" s="1">
        <f>AVERAGE(I124:I126)</f>
        <v>1201.33333333333</v>
      </c>
      <c r="O127" s="1">
        <f>AVERAGE(O124:O126)</f>
        <v>337.666666666667</v>
      </c>
      <c r="U127" s="1">
        <f>AVERAGE(U124:U126)</f>
        <v>268.666666666667</v>
      </c>
      <c r="AA127" s="1">
        <f>AVERAGE(AA124:AA126)</f>
        <v>1567.66666666667</v>
      </c>
      <c r="AK127" s="1">
        <f>AVERAGE(AK124:AK126)</f>
        <v>303.333333333333</v>
      </c>
      <c r="AQ127" s="1">
        <f>AVERAGE(AQ124:AQ126)</f>
        <v>1192.33333333333</v>
      </c>
      <c r="AW127" s="1">
        <f>AVERAGE(AW124:AW126)</f>
        <v>326</v>
      </c>
      <c r="BC127" s="1">
        <f>AVERAGE(BC124:BC126)</f>
        <v>266.666666666667</v>
      </c>
      <c r="BI127" s="1">
        <f>AVERAGE(BI124:BI126)</f>
        <v>1596</v>
      </c>
      <c r="BS127" s="1">
        <f>AVERAGE(BS124:BS126)</f>
        <v>297</v>
      </c>
      <c r="BY127" s="1">
        <f>AVERAGE(BY124:BY126)</f>
        <v>1024.66666666667</v>
      </c>
      <c r="CE127" s="1">
        <f>AVERAGE(CE124:CE126)</f>
        <v>343</v>
      </c>
      <c r="CK127" s="1">
        <f>AVERAGE(CK124:CK126)</f>
        <v>260.333333333333</v>
      </c>
      <c r="CQ127" s="1">
        <f>AVERAGE(CQ124:CQ126)</f>
        <v>1390.66666666667</v>
      </c>
      <c r="DA127" s="1">
        <f>AVERAGE(DA124:DA126)</f>
        <v>262</v>
      </c>
      <c r="DG127" s="1">
        <f>AVERAGE(DG124:DG126)</f>
        <v>793.666666666667</v>
      </c>
      <c r="DM127" s="1">
        <f>AVERAGE(DM124:DM126)</f>
        <v>337.333333333333</v>
      </c>
      <c r="DS127" s="1">
        <f>AVERAGE(DS124:DS126)</f>
        <v>235</v>
      </c>
      <c r="DY127" s="1">
        <f>AVERAGE(DY124:DY126)</f>
        <v>1117</v>
      </c>
      <c r="EI127" s="1">
        <f>EI124</f>
        <v>187</v>
      </c>
      <c r="EO127" s="1">
        <f>EO124</f>
        <v>463</v>
      </c>
      <c r="EU127" s="1">
        <f>EU124</f>
        <v>237</v>
      </c>
      <c r="FA127" s="1">
        <f>FA124</f>
        <v>220</v>
      </c>
      <c r="FG127" s="1">
        <f>FG124</f>
        <v>692</v>
      </c>
      <c r="FQ127" s="3"/>
      <c r="FS127" s="1">
        <f>AVERAGE(FS124:FS126)</f>
        <v>301.666666666667</v>
      </c>
      <c r="FY127" s="1">
        <f>AVERAGE(FY124:FY126)</f>
        <v>1160</v>
      </c>
      <c r="GE127" s="1">
        <f>AVERAGE(GE124:GE126)</f>
        <v>323.666666666667</v>
      </c>
      <c r="GK127" s="1">
        <f>AVERAGE(GK124:GK126)</f>
        <v>256.333333333333</v>
      </c>
      <c r="GQ127" s="1">
        <f>AVERAGE(GQ124:GQ126)</f>
        <v>1512</v>
      </c>
      <c r="HA127" s="1">
        <f>AVERAGE(HA124:HA126)</f>
        <v>295</v>
      </c>
      <c r="HG127" s="1">
        <f>AVERAGE(HG124:HG126)</f>
        <v>1157</v>
      </c>
      <c r="HM127" s="1">
        <f>AVERAGE(HM124:HM126)</f>
        <v>317</v>
      </c>
      <c r="HS127" s="1">
        <f>AVERAGE(HS124:HS126)</f>
        <v>259</v>
      </c>
      <c r="HY127" s="1">
        <f>AVERAGE(HY124:HY126)</f>
        <v>1548.33333333333</v>
      </c>
      <c r="II127" s="1">
        <f>AVERAGE(II124:II126)</f>
        <v>265.333333333333</v>
      </c>
      <c r="IO127" s="1">
        <f>AVERAGE(IO124:IO126)</f>
        <v>906.333333333333</v>
      </c>
      <c r="IU127" s="1">
        <f>AVERAGE(IU124:IU126)</f>
        <v>306.333333333333</v>
      </c>
      <c r="JA127" s="1">
        <f>AVERAGE(JA124:JA126)</f>
        <v>231.333333333333</v>
      </c>
      <c r="JG127" s="1">
        <f>AVERAGE(JG124:JG126)</f>
        <v>1231.33333333333</v>
      </c>
      <c r="JQ127" s="1">
        <f>AVERAGE(JQ124:JQ126)</f>
        <v>252.666666666667</v>
      </c>
      <c r="JW127" s="1">
        <f>AVERAGE(JW124:JW126)</f>
        <v>791.333333333333</v>
      </c>
      <c r="KC127" s="1">
        <f>AVERAGE(KC124:KC126)</f>
        <v>326.666666666667</v>
      </c>
      <c r="KI127" s="1">
        <f>AVERAGE(KI124:KI126)</f>
        <v>244.666666666667</v>
      </c>
      <c r="KO127" s="1">
        <f>AVERAGE(KO124:KO126)</f>
        <v>1123</v>
      </c>
      <c r="KY127" s="1">
        <f>KY124</f>
        <v>171</v>
      </c>
      <c r="LE127" s="1">
        <f>LE124</f>
        <v>427</v>
      </c>
      <c r="LK127" s="1">
        <f>LK124</f>
        <v>219</v>
      </c>
      <c r="LQ127" s="1">
        <f>LQ124</f>
        <v>200</v>
      </c>
      <c r="LW127" s="1">
        <f>LW124</f>
        <v>641</v>
      </c>
      <c r="MG127" s="3"/>
      <c r="MI127" s="1">
        <f>AVERAGE(MI124:MI126)</f>
        <v>326.333333333333</v>
      </c>
      <c r="MO127" s="1">
        <f>AVERAGE(MO124:MO126)</f>
        <v>1269.66666666667</v>
      </c>
      <c r="MU127" s="1">
        <f>AVERAGE(MU124:MU126)</f>
        <v>349</v>
      </c>
      <c r="NA127" s="1">
        <f>AVERAGE(NA124:NA126)</f>
        <v>269</v>
      </c>
      <c r="NG127" s="1">
        <f>AVERAGE(NG124:NG126)</f>
        <v>1630.66666666667</v>
      </c>
      <c r="NQ127" s="1">
        <f>AVERAGE(NQ124:NQ126)</f>
        <v>324.666666666667</v>
      </c>
      <c r="NW127" s="1">
        <f>AVERAGE(NW124:NW126)</f>
        <v>1290.33333333333</v>
      </c>
      <c r="OC127" s="1">
        <f>AVERAGE(OC124:OC126)</f>
        <v>348.666666666667</v>
      </c>
      <c r="OI127" s="1">
        <f>AVERAGE(OI124:OI126)</f>
        <v>276.333333333333</v>
      </c>
      <c r="OO127" s="1">
        <f>AVERAGE(OO124:OO126)</f>
        <v>1699.33333333333</v>
      </c>
      <c r="OY127" s="1">
        <f>AVERAGE(OY124:OY126)</f>
        <v>300</v>
      </c>
      <c r="PE127" s="1">
        <f>AVERAGE(PE124:PE126)</f>
        <v>1078.33333333333</v>
      </c>
      <c r="PK127" s="1">
        <f>AVERAGE(PK124:PK126)</f>
        <v>345.666666666667</v>
      </c>
      <c r="PQ127" s="1">
        <f>AVERAGE(PQ124:PQ126)</f>
        <v>257.333333333333</v>
      </c>
      <c r="PW127" s="1">
        <f>AVERAGE(PW124:PW126)</f>
        <v>1432</v>
      </c>
      <c r="QG127" s="1">
        <f>AVERAGE(QG124:QG126)</f>
        <v>243</v>
      </c>
      <c r="QM127" s="1">
        <f>AVERAGE(QM124:QM126)</f>
        <v>748</v>
      </c>
      <c r="QS127" s="1">
        <f>AVERAGE(QS124:QS126)</f>
        <v>302.333333333333</v>
      </c>
      <c r="QY127" s="1">
        <f>AVERAGE(QY124:QY126)</f>
        <v>221.666666666667</v>
      </c>
      <c r="RE127" s="1">
        <f>AVERAGE(RE124:RE126)</f>
        <v>1033</v>
      </c>
      <c r="RO127" s="1">
        <f>RO124</f>
        <v>249</v>
      </c>
      <c r="RU127" s="1">
        <f>RU124</f>
        <v>665</v>
      </c>
      <c r="SA127" s="1">
        <f>SA124</f>
        <v>316</v>
      </c>
      <c r="SG127" s="1">
        <f>SG124</f>
        <v>288</v>
      </c>
      <c r="SM127" s="1">
        <f>SM124</f>
        <v>979</v>
      </c>
      <c r="SW127" s="3"/>
      <c r="SY127" s="1">
        <f>AVERAGE(SY124:SY126)</f>
        <v>313.666666666667</v>
      </c>
      <c r="TE127" s="1">
        <f>AVERAGE(TE124:TE126)</f>
        <v>1231</v>
      </c>
      <c r="TK127" s="1">
        <f>AVERAGE(TK124:TK126)</f>
        <v>336</v>
      </c>
      <c r="TQ127" s="1">
        <f>AVERAGE(TQ124:TQ126)</f>
        <v>262</v>
      </c>
      <c r="TW127" s="1">
        <f>AVERAGE(TW124:TW126)</f>
        <v>1578.33333333333</v>
      </c>
      <c r="UG127" s="1">
        <f>AVERAGE(UG124:UG126)</f>
        <v>316.666666666667</v>
      </c>
      <c r="UM127" s="1">
        <f>AVERAGE(UM124:UM126)</f>
        <v>1248</v>
      </c>
      <c r="US127" s="1">
        <f>AVERAGE(US124:US126)</f>
        <v>340.333333333333</v>
      </c>
      <c r="UY127" s="1">
        <f>AVERAGE(UY124:UY126)</f>
        <v>266</v>
      </c>
      <c r="VE127" s="1">
        <f>AVERAGE(VE124:VE126)</f>
        <v>1642.33333333333</v>
      </c>
      <c r="VO127" s="1">
        <f>AVERAGE(VO124:VO126)</f>
        <v>292.666666666667</v>
      </c>
      <c r="VU127" s="1">
        <f>AVERAGE(VU124:VU126)</f>
        <v>1046.33333333333</v>
      </c>
      <c r="WA127" s="1">
        <f>AVERAGE(WA124:WA126)</f>
        <v>336.333333333333</v>
      </c>
      <c r="WG127" s="1">
        <f>AVERAGE(WG124:WG126)</f>
        <v>249</v>
      </c>
      <c r="WM127" s="1">
        <f>AVERAGE(WM124:WM126)</f>
        <v>1389</v>
      </c>
      <c r="WW127" s="1">
        <f>AVERAGE(WW124:WW126)</f>
        <v>230</v>
      </c>
      <c r="XC127" s="1">
        <f>AVERAGE(XC124:XC126)</f>
        <v>704.666666666667</v>
      </c>
      <c r="XI127" s="1">
        <f>AVERAGE(XI124:XI126)</f>
        <v>285.333333333333</v>
      </c>
      <c r="XO127" s="1">
        <f>AVERAGE(XO124:XO126)</f>
        <v>204.333333333333</v>
      </c>
      <c r="XU127" s="1">
        <f>AVERAGE(XU124:XU126)</f>
        <v>963.666666666667</v>
      </c>
      <c r="YE127" s="1">
        <f>YE124</f>
        <v>227</v>
      </c>
      <c r="YK127" s="1">
        <f>YK124</f>
        <v>616</v>
      </c>
      <c r="YQ127" s="1">
        <f>YQ124</f>
        <v>291</v>
      </c>
      <c r="YW127" s="1">
        <f>YW124</f>
        <v>272</v>
      </c>
      <c r="ZC127" s="1">
        <f>ZC124</f>
        <v>910</v>
      </c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</row>
    <row r="128" spans="1:715">
      <c r="A128" s="3"/>
      <c r="FQ128" s="3"/>
      <c r="MG128" s="3"/>
      <c r="SW128" s="3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</row>
    <row r="129" spans="1:715">
      <c r="A129" s="3"/>
      <c r="FQ129" s="3"/>
      <c r="MG129" s="3"/>
      <c r="SW129" s="3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</row>
    <row r="130" spans="1:715">
      <c r="A130" s="3"/>
      <c r="FQ130" s="3"/>
      <c r="MG130" s="3"/>
      <c r="SW130" s="3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</row>
    <row r="131" spans="1:715">
      <c r="A131" s="3"/>
      <c r="C131" s="1">
        <f>(AA127-U127)/AA127</f>
        <v>0.828620029768233</v>
      </c>
      <c r="F131" s="1">
        <f>(I127-O127)/I127</f>
        <v>0.718923418423973</v>
      </c>
      <c r="I131" s="1">
        <f>(I127-C127)/I127</f>
        <v>0.738068812430633</v>
      </c>
      <c r="L131" s="1">
        <f>(I127-O127)/(I127-C127)</f>
        <v>0.97406015037594</v>
      </c>
      <c r="O131" s="1">
        <f>AA127/I127-1</f>
        <v>0.304938956714762</v>
      </c>
      <c r="R131" s="1">
        <f>L131/(L131+1)</f>
        <v>0.493429822890878</v>
      </c>
      <c r="U131" s="1">
        <f>1/(1+L131)</f>
        <v>0.506570177109122</v>
      </c>
      <c r="X131" s="1">
        <f>U131/R131-1</f>
        <v>0.0266306445387881</v>
      </c>
      <c r="AA131" s="1">
        <f>I131*L131</f>
        <v>0.718923418423973</v>
      </c>
      <c r="AD131" s="1">
        <f>1-I131</f>
        <v>0.261931187569367</v>
      </c>
      <c r="AG131" s="1">
        <f>I131*(1-L131)</f>
        <v>0.0191453940066593</v>
      </c>
      <c r="AK131" s="1">
        <f>(BI127-BC127)/BI127</f>
        <v>0.832915622389306</v>
      </c>
      <c r="AN131" s="1">
        <f>(AQ127-AW127)/AQ127</f>
        <v>0.726586525020967</v>
      </c>
      <c r="AQ131" s="1">
        <f>(AQ127-AK127)/AQ127</f>
        <v>0.74559686888454</v>
      </c>
      <c r="AT131" s="1">
        <f>(AQ127-AW127)/(AQ127-AK127)</f>
        <v>0.974503187101612</v>
      </c>
      <c r="AW131" s="1">
        <f>BI127/AQ127-1</f>
        <v>0.338551859099804</v>
      </c>
      <c r="AZ131" s="1">
        <f>AT131/(AT131+1)</f>
        <v>0.493543486517281</v>
      </c>
      <c r="BC131" s="1">
        <f>1/(1+AT131)</f>
        <v>0.506456513482719</v>
      </c>
      <c r="BF131" s="1">
        <f>BC131/AZ131-1</f>
        <v>0.0261639091958448</v>
      </c>
      <c r="BI131" s="1">
        <f>AQ131*AT131</f>
        <v>0.726586525020967</v>
      </c>
      <c r="BL131" s="1">
        <f>1-AQ131</f>
        <v>0.25440313111546</v>
      </c>
      <c r="BO131" s="1">
        <f>AQ131*(1-AT131)</f>
        <v>0.0190103438635729</v>
      </c>
      <c r="BS131" s="1">
        <f>(CQ127-CK127)/CQ127</f>
        <v>0.812799616490892</v>
      </c>
      <c r="BV131" s="1">
        <f>(BY127-CE127)/BY127</f>
        <v>0.665256994144437</v>
      </c>
      <c r="BY131" s="1">
        <f>(BY127-BS127)/BY127</f>
        <v>0.710149642160052</v>
      </c>
      <c r="CB131" s="1">
        <f>(BY127-CE127)/(BY127-BS127)</f>
        <v>0.936784241868988</v>
      </c>
      <c r="CE131" s="1">
        <f>CQ127/BY127-1</f>
        <v>0.35718932986337</v>
      </c>
      <c r="CH131" s="1">
        <f>CB131/(CB131+1)</f>
        <v>0.48368022705771</v>
      </c>
      <c r="CK131" s="1">
        <f>1/(1+CB131)</f>
        <v>0.516319772942289</v>
      </c>
      <c r="CN131" s="1">
        <f>CK131/CH131-1</f>
        <v>0.067481662591687</v>
      </c>
      <c r="CQ131" s="1">
        <f>BY131*CB131</f>
        <v>0.665256994144437</v>
      </c>
      <c r="CT131" s="1">
        <f>1-BY131</f>
        <v>0.289850357839948</v>
      </c>
      <c r="CW131" s="1">
        <f>BY131*(1-CB131)</f>
        <v>0.0448926480156148</v>
      </c>
      <c r="DA131" s="1">
        <f>(DY127-DS127)/DY127</f>
        <v>0.789615040286482</v>
      </c>
      <c r="DD131" s="1">
        <f>(DG127-DM127)/DG127</f>
        <v>0.574968500629987</v>
      </c>
      <c r="DG131" s="1">
        <f>(DG127-DA127)/DG127</f>
        <v>0.669886602267955</v>
      </c>
      <c r="DJ131" s="1">
        <f>(DG127-DM127)/(DG127-DA127)</f>
        <v>0.858307210031348</v>
      </c>
      <c r="DM131" s="1">
        <f>DY127/DG127-1</f>
        <v>0.407391852162957</v>
      </c>
      <c r="DP131" s="1">
        <f>DJ131/(DJ131+1)</f>
        <v>0.461875843454791</v>
      </c>
      <c r="DS131" s="1">
        <f>1/(1+DJ131)</f>
        <v>0.538124156545209</v>
      </c>
      <c r="DV131" s="1">
        <f>DS131/DP131-1</f>
        <v>0.165084002921841</v>
      </c>
      <c r="DY131" s="1">
        <f>DG131*DJ131</f>
        <v>0.574968500629987</v>
      </c>
      <c r="EB131" s="1">
        <f>1-DG131</f>
        <v>0.330113397732045</v>
      </c>
      <c r="EE131" s="1">
        <f>DG131*(1-DJ131)</f>
        <v>0.0949181016379672</v>
      </c>
      <c r="EI131" s="1">
        <f>(FG127-FA127)/FG127</f>
        <v>0.682080924855491</v>
      </c>
      <c r="EL131" s="1">
        <f>(EO127-EU127)/EO127</f>
        <v>0.488120950323974</v>
      </c>
      <c r="EO131" s="1">
        <f>(EO127-EI127)/EO127</f>
        <v>0.596112311015119</v>
      </c>
      <c r="ER131" s="1">
        <f>(EO127-EU127)/(EO127-EI127)</f>
        <v>0.818840579710145</v>
      </c>
      <c r="EU131" s="1">
        <f>FG127/EO127-1</f>
        <v>0.494600431965443</v>
      </c>
      <c r="EX131" s="1">
        <f>ER131/(ER131+1)</f>
        <v>0.450199203187251</v>
      </c>
      <c r="FA131" s="1">
        <f>1/(1+ER131)</f>
        <v>0.549800796812749</v>
      </c>
      <c r="FD131" s="1">
        <f>FA131/EX131-1</f>
        <v>0.221238938053097</v>
      </c>
      <c r="FG131" s="1">
        <f>EO131*ER131</f>
        <v>0.488120950323974</v>
      </c>
      <c r="FJ131" s="1">
        <f>1-EO131</f>
        <v>0.403887688984881</v>
      </c>
      <c r="FM131" s="1">
        <f>EO131*(1-ER131)</f>
        <v>0.107991360691145</v>
      </c>
      <c r="FQ131" s="3"/>
      <c r="FS131" s="1">
        <f>(GQ127-GK127)/GQ127</f>
        <v>0.830467372134039</v>
      </c>
      <c r="FV131" s="1">
        <f>(FY127-GE127)/FY127</f>
        <v>0.720977011494253</v>
      </c>
      <c r="FY131" s="1">
        <f>(FY127-FS127)/FY127</f>
        <v>0.739942528735632</v>
      </c>
      <c r="GB131" s="1">
        <f>(FY127-GE127)/(FY127-FS127)</f>
        <v>0.974368932038835</v>
      </c>
      <c r="GE131" s="1">
        <f>GQ127/FY127-1</f>
        <v>0.303448275862069</v>
      </c>
      <c r="GH131" s="1">
        <f>GB131/(GB131+1)</f>
        <v>0.493509047993706</v>
      </c>
      <c r="GK131" s="1">
        <f>1/(1+GB131)</f>
        <v>0.506490952006294</v>
      </c>
      <c r="GN131" s="1">
        <f>GK131/GH131-1</f>
        <v>0.0263053009167</v>
      </c>
      <c r="GQ131" s="1">
        <f>FY131*GB131</f>
        <v>0.720977011494253</v>
      </c>
      <c r="GT131" s="1">
        <f>1-FY131</f>
        <v>0.260057471264368</v>
      </c>
      <c r="GW131" s="1">
        <f>FY131*(1-GB131)</f>
        <v>0.0189655172413793</v>
      </c>
      <c r="HA131" s="1">
        <f>(HY127-HS127)/HY127</f>
        <v>0.832723358449946</v>
      </c>
      <c r="HD131" s="1">
        <f>(HG127-HM127)/HG127</f>
        <v>0.726015557476232</v>
      </c>
      <c r="HG131" s="1">
        <f>(HG127-HA127)/HG127</f>
        <v>0.745030250648228</v>
      </c>
      <c r="HJ131" s="1">
        <f>(HG127-HM127)/(HG127-HA127)</f>
        <v>0.974477958236659</v>
      </c>
      <c r="HM131" s="1">
        <f>HY127/HG127-1</f>
        <v>0.338231057332181</v>
      </c>
      <c r="HP131" s="1">
        <f>HJ131/(HJ131+1)</f>
        <v>0.493537015276146</v>
      </c>
      <c r="HS131" s="1">
        <f>1/(1+HJ131)</f>
        <v>0.506462984723854</v>
      </c>
      <c r="HV131" s="1">
        <f>HS131/HP131-1</f>
        <v>0.0261904761904761</v>
      </c>
      <c r="HY131" s="1">
        <f>HG131*HJ131</f>
        <v>0.726015557476232</v>
      </c>
      <c r="IB131" s="1">
        <f>1-HG131</f>
        <v>0.254969749351772</v>
      </c>
      <c r="IE131" s="1">
        <f>HG131*(1-HJ131)</f>
        <v>0.0190146931719965</v>
      </c>
      <c r="II131" s="1">
        <f>(JG127-JA127)/JG127</f>
        <v>0.812127774769897</v>
      </c>
      <c r="IL131" s="1">
        <f>(IO127-IU127)/IO127</f>
        <v>0.662008091210004</v>
      </c>
      <c r="IO131" s="1">
        <f>(IO127-II127)/IO127</f>
        <v>0.707245310776021</v>
      </c>
      <c r="IR131" s="1">
        <f>(IO127-IU127)/(IO127-II127)</f>
        <v>0.93603744149766</v>
      </c>
      <c r="IU131" s="1">
        <f>JG127/IO127-1</f>
        <v>0.358587716072085</v>
      </c>
      <c r="IX131" s="1">
        <f>IR131/(IR131+1)</f>
        <v>0.48348106365834</v>
      </c>
      <c r="JA131" s="1">
        <f>1/(1+IR131)</f>
        <v>0.51651893634166</v>
      </c>
      <c r="JD131" s="1">
        <f>JA131/IX131-1</f>
        <v>0.0683333333333334</v>
      </c>
      <c r="JG131" s="1">
        <f>IO131*IR131</f>
        <v>0.662008091210004</v>
      </c>
      <c r="JJ131" s="1">
        <f>1-IO131</f>
        <v>0.292754689223979</v>
      </c>
      <c r="JM131" s="1">
        <f>IO131*(1-IR131)</f>
        <v>0.0452372195660169</v>
      </c>
      <c r="JQ131" s="1">
        <f>(KO127-KI127)/KO127</f>
        <v>0.782131196200653</v>
      </c>
      <c r="JT131" s="1">
        <f>(JW127-KC127)/JW127</f>
        <v>0.587194608256108</v>
      </c>
      <c r="JW131" s="1">
        <f>(JW127-JQ127)/JW127</f>
        <v>0.680707666385847</v>
      </c>
      <c r="JZ131" s="1">
        <f>(JW127-KC127)/(JW127-JQ127)</f>
        <v>0.862623762376238</v>
      </c>
      <c r="KC131" s="1">
        <f>KO127/JW127-1</f>
        <v>0.419123841617523</v>
      </c>
      <c r="KF131" s="1">
        <f>JZ131/(JZ131+1)</f>
        <v>0.46312292358804</v>
      </c>
      <c r="KI131" s="1">
        <f>1/(1+JZ131)</f>
        <v>0.53687707641196</v>
      </c>
      <c r="KL131" s="1">
        <f>KI131/KF131-1</f>
        <v>0.159253945480632</v>
      </c>
      <c r="KO131" s="1">
        <f>JW131*JZ131</f>
        <v>0.587194608256108</v>
      </c>
      <c r="KR131" s="1">
        <f>1-JW131</f>
        <v>0.319292333614153</v>
      </c>
      <c r="KU131" s="1">
        <f>JW131*(1-JZ131)</f>
        <v>0.0935130581297389</v>
      </c>
      <c r="KY131" s="1">
        <f>(LW127-LQ127)/LW127</f>
        <v>0.68798751950078</v>
      </c>
      <c r="LB131" s="1">
        <f>(LE127-LK127)/LE127</f>
        <v>0.48711943793911</v>
      </c>
      <c r="LE131" s="1">
        <f>(LE127-KY127)/LE127</f>
        <v>0.599531615925059</v>
      </c>
      <c r="LH131" s="1">
        <f>(LE127-LK127)/(LE127-KY127)</f>
        <v>0.8125</v>
      </c>
      <c r="LK131" s="1">
        <f>LW127/LE127-1</f>
        <v>0.501170960187354</v>
      </c>
      <c r="LN131" s="1">
        <f>LH131/(LH131+1)</f>
        <v>0.448275862068966</v>
      </c>
      <c r="LQ131" s="1">
        <f>1/(1+LH131)</f>
        <v>0.551724137931034</v>
      </c>
      <c r="LT131" s="1">
        <f>LQ131/LN131-1</f>
        <v>0.230769230769231</v>
      </c>
      <c r="LW131" s="1">
        <f>LE131*LH131</f>
        <v>0.48711943793911</v>
      </c>
      <c r="LZ131" s="1">
        <f>1-LE131</f>
        <v>0.400468384074941</v>
      </c>
      <c r="MC131" s="1">
        <f>LE131*(1-LH131)</f>
        <v>0.112412177985948</v>
      </c>
      <c r="MG131" s="3"/>
      <c r="MI131" s="1">
        <f>(NG127-NA127)/NG127</f>
        <v>0.835036794766966</v>
      </c>
      <c r="ML131" s="1">
        <f>(MO127-MU127)/MO127</f>
        <v>0.725124704646889</v>
      </c>
      <c r="MO131" s="1">
        <f>(MO127-MI127)/MO127</f>
        <v>0.742977159359412</v>
      </c>
      <c r="MR131" s="1">
        <f>(MO127-MU127)/(MO127-MI127)</f>
        <v>0.975971731448763</v>
      </c>
      <c r="MU131" s="1">
        <f>NG127/MO127-1</f>
        <v>0.2843265949068</v>
      </c>
      <c r="MX131" s="1">
        <f>MR131/(MR131+1)</f>
        <v>0.493919885550787</v>
      </c>
      <c r="NA131" s="1">
        <f>1/(1+MR131)</f>
        <v>0.506080114449213</v>
      </c>
      <c r="ND131" s="1">
        <f>NA131/MX131-1</f>
        <v>0.0246198406951486</v>
      </c>
      <c r="NG131" s="1">
        <f>MO131*MR131</f>
        <v>0.725124704646889</v>
      </c>
      <c r="NJ131" s="1">
        <f>1-MO131</f>
        <v>0.257022840640588</v>
      </c>
      <c r="NM131" s="1">
        <f>MO131*(1-MR131)</f>
        <v>0.0178524547125231</v>
      </c>
      <c r="NQ131" s="1">
        <f>(OO127-OI127)/OO127</f>
        <v>0.837387210670851</v>
      </c>
      <c r="NT131" s="1">
        <f>(NW127-OC127)/NW127</f>
        <v>0.729785585120124</v>
      </c>
      <c r="NW131" s="1">
        <f>(NW127-NQ127)/NW127</f>
        <v>0.748385430121416</v>
      </c>
      <c r="NZ131" s="1">
        <f>(NW127-OC127)/(NW127-NQ127)</f>
        <v>0.975146703486365</v>
      </c>
      <c r="OC131" s="1">
        <f>OO127/NW127-1</f>
        <v>0.316972358563679</v>
      </c>
      <c r="OF131" s="1">
        <f>NZ131/(NZ131+1)</f>
        <v>0.493708493533729</v>
      </c>
      <c r="OI131" s="1">
        <f>1/(1+NZ131)</f>
        <v>0.506291506466271</v>
      </c>
      <c r="OL131" s="1">
        <f>OI131/OF131-1</f>
        <v>0.0254867256637168</v>
      </c>
      <c r="OO131" s="1">
        <f>NW131*NZ131</f>
        <v>0.729785585120124</v>
      </c>
      <c r="OR131" s="1">
        <f>1-NW131</f>
        <v>0.251614569878584</v>
      </c>
      <c r="OU131" s="1">
        <f>NW131*(1-NZ131)</f>
        <v>0.0185998450012916</v>
      </c>
      <c r="OY131" s="1">
        <f>(PW127-PQ127)/PW127</f>
        <v>0.820297951582868</v>
      </c>
      <c r="PB131" s="1">
        <f>(PE127-PK127)/PE127</f>
        <v>0.679443585780525</v>
      </c>
      <c r="PE131" s="1">
        <f>(PE127-OY127)/PE127</f>
        <v>0.721792890262751</v>
      </c>
      <c r="PH131" s="1">
        <f>(PE127-PK127)/(PE127-OY127)</f>
        <v>0.941327623126338</v>
      </c>
      <c r="PK131" s="1">
        <f>PW127/PE127-1</f>
        <v>0.327975270479135</v>
      </c>
      <c r="PN131" s="1">
        <f>PH131/(PH131+1)</f>
        <v>0.484888594749614</v>
      </c>
      <c r="PQ131" s="1">
        <f>1/(1+PH131)</f>
        <v>0.515111405250386</v>
      </c>
      <c r="PT131" s="1">
        <f>PQ131/PN131-1</f>
        <v>0.0623293903548681</v>
      </c>
      <c r="PW131" s="1">
        <f>PE131*PH131</f>
        <v>0.679443585780525</v>
      </c>
      <c r="PZ131" s="1">
        <f>1-PE131</f>
        <v>0.278207109737249</v>
      </c>
      <c r="QC131" s="1">
        <f>PE131*(1-PH131)</f>
        <v>0.0423493044822257</v>
      </c>
      <c r="QG131" s="1">
        <f>(RE127-QY127)/RE127</f>
        <v>0.78541464988706</v>
      </c>
      <c r="QJ131" s="1">
        <f>(QM127-QS127)/QM127</f>
        <v>0.595811051693405</v>
      </c>
      <c r="QM131" s="1">
        <f>(QM127-QG127)/QM127</f>
        <v>0.675133689839572</v>
      </c>
      <c r="QP131" s="1">
        <f>(QM127-QS127)/(QM127-QG127)</f>
        <v>0.882508250825083</v>
      </c>
      <c r="QS131" s="1">
        <f>RE127/QM127-1</f>
        <v>0.381016042780749</v>
      </c>
      <c r="QV131" s="1">
        <f>QP131/(QP131+1)</f>
        <v>0.468793828892006</v>
      </c>
      <c r="QY131" s="1">
        <f>1/(1+QP131)</f>
        <v>0.531206171107994</v>
      </c>
      <c r="RB131" s="1">
        <f>QY131/QV131-1</f>
        <v>0.133133881824981</v>
      </c>
      <c r="RE131" s="1">
        <f>QM131*QP131</f>
        <v>0.595811051693405</v>
      </c>
      <c r="RH131" s="1">
        <f>1-QM131</f>
        <v>0.324866310160428</v>
      </c>
      <c r="RK131" s="1">
        <f>QM131*(1-QP131)</f>
        <v>0.0793226381461675</v>
      </c>
      <c r="RO131" s="1">
        <f>(SM127-SG127)/SM127</f>
        <v>0.70582226762002</v>
      </c>
      <c r="RR131" s="1">
        <f>(RU127-SA127)/RU127</f>
        <v>0.524812030075188</v>
      </c>
      <c r="RU131" s="1">
        <f>(RU127-RO127)/RU127</f>
        <v>0.625563909774436</v>
      </c>
      <c r="RX131" s="1">
        <f>(RU127-SA127)/(RU127-RO127)</f>
        <v>0.838942307692308</v>
      </c>
      <c r="SA131" s="1">
        <f>SM127/RU127-1</f>
        <v>0.47218045112782</v>
      </c>
      <c r="SD131" s="1">
        <f>RX131/(RX131+1)</f>
        <v>0.456209150326797</v>
      </c>
      <c r="SG131" s="1">
        <f>1/(1+RX131)</f>
        <v>0.543790849673203</v>
      </c>
      <c r="SJ131" s="1">
        <f>SG131/SD131-1</f>
        <v>0.191977077363897</v>
      </c>
      <c r="SM131" s="1">
        <f>RU131*RX131</f>
        <v>0.524812030075188</v>
      </c>
      <c r="SP131" s="1">
        <f>1-RU131</f>
        <v>0.374436090225564</v>
      </c>
      <c r="SS131" s="1">
        <f>RU131*(1-RX131)</f>
        <v>0.100751879699248</v>
      </c>
      <c r="SW131" s="3"/>
      <c r="SY131" s="1">
        <f>(TW127-TQ127)/TW127</f>
        <v>0.834002111932418</v>
      </c>
      <c r="TB131" s="1">
        <f>(TE127-TK127)/TE127</f>
        <v>0.727051177904143</v>
      </c>
      <c r="TE131" s="1">
        <f>(TE127-SY127)/TE127</f>
        <v>0.745193609531546</v>
      </c>
      <c r="TH131" s="1">
        <f>(TE127-TK127)/(TE127-SY127)</f>
        <v>0.975654069767442</v>
      </c>
      <c r="TK131" s="1">
        <f>TW127/TE127-1</f>
        <v>0.28215542919036</v>
      </c>
      <c r="TN131" s="1">
        <f>TH131/(TH131+1)</f>
        <v>0.493838513886334</v>
      </c>
      <c r="TQ131" s="1">
        <f>1/(1+TH131)</f>
        <v>0.506161486113666</v>
      </c>
      <c r="TT131" s="1">
        <f>TQ131/TN131-1</f>
        <v>0.0249534450651769</v>
      </c>
      <c r="TW131" s="1">
        <f>TE131*TH131</f>
        <v>0.727051177904143</v>
      </c>
      <c r="TZ131" s="1">
        <f>1-TE131</f>
        <v>0.254806390468454</v>
      </c>
      <c r="UC131" s="1">
        <f>TE131*(1-TH131)</f>
        <v>0.0181424316274031</v>
      </c>
      <c r="UG131" s="1">
        <f>(VE127-UY127)/VE127</f>
        <v>0.838035315607875</v>
      </c>
      <c r="UJ131" s="1">
        <f>(UM127-US127)/UM127</f>
        <v>0.727297008547009</v>
      </c>
      <c r="UM131" s="1">
        <f>(UM127-UG127)/UM127</f>
        <v>0.746260683760684</v>
      </c>
      <c r="UP131" s="1">
        <f>(UM127-US127)/(UM127-UG127)</f>
        <v>0.974588403722262</v>
      </c>
      <c r="US131" s="1">
        <f>VE127/UM127-1</f>
        <v>0.315972222222222</v>
      </c>
      <c r="UV131" s="1">
        <f>UP131/(UP131+1)</f>
        <v>0.493565343483778</v>
      </c>
      <c r="UY131" s="1">
        <f>1/(1+UP131)</f>
        <v>0.506434656516223</v>
      </c>
      <c r="VB131" s="1">
        <f>UY131/UV131-1</f>
        <v>0.0260741828865219</v>
      </c>
      <c r="VE131" s="1">
        <f>UM131*UP131</f>
        <v>0.727297008547009</v>
      </c>
      <c r="VH131" s="1">
        <f>1-UM131</f>
        <v>0.253739316239316</v>
      </c>
      <c r="VK131" s="1">
        <f>UM131*(1-UP131)</f>
        <v>0.0189636752136751</v>
      </c>
      <c r="VO131" s="1">
        <f>(WM127-WG127)/WM127</f>
        <v>0.8207343412527</v>
      </c>
      <c r="VR131" s="1">
        <f>(VU127-WA127)/VU127</f>
        <v>0.678560050971647</v>
      </c>
      <c r="VU131" s="1">
        <f>(VU127-VO127)/VU127</f>
        <v>0.720293086970373</v>
      </c>
      <c r="VX131" s="1">
        <f>(VU127-WA127)/(VU127-VO127)</f>
        <v>0.942061034940292</v>
      </c>
      <c r="WA131" s="1">
        <f>WM127/VU127-1</f>
        <v>0.327492832112138</v>
      </c>
      <c r="WD131" s="1">
        <f>VX131/(VX131+1)</f>
        <v>0.48508312457299</v>
      </c>
      <c r="WG131" s="1">
        <f>1/(1+VX131)</f>
        <v>0.51491687542701</v>
      </c>
      <c r="WJ131" s="1">
        <f>WG131/WD131-1</f>
        <v>0.0615023474178402</v>
      </c>
      <c r="WM131" s="1">
        <f>VU131*VX131</f>
        <v>0.678560050971647</v>
      </c>
      <c r="WP131" s="1">
        <f>1-VU131</f>
        <v>0.279706913029627</v>
      </c>
      <c r="WS131" s="1">
        <f>VU131*(1-VX131)</f>
        <v>0.0417330359987255</v>
      </c>
      <c r="WW131" s="1">
        <f>(XU127-XO127)/XU127</f>
        <v>0.787962642684192</v>
      </c>
      <c r="WZ131" s="1">
        <f>(XC127-XI127)/XC127</f>
        <v>0.595080416272469</v>
      </c>
      <c r="XC131" s="1">
        <f>(XC127-WW127)/XC127</f>
        <v>0.67360454115421</v>
      </c>
      <c r="XF131" s="1">
        <f>(XC127-XI127)/(XC127-WW127)</f>
        <v>0.883426966292135</v>
      </c>
      <c r="XI131" s="1">
        <f>XU127/XC127-1</f>
        <v>0.367549668874172</v>
      </c>
      <c r="XL131" s="1">
        <f>XF131/(XF131+1)</f>
        <v>0.469052945563013</v>
      </c>
      <c r="XO131" s="1">
        <f>1/(1+XF131)</f>
        <v>0.530947054436987</v>
      </c>
      <c r="XR131" s="1">
        <f>XO131/XL131-1</f>
        <v>0.131955484896661</v>
      </c>
      <c r="XU131" s="1">
        <f>XC131*XF131</f>
        <v>0.595080416272469</v>
      </c>
      <c r="XX131" s="1">
        <f>1-XC131</f>
        <v>0.32639545884579</v>
      </c>
      <c r="YA131" s="1">
        <f>XC131*(1-XF131)</f>
        <v>0.0785241248817407</v>
      </c>
      <c r="YE131" s="1">
        <f>(ZC127-YW127)/ZC127</f>
        <v>0.701098901098901</v>
      </c>
      <c r="YH131" s="1">
        <f>(YK127-YQ127)/YK127</f>
        <v>0.527597402597403</v>
      </c>
      <c r="YK131" s="1">
        <f>(YK127-YE127)/YK127</f>
        <v>0.631493506493506</v>
      </c>
      <c r="YN131" s="1">
        <f>(YK127-YQ127)/(YK127-YE127)</f>
        <v>0.83547557840617</v>
      </c>
      <c r="YQ131" s="1">
        <f>ZC127/YK127-1</f>
        <v>0.477272727272727</v>
      </c>
      <c r="YT131" s="1">
        <f>YN131/(YN131+1)</f>
        <v>0.455182072829132</v>
      </c>
      <c r="YW131" s="1">
        <f>1/(1+YN131)</f>
        <v>0.544817927170868</v>
      </c>
      <c r="YZ131" s="1">
        <f>YW131/YT131-1</f>
        <v>0.196923076923077</v>
      </c>
      <c r="ZC131" s="1">
        <f>YK131*YN131</f>
        <v>0.527597402597403</v>
      </c>
      <c r="ZF131" s="1">
        <f>1-YK131</f>
        <v>0.368506493506494</v>
      </c>
      <c r="ZI131" s="1">
        <f>YK131*(1-YN131)</f>
        <v>0.103896103896104</v>
      </c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</row>
    <row r="132" spans="1:715">
      <c r="A132" s="3"/>
      <c r="FQ132" s="3"/>
      <c r="MG132" s="3"/>
      <c r="SW132" s="3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</row>
    <row r="133" spans="1:715">
      <c r="A133" s="3"/>
      <c r="FQ133" s="3"/>
      <c r="MG133" s="3"/>
      <c r="SW133" s="3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</row>
    <row r="134" s="1" customFormat="1" spans="1:715">
      <c r="A134" s="4" t="s">
        <v>11</v>
      </c>
      <c r="AE134" s="1">
        <v>18.0439930586524</v>
      </c>
      <c r="BM134" s="1">
        <v>21.3729493985594</v>
      </c>
      <c r="CU134" s="1">
        <v>17.0580470843238</v>
      </c>
      <c r="EC134" s="1">
        <v>12.4638872505696</v>
      </c>
      <c r="FK134" s="1">
        <v>6.55543952365516</v>
      </c>
      <c r="FQ134" s="4"/>
      <c r="GU134" s="1">
        <v>17.4519116395238</v>
      </c>
      <c r="IE134" s="1">
        <v>20.7081992589203</v>
      </c>
      <c r="JK134" s="1">
        <v>16.1277889756515</v>
      </c>
      <c r="KS134" s="1">
        <v>11.9057938377947</v>
      </c>
      <c r="MA134" s="1">
        <v>5.95891147211902</v>
      </c>
      <c r="MG134" s="4" t="s">
        <v>11</v>
      </c>
      <c r="NK134" s="1">
        <v>19.8143495421204</v>
      </c>
      <c r="OS134" s="1">
        <v>25.9157933030166</v>
      </c>
      <c r="QA134" s="1">
        <v>18.0814491307422</v>
      </c>
      <c r="RI134" s="1">
        <v>13.2045620385539</v>
      </c>
      <c r="SQ134" s="1">
        <v>9.58911389507925</v>
      </c>
      <c r="SW134" s="4"/>
      <c r="UA134" s="1">
        <v>19.2779566508226</v>
      </c>
      <c r="VI134" s="1">
        <v>25.268364459907</v>
      </c>
      <c r="WQ134" s="1">
        <v>17.5807121251127</v>
      </c>
      <c r="XY134" s="1">
        <v>12.6564092209518</v>
      </c>
      <c r="ZG134" s="1">
        <v>8.94563918757467</v>
      </c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</row>
    <row r="135" spans="1:715">
      <c r="A135" s="3" t="s">
        <v>34</v>
      </c>
      <c r="B135" s="1">
        <v>47</v>
      </c>
      <c r="C135" s="1">
        <v>332</v>
      </c>
      <c r="I135" s="1">
        <v>1264</v>
      </c>
      <c r="O135" s="1">
        <v>348</v>
      </c>
      <c r="U135" s="1">
        <v>276</v>
      </c>
      <c r="AA135" s="1">
        <v>1628</v>
      </c>
      <c r="AK135" s="1">
        <v>294</v>
      </c>
      <c r="AQ135" s="1">
        <v>1084</v>
      </c>
      <c r="AW135" s="1">
        <v>306</v>
      </c>
      <c r="BC135" s="1">
        <v>259</v>
      </c>
      <c r="BI135" s="1">
        <v>1446</v>
      </c>
      <c r="BS135" s="1">
        <v>309</v>
      </c>
      <c r="BY135" s="1">
        <v>908</v>
      </c>
      <c r="CE135" s="1">
        <v>360</v>
      </c>
      <c r="CK135" s="1">
        <v>265</v>
      </c>
      <c r="CQ135" s="1">
        <v>1243</v>
      </c>
      <c r="DA135" s="1">
        <v>246</v>
      </c>
      <c r="DG135" s="1">
        <v>860</v>
      </c>
      <c r="DM135" s="1">
        <v>317</v>
      </c>
      <c r="DS135" s="1">
        <v>243</v>
      </c>
      <c r="DY135" s="1">
        <v>1184</v>
      </c>
      <c r="EI135" s="1">
        <v>169</v>
      </c>
      <c r="EO135" s="1">
        <v>402</v>
      </c>
      <c r="EU135" s="1">
        <v>216</v>
      </c>
      <c r="FA135" s="1">
        <v>206</v>
      </c>
      <c r="FG135" s="1">
        <v>615</v>
      </c>
      <c r="FQ135" s="3"/>
      <c r="FS135" s="1">
        <v>312</v>
      </c>
      <c r="FY135" s="1">
        <v>1178</v>
      </c>
      <c r="GE135" s="1">
        <v>327</v>
      </c>
      <c r="GK135" s="1">
        <v>264</v>
      </c>
      <c r="GQ135" s="1">
        <v>1523</v>
      </c>
      <c r="HA135" s="1">
        <v>274</v>
      </c>
      <c r="HG135" s="1">
        <v>1031</v>
      </c>
      <c r="HM135" s="1">
        <v>287</v>
      </c>
      <c r="HS135" s="1">
        <v>239</v>
      </c>
      <c r="HY135" s="1">
        <v>1380</v>
      </c>
      <c r="II135" s="1">
        <v>280</v>
      </c>
      <c r="IO135" s="1">
        <v>863</v>
      </c>
      <c r="IU135" s="1">
        <v>327</v>
      </c>
      <c r="JA135" s="1">
        <v>243</v>
      </c>
      <c r="JG135" s="1">
        <v>1183</v>
      </c>
      <c r="JQ135" s="1">
        <v>214</v>
      </c>
      <c r="JW135" s="1">
        <v>742</v>
      </c>
      <c r="KC135" s="1">
        <v>283</v>
      </c>
      <c r="KI135" s="1">
        <v>215</v>
      </c>
      <c r="KO135" s="1">
        <v>1043</v>
      </c>
      <c r="KY135" s="1">
        <v>165</v>
      </c>
      <c r="LE135" s="1">
        <v>395</v>
      </c>
      <c r="LK135" s="1">
        <v>212</v>
      </c>
      <c r="LQ135" s="1">
        <v>206</v>
      </c>
      <c r="LW135" s="1">
        <v>609</v>
      </c>
      <c r="MG135" s="3" t="s">
        <v>35</v>
      </c>
      <c r="MH135" s="1">
        <v>116</v>
      </c>
      <c r="MI135" s="1">
        <v>307</v>
      </c>
      <c r="MO135" s="1">
        <v>1218</v>
      </c>
      <c r="MU135" s="1">
        <v>319</v>
      </c>
      <c r="NA135" s="1">
        <v>251</v>
      </c>
      <c r="NG135" s="1">
        <v>1522</v>
      </c>
      <c r="NQ135" s="1">
        <v>236</v>
      </c>
      <c r="NW135" s="1">
        <v>1049</v>
      </c>
      <c r="OC135" s="1">
        <v>237</v>
      </c>
      <c r="OI135" s="1">
        <v>194</v>
      </c>
      <c r="OO135" s="1">
        <v>1358</v>
      </c>
      <c r="OY135" s="1">
        <v>291</v>
      </c>
      <c r="PE135" s="1">
        <v>1033</v>
      </c>
      <c r="PK135" s="1">
        <v>335</v>
      </c>
      <c r="PQ135" s="1">
        <v>250</v>
      </c>
      <c r="PW135" s="1">
        <v>1376</v>
      </c>
      <c r="QG135" s="1">
        <v>194</v>
      </c>
      <c r="QM135" s="1">
        <v>653</v>
      </c>
      <c r="QS135" s="1">
        <v>241</v>
      </c>
      <c r="QY135" s="1">
        <v>180</v>
      </c>
      <c r="RE135" s="1">
        <v>895</v>
      </c>
      <c r="RO135" s="1">
        <v>230</v>
      </c>
      <c r="RU135" s="1">
        <v>632</v>
      </c>
      <c r="SA135" s="1">
        <v>300</v>
      </c>
      <c r="SG135" s="1">
        <v>275</v>
      </c>
      <c r="SM135" s="1">
        <v>939</v>
      </c>
      <c r="SW135" s="3"/>
      <c r="SY135" s="1">
        <v>296</v>
      </c>
      <c r="TE135" s="1">
        <v>1220</v>
      </c>
      <c r="TK135" s="1">
        <v>306</v>
      </c>
      <c r="TQ135" s="1">
        <v>238</v>
      </c>
      <c r="TW135" s="1">
        <v>1539</v>
      </c>
      <c r="UG135" s="1">
        <v>229</v>
      </c>
      <c r="UM135" s="1">
        <v>1006</v>
      </c>
      <c r="US135" s="1">
        <v>229</v>
      </c>
      <c r="UY135" s="1">
        <v>184</v>
      </c>
      <c r="VE135" s="1">
        <v>1300</v>
      </c>
      <c r="VO135" s="1">
        <v>269</v>
      </c>
      <c r="VU135" s="1">
        <v>969</v>
      </c>
      <c r="WA135" s="1">
        <v>311</v>
      </c>
      <c r="WG135" s="1">
        <v>235</v>
      </c>
      <c r="WM135" s="1">
        <v>1295</v>
      </c>
      <c r="WW135" s="1">
        <v>182</v>
      </c>
      <c r="XC135" s="1">
        <v>613</v>
      </c>
      <c r="XI135" s="1">
        <v>229</v>
      </c>
      <c r="XO135" s="1">
        <v>172</v>
      </c>
      <c r="XU135" s="1">
        <v>838</v>
      </c>
      <c r="YE135" s="1">
        <v>217</v>
      </c>
      <c r="YK135" s="1">
        <v>604</v>
      </c>
      <c r="YQ135" s="1">
        <v>285</v>
      </c>
      <c r="YW135" s="1">
        <v>261</v>
      </c>
      <c r="ZC135" s="1">
        <v>895</v>
      </c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</row>
    <row r="136" spans="1:715">
      <c r="A136" s="3"/>
      <c r="C136" s="1">
        <v>282</v>
      </c>
      <c r="I136" s="1">
        <v>1087</v>
      </c>
      <c r="O136" s="1">
        <v>311</v>
      </c>
      <c r="U136" s="1">
        <v>243</v>
      </c>
      <c r="AA136" s="1">
        <v>1439</v>
      </c>
      <c r="AK136" s="1">
        <v>300</v>
      </c>
      <c r="AQ136" s="1">
        <v>1323</v>
      </c>
      <c r="AW136" s="1">
        <v>334</v>
      </c>
      <c r="BC136" s="1">
        <v>266</v>
      </c>
      <c r="BI136" s="1">
        <v>1774</v>
      </c>
      <c r="BS136" s="1">
        <v>228</v>
      </c>
      <c r="BY136" s="1">
        <v>931</v>
      </c>
      <c r="CE136" s="1">
        <v>262</v>
      </c>
      <c r="CK136" s="1">
        <v>198</v>
      </c>
      <c r="CQ136" s="1">
        <v>1259</v>
      </c>
      <c r="DA136" s="1">
        <v>193</v>
      </c>
      <c r="DG136" s="1">
        <v>679</v>
      </c>
      <c r="DM136" s="1">
        <v>247</v>
      </c>
      <c r="DS136" s="1">
        <v>193</v>
      </c>
      <c r="DY136" s="1">
        <v>930</v>
      </c>
      <c r="FQ136" s="3"/>
      <c r="FS136" s="1">
        <v>291</v>
      </c>
      <c r="FY136" s="1">
        <v>1135</v>
      </c>
      <c r="GE136" s="1">
        <v>323</v>
      </c>
      <c r="GK136" s="1">
        <v>253</v>
      </c>
      <c r="GQ136" s="1">
        <v>1506</v>
      </c>
      <c r="HA136" s="1">
        <v>305</v>
      </c>
      <c r="HG136" s="1">
        <v>1249</v>
      </c>
      <c r="HM136" s="1">
        <v>340</v>
      </c>
      <c r="HS136" s="1">
        <v>268</v>
      </c>
      <c r="HY136" s="1">
        <v>1679</v>
      </c>
      <c r="II136" s="1">
        <v>276</v>
      </c>
      <c r="IO136" s="1">
        <v>1013</v>
      </c>
      <c r="IU136" s="1">
        <v>317</v>
      </c>
      <c r="JA136" s="1">
        <v>242</v>
      </c>
      <c r="JG136" s="1">
        <v>1370</v>
      </c>
      <c r="JQ136" s="1">
        <v>205</v>
      </c>
      <c r="JW136" s="1">
        <v>711</v>
      </c>
      <c r="KC136" s="1">
        <v>257</v>
      </c>
      <c r="KI136" s="1">
        <v>197</v>
      </c>
      <c r="KO136" s="1">
        <v>991</v>
      </c>
      <c r="MG136" s="3"/>
      <c r="MI136" s="1">
        <v>352</v>
      </c>
      <c r="MO136" s="1">
        <v>1347</v>
      </c>
      <c r="MU136" s="1">
        <v>392</v>
      </c>
      <c r="NA136" s="1">
        <v>305</v>
      </c>
      <c r="NG136" s="1">
        <v>1774</v>
      </c>
      <c r="NQ136" s="1">
        <v>428</v>
      </c>
      <c r="NW136" s="1">
        <v>1673</v>
      </c>
      <c r="OC136" s="1">
        <v>479</v>
      </c>
      <c r="OI136" s="1">
        <v>374</v>
      </c>
      <c r="OO136" s="1">
        <v>2233</v>
      </c>
      <c r="OY136" s="1">
        <v>279</v>
      </c>
      <c r="PE136" s="1">
        <v>1080</v>
      </c>
      <c r="PK136" s="1">
        <v>320</v>
      </c>
      <c r="PQ136" s="1">
        <v>244</v>
      </c>
      <c r="PW136" s="1">
        <v>1448</v>
      </c>
      <c r="QG136" s="1">
        <v>168</v>
      </c>
      <c r="QM136" s="1">
        <v>587</v>
      </c>
      <c r="QS136" s="1">
        <v>203</v>
      </c>
      <c r="QY136" s="1">
        <v>152</v>
      </c>
      <c r="RE136" s="1">
        <v>784</v>
      </c>
      <c r="SW136" s="3"/>
      <c r="SY136" s="1">
        <v>338</v>
      </c>
      <c r="TE136" s="1">
        <v>1252</v>
      </c>
      <c r="TK136" s="1">
        <v>375</v>
      </c>
      <c r="TQ136" s="1">
        <v>291</v>
      </c>
      <c r="TW136" s="1">
        <v>1651</v>
      </c>
      <c r="UG136" s="1">
        <v>396</v>
      </c>
      <c r="UM136" s="1">
        <v>1461</v>
      </c>
      <c r="US136" s="1">
        <v>443</v>
      </c>
      <c r="UY136" s="1">
        <v>345</v>
      </c>
      <c r="VE136" s="1">
        <v>1949</v>
      </c>
      <c r="VO136" s="1">
        <v>303</v>
      </c>
      <c r="VU136" s="1">
        <v>1094</v>
      </c>
      <c r="WA136" s="1">
        <v>347</v>
      </c>
      <c r="WG136" s="1">
        <v>266</v>
      </c>
      <c r="WM136" s="1">
        <v>1469</v>
      </c>
      <c r="WW136" s="1">
        <v>184</v>
      </c>
      <c r="XC136" s="1">
        <v>630</v>
      </c>
      <c r="XI136" s="1">
        <v>220</v>
      </c>
      <c r="XO136" s="1">
        <v>166</v>
      </c>
      <c r="XU136" s="1">
        <v>854</v>
      </c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</row>
    <row r="137" spans="1:715">
      <c r="A137" s="3"/>
      <c r="C137" s="1">
        <v>336</v>
      </c>
      <c r="I137" s="1">
        <v>1265</v>
      </c>
      <c r="O137" s="1">
        <v>363</v>
      </c>
      <c r="U137" s="1">
        <v>285</v>
      </c>
      <c r="AA137" s="1">
        <v>1654</v>
      </c>
      <c r="AK137" s="1">
        <v>311</v>
      </c>
      <c r="AQ137" s="1">
        <v>1160</v>
      </c>
      <c r="AW137" s="1">
        <v>336</v>
      </c>
      <c r="BC137" s="1">
        <v>274</v>
      </c>
      <c r="BI137" s="1">
        <v>1552</v>
      </c>
      <c r="BS137" s="1">
        <v>343</v>
      </c>
      <c r="BY137" s="1">
        <v>1164</v>
      </c>
      <c r="CE137" s="1">
        <v>397</v>
      </c>
      <c r="CK137" s="1">
        <v>298</v>
      </c>
      <c r="CQ137" s="1">
        <v>1581</v>
      </c>
      <c r="DA137" s="1">
        <v>216</v>
      </c>
      <c r="DG137" s="1">
        <v>709</v>
      </c>
      <c r="DM137" s="1">
        <v>351</v>
      </c>
      <c r="DS137" s="1">
        <v>262</v>
      </c>
      <c r="DY137" s="1">
        <v>1090</v>
      </c>
      <c r="FQ137" s="3"/>
      <c r="FS137" s="1">
        <v>307</v>
      </c>
      <c r="FY137" s="1">
        <v>1164</v>
      </c>
      <c r="GE137" s="1">
        <v>331</v>
      </c>
      <c r="GK137" s="1">
        <v>263</v>
      </c>
      <c r="GQ137" s="1">
        <v>1525</v>
      </c>
      <c r="HA137" s="1">
        <v>306</v>
      </c>
      <c r="HG137" s="1">
        <v>1196</v>
      </c>
      <c r="HM137" s="1">
        <v>333</v>
      </c>
      <c r="HS137" s="1">
        <v>269</v>
      </c>
      <c r="HY137" s="1">
        <v>1604</v>
      </c>
      <c r="II137" s="1">
        <v>283</v>
      </c>
      <c r="IO137" s="1">
        <v>1010</v>
      </c>
      <c r="IU137" s="1">
        <v>328</v>
      </c>
      <c r="JA137" s="1">
        <v>248</v>
      </c>
      <c r="JG137" s="1">
        <v>1373</v>
      </c>
      <c r="JQ137" s="1">
        <v>216</v>
      </c>
      <c r="JW137" s="1">
        <v>743</v>
      </c>
      <c r="KC137" s="1">
        <v>354</v>
      </c>
      <c r="KI137" s="1">
        <v>263</v>
      </c>
      <c r="KO137" s="1">
        <v>1105</v>
      </c>
      <c r="MG137" s="3"/>
      <c r="MI137" s="1">
        <v>305</v>
      </c>
      <c r="MO137" s="1">
        <v>1231</v>
      </c>
      <c r="MU137" s="1">
        <v>328</v>
      </c>
      <c r="NA137" s="1">
        <v>256</v>
      </c>
      <c r="NG137" s="1">
        <v>1579</v>
      </c>
      <c r="NQ137" s="1">
        <v>296</v>
      </c>
      <c r="NW137" s="1">
        <v>1097</v>
      </c>
      <c r="OC137" s="1">
        <v>316</v>
      </c>
      <c r="OI137" s="1">
        <v>251</v>
      </c>
      <c r="OO137" s="1">
        <v>1440</v>
      </c>
      <c r="OY137" s="1">
        <v>305</v>
      </c>
      <c r="PE137" s="1">
        <v>996</v>
      </c>
      <c r="PK137" s="1">
        <v>350</v>
      </c>
      <c r="PQ137" s="1">
        <v>265</v>
      </c>
      <c r="PW137" s="1">
        <v>1332</v>
      </c>
      <c r="QG137" s="1">
        <v>209</v>
      </c>
      <c r="QM137" s="1">
        <v>610</v>
      </c>
      <c r="QS137" s="1">
        <v>300</v>
      </c>
      <c r="QY137" s="1">
        <v>220</v>
      </c>
      <c r="RE137" s="1">
        <v>935</v>
      </c>
      <c r="SW137" s="3"/>
      <c r="SY137" s="1">
        <v>307</v>
      </c>
      <c r="TE137" s="1">
        <v>1208</v>
      </c>
      <c r="TK137" s="1">
        <v>329</v>
      </c>
      <c r="TQ137" s="1">
        <v>255</v>
      </c>
      <c r="TW137" s="1">
        <v>1557</v>
      </c>
      <c r="UG137" s="1">
        <v>315</v>
      </c>
      <c r="UM137" s="1">
        <v>1252</v>
      </c>
      <c r="US137" s="1">
        <v>338</v>
      </c>
      <c r="UY137" s="1">
        <v>266</v>
      </c>
      <c r="VE137" s="1">
        <v>1649</v>
      </c>
      <c r="VO137" s="1">
        <v>272</v>
      </c>
      <c r="VU137" s="1">
        <v>964</v>
      </c>
      <c r="WA137" s="1">
        <v>313</v>
      </c>
      <c r="WG137" s="1">
        <v>238</v>
      </c>
      <c r="WM137" s="1">
        <v>1292</v>
      </c>
      <c r="WW137" s="1">
        <v>197</v>
      </c>
      <c r="XC137" s="1">
        <v>571</v>
      </c>
      <c r="XI137" s="1">
        <v>288</v>
      </c>
      <c r="XO137" s="1">
        <v>212</v>
      </c>
      <c r="XU137" s="1">
        <v>880</v>
      </c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</row>
    <row r="138" spans="1:715">
      <c r="A138" s="3"/>
      <c r="C138" s="1">
        <f>AVERAGE(C135:C137)</f>
        <v>316.666666666667</v>
      </c>
      <c r="I138" s="1">
        <f>AVERAGE(I135:I137)</f>
        <v>1205.33333333333</v>
      </c>
      <c r="O138" s="1">
        <f>AVERAGE(O135:O137)</f>
        <v>340.666666666667</v>
      </c>
      <c r="U138" s="1">
        <f>AVERAGE(U135:U137)</f>
        <v>268</v>
      </c>
      <c r="AA138" s="1">
        <f>AVERAGE(AA135:AA137)</f>
        <v>1573.66666666667</v>
      </c>
      <c r="AK138" s="1">
        <f>AVERAGE(AK135:AK137)</f>
        <v>301.666666666667</v>
      </c>
      <c r="AQ138" s="1">
        <f>AVERAGE(AQ135:AQ137)</f>
        <v>1189</v>
      </c>
      <c r="AW138" s="1">
        <f>AVERAGE(AW135:AW137)</f>
        <v>325.333333333333</v>
      </c>
      <c r="BC138" s="1">
        <f>AVERAGE(BC135:BC137)</f>
        <v>266.333333333333</v>
      </c>
      <c r="BI138" s="1">
        <f>AVERAGE(BI135:BI137)</f>
        <v>1590.66666666667</v>
      </c>
      <c r="BS138" s="1">
        <f>AVERAGE(BS135:BS137)</f>
        <v>293.333333333333</v>
      </c>
      <c r="BY138" s="1">
        <f>AVERAGE(BY135:BY137)</f>
        <v>1001</v>
      </c>
      <c r="CE138" s="1">
        <f>AVERAGE(CE135:CE137)</f>
        <v>339.666666666667</v>
      </c>
      <c r="CK138" s="1">
        <f>AVERAGE(CK135:CK137)</f>
        <v>253.666666666667</v>
      </c>
      <c r="CQ138" s="1">
        <f>AVERAGE(CQ135:CQ137)</f>
        <v>1361</v>
      </c>
      <c r="DA138" s="1">
        <f>AVERAGE(DA135:DA137)</f>
        <v>218.333333333333</v>
      </c>
      <c r="DG138" s="1">
        <f>AVERAGE(DG135:DG137)</f>
        <v>749.333333333333</v>
      </c>
      <c r="DM138" s="1">
        <f>AVERAGE(DM135:DM137)</f>
        <v>305</v>
      </c>
      <c r="DS138" s="1">
        <f>AVERAGE(DS135:DS137)</f>
        <v>232.666666666667</v>
      </c>
      <c r="DY138" s="1">
        <f>AVERAGE(DY135:DY137)</f>
        <v>1068</v>
      </c>
      <c r="EI138" s="1">
        <f>EI135</f>
        <v>169</v>
      </c>
      <c r="EO138" s="1">
        <f>EO135</f>
        <v>402</v>
      </c>
      <c r="EU138" s="1">
        <f>EU135</f>
        <v>216</v>
      </c>
      <c r="FA138" s="1">
        <f>FA135</f>
        <v>206</v>
      </c>
      <c r="FG138" s="1">
        <f>FG135</f>
        <v>615</v>
      </c>
      <c r="FQ138" s="3"/>
      <c r="FS138" s="1">
        <f>AVERAGE(FS135:FS137)</f>
        <v>303.333333333333</v>
      </c>
      <c r="FY138" s="1">
        <f>AVERAGE(FY135:FY137)</f>
        <v>1159</v>
      </c>
      <c r="GE138" s="1">
        <f>AVERAGE(GE135:GE137)</f>
        <v>327</v>
      </c>
      <c r="GK138" s="1">
        <f>AVERAGE(GK135:GK137)</f>
        <v>260</v>
      </c>
      <c r="GQ138" s="1">
        <f>AVERAGE(GQ135:GQ137)</f>
        <v>1518</v>
      </c>
      <c r="HA138" s="1">
        <f>AVERAGE(HA135:HA137)</f>
        <v>295</v>
      </c>
      <c r="HG138" s="1">
        <f>AVERAGE(HG135:HG137)</f>
        <v>1158.66666666667</v>
      </c>
      <c r="HM138" s="1">
        <f>AVERAGE(HM135:HM137)</f>
        <v>320</v>
      </c>
      <c r="HS138" s="1">
        <f>AVERAGE(HS135:HS137)</f>
        <v>258.666666666667</v>
      </c>
      <c r="HY138" s="1">
        <f>AVERAGE(HY135:HY137)</f>
        <v>1554.33333333333</v>
      </c>
      <c r="II138" s="1">
        <f>AVERAGE(II135:II137)</f>
        <v>279.666666666667</v>
      </c>
      <c r="IO138" s="1">
        <f>AVERAGE(IO135:IO137)</f>
        <v>962</v>
      </c>
      <c r="IU138" s="1">
        <f>AVERAGE(IU135:IU137)</f>
        <v>324</v>
      </c>
      <c r="JA138" s="1">
        <f>AVERAGE(JA135:JA137)</f>
        <v>244.333333333333</v>
      </c>
      <c r="JG138" s="1">
        <f>AVERAGE(JG135:JG137)</f>
        <v>1308.66666666667</v>
      </c>
      <c r="JQ138" s="1">
        <f>AVERAGE(JQ135:JQ137)</f>
        <v>211.666666666667</v>
      </c>
      <c r="JW138" s="1">
        <f>AVERAGE(JW135:JW137)</f>
        <v>732</v>
      </c>
      <c r="KC138" s="1">
        <f>AVERAGE(KC135:KC137)</f>
        <v>298</v>
      </c>
      <c r="KI138" s="1">
        <f>AVERAGE(KI135:KI137)</f>
        <v>225</v>
      </c>
      <c r="KO138" s="1">
        <f>AVERAGE(KO135:KO137)</f>
        <v>1046.33333333333</v>
      </c>
      <c r="KY138" s="1">
        <f>KY135</f>
        <v>165</v>
      </c>
      <c r="LE138" s="1">
        <f>LE135</f>
        <v>395</v>
      </c>
      <c r="LK138" s="1">
        <f>LK135</f>
        <v>212</v>
      </c>
      <c r="LQ138" s="1">
        <f>LQ135</f>
        <v>206</v>
      </c>
      <c r="LW138" s="1">
        <f>LW135</f>
        <v>609</v>
      </c>
      <c r="MG138" s="3"/>
      <c r="MI138" s="1">
        <f>AVERAGE(MI135:MI137)</f>
        <v>321.333333333333</v>
      </c>
      <c r="MO138" s="1">
        <f>AVERAGE(MO135:MO137)</f>
        <v>1265.33333333333</v>
      </c>
      <c r="MU138" s="1">
        <f>AVERAGE(MU135:MU137)</f>
        <v>346.333333333333</v>
      </c>
      <c r="NA138" s="1">
        <f>AVERAGE(NA135:NA137)</f>
        <v>270.666666666667</v>
      </c>
      <c r="NG138" s="1">
        <f>AVERAGE(NG135:NG137)</f>
        <v>1625</v>
      </c>
      <c r="NQ138" s="1">
        <f>AVERAGE(NQ135:NQ137)</f>
        <v>320</v>
      </c>
      <c r="NW138" s="1">
        <f>AVERAGE(NW135:NW137)</f>
        <v>1273</v>
      </c>
      <c r="OC138" s="1">
        <f>AVERAGE(OC135:OC137)</f>
        <v>344</v>
      </c>
      <c r="OI138" s="1">
        <f>AVERAGE(OI135:OI137)</f>
        <v>273</v>
      </c>
      <c r="OO138" s="1">
        <f>AVERAGE(OO135:OO137)</f>
        <v>1677</v>
      </c>
      <c r="OY138" s="1">
        <f>AVERAGE(OY135:OY137)</f>
        <v>291.666666666667</v>
      </c>
      <c r="PE138" s="1">
        <f>AVERAGE(PE135:PE137)</f>
        <v>1036.33333333333</v>
      </c>
      <c r="PK138" s="1">
        <f>AVERAGE(PK135:PK137)</f>
        <v>335</v>
      </c>
      <c r="PQ138" s="1">
        <f>AVERAGE(PQ135:PQ137)</f>
        <v>253</v>
      </c>
      <c r="PW138" s="1">
        <f>AVERAGE(PW135:PW137)</f>
        <v>1385.33333333333</v>
      </c>
      <c r="QG138" s="1">
        <f>AVERAGE(QG135:QG137)</f>
        <v>190.333333333333</v>
      </c>
      <c r="QM138" s="1">
        <f>AVERAGE(QM135:QM137)</f>
        <v>616.666666666667</v>
      </c>
      <c r="QS138" s="1">
        <f>AVERAGE(QS135:QS137)</f>
        <v>248</v>
      </c>
      <c r="QY138" s="1">
        <f>AVERAGE(QY135:QY137)</f>
        <v>184</v>
      </c>
      <c r="RE138" s="1">
        <f>AVERAGE(RE135:RE137)</f>
        <v>871.333333333333</v>
      </c>
      <c r="RO138" s="1">
        <f>RO135</f>
        <v>230</v>
      </c>
      <c r="RU138" s="1">
        <f>RU135</f>
        <v>632</v>
      </c>
      <c r="SA138" s="1">
        <f>SA135</f>
        <v>300</v>
      </c>
      <c r="SG138" s="1">
        <f>SG135</f>
        <v>275</v>
      </c>
      <c r="SM138" s="1">
        <f>SM135</f>
        <v>939</v>
      </c>
      <c r="SW138" s="3"/>
      <c r="SY138" s="1">
        <f>AVERAGE(SY135:SY137)</f>
        <v>313.666666666667</v>
      </c>
      <c r="TE138" s="1">
        <f>AVERAGE(TE135:TE137)</f>
        <v>1226.66666666667</v>
      </c>
      <c r="TK138" s="1">
        <f>AVERAGE(TK135:TK137)</f>
        <v>336.666666666667</v>
      </c>
      <c r="TQ138" s="1">
        <f>AVERAGE(TQ135:TQ137)</f>
        <v>261.333333333333</v>
      </c>
      <c r="TW138" s="1">
        <f>AVERAGE(TW135:TW137)</f>
        <v>1582.33333333333</v>
      </c>
      <c r="UG138" s="1">
        <f>AVERAGE(UG135:UG137)</f>
        <v>313.333333333333</v>
      </c>
      <c r="UM138" s="1">
        <f>AVERAGE(UM135:UM137)</f>
        <v>1239.66666666667</v>
      </c>
      <c r="US138" s="1">
        <f>AVERAGE(US135:US137)</f>
        <v>336.666666666667</v>
      </c>
      <c r="UY138" s="1">
        <f>AVERAGE(UY135:UY137)</f>
        <v>265</v>
      </c>
      <c r="VE138" s="1">
        <f>AVERAGE(VE135:VE137)</f>
        <v>1632.66666666667</v>
      </c>
      <c r="VO138" s="1">
        <f>AVERAGE(VO135:VO137)</f>
        <v>281.333333333333</v>
      </c>
      <c r="VU138" s="1">
        <f>AVERAGE(VU135:VU137)</f>
        <v>1009</v>
      </c>
      <c r="WA138" s="1">
        <f>AVERAGE(WA135:WA137)</f>
        <v>323.666666666667</v>
      </c>
      <c r="WG138" s="1">
        <f>AVERAGE(WG135:WG137)</f>
        <v>246.333333333333</v>
      </c>
      <c r="WM138" s="1">
        <f>AVERAGE(WM135:WM137)</f>
        <v>1352</v>
      </c>
      <c r="WW138" s="1">
        <f>AVERAGE(WW135:WW137)</f>
        <v>187.666666666667</v>
      </c>
      <c r="XC138" s="1">
        <f>AVERAGE(XC135:XC137)</f>
        <v>604.666666666667</v>
      </c>
      <c r="XI138" s="1">
        <f>AVERAGE(XI135:XI137)</f>
        <v>245.666666666667</v>
      </c>
      <c r="XO138" s="1">
        <f>AVERAGE(XO135:XO137)</f>
        <v>183.333333333333</v>
      </c>
      <c r="XU138" s="1">
        <f>AVERAGE(XU135:XU137)</f>
        <v>857.333333333333</v>
      </c>
      <c r="YE138" s="1">
        <f>YE135</f>
        <v>217</v>
      </c>
      <c r="YK138" s="1">
        <f>YK135</f>
        <v>604</v>
      </c>
      <c r="YQ138" s="1">
        <f>YQ135</f>
        <v>285</v>
      </c>
      <c r="YW138" s="1">
        <f>YW135</f>
        <v>261</v>
      </c>
      <c r="ZC138" s="1">
        <f>ZC135</f>
        <v>895</v>
      </c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</row>
    <row r="139" spans="1:715">
      <c r="A139" s="3"/>
      <c r="FQ139" s="3"/>
      <c r="MG139" s="3"/>
      <c r="SW139" s="3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</row>
    <row r="140" spans="1:715">
      <c r="A140" s="3"/>
      <c r="FQ140" s="3"/>
      <c r="MG140" s="3"/>
      <c r="SW140" s="3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</row>
    <row r="141" spans="1:715">
      <c r="A141" s="3"/>
      <c r="FQ141" s="3"/>
      <c r="MG141" s="3"/>
      <c r="SW141" s="3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</row>
    <row r="142" spans="1:715">
      <c r="A142" s="3"/>
      <c r="C142" s="1">
        <f>(AA138-U138)/AA138</f>
        <v>0.829697098072442</v>
      </c>
      <c r="F142" s="1">
        <f>(I138-O138)/I138</f>
        <v>0.717367256637168</v>
      </c>
      <c r="I142" s="1">
        <f>(I138-C138)/I138</f>
        <v>0.737278761061947</v>
      </c>
      <c r="L142" s="1">
        <f>(I138-O138)/(I138-C138)</f>
        <v>0.972993248312078</v>
      </c>
      <c r="O142" s="1">
        <f>AA138/I138-1</f>
        <v>0.305586283185841</v>
      </c>
      <c r="R142" s="1">
        <f>L142/(L142+1)</f>
        <v>0.493155893536122</v>
      </c>
      <c r="U142" s="1">
        <f>1/(1+L142)</f>
        <v>0.506844106463878</v>
      </c>
      <c r="X142" s="1">
        <f>U142/R142-1</f>
        <v>0.027756360832691</v>
      </c>
      <c r="AA142" s="1">
        <f>I142*L142</f>
        <v>0.717367256637168</v>
      </c>
      <c r="AD142" s="1">
        <f>1-I142</f>
        <v>0.262721238938053</v>
      </c>
      <c r="AG142" s="1">
        <f>I142*(1-L142)</f>
        <v>0.0199115044247788</v>
      </c>
      <c r="AK142" s="1">
        <f>(BI138-BC138)/BI138</f>
        <v>0.832564962279967</v>
      </c>
      <c r="AN142" s="1">
        <f>(AQ138-AW138)/AQ138</f>
        <v>0.726380712082983</v>
      </c>
      <c r="AQ142" s="1">
        <f>(AQ138-AK138)/AQ138</f>
        <v>0.746285393888422</v>
      </c>
      <c r="AT142" s="1">
        <f>(AQ138-AW138)/(AQ138-AK138)</f>
        <v>0.973328324567994</v>
      </c>
      <c r="AW142" s="1">
        <f>BI138/AQ138-1</f>
        <v>0.337818895430334</v>
      </c>
      <c r="AZ142" s="1">
        <f>AT142/(AT142+1)</f>
        <v>0.493241956976966</v>
      </c>
      <c r="BC142" s="1">
        <f>1/(1+AT142)</f>
        <v>0.506758043023034</v>
      </c>
      <c r="BF142" s="1">
        <f>BC142/AZ142-1</f>
        <v>0.0274025472790427</v>
      </c>
      <c r="BI142" s="1">
        <f>AQ142*AT142</f>
        <v>0.726380712082983</v>
      </c>
      <c r="BL142" s="1">
        <f>1-AQ142</f>
        <v>0.253714606111578</v>
      </c>
      <c r="BO142" s="1">
        <f>AQ142*(1-AT142)</f>
        <v>0.0199046818054386</v>
      </c>
      <c r="BS142" s="1">
        <f>(CQ138-CK138)/CQ138</f>
        <v>0.813617438158217</v>
      </c>
      <c r="BV142" s="1">
        <f>(BY138-CE138)/BY138</f>
        <v>0.660672660672661</v>
      </c>
      <c r="BY142" s="1">
        <f>(BY138-BS138)/BY138</f>
        <v>0.706959706959707</v>
      </c>
      <c r="CB142" s="1">
        <f>(BY138-CE138)/(BY138-BS138)</f>
        <v>0.93452661328309</v>
      </c>
      <c r="CE142" s="1">
        <f>CQ138/BY138-1</f>
        <v>0.35964035964036</v>
      </c>
      <c r="CH142" s="1">
        <f>CB142/(CB142+1)</f>
        <v>0.483077672266861</v>
      </c>
      <c r="CK142" s="1">
        <f>1/(1+CB142)</f>
        <v>0.516922327733139</v>
      </c>
      <c r="CN142" s="1">
        <f>CK142/CH142-1</f>
        <v>0.070060483870968</v>
      </c>
      <c r="CQ142" s="1">
        <f>BY142*CB142</f>
        <v>0.660672660672661</v>
      </c>
      <c r="CT142" s="1">
        <f>1-BY142</f>
        <v>0.293040293040293</v>
      </c>
      <c r="CW142" s="1">
        <f>BY142*(1-CB142)</f>
        <v>0.0462870462870465</v>
      </c>
      <c r="DA142" s="1">
        <f>(DY138-DS138)/DY138</f>
        <v>0.782147315855181</v>
      </c>
      <c r="DD142" s="1">
        <f>(DG138-DM138)/DG138</f>
        <v>0.59297153024911</v>
      </c>
      <c r="DG142" s="1">
        <f>(DG138-DA138)/DG138</f>
        <v>0.708629893238434</v>
      </c>
      <c r="DJ142" s="1">
        <f>(DG138-DM138)/(DG138-DA138)</f>
        <v>0.836785938480854</v>
      </c>
      <c r="DM142" s="1">
        <f>DY138/DG138-1</f>
        <v>0.425266903914591</v>
      </c>
      <c r="DP142" s="1">
        <f>DJ142/(DJ142+1)</f>
        <v>0.455570745044429</v>
      </c>
      <c r="DS142" s="1">
        <f>1/(1+DJ142)</f>
        <v>0.544429254955571</v>
      </c>
      <c r="DV142" s="1">
        <f>DS142/DP142-1</f>
        <v>0.195048762190547</v>
      </c>
      <c r="DY142" s="1">
        <f>DG142*DJ142</f>
        <v>0.59297153024911</v>
      </c>
      <c r="EB142" s="1">
        <f>1-DG142</f>
        <v>0.291370106761566</v>
      </c>
      <c r="EE142" s="1">
        <f>DG142*(1-DJ142)</f>
        <v>0.115658362989324</v>
      </c>
      <c r="EI142" s="1">
        <f>(FG138-FA138)/FG138</f>
        <v>0.665040650406504</v>
      </c>
      <c r="EL142" s="1">
        <f>(EO138-EU138)/EO138</f>
        <v>0.462686567164179</v>
      </c>
      <c r="EO142" s="1">
        <f>(EO138-EI138)/EO138</f>
        <v>0.579601990049751</v>
      </c>
      <c r="ER142" s="1">
        <f>(EO138-EU138)/(EO138-EI138)</f>
        <v>0.798283261802575</v>
      </c>
      <c r="EU142" s="1">
        <f>FG138/EO138-1</f>
        <v>0.529850746268657</v>
      </c>
      <c r="EX142" s="1">
        <f>ER142/(ER142+1)</f>
        <v>0.443914081145585</v>
      </c>
      <c r="FA142" s="1">
        <f>1/(1+ER142)</f>
        <v>0.556085918854415</v>
      </c>
      <c r="FD142" s="1">
        <f>FA142/EX142-1</f>
        <v>0.252688172043011</v>
      </c>
      <c r="FG142" s="1">
        <f>EO142*ER142</f>
        <v>0.462686567164179</v>
      </c>
      <c r="FJ142" s="1">
        <f>1-EO142</f>
        <v>0.420398009950249</v>
      </c>
      <c r="FM142" s="1">
        <f>EO142*(1-ER142)</f>
        <v>0.116915422885572</v>
      </c>
      <c r="FQ142" s="3"/>
      <c r="FS142" s="1">
        <f>(GQ138-GK138)/GQ138</f>
        <v>0.828722002635046</v>
      </c>
      <c r="FV142" s="1">
        <f>(FY138-GE138)/FY138</f>
        <v>0.71786022433132</v>
      </c>
      <c r="FY142" s="1">
        <f>(FY138-FS138)/FY138</f>
        <v>0.738280126545873</v>
      </c>
      <c r="GB142" s="1">
        <f>(FY138-GE138)/(FY138-FS138)</f>
        <v>0.972341254382548</v>
      </c>
      <c r="GE142" s="1">
        <f>GQ138/FY138-1</f>
        <v>0.309749784296808</v>
      </c>
      <c r="GH142" s="1">
        <f>GB142/(GB142+1)</f>
        <v>0.492988346829943</v>
      </c>
      <c r="GK142" s="1">
        <f>1/(1+GB142)</f>
        <v>0.507011653170057</v>
      </c>
      <c r="GN142" s="1">
        <f>GK142/GH142-1</f>
        <v>0.028445512820513</v>
      </c>
      <c r="GQ142" s="1">
        <f>FY142*GB142</f>
        <v>0.71786022433132</v>
      </c>
      <c r="GT142" s="1">
        <f>1-FY142</f>
        <v>0.261719873454127</v>
      </c>
      <c r="GW142" s="1">
        <f>FY142*(1-GB142)</f>
        <v>0.0204199022145529</v>
      </c>
      <c r="HA142" s="1">
        <f>(HY138-HS138)/HY138</f>
        <v>0.833583529916363</v>
      </c>
      <c r="HD142" s="1">
        <f>(HG138-HM138)/HG138</f>
        <v>0.723820483314154</v>
      </c>
      <c r="HG142" s="1">
        <f>(HG138-HA138)/HG138</f>
        <v>0.745397008055236</v>
      </c>
      <c r="HJ142" s="1">
        <f>(HG138-HM138)/(HG138-HA138)</f>
        <v>0.971053647240448</v>
      </c>
      <c r="HM142" s="1">
        <f>HY138/HG138-1</f>
        <v>0.341484464902186</v>
      </c>
      <c r="HP142" s="1">
        <f>HJ142/(HJ142+1)</f>
        <v>0.492657137262581</v>
      </c>
      <c r="HS142" s="1">
        <f>1/(1+HJ142)</f>
        <v>0.507342862737419</v>
      </c>
      <c r="HV142" s="1">
        <f>HS142/HP142-1</f>
        <v>0.0298092209856917</v>
      </c>
      <c r="HY142" s="1">
        <f>HG142*HJ142</f>
        <v>0.723820483314154</v>
      </c>
      <c r="IB142" s="1">
        <f>1-HG142</f>
        <v>0.254602991944764</v>
      </c>
      <c r="IE142" s="1">
        <f>HG142*(1-HJ142)</f>
        <v>0.0215765247410817</v>
      </c>
      <c r="II142" s="1">
        <f>(JG138-JA138)/JG138</f>
        <v>0.813295975547631</v>
      </c>
      <c r="IL142" s="1">
        <f>(IO138-IU138)/IO138</f>
        <v>0.663201663201663</v>
      </c>
      <c r="IO142" s="1">
        <f>(IO138-II138)/IO138</f>
        <v>0.709286209286209</v>
      </c>
      <c r="IR142" s="1">
        <f>(IO138-IU138)/(IO138-II138)</f>
        <v>0.935026868588178</v>
      </c>
      <c r="IU142" s="1">
        <f>JG138/IO138-1</f>
        <v>0.36036036036036</v>
      </c>
      <c r="IX142" s="1">
        <f>IR142/(IR142+1)</f>
        <v>0.483211310275183</v>
      </c>
      <c r="JA142" s="1">
        <f>1/(1+IR142)</f>
        <v>0.516788689724817</v>
      </c>
      <c r="JD142" s="1">
        <f>JA142/IX142-1</f>
        <v>0.0694879832810866</v>
      </c>
      <c r="JG142" s="1">
        <f>IO142*IR142</f>
        <v>0.663201663201663</v>
      </c>
      <c r="JJ142" s="1">
        <f>1-IO142</f>
        <v>0.290713790713791</v>
      </c>
      <c r="JM142" s="1">
        <f>IO142*(1-IR142)</f>
        <v>0.046084546084546</v>
      </c>
      <c r="JQ142" s="1">
        <f>(KO138-KI138)/KO138</f>
        <v>0.784963364128703</v>
      </c>
      <c r="JT142" s="1">
        <f>(JW138-KC138)/JW138</f>
        <v>0.592896174863388</v>
      </c>
      <c r="JW142" s="1">
        <f>(JW138-JQ138)/JW138</f>
        <v>0.710837887067395</v>
      </c>
      <c r="JZ142" s="1">
        <f>(JW138-KC138)/(JW138-JQ138)</f>
        <v>0.834080717488789</v>
      </c>
      <c r="KC142" s="1">
        <f>KO138/JW138-1</f>
        <v>0.429417122040073</v>
      </c>
      <c r="KF142" s="1">
        <f>JZ142/(JZ142+1)</f>
        <v>0.454767726161369</v>
      </c>
      <c r="KI142" s="1">
        <f>1/(1+JZ142)</f>
        <v>0.545232273838631</v>
      </c>
      <c r="KL142" s="1">
        <f>KI142/KF142-1</f>
        <v>0.198924731182796</v>
      </c>
      <c r="KO142" s="1">
        <f>JW142*JZ142</f>
        <v>0.592896174863388</v>
      </c>
      <c r="KR142" s="1">
        <f>1-JW142</f>
        <v>0.289162112932605</v>
      </c>
      <c r="KU142" s="1">
        <f>JW142*(1-JZ142)</f>
        <v>0.117941712204007</v>
      </c>
      <c r="KY142" s="1">
        <f>(LW138-LQ138)/LW138</f>
        <v>0.661740558292282</v>
      </c>
      <c r="LB142" s="1">
        <f>(LE138-LK138)/LE138</f>
        <v>0.463291139240506</v>
      </c>
      <c r="LE142" s="1">
        <f>(LE138-KY138)/LE138</f>
        <v>0.582278481012658</v>
      </c>
      <c r="LH142" s="1">
        <f>(LE138-LK138)/(LE138-KY138)</f>
        <v>0.795652173913043</v>
      </c>
      <c r="LK142" s="1">
        <f>LW138/LE138-1</f>
        <v>0.541772151898734</v>
      </c>
      <c r="LN142" s="1">
        <f>LH142/(LH142+1)</f>
        <v>0.443099273607748</v>
      </c>
      <c r="LQ142" s="1">
        <f>1/(1+LH142)</f>
        <v>0.556900726392252</v>
      </c>
      <c r="LT142" s="1">
        <f>LQ142/LN142-1</f>
        <v>0.256830601092896</v>
      </c>
      <c r="LW142" s="1">
        <f>LE142*LH142</f>
        <v>0.463291139240506</v>
      </c>
      <c r="LZ142" s="1">
        <f>1-LE142</f>
        <v>0.417721518987342</v>
      </c>
      <c r="MC142" s="1">
        <f>LE142*(1-LH142)</f>
        <v>0.118987341772152</v>
      </c>
      <c r="MG142" s="3"/>
      <c r="MI142" s="1">
        <f>(NG138-NA138)/NG138</f>
        <v>0.833435897435897</v>
      </c>
      <c r="ML142" s="1">
        <f>(MO138-MU138)/MO138</f>
        <v>0.726290832455216</v>
      </c>
      <c r="MO142" s="1">
        <f>(MO138-MI138)/MO138</f>
        <v>0.746048472075869</v>
      </c>
      <c r="MR142" s="1">
        <f>(MO138-MU138)/(MO138-MI138)</f>
        <v>0.973516949152542</v>
      </c>
      <c r="MU142" s="1">
        <f>NG138/MO138-1</f>
        <v>0.284246575342466</v>
      </c>
      <c r="MX142" s="1">
        <f>MR142/(MR142+1)</f>
        <v>0.493290391841117</v>
      </c>
      <c r="NA142" s="1">
        <f>1/(1+MR142)</f>
        <v>0.506709608158884</v>
      </c>
      <c r="ND142" s="1">
        <f>NA142/MX142-1</f>
        <v>0.0272034820457019</v>
      </c>
      <c r="NG142" s="1">
        <f>MO142*MR142</f>
        <v>0.726290832455216</v>
      </c>
      <c r="NJ142" s="1">
        <f>1-MO142</f>
        <v>0.253951527924131</v>
      </c>
      <c r="NM142" s="1">
        <f>MO142*(1-MR142)</f>
        <v>0.0197576396206533</v>
      </c>
      <c r="NQ142" s="1">
        <f>(OO138-OI138)/OO138</f>
        <v>0.837209302325581</v>
      </c>
      <c r="NT142" s="1">
        <f>(NW138-OC138)/NW138</f>
        <v>0.729772191673213</v>
      </c>
      <c r="NW142" s="1">
        <f>(NW138-NQ138)/NW138</f>
        <v>0.748625294579733</v>
      </c>
      <c r="NZ142" s="1">
        <f>(NW138-OC138)/(NW138-NQ138)</f>
        <v>0.974816369359916</v>
      </c>
      <c r="OC142" s="1">
        <f>OO138/NW138-1</f>
        <v>0.317360565593087</v>
      </c>
      <c r="OF142" s="1">
        <f>NZ142/(NZ142+1)</f>
        <v>0.493623804463337</v>
      </c>
      <c r="OI142" s="1">
        <f>1/(1+NZ142)</f>
        <v>0.506376195536663</v>
      </c>
      <c r="OL142" s="1">
        <f>OI142/OF142-1</f>
        <v>0.0258342303552208</v>
      </c>
      <c r="OO142" s="1">
        <f>NW142*NZ142</f>
        <v>0.729772191673213</v>
      </c>
      <c r="OR142" s="1">
        <f>1-NW142</f>
        <v>0.251374705420267</v>
      </c>
      <c r="OU142" s="1">
        <f>NW142*(1-NZ142)</f>
        <v>0.0188531029065201</v>
      </c>
      <c r="OY142" s="1">
        <f>(PW138-PQ138)/PW138</f>
        <v>0.817372473532243</v>
      </c>
      <c r="PB142" s="1">
        <f>(PE138-PK138)/PE138</f>
        <v>0.676744934062399</v>
      </c>
      <c r="PE142" s="1">
        <f>(PE138-OY138)/PE138</f>
        <v>0.718559022193631</v>
      </c>
      <c r="PH142" s="1">
        <f>(PE138-PK138)/(PE138-OY138)</f>
        <v>0.941808415398389</v>
      </c>
      <c r="PK142" s="1">
        <f>PW138/PE138-1</f>
        <v>0.336764232872306</v>
      </c>
      <c r="PN142" s="1">
        <f>PH142/(PH142+1)</f>
        <v>0.485016136468419</v>
      </c>
      <c r="PQ142" s="1">
        <f>1/(1+PH142)</f>
        <v>0.514983863531581</v>
      </c>
      <c r="PT142" s="1">
        <f>PQ142/PN142-1</f>
        <v>0.0617870722433458</v>
      </c>
      <c r="PW142" s="1">
        <f>PE142*PH142</f>
        <v>0.6767449340624</v>
      </c>
      <c r="PZ142" s="1">
        <f>1-PE142</f>
        <v>0.281440977806369</v>
      </c>
      <c r="QC142" s="1">
        <f>PE142*(1-PH142)</f>
        <v>0.0418140881312318</v>
      </c>
      <c r="QG142" s="1">
        <f>(RE138-QY138)/RE138</f>
        <v>0.788829380260138</v>
      </c>
      <c r="QJ142" s="1">
        <f>(QM138-QS138)/QM138</f>
        <v>0.597837837837838</v>
      </c>
      <c r="QM142" s="1">
        <f>(QM138-QG138)/QM138</f>
        <v>0.691351351351351</v>
      </c>
      <c r="QP142" s="1">
        <f>(QM138-QS138)/(QM138-QG138)</f>
        <v>0.864738076622361</v>
      </c>
      <c r="QS142" s="1">
        <f>RE138/QM138-1</f>
        <v>0.412972972972973</v>
      </c>
      <c r="QV142" s="1">
        <f>QP142/(QP142+1)</f>
        <v>0.463731656184486</v>
      </c>
      <c r="QY142" s="1">
        <f>1/(1+QP142)</f>
        <v>0.536268343815514</v>
      </c>
      <c r="RB142" s="1">
        <f>QY142/QV142-1</f>
        <v>0.156419529837251</v>
      </c>
      <c r="RE142" s="1">
        <f>QM142*QP142</f>
        <v>0.597837837837838</v>
      </c>
      <c r="RH142" s="1">
        <f>1-QM142</f>
        <v>0.308648648648649</v>
      </c>
      <c r="RK142" s="1">
        <f>QM142*(1-QP142)</f>
        <v>0.0935135135135135</v>
      </c>
      <c r="RO142" s="1">
        <f>(SM138-SG138)/SM138</f>
        <v>0.707135250266241</v>
      </c>
      <c r="RR142" s="1">
        <f>(RU138-SA138)/RU138</f>
        <v>0.525316455696203</v>
      </c>
      <c r="RU142" s="1">
        <f>(RU138-RO138)/RU138</f>
        <v>0.636075949367089</v>
      </c>
      <c r="RX142" s="1">
        <f>(RU138-SA138)/(RU138-RO138)</f>
        <v>0.825870646766169</v>
      </c>
      <c r="SA142" s="1">
        <f>SM138/RU138-1</f>
        <v>0.485759493670886</v>
      </c>
      <c r="SD142" s="1">
        <f>RX142/(RX142+1)</f>
        <v>0.452316076294278</v>
      </c>
      <c r="SG142" s="1">
        <f>1/(1+RX142)</f>
        <v>0.547683923705722</v>
      </c>
      <c r="SJ142" s="1">
        <f>SG142/SD142-1</f>
        <v>0.210843373493976</v>
      </c>
      <c r="SM142" s="1">
        <f>RU142*RX142</f>
        <v>0.525316455696202</v>
      </c>
      <c r="SP142" s="1">
        <f>1-RU142</f>
        <v>0.363924050632911</v>
      </c>
      <c r="SS142" s="1">
        <f>RU142*(1-RX142)</f>
        <v>0.110759493670886</v>
      </c>
      <c r="SW142" s="3"/>
      <c r="SY142" s="1">
        <f>(TW138-TQ138)/TW138</f>
        <v>0.834843058773963</v>
      </c>
      <c r="TB142" s="1">
        <f>(TE138-TK138)/TE138</f>
        <v>0.72554347826087</v>
      </c>
      <c r="TE142" s="1">
        <f>(TE138-SY138)/TE138</f>
        <v>0.74429347826087</v>
      </c>
      <c r="TH142" s="1">
        <f>(TE138-TK138)/(TE138-SY138)</f>
        <v>0.974808324205915</v>
      </c>
      <c r="TK142" s="1">
        <f>TW138/TE138-1</f>
        <v>0.289945652173913</v>
      </c>
      <c r="TN142" s="1">
        <f>TH142/(TH142+1)</f>
        <v>0.493621741541875</v>
      </c>
      <c r="TQ142" s="1">
        <f>1/(1+TH142)</f>
        <v>0.506378258458125</v>
      </c>
      <c r="TT142" s="1">
        <f>TQ142/TN142-1</f>
        <v>0.0258426966292136</v>
      </c>
      <c r="TW142" s="1">
        <f>TE142*TH142</f>
        <v>0.72554347826087</v>
      </c>
      <c r="TZ142" s="1">
        <f>1-TE142</f>
        <v>0.25570652173913</v>
      </c>
      <c r="UC142" s="1">
        <f>TE142*(1-TH142)</f>
        <v>0.01875</v>
      </c>
      <c r="UG142" s="1">
        <f>(VE138-UY138)/VE138</f>
        <v>0.837688852592895</v>
      </c>
      <c r="UJ142" s="1">
        <f>(UM138-US138)/UM138</f>
        <v>0.728421618714708</v>
      </c>
      <c r="UM142" s="1">
        <f>(UM138-UG138)/UM138</f>
        <v>0.747243882764184</v>
      </c>
      <c r="UP142" s="1">
        <f>(UM138-US138)/(UM138-UG138)</f>
        <v>0.974811083123426</v>
      </c>
      <c r="US142" s="1">
        <f>VE138/UM138-1</f>
        <v>0.317020704490454</v>
      </c>
      <c r="UV142" s="1">
        <f>UP142/(UP142+1)</f>
        <v>0.493622448979592</v>
      </c>
      <c r="UY142" s="1">
        <f>1/(1+UP142)</f>
        <v>0.506377551020408</v>
      </c>
      <c r="VB142" s="1">
        <f>UY142/UV142-1</f>
        <v>0.0258397932816539</v>
      </c>
      <c r="VE142" s="1">
        <f>UM142*UP142</f>
        <v>0.728421618714708</v>
      </c>
      <c r="VH142" s="1">
        <f>1-UM142</f>
        <v>0.252756117235816</v>
      </c>
      <c r="VK142" s="1">
        <f>UM142*(1-UP142)</f>
        <v>0.0188222640494758</v>
      </c>
      <c r="VO142" s="1">
        <f>(WM138-WG138)/WM138</f>
        <v>0.817800788954635</v>
      </c>
      <c r="VR142" s="1">
        <f>(VU138-WA138)/VU138</f>
        <v>0.679220350181698</v>
      </c>
      <c r="VU142" s="1">
        <f>(VU138-VO138)/VU138</f>
        <v>0.721176081929303</v>
      </c>
      <c r="VX142" s="1">
        <f>(VU138-WA138)/(VU138-VO138)</f>
        <v>0.941823179111315</v>
      </c>
      <c r="WA142" s="1">
        <f>WM138/VU138-1</f>
        <v>0.33994053518335</v>
      </c>
      <c r="WD142" s="1">
        <f>VX142/(VX142+1)</f>
        <v>0.485020051899033</v>
      </c>
      <c r="WG142" s="1">
        <f>1/(1+VX142)</f>
        <v>0.514979948100967</v>
      </c>
      <c r="WJ142" s="1">
        <f>WG142/WD142-1</f>
        <v>0.0617704280155644</v>
      </c>
      <c r="WM142" s="1">
        <f>VU142*VX142</f>
        <v>0.679220350181698</v>
      </c>
      <c r="WP142" s="1">
        <f>1-VU142</f>
        <v>0.278823918070697</v>
      </c>
      <c r="WS142" s="1">
        <f>VU142*(1-VX142)</f>
        <v>0.041955731747605</v>
      </c>
      <c r="WW142" s="1">
        <f>(XU138-XO138)/XU138</f>
        <v>0.786158631415241</v>
      </c>
      <c r="WZ142" s="1">
        <f>(XC138-XI138)/XC138</f>
        <v>0.593715545755237</v>
      </c>
      <c r="XC142" s="1">
        <f>(XC138-WW138)/XC138</f>
        <v>0.689636163175303</v>
      </c>
      <c r="XF142" s="1">
        <f>(XC138-XI138)/(XC138-WW138)</f>
        <v>0.860911270983213</v>
      </c>
      <c r="XI142" s="1">
        <f>XU138/XC138-1</f>
        <v>0.417861080485116</v>
      </c>
      <c r="XL142" s="1">
        <f>XF142/(XF142+1)</f>
        <v>0.462628865979381</v>
      </c>
      <c r="XO142" s="1">
        <f>1/(1+XF142)</f>
        <v>0.537371134020619</v>
      </c>
      <c r="XR142" s="1">
        <f>XO142/XL142-1</f>
        <v>0.161559888579387</v>
      </c>
      <c r="XU142" s="1">
        <f>XC142*XF142</f>
        <v>0.593715545755237</v>
      </c>
      <c r="XX142" s="1">
        <f>1-XC142</f>
        <v>0.310363836824697</v>
      </c>
      <c r="YA142" s="1">
        <f>XC142*(1-XF142)</f>
        <v>0.0959206174200662</v>
      </c>
      <c r="YE142" s="1">
        <f>(ZC138-YW138)/ZC138</f>
        <v>0.708379888268156</v>
      </c>
      <c r="YH142" s="1">
        <f>(YK138-YQ138)/YK138</f>
        <v>0.528145695364238</v>
      </c>
      <c r="YK142" s="1">
        <f>(YK138-YE138)/YK138</f>
        <v>0.640728476821192</v>
      </c>
      <c r="YN142" s="1">
        <f>(YK138-YQ138)/(YK138-YE138)</f>
        <v>0.824289405684755</v>
      </c>
      <c r="YQ142" s="1">
        <f>ZC138/YK138-1</f>
        <v>0.481788079470199</v>
      </c>
      <c r="YT142" s="1">
        <f>YN142/(YN142+1)</f>
        <v>0.451841359773371</v>
      </c>
      <c r="YW142" s="1">
        <f>1/(1+YN142)</f>
        <v>0.548158640226629</v>
      </c>
      <c r="YZ142" s="1">
        <f>YW142/YT142-1</f>
        <v>0.213166144200627</v>
      </c>
      <c r="ZC142" s="1">
        <f>YK142*YN142</f>
        <v>0.528145695364238</v>
      </c>
      <c r="ZF142" s="1">
        <f>1-YK142</f>
        <v>0.359271523178808</v>
      </c>
      <c r="ZI142" s="1">
        <f>YK142*(1-YN142)</f>
        <v>0.112582781456954</v>
      </c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</row>
    <row r="143" spans="1:715">
      <c r="A143" s="3"/>
      <c r="FQ143" s="3"/>
      <c r="MG143" s="3"/>
      <c r="SW143" s="3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</row>
    <row r="144" spans="1:715">
      <c r="A144" s="3"/>
      <c r="FQ144" s="3"/>
      <c r="MG144" s="3"/>
      <c r="SW144" s="3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</row>
    <row r="145" spans="1:715">
      <c r="A145" s="4" t="s">
        <v>11</v>
      </c>
      <c r="FQ145" s="4"/>
      <c r="MG145" s="4" t="s">
        <v>11</v>
      </c>
      <c r="SW145" s="4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</row>
    <row r="146" spans="1:715">
      <c r="A146" s="3" t="s">
        <v>36</v>
      </c>
      <c r="B146" s="1">
        <v>50</v>
      </c>
      <c r="C146" s="1">
        <v>356</v>
      </c>
      <c r="I146" s="1">
        <v>1182</v>
      </c>
      <c r="O146" s="1">
        <v>397</v>
      </c>
      <c r="U146" s="1">
        <v>314</v>
      </c>
      <c r="AA146" s="1">
        <v>1524</v>
      </c>
      <c r="AK146" s="1">
        <v>298</v>
      </c>
      <c r="AQ146" s="1">
        <v>1089</v>
      </c>
      <c r="AW146" s="1">
        <v>310</v>
      </c>
      <c r="BC146" s="1">
        <v>263</v>
      </c>
      <c r="BI146" s="1">
        <v>1456</v>
      </c>
      <c r="BS146" s="1">
        <v>298</v>
      </c>
      <c r="BY146" s="1">
        <v>976</v>
      </c>
      <c r="CE146" s="1">
        <v>349</v>
      </c>
      <c r="CK146" s="1">
        <v>263</v>
      </c>
      <c r="CQ146" s="1">
        <v>1339</v>
      </c>
      <c r="DA146" s="1">
        <v>220</v>
      </c>
      <c r="DG146" s="1">
        <v>745</v>
      </c>
      <c r="DM146" s="1">
        <v>288</v>
      </c>
      <c r="DS146" s="1">
        <v>221</v>
      </c>
      <c r="DY146" s="1">
        <v>1050</v>
      </c>
      <c r="EI146" s="1">
        <v>153</v>
      </c>
      <c r="EO146" s="1">
        <v>371</v>
      </c>
      <c r="EU146" s="1">
        <v>197</v>
      </c>
      <c r="FA146" s="1">
        <v>191</v>
      </c>
      <c r="FG146" s="1">
        <v>571</v>
      </c>
      <c r="FQ146" s="3"/>
      <c r="FS146" s="1">
        <v>308</v>
      </c>
      <c r="FY146" s="1">
        <v>1129</v>
      </c>
      <c r="GE146" s="1">
        <v>324</v>
      </c>
      <c r="GK146" s="1">
        <v>259</v>
      </c>
      <c r="GQ146" s="1">
        <v>1454</v>
      </c>
      <c r="HA146" s="1">
        <v>272</v>
      </c>
      <c r="HG146" s="1">
        <v>1061</v>
      </c>
      <c r="HM146" s="1">
        <v>285</v>
      </c>
      <c r="HS146" s="1">
        <v>241</v>
      </c>
      <c r="HY146" s="1">
        <v>1416</v>
      </c>
      <c r="II146" s="1">
        <v>280</v>
      </c>
      <c r="IO146" s="1">
        <v>883</v>
      </c>
      <c r="IU146" s="1">
        <v>328</v>
      </c>
      <c r="JA146" s="1">
        <v>246</v>
      </c>
      <c r="JG146" s="1">
        <v>1215</v>
      </c>
      <c r="JQ146" s="1">
        <v>196</v>
      </c>
      <c r="JW146" s="1">
        <v>704</v>
      </c>
      <c r="KC146" s="1">
        <v>268</v>
      </c>
      <c r="KI146" s="1">
        <v>205</v>
      </c>
      <c r="KO146" s="1">
        <v>988</v>
      </c>
      <c r="KY146" s="1">
        <v>158</v>
      </c>
      <c r="LE146" s="1">
        <v>376</v>
      </c>
      <c r="LK146" s="1">
        <v>202</v>
      </c>
      <c r="LQ146" s="1">
        <v>192</v>
      </c>
      <c r="LW146" s="1">
        <v>580</v>
      </c>
      <c r="MG146" s="3" t="s">
        <v>37</v>
      </c>
      <c r="MH146" s="1">
        <v>119</v>
      </c>
      <c r="MI146" s="1">
        <v>311</v>
      </c>
      <c r="MO146" s="1">
        <v>1244</v>
      </c>
      <c r="MU146" s="1">
        <v>324</v>
      </c>
      <c r="NA146" s="1">
        <v>252</v>
      </c>
      <c r="NG146" s="1">
        <v>1568</v>
      </c>
      <c r="NQ146" s="1">
        <v>237</v>
      </c>
      <c r="NW146" s="1">
        <v>1062</v>
      </c>
      <c r="OC146" s="1">
        <v>236</v>
      </c>
      <c r="OI146" s="1">
        <v>195</v>
      </c>
      <c r="OO146" s="1">
        <v>1372</v>
      </c>
      <c r="OY146" s="1">
        <v>294</v>
      </c>
      <c r="PE146" s="1">
        <v>990</v>
      </c>
      <c r="PK146" s="1">
        <v>338</v>
      </c>
      <c r="PQ146" s="1">
        <v>249</v>
      </c>
      <c r="PW146" s="1">
        <v>1323</v>
      </c>
      <c r="QG146" s="1">
        <v>200</v>
      </c>
      <c r="QM146" s="1">
        <v>657</v>
      </c>
      <c r="QS146" s="1">
        <v>249</v>
      </c>
      <c r="QY146" s="1">
        <v>186</v>
      </c>
      <c r="RE146" s="1">
        <v>902</v>
      </c>
      <c r="RO146" s="1">
        <v>217</v>
      </c>
      <c r="RU146" s="1">
        <v>606</v>
      </c>
      <c r="SA146" s="1">
        <v>286</v>
      </c>
      <c r="SG146" s="1">
        <v>266</v>
      </c>
      <c r="SM146" s="1">
        <v>901</v>
      </c>
      <c r="SW146" s="3"/>
      <c r="SY146" s="1">
        <v>284</v>
      </c>
      <c r="TE146" s="1">
        <v>1199</v>
      </c>
      <c r="TK146" s="1">
        <v>293</v>
      </c>
      <c r="TQ146" s="1">
        <v>225</v>
      </c>
      <c r="TW146" s="1">
        <v>1503</v>
      </c>
      <c r="UG146" s="1">
        <v>243</v>
      </c>
      <c r="UM146" s="1">
        <v>1042</v>
      </c>
      <c r="US146" s="1">
        <v>245</v>
      </c>
      <c r="UY146" s="1">
        <v>197</v>
      </c>
      <c r="VE146" s="1">
        <v>1344</v>
      </c>
      <c r="VO146" s="1">
        <v>272</v>
      </c>
      <c r="VU146" s="1">
        <v>955</v>
      </c>
      <c r="WA146" s="1">
        <v>313</v>
      </c>
      <c r="WG146" s="1">
        <v>236</v>
      </c>
      <c r="WM146" s="1">
        <v>1276</v>
      </c>
      <c r="WW146" s="1">
        <v>198</v>
      </c>
      <c r="XC146" s="1">
        <v>663</v>
      </c>
      <c r="XI146" s="1">
        <v>246</v>
      </c>
      <c r="XO146" s="1">
        <v>183</v>
      </c>
      <c r="XU146" s="1">
        <v>913</v>
      </c>
      <c r="YE146" s="1">
        <v>205</v>
      </c>
      <c r="YK146" s="1">
        <v>575</v>
      </c>
      <c r="YQ146" s="1">
        <v>271</v>
      </c>
      <c r="YW146" s="1">
        <v>251</v>
      </c>
      <c r="ZC146" s="1">
        <v>853</v>
      </c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</row>
    <row r="147" spans="1:715">
      <c r="A147" s="3"/>
      <c r="C147" s="1">
        <v>295</v>
      </c>
      <c r="I147" s="1">
        <v>1350</v>
      </c>
      <c r="O147" s="1">
        <v>283</v>
      </c>
      <c r="U147" s="1">
        <v>221</v>
      </c>
      <c r="AA147" s="1">
        <v>1795</v>
      </c>
      <c r="AK147" s="1">
        <v>305</v>
      </c>
      <c r="AQ147" s="1">
        <v>1268</v>
      </c>
      <c r="AW147" s="1">
        <v>338</v>
      </c>
      <c r="BC147" s="1">
        <v>269</v>
      </c>
      <c r="BI147" s="1">
        <v>1703</v>
      </c>
      <c r="BS147" s="1">
        <v>285</v>
      </c>
      <c r="BY147" s="1">
        <v>1045</v>
      </c>
      <c r="CE147" s="1">
        <v>328</v>
      </c>
      <c r="CK147" s="1">
        <v>252</v>
      </c>
      <c r="CQ147" s="1">
        <v>1415</v>
      </c>
      <c r="DA147" s="1">
        <v>215</v>
      </c>
      <c r="DG147" s="1">
        <v>720</v>
      </c>
      <c r="DM147" s="1">
        <v>265</v>
      </c>
      <c r="DS147" s="1">
        <v>212</v>
      </c>
      <c r="DY147" s="1">
        <v>1015</v>
      </c>
      <c r="FQ147" s="3"/>
      <c r="FS147" s="1">
        <v>288</v>
      </c>
      <c r="FY147" s="1">
        <v>1130</v>
      </c>
      <c r="GE147" s="1">
        <v>319</v>
      </c>
      <c r="GK147" s="1">
        <v>250</v>
      </c>
      <c r="GQ147" s="1">
        <v>1499</v>
      </c>
      <c r="HA147" s="1">
        <v>315</v>
      </c>
      <c r="HG147" s="1">
        <v>1258</v>
      </c>
      <c r="HM147" s="1">
        <v>351</v>
      </c>
      <c r="HS147" s="1">
        <v>279</v>
      </c>
      <c r="HY147" s="1">
        <v>1688</v>
      </c>
      <c r="II147" s="1">
        <v>278</v>
      </c>
      <c r="IO147" s="1">
        <v>1056</v>
      </c>
      <c r="IU147" s="1">
        <v>320</v>
      </c>
      <c r="JA147" s="1">
        <v>245</v>
      </c>
      <c r="JG147" s="1">
        <v>1429</v>
      </c>
      <c r="JQ147" s="1">
        <v>200</v>
      </c>
      <c r="JW147" s="1">
        <v>693</v>
      </c>
      <c r="KC147" s="1">
        <v>247</v>
      </c>
      <c r="KI147" s="1">
        <v>189</v>
      </c>
      <c r="KO147" s="1">
        <v>955</v>
      </c>
      <c r="MG147" s="3"/>
      <c r="MI147" s="1">
        <v>330</v>
      </c>
      <c r="MO147" s="1">
        <v>1260</v>
      </c>
      <c r="MU147" s="1">
        <v>366</v>
      </c>
      <c r="NA147" s="1">
        <v>284</v>
      </c>
      <c r="NG147" s="1">
        <v>1661</v>
      </c>
      <c r="NQ147" s="1">
        <v>403</v>
      </c>
      <c r="NW147" s="1">
        <v>1492</v>
      </c>
      <c r="OC147" s="1">
        <v>451</v>
      </c>
      <c r="OI147" s="1">
        <v>353</v>
      </c>
      <c r="OO147" s="1">
        <v>1988</v>
      </c>
      <c r="OY147" s="1">
        <v>302</v>
      </c>
      <c r="PE147" s="1">
        <v>991</v>
      </c>
      <c r="PK147" s="1">
        <v>345</v>
      </c>
      <c r="PQ147" s="1">
        <v>263</v>
      </c>
      <c r="PW147" s="1">
        <v>1330</v>
      </c>
      <c r="QG147" s="1">
        <v>197</v>
      </c>
      <c r="QM147" s="1">
        <v>657</v>
      </c>
      <c r="QS147" s="1">
        <v>234</v>
      </c>
      <c r="QY147" s="1">
        <v>178</v>
      </c>
      <c r="RE147" s="1">
        <v>899</v>
      </c>
      <c r="SW147" s="3"/>
      <c r="SY147" s="1">
        <v>338</v>
      </c>
      <c r="TE147" s="1">
        <v>1223</v>
      </c>
      <c r="TK147" s="1">
        <v>375</v>
      </c>
      <c r="TQ147" s="1">
        <v>289</v>
      </c>
      <c r="TW147" s="1">
        <v>1609</v>
      </c>
      <c r="UG147" s="1">
        <v>400</v>
      </c>
      <c r="UM147" s="1">
        <v>1485</v>
      </c>
      <c r="US147" s="1">
        <v>447</v>
      </c>
      <c r="UY147" s="1">
        <v>348</v>
      </c>
      <c r="VE147" s="1">
        <v>1979</v>
      </c>
      <c r="VO147" s="1">
        <v>280</v>
      </c>
      <c r="VU147" s="1">
        <v>990</v>
      </c>
      <c r="WA147" s="1">
        <v>320</v>
      </c>
      <c r="WG147" s="1">
        <v>246</v>
      </c>
      <c r="WM147" s="1">
        <v>1329</v>
      </c>
      <c r="WW147" s="1">
        <v>189</v>
      </c>
      <c r="XC147" s="1">
        <v>611</v>
      </c>
      <c r="XI147" s="1">
        <v>208</v>
      </c>
      <c r="XO147" s="1">
        <v>163</v>
      </c>
      <c r="XU147" s="1">
        <v>836</v>
      </c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</row>
    <row r="148" spans="1:715">
      <c r="A148" s="3"/>
      <c r="C148" s="1">
        <v>313</v>
      </c>
      <c r="I148" s="1">
        <v>1148</v>
      </c>
      <c r="O148" s="1">
        <v>358</v>
      </c>
      <c r="U148" s="1">
        <v>281</v>
      </c>
      <c r="AA148" s="1">
        <v>1500</v>
      </c>
      <c r="AK148" s="1">
        <v>315</v>
      </c>
      <c r="AQ148" s="1">
        <v>1271</v>
      </c>
      <c r="AW148" s="1">
        <v>341</v>
      </c>
      <c r="BC148" s="1">
        <v>279</v>
      </c>
      <c r="BI148" s="1">
        <v>1703</v>
      </c>
      <c r="BS148" s="1">
        <v>305</v>
      </c>
      <c r="BY148" s="1">
        <v>1054</v>
      </c>
      <c r="CE148" s="1">
        <v>353</v>
      </c>
      <c r="CK148" s="1">
        <v>269</v>
      </c>
      <c r="CQ148" s="1">
        <v>1436</v>
      </c>
      <c r="DA148" s="1">
        <v>215</v>
      </c>
      <c r="DG148" s="1">
        <v>720</v>
      </c>
      <c r="DM148" s="1">
        <v>350</v>
      </c>
      <c r="DS148" s="1">
        <v>255</v>
      </c>
      <c r="DY148" s="1">
        <v>1057</v>
      </c>
      <c r="FQ148" s="3"/>
      <c r="FS148" s="1">
        <v>305</v>
      </c>
      <c r="FY148" s="1">
        <v>1195</v>
      </c>
      <c r="GE148" s="1">
        <v>330</v>
      </c>
      <c r="GK148" s="1">
        <v>261</v>
      </c>
      <c r="GQ148" s="1">
        <v>1564</v>
      </c>
      <c r="HA148" s="1">
        <v>306</v>
      </c>
      <c r="HG148" s="1">
        <v>1204</v>
      </c>
      <c r="HM148" s="1">
        <v>332</v>
      </c>
      <c r="HS148" s="1">
        <v>271</v>
      </c>
      <c r="HY148" s="1">
        <v>1612</v>
      </c>
      <c r="II148" s="1">
        <v>296</v>
      </c>
      <c r="IO148" s="1">
        <v>1029</v>
      </c>
      <c r="IU148" s="1">
        <v>343</v>
      </c>
      <c r="JA148" s="1">
        <v>260</v>
      </c>
      <c r="JG148" s="1">
        <v>1402</v>
      </c>
      <c r="JQ148" s="1">
        <v>202</v>
      </c>
      <c r="JW148" s="1">
        <v>636</v>
      </c>
      <c r="KC148" s="1">
        <v>316</v>
      </c>
      <c r="KI148" s="1">
        <v>238</v>
      </c>
      <c r="KO148" s="1">
        <v>961</v>
      </c>
      <c r="MG148" s="3"/>
      <c r="MI148" s="1">
        <v>321</v>
      </c>
      <c r="MO148" s="1">
        <v>1269</v>
      </c>
      <c r="MU148" s="1">
        <v>346</v>
      </c>
      <c r="NA148" s="1">
        <v>269</v>
      </c>
      <c r="NG148" s="1">
        <v>1636</v>
      </c>
      <c r="NQ148" s="1">
        <v>334</v>
      </c>
      <c r="NW148" s="1">
        <v>1313</v>
      </c>
      <c r="OC148" s="1">
        <v>359</v>
      </c>
      <c r="OI148" s="1">
        <v>285</v>
      </c>
      <c r="OO148" s="1">
        <v>1728</v>
      </c>
      <c r="OY148" s="1">
        <v>293</v>
      </c>
      <c r="PE148" s="1">
        <v>1143</v>
      </c>
      <c r="PK148" s="1">
        <v>337</v>
      </c>
      <c r="PQ148" s="1">
        <v>252</v>
      </c>
      <c r="PW148" s="1">
        <v>1532</v>
      </c>
      <c r="QG148" s="1">
        <v>228</v>
      </c>
      <c r="QM148" s="1">
        <v>644</v>
      </c>
      <c r="QS148" s="1">
        <v>322</v>
      </c>
      <c r="QY148" s="1">
        <v>237</v>
      </c>
      <c r="RE148" s="1">
        <v>968</v>
      </c>
      <c r="SW148" s="3"/>
      <c r="SY148" s="1">
        <v>306</v>
      </c>
      <c r="TE148" s="1">
        <v>1224</v>
      </c>
      <c r="TK148" s="1">
        <v>329</v>
      </c>
      <c r="TQ148" s="1">
        <v>253</v>
      </c>
      <c r="TW148" s="1">
        <v>1574</v>
      </c>
      <c r="UG148" s="1">
        <v>308</v>
      </c>
      <c r="UM148" s="1">
        <v>1221</v>
      </c>
      <c r="US148" s="1">
        <v>330</v>
      </c>
      <c r="UY148" s="1">
        <v>260</v>
      </c>
      <c r="VE148" s="1">
        <v>1604</v>
      </c>
      <c r="VO148" s="1">
        <v>289</v>
      </c>
      <c r="VU148" s="1">
        <v>1040</v>
      </c>
      <c r="WA148" s="1">
        <v>332</v>
      </c>
      <c r="WG148" s="1">
        <v>253</v>
      </c>
      <c r="WM148" s="1">
        <v>1393</v>
      </c>
      <c r="WW148" s="1">
        <v>191</v>
      </c>
      <c r="XC148" s="1">
        <v>600</v>
      </c>
      <c r="XI148" s="1">
        <v>300</v>
      </c>
      <c r="XO148" s="1">
        <v>211</v>
      </c>
      <c r="XU148" s="1">
        <v>901</v>
      </c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</row>
    <row r="149" spans="1:715">
      <c r="A149" s="3"/>
      <c r="C149" s="1">
        <f>AVERAGE(C146:C148)</f>
        <v>321.333333333333</v>
      </c>
      <c r="I149" s="1">
        <f>AVERAGE(I146:I148)</f>
        <v>1226.66666666667</v>
      </c>
      <c r="O149" s="1">
        <f>AVERAGE(O146:O148)</f>
        <v>346</v>
      </c>
      <c r="U149" s="1">
        <f>AVERAGE(U146:U148)</f>
        <v>272</v>
      </c>
      <c r="AA149" s="1">
        <f>AVERAGE(AA146:AA148)</f>
        <v>1606.33333333333</v>
      </c>
      <c r="AK149" s="1">
        <f>AVERAGE(AK146:AK148)</f>
        <v>306</v>
      </c>
      <c r="AQ149" s="1">
        <f>AVERAGE(AQ146:AQ148)</f>
        <v>1209.33333333333</v>
      </c>
      <c r="AW149" s="1">
        <f>AVERAGE(AW146:AW148)</f>
        <v>329.666666666667</v>
      </c>
      <c r="BC149" s="1">
        <f>AVERAGE(BC146:BC148)</f>
        <v>270.333333333333</v>
      </c>
      <c r="BI149" s="1">
        <f>AVERAGE(BI146:BI148)</f>
        <v>1620.66666666667</v>
      </c>
      <c r="BS149" s="1">
        <f>AVERAGE(BS146:BS148)</f>
        <v>296</v>
      </c>
      <c r="BY149" s="1">
        <f>AVERAGE(BY146:BY148)</f>
        <v>1025</v>
      </c>
      <c r="CE149" s="1">
        <f>AVERAGE(CE146:CE148)</f>
        <v>343.333333333333</v>
      </c>
      <c r="CK149" s="1">
        <f>AVERAGE(CK146:CK148)</f>
        <v>261.333333333333</v>
      </c>
      <c r="CQ149" s="1">
        <f>AVERAGE(CQ146:CQ148)</f>
        <v>1396.66666666667</v>
      </c>
      <c r="DA149" s="1">
        <f>AVERAGE(DA146:DA148)</f>
        <v>216.666666666667</v>
      </c>
      <c r="DG149" s="1">
        <f>AVERAGE(DG146:DG148)</f>
        <v>728.333333333333</v>
      </c>
      <c r="DM149" s="1">
        <f>AVERAGE(DM146:DM148)</f>
        <v>301</v>
      </c>
      <c r="DS149" s="1">
        <f>AVERAGE(DS146:DS148)</f>
        <v>229.333333333333</v>
      </c>
      <c r="DY149" s="1">
        <f>AVERAGE(DY146:DY148)</f>
        <v>1040.66666666667</v>
      </c>
      <c r="EI149" s="1">
        <f>EI146</f>
        <v>153</v>
      </c>
      <c r="EO149" s="1">
        <f>EO146</f>
        <v>371</v>
      </c>
      <c r="EU149" s="1">
        <f>EU146</f>
        <v>197</v>
      </c>
      <c r="FA149" s="1">
        <f>FA146</f>
        <v>191</v>
      </c>
      <c r="FG149" s="1">
        <f>FG146</f>
        <v>571</v>
      </c>
      <c r="FQ149" s="3"/>
      <c r="FS149" s="1">
        <f>AVERAGE(FS146:FS148)</f>
        <v>300.333333333333</v>
      </c>
      <c r="FY149" s="1">
        <f>AVERAGE(FY146:FY148)</f>
        <v>1151.33333333333</v>
      </c>
      <c r="GE149" s="1">
        <f>AVERAGE(GE146:GE148)</f>
        <v>324.333333333333</v>
      </c>
      <c r="GK149" s="1">
        <f>AVERAGE(GK146:GK148)</f>
        <v>256.666666666667</v>
      </c>
      <c r="GQ149" s="1">
        <f>AVERAGE(GQ146:GQ148)</f>
        <v>1505.66666666667</v>
      </c>
      <c r="HA149" s="1">
        <f>AVERAGE(HA146:HA148)</f>
        <v>297.666666666667</v>
      </c>
      <c r="HG149" s="1">
        <f>AVERAGE(HG146:HG148)</f>
        <v>1174.33333333333</v>
      </c>
      <c r="HM149" s="1">
        <f>AVERAGE(HM146:HM148)</f>
        <v>322.666666666667</v>
      </c>
      <c r="HS149" s="1">
        <f>AVERAGE(HS146:HS148)</f>
        <v>263.666666666667</v>
      </c>
      <c r="HY149" s="1">
        <f>AVERAGE(HY146:HY148)</f>
        <v>1572</v>
      </c>
      <c r="II149" s="1">
        <f>AVERAGE(II146:II148)</f>
        <v>284.666666666667</v>
      </c>
      <c r="IO149" s="1">
        <f>AVERAGE(IO146:IO148)</f>
        <v>989.333333333333</v>
      </c>
      <c r="IU149" s="1">
        <f>AVERAGE(IU146:IU148)</f>
        <v>330.333333333333</v>
      </c>
      <c r="JA149" s="1">
        <f>AVERAGE(JA146:JA148)</f>
        <v>250.333333333333</v>
      </c>
      <c r="JG149" s="1">
        <f>AVERAGE(JG146:JG148)</f>
        <v>1348.66666666667</v>
      </c>
      <c r="JQ149" s="1">
        <f>AVERAGE(JQ146:JQ148)</f>
        <v>199.333333333333</v>
      </c>
      <c r="JW149" s="1">
        <f>AVERAGE(JW146:JW148)</f>
        <v>677.666666666667</v>
      </c>
      <c r="KC149" s="1">
        <f>AVERAGE(KC146:KC148)</f>
        <v>277</v>
      </c>
      <c r="KI149" s="1">
        <f>AVERAGE(KI146:KI148)</f>
        <v>210.666666666667</v>
      </c>
      <c r="KO149" s="1">
        <f>AVERAGE(KO146:KO148)</f>
        <v>968</v>
      </c>
      <c r="KY149" s="1">
        <f>KY146</f>
        <v>158</v>
      </c>
      <c r="LE149" s="1">
        <f>LE146</f>
        <v>376</v>
      </c>
      <c r="LK149" s="1">
        <f>LK146</f>
        <v>202</v>
      </c>
      <c r="LQ149" s="1">
        <f>LQ146</f>
        <v>192</v>
      </c>
      <c r="LW149" s="1">
        <f>LW146</f>
        <v>580</v>
      </c>
      <c r="MG149" s="3"/>
      <c r="MI149" s="1">
        <f>AVERAGE(MI146:MI148)</f>
        <v>320.666666666667</v>
      </c>
      <c r="MO149" s="1">
        <f>AVERAGE(MO146:MO148)</f>
        <v>1257.66666666667</v>
      </c>
      <c r="MU149" s="1">
        <f>AVERAGE(MU146:MU148)</f>
        <v>345.333333333333</v>
      </c>
      <c r="NA149" s="1">
        <f>AVERAGE(NA146:NA148)</f>
        <v>268.333333333333</v>
      </c>
      <c r="NG149" s="1">
        <f>AVERAGE(NG146:NG148)</f>
        <v>1621.66666666667</v>
      </c>
      <c r="NQ149" s="1">
        <f>AVERAGE(NQ146:NQ148)</f>
        <v>324.666666666667</v>
      </c>
      <c r="NW149" s="1">
        <f>AVERAGE(NW146:NW148)</f>
        <v>1289</v>
      </c>
      <c r="OC149" s="1">
        <f>AVERAGE(OC146:OC148)</f>
        <v>348.666666666667</v>
      </c>
      <c r="OI149" s="1">
        <f>AVERAGE(OI146:OI148)</f>
        <v>277.666666666667</v>
      </c>
      <c r="OO149" s="1">
        <f>AVERAGE(OO146:OO148)</f>
        <v>1696</v>
      </c>
      <c r="OY149" s="1">
        <f>AVERAGE(OY146:OY148)</f>
        <v>296.333333333333</v>
      </c>
      <c r="PE149" s="1">
        <f>AVERAGE(PE146:PE148)</f>
        <v>1041.33333333333</v>
      </c>
      <c r="PK149" s="1">
        <f>AVERAGE(PK146:PK148)</f>
        <v>340</v>
      </c>
      <c r="PQ149" s="1">
        <f>AVERAGE(PQ146:PQ148)</f>
        <v>254.666666666667</v>
      </c>
      <c r="PW149" s="1">
        <f>AVERAGE(PW146:PW148)</f>
        <v>1395</v>
      </c>
      <c r="QG149" s="1">
        <f>AVERAGE(QG146:QG148)</f>
        <v>208.333333333333</v>
      </c>
      <c r="QM149" s="1">
        <f>AVERAGE(QM146:QM148)</f>
        <v>652.666666666667</v>
      </c>
      <c r="QS149" s="1">
        <f>AVERAGE(QS146:QS148)</f>
        <v>268.333333333333</v>
      </c>
      <c r="QY149" s="1">
        <f>AVERAGE(QY146:QY148)</f>
        <v>200.333333333333</v>
      </c>
      <c r="RE149" s="1">
        <f>AVERAGE(RE146:RE148)</f>
        <v>923</v>
      </c>
      <c r="RO149" s="1">
        <f>RO146</f>
        <v>217</v>
      </c>
      <c r="RU149" s="1">
        <f>RU146</f>
        <v>606</v>
      </c>
      <c r="SA149" s="1">
        <f>SA146</f>
        <v>286</v>
      </c>
      <c r="SG149" s="1">
        <f>SG146</f>
        <v>266</v>
      </c>
      <c r="SM149" s="1">
        <f>SM146</f>
        <v>901</v>
      </c>
      <c r="SW149" s="3"/>
      <c r="SY149" s="1">
        <f>AVERAGE(SY146:SY148)</f>
        <v>309.333333333333</v>
      </c>
      <c r="TE149" s="1">
        <f>AVERAGE(TE146:TE148)</f>
        <v>1215.33333333333</v>
      </c>
      <c r="TK149" s="1">
        <f>AVERAGE(TK146:TK148)</f>
        <v>332.333333333333</v>
      </c>
      <c r="TQ149" s="1">
        <f>AVERAGE(TQ146:TQ148)</f>
        <v>255.666666666667</v>
      </c>
      <c r="TW149" s="1">
        <f>AVERAGE(TW146:TW148)</f>
        <v>1562</v>
      </c>
      <c r="UG149" s="1">
        <f>AVERAGE(UG146:UG148)</f>
        <v>317</v>
      </c>
      <c r="UM149" s="1">
        <f>AVERAGE(UM146:UM148)</f>
        <v>1249.33333333333</v>
      </c>
      <c r="US149" s="1">
        <f>AVERAGE(US146:US148)</f>
        <v>340.666666666667</v>
      </c>
      <c r="UY149" s="1">
        <f>AVERAGE(UY146:UY148)</f>
        <v>268.333333333333</v>
      </c>
      <c r="VE149" s="1">
        <f>AVERAGE(VE146:VE148)</f>
        <v>1642.33333333333</v>
      </c>
      <c r="VO149" s="1">
        <f>AVERAGE(VO146:VO148)</f>
        <v>280.333333333333</v>
      </c>
      <c r="VU149" s="1">
        <f>AVERAGE(VU146:VU148)</f>
        <v>995</v>
      </c>
      <c r="WA149" s="1">
        <f>AVERAGE(WA146:WA148)</f>
        <v>321.666666666667</v>
      </c>
      <c r="WG149" s="1">
        <f>AVERAGE(WG146:WG148)</f>
        <v>245</v>
      </c>
      <c r="WM149" s="1">
        <f>AVERAGE(WM146:WM148)</f>
        <v>1332.66666666667</v>
      </c>
      <c r="WW149" s="1">
        <f>AVERAGE(WW146:WW148)</f>
        <v>192.666666666667</v>
      </c>
      <c r="XC149" s="1">
        <f>AVERAGE(XC146:XC148)</f>
        <v>624.666666666667</v>
      </c>
      <c r="XI149" s="1">
        <f>AVERAGE(XI146:XI148)</f>
        <v>251.333333333333</v>
      </c>
      <c r="XO149" s="1">
        <f>AVERAGE(XO146:XO148)</f>
        <v>185.666666666667</v>
      </c>
      <c r="XU149" s="1">
        <f>AVERAGE(XU146:XU148)</f>
        <v>883.333333333333</v>
      </c>
      <c r="YE149" s="1">
        <f>YE146</f>
        <v>205</v>
      </c>
      <c r="YK149" s="1">
        <f>YK146</f>
        <v>575</v>
      </c>
      <c r="YQ149" s="1">
        <f>YQ146</f>
        <v>271</v>
      </c>
      <c r="YW149" s="1">
        <f>YW146</f>
        <v>251</v>
      </c>
      <c r="ZC149" s="1">
        <f>ZC146</f>
        <v>853</v>
      </c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</row>
    <row r="150" spans="1:715">
      <c r="A150" s="3"/>
      <c r="FQ150" s="3"/>
      <c r="MG150" s="3"/>
      <c r="SW150" s="3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</row>
    <row r="151" spans="1:715">
      <c r="A151" s="3"/>
      <c r="FQ151" s="3"/>
      <c r="MG151" s="3"/>
      <c r="SW151" s="3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</row>
    <row r="152" spans="1:715">
      <c r="A152" s="3"/>
      <c r="FQ152" s="3"/>
      <c r="MG152" s="3"/>
      <c r="SW152" s="3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</row>
    <row r="153" spans="1:715">
      <c r="A153" s="3"/>
      <c r="C153" s="1">
        <f>(AA149-U149)/AA149</f>
        <v>0.830670263540153</v>
      </c>
      <c r="F153" s="1">
        <f>(I149-O149)/I149</f>
        <v>0.717934782608696</v>
      </c>
      <c r="I153" s="1">
        <f>(I149-C149)/I149</f>
        <v>0.73804347826087</v>
      </c>
      <c r="L153" s="1">
        <f>(I149-O149)/(I149-C149)</f>
        <v>0.972754050073638</v>
      </c>
      <c r="O153" s="1">
        <f>AA149/I149-1</f>
        <v>0.309510869565217</v>
      </c>
      <c r="R153" s="1">
        <f>L153/(L153+1)</f>
        <v>0.493094438223218</v>
      </c>
      <c r="U153" s="1">
        <f>1/(1+L153)</f>
        <v>0.506905561776782</v>
      </c>
      <c r="X153" s="1">
        <f>U153/R153-1</f>
        <v>0.0280090840272522</v>
      </c>
      <c r="AA153" s="1">
        <f>I153*L153</f>
        <v>0.717934782608696</v>
      </c>
      <c r="AD153" s="1">
        <f>1-I153</f>
        <v>0.26195652173913</v>
      </c>
      <c r="AG153" s="1">
        <f>I153*(1-L153)</f>
        <v>0.020108695652174</v>
      </c>
      <c r="AK153" s="1">
        <f>(BI149-BC149)/BI149</f>
        <v>0.833196215549157</v>
      </c>
      <c r="AN153" s="1">
        <f>(AQ149-AW149)/AQ149</f>
        <v>0.727398015435502</v>
      </c>
      <c r="AQ153" s="1">
        <f>(AQ149-AK149)/AQ149</f>
        <v>0.74696802646086</v>
      </c>
      <c r="AT153" s="1">
        <f>(AQ149-AW149)/(AQ149-AK149)</f>
        <v>0.97380073800738</v>
      </c>
      <c r="AW153" s="1">
        <f>BI149/AQ149-1</f>
        <v>0.34013230429989</v>
      </c>
      <c r="AZ153" s="1">
        <f>AT153/(AT153+1)</f>
        <v>0.493363245466442</v>
      </c>
      <c r="BC153" s="1">
        <f>1/(1+AT153)</f>
        <v>0.506636754533558</v>
      </c>
      <c r="BF153" s="1">
        <f>BC153/AZ153-1</f>
        <v>0.0269041303524062</v>
      </c>
      <c r="BI153" s="1">
        <f>AQ153*AT153</f>
        <v>0.727398015435502</v>
      </c>
      <c r="BL153" s="1">
        <f>1-AQ153</f>
        <v>0.25303197353914</v>
      </c>
      <c r="BO153" s="1">
        <f>AQ153*(1-AT153)</f>
        <v>0.0195700110253584</v>
      </c>
      <c r="BS153" s="1">
        <f>(CQ149-CK149)/CQ149</f>
        <v>0.812887828162291</v>
      </c>
      <c r="BV153" s="1">
        <f>(BY149-CE149)/BY149</f>
        <v>0.665040650406504</v>
      </c>
      <c r="BY153" s="1">
        <f>(BY149-BS149)/BY149</f>
        <v>0.711219512195122</v>
      </c>
      <c r="CB153" s="1">
        <f>(BY149-CE149)/(BY149-BS149)</f>
        <v>0.935070873342478</v>
      </c>
      <c r="CE153" s="1">
        <f>CQ149/BY149-1</f>
        <v>0.36260162601626</v>
      </c>
      <c r="CH153" s="1">
        <f>CB153/(CB153+1)</f>
        <v>0.483223062381853</v>
      </c>
      <c r="CK153" s="1">
        <f>1/(1+CB153)</f>
        <v>0.516776937618147</v>
      </c>
      <c r="CN153" s="1">
        <f>CK153/CH153-1</f>
        <v>0.069437652811736</v>
      </c>
      <c r="CQ153" s="1">
        <f>BY153*CB153</f>
        <v>0.665040650406504</v>
      </c>
      <c r="CT153" s="1">
        <f>1-BY153</f>
        <v>0.288780487804878</v>
      </c>
      <c r="CW153" s="1">
        <f>BY153*(1-CB153)</f>
        <v>0.0461788617886178</v>
      </c>
      <c r="DA153" s="1">
        <f>(DY149-DS149)/DY149</f>
        <v>0.779628443305573</v>
      </c>
      <c r="DD153" s="1">
        <f>(DG149-DM149)/DG149</f>
        <v>0.586727688787185</v>
      </c>
      <c r="DG153" s="1">
        <f>(DG149-DA149)/DG149</f>
        <v>0.702517162471396</v>
      </c>
      <c r="DJ153" s="1">
        <f>(DG149-DM149)/(DG149-DA149)</f>
        <v>0.835179153094462</v>
      </c>
      <c r="DM153" s="1">
        <f>DY149/DG149-1</f>
        <v>0.42883295194508</v>
      </c>
      <c r="DP153" s="1">
        <f>DJ153/(DJ153+1)</f>
        <v>0.45509407170749</v>
      </c>
      <c r="DS153" s="1">
        <f>1/(1+DJ153)</f>
        <v>0.54490592829251</v>
      </c>
      <c r="DV153" s="1">
        <f>DS153/DP153-1</f>
        <v>0.197347893915757</v>
      </c>
      <c r="DY153" s="1">
        <f>DG153*DJ153</f>
        <v>0.586727688787185</v>
      </c>
      <c r="EB153" s="1">
        <f>1-DG153</f>
        <v>0.297482837528604</v>
      </c>
      <c r="EE153" s="1">
        <f>DG153*(1-DJ153)</f>
        <v>0.115789473684211</v>
      </c>
      <c r="EI153" s="1">
        <f>(FG149-FA149)/FG149</f>
        <v>0.665499124343257</v>
      </c>
      <c r="EL153" s="1">
        <f>(EO149-EU149)/EO149</f>
        <v>0.46900269541779</v>
      </c>
      <c r="EO153" s="1">
        <f>(EO149-EI149)/EO149</f>
        <v>0.587601078167116</v>
      </c>
      <c r="ER153" s="1">
        <f>(EO149-EU149)/(EO149-EI149)</f>
        <v>0.798165137614679</v>
      </c>
      <c r="EU153" s="1">
        <f>FG149/EO149-1</f>
        <v>0.539083557951483</v>
      </c>
      <c r="EX153" s="1">
        <f>ER153/(ER153+1)</f>
        <v>0.443877551020408</v>
      </c>
      <c r="FA153" s="1">
        <f>1/(1+ER153)</f>
        <v>0.556122448979592</v>
      </c>
      <c r="FD153" s="1">
        <f>FA153/EX153-1</f>
        <v>0.252873563218391</v>
      </c>
      <c r="FG153" s="1">
        <f>EO153*ER153</f>
        <v>0.46900269541779</v>
      </c>
      <c r="FJ153" s="1">
        <f>1-EO153</f>
        <v>0.412398921832884</v>
      </c>
      <c r="FM153" s="1">
        <f>EO153*(1-ER153)</f>
        <v>0.118598382749326</v>
      </c>
      <c r="FQ153" s="3"/>
      <c r="FS153" s="1">
        <f>(GQ149-GK149)/GQ149</f>
        <v>0.829532875802524</v>
      </c>
      <c r="FV153" s="1">
        <f>(FY149-GE149)/FY149</f>
        <v>0.718297625940938</v>
      </c>
      <c r="FY153" s="1">
        <f>(FY149-FS149)/FY149</f>
        <v>0.739143022582513</v>
      </c>
      <c r="GB153" s="1">
        <f>(FY149-GE149)/(FY149-FS149)</f>
        <v>0.971797884841363</v>
      </c>
      <c r="GE153" s="1">
        <f>GQ149/FY149-1</f>
        <v>0.307759119861031</v>
      </c>
      <c r="GH153" s="1">
        <f>GB153/(GB153+1)</f>
        <v>0.49284862932062</v>
      </c>
      <c r="GK153" s="1">
        <f>1/(1+GB153)</f>
        <v>0.50715137067938</v>
      </c>
      <c r="GN153" s="1">
        <f>GK153/GH153-1</f>
        <v>0.0290205562273276</v>
      </c>
      <c r="GQ153" s="1">
        <f>FY153*GB153</f>
        <v>0.718297625940938</v>
      </c>
      <c r="GT153" s="1">
        <f>1-FY153</f>
        <v>0.260856977417487</v>
      </c>
      <c r="GW153" s="1">
        <f>FY153*(1-GB153)</f>
        <v>0.020845396641575</v>
      </c>
      <c r="HA153" s="1">
        <f>(HY149-HS149)/HY149</f>
        <v>0.832273112807464</v>
      </c>
      <c r="HD153" s="1">
        <f>(HG149-HM149)/HG149</f>
        <v>0.725234175418677</v>
      </c>
      <c r="HG153" s="1">
        <f>(HG149-HA149)/HG149</f>
        <v>0.746522849843883</v>
      </c>
      <c r="HJ153" s="1">
        <f>(HG149-HM149)/(HG149-HA149)</f>
        <v>0.97148288973384</v>
      </c>
      <c r="HM153" s="1">
        <f>HY149/HG149-1</f>
        <v>0.33863184785694</v>
      </c>
      <c r="HP153" s="1">
        <f>HJ153/(HJ153+1)</f>
        <v>0.492767598842816</v>
      </c>
      <c r="HS153" s="1">
        <f>1/(1+HJ153)</f>
        <v>0.507232401157184</v>
      </c>
      <c r="HV153" s="1">
        <f>HS153/HP153-1</f>
        <v>0.029354207436399</v>
      </c>
      <c r="HY153" s="1">
        <f>HG153*HJ153</f>
        <v>0.725234175418677</v>
      </c>
      <c r="IB153" s="1">
        <f>1-HG153</f>
        <v>0.253477150156117</v>
      </c>
      <c r="IE153" s="1">
        <f>HG153*(1-HJ153)</f>
        <v>0.0212886744252058</v>
      </c>
      <c r="II153" s="1">
        <f>(JG149-JA149)/JG149</f>
        <v>0.814384577360356</v>
      </c>
      <c r="IL153" s="1">
        <f>(IO149-IU149)/IO149</f>
        <v>0.666105121293801</v>
      </c>
      <c r="IO153" s="1">
        <f>(IO149-II149)/IO149</f>
        <v>0.712264150943396</v>
      </c>
      <c r="IR153" s="1">
        <f>(IO149-IU149)/(IO149-II149)</f>
        <v>0.93519394512772</v>
      </c>
      <c r="IU153" s="1">
        <f>JG149/IO149-1</f>
        <v>0.363207547169811</v>
      </c>
      <c r="IX153" s="1">
        <f>IR153/(IR153+1)</f>
        <v>0.483255927646052</v>
      </c>
      <c r="JA153" s="1">
        <f>1/(1+IR153)</f>
        <v>0.516744072353948</v>
      </c>
      <c r="JD153" s="1">
        <f>JA153/IX153-1</f>
        <v>0.0692969145169449</v>
      </c>
      <c r="JG153" s="1">
        <f>IO153*IR153</f>
        <v>0.666105121293801</v>
      </c>
      <c r="JJ153" s="1">
        <f>1-IO153</f>
        <v>0.287735849056604</v>
      </c>
      <c r="JM153" s="1">
        <f>IO153*(1-IR153)</f>
        <v>0.0461590296495957</v>
      </c>
      <c r="JQ153" s="1">
        <f>(KO149-KI149)/KO149</f>
        <v>0.78236914600551</v>
      </c>
      <c r="JT153" s="1">
        <f>(JW149-KC149)/JW149</f>
        <v>0.591244466305952</v>
      </c>
      <c r="JW153" s="1">
        <f>(JW149-JQ149)/JW149</f>
        <v>0.705853418593212</v>
      </c>
      <c r="JZ153" s="1">
        <f>(JW149-KC149)/(JW149-JQ149)</f>
        <v>0.837630662020906</v>
      </c>
      <c r="KC153" s="1">
        <f>KO149/JW149-1</f>
        <v>0.428430890309887</v>
      </c>
      <c r="KF153" s="1">
        <f>JZ153/(JZ153+1)</f>
        <v>0.455821008722033</v>
      </c>
      <c r="KI153" s="1">
        <f>1/(1+JZ153)</f>
        <v>0.544178991277967</v>
      </c>
      <c r="KL153" s="1">
        <f>KI153/KF153-1</f>
        <v>0.193843594009983</v>
      </c>
      <c r="KO153" s="1">
        <f>JW153*JZ153</f>
        <v>0.591244466305952</v>
      </c>
      <c r="KR153" s="1">
        <f>1-JW153</f>
        <v>0.294146581406788</v>
      </c>
      <c r="KU153" s="1">
        <f>JW153*(1-JZ153)</f>
        <v>0.11460895228726</v>
      </c>
      <c r="KY153" s="1">
        <f>(LW149-LQ149)/LW149</f>
        <v>0.668965517241379</v>
      </c>
      <c r="LB153" s="1">
        <f>(LE149-LK149)/LE149</f>
        <v>0.462765957446808</v>
      </c>
      <c r="LE153" s="1">
        <f>(LE149-KY149)/LE149</f>
        <v>0.579787234042553</v>
      </c>
      <c r="LH153" s="1">
        <f>(LE149-LK149)/(LE149-KY149)</f>
        <v>0.798165137614679</v>
      </c>
      <c r="LK153" s="1">
        <f>LW149/LE149-1</f>
        <v>0.542553191489362</v>
      </c>
      <c r="LN153" s="1">
        <f>LH153/(LH153+1)</f>
        <v>0.443877551020408</v>
      </c>
      <c r="LQ153" s="1">
        <f>1/(1+LH153)</f>
        <v>0.556122448979592</v>
      </c>
      <c r="LT153" s="1">
        <f>LQ153/LN153-1</f>
        <v>0.252873563218391</v>
      </c>
      <c r="LW153" s="1">
        <f>LE153*LH153</f>
        <v>0.462765957446808</v>
      </c>
      <c r="LZ153" s="1">
        <f>1-LE153</f>
        <v>0.420212765957447</v>
      </c>
      <c r="MC153" s="1">
        <f>LE153*(1-LH153)</f>
        <v>0.117021276595745</v>
      </c>
      <c r="MG153" s="3"/>
      <c r="MI153" s="1">
        <f>(NG149-NA149)/NG149</f>
        <v>0.834532374100719</v>
      </c>
      <c r="ML153" s="1">
        <f>(MO149-MU149)/MO149</f>
        <v>0.725417439703154</v>
      </c>
      <c r="MO153" s="1">
        <f>(MO149-MI149)/MO149</f>
        <v>0.745030479724357</v>
      </c>
      <c r="MR153" s="1">
        <f>(MO149-MU149)/(MO149-MI149)</f>
        <v>0.973674848808254</v>
      </c>
      <c r="MU153" s="1">
        <f>NG149/MO149-1</f>
        <v>0.289424860853432</v>
      </c>
      <c r="MX153" s="1">
        <f>MR153/(MR153+1)</f>
        <v>0.493330930064888</v>
      </c>
      <c r="NA153" s="1">
        <f>1/(1+MR153)</f>
        <v>0.506669069935112</v>
      </c>
      <c r="ND153" s="1">
        <f>NA153/MX153-1</f>
        <v>0.0270369017172085</v>
      </c>
      <c r="NG153" s="1">
        <f>MO153*MR153</f>
        <v>0.725417439703154</v>
      </c>
      <c r="NJ153" s="1">
        <f>1-MO153</f>
        <v>0.254969520275643</v>
      </c>
      <c r="NM153" s="1">
        <f>MO153*(1-MR153)</f>
        <v>0.0196130400212031</v>
      </c>
      <c r="NQ153" s="1">
        <f>(OO149-OI149)/OO149</f>
        <v>0.83628144654088</v>
      </c>
      <c r="NT153" s="1">
        <f>(NW149-OC149)/NW149</f>
        <v>0.729506077062322</v>
      </c>
      <c r="NW153" s="1">
        <f>(NW149-NQ149)/NW149</f>
        <v>0.748125161623998</v>
      </c>
      <c r="NZ153" s="1">
        <f>(NW149-OC149)/(NW149-NQ149)</f>
        <v>0.975112340131352</v>
      </c>
      <c r="OC153" s="1">
        <f>OO149/NW149-1</f>
        <v>0.315748642358417</v>
      </c>
      <c r="OF153" s="1">
        <f>NZ153/(NZ153+1)</f>
        <v>0.493699684984249</v>
      </c>
      <c r="OI153" s="1">
        <f>1/(1+NZ153)</f>
        <v>0.506300315015751</v>
      </c>
      <c r="OL153" s="1">
        <f>OI153/OF153-1</f>
        <v>0.0255228642325416</v>
      </c>
      <c r="OO153" s="1">
        <f>NW153*NZ153</f>
        <v>0.729506077062322</v>
      </c>
      <c r="OR153" s="1">
        <f>1-NW153</f>
        <v>0.251874838376002</v>
      </c>
      <c r="OU153" s="1">
        <f>NW153*(1-NZ153)</f>
        <v>0.0186190845616757</v>
      </c>
      <c r="OY153" s="1">
        <f>(PW149-PQ149)/PW149</f>
        <v>0.817443249701314</v>
      </c>
      <c r="PB153" s="1">
        <f>(PE149-PK149)/PE149</f>
        <v>0.673495518565941</v>
      </c>
      <c r="PE153" s="1">
        <f>(PE149-OY149)/PE149</f>
        <v>0.715428937259923</v>
      </c>
      <c r="PH153" s="1">
        <f>(PE149-PK149)/(PE149-OY149)</f>
        <v>0.941387024608501</v>
      </c>
      <c r="PK153" s="1">
        <f>PW149/PE149-1</f>
        <v>0.339628681177977</v>
      </c>
      <c r="PN153" s="1">
        <f>PH153/(PH153+1)</f>
        <v>0.48490435584236</v>
      </c>
      <c r="PQ153" s="1">
        <f>1/(1+PH153)</f>
        <v>0.51509564415764</v>
      </c>
      <c r="PT153" s="1">
        <f>PQ153/PN153-1</f>
        <v>0.062262357414449</v>
      </c>
      <c r="PW153" s="1">
        <f>PE153*PH153</f>
        <v>0.673495518565941</v>
      </c>
      <c r="PZ153" s="1">
        <f>1-PE153</f>
        <v>0.284571062740077</v>
      </c>
      <c r="QC153" s="1">
        <f>PE153*(1-PH153)</f>
        <v>0.0419334186939822</v>
      </c>
      <c r="QG153" s="1">
        <f>(RE149-QY149)/RE149</f>
        <v>0.782954135066811</v>
      </c>
      <c r="QJ153" s="1">
        <f>(QM149-QS149)/QM149</f>
        <v>0.588866189989785</v>
      </c>
      <c r="QM153" s="1">
        <f>(QM149-QG149)/QM149</f>
        <v>0.680796731358529</v>
      </c>
      <c r="QP153" s="1">
        <f>(QM149-QS149)/(QM149-QG149)</f>
        <v>0.86496624156039</v>
      </c>
      <c r="QS153" s="1">
        <f>RE149/QM149-1</f>
        <v>0.414198161389173</v>
      </c>
      <c r="QV153" s="1">
        <f>QP153/(QP153+1)</f>
        <v>0.46379726468222</v>
      </c>
      <c r="QY153" s="1">
        <f>1/(1+QP153)</f>
        <v>0.53620273531778</v>
      </c>
      <c r="RB153" s="1">
        <f>QY153/QV153-1</f>
        <v>0.1561144839549</v>
      </c>
      <c r="RE153" s="1">
        <f>QM153*QP153</f>
        <v>0.588866189989785</v>
      </c>
      <c r="RH153" s="1">
        <f>1-QM153</f>
        <v>0.319203268641471</v>
      </c>
      <c r="RK153" s="1">
        <f>QM153*(1-QP153)</f>
        <v>0.0919305413687436</v>
      </c>
      <c r="RO153" s="1">
        <f>(SM149-SG149)/SM149</f>
        <v>0.704772475027747</v>
      </c>
      <c r="RR153" s="1">
        <f>(RU149-SA149)/RU149</f>
        <v>0.528052805280528</v>
      </c>
      <c r="RU153" s="1">
        <f>(RU149-RO149)/RU149</f>
        <v>0.641914191419142</v>
      </c>
      <c r="RX153" s="1">
        <f>(RU149-SA149)/(RU149-RO149)</f>
        <v>0.822622107969152</v>
      </c>
      <c r="SA153" s="1">
        <f>SM149/RU149-1</f>
        <v>0.486798679867987</v>
      </c>
      <c r="SD153" s="1">
        <f>RX153/(RX153+1)</f>
        <v>0.451339915373766</v>
      </c>
      <c r="SG153" s="1">
        <f>1/(1+RX153)</f>
        <v>0.548660084626234</v>
      </c>
      <c r="SJ153" s="1">
        <f>SG153/SD153-1</f>
        <v>0.215625</v>
      </c>
      <c r="SM153" s="1">
        <f>RU153*RX153</f>
        <v>0.528052805280528</v>
      </c>
      <c r="SP153" s="1">
        <f>1-RU153</f>
        <v>0.358085808580858</v>
      </c>
      <c r="SS153" s="1">
        <f>RU153*(1-RX153)</f>
        <v>0.113861386138614</v>
      </c>
      <c r="SW153" s="3"/>
      <c r="SY153" s="1">
        <f>(TW149-TQ149)/TW149</f>
        <v>0.836320956039266</v>
      </c>
      <c r="TB153" s="1">
        <f>(TE149-TK149)/TE149</f>
        <v>0.726549643444871</v>
      </c>
      <c r="TE153" s="1">
        <f>(TE149-SY149)/TE149</f>
        <v>0.745474492594624</v>
      </c>
      <c r="TH153" s="1">
        <f>(TE149-TK149)/(TE149-SY149)</f>
        <v>0.974613686534216</v>
      </c>
      <c r="TK153" s="1">
        <f>TW149/TE149-1</f>
        <v>0.285244103126714</v>
      </c>
      <c r="TN153" s="1">
        <f>TH153/(TH153+1)</f>
        <v>0.49357182783678</v>
      </c>
      <c r="TQ153" s="1">
        <f>1/(1+TH153)</f>
        <v>0.50642817216322</v>
      </c>
      <c r="TT153" s="1">
        <f>TQ153/TN153-1</f>
        <v>0.0260475651189127</v>
      </c>
      <c r="TW153" s="1">
        <f>TE153*TH153</f>
        <v>0.726549643444871</v>
      </c>
      <c r="TZ153" s="1">
        <f>1-TE153</f>
        <v>0.254525507405376</v>
      </c>
      <c r="UC153" s="1">
        <f>TE153*(1-TH153)</f>
        <v>0.0189248491497532</v>
      </c>
      <c r="UG153" s="1">
        <f>(VE149-UY149)/VE149</f>
        <v>0.83661457276233</v>
      </c>
      <c r="UJ153" s="1">
        <f>(UM149-US149)/UM149</f>
        <v>0.727321237993596</v>
      </c>
      <c r="UM153" s="1">
        <f>(UM149-UG149)/UM149</f>
        <v>0.746264674493063</v>
      </c>
      <c r="UP153" s="1">
        <f>(UM149-US149)/(UM149-UG149)</f>
        <v>0.974615659635323</v>
      </c>
      <c r="US153" s="1">
        <f>VE149/UM149-1</f>
        <v>0.314567769477054</v>
      </c>
      <c r="UV153" s="1">
        <f>UP153/(UP153+1)</f>
        <v>0.493572333876516</v>
      </c>
      <c r="UY153" s="1">
        <f>1/(1+UP153)</f>
        <v>0.506427666123484</v>
      </c>
      <c r="VB153" s="1">
        <f>UY153/UV153-1</f>
        <v>0.0260454878943508</v>
      </c>
      <c r="VE153" s="1">
        <f>UM153*UP153</f>
        <v>0.727321237993597</v>
      </c>
      <c r="VH153" s="1">
        <f>1-UM153</f>
        <v>0.253735325506937</v>
      </c>
      <c r="VK153" s="1">
        <f>UM153*(1-UP153)</f>
        <v>0.0189434364994664</v>
      </c>
      <c r="VO153" s="1">
        <f>(WM149-WG149)/WM149</f>
        <v>0.81615807903952</v>
      </c>
      <c r="VR153" s="1">
        <f>(VU149-WA149)/VU149</f>
        <v>0.676716917922948</v>
      </c>
      <c r="VU153" s="1">
        <f>(VU149-VO149)/VU149</f>
        <v>0.718257956448911</v>
      </c>
      <c r="VX153" s="1">
        <f>(VU149-WA149)/(VU149-VO149)</f>
        <v>0.942164179104477</v>
      </c>
      <c r="WA153" s="1">
        <f>WM149/VU149-1</f>
        <v>0.339363484087102</v>
      </c>
      <c r="WD153" s="1">
        <f>VX153/(VX153+1)</f>
        <v>0.485110470701249</v>
      </c>
      <c r="WG153" s="1">
        <f>1/(1+VX153)</f>
        <v>0.514889529298751</v>
      </c>
      <c r="WJ153" s="1">
        <f>WG153/WD153-1</f>
        <v>0.0613861386138617</v>
      </c>
      <c r="WM153" s="1">
        <f>VU153*VX153</f>
        <v>0.676716917922948</v>
      </c>
      <c r="WP153" s="1">
        <f>1-VU153</f>
        <v>0.281742043551089</v>
      </c>
      <c r="WS153" s="1">
        <f>VU153*(1-VX153)</f>
        <v>0.0415410385259633</v>
      </c>
      <c r="WW153" s="1">
        <f>(XU149-XO149)/XU149</f>
        <v>0.789811320754717</v>
      </c>
      <c r="WZ153" s="1">
        <f>(XC149-XI149)/XC149</f>
        <v>0.597652081109925</v>
      </c>
      <c r="XC153" s="1">
        <f>(XC149-WW149)/XC149</f>
        <v>0.691568836712914</v>
      </c>
      <c r="XF153" s="1">
        <f>(XC149-XI149)/(XC149-WW149)</f>
        <v>0.864197530864197</v>
      </c>
      <c r="XI153" s="1">
        <f>XU149/XC149-1</f>
        <v>0.414087513340448</v>
      </c>
      <c r="XL153" s="1">
        <f>XF153/(XF153+1)</f>
        <v>0.463576158940397</v>
      </c>
      <c r="XO153" s="1">
        <f>1/(1+XF153)</f>
        <v>0.536423841059603</v>
      </c>
      <c r="XR153" s="1">
        <f>XO153/XL153-1</f>
        <v>0.157142857142857</v>
      </c>
      <c r="XU153" s="1">
        <f>XC153*XF153</f>
        <v>0.597652081109925</v>
      </c>
      <c r="XX153" s="1">
        <f>1-XC153</f>
        <v>0.308431163287086</v>
      </c>
      <c r="YA153" s="1">
        <f>XC153*(1-XF153)</f>
        <v>0.0939167556029884</v>
      </c>
      <c r="YE153" s="1">
        <f>(ZC149-YW149)/ZC149</f>
        <v>0.705744431418523</v>
      </c>
      <c r="YH153" s="1">
        <f>(YK149-YQ149)/YK149</f>
        <v>0.528695652173913</v>
      </c>
      <c r="YK153" s="1">
        <f>(YK149-YE149)/YK149</f>
        <v>0.643478260869565</v>
      </c>
      <c r="YN153" s="1">
        <f>(YK149-YQ149)/(YK149-YE149)</f>
        <v>0.821621621621622</v>
      </c>
      <c r="YQ153" s="1">
        <f>ZC149/YK149-1</f>
        <v>0.483478260869565</v>
      </c>
      <c r="YT153" s="1">
        <f>YN153/(YN153+1)</f>
        <v>0.451038575667656</v>
      </c>
      <c r="YW153" s="1">
        <f>1/(1+YN153)</f>
        <v>0.548961424332344</v>
      </c>
      <c r="YZ153" s="1">
        <f>YW153/YT153-1</f>
        <v>0.217105263157895</v>
      </c>
      <c r="ZC153" s="1">
        <f>YK153*YN153</f>
        <v>0.528695652173913</v>
      </c>
      <c r="ZF153" s="1">
        <f>1-YK153</f>
        <v>0.356521739130435</v>
      </c>
      <c r="ZI153" s="1">
        <f>YK153*(1-YN153)</f>
        <v>0.114782608695652</v>
      </c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</row>
    <row r="154" spans="1:715">
      <c r="A154" s="3"/>
      <c r="FQ154" s="3"/>
      <c r="MG154" s="3"/>
      <c r="SW154" s="3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</row>
    <row r="155" spans="1:715">
      <c r="A155" s="3"/>
      <c r="FQ155" s="3"/>
      <c r="MG155" s="3"/>
      <c r="SW155" s="3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</row>
    <row r="156" spans="1:715">
      <c r="A156" s="4" t="s">
        <v>11</v>
      </c>
      <c r="FQ156" s="4"/>
      <c r="MG156" s="4" t="s">
        <v>11</v>
      </c>
      <c r="SW156" s="4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</row>
    <row r="157" spans="1:715">
      <c r="A157" s="3" t="s">
        <v>38</v>
      </c>
      <c r="B157" s="1">
        <v>53</v>
      </c>
      <c r="C157" s="1">
        <v>341</v>
      </c>
      <c r="I157" s="1">
        <v>1199</v>
      </c>
      <c r="O157" s="1">
        <v>357</v>
      </c>
      <c r="U157" s="1">
        <v>287</v>
      </c>
      <c r="AA157" s="1">
        <v>1540</v>
      </c>
      <c r="AK157" s="1">
        <v>305</v>
      </c>
      <c r="AQ157" s="1">
        <v>1088</v>
      </c>
      <c r="AW157" s="1">
        <v>318</v>
      </c>
      <c r="BC157" s="1">
        <v>269</v>
      </c>
      <c r="BI157" s="1">
        <v>1451</v>
      </c>
      <c r="BS157" s="1">
        <v>295</v>
      </c>
      <c r="BY157" s="1">
        <v>945</v>
      </c>
      <c r="CE157" s="1">
        <v>346</v>
      </c>
      <c r="CK157" s="1">
        <v>268</v>
      </c>
      <c r="CQ157" s="1">
        <v>1292</v>
      </c>
      <c r="DA157" s="1">
        <v>226</v>
      </c>
      <c r="DG157" s="1">
        <v>770</v>
      </c>
      <c r="DM157" s="1">
        <v>296</v>
      </c>
      <c r="DS157" s="1">
        <v>227</v>
      </c>
      <c r="DY157" s="1">
        <v>1084</v>
      </c>
      <c r="EI157" s="1">
        <v>148</v>
      </c>
      <c r="EO157" s="1">
        <v>356</v>
      </c>
      <c r="EU157" s="1">
        <v>190</v>
      </c>
      <c r="FA157" s="1">
        <v>182</v>
      </c>
      <c r="FG157" s="1">
        <v>548</v>
      </c>
      <c r="FQ157" s="3"/>
      <c r="FS157" s="1">
        <v>303</v>
      </c>
      <c r="FY157" s="1">
        <v>1133</v>
      </c>
      <c r="GE157" s="1">
        <v>316</v>
      </c>
      <c r="GK157" s="1">
        <v>312</v>
      </c>
      <c r="GQ157" s="1">
        <v>1457</v>
      </c>
      <c r="HA157" s="1">
        <v>276</v>
      </c>
      <c r="HG157" s="1">
        <v>1036</v>
      </c>
      <c r="HM157" s="1">
        <v>288</v>
      </c>
      <c r="HS157" s="1">
        <v>238</v>
      </c>
      <c r="HY157" s="1">
        <v>1382</v>
      </c>
      <c r="II157" s="1">
        <v>277</v>
      </c>
      <c r="IO157" s="1">
        <v>875</v>
      </c>
      <c r="IU157" s="1">
        <v>326</v>
      </c>
      <c r="JA157" s="1">
        <v>247</v>
      </c>
      <c r="JG157" s="1">
        <v>1198</v>
      </c>
      <c r="JQ157" s="1">
        <v>213</v>
      </c>
      <c r="JW157" s="1">
        <v>734</v>
      </c>
      <c r="KC157" s="1">
        <v>280</v>
      </c>
      <c r="KI157" s="1">
        <v>214</v>
      </c>
      <c r="KO157" s="1">
        <v>1032</v>
      </c>
      <c r="KY157" s="1">
        <v>154</v>
      </c>
      <c r="LE157" s="1">
        <v>373</v>
      </c>
      <c r="LK157" s="1">
        <v>199</v>
      </c>
      <c r="LQ157" s="1">
        <v>190</v>
      </c>
      <c r="LW157" s="1">
        <v>575</v>
      </c>
      <c r="MG157" s="3" t="s">
        <v>39</v>
      </c>
      <c r="MH157" s="1">
        <v>122</v>
      </c>
      <c r="MI157" s="1">
        <v>328</v>
      </c>
      <c r="MO157" s="1">
        <v>1284</v>
      </c>
      <c r="MU157" s="1">
        <v>343</v>
      </c>
      <c r="NA157" s="1">
        <v>264</v>
      </c>
      <c r="NG157" s="1">
        <v>1620</v>
      </c>
      <c r="NQ157" s="1">
        <v>255</v>
      </c>
      <c r="NW157" s="1">
        <v>1113</v>
      </c>
      <c r="OC157" s="1">
        <v>259</v>
      </c>
      <c r="OI157" s="1">
        <v>209</v>
      </c>
      <c r="OO157" s="1">
        <v>1438</v>
      </c>
      <c r="OY157" s="1">
        <v>267</v>
      </c>
      <c r="PE157" s="1">
        <v>1000</v>
      </c>
      <c r="PK157" s="1">
        <v>308</v>
      </c>
      <c r="PQ157" s="1">
        <v>233</v>
      </c>
      <c r="PW157" s="1">
        <v>1339</v>
      </c>
      <c r="QG157" s="1">
        <v>188</v>
      </c>
      <c r="QM157" s="1">
        <v>618</v>
      </c>
      <c r="QS157" s="1">
        <v>235</v>
      </c>
      <c r="QY157" s="1">
        <v>176</v>
      </c>
      <c r="RE157" s="1">
        <v>860</v>
      </c>
      <c r="RO157" s="1">
        <v>218</v>
      </c>
      <c r="RU157" s="1">
        <v>615</v>
      </c>
      <c r="SA157" s="1">
        <v>286</v>
      </c>
      <c r="SG157" s="1">
        <v>267</v>
      </c>
      <c r="SM157" s="1">
        <v>916</v>
      </c>
      <c r="SW157" s="3"/>
      <c r="SY157" s="1">
        <v>305</v>
      </c>
      <c r="TE157" s="1">
        <v>1281</v>
      </c>
      <c r="TK157" s="1">
        <v>318</v>
      </c>
      <c r="TQ157" s="1">
        <v>246</v>
      </c>
      <c r="TW157" s="1">
        <v>1616</v>
      </c>
      <c r="UG157" s="1">
        <v>257</v>
      </c>
      <c r="UM157" s="1">
        <v>1064</v>
      </c>
      <c r="US157" s="1">
        <v>261</v>
      </c>
      <c r="UY157" s="1">
        <v>208</v>
      </c>
      <c r="VE157" s="1">
        <v>1372</v>
      </c>
      <c r="VO157" s="1">
        <v>274</v>
      </c>
      <c r="VU157" s="1">
        <v>973</v>
      </c>
      <c r="WA157" s="1">
        <v>316</v>
      </c>
      <c r="WG157" s="1">
        <v>234</v>
      </c>
      <c r="WM157" s="1">
        <v>1298</v>
      </c>
      <c r="WW157" s="1">
        <v>183</v>
      </c>
      <c r="XC157" s="1">
        <v>586</v>
      </c>
      <c r="XI157" s="1">
        <v>223</v>
      </c>
      <c r="XO157" s="1">
        <v>164</v>
      </c>
      <c r="XU157" s="1">
        <v>830</v>
      </c>
      <c r="YE157" s="1">
        <v>210</v>
      </c>
      <c r="YK157" s="1">
        <v>588</v>
      </c>
      <c r="YQ157" s="1">
        <v>277</v>
      </c>
      <c r="YW157" s="1">
        <v>256</v>
      </c>
      <c r="ZC157" s="1">
        <v>875</v>
      </c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</row>
    <row r="158" spans="1:715">
      <c r="A158" s="3"/>
      <c r="C158" s="1">
        <v>299</v>
      </c>
      <c r="I158" s="1">
        <v>1244</v>
      </c>
      <c r="O158" s="1">
        <v>330</v>
      </c>
      <c r="U158" s="1">
        <v>259</v>
      </c>
      <c r="AA158" s="1">
        <v>1649</v>
      </c>
      <c r="AK158" s="1">
        <v>281</v>
      </c>
      <c r="AQ158" s="1">
        <v>1113</v>
      </c>
      <c r="AW158" s="1">
        <v>311</v>
      </c>
      <c r="BC158" s="1">
        <v>248</v>
      </c>
      <c r="BI158" s="1">
        <v>1493</v>
      </c>
      <c r="BS158" s="1">
        <v>266</v>
      </c>
      <c r="BY158" s="1">
        <v>1042</v>
      </c>
      <c r="CE158" s="1">
        <v>306</v>
      </c>
      <c r="CK158" s="1">
        <v>237</v>
      </c>
      <c r="CQ158" s="1">
        <v>1409</v>
      </c>
      <c r="DA158" s="1">
        <v>218</v>
      </c>
      <c r="DG158" s="1">
        <v>814</v>
      </c>
      <c r="DM158" s="1">
        <v>292</v>
      </c>
      <c r="DS158" s="1">
        <v>233</v>
      </c>
      <c r="DY158" s="1">
        <v>1128</v>
      </c>
      <c r="FQ158" s="3"/>
      <c r="FS158" s="1">
        <v>333</v>
      </c>
      <c r="FY158" s="1">
        <v>1311</v>
      </c>
      <c r="GE158" s="1">
        <v>371</v>
      </c>
      <c r="GK158" s="1">
        <v>310</v>
      </c>
      <c r="GQ158" s="1">
        <v>1742</v>
      </c>
      <c r="HA158" s="1">
        <v>322</v>
      </c>
      <c r="HG158" s="1">
        <v>1279</v>
      </c>
      <c r="HM158" s="1">
        <v>359</v>
      </c>
      <c r="HS158" s="1">
        <v>282</v>
      </c>
      <c r="HY158" s="1">
        <v>1716</v>
      </c>
      <c r="II158" s="1">
        <v>274</v>
      </c>
      <c r="IO158" s="1">
        <v>1062</v>
      </c>
      <c r="IU158" s="1">
        <v>316</v>
      </c>
      <c r="JA158" s="1">
        <v>243</v>
      </c>
      <c r="JG158" s="1">
        <v>1436</v>
      </c>
      <c r="JQ158" s="1">
        <v>216</v>
      </c>
      <c r="JW158" s="1">
        <v>747</v>
      </c>
      <c r="KC158" s="1">
        <v>267</v>
      </c>
      <c r="KI158" s="1">
        <v>205</v>
      </c>
      <c r="KO158" s="1">
        <v>1036</v>
      </c>
      <c r="MG158" s="3"/>
      <c r="MI158" s="1">
        <v>311</v>
      </c>
      <c r="MO158" s="1">
        <v>1128</v>
      </c>
      <c r="MU158" s="1">
        <v>344</v>
      </c>
      <c r="NA158" s="1">
        <v>266</v>
      </c>
      <c r="NG158" s="1">
        <v>1482</v>
      </c>
      <c r="NQ158" s="1">
        <v>353</v>
      </c>
      <c r="NW158" s="1">
        <v>1423</v>
      </c>
      <c r="OC158" s="1">
        <v>394</v>
      </c>
      <c r="OI158" s="1">
        <v>307</v>
      </c>
      <c r="OO158" s="1">
        <v>1894</v>
      </c>
      <c r="OY158" s="1">
        <v>285</v>
      </c>
      <c r="PE158" s="1">
        <v>995</v>
      </c>
      <c r="PK158" s="1">
        <v>327</v>
      </c>
      <c r="PQ158" s="1">
        <v>251</v>
      </c>
      <c r="PW158" s="1">
        <v>1337</v>
      </c>
      <c r="QG158" s="1">
        <v>194</v>
      </c>
      <c r="QM158" s="1">
        <v>669</v>
      </c>
      <c r="QS158" s="1">
        <v>232</v>
      </c>
      <c r="QY158" s="1">
        <v>175</v>
      </c>
      <c r="RE158" s="1">
        <v>901</v>
      </c>
      <c r="SW158" s="3"/>
      <c r="SY158" s="1">
        <v>327</v>
      </c>
      <c r="TE158" s="1">
        <v>1189</v>
      </c>
      <c r="TK158" s="1">
        <v>364</v>
      </c>
      <c r="TQ158" s="1">
        <v>281</v>
      </c>
      <c r="TW158" s="1">
        <v>1565</v>
      </c>
      <c r="UG158" s="1">
        <v>378</v>
      </c>
      <c r="UM158" s="1">
        <v>1477</v>
      </c>
      <c r="US158" s="1">
        <v>422</v>
      </c>
      <c r="UY158" s="1">
        <v>328</v>
      </c>
      <c r="VE158" s="1">
        <v>1968</v>
      </c>
      <c r="VO158" s="1">
        <v>284</v>
      </c>
      <c r="VU158" s="1">
        <v>1009</v>
      </c>
      <c r="WA158" s="1">
        <v>325</v>
      </c>
      <c r="WG158" s="1">
        <v>247</v>
      </c>
      <c r="WM158" s="1">
        <v>1355</v>
      </c>
      <c r="WW158" s="1">
        <v>187</v>
      </c>
      <c r="XC158" s="1">
        <v>647</v>
      </c>
      <c r="XI158" s="1">
        <v>225</v>
      </c>
      <c r="XO158" s="1">
        <v>169</v>
      </c>
      <c r="XU158" s="1">
        <v>875</v>
      </c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</row>
    <row r="159" spans="1:715">
      <c r="A159" s="3"/>
      <c r="C159" s="1">
        <v>326</v>
      </c>
      <c r="I159" s="1">
        <v>1225</v>
      </c>
      <c r="O159" s="1">
        <v>350</v>
      </c>
      <c r="U159" s="1">
        <v>278</v>
      </c>
      <c r="AA159" s="1">
        <v>1599</v>
      </c>
      <c r="AK159" s="1">
        <v>345</v>
      </c>
      <c r="AQ159" s="1">
        <v>1442</v>
      </c>
      <c r="AW159" s="1">
        <v>375</v>
      </c>
      <c r="BC159" s="1">
        <v>305</v>
      </c>
      <c r="BI159" s="1">
        <v>1932</v>
      </c>
      <c r="BS159" s="1">
        <v>283</v>
      </c>
      <c r="BY159" s="1">
        <v>957</v>
      </c>
      <c r="CE159" s="1">
        <v>329</v>
      </c>
      <c r="CK159" s="1">
        <v>255</v>
      </c>
      <c r="CQ159" s="1">
        <v>1302</v>
      </c>
      <c r="DA159" s="1">
        <v>232</v>
      </c>
      <c r="DG159" s="1">
        <v>707</v>
      </c>
      <c r="DM159" s="1">
        <v>352</v>
      </c>
      <c r="DS159" s="1">
        <v>259</v>
      </c>
      <c r="DY159" s="1">
        <v>1061</v>
      </c>
      <c r="FQ159" s="3"/>
      <c r="FS159" s="1">
        <v>278</v>
      </c>
      <c r="FY159" s="1">
        <v>1042</v>
      </c>
      <c r="GE159" s="1">
        <v>298</v>
      </c>
      <c r="GK159" s="1">
        <v>275</v>
      </c>
      <c r="GQ159" s="1">
        <v>1358</v>
      </c>
      <c r="HA159" s="1">
        <v>300</v>
      </c>
      <c r="HG159" s="1">
        <v>1192</v>
      </c>
      <c r="HM159" s="1">
        <v>325</v>
      </c>
      <c r="HS159" s="1">
        <v>261</v>
      </c>
      <c r="HY159" s="1">
        <v>1595</v>
      </c>
      <c r="II159" s="1">
        <v>269</v>
      </c>
      <c r="IO159" s="1">
        <v>920</v>
      </c>
      <c r="IU159" s="1">
        <v>313</v>
      </c>
      <c r="JA159" s="1">
        <v>238</v>
      </c>
      <c r="JG159" s="1">
        <v>1251</v>
      </c>
      <c r="JQ159" s="1">
        <v>202</v>
      </c>
      <c r="JW159" s="1">
        <v>686</v>
      </c>
      <c r="KC159" s="1">
        <v>335</v>
      </c>
      <c r="KI159" s="1">
        <v>252</v>
      </c>
      <c r="KO159" s="1">
        <v>1029</v>
      </c>
      <c r="MG159" s="3"/>
      <c r="MI159" s="1">
        <v>324</v>
      </c>
      <c r="MO159" s="1">
        <v>1347</v>
      </c>
      <c r="MU159" s="1">
        <v>349</v>
      </c>
      <c r="NA159" s="1">
        <v>269</v>
      </c>
      <c r="NG159" s="1">
        <v>1742</v>
      </c>
      <c r="NQ159" s="1">
        <v>364</v>
      </c>
      <c r="NW159" s="1">
        <v>1327</v>
      </c>
      <c r="OC159" s="1">
        <v>395</v>
      </c>
      <c r="OI159" s="1">
        <v>311</v>
      </c>
      <c r="OO159" s="1">
        <v>1746</v>
      </c>
      <c r="OY159" s="1">
        <v>326</v>
      </c>
      <c r="PE159" s="1">
        <v>1135</v>
      </c>
      <c r="PK159" s="1">
        <v>374</v>
      </c>
      <c r="PQ159" s="1">
        <v>286</v>
      </c>
      <c r="PW159" s="1">
        <v>1522</v>
      </c>
      <c r="QG159" s="1">
        <v>205</v>
      </c>
      <c r="QM159" s="1">
        <v>594</v>
      </c>
      <c r="QS159" s="1">
        <v>297</v>
      </c>
      <c r="QY159" s="1">
        <v>218</v>
      </c>
      <c r="RE159" s="1">
        <v>908</v>
      </c>
      <c r="SW159" s="3"/>
      <c r="SY159" s="1">
        <v>306</v>
      </c>
      <c r="TE159" s="1">
        <v>1213</v>
      </c>
      <c r="TK159" s="1">
        <v>328</v>
      </c>
      <c r="TQ159" s="1">
        <v>254</v>
      </c>
      <c r="TW159" s="1">
        <v>1561</v>
      </c>
      <c r="UG159" s="1">
        <v>309</v>
      </c>
      <c r="UM159" s="1">
        <v>1202</v>
      </c>
      <c r="US159" s="1">
        <v>331</v>
      </c>
      <c r="UY159" s="1">
        <v>260</v>
      </c>
      <c r="VE159" s="1">
        <v>1578</v>
      </c>
      <c r="VO159" s="1">
        <v>290</v>
      </c>
      <c r="VU159" s="1">
        <v>1023</v>
      </c>
      <c r="WA159" s="1">
        <v>334</v>
      </c>
      <c r="WG159" s="1">
        <v>251</v>
      </c>
      <c r="WM159" s="1">
        <v>1369</v>
      </c>
      <c r="WW159" s="1">
        <v>192</v>
      </c>
      <c r="XC159" s="1">
        <v>581</v>
      </c>
      <c r="XI159" s="1">
        <v>284</v>
      </c>
      <c r="XO159" s="1">
        <v>204</v>
      </c>
      <c r="XU159" s="1">
        <v>858</v>
      </c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</row>
    <row r="160" spans="1:715">
      <c r="A160" s="3"/>
      <c r="C160" s="1">
        <f>AVERAGE(C157:C159)</f>
        <v>322</v>
      </c>
      <c r="I160" s="1">
        <f>AVERAGE(I157:I159)</f>
        <v>1222.66666666667</v>
      </c>
      <c r="O160" s="1">
        <f>AVERAGE(O157:O159)</f>
        <v>345.666666666667</v>
      </c>
      <c r="U160" s="1">
        <f>AVERAGE(U157:U159)</f>
        <v>274.666666666667</v>
      </c>
      <c r="AA160" s="1">
        <f>AVERAGE(AA157:AA159)</f>
        <v>1596</v>
      </c>
      <c r="AK160" s="1">
        <f>AVERAGE(AK157:AK159)</f>
        <v>310.333333333333</v>
      </c>
      <c r="AQ160" s="1">
        <f>AVERAGE(AQ157:AQ159)</f>
        <v>1214.33333333333</v>
      </c>
      <c r="AW160" s="1">
        <f>AVERAGE(AW157:AW159)</f>
        <v>334.666666666667</v>
      </c>
      <c r="BC160" s="1">
        <f>AVERAGE(BC157:BC159)</f>
        <v>274</v>
      </c>
      <c r="BI160" s="1">
        <f>AVERAGE(BI157:BI159)</f>
        <v>1625.33333333333</v>
      </c>
      <c r="BS160" s="1">
        <f>AVERAGE(BS157:BS159)</f>
        <v>281.333333333333</v>
      </c>
      <c r="BY160" s="1">
        <f>AVERAGE(BY157:BY159)</f>
        <v>981.333333333333</v>
      </c>
      <c r="CE160" s="1">
        <f>AVERAGE(CE157:CE159)</f>
        <v>327</v>
      </c>
      <c r="CK160" s="1">
        <f>AVERAGE(CK157:CK159)</f>
        <v>253.333333333333</v>
      </c>
      <c r="CQ160" s="1">
        <f>AVERAGE(CQ157:CQ159)</f>
        <v>1334.33333333333</v>
      </c>
      <c r="DA160" s="1">
        <f>AVERAGE(DA157:DA159)</f>
        <v>225.333333333333</v>
      </c>
      <c r="DG160" s="1">
        <f>AVERAGE(DG157:DG159)</f>
        <v>763.666666666667</v>
      </c>
      <c r="DM160" s="1">
        <f>AVERAGE(DM157:DM159)</f>
        <v>313.333333333333</v>
      </c>
      <c r="DS160" s="1">
        <f>AVERAGE(DS157:DS159)</f>
        <v>239.666666666667</v>
      </c>
      <c r="DY160" s="1">
        <f>AVERAGE(DY157:DY159)</f>
        <v>1091</v>
      </c>
      <c r="EI160" s="1">
        <f>EI157</f>
        <v>148</v>
      </c>
      <c r="EO160" s="1">
        <f>EO157</f>
        <v>356</v>
      </c>
      <c r="EU160" s="1">
        <f>EU157</f>
        <v>190</v>
      </c>
      <c r="FA160" s="1">
        <f>FA157</f>
        <v>182</v>
      </c>
      <c r="FG160" s="1">
        <f>FG157</f>
        <v>548</v>
      </c>
      <c r="FQ160" s="3"/>
      <c r="FS160" s="1">
        <f>AVERAGE(FS157:FS159)</f>
        <v>304.666666666667</v>
      </c>
      <c r="FY160" s="1">
        <f>AVERAGE(FY157:FY159)</f>
        <v>1162</v>
      </c>
      <c r="GE160" s="1">
        <f>AVERAGE(GE157:GE159)</f>
        <v>328.333333333333</v>
      </c>
      <c r="GK160" s="1">
        <f>AVERAGE(GK157:GK159)</f>
        <v>299</v>
      </c>
      <c r="GQ160" s="1">
        <f>AVERAGE(GQ157:GQ159)</f>
        <v>1519</v>
      </c>
      <c r="HA160" s="1">
        <f>AVERAGE(HA157:HA159)</f>
        <v>299.333333333333</v>
      </c>
      <c r="HG160" s="1">
        <f>AVERAGE(HG157:HG159)</f>
        <v>1169</v>
      </c>
      <c r="HM160" s="1">
        <f>AVERAGE(HM157:HM159)</f>
        <v>324</v>
      </c>
      <c r="HS160" s="1">
        <f>AVERAGE(HS157:HS159)</f>
        <v>260.333333333333</v>
      </c>
      <c r="HY160" s="1">
        <f>AVERAGE(HY157:HY159)</f>
        <v>1564.33333333333</v>
      </c>
      <c r="II160" s="1">
        <f>AVERAGE(II157:II159)</f>
        <v>273.333333333333</v>
      </c>
      <c r="IO160" s="1">
        <f>AVERAGE(IO157:IO159)</f>
        <v>952.333333333333</v>
      </c>
      <c r="IU160" s="1">
        <f>AVERAGE(IU157:IU159)</f>
        <v>318.333333333333</v>
      </c>
      <c r="JA160" s="1">
        <f>AVERAGE(JA157:JA159)</f>
        <v>242.666666666667</v>
      </c>
      <c r="JG160" s="1">
        <f>AVERAGE(JG157:JG159)</f>
        <v>1295</v>
      </c>
      <c r="JQ160" s="1">
        <f>AVERAGE(JQ157:JQ159)</f>
        <v>210.333333333333</v>
      </c>
      <c r="JW160" s="1">
        <f>AVERAGE(JW157:JW159)</f>
        <v>722.333333333333</v>
      </c>
      <c r="KC160" s="1">
        <f>AVERAGE(KC157:KC159)</f>
        <v>294</v>
      </c>
      <c r="KI160" s="1">
        <f>AVERAGE(KI157:KI159)</f>
        <v>223.666666666667</v>
      </c>
      <c r="KO160" s="1">
        <f>AVERAGE(KO157:KO159)</f>
        <v>1032.33333333333</v>
      </c>
      <c r="KY160" s="1">
        <f>KY157</f>
        <v>154</v>
      </c>
      <c r="LE160" s="1">
        <f>LE157</f>
        <v>373</v>
      </c>
      <c r="LK160" s="1">
        <f>LK157</f>
        <v>199</v>
      </c>
      <c r="LQ160" s="1">
        <f>LQ157</f>
        <v>190</v>
      </c>
      <c r="LW160" s="1">
        <f>LW157</f>
        <v>575</v>
      </c>
      <c r="MG160" s="3"/>
      <c r="MI160" s="1">
        <f>AVERAGE(MI157:MI159)</f>
        <v>321</v>
      </c>
      <c r="MO160" s="1">
        <f>AVERAGE(MO157:MO159)</f>
        <v>1253</v>
      </c>
      <c r="MU160" s="1">
        <f>AVERAGE(MU157:MU159)</f>
        <v>345.333333333333</v>
      </c>
      <c r="NA160" s="1">
        <f>AVERAGE(NA157:NA159)</f>
        <v>266.333333333333</v>
      </c>
      <c r="NG160" s="1">
        <f>AVERAGE(NG157:NG159)</f>
        <v>1614.66666666667</v>
      </c>
      <c r="NQ160" s="1">
        <f>AVERAGE(NQ157:NQ159)</f>
        <v>324</v>
      </c>
      <c r="NW160" s="1">
        <f>AVERAGE(NW157:NW159)</f>
        <v>1287.66666666667</v>
      </c>
      <c r="OC160" s="1">
        <f>AVERAGE(OC157:OC159)</f>
        <v>349.333333333333</v>
      </c>
      <c r="OI160" s="1">
        <f>AVERAGE(OI157:OI159)</f>
        <v>275.666666666667</v>
      </c>
      <c r="OO160" s="1">
        <f>AVERAGE(OO157:OO159)</f>
        <v>1692.66666666667</v>
      </c>
      <c r="OY160" s="1">
        <f>AVERAGE(OY157:OY159)</f>
        <v>292.666666666667</v>
      </c>
      <c r="PE160" s="1">
        <f>AVERAGE(PE157:PE159)</f>
        <v>1043.33333333333</v>
      </c>
      <c r="PK160" s="1">
        <f>AVERAGE(PK157:PK159)</f>
        <v>336.333333333333</v>
      </c>
      <c r="PQ160" s="1">
        <f>AVERAGE(PQ157:PQ159)</f>
        <v>256.666666666667</v>
      </c>
      <c r="PW160" s="1">
        <f>AVERAGE(PW157:PW159)</f>
        <v>1399.33333333333</v>
      </c>
      <c r="QG160" s="1">
        <f>AVERAGE(QG157:QG159)</f>
        <v>195.666666666667</v>
      </c>
      <c r="QM160" s="1">
        <f>AVERAGE(QM157:QM159)</f>
        <v>627</v>
      </c>
      <c r="QS160" s="1">
        <f>AVERAGE(QS157:QS159)</f>
        <v>254.666666666667</v>
      </c>
      <c r="QY160" s="1">
        <f>AVERAGE(QY157:QY159)</f>
        <v>189.666666666667</v>
      </c>
      <c r="RE160" s="1">
        <f>AVERAGE(RE157:RE159)</f>
        <v>889.666666666667</v>
      </c>
      <c r="RO160" s="1">
        <f>RO157</f>
        <v>218</v>
      </c>
      <c r="RU160" s="1">
        <f>RU157</f>
        <v>615</v>
      </c>
      <c r="SA160" s="1">
        <f>SA157</f>
        <v>286</v>
      </c>
      <c r="SG160" s="1">
        <f>SG157</f>
        <v>267</v>
      </c>
      <c r="SM160" s="1">
        <f>SM157</f>
        <v>916</v>
      </c>
      <c r="SW160" s="3"/>
      <c r="SY160" s="1">
        <f>AVERAGE(SY157:SY159)</f>
        <v>312.666666666667</v>
      </c>
      <c r="TE160" s="1">
        <f>AVERAGE(TE157:TE159)</f>
        <v>1227.66666666667</v>
      </c>
      <c r="TK160" s="1">
        <f>AVERAGE(TK157:TK159)</f>
        <v>336.666666666667</v>
      </c>
      <c r="TQ160" s="1">
        <f>AVERAGE(TQ157:TQ159)</f>
        <v>260.333333333333</v>
      </c>
      <c r="TW160" s="1">
        <f>AVERAGE(TW157:TW159)</f>
        <v>1580.66666666667</v>
      </c>
      <c r="UG160" s="1">
        <f>AVERAGE(UG157:UG159)</f>
        <v>314.666666666667</v>
      </c>
      <c r="UM160" s="1">
        <f>AVERAGE(UM157:UM159)</f>
        <v>1247.66666666667</v>
      </c>
      <c r="US160" s="1">
        <f>AVERAGE(US157:US159)</f>
        <v>338</v>
      </c>
      <c r="UY160" s="1">
        <f>AVERAGE(UY157:UY159)</f>
        <v>265.333333333333</v>
      </c>
      <c r="VE160" s="1">
        <f>AVERAGE(VE157:VE159)</f>
        <v>1639.33333333333</v>
      </c>
      <c r="VO160" s="1">
        <f>AVERAGE(VO157:VO159)</f>
        <v>282.666666666667</v>
      </c>
      <c r="VU160" s="1">
        <f>AVERAGE(VU157:VU159)</f>
        <v>1001.66666666667</v>
      </c>
      <c r="WA160" s="1">
        <f>AVERAGE(WA157:WA159)</f>
        <v>325</v>
      </c>
      <c r="WG160" s="1">
        <f>AVERAGE(WG157:WG159)</f>
        <v>244</v>
      </c>
      <c r="WM160" s="1">
        <f>AVERAGE(WM157:WM159)</f>
        <v>1340.66666666667</v>
      </c>
      <c r="WW160" s="1">
        <f>AVERAGE(WW157:WW159)</f>
        <v>187.333333333333</v>
      </c>
      <c r="XC160" s="1">
        <f>AVERAGE(XC157:XC159)</f>
        <v>604.666666666667</v>
      </c>
      <c r="XI160" s="1">
        <f>AVERAGE(XI157:XI159)</f>
        <v>244</v>
      </c>
      <c r="XO160" s="1">
        <f>AVERAGE(XO157:XO159)</f>
        <v>179</v>
      </c>
      <c r="XU160" s="1">
        <f>AVERAGE(XU157:XU159)</f>
        <v>854.333333333333</v>
      </c>
      <c r="YE160" s="1">
        <f>YE157</f>
        <v>210</v>
      </c>
      <c r="YK160" s="1">
        <f>YK157</f>
        <v>588</v>
      </c>
      <c r="YQ160" s="1">
        <f>YQ157</f>
        <v>277</v>
      </c>
      <c r="YW160" s="1">
        <f>YW157</f>
        <v>256</v>
      </c>
      <c r="ZC160" s="1">
        <f>ZC157</f>
        <v>875</v>
      </c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</row>
    <row r="161" spans="1:715">
      <c r="A161" s="3"/>
      <c r="FQ161" s="3"/>
      <c r="MG161" s="3"/>
      <c r="SW161" s="3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</row>
    <row r="162" spans="1:715">
      <c r="A162" s="3"/>
      <c r="FQ162" s="3"/>
      <c r="MG162" s="3"/>
      <c r="SW162" s="3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</row>
    <row r="163" spans="1:715">
      <c r="A163" s="3"/>
      <c r="FQ163" s="3"/>
      <c r="MG163" s="3"/>
      <c r="SW163" s="3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</row>
    <row r="164" spans="1:715">
      <c r="A164" s="3"/>
      <c r="C164" s="1">
        <f>(AA160-U160)/AA160</f>
        <v>0.827903091060986</v>
      </c>
      <c r="F164" s="1">
        <f>(I160-O160)/I160</f>
        <v>0.717284623773173</v>
      </c>
      <c r="I164" s="1">
        <f>(I160-C160)/I160</f>
        <v>0.736641221374046</v>
      </c>
      <c r="L164" s="1">
        <f>(I160-O160)/(I160-C160)</f>
        <v>0.973723168023686</v>
      </c>
      <c r="O164" s="1">
        <f>AA160/I160-1</f>
        <v>0.305343511450382</v>
      </c>
      <c r="R164" s="1">
        <f>L164/(L164+1)</f>
        <v>0.493343333958372</v>
      </c>
      <c r="U164" s="1">
        <f>1/(1+L164)</f>
        <v>0.506656666041628</v>
      </c>
      <c r="X164" s="1">
        <f>U164/R164-1</f>
        <v>0.0269859369061194</v>
      </c>
      <c r="AA164" s="1">
        <f>I164*L164</f>
        <v>0.717284623773173</v>
      </c>
      <c r="AD164" s="1">
        <f>1-I164</f>
        <v>0.263358778625954</v>
      </c>
      <c r="AG164" s="1">
        <f>I164*(1-L164)</f>
        <v>0.0193565976008725</v>
      </c>
      <c r="AK164" s="1">
        <f>(BI160-BC160)/BI160</f>
        <v>0.831419196062346</v>
      </c>
      <c r="AN164" s="1">
        <f>(AQ160-AW160)/AQ160</f>
        <v>0.724402964589624</v>
      </c>
      <c r="AQ164" s="1">
        <f>(AQ160-AK160)/AQ160</f>
        <v>0.744441394455119</v>
      </c>
      <c r="AT164" s="1">
        <f>(AQ160-AW160)/(AQ160-AK160)</f>
        <v>0.973082595870206</v>
      </c>
      <c r="AW164" s="1">
        <f>BI160/AQ160-1</f>
        <v>0.338457315399396</v>
      </c>
      <c r="AZ164" s="1">
        <f>AT164/(AT164+1)</f>
        <v>0.493178845075687</v>
      </c>
      <c r="BC164" s="1">
        <f>1/(1+AT164)</f>
        <v>0.506821154924313</v>
      </c>
      <c r="BF164" s="1">
        <f>BC164/AZ164-1</f>
        <v>0.0276619931792348</v>
      </c>
      <c r="BI164" s="1">
        <f>AQ164*AT164</f>
        <v>0.724402964589624</v>
      </c>
      <c r="BL164" s="1">
        <f>1-AQ164</f>
        <v>0.255558605544881</v>
      </c>
      <c r="BO164" s="1">
        <f>AQ164*(1-AT164)</f>
        <v>0.0200384298654956</v>
      </c>
      <c r="BS164" s="1">
        <f>(CQ160-CK160)/CQ160</f>
        <v>0.810142393205096</v>
      </c>
      <c r="BV164" s="1">
        <f>(BY160-CE160)/BY160</f>
        <v>0.666779891304348</v>
      </c>
      <c r="BY164" s="1">
        <f>(BY160-BS160)/BY160</f>
        <v>0.713315217391304</v>
      </c>
      <c r="CB164" s="1">
        <f>(BY160-CE160)/(BY160-BS160)</f>
        <v>0.934761904761905</v>
      </c>
      <c r="CE164" s="1">
        <f>CQ160/BY160-1</f>
        <v>0.359714673913043</v>
      </c>
      <c r="CH164" s="1">
        <f>CB164/(CB164+1)</f>
        <v>0.483140536549348</v>
      </c>
      <c r="CK164" s="1">
        <f>1/(1+CB164)</f>
        <v>0.516859463450652</v>
      </c>
      <c r="CN164" s="1">
        <f>CK164/CH164-1</f>
        <v>0.0697911360163015</v>
      </c>
      <c r="CQ164" s="1">
        <f>BY164*CB164</f>
        <v>0.666779891304348</v>
      </c>
      <c r="CT164" s="1">
        <f>1-BY164</f>
        <v>0.286684782608696</v>
      </c>
      <c r="CW164" s="1">
        <f>BY164*(1-CB164)</f>
        <v>0.0465353260869565</v>
      </c>
      <c r="DA164" s="1">
        <f>(DY160-DS160)/DY160</f>
        <v>0.780323861900397</v>
      </c>
      <c r="DD164" s="1">
        <f>(DG160-DM160)/DG160</f>
        <v>0.589698821475338</v>
      </c>
      <c r="DG164" s="1">
        <f>(DG160-DA160)/DG160</f>
        <v>0.704932343954605</v>
      </c>
      <c r="DJ164" s="1">
        <f>(DG160-DM160)/(DG160-DA160)</f>
        <v>0.836532507739938</v>
      </c>
      <c r="DM164" s="1">
        <f>DY160/DG160-1</f>
        <v>0.428633784373636</v>
      </c>
      <c r="DP164" s="1">
        <f>DJ164/(DJ164+1)</f>
        <v>0.455495616992583</v>
      </c>
      <c r="DS164" s="1">
        <f>1/(1+DJ164)</f>
        <v>0.544504383007417</v>
      </c>
      <c r="DV164" s="1">
        <f>DS164/DP164-1</f>
        <v>0.19541080680977</v>
      </c>
      <c r="DY164" s="1">
        <f>DG164*DJ164</f>
        <v>0.589698821475338</v>
      </c>
      <c r="EB164" s="1">
        <f>1-DG164</f>
        <v>0.295067656045395</v>
      </c>
      <c r="EE164" s="1">
        <f>DG164*(1-DJ164)</f>
        <v>0.115233522479267</v>
      </c>
      <c r="EI164" s="1">
        <f>(FG160-FA160)/FG160</f>
        <v>0.667883211678832</v>
      </c>
      <c r="EL164" s="1">
        <f>(EO160-EU160)/EO160</f>
        <v>0.466292134831461</v>
      </c>
      <c r="EO164" s="1">
        <f>(EO160-EI160)/EO160</f>
        <v>0.584269662921348</v>
      </c>
      <c r="ER164" s="1">
        <f>(EO160-EU160)/(EO160-EI160)</f>
        <v>0.798076923076923</v>
      </c>
      <c r="EU164" s="1">
        <f>FG160/EO160-1</f>
        <v>0.539325842696629</v>
      </c>
      <c r="EX164" s="1">
        <f>ER164/(ER164+1)</f>
        <v>0.443850267379679</v>
      </c>
      <c r="FA164" s="1">
        <f>1/(1+ER164)</f>
        <v>0.556149732620321</v>
      </c>
      <c r="FD164" s="1">
        <f>FA164/EX164-1</f>
        <v>0.253012048192771</v>
      </c>
      <c r="FG164" s="1">
        <f>EO164*ER164</f>
        <v>0.466292134831461</v>
      </c>
      <c r="FJ164" s="1">
        <f>1-EO164</f>
        <v>0.415730337078652</v>
      </c>
      <c r="FM164" s="1">
        <f>EO164*(1-ER164)</f>
        <v>0.117977528089888</v>
      </c>
      <c r="FQ164" s="3"/>
      <c r="FS164" s="1">
        <f>(GQ160-GK160)/GQ160</f>
        <v>0.803159973666886</v>
      </c>
      <c r="FV164" s="1">
        <f>(FY160-GE160)/FY160</f>
        <v>0.717441193344808</v>
      </c>
      <c r="FY164" s="1">
        <f>(FY160-FS160)/FY160</f>
        <v>0.737808376362593</v>
      </c>
      <c r="GB164" s="1">
        <f>(FY160-GE160)/(FY160-FS160)</f>
        <v>0.972395023328149</v>
      </c>
      <c r="GE164" s="1">
        <f>GQ160/FY160-1</f>
        <v>0.307228915662651</v>
      </c>
      <c r="GH164" s="1">
        <f>GB164/(GB164+1)</f>
        <v>0.493002168342204</v>
      </c>
      <c r="GK164" s="1">
        <f>1/(1+GB164)</f>
        <v>0.506997831657796</v>
      </c>
      <c r="GN164" s="1">
        <f>GK164/GH164-1</f>
        <v>0.028388644542183</v>
      </c>
      <c r="GQ164" s="1">
        <f>FY164*GB164</f>
        <v>0.717441193344808</v>
      </c>
      <c r="GT164" s="1">
        <f>1-FY164</f>
        <v>0.262191623637407</v>
      </c>
      <c r="GW164" s="1">
        <f>FY164*(1-GB164)</f>
        <v>0.0203671830177853</v>
      </c>
      <c r="HA164" s="1">
        <f>(HY160-HS160)/HY160</f>
        <v>0.833581930534839</v>
      </c>
      <c r="HD164" s="1">
        <f>(HG160-HM160)/HG160</f>
        <v>0.72284003421728</v>
      </c>
      <c r="HG164" s="1">
        <f>(HG160-HA160)/HG160</f>
        <v>0.743940690048475</v>
      </c>
      <c r="HJ164" s="1">
        <f>(HG160-HM160)/(HG160-HA160)</f>
        <v>0.971636642391721</v>
      </c>
      <c r="HM164" s="1">
        <f>HY160/HG160-1</f>
        <v>0.338180781294554</v>
      </c>
      <c r="HP164" s="1">
        <f>HJ164/(HJ164+1)</f>
        <v>0.492807153965785</v>
      </c>
      <c r="HS164" s="1">
        <f>1/(1+HJ164)</f>
        <v>0.507192846034215</v>
      </c>
      <c r="HV164" s="1">
        <f>HS164/HP164-1</f>
        <v>0.029191321499014</v>
      </c>
      <c r="HY164" s="1">
        <f>HG164*HJ164</f>
        <v>0.72284003421728</v>
      </c>
      <c r="IB164" s="1">
        <f>1-HG164</f>
        <v>0.256059309951525</v>
      </c>
      <c r="IE164" s="1">
        <f>HG164*(1-HJ164)</f>
        <v>0.0211006558311948</v>
      </c>
      <c r="II164" s="1">
        <f>(JG160-JA160)/JG160</f>
        <v>0.812612612612613</v>
      </c>
      <c r="IL164" s="1">
        <f>(IO160-IU160)/IO160</f>
        <v>0.665733286664333</v>
      </c>
      <c r="IO164" s="1">
        <f>(IO160-II160)/IO160</f>
        <v>0.712985649282464</v>
      </c>
      <c r="IR164" s="1">
        <f>(IO160-IU160)/(IO160-II160)</f>
        <v>0.933726067746686</v>
      </c>
      <c r="IU164" s="1">
        <f>JG160/IO160-1</f>
        <v>0.359817990899545</v>
      </c>
      <c r="IX164" s="1">
        <f>IR164/(IR164+1)</f>
        <v>0.482863670982483</v>
      </c>
      <c r="JA164" s="1">
        <f>1/(1+IR164)</f>
        <v>0.517136329017517</v>
      </c>
      <c r="JD164" s="1">
        <f>JA164/IX164-1</f>
        <v>0.0709779179810726</v>
      </c>
      <c r="JG164" s="1">
        <f>IO164*IR164</f>
        <v>0.665733286664333</v>
      </c>
      <c r="JJ164" s="1">
        <f>1-IO164</f>
        <v>0.287014350717536</v>
      </c>
      <c r="JM164" s="1">
        <f>IO164*(1-IR164)</f>
        <v>0.0472523626181309</v>
      </c>
      <c r="JQ164" s="1">
        <f>(KO160-KI160)/KO160</f>
        <v>0.783338714885373</v>
      </c>
      <c r="JT164" s="1">
        <f>(JW160-KC160)/JW160</f>
        <v>0.592985694508537</v>
      </c>
      <c r="JW164" s="1">
        <f>(JW160-JQ160)/JW160</f>
        <v>0.708814028610983</v>
      </c>
      <c r="JZ164" s="1">
        <f>(JW160-KC160)/(JW160-JQ160)</f>
        <v>0.836588541666667</v>
      </c>
      <c r="KC164" s="1">
        <f>KO160/JW160-1</f>
        <v>0.429164743885556</v>
      </c>
      <c r="KF164" s="1">
        <f>JZ164/(JZ164+1)</f>
        <v>0.455512229705778</v>
      </c>
      <c r="KI164" s="1">
        <f>1/(1+JZ164)</f>
        <v>0.544487770294222</v>
      </c>
      <c r="KL164" s="1">
        <f>KI164/KF164-1</f>
        <v>0.195330739299611</v>
      </c>
      <c r="KO164" s="1">
        <f>JW164*JZ164</f>
        <v>0.592985694508537</v>
      </c>
      <c r="KR164" s="1">
        <f>1-JW164</f>
        <v>0.291185971389017</v>
      </c>
      <c r="KU164" s="1">
        <f>JW164*(1-JZ164)</f>
        <v>0.115828334102446</v>
      </c>
      <c r="KY164" s="1">
        <f>(LW160-LQ160)/LW160</f>
        <v>0.669565217391304</v>
      </c>
      <c r="LB164" s="1">
        <f>(LE160-LK160)/LE160</f>
        <v>0.466487935656836</v>
      </c>
      <c r="LE164" s="1">
        <f>(LE160-KY160)/LE160</f>
        <v>0.587131367292225</v>
      </c>
      <c r="LH164" s="1">
        <f>(LE160-LK160)/(LE160-KY160)</f>
        <v>0.794520547945205</v>
      </c>
      <c r="LK164" s="1">
        <f>LW160/LE160-1</f>
        <v>0.541554959785523</v>
      </c>
      <c r="LN164" s="1">
        <f>LH164/(LH164+1)</f>
        <v>0.442748091603053</v>
      </c>
      <c r="LQ164" s="1">
        <f>1/(1+LH164)</f>
        <v>0.557251908396946</v>
      </c>
      <c r="LT164" s="1">
        <f>LQ164/LN164-1</f>
        <v>0.258620689655172</v>
      </c>
      <c r="LW164" s="1">
        <f>LE164*LH164</f>
        <v>0.466487935656836</v>
      </c>
      <c r="LZ164" s="1">
        <f>1-LE164</f>
        <v>0.412868632707775</v>
      </c>
      <c r="MC164" s="1">
        <f>LE164*(1-LH164)</f>
        <v>0.120643431635389</v>
      </c>
      <c r="MG164" s="3"/>
      <c r="MI164" s="1">
        <f>(NG160-NA160)/NG160</f>
        <v>0.83505367464905</v>
      </c>
      <c r="ML164" s="1">
        <f>(MO160-MU160)/MO160</f>
        <v>0.7243947858473</v>
      </c>
      <c r="MO164" s="1">
        <f>(MO160-MI160)/MO160</f>
        <v>0.743814844373504</v>
      </c>
      <c r="MR164" s="1">
        <f>(MO160-MU160)/(MO160-MI160)</f>
        <v>0.973891273247496</v>
      </c>
      <c r="MU164" s="1">
        <f>NG160/MO160-1</f>
        <v>0.288640595903166</v>
      </c>
      <c r="MX164" s="1">
        <f>MR164/(MR164+1)</f>
        <v>0.493386483058525</v>
      </c>
      <c r="NA164" s="1">
        <f>1/(1+MR164)</f>
        <v>0.506613516941475</v>
      </c>
      <c r="ND164" s="1">
        <f>NA164/MX164-1</f>
        <v>0.0268086669114946</v>
      </c>
      <c r="NG164" s="1">
        <f>MO164*MR164</f>
        <v>0.7243947858473</v>
      </c>
      <c r="NJ164" s="1">
        <f>1-MO164</f>
        <v>0.256185155626496</v>
      </c>
      <c r="NM164" s="1">
        <f>MO164*(1-MR164)</f>
        <v>0.0194200585262037</v>
      </c>
      <c r="NQ164" s="1">
        <f>(OO160-OI160)/OO160</f>
        <v>0.837140606538007</v>
      </c>
      <c r="NT164" s="1">
        <f>(NW160-OC160)/NW160</f>
        <v>0.728708257830702</v>
      </c>
      <c r="NW164" s="1">
        <f>(NW160-NQ160)/NW160</f>
        <v>0.7483820864613</v>
      </c>
      <c r="NZ164" s="1">
        <f>(NW160-OC160)/(NW160-NQ160)</f>
        <v>0.973711518505707</v>
      </c>
      <c r="OC164" s="1">
        <f>OO160/NW160-1</f>
        <v>0.314522391923375</v>
      </c>
      <c r="OF164" s="1">
        <f>NZ164/(NZ164+1)</f>
        <v>0.493340343498072</v>
      </c>
      <c r="OI164" s="1">
        <f>1/(1+NZ164)</f>
        <v>0.506659656501928</v>
      </c>
      <c r="OL164" s="1">
        <f>OI164/OF164-1</f>
        <v>0.0269982238010658</v>
      </c>
      <c r="OO164" s="1">
        <f>NW164*NZ164</f>
        <v>0.728708257830702</v>
      </c>
      <c r="OR164" s="1">
        <f>1-NW164</f>
        <v>0.2516179135387</v>
      </c>
      <c r="OU164" s="1">
        <f>NW164*(1-NZ164)</f>
        <v>0.0196738286305979</v>
      </c>
      <c r="OY164" s="1">
        <f>(PW160-PQ160)/PW160</f>
        <v>0.816579323487375</v>
      </c>
      <c r="PB164" s="1">
        <f>(PE160-PK160)/PE160</f>
        <v>0.677635782747604</v>
      </c>
      <c r="PE164" s="1">
        <f>(PE160-OY160)/PE160</f>
        <v>0.719488817891374</v>
      </c>
      <c r="PH164" s="1">
        <f>(PE160-PK160)/(PE160-OY160)</f>
        <v>0.941829484902309</v>
      </c>
      <c r="PK164" s="1">
        <f>PW160/PE160-1</f>
        <v>0.341214057507987</v>
      </c>
      <c r="PN164" s="1">
        <f>PH164/(PH164+1)</f>
        <v>0.485021724216785</v>
      </c>
      <c r="PQ164" s="1">
        <f>1/(1+PH164)</f>
        <v>0.514978275783215</v>
      </c>
      <c r="PT164" s="1">
        <f>PQ164/PN164-1</f>
        <v>0.0617633191890614</v>
      </c>
      <c r="PW164" s="1">
        <f>PE164*PH164</f>
        <v>0.677635782747604</v>
      </c>
      <c r="PZ164" s="1">
        <f>1-PE164</f>
        <v>0.280511182108626</v>
      </c>
      <c r="QC164" s="1">
        <f>PE164*(1-PH164)</f>
        <v>0.0418530351437698</v>
      </c>
      <c r="QG164" s="1">
        <f>(RE160-QY160)/RE160</f>
        <v>0.786811539902585</v>
      </c>
      <c r="QJ164" s="1">
        <f>(QM160-QS160)/QM160</f>
        <v>0.593833067517278</v>
      </c>
      <c r="QM164" s="1">
        <f>(QM160-QG160)/QM160</f>
        <v>0.687931951089846</v>
      </c>
      <c r="QP164" s="1">
        <f>(QM160-QS160)/(QM160-QG160)</f>
        <v>0.863214837712519</v>
      </c>
      <c r="QS164" s="1">
        <f>RE160/QM160-1</f>
        <v>0.418926103136629</v>
      </c>
      <c r="QV164" s="1">
        <f>QP164/(QP164+1)</f>
        <v>0.463293239319784</v>
      </c>
      <c r="QY164" s="1">
        <f>1/(1+QP164)</f>
        <v>0.536706760680216</v>
      </c>
      <c r="RB164" s="1">
        <f>QY164/QV164-1</f>
        <v>0.158460161145927</v>
      </c>
      <c r="RE164" s="1">
        <f>QM164*QP164</f>
        <v>0.593833067517278</v>
      </c>
      <c r="RH164" s="1">
        <f>1-QM164</f>
        <v>0.312068048910154</v>
      </c>
      <c r="RK164" s="1">
        <f>QM164*(1-QP164)</f>
        <v>0.0940988835725678</v>
      </c>
      <c r="RO164" s="1">
        <f>(SM160-SG160)/SM160</f>
        <v>0.708515283842795</v>
      </c>
      <c r="RR164" s="1">
        <f>(RU160-SA160)/RU160</f>
        <v>0.534959349593496</v>
      </c>
      <c r="RU164" s="1">
        <f>(RU160-RO160)/RU160</f>
        <v>0.645528455284553</v>
      </c>
      <c r="RX164" s="1">
        <f>(RU160-SA160)/(RU160-RO160)</f>
        <v>0.828715365239295</v>
      </c>
      <c r="SA164" s="1">
        <f>SM160/RU160-1</f>
        <v>0.489430894308943</v>
      </c>
      <c r="SD164" s="1">
        <f>RX164/(RX164+1)</f>
        <v>0.453168044077135</v>
      </c>
      <c r="SG164" s="1">
        <f>1/(1+RX164)</f>
        <v>0.546831955922865</v>
      </c>
      <c r="SJ164" s="1">
        <f>SG164/SD164-1</f>
        <v>0.206686930091186</v>
      </c>
      <c r="SM164" s="1">
        <f>RU164*RX164</f>
        <v>0.534959349593496</v>
      </c>
      <c r="SP164" s="1">
        <f>1-RU164</f>
        <v>0.354471544715447</v>
      </c>
      <c r="SS164" s="1">
        <f>RU164*(1-RX164)</f>
        <v>0.110569105691057</v>
      </c>
      <c r="SW164" s="3"/>
      <c r="SY164" s="1">
        <f>(TW160-TQ160)/TW160</f>
        <v>0.835301560522986</v>
      </c>
      <c r="TB164" s="1">
        <f>(TE160-TK160)/TE160</f>
        <v>0.725767037740972</v>
      </c>
      <c r="TE164" s="1">
        <f>(TE160-SY160)/TE160</f>
        <v>0.745316318218843</v>
      </c>
      <c r="TH164" s="1">
        <f>(TE160-TK160)/(TE160-SY160)</f>
        <v>0.973770491803279</v>
      </c>
      <c r="TK164" s="1">
        <f>TW160/TE160-1</f>
        <v>0.287537333695357</v>
      </c>
      <c r="TN164" s="1">
        <f>TH164/(TH164+1)</f>
        <v>0.493355481727575</v>
      </c>
      <c r="TQ164" s="1">
        <f>1/(1+TH164)</f>
        <v>0.506644518272425</v>
      </c>
      <c r="TT164" s="1">
        <f>TQ164/TN164-1</f>
        <v>0.026936026936027</v>
      </c>
      <c r="TW164" s="1">
        <f>TE164*TH164</f>
        <v>0.725767037740972</v>
      </c>
      <c r="TZ164" s="1">
        <f>1-TE164</f>
        <v>0.254683681781157</v>
      </c>
      <c r="UC164" s="1">
        <f>TE164*(1-TH164)</f>
        <v>0.0195492804778713</v>
      </c>
      <c r="UG164" s="1">
        <f>(VE160-UY160)/VE160</f>
        <v>0.838145587637251</v>
      </c>
      <c r="UJ164" s="1">
        <f>(UM160-US160)/UM160</f>
        <v>0.729094309377505</v>
      </c>
      <c r="UM164" s="1">
        <f>(UM160-UG160)/UM160</f>
        <v>0.747795885653219</v>
      </c>
      <c r="UP164" s="1">
        <f>(UM160-US160)/(UM160-UG160)</f>
        <v>0.974991068238657</v>
      </c>
      <c r="US164" s="1">
        <f>VE160/UM160-1</f>
        <v>0.313919316056639</v>
      </c>
      <c r="UV164" s="1">
        <f>UP164/(UP164+1)</f>
        <v>0.493668596237337</v>
      </c>
      <c r="UY164" s="1">
        <f>1/(1+UP164)</f>
        <v>0.506331403762663</v>
      </c>
      <c r="VB164" s="1">
        <f>UY164/UV164-1</f>
        <v>0.0256504213997801</v>
      </c>
      <c r="VE164" s="1">
        <f>UM164*UP164</f>
        <v>0.729094309377505</v>
      </c>
      <c r="VH164" s="1">
        <f>1-UM164</f>
        <v>0.252204114346781</v>
      </c>
      <c r="VK164" s="1">
        <f>UM164*(1-UP164)</f>
        <v>0.0187015762757146</v>
      </c>
      <c r="VO164" s="1">
        <f>(WM160-WG160)/WM160</f>
        <v>0.818000994530085</v>
      </c>
      <c r="VR164" s="1">
        <f>(VU160-WA160)/VU160</f>
        <v>0.675540765391015</v>
      </c>
      <c r="VU164" s="1">
        <f>(VU160-VO160)/VU160</f>
        <v>0.717803660565724</v>
      </c>
      <c r="VX164" s="1">
        <f>(VU160-WA160)/(VU160-VO160)</f>
        <v>0.941121928604543</v>
      </c>
      <c r="WA164" s="1">
        <f>WM160/VU160-1</f>
        <v>0.338435940099834</v>
      </c>
      <c r="WD164" s="1">
        <f>VX164/(VX164+1)</f>
        <v>0.484834010031048</v>
      </c>
      <c r="WG164" s="1">
        <f>1/(1+VX164)</f>
        <v>0.515165989968951</v>
      </c>
      <c r="WJ164" s="1">
        <f>WG164/WD164-1</f>
        <v>0.0625615763546798</v>
      </c>
      <c r="WM164" s="1">
        <f>VU164*VX164</f>
        <v>0.675540765391015</v>
      </c>
      <c r="WP164" s="1">
        <f>1-VU164</f>
        <v>0.282196339434276</v>
      </c>
      <c r="WS164" s="1">
        <f>VU164*(1-VX164)</f>
        <v>0.0422628951747089</v>
      </c>
      <c r="WW164" s="1">
        <f>(XU160-XO160)/XU160</f>
        <v>0.790479906359735</v>
      </c>
      <c r="WZ164" s="1">
        <f>(XC160-XI160)/XC160</f>
        <v>0.596471885336273</v>
      </c>
      <c r="XC164" s="1">
        <f>(XC160-WW160)/XC160</f>
        <v>0.69018743109151</v>
      </c>
      <c r="XF164" s="1">
        <f>(XC160-XI160)/(XC160-WW160)</f>
        <v>0.864217252396166</v>
      </c>
      <c r="XI164" s="1">
        <f>XU160/XC160-1</f>
        <v>0.41289966923925</v>
      </c>
      <c r="XL164" s="1">
        <f>XF164/(XF164+1)</f>
        <v>0.463581833761782</v>
      </c>
      <c r="XO164" s="1">
        <f>1/(1+XF164)</f>
        <v>0.536418166238218</v>
      </c>
      <c r="XR164" s="1">
        <f>XO164/XL164-1</f>
        <v>0.157116451016636</v>
      </c>
      <c r="XU164" s="1">
        <f>XC164*XF164</f>
        <v>0.596471885336273</v>
      </c>
      <c r="XX164" s="1">
        <f>1-XC164</f>
        <v>0.30981256890849</v>
      </c>
      <c r="YA164" s="1">
        <f>XC164*(1-XF164)</f>
        <v>0.093715545755237</v>
      </c>
      <c r="YE164" s="1">
        <f>(ZC160-YW160)/ZC160</f>
        <v>0.707428571428571</v>
      </c>
      <c r="YH164" s="1">
        <f>(YK160-YQ160)/YK160</f>
        <v>0.52891156462585</v>
      </c>
      <c r="YK164" s="1">
        <f>(YK160-YE160)/YK160</f>
        <v>0.642857142857143</v>
      </c>
      <c r="YN164" s="1">
        <f>(YK160-YQ160)/(YK160-YE160)</f>
        <v>0.822751322751323</v>
      </c>
      <c r="YQ164" s="1">
        <f>ZC160/YK160-1</f>
        <v>0.488095238095238</v>
      </c>
      <c r="YT164" s="1">
        <f>YN164/(YN164+1)</f>
        <v>0.451378809869376</v>
      </c>
      <c r="YW164" s="1">
        <f>1/(1+YN164)</f>
        <v>0.548621190130624</v>
      </c>
      <c r="YZ164" s="1">
        <f>YW164/YT164-1</f>
        <v>0.215434083601286</v>
      </c>
      <c r="ZC164" s="1">
        <f>YK164*YN164</f>
        <v>0.52891156462585</v>
      </c>
      <c r="ZF164" s="1">
        <f>1-YK164</f>
        <v>0.357142857142857</v>
      </c>
      <c r="ZI164" s="1">
        <f>YK164*(1-YN164)</f>
        <v>0.113945578231293</v>
      </c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</row>
    <row r="165" spans="1:715">
      <c r="A165" s="3"/>
      <c r="FQ165" s="3"/>
      <c r="MG165" s="3"/>
      <c r="SW165" s="3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</row>
    <row r="166" spans="1:715">
      <c r="A166" s="3"/>
      <c r="FQ166" s="3"/>
      <c r="MG166" s="3"/>
      <c r="SW166" s="3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</row>
    <row r="167" s="1" customFormat="1" spans="1:715">
      <c r="A167" s="4" t="s">
        <v>11</v>
      </c>
      <c r="FQ167" s="4"/>
      <c r="MG167" s="4" t="s">
        <v>11</v>
      </c>
      <c r="SW167" s="4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</row>
    <row r="168" spans="1:715">
      <c r="A168" s="3" t="s">
        <v>40</v>
      </c>
      <c r="B168" s="1">
        <v>48</v>
      </c>
      <c r="C168" s="1">
        <v>352</v>
      </c>
      <c r="I168" s="1">
        <v>1355</v>
      </c>
      <c r="O168" s="1">
        <v>357</v>
      </c>
      <c r="U168" s="1">
        <v>276</v>
      </c>
      <c r="AA168" s="1">
        <v>1704</v>
      </c>
      <c r="AK168" s="1">
        <v>323</v>
      </c>
      <c r="AQ168" s="1">
        <v>1194</v>
      </c>
      <c r="AW168" s="1">
        <v>325</v>
      </c>
      <c r="BC168" s="1">
        <v>252</v>
      </c>
      <c r="BI168" s="1">
        <v>1506</v>
      </c>
      <c r="BS168" s="1">
        <v>266</v>
      </c>
      <c r="BY168" s="1">
        <v>1021</v>
      </c>
      <c r="CE168" s="1">
        <v>309</v>
      </c>
      <c r="CK168" s="1">
        <v>247</v>
      </c>
      <c r="CQ168" s="1">
        <v>1416</v>
      </c>
      <c r="DA168" s="1">
        <v>187</v>
      </c>
      <c r="DG168" s="1">
        <v>591</v>
      </c>
      <c r="DM168" s="1">
        <v>243</v>
      </c>
      <c r="DS168" s="1">
        <v>199</v>
      </c>
      <c r="DY168" s="1">
        <v>866</v>
      </c>
      <c r="EI168" s="1">
        <v>154</v>
      </c>
      <c r="EO168" s="1">
        <v>327</v>
      </c>
      <c r="EU168" s="1">
        <v>193</v>
      </c>
      <c r="FA168" s="1">
        <v>205</v>
      </c>
      <c r="FG168" s="1">
        <v>515</v>
      </c>
      <c r="FQ168" s="3"/>
      <c r="FS168" s="1">
        <v>331</v>
      </c>
      <c r="FY168" s="1">
        <v>1323</v>
      </c>
      <c r="GE168" s="1">
        <v>336</v>
      </c>
      <c r="GK168" s="1">
        <v>260</v>
      </c>
      <c r="GQ168" s="1">
        <v>1668</v>
      </c>
      <c r="HA168" s="1">
        <v>286</v>
      </c>
      <c r="HG168" s="1">
        <v>1124</v>
      </c>
      <c r="HM168" s="1">
        <v>285</v>
      </c>
      <c r="HS168" s="1">
        <v>223</v>
      </c>
      <c r="HY168" s="1">
        <v>1412</v>
      </c>
      <c r="II168" s="1">
        <v>261</v>
      </c>
      <c r="IO168" s="1">
        <v>906</v>
      </c>
      <c r="IU168" s="1">
        <v>303</v>
      </c>
      <c r="JA168" s="1">
        <v>238</v>
      </c>
      <c r="JG168" s="1">
        <v>1258</v>
      </c>
      <c r="JQ168" s="1">
        <v>179</v>
      </c>
      <c r="JW168" s="1">
        <v>559</v>
      </c>
      <c r="KC168" s="1">
        <v>232</v>
      </c>
      <c r="KI168" s="1">
        <v>191</v>
      </c>
      <c r="KO168" s="1">
        <v>842</v>
      </c>
      <c r="KY168" s="1">
        <v>161</v>
      </c>
      <c r="LE168" s="1">
        <v>340</v>
      </c>
      <c r="LK168" s="1">
        <v>203</v>
      </c>
      <c r="LQ168" s="1">
        <v>210</v>
      </c>
      <c r="LW168" s="1">
        <v>537</v>
      </c>
      <c r="MG168" s="3" t="s">
        <v>41</v>
      </c>
      <c r="MH168" s="1">
        <v>117</v>
      </c>
      <c r="MI168" s="1">
        <v>335</v>
      </c>
      <c r="MO168" s="1">
        <v>1271</v>
      </c>
      <c r="MU168" s="1">
        <v>335</v>
      </c>
      <c r="NA168" s="1">
        <v>254</v>
      </c>
      <c r="NG168" s="1">
        <v>1566</v>
      </c>
      <c r="NQ168" s="1">
        <v>307</v>
      </c>
      <c r="NW168" s="1">
        <v>1202</v>
      </c>
      <c r="OC168" s="1">
        <v>303</v>
      </c>
      <c r="OI168" s="1">
        <v>233</v>
      </c>
      <c r="OO168" s="1">
        <v>1496</v>
      </c>
      <c r="OY168" s="1">
        <v>275</v>
      </c>
      <c r="PE168" s="1">
        <v>964</v>
      </c>
      <c r="PK168" s="1">
        <v>307</v>
      </c>
      <c r="PQ168" s="1">
        <v>216</v>
      </c>
      <c r="PW168" s="1">
        <v>1261</v>
      </c>
      <c r="QG168" s="1">
        <v>203</v>
      </c>
      <c r="QM168" s="1">
        <v>685</v>
      </c>
      <c r="QS168" s="1">
        <v>268</v>
      </c>
      <c r="QY168" s="1">
        <v>214</v>
      </c>
      <c r="RE168" s="1">
        <v>989</v>
      </c>
      <c r="RO168" s="1">
        <v>194</v>
      </c>
      <c r="RU168" s="1">
        <v>431</v>
      </c>
      <c r="SA168" s="1">
        <v>244</v>
      </c>
      <c r="SG168" s="1">
        <v>237</v>
      </c>
      <c r="SM168" s="1">
        <v>664</v>
      </c>
      <c r="SW168" s="3"/>
      <c r="SY168" s="1">
        <v>299</v>
      </c>
      <c r="TE168" s="1">
        <v>1277</v>
      </c>
      <c r="TK168" s="1">
        <v>295</v>
      </c>
      <c r="TQ168" s="1">
        <v>224</v>
      </c>
      <c r="TW168" s="1">
        <v>1586</v>
      </c>
      <c r="UG168" s="1">
        <v>259</v>
      </c>
      <c r="UM168" s="1">
        <v>1080</v>
      </c>
      <c r="US168" s="1">
        <v>249</v>
      </c>
      <c r="UY168" s="1">
        <v>189</v>
      </c>
      <c r="VE168" s="1">
        <v>1333</v>
      </c>
      <c r="VO168" s="1">
        <v>266</v>
      </c>
      <c r="VU168" s="1">
        <v>982</v>
      </c>
      <c r="WA168" s="1">
        <v>297</v>
      </c>
      <c r="WG168" s="1">
        <v>203</v>
      </c>
      <c r="WM168" s="1">
        <v>1285</v>
      </c>
      <c r="WW168" s="1">
        <v>186</v>
      </c>
      <c r="XC168" s="1">
        <v>631</v>
      </c>
      <c r="XI168" s="1">
        <v>267</v>
      </c>
      <c r="XO168" s="1">
        <v>209</v>
      </c>
      <c r="XU168" s="1">
        <v>903</v>
      </c>
      <c r="YE168" s="1">
        <v>198</v>
      </c>
      <c r="YK168" s="1">
        <v>440</v>
      </c>
      <c r="YQ168" s="1">
        <v>249</v>
      </c>
      <c r="YW168" s="1">
        <v>240</v>
      </c>
      <c r="ZC168" s="1">
        <v>680</v>
      </c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</row>
    <row r="169" spans="1:715">
      <c r="A169" s="3"/>
      <c r="C169" s="1">
        <v>314</v>
      </c>
      <c r="I169" s="1">
        <v>1125</v>
      </c>
      <c r="O169" s="1">
        <v>344</v>
      </c>
      <c r="U169" s="1">
        <v>265</v>
      </c>
      <c r="AA169" s="1">
        <v>1475</v>
      </c>
      <c r="AK169" s="1">
        <v>296</v>
      </c>
      <c r="AQ169" s="1">
        <v>1349</v>
      </c>
      <c r="AW169" s="1">
        <v>324</v>
      </c>
      <c r="BC169" s="1">
        <v>250</v>
      </c>
      <c r="BI169" s="1">
        <v>1781</v>
      </c>
      <c r="BS169" s="1">
        <v>302</v>
      </c>
      <c r="BY169" s="1">
        <v>1072</v>
      </c>
      <c r="CE169" s="1">
        <v>346</v>
      </c>
      <c r="CK169" s="1">
        <v>270</v>
      </c>
      <c r="CQ169" s="1">
        <v>1456</v>
      </c>
      <c r="DA169" s="1">
        <v>202</v>
      </c>
      <c r="DG169" s="1">
        <v>678</v>
      </c>
      <c r="DM169" s="1">
        <v>245</v>
      </c>
      <c r="DS169" s="1">
        <v>198</v>
      </c>
      <c r="DY169" s="1">
        <v>942</v>
      </c>
      <c r="FQ169" s="3"/>
      <c r="FS169" s="1">
        <v>313</v>
      </c>
      <c r="FY169" s="1">
        <v>1195</v>
      </c>
      <c r="GE169" s="1">
        <v>342</v>
      </c>
      <c r="GK169" s="1">
        <v>265</v>
      </c>
      <c r="GQ169" s="1">
        <v>1570</v>
      </c>
      <c r="HA169" s="1">
        <v>329</v>
      </c>
      <c r="HG169" s="1">
        <v>1312</v>
      </c>
      <c r="HM169" s="1">
        <v>362</v>
      </c>
      <c r="HS169" s="1">
        <v>281</v>
      </c>
      <c r="HY169" s="1">
        <v>1732</v>
      </c>
      <c r="II169" s="1">
        <v>287</v>
      </c>
      <c r="IO169" s="1">
        <v>1128</v>
      </c>
      <c r="IU169" s="1">
        <v>330</v>
      </c>
      <c r="JA169" s="1">
        <v>256</v>
      </c>
      <c r="JG169" s="1">
        <v>1532</v>
      </c>
      <c r="JQ169" s="1">
        <v>190</v>
      </c>
      <c r="JW169" s="1">
        <v>618</v>
      </c>
      <c r="KC169" s="1">
        <v>231</v>
      </c>
      <c r="KI169" s="1">
        <v>186</v>
      </c>
      <c r="KO169" s="1">
        <v>879</v>
      </c>
      <c r="MG169" s="3"/>
      <c r="MI169" s="1">
        <v>321</v>
      </c>
      <c r="MO169" s="1">
        <v>1223</v>
      </c>
      <c r="MU169" s="1">
        <v>350</v>
      </c>
      <c r="NA169" s="1">
        <v>268</v>
      </c>
      <c r="NG169" s="1">
        <v>1598</v>
      </c>
      <c r="NQ169" s="1">
        <v>355</v>
      </c>
      <c r="NW169" s="1">
        <v>1362</v>
      </c>
      <c r="OC169" s="1">
        <v>390</v>
      </c>
      <c r="OI169" s="1">
        <v>301</v>
      </c>
      <c r="OO169" s="1">
        <v>1793</v>
      </c>
      <c r="OY169" s="1">
        <v>330</v>
      </c>
      <c r="PE169" s="1">
        <v>1281</v>
      </c>
      <c r="PK169" s="1">
        <v>375</v>
      </c>
      <c r="PQ169" s="1">
        <v>283</v>
      </c>
      <c r="PW169" s="1">
        <v>1712</v>
      </c>
      <c r="QG169" s="1">
        <v>178</v>
      </c>
      <c r="QM169" s="1">
        <v>613</v>
      </c>
      <c r="QS169" s="1">
        <v>214</v>
      </c>
      <c r="QY169" s="1">
        <v>171</v>
      </c>
      <c r="RE169" s="1">
        <v>904</v>
      </c>
      <c r="SW169" s="3"/>
      <c r="SY169" s="1">
        <v>366</v>
      </c>
      <c r="TE169" s="1">
        <v>1288</v>
      </c>
      <c r="TK169" s="1">
        <v>403</v>
      </c>
      <c r="TQ169" s="1">
        <v>310</v>
      </c>
      <c r="TW169" s="1">
        <v>1689</v>
      </c>
      <c r="UG169" s="1">
        <v>390</v>
      </c>
      <c r="UM169" s="1">
        <v>1472</v>
      </c>
      <c r="US169" s="1">
        <v>431</v>
      </c>
      <c r="UY169" s="1">
        <v>332</v>
      </c>
      <c r="VE169" s="1">
        <v>1940</v>
      </c>
      <c r="VO169" s="1">
        <v>317</v>
      </c>
      <c r="VU169" s="1">
        <v>1127</v>
      </c>
      <c r="WA169" s="1">
        <v>360</v>
      </c>
      <c r="WG169" s="1">
        <v>270</v>
      </c>
      <c r="WM169" s="1">
        <v>1506</v>
      </c>
      <c r="WW169" s="1">
        <v>206</v>
      </c>
      <c r="XC169" s="1">
        <v>617</v>
      </c>
      <c r="XI169" s="1">
        <v>249</v>
      </c>
      <c r="XO169" s="1">
        <v>177</v>
      </c>
      <c r="XU169" s="1">
        <v>963</v>
      </c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</row>
    <row r="170" spans="1:715">
      <c r="A170" s="3"/>
      <c r="C170" s="1">
        <v>317</v>
      </c>
      <c r="I170" s="1">
        <v>1349</v>
      </c>
      <c r="O170" s="1">
        <v>333</v>
      </c>
      <c r="U170" s="1">
        <v>257</v>
      </c>
      <c r="AA170" s="1">
        <v>1736</v>
      </c>
      <c r="AK170" s="1">
        <v>346</v>
      </c>
      <c r="AQ170" s="1">
        <v>1249</v>
      </c>
      <c r="AW170" s="1">
        <v>366</v>
      </c>
      <c r="BC170" s="1">
        <v>283</v>
      </c>
      <c r="BI170" s="1">
        <v>1614</v>
      </c>
      <c r="BS170" s="1">
        <v>295</v>
      </c>
      <c r="BY170" s="1">
        <v>1081</v>
      </c>
      <c r="CE170" s="1">
        <v>340</v>
      </c>
      <c r="CK170" s="1">
        <v>269</v>
      </c>
      <c r="CQ170" s="1">
        <v>1483</v>
      </c>
      <c r="DA170" s="1">
        <v>191</v>
      </c>
      <c r="DG170" s="1">
        <v>516</v>
      </c>
      <c r="DM170" s="1">
        <v>302</v>
      </c>
      <c r="DS170" s="1">
        <v>261</v>
      </c>
      <c r="DY170" s="1">
        <v>869</v>
      </c>
      <c r="FQ170" s="3"/>
      <c r="FS170" s="1">
        <v>319</v>
      </c>
      <c r="FY170" s="1">
        <v>1260</v>
      </c>
      <c r="GE170" s="1">
        <v>336</v>
      </c>
      <c r="GK170" s="1">
        <v>260</v>
      </c>
      <c r="GQ170" s="1">
        <v>1621</v>
      </c>
      <c r="HA170" s="1">
        <v>316</v>
      </c>
      <c r="HG170" s="1">
        <v>1235</v>
      </c>
      <c r="HM170" s="1">
        <v>334</v>
      </c>
      <c r="HS170" s="1">
        <v>259</v>
      </c>
      <c r="HY170" s="1">
        <v>1594</v>
      </c>
      <c r="II170" s="1">
        <v>265</v>
      </c>
      <c r="IO170" s="1">
        <v>974</v>
      </c>
      <c r="IU170" s="1">
        <v>307</v>
      </c>
      <c r="JA170" s="1">
        <v>240</v>
      </c>
      <c r="JG170" s="1">
        <v>1336</v>
      </c>
      <c r="JQ170" s="1">
        <v>194</v>
      </c>
      <c r="JW170" s="1">
        <v>523</v>
      </c>
      <c r="KC170" s="1">
        <v>300</v>
      </c>
      <c r="KI170" s="1">
        <v>258</v>
      </c>
      <c r="KO170" s="1">
        <v>847</v>
      </c>
      <c r="MG170" s="3"/>
      <c r="MI170" s="1">
        <v>347</v>
      </c>
      <c r="MO170" s="1">
        <v>1422</v>
      </c>
      <c r="MU170" s="1">
        <v>366</v>
      </c>
      <c r="NA170" s="1">
        <v>279</v>
      </c>
      <c r="NG170" s="1">
        <v>1816</v>
      </c>
      <c r="NQ170" s="1">
        <v>354</v>
      </c>
      <c r="NW170" s="1">
        <v>1455</v>
      </c>
      <c r="OC170" s="1">
        <v>373</v>
      </c>
      <c r="OI170" s="1">
        <v>288</v>
      </c>
      <c r="OO170" s="1">
        <v>1877</v>
      </c>
      <c r="OY170" s="1">
        <v>290</v>
      </c>
      <c r="PE170" s="1">
        <v>1024</v>
      </c>
      <c r="PK170" s="1">
        <v>328</v>
      </c>
      <c r="PQ170" s="1">
        <v>238</v>
      </c>
      <c r="PW170" s="1">
        <v>1354</v>
      </c>
      <c r="QG170" s="1">
        <v>195</v>
      </c>
      <c r="QM170" s="1">
        <v>648</v>
      </c>
      <c r="QS170" s="1">
        <v>319</v>
      </c>
      <c r="QY170" s="1">
        <v>271</v>
      </c>
      <c r="RE170" s="1">
        <v>967</v>
      </c>
      <c r="SW170" s="3"/>
      <c r="SY170" s="1">
        <v>319</v>
      </c>
      <c r="TE170" s="1">
        <v>1285</v>
      </c>
      <c r="TK170" s="1">
        <v>334</v>
      </c>
      <c r="TQ170" s="1">
        <v>255</v>
      </c>
      <c r="TW170" s="1">
        <v>1641</v>
      </c>
      <c r="UG170" s="1">
        <v>340</v>
      </c>
      <c r="UM170" s="1">
        <v>1350</v>
      </c>
      <c r="US170" s="1">
        <v>358</v>
      </c>
      <c r="UY170" s="1">
        <v>274</v>
      </c>
      <c r="VE170" s="1">
        <v>1736</v>
      </c>
      <c r="VO170" s="1">
        <v>295</v>
      </c>
      <c r="VU170" s="1">
        <v>1070</v>
      </c>
      <c r="WA170" s="1">
        <v>333</v>
      </c>
      <c r="WG170" s="1">
        <v>240</v>
      </c>
      <c r="WM170" s="1">
        <v>1416</v>
      </c>
      <c r="WW170" s="1">
        <v>183</v>
      </c>
      <c r="XC170" s="1">
        <v>665</v>
      </c>
      <c r="XI170" s="1">
        <v>278</v>
      </c>
      <c r="XO170" s="1">
        <v>231</v>
      </c>
      <c r="XU170" s="1">
        <v>941</v>
      </c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</row>
    <row r="171" spans="1:715">
      <c r="A171" s="3"/>
      <c r="C171" s="1">
        <f>AVERAGE(C168:C170)</f>
        <v>327.666666666667</v>
      </c>
      <c r="I171" s="1">
        <f>AVERAGE(I168:I170)</f>
        <v>1276.33333333333</v>
      </c>
      <c r="O171" s="1">
        <f>AVERAGE(O168:O170)</f>
        <v>344.666666666667</v>
      </c>
      <c r="U171" s="1">
        <f>AVERAGE(U168:U170)</f>
        <v>266</v>
      </c>
      <c r="AA171" s="1">
        <f>AVERAGE(AA168:AA170)</f>
        <v>1638.33333333333</v>
      </c>
      <c r="AK171" s="1">
        <f>AVERAGE(AK168:AK170)</f>
        <v>321.666666666667</v>
      </c>
      <c r="AQ171" s="1">
        <f>AVERAGE(AQ168:AQ170)</f>
        <v>1264</v>
      </c>
      <c r="AW171" s="1">
        <f>AVERAGE(AW168:AW170)</f>
        <v>338.333333333333</v>
      </c>
      <c r="BC171" s="1">
        <f>AVERAGE(BC168:BC170)</f>
        <v>261.666666666667</v>
      </c>
      <c r="BI171" s="1">
        <f>AVERAGE(BI168:BI170)</f>
        <v>1633.66666666667</v>
      </c>
      <c r="BS171" s="1">
        <f>AVERAGE(BS168:BS170)</f>
        <v>287.666666666667</v>
      </c>
      <c r="BY171" s="1">
        <f>AVERAGE(BY168:BY170)</f>
        <v>1058</v>
      </c>
      <c r="CE171" s="1">
        <f>AVERAGE(CE168:CE170)</f>
        <v>331.666666666667</v>
      </c>
      <c r="CK171" s="1">
        <f>AVERAGE(CK168:CK170)</f>
        <v>262</v>
      </c>
      <c r="CQ171" s="1">
        <f>AVERAGE(CQ168:CQ170)</f>
        <v>1451.66666666667</v>
      </c>
      <c r="DA171" s="1">
        <f>AVERAGE(DA168:DA170)</f>
        <v>193.333333333333</v>
      </c>
      <c r="DG171" s="1">
        <f>AVERAGE(DG168:DG170)</f>
        <v>595</v>
      </c>
      <c r="DM171" s="1">
        <f>AVERAGE(DM168:DM170)</f>
        <v>263.333333333333</v>
      </c>
      <c r="DS171" s="1">
        <f>AVERAGE(DS168:DS170)</f>
        <v>219.333333333333</v>
      </c>
      <c r="DY171" s="1">
        <f>AVERAGE(DY168:DY170)</f>
        <v>892.333333333333</v>
      </c>
      <c r="EI171" s="1">
        <f>EI168</f>
        <v>154</v>
      </c>
      <c r="EO171" s="1">
        <f>EO168</f>
        <v>327</v>
      </c>
      <c r="EU171" s="1">
        <f>EU168</f>
        <v>193</v>
      </c>
      <c r="FA171" s="1">
        <f>FA168</f>
        <v>205</v>
      </c>
      <c r="FG171" s="1">
        <f>FG168</f>
        <v>515</v>
      </c>
      <c r="FQ171" s="3"/>
      <c r="FS171" s="1">
        <f>AVERAGE(FS168:FS170)</f>
        <v>321</v>
      </c>
      <c r="FY171" s="1">
        <f>AVERAGE(FY168:FY170)</f>
        <v>1259.33333333333</v>
      </c>
      <c r="GE171" s="1">
        <f>AVERAGE(GE168:GE170)</f>
        <v>338</v>
      </c>
      <c r="GK171" s="1">
        <f>AVERAGE(GK168:GK170)</f>
        <v>261.666666666667</v>
      </c>
      <c r="GQ171" s="1">
        <f>AVERAGE(GQ168:GQ170)</f>
        <v>1619.66666666667</v>
      </c>
      <c r="HA171" s="1">
        <f>AVERAGE(HA168:HA170)</f>
        <v>310.333333333333</v>
      </c>
      <c r="HG171" s="1">
        <f>AVERAGE(HG168:HG170)</f>
        <v>1223.66666666667</v>
      </c>
      <c r="HM171" s="1">
        <f>AVERAGE(HM168:HM170)</f>
        <v>327</v>
      </c>
      <c r="HS171" s="1">
        <f>AVERAGE(HS168:HS170)</f>
        <v>254.333333333333</v>
      </c>
      <c r="HY171" s="1">
        <f>AVERAGE(HY168:HY170)</f>
        <v>1579.33333333333</v>
      </c>
      <c r="II171" s="1">
        <f>AVERAGE(II168:II170)</f>
        <v>271</v>
      </c>
      <c r="IO171" s="1">
        <f>AVERAGE(IO168:IO170)</f>
        <v>1002.66666666667</v>
      </c>
      <c r="IU171" s="1">
        <f>AVERAGE(IU168:IU170)</f>
        <v>313.333333333333</v>
      </c>
      <c r="JA171" s="1">
        <f>AVERAGE(JA168:JA170)</f>
        <v>244.666666666667</v>
      </c>
      <c r="JG171" s="1">
        <f>AVERAGE(JG168:JG170)</f>
        <v>1375.33333333333</v>
      </c>
      <c r="JQ171" s="1">
        <f>AVERAGE(JQ168:JQ170)</f>
        <v>187.666666666667</v>
      </c>
      <c r="JW171" s="1">
        <f>AVERAGE(JW168:JW170)</f>
        <v>566.666666666667</v>
      </c>
      <c r="KC171" s="1">
        <f>AVERAGE(KC168:KC170)</f>
        <v>254.333333333333</v>
      </c>
      <c r="KI171" s="1">
        <f>AVERAGE(KI168:KI170)</f>
        <v>211.666666666667</v>
      </c>
      <c r="KO171" s="1">
        <f>AVERAGE(KO168:KO170)</f>
        <v>856</v>
      </c>
      <c r="KY171" s="1">
        <f>KY168</f>
        <v>161</v>
      </c>
      <c r="LE171" s="1">
        <f>LE168</f>
        <v>340</v>
      </c>
      <c r="LK171" s="1">
        <f>LK168</f>
        <v>203</v>
      </c>
      <c r="LQ171" s="1">
        <f>LQ168</f>
        <v>210</v>
      </c>
      <c r="LW171" s="1">
        <f>LW168</f>
        <v>537</v>
      </c>
      <c r="MG171" s="3"/>
      <c r="MI171" s="1">
        <f>AVERAGE(MI168:MI170)</f>
        <v>334.333333333333</v>
      </c>
      <c r="MO171" s="1">
        <f>AVERAGE(MO168:MO170)</f>
        <v>1305.33333333333</v>
      </c>
      <c r="MU171" s="1">
        <f>AVERAGE(MU168:MU170)</f>
        <v>350.333333333333</v>
      </c>
      <c r="NA171" s="1">
        <f>AVERAGE(NA168:NA170)</f>
        <v>267</v>
      </c>
      <c r="NG171" s="1">
        <f>AVERAGE(NG168:NG170)</f>
        <v>1660</v>
      </c>
      <c r="NQ171" s="1">
        <f>AVERAGE(NQ168:NQ170)</f>
        <v>338.666666666667</v>
      </c>
      <c r="NW171" s="1">
        <f>AVERAGE(NW168:NW170)</f>
        <v>1339.66666666667</v>
      </c>
      <c r="OC171" s="1">
        <f>AVERAGE(OC168:OC170)</f>
        <v>355.333333333333</v>
      </c>
      <c r="OI171" s="1">
        <f>AVERAGE(OI168:OI170)</f>
        <v>274</v>
      </c>
      <c r="OO171" s="1">
        <f>AVERAGE(OO168:OO170)</f>
        <v>1722</v>
      </c>
      <c r="OY171" s="1">
        <f>AVERAGE(OY168:OY170)</f>
        <v>298.333333333333</v>
      </c>
      <c r="PE171" s="1">
        <f>AVERAGE(PE168:PE170)</f>
        <v>1089.66666666667</v>
      </c>
      <c r="PK171" s="1">
        <f>AVERAGE(PK168:PK170)</f>
        <v>336.666666666667</v>
      </c>
      <c r="PQ171" s="1">
        <f>AVERAGE(PQ168:PQ170)</f>
        <v>245.666666666667</v>
      </c>
      <c r="PW171" s="1">
        <f>AVERAGE(PW168:PW170)</f>
        <v>1442.33333333333</v>
      </c>
      <c r="QG171" s="1">
        <f>AVERAGE(QG168:QG170)</f>
        <v>192</v>
      </c>
      <c r="QM171" s="1">
        <f>AVERAGE(QM168:QM170)</f>
        <v>648.666666666667</v>
      </c>
      <c r="QS171" s="1">
        <f>AVERAGE(QS168:QS170)</f>
        <v>267</v>
      </c>
      <c r="QY171" s="1">
        <f>AVERAGE(QY168:QY170)</f>
        <v>218.666666666667</v>
      </c>
      <c r="RE171" s="1">
        <f>AVERAGE(RE168:RE170)</f>
        <v>953.333333333333</v>
      </c>
      <c r="RO171" s="1">
        <f>RO168</f>
        <v>194</v>
      </c>
      <c r="RU171" s="1">
        <f>RU168</f>
        <v>431</v>
      </c>
      <c r="SA171" s="1">
        <f>SA168</f>
        <v>244</v>
      </c>
      <c r="SG171" s="1">
        <f>SG168</f>
        <v>237</v>
      </c>
      <c r="SM171" s="1">
        <f>SM168</f>
        <v>664</v>
      </c>
      <c r="SW171" s="3"/>
      <c r="SY171" s="1">
        <f>AVERAGE(SY168:SY170)</f>
        <v>328</v>
      </c>
      <c r="TE171" s="1">
        <f>AVERAGE(TE168:TE170)</f>
        <v>1283.33333333333</v>
      </c>
      <c r="TK171" s="1">
        <f>AVERAGE(TK168:TK170)</f>
        <v>344</v>
      </c>
      <c r="TQ171" s="1">
        <f>AVERAGE(TQ168:TQ170)</f>
        <v>263</v>
      </c>
      <c r="TW171" s="1">
        <f>AVERAGE(TW168:TW170)</f>
        <v>1638.66666666667</v>
      </c>
      <c r="UG171" s="1">
        <f>AVERAGE(UG168:UG170)</f>
        <v>329.666666666667</v>
      </c>
      <c r="UM171" s="1">
        <f>AVERAGE(UM168:UM170)</f>
        <v>1300.66666666667</v>
      </c>
      <c r="US171" s="1">
        <f>AVERAGE(US168:US170)</f>
        <v>346</v>
      </c>
      <c r="UY171" s="1">
        <f>AVERAGE(UY168:UY170)</f>
        <v>265</v>
      </c>
      <c r="VE171" s="1">
        <f>AVERAGE(VE168:VE170)</f>
        <v>1669.66666666667</v>
      </c>
      <c r="VO171" s="1">
        <f>AVERAGE(VO168:VO170)</f>
        <v>292.666666666667</v>
      </c>
      <c r="VU171" s="1">
        <f>AVERAGE(VU168:VU170)</f>
        <v>1059.66666666667</v>
      </c>
      <c r="WA171" s="1">
        <f>AVERAGE(WA168:WA170)</f>
        <v>330</v>
      </c>
      <c r="WG171" s="1">
        <f>AVERAGE(WG168:WG170)</f>
        <v>237.666666666667</v>
      </c>
      <c r="WM171" s="1">
        <f>AVERAGE(WM168:WM170)</f>
        <v>1402.33333333333</v>
      </c>
      <c r="WW171" s="1">
        <f>AVERAGE(WW168:WW170)</f>
        <v>191.666666666667</v>
      </c>
      <c r="XC171" s="1">
        <f>AVERAGE(XC168:XC170)</f>
        <v>637.666666666667</v>
      </c>
      <c r="XI171" s="1">
        <f>AVERAGE(XI168:XI170)</f>
        <v>264.666666666667</v>
      </c>
      <c r="XO171" s="1">
        <f>AVERAGE(XO168:XO170)</f>
        <v>205.666666666667</v>
      </c>
      <c r="XU171" s="1">
        <f>AVERAGE(XU168:XU170)</f>
        <v>935.666666666667</v>
      </c>
      <c r="YE171" s="1">
        <f>YE168</f>
        <v>198</v>
      </c>
      <c r="YK171" s="1">
        <f>YK168</f>
        <v>440</v>
      </c>
      <c r="YQ171" s="1">
        <f>YQ168</f>
        <v>249</v>
      </c>
      <c r="YW171" s="1">
        <f>YW168</f>
        <v>240</v>
      </c>
      <c r="ZC171" s="1">
        <f>ZC168</f>
        <v>680</v>
      </c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</row>
    <row r="172" spans="1:715">
      <c r="A172" s="3"/>
      <c r="FQ172" s="3"/>
      <c r="MG172" s="3"/>
      <c r="SW172" s="3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</row>
    <row r="173" spans="1:715">
      <c r="A173" s="3"/>
      <c r="FQ173" s="3"/>
      <c r="MG173" s="3"/>
      <c r="SW173" s="3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</row>
    <row r="174" spans="1:715">
      <c r="A174" s="3"/>
      <c r="FQ174" s="3"/>
      <c r="MG174" s="3"/>
      <c r="SW174" s="3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</row>
    <row r="175" spans="1:715">
      <c r="A175" s="3"/>
      <c r="C175" s="1">
        <f>(AA171-U171)/AA171</f>
        <v>0.83763987792472</v>
      </c>
      <c r="F175" s="1">
        <f>(I171-O171)/I171</f>
        <v>0.729955601984852</v>
      </c>
      <c r="I175" s="1">
        <f>(I171-C171)/I171</f>
        <v>0.74327500652912</v>
      </c>
      <c r="L175" s="1">
        <f>(I171-O171)/(I171-C171)</f>
        <v>0.98208011243851</v>
      </c>
      <c r="O175" s="1">
        <f>AA171/I171-1</f>
        <v>0.283624967354401</v>
      </c>
      <c r="R175" s="1">
        <f>L175/(L175+1)</f>
        <v>0.495479524906931</v>
      </c>
      <c r="U175" s="1">
        <f>1/(1+L175)</f>
        <v>0.504520475093069</v>
      </c>
      <c r="X175" s="1">
        <f>U175/R175-1</f>
        <v>0.01824686940966</v>
      </c>
      <c r="AA175" s="1">
        <f>I175*L175</f>
        <v>0.729955601984852</v>
      </c>
      <c r="AD175" s="1">
        <f>1-I175</f>
        <v>0.25672499347088</v>
      </c>
      <c r="AG175" s="1">
        <f>I175*(1-L175)</f>
        <v>0.0133194045442674</v>
      </c>
      <c r="AK175" s="1">
        <f>(BI171-BC171)/BI171</f>
        <v>0.839828606406856</v>
      </c>
      <c r="AN175" s="1">
        <f>(AQ171-AW171)/AQ171</f>
        <v>0.732331223628692</v>
      </c>
      <c r="AQ175" s="1">
        <f>(AQ171-AK171)/AQ171</f>
        <v>0.745516877637131</v>
      </c>
      <c r="AT175" s="1">
        <f>(AQ171-AW171)/(AQ171-AK171)</f>
        <v>0.98231340643792</v>
      </c>
      <c r="AW175" s="1">
        <f>BI171/AQ171-1</f>
        <v>0.292457805907173</v>
      </c>
      <c r="AZ175" s="1">
        <f>AT175/(AT175+1)</f>
        <v>0.495538900785154</v>
      </c>
      <c r="BC175" s="1">
        <f>1/(1+AT175)</f>
        <v>0.504461099214846</v>
      </c>
      <c r="BF175" s="1">
        <f>BC175/AZ175-1</f>
        <v>0.0180050414115951</v>
      </c>
      <c r="BI175" s="1">
        <f>AQ175*AT175</f>
        <v>0.732331223628692</v>
      </c>
      <c r="BL175" s="1">
        <f>1-AQ175</f>
        <v>0.254483122362869</v>
      </c>
      <c r="BO175" s="1">
        <f>AQ175*(1-AT175)</f>
        <v>0.0131856540084387</v>
      </c>
      <c r="BS175" s="1">
        <f>(CQ171-CK171)/CQ171</f>
        <v>0.819517795637199</v>
      </c>
      <c r="BV175" s="1">
        <f>(BY171-CE171)/BY171</f>
        <v>0.686515437933207</v>
      </c>
      <c r="BY175" s="1">
        <f>(BY171-BS171)/BY171</f>
        <v>0.72810333963453</v>
      </c>
      <c r="CB175" s="1">
        <f>(BY171-CE171)/(BY171-BS171)</f>
        <v>0.94288186932064</v>
      </c>
      <c r="CE175" s="1">
        <f>CQ171/BY171-1</f>
        <v>0.372085696282294</v>
      </c>
      <c r="CH175" s="1">
        <f>CB175/(CB175+1)</f>
        <v>0.485300668151448</v>
      </c>
      <c r="CK175" s="1">
        <f>1/(1+CB175)</f>
        <v>0.514699331848552</v>
      </c>
      <c r="CN175" s="1">
        <f>CK175/CH175-1</f>
        <v>0.0605782469022487</v>
      </c>
      <c r="CQ175" s="1">
        <f>BY175*CB175</f>
        <v>0.686515437933207</v>
      </c>
      <c r="CT175" s="1">
        <f>1-BY175</f>
        <v>0.27189666036547</v>
      </c>
      <c r="CW175" s="1">
        <f>BY175*(1-CB175)</f>
        <v>0.0415879017013232</v>
      </c>
      <c r="DA175" s="1">
        <f>(DY171-DS171)/DY171</f>
        <v>0.754202465446395</v>
      </c>
      <c r="DD175" s="1">
        <f>(DG171-DM171)/DG171</f>
        <v>0.557422969187675</v>
      </c>
      <c r="DG175" s="1">
        <f>(DG171-DA171)/DG171</f>
        <v>0.675070028011204</v>
      </c>
      <c r="DJ175" s="1">
        <f>(DG171-DM171)/(DG171-DA171)</f>
        <v>0.825726141078838</v>
      </c>
      <c r="DM175" s="1">
        <f>DY171/DG171-1</f>
        <v>0.499719887955182</v>
      </c>
      <c r="DP175" s="1">
        <f>DJ175/(DJ175+1)</f>
        <v>0.452272727272727</v>
      </c>
      <c r="DS175" s="1">
        <f>1/(1+DJ175)</f>
        <v>0.547727272727273</v>
      </c>
      <c r="DV175" s="1">
        <f>DS175/DP175-1</f>
        <v>0.211055276381909</v>
      </c>
      <c r="DY175" s="1">
        <f>DG175*DJ175</f>
        <v>0.557422969187675</v>
      </c>
      <c r="EB175" s="1">
        <f>1-DG175</f>
        <v>0.324929971988796</v>
      </c>
      <c r="EE175" s="1">
        <f>DG175*(1-DJ175)</f>
        <v>0.117647058823529</v>
      </c>
      <c r="EI175" s="1">
        <f>(FG171-FA171)/FG171</f>
        <v>0.601941747572815</v>
      </c>
      <c r="EL175" s="1">
        <f>(EO171-EU171)/EO171</f>
        <v>0.409785932721713</v>
      </c>
      <c r="EO175" s="1">
        <f>(EO171-EI171)/EO171</f>
        <v>0.529051987767584</v>
      </c>
      <c r="ER175" s="1">
        <f>(EO171-EU171)/(EO171-EI171)</f>
        <v>0.774566473988439</v>
      </c>
      <c r="EU175" s="1">
        <f>FG171/EO171-1</f>
        <v>0.574923547400612</v>
      </c>
      <c r="EX175" s="1">
        <f>ER175/(ER175+1)</f>
        <v>0.436482084690554</v>
      </c>
      <c r="FA175" s="1">
        <f>1/(1+ER175)</f>
        <v>0.563517915309446</v>
      </c>
      <c r="FD175" s="1">
        <f>FA175/EX175-1</f>
        <v>0.291044776119403</v>
      </c>
      <c r="FG175" s="1">
        <f>EO175*ER175</f>
        <v>0.409785932721713</v>
      </c>
      <c r="FJ175" s="1">
        <f>1-EO175</f>
        <v>0.470948012232416</v>
      </c>
      <c r="FM175" s="1">
        <f>EO175*(1-ER175)</f>
        <v>0.119266055045872</v>
      </c>
      <c r="FQ175" s="3"/>
      <c r="FS175" s="1">
        <f>(GQ171-GK171)/GQ171</f>
        <v>0.838444124305413</v>
      </c>
      <c r="FV175" s="1">
        <f>(FY171-GE171)/FY171</f>
        <v>0.731604023292747</v>
      </c>
      <c r="FY175" s="1">
        <f>(FY171-FS171)/FY171</f>
        <v>0.74510322922181</v>
      </c>
      <c r="GB175" s="1">
        <f>(FY171-GE171)/(FY171-FS171)</f>
        <v>0.981882770870337</v>
      </c>
      <c r="GE175" s="1">
        <f>GQ171/FY171-1</f>
        <v>0.286130227633669</v>
      </c>
      <c r="GH175" s="1">
        <f>GB175/(GB175+1)</f>
        <v>0.49542928840294</v>
      </c>
      <c r="GK175" s="1">
        <f>1/(1+GB175)</f>
        <v>0.50457071159706</v>
      </c>
      <c r="GN175" s="1">
        <f>GK175/GH175-1</f>
        <v>0.0184515195369028</v>
      </c>
      <c r="GQ175" s="1">
        <f>FY175*GB175</f>
        <v>0.731604023292748</v>
      </c>
      <c r="GT175" s="1">
        <f>1-FY175</f>
        <v>0.25489677077819</v>
      </c>
      <c r="GW175" s="1">
        <f>FY175*(1-GB175)</f>
        <v>0.013499205929063</v>
      </c>
      <c r="HA175" s="1">
        <f>(HY171-HS171)/HY171</f>
        <v>0.838961587167581</v>
      </c>
      <c r="HD175" s="1">
        <f>(HG171-HM171)/HG171</f>
        <v>0.732770362299101</v>
      </c>
      <c r="HG175" s="1">
        <f>(HG171-HA171)/HG171</f>
        <v>0.746390629256333</v>
      </c>
      <c r="HJ175" s="1">
        <f>(HG171-HM171)/(HG171-HA171)</f>
        <v>0.981751824817518</v>
      </c>
      <c r="HM175" s="1">
        <f>HY171/HG171-1</f>
        <v>0.290656496867338</v>
      </c>
      <c r="HP175" s="1">
        <f>HJ175/(HJ175+1)</f>
        <v>0.495395948434622</v>
      </c>
      <c r="HS175" s="1">
        <f>1/(1+HJ175)</f>
        <v>0.504604051565377</v>
      </c>
      <c r="HV175" s="1">
        <f>HS175/HP175-1</f>
        <v>0.0185873605947955</v>
      </c>
      <c r="HY175" s="1">
        <f>HG175*HJ175</f>
        <v>0.732770362299101</v>
      </c>
      <c r="IB175" s="1">
        <f>1-HG175</f>
        <v>0.253609370743667</v>
      </c>
      <c r="IE175" s="1">
        <f>HG175*(1-HJ175)</f>
        <v>0.0136202669572324</v>
      </c>
      <c r="II175" s="1">
        <f>(JG171-JA171)/JG171</f>
        <v>0.822103732428502</v>
      </c>
      <c r="IL175" s="1">
        <f>(IO171-IU171)/IO171</f>
        <v>0.6875</v>
      </c>
      <c r="IO175" s="1">
        <f>(IO171-II171)/IO171</f>
        <v>0.729720744680851</v>
      </c>
      <c r="IR175" s="1">
        <f>(IO171-IU171)/(IO171-II171)</f>
        <v>0.942141230068337</v>
      </c>
      <c r="IU175" s="1">
        <f>JG171/IO171-1</f>
        <v>0.371675531914894</v>
      </c>
      <c r="IX175" s="1">
        <f>IR175/(IR175+1)</f>
        <v>0.485104386582219</v>
      </c>
      <c r="JA175" s="1">
        <f>1/(1+IR175)</f>
        <v>0.514895613417781</v>
      </c>
      <c r="JD175" s="1">
        <f>JA175/IX175-1</f>
        <v>0.0614119922630563</v>
      </c>
      <c r="JG175" s="1">
        <f>IO175*IR175</f>
        <v>0.6875</v>
      </c>
      <c r="JJ175" s="1">
        <f>1-IO175</f>
        <v>0.270279255319149</v>
      </c>
      <c r="JM175" s="1">
        <f>IO175*(1-IR175)</f>
        <v>0.0422207446808511</v>
      </c>
      <c r="JQ175" s="1">
        <f>(KO171-KI171)/KO171</f>
        <v>0.752725856697819</v>
      </c>
      <c r="JT175" s="1">
        <f>(JW171-KC171)/JW171</f>
        <v>0.551176470588235</v>
      </c>
      <c r="JW175" s="1">
        <f>(JW171-JQ171)/JW171</f>
        <v>0.668823529411765</v>
      </c>
      <c r="JZ175" s="1">
        <f>(JW171-KC171)/(JW171-JQ171)</f>
        <v>0.824098504837291</v>
      </c>
      <c r="KC175" s="1">
        <f>KO171/JW171-1</f>
        <v>0.510588235294118</v>
      </c>
      <c r="KF175" s="1">
        <f>JZ175/(JZ175+1)</f>
        <v>0.451783992285439</v>
      </c>
      <c r="KI175" s="1">
        <f>1/(1+JZ175)</f>
        <v>0.548216007714561</v>
      </c>
      <c r="KL175" s="1">
        <f>KI175/KF175-1</f>
        <v>0.213447171824974</v>
      </c>
      <c r="KO175" s="1">
        <f>JW175*JZ175</f>
        <v>0.551176470588235</v>
      </c>
      <c r="KR175" s="1">
        <f>1-JW175</f>
        <v>0.331176470588235</v>
      </c>
      <c r="KU175" s="1">
        <f>JW175*(1-JZ175)</f>
        <v>0.11764705882353</v>
      </c>
      <c r="KY175" s="1">
        <f>(LW171-LQ171)/LW171</f>
        <v>0.608938547486033</v>
      </c>
      <c r="LB175" s="1">
        <f>(LE171-LK171)/LE171</f>
        <v>0.402941176470588</v>
      </c>
      <c r="LE175" s="1">
        <f>(LE171-KY171)/LE171</f>
        <v>0.526470588235294</v>
      </c>
      <c r="LH175" s="1">
        <f>(LE171-LK171)/(LE171-KY171)</f>
        <v>0.76536312849162</v>
      </c>
      <c r="LK175" s="1">
        <f>LW171/LE171-1</f>
        <v>0.579411764705882</v>
      </c>
      <c r="LN175" s="1">
        <f>LH175/(LH175+1)</f>
        <v>0.433544303797468</v>
      </c>
      <c r="LQ175" s="1">
        <f>1/(1+LH175)</f>
        <v>0.566455696202532</v>
      </c>
      <c r="LT175" s="1">
        <f>LQ175/LN175-1</f>
        <v>0.306569343065693</v>
      </c>
      <c r="LW175" s="1">
        <f>LE175*LH175</f>
        <v>0.402941176470588</v>
      </c>
      <c r="LZ175" s="1">
        <f>1-LE175</f>
        <v>0.473529411764706</v>
      </c>
      <c r="MC175" s="1">
        <f>LE175*(1-LH175)</f>
        <v>0.123529411764706</v>
      </c>
      <c r="MG175" s="3"/>
      <c r="MI175" s="1">
        <f>(NG171-NA171)/NG171</f>
        <v>0.839156626506024</v>
      </c>
      <c r="ML175" s="1">
        <f>(MO171-MU171)/MO171</f>
        <v>0.731613891726251</v>
      </c>
      <c r="MO175" s="1">
        <f>(MO171-MI171)/MO171</f>
        <v>0.743871297242084</v>
      </c>
      <c r="MR175" s="1">
        <f>(MO171-MU171)/(MO171-MI171)</f>
        <v>0.983522142121524</v>
      </c>
      <c r="MU175" s="1">
        <f>NG171/MO171-1</f>
        <v>0.27170582226762</v>
      </c>
      <c r="MX175" s="1">
        <f>MR175/(MR175+1)</f>
        <v>0.495846313603323</v>
      </c>
      <c r="NA175" s="1">
        <f>1/(1+MR175)</f>
        <v>0.504153686396677</v>
      </c>
      <c r="ND175" s="1">
        <f>NA175/MX175-1</f>
        <v>0.0167539267015708</v>
      </c>
      <c r="NG175" s="1">
        <f>MO175*MR175</f>
        <v>0.731613891726251</v>
      </c>
      <c r="NJ175" s="1">
        <f>1-MO175</f>
        <v>0.256128702757916</v>
      </c>
      <c r="NM175" s="1">
        <f>MO175*(1-MR175)</f>
        <v>0.0122574055158325</v>
      </c>
      <c r="NQ175" s="1">
        <f>(OO171-OI171)/OO171</f>
        <v>0.840882694541231</v>
      </c>
      <c r="NT175" s="1">
        <f>(NW171-OC171)/NW171</f>
        <v>0.73475989052003</v>
      </c>
      <c r="NW175" s="1">
        <f>(NW171-NQ171)/NW171</f>
        <v>0.747200796217965</v>
      </c>
      <c r="NZ175" s="1">
        <f>(NW171-OC171)/(NW171-NQ171)</f>
        <v>0.983349983349983</v>
      </c>
      <c r="OC175" s="1">
        <f>OO171/NW171-1</f>
        <v>0.285394376710624</v>
      </c>
      <c r="OF175" s="1">
        <f>NZ175/(NZ175+1)</f>
        <v>0.495802552048355</v>
      </c>
      <c r="OI175" s="1">
        <f>1/(1+NZ175)</f>
        <v>0.504197447951645</v>
      </c>
      <c r="OL175" s="1">
        <f>OI175/OF175-1</f>
        <v>0.0169319336268201</v>
      </c>
      <c r="OO175" s="1">
        <f>NW175*NZ175</f>
        <v>0.73475989052003</v>
      </c>
      <c r="OR175" s="1">
        <f>1-NW175</f>
        <v>0.252799203782035</v>
      </c>
      <c r="OU175" s="1">
        <f>NW175*(1-NZ175)</f>
        <v>0.0124409056979347</v>
      </c>
      <c r="OY175" s="1">
        <f>(PW171-PQ171)/PW171</f>
        <v>0.829674139126416</v>
      </c>
      <c r="PB175" s="1">
        <f>(PE171-PK171)/PE171</f>
        <v>0.691037014377485</v>
      </c>
      <c r="PE175" s="1">
        <f>(PE171-OY171)/PE171</f>
        <v>0.72621596818599</v>
      </c>
      <c r="PH175" s="1">
        <f>(PE171-PK171)/(PE171-OY171)</f>
        <v>0.951558550968829</v>
      </c>
      <c r="PK175" s="1">
        <f>PW171/PE171-1</f>
        <v>0.323646375038238</v>
      </c>
      <c r="PN175" s="1">
        <f>PH175/(PH175+1)</f>
        <v>0.487589035182387</v>
      </c>
      <c r="PQ175" s="1">
        <f>1/(1+PH175)</f>
        <v>0.512410964817613</v>
      </c>
      <c r="PT175" s="1">
        <f>PQ175/PN175-1</f>
        <v>0.0509074811863657</v>
      </c>
      <c r="PW175" s="1">
        <f>PE175*PH175</f>
        <v>0.691037014377485</v>
      </c>
      <c r="PZ175" s="1">
        <f>1-PE175</f>
        <v>0.27378403181401</v>
      </c>
      <c r="QC175" s="1">
        <f>PE175*(1-PH175)</f>
        <v>0.0351789538085043</v>
      </c>
      <c r="QG175" s="1">
        <f>(RE171-QY171)/RE171</f>
        <v>0.770629370629371</v>
      </c>
      <c r="QJ175" s="1">
        <f>(QM171-QS171)/QM171</f>
        <v>0.588386433710175</v>
      </c>
      <c r="QM175" s="1">
        <f>(QM171-QG171)/QM171</f>
        <v>0.704008221993834</v>
      </c>
      <c r="QP175" s="1">
        <f>(QM171-QS171)/(QM171-QG171)</f>
        <v>0.835766423357664</v>
      </c>
      <c r="QS175" s="1">
        <f>RE171/QM171-1</f>
        <v>0.469681397738952</v>
      </c>
      <c r="QV175" s="1">
        <f>QP175/(QP175+1)</f>
        <v>0.455268389662028</v>
      </c>
      <c r="QY175" s="1">
        <f>1/(1+QP175)</f>
        <v>0.544731610337972</v>
      </c>
      <c r="RB175" s="1">
        <f>QY175/QV175-1</f>
        <v>0.196506550218341</v>
      </c>
      <c r="RE175" s="1">
        <f>QM175*QP175</f>
        <v>0.588386433710175</v>
      </c>
      <c r="RH175" s="1">
        <f>1-QM175</f>
        <v>0.295991778006166</v>
      </c>
      <c r="RK175" s="1">
        <f>QM175*(1-QP175)</f>
        <v>0.115621788283659</v>
      </c>
      <c r="RO175" s="1">
        <f>(SM171-SG171)/SM171</f>
        <v>0.643072289156627</v>
      </c>
      <c r="RR175" s="1">
        <f>(RU171-SA171)/RU171</f>
        <v>0.433874709976798</v>
      </c>
      <c r="RU175" s="1">
        <f>(RU171-RO171)/RU171</f>
        <v>0.549883990719258</v>
      </c>
      <c r="RX175" s="1">
        <f>(RU171-SA171)/(RU171-RO171)</f>
        <v>0.789029535864979</v>
      </c>
      <c r="SA175" s="1">
        <f>SM171/RU171-1</f>
        <v>0.540603248259861</v>
      </c>
      <c r="SD175" s="1">
        <f>RX175/(RX175+1)</f>
        <v>0.441037735849057</v>
      </c>
      <c r="SG175" s="1">
        <f>1/(1+RX175)</f>
        <v>0.558962264150943</v>
      </c>
      <c r="SJ175" s="1">
        <f>SG175/SD175-1</f>
        <v>0.267379679144385</v>
      </c>
      <c r="SM175" s="1">
        <f>RU175*RX175</f>
        <v>0.433874709976798</v>
      </c>
      <c r="SP175" s="1">
        <f>1-RU175</f>
        <v>0.450116009280742</v>
      </c>
      <c r="SS175" s="1">
        <f>RU175*(1-RX175)</f>
        <v>0.116009280742459</v>
      </c>
      <c r="SW175" s="3"/>
      <c r="SY175" s="1">
        <f>(TW171-TQ171)/TW171</f>
        <v>0.839503661513426</v>
      </c>
      <c r="TB175" s="1">
        <f>(TE171-TK171)/TE171</f>
        <v>0.731948051948052</v>
      </c>
      <c r="TE175" s="1">
        <f>(TE171-SY171)/TE171</f>
        <v>0.744415584415584</v>
      </c>
      <c r="TH175" s="1">
        <f>(TE171-TK171)/(TE171-SY171)</f>
        <v>0.983251919050942</v>
      </c>
      <c r="TK175" s="1">
        <f>TW171/TE171-1</f>
        <v>0.276883116883117</v>
      </c>
      <c r="TN175" s="1">
        <f>TH175/(TH175+1)</f>
        <v>0.495777621393385</v>
      </c>
      <c r="TQ175" s="1">
        <f>1/(1+TH175)</f>
        <v>0.504222378606615</v>
      </c>
      <c r="TT175" s="1">
        <f>TQ175/TN175-1</f>
        <v>0.0170333569907735</v>
      </c>
      <c r="TW175" s="1">
        <f>TE175*TH175</f>
        <v>0.731948051948052</v>
      </c>
      <c r="TZ175" s="1">
        <f>1-TE175</f>
        <v>0.255584415584416</v>
      </c>
      <c r="UC175" s="1">
        <f>TE175*(1-TH175)</f>
        <v>0.0124675324675324</v>
      </c>
      <c r="UG175" s="1">
        <f>(VE171-UY171)/VE171</f>
        <v>0.841285685765622</v>
      </c>
      <c r="UJ175" s="1">
        <f>(UM171-US171)/UM171</f>
        <v>0.733982573039467</v>
      </c>
      <c r="UM175" s="1">
        <f>(UM171-UG171)/UM171</f>
        <v>0.746540235776525</v>
      </c>
      <c r="UP175" s="1">
        <f>(UM171-US171)/(UM171-UG171)</f>
        <v>0.983178853415723</v>
      </c>
      <c r="US175" s="1">
        <f>VE171/UM171-1</f>
        <v>0.283700666324961</v>
      </c>
      <c r="UV175" s="1">
        <f>UP175/(UP175+1)</f>
        <v>0.495759044486758</v>
      </c>
      <c r="UY175" s="1">
        <f>1/(1+UP175)</f>
        <v>0.504240955513242</v>
      </c>
      <c r="VB175" s="1">
        <f>UY175/UV175-1</f>
        <v>0.0171089385474861</v>
      </c>
      <c r="VE175" s="1">
        <f>UM175*UP175</f>
        <v>0.733982573039467</v>
      </c>
      <c r="VH175" s="1">
        <f>1-UM175</f>
        <v>0.253459764223475</v>
      </c>
      <c r="VK175" s="1">
        <f>UM175*(1-UP175)</f>
        <v>0.0125576627370578</v>
      </c>
      <c r="VO175" s="1">
        <f>(WM171-WG171)/WM171</f>
        <v>0.830520560969812</v>
      </c>
      <c r="VR175" s="1">
        <f>(VU171-WA171)/VU171</f>
        <v>0.688581314878893</v>
      </c>
      <c r="VU175" s="1">
        <f>(VU171-VO171)/VU171</f>
        <v>0.72381251966027</v>
      </c>
      <c r="VX175" s="1">
        <f>(VU171-WA171)/(VU171-VO171)</f>
        <v>0.951325510647545</v>
      </c>
      <c r="WA175" s="1">
        <f>WM171/VU171-1</f>
        <v>0.323372129600503</v>
      </c>
      <c r="WD175" s="1">
        <f>VX175/(VX175+1)</f>
        <v>0.487527839643653</v>
      </c>
      <c r="WG175" s="1">
        <f>1/(1+VX175)</f>
        <v>0.512472160356347</v>
      </c>
      <c r="WJ175" s="1">
        <f>WG175/WD175-1</f>
        <v>0.0511649154865235</v>
      </c>
      <c r="WM175" s="1">
        <f>VU175*VX175</f>
        <v>0.688581314878893</v>
      </c>
      <c r="WP175" s="1">
        <f>1-VU175</f>
        <v>0.27618748033973</v>
      </c>
      <c r="WS175" s="1">
        <f>VU175*(1-VX175)</f>
        <v>0.0352312047813777</v>
      </c>
      <c r="WW175" s="1">
        <f>(XU171-XO171)/XU171</f>
        <v>0.780192376202351</v>
      </c>
      <c r="WZ175" s="1">
        <f>(XC171-XI171)/XC171</f>
        <v>0.584945112388918</v>
      </c>
      <c r="XC175" s="1">
        <f>(XC171-WW171)/XC171</f>
        <v>0.699424986931521</v>
      </c>
      <c r="XF175" s="1">
        <f>(XC171-XI171)/(XC171-WW171)</f>
        <v>0.836322869955157</v>
      </c>
      <c r="XI175" s="1">
        <f>XU171/XC171-1</f>
        <v>0.467328802927339</v>
      </c>
      <c r="XL175" s="1">
        <f>XF175/(XF175+1)</f>
        <v>0.455433455433455</v>
      </c>
      <c r="XO175" s="1">
        <f>1/(1+XF175)</f>
        <v>0.544566544566545</v>
      </c>
      <c r="XR175" s="1">
        <f>XO175/XL175-1</f>
        <v>0.195710455764075</v>
      </c>
      <c r="XU175" s="1">
        <f>XC175*XF175</f>
        <v>0.584945112388918</v>
      </c>
      <c r="XX175" s="1">
        <f>1-XC175</f>
        <v>0.300575013068479</v>
      </c>
      <c r="YA175" s="1">
        <f>XC175*(1-XF175)</f>
        <v>0.114479874542603</v>
      </c>
      <c r="YE175" s="1">
        <f>(ZC171-YW171)/ZC171</f>
        <v>0.647058823529412</v>
      </c>
      <c r="YH175" s="1">
        <f>(YK171-YQ171)/YK171</f>
        <v>0.434090909090909</v>
      </c>
      <c r="YK175" s="1">
        <f>(YK171-YE171)/YK171</f>
        <v>0.55</v>
      </c>
      <c r="YN175" s="1">
        <f>(YK171-YQ171)/(YK171-YE171)</f>
        <v>0.789256198347107</v>
      </c>
      <c r="YQ175" s="1">
        <f>ZC171/YK171-1</f>
        <v>0.545454545454545</v>
      </c>
      <c r="YT175" s="1">
        <f>YN175/(YN175+1)</f>
        <v>0.441108545034642</v>
      </c>
      <c r="YW175" s="1">
        <f>1/(1+YN175)</f>
        <v>0.558891454965358</v>
      </c>
      <c r="YZ175" s="1">
        <f>YW175/YT175-1</f>
        <v>0.267015706806283</v>
      </c>
      <c r="ZC175" s="1">
        <f>YK175*YN175</f>
        <v>0.434090909090909</v>
      </c>
      <c r="ZF175" s="1">
        <f>1-YK175</f>
        <v>0.45</v>
      </c>
      <c r="ZI175" s="1">
        <f>YK175*(1-YN175)</f>
        <v>0.115909090909091</v>
      </c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</row>
    <row r="176" spans="1:715">
      <c r="A176" s="3"/>
      <c r="FQ176" s="3"/>
      <c r="MG176" s="3"/>
      <c r="SW176" s="3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</row>
    <row r="177" spans="1:715">
      <c r="A177" s="3"/>
      <c r="FQ177" s="3"/>
      <c r="MG177" s="3"/>
      <c r="SW177" s="3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</row>
    <row r="178" spans="1:715">
      <c r="A178" s="4" t="s">
        <v>11</v>
      </c>
      <c r="FQ178" s="4"/>
      <c r="MG178" s="4" t="s">
        <v>11</v>
      </c>
      <c r="SW178" s="4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</row>
    <row r="179" spans="1:715">
      <c r="A179" s="3" t="s">
        <v>42</v>
      </c>
      <c r="B179" s="1">
        <v>51</v>
      </c>
      <c r="C179" s="1">
        <v>352</v>
      </c>
      <c r="I179" s="1">
        <v>1074</v>
      </c>
      <c r="O179" s="1">
        <v>360</v>
      </c>
      <c r="U179" s="1">
        <v>276</v>
      </c>
      <c r="AA179" s="1">
        <v>1331</v>
      </c>
      <c r="AK179" s="1">
        <v>251</v>
      </c>
      <c r="AQ179" s="1">
        <v>1018</v>
      </c>
      <c r="AW179" s="1">
        <v>242</v>
      </c>
      <c r="BC179" s="1">
        <v>187</v>
      </c>
      <c r="BI179" s="1">
        <v>1269</v>
      </c>
      <c r="BS179" s="1">
        <v>308</v>
      </c>
      <c r="BY179" s="1">
        <v>939</v>
      </c>
      <c r="CE179" s="1">
        <v>357</v>
      </c>
      <c r="CK179" s="1">
        <v>278</v>
      </c>
      <c r="CQ179" s="1">
        <v>1304</v>
      </c>
      <c r="DA179" s="1">
        <v>171</v>
      </c>
      <c r="DG179" s="1">
        <v>531</v>
      </c>
      <c r="DM179" s="1">
        <v>222</v>
      </c>
      <c r="DS179" s="1">
        <v>184</v>
      </c>
      <c r="DY179" s="1">
        <v>793</v>
      </c>
      <c r="EI179" s="1">
        <v>151</v>
      </c>
      <c r="EO179" s="1">
        <v>322</v>
      </c>
      <c r="EU179" s="1">
        <v>191</v>
      </c>
      <c r="FA179" s="1">
        <v>200</v>
      </c>
      <c r="FG179" s="1">
        <v>509</v>
      </c>
      <c r="FQ179" s="3"/>
      <c r="FS179" s="1">
        <v>320</v>
      </c>
      <c r="FY179" s="1">
        <v>1227</v>
      </c>
      <c r="GE179" s="1">
        <v>322</v>
      </c>
      <c r="GK179" s="1">
        <v>248</v>
      </c>
      <c r="GQ179" s="1">
        <v>1540</v>
      </c>
      <c r="HA179" s="1">
        <v>279</v>
      </c>
      <c r="HG179" s="1">
        <v>1114</v>
      </c>
      <c r="HM179" s="1">
        <v>276</v>
      </c>
      <c r="HS179" s="1">
        <v>212</v>
      </c>
      <c r="HY179" s="1">
        <v>1398</v>
      </c>
      <c r="II179" s="1">
        <v>273</v>
      </c>
      <c r="IO179" s="1">
        <v>914</v>
      </c>
      <c r="IU179" s="1">
        <v>316</v>
      </c>
      <c r="JA179" s="1">
        <v>248</v>
      </c>
      <c r="JG179" s="1">
        <v>1271</v>
      </c>
      <c r="JQ179" s="1">
        <v>177</v>
      </c>
      <c r="JW179" s="1">
        <v>550</v>
      </c>
      <c r="KC179" s="1">
        <v>227</v>
      </c>
      <c r="KI179" s="1">
        <v>208</v>
      </c>
      <c r="KO179" s="1">
        <v>809</v>
      </c>
      <c r="KY179" s="1">
        <v>157</v>
      </c>
      <c r="LE179" s="1">
        <v>335</v>
      </c>
      <c r="LK179" s="1">
        <v>198</v>
      </c>
      <c r="LQ179" s="1">
        <v>207</v>
      </c>
      <c r="LW179" s="1">
        <v>527</v>
      </c>
      <c r="MG179" s="3" t="s">
        <v>43</v>
      </c>
      <c r="MH179" s="1">
        <v>120</v>
      </c>
      <c r="MI179" s="1">
        <v>336</v>
      </c>
      <c r="MO179" s="1">
        <v>1350</v>
      </c>
      <c r="MU179" s="1">
        <v>336</v>
      </c>
      <c r="NA179" s="1">
        <v>253</v>
      </c>
      <c r="NG179" s="1">
        <v>1680</v>
      </c>
      <c r="NQ179" s="1">
        <v>340</v>
      </c>
      <c r="NW179" s="1">
        <v>1136</v>
      </c>
      <c r="OC179" s="1">
        <v>340</v>
      </c>
      <c r="OI179" s="1">
        <v>259</v>
      </c>
      <c r="OO179" s="1">
        <v>1411</v>
      </c>
      <c r="OY179" s="1">
        <v>274</v>
      </c>
      <c r="PE179" s="1">
        <v>920</v>
      </c>
      <c r="PK179" s="1">
        <v>305</v>
      </c>
      <c r="PQ179" s="1">
        <v>209</v>
      </c>
      <c r="PW179" s="1">
        <v>1210</v>
      </c>
      <c r="QG179" s="1">
        <v>177</v>
      </c>
      <c r="QM179" s="1">
        <v>641</v>
      </c>
      <c r="QS179" s="1">
        <v>239</v>
      </c>
      <c r="QY179" s="1">
        <v>183</v>
      </c>
      <c r="RE179" s="1">
        <v>901</v>
      </c>
      <c r="RO179" s="1">
        <v>195</v>
      </c>
      <c r="RU179" s="1">
        <v>435</v>
      </c>
      <c r="SA179" s="1">
        <v>245</v>
      </c>
      <c r="SG179" s="1">
        <v>236</v>
      </c>
      <c r="SM179" s="1">
        <v>673</v>
      </c>
      <c r="SW179" s="3"/>
      <c r="SY179" s="1">
        <v>289</v>
      </c>
      <c r="TE179" s="1">
        <v>1216</v>
      </c>
      <c r="TK179" s="1">
        <v>283</v>
      </c>
      <c r="TQ179" s="1">
        <v>211</v>
      </c>
      <c r="TW179" s="1">
        <v>1509</v>
      </c>
      <c r="UG179" s="1">
        <v>253</v>
      </c>
      <c r="UM179" s="1">
        <v>1052</v>
      </c>
      <c r="US179" s="1">
        <v>244</v>
      </c>
      <c r="UY179" s="1">
        <v>184</v>
      </c>
      <c r="VE179" s="1">
        <v>1297</v>
      </c>
      <c r="VO179" s="1">
        <v>255</v>
      </c>
      <c r="VU179" s="1">
        <v>942</v>
      </c>
      <c r="WA179" s="1">
        <v>285</v>
      </c>
      <c r="WG179" s="1">
        <v>197</v>
      </c>
      <c r="WM179" s="1">
        <v>1239</v>
      </c>
      <c r="WW179" s="1">
        <v>180</v>
      </c>
      <c r="XC179" s="1">
        <v>629</v>
      </c>
      <c r="XI179" s="1">
        <v>236</v>
      </c>
      <c r="XO179" s="1">
        <v>188</v>
      </c>
      <c r="XU179" s="1">
        <v>936</v>
      </c>
      <c r="YE179" s="1">
        <v>193</v>
      </c>
      <c r="YK179" s="1">
        <v>432</v>
      </c>
      <c r="YQ179" s="1">
        <v>243</v>
      </c>
      <c r="YW179" s="1">
        <v>237</v>
      </c>
      <c r="ZC179" s="1">
        <v>666</v>
      </c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</row>
    <row r="180" spans="1:715">
      <c r="A180" s="3"/>
      <c r="C180" s="1">
        <v>264</v>
      </c>
      <c r="I180" s="1">
        <v>1045</v>
      </c>
      <c r="O180" s="1">
        <v>287</v>
      </c>
      <c r="U180" s="1">
        <v>221</v>
      </c>
      <c r="AA180" s="1">
        <v>1368</v>
      </c>
      <c r="AK180" s="1">
        <v>350</v>
      </c>
      <c r="AQ180" s="1">
        <v>1297</v>
      </c>
      <c r="AW180" s="1">
        <v>385</v>
      </c>
      <c r="BC180" s="1">
        <v>298</v>
      </c>
      <c r="BI180" s="1">
        <v>1712</v>
      </c>
      <c r="BS180" s="1">
        <v>232</v>
      </c>
      <c r="BY180" s="1">
        <v>880</v>
      </c>
      <c r="CE180" s="1">
        <v>266</v>
      </c>
      <c r="CK180" s="1">
        <v>206</v>
      </c>
      <c r="CQ180" s="1">
        <v>1198</v>
      </c>
      <c r="DA180" s="1">
        <v>185</v>
      </c>
      <c r="DG180" s="1">
        <v>612</v>
      </c>
      <c r="DM180" s="1">
        <v>224</v>
      </c>
      <c r="DS180" s="1">
        <v>182</v>
      </c>
      <c r="DY180" s="1">
        <v>862</v>
      </c>
      <c r="FQ180" s="3"/>
      <c r="FS180" s="1">
        <v>335</v>
      </c>
      <c r="FY180" s="1">
        <v>1334</v>
      </c>
      <c r="GE180" s="1">
        <v>369</v>
      </c>
      <c r="GK180" s="1">
        <v>284</v>
      </c>
      <c r="GQ180" s="1">
        <v>1758</v>
      </c>
      <c r="HA180" s="1">
        <v>359</v>
      </c>
      <c r="HG180" s="1">
        <v>1357</v>
      </c>
      <c r="HM180" s="1">
        <v>397</v>
      </c>
      <c r="HS180" s="1">
        <v>306</v>
      </c>
      <c r="HY180" s="1">
        <v>1793</v>
      </c>
      <c r="II180" s="1">
        <v>294</v>
      </c>
      <c r="IO180" s="1">
        <v>1130</v>
      </c>
      <c r="IU180" s="1">
        <v>337</v>
      </c>
      <c r="JA180" s="1">
        <v>263</v>
      </c>
      <c r="JG180" s="1">
        <v>1534</v>
      </c>
      <c r="JQ180" s="1">
        <v>171</v>
      </c>
      <c r="JW180" s="1">
        <v>576</v>
      </c>
      <c r="KC180" s="1">
        <v>208</v>
      </c>
      <c r="KI180" s="1">
        <v>208</v>
      </c>
      <c r="KO180" s="1">
        <v>786</v>
      </c>
      <c r="MG180" s="3"/>
      <c r="MI180" s="1">
        <v>319</v>
      </c>
      <c r="MO180" s="1">
        <v>1228</v>
      </c>
      <c r="MU180" s="1">
        <v>349</v>
      </c>
      <c r="NA180" s="1">
        <v>267</v>
      </c>
      <c r="NG180" s="1">
        <v>1607</v>
      </c>
      <c r="NQ180" s="1">
        <v>361</v>
      </c>
      <c r="NW180" s="1">
        <v>1649</v>
      </c>
      <c r="OC180" s="1">
        <v>397</v>
      </c>
      <c r="OI180" s="1">
        <v>306</v>
      </c>
      <c r="OO180" s="1">
        <v>2180</v>
      </c>
      <c r="OY180" s="1">
        <v>294</v>
      </c>
      <c r="PE180" s="1">
        <v>1108</v>
      </c>
      <c r="PK180" s="1">
        <v>333</v>
      </c>
      <c r="PQ180" s="1">
        <v>249</v>
      </c>
      <c r="PW180" s="1">
        <v>1481</v>
      </c>
      <c r="QG180" s="1">
        <v>168</v>
      </c>
      <c r="QM180" s="1">
        <v>628</v>
      </c>
      <c r="QS180" s="1">
        <v>211</v>
      </c>
      <c r="QY180" s="1">
        <v>158</v>
      </c>
      <c r="RE180" s="1">
        <v>892</v>
      </c>
      <c r="SW180" s="3"/>
      <c r="SY180" s="1">
        <v>363</v>
      </c>
      <c r="TE180" s="1">
        <v>1334</v>
      </c>
      <c r="TK180" s="1">
        <v>400</v>
      </c>
      <c r="TQ180" s="1">
        <v>306</v>
      </c>
      <c r="TW180" s="1">
        <v>1753</v>
      </c>
      <c r="UG180" s="1">
        <v>396</v>
      </c>
      <c r="UM180" s="1">
        <v>1492</v>
      </c>
      <c r="US180" s="1">
        <v>437</v>
      </c>
      <c r="UY180" s="1">
        <v>337</v>
      </c>
      <c r="VE180" s="1">
        <v>1968</v>
      </c>
      <c r="VO180" s="1">
        <v>316</v>
      </c>
      <c r="VU180" s="1">
        <v>1149</v>
      </c>
      <c r="WA180" s="1">
        <v>359</v>
      </c>
      <c r="WG180" s="1">
        <v>270</v>
      </c>
      <c r="WM180" s="1">
        <v>1537</v>
      </c>
      <c r="WW180" s="1">
        <v>187</v>
      </c>
      <c r="XC180" s="1">
        <v>643</v>
      </c>
      <c r="XI180" s="1">
        <v>229</v>
      </c>
      <c r="XO180" s="1">
        <v>176</v>
      </c>
      <c r="XU180" s="1">
        <v>887</v>
      </c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</row>
    <row r="181" spans="1:715">
      <c r="A181" s="3"/>
      <c r="C181" s="1">
        <v>319</v>
      </c>
      <c r="I181" s="1">
        <v>1536</v>
      </c>
      <c r="O181" s="1">
        <v>337</v>
      </c>
      <c r="U181" s="1">
        <v>259</v>
      </c>
      <c r="AA181" s="1">
        <v>1991</v>
      </c>
      <c r="AK181" s="1">
        <v>374</v>
      </c>
      <c r="AQ181" s="1">
        <v>1508</v>
      </c>
      <c r="AW181" s="1">
        <v>399</v>
      </c>
      <c r="BC181" s="1">
        <v>308</v>
      </c>
      <c r="BI181" s="1">
        <v>1962</v>
      </c>
      <c r="BS181" s="1">
        <v>345</v>
      </c>
      <c r="BY181" s="1">
        <v>1428</v>
      </c>
      <c r="CE181" s="1">
        <v>398</v>
      </c>
      <c r="CK181" s="1">
        <v>309</v>
      </c>
      <c r="CQ181" s="1">
        <v>1948</v>
      </c>
      <c r="DA181" s="1">
        <v>199</v>
      </c>
      <c r="DG181" s="1">
        <v>544</v>
      </c>
      <c r="DM181" s="1">
        <v>299</v>
      </c>
      <c r="DS181" s="1">
        <v>263</v>
      </c>
      <c r="DY181" s="1">
        <v>904</v>
      </c>
      <c r="FQ181" s="3"/>
      <c r="FS181" s="1">
        <v>323</v>
      </c>
      <c r="FY181" s="1">
        <v>1241</v>
      </c>
      <c r="GE181" s="1">
        <v>340</v>
      </c>
      <c r="GK181" s="1">
        <v>263</v>
      </c>
      <c r="GQ181" s="1">
        <v>1595</v>
      </c>
      <c r="HA181" s="1">
        <v>306</v>
      </c>
      <c r="HG181" s="1">
        <v>1227</v>
      </c>
      <c r="HM181" s="1">
        <v>321</v>
      </c>
      <c r="HS181" s="1">
        <v>247</v>
      </c>
      <c r="HY181" s="1">
        <v>1584</v>
      </c>
      <c r="II181" s="1">
        <v>289</v>
      </c>
      <c r="IO181" s="1">
        <v>1071</v>
      </c>
      <c r="IU181" s="1">
        <v>333</v>
      </c>
      <c r="JA181" s="1">
        <v>260</v>
      </c>
      <c r="JG181" s="1">
        <v>1469</v>
      </c>
      <c r="JQ181" s="1">
        <v>200</v>
      </c>
      <c r="JW181" s="1">
        <v>523</v>
      </c>
      <c r="KC181" s="1">
        <v>299</v>
      </c>
      <c r="KI181" s="1">
        <v>204</v>
      </c>
      <c r="KO181" s="1">
        <v>888</v>
      </c>
      <c r="MG181" s="3"/>
      <c r="MI181" s="1">
        <v>342</v>
      </c>
      <c r="MO181" s="1">
        <v>1309</v>
      </c>
      <c r="MU181" s="1">
        <v>359</v>
      </c>
      <c r="NA181" s="1">
        <v>273</v>
      </c>
      <c r="NG181" s="1">
        <v>1671</v>
      </c>
      <c r="NQ181" s="1">
        <v>329</v>
      </c>
      <c r="NW181" s="1">
        <v>1264</v>
      </c>
      <c r="OC181" s="1">
        <v>344</v>
      </c>
      <c r="OI181" s="1">
        <v>264</v>
      </c>
      <c r="OO181" s="1">
        <v>1622</v>
      </c>
      <c r="OY181" s="1">
        <v>321</v>
      </c>
      <c r="PE181" s="1">
        <v>1182</v>
      </c>
      <c r="PK181" s="1">
        <v>362</v>
      </c>
      <c r="PQ181" s="1">
        <v>262</v>
      </c>
      <c r="PW181" s="1">
        <v>1572</v>
      </c>
      <c r="QG181" s="1">
        <v>233</v>
      </c>
      <c r="QM181" s="1">
        <v>659</v>
      </c>
      <c r="QS181" s="1">
        <v>350</v>
      </c>
      <c r="QY181" s="1">
        <v>287</v>
      </c>
      <c r="RE181" s="1">
        <v>1031</v>
      </c>
      <c r="SW181" s="3"/>
      <c r="SY181" s="1">
        <v>325</v>
      </c>
      <c r="TE181" s="1">
        <v>1244</v>
      </c>
      <c r="TK181" s="1">
        <v>340</v>
      </c>
      <c r="TQ181" s="1">
        <v>258</v>
      </c>
      <c r="TW181" s="1">
        <v>1589</v>
      </c>
      <c r="UG181" s="1">
        <v>337</v>
      </c>
      <c r="UM181" s="1">
        <v>1349</v>
      </c>
      <c r="US181" s="1">
        <v>356</v>
      </c>
      <c r="UY181" s="1">
        <v>272</v>
      </c>
      <c r="VE181" s="1">
        <v>1737</v>
      </c>
      <c r="VO181" s="1">
        <v>288</v>
      </c>
      <c r="VU181" s="1">
        <v>1039</v>
      </c>
      <c r="WA181" s="1">
        <v>325</v>
      </c>
      <c r="WG181" s="1">
        <v>236</v>
      </c>
      <c r="WM181" s="1">
        <v>1379</v>
      </c>
      <c r="WW181" s="1">
        <v>218</v>
      </c>
      <c r="XC181" s="1">
        <v>633</v>
      </c>
      <c r="XI181" s="1">
        <v>330</v>
      </c>
      <c r="XO181" s="1">
        <v>244</v>
      </c>
      <c r="XU181" s="1">
        <v>963</v>
      </c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</row>
    <row r="182" spans="1:715">
      <c r="A182" s="3"/>
      <c r="C182" s="1">
        <f>AVERAGE(C179:C181)</f>
        <v>311.666666666667</v>
      </c>
      <c r="I182" s="1">
        <f>AVERAGE(I179:I181)</f>
        <v>1218.33333333333</v>
      </c>
      <c r="O182" s="1">
        <f>AVERAGE(O179:O181)</f>
        <v>328</v>
      </c>
      <c r="U182" s="1">
        <f>AVERAGE(U179:U181)</f>
        <v>252</v>
      </c>
      <c r="AA182" s="1">
        <f>AVERAGE(AA179:AA181)</f>
        <v>1563.33333333333</v>
      </c>
      <c r="AK182" s="1">
        <f>AVERAGE(AK179:AK181)</f>
        <v>325</v>
      </c>
      <c r="AQ182" s="1">
        <f>AVERAGE(AQ179:AQ181)</f>
        <v>1274.33333333333</v>
      </c>
      <c r="AW182" s="1">
        <f>AVERAGE(AW179:AW181)</f>
        <v>342</v>
      </c>
      <c r="BC182" s="1">
        <f>AVERAGE(BC179:BC181)</f>
        <v>264.333333333333</v>
      </c>
      <c r="BI182" s="1">
        <f>AVERAGE(BI179:BI181)</f>
        <v>1647.66666666667</v>
      </c>
      <c r="BS182" s="1">
        <f>AVERAGE(BS179:BS181)</f>
        <v>295</v>
      </c>
      <c r="BY182" s="1">
        <f>AVERAGE(BY179:BY181)</f>
        <v>1082.33333333333</v>
      </c>
      <c r="CE182" s="1">
        <f>AVERAGE(CE179:CE181)</f>
        <v>340.333333333333</v>
      </c>
      <c r="CK182" s="1">
        <f>AVERAGE(CK179:CK181)</f>
        <v>264.333333333333</v>
      </c>
      <c r="CQ182" s="1">
        <f>AVERAGE(CQ179:CQ181)</f>
        <v>1483.33333333333</v>
      </c>
      <c r="DA182" s="1">
        <f>AVERAGE(DA179:DA181)</f>
        <v>185</v>
      </c>
      <c r="DG182" s="1">
        <f>AVERAGE(DG179:DG181)</f>
        <v>562.333333333333</v>
      </c>
      <c r="DM182" s="1">
        <f>AVERAGE(DM179:DM181)</f>
        <v>248.333333333333</v>
      </c>
      <c r="DS182" s="1">
        <f>AVERAGE(DS179:DS181)</f>
        <v>209.666666666667</v>
      </c>
      <c r="DY182" s="1">
        <f>AVERAGE(DY179:DY181)</f>
        <v>853</v>
      </c>
      <c r="EI182" s="1">
        <f>EI179</f>
        <v>151</v>
      </c>
      <c r="EO182" s="1">
        <f>EO179</f>
        <v>322</v>
      </c>
      <c r="EU182" s="1">
        <f>EU179</f>
        <v>191</v>
      </c>
      <c r="FA182" s="1">
        <f>FA179</f>
        <v>200</v>
      </c>
      <c r="FG182" s="1">
        <f>FG179</f>
        <v>509</v>
      </c>
      <c r="FQ182" s="3"/>
      <c r="FS182" s="1">
        <f>AVERAGE(FS179:FS181)</f>
        <v>326</v>
      </c>
      <c r="FY182" s="1">
        <f>AVERAGE(FY179:FY181)</f>
        <v>1267.33333333333</v>
      </c>
      <c r="GE182" s="1">
        <f>AVERAGE(GE179:GE181)</f>
        <v>343.666666666667</v>
      </c>
      <c r="GK182" s="1">
        <f>AVERAGE(GK179:GK181)</f>
        <v>265</v>
      </c>
      <c r="GQ182" s="1">
        <f>AVERAGE(GQ179:GQ181)</f>
        <v>1631</v>
      </c>
      <c r="HA182" s="1">
        <f>AVERAGE(HA179:HA181)</f>
        <v>314.666666666667</v>
      </c>
      <c r="HG182" s="1">
        <f>AVERAGE(HG179:HG181)</f>
        <v>1232.66666666667</v>
      </c>
      <c r="HM182" s="1">
        <f>AVERAGE(HM179:HM181)</f>
        <v>331.333333333333</v>
      </c>
      <c r="HS182" s="1">
        <f>AVERAGE(HS179:HS181)</f>
        <v>255</v>
      </c>
      <c r="HY182" s="1">
        <f>AVERAGE(HY179:HY181)</f>
        <v>1591.66666666667</v>
      </c>
      <c r="II182" s="1">
        <f>AVERAGE(II179:II181)</f>
        <v>285.333333333333</v>
      </c>
      <c r="IO182" s="1">
        <f>AVERAGE(IO179:IO181)</f>
        <v>1038.33333333333</v>
      </c>
      <c r="IU182" s="1">
        <f>AVERAGE(IU179:IU181)</f>
        <v>328.666666666667</v>
      </c>
      <c r="JA182" s="1">
        <f>AVERAGE(JA179:JA181)</f>
        <v>257</v>
      </c>
      <c r="JG182" s="1">
        <f>AVERAGE(JG179:JG181)</f>
        <v>1424.66666666667</v>
      </c>
      <c r="JQ182" s="1">
        <f>AVERAGE(JQ179:JQ181)</f>
        <v>182.666666666667</v>
      </c>
      <c r="JW182" s="1">
        <f>AVERAGE(JW179:JW181)</f>
        <v>549.666666666667</v>
      </c>
      <c r="KC182" s="1">
        <f>AVERAGE(KC179:KC181)</f>
        <v>244.666666666667</v>
      </c>
      <c r="KI182" s="1">
        <f>AVERAGE(KI179:KI181)</f>
        <v>206.666666666667</v>
      </c>
      <c r="KO182" s="1">
        <f>AVERAGE(KO179:KO181)</f>
        <v>827.666666666667</v>
      </c>
      <c r="KY182" s="1">
        <f>KY179</f>
        <v>157</v>
      </c>
      <c r="LE182" s="1">
        <f>LE179</f>
        <v>335</v>
      </c>
      <c r="LK182" s="1">
        <f>LK179</f>
        <v>198</v>
      </c>
      <c r="LQ182" s="1">
        <f>LQ179</f>
        <v>207</v>
      </c>
      <c r="LW182" s="1">
        <f>LW179</f>
        <v>527</v>
      </c>
      <c r="MG182" s="3"/>
      <c r="MI182" s="1">
        <f>AVERAGE(MI179:MI181)</f>
        <v>332.333333333333</v>
      </c>
      <c r="MO182" s="1">
        <f>AVERAGE(MO179:MO181)</f>
        <v>1295.66666666667</v>
      </c>
      <c r="MU182" s="1">
        <f>AVERAGE(MU179:MU181)</f>
        <v>348</v>
      </c>
      <c r="NA182" s="1">
        <f>AVERAGE(NA179:NA181)</f>
        <v>264.333333333333</v>
      </c>
      <c r="NG182" s="1">
        <f>AVERAGE(NG179:NG181)</f>
        <v>1652.66666666667</v>
      </c>
      <c r="NQ182" s="1">
        <f>AVERAGE(NQ179:NQ181)</f>
        <v>343.333333333333</v>
      </c>
      <c r="NW182" s="1">
        <f>AVERAGE(NW179:NW181)</f>
        <v>1349.66666666667</v>
      </c>
      <c r="OC182" s="1">
        <f>AVERAGE(OC179:OC181)</f>
        <v>360.333333333333</v>
      </c>
      <c r="OI182" s="1">
        <f>AVERAGE(OI179:OI181)</f>
        <v>276.333333333333</v>
      </c>
      <c r="OO182" s="1">
        <f>AVERAGE(OO179:OO181)</f>
        <v>1737.66666666667</v>
      </c>
      <c r="OY182" s="1">
        <f>AVERAGE(OY179:OY181)</f>
        <v>296.333333333333</v>
      </c>
      <c r="PE182" s="1">
        <f>AVERAGE(PE179:PE181)</f>
        <v>1070</v>
      </c>
      <c r="PK182" s="1">
        <f>AVERAGE(PK179:PK181)</f>
        <v>333.333333333333</v>
      </c>
      <c r="PQ182" s="1">
        <f>AVERAGE(PQ179:PQ181)</f>
        <v>240</v>
      </c>
      <c r="PW182" s="1">
        <f>AVERAGE(PW179:PW181)</f>
        <v>1421</v>
      </c>
      <c r="QG182" s="1">
        <f>AVERAGE(QG179:QG181)</f>
        <v>192.666666666667</v>
      </c>
      <c r="QM182" s="1">
        <f>AVERAGE(QM179:QM181)</f>
        <v>642.666666666667</v>
      </c>
      <c r="QS182" s="1">
        <f>AVERAGE(QS179:QS181)</f>
        <v>266.666666666667</v>
      </c>
      <c r="QY182" s="1">
        <f>AVERAGE(QY179:QY181)</f>
        <v>209.333333333333</v>
      </c>
      <c r="RE182" s="1">
        <f>AVERAGE(RE179:RE181)</f>
        <v>941.333333333333</v>
      </c>
      <c r="RO182" s="1">
        <f>RO179</f>
        <v>195</v>
      </c>
      <c r="RU182" s="1">
        <f>RU179</f>
        <v>435</v>
      </c>
      <c r="SA182" s="1">
        <f>SA179</f>
        <v>245</v>
      </c>
      <c r="SG182" s="1">
        <f>SG179</f>
        <v>236</v>
      </c>
      <c r="SM182" s="1">
        <f>SM179</f>
        <v>673</v>
      </c>
      <c r="SW182" s="3"/>
      <c r="SY182" s="1">
        <f>AVERAGE(SY179:SY181)</f>
        <v>325.666666666667</v>
      </c>
      <c r="TE182" s="1">
        <f>AVERAGE(TE179:TE181)</f>
        <v>1264.66666666667</v>
      </c>
      <c r="TK182" s="1">
        <f>AVERAGE(TK179:TK181)</f>
        <v>341</v>
      </c>
      <c r="TQ182" s="1">
        <f>AVERAGE(TQ179:TQ181)</f>
        <v>258.333333333333</v>
      </c>
      <c r="TW182" s="1">
        <f>AVERAGE(TW179:TW181)</f>
        <v>1617</v>
      </c>
      <c r="UG182" s="1">
        <f>AVERAGE(UG179:UG181)</f>
        <v>328.666666666667</v>
      </c>
      <c r="UM182" s="1">
        <f>AVERAGE(UM179:UM181)</f>
        <v>1297.66666666667</v>
      </c>
      <c r="US182" s="1">
        <f>AVERAGE(US179:US181)</f>
        <v>345.666666666667</v>
      </c>
      <c r="UY182" s="1">
        <f>AVERAGE(UY179:UY181)</f>
        <v>264.333333333333</v>
      </c>
      <c r="VE182" s="1">
        <f>AVERAGE(VE179:VE181)</f>
        <v>1667.33333333333</v>
      </c>
      <c r="VO182" s="1">
        <f>AVERAGE(VO179:VO181)</f>
        <v>286.333333333333</v>
      </c>
      <c r="VU182" s="1">
        <f>AVERAGE(VU179:VU181)</f>
        <v>1043.33333333333</v>
      </c>
      <c r="WA182" s="1">
        <f>AVERAGE(WA179:WA181)</f>
        <v>323</v>
      </c>
      <c r="WG182" s="1">
        <f>AVERAGE(WG179:WG181)</f>
        <v>234.333333333333</v>
      </c>
      <c r="WM182" s="1">
        <f>AVERAGE(WM179:WM181)</f>
        <v>1385</v>
      </c>
      <c r="WW182" s="1">
        <f>AVERAGE(WW179:WW181)</f>
        <v>195</v>
      </c>
      <c r="XC182" s="1">
        <f>AVERAGE(XC179:XC181)</f>
        <v>635</v>
      </c>
      <c r="XI182" s="1">
        <f>AVERAGE(XI179:XI181)</f>
        <v>265</v>
      </c>
      <c r="XO182" s="1">
        <f>AVERAGE(XO179:XO181)</f>
        <v>202.666666666667</v>
      </c>
      <c r="XU182" s="1">
        <f>AVERAGE(XU179:XU181)</f>
        <v>928.666666666667</v>
      </c>
      <c r="YE182" s="1">
        <f>YE179</f>
        <v>193</v>
      </c>
      <c r="YK182" s="1">
        <f>YK179</f>
        <v>432</v>
      </c>
      <c r="YQ182" s="1">
        <f>YQ179</f>
        <v>243</v>
      </c>
      <c r="YW182" s="1">
        <f>YW179</f>
        <v>237</v>
      </c>
      <c r="ZC182" s="1">
        <f>ZC179</f>
        <v>666</v>
      </c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</row>
    <row r="183" spans="1:715">
      <c r="A183" s="3"/>
      <c r="FQ183" s="3"/>
      <c r="MG183" s="3"/>
      <c r="SW183" s="3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</row>
    <row r="184" spans="1:715">
      <c r="A184" s="3"/>
      <c r="FQ184" s="3"/>
      <c r="MG184" s="3"/>
      <c r="SW184" s="3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</row>
    <row r="185" spans="1:715">
      <c r="A185" s="3"/>
      <c r="FQ185" s="3"/>
      <c r="MG185" s="3"/>
      <c r="SW185" s="3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</row>
    <row r="186" spans="1:715">
      <c r="A186" s="3"/>
      <c r="C186" s="1">
        <f>(AA182-U182)/AA182</f>
        <v>0.838805970149254</v>
      </c>
      <c r="F186" s="1">
        <f>(I182-O182)/I182</f>
        <v>0.73077975376197</v>
      </c>
      <c r="I186" s="1">
        <f>(I182-C182)/I182</f>
        <v>0.744186046511628</v>
      </c>
      <c r="L186" s="1">
        <f>(I182-O182)/(I182-C182)</f>
        <v>0.981985294117647</v>
      </c>
      <c r="O186" s="1">
        <f>AA182/I182-1</f>
        <v>0.283173734610123</v>
      </c>
      <c r="R186" s="1">
        <f>L186/(L186+1)</f>
        <v>0.495455388610647</v>
      </c>
      <c r="U186" s="1">
        <f>1/(1+L186)</f>
        <v>0.504544611389353</v>
      </c>
      <c r="X186" s="1">
        <f>U186/R186-1</f>
        <v>0.0183451890677646</v>
      </c>
      <c r="AA186" s="1">
        <f>I186*L186</f>
        <v>0.73077975376197</v>
      </c>
      <c r="AD186" s="1">
        <f>1-I186</f>
        <v>0.255813953488372</v>
      </c>
      <c r="AG186" s="1">
        <f>I186*(1-L186)</f>
        <v>0.013406292749658</v>
      </c>
      <c r="AK186" s="1">
        <f>(BI182-BC182)/BI182</f>
        <v>0.839571110661542</v>
      </c>
      <c r="AN186" s="1">
        <f>(AQ182-AW182)/AQ182</f>
        <v>0.731624378760136</v>
      </c>
      <c r="AQ186" s="1">
        <f>(AQ182-AK182)/AQ182</f>
        <v>0.744964687418258</v>
      </c>
      <c r="AT186" s="1">
        <f>(AQ182-AW182)/(AQ182-AK182)</f>
        <v>0.982092696629214</v>
      </c>
      <c r="AW186" s="1">
        <f>BI182/AQ182-1</f>
        <v>0.29296364111954</v>
      </c>
      <c r="AZ186" s="1">
        <f>AT186/(AT186+1)</f>
        <v>0.495482728077945</v>
      </c>
      <c r="BC186" s="1">
        <f>1/(1+AT186)</f>
        <v>0.504517271922055</v>
      </c>
      <c r="BF186" s="1">
        <f>BC186/AZ186-1</f>
        <v>0.0182338219520914</v>
      </c>
      <c r="BI186" s="1">
        <f>AQ186*AT186</f>
        <v>0.731624378760136</v>
      </c>
      <c r="BL186" s="1">
        <f>1-AQ186</f>
        <v>0.255035312581742</v>
      </c>
      <c r="BO186" s="1">
        <f>AQ186*(1-AT186)</f>
        <v>0.0133403086581219</v>
      </c>
      <c r="BS186" s="1">
        <f>(CQ182-CK182)/CQ182</f>
        <v>0.821797752808989</v>
      </c>
      <c r="BV186" s="1">
        <f>(BY182-CE182)/BY182</f>
        <v>0.685555897751771</v>
      </c>
      <c r="BY186" s="1">
        <f>(BY182-BS182)/BY182</f>
        <v>0.727440714505698</v>
      </c>
      <c r="CB186" s="1">
        <f>(BY182-CE182)/(BY182-BS182)</f>
        <v>0.942421676545301</v>
      </c>
      <c r="CE186" s="1">
        <f>CQ182/BY182-1</f>
        <v>0.370495842315984</v>
      </c>
      <c r="CH186" s="1">
        <f>CB186/(CB186+1)</f>
        <v>0.485178727114211</v>
      </c>
      <c r="CK186" s="1">
        <f>1/(1+CB186)</f>
        <v>0.514821272885789</v>
      </c>
      <c r="CN186" s="1">
        <f>CK186/CH186-1</f>
        <v>0.0610961365678346</v>
      </c>
      <c r="CQ186" s="1">
        <f>BY186*CB186</f>
        <v>0.685555897751771</v>
      </c>
      <c r="CT186" s="1">
        <f>1-BY186</f>
        <v>0.272559285494302</v>
      </c>
      <c r="CW186" s="1">
        <f>BY186*(1-CB186)</f>
        <v>0.0418848167539266</v>
      </c>
      <c r="DA186" s="1">
        <f>(DY182-DS182)/DY182</f>
        <v>0.754200859710825</v>
      </c>
      <c r="DD186" s="1">
        <f>(DG182-DM182)/DG182</f>
        <v>0.558387670420865</v>
      </c>
      <c r="DG186" s="1">
        <f>(DG182-DA182)/DG182</f>
        <v>0.671013633669235</v>
      </c>
      <c r="DJ186" s="1">
        <f>(DG182-DM182)/(DG182-DA182)</f>
        <v>0.832155477031802</v>
      </c>
      <c r="DM186" s="1">
        <f>DY182/DG182-1</f>
        <v>0.516893894487255</v>
      </c>
      <c r="DP186" s="1">
        <f>DJ186/(DJ186+1)</f>
        <v>0.454194792671167</v>
      </c>
      <c r="DS186" s="1">
        <f>1/(1+DJ186)</f>
        <v>0.545805207328833</v>
      </c>
      <c r="DV186" s="1">
        <f>DS186/DP186-1</f>
        <v>0.201698513800425</v>
      </c>
      <c r="DY186" s="1">
        <f>DG186*DJ186</f>
        <v>0.558387670420865</v>
      </c>
      <c r="EB186" s="1">
        <f>1-DG186</f>
        <v>0.328986366330765</v>
      </c>
      <c r="EE186" s="1">
        <f>DG186*(1-DJ186)</f>
        <v>0.11262596324837</v>
      </c>
      <c r="EI186" s="1">
        <f>(FG182-FA182)/FG182</f>
        <v>0.607072691552063</v>
      </c>
      <c r="EL186" s="1">
        <f>(EO182-EU182)/EO182</f>
        <v>0.406832298136646</v>
      </c>
      <c r="EO186" s="1">
        <f>(EO182-EI182)/EO182</f>
        <v>0.531055900621118</v>
      </c>
      <c r="ER186" s="1">
        <f>(EO182-EU182)/(EO182-EI182)</f>
        <v>0.766081871345029</v>
      </c>
      <c r="EU186" s="1">
        <f>FG182/EO182-1</f>
        <v>0.580745341614907</v>
      </c>
      <c r="EX186" s="1">
        <f>ER186/(ER186+1)</f>
        <v>0.433774834437086</v>
      </c>
      <c r="FA186" s="1">
        <f>1/(1+ER186)</f>
        <v>0.566225165562914</v>
      </c>
      <c r="FD186" s="1">
        <f>FA186/EX186-1</f>
        <v>0.305343511450382</v>
      </c>
      <c r="FG186" s="1">
        <f>EO186*ER186</f>
        <v>0.406832298136646</v>
      </c>
      <c r="FJ186" s="1">
        <f>1-EO186</f>
        <v>0.468944099378882</v>
      </c>
      <c r="FM186" s="1">
        <f>EO186*(1-ER186)</f>
        <v>0.124223602484472</v>
      </c>
      <c r="FQ186" s="3"/>
      <c r="FS186" s="1">
        <f>(GQ182-GK182)/GQ182</f>
        <v>0.83752299202943</v>
      </c>
      <c r="FV186" s="1">
        <f>(FY182-GE182)/FY182</f>
        <v>0.728826933193056</v>
      </c>
      <c r="FY186" s="1">
        <f>(FY182-FS182)/FY182</f>
        <v>0.742766964755392</v>
      </c>
      <c r="GB186" s="1">
        <f>(FY182-GE182)/(FY182-FS182)</f>
        <v>0.981232294617564</v>
      </c>
      <c r="GE186" s="1">
        <f>GQ182/FY182-1</f>
        <v>0.286954234613362</v>
      </c>
      <c r="GH186" s="1">
        <f>GB186/(GB186+1)</f>
        <v>0.4952636282395</v>
      </c>
      <c r="GK186" s="1">
        <f>1/(1+GB186)</f>
        <v>0.5047363717605</v>
      </c>
      <c r="GN186" s="1">
        <f>GK186/GH186-1</f>
        <v>0.0191266690725371</v>
      </c>
      <c r="GQ186" s="1">
        <f>FY186*GB186</f>
        <v>0.728826933193056</v>
      </c>
      <c r="GT186" s="1">
        <f>1-FY186</f>
        <v>0.257233035244608</v>
      </c>
      <c r="GW186" s="1">
        <f>FY186*(1-GB186)</f>
        <v>0.0139400315623357</v>
      </c>
      <c r="HA186" s="1">
        <f>(HY182-HS182)/HY182</f>
        <v>0.83979057591623</v>
      </c>
      <c r="HD186" s="1">
        <f>(HG182-HM182)/HG182</f>
        <v>0.731206057328286</v>
      </c>
      <c r="HG186" s="1">
        <f>(HG182-HA182)/HG182</f>
        <v>0.744726879394267</v>
      </c>
      <c r="HJ186" s="1">
        <f>(HG182-HM182)/(HG182-HA182)</f>
        <v>0.981844589687727</v>
      </c>
      <c r="HM186" s="1">
        <f>HY182/HG182-1</f>
        <v>0.291238507301244</v>
      </c>
      <c r="HP186" s="1">
        <f>HJ186/(HJ186+1)</f>
        <v>0.495419567607182</v>
      </c>
      <c r="HS186" s="1">
        <f>1/(1+HJ186)</f>
        <v>0.504580432392818</v>
      </c>
      <c r="HV186" s="1">
        <f>HS186/HP186-1</f>
        <v>0.0184911242603547</v>
      </c>
      <c r="HY186" s="1">
        <f>HG186*HJ186</f>
        <v>0.731206057328286</v>
      </c>
      <c r="IB186" s="1">
        <f>1-HG186</f>
        <v>0.255273120605733</v>
      </c>
      <c r="IE186" s="1">
        <f>HG186*(1-HJ186)</f>
        <v>0.0135208220659815</v>
      </c>
      <c r="II186" s="1">
        <f>(JG182-JA182)/JG182</f>
        <v>0.819606925596631</v>
      </c>
      <c r="IL186" s="1">
        <f>(IO182-IU182)/IO182</f>
        <v>0.68346709470305</v>
      </c>
      <c r="IO186" s="1">
        <f>(IO182-II182)/IO182</f>
        <v>0.725200642054575</v>
      </c>
      <c r="IR186" s="1">
        <f>(IO182-IU182)/(IO182-II182)</f>
        <v>0.942452412571934</v>
      </c>
      <c r="IU186" s="1">
        <f>JG182/IO182-1</f>
        <v>0.372070626003211</v>
      </c>
      <c r="IX186" s="1">
        <f>IR186/(IR186+1)</f>
        <v>0.485186873290793</v>
      </c>
      <c r="JA186" s="1">
        <f>1/(1+IR186)</f>
        <v>0.514813126709207</v>
      </c>
      <c r="JD186" s="1">
        <f>JA186/IX186-1</f>
        <v>0.061061531235322</v>
      </c>
      <c r="JG186" s="1">
        <f>IO186*IR186</f>
        <v>0.68346709470305</v>
      </c>
      <c r="JJ186" s="1">
        <f>1-IO186</f>
        <v>0.274799357945425</v>
      </c>
      <c r="JM186" s="1">
        <f>IO186*(1-IR186)</f>
        <v>0.0417335473515251</v>
      </c>
      <c r="JQ186" s="1">
        <f>(KO182-KI182)/KO182</f>
        <v>0.750302053966975</v>
      </c>
      <c r="JT186" s="1">
        <f>(JW182-KC182)/JW182</f>
        <v>0.554881746513038</v>
      </c>
      <c r="JW186" s="1">
        <f>(JW182-JQ182)/JW182</f>
        <v>0.667677380230443</v>
      </c>
      <c r="JZ186" s="1">
        <f>(JW182-KC182)/(JW182-JQ182)</f>
        <v>0.831062670299727</v>
      </c>
      <c r="KC186" s="1">
        <f>KO182/JW182-1</f>
        <v>0.505761067313523</v>
      </c>
      <c r="KF186" s="1">
        <f>JZ186/(JZ186+1)</f>
        <v>0.453869047619048</v>
      </c>
      <c r="KI186" s="1">
        <f>1/(1+JZ186)</f>
        <v>0.546130952380952</v>
      </c>
      <c r="KL186" s="1">
        <f>KI186/KF186-1</f>
        <v>0.20327868852459</v>
      </c>
      <c r="KO186" s="1">
        <f>JW186*JZ186</f>
        <v>0.554881746513038</v>
      </c>
      <c r="KR186" s="1">
        <f>1-JW186</f>
        <v>0.332322619769557</v>
      </c>
      <c r="KU186" s="1">
        <f>JW186*(1-JZ186)</f>
        <v>0.112795633717405</v>
      </c>
      <c r="KY186" s="1">
        <f>(LW182-LQ182)/LW182</f>
        <v>0.607210626185958</v>
      </c>
      <c r="LB186" s="1">
        <f>(LE182-LK182)/LE182</f>
        <v>0.408955223880597</v>
      </c>
      <c r="LE186" s="1">
        <f>(LE182-KY182)/LE182</f>
        <v>0.53134328358209</v>
      </c>
      <c r="LH186" s="1">
        <f>(LE182-LK182)/(LE182-KY182)</f>
        <v>0.769662921348315</v>
      </c>
      <c r="LK186" s="1">
        <f>LW182/LE182-1</f>
        <v>0.573134328358209</v>
      </c>
      <c r="LN186" s="1">
        <f>LH186/(LH186+1)</f>
        <v>0.434920634920635</v>
      </c>
      <c r="LQ186" s="1">
        <f>1/(1+LH186)</f>
        <v>0.565079365079365</v>
      </c>
      <c r="LT186" s="1">
        <f>LQ186/LN186-1</f>
        <v>0.299270072992701</v>
      </c>
      <c r="LW186" s="1">
        <f>LE186*LH186</f>
        <v>0.408955223880597</v>
      </c>
      <c r="LZ186" s="1">
        <f>1-LE186</f>
        <v>0.46865671641791</v>
      </c>
      <c r="MC186" s="1">
        <f>LE186*(1-LH186)</f>
        <v>0.122388059701493</v>
      </c>
      <c r="MG186" s="3"/>
      <c r="MI186" s="1">
        <f>(NG182-NA182)/NG182</f>
        <v>0.840056474384833</v>
      </c>
      <c r="ML186" s="1">
        <f>(MO182-MU182)/MO182</f>
        <v>0.731412400308721</v>
      </c>
      <c r="MO186" s="1">
        <f>(MO182-MI182)/MO182</f>
        <v>0.743503987651145</v>
      </c>
      <c r="MR186" s="1">
        <f>(MO182-MU182)/(MO182-MI182)</f>
        <v>0.983737024221453</v>
      </c>
      <c r="MU186" s="1">
        <f>NG182/MO182-1</f>
        <v>0.275533830717777</v>
      </c>
      <c r="MX186" s="1">
        <f>MR186/(MR186+1)</f>
        <v>0.495900924472353</v>
      </c>
      <c r="NA186" s="1">
        <f>1/(1+MR186)</f>
        <v>0.504099075527647</v>
      </c>
      <c r="ND186" s="1">
        <f>NA186/MX186-1</f>
        <v>0.0165318325712278</v>
      </c>
      <c r="NG186" s="1">
        <f>MO186*MR186</f>
        <v>0.731412400308721</v>
      </c>
      <c r="NJ186" s="1">
        <f>1-MO186</f>
        <v>0.256496012348855</v>
      </c>
      <c r="NM186" s="1">
        <f>MO186*(1-MR186)</f>
        <v>0.0120915873424235</v>
      </c>
      <c r="NQ186" s="1">
        <f>(OO182-OI182)/OO182</f>
        <v>0.840974486859774</v>
      </c>
      <c r="NT186" s="1">
        <f>(NW182-OC182)/NW182</f>
        <v>0.733020498888615</v>
      </c>
      <c r="NW186" s="1">
        <f>(NW182-NQ182)/NW182</f>
        <v>0.745616201531242</v>
      </c>
      <c r="NZ186" s="1">
        <f>(NW182-OC182)/(NW182-NQ182)</f>
        <v>0.983106989069228</v>
      </c>
      <c r="OC186" s="1">
        <f>OO182/NW182-1</f>
        <v>0.287478389725858</v>
      </c>
      <c r="OF186" s="1">
        <f>NZ186/(NZ186+1)</f>
        <v>0.495740771671956</v>
      </c>
      <c r="OI186" s="1">
        <f>1/(1+NZ186)</f>
        <v>0.504259228328044</v>
      </c>
      <c r="OL186" s="1">
        <f>OI186/OF186-1</f>
        <v>0.0171832884097034</v>
      </c>
      <c r="OO186" s="1">
        <f>NW186*NZ186</f>
        <v>0.733020498888615</v>
      </c>
      <c r="OR186" s="1">
        <f>1-NW186</f>
        <v>0.254383798468758</v>
      </c>
      <c r="OU186" s="1">
        <f>NW186*(1-NZ186)</f>
        <v>0.0125957026426278</v>
      </c>
      <c r="OY186" s="1">
        <f>(PW182-PQ182)/PW182</f>
        <v>0.831104855735398</v>
      </c>
      <c r="PB186" s="1">
        <f>(PE182-PK182)/PE182</f>
        <v>0.688473520249221</v>
      </c>
      <c r="PE186" s="1">
        <f>(PE182-OY182)/PE182</f>
        <v>0.723052959501558</v>
      </c>
      <c r="PH186" s="1">
        <f>(PE182-PK182)/(PE182-OY182)</f>
        <v>0.952175786299009</v>
      </c>
      <c r="PK186" s="1">
        <f>PW182/PE182-1</f>
        <v>0.32803738317757</v>
      </c>
      <c r="PN186" s="1">
        <f>PH186/(PH186+1)</f>
        <v>0.487751048333701</v>
      </c>
      <c r="PQ186" s="1">
        <f>1/(1+PH186)</f>
        <v>0.512248951666299</v>
      </c>
      <c r="PT186" s="1">
        <f>PQ186/PN186-1</f>
        <v>0.0502262443438914</v>
      </c>
      <c r="PW186" s="1">
        <f>PE186*PH186</f>
        <v>0.688473520249221</v>
      </c>
      <c r="PZ186" s="1">
        <f>1-PE186</f>
        <v>0.276947040498442</v>
      </c>
      <c r="QC186" s="1">
        <f>PE186*(1-PH186)</f>
        <v>0.0345794392523365</v>
      </c>
      <c r="QG186" s="1">
        <f>(RE182-QY182)/RE182</f>
        <v>0.777620396600567</v>
      </c>
      <c r="QJ186" s="1">
        <f>(QM182-QS182)/QM182</f>
        <v>0.5850622406639</v>
      </c>
      <c r="QM186" s="1">
        <f>(QM182-QG182)/QM182</f>
        <v>0.700207468879668</v>
      </c>
      <c r="QP186" s="1">
        <f>(QM182-QS182)/(QM182-QG182)</f>
        <v>0.835555555555555</v>
      </c>
      <c r="QS186" s="1">
        <f>RE182/QM182-1</f>
        <v>0.464730290456432</v>
      </c>
      <c r="QV186" s="1">
        <f>QP186/(QP186+1)</f>
        <v>0.455205811138015</v>
      </c>
      <c r="QY186" s="1">
        <f>1/(1+QP186)</f>
        <v>0.544794188861985</v>
      </c>
      <c r="RB186" s="1">
        <f>QY186/QV186-1</f>
        <v>0.196808510638298</v>
      </c>
      <c r="RE186" s="1">
        <f>QM186*QP186</f>
        <v>0.5850622406639</v>
      </c>
      <c r="RH186" s="1">
        <f>1-QM186</f>
        <v>0.299792531120332</v>
      </c>
      <c r="RK186" s="1">
        <f>QM186*(1-QP186)</f>
        <v>0.115145228215768</v>
      </c>
      <c r="RO186" s="1">
        <f>(SM182-SG182)/SM182</f>
        <v>0.649331352154532</v>
      </c>
      <c r="RR186" s="1">
        <f>(RU182-SA182)/RU182</f>
        <v>0.436781609195402</v>
      </c>
      <c r="RU186" s="1">
        <f>(RU182-RO182)/RU182</f>
        <v>0.551724137931034</v>
      </c>
      <c r="RX186" s="1">
        <f>(RU182-SA182)/(RU182-RO182)</f>
        <v>0.791666666666667</v>
      </c>
      <c r="SA186" s="1">
        <f>SM182/RU182-1</f>
        <v>0.547126436781609</v>
      </c>
      <c r="SD186" s="1">
        <f>RX186/(RX186+1)</f>
        <v>0.441860465116279</v>
      </c>
      <c r="SG186" s="1">
        <f>1/(1+RX186)</f>
        <v>0.558139534883721</v>
      </c>
      <c r="SJ186" s="1">
        <f>SG186/SD186-1</f>
        <v>0.263157894736842</v>
      </c>
      <c r="SM186" s="1">
        <f>RU186*RX186</f>
        <v>0.436781609195402</v>
      </c>
      <c r="SP186" s="1">
        <f>1-RU186</f>
        <v>0.448275862068966</v>
      </c>
      <c r="SS186" s="1">
        <f>RU186*(1-RX186)</f>
        <v>0.114942528735632</v>
      </c>
      <c r="SW186" s="3"/>
      <c r="SY186" s="1">
        <f>(TW182-TQ182)/TW182</f>
        <v>0.840239125953412</v>
      </c>
      <c r="TB186" s="1">
        <f>(TE182-TK182)/TE182</f>
        <v>0.730363732208751</v>
      </c>
      <c r="TE186" s="1">
        <f>(TE182-SY182)/TE182</f>
        <v>0.742488139167106</v>
      </c>
      <c r="TH186" s="1">
        <f>(TE182-TK182)/(TE182-SY182)</f>
        <v>0.983670571529996</v>
      </c>
      <c r="TK186" s="1">
        <f>TW182/TE182-1</f>
        <v>0.27859778597786</v>
      </c>
      <c r="TN186" s="1">
        <f>TH186/(TH186+1)</f>
        <v>0.49588403722262</v>
      </c>
      <c r="TQ186" s="1">
        <f>1/(1+TH186)</f>
        <v>0.50411596277738</v>
      </c>
      <c r="TT186" s="1">
        <f>TQ186/TN186-1</f>
        <v>0.016600505232768</v>
      </c>
      <c r="TW186" s="1">
        <f>TE186*TH186</f>
        <v>0.730363732208751</v>
      </c>
      <c r="TZ186" s="1">
        <f>1-TE186</f>
        <v>0.257511860832894</v>
      </c>
      <c r="UC186" s="1">
        <f>TE186*(1-TH186)</f>
        <v>0.0121244069583553</v>
      </c>
      <c r="UG186" s="1">
        <f>(VE182-UY182)/VE182</f>
        <v>0.841463414634146</v>
      </c>
      <c r="UJ186" s="1">
        <f>(UM182-US182)/UM182</f>
        <v>0.733624454148472</v>
      </c>
      <c r="UM186" s="1">
        <f>(UM182-UG182)/UM182</f>
        <v>0.746724890829694</v>
      </c>
      <c r="UP186" s="1">
        <f>(UM182-US182)/(UM182-UG182)</f>
        <v>0.982456140350877</v>
      </c>
      <c r="US186" s="1">
        <f>VE182/UM182-1</f>
        <v>0.284870279989725</v>
      </c>
      <c r="UV186" s="1">
        <f>UP186/(UP186+1)</f>
        <v>0.495575221238938</v>
      </c>
      <c r="UY186" s="1">
        <f>1/(1+UP186)</f>
        <v>0.504424778761062</v>
      </c>
      <c r="VB186" s="1">
        <f>UY186/UV186-1</f>
        <v>0.0178571428571428</v>
      </c>
      <c r="VE186" s="1">
        <f>UM186*UP186</f>
        <v>0.733624454148472</v>
      </c>
      <c r="VH186" s="1">
        <f>1-UM186</f>
        <v>0.253275109170306</v>
      </c>
      <c r="VK186" s="1">
        <f>UM186*(1-UP186)</f>
        <v>0.0131004366812227</v>
      </c>
      <c r="VO186" s="1">
        <f>(WM182-WG182)/WM182</f>
        <v>0.830806257521059</v>
      </c>
      <c r="VR186" s="1">
        <f>(VU182-WA182)/VU182</f>
        <v>0.690415335463259</v>
      </c>
      <c r="VU186" s="1">
        <f>(VU182-VO182)/VU182</f>
        <v>0.72555910543131</v>
      </c>
      <c r="VX186" s="1">
        <f>(VU182-WA182)/(VU182-VO182)</f>
        <v>0.951563188022897</v>
      </c>
      <c r="WA186" s="1">
        <f>WM182/VU182-1</f>
        <v>0.327476038338658</v>
      </c>
      <c r="WD186" s="1">
        <f>VX186/(VX186+1)</f>
        <v>0.487590252707581</v>
      </c>
      <c r="WG186" s="1">
        <f>1/(1+VX186)</f>
        <v>0.512409747292419</v>
      </c>
      <c r="WJ186" s="1">
        <f>WG186/WD186-1</f>
        <v>0.0509023600185099</v>
      </c>
      <c r="WM186" s="1">
        <f>VU186*VX186</f>
        <v>0.690415335463259</v>
      </c>
      <c r="WP186" s="1">
        <f>1-VU186</f>
        <v>0.27444089456869</v>
      </c>
      <c r="WS186" s="1">
        <f>VU186*(1-VX186)</f>
        <v>0.0351437699680512</v>
      </c>
      <c r="WW186" s="1">
        <f>(XU182-XO182)/XU182</f>
        <v>0.781765972720747</v>
      </c>
      <c r="WZ186" s="1">
        <f>(XC182-XI182)/XC182</f>
        <v>0.582677165354331</v>
      </c>
      <c r="XC186" s="1">
        <f>(XC182-WW182)/XC182</f>
        <v>0.692913385826772</v>
      </c>
      <c r="XF186" s="1">
        <f>(XC182-XI182)/(XC182-WW182)</f>
        <v>0.840909090909091</v>
      </c>
      <c r="XI186" s="1">
        <f>XU182/XC182-1</f>
        <v>0.46246719160105</v>
      </c>
      <c r="XL186" s="1">
        <f>XF186/(XF186+1)</f>
        <v>0.45679012345679</v>
      </c>
      <c r="XO186" s="1">
        <f>1/(1+XF186)</f>
        <v>0.54320987654321</v>
      </c>
      <c r="XR186" s="1">
        <f>XO186/XL186-1</f>
        <v>0.189189189189189</v>
      </c>
      <c r="XU186" s="1">
        <f>XC186*XF186</f>
        <v>0.582677165354331</v>
      </c>
      <c r="XX186" s="1">
        <f>1-XC186</f>
        <v>0.307086614173228</v>
      </c>
      <c r="YA186" s="1">
        <f>XC186*(1-XF186)</f>
        <v>0.110236220472441</v>
      </c>
      <c r="YE186" s="1">
        <f>(ZC182-YW182)/ZC182</f>
        <v>0.644144144144144</v>
      </c>
      <c r="YH186" s="1">
        <f>(YK182-YQ182)/YK182</f>
        <v>0.4375</v>
      </c>
      <c r="YK186" s="1">
        <f>(YK182-YE182)/YK182</f>
        <v>0.553240740740741</v>
      </c>
      <c r="YN186" s="1">
        <f>(YK182-YQ182)/(YK182-YE182)</f>
        <v>0.790794979079498</v>
      </c>
      <c r="YQ186" s="1">
        <f>ZC182/YK182-1</f>
        <v>0.541666666666667</v>
      </c>
      <c r="YT186" s="1">
        <f>YN186/(YN186+1)</f>
        <v>0.441588785046729</v>
      </c>
      <c r="YW186" s="1">
        <f>1/(1+YN186)</f>
        <v>0.558411214953271</v>
      </c>
      <c r="YZ186" s="1">
        <f>YW186/YT186-1</f>
        <v>0.264550264550265</v>
      </c>
      <c r="ZC186" s="1">
        <f>YK186*YN186</f>
        <v>0.4375</v>
      </c>
      <c r="ZF186" s="1">
        <f>1-YK186</f>
        <v>0.446759259259259</v>
      </c>
      <c r="ZI186" s="1">
        <f>YK186*(1-YN186)</f>
        <v>0.115740740740741</v>
      </c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</row>
    <row r="187" spans="1:715">
      <c r="A187" s="3"/>
      <c r="FQ187" s="3"/>
      <c r="MG187" s="3"/>
      <c r="SW187" s="3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</row>
    <row r="188" spans="1:715">
      <c r="A188" s="3"/>
      <c r="FQ188" s="3"/>
      <c r="MG188" s="3"/>
      <c r="SW188" s="3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</row>
    <row r="189" spans="1:715">
      <c r="A189" s="4" t="s">
        <v>11</v>
      </c>
      <c r="FQ189" s="4"/>
      <c r="MG189" s="4" t="s">
        <v>11</v>
      </c>
      <c r="SW189" s="4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</row>
    <row r="190" spans="1:715">
      <c r="A190" s="3" t="s">
        <v>44</v>
      </c>
      <c r="B190" s="1">
        <v>54</v>
      </c>
      <c r="C190" s="1">
        <v>368</v>
      </c>
      <c r="I190" s="1">
        <v>1286</v>
      </c>
      <c r="O190" s="1">
        <v>376</v>
      </c>
      <c r="U190" s="1">
        <v>288</v>
      </c>
      <c r="AA190" s="1">
        <v>1619</v>
      </c>
      <c r="AK190" s="1">
        <v>321</v>
      </c>
      <c r="AQ190" s="1">
        <v>1109</v>
      </c>
      <c r="AW190" s="1">
        <v>323</v>
      </c>
      <c r="BC190" s="1">
        <v>249</v>
      </c>
      <c r="BI190" s="1">
        <v>1391</v>
      </c>
      <c r="BS190" s="1">
        <v>291</v>
      </c>
      <c r="BY190" s="1">
        <v>896</v>
      </c>
      <c r="CE190" s="1">
        <v>336</v>
      </c>
      <c r="CK190" s="1">
        <v>262</v>
      </c>
      <c r="CQ190" s="1">
        <v>1246</v>
      </c>
      <c r="DA190" s="1">
        <v>202</v>
      </c>
      <c r="DG190" s="1">
        <v>617</v>
      </c>
      <c r="DM190" s="1">
        <v>259</v>
      </c>
      <c r="DS190" s="1">
        <v>212</v>
      </c>
      <c r="DY190" s="1">
        <v>914</v>
      </c>
      <c r="EI190" s="1">
        <v>149</v>
      </c>
      <c r="EO190" s="1">
        <v>314</v>
      </c>
      <c r="EU190" s="1">
        <v>187</v>
      </c>
      <c r="FA190" s="1">
        <v>195</v>
      </c>
      <c r="FG190" s="1">
        <v>496</v>
      </c>
      <c r="FQ190" s="3"/>
      <c r="FS190" s="1">
        <v>307</v>
      </c>
      <c r="FY190" s="1">
        <v>1198</v>
      </c>
      <c r="GE190" s="1">
        <v>307</v>
      </c>
      <c r="GK190" s="1">
        <v>237</v>
      </c>
      <c r="GQ190" s="1">
        <v>1496</v>
      </c>
      <c r="HA190" s="1">
        <v>289</v>
      </c>
      <c r="HG190" s="1">
        <v>1107</v>
      </c>
      <c r="HM190" s="1">
        <v>286</v>
      </c>
      <c r="HS190" s="1">
        <v>218</v>
      </c>
      <c r="HY190" s="1">
        <v>1389</v>
      </c>
      <c r="II190" s="1">
        <v>278</v>
      </c>
      <c r="IO190" s="1">
        <v>962</v>
      </c>
      <c r="IU190" s="1">
        <v>323</v>
      </c>
      <c r="JA190" s="1">
        <v>252</v>
      </c>
      <c r="JG190" s="1">
        <v>1336</v>
      </c>
      <c r="JQ190" s="1">
        <v>183</v>
      </c>
      <c r="JW190" s="1">
        <v>572</v>
      </c>
      <c r="KC190" s="1">
        <v>235</v>
      </c>
      <c r="KI190" s="1">
        <v>194</v>
      </c>
      <c r="KO190" s="1">
        <v>846</v>
      </c>
      <c r="KY190" s="1">
        <v>159</v>
      </c>
      <c r="LE190" s="1">
        <v>333</v>
      </c>
      <c r="LK190" s="1">
        <v>199</v>
      </c>
      <c r="LQ190" s="1">
        <v>209</v>
      </c>
      <c r="LW190" s="1">
        <v>524</v>
      </c>
      <c r="MG190" s="3" t="s">
        <v>45</v>
      </c>
      <c r="MH190" s="1">
        <v>123</v>
      </c>
      <c r="MI190" s="1">
        <v>295</v>
      </c>
      <c r="MO190" s="1">
        <v>1259</v>
      </c>
      <c r="MU190" s="1">
        <v>289</v>
      </c>
      <c r="NA190" s="1">
        <v>213</v>
      </c>
      <c r="NG190" s="1">
        <v>1549</v>
      </c>
      <c r="NQ190" s="1">
        <v>295</v>
      </c>
      <c r="NW190" s="1">
        <v>1269</v>
      </c>
      <c r="OC190" s="1">
        <v>288</v>
      </c>
      <c r="OI190" s="1">
        <v>221</v>
      </c>
      <c r="OO190" s="1">
        <v>1583</v>
      </c>
      <c r="OY190" s="1">
        <v>277</v>
      </c>
      <c r="PE190" s="1">
        <v>1046</v>
      </c>
      <c r="PK190" s="1">
        <v>309</v>
      </c>
      <c r="PQ190" s="1">
        <v>211</v>
      </c>
      <c r="PW190" s="1">
        <v>1376</v>
      </c>
      <c r="QG190" s="1">
        <v>184</v>
      </c>
      <c r="QM190" s="1">
        <v>626</v>
      </c>
      <c r="QS190" s="1">
        <v>263</v>
      </c>
      <c r="QY190" s="1">
        <v>176</v>
      </c>
      <c r="RE190" s="1">
        <v>896</v>
      </c>
      <c r="RO190" s="1">
        <v>190</v>
      </c>
      <c r="RU190" s="1">
        <v>423</v>
      </c>
      <c r="SA190" s="1">
        <v>238</v>
      </c>
      <c r="SG190" s="1">
        <v>233</v>
      </c>
      <c r="SM190" s="1">
        <v>654</v>
      </c>
      <c r="SW190" s="3"/>
      <c r="SY190" s="1">
        <v>314</v>
      </c>
      <c r="TE190" s="1">
        <v>1289</v>
      </c>
      <c r="TK190" s="1">
        <v>312</v>
      </c>
      <c r="TQ190" s="1">
        <v>235</v>
      </c>
      <c r="TW190" s="1">
        <v>1601</v>
      </c>
      <c r="UG190" s="1">
        <v>262</v>
      </c>
      <c r="UM190" s="1">
        <v>1101</v>
      </c>
      <c r="US190" s="1">
        <v>253</v>
      </c>
      <c r="UY190" s="1">
        <v>193</v>
      </c>
      <c r="VE190" s="1">
        <v>1357</v>
      </c>
      <c r="VO190" s="1">
        <v>269</v>
      </c>
      <c r="VU190" s="1">
        <v>980</v>
      </c>
      <c r="WA190" s="1">
        <v>299</v>
      </c>
      <c r="WG190" s="1">
        <v>206</v>
      </c>
      <c r="WM190" s="1">
        <v>1288</v>
      </c>
      <c r="WW190" s="1">
        <v>194</v>
      </c>
      <c r="XC190" s="1">
        <v>641</v>
      </c>
      <c r="XI190" s="1">
        <v>250</v>
      </c>
      <c r="XO190" s="1">
        <v>199</v>
      </c>
      <c r="XU190" s="1">
        <v>912</v>
      </c>
      <c r="YE190" s="1">
        <v>199</v>
      </c>
      <c r="YK190" s="1">
        <v>449</v>
      </c>
      <c r="YQ190" s="1">
        <v>252</v>
      </c>
      <c r="YW190" s="1">
        <v>242</v>
      </c>
      <c r="ZC190" s="1">
        <v>692</v>
      </c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</row>
    <row r="191" spans="1:715">
      <c r="A191" s="3"/>
      <c r="C191" s="1">
        <v>283</v>
      </c>
      <c r="I191" s="1">
        <v>1253</v>
      </c>
      <c r="O191" s="1">
        <v>309</v>
      </c>
      <c r="U191" s="1">
        <v>238</v>
      </c>
      <c r="AA191" s="1">
        <v>1649</v>
      </c>
      <c r="AK191" s="1">
        <v>305</v>
      </c>
      <c r="AQ191" s="1">
        <v>1309</v>
      </c>
      <c r="AW191" s="1">
        <v>334</v>
      </c>
      <c r="BC191" s="1">
        <v>258</v>
      </c>
      <c r="BI191" s="1">
        <v>1727</v>
      </c>
      <c r="BS191" s="1">
        <v>283</v>
      </c>
      <c r="BY191" s="1">
        <v>1202</v>
      </c>
      <c r="CE191" s="1">
        <v>324</v>
      </c>
      <c r="CK191" s="1">
        <v>251</v>
      </c>
      <c r="CQ191" s="1">
        <v>1631</v>
      </c>
      <c r="DA191" s="1">
        <v>208</v>
      </c>
      <c r="DG191" s="1">
        <v>671</v>
      </c>
      <c r="DM191" s="1">
        <v>252</v>
      </c>
      <c r="DS191" s="1">
        <v>202</v>
      </c>
      <c r="DY191" s="1">
        <v>952</v>
      </c>
      <c r="FQ191" s="3"/>
      <c r="FS191" s="1">
        <v>349</v>
      </c>
      <c r="FY191" s="1">
        <v>1355</v>
      </c>
      <c r="GE191" s="1">
        <v>384</v>
      </c>
      <c r="GK191" s="1">
        <v>297</v>
      </c>
      <c r="GQ191" s="1">
        <v>1785</v>
      </c>
      <c r="HA191" s="1">
        <v>350</v>
      </c>
      <c r="HG191" s="1">
        <v>1423</v>
      </c>
      <c r="HM191" s="1">
        <v>387</v>
      </c>
      <c r="HS191" s="1">
        <v>297</v>
      </c>
      <c r="HY191" s="1">
        <v>1881</v>
      </c>
      <c r="II191" s="1">
        <v>276</v>
      </c>
      <c r="IO191" s="1">
        <v>1044</v>
      </c>
      <c r="IU191" s="1">
        <v>317</v>
      </c>
      <c r="JA191" s="1">
        <v>245</v>
      </c>
      <c r="JG191" s="1">
        <v>1418</v>
      </c>
      <c r="JQ191" s="1">
        <v>188</v>
      </c>
      <c r="JW191" s="1">
        <v>617</v>
      </c>
      <c r="KC191" s="1">
        <v>228</v>
      </c>
      <c r="KI191" s="1">
        <v>185</v>
      </c>
      <c r="KO191" s="1">
        <v>856</v>
      </c>
      <c r="MG191" s="3"/>
      <c r="MI191" s="1">
        <v>357</v>
      </c>
      <c r="MO191" s="1">
        <v>1336</v>
      </c>
      <c r="MU191" s="1">
        <v>392</v>
      </c>
      <c r="NA191" s="1">
        <v>300</v>
      </c>
      <c r="NG191" s="1">
        <v>1748</v>
      </c>
      <c r="NQ191" s="1">
        <v>411</v>
      </c>
      <c r="NW191" s="1">
        <v>1590</v>
      </c>
      <c r="OC191" s="1">
        <v>455</v>
      </c>
      <c r="OI191" s="1">
        <v>351</v>
      </c>
      <c r="OO191" s="1">
        <v>2098</v>
      </c>
      <c r="OY191" s="1">
        <v>275</v>
      </c>
      <c r="PE191" s="1">
        <v>1000</v>
      </c>
      <c r="PK191" s="1">
        <v>311</v>
      </c>
      <c r="PQ191" s="1">
        <v>231</v>
      </c>
      <c r="PW191" s="1">
        <v>1336</v>
      </c>
      <c r="QG191" s="1">
        <v>163</v>
      </c>
      <c r="QM191" s="1">
        <v>642</v>
      </c>
      <c r="QS191" s="1">
        <v>212</v>
      </c>
      <c r="QY191" s="1">
        <v>165</v>
      </c>
      <c r="RE191" s="1">
        <v>899</v>
      </c>
      <c r="SW191" s="3"/>
      <c r="SY191" s="1">
        <v>335</v>
      </c>
      <c r="TE191" s="1">
        <v>1244</v>
      </c>
      <c r="TK191" s="1">
        <v>367</v>
      </c>
      <c r="TQ191" s="1">
        <v>282</v>
      </c>
      <c r="TW191" s="1">
        <v>1630</v>
      </c>
      <c r="UG191" s="1">
        <v>396</v>
      </c>
      <c r="UM191" s="1">
        <v>1479</v>
      </c>
      <c r="US191" s="1">
        <v>438</v>
      </c>
      <c r="UY191" s="1">
        <v>338</v>
      </c>
      <c r="VE191" s="1">
        <v>1949</v>
      </c>
      <c r="VO191" s="1">
        <v>315</v>
      </c>
      <c r="VU191" s="1">
        <v>1131</v>
      </c>
      <c r="WA191" s="1">
        <v>356</v>
      </c>
      <c r="WG191" s="1">
        <v>267</v>
      </c>
      <c r="WM191" s="1">
        <v>1511</v>
      </c>
      <c r="WW191" s="1">
        <v>195</v>
      </c>
      <c r="XC191" s="1">
        <v>673</v>
      </c>
      <c r="XI191" s="1">
        <v>234</v>
      </c>
      <c r="XO191" s="1">
        <v>220</v>
      </c>
      <c r="XU191" s="1">
        <v>969</v>
      </c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</row>
    <row r="192" spans="1:715">
      <c r="A192" s="3"/>
      <c r="C192" s="1">
        <v>333</v>
      </c>
      <c r="I192" s="1">
        <v>1277</v>
      </c>
      <c r="O192" s="1">
        <v>351</v>
      </c>
      <c r="U192" s="1">
        <v>270</v>
      </c>
      <c r="AA192" s="1">
        <v>1645</v>
      </c>
      <c r="AK192" s="1">
        <v>340</v>
      </c>
      <c r="AQ192" s="1">
        <v>1375</v>
      </c>
      <c r="AW192" s="1">
        <v>360</v>
      </c>
      <c r="BC192" s="1">
        <v>278</v>
      </c>
      <c r="BI192" s="1">
        <v>1783</v>
      </c>
      <c r="BS192" s="1">
        <v>288</v>
      </c>
      <c r="BY192" s="1">
        <v>1023</v>
      </c>
      <c r="CE192" s="1">
        <v>331</v>
      </c>
      <c r="CK192" s="1">
        <v>257</v>
      </c>
      <c r="CQ192" s="1">
        <v>1403</v>
      </c>
      <c r="DA192" s="1">
        <v>222</v>
      </c>
      <c r="DG192" s="1">
        <v>569</v>
      </c>
      <c r="DM192" s="1">
        <v>335</v>
      </c>
      <c r="DS192" s="1">
        <v>284</v>
      </c>
      <c r="DY192" s="1">
        <v>959</v>
      </c>
      <c r="FQ192" s="3"/>
      <c r="FS192" s="1">
        <v>312</v>
      </c>
      <c r="FY192" s="1">
        <v>1212</v>
      </c>
      <c r="GE192" s="1">
        <v>327</v>
      </c>
      <c r="GK192" s="1">
        <v>253</v>
      </c>
      <c r="GQ192" s="1">
        <v>1554</v>
      </c>
      <c r="HA192" s="1">
        <v>316</v>
      </c>
      <c r="HG192" s="1">
        <v>1206</v>
      </c>
      <c r="HM192" s="1">
        <v>332</v>
      </c>
      <c r="HS192" s="1">
        <v>255</v>
      </c>
      <c r="HY192" s="1">
        <v>1556</v>
      </c>
      <c r="II192" s="1">
        <v>271</v>
      </c>
      <c r="IO192" s="1">
        <v>1015</v>
      </c>
      <c r="IU192" s="1">
        <v>314</v>
      </c>
      <c r="JA192" s="1">
        <v>244</v>
      </c>
      <c r="JG192" s="1">
        <v>1393</v>
      </c>
      <c r="JQ192" s="1">
        <v>199</v>
      </c>
      <c r="JW192" s="1">
        <v>538</v>
      </c>
      <c r="KC192" s="1">
        <v>301</v>
      </c>
      <c r="KI192" s="1">
        <v>263</v>
      </c>
      <c r="KO192" s="1">
        <v>917</v>
      </c>
      <c r="MG192" s="3"/>
      <c r="MI192" s="1">
        <v>349</v>
      </c>
      <c r="MO192" s="1">
        <v>1299</v>
      </c>
      <c r="MU192" s="1">
        <v>367</v>
      </c>
      <c r="NA192" s="1">
        <v>277</v>
      </c>
      <c r="NG192" s="1">
        <v>1651</v>
      </c>
      <c r="NQ192" s="1">
        <v>321</v>
      </c>
      <c r="NW192" s="1">
        <v>1206</v>
      </c>
      <c r="OC192" s="1">
        <v>334</v>
      </c>
      <c r="OI192" s="1">
        <v>258</v>
      </c>
      <c r="OO192" s="1">
        <v>1540</v>
      </c>
      <c r="OY192" s="1">
        <v>350</v>
      </c>
      <c r="PE192" s="1">
        <v>1211</v>
      </c>
      <c r="PK192" s="1">
        <v>396</v>
      </c>
      <c r="PQ192" s="1">
        <v>288</v>
      </c>
      <c r="PW192" s="1">
        <v>1609</v>
      </c>
      <c r="QG192" s="1">
        <v>215</v>
      </c>
      <c r="QM192" s="1">
        <v>598</v>
      </c>
      <c r="QS192" s="1">
        <v>300</v>
      </c>
      <c r="QY192" s="1">
        <v>270</v>
      </c>
      <c r="RE192" s="1">
        <v>940</v>
      </c>
      <c r="SW192" s="3"/>
      <c r="SY192" s="1">
        <v>333</v>
      </c>
      <c r="TE192" s="1">
        <v>1291</v>
      </c>
      <c r="TK192" s="1">
        <v>350</v>
      </c>
      <c r="TQ192" s="1">
        <v>266</v>
      </c>
      <c r="TW192" s="1">
        <v>1648</v>
      </c>
      <c r="UG192" s="1">
        <v>339</v>
      </c>
      <c r="UM192" s="1">
        <v>1347</v>
      </c>
      <c r="US192" s="1">
        <v>357</v>
      </c>
      <c r="UY192" s="1">
        <v>274</v>
      </c>
      <c r="VE192" s="1">
        <v>1730</v>
      </c>
      <c r="VO192" s="1">
        <v>286</v>
      </c>
      <c r="VU192" s="1">
        <v>1006</v>
      </c>
      <c r="WA192" s="1">
        <v>322</v>
      </c>
      <c r="WG192" s="1">
        <v>232</v>
      </c>
      <c r="WM192" s="1">
        <v>1333</v>
      </c>
      <c r="WW192" s="1">
        <v>210</v>
      </c>
      <c r="XC192" s="1">
        <v>607</v>
      </c>
      <c r="XI192" s="1">
        <v>325</v>
      </c>
      <c r="XO192" s="1">
        <v>202</v>
      </c>
      <c r="XU192" s="1">
        <v>935</v>
      </c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</row>
    <row r="193" spans="1:715">
      <c r="A193" s="3"/>
      <c r="C193" s="1">
        <f>AVERAGE(C190:C192)</f>
        <v>328</v>
      </c>
      <c r="I193" s="1">
        <f>AVERAGE(I190:I192)</f>
        <v>1272</v>
      </c>
      <c r="O193" s="1">
        <f>AVERAGE(O190:O192)</f>
        <v>345.333333333333</v>
      </c>
      <c r="U193" s="1">
        <f>AVERAGE(U190:U192)</f>
        <v>265.333333333333</v>
      </c>
      <c r="AA193" s="1">
        <f>AVERAGE(AA190:AA192)</f>
        <v>1637.66666666667</v>
      </c>
      <c r="AK193" s="1">
        <f>AVERAGE(AK190:AK192)</f>
        <v>322</v>
      </c>
      <c r="AQ193" s="1">
        <f>AVERAGE(AQ190:AQ192)</f>
        <v>1264.33333333333</v>
      </c>
      <c r="AW193" s="1">
        <f>AVERAGE(AW190:AW192)</f>
        <v>339</v>
      </c>
      <c r="BC193" s="1">
        <f>AVERAGE(BC190:BC192)</f>
        <v>261.666666666667</v>
      </c>
      <c r="BI193" s="1">
        <f>AVERAGE(BI190:BI192)</f>
        <v>1633.66666666667</v>
      </c>
      <c r="BS193" s="1">
        <f>AVERAGE(BS190:BS192)</f>
        <v>287.333333333333</v>
      </c>
      <c r="BY193" s="1">
        <f>AVERAGE(BY190:BY192)</f>
        <v>1040.33333333333</v>
      </c>
      <c r="CE193" s="1">
        <f>AVERAGE(CE190:CE192)</f>
        <v>330.333333333333</v>
      </c>
      <c r="CK193" s="1">
        <f>AVERAGE(CK190:CK192)</f>
        <v>256.666666666667</v>
      </c>
      <c r="CQ193" s="1">
        <f>AVERAGE(CQ190:CQ192)</f>
        <v>1426.66666666667</v>
      </c>
      <c r="DA193" s="1">
        <f>AVERAGE(DA190:DA192)</f>
        <v>210.666666666667</v>
      </c>
      <c r="DG193" s="1">
        <f>AVERAGE(DG190:DG192)</f>
        <v>619</v>
      </c>
      <c r="DM193" s="1">
        <f>AVERAGE(DM190:DM192)</f>
        <v>282</v>
      </c>
      <c r="DS193" s="1">
        <f>AVERAGE(DS190:DS192)</f>
        <v>232.666666666667</v>
      </c>
      <c r="DY193" s="1">
        <f>AVERAGE(DY190:DY192)</f>
        <v>941.666666666667</v>
      </c>
      <c r="EI193" s="1">
        <f>EI190</f>
        <v>149</v>
      </c>
      <c r="EO193" s="1">
        <f>EO190</f>
        <v>314</v>
      </c>
      <c r="EU193" s="1">
        <f>EU190</f>
        <v>187</v>
      </c>
      <c r="FA193" s="1">
        <f>FA190</f>
        <v>195</v>
      </c>
      <c r="FG193" s="1">
        <f>FG190</f>
        <v>496</v>
      </c>
      <c r="FQ193" s="3"/>
      <c r="FS193" s="1">
        <f>AVERAGE(FS190:FS192)</f>
        <v>322.666666666667</v>
      </c>
      <c r="FY193" s="1">
        <f>AVERAGE(FY190:FY192)</f>
        <v>1255</v>
      </c>
      <c r="GE193" s="1">
        <f>AVERAGE(GE190:GE192)</f>
        <v>339.333333333333</v>
      </c>
      <c r="GK193" s="1">
        <f>AVERAGE(GK190:GK192)</f>
        <v>262.333333333333</v>
      </c>
      <c r="GQ193" s="1">
        <f>AVERAGE(GQ190:GQ192)</f>
        <v>1611.66666666667</v>
      </c>
      <c r="HA193" s="1">
        <f>AVERAGE(HA190:HA192)</f>
        <v>318.333333333333</v>
      </c>
      <c r="HG193" s="1">
        <f>AVERAGE(HG190:HG192)</f>
        <v>1245.33333333333</v>
      </c>
      <c r="HM193" s="1">
        <f>AVERAGE(HM190:HM192)</f>
        <v>335</v>
      </c>
      <c r="HS193" s="1">
        <f>AVERAGE(HS190:HS192)</f>
        <v>256.666666666667</v>
      </c>
      <c r="HY193" s="1">
        <f>AVERAGE(HY190:HY192)</f>
        <v>1608.66666666667</v>
      </c>
      <c r="II193" s="1">
        <f>AVERAGE(II190:II192)</f>
        <v>275</v>
      </c>
      <c r="IO193" s="1">
        <f>AVERAGE(IO190:IO192)</f>
        <v>1007</v>
      </c>
      <c r="IU193" s="1">
        <f>AVERAGE(IU190:IU192)</f>
        <v>318</v>
      </c>
      <c r="JA193" s="1">
        <f>AVERAGE(JA190:JA192)</f>
        <v>247</v>
      </c>
      <c r="JG193" s="1">
        <f>AVERAGE(JG190:JG192)</f>
        <v>1382.33333333333</v>
      </c>
      <c r="JQ193" s="1">
        <f>AVERAGE(JQ190:JQ192)</f>
        <v>190</v>
      </c>
      <c r="JW193" s="1">
        <f>AVERAGE(JW190:JW192)</f>
        <v>575.666666666667</v>
      </c>
      <c r="KC193" s="1">
        <f>AVERAGE(KC190:KC192)</f>
        <v>254.666666666667</v>
      </c>
      <c r="KI193" s="1">
        <f>AVERAGE(KI190:KI192)</f>
        <v>214</v>
      </c>
      <c r="KO193" s="1">
        <f>AVERAGE(KO190:KO192)</f>
        <v>873</v>
      </c>
      <c r="KY193" s="1">
        <f>KY190</f>
        <v>159</v>
      </c>
      <c r="LE193" s="1">
        <f>LE190</f>
        <v>333</v>
      </c>
      <c r="LK193" s="1">
        <f>LK190</f>
        <v>199</v>
      </c>
      <c r="LQ193" s="1">
        <f>LQ190</f>
        <v>209</v>
      </c>
      <c r="LW193" s="1">
        <f>LW190</f>
        <v>524</v>
      </c>
      <c r="MG193" s="3"/>
      <c r="MI193" s="1">
        <f>AVERAGE(MI190:MI192)</f>
        <v>333.666666666667</v>
      </c>
      <c r="MO193" s="1">
        <f>AVERAGE(MO190:MO192)</f>
        <v>1298</v>
      </c>
      <c r="MU193" s="1">
        <f>AVERAGE(MU190:MU192)</f>
        <v>349.333333333333</v>
      </c>
      <c r="NA193" s="1">
        <f>AVERAGE(NA190:NA192)</f>
        <v>263.333333333333</v>
      </c>
      <c r="NG193" s="1">
        <f>AVERAGE(NG190:NG192)</f>
        <v>1649.33333333333</v>
      </c>
      <c r="NQ193" s="1">
        <f>AVERAGE(NQ190:NQ192)</f>
        <v>342.333333333333</v>
      </c>
      <c r="NW193" s="1">
        <f>AVERAGE(NW190:NW192)</f>
        <v>1355</v>
      </c>
      <c r="OC193" s="1">
        <f>AVERAGE(OC190:OC192)</f>
        <v>359</v>
      </c>
      <c r="OI193" s="1">
        <f>AVERAGE(OI190:OI192)</f>
        <v>276.666666666667</v>
      </c>
      <c r="OO193" s="1">
        <f>AVERAGE(OO190:OO192)</f>
        <v>1740.33333333333</v>
      </c>
      <c r="OY193" s="1">
        <f>AVERAGE(OY190:OY192)</f>
        <v>300.666666666667</v>
      </c>
      <c r="PE193" s="1">
        <f>AVERAGE(PE190:PE192)</f>
        <v>1085.66666666667</v>
      </c>
      <c r="PK193" s="1">
        <f>AVERAGE(PK190:PK192)</f>
        <v>338.666666666667</v>
      </c>
      <c r="PQ193" s="1">
        <f>AVERAGE(PQ190:PQ192)</f>
        <v>243.333333333333</v>
      </c>
      <c r="PW193" s="1">
        <f>AVERAGE(PW190:PW192)</f>
        <v>1440.33333333333</v>
      </c>
      <c r="QG193" s="1">
        <f>AVERAGE(QG190:QG192)</f>
        <v>187.333333333333</v>
      </c>
      <c r="QM193" s="1">
        <f>AVERAGE(QM190:QM192)</f>
        <v>622</v>
      </c>
      <c r="QS193" s="1">
        <f>AVERAGE(QS190:QS192)</f>
        <v>258.333333333333</v>
      </c>
      <c r="QY193" s="1">
        <f>AVERAGE(QY190:QY192)</f>
        <v>203.666666666667</v>
      </c>
      <c r="RE193" s="1">
        <f>AVERAGE(RE190:RE192)</f>
        <v>911.666666666667</v>
      </c>
      <c r="RO193" s="1">
        <f>RO190</f>
        <v>190</v>
      </c>
      <c r="RU193" s="1">
        <f>RU190</f>
        <v>423</v>
      </c>
      <c r="SA193" s="1">
        <f>SA190</f>
        <v>238</v>
      </c>
      <c r="SG193" s="1">
        <f>SG190</f>
        <v>233</v>
      </c>
      <c r="SM193" s="1">
        <f>SM190</f>
        <v>654</v>
      </c>
      <c r="SW193" s="3"/>
      <c r="SY193" s="1">
        <f>AVERAGE(SY190:SY192)</f>
        <v>327.333333333333</v>
      </c>
      <c r="TE193" s="1">
        <f>AVERAGE(TE190:TE192)</f>
        <v>1274.66666666667</v>
      </c>
      <c r="TK193" s="1">
        <f>AVERAGE(TK190:TK192)</f>
        <v>343</v>
      </c>
      <c r="TQ193" s="1">
        <f>AVERAGE(TQ190:TQ192)</f>
        <v>261</v>
      </c>
      <c r="TW193" s="1">
        <f>AVERAGE(TW190:TW192)</f>
        <v>1626.33333333333</v>
      </c>
      <c r="UG193" s="1">
        <f>AVERAGE(UG190:UG192)</f>
        <v>332.333333333333</v>
      </c>
      <c r="UM193" s="1">
        <f>AVERAGE(UM190:UM192)</f>
        <v>1309</v>
      </c>
      <c r="US193" s="1">
        <f>AVERAGE(US190:US192)</f>
        <v>349.333333333333</v>
      </c>
      <c r="UY193" s="1">
        <f>AVERAGE(UY190:UY192)</f>
        <v>268.333333333333</v>
      </c>
      <c r="VE193" s="1">
        <f>AVERAGE(VE190:VE192)</f>
        <v>1678.66666666667</v>
      </c>
      <c r="VO193" s="1">
        <f>AVERAGE(VO190:VO192)</f>
        <v>290</v>
      </c>
      <c r="VU193" s="1">
        <f>AVERAGE(VU190:VU192)</f>
        <v>1039</v>
      </c>
      <c r="WA193" s="1">
        <f>AVERAGE(WA190:WA192)</f>
        <v>325.666666666667</v>
      </c>
      <c r="WG193" s="1">
        <f>AVERAGE(WG190:WG192)</f>
        <v>235</v>
      </c>
      <c r="WM193" s="1">
        <f>AVERAGE(WM190:WM192)</f>
        <v>1377.33333333333</v>
      </c>
      <c r="WW193" s="1">
        <f>AVERAGE(WW190:WW192)</f>
        <v>199.666666666667</v>
      </c>
      <c r="XC193" s="1">
        <f>AVERAGE(XC190:XC192)</f>
        <v>640.333333333333</v>
      </c>
      <c r="XI193" s="1">
        <f>AVERAGE(XI190:XI192)</f>
        <v>269.666666666667</v>
      </c>
      <c r="XO193" s="1">
        <f>AVERAGE(XO190:XO192)</f>
        <v>207</v>
      </c>
      <c r="XU193" s="1">
        <f>AVERAGE(XU190:XU192)</f>
        <v>938.666666666667</v>
      </c>
      <c r="YE193" s="1">
        <f>YE190</f>
        <v>199</v>
      </c>
      <c r="YK193" s="1">
        <f>YK190</f>
        <v>449</v>
      </c>
      <c r="YQ193" s="1">
        <f>YQ190</f>
        <v>252</v>
      </c>
      <c r="YW193" s="1">
        <f>YW190</f>
        <v>242</v>
      </c>
      <c r="ZC193" s="1">
        <f>ZC190</f>
        <v>692</v>
      </c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</row>
    <row r="194" spans="1:715">
      <c r="A194" s="3"/>
      <c r="FQ194" s="3"/>
      <c r="MG194" s="3"/>
      <c r="SW194" s="3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</row>
    <row r="195" spans="1:715">
      <c r="A195" s="3"/>
      <c r="FQ195" s="3"/>
      <c r="MG195" s="3"/>
      <c r="SW195" s="3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</row>
    <row r="196" spans="1:715">
      <c r="A196" s="3"/>
      <c r="FQ196" s="3"/>
      <c r="MG196" s="3"/>
      <c r="SW196" s="3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</row>
    <row r="197" spans="1:715">
      <c r="A197" s="3"/>
      <c r="C197" s="1">
        <f>(AA193-U193)/AA193</f>
        <v>0.837980867087319</v>
      </c>
      <c r="F197" s="1">
        <f>(I193-O193)/I193</f>
        <v>0.728511530398323</v>
      </c>
      <c r="I197" s="1">
        <f>(I193-C193)/I193</f>
        <v>0.742138364779874</v>
      </c>
      <c r="L197" s="1">
        <f>(I193-O193)/(I193-C193)</f>
        <v>0.981638418079096</v>
      </c>
      <c r="O197" s="1">
        <f>AA193/I193-1</f>
        <v>0.287473794549266</v>
      </c>
      <c r="R197" s="1">
        <f>L197/(L197+1)</f>
        <v>0.495367070563079</v>
      </c>
      <c r="U197" s="1">
        <f>1/(1+L197)</f>
        <v>0.504632929436921</v>
      </c>
      <c r="X197" s="1">
        <f>U197/R197-1</f>
        <v>0.0187050359712229</v>
      </c>
      <c r="AA197" s="1">
        <f>I197*L197</f>
        <v>0.728511530398323</v>
      </c>
      <c r="AD197" s="1">
        <f>1-I197</f>
        <v>0.257861635220126</v>
      </c>
      <c r="AG197" s="1">
        <f>I197*(1-L197)</f>
        <v>0.0136268343815513</v>
      </c>
      <c r="AK197" s="1">
        <f>(BI193-BC193)/BI193</f>
        <v>0.839828606406856</v>
      </c>
      <c r="AN197" s="1">
        <f>(AQ193-AW193)/AQ193</f>
        <v>0.731874505668336</v>
      </c>
      <c r="AQ197" s="1">
        <f>(AQ193-AK193)/AQ193</f>
        <v>0.745320326918007</v>
      </c>
      <c r="AT197" s="1">
        <f>(AQ193-AW193)/(AQ193-AK193)</f>
        <v>0.981959674566678</v>
      </c>
      <c r="AW197" s="1">
        <f>BI193/AQ193-1</f>
        <v>0.292117057737938</v>
      </c>
      <c r="AZ197" s="1">
        <f>AT197/(AT197+1)</f>
        <v>0.495448866678565</v>
      </c>
      <c r="BC197" s="1">
        <f>1/(1+AT197)</f>
        <v>0.504551133321435</v>
      </c>
      <c r="BF197" s="1">
        <f>BC197/AZ197-1</f>
        <v>0.018371757925072</v>
      </c>
      <c r="BI197" s="1">
        <f>AQ197*AT197</f>
        <v>0.731874505668336</v>
      </c>
      <c r="BL197" s="1">
        <f>1-AQ197</f>
        <v>0.254679673081993</v>
      </c>
      <c r="BO197" s="1">
        <f>AQ197*(1-AT197)</f>
        <v>0.0134458212496705</v>
      </c>
      <c r="BS197" s="1">
        <f>(CQ193-CK193)/CQ193</f>
        <v>0.820093457943925</v>
      </c>
      <c r="BV197" s="1">
        <f>(BY193-CE193)/BY193</f>
        <v>0.682473566164691</v>
      </c>
      <c r="BY197" s="1">
        <f>(BY193-BS193)/BY193</f>
        <v>0.723806472284524</v>
      </c>
      <c r="CB197" s="1">
        <f>(BY193-CE193)/(BY193-BS193)</f>
        <v>0.942895086321381</v>
      </c>
      <c r="CE197" s="1">
        <f>CQ193/BY193-1</f>
        <v>0.371355334828581</v>
      </c>
      <c r="CH197" s="1">
        <f>CB197/(CB197+1)</f>
        <v>0.485304169514696</v>
      </c>
      <c r="CK197" s="1">
        <f>1/(1+CB197)</f>
        <v>0.514695830485304</v>
      </c>
      <c r="CN197" s="1">
        <f>CK197/CH197-1</f>
        <v>0.0605633802816903</v>
      </c>
      <c r="CQ197" s="1">
        <f>BY197*CB197</f>
        <v>0.682473566164691</v>
      </c>
      <c r="CT197" s="1">
        <f>1-BY197</f>
        <v>0.276193527715476</v>
      </c>
      <c r="CW197" s="1">
        <f>BY197*(1-CB197)</f>
        <v>0.0413329061198334</v>
      </c>
      <c r="DA197" s="1">
        <f>(DY193-DS193)/DY193</f>
        <v>0.752920353982301</v>
      </c>
      <c r="DD197" s="1">
        <f>(DG193-DM193)/DG193</f>
        <v>0.544426494345719</v>
      </c>
      <c r="DG197" s="1">
        <f>(DG193-DA193)/DG193</f>
        <v>0.659666128163705</v>
      </c>
      <c r="DJ197" s="1">
        <f>(DG193-DM193)/(DG193-DA193)</f>
        <v>0.825306122448979</v>
      </c>
      <c r="DM197" s="1">
        <f>DY193/DG193-1</f>
        <v>0.521270866989768</v>
      </c>
      <c r="DP197" s="1">
        <f>DJ197/(DJ197+1)</f>
        <v>0.452146690518784</v>
      </c>
      <c r="DS197" s="1">
        <f>1/(1+DJ197)</f>
        <v>0.547853309481216</v>
      </c>
      <c r="DV197" s="1">
        <f>DS197/DP197-1</f>
        <v>0.211671612265084</v>
      </c>
      <c r="DY197" s="1">
        <f>DG197*DJ197</f>
        <v>0.544426494345719</v>
      </c>
      <c r="EB197" s="1">
        <f>1-DG197</f>
        <v>0.340333871836295</v>
      </c>
      <c r="EE197" s="1">
        <f>DG197*(1-DJ197)</f>
        <v>0.115239633817986</v>
      </c>
      <c r="EI197" s="1">
        <f>(FG193-FA193)/FG193</f>
        <v>0.606854838709677</v>
      </c>
      <c r="EL197" s="1">
        <f>(EO193-EU193)/EO193</f>
        <v>0.404458598726115</v>
      </c>
      <c r="EO197" s="1">
        <f>(EO193-EI193)/EO193</f>
        <v>0.525477707006369</v>
      </c>
      <c r="ER197" s="1">
        <f>(EO193-EU193)/(EO193-EI193)</f>
        <v>0.76969696969697</v>
      </c>
      <c r="EU197" s="1">
        <f>FG193/EO193-1</f>
        <v>0.579617834394905</v>
      </c>
      <c r="EX197" s="1">
        <f>ER197/(ER197+1)</f>
        <v>0.434931506849315</v>
      </c>
      <c r="FA197" s="1">
        <f>1/(1+ER197)</f>
        <v>0.565068493150685</v>
      </c>
      <c r="FD197" s="1">
        <f>FA197/EX197-1</f>
        <v>0.299212598425197</v>
      </c>
      <c r="FG197" s="1">
        <f>EO197*ER197</f>
        <v>0.404458598726115</v>
      </c>
      <c r="FJ197" s="1">
        <f>1-EO197</f>
        <v>0.474522292993631</v>
      </c>
      <c r="FM197" s="1">
        <f>EO197*(1-ER197)</f>
        <v>0.121019108280255</v>
      </c>
      <c r="FQ197" s="3"/>
      <c r="FS197" s="1">
        <f>(GQ193-GK193)/GQ193</f>
        <v>0.83722854188211</v>
      </c>
      <c r="FV197" s="1">
        <f>(FY193-GE193)/FY193</f>
        <v>0.729614873837982</v>
      </c>
      <c r="FY197" s="1">
        <f>(FY193-FS193)/FY193</f>
        <v>0.742895086321381</v>
      </c>
      <c r="GB197" s="1">
        <f>(FY193-GE193)/(FY193-FS193)</f>
        <v>0.982123703968538</v>
      </c>
      <c r="GE197" s="1">
        <f>GQ193/FY193-1</f>
        <v>0.284196547144754</v>
      </c>
      <c r="GH197" s="1">
        <f>GB197/(GB197+1)</f>
        <v>0.495490620490621</v>
      </c>
      <c r="GK197" s="1">
        <f>1/(1+GB197)</f>
        <v>0.504509379509379</v>
      </c>
      <c r="GN197" s="1">
        <f>GK197/GH197-1</f>
        <v>0.0182016745540587</v>
      </c>
      <c r="GQ197" s="1">
        <f>FY197*GB197</f>
        <v>0.729614873837982</v>
      </c>
      <c r="GT197" s="1">
        <f>1-FY197</f>
        <v>0.257104913678619</v>
      </c>
      <c r="GW197" s="1">
        <f>FY197*(1-GB197)</f>
        <v>0.0132802124833996</v>
      </c>
      <c r="HA197" s="1">
        <f>(HY193-HS193)/HY193</f>
        <v>0.840447575631993</v>
      </c>
      <c r="HD197" s="1">
        <f>(HG193-HM193)/HG193</f>
        <v>0.730995717344754</v>
      </c>
      <c r="HG197" s="1">
        <f>(HG193-HA193)/HG193</f>
        <v>0.744379014989293</v>
      </c>
      <c r="HJ197" s="1">
        <f>(HG193-HM193)/(HG193-HA193)</f>
        <v>0.982020855807264</v>
      </c>
      <c r="HM197" s="1">
        <f>HY193/HG193-1</f>
        <v>0.291755888650964</v>
      </c>
      <c r="HP197" s="1">
        <f>HJ197/(HJ197+1)</f>
        <v>0.495464441219158</v>
      </c>
      <c r="HS197" s="1">
        <f>1/(1+HJ197)</f>
        <v>0.504535558780842</v>
      </c>
      <c r="HV197" s="1">
        <f>HS197/HP197-1</f>
        <v>0.018308311973636</v>
      </c>
      <c r="HY197" s="1">
        <f>HG197*HJ197</f>
        <v>0.730995717344754</v>
      </c>
      <c r="IB197" s="1">
        <f>1-HG197</f>
        <v>0.255620985010707</v>
      </c>
      <c r="IE197" s="1">
        <f>HG197*(1-HJ197)</f>
        <v>0.0133832976445397</v>
      </c>
      <c r="II197" s="1">
        <f>(JG193-JA193)/JG193</f>
        <v>0.821316614420063</v>
      </c>
      <c r="IL197" s="1">
        <f>(IO193-IU193)/IO193</f>
        <v>0.684210526315789</v>
      </c>
      <c r="IO197" s="1">
        <f>(IO193-II193)/IO193</f>
        <v>0.726911618669315</v>
      </c>
      <c r="IR197" s="1">
        <f>(IO193-IU193)/(IO193-II193)</f>
        <v>0.941256830601093</v>
      </c>
      <c r="IU197" s="1">
        <f>JG193/IO193-1</f>
        <v>0.372724263488911</v>
      </c>
      <c r="IX197" s="1">
        <f>IR197/(IR197+1)</f>
        <v>0.484869809992963</v>
      </c>
      <c r="JA197" s="1">
        <f>1/(1+IR197)</f>
        <v>0.515130190007037</v>
      </c>
      <c r="JD197" s="1">
        <f>JA197/IX197-1</f>
        <v>0.0624092888243832</v>
      </c>
      <c r="JG197" s="1">
        <f>IO197*IR197</f>
        <v>0.684210526315789</v>
      </c>
      <c r="JJ197" s="1">
        <f>1-IO197</f>
        <v>0.273088381330685</v>
      </c>
      <c r="JM197" s="1">
        <f>IO197*(1-IR197)</f>
        <v>0.0427010923535253</v>
      </c>
      <c r="JQ197" s="1">
        <f>(KO193-KI193)/KO193</f>
        <v>0.754868270332188</v>
      </c>
      <c r="JT197" s="1">
        <f>(JW193-KC193)/JW193</f>
        <v>0.557614360162131</v>
      </c>
      <c r="JW197" s="1">
        <f>(JW193-JQ193)/JW193</f>
        <v>0.669947886508396</v>
      </c>
      <c r="JZ197" s="1">
        <f>(JW193-KC193)/(JW193-JQ193)</f>
        <v>0.832324978392394</v>
      </c>
      <c r="KC197" s="1">
        <f>KO193/JW193-1</f>
        <v>0.51650260567458</v>
      </c>
      <c r="KF197" s="1">
        <f>JZ197/(JZ197+1)</f>
        <v>0.454245283018868</v>
      </c>
      <c r="KI197" s="1">
        <f>1/(1+JZ197)</f>
        <v>0.545754716981132</v>
      </c>
      <c r="KL197" s="1">
        <f>KI197/KF197-1</f>
        <v>0.201453790238837</v>
      </c>
      <c r="KO197" s="1">
        <f>JW197*JZ197</f>
        <v>0.557614360162131</v>
      </c>
      <c r="KR197" s="1">
        <f>1-JW197</f>
        <v>0.330052113491604</v>
      </c>
      <c r="KU197" s="1">
        <f>JW197*(1-JZ197)</f>
        <v>0.112333526346265</v>
      </c>
      <c r="KY197" s="1">
        <f>(LW193-LQ193)/LW193</f>
        <v>0.601145038167939</v>
      </c>
      <c r="LB197" s="1">
        <f>(LE193-LK193)/LE193</f>
        <v>0.402402402402402</v>
      </c>
      <c r="LE197" s="1">
        <f>(LE193-KY193)/LE193</f>
        <v>0.522522522522523</v>
      </c>
      <c r="LH197" s="1">
        <f>(LE193-LK193)/(LE193-KY193)</f>
        <v>0.770114942528736</v>
      </c>
      <c r="LK197" s="1">
        <f>LW193/LE193-1</f>
        <v>0.573573573573574</v>
      </c>
      <c r="LN197" s="1">
        <f>LH197/(LH197+1)</f>
        <v>0.435064935064935</v>
      </c>
      <c r="LQ197" s="1">
        <f>1/(1+LH197)</f>
        <v>0.564935064935065</v>
      </c>
      <c r="LT197" s="1">
        <f>LQ197/LN197-1</f>
        <v>0.298507462686567</v>
      </c>
      <c r="LW197" s="1">
        <f>LE197*LH197</f>
        <v>0.402402402402402</v>
      </c>
      <c r="LZ197" s="1">
        <f>1-LE197</f>
        <v>0.477477477477477</v>
      </c>
      <c r="MC197" s="1">
        <f>LE197*(1-LH197)</f>
        <v>0.12012012012012</v>
      </c>
      <c r="MG197" s="3"/>
      <c r="MI197" s="1">
        <f>(NG193-NA193)/NG193</f>
        <v>0.840339531123686</v>
      </c>
      <c r="ML197" s="1">
        <f>(MO193-MU193)/MO193</f>
        <v>0.730868002054443</v>
      </c>
      <c r="MO197" s="1">
        <f>(MO193-MI193)/MO193</f>
        <v>0.742937853107345</v>
      </c>
      <c r="MR197" s="1">
        <f>(MO193-MU193)/(MO193-MI193)</f>
        <v>0.983753888696855</v>
      </c>
      <c r="MU197" s="1">
        <f>NG193/MO193-1</f>
        <v>0.270672829994864</v>
      </c>
      <c r="MX197" s="1">
        <f>MR197/(MR197+1)</f>
        <v>0.495905209966893</v>
      </c>
      <c r="NA197" s="1">
        <f>1/(1+MR197)</f>
        <v>0.504094790033107</v>
      </c>
      <c r="ND197" s="1">
        <f>NA197/MX197-1</f>
        <v>0.0165144061841178</v>
      </c>
      <c r="NG197" s="1">
        <f>MO197*MR197</f>
        <v>0.730868002054443</v>
      </c>
      <c r="NJ197" s="1">
        <f>1-MO197</f>
        <v>0.257062146892655</v>
      </c>
      <c r="NM197" s="1">
        <f>MO197*(1-MR197)</f>
        <v>0.0120698510529018</v>
      </c>
      <c r="NQ197" s="1">
        <f>(OO193-OI193)/OO193</f>
        <v>0.841026623252251</v>
      </c>
      <c r="NT197" s="1">
        <f>(NW193-OC193)/NW193</f>
        <v>0.735055350553506</v>
      </c>
      <c r="NW197" s="1">
        <f>(NW193-NQ193)/NW193</f>
        <v>0.747355473554736</v>
      </c>
      <c r="NZ197" s="1">
        <f>(NW193-OC193)/(NW193-NQ193)</f>
        <v>0.983541803818301</v>
      </c>
      <c r="OC197" s="1">
        <f>OO193/NW193-1</f>
        <v>0.284378843788438</v>
      </c>
      <c r="OF197" s="1">
        <f>NZ197/(NZ197+1)</f>
        <v>0.495851310985728</v>
      </c>
      <c r="OI197" s="1">
        <f>1/(1+NZ197)</f>
        <v>0.504148689014271</v>
      </c>
      <c r="OL197" s="1">
        <f>OI197/OF197-1</f>
        <v>0.0167336010709505</v>
      </c>
      <c r="OO197" s="1">
        <f>NW197*NZ197</f>
        <v>0.735055350553506</v>
      </c>
      <c r="OR197" s="1">
        <f>1-NW197</f>
        <v>0.252644526445264</v>
      </c>
      <c r="OU197" s="1">
        <f>NW197*(1-NZ197)</f>
        <v>0.01230012300123</v>
      </c>
      <c r="OY197" s="1">
        <f>(PW193-PQ193)/PW193</f>
        <v>0.831057625549641</v>
      </c>
      <c r="PB197" s="1">
        <f>(PE193-PK193)/PE193</f>
        <v>0.688056493705864</v>
      </c>
      <c r="PE197" s="1">
        <f>(PE193-OY193)/PE193</f>
        <v>0.723058028860915</v>
      </c>
      <c r="PH197" s="1">
        <f>(PE193-PK193)/(PE193-OY193)</f>
        <v>0.951592356687898</v>
      </c>
      <c r="PK197" s="1">
        <f>PW193/PE193-1</f>
        <v>0.326680994780473</v>
      </c>
      <c r="PN197" s="1">
        <f>PH197/(PH197+1)</f>
        <v>0.487597911227154</v>
      </c>
      <c r="PQ197" s="1">
        <f>1/(1+PH197)</f>
        <v>0.512402088772846</v>
      </c>
      <c r="PT197" s="1">
        <f>PQ197/PN197-1</f>
        <v>0.0508701472556894</v>
      </c>
      <c r="PW197" s="1">
        <f>PE197*PH197</f>
        <v>0.688056493705864</v>
      </c>
      <c r="PZ197" s="1">
        <f>1-PE197</f>
        <v>0.276941971139085</v>
      </c>
      <c r="QC197" s="1">
        <f>PE197*(1-PH197)</f>
        <v>0.0350015351550506</v>
      </c>
      <c r="QG197" s="1">
        <f>(RE193-QY193)/RE193</f>
        <v>0.776599634369287</v>
      </c>
      <c r="QJ197" s="1">
        <f>(QM193-QS193)/QM193</f>
        <v>0.584673097534834</v>
      </c>
      <c r="QM197" s="1">
        <f>(QM193-QG193)/QM193</f>
        <v>0.69882100750268</v>
      </c>
      <c r="QP197" s="1">
        <f>(QM193-QS193)/(QM193-QG193)</f>
        <v>0.836656441717792</v>
      </c>
      <c r="QS197" s="1">
        <f>RE193/QM193-1</f>
        <v>0.465702036441586</v>
      </c>
      <c r="QV197" s="1">
        <f>QP197/(QP197+1)</f>
        <v>0.45553235908142</v>
      </c>
      <c r="QY197" s="1">
        <f>1/(1+QP197)</f>
        <v>0.54446764091858</v>
      </c>
      <c r="RB197" s="1">
        <f>QY197/QV197-1</f>
        <v>0.195233730522456</v>
      </c>
      <c r="RE197" s="1">
        <f>QM197*QP197</f>
        <v>0.584673097534834</v>
      </c>
      <c r="RH197" s="1">
        <f>1-QM197</f>
        <v>0.30117899249732</v>
      </c>
      <c r="RK197" s="1">
        <f>QM197*(1-QP197)</f>
        <v>0.114147909967846</v>
      </c>
      <c r="RO197" s="1">
        <f>(SM193-SG193)/SM193</f>
        <v>0.643730886850153</v>
      </c>
      <c r="RR197" s="1">
        <f>(RU193-SA193)/RU193</f>
        <v>0.437352245862884</v>
      </c>
      <c r="RU197" s="1">
        <f>(RU193-RO193)/RU193</f>
        <v>0.550827423167849</v>
      </c>
      <c r="RX197" s="1">
        <f>(RU193-SA193)/(RU193-RO193)</f>
        <v>0.793991416309013</v>
      </c>
      <c r="SA197" s="1">
        <f>SM193/RU193-1</f>
        <v>0.546099290780142</v>
      </c>
      <c r="SD197" s="1">
        <f>RX197/(RX197+1)</f>
        <v>0.442583732057416</v>
      </c>
      <c r="SG197" s="1">
        <f>1/(1+RX197)</f>
        <v>0.557416267942584</v>
      </c>
      <c r="SJ197" s="1">
        <f>SG197/SD197-1</f>
        <v>0.259459459459459</v>
      </c>
      <c r="SM197" s="1">
        <f>RU197*RX197</f>
        <v>0.437352245862884</v>
      </c>
      <c r="SP197" s="1">
        <f>1-RU197</f>
        <v>0.449172576832151</v>
      </c>
      <c r="SS197" s="1">
        <f>RU197*(1-RX197)</f>
        <v>0.113475177304965</v>
      </c>
      <c r="SW197" s="3"/>
      <c r="SY197" s="1">
        <f>(TW193-TQ193)/TW193</f>
        <v>0.839516294322607</v>
      </c>
      <c r="TB197" s="1">
        <f>(TE193-TK193)/TE193</f>
        <v>0.730910041841004</v>
      </c>
      <c r="TE197" s="1">
        <f>(TE193-SY193)/TE193</f>
        <v>0.743200836820084</v>
      </c>
      <c r="TH197" s="1">
        <f>(TE193-TK193)/(TE193-SY193)</f>
        <v>0.983462350457424</v>
      </c>
      <c r="TK197" s="1">
        <f>TW193/TE193-1</f>
        <v>0.275889121338912</v>
      </c>
      <c r="TN197" s="1">
        <f>TH197/(TH197+1)</f>
        <v>0.49583111584176</v>
      </c>
      <c r="TQ197" s="1">
        <f>1/(1+TH197)</f>
        <v>0.50416888415824</v>
      </c>
      <c r="TT197" s="1">
        <f>TQ197/TN197-1</f>
        <v>0.016815742397138</v>
      </c>
      <c r="TW197" s="1">
        <f>TE197*TH197</f>
        <v>0.730910041841004</v>
      </c>
      <c r="TZ197" s="1">
        <f>1-TE197</f>
        <v>0.256799163179916</v>
      </c>
      <c r="UC197" s="1">
        <f>TE197*(1-TH197)</f>
        <v>0.0122907949790796</v>
      </c>
      <c r="UG197" s="1">
        <f>(VE193-UY193)/VE193</f>
        <v>0.840150913423352</v>
      </c>
      <c r="UJ197" s="1">
        <f>(UM193-US193)/UM193</f>
        <v>0.733129615482557</v>
      </c>
      <c r="UM197" s="1">
        <f>(UM193-UG193)/UM193</f>
        <v>0.74611662846957</v>
      </c>
      <c r="UP197" s="1">
        <f>(UM193-US193)/(UM193-UG193)</f>
        <v>0.98259385665529</v>
      </c>
      <c r="US197" s="1">
        <f>VE193/UM193-1</f>
        <v>0.282403870639165</v>
      </c>
      <c r="UV197" s="1">
        <f>UP197/(UP197+1)</f>
        <v>0.49561025994147</v>
      </c>
      <c r="UY197" s="1">
        <f>1/(1+UP197)</f>
        <v>0.50438974005853</v>
      </c>
      <c r="VB197" s="1">
        <f>UY197/UV197-1</f>
        <v>0.0177144841959014</v>
      </c>
      <c r="VE197" s="1">
        <f>UM197*UP197</f>
        <v>0.733129615482557</v>
      </c>
      <c r="VH197" s="1">
        <f>1-UM197</f>
        <v>0.25388337153043</v>
      </c>
      <c r="VK197" s="1">
        <f>UM197*(1-UP197)</f>
        <v>0.012987012987013</v>
      </c>
      <c r="VO197" s="1">
        <f>(WM193-WG193)/WM193</f>
        <v>0.829380445304937</v>
      </c>
      <c r="VR197" s="1">
        <f>(VU193-WA193)/VU193</f>
        <v>0.686557587423805</v>
      </c>
      <c r="VU197" s="1">
        <f>(VU193-VO193)/VU193</f>
        <v>0.720885466794995</v>
      </c>
      <c r="VX197" s="1">
        <f>(VU193-WA193)/(VU193-VO193)</f>
        <v>0.952380952380952</v>
      </c>
      <c r="WA197" s="1">
        <f>WM193/VU193-1</f>
        <v>0.325633622072506</v>
      </c>
      <c r="WD197" s="1">
        <f>VX197/(VX197+1)</f>
        <v>0.48780487804878</v>
      </c>
      <c r="WG197" s="1">
        <f>1/(1+VX197)</f>
        <v>0.51219512195122</v>
      </c>
      <c r="WJ197" s="1">
        <f>WG197/WD197-1</f>
        <v>0.05</v>
      </c>
      <c r="WM197" s="1">
        <f>VU197*VX197</f>
        <v>0.686557587423805</v>
      </c>
      <c r="WP197" s="1">
        <f>1-VU197</f>
        <v>0.279114533205005</v>
      </c>
      <c r="WS197" s="1">
        <f>VU197*(1-VX197)</f>
        <v>0.0343278793711903</v>
      </c>
      <c r="WW197" s="1">
        <f>(XU193-XO193)/XU193</f>
        <v>0.779474431818182</v>
      </c>
      <c r="WZ197" s="1">
        <f>(XC193-XI193)/XC193</f>
        <v>0.578865174388339</v>
      </c>
      <c r="XC197" s="1">
        <f>(XC193-WW193)/XC193</f>
        <v>0.688183237896929</v>
      </c>
      <c r="XF197" s="1">
        <f>(XC193-XI193)/(XC193-WW193)</f>
        <v>0.841149773071104</v>
      </c>
      <c r="XI197" s="1">
        <f>XU193/XC193-1</f>
        <v>0.465903175429464</v>
      </c>
      <c r="XL197" s="1">
        <f>XF197/(XF197+1)</f>
        <v>0.456861133935908</v>
      </c>
      <c r="XO197" s="1">
        <f>1/(1+XF197)</f>
        <v>0.543138866064092</v>
      </c>
      <c r="XR197" s="1">
        <f>XO197/XL197-1</f>
        <v>0.18884892086331</v>
      </c>
      <c r="XU197" s="1">
        <f>XC197*XF197</f>
        <v>0.578865174388339</v>
      </c>
      <c r="XX197" s="1">
        <f>1-XC197</f>
        <v>0.311816762103071</v>
      </c>
      <c r="YA197" s="1">
        <f>XC197*(1-XF197)</f>
        <v>0.109318063508589</v>
      </c>
      <c r="YE197" s="1">
        <f>(ZC193-YW193)/ZC193</f>
        <v>0.65028901734104</v>
      </c>
      <c r="YH197" s="1">
        <f>(YK193-YQ193)/YK193</f>
        <v>0.438752783964365</v>
      </c>
      <c r="YK197" s="1">
        <f>(YK193-YE193)/YK193</f>
        <v>0.556792873051225</v>
      </c>
      <c r="YN197" s="1">
        <f>(YK193-YQ193)/(YK193-YE193)</f>
        <v>0.788</v>
      </c>
      <c r="YQ197" s="1">
        <f>ZC193/YK193-1</f>
        <v>0.541202672605791</v>
      </c>
      <c r="YT197" s="1">
        <f>YN197/(YN197+1)</f>
        <v>0.440715883668904</v>
      </c>
      <c r="YW197" s="1">
        <f>1/(1+YN197)</f>
        <v>0.559284116331096</v>
      </c>
      <c r="YZ197" s="1">
        <f>YW197/YT197-1</f>
        <v>0.269035532994924</v>
      </c>
      <c r="ZC197" s="1">
        <f>YK197*YN197</f>
        <v>0.438752783964365</v>
      </c>
      <c r="ZF197" s="1">
        <f>1-YK197</f>
        <v>0.443207126948775</v>
      </c>
      <c r="ZI197" s="1">
        <f>YK197*(1-YN197)</f>
        <v>0.11804008908686</v>
      </c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</row>
    <row r="198" spans="1:715">
      <c r="A198" s="3"/>
      <c r="FQ198" s="3"/>
      <c r="MG198" s="3"/>
      <c r="SW198" s="3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</row>
    <row r="199" spans="1:715">
      <c r="A199" s="3"/>
      <c r="FQ199" s="3"/>
      <c r="MG199" s="3"/>
      <c r="SW199" s="3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</row>
    <row r="200" s="1" customFormat="1" spans="1:715">
      <c r="A200" s="4" t="s">
        <v>11</v>
      </c>
      <c r="FQ200" s="4"/>
      <c r="MG200" s="4" t="s">
        <v>11</v>
      </c>
      <c r="SW200" s="4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</row>
    <row r="201" spans="1:715">
      <c r="A201" s="3" t="s">
        <v>46</v>
      </c>
      <c r="B201" s="1">
        <v>55</v>
      </c>
      <c r="C201" s="1">
        <v>324</v>
      </c>
      <c r="I201" s="1">
        <v>1165</v>
      </c>
      <c r="O201" s="1">
        <v>338</v>
      </c>
      <c r="U201" s="1">
        <v>268</v>
      </c>
      <c r="AA201" s="1">
        <v>1496</v>
      </c>
      <c r="AK201" s="1">
        <v>260</v>
      </c>
      <c r="AQ201" s="1">
        <v>1006</v>
      </c>
      <c r="AW201" s="1">
        <v>266</v>
      </c>
      <c r="BC201" s="1">
        <v>229</v>
      </c>
      <c r="BI201" s="1">
        <v>1336</v>
      </c>
      <c r="BS201" s="1">
        <v>279</v>
      </c>
      <c r="BY201" s="1">
        <v>928</v>
      </c>
      <c r="CE201" s="1">
        <v>326</v>
      </c>
      <c r="CK201" s="1">
        <v>240</v>
      </c>
      <c r="CQ201" s="1">
        <v>1267</v>
      </c>
      <c r="DA201" s="1">
        <v>243</v>
      </c>
      <c r="DG201" s="1">
        <v>775</v>
      </c>
      <c r="DM201" s="1">
        <v>302</v>
      </c>
      <c r="DS201" s="1">
        <v>227</v>
      </c>
      <c r="DY201" s="1">
        <v>1107</v>
      </c>
      <c r="EI201" s="1">
        <v>189</v>
      </c>
      <c r="EO201" s="1">
        <v>476</v>
      </c>
      <c r="EU201" s="1">
        <v>242</v>
      </c>
      <c r="FA201" s="1">
        <v>221</v>
      </c>
      <c r="FG201" s="1">
        <v>715</v>
      </c>
      <c r="FQ201" s="3"/>
      <c r="FS201" s="1">
        <v>304</v>
      </c>
      <c r="FY201" s="1">
        <v>1127</v>
      </c>
      <c r="GE201" s="1">
        <v>317</v>
      </c>
      <c r="GK201" s="1">
        <v>251</v>
      </c>
      <c r="GQ201" s="1">
        <v>1445</v>
      </c>
      <c r="HA201" s="1">
        <v>257</v>
      </c>
      <c r="HG201" s="1">
        <v>976</v>
      </c>
      <c r="HM201" s="1">
        <v>265</v>
      </c>
      <c r="HS201" s="1">
        <v>227</v>
      </c>
      <c r="HY201" s="1">
        <v>1295</v>
      </c>
      <c r="II201" s="1">
        <v>283</v>
      </c>
      <c r="IO201" s="1">
        <v>916</v>
      </c>
      <c r="IU201" s="1">
        <v>331</v>
      </c>
      <c r="JA201" s="1">
        <v>240</v>
      </c>
      <c r="JG201" s="1">
        <v>1251</v>
      </c>
      <c r="JQ201" s="1">
        <v>251</v>
      </c>
      <c r="JW201" s="1">
        <v>827</v>
      </c>
      <c r="KC201" s="1">
        <v>314</v>
      </c>
      <c r="KI201" s="1">
        <v>239</v>
      </c>
      <c r="KO201" s="1">
        <v>1153</v>
      </c>
      <c r="KY201" s="1">
        <v>177</v>
      </c>
      <c r="LE201" s="1">
        <v>450</v>
      </c>
      <c r="LK201" s="1">
        <v>228</v>
      </c>
      <c r="LQ201" s="1">
        <v>208</v>
      </c>
      <c r="LW201" s="1">
        <v>676</v>
      </c>
      <c r="MG201" s="3" t="s">
        <v>47</v>
      </c>
      <c r="MH201" s="1">
        <v>124</v>
      </c>
      <c r="MI201" s="1">
        <v>316</v>
      </c>
      <c r="MO201" s="1">
        <v>1321</v>
      </c>
      <c r="MU201" s="1">
        <v>328</v>
      </c>
      <c r="NA201" s="1">
        <v>259</v>
      </c>
      <c r="NG201" s="1">
        <v>1666</v>
      </c>
      <c r="NQ201" s="1">
        <v>196</v>
      </c>
      <c r="NW201" s="1">
        <v>1040</v>
      </c>
      <c r="OC201" s="1">
        <v>190</v>
      </c>
      <c r="OI201" s="1">
        <v>155</v>
      </c>
      <c r="OO201" s="1">
        <v>1342</v>
      </c>
      <c r="OY201" s="1">
        <v>316</v>
      </c>
      <c r="PE201" s="1">
        <v>992</v>
      </c>
      <c r="PK201" s="1">
        <v>362</v>
      </c>
      <c r="PQ201" s="1">
        <v>254</v>
      </c>
      <c r="PW201" s="1">
        <v>1305</v>
      </c>
      <c r="QG201" s="1">
        <v>246</v>
      </c>
      <c r="QM201" s="1">
        <v>779</v>
      </c>
      <c r="QS201" s="1">
        <v>297</v>
      </c>
      <c r="QY201" s="1">
        <v>218</v>
      </c>
      <c r="RE201" s="1">
        <v>1063</v>
      </c>
      <c r="RO201" s="1">
        <v>253</v>
      </c>
      <c r="RU201" s="1">
        <v>660</v>
      </c>
      <c r="SA201" s="1">
        <v>319</v>
      </c>
      <c r="SG201" s="1">
        <v>292</v>
      </c>
      <c r="SM201" s="1">
        <v>974</v>
      </c>
      <c r="SW201" s="3"/>
      <c r="SY201" s="1">
        <v>311</v>
      </c>
      <c r="TE201" s="1">
        <v>1272</v>
      </c>
      <c r="TK201" s="1">
        <v>321</v>
      </c>
      <c r="TQ201" s="1">
        <v>245</v>
      </c>
      <c r="TW201" s="1">
        <v>1595</v>
      </c>
      <c r="UG201" s="1">
        <v>256</v>
      </c>
      <c r="UM201" s="1">
        <v>1096</v>
      </c>
      <c r="US201" s="1">
        <v>259</v>
      </c>
      <c r="UY201" s="1">
        <v>211</v>
      </c>
      <c r="VE201" s="1">
        <v>1415</v>
      </c>
      <c r="VO201" s="1">
        <v>297</v>
      </c>
      <c r="VU201" s="1">
        <v>1044</v>
      </c>
      <c r="WA201" s="1">
        <v>341</v>
      </c>
      <c r="WG201" s="1">
        <v>243</v>
      </c>
      <c r="WM201" s="1">
        <v>1378</v>
      </c>
      <c r="WW201" s="1">
        <v>233</v>
      </c>
      <c r="XC201" s="1">
        <v>711</v>
      </c>
      <c r="XI201" s="1">
        <v>275</v>
      </c>
      <c r="XO201" s="1">
        <v>202</v>
      </c>
      <c r="XU201" s="1">
        <v>1002</v>
      </c>
      <c r="YE201" s="1">
        <v>244</v>
      </c>
      <c r="YK201" s="1">
        <v>659</v>
      </c>
      <c r="YQ201" s="1">
        <v>312</v>
      </c>
      <c r="YW201" s="1">
        <v>287</v>
      </c>
      <c r="ZC201" s="1">
        <v>974</v>
      </c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</row>
    <row r="202" spans="1:715">
      <c r="A202" s="3"/>
      <c r="C202" s="1">
        <v>270</v>
      </c>
      <c r="I202" s="1">
        <v>1057</v>
      </c>
      <c r="O202" s="1">
        <v>298</v>
      </c>
      <c r="U202" s="1">
        <v>233</v>
      </c>
      <c r="AA202" s="1">
        <v>1398</v>
      </c>
      <c r="AK202" s="1">
        <v>368</v>
      </c>
      <c r="AQ202" s="1">
        <v>1446</v>
      </c>
      <c r="AW202" s="1">
        <v>411</v>
      </c>
      <c r="BC202" s="1">
        <v>325</v>
      </c>
      <c r="BI202" s="1">
        <v>1940</v>
      </c>
      <c r="BS202" s="1">
        <v>294</v>
      </c>
      <c r="BY202" s="1">
        <v>1037</v>
      </c>
      <c r="CE202" s="1">
        <v>338</v>
      </c>
      <c r="CK202" s="1">
        <v>257</v>
      </c>
      <c r="CQ202" s="1">
        <v>1401</v>
      </c>
      <c r="DA202" s="1">
        <v>232</v>
      </c>
      <c r="DG202" s="1">
        <v>781</v>
      </c>
      <c r="DM202" s="1">
        <v>277</v>
      </c>
      <c r="DS202" s="1">
        <v>209</v>
      </c>
      <c r="DY202" s="1">
        <v>1059</v>
      </c>
      <c r="FQ202" s="3"/>
      <c r="FS202" s="1">
        <v>286</v>
      </c>
      <c r="FY202" s="1">
        <v>1112</v>
      </c>
      <c r="GE202" s="1">
        <v>317</v>
      </c>
      <c r="GK202" s="1">
        <v>247</v>
      </c>
      <c r="GQ202" s="1">
        <v>1472</v>
      </c>
      <c r="HA202" s="1">
        <v>342</v>
      </c>
      <c r="HG202" s="1">
        <v>1355</v>
      </c>
      <c r="HM202" s="1">
        <v>383</v>
      </c>
      <c r="HS202" s="1">
        <v>303</v>
      </c>
      <c r="HY202" s="1">
        <v>1817</v>
      </c>
      <c r="II202" s="1">
        <v>268</v>
      </c>
      <c r="IO202" s="1">
        <v>994</v>
      </c>
      <c r="IU202" s="1">
        <v>308</v>
      </c>
      <c r="JA202" s="1">
        <v>233</v>
      </c>
      <c r="JG202" s="1">
        <v>1344</v>
      </c>
      <c r="JQ202" s="1">
        <v>262</v>
      </c>
      <c r="JW202" s="1">
        <v>885</v>
      </c>
      <c r="KC202" s="1">
        <v>312</v>
      </c>
      <c r="KI202" s="1">
        <v>236</v>
      </c>
      <c r="KO202" s="1">
        <v>1213</v>
      </c>
      <c r="MG202" s="3"/>
      <c r="MI202" s="1">
        <v>328</v>
      </c>
      <c r="MO202" s="1">
        <v>1193</v>
      </c>
      <c r="MU202" s="1">
        <v>363</v>
      </c>
      <c r="NA202" s="1">
        <v>283</v>
      </c>
      <c r="NG202" s="1">
        <v>1569</v>
      </c>
      <c r="NQ202" s="1">
        <v>433</v>
      </c>
      <c r="NW202" s="1">
        <v>1416</v>
      </c>
      <c r="OC202" s="1">
        <v>484</v>
      </c>
      <c r="OI202" s="1">
        <v>377</v>
      </c>
      <c r="OO202" s="1">
        <v>1886</v>
      </c>
      <c r="OY202" s="1">
        <v>331</v>
      </c>
      <c r="PE202" s="1">
        <v>1299</v>
      </c>
      <c r="PK202" s="1">
        <v>379</v>
      </c>
      <c r="PQ202" s="1">
        <v>285</v>
      </c>
      <c r="PW202" s="1">
        <v>1739</v>
      </c>
      <c r="QG202" s="1">
        <v>257</v>
      </c>
      <c r="QM202" s="1">
        <v>792</v>
      </c>
      <c r="QS202" s="1">
        <v>286</v>
      </c>
      <c r="QY202" s="1">
        <v>210</v>
      </c>
      <c r="RE202" s="1">
        <v>1075</v>
      </c>
      <c r="SW202" s="3"/>
      <c r="SY202" s="1">
        <v>346</v>
      </c>
      <c r="TE202" s="1">
        <v>1289</v>
      </c>
      <c r="TK202" s="1">
        <v>385</v>
      </c>
      <c r="TQ202" s="1">
        <v>296</v>
      </c>
      <c r="TW202" s="1">
        <v>1695</v>
      </c>
      <c r="UG202" s="1">
        <v>374</v>
      </c>
      <c r="UM202" s="1">
        <v>1388</v>
      </c>
      <c r="US202" s="1">
        <v>417</v>
      </c>
      <c r="UY202" s="1">
        <v>326</v>
      </c>
      <c r="VE202" s="1">
        <v>1848</v>
      </c>
      <c r="VO202" s="1">
        <v>318</v>
      </c>
      <c r="VU202" s="1">
        <v>1171</v>
      </c>
      <c r="WA202" s="1">
        <v>364</v>
      </c>
      <c r="WG202" s="1">
        <v>274</v>
      </c>
      <c r="WM202" s="1">
        <v>1567</v>
      </c>
      <c r="WW202" s="1">
        <v>231</v>
      </c>
      <c r="XC202" s="1">
        <v>775</v>
      </c>
      <c r="XI202" s="1">
        <v>270</v>
      </c>
      <c r="XO202" s="1">
        <v>202</v>
      </c>
      <c r="XU202" s="1">
        <v>1036</v>
      </c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</row>
    <row r="203" spans="1:715">
      <c r="A203" s="3"/>
      <c r="C203" s="1">
        <v>330</v>
      </c>
      <c r="I203" s="1">
        <v>1314</v>
      </c>
      <c r="O203" s="1">
        <v>356</v>
      </c>
      <c r="U203" s="1">
        <v>280</v>
      </c>
      <c r="AA203" s="1">
        <v>1720</v>
      </c>
      <c r="AK203" s="1">
        <v>282</v>
      </c>
      <c r="AQ203" s="1">
        <v>1117</v>
      </c>
      <c r="AW203" s="1">
        <v>302</v>
      </c>
      <c r="BC203" s="1">
        <v>249</v>
      </c>
      <c r="BI203" s="1">
        <v>1492</v>
      </c>
      <c r="BS203" s="1">
        <v>288</v>
      </c>
      <c r="BY203" s="1">
        <v>1030</v>
      </c>
      <c r="CE203" s="1">
        <v>335</v>
      </c>
      <c r="CK203" s="1">
        <v>251</v>
      </c>
      <c r="CQ203" s="1">
        <v>1398</v>
      </c>
      <c r="DA203" s="1">
        <v>267</v>
      </c>
      <c r="DG203" s="1">
        <v>758</v>
      </c>
      <c r="DM203" s="1">
        <v>382</v>
      </c>
      <c r="DS203" s="1">
        <v>279</v>
      </c>
      <c r="DY203" s="1">
        <v>1139</v>
      </c>
      <c r="FQ203" s="3"/>
      <c r="FS203" s="1">
        <v>302</v>
      </c>
      <c r="FY203" s="1">
        <v>1171</v>
      </c>
      <c r="GE203" s="1">
        <v>325</v>
      </c>
      <c r="GK203" s="1">
        <v>255</v>
      </c>
      <c r="GQ203" s="1">
        <v>1528</v>
      </c>
      <c r="HA203" s="1">
        <v>263</v>
      </c>
      <c r="HG203" s="1">
        <v>1072</v>
      </c>
      <c r="HM203" s="1">
        <v>282</v>
      </c>
      <c r="HS203" s="1">
        <v>232</v>
      </c>
      <c r="HY203" s="1">
        <v>1431</v>
      </c>
      <c r="II203" s="1">
        <v>283</v>
      </c>
      <c r="IO203" s="1">
        <v>996</v>
      </c>
      <c r="IU203" s="1">
        <v>329</v>
      </c>
      <c r="JA203" s="1">
        <v>244</v>
      </c>
      <c r="JG203" s="1">
        <v>1353</v>
      </c>
      <c r="JQ203" s="1">
        <v>209</v>
      </c>
      <c r="JW203" s="1">
        <v>605</v>
      </c>
      <c r="KC203" s="1">
        <v>326</v>
      </c>
      <c r="KI203" s="1">
        <v>245</v>
      </c>
      <c r="KO203" s="1">
        <v>936</v>
      </c>
      <c r="MG203" s="3"/>
      <c r="MI203" s="1">
        <v>325</v>
      </c>
      <c r="MO203" s="1">
        <v>1310</v>
      </c>
      <c r="MU203" s="1">
        <v>349</v>
      </c>
      <c r="NA203" s="1">
        <v>274</v>
      </c>
      <c r="NG203" s="1">
        <v>1689</v>
      </c>
      <c r="NQ203" s="1">
        <v>339</v>
      </c>
      <c r="NW203" s="1">
        <v>1380</v>
      </c>
      <c r="OC203" s="1">
        <v>366</v>
      </c>
      <c r="OI203" s="1">
        <v>289</v>
      </c>
      <c r="OO203" s="1">
        <v>1818</v>
      </c>
      <c r="OY203" s="1">
        <v>290</v>
      </c>
      <c r="PE203" s="1">
        <v>986</v>
      </c>
      <c r="PK203" s="1">
        <v>331</v>
      </c>
      <c r="PQ203" s="1">
        <v>239</v>
      </c>
      <c r="PW203" s="1">
        <v>1307</v>
      </c>
      <c r="QG203" s="1">
        <v>248</v>
      </c>
      <c r="QM203" s="1">
        <v>734</v>
      </c>
      <c r="QS203" s="1">
        <v>354</v>
      </c>
      <c r="QY203" s="1">
        <v>248</v>
      </c>
      <c r="RE203" s="1">
        <v>1025</v>
      </c>
      <c r="SW203" s="3"/>
      <c r="SY203" s="1">
        <v>318</v>
      </c>
      <c r="TE203" s="1">
        <v>1244</v>
      </c>
      <c r="TK203" s="1">
        <v>340</v>
      </c>
      <c r="TQ203" s="1">
        <v>261</v>
      </c>
      <c r="TW203" s="1">
        <v>1596</v>
      </c>
      <c r="UG203" s="1">
        <v>331</v>
      </c>
      <c r="UM203" s="1">
        <v>1321</v>
      </c>
      <c r="US203" s="1">
        <v>357</v>
      </c>
      <c r="UY203" s="1">
        <v>283</v>
      </c>
      <c r="VE203" s="1">
        <v>1738</v>
      </c>
      <c r="VO203" s="1">
        <v>303</v>
      </c>
      <c r="VU203" s="1">
        <v>1028</v>
      </c>
      <c r="WA203" s="1">
        <v>347</v>
      </c>
      <c r="WG203" s="1">
        <v>255</v>
      </c>
      <c r="WM203" s="1">
        <v>1365</v>
      </c>
      <c r="WW203" s="1">
        <v>243</v>
      </c>
      <c r="XC203" s="1">
        <v>706</v>
      </c>
      <c r="XI203" s="1">
        <v>340</v>
      </c>
      <c r="XO203" s="1">
        <v>240</v>
      </c>
      <c r="XU203" s="1">
        <v>978</v>
      </c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</row>
    <row r="204" spans="1:715">
      <c r="A204" s="3"/>
      <c r="C204" s="1">
        <f>AVERAGE(C201:C203)</f>
        <v>308</v>
      </c>
      <c r="I204" s="1">
        <f>AVERAGE(I201:I203)</f>
        <v>1178.66666666667</v>
      </c>
      <c r="O204" s="1">
        <f>AVERAGE(O201:O203)</f>
        <v>330.666666666667</v>
      </c>
      <c r="U204" s="1">
        <f>AVERAGE(U201:U203)</f>
        <v>260.333333333333</v>
      </c>
      <c r="AA204" s="1">
        <f>AVERAGE(AA201:AA203)</f>
        <v>1538</v>
      </c>
      <c r="AK204" s="1">
        <f>AVERAGE(AK201:AK203)</f>
        <v>303.333333333333</v>
      </c>
      <c r="AQ204" s="1">
        <f>AVERAGE(AQ201:AQ203)</f>
        <v>1189.66666666667</v>
      </c>
      <c r="AW204" s="1">
        <f>AVERAGE(AW201:AW203)</f>
        <v>326.333333333333</v>
      </c>
      <c r="BC204" s="1">
        <f>AVERAGE(BC201:BC203)</f>
        <v>267.666666666667</v>
      </c>
      <c r="BI204" s="1">
        <f>AVERAGE(BI201:BI203)</f>
        <v>1589.33333333333</v>
      </c>
      <c r="BS204" s="1">
        <f>AVERAGE(BS201:BS203)</f>
        <v>287</v>
      </c>
      <c r="BY204" s="1">
        <f>AVERAGE(BY201:BY203)</f>
        <v>998.333333333333</v>
      </c>
      <c r="CE204" s="1">
        <f>AVERAGE(CE201:CE203)</f>
        <v>333</v>
      </c>
      <c r="CK204" s="1">
        <f>AVERAGE(CK201:CK203)</f>
        <v>249.333333333333</v>
      </c>
      <c r="CQ204" s="1">
        <f>AVERAGE(CQ201:CQ203)</f>
        <v>1355.33333333333</v>
      </c>
      <c r="DA204" s="1">
        <f>AVERAGE(DA201:DA203)</f>
        <v>247.333333333333</v>
      </c>
      <c r="DG204" s="1">
        <f>AVERAGE(DG201:DG203)</f>
        <v>771.333333333333</v>
      </c>
      <c r="DM204" s="1">
        <f>AVERAGE(DM201:DM203)</f>
        <v>320.333333333333</v>
      </c>
      <c r="DS204" s="1">
        <f>AVERAGE(DS201:DS203)</f>
        <v>238.333333333333</v>
      </c>
      <c r="DY204" s="1">
        <f>AVERAGE(DY201:DY203)</f>
        <v>1101.66666666667</v>
      </c>
      <c r="EI204" s="1">
        <f>EI201</f>
        <v>189</v>
      </c>
      <c r="EO204" s="1">
        <f>EO201</f>
        <v>476</v>
      </c>
      <c r="EU204" s="1">
        <f>EU201</f>
        <v>242</v>
      </c>
      <c r="FA204" s="1">
        <f>FA201</f>
        <v>221</v>
      </c>
      <c r="FG204" s="1">
        <f>FG201</f>
        <v>715</v>
      </c>
      <c r="FQ204" s="3"/>
      <c r="FS204" s="1">
        <f>AVERAGE(FS201:FS203)</f>
        <v>297.333333333333</v>
      </c>
      <c r="FY204" s="1">
        <f>AVERAGE(FY201:FY203)</f>
        <v>1136.66666666667</v>
      </c>
      <c r="GE204" s="1">
        <f>AVERAGE(GE201:GE203)</f>
        <v>319.666666666667</v>
      </c>
      <c r="GK204" s="1">
        <f>AVERAGE(GK201:GK203)</f>
        <v>251</v>
      </c>
      <c r="GQ204" s="1">
        <f>AVERAGE(GQ201:GQ203)</f>
        <v>1481.66666666667</v>
      </c>
      <c r="HA204" s="1">
        <f>AVERAGE(HA201:HA203)</f>
        <v>287.333333333333</v>
      </c>
      <c r="HG204" s="1">
        <f>AVERAGE(HG201:HG203)</f>
        <v>1134.33333333333</v>
      </c>
      <c r="HM204" s="1">
        <f>AVERAGE(HM201:HM203)</f>
        <v>310</v>
      </c>
      <c r="HS204" s="1">
        <f>AVERAGE(HS201:HS203)</f>
        <v>254</v>
      </c>
      <c r="HY204" s="1">
        <f>AVERAGE(HY201:HY203)</f>
        <v>1514.33333333333</v>
      </c>
      <c r="II204" s="1">
        <f>AVERAGE(II201:II203)</f>
        <v>278</v>
      </c>
      <c r="IO204" s="1">
        <f>AVERAGE(IO201:IO203)</f>
        <v>968.666666666667</v>
      </c>
      <c r="IU204" s="1">
        <f>AVERAGE(IU201:IU203)</f>
        <v>322.666666666667</v>
      </c>
      <c r="JA204" s="1">
        <f>AVERAGE(JA201:JA203)</f>
        <v>239</v>
      </c>
      <c r="JG204" s="1">
        <f>AVERAGE(JG201:JG203)</f>
        <v>1316</v>
      </c>
      <c r="JQ204" s="1">
        <f>AVERAGE(JQ201:JQ203)</f>
        <v>240.666666666667</v>
      </c>
      <c r="JW204" s="1">
        <f>AVERAGE(JW201:JW203)</f>
        <v>772.333333333333</v>
      </c>
      <c r="KC204" s="1">
        <f>AVERAGE(KC201:KC203)</f>
        <v>317.333333333333</v>
      </c>
      <c r="KI204" s="1">
        <f>AVERAGE(KI201:KI203)</f>
        <v>240</v>
      </c>
      <c r="KO204" s="1">
        <f>AVERAGE(KO201:KO203)</f>
        <v>1100.66666666667</v>
      </c>
      <c r="KY204" s="1">
        <f>KY201</f>
        <v>177</v>
      </c>
      <c r="LE204" s="1">
        <f>LE201</f>
        <v>450</v>
      </c>
      <c r="LK204" s="1">
        <f>LK201</f>
        <v>228</v>
      </c>
      <c r="LQ204" s="1">
        <f>LQ201</f>
        <v>208</v>
      </c>
      <c r="LW204" s="1">
        <f>LW201</f>
        <v>676</v>
      </c>
      <c r="MG204" s="3"/>
      <c r="MI204" s="1">
        <f>AVERAGE(MI201:MI203)</f>
        <v>323</v>
      </c>
      <c r="MO204" s="1">
        <f>AVERAGE(MO201:MO203)</f>
        <v>1274.66666666667</v>
      </c>
      <c r="MU204" s="1">
        <f>AVERAGE(MU201:MU203)</f>
        <v>346.666666666667</v>
      </c>
      <c r="NA204" s="1">
        <f>AVERAGE(NA201:NA203)</f>
        <v>272</v>
      </c>
      <c r="NG204" s="1">
        <f>AVERAGE(NG201:NG203)</f>
        <v>1641.33333333333</v>
      </c>
      <c r="NQ204" s="1">
        <f>AVERAGE(NQ201:NQ203)</f>
        <v>322.666666666667</v>
      </c>
      <c r="NW204" s="1">
        <f>AVERAGE(NW201:NW203)</f>
        <v>1278.66666666667</v>
      </c>
      <c r="OC204" s="1">
        <f>AVERAGE(OC201:OC203)</f>
        <v>346.666666666667</v>
      </c>
      <c r="OI204" s="1">
        <f>AVERAGE(OI201:OI203)</f>
        <v>273.666666666667</v>
      </c>
      <c r="OO204" s="1">
        <f>AVERAGE(OO201:OO203)</f>
        <v>1682</v>
      </c>
      <c r="OY204" s="1">
        <f>AVERAGE(OY201:OY203)</f>
        <v>312.333333333333</v>
      </c>
      <c r="PE204" s="1">
        <f>AVERAGE(PE201:PE203)</f>
        <v>1092.33333333333</v>
      </c>
      <c r="PK204" s="1">
        <f>AVERAGE(PK201:PK203)</f>
        <v>357.333333333333</v>
      </c>
      <c r="PQ204" s="1">
        <f>AVERAGE(PQ201:PQ203)</f>
        <v>259.333333333333</v>
      </c>
      <c r="PW204" s="1">
        <f>AVERAGE(PW201:PW203)</f>
        <v>1450.33333333333</v>
      </c>
      <c r="QG204" s="1">
        <f>AVERAGE(QG201:QG203)</f>
        <v>250.333333333333</v>
      </c>
      <c r="QM204" s="1">
        <f>AVERAGE(QM201:QM203)</f>
        <v>768.333333333333</v>
      </c>
      <c r="QS204" s="1">
        <f>AVERAGE(QS201:QS203)</f>
        <v>312.333333333333</v>
      </c>
      <c r="QY204" s="1">
        <f>AVERAGE(QY201:QY203)</f>
        <v>225.333333333333</v>
      </c>
      <c r="RE204" s="1">
        <f>AVERAGE(RE201:RE203)</f>
        <v>1054.33333333333</v>
      </c>
      <c r="RO204" s="1">
        <f>RO201</f>
        <v>253</v>
      </c>
      <c r="RU204" s="1">
        <f>RU201</f>
        <v>660</v>
      </c>
      <c r="SA204" s="1">
        <f>SA201</f>
        <v>319</v>
      </c>
      <c r="SG204" s="1">
        <f>SG201</f>
        <v>292</v>
      </c>
      <c r="SM204" s="1">
        <f>SM201</f>
        <v>974</v>
      </c>
      <c r="SW204" s="3"/>
      <c r="SY204" s="1">
        <f>AVERAGE(SY201:SY203)</f>
        <v>325</v>
      </c>
      <c r="TE204" s="1">
        <f>AVERAGE(TE201:TE203)</f>
        <v>1268.33333333333</v>
      </c>
      <c r="TK204" s="1">
        <f>AVERAGE(TK201:TK203)</f>
        <v>348.666666666667</v>
      </c>
      <c r="TQ204" s="1">
        <f>AVERAGE(TQ201:TQ203)</f>
        <v>267.333333333333</v>
      </c>
      <c r="TW204" s="1">
        <f>AVERAGE(TW201:TW203)</f>
        <v>1628.66666666667</v>
      </c>
      <c r="UG204" s="1">
        <f>AVERAGE(UG201:UG203)</f>
        <v>320.333333333333</v>
      </c>
      <c r="UM204" s="1">
        <f>AVERAGE(UM201:UM203)</f>
        <v>1268.33333333333</v>
      </c>
      <c r="US204" s="1">
        <f>AVERAGE(US201:US203)</f>
        <v>344.333333333333</v>
      </c>
      <c r="UY204" s="1">
        <f>AVERAGE(UY201:UY203)</f>
        <v>273.333333333333</v>
      </c>
      <c r="VE204" s="1">
        <f>AVERAGE(VE201:VE203)</f>
        <v>1667</v>
      </c>
      <c r="VO204" s="1">
        <f>AVERAGE(VO201:VO203)</f>
        <v>306</v>
      </c>
      <c r="VU204" s="1">
        <f>AVERAGE(VU201:VU203)</f>
        <v>1081</v>
      </c>
      <c r="WA204" s="1">
        <f>AVERAGE(WA201:WA203)</f>
        <v>350.666666666667</v>
      </c>
      <c r="WG204" s="1">
        <f>AVERAGE(WG201:WG203)</f>
        <v>257.333333333333</v>
      </c>
      <c r="WM204" s="1">
        <f>AVERAGE(WM201:WM203)</f>
        <v>1436.66666666667</v>
      </c>
      <c r="WW204" s="1">
        <f>AVERAGE(WW201:WW203)</f>
        <v>235.666666666667</v>
      </c>
      <c r="XC204" s="1">
        <f>AVERAGE(XC201:XC203)</f>
        <v>730.666666666667</v>
      </c>
      <c r="XI204" s="1">
        <f>AVERAGE(XI201:XI203)</f>
        <v>295</v>
      </c>
      <c r="XO204" s="1">
        <f>AVERAGE(XO201:XO203)</f>
        <v>214.666666666667</v>
      </c>
      <c r="XU204" s="1">
        <f>AVERAGE(XU201:XU203)</f>
        <v>1005.33333333333</v>
      </c>
      <c r="YE204" s="1">
        <f>YE201</f>
        <v>244</v>
      </c>
      <c r="YK204" s="1">
        <f>YK201</f>
        <v>659</v>
      </c>
      <c r="YQ204" s="1">
        <f>YQ201</f>
        <v>312</v>
      </c>
      <c r="YW204" s="1">
        <f>YW201</f>
        <v>287</v>
      </c>
      <c r="ZC204" s="1">
        <f>ZC201</f>
        <v>974</v>
      </c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</row>
    <row r="205" spans="1:715">
      <c r="A205" s="3"/>
      <c r="FQ205" s="3"/>
      <c r="MG205" s="3"/>
      <c r="SW205" s="3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</row>
    <row r="206" spans="1:715">
      <c r="A206" s="3"/>
      <c r="FQ206" s="3"/>
      <c r="MG206" s="3"/>
      <c r="SW206" s="3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</row>
    <row r="207" spans="1:715">
      <c r="A207" s="3"/>
      <c r="FQ207" s="3"/>
      <c r="MG207" s="3"/>
      <c r="SW207" s="3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</row>
    <row r="208" spans="1:715">
      <c r="A208" s="3"/>
      <c r="C208" s="1">
        <f>(AA204-U204)/AA204</f>
        <v>0.830732553099263</v>
      </c>
      <c r="F208" s="1">
        <f>(I204-O204)/I204</f>
        <v>0.719457013574661</v>
      </c>
      <c r="I208" s="1">
        <f>(I204-C204)/I204</f>
        <v>0.73868778280543</v>
      </c>
      <c r="L208" s="1">
        <f>(I204-O204)/(I204-C204)</f>
        <v>0.973966309341501</v>
      </c>
      <c r="O208" s="1">
        <f>AA204/I204-1</f>
        <v>0.304864253393665</v>
      </c>
      <c r="R208" s="1">
        <f>L208/(L208+1)</f>
        <v>0.493405740884406</v>
      </c>
      <c r="U208" s="1">
        <f>1/(1+L208)</f>
        <v>0.506594259115594</v>
      </c>
      <c r="X208" s="1">
        <f>U208/R208-1</f>
        <v>0.0267295597484278</v>
      </c>
      <c r="AA208" s="1">
        <f>I208*L208</f>
        <v>0.719457013574661</v>
      </c>
      <c r="AD208" s="1">
        <f>1-I208</f>
        <v>0.26131221719457</v>
      </c>
      <c r="AG208" s="1">
        <f>I208*(1-L208)</f>
        <v>0.0192307692307693</v>
      </c>
      <c r="AK208" s="1">
        <f>(BI204-BC204)/BI204</f>
        <v>0.831585570469799</v>
      </c>
      <c r="AN208" s="1">
        <f>(AQ204-AW204)/AQ204</f>
        <v>0.725693471560661</v>
      </c>
      <c r="AQ208" s="1">
        <f>(AQ204-AK204)/AQ204</f>
        <v>0.745026618100308</v>
      </c>
      <c r="AT208" s="1">
        <f>(AQ204-AW204)/(AQ204-AK204)</f>
        <v>0.974050394885295</v>
      </c>
      <c r="AW208" s="1">
        <f>BI204/AQ204-1</f>
        <v>0.335948444942561</v>
      </c>
      <c r="AZ208" s="1">
        <f>AT208/(AT208+1)</f>
        <v>0.493427319489427</v>
      </c>
      <c r="BC208" s="1">
        <f>1/(1+AT208)</f>
        <v>0.506572680510573</v>
      </c>
      <c r="BF208" s="1">
        <f>BC208/AZ208-1</f>
        <v>0.0266409266409267</v>
      </c>
      <c r="BI208" s="1">
        <f>AQ208*AT208</f>
        <v>0.725693471560661</v>
      </c>
      <c r="BL208" s="1">
        <f>1-AQ208</f>
        <v>0.254973381899692</v>
      </c>
      <c r="BO208" s="1">
        <f>AQ208*(1-AT208)</f>
        <v>0.019333146539647</v>
      </c>
      <c r="BS208" s="1">
        <f>(CQ204-CK204)/CQ204</f>
        <v>0.816035415641909</v>
      </c>
      <c r="BV208" s="1">
        <f>(BY204-CE204)/BY204</f>
        <v>0.66644407345576</v>
      </c>
      <c r="BY208" s="1">
        <f>(BY204-BS204)/BY204</f>
        <v>0.712520868113523</v>
      </c>
      <c r="CB208" s="1">
        <f>(BY204-CE204)/(BY204-BS204)</f>
        <v>0.935332708528585</v>
      </c>
      <c r="CE208" s="1">
        <f>CQ204/BY204-1</f>
        <v>0.357595993322203</v>
      </c>
      <c r="CH208" s="1">
        <f>CB208/(CB208+1)</f>
        <v>0.483292978208232</v>
      </c>
      <c r="CK208" s="1">
        <f>1/(1+CB208)</f>
        <v>0.516707021791768</v>
      </c>
      <c r="CN208" s="1">
        <f>CK208/CH208-1</f>
        <v>0.0691382765531063</v>
      </c>
      <c r="CQ208" s="1">
        <f>BY208*CB208</f>
        <v>0.66644407345576</v>
      </c>
      <c r="CT208" s="1">
        <f>1-BY208</f>
        <v>0.287479131886477</v>
      </c>
      <c r="CW208" s="1">
        <f>BY208*(1-CB208)</f>
        <v>0.0460767946577629</v>
      </c>
      <c r="DA208" s="1">
        <f>(DY204-DS204)/DY204</f>
        <v>0.783661119515885</v>
      </c>
      <c r="DD208" s="1">
        <f>(DG204-DM204)/DG204</f>
        <v>0.584701815038894</v>
      </c>
      <c r="DG208" s="1">
        <f>(DG204-DA204)/DG204</f>
        <v>0.679343128781331</v>
      </c>
      <c r="DJ208" s="1">
        <f>(DG204-DM204)/(DG204-DA204)</f>
        <v>0.860687022900763</v>
      </c>
      <c r="DM208" s="1">
        <f>DY204/DG204-1</f>
        <v>0.428262748487468</v>
      </c>
      <c r="DP208" s="1">
        <f>DJ208/(DJ208+1)</f>
        <v>0.462564102564103</v>
      </c>
      <c r="DS208" s="1">
        <f>1/(1+DJ208)</f>
        <v>0.537435897435897</v>
      </c>
      <c r="DV208" s="1">
        <f>DS208/DP208-1</f>
        <v>0.161862527716186</v>
      </c>
      <c r="DY208" s="1">
        <f>DG208*DJ208</f>
        <v>0.584701815038894</v>
      </c>
      <c r="EB208" s="1">
        <f>1-DG208</f>
        <v>0.320656871218669</v>
      </c>
      <c r="EE208" s="1">
        <f>DG208*(1-DJ208)</f>
        <v>0.0946413137424372</v>
      </c>
      <c r="EI208" s="1">
        <f>(FG204-FA204)/FG204</f>
        <v>0.690909090909091</v>
      </c>
      <c r="EL208" s="1">
        <f>(EO204-EU204)/EO204</f>
        <v>0.491596638655462</v>
      </c>
      <c r="EO208" s="1">
        <f>(EO204-EI204)/EO204</f>
        <v>0.602941176470588</v>
      </c>
      <c r="ER208" s="1">
        <f>(EO204-EU204)/(EO204-EI204)</f>
        <v>0.815331010452962</v>
      </c>
      <c r="EU208" s="1">
        <f>FG204/EO204-1</f>
        <v>0.502100840336134</v>
      </c>
      <c r="EX208" s="1">
        <f>ER208/(ER208+1)</f>
        <v>0.449136276391555</v>
      </c>
      <c r="FA208" s="1">
        <f>1/(1+ER208)</f>
        <v>0.550863723608445</v>
      </c>
      <c r="FD208" s="1">
        <f>FA208/EX208-1</f>
        <v>0.226495726495727</v>
      </c>
      <c r="FG208" s="1">
        <f>EO208*ER208</f>
        <v>0.491596638655462</v>
      </c>
      <c r="FJ208" s="1">
        <f>1-EO208</f>
        <v>0.397058823529412</v>
      </c>
      <c r="FM208" s="1">
        <f>EO208*(1-ER208)</f>
        <v>0.111344537815126</v>
      </c>
      <c r="FQ208" s="3"/>
      <c r="FS208" s="1">
        <f>(GQ204-GK204)/GQ204</f>
        <v>0.830596175478065</v>
      </c>
      <c r="FV208" s="1">
        <f>(FY204-GE204)/FY204</f>
        <v>0.718768328445748</v>
      </c>
      <c r="FY208" s="1">
        <f>(FY204-FS204)/FY204</f>
        <v>0.73841642228739</v>
      </c>
      <c r="GB208" s="1">
        <f>(FY204-GE204)/(FY204-FS204)</f>
        <v>0.973391580619539</v>
      </c>
      <c r="GE208" s="1">
        <f>GQ204/FY204-1</f>
        <v>0.303519061583578</v>
      </c>
      <c r="GH208" s="1">
        <f>GB208/(GB208+1)</f>
        <v>0.49325820084524</v>
      </c>
      <c r="GK208" s="1">
        <f>1/(1+GB208)</f>
        <v>0.50674179915476</v>
      </c>
      <c r="GN208" s="1">
        <f>GK208/GH208-1</f>
        <v>0.0273357813137496</v>
      </c>
      <c r="GQ208" s="1">
        <f>FY208*GB208</f>
        <v>0.718768328445748</v>
      </c>
      <c r="GT208" s="1">
        <f>1-FY208</f>
        <v>0.26158357771261</v>
      </c>
      <c r="GW208" s="1">
        <f>FY208*(1-GB208)</f>
        <v>0.0196480938416424</v>
      </c>
      <c r="HA208" s="1">
        <f>(HY204-HS204)/HY204</f>
        <v>0.832269425489764</v>
      </c>
      <c r="HD208" s="1">
        <f>(HG204-HM204)/HG204</f>
        <v>0.726711724948575</v>
      </c>
      <c r="HG208" s="1">
        <f>(HG204-HA204)/HG204</f>
        <v>0.746694093446959</v>
      </c>
      <c r="HJ208" s="1">
        <f>(HG204-HM204)/(HG204-HA204)</f>
        <v>0.973238882329791</v>
      </c>
      <c r="HM208" s="1">
        <f>HY204/HG204-1</f>
        <v>0.334998530708199</v>
      </c>
      <c r="HP208" s="1">
        <f>HJ208/(HJ208+1)</f>
        <v>0.493218986836857</v>
      </c>
      <c r="HS208" s="1">
        <f>1/(1+HJ208)</f>
        <v>0.506781013163143</v>
      </c>
      <c r="HV208" s="1">
        <f>HS208/HP208-1</f>
        <v>0.0274969672462597</v>
      </c>
      <c r="HY208" s="1">
        <f>HG208*HJ208</f>
        <v>0.726711724948575</v>
      </c>
      <c r="IB208" s="1">
        <f>1-HG208</f>
        <v>0.253305906553041</v>
      </c>
      <c r="IE208" s="1">
        <f>HG208*(1-HJ208)</f>
        <v>0.0199823684983839</v>
      </c>
      <c r="II208" s="1">
        <f>(JG204-JA204)/JG204</f>
        <v>0.81838905775076</v>
      </c>
      <c r="IL208" s="1">
        <f>(IO204-IU204)/IO204</f>
        <v>0.6668960770819</v>
      </c>
      <c r="IO208" s="1">
        <f>(IO204-II204)/IO204</f>
        <v>0.713007570543703</v>
      </c>
      <c r="IR208" s="1">
        <f>(IO204-IU204)/(IO204-II204)</f>
        <v>0.935328185328185</v>
      </c>
      <c r="IU208" s="1">
        <f>JG204/IO204-1</f>
        <v>0.358568479008947</v>
      </c>
      <c r="IX208" s="1">
        <f>IR208/(IR208+1)</f>
        <v>0.483291770573566</v>
      </c>
      <c r="JA208" s="1">
        <f>1/(1+IR208)</f>
        <v>0.516708229426434</v>
      </c>
      <c r="JD208" s="1">
        <f>JA208/IX208-1</f>
        <v>0.0691434468524252</v>
      </c>
      <c r="JG208" s="1">
        <f>IO208*IR208</f>
        <v>0.6668960770819</v>
      </c>
      <c r="JJ208" s="1">
        <f>1-IO208</f>
        <v>0.286992429456297</v>
      </c>
      <c r="JM208" s="1">
        <f>IO208*(1-IR208)</f>
        <v>0.0461114934618031</v>
      </c>
      <c r="JQ208" s="1">
        <f>(KO204-KI204)/KO204</f>
        <v>0.781950333131435</v>
      </c>
      <c r="JT208" s="1">
        <f>(JW204-KC204)/JW204</f>
        <v>0.589123867069486</v>
      </c>
      <c r="JW208" s="1">
        <f>(JW204-JQ204)/JW204</f>
        <v>0.688390159689253</v>
      </c>
      <c r="JZ208" s="1">
        <f>(JW204-KC204)/(JW204-JQ204)</f>
        <v>0.855799373040752</v>
      </c>
      <c r="KC208" s="1">
        <f>KO204/JW204-1</f>
        <v>0.425118687958567</v>
      </c>
      <c r="KF208" s="1">
        <f>JZ208/(JZ208+1)</f>
        <v>0.461148648648649</v>
      </c>
      <c r="KI208" s="1">
        <f>1/(1+JZ208)</f>
        <v>0.538851351351351</v>
      </c>
      <c r="KL208" s="1">
        <f>KI208/KF208-1</f>
        <v>0.168498168498169</v>
      </c>
      <c r="KO208" s="1">
        <f>JW208*JZ208</f>
        <v>0.589123867069486</v>
      </c>
      <c r="KR208" s="1">
        <f>1-JW208</f>
        <v>0.311609840310747</v>
      </c>
      <c r="KU208" s="1">
        <f>JW208*(1-JZ208)</f>
        <v>0.0992662926197669</v>
      </c>
      <c r="KY208" s="1">
        <f>(LW204-LQ204)/LW204</f>
        <v>0.692307692307692</v>
      </c>
      <c r="LB208" s="1">
        <f>(LE204-LK204)/LE204</f>
        <v>0.493333333333333</v>
      </c>
      <c r="LE208" s="1">
        <f>(LE204-KY204)/LE204</f>
        <v>0.606666666666667</v>
      </c>
      <c r="LH208" s="1">
        <f>(LE204-LK204)/(LE204-KY204)</f>
        <v>0.813186813186813</v>
      </c>
      <c r="LK208" s="1">
        <f>LW204/LE204-1</f>
        <v>0.502222222222222</v>
      </c>
      <c r="LN208" s="1">
        <f>LH208/(LH208+1)</f>
        <v>0.448484848484848</v>
      </c>
      <c r="LQ208" s="1">
        <f>1/(1+LH208)</f>
        <v>0.551515151515152</v>
      </c>
      <c r="LT208" s="1">
        <f>LQ208/LN208-1</f>
        <v>0.22972972972973</v>
      </c>
      <c r="LW208" s="1">
        <f>LE208*LH208</f>
        <v>0.493333333333333</v>
      </c>
      <c r="LZ208" s="1">
        <f>1-LE208</f>
        <v>0.393333333333333</v>
      </c>
      <c r="MC208" s="1">
        <f>LE208*(1-LH208)</f>
        <v>0.113333333333333</v>
      </c>
      <c r="MG208" s="3"/>
      <c r="MI208" s="1">
        <f>(NG204-NA204)/NG204</f>
        <v>0.834281072298944</v>
      </c>
      <c r="ML208" s="1">
        <f>(MO204-MU204)/MO204</f>
        <v>0.728033472803347</v>
      </c>
      <c r="MO208" s="1">
        <f>(MO204-MI204)/MO204</f>
        <v>0.746600418410042</v>
      </c>
      <c r="MR208" s="1">
        <f>(MO204-MU204)/(MO204-MI204)</f>
        <v>0.975131348511383</v>
      </c>
      <c r="MU208" s="1">
        <f>NG204/MO204-1</f>
        <v>0.28765690376569</v>
      </c>
      <c r="MX208" s="1">
        <f>MR208/(MR208+1)</f>
        <v>0.493704557545664</v>
      </c>
      <c r="NA208" s="1">
        <f>1/(1+MR208)</f>
        <v>0.506295442454336</v>
      </c>
      <c r="ND208" s="1">
        <f>NA208/MX208-1</f>
        <v>0.0255028735632183</v>
      </c>
      <c r="NG208" s="1">
        <f>MO208*MR208</f>
        <v>0.728033472803347</v>
      </c>
      <c r="NJ208" s="1">
        <f>1-MO208</f>
        <v>0.253399581589958</v>
      </c>
      <c r="NM208" s="1">
        <f>MO208*(1-MR208)</f>
        <v>0.0185669456066946</v>
      </c>
      <c r="NQ208" s="1">
        <f>(OO204-OI204)/OO204</f>
        <v>0.837296868806976</v>
      </c>
      <c r="NT208" s="1">
        <f>(NW204-OC204)/NW204</f>
        <v>0.7288842544317</v>
      </c>
      <c r="NW208" s="1">
        <f>(NW204-NQ204)/NW204</f>
        <v>0.747653806047967</v>
      </c>
      <c r="NZ208" s="1">
        <f>(NW204-OC204)/(NW204-NQ204)</f>
        <v>0.97489539748954</v>
      </c>
      <c r="OC208" s="1">
        <f>OO204/NW204-1</f>
        <v>0.315432742440042</v>
      </c>
      <c r="OF208" s="1">
        <f>NZ208/(NZ208+1)</f>
        <v>0.49364406779661</v>
      </c>
      <c r="OI208" s="1">
        <f>1/(1+NZ208)</f>
        <v>0.50635593220339</v>
      </c>
      <c r="OL208" s="1">
        <f>OI208/OF208-1</f>
        <v>0.0257510729613732</v>
      </c>
      <c r="OO208" s="1">
        <f>NW208*NZ208</f>
        <v>0.7288842544317</v>
      </c>
      <c r="OR208" s="1">
        <f>1-NW208</f>
        <v>0.252346193952033</v>
      </c>
      <c r="OU208" s="1">
        <f>NW208*(1-NZ208)</f>
        <v>0.0187695516162669</v>
      </c>
      <c r="OY208" s="1">
        <f>(PW204-PQ204)/PW204</f>
        <v>0.821190530912434</v>
      </c>
      <c r="PB208" s="1">
        <f>(PE204-PK204)/PE204</f>
        <v>0.672871528837351</v>
      </c>
      <c r="PE208" s="1">
        <f>(PE204-OY204)/PE204</f>
        <v>0.714067744888618</v>
      </c>
      <c r="PH208" s="1">
        <f>(PE204-PK204)/(PE204-OY204)</f>
        <v>0.942307692307692</v>
      </c>
      <c r="PK208" s="1">
        <f>PW204/PE204-1</f>
        <v>0.327738785474519</v>
      </c>
      <c r="PN208" s="1">
        <f>PH208/(PH208+1)</f>
        <v>0.485148514851485</v>
      </c>
      <c r="PQ208" s="1">
        <f>1/(1+PH208)</f>
        <v>0.514851485148515</v>
      </c>
      <c r="PT208" s="1">
        <f>PQ208/PN208-1</f>
        <v>0.0612244897959184</v>
      </c>
      <c r="PW208" s="1">
        <f>PE208*PH208</f>
        <v>0.672871528837351</v>
      </c>
      <c r="PZ208" s="1">
        <f>1-PE208</f>
        <v>0.285932255111382</v>
      </c>
      <c r="QC208" s="1">
        <f>PE208*(1-PH208)</f>
        <v>0.0411962160512664</v>
      </c>
      <c r="QG208" s="1">
        <f>(RE204-QY204)/RE204</f>
        <v>0.786278849193803</v>
      </c>
      <c r="QJ208" s="1">
        <f>(QM204-QS204)/QM204</f>
        <v>0.593492407809111</v>
      </c>
      <c r="QM208" s="1">
        <f>(QM204-QG204)/QM204</f>
        <v>0.674186550976139</v>
      </c>
      <c r="QP208" s="1">
        <f>(QM204-QS204)/(QM204-QG204)</f>
        <v>0.88030888030888</v>
      </c>
      <c r="QS208" s="1">
        <f>RE204/QM204-1</f>
        <v>0.372234273318872</v>
      </c>
      <c r="QV208" s="1">
        <f>QP208/(QP208+1)</f>
        <v>0.468172484599589</v>
      </c>
      <c r="QY208" s="1">
        <f>1/(1+QP208)</f>
        <v>0.531827515400411</v>
      </c>
      <c r="RB208" s="1">
        <f>QY208/QV208-1</f>
        <v>0.135964912280701</v>
      </c>
      <c r="RE208" s="1">
        <f>QM208*QP208</f>
        <v>0.593492407809111</v>
      </c>
      <c r="RH208" s="1">
        <f>1-QM208</f>
        <v>0.325813449023861</v>
      </c>
      <c r="RK208" s="1">
        <f>QM208*(1-QP208)</f>
        <v>0.0806941431670281</v>
      </c>
      <c r="RO208" s="1">
        <f>(SM204-SG204)/SM204</f>
        <v>0.700205338809035</v>
      </c>
      <c r="RR208" s="1">
        <f>(RU204-SA204)/RU204</f>
        <v>0.516666666666667</v>
      </c>
      <c r="RU208" s="1">
        <f>(RU204-RO204)/RU204</f>
        <v>0.616666666666667</v>
      </c>
      <c r="RX208" s="1">
        <f>(RU204-SA204)/(RU204-RO204)</f>
        <v>0.837837837837838</v>
      </c>
      <c r="SA208" s="1">
        <f>SM204/RU204-1</f>
        <v>0.475757575757576</v>
      </c>
      <c r="SD208" s="1">
        <f>RX208/(RX208+1)</f>
        <v>0.455882352941177</v>
      </c>
      <c r="SG208" s="1">
        <f>1/(1+RX208)</f>
        <v>0.544117647058824</v>
      </c>
      <c r="SJ208" s="1">
        <f>SG208/SD208-1</f>
        <v>0.193548387096774</v>
      </c>
      <c r="SM208" s="1">
        <f>RU208*RX208</f>
        <v>0.516666666666667</v>
      </c>
      <c r="SP208" s="1">
        <f>1-RU208</f>
        <v>0.383333333333333</v>
      </c>
      <c r="SS208" s="1">
        <f>RU208*(1-RX208)</f>
        <v>0.1</v>
      </c>
      <c r="SW208" s="3"/>
      <c r="SY208" s="1">
        <f>(TW204-TQ204)/TW204</f>
        <v>0.835857552189931</v>
      </c>
      <c r="TB208" s="1">
        <f>(TE204-TK204)/TE204</f>
        <v>0.725098554533508</v>
      </c>
      <c r="TE208" s="1">
        <f>(TE204-SY204)/TE204</f>
        <v>0.743758212877792</v>
      </c>
      <c r="TH208" s="1">
        <f>(TE204-TK204)/(TE204-SY204)</f>
        <v>0.974911660777385</v>
      </c>
      <c r="TK208" s="1">
        <f>TW204/TE204-1</f>
        <v>0.284099868593956</v>
      </c>
      <c r="TN208" s="1">
        <f>TH208/(TH208+1)</f>
        <v>0.49364823760959</v>
      </c>
      <c r="TQ208" s="1">
        <f>1/(1+TH208)</f>
        <v>0.50635176239041</v>
      </c>
      <c r="TT208" s="1">
        <f>TQ208/TN208-1</f>
        <v>0.025733961580283</v>
      </c>
      <c r="TW208" s="1">
        <f>TE208*TH208</f>
        <v>0.725098554533508</v>
      </c>
      <c r="TZ208" s="1">
        <f>1-TE208</f>
        <v>0.256241787122208</v>
      </c>
      <c r="UC208" s="1">
        <f>TE208*(1-TH208)</f>
        <v>0.0186596583442839</v>
      </c>
      <c r="UG208" s="1">
        <f>(VE204-UY204)/VE204</f>
        <v>0.836032793441312</v>
      </c>
      <c r="UJ208" s="1">
        <f>(UM204-US204)/UM204</f>
        <v>0.728515111695138</v>
      </c>
      <c r="UM208" s="1">
        <f>(UM204-UG204)/UM204</f>
        <v>0.747437582128778</v>
      </c>
      <c r="UP208" s="1">
        <f>(UM204-US204)/(UM204-UG204)</f>
        <v>0.974683544303797</v>
      </c>
      <c r="US208" s="1">
        <f>VE204/UM204-1</f>
        <v>0.314323258869908</v>
      </c>
      <c r="UV208" s="1">
        <f>UP208/(UP208+1)</f>
        <v>0.493589743589744</v>
      </c>
      <c r="UY208" s="1">
        <f>1/(1+UP208)</f>
        <v>0.506410256410256</v>
      </c>
      <c r="VB208" s="1">
        <f>UY208/UV208-1</f>
        <v>0.0259740259740262</v>
      </c>
      <c r="VE208" s="1">
        <f>UM208*UP208</f>
        <v>0.728515111695138</v>
      </c>
      <c r="VH208" s="1">
        <f>1-UM208</f>
        <v>0.252562417871222</v>
      </c>
      <c r="VK208" s="1">
        <f>UM208*(1-UP208)</f>
        <v>0.01892247043364</v>
      </c>
      <c r="VO208" s="1">
        <f>(WM204-WG204)/WM204</f>
        <v>0.820881670533643</v>
      </c>
      <c r="VR208" s="1">
        <f>(VU204-WA204)/VU204</f>
        <v>0.675609004008634</v>
      </c>
      <c r="VU208" s="1">
        <f>(VU204-VO204)/VU204</f>
        <v>0.716928769657724</v>
      </c>
      <c r="VX208" s="1">
        <f>(VU204-WA204)/(VU204-VO204)</f>
        <v>0.942365591397849</v>
      </c>
      <c r="WA208" s="1">
        <f>WM204/VU204-1</f>
        <v>0.329016342892384</v>
      </c>
      <c r="WD208" s="1">
        <f>VX208/(VX208+1)</f>
        <v>0.485163861824624</v>
      </c>
      <c r="WG208" s="1">
        <f>1/(1+VX208)</f>
        <v>0.514836138175376</v>
      </c>
      <c r="WJ208" s="1">
        <f>WG208/WD208-1</f>
        <v>0.0611592879963487</v>
      </c>
      <c r="WM208" s="1">
        <f>VU208*VX208</f>
        <v>0.675609004008634</v>
      </c>
      <c r="WP208" s="1">
        <f>1-VU208</f>
        <v>0.283071230342276</v>
      </c>
      <c r="WS208" s="1">
        <f>VU208*(1-VX208)</f>
        <v>0.0413197656490904</v>
      </c>
      <c r="WW208" s="1">
        <f>(XU204-XO204)/XU204</f>
        <v>0.786472148541114</v>
      </c>
      <c r="WZ208" s="1">
        <f>(XC204-XI204)/XC204</f>
        <v>0.596259124087591</v>
      </c>
      <c r="XC208" s="1">
        <f>(XC204-WW204)/XC204</f>
        <v>0.677463503649635</v>
      </c>
      <c r="XF208" s="1">
        <f>(XC204-XI204)/(XC204-WW204)</f>
        <v>0.88013468013468</v>
      </c>
      <c r="XI208" s="1">
        <f>XU204/XC204-1</f>
        <v>0.375912408759124</v>
      </c>
      <c r="XL208" s="1">
        <f>XF208/(XF208+1)</f>
        <v>0.468123209169054</v>
      </c>
      <c r="XO208" s="1">
        <f>1/(1+XF208)</f>
        <v>0.531876790830946</v>
      </c>
      <c r="XR208" s="1">
        <f>XO208/XL208-1</f>
        <v>0.136189747513389</v>
      </c>
      <c r="XU208" s="1">
        <f>XC208*XF208</f>
        <v>0.596259124087591</v>
      </c>
      <c r="XX208" s="1">
        <f>1-XC208</f>
        <v>0.322536496350365</v>
      </c>
      <c r="YA208" s="1">
        <f>XC208*(1-XF208)</f>
        <v>0.0812043795620438</v>
      </c>
      <c r="YE208" s="1">
        <f>(ZC204-YW204)/ZC204</f>
        <v>0.705338809034908</v>
      </c>
      <c r="YH208" s="1">
        <f>(YK204-YQ204)/YK204</f>
        <v>0.526555386949924</v>
      </c>
      <c r="YK208" s="1">
        <f>(YK204-YE204)/YK204</f>
        <v>0.629742033383915</v>
      </c>
      <c r="YN208" s="1">
        <f>(YK204-YQ204)/(YK204-YE204)</f>
        <v>0.836144578313253</v>
      </c>
      <c r="YQ208" s="1">
        <f>ZC204/YK204-1</f>
        <v>0.477996965098634</v>
      </c>
      <c r="YT208" s="1">
        <f>YN208/(YN208+1)</f>
        <v>0.455380577427822</v>
      </c>
      <c r="YW208" s="1">
        <f>1/(1+YN208)</f>
        <v>0.544619422572178</v>
      </c>
      <c r="YZ208" s="1">
        <f>YW208/YT208-1</f>
        <v>0.195965417867435</v>
      </c>
      <c r="ZC208" s="1">
        <f>YK208*YN208</f>
        <v>0.526555386949924</v>
      </c>
      <c r="ZF208" s="1">
        <f>1-YK208</f>
        <v>0.370257966616085</v>
      </c>
      <c r="ZI208" s="1">
        <f>YK208*(1-YN208)</f>
        <v>0.103186646433991</v>
      </c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</row>
    <row r="209" spans="1:715">
      <c r="A209" s="3"/>
      <c r="FQ209" s="3"/>
      <c r="MG209" s="3"/>
      <c r="SW209" s="3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</row>
    <row r="210" spans="1:715">
      <c r="A210" s="3"/>
      <c r="FQ210" s="3"/>
      <c r="MG210" s="3"/>
      <c r="SW210" s="3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</row>
    <row r="211" spans="1:715">
      <c r="A211" s="4" t="s">
        <v>11</v>
      </c>
      <c r="FQ211" s="4"/>
      <c r="MG211" s="4" t="s">
        <v>11</v>
      </c>
      <c r="SW211" s="4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</row>
    <row r="212" spans="1:715">
      <c r="A212" s="3" t="s">
        <v>48</v>
      </c>
      <c r="B212" s="1">
        <v>58</v>
      </c>
      <c r="C212" s="1">
        <v>321</v>
      </c>
      <c r="I212" s="1">
        <v>1187</v>
      </c>
      <c r="O212" s="1">
        <v>333</v>
      </c>
      <c r="U212" s="1">
        <v>262</v>
      </c>
      <c r="AA212" s="1">
        <v>1527</v>
      </c>
      <c r="AK212" s="1">
        <v>274</v>
      </c>
      <c r="AQ212" s="1">
        <v>1070</v>
      </c>
      <c r="AW212" s="1">
        <v>283</v>
      </c>
      <c r="BC212" s="1">
        <v>238</v>
      </c>
      <c r="BI212" s="1">
        <v>1426</v>
      </c>
      <c r="BS212" s="1">
        <v>303</v>
      </c>
      <c r="BY212" s="1">
        <v>914</v>
      </c>
      <c r="CE212" s="1">
        <v>352</v>
      </c>
      <c r="CK212" s="1">
        <v>250</v>
      </c>
      <c r="CQ212" s="1">
        <v>1242</v>
      </c>
      <c r="DA212" s="1">
        <v>244</v>
      </c>
      <c r="DG212" s="1">
        <v>804</v>
      </c>
      <c r="DM212" s="1">
        <v>305</v>
      </c>
      <c r="DS212" s="1">
        <v>227</v>
      </c>
      <c r="DY212" s="1">
        <v>1115</v>
      </c>
      <c r="EI212" s="1">
        <v>178</v>
      </c>
      <c r="EO212" s="1">
        <v>446</v>
      </c>
      <c r="EU212" s="1">
        <v>228</v>
      </c>
      <c r="FA212" s="1">
        <v>205</v>
      </c>
      <c r="FG212" s="1">
        <v>668</v>
      </c>
      <c r="FQ212" s="3"/>
      <c r="FS212" s="1">
        <v>319</v>
      </c>
      <c r="FY212" s="1">
        <v>1152</v>
      </c>
      <c r="GE212" s="1">
        <v>332</v>
      </c>
      <c r="GK212" s="1">
        <v>262</v>
      </c>
      <c r="GQ212" s="1">
        <v>1480</v>
      </c>
      <c r="HA212" s="1">
        <v>277</v>
      </c>
      <c r="HG212" s="1">
        <v>1037</v>
      </c>
      <c r="HM212" s="1">
        <v>288</v>
      </c>
      <c r="HS212" s="1">
        <v>245</v>
      </c>
      <c r="HY212" s="1">
        <v>1382</v>
      </c>
      <c r="II212" s="1">
        <v>291</v>
      </c>
      <c r="IO212" s="1">
        <v>923</v>
      </c>
      <c r="IU212" s="1">
        <v>341</v>
      </c>
      <c r="JA212" s="1">
        <v>250</v>
      </c>
      <c r="JG212" s="1">
        <v>1253</v>
      </c>
      <c r="JQ212" s="1">
        <v>230</v>
      </c>
      <c r="JW212" s="1">
        <v>747</v>
      </c>
      <c r="KC212" s="1">
        <v>289</v>
      </c>
      <c r="KI212" s="1">
        <v>217</v>
      </c>
      <c r="KO212" s="1">
        <v>1068</v>
      </c>
      <c r="KY212" s="1">
        <v>178</v>
      </c>
      <c r="LE212" s="1">
        <v>439</v>
      </c>
      <c r="LK212" s="1">
        <v>226</v>
      </c>
      <c r="LQ212" s="1">
        <v>206</v>
      </c>
      <c r="LW212" s="1">
        <v>662</v>
      </c>
      <c r="MG212" s="3" t="s">
        <v>49</v>
      </c>
      <c r="MH212" s="1">
        <v>127</v>
      </c>
      <c r="MI212" s="1">
        <v>315</v>
      </c>
      <c r="MO212" s="1">
        <v>1230</v>
      </c>
      <c r="MU212" s="1">
        <v>325</v>
      </c>
      <c r="NA212" s="1">
        <v>252</v>
      </c>
      <c r="NG212" s="1">
        <v>1550</v>
      </c>
      <c r="NQ212" s="1">
        <v>200</v>
      </c>
      <c r="NW212" s="1">
        <v>1049</v>
      </c>
      <c r="OC212" s="1">
        <v>195</v>
      </c>
      <c r="OI212" s="1">
        <v>162</v>
      </c>
      <c r="OO212" s="1">
        <v>1355</v>
      </c>
      <c r="OY212" s="1">
        <v>307</v>
      </c>
      <c r="PE212" s="1">
        <v>1031</v>
      </c>
      <c r="PK212" s="1">
        <v>353</v>
      </c>
      <c r="PQ212" s="1">
        <v>249</v>
      </c>
      <c r="PW212" s="1">
        <v>1363</v>
      </c>
      <c r="QG212" s="1">
        <v>236</v>
      </c>
      <c r="QM212" s="1">
        <v>755</v>
      </c>
      <c r="QS212" s="1">
        <v>286</v>
      </c>
      <c r="QY212" s="1">
        <v>209</v>
      </c>
      <c r="RE212" s="1">
        <v>1028</v>
      </c>
      <c r="RO212" s="1">
        <v>256</v>
      </c>
      <c r="RU212" s="1">
        <v>675</v>
      </c>
      <c r="SA212" s="1">
        <v>323</v>
      </c>
      <c r="SG212" s="1">
        <v>296</v>
      </c>
      <c r="SM212" s="1">
        <v>998</v>
      </c>
      <c r="SW212" s="3"/>
      <c r="SY212" s="1">
        <v>313</v>
      </c>
      <c r="TE212" s="1">
        <v>1282</v>
      </c>
      <c r="TK212" s="1">
        <v>323</v>
      </c>
      <c r="TQ212" s="1">
        <v>249</v>
      </c>
      <c r="TW212" s="1">
        <v>1615</v>
      </c>
      <c r="UG212" s="1">
        <v>245</v>
      </c>
      <c r="UM212" s="1">
        <v>1083</v>
      </c>
      <c r="US212" s="1">
        <v>246</v>
      </c>
      <c r="UY212" s="1">
        <v>200</v>
      </c>
      <c r="VE212" s="1">
        <v>1400</v>
      </c>
      <c r="VO212" s="1">
        <v>306</v>
      </c>
      <c r="VU212" s="1">
        <v>1047</v>
      </c>
      <c r="WA212" s="1">
        <v>350</v>
      </c>
      <c r="WG212" s="1">
        <v>251</v>
      </c>
      <c r="WM212" s="1">
        <v>1383</v>
      </c>
      <c r="WW212" s="1">
        <v>241</v>
      </c>
      <c r="XC212" s="1">
        <v>776</v>
      </c>
      <c r="XI212" s="1">
        <v>291</v>
      </c>
      <c r="XO212" s="1">
        <v>212</v>
      </c>
      <c r="XU212" s="1">
        <v>1045</v>
      </c>
      <c r="YE212" s="1">
        <v>250</v>
      </c>
      <c r="YK212" s="1">
        <v>671</v>
      </c>
      <c r="YQ212" s="1">
        <v>320</v>
      </c>
      <c r="YW212" s="1">
        <v>290</v>
      </c>
      <c r="ZC212" s="1">
        <v>993</v>
      </c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</row>
    <row r="213" spans="1:715">
      <c r="A213" s="3"/>
      <c r="C213" s="1">
        <v>291</v>
      </c>
      <c r="I213" s="1">
        <v>1093</v>
      </c>
      <c r="O213" s="1">
        <v>321</v>
      </c>
      <c r="U213" s="1">
        <v>249</v>
      </c>
      <c r="AA213" s="1">
        <v>1447</v>
      </c>
      <c r="AK213" s="1">
        <v>353</v>
      </c>
      <c r="AQ213" s="1">
        <v>1369</v>
      </c>
      <c r="AW213" s="1">
        <v>394</v>
      </c>
      <c r="BC213" s="1">
        <v>311</v>
      </c>
      <c r="BI213" s="1">
        <v>1838</v>
      </c>
      <c r="BS213" s="1">
        <v>279</v>
      </c>
      <c r="BY213" s="1">
        <v>1033</v>
      </c>
      <c r="CE213" s="1">
        <v>321</v>
      </c>
      <c r="CK213" s="1">
        <v>240</v>
      </c>
      <c r="CQ213" s="1">
        <v>1394</v>
      </c>
      <c r="DA213" s="1">
        <v>242</v>
      </c>
      <c r="DG213" s="1">
        <v>819</v>
      </c>
      <c r="DM213" s="1">
        <v>293</v>
      </c>
      <c r="DS213" s="1">
        <v>218</v>
      </c>
      <c r="DY213" s="1">
        <v>1117</v>
      </c>
      <c r="FQ213" s="3"/>
      <c r="FS213" s="1">
        <v>272</v>
      </c>
      <c r="FY213" s="1">
        <v>1053</v>
      </c>
      <c r="GE213" s="1">
        <v>300</v>
      </c>
      <c r="GK213" s="1">
        <v>234</v>
      </c>
      <c r="GQ213" s="1">
        <v>1393</v>
      </c>
      <c r="HA213" s="1">
        <v>298</v>
      </c>
      <c r="HG213" s="1">
        <v>1221</v>
      </c>
      <c r="HM213" s="1">
        <v>331</v>
      </c>
      <c r="HS213" s="1">
        <v>264</v>
      </c>
      <c r="HY213" s="1">
        <v>1639</v>
      </c>
      <c r="II213" s="1">
        <v>267</v>
      </c>
      <c r="IO213" s="1">
        <v>983</v>
      </c>
      <c r="IU213" s="1">
        <v>307</v>
      </c>
      <c r="JA213" s="1">
        <v>233</v>
      </c>
      <c r="JG213" s="1">
        <v>1327</v>
      </c>
      <c r="JQ213" s="1">
        <v>229</v>
      </c>
      <c r="JW213" s="1">
        <v>761</v>
      </c>
      <c r="KC213" s="1">
        <v>278</v>
      </c>
      <c r="KI213" s="1">
        <v>208</v>
      </c>
      <c r="KO213" s="1">
        <v>1053</v>
      </c>
      <c r="MG213" s="3"/>
      <c r="MI213" s="1">
        <v>350</v>
      </c>
      <c r="MO213" s="1">
        <v>1311</v>
      </c>
      <c r="MU213" s="1">
        <v>388</v>
      </c>
      <c r="NA213" s="1">
        <v>300</v>
      </c>
      <c r="NG213" s="1">
        <v>1729</v>
      </c>
      <c r="NQ213" s="1">
        <v>415</v>
      </c>
      <c r="NW213" s="1">
        <v>1380</v>
      </c>
      <c r="OC213" s="1">
        <v>464</v>
      </c>
      <c r="OI213" s="1">
        <v>362</v>
      </c>
      <c r="OO213" s="1">
        <v>1838</v>
      </c>
      <c r="OY213" s="1">
        <v>320</v>
      </c>
      <c r="PE213" s="1">
        <v>1194</v>
      </c>
      <c r="PK213" s="1">
        <v>366</v>
      </c>
      <c r="PQ213" s="1">
        <v>275</v>
      </c>
      <c r="PW213" s="1">
        <v>1598</v>
      </c>
      <c r="QG213" s="1">
        <v>229</v>
      </c>
      <c r="QM213" s="1">
        <v>729</v>
      </c>
      <c r="QS213" s="1">
        <v>254</v>
      </c>
      <c r="QY213" s="1">
        <v>188</v>
      </c>
      <c r="RE213" s="1">
        <v>968</v>
      </c>
      <c r="SW213" s="3"/>
      <c r="SY213" s="1">
        <v>338</v>
      </c>
      <c r="TE213" s="1">
        <v>1257</v>
      </c>
      <c r="TK213" s="1">
        <v>374</v>
      </c>
      <c r="TQ213" s="1">
        <v>289</v>
      </c>
      <c r="TW213" s="1">
        <v>1655</v>
      </c>
      <c r="UG213" s="1">
        <v>404</v>
      </c>
      <c r="UM213" s="1">
        <v>1494</v>
      </c>
      <c r="US213" s="1">
        <v>452</v>
      </c>
      <c r="UY213" s="1">
        <v>352</v>
      </c>
      <c r="VE213" s="1">
        <v>1991</v>
      </c>
      <c r="VO213" s="1">
        <v>312</v>
      </c>
      <c r="VU213" s="1">
        <v>1113</v>
      </c>
      <c r="WA213" s="1">
        <v>357</v>
      </c>
      <c r="WG213" s="1">
        <v>269</v>
      </c>
      <c r="WM213" s="1">
        <v>1489</v>
      </c>
      <c r="WW213" s="1">
        <v>221</v>
      </c>
      <c r="XC213" s="1">
        <v>690</v>
      </c>
      <c r="XI213" s="1">
        <v>246</v>
      </c>
      <c r="XO213" s="1">
        <v>182</v>
      </c>
      <c r="XU213" s="1">
        <v>925</v>
      </c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</row>
    <row r="214" spans="1:715">
      <c r="A214" s="3"/>
      <c r="C214" s="1">
        <v>339</v>
      </c>
      <c r="I214" s="1">
        <v>1325</v>
      </c>
      <c r="O214" s="1">
        <v>365</v>
      </c>
      <c r="U214" s="1">
        <v>286</v>
      </c>
      <c r="AA214" s="1">
        <v>1736</v>
      </c>
      <c r="AK214" s="1">
        <v>274</v>
      </c>
      <c r="AQ214" s="1">
        <v>1106</v>
      </c>
      <c r="AW214" s="1">
        <v>293</v>
      </c>
      <c r="BC214" s="1">
        <v>239</v>
      </c>
      <c r="BI214" s="1">
        <v>1479</v>
      </c>
      <c r="BS214" s="1">
        <v>295</v>
      </c>
      <c r="BY214" s="1">
        <v>1051</v>
      </c>
      <c r="CE214" s="1">
        <v>341</v>
      </c>
      <c r="CK214" s="1">
        <v>249</v>
      </c>
      <c r="CQ214" s="1">
        <v>1422</v>
      </c>
      <c r="DA214" s="1">
        <v>234</v>
      </c>
      <c r="DG214" s="1">
        <v>659</v>
      </c>
      <c r="DM214" s="1">
        <v>347</v>
      </c>
      <c r="DS214" s="1">
        <v>251</v>
      </c>
      <c r="DY214" s="1">
        <v>1029</v>
      </c>
      <c r="FQ214" s="3"/>
      <c r="FS214" s="1">
        <v>317</v>
      </c>
      <c r="FY214" s="1">
        <v>1247</v>
      </c>
      <c r="GE214" s="1">
        <v>341</v>
      </c>
      <c r="GK214" s="1">
        <v>267</v>
      </c>
      <c r="GQ214" s="1">
        <v>1631</v>
      </c>
      <c r="HA214" s="1">
        <v>305</v>
      </c>
      <c r="HG214" s="1">
        <v>1200</v>
      </c>
      <c r="HM214" s="1">
        <v>330</v>
      </c>
      <c r="HS214" s="1">
        <v>270</v>
      </c>
      <c r="HY214" s="1">
        <v>1605</v>
      </c>
      <c r="II214" s="1">
        <v>294</v>
      </c>
      <c r="IO214" s="1">
        <v>1033</v>
      </c>
      <c r="IU214" s="1">
        <v>341</v>
      </c>
      <c r="JA214" s="1">
        <v>255</v>
      </c>
      <c r="JG214" s="1">
        <v>1397</v>
      </c>
      <c r="JQ214" s="1">
        <v>248</v>
      </c>
      <c r="JW214" s="1">
        <v>734</v>
      </c>
      <c r="KC214" s="1">
        <v>360</v>
      </c>
      <c r="KI214" s="1">
        <v>266</v>
      </c>
      <c r="KO214" s="1">
        <v>1080</v>
      </c>
      <c r="MG214" s="3"/>
      <c r="MI214" s="1">
        <v>310</v>
      </c>
      <c r="MO214" s="1">
        <v>1271</v>
      </c>
      <c r="MU214" s="1">
        <v>331</v>
      </c>
      <c r="NA214" s="1">
        <v>256</v>
      </c>
      <c r="NG214" s="1">
        <v>1640</v>
      </c>
      <c r="NQ214" s="1">
        <v>344</v>
      </c>
      <c r="NW214" s="1">
        <v>1385</v>
      </c>
      <c r="OC214" s="1">
        <v>372</v>
      </c>
      <c r="OI214" s="1">
        <v>295</v>
      </c>
      <c r="OO214" s="1">
        <v>1827</v>
      </c>
      <c r="OY214" s="1">
        <v>292</v>
      </c>
      <c r="PE214" s="1">
        <v>1019</v>
      </c>
      <c r="PK214" s="1">
        <v>335</v>
      </c>
      <c r="PQ214" s="1">
        <v>244</v>
      </c>
      <c r="PW214" s="1">
        <v>1356</v>
      </c>
      <c r="QG214" s="1">
        <v>273</v>
      </c>
      <c r="QM214" s="1">
        <v>810</v>
      </c>
      <c r="QS214" s="1">
        <v>381</v>
      </c>
      <c r="QY214" s="1">
        <v>267</v>
      </c>
      <c r="RE214" s="1">
        <v>1152</v>
      </c>
      <c r="SW214" s="3"/>
      <c r="SY214" s="1">
        <v>314</v>
      </c>
      <c r="TE214" s="1">
        <v>1233</v>
      </c>
      <c r="TK214" s="1">
        <v>336</v>
      </c>
      <c r="TQ214" s="1">
        <v>259</v>
      </c>
      <c r="TW214" s="1">
        <v>1586</v>
      </c>
      <c r="UG214" s="1">
        <v>319</v>
      </c>
      <c r="UM214" s="1">
        <v>1274</v>
      </c>
      <c r="US214" s="1">
        <v>343</v>
      </c>
      <c r="UY214" s="1">
        <v>271</v>
      </c>
      <c r="VE214" s="1">
        <v>1676</v>
      </c>
      <c r="VO214" s="1">
        <v>316</v>
      </c>
      <c r="VU214" s="1">
        <v>1112</v>
      </c>
      <c r="WA214" s="1">
        <v>361</v>
      </c>
      <c r="WG214" s="1">
        <v>266</v>
      </c>
      <c r="WM214" s="1">
        <v>1479</v>
      </c>
      <c r="WW214" s="1">
        <v>257</v>
      </c>
      <c r="XC214" s="1">
        <v>734</v>
      </c>
      <c r="XI214" s="1">
        <v>361</v>
      </c>
      <c r="XO214" s="1">
        <v>248</v>
      </c>
      <c r="XU214" s="1">
        <v>1050</v>
      </c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</row>
    <row r="215" spans="1:715">
      <c r="A215" s="3"/>
      <c r="C215" s="1">
        <f>AVERAGE(C212:C214)</f>
        <v>317</v>
      </c>
      <c r="I215" s="1">
        <f>AVERAGE(I212:I214)</f>
        <v>1201.66666666667</v>
      </c>
      <c r="O215" s="1">
        <f>AVERAGE(O212:O214)</f>
        <v>339.666666666667</v>
      </c>
      <c r="U215" s="1">
        <f>AVERAGE(U212:U214)</f>
        <v>265.666666666667</v>
      </c>
      <c r="AA215" s="1">
        <f>AVERAGE(AA212:AA214)</f>
        <v>1570</v>
      </c>
      <c r="AK215" s="1">
        <f>AVERAGE(AK212:AK214)</f>
        <v>300.333333333333</v>
      </c>
      <c r="AQ215" s="1">
        <f>AVERAGE(AQ212:AQ214)</f>
        <v>1181.66666666667</v>
      </c>
      <c r="AW215" s="1">
        <f>AVERAGE(AW212:AW214)</f>
        <v>323.333333333333</v>
      </c>
      <c r="BC215" s="1">
        <f>AVERAGE(BC212:BC214)</f>
        <v>262.666666666667</v>
      </c>
      <c r="BI215" s="1">
        <f>AVERAGE(BI212:BI214)</f>
        <v>1581</v>
      </c>
      <c r="BS215" s="1">
        <f>AVERAGE(BS212:BS214)</f>
        <v>292.333333333333</v>
      </c>
      <c r="BY215" s="1">
        <f>AVERAGE(BY212:BY214)</f>
        <v>999.333333333333</v>
      </c>
      <c r="CE215" s="1">
        <f>AVERAGE(CE212:CE214)</f>
        <v>338</v>
      </c>
      <c r="CK215" s="1">
        <f>AVERAGE(CK212:CK214)</f>
        <v>246.333333333333</v>
      </c>
      <c r="CQ215" s="1">
        <f>AVERAGE(CQ212:CQ214)</f>
        <v>1352.66666666667</v>
      </c>
      <c r="DA215" s="1">
        <f>AVERAGE(DA212:DA214)</f>
        <v>240</v>
      </c>
      <c r="DG215" s="1">
        <f>AVERAGE(DG212:DG214)</f>
        <v>760.666666666667</v>
      </c>
      <c r="DM215" s="1">
        <f>AVERAGE(DM212:DM214)</f>
        <v>315</v>
      </c>
      <c r="DS215" s="1">
        <f>AVERAGE(DS212:DS214)</f>
        <v>232</v>
      </c>
      <c r="DY215" s="1">
        <f>AVERAGE(DY212:DY214)</f>
        <v>1087</v>
      </c>
      <c r="EI215" s="1">
        <f>EI212</f>
        <v>178</v>
      </c>
      <c r="EO215" s="1">
        <f>EO212</f>
        <v>446</v>
      </c>
      <c r="EU215" s="1">
        <f>EU212</f>
        <v>228</v>
      </c>
      <c r="FA215" s="1">
        <f>FA212</f>
        <v>205</v>
      </c>
      <c r="FG215" s="1">
        <f>FG212</f>
        <v>668</v>
      </c>
      <c r="FQ215" s="3"/>
      <c r="FS215" s="1">
        <f>AVERAGE(FS212:FS214)</f>
        <v>302.666666666667</v>
      </c>
      <c r="FY215" s="1">
        <f>AVERAGE(FY212:FY214)</f>
        <v>1150.66666666667</v>
      </c>
      <c r="GE215" s="1">
        <f>AVERAGE(GE212:GE214)</f>
        <v>324.333333333333</v>
      </c>
      <c r="GK215" s="1">
        <f>AVERAGE(GK212:GK214)</f>
        <v>254.333333333333</v>
      </c>
      <c r="GQ215" s="1">
        <f>AVERAGE(GQ212:GQ214)</f>
        <v>1501.33333333333</v>
      </c>
      <c r="HA215" s="1">
        <f>AVERAGE(HA212:HA214)</f>
        <v>293.333333333333</v>
      </c>
      <c r="HG215" s="1">
        <f>AVERAGE(HG212:HG214)</f>
        <v>1152.66666666667</v>
      </c>
      <c r="HM215" s="1">
        <f>AVERAGE(HM212:HM214)</f>
        <v>316.333333333333</v>
      </c>
      <c r="HS215" s="1">
        <f>AVERAGE(HS212:HS214)</f>
        <v>259.666666666667</v>
      </c>
      <c r="HY215" s="1">
        <f>AVERAGE(HY212:HY214)</f>
        <v>1542</v>
      </c>
      <c r="II215" s="1">
        <f>AVERAGE(II212:II214)</f>
        <v>284</v>
      </c>
      <c r="IO215" s="1">
        <f>AVERAGE(IO212:IO214)</f>
        <v>979.666666666667</v>
      </c>
      <c r="IU215" s="1">
        <f>AVERAGE(IU212:IU214)</f>
        <v>329.666666666667</v>
      </c>
      <c r="JA215" s="1">
        <f>AVERAGE(JA212:JA214)</f>
        <v>246</v>
      </c>
      <c r="JG215" s="1">
        <f>AVERAGE(JG212:JG214)</f>
        <v>1325.66666666667</v>
      </c>
      <c r="JQ215" s="1">
        <f>AVERAGE(JQ212:JQ214)</f>
        <v>235.666666666667</v>
      </c>
      <c r="JW215" s="1">
        <f>AVERAGE(JW212:JW214)</f>
        <v>747.333333333333</v>
      </c>
      <c r="KC215" s="1">
        <f>AVERAGE(KC212:KC214)</f>
        <v>309</v>
      </c>
      <c r="KI215" s="1">
        <f>AVERAGE(KI212:KI214)</f>
        <v>230.333333333333</v>
      </c>
      <c r="KO215" s="1">
        <f>AVERAGE(KO212:KO214)</f>
        <v>1067</v>
      </c>
      <c r="KY215" s="1">
        <f>KY212</f>
        <v>178</v>
      </c>
      <c r="LE215" s="1">
        <f>LE212</f>
        <v>439</v>
      </c>
      <c r="LK215" s="1">
        <f>LK212</f>
        <v>226</v>
      </c>
      <c r="LQ215" s="1">
        <f>LQ212</f>
        <v>206</v>
      </c>
      <c r="LW215" s="1">
        <f>LW212</f>
        <v>662</v>
      </c>
      <c r="MG215" s="3"/>
      <c r="MI215" s="1">
        <f>AVERAGE(MI212:MI214)</f>
        <v>325</v>
      </c>
      <c r="MO215" s="1">
        <f>AVERAGE(MO212:MO214)</f>
        <v>1270.66666666667</v>
      </c>
      <c r="MU215" s="1">
        <f>AVERAGE(MU212:MU214)</f>
        <v>348</v>
      </c>
      <c r="NA215" s="1">
        <f>AVERAGE(NA212:NA214)</f>
        <v>269.333333333333</v>
      </c>
      <c r="NG215" s="1">
        <f>AVERAGE(NG212:NG214)</f>
        <v>1639.66666666667</v>
      </c>
      <c r="NQ215" s="1">
        <f>AVERAGE(NQ212:NQ214)</f>
        <v>319.666666666667</v>
      </c>
      <c r="NW215" s="1">
        <f>AVERAGE(NW212:NW214)</f>
        <v>1271.33333333333</v>
      </c>
      <c r="OC215" s="1">
        <f>AVERAGE(OC212:OC214)</f>
        <v>343.666666666667</v>
      </c>
      <c r="OI215" s="1">
        <f>AVERAGE(OI212:OI214)</f>
        <v>273</v>
      </c>
      <c r="OO215" s="1">
        <f>AVERAGE(OO212:OO214)</f>
        <v>1673.33333333333</v>
      </c>
      <c r="OY215" s="1">
        <f>AVERAGE(OY212:OY214)</f>
        <v>306.333333333333</v>
      </c>
      <c r="PE215" s="1">
        <f>AVERAGE(PE212:PE214)</f>
        <v>1081.33333333333</v>
      </c>
      <c r="PK215" s="1">
        <f>AVERAGE(PK212:PK214)</f>
        <v>351.333333333333</v>
      </c>
      <c r="PQ215" s="1">
        <f>AVERAGE(PQ212:PQ214)</f>
        <v>256</v>
      </c>
      <c r="PW215" s="1">
        <f>AVERAGE(PW212:PW214)</f>
        <v>1439</v>
      </c>
      <c r="QG215" s="1">
        <f>AVERAGE(QG212:QG214)</f>
        <v>246</v>
      </c>
      <c r="QM215" s="1">
        <f>AVERAGE(QM212:QM214)</f>
        <v>764.666666666667</v>
      </c>
      <c r="QS215" s="1">
        <f>AVERAGE(QS212:QS214)</f>
        <v>307</v>
      </c>
      <c r="QY215" s="1">
        <f>AVERAGE(QY212:QY214)</f>
        <v>221.333333333333</v>
      </c>
      <c r="RE215" s="1">
        <f>AVERAGE(RE212:RE214)</f>
        <v>1049.33333333333</v>
      </c>
      <c r="RO215" s="1">
        <f>RO212</f>
        <v>256</v>
      </c>
      <c r="RU215" s="1">
        <f>RU212</f>
        <v>675</v>
      </c>
      <c r="SA215" s="1">
        <f>SA212</f>
        <v>323</v>
      </c>
      <c r="SG215" s="1">
        <f>SG212</f>
        <v>296</v>
      </c>
      <c r="SM215" s="1">
        <f>SM212</f>
        <v>998</v>
      </c>
      <c r="SW215" s="3"/>
      <c r="SY215" s="1">
        <f>AVERAGE(SY212:SY214)</f>
        <v>321.666666666667</v>
      </c>
      <c r="TE215" s="1">
        <f>AVERAGE(TE212:TE214)</f>
        <v>1257.33333333333</v>
      </c>
      <c r="TK215" s="1">
        <f>AVERAGE(TK212:TK214)</f>
        <v>344.333333333333</v>
      </c>
      <c r="TQ215" s="1">
        <f>AVERAGE(TQ212:TQ214)</f>
        <v>265.666666666667</v>
      </c>
      <c r="TW215" s="1">
        <f>AVERAGE(TW212:TW214)</f>
        <v>1618.66666666667</v>
      </c>
      <c r="UG215" s="1">
        <f>AVERAGE(UG212:UG214)</f>
        <v>322.666666666667</v>
      </c>
      <c r="UM215" s="1">
        <f>AVERAGE(UM212:UM214)</f>
        <v>1283.66666666667</v>
      </c>
      <c r="US215" s="1">
        <f>AVERAGE(US212:US214)</f>
        <v>347</v>
      </c>
      <c r="UY215" s="1">
        <f>AVERAGE(UY212:UY214)</f>
        <v>274.333333333333</v>
      </c>
      <c r="VE215" s="1">
        <f>AVERAGE(VE212:VE214)</f>
        <v>1689</v>
      </c>
      <c r="VO215" s="1">
        <f>AVERAGE(VO212:VO214)</f>
        <v>311.333333333333</v>
      </c>
      <c r="VU215" s="1">
        <f>AVERAGE(VU212:VU214)</f>
        <v>1090.66666666667</v>
      </c>
      <c r="WA215" s="1">
        <f>AVERAGE(WA212:WA214)</f>
        <v>356</v>
      </c>
      <c r="WG215" s="1">
        <f>AVERAGE(WG212:WG214)</f>
        <v>262</v>
      </c>
      <c r="WM215" s="1">
        <f>AVERAGE(WM212:WM214)</f>
        <v>1450.33333333333</v>
      </c>
      <c r="WW215" s="1">
        <f>AVERAGE(WW212:WW214)</f>
        <v>239.666666666667</v>
      </c>
      <c r="XC215" s="1">
        <f>AVERAGE(XC212:XC214)</f>
        <v>733.333333333333</v>
      </c>
      <c r="XI215" s="1">
        <f>AVERAGE(XI212:XI214)</f>
        <v>299.333333333333</v>
      </c>
      <c r="XO215" s="1">
        <f>AVERAGE(XO212:XO214)</f>
        <v>214</v>
      </c>
      <c r="XU215" s="1">
        <f>AVERAGE(XU212:XU214)</f>
        <v>1006.66666666667</v>
      </c>
      <c r="YE215" s="1">
        <f>YE212</f>
        <v>250</v>
      </c>
      <c r="YK215" s="1">
        <f>YK212</f>
        <v>671</v>
      </c>
      <c r="YQ215" s="1">
        <f>YQ212</f>
        <v>320</v>
      </c>
      <c r="YW215" s="1">
        <f>YW212</f>
        <v>290</v>
      </c>
      <c r="ZC215" s="1">
        <f>ZC212</f>
        <v>993</v>
      </c>
      <c r="ZM215" s="5"/>
      <c r="ZN215" s="5"/>
      <c r="ZO215" s="5"/>
      <c r="ZP215" s="5"/>
      <c r="ZQ215" s="5"/>
      <c r="ZR215" s="5"/>
      <c r="ZS215" s="5"/>
      <c r="ZT215" s="5"/>
      <c r="ZU215" s="5"/>
      <c r="ZV215" s="5"/>
      <c r="ZW215" s="5"/>
      <c r="ZX215" s="5"/>
      <c r="ZY215" s="5"/>
      <c r="ZZ215" s="5"/>
      <c r="AAA215" s="5"/>
      <c r="AAB215" s="5"/>
      <c r="AAC215" s="5"/>
      <c r="AAD215" s="5"/>
      <c r="AAE215" s="5"/>
      <c r="AAF215" s="5"/>
      <c r="AAG215" s="5"/>
      <c r="AAH215" s="5"/>
      <c r="AAI215" s="5"/>
      <c r="AAJ215" s="5"/>
      <c r="AAK215" s="5"/>
      <c r="AAL215" s="5"/>
      <c r="AAM215" s="5"/>
    </row>
    <row r="216" spans="1:715">
      <c r="A216" s="3"/>
      <c r="FQ216" s="3"/>
      <c r="MG216" s="3"/>
      <c r="SW216" s="3"/>
      <c r="ZM216" s="5"/>
      <c r="ZN216" s="5"/>
      <c r="ZO216" s="5"/>
      <c r="ZP216" s="5"/>
      <c r="ZQ216" s="5"/>
      <c r="ZR216" s="5"/>
      <c r="ZS216" s="5"/>
      <c r="ZT216" s="5"/>
      <c r="ZU216" s="5"/>
      <c r="ZV216" s="5"/>
      <c r="ZW216" s="5"/>
      <c r="ZX216" s="5"/>
      <c r="ZY216" s="5"/>
      <c r="ZZ216" s="5"/>
      <c r="AAA216" s="5"/>
      <c r="AAB216" s="5"/>
      <c r="AAC216" s="5"/>
      <c r="AAD216" s="5"/>
      <c r="AAE216" s="5"/>
      <c r="AAF216" s="5"/>
      <c r="AAG216" s="5"/>
      <c r="AAH216" s="5"/>
      <c r="AAI216" s="5"/>
      <c r="AAJ216" s="5"/>
      <c r="AAK216" s="5"/>
      <c r="AAL216" s="5"/>
      <c r="AAM216" s="5"/>
    </row>
    <row r="217" spans="1:715">
      <c r="A217" s="3"/>
      <c r="FQ217" s="3"/>
      <c r="MG217" s="3"/>
      <c r="SW217" s="3"/>
      <c r="ZM217" s="5"/>
      <c r="ZN217" s="5"/>
      <c r="ZO217" s="5"/>
      <c r="ZP217" s="5"/>
      <c r="ZQ217" s="5"/>
      <c r="ZR217" s="5"/>
      <c r="ZS217" s="5"/>
      <c r="ZT217" s="5"/>
      <c r="ZU217" s="5"/>
      <c r="ZV217" s="5"/>
      <c r="ZW217" s="5"/>
      <c r="ZX217" s="5"/>
      <c r="ZY217" s="5"/>
      <c r="ZZ217" s="5"/>
      <c r="AAA217" s="5"/>
      <c r="AAB217" s="5"/>
      <c r="AAC217" s="5"/>
      <c r="AAD217" s="5"/>
      <c r="AAE217" s="5"/>
      <c r="AAF217" s="5"/>
      <c r="AAG217" s="5"/>
      <c r="AAH217" s="5"/>
      <c r="AAI217" s="5"/>
      <c r="AAJ217" s="5"/>
      <c r="AAK217" s="5"/>
      <c r="AAL217" s="5"/>
      <c r="AAM217" s="5"/>
    </row>
    <row r="218" spans="1:715">
      <c r="A218" s="3"/>
      <c r="FQ218" s="3"/>
      <c r="MG218" s="3"/>
      <c r="SW218" s="3"/>
      <c r="ZM218" s="5"/>
      <c r="ZN218" s="5"/>
      <c r="ZO218" s="5"/>
      <c r="ZP218" s="5"/>
      <c r="ZQ218" s="5"/>
      <c r="ZR218" s="5"/>
      <c r="ZS218" s="5"/>
      <c r="ZT218" s="5"/>
      <c r="ZU218" s="5"/>
      <c r="ZV218" s="5"/>
      <c r="ZW218" s="5"/>
      <c r="ZX218" s="5"/>
      <c r="ZY218" s="5"/>
      <c r="ZZ218" s="5"/>
      <c r="AAA218" s="5"/>
      <c r="AAB218" s="5"/>
      <c r="AAC218" s="5"/>
      <c r="AAD218" s="5"/>
      <c r="AAE218" s="5"/>
      <c r="AAF218" s="5"/>
      <c r="AAG218" s="5"/>
      <c r="AAH218" s="5"/>
      <c r="AAI218" s="5"/>
      <c r="AAJ218" s="5"/>
      <c r="AAK218" s="5"/>
      <c r="AAL218" s="5"/>
      <c r="AAM218" s="5"/>
    </row>
    <row r="219" spans="1:715">
      <c r="A219" s="3"/>
      <c r="C219" s="1">
        <f>(AA215-U215)/AA215</f>
        <v>0.830785562632696</v>
      </c>
      <c r="F219" s="1">
        <f>(I215-O215)/I215</f>
        <v>0.717337031900139</v>
      </c>
      <c r="I219" s="1">
        <f>(I215-C215)/I215</f>
        <v>0.73619972260749</v>
      </c>
      <c r="L219" s="1">
        <f>(I215-O215)/(I215-C215)</f>
        <v>0.974378296910324</v>
      </c>
      <c r="O219" s="1">
        <f>AA215/I215-1</f>
        <v>0.306518723994452</v>
      </c>
      <c r="R219" s="1">
        <f>L219/(L219+1)</f>
        <v>0.493511450381679</v>
      </c>
      <c r="U219" s="1">
        <f>1/(1+L219)</f>
        <v>0.506488549618321</v>
      </c>
      <c r="X219" s="1">
        <f>U219/R219-1</f>
        <v>0.0262954369682908</v>
      </c>
      <c r="AA219" s="1">
        <f>I219*L219</f>
        <v>0.717337031900139</v>
      </c>
      <c r="AD219" s="1">
        <f>1-I219</f>
        <v>0.26380027739251</v>
      </c>
      <c r="AG219" s="1">
        <f>I219*(1-L219)</f>
        <v>0.018862690707351</v>
      </c>
      <c r="AK219" s="1">
        <f>(BI215-BC215)/BI215</f>
        <v>0.833860425890786</v>
      </c>
      <c r="AN219" s="1">
        <f>(AQ215-AW215)/AQ215</f>
        <v>0.726375176304655</v>
      </c>
      <c r="AQ219" s="1">
        <f>(AQ215-AK215)/AQ215</f>
        <v>0.745839210155148</v>
      </c>
      <c r="AT219" s="1">
        <f>(AQ215-AW215)/(AQ215-AK215)</f>
        <v>0.973903177004539</v>
      </c>
      <c r="AW219" s="1">
        <f>BI215/AQ215-1</f>
        <v>0.337940761636107</v>
      </c>
      <c r="AZ219" s="1">
        <f>AT219/(AT219+1)</f>
        <v>0.493389538225714</v>
      </c>
      <c r="BC219" s="1">
        <f>1/(1+AT219)</f>
        <v>0.506610461774286</v>
      </c>
      <c r="BF219" s="1">
        <f>BC219/AZ219-1</f>
        <v>0.0267961165048543</v>
      </c>
      <c r="BI219" s="1">
        <f>AQ219*AT219</f>
        <v>0.726375176304655</v>
      </c>
      <c r="BL219" s="1">
        <f>1-AQ219</f>
        <v>0.254160789844852</v>
      </c>
      <c r="BO219" s="1">
        <f>AQ219*(1-AT219)</f>
        <v>0.0194640338504937</v>
      </c>
      <c r="BS219" s="1">
        <f>(CQ215-CK215)/CQ215</f>
        <v>0.817890586495811</v>
      </c>
      <c r="BV219" s="1">
        <f>(BY215-CE215)/BY215</f>
        <v>0.661774516344229</v>
      </c>
      <c r="BY219" s="1">
        <f>(BY215-BS215)/BY215</f>
        <v>0.707471647765177</v>
      </c>
      <c r="CB219" s="1">
        <f>(BY215-CE215)/(BY215-BS215)</f>
        <v>0.935407826496935</v>
      </c>
      <c r="CE219" s="1">
        <f>CQ215/BY215-1</f>
        <v>0.353569046030687</v>
      </c>
      <c r="CH219" s="1">
        <f>CB219/(CB219+1)</f>
        <v>0.483313032886724</v>
      </c>
      <c r="CK219" s="1">
        <f>1/(1+CB219)</f>
        <v>0.516686967113276</v>
      </c>
      <c r="CN219" s="1">
        <f>CK219/CH219-1</f>
        <v>0.0690524193548385</v>
      </c>
      <c r="CQ219" s="1">
        <f>BY219*CB219</f>
        <v>0.661774516344229</v>
      </c>
      <c r="CT219" s="1">
        <f>1-BY219</f>
        <v>0.292528352234823</v>
      </c>
      <c r="CW219" s="1">
        <f>BY219*(1-CB219)</f>
        <v>0.0456971314209473</v>
      </c>
      <c r="DA219" s="1">
        <f>(DY215-DS215)/DY215</f>
        <v>0.78656853725851</v>
      </c>
      <c r="DD219" s="1">
        <f>(DG215-DM215)/DG215</f>
        <v>0.585889570552147</v>
      </c>
      <c r="DG219" s="1">
        <f>(DG215-DA215)/DG215</f>
        <v>0.684487291849255</v>
      </c>
      <c r="DJ219" s="1">
        <f>(DG215-DM215)/(DG215-DA215)</f>
        <v>0.85595390524968</v>
      </c>
      <c r="DM219" s="1">
        <f>DY215/DG215-1</f>
        <v>0.429009640666082</v>
      </c>
      <c r="DP219" s="1">
        <f>DJ219/(DJ219+1)</f>
        <v>0.461193515005174</v>
      </c>
      <c r="DS219" s="1">
        <f>1/(1+DJ219)</f>
        <v>0.538806484994826</v>
      </c>
      <c r="DV219" s="1">
        <f>DS219/DP219-1</f>
        <v>0.168287210172027</v>
      </c>
      <c r="DY219" s="1">
        <f>DG219*DJ219</f>
        <v>0.585889570552147</v>
      </c>
      <c r="EB219" s="1">
        <f>1-DG219</f>
        <v>0.315512708150745</v>
      </c>
      <c r="EE219" s="1">
        <f>DG219*(1-DJ219)</f>
        <v>0.0985977212971078</v>
      </c>
      <c r="EI219" s="1">
        <f>(FG215-FA215)/FG215</f>
        <v>0.69311377245509</v>
      </c>
      <c r="EL219" s="1">
        <f>(EO215-EU215)/EO215</f>
        <v>0.488789237668161</v>
      </c>
      <c r="EO219" s="1">
        <f>(EO215-EI215)/EO215</f>
        <v>0.600896860986547</v>
      </c>
      <c r="ER219" s="1">
        <f>(EO215-EU215)/(EO215-EI215)</f>
        <v>0.813432835820896</v>
      </c>
      <c r="EU219" s="1">
        <f>FG215/EO215-1</f>
        <v>0.497757847533632</v>
      </c>
      <c r="EX219" s="1">
        <f>ER219/(ER219+1)</f>
        <v>0.448559670781893</v>
      </c>
      <c r="FA219" s="1">
        <f>1/(1+ER219)</f>
        <v>0.551440329218107</v>
      </c>
      <c r="FD219" s="1">
        <f>FA219/EX219-1</f>
        <v>0.229357798165138</v>
      </c>
      <c r="FG219" s="1">
        <f>EO219*ER219</f>
        <v>0.488789237668161</v>
      </c>
      <c r="FJ219" s="1">
        <f>1-EO219</f>
        <v>0.399103139013453</v>
      </c>
      <c r="FM219" s="1">
        <f>EO219*(1-ER219)</f>
        <v>0.112107623318386</v>
      </c>
      <c r="FQ219" s="3"/>
      <c r="FS219" s="1">
        <f>(GQ215-GK215)/GQ215</f>
        <v>0.830595026642984</v>
      </c>
      <c r="FV219" s="1">
        <f>(FY215-GE215)/FY215</f>
        <v>0.718134414831982</v>
      </c>
      <c r="FY219" s="1">
        <f>(FY215-FS215)/FY215</f>
        <v>0.736964078794901</v>
      </c>
      <c r="GB219" s="1">
        <f>(FY215-GE215)/(FY215-FS215)</f>
        <v>0.974449685534591</v>
      </c>
      <c r="GE219" s="1">
        <f>GQ215/FY215-1</f>
        <v>0.304750869061414</v>
      </c>
      <c r="GH219" s="1">
        <f>GB219/(GB219+1)</f>
        <v>0.493529763089787</v>
      </c>
      <c r="GK219" s="1">
        <f>1/(1+GB219)</f>
        <v>0.506470236910213</v>
      </c>
      <c r="GN219" s="1">
        <f>GK219/GH219-1</f>
        <v>0.0262202501008471</v>
      </c>
      <c r="GQ219" s="1">
        <f>FY219*GB219</f>
        <v>0.718134414831981</v>
      </c>
      <c r="GT219" s="1">
        <f>1-FY219</f>
        <v>0.263035921205099</v>
      </c>
      <c r="GW219" s="1">
        <f>FY219*(1-GB219)</f>
        <v>0.0188296639629199</v>
      </c>
      <c r="HA219" s="1">
        <f>(HY215-HS215)/HY215</f>
        <v>0.831603977518374</v>
      </c>
      <c r="HD219" s="1">
        <f>(HG215-HM215)/HG215</f>
        <v>0.725563909774436</v>
      </c>
      <c r="HG219" s="1">
        <f>(HG215-HA215)/HG215</f>
        <v>0.745517640254482</v>
      </c>
      <c r="HJ219" s="1">
        <f>(HG215-HM215)/(HG215-HA215)</f>
        <v>0.973235065942591</v>
      </c>
      <c r="HM219" s="1">
        <f>HY215/HG215-1</f>
        <v>0.337767495662233</v>
      </c>
      <c r="HP219" s="1">
        <f>HJ219/(HJ219+1)</f>
        <v>0.493218006683704</v>
      </c>
      <c r="HS219" s="1">
        <f>1/(1+HJ219)</f>
        <v>0.506781993316296</v>
      </c>
      <c r="HV219" s="1">
        <f>HS219/HP219-1</f>
        <v>0.0275009964129136</v>
      </c>
      <c r="HY219" s="1">
        <f>HG219*HJ219</f>
        <v>0.725563909774436</v>
      </c>
      <c r="IB219" s="1">
        <f>1-HG219</f>
        <v>0.254482359745518</v>
      </c>
      <c r="IE219" s="1">
        <f>HG219*(1-HJ219)</f>
        <v>0.0199537304800463</v>
      </c>
      <c r="II219" s="1">
        <f>(JG215-JA215)/JG215</f>
        <v>0.814432989690722</v>
      </c>
      <c r="IL219" s="1">
        <f>(IO215-IU215)/IO215</f>
        <v>0.663490983327663</v>
      </c>
      <c r="IO219" s="1">
        <f>(IO215-II215)/IO215</f>
        <v>0.71010547805376</v>
      </c>
      <c r="IR219" s="1">
        <f>(IO215-IU215)/(IO215-II215)</f>
        <v>0.934355534259703</v>
      </c>
      <c r="IU219" s="1">
        <f>JG215/IO215-1</f>
        <v>0.35318135420211</v>
      </c>
      <c r="IX219" s="1">
        <f>IR219/(IR219+1)</f>
        <v>0.4830319544216</v>
      </c>
      <c r="JA219" s="1">
        <f>1/(1+IR219)</f>
        <v>0.5169680455784</v>
      </c>
      <c r="JD219" s="1">
        <f>JA219/IX219-1</f>
        <v>0.0702564102564103</v>
      </c>
      <c r="JG219" s="1">
        <f>IO219*IR219</f>
        <v>0.663490983327663</v>
      </c>
      <c r="JJ219" s="1">
        <f>1-IO219</f>
        <v>0.28989452194624</v>
      </c>
      <c r="JM219" s="1">
        <f>IO219*(1-IR219)</f>
        <v>0.0466144947260973</v>
      </c>
      <c r="JQ219" s="1">
        <f>(KO215-KI215)/KO215</f>
        <v>0.784129959387691</v>
      </c>
      <c r="JT219" s="1">
        <f>(JW215-KC215)/JW215</f>
        <v>0.586529884032114</v>
      </c>
      <c r="JW219" s="1">
        <f>(JW215-JQ215)/JW215</f>
        <v>0.684656556645852</v>
      </c>
      <c r="JZ219" s="1">
        <f>(JW215-KC215)/(JW215-JQ215)</f>
        <v>0.856677524429967</v>
      </c>
      <c r="KC219" s="1">
        <f>KO215/JW215-1</f>
        <v>0.427743086529884</v>
      </c>
      <c r="KF219" s="1">
        <f>JZ219/(JZ219+1)</f>
        <v>0.46140350877193</v>
      </c>
      <c r="KI219" s="1">
        <f>1/(1+JZ219)</f>
        <v>0.53859649122807</v>
      </c>
      <c r="KL219" s="1">
        <f>KI219/KF219-1</f>
        <v>0.167300380228137</v>
      </c>
      <c r="KO219" s="1">
        <f>JW219*JZ219</f>
        <v>0.586529884032114</v>
      </c>
      <c r="KR219" s="1">
        <f>1-JW219</f>
        <v>0.315343443354148</v>
      </c>
      <c r="KU219" s="1">
        <f>JW219*(1-JZ219)</f>
        <v>0.0981266726137378</v>
      </c>
      <c r="KY219" s="1">
        <f>(LW215-LQ215)/LW215</f>
        <v>0.688821752265861</v>
      </c>
      <c r="LB219" s="1">
        <f>(LE215-LK215)/LE215</f>
        <v>0.485193621867882</v>
      </c>
      <c r="LE219" s="1">
        <f>(LE215-KY215)/LE215</f>
        <v>0.594533029612756</v>
      </c>
      <c r="LH219" s="1">
        <f>(LE215-LK215)/(LE215-KY215)</f>
        <v>0.816091954022989</v>
      </c>
      <c r="LK219" s="1">
        <f>LW215/LE215-1</f>
        <v>0.507972665148064</v>
      </c>
      <c r="LN219" s="1">
        <f>LH219/(LH219+1)</f>
        <v>0.449367088607595</v>
      </c>
      <c r="LQ219" s="1">
        <f>1/(1+LH219)</f>
        <v>0.550632911392405</v>
      </c>
      <c r="LT219" s="1">
        <f>LQ219/LN219-1</f>
        <v>0.225352112676056</v>
      </c>
      <c r="LW219" s="1">
        <f>LE219*LH219</f>
        <v>0.485193621867882</v>
      </c>
      <c r="LZ219" s="1">
        <f>1-LE219</f>
        <v>0.405466970387244</v>
      </c>
      <c r="MC219" s="1">
        <f>LE219*(1-LH219)</f>
        <v>0.109339407744875</v>
      </c>
      <c r="MG219" s="3"/>
      <c r="MI219" s="1">
        <f>(NG215-NA215)/NG215</f>
        <v>0.835738971335637</v>
      </c>
      <c r="ML219" s="1">
        <f>(MO215-MU215)/MO215</f>
        <v>0.726128016789087</v>
      </c>
      <c r="MO219" s="1">
        <f>(MO215-MI215)/MO215</f>
        <v>0.744228751311647</v>
      </c>
      <c r="MR219" s="1">
        <f>(MO215-MU215)/(MO215-MI215)</f>
        <v>0.975678533662319</v>
      </c>
      <c r="MU219" s="1">
        <f>NG215/MO215-1</f>
        <v>0.290398740818468</v>
      </c>
      <c r="MX219" s="1">
        <f>MR219/(MR219+1)</f>
        <v>0.493844781445138</v>
      </c>
      <c r="NA219" s="1">
        <f>1/(1+MR219)</f>
        <v>0.506155218554862</v>
      </c>
      <c r="ND219" s="1">
        <f>NA219/MX219-1</f>
        <v>0.0249277456647399</v>
      </c>
      <c r="NG219" s="1">
        <f>MO219*MR219</f>
        <v>0.726128016789087</v>
      </c>
      <c r="NJ219" s="1">
        <f>1-MO219</f>
        <v>0.255771248688353</v>
      </c>
      <c r="NM219" s="1">
        <f>MO219*(1-MR219)</f>
        <v>0.0181007345225603</v>
      </c>
      <c r="NQ219" s="1">
        <f>(OO215-OI215)/OO215</f>
        <v>0.836852589641434</v>
      </c>
      <c r="NT219" s="1">
        <f>(NW215-OC215)/NW215</f>
        <v>0.729680125852124</v>
      </c>
      <c r="NW219" s="1">
        <f>(NW215-NQ215)/NW215</f>
        <v>0.748557944415312</v>
      </c>
      <c r="NZ219" s="1">
        <f>(NW215-OC215)/(NW215-NQ215)</f>
        <v>0.974781085814361</v>
      </c>
      <c r="OC219" s="1">
        <f>OO215/NW215-1</f>
        <v>0.316203460933403</v>
      </c>
      <c r="OF219" s="1">
        <f>NZ219/(NZ219+1)</f>
        <v>0.493614757006031</v>
      </c>
      <c r="OI219" s="1">
        <f>1/(1+NZ219)</f>
        <v>0.506385242993969</v>
      </c>
      <c r="OL219" s="1">
        <f>OI219/OF219-1</f>
        <v>0.0258713618397413</v>
      </c>
      <c r="OO219" s="1">
        <f>NW219*NZ219</f>
        <v>0.729680125852124</v>
      </c>
      <c r="OR219" s="1">
        <f>1-NW219</f>
        <v>0.251442055584688</v>
      </c>
      <c r="OU219" s="1">
        <f>NW219*(1-NZ219)</f>
        <v>0.0188778185631883</v>
      </c>
      <c r="OY219" s="1">
        <f>(PW215-PQ215)/PW215</f>
        <v>0.822098679638638</v>
      </c>
      <c r="PB219" s="1">
        <f>(PE215-PK215)/PE215</f>
        <v>0.675092478421702</v>
      </c>
      <c r="PE219" s="1">
        <f>(PE215-OY215)/PE215</f>
        <v>0.716707768187423</v>
      </c>
      <c r="PH219" s="1">
        <f>(PE215-PK215)/(PE215-OY215)</f>
        <v>0.941935483870968</v>
      </c>
      <c r="PK219" s="1">
        <f>PW215/PE215-1</f>
        <v>0.330764488286067</v>
      </c>
      <c r="PN219" s="1">
        <f>PH219/(PH219+1)</f>
        <v>0.485049833887043</v>
      </c>
      <c r="PQ219" s="1">
        <f>1/(1+PH219)</f>
        <v>0.514950166112957</v>
      </c>
      <c r="PT219" s="1">
        <f>PQ219/PN219-1</f>
        <v>0.0616438356164384</v>
      </c>
      <c r="PW219" s="1">
        <f>PE219*PH219</f>
        <v>0.675092478421702</v>
      </c>
      <c r="PZ219" s="1">
        <f>1-PE219</f>
        <v>0.283292231812577</v>
      </c>
      <c r="QC219" s="1">
        <f>PE219*(1-PH219)</f>
        <v>0.0416152897657214</v>
      </c>
      <c r="QG219" s="1">
        <f>(RE215-QY215)/RE215</f>
        <v>0.789072426937738</v>
      </c>
      <c r="QJ219" s="1">
        <f>(QM215-QS215)/QM215</f>
        <v>0.598517872711421</v>
      </c>
      <c r="QM219" s="1">
        <f>(QM215-QG215)/QM215</f>
        <v>0.678291194420227</v>
      </c>
      <c r="QP219" s="1">
        <f>(QM215-QS215)/(QM215-QG215)</f>
        <v>0.882390745501285</v>
      </c>
      <c r="QS219" s="1">
        <f>RE215/QM215-1</f>
        <v>0.372275501307759</v>
      </c>
      <c r="QV219" s="1">
        <f>QP219/(QP219+1)</f>
        <v>0.468760669170365</v>
      </c>
      <c r="QY219" s="1">
        <f>1/(1+QP219)</f>
        <v>0.531239330829635</v>
      </c>
      <c r="RB219" s="1">
        <f>QY219/QV219-1</f>
        <v>0.133284777858704</v>
      </c>
      <c r="RE219" s="1">
        <f>QM219*QP219</f>
        <v>0.598517872711421</v>
      </c>
      <c r="RH219" s="1">
        <f>1-QM219</f>
        <v>0.321708805579773</v>
      </c>
      <c r="RK219" s="1">
        <f>QM219*(1-QP219)</f>
        <v>0.0797733217088056</v>
      </c>
      <c r="RO219" s="1">
        <f>(SM215-SG215)/SM215</f>
        <v>0.703406813627255</v>
      </c>
      <c r="RR219" s="1">
        <f>(RU215-SA215)/RU215</f>
        <v>0.521481481481481</v>
      </c>
      <c r="RU219" s="1">
        <f>(RU215-RO215)/RU215</f>
        <v>0.620740740740741</v>
      </c>
      <c r="RX219" s="1">
        <f>(RU215-SA215)/(RU215-RO215)</f>
        <v>0.840095465393795</v>
      </c>
      <c r="SA219" s="1">
        <f>SM215/RU215-1</f>
        <v>0.478518518518519</v>
      </c>
      <c r="SD219" s="1">
        <f>RX219/(RX219+1)</f>
        <v>0.456549935149157</v>
      </c>
      <c r="SG219" s="1">
        <f>1/(1+RX219)</f>
        <v>0.543450064850843</v>
      </c>
      <c r="SJ219" s="1">
        <f>SG219/SD219-1</f>
        <v>0.190340909090909</v>
      </c>
      <c r="SM219" s="1">
        <f>RU219*RX219</f>
        <v>0.521481481481481</v>
      </c>
      <c r="SP219" s="1">
        <f>1-RU219</f>
        <v>0.379259259259259</v>
      </c>
      <c r="SS219" s="1">
        <f>RU219*(1-RX219)</f>
        <v>0.0992592592592592</v>
      </c>
      <c r="SW219" s="3"/>
      <c r="SY219" s="1">
        <f>(TW215-TQ215)/TW215</f>
        <v>0.835873146622735</v>
      </c>
      <c r="TB219" s="1">
        <f>(TE215-TK215)/TE215</f>
        <v>0.726139978791092</v>
      </c>
      <c r="TE219" s="1">
        <f>(TE215-SY215)/TE215</f>
        <v>0.744167550371156</v>
      </c>
      <c r="TH219" s="1">
        <f>(TE215-TK215)/(TE215-SY215)</f>
        <v>0.975774848592804</v>
      </c>
      <c r="TK219" s="1">
        <f>TW215/TE215-1</f>
        <v>0.287380699893956</v>
      </c>
      <c r="TN219" s="1">
        <f>TH219/(TH219+1)</f>
        <v>0.493869455463397</v>
      </c>
      <c r="TQ219" s="1">
        <f>1/(1+TH219)</f>
        <v>0.506130544536603</v>
      </c>
      <c r="TT219" s="1">
        <f>TQ219/TN219-1</f>
        <v>0.0248265790434463</v>
      </c>
      <c r="TW219" s="1">
        <f>TE219*TH219</f>
        <v>0.726139978791092</v>
      </c>
      <c r="TZ219" s="1">
        <f>1-TE219</f>
        <v>0.255832449628844</v>
      </c>
      <c r="UC219" s="1">
        <f>TE219*(1-TH219)</f>
        <v>0.0180275715800635</v>
      </c>
      <c r="UG219" s="1">
        <f>(VE215-UY215)/VE215</f>
        <v>0.837576475231893</v>
      </c>
      <c r="UJ219" s="1">
        <f>(UM215-US215)/UM215</f>
        <v>0.729680602440924</v>
      </c>
      <c r="UM219" s="1">
        <f>(UM215-UG215)/UM215</f>
        <v>0.748636717735653</v>
      </c>
      <c r="UP219" s="1">
        <f>(UM215-US215)/(UM215-UG215)</f>
        <v>0.974679153659383</v>
      </c>
      <c r="US219" s="1">
        <f>VE215/UM215-1</f>
        <v>0.315762139703973</v>
      </c>
      <c r="UV219" s="1">
        <f>UP219/(UP219+1)</f>
        <v>0.493588617600562</v>
      </c>
      <c r="UY219" s="1">
        <f>1/(1+UP219)</f>
        <v>0.506411382399438</v>
      </c>
      <c r="VB219" s="1">
        <f>UY219/UV219-1</f>
        <v>0.0259786476868329</v>
      </c>
      <c r="VE219" s="1">
        <f>UM219*UP219</f>
        <v>0.729680602440924</v>
      </c>
      <c r="VH219" s="1">
        <f>1-UM219</f>
        <v>0.251363282264347</v>
      </c>
      <c r="VK219" s="1">
        <f>UM219*(1-UP219)</f>
        <v>0.0189561152947286</v>
      </c>
      <c r="VO219" s="1">
        <f>(WM215-WG215)/WM215</f>
        <v>0.819351873132613</v>
      </c>
      <c r="VR219" s="1">
        <f>(VU215-WA215)/VU215</f>
        <v>0.67359413202934</v>
      </c>
      <c r="VU219" s="1">
        <f>(VU215-VO215)/VU215</f>
        <v>0.714547677261614</v>
      </c>
      <c r="VX219" s="1">
        <f>(VU215-WA215)/(VU215-VO215)</f>
        <v>0.942686056458511</v>
      </c>
      <c r="WA219" s="1">
        <f>WM215/VU215-1</f>
        <v>0.329767726161369</v>
      </c>
      <c r="WD219" s="1">
        <f>VX219/(VX219+1)</f>
        <v>0.485248789079701</v>
      </c>
      <c r="WG219" s="1">
        <f>1/(1+VX219)</f>
        <v>0.5147512109203</v>
      </c>
      <c r="WJ219" s="1">
        <f>WG219/WD219-1</f>
        <v>0.060798548094374</v>
      </c>
      <c r="WM219" s="1">
        <f>VU219*VX219</f>
        <v>0.67359413202934</v>
      </c>
      <c r="WP219" s="1">
        <f>1-VU219</f>
        <v>0.285452322738386</v>
      </c>
      <c r="WS219" s="1">
        <f>VU219*(1-VX219)</f>
        <v>0.0409535452322739</v>
      </c>
      <c r="WW219" s="1">
        <f>(XU215-XO215)/XU215</f>
        <v>0.787417218543046</v>
      </c>
      <c r="WZ219" s="1">
        <f>(XC215-XI215)/XC215</f>
        <v>0.591818181818182</v>
      </c>
      <c r="XC219" s="1">
        <f>(XC215-WW215)/XC215</f>
        <v>0.673181818181818</v>
      </c>
      <c r="XF219" s="1">
        <f>(XC215-XI215)/(XC215-WW215)</f>
        <v>0.87913571910871</v>
      </c>
      <c r="XI219" s="1">
        <f>XU215/XC215-1</f>
        <v>0.372727272727273</v>
      </c>
      <c r="XL219" s="1">
        <f>XF219/(XF219+1)</f>
        <v>0.467840459935322</v>
      </c>
      <c r="XO219" s="1">
        <f>1/(1+XF219)</f>
        <v>0.532159540064678</v>
      </c>
      <c r="XR219" s="1">
        <f>XO219/XL219-1</f>
        <v>0.137480798771121</v>
      </c>
      <c r="XU219" s="1">
        <f>XC219*XF219</f>
        <v>0.591818181818182</v>
      </c>
      <c r="XX219" s="1">
        <f>1-XC219</f>
        <v>0.326818181818182</v>
      </c>
      <c r="YA219" s="1">
        <f>XC219*(1-XF219)</f>
        <v>0.0813636363636363</v>
      </c>
      <c r="YE219" s="1">
        <f>(ZC215-YW215)/ZC215</f>
        <v>0.707955689828802</v>
      </c>
      <c r="YH219" s="1">
        <f>(YK215-YQ215)/YK215</f>
        <v>0.523099850968703</v>
      </c>
      <c r="YK219" s="1">
        <f>(YK215-YE215)/YK215</f>
        <v>0.6274217585693</v>
      </c>
      <c r="YN219" s="1">
        <f>(YK215-YQ215)/(YK215-YE215)</f>
        <v>0.833729216152019</v>
      </c>
      <c r="YQ219" s="1">
        <f>ZC215/YK215-1</f>
        <v>0.479880774962742</v>
      </c>
      <c r="YT219" s="1">
        <f>YN219/(YN219+1)</f>
        <v>0.454663212435233</v>
      </c>
      <c r="YW219" s="1">
        <f>1/(1+YN219)</f>
        <v>0.545336787564767</v>
      </c>
      <c r="YZ219" s="1">
        <f>YW219/YT219-1</f>
        <v>0.199430199430199</v>
      </c>
      <c r="ZC219" s="1">
        <f>YK219*YN219</f>
        <v>0.523099850968703</v>
      </c>
      <c r="ZF219" s="1">
        <f>1-YK219</f>
        <v>0.3725782414307</v>
      </c>
      <c r="ZI219" s="1">
        <f>YK219*(1-YN219)</f>
        <v>0.104321907600596</v>
      </c>
      <c r="ZM219" s="5"/>
      <c r="ZN219" s="5"/>
      <c r="ZO219" s="5"/>
      <c r="ZP219" s="5"/>
      <c r="ZQ219" s="5"/>
      <c r="ZR219" s="5"/>
      <c r="ZS219" s="5"/>
      <c r="ZT219" s="5"/>
      <c r="ZU219" s="5"/>
      <c r="ZV219" s="5"/>
      <c r="ZW219" s="5"/>
      <c r="ZX219" s="5"/>
      <c r="ZY219" s="5"/>
      <c r="ZZ219" s="5"/>
      <c r="AAA219" s="5"/>
      <c r="AAB219" s="5"/>
      <c r="AAC219" s="5"/>
      <c r="AAD219" s="5"/>
      <c r="AAE219" s="5"/>
      <c r="AAF219" s="5"/>
      <c r="AAG219" s="5"/>
      <c r="AAH219" s="5"/>
      <c r="AAI219" s="5"/>
      <c r="AAJ219" s="5"/>
      <c r="AAK219" s="5"/>
      <c r="AAL219" s="5"/>
      <c r="AAM219" s="5"/>
    </row>
    <row r="220" spans="1:715">
      <c r="A220" s="3"/>
      <c r="FQ220" s="3"/>
      <c r="MG220" s="3"/>
      <c r="SW220" s="3"/>
      <c r="ZM220" s="5"/>
      <c r="ZN220" s="5"/>
      <c r="ZO220" s="5"/>
      <c r="ZP220" s="5"/>
      <c r="ZQ220" s="5"/>
      <c r="ZR220" s="5"/>
      <c r="ZS220" s="5"/>
      <c r="ZT220" s="5"/>
      <c r="ZU220" s="5"/>
      <c r="ZV220" s="5"/>
      <c r="ZW220" s="5"/>
      <c r="ZX220" s="5"/>
      <c r="ZY220" s="5"/>
      <c r="ZZ220" s="5"/>
      <c r="AAA220" s="5"/>
      <c r="AAB220" s="5"/>
      <c r="AAC220" s="5"/>
      <c r="AAD220" s="5"/>
      <c r="AAE220" s="5"/>
      <c r="AAF220" s="5"/>
      <c r="AAG220" s="5"/>
      <c r="AAH220" s="5"/>
      <c r="AAI220" s="5"/>
      <c r="AAJ220" s="5"/>
      <c r="AAK220" s="5"/>
      <c r="AAL220" s="5"/>
      <c r="AAM220" s="5"/>
    </row>
    <row r="221" spans="1:715">
      <c r="A221" s="3"/>
      <c r="FQ221" s="3"/>
      <c r="MG221" s="3"/>
      <c r="SW221" s="3"/>
      <c r="ZM221" s="5"/>
      <c r="ZN221" s="5"/>
      <c r="ZO221" s="5"/>
      <c r="ZP221" s="5"/>
      <c r="ZQ221" s="5"/>
      <c r="ZR221" s="5"/>
      <c r="ZS221" s="5"/>
      <c r="ZT221" s="5"/>
      <c r="ZU221" s="5"/>
      <c r="ZV221" s="5"/>
      <c r="ZW221" s="5"/>
      <c r="ZX221" s="5"/>
      <c r="ZY221" s="5"/>
      <c r="ZZ221" s="5"/>
      <c r="AAA221" s="5"/>
      <c r="AAB221" s="5"/>
      <c r="AAC221" s="5"/>
      <c r="AAD221" s="5"/>
      <c r="AAE221" s="5"/>
      <c r="AAF221" s="5"/>
      <c r="AAG221" s="5"/>
      <c r="AAH221" s="5"/>
      <c r="AAI221" s="5"/>
      <c r="AAJ221" s="5"/>
      <c r="AAK221" s="5"/>
      <c r="AAL221" s="5"/>
      <c r="AAM221" s="5"/>
    </row>
    <row r="222" spans="1:715">
      <c r="A222" s="4" t="s">
        <v>11</v>
      </c>
      <c r="FQ222" s="4"/>
      <c r="MG222" s="4" t="s">
        <v>11</v>
      </c>
      <c r="SW222" s="4"/>
      <c r="ZM222" s="5"/>
      <c r="ZN222" s="5"/>
      <c r="ZO222" s="5"/>
      <c r="ZP222" s="5"/>
      <c r="ZQ222" s="5"/>
      <c r="ZR222" s="5"/>
      <c r="ZS222" s="5"/>
      <c r="ZT222" s="5"/>
      <c r="ZU222" s="5"/>
      <c r="ZV222" s="5"/>
      <c r="ZW222" s="5"/>
      <c r="ZX222" s="5"/>
      <c r="ZY222" s="5"/>
      <c r="ZZ222" s="5"/>
      <c r="AAA222" s="5"/>
      <c r="AAB222" s="5"/>
      <c r="AAC222" s="5"/>
      <c r="AAD222" s="5"/>
      <c r="AAE222" s="5"/>
      <c r="AAF222" s="5"/>
      <c r="AAG222" s="5"/>
      <c r="AAH222" s="5"/>
      <c r="AAI222" s="5"/>
      <c r="AAJ222" s="5"/>
      <c r="AAK222" s="5"/>
      <c r="AAL222" s="5"/>
      <c r="AAM222" s="5"/>
    </row>
    <row r="223" spans="1:715">
      <c r="A223" s="3" t="s">
        <v>50</v>
      </c>
      <c r="B223" s="1">
        <v>61</v>
      </c>
      <c r="C223" s="1">
        <v>348</v>
      </c>
      <c r="I223" s="1">
        <v>1198</v>
      </c>
      <c r="O223" s="1">
        <v>363</v>
      </c>
      <c r="U223" s="1">
        <v>284</v>
      </c>
      <c r="AA223" s="1">
        <v>1538</v>
      </c>
      <c r="AK223" s="1">
        <v>302</v>
      </c>
      <c r="AQ223" s="1">
        <v>1069</v>
      </c>
      <c r="AW223" s="1">
        <v>313</v>
      </c>
      <c r="BC223" s="1">
        <v>261</v>
      </c>
      <c r="BI223" s="1">
        <v>1426</v>
      </c>
      <c r="BS223" s="1">
        <v>254</v>
      </c>
      <c r="BY223" s="1">
        <v>822</v>
      </c>
      <c r="CE223" s="1">
        <v>297</v>
      </c>
      <c r="CK223" s="1">
        <v>217</v>
      </c>
      <c r="CQ223" s="1">
        <v>1123</v>
      </c>
      <c r="DA223" s="1">
        <v>248</v>
      </c>
      <c r="DG223" s="1">
        <v>794</v>
      </c>
      <c r="DM223" s="1">
        <v>311</v>
      </c>
      <c r="DS223" s="1">
        <v>236</v>
      </c>
      <c r="DY223" s="1">
        <v>1122</v>
      </c>
      <c r="EI223" s="1">
        <v>175</v>
      </c>
      <c r="EO223" s="1">
        <v>438</v>
      </c>
      <c r="EU223" s="1">
        <v>225</v>
      </c>
      <c r="FA223" s="1">
        <v>205</v>
      </c>
      <c r="FG223" s="1">
        <v>659</v>
      </c>
      <c r="FQ223" s="3"/>
      <c r="FS223" s="1">
        <v>313</v>
      </c>
      <c r="FY223" s="1">
        <v>1158</v>
      </c>
      <c r="GE223" s="1">
        <v>327</v>
      </c>
      <c r="GK223" s="1">
        <v>261</v>
      </c>
      <c r="GQ223" s="1">
        <v>1486</v>
      </c>
      <c r="HA223" s="1">
        <v>276</v>
      </c>
      <c r="HG223" s="1">
        <v>1075</v>
      </c>
      <c r="HM223" s="1">
        <v>286</v>
      </c>
      <c r="HS223" s="1">
        <v>241</v>
      </c>
      <c r="HY223" s="1">
        <v>1434</v>
      </c>
      <c r="II223" s="1">
        <v>294</v>
      </c>
      <c r="IO223" s="1">
        <v>942</v>
      </c>
      <c r="IU223" s="1">
        <v>343</v>
      </c>
      <c r="JA223" s="1">
        <v>253</v>
      </c>
      <c r="JG223" s="1">
        <v>1281</v>
      </c>
      <c r="JQ223" s="1">
        <v>235</v>
      </c>
      <c r="JW223" s="1">
        <v>761</v>
      </c>
      <c r="KC223" s="1">
        <v>296</v>
      </c>
      <c r="KI223" s="1">
        <v>226</v>
      </c>
      <c r="KO223" s="1">
        <v>1067</v>
      </c>
      <c r="KY223" s="1">
        <v>172</v>
      </c>
      <c r="LE223" s="1">
        <v>434</v>
      </c>
      <c r="LK223" s="1">
        <v>220</v>
      </c>
      <c r="LQ223" s="1">
        <v>201</v>
      </c>
      <c r="LW223" s="1">
        <v>653</v>
      </c>
      <c r="MG223" s="3" t="s">
        <v>51</v>
      </c>
      <c r="MH223" s="1">
        <v>130</v>
      </c>
      <c r="MI223" s="1">
        <v>310</v>
      </c>
      <c r="MO223" s="1">
        <v>1192</v>
      </c>
      <c r="MU223" s="1">
        <v>320</v>
      </c>
      <c r="NA223" s="1">
        <v>253</v>
      </c>
      <c r="NG223" s="1">
        <v>1497</v>
      </c>
      <c r="NQ223" s="1">
        <v>215</v>
      </c>
      <c r="NW223" s="1">
        <v>1038</v>
      </c>
      <c r="OC223" s="1">
        <v>212</v>
      </c>
      <c r="OI223" s="1">
        <v>172</v>
      </c>
      <c r="OO223" s="1">
        <v>1337</v>
      </c>
      <c r="OY223" s="1">
        <v>295</v>
      </c>
      <c r="PE223" s="1">
        <v>1025</v>
      </c>
      <c r="PK223" s="1">
        <v>338</v>
      </c>
      <c r="PQ223" s="1">
        <v>241</v>
      </c>
      <c r="PW223" s="1">
        <v>1347</v>
      </c>
      <c r="QG223" s="1">
        <v>239</v>
      </c>
      <c r="QM223" s="1">
        <v>763</v>
      </c>
      <c r="QS223" s="1">
        <v>289</v>
      </c>
      <c r="QY223" s="1">
        <v>215</v>
      </c>
      <c r="RE223" s="1">
        <v>1044</v>
      </c>
      <c r="RO223" s="1">
        <v>249</v>
      </c>
      <c r="RU223" s="1">
        <v>674</v>
      </c>
      <c r="SA223" s="1">
        <v>320</v>
      </c>
      <c r="SG223" s="1">
        <v>289</v>
      </c>
      <c r="SM223" s="1">
        <v>995</v>
      </c>
      <c r="SW223" s="3"/>
      <c r="SY223" s="1">
        <v>298</v>
      </c>
      <c r="TE223" s="1">
        <v>1233</v>
      </c>
      <c r="TK223" s="1">
        <v>306</v>
      </c>
      <c r="TQ223" s="1">
        <v>239</v>
      </c>
      <c r="TW223" s="1">
        <v>1544</v>
      </c>
      <c r="UG223" s="1">
        <v>230</v>
      </c>
      <c r="UM223" s="1">
        <v>998</v>
      </c>
      <c r="US223" s="1">
        <v>229</v>
      </c>
      <c r="UY223" s="1">
        <v>185</v>
      </c>
      <c r="VE223" s="1">
        <v>1283</v>
      </c>
      <c r="VO223" s="1">
        <v>284</v>
      </c>
      <c r="VU223" s="1">
        <v>1047</v>
      </c>
      <c r="WA223" s="1">
        <v>327</v>
      </c>
      <c r="WG223" s="1">
        <v>235</v>
      </c>
      <c r="WM223" s="1">
        <v>1377</v>
      </c>
      <c r="WW223" s="1">
        <v>227</v>
      </c>
      <c r="XC223" s="1">
        <v>735</v>
      </c>
      <c r="XI223" s="1">
        <v>273</v>
      </c>
      <c r="XO223" s="1">
        <v>201</v>
      </c>
      <c r="XU223" s="1">
        <v>995</v>
      </c>
      <c r="YE223" s="1">
        <v>256</v>
      </c>
      <c r="YK223" s="1">
        <v>675</v>
      </c>
      <c r="YQ223" s="1">
        <v>324</v>
      </c>
      <c r="YW223" s="1">
        <v>295</v>
      </c>
      <c r="ZC223" s="1">
        <v>996</v>
      </c>
      <c r="ZM223" s="5"/>
      <c r="ZN223" s="5"/>
      <c r="ZO223" s="5"/>
      <c r="ZP223" s="5"/>
      <c r="ZQ223" s="5"/>
      <c r="ZR223" s="5"/>
      <c r="ZS223" s="5"/>
      <c r="ZT223" s="5"/>
      <c r="ZU223" s="5"/>
      <c r="ZV223" s="5"/>
      <c r="ZW223" s="5"/>
      <c r="ZX223" s="5"/>
      <c r="ZY223" s="5"/>
      <c r="ZZ223" s="5"/>
      <c r="AAA223" s="5"/>
      <c r="AAB223" s="5"/>
      <c r="AAC223" s="5"/>
      <c r="AAD223" s="5"/>
      <c r="AAE223" s="5"/>
      <c r="AAF223" s="5"/>
      <c r="AAG223" s="5"/>
      <c r="AAH223" s="5"/>
      <c r="AAI223" s="5"/>
      <c r="AAJ223" s="5"/>
      <c r="AAK223" s="5"/>
      <c r="AAL223" s="5"/>
      <c r="AAM223" s="5"/>
    </row>
    <row r="224" spans="1:715">
      <c r="A224" s="3"/>
      <c r="C224" s="1">
        <v>304</v>
      </c>
      <c r="I224" s="1">
        <v>1220</v>
      </c>
      <c r="O224" s="1">
        <v>336</v>
      </c>
      <c r="U224" s="1">
        <v>261</v>
      </c>
      <c r="AA224" s="1">
        <v>1617</v>
      </c>
      <c r="AK224" s="1">
        <v>336</v>
      </c>
      <c r="AQ224" s="1">
        <v>1355</v>
      </c>
      <c r="AW224" s="1">
        <v>374</v>
      </c>
      <c r="BC224" s="1">
        <v>296</v>
      </c>
      <c r="BI224" s="1">
        <v>1818</v>
      </c>
      <c r="BS224" s="1">
        <v>264</v>
      </c>
      <c r="BY224" s="1">
        <v>1022</v>
      </c>
      <c r="CE224" s="1">
        <v>304</v>
      </c>
      <c r="CK224" s="1">
        <v>231</v>
      </c>
      <c r="CQ224" s="1">
        <v>1382</v>
      </c>
      <c r="DA224" s="1">
        <v>277</v>
      </c>
      <c r="DG224" s="1">
        <v>884</v>
      </c>
      <c r="DM224" s="1">
        <v>328</v>
      </c>
      <c r="DS224" s="1">
        <v>251</v>
      </c>
      <c r="DY224" s="1">
        <v>1266</v>
      </c>
      <c r="FQ224" s="3"/>
      <c r="FS224" s="1">
        <v>286</v>
      </c>
      <c r="FY224" s="1">
        <v>1118</v>
      </c>
      <c r="GE224" s="1">
        <v>316</v>
      </c>
      <c r="GK224" s="1">
        <v>247</v>
      </c>
      <c r="GQ224" s="1">
        <v>1480</v>
      </c>
      <c r="HA224" s="1">
        <v>319</v>
      </c>
      <c r="HG224" s="1">
        <v>1242</v>
      </c>
      <c r="HM224" s="1">
        <v>355</v>
      </c>
      <c r="HS224" s="1">
        <v>281</v>
      </c>
      <c r="HY224" s="1">
        <v>1666</v>
      </c>
      <c r="II224" s="1">
        <v>260</v>
      </c>
      <c r="IO224" s="1">
        <v>993</v>
      </c>
      <c r="IU224" s="1">
        <v>299</v>
      </c>
      <c r="JA224" s="1">
        <v>227</v>
      </c>
      <c r="JG224" s="1">
        <v>1342</v>
      </c>
      <c r="JQ224" s="1">
        <v>241</v>
      </c>
      <c r="JW224" s="1">
        <v>802</v>
      </c>
      <c r="KC224" s="1">
        <v>295</v>
      </c>
      <c r="KI224" s="1">
        <v>225</v>
      </c>
      <c r="KO224" s="1">
        <v>1106</v>
      </c>
      <c r="MG224" s="3"/>
      <c r="MI224" s="1">
        <v>369</v>
      </c>
      <c r="MO224" s="1">
        <v>1483</v>
      </c>
      <c r="MU224" s="1">
        <v>412</v>
      </c>
      <c r="NA224" s="1">
        <v>320</v>
      </c>
      <c r="NG224" s="1">
        <v>1960</v>
      </c>
      <c r="NQ224" s="1">
        <v>412</v>
      </c>
      <c r="NW224" s="1">
        <v>1503</v>
      </c>
      <c r="OC224" s="1">
        <v>460</v>
      </c>
      <c r="OI224" s="1">
        <v>359</v>
      </c>
      <c r="OO224" s="1">
        <v>2002</v>
      </c>
      <c r="OY224" s="1">
        <v>330</v>
      </c>
      <c r="PE224" s="1">
        <v>1146</v>
      </c>
      <c r="PK224" s="1">
        <v>376</v>
      </c>
      <c r="PQ224" s="1">
        <v>284</v>
      </c>
      <c r="PW224" s="1">
        <v>1532</v>
      </c>
      <c r="QG224" s="1">
        <v>239</v>
      </c>
      <c r="QM224" s="1">
        <v>811</v>
      </c>
      <c r="QS224" s="1">
        <v>280</v>
      </c>
      <c r="QY224" s="1">
        <v>210</v>
      </c>
      <c r="RE224" s="1">
        <v>1083</v>
      </c>
      <c r="SW224" s="3"/>
      <c r="SY224" s="1">
        <v>364</v>
      </c>
      <c r="TE224" s="1">
        <v>1322</v>
      </c>
      <c r="TK224" s="1">
        <v>404</v>
      </c>
      <c r="TQ224" s="1">
        <v>313</v>
      </c>
      <c r="TW224" s="1">
        <v>1741</v>
      </c>
      <c r="UG224" s="1">
        <v>398</v>
      </c>
      <c r="UM224" s="1">
        <v>1500</v>
      </c>
      <c r="US224" s="1">
        <v>445</v>
      </c>
      <c r="UY224" s="1">
        <v>347</v>
      </c>
      <c r="VE224" s="1">
        <v>1998</v>
      </c>
      <c r="VO224" s="1">
        <v>317</v>
      </c>
      <c r="VU224" s="1">
        <v>1117</v>
      </c>
      <c r="WA224" s="1">
        <v>362</v>
      </c>
      <c r="WG224" s="1">
        <v>274</v>
      </c>
      <c r="WM224" s="1">
        <v>1492</v>
      </c>
      <c r="WW224" s="1">
        <v>219</v>
      </c>
      <c r="XC224" s="1">
        <v>738</v>
      </c>
      <c r="XI224" s="1">
        <v>255</v>
      </c>
      <c r="XO224" s="1">
        <v>190</v>
      </c>
      <c r="XU224" s="1">
        <v>983</v>
      </c>
      <c r="ZM224" s="5"/>
      <c r="ZN224" s="5"/>
      <c r="ZO224" s="5"/>
      <c r="ZP224" s="5"/>
      <c r="ZQ224" s="5"/>
      <c r="ZR224" s="5"/>
      <c r="ZS224" s="5"/>
      <c r="ZT224" s="5"/>
      <c r="ZU224" s="5"/>
      <c r="ZV224" s="5"/>
      <c r="ZW224" s="5"/>
      <c r="ZX224" s="5"/>
      <c r="ZY224" s="5"/>
      <c r="ZZ224" s="5"/>
      <c r="AAA224" s="5"/>
      <c r="AAB224" s="5"/>
      <c r="AAC224" s="5"/>
      <c r="AAD224" s="5"/>
      <c r="AAE224" s="5"/>
      <c r="AAF224" s="5"/>
      <c r="AAG224" s="5"/>
      <c r="AAH224" s="5"/>
      <c r="AAI224" s="5"/>
      <c r="AAJ224" s="5"/>
      <c r="AAK224" s="5"/>
      <c r="AAL224" s="5"/>
      <c r="AAM224" s="5"/>
    </row>
    <row r="225" spans="1:715">
      <c r="A225" s="3"/>
      <c r="C225" s="1">
        <v>302</v>
      </c>
      <c r="I225" s="1">
        <v>1162</v>
      </c>
      <c r="O225" s="1">
        <v>322</v>
      </c>
      <c r="U225" s="1">
        <v>252</v>
      </c>
      <c r="AA225" s="1">
        <v>1515</v>
      </c>
      <c r="AK225" s="1">
        <v>278</v>
      </c>
      <c r="AQ225" s="1">
        <v>1128</v>
      </c>
      <c r="AW225" s="1">
        <v>296</v>
      </c>
      <c r="BC225" s="1">
        <v>241</v>
      </c>
      <c r="BI225" s="1">
        <v>1509</v>
      </c>
      <c r="BS225" s="1">
        <v>295</v>
      </c>
      <c r="BY225" s="1">
        <v>948</v>
      </c>
      <c r="CE225" s="1">
        <v>342</v>
      </c>
      <c r="CK225" s="1">
        <v>256</v>
      </c>
      <c r="CQ225" s="1">
        <v>1287</v>
      </c>
      <c r="DA225" s="1">
        <v>247</v>
      </c>
      <c r="DG225" s="1">
        <v>759</v>
      </c>
      <c r="DM225" s="1">
        <v>367</v>
      </c>
      <c r="DS225" s="1">
        <v>270</v>
      </c>
      <c r="DY225" s="1">
        <v>1069</v>
      </c>
      <c r="FQ225" s="3"/>
      <c r="FS225" s="1">
        <v>305</v>
      </c>
      <c r="FY225" s="1">
        <v>1176</v>
      </c>
      <c r="GE225" s="1">
        <v>327</v>
      </c>
      <c r="GK225" s="1">
        <v>259</v>
      </c>
      <c r="GQ225" s="1">
        <v>1534</v>
      </c>
      <c r="HA225" s="1">
        <v>277</v>
      </c>
      <c r="HG225" s="1">
        <v>1110</v>
      </c>
      <c r="HM225" s="1">
        <v>297</v>
      </c>
      <c r="HS225" s="1">
        <v>243</v>
      </c>
      <c r="HY225" s="1">
        <v>1485</v>
      </c>
      <c r="II225" s="1">
        <v>294</v>
      </c>
      <c r="IO225" s="1">
        <v>1011</v>
      </c>
      <c r="IU225" s="1">
        <v>341</v>
      </c>
      <c r="JA225" s="1">
        <v>255</v>
      </c>
      <c r="JG225" s="1">
        <v>1369</v>
      </c>
      <c r="JQ225" s="1">
        <v>242</v>
      </c>
      <c r="JW225" s="1">
        <v>697</v>
      </c>
      <c r="KC225" s="1">
        <v>345</v>
      </c>
      <c r="KI225" s="1">
        <v>250</v>
      </c>
      <c r="KO225" s="1">
        <v>1046</v>
      </c>
      <c r="MG225" s="3"/>
      <c r="MI225" s="1">
        <v>285</v>
      </c>
      <c r="MO225" s="1">
        <v>1115</v>
      </c>
      <c r="MU225" s="1">
        <v>304</v>
      </c>
      <c r="NA225" s="1">
        <v>238</v>
      </c>
      <c r="NG225" s="1">
        <v>1429</v>
      </c>
      <c r="NQ225" s="1">
        <v>343</v>
      </c>
      <c r="NW225" s="1">
        <v>1288</v>
      </c>
      <c r="OC225" s="1">
        <v>371</v>
      </c>
      <c r="OI225" s="1">
        <v>292</v>
      </c>
      <c r="OO225" s="1">
        <v>1693</v>
      </c>
      <c r="OY225" s="1">
        <v>308</v>
      </c>
      <c r="PE225" s="1">
        <v>1114</v>
      </c>
      <c r="PK225" s="1">
        <v>352</v>
      </c>
      <c r="PQ225" s="1">
        <v>259</v>
      </c>
      <c r="PW225" s="1">
        <v>1478</v>
      </c>
      <c r="QG225" s="1">
        <v>249</v>
      </c>
      <c r="QM225" s="1">
        <v>678</v>
      </c>
      <c r="QS225" s="1">
        <v>340</v>
      </c>
      <c r="QY225" s="1">
        <v>242</v>
      </c>
      <c r="RE225" s="1">
        <v>979</v>
      </c>
      <c r="SW225" s="3"/>
      <c r="SY225" s="1">
        <v>307</v>
      </c>
      <c r="TE225" s="1">
        <v>1234</v>
      </c>
      <c r="TK225" s="1">
        <v>328</v>
      </c>
      <c r="TQ225" s="1">
        <v>256</v>
      </c>
      <c r="TW225" s="1">
        <v>1583</v>
      </c>
      <c r="UG225" s="1">
        <v>321</v>
      </c>
      <c r="UM225" s="1">
        <v>1247</v>
      </c>
      <c r="US225" s="1">
        <v>345</v>
      </c>
      <c r="UY225" s="1">
        <v>272</v>
      </c>
      <c r="VE225" s="1">
        <v>1638</v>
      </c>
      <c r="VO225" s="1">
        <v>316</v>
      </c>
      <c r="VU225" s="1">
        <v>1105</v>
      </c>
      <c r="WA225" s="1">
        <v>362</v>
      </c>
      <c r="WG225" s="1">
        <v>268</v>
      </c>
      <c r="WM225" s="1">
        <v>1465</v>
      </c>
      <c r="WW225" s="1">
        <v>233</v>
      </c>
      <c r="XC225" s="1">
        <v>626</v>
      </c>
      <c r="XI225" s="1">
        <v>316</v>
      </c>
      <c r="XO225" s="1">
        <v>222</v>
      </c>
      <c r="XU225" s="1">
        <v>920</v>
      </c>
      <c r="ZM225" s="5"/>
      <c r="ZN225" s="5"/>
      <c r="ZO225" s="5"/>
      <c r="ZP225" s="5"/>
      <c r="ZQ225" s="5"/>
      <c r="ZR225" s="5"/>
      <c r="ZS225" s="5"/>
      <c r="ZT225" s="5"/>
      <c r="ZU225" s="5"/>
      <c r="ZV225" s="5"/>
      <c r="ZW225" s="5"/>
      <c r="ZX225" s="5"/>
      <c r="ZY225" s="5"/>
      <c r="ZZ225" s="5"/>
      <c r="AAA225" s="5"/>
      <c r="AAB225" s="5"/>
      <c r="AAC225" s="5"/>
      <c r="AAD225" s="5"/>
      <c r="AAE225" s="5"/>
      <c r="AAF225" s="5"/>
      <c r="AAG225" s="5"/>
      <c r="AAH225" s="5"/>
      <c r="AAI225" s="5"/>
      <c r="AAJ225" s="5"/>
      <c r="AAK225" s="5"/>
      <c r="AAL225" s="5"/>
      <c r="AAM225" s="5"/>
    </row>
    <row r="226" spans="1:715">
      <c r="A226" s="3"/>
      <c r="C226" s="1">
        <f>AVERAGE(C223:C225)</f>
        <v>318</v>
      </c>
      <c r="I226" s="1">
        <f>AVERAGE(I223:I225)</f>
        <v>1193.33333333333</v>
      </c>
      <c r="O226" s="1">
        <f>AVERAGE(O223:O225)</f>
        <v>340.333333333333</v>
      </c>
      <c r="U226" s="1">
        <f>AVERAGE(U223:U225)</f>
        <v>265.666666666667</v>
      </c>
      <c r="AA226" s="1">
        <f>AVERAGE(AA223:AA225)</f>
        <v>1556.66666666667</v>
      </c>
      <c r="AK226" s="1">
        <f>AVERAGE(AK223:AK225)</f>
        <v>305.333333333333</v>
      </c>
      <c r="AQ226" s="1">
        <f>AVERAGE(AQ223:AQ225)</f>
        <v>1184</v>
      </c>
      <c r="AW226" s="1">
        <f>AVERAGE(AW223:AW225)</f>
        <v>327.666666666667</v>
      </c>
      <c r="BC226" s="1">
        <f>AVERAGE(BC223:BC225)</f>
        <v>266</v>
      </c>
      <c r="BI226" s="1">
        <f>AVERAGE(BI223:BI225)</f>
        <v>1584.33333333333</v>
      </c>
      <c r="BS226" s="1">
        <f>AVERAGE(BS223:BS225)</f>
        <v>271</v>
      </c>
      <c r="BY226" s="1">
        <f>AVERAGE(BY223:BY225)</f>
        <v>930.666666666667</v>
      </c>
      <c r="CE226" s="1">
        <f>AVERAGE(CE223:CE225)</f>
        <v>314.333333333333</v>
      </c>
      <c r="CK226" s="1">
        <f>AVERAGE(CK223:CK225)</f>
        <v>234.666666666667</v>
      </c>
      <c r="CQ226" s="1">
        <f>AVERAGE(CQ223:CQ225)</f>
        <v>1264</v>
      </c>
      <c r="DA226" s="1">
        <f>AVERAGE(DA223:DA225)</f>
        <v>257.333333333333</v>
      </c>
      <c r="DG226" s="1">
        <f>AVERAGE(DG223:DG225)</f>
        <v>812.333333333333</v>
      </c>
      <c r="DM226" s="1">
        <f>AVERAGE(DM223:DM225)</f>
        <v>335.333333333333</v>
      </c>
      <c r="DS226" s="1">
        <f>AVERAGE(DS223:DS225)</f>
        <v>252.333333333333</v>
      </c>
      <c r="DY226" s="1">
        <f>AVERAGE(DY223:DY225)</f>
        <v>1152.33333333333</v>
      </c>
      <c r="EI226" s="1">
        <f>EI223</f>
        <v>175</v>
      </c>
      <c r="EO226" s="1">
        <f>EO223</f>
        <v>438</v>
      </c>
      <c r="EU226" s="1">
        <f>EU223</f>
        <v>225</v>
      </c>
      <c r="FA226" s="1">
        <f>FA223</f>
        <v>205</v>
      </c>
      <c r="FG226" s="1">
        <f>FG223</f>
        <v>659</v>
      </c>
      <c r="FQ226" s="3"/>
      <c r="FS226" s="1">
        <f>AVERAGE(FS223:FS225)</f>
        <v>301.333333333333</v>
      </c>
      <c r="FY226" s="1">
        <f>AVERAGE(FY223:FY225)</f>
        <v>1150.66666666667</v>
      </c>
      <c r="GE226" s="1">
        <f>AVERAGE(GE223:GE225)</f>
        <v>323.333333333333</v>
      </c>
      <c r="GK226" s="1">
        <f>AVERAGE(GK223:GK225)</f>
        <v>255.666666666667</v>
      </c>
      <c r="GQ226" s="1">
        <f>AVERAGE(GQ223:GQ225)</f>
        <v>1500</v>
      </c>
      <c r="HA226" s="1">
        <f>AVERAGE(HA223:HA225)</f>
        <v>290.666666666667</v>
      </c>
      <c r="HG226" s="1">
        <f>AVERAGE(HG223:HG225)</f>
        <v>1142.33333333333</v>
      </c>
      <c r="HM226" s="1">
        <f>AVERAGE(HM223:HM225)</f>
        <v>312.666666666667</v>
      </c>
      <c r="HS226" s="1">
        <f>AVERAGE(HS223:HS225)</f>
        <v>255</v>
      </c>
      <c r="HY226" s="1">
        <f>AVERAGE(HY223:HY225)</f>
        <v>1528.33333333333</v>
      </c>
      <c r="II226" s="1">
        <f>AVERAGE(II223:II225)</f>
        <v>282.666666666667</v>
      </c>
      <c r="IO226" s="1">
        <f>AVERAGE(IO223:IO225)</f>
        <v>982</v>
      </c>
      <c r="IU226" s="1">
        <f>AVERAGE(IU223:IU225)</f>
        <v>327.666666666667</v>
      </c>
      <c r="JA226" s="1">
        <f>AVERAGE(JA223:JA225)</f>
        <v>245</v>
      </c>
      <c r="JG226" s="1">
        <f>AVERAGE(JG223:JG225)</f>
        <v>1330.66666666667</v>
      </c>
      <c r="JQ226" s="1">
        <f>AVERAGE(JQ223:JQ225)</f>
        <v>239.333333333333</v>
      </c>
      <c r="JW226" s="1">
        <f>AVERAGE(JW223:JW225)</f>
        <v>753.333333333333</v>
      </c>
      <c r="KC226" s="1">
        <f>AVERAGE(KC223:KC225)</f>
        <v>312</v>
      </c>
      <c r="KI226" s="1">
        <f>AVERAGE(KI223:KI225)</f>
        <v>233.666666666667</v>
      </c>
      <c r="KO226" s="1">
        <f>AVERAGE(KO223:KO225)</f>
        <v>1073</v>
      </c>
      <c r="KY226" s="1">
        <f>KY223</f>
        <v>172</v>
      </c>
      <c r="LE226" s="1">
        <f>LE223</f>
        <v>434</v>
      </c>
      <c r="LK226" s="1">
        <f>LK223</f>
        <v>220</v>
      </c>
      <c r="LQ226" s="1">
        <f>LQ223</f>
        <v>201</v>
      </c>
      <c r="LW226" s="1">
        <f>LW223</f>
        <v>653</v>
      </c>
      <c r="MG226" s="3"/>
      <c r="MI226" s="1">
        <f>AVERAGE(MI223:MI225)</f>
        <v>321.333333333333</v>
      </c>
      <c r="MO226" s="1">
        <f>AVERAGE(MO223:MO225)</f>
        <v>1263.33333333333</v>
      </c>
      <c r="MU226" s="1">
        <f>AVERAGE(MU223:MU225)</f>
        <v>345.333333333333</v>
      </c>
      <c r="NA226" s="1">
        <f>AVERAGE(NA223:NA225)</f>
        <v>270.333333333333</v>
      </c>
      <c r="NG226" s="1">
        <f>AVERAGE(NG223:NG225)</f>
        <v>1628.66666666667</v>
      </c>
      <c r="NQ226" s="1">
        <f>AVERAGE(NQ223:NQ225)</f>
        <v>323.333333333333</v>
      </c>
      <c r="NW226" s="1">
        <f>AVERAGE(NW223:NW225)</f>
        <v>1276.33333333333</v>
      </c>
      <c r="OC226" s="1">
        <f>AVERAGE(OC223:OC225)</f>
        <v>347.666666666667</v>
      </c>
      <c r="OI226" s="1">
        <f>AVERAGE(OI223:OI225)</f>
        <v>274.333333333333</v>
      </c>
      <c r="OO226" s="1">
        <f>AVERAGE(OO223:OO225)</f>
        <v>1677.33333333333</v>
      </c>
      <c r="OY226" s="1">
        <f>AVERAGE(OY223:OY225)</f>
        <v>311</v>
      </c>
      <c r="PE226" s="1">
        <f>AVERAGE(PE223:PE225)</f>
        <v>1095</v>
      </c>
      <c r="PK226" s="1">
        <f>AVERAGE(PK223:PK225)</f>
        <v>355.333333333333</v>
      </c>
      <c r="PQ226" s="1">
        <f>AVERAGE(PQ223:PQ225)</f>
        <v>261.333333333333</v>
      </c>
      <c r="PW226" s="1">
        <f>AVERAGE(PW223:PW225)</f>
        <v>1452.33333333333</v>
      </c>
      <c r="QG226" s="1">
        <f>AVERAGE(QG223:QG225)</f>
        <v>242.333333333333</v>
      </c>
      <c r="QM226" s="1">
        <f>AVERAGE(QM223:QM225)</f>
        <v>750.666666666667</v>
      </c>
      <c r="QS226" s="1">
        <f>AVERAGE(QS223:QS225)</f>
        <v>303</v>
      </c>
      <c r="QY226" s="1">
        <f>AVERAGE(QY223:QY225)</f>
        <v>222.333333333333</v>
      </c>
      <c r="RE226" s="1">
        <f>AVERAGE(RE223:RE225)</f>
        <v>1035.33333333333</v>
      </c>
      <c r="RO226" s="1">
        <f>RO223</f>
        <v>249</v>
      </c>
      <c r="RU226" s="1">
        <f>RU223</f>
        <v>674</v>
      </c>
      <c r="SA226" s="1">
        <f>SA223</f>
        <v>320</v>
      </c>
      <c r="SG226" s="1">
        <f>SG223</f>
        <v>289</v>
      </c>
      <c r="SM226" s="1">
        <f>SM223</f>
        <v>995</v>
      </c>
      <c r="SW226" s="3"/>
      <c r="SY226" s="1">
        <f>AVERAGE(SY223:SY225)</f>
        <v>323</v>
      </c>
      <c r="TE226" s="1">
        <f>AVERAGE(TE223:TE225)</f>
        <v>1263</v>
      </c>
      <c r="TK226" s="1">
        <f>AVERAGE(TK223:TK225)</f>
        <v>346</v>
      </c>
      <c r="TQ226" s="1">
        <f>AVERAGE(TQ223:TQ225)</f>
        <v>269.333333333333</v>
      </c>
      <c r="TW226" s="1">
        <f>AVERAGE(TW223:TW225)</f>
        <v>1622.66666666667</v>
      </c>
      <c r="UG226" s="1">
        <f>AVERAGE(UG223:UG225)</f>
        <v>316.333333333333</v>
      </c>
      <c r="UM226" s="1">
        <f>AVERAGE(UM223:UM225)</f>
        <v>1248.33333333333</v>
      </c>
      <c r="US226" s="1">
        <f>AVERAGE(US223:US225)</f>
        <v>339.666666666667</v>
      </c>
      <c r="UY226" s="1">
        <f>AVERAGE(UY223:UY225)</f>
        <v>268</v>
      </c>
      <c r="VE226" s="1">
        <f>AVERAGE(VE223:VE225)</f>
        <v>1639.66666666667</v>
      </c>
      <c r="VO226" s="1">
        <f>AVERAGE(VO223:VO225)</f>
        <v>305.666666666667</v>
      </c>
      <c r="VU226" s="1">
        <f>AVERAGE(VU223:VU225)</f>
        <v>1089.66666666667</v>
      </c>
      <c r="WA226" s="1">
        <f>AVERAGE(WA223:WA225)</f>
        <v>350.333333333333</v>
      </c>
      <c r="WG226" s="1">
        <f>AVERAGE(WG223:WG225)</f>
        <v>259</v>
      </c>
      <c r="WM226" s="1">
        <f>AVERAGE(WM223:WM225)</f>
        <v>1444.66666666667</v>
      </c>
      <c r="WW226" s="1">
        <f>AVERAGE(WW223:WW225)</f>
        <v>226.333333333333</v>
      </c>
      <c r="XC226" s="1">
        <f>AVERAGE(XC223:XC225)</f>
        <v>699.666666666667</v>
      </c>
      <c r="XI226" s="1">
        <f>AVERAGE(XI223:XI225)</f>
        <v>281.333333333333</v>
      </c>
      <c r="XO226" s="1">
        <f>AVERAGE(XO223:XO225)</f>
        <v>204.333333333333</v>
      </c>
      <c r="XU226" s="1">
        <f>AVERAGE(XU223:XU225)</f>
        <v>966</v>
      </c>
      <c r="YE226" s="1">
        <f>YE223</f>
        <v>256</v>
      </c>
      <c r="YK226" s="1">
        <f>YK223</f>
        <v>675</v>
      </c>
      <c r="YQ226" s="1">
        <f>YQ223</f>
        <v>324</v>
      </c>
      <c r="YW226" s="1">
        <f>YW223</f>
        <v>295</v>
      </c>
      <c r="ZC226" s="1">
        <f>ZC223</f>
        <v>996</v>
      </c>
      <c r="ZM226" s="5"/>
      <c r="ZN226" s="5"/>
      <c r="ZO226" s="5"/>
      <c r="ZP226" s="5"/>
      <c r="ZQ226" s="5"/>
      <c r="ZR226" s="5"/>
      <c r="ZS226" s="5"/>
      <c r="ZT226" s="5"/>
      <c r="ZU226" s="5"/>
      <c r="ZV226" s="5"/>
      <c r="ZW226" s="5"/>
      <c r="ZX226" s="5"/>
      <c r="ZY226" s="5"/>
      <c r="ZZ226" s="5"/>
      <c r="AAA226" s="5"/>
      <c r="AAB226" s="5"/>
      <c r="AAC226" s="5"/>
      <c r="AAD226" s="5"/>
      <c r="AAE226" s="5"/>
      <c r="AAF226" s="5"/>
      <c r="AAG226" s="5"/>
      <c r="AAH226" s="5"/>
      <c r="AAI226" s="5"/>
      <c r="AAJ226" s="5"/>
      <c r="AAK226" s="5"/>
      <c r="AAL226" s="5"/>
      <c r="AAM226" s="5"/>
    </row>
    <row r="227" spans="1:715">
      <c r="A227" s="3"/>
      <c r="FQ227" s="3"/>
      <c r="MG227" s="3"/>
      <c r="SW227" s="3"/>
      <c r="ZM227" s="5"/>
      <c r="ZN227" s="5"/>
      <c r="ZO227" s="5"/>
      <c r="ZP227" s="5"/>
      <c r="ZQ227" s="5"/>
      <c r="ZR227" s="5"/>
      <c r="ZS227" s="5"/>
      <c r="ZT227" s="5"/>
      <c r="ZU227" s="5"/>
      <c r="ZV227" s="5"/>
      <c r="ZW227" s="5"/>
      <c r="ZX227" s="5"/>
      <c r="ZY227" s="5"/>
      <c r="ZZ227" s="5"/>
      <c r="AAA227" s="5"/>
      <c r="AAB227" s="5"/>
      <c r="AAC227" s="5"/>
      <c r="AAD227" s="5"/>
      <c r="AAE227" s="5"/>
      <c r="AAF227" s="5"/>
      <c r="AAG227" s="5"/>
      <c r="AAH227" s="5"/>
      <c r="AAI227" s="5"/>
      <c r="AAJ227" s="5"/>
      <c r="AAK227" s="5"/>
      <c r="AAL227" s="5"/>
      <c r="AAM227" s="5"/>
    </row>
    <row r="228" spans="1:715">
      <c r="A228" s="3"/>
      <c r="FQ228" s="3"/>
      <c r="MG228" s="3"/>
      <c r="SW228" s="3"/>
      <c r="ZM228" s="5"/>
      <c r="ZN228" s="5"/>
      <c r="ZO228" s="5"/>
      <c r="ZP228" s="5"/>
      <c r="ZQ228" s="5"/>
      <c r="ZR228" s="5"/>
      <c r="ZS228" s="5"/>
      <c r="ZT228" s="5"/>
      <c r="ZU228" s="5"/>
      <c r="ZV228" s="5"/>
      <c r="ZW228" s="5"/>
      <c r="ZX228" s="5"/>
      <c r="ZY228" s="5"/>
      <c r="ZZ228" s="5"/>
      <c r="AAA228" s="5"/>
      <c r="AAB228" s="5"/>
      <c r="AAC228" s="5"/>
      <c r="AAD228" s="5"/>
      <c r="AAE228" s="5"/>
      <c r="AAF228" s="5"/>
      <c r="AAG228" s="5"/>
      <c r="AAH228" s="5"/>
      <c r="AAI228" s="5"/>
      <c r="AAJ228" s="5"/>
      <c r="AAK228" s="5"/>
      <c r="AAL228" s="5"/>
      <c r="AAM228" s="5"/>
    </row>
    <row r="229" spans="1:715">
      <c r="A229" s="3"/>
      <c r="FQ229" s="3"/>
      <c r="MG229" s="3"/>
      <c r="SW229" s="3"/>
      <c r="ZM229" s="5"/>
      <c r="ZN229" s="5"/>
      <c r="ZO229" s="5"/>
      <c r="ZP229" s="5"/>
      <c r="ZQ229" s="5"/>
      <c r="ZR229" s="5"/>
      <c r="ZS229" s="5"/>
      <c r="ZT229" s="5"/>
      <c r="ZU229" s="5"/>
      <c r="ZV229" s="5"/>
      <c r="ZW229" s="5"/>
      <c r="ZX229" s="5"/>
      <c r="ZY229" s="5"/>
      <c r="ZZ229" s="5"/>
      <c r="AAA229" s="5"/>
      <c r="AAB229" s="5"/>
      <c r="AAC229" s="5"/>
      <c r="AAD229" s="5"/>
      <c r="AAE229" s="5"/>
      <c r="AAF229" s="5"/>
      <c r="AAG229" s="5"/>
      <c r="AAH229" s="5"/>
      <c r="AAI229" s="5"/>
      <c r="AAJ229" s="5"/>
      <c r="AAK229" s="5"/>
      <c r="AAL229" s="5"/>
      <c r="AAM229" s="5"/>
    </row>
    <row r="230" spans="1:715">
      <c r="A230" s="3"/>
      <c r="C230" s="1">
        <f>(AA226-U226)/AA226</f>
        <v>0.829336188436831</v>
      </c>
      <c r="F230" s="1">
        <f>(I226-O226)/I226</f>
        <v>0.714804469273743</v>
      </c>
      <c r="I230" s="1">
        <f>(I226-C226)/I226</f>
        <v>0.733519553072626</v>
      </c>
      <c r="L230" s="1">
        <f>(I226-O226)/(I226-C226)</f>
        <v>0.974485910129475</v>
      </c>
      <c r="O230" s="1">
        <f>AA226/I226-1</f>
        <v>0.304469273743017</v>
      </c>
      <c r="R230" s="1">
        <f>L230/(L230+1)</f>
        <v>0.493539054966249</v>
      </c>
      <c r="U230" s="1">
        <f>1/(1+L230)</f>
        <v>0.506460945033751</v>
      </c>
      <c r="X230" s="1">
        <f>U230/R230-1</f>
        <v>0.0261821023837434</v>
      </c>
      <c r="AA230" s="1">
        <f>I230*L230</f>
        <v>0.714804469273743</v>
      </c>
      <c r="AD230" s="1">
        <f>1-I230</f>
        <v>0.266480446927374</v>
      </c>
      <c r="AG230" s="1">
        <f>I230*(1-L230)</f>
        <v>0.0187150837988826</v>
      </c>
      <c r="AK230" s="1">
        <f>(BI226-BC226)/BI226</f>
        <v>0.832106038291605</v>
      </c>
      <c r="AN230" s="1">
        <f>(AQ226-AW226)/AQ226</f>
        <v>0.723254504504504</v>
      </c>
      <c r="AQ230" s="1">
        <f>(AQ226-AK226)/AQ226</f>
        <v>0.742117117117117</v>
      </c>
      <c r="AT230" s="1">
        <f>(AQ226-AW226)/(AQ226-AK226)</f>
        <v>0.974582701062215</v>
      </c>
      <c r="AW230" s="1">
        <f>BI226/AQ226-1</f>
        <v>0.338119369369369</v>
      </c>
      <c r="AZ230" s="1">
        <f>AT230/(AT230+1)</f>
        <v>0.493563880883766</v>
      </c>
      <c r="BC230" s="1">
        <f>1/(1+AT230)</f>
        <v>0.506436119116234</v>
      </c>
      <c r="BF230" s="1">
        <f>BC230/AZ230-1</f>
        <v>0.0260801868431297</v>
      </c>
      <c r="BI230" s="1">
        <f>AQ230*AT230</f>
        <v>0.723254504504504</v>
      </c>
      <c r="BL230" s="1">
        <f>1-AQ230</f>
        <v>0.257882882882883</v>
      </c>
      <c r="BO230" s="1">
        <f>AQ230*(1-AT230)</f>
        <v>0.0188626126126127</v>
      </c>
      <c r="BS230" s="1">
        <f>(CQ226-CK226)/CQ226</f>
        <v>0.814345991561181</v>
      </c>
      <c r="BV230" s="1">
        <f>(BY226-CE226)/BY226</f>
        <v>0.662249283667622</v>
      </c>
      <c r="BY230" s="1">
        <f>(BY226-BS226)/BY226</f>
        <v>0.708810888252149</v>
      </c>
      <c r="CB230" s="1">
        <f>(BY226-CE226)/(BY226-BS226)</f>
        <v>0.934310257705912</v>
      </c>
      <c r="CE230" s="1">
        <f>CQ226/BY226-1</f>
        <v>0.358166189111748</v>
      </c>
      <c r="CH230" s="1">
        <f>CB230/(CB230+1)</f>
        <v>0.483019853709509</v>
      </c>
      <c r="CK230" s="1">
        <f>1/(1+CB230)</f>
        <v>0.516980146290491</v>
      </c>
      <c r="CN230" s="1">
        <f>CK230/CH230-1</f>
        <v>0.0703082747431043</v>
      </c>
      <c r="CQ230" s="1">
        <f>BY230*CB230</f>
        <v>0.662249283667622</v>
      </c>
      <c r="CT230" s="1">
        <f>1-BY230</f>
        <v>0.291189111747851</v>
      </c>
      <c r="CW230" s="1">
        <f>BY230*(1-CB230)</f>
        <v>0.0465616045845273</v>
      </c>
      <c r="DA230" s="1">
        <f>(DY226-DS226)/DY226</f>
        <v>0.781024009256581</v>
      </c>
      <c r="DD230" s="1">
        <f>(DG226-DM226)/DG226</f>
        <v>0.587197373820271</v>
      </c>
      <c r="DG230" s="1">
        <f>(DG226-DA226)/DG226</f>
        <v>0.68321707016824</v>
      </c>
      <c r="DJ230" s="1">
        <f>(DG226-DM226)/(DG226-DA226)</f>
        <v>0.85945945945946</v>
      </c>
      <c r="DM230" s="1">
        <f>DY226/DG226-1</f>
        <v>0.4185473943373</v>
      </c>
      <c r="DP230" s="1">
        <f>DJ230/(DJ230+1)</f>
        <v>0.462209302325581</v>
      </c>
      <c r="DS230" s="1">
        <f>1/(1+DJ230)</f>
        <v>0.537790697674419</v>
      </c>
      <c r="DV230" s="1">
        <f>DS230/DP230-1</f>
        <v>0.163522012578616</v>
      </c>
      <c r="DY230" s="1">
        <f>DG230*DJ230</f>
        <v>0.587197373820271</v>
      </c>
      <c r="EB230" s="1">
        <f>1-DG230</f>
        <v>0.31678292983176</v>
      </c>
      <c r="EE230" s="1">
        <f>DG230*(1-DJ230)</f>
        <v>0.0960196963479687</v>
      </c>
      <c r="EI230" s="1">
        <f>(FG226-FA226)/FG226</f>
        <v>0.688922610015175</v>
      </c>
      <c r="EL230" s="1">
        <f>(EO226-EU226)/EO226</f>
        <v>0.486301369863014</v>
      </c>
      <c r="EO230" s="1">
        <f>(EO226-EI226)/EO226</f>
        <v>0.600456621004566</v>
      </c>
      <c r="ER230" s="1">
        <f>(EO226-EU226)/(EO226-EI226)</f>
        <v>0.809885931558935</v>
      </c>
      <c r="EU230" s="1">
        <f>FG226/EO226-1</f>
        <v>0.504566210045662</v>
      </c>
      <c r="EX230" s="1">
        <f>ER230/(ER230+1)</f>
        <v>0.447478991596639</v>
      </c>
      <c r="FA230" s="1">
        <f>1/(1+ER230)</f>
        <v>0.552521008403361</v>
      </c>
      <c r="FD230" s="1">
        <f>FA230/EX230-1</f>
        <v>0.234741784037559</v>
      </c>
      <c r="FG230" s="1">
        <f>EO230*ER230</f>
        <v>0.486301369863014</v>
      </c>
      <c r="FJ230" s="1">
        <f>1-EO230</f>
        <v>0.399543378995434</v>
      </c>
      <c r="FM230" s="1">
        <f>EO230*(1-ER230)</f>
        <v>0.114155251141552</v>
      </c>
      <c r="FQ230" s="3"/>
      <c r="FS230" s="1">
        <f>(GQ226-GK226)/GQ226</f>
        <v>0.829555555555555</v>
      </c>
      <c r="FV230" s="1">
        <f>(FY226-GE226)/FY226</f>
        <v>0.719003476245655</v>
      </c>
      <c r="FY230" s="1">
        <f>(FY226-FS226)/FY226</f>
        <v>0.738122827346466</v>
      </c>
      <c r="GB230" s="1">
        <f>(FY226-GE226)/(FY226-FS226)</f>
        <v>0.974097331240188</v>
      </c>
      <c r="GE230" s="1">
        <f>GQ226/FY226-1</f>
        <v>0.303592120509849</v>
      </c>
      <c r="GH230" s="1">
        <f>GB230/(GB230+1)</f>
        <v>0.493439363817097</v>
      </c>
      <c r="GK230" s="1">
        <f>1/(1+GB230)</f>
        <v>0.506560636182903</v>
      </c>
      <c r="GN230" s="1">
        <f>GK230/GH230-1</f>
        <v>0.0265914585012088</v>
      </c>
      <c r="GQ230" s="1">
        <f>FY230*GB230</f>
        <v>0.719003476245655</v>
      </c>
      <c r="GT230" s="1">
        <f>1-FY230</f>
        <v>0.261877172653534</v>
      </c>
      <c r="GW230" s="1">
        <f>FY230*(1-GB230)</f>
        <v>0.0191193511008111</v>
      </c>
      <c r="HA230" s="1">
        <f>(HY226-HS226)/HY226</f>
        <v>0.833151581243184</v>
      </c>
      <c r="HD230" s="1">
        <f>(HG226-HM226)/HG226</f>
        <v>0.726291216807703</v>
      </c>
      <c r="HG230" s="1">
        <f>(HG226-HA226)/HG226</f>
        <v>0.745550043770061</v>
      </c>
      <c r="HJ230" s="1">
        <f>(HG226-HM226)/(HG226-HA226)</f>
        <v>0.974168297455969</v>
      </c>
      <c r="HM230" s="1">
        <f>HY226/HG226-1</f>
        <v>0.337904873066822</v>
      </c>
      <c r="HP230" s="1">
        <f>HJ230/(HJ230+1)</f>
        <v>0.493457573354481</v>
      </c>
      <c r="HS230" s="1">
        <f>1/(1+HJ230)</f>
        <v>0.506542426645519</v>
      </c>
      <c r="HV230" s="1">
        <f>HS230/HP230-1</f>
        <v>0.0265166733627964</v>
      </c>
      <c r="HY230" s="1">
        <f>HG230*HJ230</f>
        <v>0.726291216807703</v>
      </c>
      <c r="IB230" s="1">
        <f>1-HG230</f>
        <v>0.254449956229939</v>
      </c>
      <c r="IE230" s="1">
        <f>HG230*(1-HJ230)</f>
        <v>0.0192588269623578</v>
      </c>
      <c r="II230" s="1">
        <f>(JG226-JA226)/JG226</f>
        <v>0.815881763527054</v>
      </c>
      <c r="IL230" s="1">
        <f>(IO226-IU226)/IO226</f>
        <v>0.6663272233537</v>
      </c>
      <c r="IO230" s="1">
        <f>(IO226-II226)/IO226</f>
        <v>0.712152070604209</v>
      </c>
      <c r="IR230" s="1">
        <f>(IO226-IU226)/(IO226-II226)</f>
        <v>0.935653002859867</v>
      </c>
      <c r="IU230" s="1">
        <f>JG226/IO226-1</f>
        <v>0.355057705363204</v>
      </c>
      <c r="IX230" s="1">
        <f>IR230/(IR230+1)</f>
        <v>0.483378478207338</v>
      </c>
      <c r="JA230" s="1">
        <f>1/(1+IR230)</f>
        <v>0.516621521792662</v>
      </c>
      <c r="JD230" s="1">
        <f>JA230/IX230-1</f>
        <v>0.0687722873153338</v>
      </c>
      <c r="JG230" s="1">
        <f>IO230*IR230</f>
        <v>0.6663272233537</v>
      </c>
      <c r="JJ230" s="1">
        <f>1-IO230</f>
        <v>0.287847929395791</v>
      </c>
      <c r="JM230" s="1">
        <f>IO230*(1-IR230)</f>
        <v>0.0458248472505092</v>
      </c>
      <c r="JQ230" s="1">
        <f>(KO226-KI226)/KO226</f>
        <v>0.782230506368437</v>
      </c>
      <c r="JT230" s="1">
        <f>(JW226-KC226)/JW226</f>
        <v>0.585840707964602</v>
      </c>
      <c r="JW230" s="1">
        <f>(JW226-JQ226)/JW226</f>
        <v>0.682300884955752</v>
      </c>
      <c r="JZ230" s="1">
        <f>(JW226-KC226)/(JW226-JQ226)</f>
        <v>0.858625162127108</v>
      </c>
      <c r="KC230" s="1">
        <f>KO226/JW226-1</f>
        <v>0.424336283185841</v>
      </c>
      <c r="KF230" s="1">
        <f>JZ230/(JZ230+1)</f>
        <v>0.461967899511514</v>
      </c>
      <c r="KI230" s="1">
        <f>1/(1+JZ230)</f>
        <v>0.538032100488486</v>
      </c>
      <c r="KL230" s="1">
        <f>KI230/KF230-1</f>
        <v>0.164652567975831</v>
      </c>
      <c r="KO230" s="1">
        <f>JW230*JZ230</f>
        <v>0.585840707964602</v>
      </c>
      <c r="KR230" s="1">
        <f>1-JW230</f>
        <v>0.317699115044248</v>
      </c>
      <c r="KU230" s="1">
        <f>JW230*(1-JZ230)</f>
        <v>0.0964601769911504</v>
      </c>
      <c r="KY230" s="1">
        <f>(LW226-LQ226)/LW226</f>
        <v>0.69218989280245</v>
      </c>
      <c r="LB230" s="1">
        <f>(LE226-LK226)/LE226</f>
        <v>0.493087557603687</v>
      </c>
      <c r="LE230" s="1">
        <f>(LE226-KY226)/LE226</f>
        <v>0.603686635944701</v>
      </c>
      <c r="LH230" s="1">
        <f>(LE226-LK226)/(LE226-KY226)</f>
        <v>0.816793893129771</v>
      </c>
      <c r="LK230" s="1">
        <f>LW226/LE226-1</f>
        <v>0.504608294930876</v>
      </c>
      <c r="LN230" s="1">
        <f>LH230/(LH230+1)</f>
        <v>0.449579831932773</v>
      </c>
      <c r="LQ230" s="1">
        <f>1/(1+LH230)</f>
        <v>0.550420168067227</v>
      </c>
      <c r="LT230" s="1">
        <f>LQ230/LN230-1</f>
        <v>0.224299065420561</v>
      </c>
      <c r="LW230" s="1">
        <f>LE230*LH230</f>
        <v>0.493087557603687</v>
      </c>
      <c r="LZ230" s="1">
        <f>1-LE230</f>
        <v>0.396313364055299</v>
      </c>
      <c r="MC230" s="1">
        <f>LE230*(1-LH230)</f>
        <v>0.110599078341014</v>
      </c>
      <c r="MG230" s="3"/>
      <c r="MI230" s="1">
        <f>(NG226-NA226)/NG226</f>
        <v>0.834015554645927</v>
      </c>
      <c r="ML230" s="1">
        <f>(MO226-MU226)/MO226</f>
        <v>0.72664907651715</v>
      </c>
      <c r="MO230" s="1">
        <f>(MO226-MI226)/MO226</f>
        <v>0.745646437994723</v>
      </c>
      <c r="MR230" s="1">
        <f>(MO226-MU226)/(MO226-MI226)</f>
        <v>0.974522292993631</v>
      </c>
      <c r="MU230" s="1">
        <f>NG226/MO226-1</f>
        <v>0.289182058047494</v>
      </c>
      <c r="MX230" s="1">
        <f>MR230/(MR230+1)</f>
        <v>0.493548387096774</v>
      </c>
      <c r="NA230" s="1">
        <f>1/(1+MR230)</f>
        <v>0.506451612903226</v>
      </c>
      <c r="ND230" s="1">
        <f>NA230/MX230-1</f>
        <v>0.0261437908496733</v>
      </c>
      <c r="NG230" s="1">
        <f>MO230*MR230</f>
        <v>0.72664907651715</v>
      </c>
      <c r="NJ230" s="1">
        <f>1-MO230</f>
        <v>0.254353562005277</v>
      </c>
      <c r="NM230" s="1">
        <f>MO230*(1-MR230)</f>
        <v>0.0189973614775726</v>
      </c>
      <c r="NQ230" s="1">
        <f>(OO226-OI226)/OO226</f>
        <v>0.836446740858506</v>
      </c>
      <c r="NT230" s="1">
        <f>(NW226-OC226)/NW226</f>
        <v>0.727605118829982</v>
      </c>
      <c r="NW230" s="1">
        <f>(NW226-NQ226)/NW226</f>
        <v>0.746670148863933</v>
      </c>
      <c r="NZ230" s="1">
        <f>(NW226-OC226)/(NW226-NQ226)</f>
        <v>0.974466596712137</v>
      </c>
      <c r="OC230" s="1">
        <f>OO226/NW226-1</f>
        <v>0.31418124836772</v>
      </c>
      <c r="OF230" s="1">
        <f>NZ230/(NZ230+1)</f>
        <v>0.493534100974313</v>
      </c>
      <c r="OI230" s="1">
        <f>1/(1+NZ230)</f>
        <v>0.506465899025687</v>
      </c>
      <c r="OL230" s="1">
        <f>OI230/OF230-1</f>
        <v>0.0262024407753054</v>
      </c>
      <c r="OO230" s="1">
        <f>NW230*NZ230</f>
        <v>0.727605118829982</v>
      </c>
      <c r="OR230" s="1">
        <f>1-NW230</f>
        <v>0.253329851136067</v>
      </c>
      <c r="OU230" s="1">
        <f>NW230*(1-NZ230)</f>
        <v>0.0190650300339515</v>
      </c>
      <c r="OY230" s="1">
        <f>(PW226-PQ226)/PW226</f>
        <v>0.820059674087675</v>
      </c>
      <c r="PB230" s="1">
        <f>(PE226-PK226)/PE226</f>
        <v>0.675494672754947</v>
      </c>
      <c r="PE230" s="1">
        <f>(PE226-OY226)/PE226</f>
        <v>0.715981735159817</v>
      </c>
      <c r="PH230" s="1">
        <f>(PE226-PK226)/(PE226-OY226)</f>
        <v>0.943452380952381</v>
      </c>
      <c r="PK230" s="1">
        <f>PW226/PE226-1</f>
        <v>0.326331811263318</v>
      </c>
      <c r="PN230" s="1">
        <f>PH230/(PH230+1)</f>
        <v>0.485451761102603</v>
      </c>
      <c r="PQ230" s="1">
        <f>1/(1+PH230)</f>
        <v>0.514548238897397</v>
      </c>
      <c r="PT230" s="1">
        <f>PQ230/PN230-1</f>
        <v>0.05993690851735</v>
      </c>
      <c r="PW230" s="1">
        <f>PE230*PH230</f>
        <v>0.675494672754947</v>
      </c>
      <c r="PZ230" s="1">
        <f>1-PE230</f>
        <v>0.284018264840183</v>
      </c>
      <c r="QC230" s="1">
        <f>PE230*(1-PH230)</f>
        <v>0.0404870624048706</v>
      </c>
      <c r="QG230" s="1">
        <f>(RE226-QY226)/RE226</f>
        <v>0.785254346426272</v>
      </c>
      <c r="QJ230" s="1">
        <f>(QM226-QS226)/QM226</f>
        <v>0.596358792184725</v>
      </c>
      <c r="QM230" s="1">
        <f>(QM226-QG226)/QM226</f>
        <v>0.677175843694494</v>
      </c>
      <c r="QP230" s="1">
        <f>(QM226-QS226)/(QM226-QG226)</f>
        <v>0.880655737704918</v>
      </c>
      <c r="QS230" s="1">
        <f>RE226/QM226-1</f>
        <v>0.379218472468916</v>
      </c>
      <c r="QV230" s="1">
        <f>QP230/(QP230+1)</f>
        <v>0.468270571827057</v>
      </c>
      <c r="QY230" s="1">
        <f>1/(1+QP230)</f>
        <v>0.531729428172943</v>
      </c>
      <c r="RB230" s="1">
        <f>QY230/QV230-1</f>
        <v>0.135517498138496</v>
      </c>
      <c r="RE230" s="1">
        <f>QM230*QP230</f>
        <v>0.596358792184725</v>
      </c>
      <c r="RH230" s="1">
        <f>1-QM230</f>
        <v>0.322824156305506</v>
      </c>
      <c r="RK230" s="1">
        <f>QM230*(1-QP230)</f>
        <v>0.080817051509769</v>
      </c>
      <c r="RO230" s="1">
        <f>(SM226-SG226)/SM226</f>
        <v>0.709547738693467</v>
      </c>
      <c r="RR230" s="1">
        <f>(RU226-SA226)/RU226</f>
        <v>0.525222551928783</v>
      </c>
      <c r="RU230" s="1">
        <f>(RU226-RO226)/RU226</f>
        <v>0.630563798219585</v>
      </c>
      <c r="RX230" s="1">
        <f>(RU226-SA226)/(RU226-RO226)</f>
        <v>0.832941176470588</v>
      </c>
      <c r="SA230" s="1">
        <f>SM226/RU226-1</f>
        <v>0.476261127596439</v>
      </c>
      <c r="SD230" s="1">
        <f>RX230/(RX230+1)</f>
        <v>0.454428754813864</v>
      </c>
      <c r="SG230" s="1">
        <f>1/(1+RX230)</f>
        <v>0.545571245186136</v>
      </c>
      <c r="SJ230" s="1">
        <f>SG230/SD230-1</f>
        <v>0.200564971751412</v>
      </c>
      <c r="SM230" s="1">
        <f>RU230*RX230</f>
        <v>0.525222551928783</v>
      </c>
      <c r="SP230" s="1">
        <f>1-RU230</f>
        <v>0.369436201780415</v>
      </c>
      <c r="SS230" s="1">
        <f>RU230*(1-RX230)</f>
        <v>0.105341246290801</v>
      </c>
      <c r="SW230" s="3"/>
      <c r="SY230" s="1">
        <f>(TW226-TQ226)/TW226</f>
        <v>0.834018077239113</v>
      </c>
      <c r="TB230" s="1">
        <f>(TE226-TK226)/TE226</f>
        <v>0.726049089469517</v>
      </c>
      <c r="TE230" s="1">
        <f>(TE226-SY226)/TE226</f>
        <v>0.744259699129058</v>
      </c>
      <c r="TH230" s="1">
        <f>(TE226-TK226)/(TE226-SY226)</f>
        <v>0.975531914893617</v>
      </c>
      <c r="TK230" s="1">
        <f>TW226/TE226-1</f>
        <v>0.284771707574558</v>
      </c>
      <c r="TN230" s="1">
        <f>TH230/(TH230+1)</f>
        <v>0.493807215939688</v>
      </c>
      <c r="TQ230" s="1">
        <f>1/(1+TH230)</f>
        <v>0.506192784060312</v>
      </c>
      <c r="TT230" s="1">
        <f>TQ230/TN230-1</f>
        <v>0.025081788440567</v>
      </c>
      <c r="TW230" s="1">
        <f>TE230*TH230</f>
        <v>0.726049089469517</v>
      </c>
      <c r="TZ230" s="1">
        <f>1-TE230</f>
        <v>0.255740300870942</v>
      </c>
      <c r="UC230" s="1">
        <f>TE230*(1-TH230)</f>
        <v>0.0182106096595408</v>
      </c>
      <c r="UG230" s="1">
        <f>(VE226-UY226)/VE226</f>
        <v>0.836552144744867</v>
      </c>
      <c r="UJ230" s="1">
        <f>(UM226-US226)/UM226</f>
        <v>0.727903871829105</v>
      </c>
      <c r="UM230" s="1">
        <f>(UM226-UG226)/UM226</f>
        <v>0.746595460614152</v>
      </c>
      <c r="UP230" s="1">
        <f>(UM226-US226)/(UM226-UG226)</f>
        <v>0.974964234620887</v>
      </c>
      <c r="US230" s="1">
        <f>VE226/UM226-1</f>
        <v>0.313484646194927</v>
      </c>
      <c r="UV230" s="1">
        <f>UP230/(UP230+1)</f>
        <v>0.493661716769286</v>
      </c>
      <c r="UY230" s="1">
        <f>1/(1+UP230)</f>
        <v>0.506338283230714</v>
      </c>
      <c r="VB230" s="1">
        <f>UY230/UV230-1</f>
        <v>0.0256786500366841</v>
      </c>
      <c r="VE230" s="1">
        <f>UM230*UP230</f>
        <v>0.727903871829105</v>
      </c>
      <c r="VH230" s="1">
        <f>1-UM230</f>
        <v>0.253404539385848</v>
      </c>
      <c r="VK230" s="1">
        <f>UM230*(1-UP230)</f>
        <v>0.0186915887850469</v>
      </c>
      <c r="VO230" s="1">
        <f>(WM226-WG226)/WM226</f>
        <v>0.820719889247808</v>
      </c>
      <c r="VR230" s="1">
        <f>(VU226-WA226)/VU226</f>
        <v>0.678494952584888</v>
      </c>
      <c r="VU230" s="1">
        <f>(VU226-VO226)/VU226</f>
        <v>0.71948608137045</v>
      </c>
      <c r="VX230" s="1">
        <f>(VU226-WA226)/(VU226-VO226)</f>
        <v>0.943027210884354</v>
      </c>
      <c r="WA230" s="1">
        <f>WM226/VU226-1</f>
        <v>0.325787702661364</v>
      </c>
      <c r="WD230" s="1">
        <f>VX230/(VX230+1)</f>
        <v>0.485339168490153</v>
      </c>
      <c r="WG230" s="1">
        <f>1/(1+VX230)</f>
        <v>0.514660831509847</v>
      </c>
      <c r="WJ230" s="1">
        <f>WG230/WD230-1</f>
        <v>0.0604147880973847</v>
      </c>
      <c r="WM230" s="1">
        <f>VU230*VX230</f>
        <v>0.678494952584888</v>
      </c>
      <c r="WP230" s="1">
        <f>1-VU230</f>
        <v>0.28051391862955</v>
      </c>
      <c r="WS230" s="1">
        <f>VU230*(1-VX230)</f>
        <v>0.0409911287855612</v>
      </c>
      <c r="WW230" s="1">
        <f>(XU226-XO226)/XU226</f>
        <v>0.788474810213941</v>
      </c>
      <c r="WZ230" s="1">
        <f>(XC226-XI226)/XC226</f>
        <v>0.597903763696999</v>
      </c>
      <c r="XC230" s="1">
        <f>(XC226-WW226)/XC226</f>
        <v>0.676512625059552</v>
      </c>
      <c r="XF230" s="1">
        <f>(XC226-XI226)/(XC226-WW226)</f>
        <v>0.883802816901409</v>
      </c>
      <c r="XI230" s="1">
        <f>XU226/XC226-1</f>
        <v>0.380657455931396</v>
      </c>
      <c r="XL230" s="1">
        <f>XF230/(XF230+1)</f>
        <v>0.469158878504673</v>
      </c>
      <c r="XO230" s="1">
        <f>1/(1+XF230)</f>
        <v>0.530841121495327</v>
      </c>
      <c r="XR230" s="1">
        <f>XO230/XL230-1</f>
        <v>0.131474103585657</v>
      </c>
      <c r="XU230" s="1">
        <f>XC230*XF230</f>
        <v>0.597903763696999</v>
      </c>
      <c r="XX230" s="1">
        <f>1-XC230</f>
        <v>0.323487374940448</v>
      </c>
      <c r="YA230" s="1">
        <f>XC230*(1-XF230)</f>
        <v>0.0786088613625535</v>
      </c>
      <c r="YE230" s="1">
        <f>(ZC226-YW226)/ZC226</f>
        <v>0.703815261044177</v>
      </c>
      <c r="YH230" s="1">
        <f>(YK226-YQ226)/YK226</f>
        <v>0.52</v>
      </c>
      <c r="YK230" s="1">
        <f>(YK226-YE226)/YK226</f>
        <v>0.620740740740741</v>
      </c>
      <c r="YN230" s="1">
        <f>(YK226-YQ226)/(YK226-YE226)</f>
        <v>0.837708830548926</v>
      </c>
      <c r="YQ230" s="1">
        <f>ZC226/YK226-1</f>
        <v>0.475555555555556</v>
      </c>
      <c r="YT230" s="1">
        <f>YN230/(YN230+1)</f>
        <v>0.455844155844156</v>
      </c>
      <c r="YW230" s="1">
        <f>1/(1+YN230)</f>
        <v>0.544155844155844</v>
      </c>
      <c r="YZ230" s="1">
        <f>YW230/YT230-1</f>
        <v>0.193732193732194</v>
      </c>
      <c r="ZC230" s="1">
        <f>YK230*YN230</f>
        <v>0.52</v>
      </c>
      <c r="ZF230" s="1">
        <f>1-YK230</f>
        <v>0.379259259259259</v>
      </c>
      <c r="ZI230" s="1">
        <f>YK230*(1-YN230)</f>
        <v>0.100740740740741</v>
      </c>
      <c r="ZM230" s="5"/>
      <c r="ZN230" s="5"/>
      <c r="ZO230" s="5"/>
      <c r="ZP230" s="5"/>
      <c r="ZQ230" s="5"/>
      <c r="ZR230" s="5"/>
      <c r="ZS230" s="5"/>
      <c r="ZT230" s="5"/>
      <c r="ZU230" s="5"/>
      <c r="ZV230" s="5"/>
      <c r="ZW230" s="5"/>
      <c r="ZX230" s="5"/>
      <c r="ZY230" s="5"/>
      <c r="ZZ230" s="5"/>
      <c r="AAA230" s="5"/>
      <c r="AAB230" s="5"/>
      <c r="AAC230" s="5"/>
      <c r="AAD230" s="5"/>
      <c r="AAE230" s="5"/>
      <c r="AAF230" s="5"/>
      <c r="AAG230" s="5"/>
      <c r="AAH230" s="5"/>
      <c r="AAI230" s="5"/>
      <c r="AAJ230" s="5"/>
      <c r="AAK230" s="5"/>
      <c r="AAL230" s="5"/>
      <c r="AAM230" s="5"/>
    </row>
    <row r="231" spans="1:715">
      <c r="A231" s="3"/>
      <c r="FQ231" s="3"/>
      <c r="MG231" s="3"/>
      <c r="SW231" s="3"/>
      <c r="ZM231" s="5"/>
      <c r="ZN231" s="5"/>
      <c r="ZO231" s="5"/>
      <c r="ZP231" s="5"/>
      <c r="ZQ231" s="5"/>
      <c r="ZR231" s="5"/>
      <c r="ZS231" s="5"/>
      <c r="ZT231" s="5"/>
      <c r="ZU231" s="5"/>
      <c r="ZV231" s="5"/>
      <c r="ZW231" s="5"/>
      <c r="ZX231" s="5"/>
      <c r="ZY231" s="5"/>
      <c r="ZZ231" s="5"/>
      <c r="AAA231" s="5"/>
      <c r="AAB231" s="5"/>
      <c r="AAC231" s="5"/>
      <c r="AAD231" s="5"/>
      <c r="AAE231" s="5"/>
      <c r="AAF231" s="5"/>
      <c r="AAG231" s="5"/>
      <c r="AAH231" s="5"/>
      <c r="AAI231" s="5"/>
      <c r="AAJ231" s="5"/>
      <c r="AAK231" s="5"/>
      <c r="AAL231" s="5"/>
      <c r="AAM231" s="5"/>
    </row>
    <row r="232" spans="1:715">
      <c r="A232" s="3"/>
      <c r="FQ232" s="3"/>
      <c r="MG232" s="3"/>
      <c r="SW232" s="3"/>
      <c r="ZM232" s="5"/>
      <c r="ZN232" s="5"/>
      <c r="ZO232" s="5"/>
      <c r="ZP232" s="5"/>
      <c r="ZQ232" s="5"/>
      <c r="ZR232" s="5"/>
      <c r="ZS232" s="5"/>
      <c r="ZT232" s="5"/>
      <c r="ZU232" s="5"/>
      <c r="ZV232" s="5"/>
      <c r="ZW232" s="5"/>
      <c r="ZX232" s="5"/>
      <c r="ZY232" s="5"/>
      <c r="ZZ232" s="5"/>
      <c r="AAA232" s="5"/>
      <c r="AAB232" s="5"/>
      <c r="AAC232" s="5"/>
      <c r="AAD232" s="5"/>
      <c r="AAE232" s="5"/>
      <c r="AAF232" s="5"/>
      <c r="AAG232" s="5"/>
      <c r="AAH232" s="5"/>
      <c r="AAI232" s="5"/>
      <c r="AAJ232" s="5"/>
      <c r="AAK232" s="5"/>
      <c r="AAL232" s="5"/>
      <c r="AAM232" s="5"/>
    </row>
    <row r="233" s="1" customFormat="1" spans="1:715">
      <c r="A233" s="4" t="s">
        <v>11</v>
      </c>
      <c r="FQ233" s="4"/>
      <c r="MG233" s="4" t="s">
        <v>11</v>
      </c>
      <c r="SW233" s="4"/>
      <c r="ZM233" s="5"/>
      <c r="ZN233" s="5"/>
      <c r="ZO233" s="5"/>
      <c r="ZP233" s="5"/>
      <c r="ZQ233" s="5"/>
      <c r="ZR233" s="5"/>
      <c r="ZS233" s="5"/>
      <c r="ZT233" s="5"/>
      <c r="ZU233" s="5"/>
      <c r="ZV233" s="5"/>
      <c r="ZW233" s="5"/>
      <c r="ZX233" s="5"/>
      <c r="ZY233" s="5"/>
      <c r="ZZ233" s="5"/>
      <c r="AAA233" s="5"/>
      <c r="AAB233" s="5"/>
      <c r="AAC233" s="5"/>
      <c r="AAD233" s="5"/>
      <c r="AAE233" s="5"/>
      <c r="AAF233" s="5"/>
      <c r="AAG233" s="5"/>
      <c r="AAH233" s="5"/>
      <c r="AAI233" s="5"/>
      <c r="AAJ233" s="5"/>
      <c r="AAK233" s="5"/>
      <c r="AAL233" s="5"/>
      <c r="AAM233" s="5"/>
    </row>
    <row r="234" spans="1:715">
      <c r="A234" s="3" t="s">
        <v>52</v>
      </c>
      <c r="B234" s="1">
        <v>56</v>
      </c>
      <c r="C234" s="1">
        <v>301</v>
      </c>
      <c r="I234" s="1">
        <v>1207</v>
      </c>
      <c r="O234" s="1">
        <v>313</v>
      </c>
      <c r="U234" s="1">
        <v>252</v>
      </c>
      <c r="AA234" s="1">
        <v>1552</v>
      </c>
      <c r="AK234" s="1">
        <v>271</v>
      </c>
      <c r="AQ234" s="1">
        <v>1021</v>
      </c>
      <c r="AW234" s="1">
        <v>280</v>
      </c>
      <c r="BC234" s="1">
        <v>239</v>
      </c>
      <c r="BI234" s="1">
        <v>1369</v>
      </c>
      <c r="BS234" s="1">
        <v>281</v>
      </c>
      <c r="BY234" s="1">
        <v>839</v>
      </c>
      <c r="CE234" s="1">
        <v>327</v>
      </c>
      <c r="CK234" s="1">
        <v>241</v>
      </c>
      <c r="CQ234" s="1">
        <v>1150</v>
      </c>
      <c r="DA234" s="1">
        <v>220</v>
      </c>
      <c r="DG234" s="1">
        <v>747</v>
      </c>
      <c r="DM234" s="1">
        <v>287</v>
      </c>
      <c r="DS234" s="1">
        <v>218</v>
      </c>
      <c r="DY234" s="1">
        <v>1054</v>
      </c>
      <c r="EI234" s="1">
        <v>165</v>
      </c>
      <c r="EO234" s="1">
        <v>395</v>
      </c>
      <c r="EU234" s="1">
        <v>209</v>
      </c>
      <c r="FA234" s="1">
        <v>203</v>
      </c>
      <c r="FG234" s="1">
        <v>606</v>
      </c>
      <c r="FQ234" s="3"/>
      <c r="FS234" s="1">
        <v>312</v>
      </c>
      <c r="FY234" s="1">
        <v>1190</v>
      </c>
      <c r="GE234" s="1">
        <v>324</v>
      </c>
      <c r="GK234" s="1">
        <v>258</v>
      </c>
      <c r="GQ234" s="1">
        <v>1526</v>
      </c>
      <c r="HA234" s="1">
        <v>277</v>
      </c>
      <c r="HG234" s="1">
        <v>1089</v>
      </c>
      <c r="HM234" s="1">
        <v>288</v>
      </c>
      <c r="HS234" s="1">
        <v>243</v>
      </c>
      <c r="HY234" s="1">
        <v>1454</v>
      </c>
      <c r="II234" s="1">
        <v>302</v>
      </c>
      <c r="IO234" s="1">
        <v>982</v>
      </c>
      <c r="IU234" s="1">
        <v>353</v>
      </c>
      <c r="JA234" s="1">
        <v>264</v>
      </c>
      <c r="JG234" s="1">
        <v>1346</v>
      </c>
      <c r="JQ234" s="1">
        <v>207</v>
      </c>
      <c r="JW234" s="1">
        <v>720</v>
      </c>
      <c r="KC234" s="1">
        <v>276</v>
      </c>
      <c r="KI234" s="1">
        <v>218</v>
      </c>
      <c r="KO234" s="1">
        <v>1031</v>
      </c>
      <c r="KY234" s="1">
        <v>166</v>
      </c>
      <c r="LE234" s="1">
        <v>406</v>
      </c>
      <c r="LK234" s="1">
        <v>216</v>
      </c>
      <c r="LQ234" s="1">
        <v>208</v>
      </c>
      <c r="LW234" s="1">
        <v>627</v>
      </c>
      <c r="MG234" s="3" t="s">
        <v>53</v>
      </c>
      <c r="MH234" s="1">
        <v>125</v>
      </c>
      <c r="MI234" s="1">
        <v>275</v>
      </c>
      <c r="MO234" s="1">
        <v>1228</v>
      </c>
      <c r="MU234" s="1">
        <v>282</v>
      </c>
      <c r="NA234" s="1">
        <v>222</v>
      </c>
      <c r="NG234" s="1">
        <v>1539</v>
      </c>
      <c r="NQ234" s="1">
        <v>228</v>
      </c>
      <c r="NW234" s="1">
        <v>1040</v>
      </c>
      <c r="OC234" s="1">
        <v>228</v>
      </c>
      <c r="OI234" s="1">
        <v>184</v>
      </c>
      <c r="OO234" s="1">
        <v>1343</v>
      </c>
      <c r="OY234" s="1">
        <v>293</v>
      </c>
      <c r="PE234" s="1">
        <v>973</v>
      </c>
      <c r="PK234" s="1">
        <v>337</v>
      </c>
      <c r="PQ234" s="1">
        <v>247</v>
      </c>
      <c r="PW234" s="1">
        <v>1311</v>
      </c>
      <c r="QG234" s="1">
        <v>184</v>
      </c>
      <c r="QM234" s="1">
        <v>618</v>
      </c>
      <c r="QS234" s="1">
        <v>234</v>
      </c>
      <c r="QY234" s="1">
        <v>177</v>
      </c>
      <c r="RE234" s="1">
        <v>864</v>
      </c>
      <c r="RO234" s="1">
        <v>218</v>
      </c>
      <c r="RU234" s="1">
        <v>601</v>
      </c>
      <c r="SA234" s="1">
        <v>287</v>
      </c>
      <c r="SG234" s="1">
        <v>266</v>
      </c>
      <c r="SM234" s="1">
        <v>895</v>
      </c>
      <c r="SW234" s="3"/>
      <c r="SY234" s="1">
        <v>303</v>
      </c>
      <c r="TE234" s="1">
        <v>1280</v>
      </c>
      <c r="TK234" s="1">
        <v>314</v>
      </c>
      <c r="TQ234" s="1">
        <v>246</v>
      </c>
      <c r="TW234" s="1">
        <v>1609</v>
      </c>
      <c r="UG234" s="1">
        <v>244</v>
      </c>
      <c r="UM234" s="1">
        <v>1026</v>
      </c>
      <c r="US234" s="1">
        <v>248</v>
      </c>
      <c r="UY234" s="1">
        <v>201</v>
      </c>
      <c r="VE234" s="1">
        <v>1330</v>
      </c>
      <c r="VO234" s="1">
        <v>280</v>
      </c>
      <c r="VU234" s="1">
        <v>975</v>
      </c>
      <c r="WA234" s="1">
        <v>323</v>
      </c>
      <c r="WG234" s="1">
        <v>240</v>
      </c>
      <c r="WM234" s="1">
        <v>1312</v>
      </c>
      <c r="WW234" s="1">
        <v>171</v>
      </c>
      <c r="XC234" s="1">
        <v>579</v>
      </c>
      <c r="XI234" s="1">
        <v>218</v>
      </c>
      <c r="XO234" s="1">
        <v>164</v>
      </c>
      <c r="XU234" s="1">
        <v>808</v>
      </c>
      <c r="YE234" s="1">
        <v>245</v>
      </c>
      <c r="YK234" s="1">
        <v>567</v>
      </c>
      <c r="YQ234" s="1">
        <v>270</v>
      </c>
      <c r="YW234" s="1">
        <v>249</v>
      </c>
      <c r="ZC234" s="1">
        <v>843</v>
      </c>
      <c r="ZM234" s="5"/>
      <c r="ZN234" s="5"/>
      <c r="ZO234" s="5"/>
      <c r="ZP234" s="5"/>
      <c r="ZQ234" s="5"/>
      <c r="ZR234" s="5"/>
      <c r="ZS234" s="5"/>
      <c r="ZT234" s="5"/>
      <c r="ZU234" s="5"/>
      <c r="ZV234" s="5"/>
      <c r="ZW234" s="5"/>
      <c r="ZX234" s="5"/>
      <c r="ZY234" s="5"/>
      <c r="ZZ234" s="5"/>
      <c r="AAA234" s="5"/>
      <c r="AAB234" s="5"/>
      <c r="AAC234" s="5"/>
      <c r="AAD234" s="5"/>
      <c r="AAE234" s="5"/>
      <c r="AAF234" s="5"/>
      <c r="AAG234" s="5"/>
      <c r="AAH234" s="5"/>
      <c r="AAI234" s="5"/>
      <c r="AAJ234" s="5"/>
      <c r="AAK234" s="5"/>
      <c r="AAL234" s="5"/>
      <c r="AAM234" s="5"/>
    </row>
    <row r="235" spans="1:715">
      <c r="A235" s="3"/>
      <c r="C235" s="1">
        <v>300</v>
      </c>
      <c r="I235" s="1">
        <v>1090</v>
      </c>
      <c r="O235" s="1">
        <v>332</v>
      </c>
      <c r="U235" s="1">
        <v>260</v>
      </c>
      <c r="AA235" s="1">
        <v>1443</v>
      </c>
      <c r="AK235" s="1">
        <v>302</v>
      </c>
      <c r="AQ235" s="1">
        <v>1222</v>
      </c>
      <c r="AW235" s="1">
        <v>335</v>
      </c>
      <c r="BC235" s="1">
        <v>267</v>
      </c>
      <c r="BI235" s="1">
        <v>1643</v>
      </c>
      <c r="BS235" s="1">
        <v>273</v>
      </c>
      <c r="BY235" s="1">
        <v>1067</v>
      </c>
      <c r="CE235" s="1">
        <v>314</v>
      </c>
      <c r="CK235" s="1">
        <v>239</v>
      </c>
      <c r="CQ235" s="1">
        <v>1444</v>
      </c>
      <c r="DA235" s="1">
        <v>232</v>
      </c>
      <c r="DG235" s="1">
        <v>709</v>
      </c>
      <c r="DM235" s="1">
        <v>281</v>
      </c>
      <c r="DS235" s="1">
        <v>222</v>
      </c>
      <c r="DY235" s="1">
        <v>1063</v>
      </c>
      <c r="FQ235" s="3"/>
      <c r="FS235" s="1">
        <v>323</v>
      </c>
      <c r="FY235" s="1">
        <v>1242</v>
      </c>
      <c r="GE235" s="1">
        <v>358</v>
      </c>
      <c r="GK235" s="1">
        <v>279</v>
      </c>
      <c r="GQ235" s="1">
        <v>1646</v>
      </c>
      <c r="HA235" s="1">
        <v>341</v>
      </c>
      <c r="HG235" s="1">
        <v>1331</v>
      </c>
      <c r="HM235" s="1">
        <v>381</v>
      </c>
      <c r="HS235" s="1">
        <v>301</v>
      </c>
      <c r="HY235" s="1">
        <v>1787</v>
      </c>
      <c r="II235" s="1">
        <v>264</v>
      </c>
      <c r="IO235" s="1">
        <v>976</v>
      </c>
      <c r="IU235" s="1">
        <v>304</v>
      </c>
      <c r="JA235" s="1">
        <v>232</v>
      </c>
      <c r="JG235" s="1">
        <v>1322</v>
      </c>
      <c r="JQ235" s="1">
        <v>224</v>
      </c>
      <c r="JW235" s="1">
        <v>699</v>
      </c>
      <c r="KC235" s="1">
        <v>282</v>
      </c>
      <c r="KI235" s="1">
        <v>210</v>
      </c>
      <c r="KO235" s="1">
        <v>1049</v>
      </c>
      <c r="MG235" s="3"/>
      <c r="MI235" s="1">
        <v>359</v>
      </c>
      <c r="MO235" s="1">
        <v>1370</v>
      </c>
      <c r="MU235" s="1">
        <v>400</v>
      </c>
      <c r="NA235" s="1">
        <v>311</v>
      </c>
      <c r="NG235" s="1">
        <v>1806</v>
      </c>
      <c r="NQ235" s="1">
        <v>384</v>
      </c>
      <c r="NW235" s="1">
        <v>1513</v>
      </c>
      <c r="OC235" s="1">
        <v>428</v>
      </c>
      <c r="OI235" s="1">
        <v>334</v>
      </c>
      <c r="OO235" s="1">
        <v>2017</v>
      </c>
      <c r="OY235" s="1">
        <v>274</v>
      </c>
      <c r="PE235" s="1">
        <v>947</v>
      </c>
      <c r="PK235" s="1">
        <v>313</v>
      </c>
      <c r="PQ235" s="1">
        <v>237</v>
      </c>
      <c r="PW235" s="1">
        <v>1275</v>
      </c>
      <c r="QG235" s="1">
        <v>217</v>
      </c>
      <c r="QM235" s="1">
        <v>766</v>
      </c>
      <c r="QS235" s="1">
        <v>260</v>
      </c>
      <c r="QY235" s="1">
        <v>194</v>
      </c>
      <c r="RE235" s="1">
        <v>1021</v>
      </c>
      <c r="SW235" s="3"/>
      <c r="SY235" s="1">
        <v>347</v>
      </c>
      <c r="TE235" s="1">
        <v>1285</v>
      </c>
      <c r="TK235" s="1">
        <v>386</v>
      </c>
      <c r="TQ235" s="1">
        <v>300</v>
      </c>
      <c r="TW235" s="1">
        <v>1691</v>
      </c>
      <c r="UG235" s="1">
        <v>369</v>
      </c>
      <c r="UM235" s="1">
        <v>1401</v>
      </c>
      <c r="US235" s="1">
        <v>412</v>
      </c>
      <c r="UY235" s="1">
        <v>321</v>
      </c>
      <c r="VE235" s="1">
        <v>1869</v>
      </c>
      <c r="VO235" s="1">
        <v>319</v>
      </c>
      <c r="VU235" s="1">
        <v>1128</v>
      </c>
      <c r="WA235" s="1">
        <v>365</v>
      </c>
      <c r="WG235" s="1">
        <v>279</v>
      </c>
      <c r="WM235" s="1">
        <v>1518</v>
      </c>
      <c r="WW235" s="1">
        <v>174</v>
      </c>
      <c r="XC235" s="1">
        <v>602</v>
      </c>
      <c r="XI235" s="1">
        <v>211</v>
      </c>
      <c r="XO235" s="1">
        <v>160</v>
      </c>
      <c r="XU235" s="1">
        <v>825</v>
      </c>
      <c r="ZM235" s="5"/>
      <c r="ZN235" s="5"/>
      <c r="ZO235" s="5"/>
      <c r="ZP235" s="5"/>
      <c r="ZQ235" s="5"/>
      <c r="ZR235" s="5"/>
      <c r="ZS235" s="5"/>
      <c r="ZT235" s="5"/>
      <c r="ZU235" s="5"/>
      <c r="ZV235" s="5"/>
      <c r="ZW235" s="5"/>
      <c r="ZX235" s="5"/>
      <c r="ZY235" s="5"/>
      <c r="ZZ235" s="5"/>
      <c r="AAA235" s="5"/>
      <c r="AAB235" s="5"/>
      <c r="AAC235" s="5"/>
      <c r="AAD235" s="5"/>
      <c r="AAE235" s="5"/>
      <c r="AAF235" s="5"/>
      <c r="AAG235" s="5"/>
      <c r="AAH235" s="5"/>
      <c r="AAI235" s="5"/>
      <c r="AAJ235" s="5"/>
      <c r="AAK235" s="5"/>
      <c r="AAL235" s="5"/>
      <c r="AAM235" s="5"/>
    </row>
    <row r="236" spans="1:715">
      <c r="A236" s="3"/>
      <c r="C236" s="1">
        <v>333</v>
      </c>
      <c r="I236" s="1">
        <v>1268</v>
      </c>
      <c r="O236" s="1">
        <v>360</v>
      </c>
      <c r="U236" s="1">
        <v>284</v>
      </c>
      <c r="AA236" s="1">
        <v>1658</v>
      </c>
      <c r="AK236" s="1">
        <v>331</v>
      </c>
      <c r="AQ236" s="1">
        <v>1290</v>
      </c>
      <c r="AW236" s="1">
        <v>359</v>
      </c>
      <c r="BC236" s="1">
        <v>292</v>
      </c>
      <c r="BI236" s="1">
        <v>1732</v>
      </c>
      <c r="BS236" s="1">
        <v>296</v>
      </c>
      <c r="BY236" s="1">
        <v>1021</v>
      </c>
      <c r="CE236" s="1">
        <v>342</v>
      </c>
      <c r="CK236" s="1">
        <v>256</v>
      </c>
      <c r="CQ236" s="1">
        <v>1389</v>
      </c>
      <c r="DA236" s="1">
        <v>200</v>
      </c>
      <c r="DG236" s="1">
        <v>737</v>
      </c>
      <c r="DM236" s="1">
        <v>333</v>
      </c>
      <c r="DS236" s="1">
        <v>242</v>
      </c>
      <c r="DY236" s="1">
        <v>1023</v>
      </c>
      <c r="FQ236" s="3"/>
      <c r="FS236" s="1">
        <v>311</v>
      </c>
      <c r="FY236" s="1">
        <v>1172</v>
      </c>
      <c r="GE236" s="1">
        <v>335</v>
      </c>
      <c r="GK236" s="1">
        <v>264</v>
      </c>
      <c r="GQ236" s="1">
        <v>1527</v>
      </c>
      <c r="HA236" s="1">
        <v>291</v>
      </c>
      <c r="HG236" s="1">
        <v>1128</v>
      </c>
      <c r="HM236" s="1">
        <v>313</v>
      </c>
      <c r="HS236" s="1">
        <v>255</v>
      </c>
      <c r="HY236" s="1">
        <v>1511</v>
      </c>
      <c r="II236" s="1">
        <v>292</v>
      </c>
      <c r="IO236" s="1">
        <v>1034</v>
      </c>
      <c r="IU236" s="1">
        <v>339</v>
      </c>
      <c r="JA236" s="1">
        <v>257</v>
      </c>
      <c r="JG236" s="1">
        <v>1408</v>
      </c>
      <c r="JQ236" s="1">
        <v>194</v>
      </c>
      <c r="JW236" s="1">
        <v>736</v>
      </c>
      <c r="KC236" s="1">
        <v>323</v>
      </c>
      <c r="KI236" s="1">
        <v>247</v>
      </c>
      <c r="KO236" s="1">
        <v>1002</v>
      </c>
      <c r="MG236" s="3"/>
      <c r="MI236" s="1">
        <v>340</v>
      </c>
      <c r="MO236" s="1">
        <v>1238</v>
      </c>
      <c r="MU236" s="1">
        <v>367</v>
      </c>
      <c r="NA236" s="1">
        <v>286</v>
      </c>
      <c r="NG236" s="1">
        <v>1590</v>
      </c>
      <c r="NQ236" s="1">
        <v>348</v>
      </c>
      <c r="NW236" s="1">
        <v>1246</v>
      </c>
      <c r="OC236" s="1">
        <v>377</v>
      </c>
      <c r="OI236" s="1">
        <v>297</v>
      </c>
      <c r="OO236" s="1">
        <v>1639</v>
      </c>
      <c r="OY236" s="1">
        <v>340</v>
      </c>
      <c r="PE236" s="1">
        <v>1253</v>
      </c>
      <c r="PK236" s="1">
        <v>391</v>
      </c>
      <c r="PQ236" s="1">
        <v>294</v>
      </c>
      <c r="PW236" s="1">
        <v>1687</v>
      </c>
      <c r="QG236" s="1">
        <v>164</v>
      </c>
      <c r="QM236" s="1">
        <v>478</v>
      </c>
      <c r="QS236" s="1">
        <v>256</v>
      </c>
      <c r="QY236" s="1">
        <v>188</v>
      </c>
      <c r="RE236" s="1">
        <v>763</v>
      </c>
      <c r="SW236" s="3"/>
      <c r="SY236" s="1">
        <v>327</v>
      </c>
      <c r="TE236" s="1">
        <v>1279</v>
      </c>
      <c r="TK236" s="1">
        <v>352</v>
      </c>
      <c r="TQ236" s="1">
        <v>275</v>
      </c>
      <c r="TW236" s="1">
        <v>1646</v>
      </c>
      <c r="UG236" s="1">
        <v>317</v>
      </c>
      <c r="UM236" s="1">
        <v>1235</v>
      </c>
      <c r="US236" s="1">
        <v>342</v>
      </c>
      <c r="UY236" s="1">
        <v>271</v>
      </c>
      <c r="VE236" s="1">
        <v>1628</v>
      </c>
      <c r="VO236" s="1">
        <v>297</v>
      </c>
      <c r="VU236" s="1">
        <v>1054</v>
      </c>
      <c r="WA236" s="1">
        <v>342</v>
      </c>
      <c r="WG236" s="1">
        <v>257</v>
      </c>
      <c r="WM236" s="1">
        <v>1419</v>
      </c>
      <c r="WW236" s="1">
        <v>185</v>
      </c>
      <c r="XC236" s="1">
        <v>582</v>
      </c>
      <c r="XI236" s="1">
        <v>277</v>
      </c>
      <c r="XO236" s="1">
        <v>205</v>
      </c>
      <c r="XU236" s="1">
        <v>873</v>
      </c>
      <c r="ZM236" s="5"/>
      <c r="ZN236" s="5"/>
      <c r="ZO236" s="5"/>
      <c r="ZP236" s="5"/>
      <c r="ZQ236" s="5"/>
      <c r="ZR236" s="5"/>
      <c r="ZS236" s="5"/>
      <c r="ZT236" s="5"/>
      <c r="ZU236" s="5"/>
      <c r="ZV236" s="5"/>
      <c r="ZW236" s="5"/>
      <c r="ZX236" s="5"/>
      <c r="ZY236" s="5"/>
      <c r="ZZ236" s="5"/>
      <c r="AAA236" s="5"/>
      <c r="AAB236" s="5"/>
      <c r="AAC236" s="5"/>
      <c r="AAD236" s="5"/>
      <c r="AAE236" s="5"/>
      <c r="AAF236" s="5"/>
      <c r="AAG236" s="5"/>
      <c r="AAH236" s="5"/>
      <c r="AAI236" s="5"/>
      <c r="AAJ236" s="5"/>
      <c r="AAK236" s="5"/>
      <c r="AAL236" s="5"/>
      <c r="AAM236" s="5"/>
    </row>
    <row r="237" spans="1:715">
      <c r="A237" s="3"/>
      <c r="C237" s="1">
        <f>AVERAGE(C234:C236)</f>
        <v>311.333333333333</v>
      </c>
      <c r="I237" s="1">
        <f>AVERAGE(I234:I236)</f>
        <v>1188.33333333333</v>
      </c>
      <c r="O237" s="1">
        <f>AVERAGE(O234:O236)</f>
        <v>335</v>
      </c>
      <c r="U237" s="1">
        <f>AVERAGE(U234:U236)</f>
        <v>265.333333333333</v>
      </c>
      <c r="AA237" s="1">
        <f>AVERAGE(AA234:AA236)</f>
        <v>1551</v>
      </c>
      <c r="AK237" s="1">
        <f>AVERAGE(AK234:AK236)</f>
        <v>301.333333333333</v>
      </c>
      <c r="AQ237" s="1">
        <f>AVERAGE(AQ234:AQ236)</f>
        <v>1177.66666666667</v>
      </c>
      <c r="AW237" s="1">
        <f>AVERAGE(AW234:AW236)</f>
        <v>324.666666666667</v>
      </c>
      <c r="BC237" s="1">
        <f>AVERAGE(BC234:BC236)</f>
        <v>266</v>
      </c>
      <c r="BI237" s="1">
        <f>AVERAGE(BI234:BI236)</f>
        <v>1581.33333333333</v>
      </c>
      <c r="BS237" s="1">
        <f>AVERAGE(BS234:BS236)</f>
        <v>283.333333333333</v>
      </c>
      <c r="BY237" s="1">
        <f>AVERAGE(BY234:BY236)</f>
        <v>975.666666666667</v>
      </c>
      <c r="CE237" s="1">
        <f>AVERAGE(CE234:CE236)</f>
        <v>327.666666666667</v>
      </c>
      <c r="CK237" s="1">
        <f>AVERAGE(CK234:CK236)</f>
        <v>245.333333333333</v>
      </c>
      <c r="CQ237" s="1">
        <f>AVERAGE(CQ234:CQ236)</f>
        <v>1327.66666666667</v>
      </c>
      <c r="DA237" s="1">
        <f>AVERAGE(DA234:DA236)</f>
        <v>217.333333333333</v>
      </c>
      <c r="DG237" s="1">
        <f>AVERAGE(DG234:DG236)</f>
        <v>731</v>
      </c>
      <c r="DM237" s="1">
        <f>AVERAGE(DM234:DM236)</f>
        <v>300.333333333333</v>
      </c>
      <c r="DS237" s="1">
        <f>AVERAGE(DS234:DS236)</f>
        <v>227.333333333333</v>
      </c>
      <c r="DY237" s="1">
        <f>AVERAGE(DY234:DY236)</f>
        <v>1046.66666666667</v>
      </c>
      <c r="EI237" s="1">
        <f>EI234</f>
        <v>165</v>
      </c>
      <c r="EO237" s="1">
        <f>EO234</f>
        <v>395</v>
      </c>
      <c r="EU237" s="1">
        <f>EU234</f>
        <v>209</v>
      </c>
      <c r="FA237" s="1">
        <f>FA234</f>
        <v>203</v>
      </c>
      <c r="FG237" s="1">
        <f>FG234</f>
        <v>606</v>
      </c>
      <c r="FQ237" s="3"/>
      <c r="FS237" s="1">
        <f>AVERAGE(FS234:FS236)</f>
        <v>315.333333333333</v>
      </c>
      <c r="FY237" s="1">
        <f>AVERAGE(FY234:FY236)</f>
        <v>1201.33333333333</v>
      </c>
      <c r="GE237" s="1">
        <f>AVERAGE(GE234:GE236)</f>
        <v>339</v>
      </c>
      <c r="GK237" s="1">
        <f>AVERAGE(GK234:GK236)</f>
        <v>267</v>
      </c>
      <c r="GQ237" s="1">
        <f>AVERAGE(GQ234:GQ236)</f>
        <v>1566.33333333333</v>
      </c>
      <c r="HA237" s="1">
        <f>AVERAGE(HA234:HA236)</f>
        <v>303</v>
      </c>
      <c r="HG237" s="1">
        <f>AVERAGE(HG234:HG236)</f>
        <v>1182.66666666667</v>
      </c>
      <c r="HM237" s="1">
        <f>AVERAGE(HM234:HM236)</f>
        <v>327.333333333333</v>
      </c>
      <c r="HS237" s="1">
        <f>AVERAGE(HS234:HS236)</f>
        <v>266.333333333333</v>
      </c>
      <c r="HY237" s="1">
        <f>AVERAGE(HY234:HY236)</f>
        <v>1584</v>
      </c>
      <c r="II237" s="1">
        <f>AVERAGE(II234:II236)</f>
        <v>286</v>
      </c>
      <c r="IO237" s="1">
        <f>AVERAGE(IO234:IO236)</f>
        <v>997.333333333333</v>
      </c>
      <c r="IU237" s="1">
        <f>AVERAGE(IU234:IU236)</f>
        <v>332</v>
      </c>
      <c r="JA237" s="1">
        <f>AVERAGE(JA234:JA236)</f>
        <v>251</v>
      </c>
      <c r="JG237" s="1">
        <f>AVERAGE(JG234:JG236)</f>
        <v>1358.66666666667</v>
      </c>
      <c r="JQ237" s="1">
        <f>AVERAGE(JQ234:JQ236)</f>
        <v>208.333333333333</v>
      </c>
      <c r="JW237" s="1">
        <f>AVERAGE(JW234:JW236)</f>
        <v>718.333333333333</v>
      </c>
      <c r="KC237" s="1">
        <f>AVERAGE(KC234:KC236)</f>
        <v>293.666666666667</v>
      </c>
      <c r="KI237" s="1">
        <f>AVERAGE(KI234:KI236)</f>
        <v>225</v>
      </c>
      <c r="KO237" s="1">
        <f>AVERAGE(KO234:KO236)</f>
        <v>1027.33333333333</v>
      </c>
      <c r="KY237" s="1">
        <f>KY234</f>
        <v>166</v>
      </c>
      <c r="LE237" s="1">
        <f>LE234</f>
        <v>406</v>
      </c>
      <c r="LK237" s="1">
        <f>LK234</f>
        <v>216</v>
      </c>
      <c r="LQ237" s="1">
        <f>LQ234</f>
        <v>208</v>
      </c>
      <c r="LW237" s="1">
        <f>LW234</f>
        <v>627</v>
      </c>
      <c r="MG237" s="3"/>
      <c r="MI237" s="1">
        <f>AVERAGE(MI234:MI236)</f>
        <v>324.666666666667</v>
      </c>
      <c r="MO237" s="1">
        <f>AVERAGE(MO234:MO236)</f>
        <v>1278.66666666667</v>
      </c>
      <c r="MU237" s="1">
        <f>AVERAGE(MU234:MU236)</f>
        <v>349.666666666667</v>
      </c>
      <c r="NA237" s="1">
        <f>AVERAGE(NA234:NA236)</f>
        <v>273</v>
      </c>
      <c r="NG237" s="1">
        <f>AVERAGE(NG234:NG236)</f>
        <v>1645</v>
      </c>
      <c r="NQ237" s="1">
        <f>AVERAGE(NQ234:NQ236)</f>
        <v>320</v>
      </c>
      <c r="NW237" s="1">
        <f>AVERAGE(NW234:NW236)</f>
        <v>1266.33333333333</v>
      </c>
      <c r="OC237" s="1">
        <f>AVERAGE(OC234:OC236)</f>
        <v>344.333333333333</v>
      </c>
      <c r="OI237" s="1">
        <f>AVERAGE(OI234:OI236)</f>
        <v>271.666666666667</v>
      </c>
      <c r="OO237" s="1">
        <f>AVERAGE(OO234:OO236)</f>
        <v>1666.33333333333</v>
      </c>
      <c r="OY237" s="1">
        <f>AVERAGE(OY234:OY236)</f>
        <v>302.333333333333</v>
      </c>
      <c r="PE237" s="1">
        <f>AVERAGE(PE234:PE236)</f>
        <v>1057.66666666667</v>
      </c>
      <c r="PK237" s="1">
        <f>AVERAGE(PK234:PK236)</f>
        <v>347</v>
      </c>
      <c r="PQ237" s="1">
        <f>AVERAGE(PQ234:PQ236)</f>
        <v>259.333333333333</v>
      </c>
      <c r="PW237" s="1">
        <f>AVERAGE(PW234:PW236)</f>
        <v>1424.33333333333</v>
      </c>
      <c r="QG237" s="1">
        <f>AVERAGE(QG234:QG236)</f>
        <v>188.333333333333</v>
      </c>
      <c r="QM237" s="1">
        <f>AVERAGE(QM234:QM236)</f>
        <v>620.666666666667</v>
      </c>
      <c r="QS237" s="1">
        <f>AVERAGE(QS234:QS236)</f>
        <v>250</v>
      </c>
      <c r="QY237" s="1">
        <f>AVERAGE(QY234:QY236)</f>
        <v>186.333333333333</v>
      </c>
      <c r="RE237" s="1">
        <f>AVERAGE(RE234:RE236)</f>
        <v>882.666666666667</v>
      </c>
      <c r="RO237" s="1">
        <f>RO234</f>
        <v>218</v>
      </c>
      <c r="RU237" s="1">
        <f>RU234</f>
        <v>601</v>
      </c>
      <c r="SA237" s="1">
        <f>SA234</f>
        <v>287</v>
      </c>
      <c r="SG237" s="1">
        <f>SG234</f>
        <v>266</v>
      </c>
      <c r="SM237" s="1">
        <f>SM234</f>
        <v>895</v>
      </c>
      <c r="SW237" s="3"/>
      <c r="SY237" s="1">
        <f>AVERAGE(SY234:SY236)</f>
        <v>325.666666666667</v>
      </c>
      <c r="TE237" s="1">
        <f>AVERAGE(TE234:TE236)</f>
        <v>1281.33333333333</v>
      </c>
      <c r="TK237" s="1">
        <f>AVERAGE(TK234:TK236)</f>
        <v>350.666666666667</v>
      </c>
      <c r="TQ237" s="1">
        <f>AVERAGE(TQ234:TQ236)</f>
        <v>273.666666666667</v>
      </c>
      <c r="TW237" s="1">
        <f>AVERAGE(TW234:TW236)</f>
        <v>1648.66666666667</v>
      </c>
      <c r="UG237" s="1">
        <f>AVERAGE(UG234:UG236)</f>
        <v>310</v>
      </c>
      <c r="UM237" s="1">
        <f>AVERAGE(UM234:UM236)</f>
        <v>1220.66666666667</v>
      </c>
      <c r="US237" s="1">
        <f>AVERAGE(US234:US236)</f>
        <v>334</v>
      </c>
      <c r="UY237" s="1">
        <f>AVERAGE(UY234:UY236)</f>
        <v>264.333333333333</v>
      </c>
      <c r="VE237" s="1">
        <f>AVERAGE(VE234:VE236)</f>
        <v>1609</v>
      </c>
      <c r="VO237" s="1">
        <f>AVERAGE(VO234:VO236)</f>
        <v>298.666666666667</v>
      </c>
      <c r="VU237" s="1">
        <f>AVERAGE(VU234:VU236)</f>
        <v>1052.33333333333</v>
      </c>
      <c r="WA237" s="1">
        <f>AVERAGE(WA234:WA236)</f>
        <v>343.333333333333</v>
      </c>
      <c r="WG237" s="1">
        <f>AVERAGE(WG234:WG236)</f>
        <v>258.666666666667</v>
      </c>
      <c r="WM237" s="1">
        <f>AVERAGE(WM234:WM236)</f>
        <v>1416.33333333333</v>
      </c>
      <c r="WW237" s="1">
        <f>AVERAGE(WW234:WW236)</f>
        <v>176.666666666667</v>
      </c>
      <c r="XC237" s="1">
        <f>AVERAGE(XC234:XC236)</f>
        <v>587.666666666667</v>
      </c>
      <c r="XI237" s="1">
        <f>AVERAGE(XI234:XI236)</f>
        <v>235.333333333333</v>
      </c>
      <c r="XO237" s="1">
        <f>AVERAGE(XO234:XO236)</f>
        <v>176.333333333333</v>
      </c>
      <c r="XU237" s="1">
        <f>AVERAGE(XU234:XU236)</f>
        <v>835.333333333333</v>
      </c>
      <c r="YE237" s="1">
        <f>YE234</f>
        <v>245</v>
      </c>
      <c r="YK237" s="1">
        <f>YK234</f>
        <v>567</v>
      </c>
      <c r="YQ237" s="1">
        <f>YQ234</f>
        <v>270</v>
      </c>
      <c r="YW237" s="1">
        <f>YW234</f>
        <v>249</v>
      </c>
      <c r="ZC237" s="1">
        <f>ZC234</f>
        <v>843</v>
      </c>
      <c r="ZM237" s="5"/>
      <c r="ZN237" s="5"/>
      <c r="ZO237" s="5"/>
      <c r="ZP237" s="5"/>
      <c r="ZQ237" s="5"/>
      <c r="ZR237" s="5"/>
      <c r="ZS237" s="5"/>
      <c r="ZT237" s="5"/>
      <c r="ZU237" s="5"/>
      <c r="ZV237" s="5"/>
      <c r="ZW237" s="5"/>
      <c r="ZX237" s="5"/>
      <c r="ZY237" s="5"/>
      <c r="ZZ237" s="5"/>
      <c r="AAA237" s="5"/>
      <c r="AAB237" s="5"/>
      <c r="AAC237" s="5"/>
      <c r="AAD237" s="5"/>
      <c r="AAE237" s="5"/>
      <c r="AAF237" s="5"/>
      <c r="AAG237" s="5"/>
      <c r="AAH237" s="5"/>
      <c r="AAI237" s="5"/>
      <c r="AAJ237" s="5"/>
      <c r="AAK237" s="5"/>
      <c r="AAL237" s="5"/>
      <c r="AAM237" s="5"/>
    </row>
    <row r="238" spans="1:715">
      <c r="A238" s="3"/>
      <c r="FQ238" s="3"/>
      <c r="MG238" s="3"/>
      <c r="SW238" s="3"/>
      <c r="ZM238" s="5"/>
      <c r="ZN238" s="5"/>
      <c r="ZO238" s="5"/>
      <c r="ZP238" s="5"/>
      <c r="ZQ238" s="5"/>
      <c r="ZR238" s="5"/>
      <c r="ZS238" s="5"/>
      <c r="ZT238" s="5"/>
      <c r="ZU238" s="5"/>
      <c r="ZV238" s="5"/>
      <c r="ZW238" s="5"/>
      <c r="ZX238" s="5"/>
      <c r="ZY238" s="5"/>
      <c r="ZZ238" s="5"/>
      <c r="AAA238" s="5"/>
      <c r="AAB238" s="5"/>
      <c r="AAC238" s="5"/>
      <c r="AAD238" s="5"/>
      <c r="AAE238" s="5"/>
      <c r="AAF238" s="5"/>
      <c r="AAG238" s="5"/>
      <c r="AAH238" s="5"/>
      <c r="AAI238" s="5"/>
      <c r="AAJ238" s="5"/>
      <c r="AAK238" s="5"/>
      <c r="AAL238" s="5"/>
      <c r="AAM238" s="5"/>
    </row>
    <row r="239" spans="1:715">
      <c r="A239" s="3"/>
      <c r="FQ239" s="3"/>
      <c r="MG239" s="3"/>
      <c r="SW239" s="3"/>
      <c r="ZM239" s="5"/>
      <c r="ZN239" s="5"/>
      <c r="ZO239" s="5"/>
      <c r="ZP239" s="5"/>
      <c r="ZQ239" s="5"/>
      <c r="ZR239" s="5"/>
      <c r="ZS239" s="5"/>
      <c r="ZT239" s="5"/>
      <c r="ZU239" s="5"/>
      <c r="ZV239" s="5"/>
      <c r="ZW239" s="5"/>
      <c r="ZX239" s="5"/>
      <c r="ZY239" s="5"/>
      <c r="ZZ239" s="5"/>
      <c r="AAA239" s="5"/>
      <c r="AAB239" s="5"/>
      <c r="AAC239" s="5"/>
      <c r="AAD239" s="5"/>
      <c r="AAE239" s="5"/>
      <c r="AAF239" s="5"/>
      <c r="AAG239" s="5"/>
      <c r="AAH239" s="5"/>
      <c r="AAI239" s="5"/>
      <c r="AAJ239" s="5"/>
      <c r="AAK239" s="5"/>
      <c r="AAL239" s="5"/>
      <c r="AAM239" s="5"/>
    </row>
    <row r="240" spans="1:715">
      <c r="A240" s="3"/>
      <c r="FQ240" s="3"/>
      <c r="MG240" s="3"/>
      <c r="SW240" s="3"/>
      <c r="ZM240" s="5"/>
      <c r="ZN240" s="5"/>
      <c r="ZO240" s="5"/>
      <c r="ZP240" s="5"/>
      <c r="ZQ240" s="5"/>
      <c r="ZR240" s="5"/>
      <c r="ZS240" s="5"/>
      <c r="ZT240" s="5"/>
      <c r="ZU240" s="5"/>
      <c r="ZV240" s="5"/>
      <c r="ZW240" s="5"/>
      <c r="ZX240" s="5"/>
      <c r="ZY240" s="5"/>
      <c r="ZZ240" s="5"/>
      <c r="AAA240" s="5"/>
      <c r="AAB240" s="5"/>
      <c r="AAC240" s="5"/>
      <c r="AAD240" s="5"/>
      <c r="AAE240" s="5"/>
      <c r="AAF240" s="5"/>
      <c r="AAG240" s="5"/>
      <c r="AAH240" s="5"/>
      <c r="AAI240" s="5"/>
      <c r="AAJ240" s="5"/>
      <c r="AAK240" s="5"/>
      <c r="AAL240" s="5"/>
      <c r="AAM240" s="5"/>
    </row>
    <row r="241" spans="1:715">
      <c r="A241" s="3"/>
      <c r="C241" s="1">
        <f>(AA237-U237)/AA237</f>
        <v>0.828927573608425</v>
      </c>
      <c r="F241" s="1">
        <f>(I237-O237)/I237</f>
        <v>0.718092566619916</v>
      </c>
      <c r="I241" s="1">
        <f>(I237-C237)/I237</f>
        <v>0.738008415147265</v>
      </c>
      <c r="L241" s="1">
        <f>(I237-O237)/(I237-C237)</f>
        <v>0.973014063093881</v>
      </c>
      <c r="O241" s="1">
        <f>AA237/I237-1</f>
        <v>0.305189340813464</v>
      </c>
      <c r="R241" s="1">
        <f>L241/(L241+1)</f>
        <v>0.493161240608746</v>
      </c>
      <c r="U241" s="1">
        <f>1/(1+L241)</f>
        <v>0.506838759391254</v>
      </c>
      <c r="X241" s="1">
        <f>U241/R241-1</f>
        <v>0.0277343750000001</v>
      </c>
      <c r="AA241" s="1">
        <f>I241*L241</f>
        <v>0.718092566619916</v>
      </c>
      <c r="AD241" s="1">
        <f>1-I241</f>
        <v>0.261991584852735</v>
      </c>
      <c r="AG241" s="1">
        <f>I241*(1-L241)</f>
        <v>0.0199158485273493</v>
      </c>
      <c r="AK241" s="1">
        <f>(BI237-BC237)/BI237</f>
        <v>0.831787521079258</v>
      </c>
      <c r="AN241" s="1">
        <f>(AQ237-AW237)/AQ237</f>
        <v>0.724313614491933</v>
      </c>
      <c r="AQ241" s="1">
        <f>(AQ237-AK237)/AQ237</f>
        <v>0.744126804415511</v>
      </c>
      <c r="AT241" s="1">
        <f>(AQ237-AW237)/(AQ237-AK237)</f>
        <v>0.9733739064283</v>
      </c>
      <c r="AW241" s="1">
        <f>BI237/AQ237-1</f>
        <v>0.342768185677894</v>
      </c>
      <c r="AZ241" s="1">
        <f>AT241/(AT241+1)</f>
        <v>0.49325366229761</v>
      </c>
      <c r="BC241" s="1">
        <f>1/(1+AT241)</f>
        <v>0.50674633770239</v>
      </c>
      <c r="BF241" s="1">
        <f>BC241/AZ241-1</f>
        <v>0.0273544353262996</v>
      </c>
      <c r="BI241" s="1">
        <f>AQ241*AT241</f>
        <v>0.724313614491933</v>
      </c>
      <c r="BL241" s="1">
        <f>1-AQ241</f>
        <v>0.255873195584489</v>
      </c>
      <c r="BO241" s="1">
        <f>AQ241*(1-AT241)</f>
        <v>0.0198131899235778</v>
      </c>
      <c r="BS241" s="1">
        <f>(CQ237-CK237)/CQ237</f>
        <v>0.815214662314838</v>
      </c>
      <c r="BV241" s="1">
        <f>(BY237-CE237)/BY237</f>
        <v>0.664161257259993</v>
      </c>
      <c r="BY241" s="1">
        <f>(BY237-BS237)/BY237</f>
        <v>0.70960027331739</v>
      </c>
      <c r="CB241" s="1">
        <f>(BY237-CE237)/(BY237-BS237)</f>
        <v>0.935965334617237</v>
      </c>
      <c r="CE241" s="1">
        <f>CQ237/BY237-1</f>
        <v>0.360778954560984</v>
      </c>
      <c r="CH241" s="1">
        <f>CB241/(CB241+1)</f>
        <v>0.483461825416563</v>
      </c>
      <c r="CK241" s="1">
        <f>1/(1+CB241)</f>
        <v>0.516538174583437</v>
      </c>
      <c r="CN241" s="1">
        <f>CK241/CH241-1</f>
        <v>0.068415637860082</v>
      </c>
      <c r="CQ241" s="1">
        <f>BY241*CB241</f>
        <v>0.664161257259993</v>
      </c>
      <c r="CT241" s="1">
        <f>1-BY241</f>
        <v>0.29039972668261</v>
      </c>
      <c r="CW241" s="1">
        <f>BY241*(1-CB241)</f>
        <v>0.0454390160573966</v>
      </c>
      <c r="DA241" s="1">
        <f>(DY237-DS237)/DY237</f>
        <v>0.782802547770701</v>
      </c>
      <c r="DD241" s="1">
        <f>(DG237-DM237)/DG237</f>
        <v>0.589147286821705</v>
      </c>
      <c r="DG241" s="1">
        <f>(DG237-DA237)/DG237</f>
        <v>0.702690378476972</v>
      </c>
      <c r="DJ241" s="1">
        <f>(DG237-DM237)/(DG237-DA237)</f>
        <v>0.838416612589228</v>
      </c>
      <c r="DM241" s="1">
        <f>DY237/DG237-1</f>
        <v>0.431828545371637</v>
      </c>
      <c r="DP241" s="1">
        <f>DJ241/(DJ241+1)</f>
        <v>0.456053653370985</v>
      </c>
      <c r="DS241" s="1">
        <f>1/(1+DJ241)</f>
        <v>0.543946346629015</v>
      </c>
      <c r="DV241" s="1">
        <f>DS241/DP241-1</f>
        <v>0.192724458204334</v>
      </c>
      <c r="DY241" s="1">
        <f>DG241*DJ241</f>
        <v>0.589147286821705</v>
      </c>
      <c r="EB241" s="1">
        <f>1-DG241</f>
        <v>0.297309621523028</v>
      </c>
      <c r="EE241" s="1">
        <f>DG241*(1-DJ241)</f>
        <v>0.113543091655267</v>
      </c>
      <c r="EI241" s="1">
        <f>(FG237-FA237)/FG237</f>
        <v>0.665016501650165</v>
      </c>
      <c r="EL241" s="1">
        <f>(EO237-EU237)/EO237</f>
        <v>0.470886075949367</v>
      </c>
      <c r="EO241" s="1">
        <f>(EO237-EI237)/EO237</f>
        <v>0.582278481012658</v>
      </c>
      <c r="ER241" s="1">
        <f>(EO237-EU237)/(EO237-EI237)</f>
        <v>0.808695652173913</v>
      </c>
      <c r="EU241" s="1">
        <f>FG237/EO237-1</f>
        <v>0.534177215189873</v>
      </c>
      <c r="EX241" s="1">
        <f>ER241/(ER241+1)</f>
        <v>0.447115384615385</v>
      </c>
      <c r="FA241" s="1">
        <f>1/(1+ER241)</f>
        <v>0.552884615384615</v>
      </c>
      <c r="FD241" s="1">
        <f>FA241/EX241-1</f>
        <v>0.236559139784946</v>
      </c>
      <c r="FG241" s="1">
        <f>EO241*ER241</f>
        <v>0.470886075949367</v>
      </c>
      <c r="FJ241" s="1">
        <f>1-EO241</f>
        <v>0.417721518987342</v>
      </c>
      <c r="FM241" s="1">
        <f>EO241*(1-ER241)</f>
        <v>0.111392405063291</v>
      </c>
      <c r="FQ241" s="3"/>
      <c r="FS241" s="1">
        <f>(GQ237-GK237)/GQ237</f>
        <v>0.82953819961694</v>
      </c>
      <c r="FV241" s="1">
        <f>(FY237-GE237)/FY237</f>
        <v>0.717813540510544</v>
      </c>
      <c r="FY241" s="1">
        <f>(FY237-FS237)/FY237</f>
        <v>0.737513873473918</v>
      </c>
      <c r="GB241" s="1">
        <f>(FY237-GE237)/(FY237-FS237)</f>
        <v>0.973288186606471</v>
      </c>
      <c r="GE241" s="1">
        <f>GQ237/FY237-1</f>
        <v>0.303829078801332</v>
      </c>
      <c r="GH241" s="1">
        <f>GB241/(GB241+1)</f>
        <v>0.493231649189704</v>
      </c>
      <c r="GK241" s="1">
        <f>1/(1+GB241)</f>
        <v>0.506768350810296</v>
      </c>
      <c r="GN241" s="1">
        <f>GK241/GH241-1</f>
        <v>0.0274449168921533</v>
      </c>
      <c r="GQ241" s="1">
        <f>FY241*GB241</f>
        <v>0.717813540510544</v>
      </c>
      <c r="GT241" s="1">
        <f>1-FY241</f>
        <v>0.262486126526082</v>
      </c>
      <c r="GW241" s="1">
        <f>FY241*(1-GB241)</f>
        <v>0.0197003329633741</v>
      </c>
      <c r="HA241" s="1">
        <f>(HY237-HS237)/HY237</f>
        <v>0.831860269360269</v>
      </c>
      <c r="HD241" s="1">
        <f>(HG237-HM237)/HG237</f>
        <v>0.723224351747463</v>
      </c>
      <c r="HG241" s="1">
        <f>(HG237-HA237)/HG237</f>
        <v>0.743799323562571</v>
      </c>
      <c r="HJ241" s="1">
        <f>(HG237-HM237)/(HG237-HA237)</f>
        <v>0.972338006820766</v>
      </c>
      <c r="HM241" s="1">
        <f>HY237/HG237-1</f>
        <v>0.33934611048478</v>
      </c>
      <c r="HP241" s="1">
        <f>HJ241/(HJ241+1)</f>
        <v>0.492987512007685</v>
      </c>
      <c r="HS241" s="1">
        <f>1/(1+HJ241)</f>
        <v>0.507012487992315</v>
      </c>
      <c r="HV241" s="1">
        <f>HS241/HP241-1</f>
        <v>0.0284489477786438</v>
      </c>
      <c r="HY241" s="1">
        <f>HG241*HJ241</f>
        <v>0.723224351747463</v>
      </c>
      <c r="IB241" s="1">
        <f>1-HG241</f>
        <v>0.256200676437429</v>
      </c>
      <c r="IE241" s="1">
        <f>HG241*(1-HJ241)</f>
        <v>0.020574971815107</v>
      </c>
      <c r="II241" s="1">
        <f>(JG237-JA237)/JG237</f>
        <v>0.815260058881256</v>
      </c>
      <c r="IL241" s="1">
        <f>(IO237-IU237)/IO237</f>
        <v>0.667112299465241</v>
      </c>
      <c r="IO241" s="1">
        <f>(IO237-II237)/IO237</f>
        <v>0.713235294117647</v>
      </c>
      <c r="IR241" s="1">
        <f>(IO237-IU237)/(IO237-II237)</f>
        <v>0.935332708528585</v>
      </c>
      <c r="IU241" s="1">
        <f>JG237/IO237-1</f>
        <v>0.362299465240642</v>
      </c>
      <c r="IX241" s="1">
        <f>IR241/(IR241+1)</f>
        <v>0.483292978208232</v>
      </c>
      <c r="JA241" s="1">
        <f>1/(1+IR241)</f>
        <v>0.516707021791768</v>
      </c>
      <c r="JD241" s="1">
        <f>JA241/IX241-1</f>
        <v>0.0691382765531063</v>
      </c>
      <c r="JG241" s="1">
        <f>IO241*IR241</f>
        <v>0.667112299465241</v>
      </c>
      <c r="JJ241" s="1">
        <f>1-IO241</f>
        <v>0.286764705882353</v>
      </c>
      <c r="JM241" s="1">
        <f>IO241*(1-IR241)</f>
        <v>0.0461229946524064</v>
      </c>
      <c r="JQ241" s="1">
        <f>(KO237-KI237)/KO237</f>
        <v>0.780986372485399</v>
      </c>
      <c r="JT241" s="1">
        <f>(JW237-KC237)/JW237</f>
        <v>0.591183294663573</v>
      </c>
      <c r="JW241" s="1">
        <f>(JW237-JQ237)/JW237</f>
        <v>0.709976798143852</v>
      </c>
      <c r="JZ241" s="1">
        <f>(JW237-KC237)/(JW237-JQ237)</f>
        <v>0.832679738562092</v>
      </c>
      <c r="KC241" s="1">
        <f>KO237/JW237-1</f>
        <v>0.430162412993039</v>
      </c>
      <c r="KF241" s="1">
        <f>JZ241/(JZ241+1)</f>
        <v>0.45435092724679</v>
      </c>
      <c r="KI241" s="1">
        <f>1/(1+JZ241)</f>
        <v>0.54564907275321</v>
      </c>
      <c r="KL241" s="1">
        <f>KI241/KF241-1</f>
        <v>0.200941915227629</v>
      </c>
      <c r="KO241" s="1">
        <f>JW241*JZ241</f>
        <v>0.591183294663573</v>
      </c>
      <c r="KR241" s="1">
        <f>1-JW241</f>
        <v>0.290023201856148</v>
      </c>
      <c r="KU241" s="1">
        <f>JW241*(1-JZ241)</f>
        <v>0.118793503480278</v>
      </c>
      <c r="KY241" s="1">
        <f>(LW237-LQ237)/LW237</f>
        <v>0.668261562998405</v>
      </c>
      <c r="LB241" s="1">
        <f>(LE237-LK237)/LE237</f>
        <v>0.467980295566502</v>
      </c>
      <c r="LE241" s="1">
        <f>(LE237-KY237)/LE237</f>
        <v>0.591133004926108</v>
      </c>
      <c r="LH241" s="1">
        <f>(LE237-LK237)/(LE237-KY237)</f>
        <v>0.791666666666667</v>
      </c>
      <c r="LK241" s="1">
        <f>LW237/LE237-1</f>
        <v>0.544334975369458</v>
      </c>
      <c r="LN241" s="1">
        <f>LH241/(LH241+1)</f>
        <v>0.441860465116279</v>
      </c>
      <c r="LQ241" s="1">
        <f>1/(1+LH241)</f>
        <v>0.558139534883721</v>
      </c>
      <c r="LT241" s="1">
        <f>LQ241/LN241-1</f>
        <v>0.263157894736842</v>
      </c>
      <c r="LW241" s="1">
        <f>LE241*LH241</f>
        <v>0.467980295566503</v>
      </c>
      <c r="LZ241" s="1">
        <f>1-LE241</f>
        <v>0.408866995073892</v>
      </c>
      <c r="MC241" s="1">
        <f>LE241*(1-LH241)</f>
        <v>0.123152709359606</v>
      </c>
      <c r="MG241" s="3"/>
      <c r="MI241" s="1">
        <f>(NG237-NA237)/NG237</f>
        <v>0.834042553191489</v>
      </c>
      <c r="ML241" s="1">
        <f>(MO237-MU237)/MO237</f>
        <v>0.726538060479666</v>
      </c>
      <c r="MO241" s="1">
        <f>(MO237-MI237)/MO237</f>
        <v>0.746089676746611</v>
      </c>
      <c r="MR241" s="1">
        <f>(MO237-MU237)/(MO237-MI237)</f>
        <v>0.973794549266247</v>
      </c>
      <c r="MU241" s="1">
        <f>NG237/MO237-1</f>
        <v>0.286496350364963</v>
      </c>
      <c r="MX241" s="1">
        <f>MR241/(MR241+1)</f>
        <v>0.49336165693043</v>
      </c>
      <c r="NA241" s="1">
        <f>1/(1+MR241)</f>
        <v>0.50663834306957</v>
      </c>
      <c r="ND241" s="1">
        <f>NA241/MX241-1</f>
        <v>0.0269106566200215</v>
      </c>
      <c r="NG241" s="1">
        <f>MO241*MR241</f>
        <v>0.726538060479666</v>
      </c>
      <c r="NJ241" s="1">
        <f>1-MO241</f>
        <v>0.253910323253389</v>
      </c>
      <c r="NM241" s="1">
        <f>MO241*(1-MR241)</f>
        <v>0.0195516162669447</v>
      </c>
      <c r="NQ241" s="1">
        <f>(OO237-OI237)/OO237</f>
        <v>0.836967393478696</v>
      </c>
      <c r="NT241" s="1">
        <f>(NW237-OC237)/NW237</f>
        <v>0.728086338510134</v>
      </c>
      <c r="NW241" s="1">
        <f>(NW237-NQ237)/NW237</f>
        <v>0.747301921558305</v>
      </c>
      <c r="NZ241" s="1">
        <f>(NW237-OC237)/(NW237-NQ237)</f>
        <v>0.974286720676295</v>
      </c>
      <c r="OC241" s="1">
        <f>OO237/NW237-1</f>
        <v>0.315872598052119</v>
      </c>
      <c r="OF241" s="1">
        <f>NZ241/(NZ241+1)</f>
        <v>0.493487957181088</v>
      </c>
      <c r="OI241" s="1">
        <f>1/(1+NZ241)</f>
        <v>0.506512042818912</v>
      </c>
      <c r="OL241" s="1">
        <f>OI241/OF241-1</f>
        <v>0.0263919016630514</v>
      </c>
      <c r="OO241" s="1">
        <f>NW241*NZ241</f>
        <v>0.728086338510134</v>
      </c>
      <c r="OR241" s="1">
        <f>1-NW241</f>
        <v>0.252698078441695</v>
      </c>
      <c r="OU241" s="1">
        <f>NW241*(1-NZ241)</f>
        <v>0.0192155830481705</v>
      </c>
      <c r="OY241" s="1">
        <f>(PW237-PQ237)/PW237</f>
        <v>0.817926515328809</v>
      </c>
      <c r="PB241" s="1">
        <f>(PE237-PK237)/PE237</f>
        <v>0.671919319256224</v>
      </c>
      <c r="PE241" s="1">
        <f>(PE237-OY237)/PE237</f>
        <v>0.714150646076269</v>
      </c>
      <c r="PH241" s="1">
        <f>(PE237-PK237)/(PE237-OY237)</f>
        <v>0.940864960282436</v>
      </c>
      <c r="PK241" s="1">
        <f>PW237/PE237-1</f>
        <v>0.34667507091081</v>
      </c>
      <c r="PN241" s="1">
        <f>PH241/(PH241+1)</f>
        <v>0.484765802637563</v>
      </c>
      <c r="PQ241" s="1">
        <f>1/(1+PH241)</f>
        <v>0.515234197362437</v>
      </c>
      <c r="PT241" s="1">
        <f>PQ241/PN241-1</f>
        <v>0.0628517823639776</v>
      </c>
      <c r="PW241" s="1">
        <f>PE241*PH241</f>
        <v>0.671919319256225</v>
      </c>
      <c r="PZ241" s="1">
        <f>1-PE241</f>
        <v>0.285849353923731</v>
      </c>
      <c r="QC241" s="1">
        <f>PE241*(1-PH241)</f>
        <v>0.0422313268200442</v>
      </c>
      <c r="QG241" s="1">
        <f>(RE237-QY237)/RE237</f>
        <v>0.788897280966767</v>
      </c>
      <c r="QJ241" s="1">
        <f>(QM237-QS237)/QM237</f>
        <v>0.597207303974221</v>
      </c>
      <c r="QM241" s="1">
        <f>(QM237-QG237)/QM237</f>
        <v>0.69656283566058</v>
      </c>
      <c r="QP241" s="1">
        <f>(QM237-QS237)/(QM237-QG237)</f>
        <v>0.857363145720894</v>
      </c>
      <c r="QS241" s="1">
        <f>RE237/QM237-1</f>
        <v>0.422126745435016</v>
      </c>
      <c r="QV241" s="1">
        <f>QP241/(QP241+1)</f>
        <v>0.461602324616023</v>
      </c>
      <c r="QY241" s="1">
        <f>1/(1+QP241)</f>
        <v>0.538397675383977</v>
      </c>
      <c r="RB241" s="1">
        <f>QY241/QV241-1</f>
        <v>0.16636690647482</v>
      </c>
      <c r="RE241" s="1">
        <f>QM241*QP241</f>
        <v>0.597207303974221</v>
      </c>
      <c r="RH241" s="1">
        <f>1-QM241</f>
        <v>0.30343716433942</v>
      </c>
      <c r="RK241" s="1">
        <f>QM241*(1-QP241)</f>
        <v>0.0993555316863587</v>
      </c>
      <c r="RO241" s="1">
        <f>(SM237-SG237)/SM237</f>
        <v>0.702793296089385</v>
      </c>
      <c r="RR241" s="1">
        <f>(RU237-SA237)/RU237</f>
        <v>0.522462562396007</v>
      </c>
      <c r="RU241" s="1">
        <f>(RU237-RO237)/RU237</f>
        <v>0.637271214642263</v>
      </c>
      <c r="RX241" s="1">
        <f>(RU237-SA237)/(RU237-RO237)</f>
        <v>0.819843342036554</v>
      </c>
      <c r="SA241" s="1">
        <f>SM237/RU237-1</f>
        <v>0.489184692179701</v>
      </c>
      <c r="SD241" s="1">
        <f>RX241/(RX241+1)</f>
        <v>0.450502152080344</v>
      </c>
      <c r="SG241" s="1">
        <f>1/(1+RX241)</f>
        <v>0.549497847919656</v>
      </c>
      <c r="SJ241" s="1">
        <f>SG241/SD241-1</f>
        <v>0.219745222929936</v>
      </c>
      <c r="SM241" s="1">
        <f>RU241*RX241</f>
        <v>0.522462562396007</v>
      </c>
      <c r="SP241" s="1">
        <f>1-RU241</f>
        <v>0.362728785357737</v>
      </c>
      <c r="SS241" s="1">
        <f>RU241*(1-RX241)</f>
        <v>0.114808652246256</v>
      </c>
      <c r="SW241" s="3"/>
      <c r="SY241" s="1">
        <f>(TW237-TQ237)/TW237</f>
        <v>0.834007278608977</v>
      </c>
      <c r="TB241" s="1">
        <f>(TE237-TK237)/TE237</f>
        <v>0.726326742976066</v>
      </c>
      <c r="TE241" s="1">
        <f>(TE237-SY237)/TE237</f>
        <v>0.745837669094693</v>
      </c>
      <c r="TH241" s="1">
        <f>(TE237-TK237)/(TE237-SY237)</f>
        <v>0.973840251133589</v>
      </c>
      <c r="TK241" s="1">
        <f>TW237/TE237-1</f>
        <v>0.286680541103018</v>
      </c>
      <c r="TN241" s="1">
        <f>TH241/(TH241+1)</f>
        <v>0.493373387524298</v>
      </c>
      <c r="TQ241" s="1">
        <f>1/(1+TH241)</f>
        <v>0.506626612475702</v>
      </c>
      <c r="TT241" s="1">
        <f>TQ241/TN241-1</f>
        <v>0.026862464183381</v>
      </c>
      <c r="TW241" s="1">
        <f>TE241*TH241</f>
        <v>0.726326742976066</v>
      </c>
      <c r="TZ241" s="1">
        <f>1-TE241</f>
        <v>0.254162330905307</v>
      </c>
      <c r="UC241" s="1">
        <f>TE241*(1-TH241)</f>
        <v>0.0195109261186265</v>
      </c>
      <c r="UG241" s="1">
        <f>(VE237-UY237)/VE237</f>
        <v>0.835715765485809</v>
      </c>
      <c r="UJ241" s="1">
        <f>(UM237-US237)/UM237</f>
        <v>0.726379027853632</v>
      </c>
      <c r="UM241" s="1">
        <f>(UM237-UG237)/UM237</f>
        <v>0.74604041507373</v>
      </c>
      <c r="UP241" s="1">
        <f>(UM237-US237)/(UM237-UG237)</f>
        <v>0.973645680819912</v>
      </c>
      <c r="US241" s="1">
        <f>VE237/UM237-1</f>
        <v>0.318132168214091</v>
      </c>
      <c r="UV241" s="1">
        <f>UP241/(UP241+1)</f>
        <v>0.493323442136498</v>
      </c>
      <c r="UY241" s="1">
        <f>1/(1+UP241)</f>
        <v>0.506676557863501</v>
      </c>
      <c r="VB241" s="1">
        <f>UY241/UV241-1</f>
        <v>0.0270676691729324</v>
      </c>
      <c r="VE241" s="1">
        <f>UM241*UP241</f>
        <v>0.726379027853632</v>
      </c>
      <c r="VH241" s="1">
        <f>1-UM241</f>
        <v>0.25395958492627</v>
      </c>
      <c r="VK241" s="1">
        <f>UM241*(1-UP241)</f>
        <v>0.0196613872200983</v>
      </c>
      <c r="VO241" s="1">
        <f>(WM237-WG237)/WM237</f>
        <v>0.817368792657096</v>
      </c>
      <c r="VR241" s="1">
        <f>(VU237-WA237)/VU237</f>
        <v>0.673740893253088</v>
      </c>
      <c r="VU241" s="1">
        <f>(VU237-VO237)/VU237</f>
        <v>0.716186252771619</v>
      </c>
      <c r="VX241" s="1">
        <f>(VU237-WA237)/(VU237-VO237)</f>
        <v>0.940734188412207</v>
      </c>
      <c r="WA241" s="1">
        <f>WM237/VU237-1</f>
        <v>0.34589800443459</v>
      </c>
      <c r="WD241" s="1">
        <f>VX241/(VX241+1)</f>
        <v>0.484731084776664</v>
      </c>
      <c r="WG241" s="1">
        <f>1/(1+VX241)</f>
        <v>0.515268915223336</v>
      </c>
      <c r="WJ241" s="1">
        <f>WG241/WD241-1</f>
        <v>0.0629995298542545</v>
      </c>
      <c r="WM241" s="1">
        <f>VU241*VX241</f>
        <v>0.673740893253088</v>
      </c>
      <c r="WP241" s="1">
        <f>1-VU241</f>
        <v>0.283813747228381</v>
      </c>
      <c r="WS241" s="1">
        <f>VU241*(1-VX241)</f>
        <v>0.0424453595185301</v>
      </c>
      <c r="WW241" s="1">
        <f>(XU237-XO237)/XU237</f>
        <v>0.788906624102155</v>
      </c>
      <c r="WZ241" s="1">
        <f>(XC237-XI237)/XC237</f>
        <v>0.59954622802042</v>
      </c>
      <c r="XC241" s="1">
        <f>(XC237-WW237)/XC237</f>
        <v>0.699376063528077</v>
      </c>
      <c r="XF241" s="1">
        <f>(XC237-XI237)/(XC237-WW237)</f>
        <v>0.857258718572587</v>
      </c>
      <c r="XI241" s="1">
        <f>XU237/XC237-1</f>
        <v>0.421440726035168</v>
      </c>
      <c r="XL241" s="1">
        <f>XF241/(XF241+1)</f>
        <v>0.461572052401747</v>
      </c>
      <c r="XO241" s="1">
        <f>1/(1+XF241)</f>
        <v>0.538427947598253</v>
      </c>
      <c r="XR241" s="1">
        <f>XO241/XL241-1</f>
        <v>0.166508987701041</v>
      </c>
      <c r="XU241" s="1">
        <f>XC241*XF241</f>
        <v>0.59954622802042</v>
      </c>
      <c r="XX241" s="1">
        <f>1-XC241</f>
        <v>0.300623936471923</v>
      </c>
      <c r="YA241" s="1">
        <f>XC241*(1-XF241)</f>
        <v>0.0998298355076576</v>
      </c>
      <c r="YE241" s="1">
        <f>(ZC237-YW237)/ZC237</f>
        <v>0.704626334519573</v>
      </c>
      <c r="YH241" s="1">
        <f>(YK237-YQ237)/YK237</f>
        <v>0.523809523809524</v>
      </c>
      <c r="YK241" s="1">
        <f>(YK237-YE237)/YK237</f>
        <v>0.567901234567901</v>
      </c>
      <c r="YN241" s="1">
        <f>(YK237-YQ237)/(YK237-YE237)</f>
        <v>0.922360248447205</v>
      </c>
      <c r="YQ241" s="1">
        <f>ZC237/YK237-1</f>
        <v>0.486772486772487</v>
      </c>
      <c r="YT241" s="1">
        <f>YN241/(YN241+1)</f>
        <v>0.479806138933764</v>
      </c>
      <c r="YW241" s="1">
        <f>1/(1+YN241)</f>
        <v>0.520193861066236</v>
      </c>
      <c r="YZ241" s="1">
        <f>YW241/YT241-1</f>
        <v>0.0841750841750841</v>
      </c>
      <c r="ZC241" s="1">
        <f>YK241*YN241</f>
        <v>0.523809523809524</v>
      </c>
      <c r="ZF241" s="1">
        <f>1-YK241</f>
        <v>0.432098765432099</v>
      </c>
      <c r="ZI241" s="1">
        <f>YK241*(1-YN241)</f>
        <v>0.0440917107583774</v>
      </c>
      <c r="ZM241" s="5"/>
      <c r="ZN241" s="5"/>
      <c r="ZO241" s="5"/>
      <c r="ZP241" s="5"/>
      <c r="ZQ241" s="5"/>
      <c r="ZR241" s="5"/>
      <c r="ZS241" s="5"/>
      <c r="ZT241" s="5"/>
      <c r="ZU241" s="5"/>
      <c r="ZV241" s="5"/>
      <c r="ZW241" s="5"/>
      <c r="ZX241" s="5"/>
      <c r="ZY241" s="5"/>
      <c r="ZZ241" s="5"/>
      <c r="AAA241" s="5"/>
      <c r="AAB241" s="5"/>
      <c r="AAC241" s="5"/>
      <c r="AAD241" s="5"/>
      <c r="AAE241" s="5"/>
      <c r="AAF241" s="5"/>
      <c r="AAG241" s="5"/>
      <c r="AAH241" s="5"/>
      <c r="AAI241" s="5"/>
      <c r="AAJ241" s="5"/>
      <c r="AAK241" s="5"/>
      <c r="AAL241" s="5"/>
      <c r="AAM241" s="5"/>
    </row>
    <row r="242" spans="1:715">
      <c r="A242" s="3"/>
      <c r="FQ242" s="3"/>
      <c r="MG242" s="3"/>
      <c r="SW242" s="3"/>
      <c r="ZM242" s="5"/>
      <c r="ZN242" s="5"/>
      <c r="ZO242" s="5"/>
      <c r="ZP242" s="5"/>
      <c r="ZQ242" s="5"/>
      <c r="ZR242" s="5"/>
      <c r="ZS242" s="5"/>
      <c r="ZT242" s="5"/>
      <c r="ZU242" s="5"/>
      <c r="ZV242" s="5"/>
      <c r="ZW242" s="5"/>
      <c r="ZX242" s="5"/>
      <c r="ZY242" s="5"/>
      <c r="ZZ242" s="5"/>
      <c r="AAA242" s="5"/>
      <c r="AAB242" s="5"/>
      <c r="AAC242" s="5"/>
      <c r="AAD242" s="5"/>
      <c r="AAE242" s="5"/>
      <c r="AAF242" s="5"/>
      <c r="AAG242" s="5"/>
      <c r="AAH242" s="5"/>
      <c r="AAI242" s="5"/>
      <c r="AAJ242" s="5"/>
      <c r="AAK242" s="5"/>
      <c r="AAL242" s="5"/>
      <c r="AAM242" s="5"/>
    </row>
    <row r="243" spans="1:715">
      <c r="A243" s="3"/>
      <c r="FQ243" s="3"/>
      <c r="MG243" s="3"/>
      <c r="SW243" s="3"/>
      <c r="ZM243" s="5"/>
      <c r="ZN243" s="5"/>
      <c r="ZO243" s="5"/>
      <c r="ZP243" s="5"/>
      <c r="ZQ243" s="5"/>
      <c r="ZR243" s="5"/>
      <c r="ZS243" s="5"/>
      <c r="ZT243" s="5"/>
      <c r="ZU243" s="5"/>
      <c r="ZV243" s="5"/>
      <c r="ZW243" s="5"/>
      <c r="ZX243" s="5"/>
      <c r="ZY243" s="5"/>
      <c r="ZZ243" s="5"/>
      <c r="AAA243" s="5"/>
      <c r="AAB243" s="5"/>
      <c r="AAC243" s="5"/>
      <c r="AAD243" s="5"/>
      <c r="AAE243" s="5"/>
      <c r="AAF243" s="5"/>
      <c r="AAG243" s="5"/>
      <c r="AAH243" s="5"/>
      <c r="AAI243" s="5"/>
      <c r="AAJ243" s="5"/>
      <c r="AAK243" s="5"/>
      <c r="AAL243" s="5"/>
      <c r="AAM243" s="5"/>
    </row>
    <row r="244" spans="1:715">
      <c r="A244" s="4" t="s">
        <v>11</v>
      </c>
      <c r="FQ244" s="4"/>
      <c r="MG244" s="4" t="s">
        <v>11</v>
      </c>
      <c r="SW244" s="4"/>
      <c r="ZM244" s="5"/>
      <c r="ZN244" s="5"/>
      <c r="ZO244" s="5"/>
      <c r="ZP244" s="5"/>
      <c r="ZQ244" s="5"/>
      <c r="ZR244" s="5"/>
      <c r="ZS244" s="5"/>
      <c r="ZT244" s="5"/>
      <c r="ZU244" s="5"/>
      <c r="ZV244" s="5"/>
      <c r="ZW244" s="5"/>
      <c r="ZX244" s="5"/>
      <c r="ZY244" s="5"/>
      <c r="ZZ244" s="5"/>
      <c r="AAA244" s="5"/>
      <c r="AAB244" s="5"/>
      <c r="AAC244" s="5"/>
      <c r="AAD244" s="5"/>
      <c r="AAE244" s="5"/>
      <c r="AAF244" s="5"/>
      <c r="AAG244" s="5"/>
      <c r="AAH244" s="5"/>
      <c r="AAI244" s="5"/>
      <c r="AAJ244" s="5"/>
      <c r="AAK244" s="5"/>
      <c r="AAL244" s="5"/>
      <c r="AAM244" s="5"/>
    </row>
    <row r="245" spans="1:715">
      <c r="A245" s="3" t="s">
        <v>54</v>
      </c>
      <c r="B245" s="1">
        <v>59</v>
      </c>
      <c r="C245" s="1">
        <v>297</v>
      </c>
      <c r="I245" s="1">
        <v>1151</v>
      </c>
      <c r="O245" s="1">
        <v>308</v>
      </c>
      <c r="U245" s="1">
        <v>252</v>
      </c>
      <c r="AA245" s="1">
        <v>1482</v>
      </c>
      <c r="AK245" s="1">
        <v>282</v>
      </c>
      <c r="AQ245" s="1">
        <v>1138</v>
      </c>
      <c r="AW245" s="1">
        <v>293</v>
      </c>
      <c r="BC245" s="1">
        <v>253</v>
      </c>
      <c r="BI245" s="1">
        <v>1521</v>
      </c>
      <c r="BS245" s="1">
        <v>298</v>
      </c>
      <c r="BY245" s="1">
        <v>941</v>
      </c>
      <c r="CE245" s="1">
        <v>347</v>
      </c>
      <c r="CK245" s="1">
        <v>250</v>
      </c>
      <c r="CQ245" s="1">
        <v>1284</v>
      </c>
      <c r="DA245" s="1">
        <v>215</v>
      </c>
      <c r="DG245" s="1">
        <v>726</v>
      </c>
      <c r="DM245" s="1">
        <v>296</v>
      </c>
      <c r="DS245" s="1">
        <v>214</v>
      </c>
      <c r="DY245" s="1">
        <v>1029</v>
      </c>
      <c r="EI245" s="1">
        <v>151</v>
      </c>
      <c r="EO245" s="1">
        <v>364</v>
      </c>
      <c r="EU245" s="1">
        <v>193</v>
      </c>
      <c r="FA245" s="1">
        <v>188</v>
      </c>
      <c r="FG245" s="1">
        <v>561</v>
      </c>
      <c r="FQ245" s="3"/>
      <c r="FS245" s="1">
        <v>303</v>
      </c>
      <c r="FY245" s="1">
        <v>1170</v>
      </c>
      <c r="GE245" s="1">
        <v>316</v>
      </c>
      <c r="GK245" s="1">
        <v>258</v>
      </c>
      <c r="GQ245" s="1">
        <v>1503</v>
      </c>
      <c r="HA245" s="1">
        <v>266</v>
      </c>
      <c r="HG245" s="1">
        <v>1015</v>
      </c>
      <c r="HM245" s="1">
        <v>277</v>
      </c>
      <c r="HS245" s="1">
        <v>235</v>
      </c>
      <c r="HY245" s="1">
        <v>1361</v>
      </c>
      <c r="II245" s="1">
        <v>297</v>
      </c>
      <c r="IO245" s="1">
        <v>926</v>
      </c>
      <c r="IU245" s="1">
        <v>347</v>
      </c>
      <c r="JA245" s="1">
        <v>252</v>
      </c>
      <c r="JG245" s="1">
        <v>1265</v>
      </c>
      <c r="JQ245" s="1">
        <v>212</v>
      </c>
      <c r="JW245" s="1">
        <v>709</v>
      </c>
      <c r="KC245" s="1">
        <v>284</v>
      </c>
      <c r="KI245" s="1">
        <v>217</v>
      </c>
      <c r="KO245" s="1">
        <v>1054</v>
      </c>
      <c r="KY245" s="1">
        <v>163</v>
      </c>
      <c r="LE245" s="1">
        <v>389</v>
      </c>
      <c r="LK245" s="1">
        <v>209</v>
      </c>
      <c r="LQ245" s="1">
        <v>202</v>
      </c>
      <c r="LW245" s="1">
        <v>602</v>
      </c>
      <c r="MG245" s="3" t="s">
        <v>55</v>
      </c>
      <c r="MH245" s="1">
        <v>128</v>
      </c>
      <c r="MI245" s="1">
        <v>319</v>
      </c>
      <c r="MO245" s="1">
        <v>1360</v>
      </c>
      <c r="MU245" s="1">
        <v>333</v>
      </c>
      <c r="NA245" s="1">
        <v>264</v>
      </c>
      <c r="NG245" s="1">
        <v>1722</v>
      </c>
      <c r="NQ245" s="1">
        <v>212</v>
      </c>
      <c r="NW245" s="1">
        <v>1042</v>
      </c>
      <c r="OC245" s="1">
        <v>211</v>
      </c>
      <c r="OI245" s="1">
        <v>176</v>
      </c>
      <c r="OO245" s="1">
        <v>1358</v>
      </c>
      <c r="OY245" s="1">
        <v>268</v>
      </c>
      <c r="PE245" s="1">
        <v>972</v>
      </c>
      <c r="PK245" s="1">
        <v>308</v>
      </c>
      <c r="PQ245" s="1">
        <v>224</v>
      </c>
      <c r="PW245" s="1">
        <v>1300</v>
      </c>
      <c r="QG245" s="1">
        <v>193</v>
      </c>
      <c r="QM245" s="1">
        <v>658</v>
      </c>
      <c r="QS245" s="1">
        <v>244</v>
      </c>
      <c r="QY245" s="1">
        <v>182</v>
      </c>
      <c r="RE245" s="1">
        <v>904</v>
      </c>
      <c r="RO245" s="1">
        <v>201</v>
      </c>
      <c r="RU245" s="1">
        <v>560</v>
      </c>
      <c r="SA245" s="1">
        <v>265</v>
      </c>
      <c r="SG245" s="1">
        <v>246</v>
      </c>
      <c r="SM245" s="1">
        <v>835</v>
      </c>
      <c r="SW245" s="3"/>
      <c r="SY245" s="1">
        <v>297</v>
      </c>
      <c r="TE245" s="1">
        <v>1260</v>
      </c>
      <c r="TK245" s="1">
        <v>307</v>
      </c>
      <c r="TQ245" s="1">
        <v>244</v>
      </c>
      <c r="TW245" s="1">
        <v>1585</v>
      </c>
      <c r="UG245" s="1">
        <v>211</v>
      </c>
      <c r="UM245" s="1">
        <v>946</v>
      </c>
      <c r="US245" s="1">
        <v>210</v>
      </c>
      <c r="UY245" s="1">
        <v>171</v>
      </c>
      <c r="VE245" s="1">
        <v>1225</v>
      </c>
      <c r="VO245" s="1">
        <v>292</v>
      </c>
      <c r="VU245" s="1">
        <v>1039</v>
      </c>
      <c r="WA245" s="1">
        <v>337</v>
      </c>
      <c r="WG245" s="1">
        <v>254</v>
      </c>
      <c r="WM245" s="1">
        <v>1402</v>
      </c>
      <c r="WW245" s="1">
        <v>185</v>
      </c>
      <c r="XC245" s="1">
        <v>618</v>
      </c>
      <c r="XI245" s="1">
        <v>233</v>
      </c>
      <c r="XO245" s="1">
        <v>174</v>
      </c>
      <c r="XU245" s="1">
        <v>860</v>
      </c>
      <c r="YE245" s="1">
        <v>208</v>
      </c>
      <c r="YK245" s="1">
        <v>558</v>
      </c>
      <c r="YQ245" s="1">
        <v>266</v>
      </c>
      <c r="YW245" s="1">
        <v>246</v>
      </c>
      <c r="ZC245" s="1">
        <v>828</v>
      </c>
      <c r="ZM245" s="5"/>
      <c r="ZN245" s="5"/>
      <c r="ZO245" s="5"/>
      <c r="ZP245" s="5"/>
      <c r="ZQ245" s="5"/>
      <c r="ZR245" s="5"/>
      <c r="ZS245" s="5"/>
      <c r="ZT245" s="5"/>
      <c r="ZU245" s="5"/>
      <c r="ZV245" s="5"/>
      <c r="ZW245" s="5"/>
      <c r="ZX245" s="5"/>
      <c r="ZY245" s="5"/>
      <c r="ZZ245" s="5"/>
      <c r="AAA245" s="5"/>
      <c r="AAB245" s="5"/>
      <c r="AAC245" s="5"/>
      <c r="AAD245" s="5"/>
      <c r="AAE245" s="5"/>
      <c r="AAF245" s="5"/>
      <c r="AAG245" s="5"/>
      <c r="AAH245" s="5"/>
      <c r="AAI245" s="5"/>
      <c r="AAJ245" s="5"/>
      <c r="AAK245" s="5"/>
      <c r="AAL245" s="5"/>
      <c r="AAM245" s="5"/>
    </row>
    <row r="246" spans="1:715">
      <c r="A246" s="3"/>
      <c r="C246" s="1">
        <v>313</v>
      </c>
      <c r="I246" s="1">
        <v>1217</v>
      </c>
      <c r="O246" s="1">
        <v>347</v>
      </c>
      <c r="U246" s="1">
        <v>273</v>
      </c>
      <c r="AA246" s="1">
        <v>1615</v>
      </c>
      <c r="AK246" s="1">
        <v>286</v>
      </c>
      <c r="AQ246" s="1">
        <v>1179</v>
      </c>
      <c r="AW246" s="1">
        <v>317</v>
      </c>
      <c r="BC246" s="1">
        <v>255</v>
      </c>
      <c r="BI246" s="1">
        <v>1583</v>
      </c>
      <c r="BS246" s="1">
        <v>287</v>
      </c>
      <c r="BY246" s="1">
        <v>1054</v>
      </c>
      <c r="CE246" s="1">
        <v>330</v>
      </c>
      <c r="CK246" s="1">
        <v>250</v>
      </c>
      <c r="CQ246" s="1">
        <v>1425</v>
      </c>
      <c r="DA246" s="1">
        <v>217</v>
      </c>
      <c r="DG246" s="1">
        <v>763</v>
      </c>
      <c r="DM246" s="1">
        <v>285</v>
      </c>
      <c r="DS246" s="1">
        <v>227</v>
      </c>
      <c r="DY246" s="1">
        <v>1069</v>
      </c>
      <c r="FQ246" s="3"/>
      <c r="FS246" s="1">
        <v>322</v>
      </c>
      <c r="FY246" s="1">
        <v>1243</v>
      </c>
      <c r="GE246" s="1">
        <v>357</v>
      </c>
      <c r="GK246" s="1">
        <v>280</v>
      </c>
      <c r="GQ246" s="1">
        <v>1648</v>
      </c>
      <c r="HA246" s="1">
        <v>333</v>
      </c>
      <c r="HG246" s="1">
        <v>1367</v>
      </c>
      <c r="HM246" s="1">
        <v>373</v>
      </c>
      <c r="HS246" s="1">
        <v>295</v>
      </c>
      <c r="HY246" s="1">
        <v>1837</v>
      </c>
      <c r="II246" s="1">
        <v>282</v>
      </c>
      <c r="IO246" s="1">
        <v>1083</v>
      </c>
      <c r="IU246" s="1">
        <v>324</v>
      </c>
      <c r="JA246" s="1">
        <v>246</v>
      </c>
      <c r="JG246" s="1">
        <v>1464</v>
      </c>
      <c r="JQ246" s="1">
        <v>214</v>
      </c>
      <c r="JW246" s="1">
        <v>738</v>
      </c>
      <c r="KC246" s="1">
        <v>269</v>
      </c>
      <c r="KI246" s="1">
        <v>204</v>
      </c>
      <c r="KO246" s="1">
        <v>1024</v>
      </c>
      <c r="MG246" s="3"/>
      <c r="MI246" s="1">
        <v>353</v>
      </c>
      <c r="MO246" s="1">
        <v>1232</v>
      </c>
      <c r="MU246" s="1">
        <v>392</v>
      </c>
      <c r="NA246" s="1">
        <v>306</v>
      </c>
      <c r="NG246" s="1">
        <v>1623</v>
      </c>
      <c r="NQ246" s="1">
        <v>441</v>
      </c>
      <c r="NW246" s="1">
        <v>1606</v>
      </c>
      <c r="OC246" s="1">
        <v>495</v>
      </c>
      <c r="OI246" s="1">
        <v>387</v>
      </c>
      <c r="OO246" s="1">
        <v>2145</v>
      </c>
      <c r="OY246" s="1">
        <v>346</v>
      </c>
      <c r="PE246" s="1">
        <v>1146</v>
      </c>
      <c r="PK246" s="1">
        <v>397</v>
      </c>
      <c r="PQ246" s="1">
        <v>302</v>
      </c>
      <c r="PW246" s="1">
        <v>1539</v>
      </c>
      <c r="QG246" s="1">
        <v>201</v>
      </c>
      <c r="QM246" s="1">
        <v>684</v>
      </c>
      <c r="QS246" s="1">
        <v>238</v>
      </c>
      <c r="QY246" s="1">
        <v>181</v>
      </c>
      <c r="RE246" s="1">
        <v>940</v>
      </c>
      <c r="SW246" s="3"/>
      <c r="SY246" s="1">
        <v>344</v>
      </c>
      <c r="TE246" s="1">
        <v>1231</v>
      </c>
      <c r="TK246" s="1">
        <v>382</v>
      </c>
      <c r="TQ246" s="1">
        <v>298</v>
      </c>
      <c r="TW246" s="1">
        <v>1620</v>
      </c>
      <c r="UG246" s="1">
        <v>391</v>
      </c>
      <c r="UM246" s="1">
        <v>1461</v>
      </c>
      <c r="US246" s="1">
        <v>438</v>
      </c>
      <c r="UY246" s="1">
        <v>342</v>
      </c>
      <c r="VE246" s="1">
        <v>1950</v>
      </c>
      <c r="VO246" s="1">
        <v>307</v>
      </c>
      <c r="VU246" s="1">
        <v>1085</v>
      </c>
      <c r="WA246" s="1">
        <v>351</v>
      </c>
      <c r="WG246" s="1">
        <v>269</v>
      </c>
      <c r="WM246" s="1">
        <v>1461</v>
      </c>
      <c r="WW246" s="1">
        <v>194</v>
      </c>
      <c r="XC246" s="1">
        <v>666</v>
      </c>
      <c r="XI246" s="1">
        <v>232</v>
      </c>
      <c r="XO246" s="1">
        <v>175</v>
      </c>
      <c r="XU246" s="1">
        <v>909</v>
      </c>
      <c r="ZM246" s="5"/>
      <c r="ZN246" s="5"/>
      <c r="ZO246" s="5"/>
      <c r="ZP246" s="5"/>
      <c r="ZQ246" s="5"/>
      <c r="ZR246" s="5"/>
      <c r="ZS246" s="5"/>
      <c r="ZT246" s="5"/>
      <c r="ZU246" s="5"/>
      <c r="ZV246" s="5"/>
      <c r="ZW246" s="5"/>
      <c r="ZX246" s="5"/>
      <c r="ZY246" s="5"/>
      <c r="ZZ246" s="5"/>
      <c r="AAA246" s="5"/>
      <c r="AAB246" s="5"/>
      <c r="AAC246" s="5"/>
      <c r="AAD246" s="5"/>
      <c r="AAE246" s="5"/>
      <c r="AAF246" s="5"/>
      <c r="AAG246" s="5"/>
      <c r="AAH246" s="5"/>
      <c r="AAI246" s="5"/>
      <c r="AAJ246" s="5"/>
      <c r="AAK246" s="5"/>
      <c r="AAL246" s="5"/>
      <c r="AAM246" s="5"/>
    </row>
    <row r="247" spans="1:715">
      <c r="A247" s="3"/>
      <c r="C247" s="1">
        <v>323</v>
      </c>
      <c r="I247" s="1">
        <v>1223</v>
      </c>
      <c r="O247" s="1">
        <v>348</v>
      </c>
      <c r="U247" s="1">
        <v>278</v>
      </c>
      <c r="AA247" s="1">
        <v>1601</v>
      </c>
      <c r="AK247" s="1">
        <v>332</v>
      </c>
      <c r="AQ247" s="1">
        <v>1245</v>
      </c>
      <c r="AW247" s="1">
        <v>361</v>
      </c>
      <c r="BC247" s="1">
        <v>296</v>
      </c>
      <c r="BI247" s="1">
        <v>1669</v>
      </c>
      <c r="BS247" s="1">
        <v>290</v>
      </c>
      <c r="BY247" s="1">
        <v>1000</v>
      </c>
      <c r="CE247" s="1">
        <v>335</v>
      </c>
      <c r="CK247" s="1">
        <v>247</v>
      </c>
      <c r="CQ247" s="1">
        <v>1358</v>
      </c>
      <c r="DA247" s="1">
        <v>215</v>
      </c>
      <c r="DG247" s="1">
        <v>700</v>
      </c>
      <c r="DM247" s="1">
        <v>327</v>
      </c>
      <c r="DS247" s="1">
        <v>236</v>
      </c>
      <c r="DY247" s="1">
        <v>1031</v>
      </c>
      <c r="FQ247" s="3"/>
      <c r="FS247" s="1">
        <v>314</v>
      </c>
      <c r="FY247" s="1">
        <v>1194</v>
      </c>
      <c r="GE247" s="1">
        <v>339</v>
      </c>
      <c r="GK247" s="1">
        <v>271</v>
      </c>
      <c r="GQ247" s="1">
        <v>1560</v>
      </c>
      <c r="HA247" s="1">
        <v>291</v>
      </c>
      <c r="HG247" s="1">
        <v>1120</v>
      </c>
      <c r="HM247" s="1">
        <v>315</v>
      </c>
      <c r="HS247" s="1">
        <v>257</v>
      </c>
      <c r="HY247" s="1">
        <v>1503</v>
      </c>
      <c r="II247" s="1">
        <v>287</v>
      </c>
      <c r="IO247" s="1">
        <v>975</v>
      </c>
      <c r="IU247" s="1">
        <v>333</v>
      </c>
      <c r="JA247" s="1">
        <v>247</v>
      </c>
      <c r="JG247" s="1">
        <v>1325</v>
      </c>
      <c r="JQ247" s="1">
        <v>203</v>
      </c>
      <c r="JW247" s="1">
        <v>692</v>
      </c>
      <c r="KC247" s="1">
        <v>330</v>
      </c>
      <c r="KI247" s="1">
        <v>249</v>
      </c>
      <c r="KO247" s="1">
        <v>986</v>
      </c>
      <c r="MG247" s="3"/>
      <c r="MI247" s="1">
        <v>293</v>
      </c>
      <c r="MO247" s="1">
        <v>1222</v>
      </c>
      <c r="MU247" s="1">
        <v>314</v>
      </c>
      <c r="NA247" s="1">
        <v>247</v>
      </c>
      <c r="NG247" s="1">
        <v>1573</v>
      </c>
      <c r="NQ247" s="1">
        <v>290</v>
      </c>
      <c r="NW247" s="1">
        <v>1090</v>
      </c>
      <c r="OC247" s="1">
        <v>310</v>
      </c>
      <c r="OI247" s="1">
        <v>248</v>
      </c>
      <c r="OO247" s="1">
        <v>1437</v>
      </c>
      <c r="OY247" s="1">
        <v>278</v>
      </c>
      <c r="PE247" s="1">
        <v>1015</v>
      </c>
      <c r="PK247" s="1">
        <v>319</v>
      </c>
      <c r="PQ247" s="1">
        <v>237</v>
      </c>
      <c r="PW247" s="1">
        <v>1360</v>
      </c>
      <c r="QG247" s="1">
        <v>171</v>
      </c>
      <c r="QM247" s="1">
        <v>514</v>
      </c>
      <c r="QS247" s="1">
        <v>269</v>
      </c>
      <c r="QY247" s="1">
        <v>191</v>
      </c>
      <c r="RE247" s="1">
        <v>787</v>
      </c>
      <c r="SW247" s="3"/>
      <c r="SY247" s="1">
        <v>335</v>
      </c>
      <c r="TE247" s="1">
        <v>1340</v>
      </c>
      <c r="TK247" s="1">
        <v>361</v>
      </c>
      <c r="TQ247" s="1">
        <v>284</v>
      </c>
      <c r="TW247" s="1">
        <v>1729</v>
      </c>
      <c r="UG247" s="1">
        <v>308</v>
      </c>
      <c r="UM247" s="1">
        <v>1187</v>
      </c>
      <c r="US247" s="1">
        <v>331</v>
      </c>
      <c r="UY247" s="1">
        <v>262</v>
      </c>
      <c r="VE247" s="1">
        <v>1566</v>
      </c>
      <c r="VO247" s="1">
        <v>301</v>
      </c>
      <c r="VU247" s="1">
        <v>1056</v>
      </c>
      <c r="WA247" s="1">
        <v>346</v>
      </c>
      <c r="WG247" s="1">
        <v>263</v>
      </c>
      <c r="WM247" s="1">
        <v>1425</v>
      </c>
      <c r="WW247" s="1">
        <v>178</v>
      </c>
      <c r="XC247" s="1">
        <v>532</v>
      </c>
      <c r="XI247" s="1">
        <v>271</v>
      </c>
      <c r="XO247" s="1">
        <v>196</v>
      </c>
      <c r="XU247" s="1">
        <v>817</v>
      </c>
      <c r="ZM247" s="5"/>
      <c r="ZN247" s="5"/>
      <c r="ZO247" s="5"/>
      <c r="ZP247" s="5"/>
      <c r="ZQ247" s="5"/>
      <c r="ZR247" s="5"/>
      <c r="ZS247" s="5"/>
      <c r="ZT247" s="5"/>
      <c r="ZU247" s="5"/>
      <c r="ZV247" s="5"/>
      <c r="ZW247" s="5"/>
      <c r="ZX247" s="5"/>
      <c r="ZY247" s="5"/>
      <c r="ZZ247" s="5"/>
      <c r="AAA247" s="5"/>
      <c r="AAB247" s="5"/>
      <c r="AAC247" s="5"/>
      <c r="AAD247" s="5"/>
      <c r="AAE247" s="5"/>
      <c r="AAF247" s="5"/>
      <c r="AAG247" s="5"/>
      <c r="AAH247" s="5"/>
      <c r="AAI247" s="5"/>
      <c r="AAJ247" s="5"/>
      <c r="AAK247" s="5"/>
      <c r="AAL247" s="5"/>
      <c r="AAM247" s="5"/>
    </row>
    <row r="248" spans="1:715">
      <c r="A248" s="3"/>
      <c r="C248" s="1">
        <f>AVERAGE(C245:C247)</f>
        <v>311</v>
      </c>
      <c r="I248" s="1">
        <f>AVERAGE(I245:I247)</f>
        <v>1197</v>
      </c>
      <c r="O248" s="1">
        <f>AVERAGE(O245:O247)</f>
        <v>334.333333333333</v>
      </c>
      <c r="U248" s="1">
        <f>AVERAGE(U245:U247)</f>
        <v>267.666666666667</v>
      </c>
      <c r="AA248" s="1">
        <f>AVERAGE(AA245:AA247)</f>
        <v>1566</v>
      </c>
      <c r="AK248" s="1">
        <f>AVERAGE(AK245:AK247)</f>
        <v>300</v>
      </c>
      <c r="AQ248" s="1">
        <f>AVERAGE(AQ245:AQ247)</f>
        <v>1187.33333333333</v>
      </c>
      <c r="AW248" s="1">
        <f>AVERAGE(AW245:AW247)</f>
        <v>323.666666666667</v>
      </c>
      <c r="BC248" s="1">
        <f>AVERAGE(BC245:BC247)</f>
        <v>268</v>
      </c>
      <c r="BI248" s="1">
        <f>AVERAGE(BI245:BI247)</f>
        <v>1591</v>
      </c>
      <c r="BS248" s="1">
        <f>AVERAGE(BS245:BS247)</f>
        <v>291.666666666667</v>
      </c>
      <c r="BY248" s="1">
        <f>AVERAGE(BY245:BY247)</f>
        <v>998.333333333333</v>
      </c>
      <c r="CE248" s="1">
        <f>AVERAGE(CE245:CE247)</f>
        <v>337.333333333333</v>
      </c>
      <c r="CK248" s="1">
        <f>AVERAGE(CK245:CK247)</f>
        <v>249</v>
      </c>
      <c r="CQ248" s="1">
        <f>AVERAGE(CQ245:CQ247)</f>
        <v>1355.66666666667</v>
      </c>
      <c r="DA248" s="1">
        <f>AVERAGE(DA245:DA247)</f>
        <v>215.666666666667</v>
      </c>
      <c r="DG248" s="1">
        <f>AVERAGE(DG245:DG247)</f>
        <v>729.666666666667</v>
      </c>
      <c r="DM248" s="1">
        <f>AVERAGE(DM245:DM247)</f>
        <v>302.666666666667</v>
      </c>
      <c r="DS248" s="1">
        <f>AVERAGE(DS245:DS247)</f>
        <v>225.666666666667</v>
      </c>
      <c r="DY248" s="1">
        <f>AVERAGE(DY245:DY247)</f>
        <v>1043</v>
      </c>
      <c r="EI248" s="1">
        <f>EI245</f>
        <v>151</v>
      </c>
      <c r="EO248" s="1">
        <f>EO245</f>
        <v>364</v>
      </c>
      <c r="EU248" s="1">
        <f>EU245</f>
        <v>193</v>
      </c>
      <c r="FA248" s="1">
        <f>FA245</f>
        <v>188</v>
      </c>
      <c r="FG248" s="1">
        <f>FG245</f>
        <v>561</v>
      </c>
      <c r="FQ248" s="3"/>
      <c r="FS248" s="1">
        <f>AVERAGE(FS245:FS247)</f>
        <v>313</v>
      </c>
      <c r="FY248" s="1">
        <f>AVERAGE(FY245:FY247)</f>
        <v>1202.33333333333</v>
      </c>
      <c r="GE248" s="1">
        <f>AVERAGE(GE245:GE247)</f>
        <v>337.333333333333</v>
      </c>
      <c r="GK248" s="1">
        <f>AVERAGE(GK245:GK247)</f>
        <v>269.666666666667</v>
      </c>
      <c r="GQ248" s="1">
        <f>AVERAGE(GQ245:GQ247)</f>
        <v>1570.33333333333</v>
      </c>
      <c r="HA248" s="1">
        <f>AVERAGE(HA245:HA247)</f>
        <v>296.666666666667</v>
      </c>
      <c r="HG248" s="1">
        <f>AVERAGE(HG245:HG247)</f>
        <v>1167.33333333333</v>
      </c>
      <c r="HM248" s="1">
        <f>AVERAGE(HM245:HM247)</f>
        <v>321.666666666667</v>
      </c>
      <c r="HS248" s="1">
        <f>AVERAGE(HS245:HS247)</f>
        <v>262.333333333333</v>
      </c>
      <c r="HY248" s="1">
        <f>AVERAGE(HY245:HY247)</f>
        <v>1567</v>
      </c>
      <c r="II248" s="1">
        <f>AVERAGE(II245:II247)</f>
        <v>288.666666666667</v>
      </c>
      <c r="IO248" s="1">
        <f>AVERAGE(IO245:IO247)</f>
        <v>994.666666666667</v>
      </c>
      <c r="IU248" s="1">
        <f>AVERAGE(IU245:IU247)</f>
        <v>334.666666666667</v>
      </c>
      <c r="JA248" s="1">
        <f>AVERAGE(JA245:JA247)</f>
        <v>248.333333333333</v>
      </c>
      <c r="JG248" s="1">
        <f>AVERAGE(JG245:JG247)</f>
        <v>1351.33333333333</v>
      </c>
      <c r="JQ248" s="1">
        <f>AVERAGE(JQ245:JQ247)</f>
        <v>209.666666666667</v>
      </c>
      <c r="JW248" s="1">
        <f>AVERAGE(JW245:JW247)</f>
        <v>713</v>
      </c>
      <c r="KC248" s="1">
        <f>AVERAGE(KC245:KC247)</f>
        <v>294.333333333333</v>
      </c>
      <c r="KI248" s="1">
        <f>AVERAGE(KI245:KI247)</f>
        <v>223.333333333333</v>
      </c>
      <c r="KO248" s="1">
        <f>AVERAGE(KO245:KO247)</f>
        <v>1021.33333333333</v>
      </c>
      <c r="KY248" s="1">
        <f>KY245</f>
        <v>163</v>
      </c>
      <c r="LE248" s="1">
        <f>LE245</f>
        <v>389</v>
      </c>
      <c r="LK248" s="1">
        <f>LK245</f>
        <v>209</v>
      </c>
      <c r="LQ248" s="1">
        <f>LQ245</f>
        <v>202</v>
      </c>
      <c r="LW248" s="1">
        <f>LW245</f>
        <v>602</v>
      </c>
      <c r="MG248" s="3"/>
      <c r="MI248" s="1">
        <f>AVERAGE(MI245:MI247)</f>
        <v>321.666666666667</v>
      </c>
      <c r="MO248" s="1">
        <f>AVERAGE(MO245:MO247)</f>
        <v>1271.33333333333</v>
      </c>
      <c r="MU248" s="1">
        <f>AVERAGE(MU245:MU247)</f>
        <v>346.333333333333</v>
      </c>
      <c r="NA248" s="1">
        <f>AVERAGE(NA245:NA247)</f>
        <v>272.333333333333</v>
      </c>
      <c r="NG248" s="1">
        <f>AVERAGE(NG245:NG247)</f>
        <v>1639.33333333333</v>
      </c>
      <c r="NQ248" s="1">
        <f>AVERAGE(NQ245:NQ247)</f>
        <v>314.333333333333</v>
      </c>
      <c r="NW248" s="1">
        <f>AVERAGE(NW245:NW247)</f>
        <v>1246</v>
      </c>
      <c r="OC248" s="1">
        <f>AVERAGE(OC245:OC247)</f>
        <v>338.666666666667</v>
      </c>
      <c r="OI248" s="1">
        <f>AVERAGE(OI245:OI247)</f>
        <v>270.333333333333</v>
      </c>
      <c r="OO248" s="1">
        <f>AVERAGE(OO245:OO247)</f>
        <v>1646.66666666667</v>
      </c>
      <c r="OY248" s="1">
        <f>AVERAGE(OY245:OY247)</f>
        <v>297.333333333333</v>
      </c>
      <c r="PE248" s="1">
        <f>AVERAGE(PE245:PE247)</f>
        <v>1044.33333333333</v>
      </c>
      <c r="PK248" s="1">
        <f>AVERAGE(PK245:PK247)</f>
        <v>341.333333333333</v>
      </c>
      <c r="PQ248" s="1">
        <f>AVERAGE(PQ245:PQ247)</f>
        <v>254.333333333333</v>
      </c>
      <c r="PW248" s="1">
        <f>AVERAGE(PW245:PW247)</f>
        <v>1399.66666666667</v>
      </c>
      <c r="QG248" s="1">
        <f>AVERAGE(QG245:QG247)</f>
        <v>188.333333333333</v>
      </c>
      <c r="QM248" s="1">
        <f>AVERAGE(QM245:QM247)</f>
        <v>618.666666666667</v>
      </c>
      <c r="QS248" s="1">
        <f>AVERAGE(QS245:QS247)</f>
        <v>250.333333333333</v>
      </c>
      <c r="QY248" s="1">
        <f>AVERAGE(QY245:QY247)</f>
        <v>184.666666666667</v>
      </c>
      <c r="RE248" s="1">
        <f>AVERAGE(RE245:RE247)</f>
        <v>877</v>
      </c>
      <c r="RO248" s="1">
        <f>RO245</f>
        <v>201</v>
      </c>
      <c r="RU248" s="1">
        <f>RU245</f>
        <v>560</v>
      </c>
      <c r="SA248" s="1">
        <f>SA245</f>
        <v>265</v>
      </c>
      <c r="SG248" s="1">
        <f>SG245</f>
        <v>246</v>
      </c>
      <c r="SM248" s="1">
        <f>SM245</f>
        <v>835</v>
      </c>
      <c r="SW248" s="3"/>
      <c r="SY248" s="1">
        <f>AVERAGE(SY245:SY247)</f>
        <v>325.333333333333</v>
      </c>
      <c r="TE248" s="1">
        <f>AVERAGE(TE245:TE247)</f>
        <v>1277</v>
      </c>
      <c r="TK248" s="1">
        <f>AVERAGE(TK245:TK247)</f>
        <v>350</v>
      </c>
      <c r="TQ248" s="1">
        <f>AVERAGE(TQ245:TQ247)</f>
        <v>275.333333333333</v>
      </c>
      <c r="TW248" s="1">
        <f>AVERAGE(TW245:TW247)</f>
        <v>1644.66666666667</v>
      </c>
      <c r="UG248" s="1">
        <f>AVERAGE(UG245:UG247)</f>
        <v>303.333333333333</v>
      </c>
      <c r="UM248" s="1">
        <f>AVERAGE(UM245:UM247)</f>
        <v>1198</v>
      </c>
      <c r="US248" s="1">
        <f>AVERAGE(US245:US247)</f>
        <v>326.333333333333</v>
      </c>
      <c r="UY248" s="1">
        <f>AVERAGE(UY245:UY247)</f>
        <v>258.333333333333</v>
      </c>
      <c r="VE248" s="1">
        <f>AVERAGE(VE245:VE247)</f>
        <v>1580.33333333333</v>
      </c>
      <c r="VO248" s="1">
        <f>AVERAGE(VO245:VO247)</f>
        <v>300</v>
      </c>
      <c r="VU248" s="1">
        <f>AVERAGE(VU245:VU247)</f>
        <v>1060</v>
      </c>
      <c r="WA248" s="1">
        <f>AVERAGE(WA245:WA247)</f>
        <v>344.666666666667</v>
      </c>
      <c r="WG248" s="1">
        <f>AVERAGE(WG245:WG247)</f>
        <v>262</v>
      </c>
      <c r="WM248" s="1">
        <f>AVERAGE(WM245:WM247)</f>
        <v>1429.33333333333</v>
      </c>
      <c r="WW248" s="1">
        <f>AVERAGE(WW245:WW247)</f>
        <v>185.666666666667</v>
      </c>
      <c r="XC248" s="1">
        <f>AVERAGE(XC245:XC247)</f>
        <v>605.333333333333</v>
      </c>
      <c r="XI248" s="1">
        <f>AVERAGE(XI245:XI247)</f>
        <v>245.333333333333</v>
      </c>
      <c r="XO248" s="1">
        <f>AVERAGE(XO245:XO247)</f>
        <v>181.666666666667</v>
      </c>
      <c r="XU248" s="1">
        <f>AVERAGE(XU245:XU247)</f>
        <v>862</v>
      </c>
      <c r="YE248" s="1">
        <f>YE245</f>
        <v>208</v>
      </c>
      <c r="YK248" s="1">
        <f>YK245</f>
        <v>558</v>
      </c>
      <c r="YQ248" s="1">
        <f>YQ245</f>
        <v>266</v>
      </c>
      <c r="YW248" s="1">
        <f>YW245</f>
        <v>246</v>
      </c>
      <c r="ZC248" s="1">
        <f>ZC245</f>
        <v>828</v>
      </c>
      <c r="ZM248" s="5"/>
      <c r="ZN248" s="5"/>
      <c r="ZO248" s="5"/>
      <c r="ZP248" s="5"/>
      <c r="ZQ248" s="5"/>
      <c r="ZR248" s="5"/>
      <c r="ZS248" s="5"/>
      <c r="ZT248" s="5"/>
      <c r="ZU248" s="5"/>
      <c r="ZV248" s="5"/>
      <c r="ZW248" s="5"/>
      <c r="ZX248" s="5"/>
      <c r="ZY248" s="5"/>
      <c r="ZZ248" s="5"/>
      <c r="AAA248" s="5"/>
      <c r="AAB248" s="5"/>
      <c r="AAC248" s="5"/>
      <c r="AAD248" s="5"/>
      <c r="AAE248" s="5"/>
      <c r="AAF248" s="5"/>
      <c r="AAG248" s="5"/>
      <c r="AAH248" s="5"/>
      <c r="AAI248" s="5"/>
      <c r="AAJ248" s="5"/>
      <c r="AAK248" s="5"/>
      <c r="AAL248" s="5"/>
      <c r="AAM248" s="5"/>
    </row>
    <row r="249" spans="1:715">
      <c r="A249" s="3"/>
      <c r="FQ249" s="3"/>
      <c r="MG249" s="3"/>
      <c r="SW249" s="3"/>
      <c r="ZM249" s="5"/>
      <c r="ZN249" s="5"/>
      <c r="ZO249" s="5"/>
      <c r="ZP249" s="5"/>
      <c r="ZQ249" s="5"/>
      <c r="ZR249" s="5"/>
      <c r="ZS249" s="5"/>
      <c r="ZT249" s="5"/>
      <c r="ZU249" s="5"/>
      <c r="ZV249" s="5"/>
      <c r="ZW249" s="5"/>
      <c r="ZX249" s="5"/>
      <c r="ZY249" s="5"/>
      <c r="ZZ249" s="5"/>
      <c r="AAA249" s="5"/>
      <c r="AAB249" s="5"/>
      <c r="AAC249" s="5"/>
      <c r="AAD249" s="5"/>
      <c r="AAE249" s="5"/>
      <c r="AAF249" s="5"/>
      <c r="AAG249" s="5"/>
      <c r="AAH249" s="5"/>
      <c r="AAI249" s="5"/>
      <c r="AAJ249" s="5"/>
      <c r="AAK249" s="5"/>
      <c r="AAL249" s="5"/>
      <c r="AAM249" s="5"/>
    </row>
    <row r="250" spans="1:715">
      <c r="A250" s="3"/>
      <c r="FQ250" s="3"/>
      <c r="MG250" s="3"/>
      <c r="SW250" s="3"/>
      <c r="ZM250" s="5"/>
      <c r="ZN250" s="5"/>
      <c r="ZO250" s="5"/>
      <c r="ZP250" s="5"/>
      <c r="ZQ250" s="5"/>
      <c r="ZR250" s="5"/>
      <c r="ZS250" s="5"/>
      <c r="ZT250" s="5"/>
      <c r="ZU250" s="5"/>
      <c r="ZV250" s="5"/>
      <c r="ZW250" s="5"/>
      <c r="ZX250" s="5"/>
      <c r="ZY250" s="5"/>
      <c r="ZZ250" s="5"/>
      <c r="AAA250" s="5"/>
      <c r="AAB250" s="5"/>
      <c r="AAC250" s="5"/>
      <c r="AAD250" s="5"/>
      <c r="AAE250" s="5"/>
      <c r="AAF250" s="5"/>
      <c r="AAG250" s="5"/>
      <c r="AAH250" s="5"/>
      <c r="AAI250" s="5"/>
      <c r="AAJ250" s="5"/>
      <c r="AAK250" s="5"/>
      <c r="AAL250" s="5"/>
      <c r="AAM250" s="5"/>
    </row>
    <row r="251" spans="1:715">
      <c r="A251" s="3"/>
      <c r="FQ251" s="3"/>
      <c r="MG251" s="3"/>
      <c r="SW251" s="3"/>
      <c r="ZM251" s="5"/>
      <c r="ZN251" s="5"/>
      <c r="ZO251" s="5"/>
      <c r="ZP251" s="5"/>
      <c r="ZQ251" s="5"/>
      <c r="ZR251" s="5"/>
      <c r="ZS251" s="5"/>
      <c r="ZT251" s="5"/>
      <c r="ZU251" s="5"/>
      <c r="ZV251" s="5"/>
      <c r="ZW251" s="5"/>
      <c r="ZX251" s="5"/>
      <c r="ZY251" s="5"/>
      <c r="ZZ251" s="5"/>
      <c r="AAA251" s="5"/>
      <c r="AAB251" s="5"/>
      <c r="AAC251" s="5"/>
      <c r="AAD251" s="5"/>
      <c r="AAE251" s="5"/>
      <c r="AAF251" s="5"/>
      <c r="AAG251" s="5"/>
      <c r="AAH251" s="5"/>
      <c r="AAI251" s="5"/>
      <c r="AAJ251" s="5"/>
      <c r="AAK251" s="5"/>
      <c r="AAL251" s="5"/>
      <c r="AAM251" s="5"/>
    </row>
    <row r="252" spans="1:715">
      <c r="A252" s="3"/>
      <c r="C252" s="1">
        <f>(AA248-U248)/AA248</f>
        <v>0.829076202639421</v>
      </c>
      <c r="F252" s="1">
        <f>(I248-O248)/I248</f>
        <v>0.720690615427458</v>
      </c>
      <c r="I252" s="1">
        <f>(I248-C248)/I248</f>
        <v>0.740183792815372</v>
      </c>
      <c r="L252" s="1">
        <f>(I248-O248)/(I248-C248)</f>
        <v>0.973664409330324</v>
      </c>
      <c r="O252" s="1">
        <f>AA248/I248-1</f>
        <v>0.308270676691729</v>
      </c>
      <c r="R252" s="1">
        <f>L252/(L252+1)</f>
        <v>0.493328250095311</v>
      </c>
      <c r="U252" s="1">
        <f>1/(1+L252)</f>
        <v>0.506671749904689</v>
      </c>
      <c r="X252" s="1">
        <f>U252/R252-1</f>
        <v>0.0270479134466768</v>
      </c>
      <c r="AA252" s="1">
        <f>I252*L252</f>
        <v>0.720690615427457</v>
      </c>
      <c r="AD252" s="1">
        <f>1-I252</f>
        <v>0.259816207184628</v>
      </c>
      <c r="AG252" s="1">
        <f>I252*(1-L252)</f>
        <v>0.0194931773879142</v>
      </c>
      <c r="AK252" s="1">
        <f>(BI248-BC248)/BI248</f>
        <v>0.831552482715273</v>
      </c>
      <c r="AN252" s="1">
        <f>(AQ248-AW248)/AQ248</f>
        <v>0.727400336889388</v>
      </c>
      <c r="AQ252" s="1">
        <f>(AQ248-AK248)/AQ248</f>
        <v>0.747332959011791</v>
      </c>
      <c r="AT252" s="1">
        <f>(AQ248-AW248)/(AQ248-AK248)</f>
        <v>0.973328324567994</v>
      </c>
      <c r="AW252" s="1">
        <f>BI248/AQ248-1</f>
        <v>0.339977540707468</v>
      </c>
      <c r="AZ252" s="1">
        <f>AT252/(AT252+1)</f>
        <v>0.493241956976966</v>
      </c>
      <c r="BC252" s="1">
        <f>1/(1+AT252)</f>
        <v>0.506758043023035</v>
      </c>
      <c r="BF252" s="1">
        <f>BC252/AZ252-1</f>
        <v>0.0274025472790429</v>
      </c>
      <c r="BI252" s="1">
        <f>AQ252*AT252</f>
        <v>0.727400336889388</v>
      </c>
      <c r="BL252" s="1">
        <f>1-AQ252</f>
        <v>0.252667040988209</v>
      </c>
      <c r="BO252" s="1">
        <f>AQ252*(1-AT252)</f>
        <v>0.0199326221224032</v>
      </c>
      <c r="BS252" s="1">
        <f>(CQ248-CK248)/CQ248</f>
        <v>0.816326530612245</v>
      </c>
      <c r="BV252" s="1">
        <f>(BY248-CE248)/BY248</f>
        <v>0.662103505843072</v>
      </c>
      <c r="BY252" s="1">
        <f>(BY248-BS248)/BY248</f>
        <v>0.707846410684474</v>
      </c>
      <c r="CB252" s="1">
        <f>(BY248-CE248)/(BY248-BS248)</f>
        <v>0.935377358490566</v>
      </c>
      <c r="CE252" s="1">
        <f>CQ248/BY248-1</f>
        <v>0.357929883138564</v>
      </c>
      <c r="CH252" s="1">
        <f>CB252/(CB252+1)</f>
        <v>0.483304898854497</v>
      </c>
      <c r="CK252" s="1">
        <f>1/(1+CB252)</f>
        <v>0.516695101145503</v>
      </c>
      <c r="CN252" s="1">
        <f>CK252/CH252-1</f>
        <v>0.0690872415532024</v>
      </c>
      <c r="CQ252" s="1">
        <f>BY252*CB252</f>
        <v>0.662103505843072</v>
      </c>
      <c r="CT252" s="1">
        <f>1-BY252</f>
        <v>0.292153589315526</v>
      </c>
      <c r="CW252" s="1">
        <f>BY252*(1-CB252)</f>
        <v>0.0457429048414024</v>
      </c>
      <c r="DA252" s="1">
        <f>(DY248-DS248)/DY248</f>
        <v>0.78363694471077</v>
      </c>
      <c r="DD252" s="1">
        <f>(DG248-DM248)/DG248</f>
        <v>0.585198720877113</v>
      </c>
      <c r="DG252" s="1">
        <f>(DG248-DA248)/DG248</f>
        <v>0.704431247144815</v>
      </c>
      <c r="DJ252" s="1">
        <f>(DG248-DM248)/(DG248-DA248)</f>
        <v>0.830739299610895</v>
      </c>
      <c r="DM252" s="1">
        <f>DY248/DG248-1</f>
        <v>0.429419826404751</v>
      </c>
      <c r="DP252" s="1">
        <f>DJ252/(DJ252+1)</f>
        <v>0.453772582359192</v>
      </c>
      <c r="DS252" s="1">
        <f>1/(1+DJ252)</f>
        <v>0.546227417640808</v>
      </c>
      <c r="DV252" s="1">
        <f>DS252/DP252-1</f>
        <v>0.203747072599532</v>
      </c>
      <c r="DY252" s="1">
        <f>DG252*DJ252</f>
        <v>0.585198720877113</v>
      </c>
      <c r="EB252" s="1">
        <f>1-DG252</f>
        <v>0.295568752855185</v>
      </c>
      <c r="EE252" s="1">
        <f>DG252*(1-DJ252)</f>
        <v>0.119232526267702</v>
      </c>
      <c r="EI252" s="1">
        <f>(FG248-FA248)/FG248</f>
        <v>0.664884135472371</v>
      </c>
      <c r="EL252" s="1">
        <f>(EO248-EU248)/EO248</f>
        <v>0.46978021978022</v>
      </c>
      <c r="EO252" s="1">
        <f>(EO248-EI248)/EO248</f>
        <v>0.585164835164835</v>
      </c>
      <c r="ER252" s="1">
        <f>(EO248-EU248)/(EO248-EI248)</f>
        <v>0.802816901408451</v>
      </c>
      <c r="EU252" s="1">
        <f>FG248/EO248-1</f>
        <v>0.541208791208791</v>
      </c>
      <c r="EX252" s="1">
        <f>ER252/(ER252+1)</f>
        <v>0.4453125</v>
      </c>
      <c r="FA252" s="1">
        <f>1/(1+ER252)</f>
        <v>0.5546875</v>
      </c>
      <c r="FD252" s="1">
        <f>FA252/EX252-1</f>
        <v>0.245614035087719</v>
      </c>
      <c r="FG252" s="1">
        <f>EO252*ER252</f>
        <v>0.46978021978022</v>
      </c>
      <c r="FJ252" s="1">
        <f>1-EO252</f>
        <v>0.414835164835165</v>
      </c>
      <c r="FM252" s="1">
        <f>EO252*(1-ER252)</f>
        <v>0.115384615384615</v>
      </c>
      <c r="FQ252" s="3"/>
      <c r="FS252" s="1">
        <f>(GQ248-GK248)/GQ248</f>
        <v>0.82827425175122</v>
      </c>
      <c r="FV252" s="1">
        <f>(FY248-GE248)/FY248</f>
        <v>0.719434433046853</v>
      </c>
      <c r="FY252" s="1">
        <f>(FY248-FS248)/FY248</f>
        <v>0.739672858331023</v>
      </c>
      <c r="GB252" s="1">
        <f>(FY248-GE248)/(FY248-FS248)</f>
        <v>0.97263868065967</v>
      </c>
      <c r="GE252" s="1">
        <f>GQ248/FY248-1</f>
        <v>0.306071527585251</v>
      </c>
      <c r="GH252" s="1">
        <f>GB252/(GB252+1)</f>
        <v>0.493064791943758</v>
      </c>
      <c r="GK252" s="1">
        <f>1/(1+GB252)</f>
        <v>0.506935208056242</v>
      </c>
      <c r="GN252" s="1">
        <f>GK252/GH252-1</f>
        <v>0.0281310211946049</v>
      </c>
      <c r="GQ252" s="1">
        <f>FY252*GB252</f>
        <v>0.719434433046854</v>
      </c>
      <c r="GT252" s="1">
        <f>1-FY252</f>
        <v>0.260327141668977</v>
      </c>
      <c r="GW252" s="1">
        <f>FY252*(1-GB252)</f>
        <v>0.0202384252841696</v>
      </c>
      <c r="HA252" s="1">
        <f>(HY248-HS248)/HY248</f>
        <v>0.8325888108913</v>
      </c>
      <c r="HD252" s="1">
        <f>(HG248-HM248)/HG248</f>
        <v>0.724443175328384</v>
      </c>
      <c r="HG252" s="1">
        <f>(HG248-HA248)/HG248</f>
        <v>0.745859508852084</v>
      </c>
      <c r="HJ252" s="1">
        <f>(HG248-HM248)/(HG248-HA248)</f>
        <v>0.971286370597243</v>
      </c>
      <c r="HM252" s="1">
        <f>HY248/HG248-1</f>
        <v>0.342375785265563</v>
      </c>
      <c r="HP252" s="1">
        <f>HJ252/(HJ252+1)</f>
        <v>0.492717032433482</v>
      </c>
      <c r="HS252" s="1">
        <f>1/(1+HJ252)</f>
        <v>0.507282967566518</v>
      </c>
      <c r="HV252" s="1">
        <f>HS252/HP252-1</f>
        <v>0.029562475364604</v>
      </c>
      <c r="HY252" s="1">
        <f>HG252*HJ252</f>
        <v>0.724443175328384</v>
      </c>
      <c r="IB252" s="1">
        <f>1-HG252</f>
        <v>0.254140491147916</v>
      </c>
      <c r="IE252" s="1">
        <f>HG252*(1-HJ252)</f>
        <v>0.0214163335237008</v>
      </c>
      <c r="II252" s="1">
        <f>(JG248-JA248)/JG248</f>
        <v>0.816230883078441</v>
      </c>
      <c r="IL252" s="1">
        <f>(IO248-IU248)/IO248</f>
        <v>0.663538873994638</v>
      </c>
      <c r="IO252" s="1">
        <f>(IO248-II248)/IO248</f>
        <v>0.709785522788204</v>
      </c>
      <c r="IR252" s="1">
        <f>(IO248-IU248)/(IO248-II248)</f>
        <v>0.934844192634561</v>
      </c>
      <c r="IU252" s="1">
        <f>JG248/IO248-1</f>
        <v>0.35857908847185</v>
      </c>
      <c r="IX252" s="1">
        <f>IR252/(IR252+1)</f>
        <v>0.483162518301611</v>
      </c>
      <c r="JA252" s="1">
        <f>1/(1+IR252)</f>
        <v>0.51683748169839</v>
      </c>
      <c r="JD252" s="1">
        <f>JA252/IX252-1</f>
        <v>0.0696969696969698</v>
      </c>
      <c r="JG252" s="1">
        <f>IO252*IR252</f>
        <v>0.663538873994638</v>
      </c>
      <c r="JJ252" s="1">
        <f>1-IO252</f>
        <v>0.290214477211796</v>
      </c>
      <c r="JM252" s="1">
        <f>IO252*(1-IR252)</f>
        <v>0.0462466487935657</v>
      </c>
      <c r="JQ252" s="1">
        <f>(KO248-KI248)/KO248</f>
        <v>0.781331592689295</v>
      </c>
      <c r="JT252" s="1">
        <f>(JW248-KC248)/JW248</f>
        <v>0.587190275829827</v>
      </c>
      <c r="JW252" s="1">
        <f>(JW248-JQ248)/JW248</f>
        <v>0.705937353903693</v>
      </c>
      <c r="JZ252" s="1">
        <f>(JW248-KC248)/(JW248-JQ248)</f>
        <v>0.831788079470199</v>
      </c>
      <c r="KC252" s="1">
        <f>KO248/JW248-1</f>
        <v>0.432445067788686</v>
      </c>
      <c r="KF252" s="1">
        <f>JZ252/(JZ252+1)</f>
        <v>0.454085321764281</v>
      </c>
      <c r="KI252" s="1">
        <f>1/(1+JZ252)</f>
        <v>0.545914678235719</v>
      </c>
      <c r="KL252" s="1">
        <f>KI252/KF252-1</f>
        <v>0.202229299363057</v>
      </c>
      <c r="KO252" s="1">
        <f>JW252*JZ252</f>
        <v>0.587190275829827</v>
      </c>
      <c r="KR252" s="1">
        <f>1-JW252</f>
        <v>0.294062646096307</v>
      </c>
      <c r="KU252" s="1">
        <f>JW252*(1-JZ252)</f>
        <v>0.118747078073866</v>
      </c>
      <c r="KY252" s="1">
        <f>(LW248-LQ248)/LW248</f>
        <v>0.664451827242525</v>
      </c>
      <c r="LB252" s="1">
        <f>(LE248-LK248)/LE248</f>
        <v>0.462724935732648</v>
      </c>
      <c r="LE252" s="1">
        <f>(LE248-KY248)/LE248</f>
        <v>0.580976863753213</v>
      </c>
      <c r="LH252" s="1">
        <f>(LE248-LK248)/(LE248-KY248)</f>
        <v>0.79646017699115</v>
      </c>
      <c r="LK252" s="1">
        <f>LW248/LE248-1</f>
        <v>0.547557840616967</v>
      </c>
      <c r="LN252" s="1">
        <f>LH252/(LH252+1)</f>
        <v>0.443349753694581</v>
      </c>
      <c r="LQ252" s="1">
        <f>1/(1+LH252)</f>
        <v>0.556650246305419</v>
      </c>
      <c r="LT252" s="1">
        <f>LQ252/LN252-1</f>
        <v>0.255555555555556</v>
      </c>
      <c r="LW252" s="1">
        <f>LE252*LH252</f>
        <v>0.462724935732648</v>
      </c>
      <c r="LZ252" s="1">
        <f>1-LE252</f>
        <v>0.419023136246787</v>
      </c>
      <c r="MC252" s="1">
        <f>LE252*(1-LH252)</f>
        <v>0.118251928020566</v>
      </c>
      <c r="MG252" s="3"/>
      <c r="MI252" s="1">
        <f>(NG248-NA248)/NG248</f>
        <v>0.833875559170394</v>
      </c>
      <c r="ML252" s="1">
        <f>(MO248-MU248)/MO248</f>
        <v>0.727582590456214</v>
      </c>
      <c r="MO252" s="1">
        <f>(MO248-MI248)/MO248</f>
        <v>0.74698479286838</v>
      </c>
      <c r="MR252" s="1">
        <f>(MO248-MU248)/(MO248-MI248)</f>
        <v>0.974025974025974</v>
      </c>
      <c r="MU252" s="1">
        <f>NG248/MO248-1</f>
        <v>0.289459884635553</v>
      </c>
      <c r="MX252" s="1">
        <f>MR252/(MR252+1)</f>
        <v>0.493421052631579</v>
      </c>
      <c r="NA252" s="1">
        <f>1/(1+MR252)</f>
        <v>0.506578947368421</v>
      </c>
      <c r="ND252" s="1">
        <f>NA252/MX252-1</f>
        <v>0.0266666666666666</v>
      </c>
      <c r="NG252" s="1">
        <f>MO252*MR252</f>
        <v>0.727582590456214</v>
      </c>
      <c r="NJ252" s="1">
        <f>1-MO252</f>
        <v>0.25301520713162</v>
      </c>
      <c r="NM252" s="1">
        <f>MO252*(1-MR252)</f>
        <v>0.0194022024121656</v>
      </c>
      <c r="NQ252" s="1">
        <f>(OO248-OI248)/OO248</f>
        <v>0.83582995951417</v>
      </c>
      <c r="NT252" s="1">
        <f>(NW248-OC248)/NW248</f>
        <v>0.728196896736223</v>
      </c>
      <c r="NW252" s="1">
        <f>(NW248-NQ248)/NW248</f>
        <v>0.747726056714821</v>
      </c>
      <c r="NZ252" s="1">
        <f>(NW248-OC248)/(NW248-NQ248)</f>
        <v>0.973881932021467</v>
      </c>
      <c r="OC252" s="1">
        <f>OO248/NW248-1</f>
        <v>0.321562332798288</v>
      </c>
      <c r="OF252" s="1">
        <f>NZ252/(NZ252+1)</f>
        <v>0.493384085553743</v>
      </c>
      <c r="OI252" s="1">
        <f>1/(1+NZ252)</f>
        <v>0.506615914446257</v>
      </c>
      <c r="OL252" s="1">
        <f>OI252/OF252-1</f>
        <v>0.0268185157972081</v>
      </c>
      <c r="OO252" s="1">
        <f>NW252*NZ252</f>
        <v>0.728196896736223</v>
      </c>
      <c r="OR252" s="1">
        <f>1-NW252</f>
        <v>0.252273943285179</v>
      </c>
      <c r="OU252" s="1">
        <f>NW252*(1-NZ252)</f>
        <v>0.0195291599785983</v>
      </c>
      <c r="OY252" s="1">
        <f>(PW248-PQ248)/PW248</f>
        <v>0.818290069064063</v>
      </c>
      <c r="PB252" s="1">
        <f>(PE248-PK248)/PE248</f>
        <v>0.673156718799872</v>
      </c>
      <c r="PE252" s="1">
        <f>(PE248-OY248)/PE248</f>
        <v>0.715288860517076</v>
      </c>
      <c r="PH252" s="1">
        <f>(PE248-PK248)/(PE248-OY248)</f>
        <v>0.941097724230254</v>
      </c>
      <c r="PK252" s="1">
        <f>PW248/PE248-1</f>
        <v>0.340248962655602</v>
      </c>
      <c r="PN252" s="1">
        <f>PH252/(PH252+1)</f>
        <v>0.484827586206897</v>
      </c>
      <c r="PQ252" s="1">
        <f>1/(1+PH252)</f>
        <v>0.515172413793103</v>
      </c>
      <c r="PT252" s="1">
        <f>PQ252/PN252-1</f>
        <v>0.0625889046941679</v>
      </c>
      <c r="PW252" s="1">
        <f>PE252*PH252</f>
        <v>0.673156718799872</v>
      </c>
      <c r="PZ252" s="1">
        <f>1-PE252</f>
        <v>0.284711139482924</v>
      </c>
      <c r="QC252" s="1">
        <f>PE252*(1-PH252)</f>
        <v>0.0421321417172039</v>
      </c>
      <c r="QG252" s="1">
        <f>(RE248-QY248)/RE248</f>
        <v>0.78943367540859</v>
      </c>
      <c r="QJ252" s="1">
        <f>(QM248-QS248)/QM248</f>
        <v>0.595366379310345</v>
      </c>
      <c r="QM252" s="1">
        <f>(QM248-QG248)/QM248</f>
        <v>0.695581896551724</v>
      </c>
      <c r="QP252" s="1">
        <f>(QM248-QS248)/(QM248-QG248)</f>
        <v>0.855925639039504</v>
      </c>
      <c r="QS252" s="1">
        <f>RE248/QM248-1</f>
        <v>0.417564655172414</v>
      </c>
      <c r="QV252" s="1">
        <f>QP252/(QP252+1)</f>
        <v>0.46118530884808</v>
      </c>
      <c r="QY252" s="1">
        <f>1/(1+QP252)</f>
        <v>0.53881469115192</v>
      </c>
      <c r="RB252" s="1">
        <f>QY252/QV252-1</f>
        <v>0.168325791855203</v>
      </c>
      <c r="RE252" s="1">
        <f>QM252*QP252</f>
        <v>0.595366379310345</v>
      </c>
      <c r="RH252" s="1">
        <f>1-QM252</f>
        <v>0.304418103448276</v>
      </c>
      <c r="RK252" s="1">
        <f>QM252*(1-QP252)</f>
        <v>0.100215517241379</v>
      </c>
      <c r="RO252" s="1">
        <f>(SM248-SG248)/SM248</f>
        <v>0.705389221556886</v>
      </c>
      <c r="RR252" s="1">
        <f>(RU248-SA248)/RU248</f>
        <v>0.526785714285714</v>
      </c>
      <c r="RU252" s="1">
        <f>(RU248-RO248)/RU248</f>
        <v>0.641071428571429</v>
      </c>
      <c r="RX252" s="1">
        <f>(RU248-SA248)/(RU248-RO248)</f>
        <v>0.821727019498607</v>
      </c>
      <c r="SA252" s="1">
        <f>SM248/RU248-1</f>
        <v>0.491071428571429</v>
      </c>
      <c r="SD252" s="1">
        <f>RX252/(RX252+1)</f>
        <v>0.451070336391437</v>
      </c>
      <c r="SG252" s="1">
        <f>1/(1+RX252)</f>
        <v>0.548929663608563</v>
      </c>
      <c r="SJ252" s="1">
        <f>SG252/SD252-1</f>
        <v>0.216949152542373</v>
      </c>
      <c r="SM252" s="1">
        <f>RU252*RX252</f>
        <v>0.526785714285714</v>
      </c>
      <c r="SP252" s="1">
        <f>1-RU252</f>
        <v>0.358928571428571</v>
      </c>
      <c r="SS252" s="1">
        <f>RU252*(1-RX252)</f>
        <v>0.114285714285714</v>
      </c>
      <c r="SW252" s="3"/>
      <c r="SY252" s="1">
        <f>(TW248-TQ248)/TW248</f>
        <v>0.832590190514795</v>
      </c>
      <c r="TB252" s="1">
        <f>(TE248-TK248)/TE248</f>
        <v>0.725920125293657</v>
      </c>
      <c r="TE252" s="1">
        <f>(TE248-SY248)/TE248</f>
        <v>0.745236230749152</v>
      </c>
      <c r="TH252" s="1">
        <f>(TE248-TK248)/(TE248-SY248)</f>
        <v>0.974080560420315</v>
      </c>
      <c r="TK252" s="1">
        <f>TW248/TE248-1</f>
        <v>0.287914382667711</v>
      </c>
      <c r="TN252" s="1">
        <f>TH252/(TH252+1)</f>
        <v>0.493435060326473</v>
      </c>
      <c r="TQ252" s="1">
        <f>1/(1+TH252)</f>
        <v>0.506564939673527</v>
      </c>
      <c r="TT252" s="1">
        <f>TQ252/TN252-1</f>
        <v>0.0266091334052501</v>
      </c>
      <c r="TW252" s="1">
        <f>TE252*TH252</f>
        <v>0.725920125293657</v>
      </c>
      <c r="TZ252" s="1">
        <f>1-TE252</f>
        <v>0.254763769250848</v>
      </c>
      <c r="UC252" s="1">
        <f>TE252*(1-TH252)</f>
        <v>0.0193161054554947</v>
      </c>
      <c r="UG252" s="1">
        <f>(VE248-UY248)/VE248</f>
        <v>0.836532377135625</v>
      </c>
      <c r="UJ252" s="1">
        <f>(UM248-US248)/UM248</f>
        <v>0.727601558152476</v>
      </c>
      <c r="UM252" s="1">
        <f>(UM248-UG248)/UM248</f>
        <v>0.746800222593211</v>
      </c>
      <c r="UP252" s="1">
        <f>(UM248-US248)/(UM248-UG248)</f>
        <v>0.974292101341282</v>
      </c>
      <c r="US252" s="1">
        <f>VE248/UM248-1</f>
        <v>0.319143016138008</v>
      </c>
      <c r="UV252" s="1">
        <f>UP252/(UP252+1)</f>
        <v>0.49348933761087</v>
      </c>
      <c r="UY252" s="1">
        <f>1/(1+UP252)</f>
        <v>0.50651066238913</v>
      </c>
      <c r="VB252" s="1">
        <f>UY252/UV252-1</f>
        <v>0.0263862332695985</v>
      </c>
      <c r="VE252" s="1">
        <f>UM252*UP252</f>
        <v>0.727601558152476</v>
      </c>
      <c r="VH252" s="1">
        <f>1-UM252</f>
        <v>0.253199777406789</v>
      </c>
      <c r="VK252" s="1">
        <f>UM252*(1-UP252)</f>
        <v>0.0191986644407346</v>
      </c>
      <c r="VO252" s="1">
        <f>(WM248-WG248)/WM248</f>
        <v>0.81669776119403</v>
      </c>
      <c r="VR252" s="1">
        <f>(VU248-WA248)/VU248</f>
        <v>0.674842767295597</v>
      </c>
      <c r="VU252" s="1">
        <f>(VU248-VO248)/VU248</f>
        <v>0.716981132075472</v>
      </c>
      <c r="VX252" s="1">
        <f>(VU248-WA248)/(VU248-VO248)</f>
        <v>0.941228070175439</v>
      </c>
      <c r="WA252" s="1">
        <f>WM248/VU248-1</f>
        <v>0.348427672955975</v>
      </c>
      <c r="WD252" s="1">
        <f>VX252/(VX252+1)</f>
        <v>0.484862178038861</v>
      </c>
      <c r="WG252" s="1">
        <f>1/(1+VX252)</f>
        <v>0.515137821961139</v>
      </c>
      <c r="WJ252" s="1">
        <f>WG252/WD252-1</f>
        <v>0.0624417520969247</v>
      </c>
      <c r="WM252" s="1">
        <f>VU252*VX252</f>
        <v>0.674842767295597</v>
      </c>
      <c r="WP252" s="1">
        <f>1-VU252</f>
        <v>0.283018867924528</v>
      </c>
      <c r="WS252" s="1">
        <f>VU252*(1-VX252)</f>
        <v>0.0421383647798743</v>
      </c>
      <c r="WW252" s="1">
        <f>(XU248-XO248)/XU248</f>
        <v>0.789249806651199</v>
      </c>
      <c r="WZ252" s="1">
        <f>(XC248-XI248)/XC248</f>
        <v>0.594713656387665</v>
      </c>
      <c r="XC252" s="1">
        <f>(XC248-WW248)/XC248</f>
        <v>0.693281938325991</v>
      </c>
      <c r="XF252" s="1">
        <f>(XC248-XI248)/(XC248-WW248)</f>
        <v>0.857823669579031</v>
      </c>
      <c r="XI252" s="1">
        <f>XU248/XC248-1</f>
        <v>0.424008810572687</v>
      </c>
      <c r="XL252" s="1">
        <f>XF252/(XF252+1)</f>
        <v>0.461735784523301</v>
      </c>
      <c r="XO252" s="1">
        <f>1/(1+XF252)</f>
        <v>0.5382642154767</v>
      </c>
      <c r="XR252" s="1">
        <f>XO252/XL252-1</f>
        <v>0.165740740740741</v>
      </c>
      <c r="XU252" s="1">
        <f>XC252*XF252</f>
        <v>0.594713656387665</v>
      </c>
      <c r="XX252" s="1">
        <f>1-XC252</f>
        <v>0.306718061674009</v>
      </c>
      <c r="YA252" s="1">
        <f>XC252*(1-XF252)</f>
        <v>0.0985682819383261</v>
      </c>
      <c r="YE252" s="1">
        <f>(ZC248-YW248)/ZC248</f>
        <v>0.702898550724638</v>
      </c>
      <c r="YH252" s="1">
        <f>(YK248-YQ248)/YK248</f>
        <v>0.523297491039427</v>
      </c>
      <c r="YK252" s="1">
        <f>(YK248-YE248)/YK248</f>
        <v>0.627240143369176</v>
      </c>
      <c r="YN252" s="1">
        <f>(YK248-YQ248)/(YK248-YE248)</f>
        <v>0.834285714285714</v>
      </c>
      <c r="YQ252" s="1">
        <f>ZC248/YK248-1</f>
        <v>0.483870967741935</v>
      </c>
      <c r="YT252" s="1">
        <f>YN252/(YN252+1)</f>
        <v>0.454828660436137</v>
      </c>
      <c r="YW252" s="1">
        <f>1/(1+YN252)</f>
        <v>0.545171339563863</v>
      </c>
      <c r="YZ252" s="1">
        <f>YW252/YT252-1</f>
        <v>0.198630136986301</v>
      </c>
      <c r="ZC252" s="1">
        <f>YK252*YN252</f>
        <v>0.523297491039427</v>
      </c>
      <c r="ZF252" s="1">
        <f>1-YK252</f>
        <v>0.372759856630824</v>
      </c>
      <c r="ZI252" s="1">
        <f>YK252*(1-YN252)</f>
        <v>0.103942652329749</v>
      </c>
      <c r="ZM252" s="5"/>
      <c r="ZN252" s="5"/>
      <c r="ZO252" s="5"/>
      <c r="ZP252" s="5"/>
      <c r="ZQ252" s="5"/>
      <c r="ZR252" s="5"/>
      <c r="ZS252" s="5"/>
      <c r="ZT252" s="5"/>
      <c r="ZU252" s="5"/>
      <c r="ZV252" s="5"/>
      <c r="ZW252" s="5"/>
      <c r="ZX252" s="5"/>
      <c r="ZY252" s="5"/>
      <c r="ZZ252" s="5"/>
      <c r="AAA252" s="5"/>
      <c r="AAB252" s="5"/>
      <c r="AAC252" s="5"/>
      <c r="AAD252" s="5"/>
      <c r="AAE252" s="5"/>
      <c r="AAF252" s="5"/>
      <c r="AAG252" s="5"/>
      <c r="AAH252" s="5"/>
      <c r="AAI252" s="5"/>
      <c r="AAJ252" s="5"/>
      <c r="AAK252" s="5"/>
      <c r="AAL252" s="5"/>
      <c r="AAM252" s="5"/>
    </row>
    <row r="253" spans="1:715">
      <c r="A253" s="3"/>
      <c r="FQ253" s="3"/>
      <c r="MG253" s="3"/>
      <c r="SW253" s="3"/>
      <c r="ZM253" s="5"/>
      <c r="ZN253" s="5"/>
      <c r="ZO253" s="5"/>
      <c r="ZP253" s="5"/>
      <c r="ZQ253" s="5"/>
      <c r="ZR253" s="5"/>
      <c r="ZS253" s="5"/>
      <c r="ZT253" s="5"/>
      <c r="ZU253" s="5"/>
      <c r="ZV253" s="5"/>
      <c r="ZW253" s="5"/>
      <c r="ZX253" s="5"/>
      <c r="ZY253" s="5"/>
      <c r="ZZ253" s="5"/>
      <c r="AAA253" s="5"/>
      <c r="AAB253" s="5"/>
      <c r="AAC253" s="5"/>
      <c r="AAD253" s="5"/>
      <c r="AAE253" s="5"/>
      <c r="AAF253" s="5"/>
      <c r="AAG253" s="5"/>
      <c r="AAH253" s="5"/>
      <c r="AAI253" s="5"/>
      <c r="AAJ253" s="5"/>
      <c r="AAK253" s="5"/>
      <c r="AAL253" s="5"/>
      <c r="AAM253" s="5"/>
    </row>
    <row r="254" spans="1:715">
      <c r="A254" s="3"/>
      <c r="FQ254" s="3"/>
      <c r="MG254" s="3"/>
      <c r="SW254" s="3"/>
      <c r="ZM254" s="5"/>
      <c r="ZN254" s="5"/>
      <c r="ZO254" s="5"/>
      <c r="ZP254" s="5"/>
      <c r="ZQ254" s="5"/>
      <c r="ZR254" s="5"/>
      <c r="ZS254" s="5"/>
      <c r="ZT254" s="5"/>
      <c r="ZU254" s="5"/>
      <c r="ZV254" s="5"/>
      <c r="ZW254" s="5"/>
      <c r="ZX254" s="5"/>
      <c r="ZY254" s="5"/>
      <c r="ZZ254" s="5"/>
      <c r="AAA254" s="5"/>
      <c r="AAB254" s="5"/>
      <c r="AAC254" s="5"/>
      <c r="AAD254" s="5"/>
      <c r="AAE254" s="5"/>
      <c r="AAF254" s="5"/>
      <c r="AAG254" s="5"/>
      <c r="AAH254" s="5"/>
      <c r="AAI254" s="5"/>
      <c r="AAJ254" s="5"/>
      <c r="AAK254" s="5"/>
      <c r="AAL254" s="5"/>
      <c r="AAM254" s="5"/>
    </row>
    <row r="255" spans="1:715">
      <c r="A255" s="4" t="s">
        <v>11</v>
      </c>
      <c r="FQ255" s="4"/>
      <c r="MG255" s="4" t="s">
        <v>11</v>
      </c>
      <c r="SW255" s="4"/>
      <c r="ZM255" s="5"/>
      <c r="ZN255" s="5"/>
      <c r="ZO255" s="5"/>
      <c r="ZP255" s="5"/>
      <c r="ZQ255" s="5"/>
      <c r="ZR255" s="5"/>
      <c r="ZS255" s="5"/>
      <c r="ZT255" s="5"/>
      <c r="ZU255" s="5"/>
      <c r="ZV255" s="5"/>
      <c r="ZW255" s="5"/>
      <c r="ZX255" s="5"/>
      <c r="ZY255" s="5"/>
      <c r="ZZ255" s="5"/>
      <c r="AAA255" s="5"/>
      <c r="AAB255" s="5"/>
      <c r="AAC255" s="5"/>
      <c r="AAD255" s="5"/>
      <c r="AAE255" s="5"/>
      <c r="AAF255" s="5"/>
      <c r="AAG255" s="5"/>
      <c r="AAH255" s="5"/>
      <c r="AAI255" s="5"/>
      <c r="AAJ255" s="5"/>
      <c r="AAK255" s="5"/>
      <c r="AAL255" s="5"/>
      <c r="AAM255" s="5"/>
    </row>
    <row r="256" spans="1:715">
      <c r="A256" s="3" t="s">
        <v>56</v>
      </c>
      <c r="B256" s="1">
        <v>62</v>
      </c>
      <c r="C256" s="1">
        <v>318</v>
      </c>
      <c r="I256" s="1">
        <v>1216</v>
      </c>
      <c r="O256" s="1">
        <v>332</v>
      </c>
      <c r="U256" s="1">
        <v>263</v>
      </c>
      <c r="AA256" s="1">
        <v>1563</v>
      </c>
      <c r="AK256" s="1">
        <v>266</v>
      </c>
      <c r="AQ256" s="1">
        <v>1047</v>
      </c>
      <c r="AW256" s="1">
        <v>272</v>
      </c>
      <c r="BC256" s="1">
        <v>234</v>
      </c>
      <c r="BI256" s="1">
        <v>1392</v>
      </c>
      <c r="BS256" s="1">
        <v>283</v>
      </c>
      <c r="BY256" s="1">
        <v>966</v>
      </c>
      <c r="CE256" s="1">
        <v>331</v>
      </c>
      <c r="CK256" s="1">
        <v>237</v>
      </c>
      <c r="CQ256" s="1">
        <v>1313</v>
      </c>
      <c r="DA256" s="1">
        <v>214</v>
      </c>
      <c r="DG256" s="1">
        <v>716</v>
      </c>
      <c r="DM256" s="1">
        <v>277</v>
      </c>
      <c r="DS256" s="1">
        <v>211</v>
      </c>
      <c r="DY256" s="1">
        <v>1014</v>
      </c>
      <c r="EI256" s="1">
        <v>153</v>
      </c>
      <c r="EO256" s="1">
        <v>380</v>
      </c>
      <c r="EU256" s="1">
        <v>198</v>
      </c>
      <c r="FA256" s="1">
        <v>196</v>
      </c>
      <c r="FG256" s="1">
        <v>586</v>
      </c>
      <c r="FQ256" s="3"/>
      <c r="FS256" s="1">
        <v>319</v>
      </c>
      <c r="FY256" s="1">
        <v>1184</v>
      </c>
      <c r="GE256" s="1">
        <v>334</v>
      </c>
      <c r="GK256" s="1">
        <v>268</v>
      </c>
      <c r="GQ256" s="1">
        <v>1526</v>
      </c>
      <c r="HA256" s="1">
        <v>277</v>
      </c>
      <c r="HG256" s="1">
        <v>1030</v>
      </c>
      <c r="HM256" s="1">
        <v>289</v>
      </c>
      <c r="HS256" s="1">
        <v>248</v>
      </c>
      <c r="HY256" s="1">
        <v>1381</v>
      </c>
      <c r="II256" s="1">
        <v>299</v>
      </c>
      <c r="IO256" s="1">
        <v>943</v>
      </c>
      <c r="IU256" s="1">
        <v>349</v>
      </c>
      <c r="JA256" s="1">
        <v>258</v>
      </c>
      <c r="JG256" s="1">
        <v>1288</v>
      </c>
      <c r="JQ256" s="1">
        <v>209</v>
      </c>
      <c r="JW256" s="1">
        <v>718</v>
      </c>
      <c r="KC256" s="1">
        <v>278</v>
      </c>
      <c r="KI256" s="1">
        <v>214</v>
      </c>
      <c r="KO256" s="1">
        <v>1013</v>
      </c>
      <c r="KY256" s="1">
        <v>165</v>
      </c>
      <c r="LE256" s="1">
        <v>395</v>
      </c>
      <c r="LK256" s="1">
        <v>211</v>
      </c>
      <c r="LQ256" s="1">
        <v>205</v>
      </c>
      <c r="LW256" s="1">
        <v>609</v>
      </c>
      <c r="MG256" s="3" t="s">
        <v>57</v>
      </c>
      <c r="MH256" s="1">
        <v>131</v>
      </c>
      <c r="MI256" s="1">
        <v>344</v>
      </c>
      <c r="MO256" s="1">
        <v>1302</v>
      </c>
      <c r="MU256" s="1">
        <v>362</v>
      </c>
      <c r="NA256" s="1">
        <v>283</v>
      </c>
      <c r="NG256" s="1">
        <v>1633</v>
      </c>
      <c r="NQ256" s="1">
        <v>240</v>
      </c>
      <c r="NW256" s="1">
        <v>940</v>
      </c>
      <c r="OC256" s="1">
        <v>241</v>
      </c>
      <c r="OI256" s="1">
        <v>202</v>
      </c>
      <c r="OO256" s="1">
        <v>1222</v>
      </c>
      <c r="OY256" s="1">
        <v>292</v>
      </c>
      <c r="PE256" s="1">
        <v>975</v>
      </c>
      <c r="PK256" s="1">
        <v>336</v>
      </c>
      <c r="PQ256" s="1">
        <v>251</v>
      </c>
      <c r="PW256" s="1">
        <v>1307</v>
      </c>
      <c r="QG256" s="1">
        <v>211</v>
      </c>
      <c r="QM256" s="1">
        <v>705</v>
      </c>
      <c r="QS256" s="1">
        <v>260</v>
      </c>
      <c r="QY256" s="1">
        <v>196</v>
      </c>
      <c r="RE256" s="1">
        <v>978</v>
      </c>
      <c r="RO256" s="1">
        <v>209</v>
      </c>
      <c r="RU256" s="1">
        <v>573</v>
      </c>
      <c r="SA256" s="1">
        <v>275</v>
      </c>
      <c r="SG256" s="1">
        <v>249</v>
      </c>
      <c r="SM256" s="1">
        <v>851</v>
      </c>
      <c r="SW256" s="3"/>
      <c r="SY256" s="1">
        <v>304</v>
      </c>
      <c r="TE256" s="1">
        <v>1264</v>
      </c>
      <c r="TK256" s="1">
        <v>314</v>
      </c>
      <c r="TQ256" s="1">
        <v>247</v>
      </c>
      <c r="TW256" s="1">
        <v>1584</v>
      </c>
      <c r="UG256" s="1">
        <v>216</v>
      </c>
      <c r="UM256" s="1">
        <v>971</v>
      </c>
      <c r="US256" s="1">
        <v>215</v>
      </c>
      <c r="UY256" s="1">
        <v>174</v>
      </c>
      <c r="VE256" s="1">
        <v>1262</v>
      </c>
      <c r="VO256" s="1">
        <v>291</v>
      </c>
      <c r="VU256" s="1">
        <v>995</v>
      </c>
      <c r="WA256" s="1">
        <v>335</v>
      </c>
      <c r="WG256" s="1">
        <v>249</v>
      </c>
      <c r="WM256" s="1">
        <v>1336</v>
      </c>
      <c r="WW256" s="1">
        <v>183</v>
      </c>
      <c r="XC256" s="1">
        <v>620</v>
      </c>
      <c r="XI256" s="1">
        <v>231</v>
      </c>
      <c r="XO256" s="1">
        <v>174</v>
      </c>
      <c r="XU256" s="1">
        <v>861</v>
      </c>
      <c r="YE256" s="1">
        <v>231</v>
      </c>
      <c r="YK256" s="1">
        <v>542</v>
      </c>
      <c r="YQ256" s="1">
        <v>257</v>
      </c>
      <c r="YW256" s="1">
        <v>241</v>
      </c>
      <c r="ZC256" s="1">
        <v>809</v>
      </c>
      <c r="ZM256" s="5"/>
      <c r="ZN256" s="5"/>
      <c r="ZO256" s="5"/>
      <c r="ZP256" s="5"/>
      <c r="ZQ256" s="5"/>
      <c r="ZR256" s="5"/>
      <c r="ZS256" s="5"/>
      <c r="ZT256" s="5"/>
      <c r="ZU256" s="5"/>
      <c r="ZV256" s="5"/>
      <c r="ZW256" s="5"/>
      <c r="ZX256" s="5"/>
      <c r="ZY256" s="5"/>
      <c r="ZZ256" s="5"/>
      <c r="AAA256" s="5"/>
      <c r="AAB256" s="5"/>
      <c r="AAC256" s="5"/>
      <c r="AAD256" s="5"/>
      <c r="AAE256" s="5"/>
      <c r="AAF256" s="5"/>
      <c r="AAG256" s="5"/>
      <c r="AAH256" s="5"/>
      <c r="AAI256" s="5"/>
      <c r="AAJ256" s="5"/>
      <c r="AAK256" s="5"/>
      <c r="AAL256" s="5"/>
      <c r="AAM256" s="5"/>
    </row>
    <row r="257" spans="1:715">
      <c r="A257" s="3"/>
      <c r="C257" s="1">
        <v>282</v>
      </c>
      <c r="I257" s="1">
        <v>1099</v>
      </c>
      <c r="O257" s="1">
        <v>312</v>
      </c>
      <c r="U257" s="1">
        <v>243</v>
      </c>
      <c r="AA257" s="1">
        <v>1454</v>
      </c>
      <c r="AK257" s="1">
        <v>334</v>
      </c>
      <c r="AQ257" s="1">
        <v>1282</v>
      </c>
      <c r="AW257" s="1">
        <v>372</v>
      </c>
      <c r="BC257" s="1">
        <v>296</v>
      </c>
      <c r="BI257" s="1">
        <v>1719</v>
      </c>
      <c r="BS257" s="1">
        <v>281</v>
      </c>
      <c r="BY257" s="1">
        <v>1016</v>
      </c>
      <c r="CE257" s="1">
        <v>323</v>
      </c>
      <c r="CK257" s="1">
        <v>243</v>
      </c>
      <c r="CQ257" s="1">
        <v>1371</v>
      </c>
      <c r="DA257" s="1">
        <v>217</v>
      </c>
      <c r="DG257" s="1">
        <v>700</v>
      </c>
      <c r="DM257" s="1">
        <v>254</v>
      </c>
      <c r="DS257" s="1">
        <v>192</v>
      </c>
      <c r="DY257" s="1">
        <v>972</v>
      </c>
      <c r="FQ257" s="3"/>
      <c r="FS257" s="1">
        <v>312</v>
      </c>
      <c r="FY257" s="1">
        <v>1218</v>
      </c>
      <c r="GE257" s="1">
        <v>346</v>
      </c>
      <c r="GK257" s="1">
        <v>271</v>
      </c>
      <c r="GQ257" s="1">
        <v>1616</v>
      </c>
      <c r="HA257" s="1">
        <v>318</v>
      </c>
      <c r="HG257" s="1">
        <v>1308</v>
      </c>
      <c r="HM257" s="1">
        <v>355</v>
      </c>
      <c r="HS257" s="1">
        <v>282</v>
      </c>
      <c r="HY257" s="1">
        <v>1758</v>
      </c>
      <c r="II257" s="1">
        <v>266</v>
      </c>
      <c r="IO257" s="1">
        <v>1016</v>
      </c>
      <c r="IU257" s="1">
        <v>306</v>
      </c>
      <c r="JA257" s="1">
        <v>233</v>
      </c>
      <c r="JG257" s="1">
        <v>1373</v>
      </c>
      <c r="JQ257" s="1">
        <v>225</v>
      </c>
      <c r="JW257" s="1">
        <v>737</v>
      </c>
      <c r="KC257" s="1">
        <v>279</v>
      </c>
      <c r="KI257" s="1">
        <v>222</v>
      </c>
      <c r="KO257" s="1">
        <v>1080</v>
      </c>
      <c r="MG257" s="3"/>
      <c r="MI257" s="1">
        <v>331</v>
      </c>
      <c r="MO257" s="1">
        <v>1463</v>
      </c>
      <c r="MU257" s="1">
        <v>367</v>
      </c>
      <c r="NA257" s="1">
        <v>285</v>
      </c>
      <c r="NG257" s="1">
        <v>1930</v>
      </c>
      <c r="NQ257" s="1">
        <v>397</v>
      </c>
      <c r="NW257" s="1">
        <v>1565</v>
      </c>
      <c r="OC257" s="1">
        <v>444</v>
      </c>
      <c r="OI257" s="1">
        <v>348</v>
      </c>
      <c r="OO257" s="1">
        <v>2092</v>
      </c>
      <c r="OY257" s="1">
        <v>272</v>
      </c>
      <c r="PE257" s="1">
        <v>935</v>
      </c>
      <c r="PK257" s="1">
        <v>311</v>
      </c>
      <c r="PQ257" s="1">
        <v>238</v>
      </c>
      <c r="PW257" s="1">
        <v>1257</v>
      </c>
      <c r="QG257" s="1">
        <v>173</v>
      </c>
      <c r="QM257" s="1">
        <v>584</v>
      </c>
      <c r="QS257" s="1">
        <v>209</v>
      </c>
      <c r="QY257" s="1">
        <v>160</v>
      </c>
      <c r="RE257" s="1">
        <v>808</v>
      </c>
      <c r="SW257" s="3"/>
      <c r="SY257" s="1">
        <v>346</v>
      </c>
      <c r="TE257" s="1">
        <v>1283</v>
      </c>
      <c r="TK257" s="1">
        <v>385</v>
      </c>
      <c r="TQ257" s="1">
        <v>300</v>
      </c>
      <c r="TW257" s="1">
        <v>1686</v>
      </c>
      <c r="UG257" s="1">
        <v>403</v>
      </c>
      <c r="UM257" s="1">
        <v>1480</v>
      </c>
      <c r="US257" s="1">
        <v>451</v>
      </c>
      <c r="UY257" s="1">
        <v>352</v>
      </c>
      <c r="VE257" s="1">
        <v>1977</v>
      </c>
      <c r="VO257" s="1">
        <v>317</v>
      </c>
      <c r="VU257" s="1">
        <v>1125</v>
      </c>
      <c r="WA257" s="1">
        <v>363</v>
      </c>
      <c r="WG257" s="1">
        <v>277</v>
      </c>
      <c r="WM257" s="1">
        <v>1512</v>
      </c>
      <c r="WW257" s="1">
        <v>160</v>
      </c>
      <c r="XC257" s="1">
        <v>550</v>
      </c>
      <c r="XI257" s="1">
        <v>195</v>
      </c>
      <c r="XO257" s="1">
        <v>148</v>
      </c>
      <c r="XU257" s="1">
        <v>794</v>
      </c>
      <c r="ZM257" s="5"/>
      <c r="ZN257" s="5"/>
      <c r="ZO257" s="5"/>
      <c r="ZP257" s="5"/>
      <c r="ZQ257" s="5"/>
      <c r="ZR257" s="5"/>
      <c r="ZS257" s="5"/>
      <c r="ZT257" s="5"/>
      <c r="ZU257" s="5"/>
      <c r="ZV257" s="5"/>
      <c r="ZW257" s="5"/>
      <c r="ZX257" s="5"/>
      <c r="ZY257" s="5"/>
      <c r="ZZ257" s="5"/>
      <c r="AAA257" s="5"/>
      <c r="AAB257" s="5"/>
      <c r="AAC257" s="5"/>
      <c r="AAD257" s="5"/>
      <c r="AAE257" s="5"/>
      <c r="AAF257" s="5"/>
      <c r="AAG257" s="5"/>
      <c r="AAH257" s="5"/>
      <c r="AAI257" s="5"/>
      <c r="AAJ257" s="5"/>
      <c r="AAK257" s="5"/>
      <c r="AAL257" s="5"/>
      <c r="AAM257" s="5"/>
    </row>
    <row r="258" spans="1:715">
      <c r="A258" s="3"/>
      <c r="C258" s="1">
        <v>345</v>
      </c>
      <c r="I258" s="1">
        <v>1300</v>
      </c>
      <c r="O258" s="1">
        <v>373</v>
      </c>
      <c r="U258" s="1">
        <v>293</v>
      </c>
      <c r="AA258" s="1">
        <v>1701</v>
      </c>
      <c r="AK258" s="1">
        <v>328</v>
      </c>
      <c r="AQ258" s="1">
        <v>1236</v>
      </c>
      <c r="AW258" s="1">
        <v>353</v>
      </c>
      <c r="BC258" s="1">
        <v>289</v>
      </c>
      <c r="BI258" s="1">
        <v>1652</v>
      </c>
      <c r="BS258" s="1">
        <v>304</v>
      </c>
      <c r="BY258" s="1">
        <v>994</v>
      </c>
      <c r="CE258" s="1">
        <v>352</v>
      </c>
      <c r="CK258" s="1">
        <v>260</v>
      </c>
      <c r="CQ258" s="1">
        <v>1347</v>
      </c>
      <c r="DA258" s="1">
        <v>204</v>
      </c>
      <c r="DG258" s="1">
        <v>738</v>
      </c>
      <c r="DM258" s="1">
        <v>353</v>
      </c>
      <c r="DS258" s="1">
        <v>264</v>
      </c>
      <c r="DY258" s="1">
        <v>1093</v>
      </c>
      <c r="FQ258" s="3"/>
      <c r="FS258" s="1">
        <v>312</v>
      </c>
      <c r="FY258" s="1">
        <v>1204</v>
      </c>
      <c r="GE258" s="1">
        <v>336</v>
      </c>
      <c r="GK258" s="1">
        <v>267</v>
      </c>
      <c r="GQ258" s="1">
        <v>1576</v>
      </c>
      <c r="HA258" s="1">
        <v>299</v>
      </c>
      <c r="HG258" s="1">
        <v>1144</v>
      </c>
      <c r="HM258" s="1">
        <v>323</v>
      </c>
      <c r="HS258" s="1">
        <v>266</v>
      </c>
      <c r="HY258" s="1">
        <v>1536</v>
      </c>
      <c r="II258" s="1">
        <v>290</v>
      </c>
      <c r="IO258" s="1">
        <v>988</v>
      </c>
      <c r="IU258" s="1">
        <v>336</v>
      </c>
      <c r="JA258" s="1">
        <v>252</v>
      </c>
      <c r="JG258" s="1">
        <v>1343</v>
      </c>
      <c r="JQ258" s="1">
        <v>200</v>
      </c>
      <c r="JW258" s="1">
        <v>705</v>
      </c>
      <c r="KC258" s="1">
        <v>335</v>
      </c>
      <c r="KI258" s="1">
        <v>247</v>
      </c>
      <c r="KO258" s="1">
        <v>1008</v>
      </c>
      <c r="MG258" s="3"/>
      <c r="MI258" s="1">
        <v>303</v>
      </c>
      <c r="MO258" s="1">
        <v>1076</v>
      </c>
      <c r="MU258" s="1">
        <v>325</v>
      </c>
      <c r="NA258" s="1">
        <v>253</v>
      </c>
      <c r="NG258" s="1">
        <v>1369</v>
      </c>
      <c r="NQ258" s="1">
        <v>315</v>
      </c>
      <c r="NW258" s="1">
        <v>1258</v>
      </c>
      <c r="OC258" s="1">
        <v>339</v>
      </c>
      <c r="OI258" s="1">
        <v>272</v>
      </c>
      <c r="OO258" s="1">
        <v>1664</v>
      </c>
      <c r="OY258" s="1">
        <v>325</v>
      </c>
      <c r="PE258" s="1">
        <v>1230</v>
      </c>
      <c r="PK258" s="1">
        <v>373</v>
      </c>
      <c r="PQ258" s="1">
        <v>283</v>
      </c>
      <c r="PW258" s="1">
        <v>1652</v>
      </c>
      <c r="QG258" s="1">
        <v>186</v>
      </c>
      <c r="QM258" s="1">
        <v>555</v>
      </c>
      <c r="QS258" s="1">
        <v>280</v>
      </c>
      <c r="QY258" s="1">
        <v>199</v>
      </c>
      <c r="RE258" s="1">
        <v>843</v>
      </c>
      <c r="SW258" s="3"/>
      <c r="SY258" s="1">
        <v>324</v>
      </c>
      <c r="TE258" s="1">
        <v>1281</v>
      </c>
      <c r="TK258" s="1">
        <v>348</v>
      </c>
      <c r="TQ258" s="1">
        <v>272</v>
      </c>
      <c r="TW258" s="1">
        <v>1645</v>
      </c>
      <c r="UG258" s="1">
        <v>308</v>
      </c>
      <c r="UM258" s="1">
        <v>1193</v>
      </c>
      <c r="US258" s="1">
        <v>332</v>
      </c>
      <c r="UY258" s="1">
        <v>262</v>
      </c>
      <c r="VE258" s="1">
        <v>1575</v>
      </c>
      <c r="VO258" s="1">
        <v>295</v>
      </c>
      <c r="VU258" s="1">
        <v>1052</v>
      </c>
      <c r="WA258" s="1">
        <v>339</v>
      </c>
      <c r="WG258" s="1">
        <v>256</v>
      </c>
      <c r="WM258" s="1">
        <v>1414</v>
      </c>
      <c r="WW258" s="1">
        <v>192</v>
      </c>
      <c r="XC258" s="1">
        <v>592</v>
      </c>
      <c r="XI258" s="1">
        <v>284</v>
      </c>
      <c r="XO258" s="1">
        <v>211</v>
      </c>
      <c r="XU258" s="1">
        <v>856</v>
      </c>
      <c r="ZM258" s="5"/>
      <c r="ZN258" s="5"/>
      <c r="ZO258" s="5"/>
      <c r="ZP258" s="5"/>
      <c r="ZQ258" s="5"/>
      <c r="ZR258" s="5"/>
      <c r="ZS258" s="5"/>
      <c r="ZT258" s="5"/>
      <c r="ZU258" s="5"/>
      <c r="ZV258" s="5"/>
      <c r="ZW258" s="5"/>
      <c r="ZX258" s="5"/>
      <c r="ZY258" s="5"/>
      <c r="ZZ258" s="5"/>
      <c r="AAA258" s="5"/>
      <c r="AAB258" s="5"/>
      <c r="AAC258" s="5"/>
      <c r="AAD258" s="5"/>
      <c r="AAE258" s="5"/>
      <c r="AAF258" s="5"/>
      <c r="AAG258" s="5"/>
      <c r="AAH258" s="5"/>
      <c r="AAI258" s="5"/>
      <c r="AAJ258" s="5"/>
      <c r="AAK258" s="5"/>
      <c r="AAL258" s="5"/>
      <c r="AAM258" s="5"/>
    </row>
    <row r="259" spans="1:715">
      <c r="A259" s="3"/>
      <c r="C259" s="1">
        <f>AVERAGE(C256:C258)</f>
        <v>315</v>
      </c>
      <c r="I259" s="1">
        <f>AVERAGE(I256:I258)</f>
        <v>1205</v>
      </c>
      <c r="O259" s="1">
        <f>AVERAGE(O256:O258)</f>
        <v>339</v>
      </c>
      <c r="U259" s="1">
        <f>AVERAGE(U256:U258)</f>
        <v>266.333333333333</v>
      </c>
      <c r="AA259" s="1">
        <f>AVERAGE(AA256:AA258)</f>
        <v>1572.66666666667</v>
      </c>
      <c r="AK259" s="1">
        <f>AVERAGE(AK256:AK258)</f>
        <v>309.333333333333</v>
      </c>
      <c r="AQ259" s="1">
        <f>AVERAGE(AQ256:AQ258)</f>
        <v>1188.33333333333</v>
      </c>
      <c r="AW259" s="1">
        <f>AVERAGE(AW256:AW258)</f>
        <v>332.333333333333</v>
      </c>
      <c r="BC259" s="1">
        <f>AVERAGE(BC256:BC258)</f>
        <v>273</v>
      </c>
      <c r="BI259" s="1">
        <f>AVERAGE(BI256:BI258)</f>
        <v>1587.66666666667</v>
      </c>
      <c r="BS259" s="1">
        <f>AVERAGE(BS256:BS258)</f>
        <v>289.333333333333</v>
      </c>
      <c r="BY259" s="1">
        <f>AVERAGE(BY256:BY258)</f>
        <v>992</v>
      </c>
      <c r="CE259" s="1">
        <f>AVERAGE(CE256:CE258)</f>
        <v>335.333333333333</v>
      </c>
      <c r="CK259" s="1">
        <f>AVERAGE(CK256:CK258)</f>
        <v>246.666666666667</v>
      </c>
      <c r="CQ259" s="1">
        <f>AVERAGE(CQ256:CQ258)</f>
        <v>1343.66666666667</v>
      </c>
      <c r="DA259" s="1">
        <f>AVERAGE(DA256:DA258)</f>
        <v>211.666666666667</v>
      </c>
      <c r="DG259" s="1">
        <f>AVERAGE(DG256:DG258)</f>
        <v>718</v>
      </c>
      <c r="DM259" s="1">
        <f>AVERAGE(DM256:DM258)</f>
        <v>294.666666666667</v>
      </c>
      <c r="DS259" s="1">
        <f>AVERAGE(DS256:DS258)</f>
        <v>222.333333333333</v>
      </c>
      <c r="DY259" s="1">
        <f>AVERAGE(DY256:DY258)</f>
        <v>1026.33333333333</v>
      </c>
      <c r="EI259" s="1">
        <f>EI256</f>
        <v>153</v>
      </c>
      <c r="EO259" s="1">
        <f>EO256</f>
        <v>380</v>
      </c>
      <c r="EU259" s="1">
        <f>EU256</f>
        <v>198</v>
      </c>
      <c r="FA259" s="1">
        <f>FA256</f>
        <v>196</v>
      </c>
      <c r="FG259" s="1">
        <f>FG256</f>
        <v>586</v>
      </c>
      <c r="FQ259" s="3"/>
      <c r="FS259" s="1">
        <f>AVERAGE(FS256:FS258)</f>
        <v>314.333333333333</v>
      </c>
      <c r="FY259" s="1">
        <f>AVERAGE(FY256:FY258)</f>
        <v>1202</v>
      </c>
      <c r="GE259" s="1">
        <f>AVERAGE(GE256:GE258)</f>
        <v>338.666666666667</v>
      </c>
      <c r="GK259" s="1">
        <f>AVERAGE(GK256:GK258)</f>
        <v>268.666666666667</v>
      </c>
      <c r="GQ259" s="1">
        <f>AVERAGE(GQ256:GQ258)</f>
        <v>1572.66666666667</v>
      </c>
      <c r="HA259" s="1">
        <f>AVERAGE(HA256:HA258)</f>
        <v>298</v>
      </c>
      <c r="HG259" s="1">
        <f>AVERAGE(HG256:HG258)</f>
        <v>1160.66666666667</v>
      </c>
      <c r="HM259" s="1">
        <f>AVERAGE(HM256:HM258)</f>
        <v>322.333333333333</v>
      </c>
      <c r="HS259" s="1">
        <f>AVERAGE(HS256:HS258)</f>
        <v>265.333333333333</v>
      </c>
      <c r="HY259" s="1">
        <f>AVERAGE(HY256:HY258)</f>
        <v>1558.33333333333</v>
      </c>
      <c r="II259" s="1">
        <f>AVERAGE(II256:II258)</f>
        <v>285</v>
      </c>
      <c r="IO259" s="1">
        <f>AVERAGE(IO256:IO258)</f>
        <v>982.333333333333</v>
      </c>
      <c r="IU259" s="1">
        <f>AVERAGE(IU256:IU258)</f>
        <v>330.333333333333</v>
      </c>
      <c r="JA259" s="1">
        <f>AVERAGE(JA256:JA258)</f>
        <v>247.666666666667</v>
      </c>
      <c r="JG259" s="1">
        <f>AVERAGE(JG256:JG258)</f>
        <v>1334.66666666667</v>
      </c>
      <c r="JQ259" s="1">
        <f>AVERAGE(JQ256:JQ258)</f>
        <v>211.333333333333</v>
      </c>
      <c r="JW259" s="1">
        <f>AVERAGE(JW256:JW258)</f>
        <v>720</v>
      </c>
      <c r="KC259" s="1">
        <f>AVERAGE(KC256:KC258)</f>
        <v>297.333333333333</v>
      </c>
      <c r="KI259" s="1">
        <f>AVERAGE(KI256:KI258)</f>
        <v>227.666666666667</v>
      </c>
      <c r="KO259" s="1">
        <f>AVERAGE(KO256:KO258)</f>
        <v>1033.66666666667</v>
      </c>
      <c r="KY259" s="1">
        <f>KY256</f>
        <v>165</v>
      </c>
      <c r="LE259" s="1">
        <f>LE256</f>
        <v>395</v>
      </c>
      <c r="LK259" s="1">
        <f>LK256</f>
        <v>211</v>
      </c>
      <c r="LQ259" s="1">
        <f>LQ256</f>
        <v>205</v>
      </c>
      <c r="LW259" s="1">
        <f>LW256</f>
        <v>609</v>
      </c>
      <c r="MG259" s="3"/>
      <c r="MI259" s="1">
        <f>AVERAGE(MI256:MI258)</f>
        <v>326</v>
      </c>
      <c r="MO259" s="1">
        <f>AVERAGE(MO256:MO258)</f>
        <v>1280.33333333333</v>
      </c>
      <c r="MU259" s="1">
        <f>AVERAGE(MU256:MU258)</f>
        <v>351.333333333333</v>
      </c>
      <c r="NA259" s="1">
        <f>AVERAGE(NA256:NA258)</f>
        <v>273.666666666667</v>
      </c>
      <c r="NG259" s="1">
        <f>AVERAGE(NG256:NG258)</f>
        <v>1644</v>
      </c>
      <c r="NQ259" s="1">
        <f>AVERAGE(NQ256:NQ258)</f>
        <v>317.333333333333</v>
      </c>
      <c r="NW259" s="1">
        <f>AVERAGE(NW256:NW258)</f>
        <v>1254.33333333333</v>
      </c>
      <c r="OC259" s="1">
        <f>AVERAGE(OC256:OC258)</f>
        <v>341.333333333333</v>
      </c>
      <c r="OI259" s="1">
        <f>AVERAGE(OI256:OI258)</f>
        <v>274</v>
      </c>
      <c r="OO259" s="1">
        <f>AVERAGE(OO256:OO258)</f>
        <v>1659.33333333333</v>
      </c>
      <c r="OY259" s="1">
        <f>AVERAGE(OY256:OY258)</f>
        <v>296.333333333333</v>
      </c>
      <c r="PE259" s="1">
        <f>AVERAGE(PE256:PE258)</f>
        <v>1046.66666666667</v>
      </c>
      <c r="PK259" s="1">
        <f>AVERAGE(PK256:PK258)</f>
        <v>340</v>
      </c>
      <c r="PQ259" s="1">
        <f>AVERAGE(PQ256:PQ258)</f>
        <v>257.333333333333</v>
      </c>
      <c r="PW259" s="1">
        <f>AVERAGE(PW256:PW258)</f>
        <v>1405.33333333333</v>
      </c>
      <c r="QG259" s="1">
        <f>AVERAGE(QG256:QG258)</f>
        <v>190</v>
      </c>
      <c r="QM259" s="1">
        <f>AVERAGE(QM256:QM258)</f>
        <v>614.666666666667</v>
      </c>
      <c r="QS259" s="1">
        <f>AVERAGE(QS256:QS258)</f>
        <v>249.666666666667</v>
      </c>
      <c r="QY259" s="1">
        <f>AVERAGE(QY256:QY258)</f>
        <v>185</v>
      </c>
      <c r="RE259" s="1">
        <f>AVERAGE(RE256:RE258)</f>
        <v>876.333333333333</v>
      </c>
      <c r="RO259" s="1">
        <f>RO256</f>
        <v>209</v>
      </c>
      <c r="RU259" s="1">
        <f>RU256</f>
        <v>573</v>
      </c>
      <c r="SA259" s="1">
        <f>SA256</f>
        <v>275</v>
      </c>
      <c r="SG259" s="1">
        <f>SG256</f>
        <v>249</v>
      </c>
      <c r="SM259" s="1">
        <f>SM256</f>
        <v>851</v>
      </c>
      <c r="SW259" s="3"/>
      <c r="SY259" s="1">
        <f>AVERAGE(SY256:SY258)</f>
        <v>324.666666666667</v>
      </c>
      <c r="TE259" s="1">
        <f>AVERAGE(TE256:TE258)</f>
        <v>1276</v>
      </c>
      <c r="TK259" s="1">
        <f>AVERAGE(TK256:TK258)</f>
        <v>349</v>
      </c>
      <c r="TQ259" s="1">
        <f>AVERAGE(TQ256:TQ258)</f>
        <v>273</v>
      </c>
      <c r="TW259" s="1">
        <f>AVERAGE(TW256:TW258)</f>
        <v>1638.33333333333</v>
      </c>
      <c r="UG259" s="1">
        <f>AVERAGE(UG256:UG258)</f>
        <v>309</v>
      </c>
      <c r="UM259" s="1">
        <f>AVERAGE(UM256:UM258)</f>
        <v>1214.66666666667</v>
      </c>
      <c r="US259" s="1">
        <f>AVERAGE(US256:US258)</f>
        <v>332.666666666667</v>
      </c>
      <c r="UY259" s="1">
        <f>AVERAGE(UY256:UY258)</f>
        <v>262.666666666667</v>
      </c>
      <c r="VE259" s="1">
        <f>AVERAGE(VE256:VE258)</f>
        <v>1604.66666666667</v>
      </c>
      <c r="VO259" s="1">
        <f>AVERAGE(VO256:VO258)</f>
        <v>301</v>
      </c>
      <c r="VU259" s="1">
        <f>AVERAGE(VU256:VU258)</f>
        <v>1057.33333333333</v>
      </c>
      <c r="WA259" s="1">
        <f>AVERAGE(WA256:WA258)</f>
        <v>345.666666666667</v>
      </c>
      <c r="WG259" s="1">
        <f>AVERAGE(WG256:WG258)</f>
        <v>260.666666666667</v>
      </c>
      <c r="WM259" s="1">
        <f>AVERAGE(WM256:WM258)</f>
        <v>1420.66666666667</v>
      </c>
      <c r="WW259" s="1">
        <f>AVERAGE(WW256:WW258)</f>
        <v>178.333333333333</v>
      </c>
      <c r="XC259" s="1">
        <f>AVERAGE(XC256:XC258)</f>
        <v>587.333333333333</v>
      </c>
      <c r="XI259" s="1">
        <f>AVERAGE(XI256:XI258)</f>
        <v>236.666666666667</v>
      </c>
      <c r="XO259" s="1">
        <f>AVERAGE(XO256:XO258)</f>
        <v>177.666666666667</v>
      </c>
      <c r="XU259" s="1">
        <f>AVERAGE(XU256:XU258)</f>
        <v>837</v>
      </c>
      <c r="YE259" s="1">
        <f>YE256</f>
        <v>231</v>
      </c>
      <c r="YK259" s="1">
        <f>YK256</f>
        <v>542</v>
      </c>
      <c r="YQ259" s="1">
        <f>YQ256</f>
        <v>257</v>
      </c>
      <c r="YW259" s="1">
        <f>YW256</f>
        <v>241</v>
      </c>
      <c r="ZC259" s="1">
        <f>ZC256</f>
        <v>809</v>
      </c>
      <c r="ZM259" s="5"/>
      <c r="ZN259" s="5"/>
      <c r="ZO259" s="5"/>
      <c r="ZP259" s="5"/>
      <c r="ZQ259" s="5"/>
      <c r="ZR259" s="5"/>
      <c r="ZS259" s="5"/>
      <c r="ZT259" s="5"/>
      <c r="ZU259" s="5"/>
      <c r="ZV259" s="5"/>
      <c r="ZW259" s="5"/>
      <c r="ZX259" s="5"/>
      <c r="ZY259" s="5"/>
      <c r="ZZ259" s="5"/>
      <c r="AAA259" s="5"/>
      <c r="AAB259" s="5"/>
      <c r="AAC259" s="5"/>
      <c r="AAD259" s="5"/>
      <c r="AAE259" s="5"/>
      <c r="AAF259" s="5"/>
      <c r="AAG259" s="5"/>
      <c r="AAH259" s="5"/>
      <c r="AAI259" s="5"/>
      <c r="AAJ259" s="5"/>
      <c r="AAK259" s="5"/>
      <c r="AAL259" s="5"/>
      <c r="AAM259" s="5"/>
    </row>
    <row r="260" spans="1:715">
      <c r="A260" s="3"/>
      <c r="FQ260" s="3"/>
      <c r="MG260" s="3"/>
      <c r="SW260" s="3"/>
      <c r="ZM260" s="5"/>
      <c r="ZN260" s="5"/>
      <c r="ZO260" s="5"/>
      <c r="ZP260" s="5"/>
      <c r="ZQ260" s="5"/>
      <c r="ZR260" s="5"/>
      <c r="ZS260" s="5"/>
      <c r="ZT260" s="5"/>
      <c r="ZU260" s="5"/>
      <c r="ZV260" s="5"/>
      <c r="ZW260" s="5"/>
      <c r="ZX260" s="5"/>
      <c r="ZY260" s="5"/>
      <c r="ZZ260" s="5"/>
      <c r="AAA260" s="5"/>
      <c r="AAB260" s="5"/>
      <c r="AAC260" s="5"/>
      <c r="AAD260" s="5"/>
      <c r="AAE260" s="5"/>
      <c r="AAF260" s="5"/>
      <c r="AAG260" s="5"/>
      <c r="AAH260" s="5"/>
      <c r="AAI260" s="5"/>
      <c r="AAJ260" s="5"/>
      <c r="AAK260" s="5"/>
      <c r="AAL260" s="5"/>
      <c r="AAM260" s="5"/>
    </row>
    <row r="261" spans="1:715">
      <c r="A261" s="3"/>
      <c r="FQ261" s="3"/>
      <c r="MG261" s="3"/>
      <c r="SW261" s="3"/>
      <c r="ZM261" s="5"/>
      <c r="ZN261" s="5"/>
      <c r="ZO261" s="5"/>
      <c r="ZP261" s="5"/>
      <c r="ZQ261" s="5"/>
      <c r="ZR261" s="5"/>
      <c r="ZS261" s="5"/>
      <c r="ZT261" s="5"/>
      <c r="ZU261" s="5"/>
      <c r="ZV261" s="5"/>
      <c r="ZW261" s="5"/>
      <c r="ZX261" s="5"/>
      <c r="ZY261" s="5"/>
      <c r="ZZ261" s="5"/>
      <c r="AAA261" s="5"/>
      <c r="AAB261" s="5"/>
      <c r="AAC261" s="5"/>
      <c r="AAD261" s="5"/>
      <c r="AAE261" s="5"/>
      <c r="AAF261" s="5"/>
      <c r="AAG261" s="5"/>
      <c r="AAH261" s="5"/>
      <c r="AAI261" s="5"/>
      <c r="AAJ261" s="5"/>
      <c r="AAK261" s="5"/>
      <c r="AAL261" s="5"/>
      <c r="AAM261" s="5"/>
    </row>
    <row r="262" spans="1:715">
      <c r="A262" s="3"/>
      <c r="FQ262" s="3"/>
      <c r="MG262" s="3"/>
      <c r="SW262" s="3"/>
      <c r="ZM262" s="5"/>
      <c r="ZN262" s="5"/>
      <c r="ZO262" s="5"/>
      <c r="ZP262" s="5"/>
      <c r="ZQ262" s="5"/>
      <c r="ZR262" s="5"/>
      <c r="ZS262" s="5"/>
      <c r="ZT262" s="5"/>
      <c r="ZU262" s="5"/>
      <c r="ZV262" s="5"/>
      <c r="ZW262" s="5"/>
      <c r="ZX262" s="5"/>
      <c r="ZY262" s="5"/>
      <c r="ZZ262" s="5"/>
      <c r="AAA262" s="5"/>
      <c r="AAB262" s="5"/>
      <c r="AAC262" s="5"/>
      <c r="AAD262" s="5"/>
      <c r="AAE262" s="5"/>
      <c r="AAF262" s="5"/>
      <c r="AAG262" s="5"/>
      <c r="AAH262" s="5"/>
      <c r="AAI262" s="5"/>
      <c r="AAJ262" s="5"/>
      <c r="AAK262" s="5"/>
      <c r="AAL262" s="5"/>
      <c r="AAM262" s="5"/>
    </row>
    <row r="263" spans="1:715">
      <c r="A263" s="3"/>
      <c r="C263" s="1">
        <f>(AA259-U259)/AA259</f>
        <v>0.83064857990674</v>
      </c>
      <c r="F263" s="1">
        <f>(I259-O259)/I259</f>
        <v>0.718672199170124</v>
      </c>
      <c r="I263" s="1">
        <f>(I259-C259)/I259</f>
        <v>0.738589211618257</v>
      </c>
      <c r="L263" s="1">
        <f>(I259-O259)/(I259-C259)</f>
        <v>0.973033707865169</v>
      </c>
      <c r="O263" s="1">
        <f>AA259/I259-1</f>
        <v>0.305117565698479</v>
      </c>
      <c r="R263" s="1">
        <f>L263/(L263+1)</f>
        <v>0.493166287015945</v>
      </c>
      <c r="U263" s="1">
        <f>1/(1+L263)</f>
        <v>0.506833712984055</v>
      </c>
      <c r="X263" s="1">
        <f>U263/R263-1</f>
        <v>0.0277136258660509</v>
      </c>
      <c r="AA263" s="1">
        <f>I263*L263</f>
        <v>0.718672199170124</v>
      </c>
      <c r="AD263" s="1">
        <f>1-I263</f>
        <v>0.261410788381743</v>
      </c>
      <c r="AG263" s="1">
        <f>I263*(1-L263)</f>
        <v>0.0199170124481328</v>
      </c>
      <c r="AK263" s="1">
        <f>(BI259-BC259)/BI259</f>
        <v>0.828049548603821</v>
      </c>
      <c r="AN263" s="1">
        <f>(AQ259-AW259)/AQ259</f>
        <v>0.720336605890603</v>
      </c>
      <c r="AQ263" s="1">
        <f>(AQ259-AK259)/AQ259</f>
        <v>0.739691444600281</v>
      </c>
      <c r="AT263" s="1">
        <f>(AQ259-AW259)/(AQ259-AK259)</f>
        <v>0.973833902161547</v>
      </c>
      <c r="AW263" s="1">
        <f>BI259/AQ259-1</f>
        <v>0.336044880785414</v>
      </c>
      <c r="AZ263" s="1">
        <f>AT263/(AT263+1)</f>
        <v>0.493371757925072</v>
      </c>
      <c r="BC263" s="1">
        <f>1/(1+AT263)</f>
        <v>0.506628242074928</v>
      </c>
      <c r="BF263" s="1">
        <f>BC263/AZ263-1</f>
        <v>0.0268691588785046</v>
      </c>
      <c r="BI263" s="1">
        <f>AQ263*AT263</f>
        <v>0.720336605890603</v>
      </c>
      <c r="BL263" s="1">
        <f>1-AQ263</f>
        <v>0.260308555399719</v>
      </c>
      <c r="BO263" s="1">
        <f>AQ263*(1-AT263)</f>
        <v>0.0193548387096774</v>
      </c>
      <c r="BS263" s="1">
        <f>(CQ259-CK259)/CQ259</f>
        <v>0.816422723889854</v>
      </c>
      <c r="BV263" s="1">
        <f>(BY259-CE259)/BY259</f>
        <v>0.661962365591398</v>
      </c>
      <c r="BY263" s="1">
        <f>(BY259-BS259)/BY259</f>
        <v>0.708333333333333</v>
      </c>
      <c r="CB263" s="1">
        <f>(BY259-CE259)/(BY259-BS259)</f>
        <v>0.934535104364326</v>
      </c>
      <c r="CE263" s="1">
        <f>CQ259/BY259-1</f>
        <v>0.354502688172043</v>
      </c>
      <c r="CH263" s="1">
        <f>CB263/(CB263+1)</f>
        <v>0.483079941147621</v>
      </c>
      <c r="CK263" s="1">
        <f>1/(1+CB263)</f>
        <v>0.516920058852379</v>
      </c>
      <c r="CN263" s="1">
        <f>CK263/CH263-1</f>
        <v>0.0700507614213197</v>
      </c>
      <c r="CQ263" s="1">
        <f>BY263*CB263</f>
        <v>0.661962365591398</v>
      </c>
      <c r="CT263" s="1">
        <f>1-BY263</f>
        <v>0.291666666666667</v>
      </c>
      <c r="CW263" s="1">
        <f>BY263*(1-CB263)</f>
        <v>0.0463709677419355</v>
      </c>
      <c r="DA263" s="1">
        <f>(DY259-DS259)/DY259</f>
        <v>0.783371224423514</v>
      </c>
      <c r="DD263" s="1">
        <f>(DG259-DM259)/DG259</f>
        <v>0.589600742804085</v>
      </c>
      <c r="DG263" s="1">
        <f>(DG259-DA259)/DG259</f>
        <v>0.705199628597957</v>
      </c>
      <c r="DJ263" s="1">
        <f>(DG259-DM259)/(DG259-DA259)</f>
        <v>0.836076366030283</v>
      </c>
      <c r="DM263" s="1">
        <f>DY259/DG259-1</f>
        <v>0.429433611884865</v>
      </c>
      <c r="DP263" s="1">
        <f>DJ263/(DJ263+1)</f>
        <v>0.455360344209394</v>
      </c>
      <c r="DS263" s="1">
        <f>1/(1+DJ263)</f>
        <v>0.544639655790606</v>
      </c>
      <c r="DV263" s="1">
        <f>DS263/DP263-1</f>
        <v>0.196062992125984</v>
      </c>
      <c r="DY263" s="1">
        <f>DG263*DJ263</f>
        <v>0.589600742804085</v>
      </c>
      <c r="EB263" s="1">
        <f>1-DG263</f>
        <v>0.294800371402043</v>
      </c>
      <c r="EE263" s="1">
        <f>DG263*(1-DJ263)</f>
        <v>0.115598885793872</v>
      </c>
      <c r="EI263" s="1">
        <f>(FG259-FA259)/FG259</f>
        <v>0.665529010238908</v>
      </c>
      <c r="EL263" s="1">
        <f>(EO259-EU259)/EO259</f>
        <v>0.478947368421053</v>
      </c>
      <c r="EO263" s="1">
        <f>(EO259-EI259)/EO259</f>
        <v>0.597368421052632</v>
      </c>
      <c r="ER263" s="1">
        <f>(EO259-EU259)/(EO259-EI259)</f>
        <v>0.801762114537445</v>
      </c>
      <c r="EU263" s="1">
        <f>FG259/EO259-1</f>
        <v>0.542105263157895</v>
      </c>
      <c r="EX263" s="1">
        <f>ER263/(ER263+1)</f>
        <v>0.444987775061125</v>
      </c>
      <c r="FA263" s="1">
        <f>1/(1+ER263)</f>
        <v>0.555012224938875</v>
      </c>
      <c r="FD263" s="1">
        <f>FA263/EX263-1</f>
        <v>0.247252747252747</v>
      </c>
      <c r="FG263" s="1">
        <f>EO263*ER263</f>
        <v>0.478947368421053</v>
      </c>
      <c r="FJ263" s="1">
        <f>1-EO263</f>
        <v>0.402631578947368</v>
      </c>
      <c r="FM263" s="1">
        <f>EO263*(1-ER263)</f>
        <v>0.118421052631579</v>
      </c>
      <c r="FQ263" s="3"/>
      <c r="FS263" s="1">
        <f>(GQ259-GK259)/GQ259</f>
        <v>0.829164900381518</v>
      </c>
      <c r="FV263" s="1">
        <f>(FY259-GE259)/FY259</f>
        <v>0.718247365501941</v>
      </c>
      <c r="FY263" s="1">
        <f>(FY259-FS259)/FY259</f>
        <v>0.738491403216861</v>
      </c>
      <c r="GB263" s="1">
        <f>(FY259-GE259)/(FY259-FS259)</f>
        <v>0.972587307547878</v>
      </c>
      <c r="GE263" s="1">
        <f>GQ259/FY259-1</f>
        <v>0.308374930671104</v>
      </c>
      <c r="GH263" s="1">
        <f>GB263/(GB263+1)</f>
        <v>0.493051589567866</v>
      </c>
      <c r="GK263" s="1">
        <f>1/(1+GB263)</f>
        <v>0.506948410432134</v>
      </c>
      <c r="GN263" s="1">
        <f>GK263/GH263-1</f>
        <v>0.0281853281853286</v>
      </c>
      <c r="GQ263" s="1">
        <f>FY263*GB263</f>
        <v>0.718247365501941</v>
      </c>
      <c r="GT263" s="1">
        <f>1-FY263</f>
        <v>0.261508596783139</v>
      </c>
      <c r="GW263" s="1">
        <f>FY263*(1-GB263)</f>
        <v>0.0202440377149197</v>
      </c>
      <c r="HA263" s="1">
        <f>(HY259-HS259)/HY259</f>
        <v>0.829732620320856</v>
      </c>
      <c r="HD263" s="1">
        <f>(HG259-HM259)/HG259</f>
        <v>0.722286042504308</v>
      </c>
      <c r="HG263" s="1">
        <f>(HG259-HA259)/HG259</f>
        <v>0.743251005169443</v>
      </c>
      <c r="HJ263" s="1">
        <f>(HG259-HM259)/(HG259-HA259)</f>
        <v>0.971792890262751</v>
      </c>
      <c r="HM263" s="1">
        <f>HY259/HG259-1</f>
        <v>0.342619184376795</v>
      </c>
      <c r="HP263" s="1">
        <f>HJ263/(HJ263+1)</f>
        <v>0.492847344699197</v>
      </c>
      <c r="HS263" s="1">
        <f>1/(1+HJ263)</f>
        <v>0.507152655300803</v>
      </c>
      <c r="HV263" s="1">
        <f>HS263/HP263-1</f>
        <v>0.0290258449304173</v>
      </c>
      <c r="HY263" s="1">
        <f>HG263*HJ263</f>
        <v>0.722286042504308</v>
      </c>
      <c r="IB263" s="1">
        <f>1-HG263</f>
        <v>0.256748994830557</v>
      </c>
      <c r="IE263" s="1">
        <f>HG263*(1-HJ263)</f>
        <v>0.0209649626651349</v>
      </c>
      <c r="II263" s="1">
        <f>(JG259-JA259)/JG259</f>
        <v>0.814435564435564</v>
      </c>
      <c r="IL263" s="1">
        <f>(IO259-IU259)/IO259</f>
        <v>0.663725822870716</v>
      </c>
      <c r="IO263" s="1">
        <f>(IO259-II259)/IO259</f>
        <v>0.709874448591788</v>
      </c>
      <c r="IR263" s="1">
        <f>(IO259-IU259)/(IO259-II259)</f>
        <v>0.934990439770554</v>
      </c>
      <c r="IU263" s="1">
        <f>JG259/IO259-1</f>
        <v>0.358669833729216</v>
      </c>
      <c r="IX263" s="1">
        <f>IR263/(IR263+1)</f>
        <v>0.483201581027668</v>
      </c>
      <c r="JA263" s="1">
        <f>1/(1+IR263)</f>
        <v>0.516798418972332</v>
      </c>
      <c r="JD263" s="1">
        <f>JA263/IX263-1</f>
        <v>0.0695296523517384</v>
      </c>
      <c r="JG263" s="1">
        <f>IO263*IR263</f>
        <v>0.663725822870716</v>
      </c>
      <c r="JJ263" s="1">
        <f>1-IO263</f>
        <v>0.290125551408212</v>
      </c>
      <c r="JM263" s="1">
        <f>IO263*(1-IR263)</f>
        <v>0.0461486257210723</v>
      </c>
      <c r="JQ263" s="1">
        <f>(KO259-KI259)/KO259</f>
        <v>0.779748468236053</v>
      </c>
      <c r="JT263" s="1">
        <f>(JW259-KC259)/JW259</f>
        <v>0.587037037037037</v>
      </c>
      <c r="JW263" s="1">
        <f>(JW259-JQ259)/JW259</f>
        <v>0.706481481481481</v>
      </c>
      <c r="JZ263" s="1">
        <f>(JW259-KC259)/(JW259-JQ259)</f>
        <v>0.830930537352556</v>
      </c>
      <c r="KC263" s="1">
        <f>KO259/JW259-1</f>
        <v>0.435648148148148</v>
      </c>
      <c r="KF263" s="1">
        <f>JZ263/(JZ263+1)</f>
        <v>0.453829634931997</v>
      </c>
      <c r="KI263" s="1">
        <f>1/(1+JZ263)</f>
        <v>0.546170365068003</v>
      </c>
      <c r="KL263" s="1">
        <f>KI263/KF263-1</f>
        <v>0.203470031545741</v>
      </c>
      <c r="KO263" s="1">
        <f>JW263*JZ263</f>
        <v>0.587037037037037</v>
      </c>
      <c r="KR263" s="1">
        <f>1-JW263</f>
        <v>0.293518518518519</v>
      </c>
      <c r="KU263" s="1">
        <f>JW263*(1-JZ263)</f>
        <v>0.119444444444444</v>
      </c>
      <c r="KY263" s="1">
        <f>(LW259-LQ259)/LW259</f>
        <v>0.663382594417077</v>
      </c>
      <c r="LB263" s="1">
        <f>(LE259-LK259)/LE259</f>
        <v>0.465822784810127</v>
      </c>
      <c r="LE263" s="1">
        <f>(LE259-KY259)/LE259</f>
        <v>0.582278481012658</v>
      </c>
      <c r="LH263" s="1">
        <f>(LE259-LK259)/(LE259-KY259)</f>
        <v>0.8</v>
      </c>
      <c r="LK263" s="1">
        <f>LW259/LE259-1</f>
        <v>0.541772151898734</v>
      </c>
      <c r="LN263" s="1">
        <f>LH263/(LH263+1)</f>
        <v>0.444444444444444</v>
      </c>
      <c r="LQ263" s="1">
        <f>1/(1+LH263)</f>
        <v>0.555555555555556</v>
      </c>
      <c r="LT263" s="1">
        <f>LQ263/LN263-1</f>
        <v>0.25</v>
      </c>
      <c r="LW263" s="1">
        <f>LE263*LH263</f>
        <v>0.465822784810127</v>
      </c>
      <c r="LZ263" s="1">
        <f>1-LE263</f>
        <v>0.417721518987342</v>
      </c>
      <c r="MC263" s="1">
        <f>LE263*(1-LH263)</f>
        <v>0.116455696202532</v>
      </c>
      <c r="MG263" s="3"/>
      <c r="MI263" s="1">
        <f>(NG259-NA259)/NG259</f>
        <v>0.833536090835361</v>
      </c>
      <c r="ML263" s="1">
        <f>(MO259-MU259)/MO259</f>
        <v>0.725592293673523</v>
      </c>
      <c r="MO263" s="1">
        <f>(MO259-MI259)/MO259</f>
        <v>0.745378807602187</v>
      </c>
      <c r="MR263" s="1">
        <f>(MO259-MU259)/(MO259-MI259)</f>
        <v>0.973454418442194</v>
      </c>
      <c r="MU263" s="1">
        <f>NG259/MO259-1</f>
        <v>0.284040614423327</v>
      </c>
      <c r="MX263" s="1">
        <f>MR263/(MR263+1)</f>
        <v>0.493274336283186</v>
      </c>
      <c r="NA263" s="1">
        <f>1/(1+MR263)</f>
        <v>0.506725663716814</v>
      </c>
      <c r="ND263" s="1">
        <f>NA263/MX263-1</f>
        <v>0.0272694653749552</v>
      </c>
      <c r="NG263" s="1">
        <f>MO263*MR263</f>
        <v>0.725592293673523</v>
      </c>
      <c r="NJ263" s="1">
        <f>1-MO263</f>
        <v>0.254621192397813</v>
      </c>
      <c r="NM263" s="1">
        <f>MO263*(1-MR263)</f>
        <v>0.0197865139286643</v>
      </c>
      <c r="NQ263" s="1">
        <f>(OO259-OI259)/OO259</f>
        <v>0.834873443149859</v>
      </c>
      <c r="NT263" s="1">
        <f>(NW259-OC259)/NW259</f>
        <v>0.727876694127026</v>
      </c>
      <c r="NW263" s="1">
        <f>(NW259-NQ259)/NW259</f>
        <v>0.74701036407122</v>
      </c>
      <c r="NZ263" s="1">
        <f>(NW259-OC259)/(NW259-NQ259)</f>
        <v>0.974386339381003</v>
      </c>
      <c r="OC263" s="1">
        <f>OO259/NW259-1</f>
        <v>0.322880680308265</v>
      </c>
      <c r="OF263" s="1">
        <f>NZ263/(NZ263+1)</f>
        <v>0.493513513513513</v>
      </c>
      <c r="OI263" s="1">
        <f>1/(1+NZ263)</f>
        <v>0.506486486486486</v>
      </c>
      <c r="OL263" s="1">
        <f>OI263/OF263-1</f>
        <v>0.0262869660460021</v>
      </c>
      <c r="OO263" s="1">
        <f>NW263*NZ263</f>
        <v>0.727876694127026</v>
      </c>
      <c r="OR263" s="1">
        <f>1-NW263</f>
        <v>0.25298963592878</v>
      </c>
      <c r="OU263" s="1">
        <f>NW263*(1-NZ263)</f>
        <v>0.0191336699441935</v>
      </c>
      <c r="OY263" s="1">
        <f>(PW259-PQ259)/PW259</f>
        <v>0.816888045540797</v>
      </c>
      <c r="PB263" s="1">
        <f>(PE259-PK259)/PE259</f>
        <v>0.67515923566879</v>
      </c>
      <c r="PE263" s="1">
        <f>(PE259-OY259)/PE259</f>
        <v>0.71687898089172</v>
      </c>
      <c r="PH263" s="1">
        <f>(PE259-PK259)/(PE259-OY259)</f>
        <v>0.941803642825411</v>
      </c>
      <c r="PK263" s="1">
        <f>PW259/PE259-1</f>
        <v>0.342675159235669</v>
      </c>
      <c r="PN263" s="1">
        <f>PH263/(PH263+1)</f>
        <v>0.485014870738961</v>
      </c>
      <c r="PQ263" s="1">
        <f>1/(1+PH263)</f>
        <v>0.514985129261039</v>
      </c>
      <c r="PT263" s="1">
        <f>PQ263/PN263-1</f>
        <v>0.0617924528301887</v>
      </c>
      <c r="PW263" s="1">
        <f>PE263*PH263</f>
        <v>0.67515923566879</v>
      </c>
      <c r="PZ263" s="1">
        <f>1-PE263</f>
        <v>0.28312101910828</v>
      </c>
      <c r="QC263" s="1">
        <f>PE263*(1-PH263)</f>
        <v>0.04171974522293</v>
      </c>
      <c r="QG263" s="1">
        <f>(RE259-QY259)/RE259</f>
        <v>0.788893115252948</v>
      </c>
      <c r="QJ263" s="1">
        <f>(QM259-QS259)/QM259</f>
        <v>0.593817787418655</v>
      </c>
      <c r="QM263" s="1">
        <f>(QM259-QG259)/QM259</f>
        <v>0.690889370932755</v>
      </c>
      <c r="QP263" s="1">
        <f>(QM259-QS259)/(QM259-QG259)</f>
        <v>0.859497645211931</v>
      </c>
      <c r="QS263" s="1">
        <f>RE259/QM259-1</f>
        <v>0.425704989154013</v>
      </c>
      <c r="QV263" s="1">
        <f>QP263/(QP263+1)</f>
        <v>0.462220346137611</v>
      </c>
      <c r="QY263" s="1">
        <f>1/(1+QP263)</f>
        <v>0.537779653862389</v>
      </c>
      <c r="RB263" s="1">
        <f>QY263/QV263-1</f>
        <v>0.163470319634703</v>
      </c>
      <c r="RE263" s="1">
        <f>QM263*QP263</f>
        <v>0.593817787418655</v>
      </c>
      <c r="RH263" s="1">
        <f>1-QM263</f>
        <v>0.309110629067245</v>
      </c>
      <c r="RK263" s="1">
        <f>QM263*(1-QP263)</f>
        <v>0.0970715835140998</v>
      </c>
      <c r="RO263" s="1">
        <f>(SM259-SG259)/SM259</f>
        <v>0.707403055229142</v>
      </c>
      <c r="RR263" s="1">
        <f>(RU259-SA259)/RU259</f>
        <v>0.520069808027923</v>
      </c>
      <c r="RU263" s="1">
        <f>(RU259-RO259)/RU259</f>
        <v>0.635253054101222</v>
      </c>
      <c r="RX263" s="1">
        <f>(RU259-SA259)/(RU259-RO259)</f>
        <v>0.818681318681319</v>
      </c>
      <c r="SA263" s="1">
        <f>SM259/RU259-1</f>
        <v>0.485165794066318</v>
      </c>
      <c r="SD263" s="1">
        <f>RX263/(RX263+1)</f>
        <v>0.450151057401813</v>
      </c>
      <c r="SG263" s="1">
        <f>1/(1+RX263)</f>
        <v>0.549848942598187</v>
      </c>
      <c r="SJ263" s="1">
        <f>SG263/SD263-1</f>
        <v>0.221476510067114</v>
      </c>
      <c r="SM263" s="1">
        <f>RU263*RX263</f>
        <v>0.520069808027923</v>
      </c>
      <c r="SP263" s="1">
        <f>1-RU263</f>
        <v>0.364746945898778</v>
      </c>
      <c r="SS263" s="1">
        <f>RU263*(1-RX263)</f>
        <v>0.115183246073298</v>
      </c>
      <c r="SW263" s="3"/>
      <c r="SY263" s="1">
        <f>(TW259-TQ259)/TW259</f>
        <v>0.833367243133265</v>
      </c>
      <c r="TB263" s="1">
        <f>(TE259-TK259)/TE259</f>
        <v>0.726489028213166</v>
      </c>
      <c r="TE263" s="1">
        <f>(TE259-SY259)/TE259</f>
        <v>0.745559038662487</v>
      </c>
      <c r="TH263" s="1">
        <f>(TE259-TK259)/(TE259-SY259)</f>
        <v>0.974421864050456</v>
      </c>
      <c r="TK263" s="1">
        <f>TW259/TE259-1</f>
        <v>0.283960292580982</v>
      </c>
      <c r="TN263" s="1">
        <f>TH263/(TH263+1)</f>
        <v>0.493522626441881</v>
      </c>
      <c r="TQ263" s="1">
        <f>1/(1+TH263)</f>
        <v>0.506477373558119</v>
      </c>
      <c r="TT263" s="1">
        <f>TQ263/TN263-1</f>
        <v>0.0262495505213951</v>
      </c>
      <c r="TW263" s="1">
        <f>TE263*TH263</f>
        <v>0.726489028213166</v>
      </c>
      <c r="TZ263" s="1">
        <f>1-TE263</f>
        <v>0.254440961337513</v>
      </c>
      <c r="UC263" s="1">
        <f>TE263*(1-TH263)</f>
        <v>0.0190700104493207</v>
      </c>
      <c r="UG263" s="1">
        <f>(VE259-UY259)/VE259</f>
        <v>0.836310760282509</v>
      </c>
      <c r="UJ263" s="1">
        <f>(UM259-US259)/UM259</f>
        <v>0.726125137211855</v>
      </c>
      <c r="UM263" s="1">
        <f>(UM259-UG259)/UM259</f>
        <v>0.745609220636663</v>
      </c>
      <c r="UP263" s="1">
        <f>(UM259-US259)/(UM259-UG259)</f>
        <v>0.973868237026132</v>
      </c>
      <c r="US263" s="1">
        <f>VE259/UM259-1</f>
        <v>0.321075740944017</v>
      </c>
      <c r="UV263" s="1">
        <f>UP263/(UP263+1)</f>
        <v>0.49338057057617</v>
      </c>
      <c r="UY263" s="1">
        <f>1/(1+UP263)</f>
        <v>0.50661942942383</v>
      </c>
      <c r="VB263" s="1">
        <f>UY263/UV263-1</f>
        <v>0.026832955404384</v>
      </c>
      <c r="VE263" s="1">
        <f>UM263*UP263</f>
        <v>0.726125137211855</v>
      </c>
      <c r="VH263" s="1">
        <f>1-UM263</f>
        <v>0.254390779363337</v>
      </c>
      <c r="VK263" s="1">
        <f>UM263*(1-UP263)</f>
        <v>0.019484083424808</v>
      </c>
      <c r="VO263" s="1">
        <f>(WM259-WG259)/WM259</f>
        <v>0.816518066635382</v>
      </c>
      <c r="VR263" s="1">
        <f>(VU259-WA259)/VU259</f>
        <v>0.673076923076923</v>
      </c>
      <c r="VU263" s="1">
        <f>(VU259-VO259)/VU259</f>
        <v>0.715321563682219</v>
      </c>
      <c r="VX263" s="1">
        <f>(VU259-WA259)/(VU259-VO259)</f>
        <v>0.940943146760687</v>
      </c>
      <c r="WA263" s="1">
        <f>WM259/VU259-1</f>
        <v>0.343631778058008</v>
      </c>
      <c r="WD263" s="1">
        <f>VX263/(VX263+1)</f>
        <v>0.484786557674841</v>
      </c>
      <c r="WG263" s="1">
        <f>1/(1+VX263)</f>
        <v>0.515213442325159</v>
      </c>
      <c r="WJ263" s="1">
        <f>WG263/WD263-1</f>
        <v>0.0627634660421548</v>
      </c>
      <c r="WM263" s="1">
        <f>VU263*VX263</f>
        <v>0.673076923076923</v>
      </c>
      <c r="WP263" s="1">
        <f>1-VU263</f>
        <v>0.284678436317781</v>
      </c>
      <c r="WS263" s="1">
        <f>VU263*(1-VX263)</f>
        <v>0.0422446406052964</v>
      </c>
      <c r="WW263" s="1">
        <f>(XU259-XO259)/XU259</f>
        <v>0.78773397052967</v>
      </c>
      <c r="WZ263" s="1">
        <f>(XC259-XI259)/XC259</f>
        <v>0.597048808172531</v>
      </c>
      <c r="XC263" s="1">
        <f>(XC259-WW259)/XC259</f>
        <v>0.696367763904654</v>
      </c>
      <c r="XF263" s="1">
        <f>(XC259-XI259)/(XC259-WW259)</f>
        <v>0.857375713121435</v>
      </c>
      <c r="XI263" s="1">
        <f>XU259/XC259-1</f>
        <v>0.425085130533485</v>
      </c>
      <c r="XL263" s="1">
        <f>XF263/(XF263+1)</f>
        <v>0.461605967529618</v>
      </c>
      <c r="XO263" s="1">
        <f>1/(1+XF263)</f>
        <v>0.538394032470382</v>
      </c>
      <c r="XR263" s="1">
        <f>XO263/XL263-1</f>
        <v>0.166349809885931</v>
      </c>
      <c r="XU263" s="1">
        <f>XC263*XF263</f>
        <v>0.597048808172531</v>
      </c>
      <c r="XX263" s="1">
        <f>1-XC263</f>
        <v>0.303632236095346</v>
      </c>
      <c r="YA263" s="1">
        <f>XC263*(1-XF263)</f>
        <v>0.0993189557321224</v>
      </c>
      <c r="YE263" s="1">
        <f>(ZC259-YW259)/ZC259</f>
        <v>0.702101359703337</v>
      </c>
      <c r="YH263" s="1">
        <f>(YK259-YQ259)/YK259</f>
        <v>0.525830258302583</v>
      </c>
      <c r="YK263" s="1">
        <f>(YK259-YE259)/YK259</f>
        <v>0.57380073800738</v>
      </c>
      <c r="YN263" s="1">
        <f>(YK259-YQ259)/(YK259-YE259)</f>
        <v>0.916398713826367</v>
      </c>
      <c r="YQ263" s="1">
        <f>ZC259/YK259-1</f>
        <v>0.492619926199262</v>
      </c>
      <c r="YT263" s="1">
        <f>YN263/(YN263+1)</f>
        <v>0.478187919463087</v>
      </c>
      <c r="YW263" s="1">
        <f>1/(1+YN263)</f>
        <v>0.521812080536913</v>
      </c>
      <c r="YZ263" s="1">
        <f>YW263/YT263-1</f>
        <v>0.0912280701754387</v>
      </c>
      <c r="ZC263" s="1">
        <f>YK263*YN263</f>
        <v>0.525830258302583</v>
      </c>
      <c r="ZF263" s="1">
        <f>1-YK263</f>
        <v>0.42619926199262</v>
      </c>
      <c r="ZI263" s="1">
        <f>YK263*(1-YN263)</f>
        <v>0.0479704797047971</v>
      </c>
      <c r="ZM263" s="5"/>
      <c r="ZN263" s="5"/>
      <c r="ZO263" s="5"/>
      <c r="ZP263" s="5"/>
      <c r="ZQ263" s="5"/>
      <c r="ZR263" s="5"/>
      <c r="ZS263" s="5"/>
      <c r="ZT263" s="5"/>
      <c r="ZU263" s="5"/>
      <c r="ZV263" s="5"/>
      <c r="ZW263" s="5"/>
      <c r="ZX263" s="5"/>
      <c r="ZY263" s="5"/>
      <c r="ZZ263" s="5"/>
      <c r="AAA263" s="5"/>
      <c r="AAB263" s="5"/>
      <c r="AAC263" s="5"/>
      <c r="AAD263" s="5"/>
      <c r="AAE263" s="5"/>
      <c r="AAF263" s="5"/>
      <c r="AAG263" s="5"/>
      <c r="AAH263" s="5"/>
      <c r="AAI263" s="5"/>
      <c r="AAJ263" s="5"/>
      <c r="AAK263" s="5"/>
      <c r="AAL263" s="5"/>
      <c r="AAM263" s="5"/>
    </row>
    <row r="264" spans="1:715">
      <c r="A264" s="3"/>
      <c r="FQ264" s="3"/>
      <c r="MG264" s="3"/>
      <c r="SW264" s="3"/>
      <c r="ZM264" s="5"/>
      <c r="ZN264" s="5"/>
      <c r="ZO264" s="5"/>
      <c r="ZP264" s="5"/>
      <c r="ZQ264" s="5"/>
      <c r="ZR264" s="5"/>
      <c r="ZS264" s="5"/>
      <c r="ZT264" s="5"/>
      <c r="ZU264" s="5"/>
      <c r="ZV264" s="5"/>
      <c r="ZW264" s="5"/>
      <c r="ZX264" s="5"/>
      <c r="ZY264" s="5"/>
      <c r="ZZ264" s="5"/>
      <c r="AAA264" s="5"/>
      <c r="AAB264" s="5"/>
      <c r="AAC264" s="5"/>
      <c r="AAD264" s="5"/>
      <c r="AAE264" s="5"/>
      <c r="AAF264" s="5"/>
      <c r="AAG264" s="5"/>
      <c r="AAH264" s="5"/>
      <c r="AAI264" s="5"/>
      <c r="AAJ264" s="5"/>
      <c r="AAK264" s="5"/>
      <c r="AAL264" s="5"/>
      <c r="AAM264" s="5"/>
    </row>
    <row r="265" spans="1:715">
      <c r="A265" s="3"/>
      <c r="FQ265" s="3"/>
      <c r="MG265" s="3"/>
      <c r="SW265" s="3"/>
      <c r="ZM265" s="5"/>
      <c r="ZN265" s="5"/>
      <c r="ZO265" s="5"/>
      <c r="ZP265" s="5"/>
      <c r="ZQ265" s="5"/>
      <c r="ZR265" s="5"/>
      <c r="ZS265" s="5"/>
      <c r="ZT265" s="5"/>
      <c r="ZU265" s="5"/>
      <c r="ZV265" s="5"/>
      <c r="ZW265" s="5"/>
      <c r="ZX265" s="5"/>
      <c r="ZY265" s="5"/>
      <c r="ZZ265" s="5"/>
      <c r="AAA265" s="5"/>
      <c r="AAB265" s="5"/>
      <c r="AAC265" s="5"/>
      <c r="AAD265" s="5"/>
      <c r="AAE265" s="5"/>
      <c r="AAF265" s="5"/>
      <c r="AAG265" s="5"/>
      <c r="AAH265" s="5"/>
      <c r="AAI265" s="5"/>
      <c r="AAJ265" s="5"/>
      <c r="AAK265" s="5"/>
      <c r="AAL265" s="5"/>
      <c r="AAM265" s="5"/>
    </row>
    <row r="266" s="1" customFormat="1" spans="1:715">
      <c r="A266" s="4" t="s">
        <v>11</v>
      </c>
      <c r="FQ266" s="4"/>
      <c r="MG266" s="4" t="s">
        <v>11</v>
      </c>
      <c r="SW266" s="4"/>
      <c r="ZM266" s="5"/>
      <c r="ZN266" s="5"/>
      <c r="ZO266" s="5"/>
      <c r="ZP266" s="5"/>
      <c r="ZQ266" s="5"/>
      <c r="ZR266" s="5"/>
      <c r="ZS266" s="5"/>
      <c r="ZT266" s="5"/>
      <c r="ZU266" s="5"/>
      <c r="ZV266" s="5"/>
      <c r="ZW266" s="5"/>
      <c r="ZX266" s="5"/>
      <c r="ZY266" s="5"/>
      <c r="ZZ266" s="5"/>
      <c r="AAA266" s="5"/>
      <c r="AAB266" s="5"/>
      <c r="AAC266" s="5"/>
      <c r="AAD266" s="5"/>
      <c r="AAE266" s="5"/>
      <c r="AAF266" s="5"/>
      <c r="AAG266" s="5"/>
      <c r="AAH266" s="5"/>
      <c r="AAI266" s="5"/>
      <c r="AAJ266" s="5"/>
      <c r="AAK266" s="5"/>
      <c r="AAL266" s="5"/>
      <c r="AAM266" s="5"/>
    </row>
    <row r="267" spans="1:715">
      <c r="A267" s="3" t="s">
        <v>58</v>
      </c>
      <c r="B267" s="1">
        <v>57</v>
      </c>
      <c r="C267" s="1">
        <v>352</v>
      </c>
      <c r="I267" s="1">
        <v>1236</v>
      </c>
      <c r="O267" s="1">
        <v>357</v>
      </c>
      <c r="U267" s="1">
        <v>275</v>
      </c>
      <c r="AA267" s="1">
        <v>1554</v>
      </c>
      <c r="AK267" s="1">
        <v>314</v>
      </c>
      <c r="AQ267" s="1">
        <v>1073</v>
      </c>
      <c r="AW267" s="1">
        <v>316</v>
      </c>
      <c r="BC267" s="1">
        <v>250</v>
      </c>
      <c r="BI267" s="1">
        <v>1355</v>
      </c>
      <c r="BS267" s="1">
        <v>293</v>
      </c>
      <c r="BY267" s="1">
        <v>972</v>
      </c>
      <c r="CE267" s="1">
        <v>339</v>
      </c>
      <c r="CK267" s="1">
        <v>263</v>
      </c>
      <c r="CQ267" s="1">
        <v>1353</v>
      </c>
      <c r="DA267" s="1">
        <v>204</v>
      </c>
      <c r="DG267" s="1">
        <v>639</v>
      </c>
      <c r="DM267" s="1">
        <v>263</v>
      </c>
      <c r="DS267" s="1">
        <v>219</v>
      </c>
      <c r="DY267" s="1">
        <v>936</v>
      </c>
      <c r="EI267" s="1">
        <v>153</v>
      </c>
      <c r="EO267" s="1">
        <v>323</v>
      </c>
      <c r="EU267" s="1">
        <v>194</v>
      </c>
      <c r="FA267" s="1">
        <v>209</v>
      </c>
      <c r="FG267" s="1">
        <v>511</v>
      </c>
      <c r="FQ267" s="3"/>
      <c r="FS267" s="1">
        <v>308</v>
      </c>
      <c r="FY267" s="1">
        <v>1193</v>
      </c>
      <c r="GE267" s="1">
        <v>309</v>
      </c>
      <c r="GK267" s="1">
        <v>236</v>
      </c>
      <c r="GQ267" s="1">
        <v>1497</v>
      </c>
      <c r="HA267" s="1">
        <v>295</v>
      </c>
      <c r="HG267" s="1">
        <v>1194</v>
      </c>
      <c r="HM267" s="1">
        <v>295</v>
      </c>
      <c r="HS267" s="1">
        <v>235</v>
      </c>
      <c r="HY267" s="1">
        <v>1518</v>
      </c>
      <c r="II267" s="1">
        <v>284</v>
      </c>
      <c r="IO267" s="1">
        <v>998</v>
      </c>
      <c r="IU267" s="1">
        <v>331</v>
      </c>
      <c r="JA267" s="1">
        <v>266</v>
      </c>
      <c r="JG267" s="1">
        <v>1387</v>
      </c>
      <c r="JQ267" s="1">
        <v>191</v>
      </c>
      <c r="JW267" s="1">
        <v>600</v>
      </c>
      <c r="KC267" s="1">
        <v>250</v>
      </c>
      <c r="KI267" s="1">
        <v>209</v>
      </c>
      <c r="KO267" s="1">
        <v>880</v>
      </c>
      <c r="KY267" s="1">
        <v>153</v>
      </c>
      <c r="LE267" s="1">
        <v>325</v>
      </c>
      <c r="LK267" s="1">
        <v>194</v>
      </c>
      <c r="LQ267" s="1">
        <v>207</v>
      </c>
      <c r="LW267" s="1">
        <v>514</v>
      </c>
      <c r="MG267" s="3" t="s">
        <v>58</v>
      </c>
      <c r="MH267" s="1">
        <v>126</v>
      </c>
      <c r="MI267" s="1">
        <v>306</v>
      </c>
      <c r="MO267" s="1">
        <v>1345</v>
      </c>
      <c r="MU267" s="1">
        <v>302</v>
      </c>
      <c r="NA267" s="1">
        <v>226</v>
      </c>
      <c r="NG267" s="1">
        <v>1666</v>
      </c>
      <c r="NQ267" s="1">
        <v>257</v>
      </c>
      <c r="NW267" s="1">
        <v>1068</v>
      </c>
      <c r="OC267" s="1">
        <v>246</v>
      </c>
      <c r="OI267" s="1">
        <v>195</v>
      </c>
      <c r="OO267" s="1">
        <v>1320</v>
      </c>
      <c r="OY267" s="1">
        <v>291</v>
      </c>
      <c r="PE267" s="1">
        <v>1040</v>
      </c>
      <c r="PK267" s="1">
        <v>326</v>
      </c>
      <c r="PQ267" s="1">
        <v>229</v>
      </c>
      <c r="PW267" s="1">
        <v>1371</v>
      </c>
      <c r="QG267" s="1">
        <v>183</v>
      </c>
      <c r="QM267" s="1">
        <v>603</v>
      </c>
      <c r="QS267" s="1">
        <v>240</v>
      </c>
      <c r="QY267" s="1">
        <v>194</v>
      </c>
      <c r="RE267" s="1">
        <v>868</v>
      </c>
      <c r="RO267" s="1">
        <v>206</v>
      </c>
      <c r="RU267" s="1">
        <v>451</v>
      </c>
      <c r="SA267" s="1">
        <v>258</v>
      </c>
      <c r="SG267" s="1">
        <v>251</v>
      </c>
      <c r="SM267" s="1">
        <v>701</v>
      </c>
      <c r="SW267" s="3"/>
      <c r="SY267" s="1">
        <v>298</v>
      </c>
      <c r="TE267" s="1">
        <v>1261</v>
      </c>
      <c r="TK267" s="1">
        <v>295</v>
      </c>
      <c r="TQ267" s="1">
        <v>223</v>
      </c>
      <c r="TW267" s="1">
        <v>1564</v>
      </c>
      <c r="UG267" s="1">
        <v>252</v>
      </c>
      <c r="UM267" s="1">
        <v>1083</v>
      </c>
      <c r="US267" s="1">
        <v>244</v>
      </c>
      <c r="UY267" s="1">
        <v>190</v>
      </c>
      <c r="VE267" s="1">
        <v>1341</v>
      </c>
      <c r="VO267" s="1">
        <v>297</v>
      </c>
      <c r="VU267" s="1">
        <v>1041</v>
      </c>
      <c r="WA267" s="1">
        <v>333</v>
      </c>
      <c r="WG267" s="1">
        <v>235</v>
      </c>
      <c r="WM267" s="1">
        <v>1374</v>
      </c>
      <c r="WW267" s="1">
        <v>185</v>
      </c>
      <c r="XC267" s="1">
        <v>637</v>
      </c>
      <c r="XI267" s="1">
        <v>239</v>
      </c>
      <c r="XO267" s="1">
        <v>192</v>
      </c>
      <c r="XU267" s="1">
        <v>905</v>
      </c>
      <c r="YE267" s="1">
        <v>204</v>
      </c>
      <c r="YK267" s="1">
        <v>445</v>
      </c>
      <c r="YQ267" s="1">
        <v>256</v>
      </c>
      <c r="YW267" s="1">
        <v>249</v>
      </c>
      <c r="ZC267" s="1">
        <v>690</v>
      </c>
      <c r="ZM267" s="5"/>
      <c r="ZN267" s="5"/>
      <c r="ZO267" s="5"/>
      <c r="ZP267" s="5"/>
      <c r="ZQ267" s="5"/>
      <c r="ZR267" s="5"/>
      <c r="ZS267" s="5"/>
      <c r="ZT267" s="5"/>
      <c r="ZU267" s="5"/>
      <c r="ZV267" s="5"/>
      <c r="ZW267" s="5"/>
      <c r="ZX267" s="5"/>
      <c r="ZY267" s="5"/>
      <c r="ZZ267" s="5"/>
      <c r="AAA267" s="5"/>
      <c r="AAB267" s="5"/>
      <c r="AAC267" s="5"/>
      <c r="AAD267" s="5"/>
      <c r="AAE267" s="5"/>
      <c r="AAF267" s="5"/>
      <c r="AAG267" s="5"/>
      <c r="AAH267" s="5"/>
      <c r="AAI267" s="5"/>
      <c r="AAJ267" s="5"/>
      <c r="AAK267" s="5"/>
      <c r="AAL267" s="5"/>
      <c r="AAM267" s="5"/>
    </row>
    <row r="268" spans="1:715">
      <c r="A268" s="3"/>
      <c r="C268" s="1">
        <v>300</v>
      </c>
      <c r="I268" s="1">
        <v>1232</v>
      </c>
      <c r="O268" s="1">
        <v>327</v>
      </c>
      <c r="U268" s="1">
        <v>252</v>
      </c>
      <c r="AA268" s="1">
        <v>1621</v>
      </c>
      <c r="AK268" s="1">
        <v>281</v>
      </c>
      <c r="AQ268" s="1">
        <v>1173</v>
      </c>
      <c r="AW268" s="1">
        <v>307</v>
      </c>
      <c r="BC268" s="1">
        <v>239</v>
      </c>
      <c r="BI268" s="1">
        <v>1548</v>
      </c>
      <c r="BS268" s="1">
        <v>286</v>
      </c>
      <c r="BY268" s="1">
        <v>1004</v>
      </c>
      <c r="CE268" s="1">
        <v>327</v>
      </c>
      <c r="CK268" s="1">
        <v>253</v>
      </c>
      <c r="CQ268" s="1">
        <v>1366</v>
      </c>
      <c r="DA268" s="1">
        <v>200</v>
      </c>
      <c r="DG268" s="1">
        <v>649</v>
      </c>
      <c r="DM268" s="1">
        <v>265</v>
      </c>
      <c r="DS268" s="1">
        <v>215</v>
      </c>
      <c r="DY268" s="1">
        <v>974</v>
      </c>
      <c r="FQ268" s="3"/>
      <c r="FS268" s="1">
        <v>326</v>
      </c>
      <c r="FY268" s="1">
        <v>1266</v>
      </c>
      <c r="GE268" s="1">
        <v>359</v>
      </c>
      <c r="GK268" s="1">
        <v>277</v>
      </c>
      <c r="GQ268" s="1">
        <v>1667</v>
      </c>
      <c r="HA268" s="1">
        <v>345</v>
      </c>
      <c r="HG268" s="1">
        <v>1356</v>
      </c>
      <c r="HM268" s="1">
        <v>380</v>
      </c>
      <c r="HS268" s="1">
        <v>296</v>
      </c>
      <c r="HY268" s="1">
        <v>1796</v>
      </c>
      <c r="II268" s="1">
        <v>285</v>
      </c>
      <c r="IO268" s="1">
        <v>1070</v>
      </c>
      <c r="IU268" s="1">
        <v>327</v>
      </c>
      <c r="JA268" s="1">
        <v>256</v>
      </c>
      <c r="JG268" s="1">
        <v>1455</v>
      </c>
      <c r="JQ268" s="1">
        <v>218</v>
      </c>
      <c r="JW268" s="1">
        <v>656</v>
      </c>
      <c r="KC268" s="1">
        <v>259</v>
      </c>
      <c r="KI268" s="1">
        <v>212</v>
      </c>
      <c r="KO268" s="1">
        <v>955</v>
      </c>
      <c r="MG268" s="3"/>
      <c r="MI268" s="1">
        <v>379</v>
      </c>
      <c r="MO268" s="1">
        <v>1363</v>
      </c>
      <c r="MU268" s="1">
        <v>417</v>
      </c>
      <c r="NA268" s="1">
        <v>320</v>
      </c>
      <c r="NG268" s="1">
        <v>1786</v>
      </c>
      <c r="NQ268" s="1">
        <v>414</v>
      </c>
      <c r="NW268" s="1">
        <v>1513</v>
      </c>
      <c r="OC268" s="1">
        <v>459</v>
      </c>
      <c r="OI268" s="1">
        <v>356</v>
      </c>
      <c r="OO268" s="1">
        <v>1997</v>
      </c>
      <c r="OY268" s="1">
        <v>303</v>
      </c>
      <c r="PE268" s="1">
        <v>1148</v>
      </c>
      <c r="PK268" s="1">
        <v>344</v>
      </c>
      <c r="PQ268" s="1">
        <v>259</v>
      </c>
      <c r="PW268" s="1">
        <v>1534</v>
      </c>
      <c r="QG268" s="1">
        <v>180</v>
      </c>
      <c r="QM268" s="1">
        <v>620</v>
      </c>
      <c r="QS268" s="1">
        <v>206</v>
      </c>
      <c r="QY268" s="1">
        <v>165</v>
      </c>
      <c r="RE268" s="1">
        <v>894</v>
      </c>
      <c r="SW268" s="3"/>
      <c r="SY268" s="1">
        <v>364</v>
      </c>
      <c r="TE268" s="1">
        <v>1354</v>
      </c>
      <c r="TK268" s="1">
        <v>401</v>
      </c>
      <c r="TQ268" s="1">
        <v>308</v>
      </c>
      <c r="TW268" s="1">
        <v>1778</v>
      </c>
      <c r="UG268" s="1">
        <v>396</v>
      </c>
      <c r="UM268" s="1">
        <v>1507</v>
      </c>
      <c r="US268" s="1">
        <v>439</v>
      </c>
      <c r="UY268" s="1">
        <v>340</v>
      </c>
      <c r="VE268" s="1">
        <v>1988</v>
      </c>
      <c r="VO268" s="1">
        <v>322</v>
      </c>
      <c r="VU268" s="1">
        <v>1255</v>
      </c>
      <c r="WA268" s="1">
        <v>366</v>
      </c>
      <c r="WG268" s="1">
        <v>275</v>
      </c>
      <c r="WM268" s="1">
        <v>1679</v>
      </c>
      <c r="WW268" s="1">
        <v>199</v>
      </c>
      <c r="XC268" s="1">
        <v>673</v>
      </c>
      <c r="XI268" s="1">
        <v>259</v>
      </c>
      <c r="XO268" s="1">
        <v>193</v>
      </c>
      <c r="XU268" s="1">
        <v>941</v>
      </c>
      <c r="ZM268" s="5"/>
      <c r="ZN268" s="5"/>
      <c r="ZO268" s="5"/>
      <c r="ZP268" s="5"/>
      <c r="ZQ268" s="5"/>
      <c r="ZR268" s="5"/>
      <c r="ZS268" s="5"/>
      <c r="ZT268" s="5"/>
      <c r="ZU268" s="5"/>
      <c r="ZV268" s="5"/>
      <c r="ZW268" s="5"/>
      <c r="ZX268" s="5"/>
      <c r="ZY268" s="5"/>
      <c r="ZZ268" s="5"/>
      <c r="AAA268" s="5"/>
      <c r="AAB268" s="5"/>
      <c r="AAC268" s="5"/>
      <c r="AAD268" s="5"/>
      <c r="AAE268" s="5"/>
      <c r="AAF268" s="5"/>
      <c r="AAG268" s="5"/>
      <c r="AAH268" s="5"/>
      <c r="AAI268" s="5"/>
      <c r="AAJ268" s="5"/>
      <c r="AAK268" s="5"/>
      <c r="AAL268" s="5"/>
      <c r="AAM268" s="5"/>
    </row>
    <row r="269" spans="1:715">
      <c r="A269" s="3"/>
      <c r="C269" s="1">
        <v>315</v>
      </c>
      <c r="I269" s="1">
        <v>1252</v>
      </c>
      <c r="O269" s="1">
        <v>330</v>
      </c>
      <c r="U269" s="1">
        <v>255</v>
      </c>
      <c r="AA269" s="1">
        <v>1612</v>
      </c>
      <c r="AK269" s="1">
        <v>356</v>
      </c>
      <c r="AQ269" s="1">
        <v>1518</v>
      </c>
      <c r="AW269" s="1">
        <v>380</v>
      </c>
      <c r="BC269" s="1">
        <v>297</v>
      </c>
      <c r="BI269" s="1">
        <v>1983</v>
      </c>
      <c r="BS269" s="1">
        <v>290</v>
      </c>
      <c r="BY269" s="1">
        <v>1169</v>
      </c>
      <c r="CE269" s="1">
        <v>335</v>
      </c>
      <c r="CK269" s="1">
        <v>259</v>
      </c>
      <c r="CQ269" s="1">
        <v>1603</v>
      </c>
      <c r="DA269" s="1">
        <v>200</v>
      </c>
      <c r="DG269" s="1">
        <v>519</v>
      </c>
      <c r="DM269" s="1">
        <v>295</v>
      </c>
      <c r="DS269" s="1">
        <v>265</v>
      </c>
      <c r="DY269" s="1">
        <v>839</v>
      </c>
      <c r="FQ269" s="3"/>
      <c r="FS269" s="1">
        <v>316</v>
      </c>
      <c r="FY269" s="1">
        <v>1217</v>
      </c>
      <c r="GE269" s="1">
        <v>332</v>
      </c>
      <c r="GK269" s="1">
        <v>255</v>
      </c>
      <c r="GQ269" s="1">
        <v>1565</v>
      </c>
      <c r="HA269" s="1">
        <v>315</v>
      </c>
      <c r="HG269" s="1">
        <v>1253</v>
      </c>
      <c r="HM269" s="1">
        <v>333</v>
      </c>
      <c r="HS269" s="1">
        <v>262</v>
      </c>
      <c r="HY269" s="1">
        <v>1627</v>
      </c>
      <c r="II269" s="1">
        <v>298</v>
      </c>
      <c r="IO269" s="1">
        <v>1124</v>
      </c>
      <c r="IU269" s="1">
        <v>345</v>
      </c>
      <c r="JA269" s="1">
        <v>274</v>
      </c>
      <c r="JG269" s="1">
        <v>1542</v>
      </c>
      <c r="JQ269" s="1">
        <v>176</v>
      </c>
      <c r="JW269" s="1">
        <v>514</v>
      </c>
      <c r="KC269" s="1">
        <v>292</v>
      </c>
      <c r="KI269" s="1">
        <v>263</v>
      </c>
      <c r="KO269" s="1">
        <v>866</v>
      </c>
      <c r="MG269" s="3"/>
      <c r="MI269" s="1">
        <v>324</v>
      </c>
      <c r="MO269" s="1">
        <v>1239</v>
      </c>
      <c r="MU269" s="1">
        <v>338</v>
      </c>
      <c r="NA269" s="1">
        <v>256</v>
      </c>
      <c r="NG269" s="1">
        <v>1571</v>
      </c>
      <c r="NQ269" s="1">
        <v>329</v>
      </c>
      <c r="NW269" s="1">
        <v>1409</v>
      </c>
      <c r="OC269" s="1">
        <v>346</v>
      </c>
      <c r="OI269" s="1">
        <v>271</v>
      </c>
      <c r="OO269" s="1">
        <v>1817</v>
      </c>
      <c r="OY269" s="1">
        <v>316</v>
      </c>
      <c r="PE269" s="1">
        <v>1097</v>
      </c>
      <c r="PK269" s="1">
        <v>357</v>
      </c>
      <c r="PQ269" s="1">
        <v>260</v>
      </c>
      <c r="PW269" s="1">
        <v>1458</v>
      </c>
      <c r="QG269" s="1">
        <v>209</v>
      </c>
      <c r="QM269" s="1">
        <v>613</v>
      </c>
      <c r="QS269" s="1">
        <v>340</v>
      </c>
      <c r="QY269" s="1">
        <v>284</v>
      </c>
      <c r="RE269" s="1">
        <v>949</v>
      </c>
      <c r="SW269" s="3"/>
      <c r="SY269" s="1">
        <v>320</v>
      </c>
      <c r="TE269" s="1">
        <v>1235</v>
      </c>
      <c r="TK269" s="1">
        <v>335</v>
      </c>
      <c r="TQ269" s="1">
        <v>256</v>
      </c>
      <c r="TW269" s="1">
        <v>1574</v>
      </c>
      <c r="UG269" s="1">
        <v>317</v>
      </c>
      <c r="UM269" s="1">
        <v>1251</v>
      </c>
      <c r="US269" s="1">
        <v>332</v>
      </c>
      <c r="UY269" s="1">
        <v>258</v>
      </c>
      <c r="VE269" s="1">
        <v>1606</v>
      </c>
      <c r="VO269" s="1">
        <v>298</v>
      </c>
      <c r="VU269" s="1">
        <v>1027</v>
      </c>
      <c r="WA269" s="1">
        <v>336</v>
      </c>
      <c r="WG269" s="1">
        <v>245</v>
      </c>
      <c r="WM269" s="1">
        <v>1364</v>
      </c>
      <c r="WW269" s="1">
        <v>199</v>
      </c>
      <c r="XC269" s="1">
        <v>578</v>
      </c>
      <c r="XI269" s="1">
        <v>306</v>
      </c>
      <c r="XO269" s="1">
        <v>266</v>
      </c>
      <c r="XU269" s="1">
        <v>946</v>
      </c>
      <c r="ZM269" s="5"/>
      <c r="ZN269" s="5"/>
      <c r="ZO269" s="5"/>
      <c r="ZP269" s="5"/>
      <c r="ZQ269" s="5"/>
      <c r="ZR269" s="5"/>
      <c r="ZS269" s="5"/>
      <c r="ZT269" s="5"/>
      <c r="ZU269" s="5"/>
      <c r="ZV269" s="5"/>
      <c r="ZW269" s="5"/>
      <c r="ZX269" s="5"/>
      <c r="ZY269" s="5"/>
      <c r="ZZ269" s="5"/>
      <c r="AAA269" s="5"/>
      <c r="AAB269" s="5"/>
      <c r="AAC269" s="5"/>
      <c r="AAD269" s="5"/>
      <c r="AAE269" s="5"/>
      <c r="AAF269" s="5"/>
      <c r="AAG269" s="5"/>
      <c r="AAH269" s="5"/>
      <c r="AAI269" s="5"/>
      <c r="AAJ269" s="5"/>
      <c r="AAK269" s="5"/>
      <c r="AAL269" s="5"/>
      <c r="AAM269" s="5"/>
    </row>
    <row r="270" spans="1:715">
      <c r="A270" s="3"/>
      <c r="C270" s="1">
        <f>AVERAGE(C267:C269)</f>
        <v>322.333333333333</v>
      </c>
      <c r="I270" s="1">
        <f>AVERAGE(I267:I269)</f>
        <v>1240</v>
      </c>
      <c r="O270" s="1">
        <f>AVERAGE(O267:O269)</f>
        <v>338</v>
      </c>
      <c r="U270" s="1">
        <f>AVERAGE(U267:U269)</f>
        <v>260.666666666667</v>
      </c>
      <c r="AA270" s="1">
        <f>AVERAGE(AA267:AA269)</f>
        <v>1595.66666666667</v>
      </c>
      <c r="AK270" s="1">
        <f>AVERAGE(AK267:AK269)</f>
        <v>317</v>
      </c>
      <c r="AQ270" s="1">
        <f>AVERAGE(AQ267:AQ269)</f>
        <v>1254.66666666667</v>
      </c>
      <c r="AW270" s="1">
        <f>AVERAGE(AW267:AW269)</f>
        <v>334.333333333333</v>
      </c>
      <c r="BC270" s="1">
        <f>AVERAGE(BC267:BC269)</f>
        <v>262</v>
      </c>
      <c r="BI270" s="1">
        <f>AVERAGE(BI267:BI269)</f>
        <v>1628.66666666667</v>
      </c>
      <c r="BS270" s="1">
        <f>AVERAGE(BS267:BS269)</f>
        <v>289.666666666667</v>
      </c>
      <c r="BY270" s="1">
        <f>AVERAGE(BY267:BY269)</f>
        <v>1048.33333333333</v>
      </c>
      <c r="CE270" s="1">
        <f>AVERAGE(CE267:CE269)</f>
        <v>333.666666666667</v>
      </c>
      <c r="CK270" s="1">
        <f>AVERAGE(CK267:CK269)</f>
        <v>258.333333333333</v>
      </c>
      <c r="CQ270" s="1">
        <f>AVERAGE(CQ267:CQ269)</f>
        <v>1440.66666666667</v>
      </c>
      <c r="DA270" s="1">
        <f>AVERAGE(DA267:DA269)</f>
        <v>201.333333333333</v>
      </c>
      <c r="DG270" s="1">
        <f>AVERAGE(DG267:DG269)</f>
        <v>602.333333333333</v>
      </c>
      <c r="DM270" s="1">
        <f>AVERAGE(DM267:DM269)</f>
        <v>274.333333333333</v>
      </c>
      <c r="DS270" s="1">
        <f>AVERAGE(DS267:DS269)</f>
        <v>233</v>
      </c>
      <c r="DY270" s="1">
        <f>AVERAGE(DY267:DY269)</f>
        <v>916.333333333333</v>
      </c>
      <c r="EI270" s="1">
        <f>EI267</f>
        <v>153</v>
      </c>
      <c r="EO270" s="1">
        <f>EO267</f>
        <v>323</v>
      </c>
      <c r="EU270" s="1">
        <f>EU267</f>
        <v>194</v>
      </c>
      <c r="FA270" s="1">
        <f>FA267</f>
        <v>209</v>
      </c>
      <c r="FG270" s="1">
        <f>FG267</f>
        <v>511</v>
      </c>
      <c r="FQ270" s="3"/>
      <c r="FS270" s="1">
        <f>AVERAGE(FS267:FS269)</f>
        <v>316.666666666667</v>
      </c>
      <c r="FY270" s="1">
        <f>AVERAGE(FY267:FY269)</f>
        <v>1225.33333333333</v>
      </c>
      <c r="GE270" s="1">
        <f>AVERAGE(GE267:GE269)</f>
        <v>333.333333333333</v>
      </c>
      <c r="GK270" s="1">
        <f>AVERAGE(GK267:GK269)</f>
        <v>256</v>
      </c>
      <c r="GQ270" s="1">
        <f>AVERAGE(GQ267:GQ269)</f>
        <v>1576.33333333333</v>
      </c>
      <c r="HA270" s="1">
        <f>AVERAGE(HA267:HA269)</f>
        <v>318.333333333333</v>
      </c>
      <c r="HG270" s="1">
        <f>AVERAGE(HG267:HG269)</f>
        <v>1267.66666666667</v>
      </c>
      <c r="HM270" s="1">
        <f>AVERAGE(HM267:HM269)</f>
        <v>336</v>
      </c>
      <c r="HS270" s="1">
        <f>AVERAGE(HS267:HS269)</f>
        <v>264.333333333333</v>
      </c>
      <c r="HY270" s="1">
        <f>AVERAGE(HY267:HY269)</f>
        <v>1647</v>
      </c>
      <c r="II270" s="1">
        <f>AVERAGE(II267:II269)</f>
        <v>289</v>
      </c>
      <c r="IO270" s="1">
        <f>AVERAGE(IO267:IO269)</f>
        <v>1064</v>
      </c>
      <c r="IU270" s="1">
        <f>AVERAGE(IU267:IU269)</f>
        <v>334.333333333333</v>
      </c>
      <c r="JA270" s="1">
        <f>AVERAGE(JA267:JA269)</f>
        <v>265.333333333333</v>
      </c>
      <c r="JG270" s="1">
        <f>AVERAGE(JG267:JG269)</f>
        <v>1461.33333333333</v>
      </c>
      <c r="JQ270" s="1">
        <f>AVERAGE(JQ267:JQ269)</f>
        <v>195</v>
      </c>
      <c r="JW270" s="1">
        <f>AVERAGE(JW267:JW269)</f>
        <v>590</v>
      </c>
      <c r="KC270" s="1">
        <f>AVERAGE(KC267:KC269)</f>
        <v>267</v>
      </c>
      <c r="KI270" s="1">
        <f>AVERAGE(KI267:KI269)</f>
        <v>228</v>
      </c>
      <c r="KO270" s="1">
        <f>AVERAGE(KO267:KO269)</f>
        <v>900.333333333333</v>
      </c>
      <c r="KY270" s="1">
        <f>KY267</f>
        <v>153</v>
      </c>
      <c r="LE270" s="1">
        <f>LE267</f>
        <v>325</v>
      </c>
      <c r="LK270" s="1">
        <f>LK267</f>
        <v>194</v>
      </c>
      <c r="LQ270" s="1">
        <f>LQ267</f>
        <v>207</v>
      </c>
      <c r="LW270" s="1">
        <f>LW267</f>
        <v>514</v>
      </c>
      <c r="MG270" s="3"/>
      <c r="MI270" s="1">
        <f>AVERAGE(MI267:MI269)</f>
        <v>336.333333333333</v>
      </c>
      <c r="MO270" s="1">
        <f>AVERAGE(MO267:MO269)</f>
        <v>1315.66666666667</v>
      </c>
      <c r="MU270" s="1">
        <f>AVERAGE(MU267:MU269)</f>
        <v>352.333333333333</v>
      </c>
      <c r="NA270" s="1">
        <f>AVERAGE(NA267:NA269)</f>
        <v>267.333333333333</v>
      </c>
      <c r="NG270" s="1">
        <f>AVERAGE(NG267:NG269)</f>
        <v>1674.33333333333</v>
      </c>
      <c r="NQ270" s="1">
        <f>AVERAGE(NQ267:NQ269)</f>
        <v>333.333333333333</v>
      </c>
      <c r="NW270" s="1">
        <f>AVERAGE(NW267:NW269)</f>
        <v>1330</v>
      </c>
      <c r="OC270" s="1">
        <f>AVERAGE(OC267:OC269)</f>
        <v>350.333333333333</v>
      </c>
      <c r="OI270" s="1">
        <f>AVERAGE(OI267:OI269)</f>
        <v>274</v>
      </c>
      <c r="OO270" s="1">
        <f>AVERAGE(OO267:OO269)</f>
        <v>1711.33333333333</v>
      </c>
      <c r="OY270" s="1">
        <f>AVERAGE(OY267:OY269)</f>
        <v>303.333333333333</v>
      </c>
      <c r="PE270" s="1">
        <f>AVERAGE(PE267:PE269)</f>
        <v>1095</v>
      </c>
      <c r="PK270" s="1">
        <f>AVERAGE(PK267:PK269)</f>
        <v>342.333333333333</v>
      </c>
      <c r="PQ270" s="1">
        <f>AVERAGE(PQ267:PQ269)</f>
        <v>249.333333333333</v>
      </c>
      <c r="PW270" s="1">
        <f>AVERAGE(PW267:PW269)</f>
        <v>1454.33333333333</v>
      </c>
      <c r="QG270" s="1">
        <f>AVERAGE(QG267:QG269)</f>
        <v>190.666666666667</v>
      </c>
      <c r="QM270" s="1">
        <f>AVERAGE(QM267:QM269)</f>
        <v>612</v>
      </c>
      <c r="QS270" s="1">
        <f>AVERAGE(QS267:QS269)</f>
        <v>262</v>
      </c>
      <c r="QY270" s="1">
        <f>AVERAGE(QY267:QY269)</f>
        <v>214.333333333333</v>
      </c>
      <c r="RE270" s="1">
        <f>AVERAGE(RE267:RE269)</f>
        <v>903.666666666667</v>
      </c>
      <c r="RO270" s="1">
        <f>RO267</f>
        <v>206</v>
      </c>
      <c r="RU270" s="1">
        <f>RU267</f>
        <v>451</v>
      </c>
      <c r="SA270" s="1">
        <f>SA267</f>
        <v>258</v>
      </c>
      <c r="SG270" s="1">
        <f>SG267</f>
        <v>251</v>
      </c>
      <c r="SM270" s="1">
        <f>SM267</f>
        <v>701</v>
      </c>
      <c r="SW270" s="3"/>
      <c r="SY270" s="1">
        <f>AVERAGE(SY267:SY269)</f>
        <v>327.333333333333</v>
      </c>
      <c r="TE270" s="1">
        <f>AVERAGE(TE267:TE269)</f>
        <v>1283.33333333333</v>
      </c>
      <c r="TK270" s="1">
        <f>AVERAGE(TK267:TK269)</f>
        <v>343.666666666667</v>
      </c>
      <c r="TQ270" s="1">
        <f>AVERAGE(TQ267:TQ269)</f>
        <v>262.333333333333</v>
      </c>
      <c r="TW270" s="1">
        <f>AVERAGE(TW267:TW269)</f>
        <v>1638.66666666667</v>
      </c>
      <c r="UG270" s="1">
        <f>AVERAGE(UG267:UG269)</f>
        <v>321.666666666667</v>
      </c>
      <c r="UM270" s="1">
        <f>AVERAGE(UM267:UM269)</f>
        <v>1280.33333333333</v>
      </c>
      <c r="US270" s="1">
        <f>AVERAGE(US267:US269)</f>
        <v>338.333333333333</v>
      </c>
      <c r="UY270" s="1">
        <f>AVERAGE(UY267:UY269)</f>
        <v>262.666666666667</v>
      </c>
      <c r="VE270" s="1">
        <f>AVERAGE(VE267:VE269)</f>
        <v>1645</v>
      </c>
      <c r="VO270" s="1">
        <f>AVERAGE(VO267:VO269)</f>
        <v>305.666666666667</v>
      </c>
      <c r="VU270" s="1">
        <f>AVERAGE(VU267:VU269)</f>
        <v>1107.66666666667</v>
      </c>
      <c r="WA270" s="1">
        <f>AVERAGE(WA267:WA269)</f>
        <v>345</v>
      </c>
      <c r="WG270" s="1">
        <f>AVERAGE(WG267:WG269)</f>
        <v>251.666666666667</v>
      </c>
      <c r="WM270" s="1">
        <f>AVERAGE(WM267:WM269)</f>
        <v>1472.33333333333</v>
      </c>
      <c r="WW270" s="1">
        <f>AVERAGE(WW267:WW269)</f>
        <v>194.333333333333</v>
      </c>
      <c r="XC270" s="1">
        <f>AVERAGE(XC267:XC269)</f>
        <v>629.333333333333</v>
      </c>
      <c r="XI270" s="1">
        <f>AVERAGE(XI267:XI269)</f>
        <v>268</v>
      </c>
      <c r="XO270" s="1">
        <f>AVERAGE(XO267:XO269)</f>
        <v>217</v>
      </c>
      <c r="XU270" s="1">
        <f>AVERAGE(XU267:XU269)</f>
        <v>930.666666666667</v>
      </c>
      <c r="YE270" s="1">
        <f>YE267</f>
        <v>204</v>
      </c>
      <c r="YK270" s="1">
        <f>YK267</f>
        <v>445</v>
      </c>
      <c r="YQ270" s="1">
        <f>YQ267</f>
        <v>256</v>
      </c>
      <c r="YW270" s="1">
        <f>YW267</f>
        <v>249</v>
      </c>
      <c r="ZC270" s="1">
        <f>ZC267</f>
        <v>690</v>
      </c>
      <c r="ZM270" s="5"/>
      <c r="ZN270" s="5"/>
      <c r="ZO270" s="5"/>
      <c r="ZP270" s="5"/>
      <c r="ZQ270" s="5"/>
      <c r="ZR270" s="5"/>
      <c r="ZS270" s="5"/>
      <c r="ZT270" s="5"/>
      <c r="ZU270" s="5"/>
      <c r="ZV270" s="5"/>
      <c r="ZW270" s="5"/>
      <c r="ZX270" s="5"/>
      <c r="ZY270" s="5"/>
      <c r="ZZ270" s="5"/>
      <c r="AAA270" s="5"/>
      <c r="AAB270" s="5"/>
      <c r="AAC270" s="5"/>
      <c r="AAD270" s="5"/>
      <c r="AAE270" s="5"/>
      <c r="AAF270" s="5"/>
      <c r="AAG270" s="5"/>
      <c r="AAH270" s="5"/>
      <c r="AAI270" s="5"/>
      <c r="AAJ270" s="5"/>
      <c r="AAK270" s="5"/>
      <c r="AAL270" s="5"/>
      <c r="AAM270" s="5"/>
    </row>
    <row r="271" spans="1:715">
      <c r="A271" s="3"/>
      <c r="FQ271" s="3"/>
      <c r="MG271" s="3"/>
      <c r="SW271" s="3"/>
      <c r="ZM271" s="5"/>
      <c r="ZN271" s="5"/>
      <c r="ZO271" s="5"/>
      <c r="ZP271" s="5"/>
      <c r="ZQ271" s="5"/>
      <c r="ZR271" s="5"/>
      <c r="ZS271" s="5"/>
      <c r="ZT271" s="5"/>
      <c r="ZU271" s="5"/>
      <c r="ZV271" s="5"/>
      <c r="ZW271" s="5"/>
      <c r="ZX271" s="5"/>
      <c r="ZY271" s="5"/>
      <c r="ZZ271" s="5"/>
      <c r="AAA271" s="5"/>
      <c r="AAB271" s="5"/>
      <c r="AAC271" s="5"/>
      <c r="AAD271" s="5"/>
      <c r="AAE271" s="5"/>
      <c r="AAF271" s="5"/>
      <c r="AAG271" s="5"/>
      <c r="AAH271" s="5"/>
      <c r="AAI271" s="5"/>
      <c r="AAJ271" s="5"/>
      <c r="AAK271" s="5"/>
      <c r="AAL271" s="5"/>
      <c r="AAM271" s="5"/>
    </row>
    <row r="272" spans="1:715">
      <c r="A272" s="3"/>
      <c r="FQ272" s="3"/>
      <c r="MG272" s="3"/>
      <c r="SW272" s="3"/>
      <c r="ZM272" s="5"/>
      <c r="ZN272" s="5"/>
      <c r="ZO272" s="5"/>
      <c r="ZP272" s="5"/>
      <c r="ZQ272" s="5"/>
      <c r="ZR272" s="5"/>
      <c r="ZS272" s="5"/>
      <c r="ZT272" s="5"/>
      <c r="ZU272" s="5"/>
      <c r="ZV272" s="5"/>
      <c r="ZW272" s="5"/>
      <c r="ZX272" s="5"/>
      <c r="ZY272" s="5"/>
      <c r="ZZ272" s="5"/>
      <c r="AAA272" s="5"/>
      <c r="AAB272" s="5"/>
      <c r="AAC272" s="5"/>
      <c r="AAD272" s="5"/>
      <c r="AAE272" s="5"/>
      <c r="AAF272" s="5"/>
      <c r="AAG272" s="5"/>
      <c r="AAH272" s="5"/>
      <c r="AAI272" s="5"/>
      <c r="AAJ272" s="5"/>
      <c r="AAK272" s="5"/>
      <c r="AAL272" s="5"/>
      <c r="AAM272" s="5"/>
    </row>
    <row r="273" spans="1:715">
      <c r="A273" s="3"/>
      <c r="FQ273" s="3"/>
      <c r="MG273" s="3"/>
      <c r="SW273" s="3"/>
      <c r="ZM273" s="5"/>
      <c r="ZN273" s="5"/>
      <c r="ZO273" s="5"/>
      <c r="ZP273" s="5"/>
      <c r="ZQ273" s="5"/>
      <c r="ZR273" s="5"/>
      <c r="ZS273" s="5"/>
      <c r="ZT273" s="5"/>
      <c r="ZU273" s="5"/>
      <c r="ZV273" s="5"/>
      <c r="ZW273" s="5"/>
      <c r="ZX273" s="5"/>
      <c r="ZY273" s="5"/>
      <c r="ZZ273" s="5"/>
      <c r="AAA273" s="5"/>
      <c r="AAB273" s="5"/>
      <c r="AAC273" s="5"/>
      <c r="AAD273" s="5"/>
      <c r="AAE273" s="5"/>
      <c r="AAF273" s="5"/>
      <c r="AAG273" s="5"/>
      <c r="AAH273" s="5"/>
      <c r="AAI273" s="5"/>
      <c r="AAJ273" s="5"/>
      <c r="AAK273" s="5"/>
      <c r="AAL273" s="5"/>
      <c r="AAM273" s="5"/>
    </row>
    <row r="274" spans="1:715">
      <c r="A274" s="3"/>
      <c r="C274" s="1">
        <f>(AA270-U270)/AA270</f>
        <v>0.836640902444119</v>
      </c>
      <c r="F274" s="1">
        <f>(I270-O270)/I270</f>
        <v>0.72741935483871</v>
      </c>
      <c r="I274" s="1">
        <f>(I270-C270)/I270</f>
        <v>0.74005376344086</v>
      </c>
      <c r="L274" s="1">
        <f>(I270-O270)/(I270-C270)</f>
        <v>0.98292771521976</v>
      </c>
      <c r="O274" s="1">
        <f>AA270/I270-1</f>
        <v>0.286827956989247</v>
      </c>
      <c r="R274" s="1">
        <f>L274/(L274+1)</f>
        <v>0.495695182267815</v>
      </c>
      <c r="U274" s="1">
        <f>1/(1+L274)</f>
        <v>0.504304817732185</v>
      </c>
      <c r="X274" s="1">
        <f>U274/R274-1</f>
        <v>0.0173688100517368</v>
      </c>
      <c r="AA274" s="1">
        <f>I274*L274</f>
        <v>0.72741935483871</v>
      </c>
      <c r="AD274" s="1">
        <f>1-I274</f>
        <v>0.25994623655914</v>
      </c>
      <c r="AG274" s="1">
        <f>I274*(1-L274)</f>
        <v>0.0126344086021506</v>
      </c>
      <c r="AK274" s="1">
        <f>(BI270-BC270)/BI270</f>
        <v>0.839132214490381</v>
      </c>
      <c r="AN274" s="1">
        <f>(AQ270-AW270)/AQ270</f>
        <v>0.733528161530287</v>
      </c>
      <c r="AQ274" s="1">
        <f>(AQ270-AK270)/AQ270</f>
        <v>0.747343251859724</v>
      </c>
      <c r="AT274" s="1">
        <f>(AQ270-AW270)/(AQ270-AK270)</f>
        <v>0.981514397440455</v>
      </c>
      <c r="AW274" s="1">
        <f>BI270/AQ270-1</f>
        <v>0.298087141339001</v>
      </c>
      <c r="AZ274" s="1">
        <f>AT274/(AT274+1)</f>
        <v>0.495335486185863</v>
      </c>
      <c r="BC274" s="1">
        <f>1/(1+AT274)</f>
        <v>0.504664513814137</v>
      </c>
      <c r="BF274" s="1">
        <f>BC274/AZ274-1</f>
        <v>0.0188337558855487</v>
      </c>
      <c r="BI274" s="1">
        <f>AQ274*AT274</f>
        <v>0.733528161530287</v>
      </c>
      <c r="BL274" s="1">
        <f>1-AQ274</f>
        <v>0.252656748140276</v>
      </c>
      <c r="BO274" s="1">
        <f>AQ274*(1-AT274)</f>
        <v>0.0138150903294367</v>
      </c>
      <c r="BS274" s="1">
        <f>(CQ270-CK270)/CQ270</f>
        <v>0.820684868116613</v>
      </c>
      <c r="BV274" s="1">
        <f>(BY270-CE270)/BY270</f>
        <v>0.681717011128776</v>
      </c>
      <c r="BY274" s="1">
        <f>(BY270-BS270)/BY270</f>
        <v>0.723688394276629</v>
      </c>
      <c r="CB274" s="1">
        <f>(BY270-CE270)/(BY270-BS270)</f>
        <v>0.942003514938489</v>
      </c>
      <c r="CE274" s="1">
        <f>CQ270/BY270-1</f>
        <v>0.374244833068363</v>
      </c>
      <c r="CH274" s="1">
        <f>CB274/(CB274+1)</f>
        <v>0.485067873303167</v>
      </c>
      <c r="CK274" s="1">
        <f>1/(1+CB274)</f>
        <v>0.514932126696833</v>
      </c>
      <c r="CN274" s="1">
        <f>CK274/CH274-1</f>
        <v>0.0615671641791047</v>
      </c>
      <c r="CQ274" s="1">
        <f>BY274*CB274</f>
        <v>0.681717011128776</v>
      </c>
      <c r="CT274" s="1">
        <f>1-BY274</f>
        <v>0.276311605723371</v>
      </c>
      <c r="CW274" s="1">
        <f>BY274*(1-CB274)</f>
        <v>0.0419713831478538</v>
      </c>
      <c r="DA274" s="1">
        <f>(DY270-DS270)/DY270</f>
        <v>0.74572571844307</v>
      </c>
      <c r="DD274" s="1">
        <f>(DG270-DM270)/DG270</f>
        <v>0.544548976203653</v>
      </c>
      <c r="DG274" s="1">
        <f>(DG270-DA270)/DG270</f>
        <v>0.665744327614831</v>
      </c>
      <c r="DJ274" s="1">
        <f>(DG270-DM270)/(DG270-DA270)</f>
        <v>0.817955112219451</v>
      </c>
      <c r="DM274" s="1">
        <f>DY270/DG270-1</f>
        <v>0.521306032097399</v>
      </c>
      <c r="DP274" s="1">
        <f>DJ274/(DJ274+1)</f>
        <v>0.449931412894376</v>
      </c>
      <c r="DS274" s="1">
        <f>1/(1+DJ274)</f>
        <v>0.550068587105624</v>
      </c>
      <c r="DV274" s="1">
        <f>DS274/DP274-1</f>
        <v>0.222560975609756</v>
      </c>
      <c r="DY274" s="1">
        <f>DG274*DJ274</f>
        <v>0.544548976203653</v>
      </c>
      <c r="EB274" s="1">
        <f>1-DG274</f>
        <v>0.334255672385169</v>
      </c>
      <c r="EE274" s="1">
        <f>DG274*(1-DJ274)</f>
        <v>0.121195351411179</v>
      </c>
      <c r="EI274" s="1">
        <f>(FG270-FA270)/FG270</f>
        <v>0.590998043052838</v>
      </c>
      <c r="EL274" s="1">
        <f>(EO270-EU270)/EO270</f>
        <v>0.39938080495356</v>
      </c>
      <c r="EO274" s="1">
        <f>(EO270-EI270)/EO270</f>
        <v>0.526315789473684</v>
      </c>
      <c r="ER274" s="1">
        <f>(EO270-EU270)/(EO270-EI270)</f>
        <v>0.758823529411765</v>
      </c>
      <c r="EU274" s="1">
        <f>FG270/EO270-1</f>
        <v>0.582043343653251</v>
      </c>
      <c r="EX274" s="1">
        <f>ER274/(ER274+1)</f>
        <v>0.431438127090301</v>
      </c>
      <c r="FA274" s="1">
        <f>1/(1+ER274)</f>
        <v>0.568561872909699</v>
      </c>
      <c r="FD274" s="1">
        <f>FA274/EX274-1</f>
        <v>0.317829457364341</v>
      </c>
      <c r="FG274" s="1">
        <f>EO274*ER274</f>
        <v>0.39938080495356</v>
      </c>
      <c r="FJ274" s="1">
        <f>1-EO274</f>
        <v>0.473684210526316</v>
      </c>
      <c r="FM274" s="1">
        <f>EO274*(1-ER274)</f>
        <v>0.126934984520124</v>
      </c>
      <c r="FQ274" s="3"/>
      <c r="FS274" s="1">
        <f>(GQ270-GK270)/GQ270</f>
        <v>0.837597800803553</v>
      </c>
      <c r="FV274" s="1">
        <f>(FY270-GE270)/FY270</f>
        <v>0.727965179542982</v>
      </c>
      <c r="FY274" s="1">
        <f>(FY270-FS270)/FY270</f>
        <v>0.741566920565832</v>
      </c>
      <c r="GB274" s="1">
        <f>(FY270-GE270)/(FY270-FS270)</f>
        <v>0.981658107116655</v>
      </c>
      <c r="GE274" s="1">
        <f>GQ270/FY270-1</f>
        <v>0.286452665941241</v>
      </c>
      <c r="GH274" s="1">
        <f>GB274/(GB274+1)</f>
        <v>0.49537208441318</v>
      </c>
      <c r="GK274" s="1">
        <f>1/(1+GB274)</f>
        <v>0.50462791558682</v>
      </c>
      <c r="GN274" s="1">
        <f>GK274/GH274-1</f>
        <v>0.0186846038863975</v>
      </c>
      <c r="GQ274" s="1">
        <f>FY274*GB274</f>
        <v>0.727965179542982</v>
      </c>
      <c r="GT274" s="1">
        <f>1-FY274</f>
        <v>0.258433079434168</v>
      </c>
      <c r="GW274" s="1">
        <f>FY274*(1-GB274)</f>
        <v>0.0136017410228508</v>
      </c>
      <c r="HA274" s="1">
        <f>(HY270-HS270)/HY270</f>
        <v>0.839506172839506</v>
      </c>
      <c r="HD274" s="1">
        <f>(HG270-HM270)/HG270</f>
        <v>0.734946095188009</v>
      </c>
      <c r="HG274" s="1">
        <f>(HG270-HA270)/HG270</f>
        <v>0.74888246121483</v>
      </c>
      <c r="HJ274" s="1">
        <f>(HG270-HM270)/(HG270-HA270)</f>
        <v>0.981390449438202</v>
      </c>
      <c r="HM274" s="1">
        <f>HY270/HG270-1</f>
        <v>0.299237444123061</v>
      </c>
      <c r="HP274" s="1">
        <f>HJ274/(HJ274+1)</f>
        <v>0.495303916356548</v>
      </c>
      <c r="HS274" s="1">
        <f>1/(1+HJ274)</f>
        <v>0.504696083643452</v>
      </c>
      <c r="HV274" s="1">
        <f>HS274/HP274-1</f>
        <v>0.0189624329159215</v>
      </c>
      <c r="HY274" s="1">
        <f>HG274*HJ274</f>
        <v>0.734946095188009</v>
      </c>
      <c r="IB274" s="1">
        <f>1-HG274</f>
        <v>0.25111753878517</v>
      </c>
      <c r="IE274" s="1">
        <f>HG274*(1-HJ274)</f>
        <v>0.013936366026821</v>
      </c>
      <c r="II274" s="1">
        <f>(JG270-JA270)/JG270</f>
        <v>0.818430656934307</v>
      </c>
      <c r="IL274" s="1">
        <f>(IO270-IU270)/IO270</f>
        <v>0.68577694235589</v>
      </c>
      <c r="IO274" s="1">
        <f>(IO270-II270)/IO270</f>
        <v>0.728383458646617</v>
      </c>
      <c r="IR274" s="1">
        <f>(IO270-IU270)/(IO270-II270)</f>
        <v>0.941505376344086</v>
      </c>
      <c r="IU274" s="1">
        <f>JG270/IO270-1</f>
        <v>0.3734335839599</v>
      </c>
      <c r="IX274" s="1">
        <f>IR274/(IR274+1)</f>
        <v>0.484935755427559</v>
      </c>
      <c r="JA274" s="1">
        <f>1/(1+IR274)</f>
        <v>0.515064244572441</v>
      </c>
      <c r="JD274" s="1">
        <f>JA274/IX274-1</f>
        <v>0.0621288259479214</v>
      </c>
      <c r="JG274" s="1">
        <f>IO274*IR274</f>
        <v>0.68577694235589</v>
      </c>
      <c r="JJ274" s="1">
        <f>1-IO274</f>
        <v>0.271616541353383</v>
      </c>
      <c r="JM274" s="1">
        <f>IO274*(1-IR274)</f>
        <v>0.0426065162907267</v>
      </c>
      <c r="JQ274" s="1">
        <f>(KO270-KI270)/KO270</f>
        <v>0.746760459089226</v>
      </c>
      <c r="JT274" s="1">
        <f>(JW270-KC270)/JW270</f>
        <v>0.547457627118644</v>
      </c>
      <c r="JW274" s="1">
        <f>(JW270-JQ270)/JW270</f>
        <v>0.669491525423729</v>
      </c>
      <c r="JZ274" s="1">
        <f>(JW270-KC270)/(JW270-JQ270)</f>
        <v>0.817721518987342</v>
      </c>
      <c r="KC274" s="1">
        <f>KO270/JW270-1</f>
        <v>0.525988700564972</v>
      </c>
      <c r="KF274" s="1">
        <f>JZ274/(JZ274+1)</f>
        <v>0.449860724233983</v>
      </c>
      <c r="KI274" s="1">
        <f>1/(1+JZ274)</f>
        <v>0.550139275766017</v>
      </c>
      <c r="KL274" s="1">
        <f>KI274/KF274-1</f>
        <v>0.222910216718266</v>
      </c>
      <c r="KO274" s="1">
        <f>JW274*JZ274</f>
        <v>0.547457627118644</v>
      </c>
      <c r="KR274" s="1">
        <f>1-JW274</f>
        <v>0.330508474576271</v>
      </c>
      <c r="KU274" s="1">
        <f>JW274*(1-JZ274)</f>
        <v>0.122033898305085</v>
      </c>
      <c r="KY274" s="1">
        <f>(LW270-LQ270)/LW270</f>
        <v>0.59727626459144</v>
      </c>
      <c r="LB274" s="1">
        <f>(LE270-LK270)/LE270</f>
        <v>0.403076923076923</v>
      </c>
      <c r="LE274" s="1">
        <f>(LE270-KY270)/LE270</f>
        <v>0.529230769230769</v>
      </c>
      <c r="LH274" s="1">
        <f>(LE270-LK270)/(LE270-KY270)</f>
        <v>0.761627906976744</v>
      </c>
      <c r="LK274" s="1">
        <f>LW270/LE270-1</f>
        <v>0.581538461538462</v>
      </c>
      <c r="LN274" s="1">
        <f>LH274/(LH274+1)</f>
        <v>0.432343234323432</v>
      </c>
      <c r="LQ274" s="1">
        <f>1/(1+LH274)</f>
        <v>0.567656765676568</v>
      </c>
      <c r="LT274" s="1">
        <f>LQ274/LN274-1</f>
        <v>0.312977099236641</v>
      </c>
      <c r="LW274" s="1">
        <f>LE274*LH274</f>
        <v>0.403076923076923</v>
      </c>
      <c r="LZ274" s="1">
        <f>1-LE274</f>
        <v>0.470769230769231</v>
      </c>
      <c r="MC274" s="1">
        <f>LE274*(1-LH274)</f>
        <v>0.126153846153846</v>
      </c>
      <c r="MG274" s="3"/>
      <c r="MI274" s="1">
        <f>(NG270-NA270)/NG270</f>
        <v>0.840334461477205</v>
      </c>
      <c r="ML274" s="1">
        <f>(MO270-MU270)/MO270</f>
        <v>0.732201672156068</v>
      </c>
      <c r="MO274" s="1">
        <f>(MO270-MI270)/MO270</f>
        <v>0.744362807195338</v>
      </c>
      <c r="MR274" s="1">
        <f>(MO270-MU270)/(MO270-MI270)</f>
        <v>0.983662355343771</v>
      </c>
      <c r="MU274" s="1">
        <f>NG270/MO270-1</f>
        <v>0.272612110463643</v>
      </c>
      <c r="MX274" s="1">
        <f>MR274/(MR274+1)</f>
        <v>0.495881949210707</v>
      </c>
      <c r="NA274" s="1">
        <f>1/(1+MR274)</f>
        <v>0.504118050789293</v>
      </c>
      <c r="ND274" s="1">
        <f>NA274/MX274-1</f>
        <v>0.0166089965397924</v>
      </c>
      <c r="NG274" s="1">
        <f>MO274*MR274</f>
        <v>0.732201672156068</v>
      </c>
      <c r="NJ274" s="1">
        <f>1-MO274</f>
        <v>0.255637192804662</v>
      </c>
      <c r="NM274" s="1">
        <f>MO274*(1-MR274)</f>
        <v>0.0121611350392704</v>
      </c>
      <c r="NQ274" s="1">
        <f>(OO270-OI270)/OO270</f>
        <v>0.83989092325672</v>
      </c>
      <c r="NT274" s="1">
        <f>(NW270-OC270)/NW270</f>
        <v>0.736591478696742</v>
      </c>
      <c r="NW274" s="1">
        <f>(NW270-NQ270)/NW270</f>
        <v>0.74937343358396</v>
      </c>
      <c r="NZ274" s="1">
        <f>(NW270-OC270)/(NW270-NQ270)</f>
        <v>0.982943143812709</v>
      </c>
      <c r="OC274" s="1">
        <f>OO270/NW270-1</f>
        <v>0.28671679197995</v>
      </c>
      <c r="OF274" s="1">
        <f>NZ274/(NZ274+1)</f>
        <v>0.495699106088717</v>
      </c>
      <c r="OI274" s="1">
        <f>1/(1+NZ274)</f>
        <v>0.504300893911284</v>
      </c>
      <c r="OL274" s="1">
        <f>OI274/OF274-1</f>
        <v>0.0173528411024158</v>
      </c>
      <c r="OO274" s="1">
        <f>NW274*NZ274</f>
        <v>0.736591478696742</v>
      </c>
      <c r="OR274" s="1">
        <f>1-NW274</f>
        <v>0.25062656641604</v>
      </c>
      <c r="OU274" s="1">
        <f>NW274*(1-NZ274)</f>
        <v>0.012781954887218</v>
      </c>
      <c r="OY274" s="1">
        <f>(PW270-PQ270)/PW270</f>
        <v>0.828558331423333</v>
      </c>
      <c r="PB274" s="1">
        <f>(PE270-PK270)/PE270</f>
        <v>0.687366818873668</v>
      </c>
      <c r="PE274" s="1">
        <f>(PE270-OY270)/PE270</f>
        <v>0.722983257229833</v>
      </c>
      <c r="PH274" s="1">
        <f>(PE270-PK270)/(PE270-OY270)</f>
        <v>0.950736842105263</v>
      </c>
      <c r="PK274" s="1">
        <f>PW270/PE270-1</f>
        <v>0.328158295281583</v>
      </c>
      <c r="PN274" s="1">
        <f>PH274/(PH274+1)</f>
        <v>0.487373192315994</v>
      </c>
      <c r="PQ274" s="1">
        <f>1/(1+PH274)</f>
        <v>0.512626807684006</v>
      </c>
      <c r="PT274" s="1">
        <f>PQ274/PN274-1</f>
        <v>0.0518157661647476</v>
      </c>
      <c r="PW274" s="1">
        <f>PE274*PH274</f>
        <v>0.687366818873668</v>
      </c>
      <c r="PZ274" s="1">
        <f>1-PE274</f>
        <v>0.277016742770167</v>
      </c>
      <c r="QC274" s="1">
        <f>PE274*(1-PH274)</f>
        <v>0.0356164383561643</v>
      </c>
      <c r="QG274" s="1">
        <f>(RE270-QY270)/RE270</f>
        <v>0.762818148284766</v>
      </c>
      <c r="QJ274" s="1">
        <f>(QM270-QS270)/QM270</f>
        <v>0.571895424836601</v>
      </c>
      <c r="QM274" s="1">
        <f>(QM270-QG270)/QM270</f>
        <v>0.688453159041394</v>
      </c>
      <c r="QP274" s="1">
        <f>(QM270-QS270)/(QM270-QG270)</f>
        <v>0.830696202531645</v>
      </c>
      <c r="QS274" s="1">
        <f>RE270/QM270-1</f>
        <v>0.476579520697168</v>
      </c>
      <c r="QV274" s="1">
        <f>QP274/(QP274+1)</f>
        <v>0.453759723422645</v>
      </c>
      <c r="QY274" s="1">
        <f>1/(1+QP274)</f>
        <v>0.546240276577355</v>
      </c>
      <c r="RB274" s="1">
        <f>QY274/QV274-1</f>
        <v>0.203809523809524</v>
      </c>
      <c r="RE274" s="1">
        <f>QM274*QP274</f>
        <v>0.571895424836601</v>
      </c>
      <c r="RH274" s="1">
        <f>1-QM274</f>
        <v>0.311546840958606</v>
      </c>
      <c r="RK274" s="1">
        <f>QM274*(1-QP274)</f>
        <v>0.116557734204793</v>
      </c>
      <c r="RO274" s="1">
        <f>(SM270-SG270)/SM270</f>
        <v>0.641940085592011</v>
      </c>
      <c r="RR274" s="1">
        <f>(RU270-SA270)/RU270</f>
        <v>0.427937915742794</v>
      </c>
      <c r="RU274" s="1">
        <f>(RU270-RO270)/RU270</f>
        <v>0.543237250554324</v>
      </c>
      <c r="RX274" s="1">
        <f>(RU270-SA270)/(RU270-RO270)</f>
        <v>0.787755102040816</v>
      </c>
      <c r="SA274" s="1">
        <f>SM270/RU270-1</f>
        <v>0.554323725055432</v>
      </c>
      <c r="SD274" s="1">
        <f>RX274/(RX274+1)</f>
        <v>0.440639269406393</v>
      </c>
      <c r="SG274" s="1">
        <f>1/(1+RX274)</f>
        <v>0.559360730593607</v>
      </c>
      <c r="SJ274" s="1">
        <f>SG274/SD274-1</f>
        <v>0.269430051813472</v>
      </c>
      <c r="SM274" s="1">
        <f>RU274*RX274</f>
        <v>0.427937915742794</v>
      </c>
      <c r="SP274" s="1">
        <f>1-RU274</f>
        <v>0.456762749445676</v>
      </c>
      <c r="SS274" s="1">
        <f>RU274*(1-RX274)</f>
        <v>0.11529933481153</v>
      </c>
      <c r="SW274" s="3"/>
      <c r="SY274" s="1">
        <f>(TW270-TQ270)/TW270</f>
        <v>0.839910496338487</v>
      </c>
      <c r="TB274" s="1">
        <f>(TE270-TK270)/TE270</f>
        <v>0.732207792207792</v>
      </c>
      <c r="TE274" s="1">
        <f>(TE270-SY270)/TE270</f>
        <v>0.744935064935065</v>
      </c>
      <c r="TH274" s="1">
        <f>(TE270-TK270)/(TE270-SY270)</f>
        <v>0.982914923291492</v>
      </c>
      <c r="TK274" s="1">
        <f>TW270/TE270-1</f>
        <v>0.276883116883117</v>
      </c>
      <c r="TN274" s="1">
        <f>TH274/(TH274+1)</f>
        <v>0.495691928960788</v>
      </c>
      <c r="TQ274" s="1">
        <f>1/(1+TH274)</f>
        <v>0.504308071039212</v>
      </c>
      <c r="TT274" s="1">
        <f>TQ274/TN274-1</f>
        <v>0.0173820503724726</v>
      </c>
      <c r="TW274" s="1">
        <f>TE274*TH274</f>
        <v>0.732207792207792</v>
      </c>
      <c r="TZ274" s="1">
        <f>1-TE274</f>
        <v>0.255064935064935</v>
      </c>
      <c r="UC274" s="1">
        <f>TE274*(1-TH274)</f>
        <v>0.0127272727272728</v>
      </c>
      <c r="UG274" s="1">
        <f>(VE270-UY270)/VE270</f>
        <v>0.8403242147923</v>
      </c>
      <c r="UJ274" s="1">
        <f>(UM270-US270)/UM270</f>
        <v>0.735745899505337</v>
      </c>
      <c r="UM274" s="1">
        <f>(UM270-UG270)/UM270</f>
        <v>0.748763342879458</v>
      </c>
      <c r="UP274" s="1">
        <f>(UM270-US270)/(UM270-UG270)</f>
        <v>0.982614742698192</v>
      </c>
      <c r="US274" s="1">
        <f>VE270/UM270-1</f>
        <v>0.284821661025775</v>
      </c>
      <c r="UV274" s="1">
        <f>UP274/(UP274+1)</f>
        <v>0.495615573482988</v>
      </c>
      <c r="UY274" s="1">
        <f>1/(1+UP274)</f>
        <v>0.504384426517012</v>
      </c>
      <c r="VB274" s="1">
        <f>UY274/UV274-1</f>
        <v>0.0176928520877566</v>
      </c>
      <c r="VE274" s="1">
        <f>UM274*UP274</f>
        <v>0.735745899505337</v>
      </c>
      <c r="VH274" s="1">
        <f>1-UM274</f>
        <v>0.251236657120542</v>
      </c>
      <c r="VK274" s="1">
        <f>UM274*(1-UP274)</f>
        <v>0.0130174433741212</v>
      </c>
      <c r="VO274" s="1">
        <f>(WM270-WG270)/WM270</f>
        <v>0.829069504188363</v>
      </c>
      <c r="VR274" s="1">
        <f>(VU270-WA270)/VU270</f>
        <v>0.68853445681613</v>
      </c>
      <c r="VU274" s="1">
        <f>(VU270-VO270)/VU270</f>
        <v>0.724044538068011</v>
      </c>
      <c r="VX274" s="1">
        <f>(VU270-WA270)/(VU270-VO270)</f>
        <v>0.950955943474647</v>
      </c>
      <c r="WA274" s="1">
        <f>WM270/VU270-1</f>
        <v>0.32922058380981</v>
      </c>
      <c r="WD274" s="1">
        <f>VX274/(VX274+1)</f>
        <v>0.487430762675756</v>
      </c>
      <c r="WG274" s="1">
        <f>1/(1+VX274)</f>
        <v>0.512569237324244</v>
      </c>
      <c r="WJ274" s="1">
        <f>WG274/WD274-1</f>
        <v>0.0515734265734265</v>
      </c>
      <c r="WM274" s="1">
        <f>VU274*VX274</f>
        <v>0.68853445681613</v>
      </c>
      <c r="WP274" s="1">
        <f>1-VU274</f>
        <v>0.275955461931989</v>
      </c>
      <c r="WS274" s="1">
        <f>VU274*(1-VX274)</f>
        <v>0.0355100812518807</v>
      </c>
      <c r="WW274" s="1">
        <f>(XU270-XO270)/XU270</f>
        <v>0.766833810888252</v>
      </c>
      <c r="WZ274" s="1">
        <f>(XC270-XI270)/XC270</f>
        <v>0.574152542372881</v>
      </c>
      <c r="XC274" s="1">
        <f>(XC270-WW270)/XC270</f>
        <v>0.691207627118644</v>
      </c>
      <c r="XF274" s="1">
        <f>(XC270-XI270)/(XC270-WW270)</f>
        <v>0.830651340996169</v>
      </c>
      <c r="XI274" s="1">
        <f>XU270/XC270-1</f>
        <v>0.478813559322034</v>
      </c>
      <c r="XL274" s="1">
        <f>XF274/(XF274+1)</f>
        <v>0.453746337379657</v>
      </c>
      <c r="XO274" s="1">
        <f>1/(1+XF274)</f>
        <v>0.546253662620343</v>
      </c>
      <c r="XR274" s="1">
        <f>XO274/XL274-1</f>
        <v>0.203874538745387</v>
      </c>
      <c r="XU274" s="1">
        <f>XC274*XF274</f>
        <v>0.574152542372881</v>
      </c>
      <c r="XX274" s="1">
        <f>1-XC274</f>
        <v>0.308792372881356</v>
      </c>
      <c r="YA274" s="1">
        <f>XC274*(1-XF274)</f>
        <v>0.117055084745763</v>
      </c>
      <c r="YE274" s="1">
        <f>(ZC270-YW270)/ZC270</f>
        <v>0.639130434782609</v>
      </c>
      <c r="YH274" s="1">
        <f>(YK270-YQ270)/YK270</f>
        <v>0.424719101123596</v>
      </c>
      <c r="YK274" s="1">
        <f>(YK270-YE270)/YK270</f>
        <v>0.541573033707865</v>
      </c>
      <c r="YN274" s="1">
        <f>(YK270-YQ270)/(YK270-YE270)</f>
        <v>0.784232365145228</v>
      </c>
      <c r="YQ274" s="1">
        <f>ZC270/YK270-1</f>
        <v>0.550561797752809</v>
      </c>
      <c r="YT274" s="1">
        <f>YN274/(YN274+1)</f>
        <v>0.43953488372093</v>
      </c>
      <c r="YW274" s="1">
        <f>1/(1+YN274)</f>
        <v>0.56046511627907</v>
      </c>
      <c r="YZ274" s="1">
        <f>YW274/YT274-1</f>
        <v>0.275132275132275</v>
      </c>
      <c r="ZC274" s="1">
        <f>YK274*YN274</f>
        <v>0.424719101123595</v>
      </c>
      <c r="ZF274" s="1">
        <f>1-YK274</f>
        <v>0.458426966292135</v>
      </c>
      <c r="ZI274" s="1">
        <f>YK274*(1-YN274)</f>
        <v>0.11685393258427</v>
      </c>
      <c r="ZM274" s="5"/>
      <c r="ZN274" s="5"/>
      <c r="ZO274" s="5"/>
      <c r="ZP274" s="5"/>
      <c r="ZQ274" s="5"/>
      <c r="ZR274" s="5"/>
      <c r="ZS274" s="5"/>
      <c r="ZT274" s="5"/>
      <c r="ZU274" s="5"/>
      <c r="ZV274" s="5"/>
      <c r="ZW274" s="5"/>
      <c r="ZX274" s="5"/>
      <c r="ZY274" s="5"/>
      <c r="ZZ274" s="5"/>
      <c r="AAA274" s="5"/>
      <c r="AAB274" s="5"/>
      <c r="AAC274" s="5"/>
      <c r="AAD274" s="5"/>
      <c r="AAE274" s="5"/>
      <c r="AAF274" s="5"/>
      <c r="AAG274" s="5"/>
      <c r="AAH274" s="5"/>
      <c r="AAI274" s="5"/>
      <c r="AAJ274" s="5"/>
      <c r="AAK274" s="5"/>
      <c r="AAL274" s="5"/>
      <c r="AAM274" s="5"/>
    </row>
    <row r="275" spans="1:715">
      <c r="A275" s="3"/>
      <c r="FQ275" s="3"/>
      <c r="MG275" s="3"/>
      <c r="SW275" s="3"/>
      <c r="ZM275" s="5"/>
      <c r="ZN275" s="5"/>
      <c r="ZO275" s="5"/>
      <c r="ZP275" s="5"/>
      <c r="ZQ275" s="5"/>
      <c r="ZR275" s="5"/>
      <c r="ZS275" s="5"/>
      <c r="ZT275" s="5"/>
      <c r="ZU275" s="5"/>
      <c r="ZV275" s="5"/>
      <c r="ZW275" s="5"/>
      <c r="ZX275" s="5"/>
      <c r="ZY275" s="5"/>
      <c r="ZZ275" s="5"/>
      <c r="AAA275" s="5"/>
      <c r="AAB275" s="5"/>
      <c r="AAC275" s="5"/>
      <c r="AAD275" s="5"/>
      <c r="AAE275" s="5"/>
      <c r="AAF275" s="5"/>
      <c r="AAG275" s="5"/>
      <c r="AAH275" s="5"/>
      <c r="AAI275" s="5"/>
      <c r="AAJ275" s="5"/>
      <c r="AAK275" s="5"/>
      <c r="AAL275" s="5"/>
      <c r="AAM275" s="5"/>
    </row>
    <row r="276" spans="1:715">
      <c r="A276" s="3"/>
      <c r="FQ276" s="3"/>
      <c r="MG276" s="3"/>
      <c r="SW276" s="3"/>
      <c r="ZM276" s="5"/>
      <c r="ZN276" s="5"/>
      <c r="ZO276" s="5"/>
      <c r="ZP276" s="5"/>
      <c r="ZQ276" s="5"/>
      <c r="ZR276" s="5"/>
      <c r="ZS276" s="5"/>
      <c r="ZT276" s="5"/>
      <c r="ZU276" s="5"/>
      <c r="ZV276" s="5"/>
      <c r="ZW276" s="5"/>
      <c r="ZX276" s="5"/>
      <c r="ZY276" s="5"/>
      <c r="ZZ276" s="5"/>
      <c r="AAA276" s="5"/>
      <c r="AAB276" s="5"/>
      <c r="AAC276" s="5"/>
      <c r="AAD276" s="5"/>
      <c r="AAE276" s="5"/>
      <c r="AAF276" s="5"/>
      <c r="AAG276" s="5"/>
      <c r="AAH276" s="5"/>
      <c r="AAI276" s="5"/>
      <c r="AAJ276" s="5"/>
      <c r="AAK276" s="5"/>
      <c r="AAL276" s="5"/>
      <c r="AAM276" s="5"/>
    </row>
    <row r="277" spans="1:715">
      <c r="A277" s="4" t="s">
        <v>11</v>
      </c>
      <c r="FQ277" s="4"/>
      <c r="MG277" s="4" t="s">
        <v>11</v>
      </c>
      <c r="SW277" s="4"/>
      <c r="ZM277" s="5"/>
      <c r="ZN277" s="5"/>
      <c r="ZO277" s="5"/>
      <c r="ZP277" s="5"/>
      <c r="ZQ277" s="5"/>
      <c r="ZR277" s="5"/>
      <c r="ZS277" s="5"/>
      <c r="ZT277" s="5"/>
      <c r="ZU277" s="5"/>
      <c r="ZV277" s="5"/>
      <c r="ZW277" s="5"/>
      <c r="ZX277" s="5"/>
      <c r="ZY277" s="5"/>
      <c r="ZZ277" s="5"/>
      <c r="AAA277" s="5"/>
      <c r="AAB277" s="5"/>
      <c r="AAC277" s="5"/>
      <c r="AAD277" s="5"/>
      <c r="AAE277" s="5"/>
      <c r="AAF277" s="5"/>
      <c r="AAG277" s="5"/>
      <c r="AAH277" s="5"/>
      <c r="AAI277" s="5"/>
      <c r="AAJ277" s="5"/>
      <c r="AAK277" s="5"/>
      <c r="AAL277" s="5"/>
      <c r="AAM277" s="5"/>
    </row>
    <row r="278" spans="1:715">
      <c r="A278" s="3" t="s">
        <v>59</v>
      </c>
      <c r="B278" s="1">
        <v>60</v>
      </c>
      <c r="C278" s="1">
        <v>319</v>
      </c>
      <c r="I278" s="1">
        <v>1109</v>
      </c>
      <c r="O278" s="1">
        <v>322</v>
      </c>
      <c r="U278" s="1">
        <v>246</v>
      </c>
      <c r="AA278" s="1">
        <v>1390</v>
      </c>
      <c r="AK278" s="1">
        <v>275</v>
      </c>
      <c r="AQ278" s="1">
        <v>1042</v>
      </c>
      <c r="AW278" s="1">
        <v>271</v>
      </c>
      <c r="BC278" s="1">
        <v>213</v>
      </c>
      <c r="BI278" s="1">
        <v>1306</v>
      </c>
      <c r="BS278" s="1">
        <v>282</v>
      </c>
      <c r="BY278" s="1">
        <v>932</v>
      </c>
      <c r="CE278" s="1">
        <v>327</v>
      </c>
      <c r="CK278" s="1">
        <v>264</v>
      </c>
      <c r="CQ278" s="1">
        <v>1296</v>
      </c>
      <c r="DA278" s="1">
        <v>200</v>
      </c>
      <c r="DG278" s="1">
        <v>611</v>
      </c>
      <c r="DM278" s="1">
        <v>257</v>
      </c>
      <c r="DS278" s="1">
        <v>212</v>
      </c>
      <c r="DY278" s="1">
        <v>916</v>
      </c>
      <c r="EI278" s="1">
        <v>150</v>
      </c>
      <c r="EO278" s="1">
        <v>317</v>
      </c>
      <c r="EU278" s="1">
        <v>189</v>
      </c>
      <c r="FA278" s="1">
        <v>201</v>
      </c>
      <c r="FG278" s="1">
        <v>503</v>
      </c>
      <c r="FQ278" s="3"/>
      <c r="FS278" s="1">
        <v>302</v>
      </c>
      <c r="FY278" s="1">
        <v>1174</v>
      </c>
      <c r="GE278" s="1">
        <v>304</v>
      </c>
      <c r="GK278" s="1">
        <v>232</v>
      </c>
      <c r="GQ278" s="1">
        <v>1475</v>
      </c>
      <c r="HA278" s="1">
        <v>296</v>
      </c>
      <c r="HG278" s="1">
        <v>1134</v>
      </c>
      <c r="HM278" s="1">
        <v>295</v>
      </c>
      <c r="HS278" s="1">
        <v>233</v>
      </c>
      <c r="HY278" s="1">
        <v>1433</v>
      </c>
      <c r="II278" s="1">
        <v>301</v>
      </c>
      <c r="IO278" s="1">
        <v>1049</v>
      </c>
      <c r="IU278" s="1">
        <v>349</v>
      </c>
      <c r="JA278" s="1">
        <v>282</v>
      </c>
      <c r="JG278" s="1">
        <v>1468</v>
      </c>
      <c r="JQ278" s="1">
        <v>200</v>
      </c>
      <c r="JW278" s="1">
        <v>627</v>
      </c>
      <c r="KC278" s="1">
        <v>259</v>
      </c>
      <c r="KI278" s="1">
        <v>217</v>
      </c>
      <c r="KO278" s="1">
        <v>921</v>
      </c>
      <c r="KY278" s="1">
        <v>149</v>
      </c>
      <c r="LE278" s="1">
        <v>314</v>
      </c>
      <c r="LK278" s="1">
        <v>188</v>
      </c>
      <c r="LQ278" s="1">
        <v>202</v>
      </c>
      <c r="LW278" s="1">
        <v>499</v>
      </c>
      <c r="MG278" s="3" t="s">
        <v>59</v>
      </c>
      <c r="MH278" s="1">
        <v>129</v>
      </c>
      <c r="MI278" s="1">
        <v>295</v>
      </c>
      <c r="MO278" s="1">
        <v>1241</v>
      </c>
      <c r="MU278" s="1">
        <v>290</v>
      </c>
      <c r="NA278" s="1">
        <v>220</v>
      </c>
      <c r="NG278" s="1">
        <v>1527</v>
      </c>
      <c r="NQ278" s="1">
        <v>273</v>
      </c>
      <c r="NW278" s="1">
        <v>1207</v>
      </c>
      <c r="OC278" s="1">
        <v>264</v>
      </c>
      <c r="OI278" s="1">
        <v>205</v>
      </c>
      <c r="OO278" s="1">
        <v>1510</v>
      </c>
      <c r="OY278" s="1">
        <v>295</v>
      </c>
      <c r="PE278" s="1">
        <v>1099</v>
      </c>
      <c r="PK278" s="1">
        <v>332</v>
      </c>
      <c r="PQ278" s="1">
        <v>233</v>
      </c>
      <c r="PW278" s="1">
        <v>1445</v>
      </c>
      <c r="QG278" s="1">
        <v>189</v>
      </c>
      <c r="QM278" s="1">
        <v>630</v>
      </c>
      <c r="QS278" s="1">
        <v>249</v>
      </c>
      <c r="QY278" s="1">
        <v>201</v>
      </c>
      <c r="RE278" s="1">
        <v>912</v>
      </c>
      <c r="RO278" s="1">
        <v>189</v>
      </c>
      <c r="RU278" s="1">
        <v>413</v>
      </c>
      <c r="SA278" s="1">
        <v>237</v>
      </c>
      <c r="SG278" s="1">
        <v>231</v>
      </c>
      <c r="SM278" s="1">
        <v>641</v>
      </c>
      <c r="SW278" s="3"/>
      <c r="SY278" s="1">
        <v>298</v>
      </c>
      <c r="TE278" s="1">
        <v>1247</v>
      </c>
      <c r="TK278" s="1">
        <v>295</v>
      </c>
      <c r="TQ278" s="1">
        <v>226</v>
      </c>
      <c r="TW278" s="1">
        <v>1546</v>
      </c>
      <c r="UG278" s="1">
        <v>268</v>
      </c>
      <c r="UM278" s="1">
        <v>1119</v>
      </c>
      <c r="US278" s="1">
        <v>260</v>
      </c>
      <c r="UY278" s="1">
        <v>202</v>
      </c>
      <c r="VE278" s="1">
        <v>1391</v>
      </c>
      <c r="VO278" s="1">
        <v>280</v>
      </c>
      <c r="VU278" s="1">
        <v>1054</v>
      </c>
      <c r="WA278" s="1">
        <v>314</v>
      </c>
      <c r="WG278" s="1">
        <v>223</v>
      </c>
      <c r="WM278" s="1">
        <v>1386</v>
      </c>
      <c r="WW278" s="1">
        <v>185</v>
      </c>
      <c r="XC278" s="1">
        <v>614</v>
      </c>
      <c r="XI278" s="1">
        <v>243</v>
      </c>
      <c r="XO278" s="1">
        <v>190</v>
      </c>
      <c r="XU278" s="1">
        <v>878</v>
      </c>
      <c r="YE278" s="1">
        <v>192</v>
      </c>
      <c r="YK278" s="1">
        <v>423</v>
      </c>
      <c r="YQ278" s="1">
        <v>241</v>
      </c>
      <c r="YW278" s="1">
        <v>235</v>
      </c>
      <c r="ZC278" s="1">
        <v>658</v>
      </c>
      <c r="ZM278" s="5"/>
      <c r="ZN278" s="5"/>
      <c r="ZO278" s="5"/>
      <c r="ZP278" s="5"/>
      <c r="ZQ278" s="5"/>
      <c r="ZR278" s="5"/>
      <c r="ZS278" s="5"/>
      <c r="ZT278" s="5"/>
      <c r="ZU278" s="5"/>
      <c r="ZV278" s="5"/>
      <c r="ZW278" s="5"/>
      <c r="ZX278" s="5"/>
      <c r="ZY278" s="5"/>
      <c r="ZZ278" s="5"/>
      <c r="AAA278" s="5"/>
      <c r="AAB278" s="5"/>
      <c r="AAC278" s="5"/>
      <c r="AAD278" s="5"/>
      <c r="AAE278" s="5"/>
      <c r="AAF278" s="5"/>
      <c r="AAG278" s="5"/>
      <c r="AAH278" s="5"/>
      <c r="AAI278" s="5"/>
      <c r="AAJ278" s="5"/>
      <c r="AAK278" s="5"/>
      <c r="AAL278" s="5"/>
      <c r="AAM278" s="5"/>
    </row>
    <row r="279" spans="1:715">
      <c r="A279" s="3"/>
      <c r="C279" s="1">
        <v>298</v>
      </c>
      <c r="I279" s="1">
        <v>1390</v>
      </c>
      <c r="O279" s="1">
        <v>327</v>
      </c>
      <c r="U279" s="1">
        <v>252</v>
      </c>
      <c r="AA279" s="1">
        <v>1835</v>
      </c>
      <c r="AK279" s="1">
        <v>342</v>
      </c>
      <c r="AQ279" s="1">
        <v>1400</v>
      </c>
      <c r="AW279" s="1">
        <v>378</v>
      </c>
      <c r="BC279" s="1">
        <v>293</v>
      </c>
      <c r="BI279" s="1">
        <v>1852</v>
      </c>
      <c r="BS279" s="1">
        <v>292</v>
      </c>
      <c r="BY279" s="1">
        <v>1234</v>
      </c>
      <c r="CE279" s="1">
        <v>335</v>
      </c>
      <c r="CK279" s="1">
        <v>263</v>
      </c>
      <c r="CQ279" s="1">
        <v>1674</v>
      </c>
      <c r="DA279" s="1">
        <v>188</v>
      </c>
      <c r="DG279" s="1">
        <v>586</v>
      </c>
      <c r="DM279" s="1">
        <v>229</v>
      </c>
      <c r="DS279" s="1">
        <v>179</v>
      </c>
      <c r="DY279" s="1">
        <v>823</v>
      </c>
      <c r="FQ279" s="3"/>
      <c r="FS279" s="1">
        <v>323</v>
      </c>
      <c r="FY279" s="1">
        <v>1261</v>
      </c>
      <c r="GE279" s="1">
        <v>355</v>
      </c>
      <c r="GK279" s="1">
        <v>274</v>
      </c>
      <c r="GQ279" s="1">
        <v>1662</v>
      </c>
      <c r="HA279" s="1">
        <v>345</v>
      </c>
      <c r="HG279" s="1">
        <v>1373</v>
      </c>
      <c r="HM279" s="1">
        <v>381</v>
      </c>
      <c r="HS279" s="1">
        <v>296</v>
      </c>
      <c r="HY279" s="1">
        <v>1816</v>
      </c>
      <c r="II279" s="1">
        <v>287</v>
      </c>
      <c r="IO279" s="1">
        <v>1080</v>
      </c>
      <c r="IU279" s="1">
        <v>330</v>
      </c>
      <c r="JA279" s="1">
        <v>259</v>
      </c>
      <c r="JG279" s="1">
        <v>1472</v>
      </c>
      <c r="JQ279" s="1">
        <v>188</v>
      </c>
      <c r="JW279" s="1">
        <v>590</v>
      </c>
      <c r="KC279" s="1">
        <v>229</v>
      </c>
      <c r="KI279" s="1">
        <v>188</v>
      </c>
      <c r="KO279" s="1">
        <v>855</v>
      </c>
      <c r="MG279" s="3"/>
      <c r="MI279" s="1">
        <v>350</v>
      </c>
      <c r="MO279" s="1">
        <v>1405</v>
      </c>
      <c r="MU279" s="1">
        <v>385</v>
      </c>
      <c r="NA279" s="1">
        <v>297</v>
      </c>
      <c r="NG279" s="1">
        <v>1842</v>
      </c>
      <c r="NQ279" s="1">
        <v>393</v>
      </c>
      <c r="NW279" s="1">
        <v>1387</v>
      </c>
      <c r="OC279" s="1">
        <v>434</v>
      </c>
      <c r="OI279" s="1">
        <v>335</v>
      </c>
      <c r="OO279" s="1">
        <v>1828</v>
      </c>
      <c r="OY279" s="1">
        <v>303</v>
      </c>
      <c r="PE279" s="1">
        <v>1104</v>
      </c>
      <c r="PK279" s="1">
        <v>344</v>
      </c>
      <c r="PQ279" s="1">
        <v>257</v>
      </c>
      <c r="PW279" s="1">
        <v>1474</v>
      </c>
      <c r="QG279" s="1">
        <v>173</v>
      </c>
      <c r="QM279" s="1">
        <v>620</v>
      </c>
      <c r="QS279" s="1">
        <v>216</v>
      </c>
      <c r="QY279" s="1">
        <v>172</v>
      </c>
      <c r="RE279" s="1">
        <v>831</v>
      </c>
      <c r="SW279" s="3"/>
      <c r="SY279" s="1">
        <v>347</v>
      </c>
      <c r="TE279" s="1">
        <v>1284</v>
      </c>
      <c r="TK279" s="1">
        <v>381</v>
      </c>
      <c r="TQ279" s="1">
        <v>294</v>
      </c>
      <c r="TW279" s="1">
        <v>1684</v>
      </c>
      <c r="UG279" s="1">
        <v>391</v>
      </c>
      <c r="UM279" s="1">
        <v>1512</v>
      </c>
      <c r="US279" s="1">
        <v>432</v>
      </c>
      <c r="UY279" s="1">
        <v>334</v>
      </c>
      <c r="VE279" s="1">
        <v>1997</v>
      </c>
      <c r="VO279" s="1">
        <v>337</v>
      </c>
      <c r="VU279" s="1">
        <v>1200</v>
      </c>
      <c r="WA279" s="1">
        <v>383</v>
      </c>
      <c r="WG279" s="1">
        <v>290</v>
      </c>
      <c r="WM279" s="1">
        <v>1604</v>
      </c>
      <c r="WW279" s="1">
        <v>186</v>
      </c>
      <c r="XC279" s="1">
        <v>631</v>
      </c>
      <c r="XI279" s="1">
        <v>230</v>
      </c>
      <c r="XO279" s="1">
        <v>179</v>
      </c>
      <c r="XU279" s="1">
        <v>882</v>
      </c>
      <c r="ZM279" s="5"/>
      <c r="ZN279" s="5"/>
      <c r="ZO279" s="5"/>
      <c r="ZP279" s="5"/>
      <c r="ZQ279" s="5"/>
      <c r="ZR279" s="5"/>
      <c r="ZS279" s="5"/>
      <c r="ZT279" s="5"/>
      <c r="ZU279" s="5"/>
      <c r="ZV279" s="5"/>
      <c r="ZW279" s="5"/>
      <c r="ZX279" s="5"/>
      <c r="ZY279" s="5"/>
      <c r="ZZ279" s="5"/>
      <c r="AAA279" s="5"/>
      <c r="AAB279" s="5"/>
      <c r="AAC279" s="5"/>
      <c r="AAD279" s="5"/>
      <c r="AAE279" s="5"/>
      <c r="AAF279" s="5"/>
      <c r="AAG279" s="5"/>
      <c r="AAH279" s="5"/>
      <c r="AAI279" s="5"/>
      <c r="AAJ279" s="5"/>
      <c r="AAK279" s="5"/>
      <c r="AAL279" s="5"/>
      <c r="AAM279" s="5"/>
    </row>
    <row r="280" spans="1:715">
      <c r="A280" s="3"/>
      <c r="C280" s="1">
        <v>314</v>
      </c>
      <c r="I280" s="1">
        <v>1117</v>
      </c>
      <c r="O280" s="1">
        <v>330</v>
      </c>
      <c r="U280" s="1">
        <v>253</v>
      </c>
      <c r="AA280" s="1">
        <v>1434</v>
      </c>
      <c r="AK280" s="1">
        <v>334</v>
      </c>
      <c r="AQ280" s="1">
        <v>1341</v>
      </c>
      <c r="AW280" s="1">
        <v>354</v>
      </c>
      <c r="BC280" s="1">
        <v>276</v>
      </c>
      <c r="BI280" s="1">
        <v>1740</v>
      </c>
      <c r="BS280" s="1">
        <v>296</v>
      </c>
      <c r="BY280" s="1">
        <v>1043</v>
      </c>
      <c r="CE280" s="1">
        <v>341</v>
      </c>
      <c r="CK280" s="1">
        <v>272</v>
      </c>
      <c r="CQ280" s="1">
        <v>1432</v>
      </c>
      <c r="DA280" s="1">
        <v>211</v>
      </c>
      <c r="DG280" s="1">
        <v>587</v>
      </c>
      <c r="DM280" s="1">
        <v>328</v>
      </c>
      <c r="DS280" s="1">
        <v>290</v>
      </c>
      <c r="DY280" s="1">
        <v>979</v>
      </c>
      <c r="FQ280" s="3"/>
      <c r="FS280" s="1">
        <v>313</v>
      </c>
      <c r="FY280" s="1">
        <v>1213</v>
      </c>
      <c r="GE280" s="1">
        <v>331</v>
      </c>
      <c r="GK280" s="1">
        <v>254</v>
      </c>
      <c r="GQ280" s="1">
        <v>1563</v>
      </c>
      <c r="HA280" s="1">
        <v>318</v>
      </c>
      <c r="HG280" s="1">
        <v>1281</v>
      </c>
      <c r="HM280" s="1">
        <v>335</v>
      </c>
      <c r="HS280" s="1">
        <v>263</v>
      </c>
      <c r="HY280" s="1">
        <v>1661</v>
      </c>
      <c r="II280" s="1">
        <v>299</v>
      </c>
      <c r="IO280" s="1">
        <v>1103</v>
      </c>
      <c r="IU280" s="1">
        <v>345</v>
      </c>
      <c r="JA280" s="1">
        <v>275</v>
      </c>
      <c r="JG280" s="1">
        <v>1522</v>
      </c>
      <c r="JQ280" s="1">
        <v>212</v>
      </c>
      <c r="JW280" s="1">
        <v>589</v>
      </c>
      <c r="KC280" s="1">
        <v>334</v>
      </c>
      <c r="KI280" s="1">
        <v>297</v>
      </c>
      <c r="KO280" s="1">
        <v>971</v>
      </c>
      <c r="MG280" s="3"/>
      <c r="MI280" s="1">
        <v>345</v>
      </c>
      <c r="MO280" s="1">
        <v>1253</v>
      </c>
      <c r="MU280" s="1">
        <v>363</v>
      </c>
      <c r="NA280" s="1">
        <v>278</v>
      </c>
      <c r="NG280" s="1">
        <v>1590</v>
      </c>
      <c r="NQ280" s="1">
        <v>346</v>
      </c>
      <c r="NW280" s="1">
        <v>1418</v>
      </c>
      <c r="OC280" s="1">
        <v>365</v>
      </c>
      <c r="OI280" s="1">
        <v>283</v>
      </c>
      <c r="OO280" s="1">
        <v>1832</v>
      </c>
      <c r="OY280" s="1">
        <v>297</v>
      </c>
      <c r="PE280" s="1">
        <v>1051</v>
      </c>
      <c r="PK280" s="1">
        <v>335</v>
      </c>
      <c r="PQ280" s="1">
        <v>243</v>
      </c>
      <c r="PW280" s="1">
        <v>1392</v>
      </c>
      <c r="QG280" s="1">
        <v>212</v>
      </c>
      <c r="QM280" s="1">
        <v>644</v>
      </c>
      <c r="QS280" s="1">
        <v>335</v>
      </c>
      <c r="QY280" s="1">
        <v>280</v>
      </c>
      <c r="RE280" s="1">
        <v>1047</v>
      </c>
      <c r="SW280" s="3"/>
      <c r="SY280" s="1">
        <v>323</v>
      </c>
      <c r="TE280" s="1">
        <v>1277</v>
      </c>
      <c r="TK280" s="1">
        <v>338</v>
      </c>
      <c r="TQ280" s="1">
        <v>260</v>
      </c>
      <c r="TW280" s="1">
        <v>1631</v>
      </c>
      <c r="UG280" s="1">
        <v>335</v>
      </c>
      <c r="UM280" s="1">
        <v>1305</v>
      </c>
      <c r="US280" s="1">
        <v>352</v>
      </c>
      <c r="UY280" s="1">
        <v>273</v>
      </c>
      <c r="VE280" s="1">
        <v>1679</v>
      </c>
      <c r="VO280" s="1">
        <v>291</v>
      </c>
      <c r="VU280" s="1">
        <v>1049</v>
      </c>
      <c r="WA280" s="1">
        <v>328</v>
      </c>
      <c r="WG280" s="1">
        <v>241</v>
      </c>
      <c r="WM280" s="1">
        <v>1390</v>
      </c>
      <c r="WW280" s="1">
        <v>199</v>
      </c>
      <c r="XC280" s="1">
        <v>596</v>
      </c>
      <c r="XI280" s="1">
        <v>316</v>
      </c>
      <c r="XO280" s="1">
        <v>250</v>
      </c>
      <c r="XU280" s="1">
        <v>951</v>
      </c>
      <c r="ZM280" s="5"/>
      <c r="ZN280" s="5"/>
      <c r="ZO280" s="5"/>
      <c r="ZP280" s="5"/>
      <c r="ZQ280" s="5"/>
      <c r="ZR280" s="5"/>
      <c r="ZS280" s="5"/>
      <c r="ZT280" s="5"/>
      <c r="ZU280" s="5"/>
      <c r="ZV280" s="5"/>
      <c r="ZW280" s="5"/>
      <c r="ZX280" s="5"/>
      <c r="ZY280" s="5"/>
      <c r="ZZ280" s="5"/>
      <c r="AAA280" s="5"/>
      <c r="AAB280" s="5"/>
      <c r="AAC280" s="5"/>
      <c r="AAD280" s="5"/>
      <c r="AAE280" s="5"/>
      <c r="AAF280" s="5"/>
      <c r="AAG280" s="5"/>
      <c r="AAH280" s="5"/>
      <c r="AAI280" s="5"/>
      <c r="AAJ280" s="5"/>
      <c r="AAK280" s="5"/>
      <c r="AAL280" s="5"/>
      <c r="AAM280" s="5"/>
    </row>
    <row r="281" spans="1:715">
      <c r="A281" s="3"/>
      <c r="C281" s="1">
        <f>AVERAGE(C278:C280)</f>
        <v>310.333333333333</v>
      </c>
      <c r="I281" s="1">
        <f>AVERAGE(I278:I280)</f>
        <v>1205.33333333333</v>
      </c>
      <c r="O281" s="1">
        <f>AVERAGE(O278:O280)</f>
        <v>326.333333333333</v>
      </c>
      <c r="U281" s="1">
        <f>AVERAGE(U278:U280)</f>
        <v>250.333333333333</v>
      </c>
      <c r="AA281" s="1">
        <f>AVERAGE(AA278:AA280)</f>
        <v>1553</v>
      </c>
      <c r="AK281" s="1">
        <f>AVERAGE(AK278:AK280)</f>
        <v>317</v>
      </c>
      <c r="AQ281" s="1">
        <f>AVERAGE(AQ278:AQ280)</f>
        <v>1261</v>
      </c>
      <c r="AW281" s="1">
        <f>AVERAGE(AW278:AW280)</f>
        <v>334.333333333333</v>
      </c>
      <c r="BC281" s="1">
        <f>AVERAGE(BC278:BC280)</f>
        <v>260.666666666667</v>
      </c>
      <c r="BI281" s="1">
        <f>AVERAGE(BI278:BI280)</f>
        <v>1632.66666666667</v>
      </c>
      <c r="BS281" s="1">
        <f>AVERAGE(BS278:BS280)</f>
        <v>290</v>
      </c>
      <c r="BY281" s="1">
        <f>AVERAGE(BY278:BY280)</f>
        <v>1069.66666666667</v>
      </c>
      <c r="CE281" s="1">
        <f>AVERAGE(CE278:CE280)</f>
        <v>334.333333333333</v>
      </c>
      <c r="CK281" s="1">
        <f>AVERAGE(CK278:CK280)</f>
        <v>266.333333333333</v>
      </c>
      <c r="CQ281" s="1">
        <f>AVERAGE(CQ278:CQ280)</f>
        <v>1467.33333333333</v>
      </c>
      <c r="DA281" s="1">
        <f>AVERAGE(DA278:DA280)</f>
        <v>199.666666666667</v>
      </c>
      <c r="DG281" s="1">
        <f>AVERAGE(DG278:DG280)</f>
        <v>594.666666666667</v>
      </c>
      <c r="DM281" s="1">
        <f>AVERAGE(DM278:DM280)</f>
        <v>271.333333333333</v>
      </c>
      <c r="DS281" s="1">
        <f>AVERAGE(DS278:DS280)</f>
        <v>227</v>
      </c>
      <c r="DY281" s="1">
        <f>AVERAGE(DY278:DY280)</f>
        <v>906</v>
      </c>
      <c r="EI281" s="1">
        <f>EI278</f>
        <v>150</v>
      </c>
      <c r="EO281" s="1">
        <f>EO278</f>
        <v>317</v>
      </c>
      <c r="EU281" s="1">
        <f>EU278</f>
        <v>189</v>
      </c>
      <c r="FA281" s="1">
        <f>FA278</f>
        <v>201</v>
      </c>
      <c r="FG281" s="1">
        <f>FG278</f>
        <v>503</v>
      </c>
      <c r="FQ281" s="3"/>
      <c r="FS281" s="1">
        <f>AVERAGE(FS278:FS280)</f>
        <v>312.666666666667</v>
      </c>
      <c r="FY281" s="1">
        <f>AVERAGE(FY278:FY280)</f>
        <v>1216</v>
      </c>
      <c r="GE281" s="1">
        <f>AVERAGE(GE278:GE280)</f>
        <v>330</v>
      </c>
      <c r="GK281" s="1">
        <f>AVERAGE(GK278:GK280)</f>
        <v>253.333333333333</v>
      </c>
      <c r="GQ281" s="1">
        <f>AVERAGE(GQ278:GQ280)</f>
        <v>1566.66666666667</v>
      </c>
      <c r="HA281" s="1">
        <f>AVERAGE(HA278:HA280)</f>
        <v>319.666666666667</v>
      </c>
      <c r="HG281" s="1">
        <f>AVERAGE(HG278:HG280)</f>
        <v>1262.66666666667</v>
      </c>
      <c r="HM281" s="1">
        <f>AVERAGE(HM278:HM280)</f>
        <v>337</v>
      </c>
      <c r="HS281" s="1">
        <f>AVERAGE(HS278:HS280)</f>
        <v>264</v>
      </c>
      <c r="HY281" s="1">
        <f>AVERAGE(HY278:HY280)</f>
        <v>1636.66666666667</v>
      </c>
      <c r="II281" s="1">
        <f>AVERAGE(II278:II280)</f>
        <v>295.666666666667</v>
      </c>
      <c r="IO281" s="1">
        <f>AVERAGE(IO278:IO280)</f>
        <v>1077.33333333333</v>
      </c>
      <c r="IU281" s="1">
        <f>AVERAGE(IU278:IU280)</f>
        <v>341.333333333333</v>
      </c>
      <c r="JA281" s="1">
        <f>AVERAGE(JA278:JA280)</f>
        <v>272</v>
      </c>
      <c r="JG281" s="1">
        <f>AVERAGE(JG278:JG280)</f>
        <v>1487.33333333333</v>
      </c>
      <c r="JQ281" s="1">
        <f>AVERAGE(JQ278:JQ280)</f>
        <v>200</v>
      </c>
      <c r="JW281" s="1">
        <f>AVERAGE(JW278:JW280)</f>
        <v>602</v>
      </c>
      <c r="KC281" s="1">
        <f>AVERAGE(KC278:KC280)</f>
        <v>274</v>
      </c>
      <c r="KI281" s="1">
        <f>AVERAGE(KI278:KI280)</f>
        <v>234</v>
      </c>
      <c r="KO281" s="1">
        <f>AVERAGE(KO278:KO280)</f>
        <v>915.666666666667</v>
      </c>
      <c r="KY281" s="1">
        <f>KY278</f>
        <v>149</v>
      </c>
      <c r="LE281" s="1">
        <f>LE278</f>
        <v>314</v>
      </c>
      <c r="LK281" s="1">
        <f>LK278</f>
        <v>188</v>
      </c>
      <c r="LQ281" s="1">
        <f>LQ278</f>
        <v>202</v>
      </c>
      <c r="LW281" s="1">
        <f>LW278</f>
        <v>499</v>
      </c>
      <c r="MG281" s="3"/>
      <c r="MI281" s="1">
        <f>AVERAGE(MI278:MI280)</f>
        <v>330</v>
      </c>
      <c r="MO281" s="1">
        <f>AVERAGE(MO278:MO280)</f>
        <v>1299.66666666667</v>
      </c>
      <c r="MU281" s="1">
        <f>AVERAGE(MU278:MU280)</f>
        <v>346</v>
      </c>
      <c r="NA281" s="1">
        <f>AVERAGE(NA278:NA280)</f>
        <v>265</v>
      </c>
      <c r="NG281" s="1">
        <f>AVERAGE(NG278:NG280)</f>
        <v>1653</v>
      </c>
      <c r="NQ281" s="1">
        <f>AVERAGE(NQ278:NQ280)</f>
        <v>337.333333333333</v>
      </c>
      <c r="NW281" s="1">
        <f>AVERAGE(NW278:NW280)</f>
        <v>1337.33333333333</v>
      </c>
      <c r="OC281" s="1">
        <f>AVERAGE(OC278:OC280)</f>
        <v>354.333333333333</v>
      </c>
      <c r="OI281" s="1">
        <f>AVERAGE(OI278:OI280)</f>
        <v>274.333333333333</v>
      </c>
      <c r="OO281" s="1">
        <f>AVERAGE(OO278:OO280)</f>
        <v>1723.33333333333</v>
      </c>
      <c r="OY281" s="1">
        <f>AVERAGE(OY278:OY280)</f>
        <v>298.333333333333</v>
      </c>
      <c r="PE281" s="1">
        <f>AVERAGE(PE278:PE280)</f>
        <v>1084.66666666667</v>
      </c>
      <c r="PK281" s="1">
        <f>AVERAGE(PK278:PK280)</f>
        <v>337</v>
      </c>
      <c r="PQ281" s="1">
        <f>AVERAGE(PQ278:PQ280)</f>
        <v>244.333333333333</v>
      </c>
      <c r="PW281" s="1">
        <f>AVERAGE(PW278:PW280)</f>
        <v>1437</v>
      </c>
      <c r="QG281" s="1">
        <f>AVERAGE(QG278:QG280)</f>
        <v>191.333333333333</v>
      </c>
      <c r="QM281" s="1">
        <f>AVERAGE(QM278:QM280)</f>
        <v>631.333333333333</v>
      </c>
      <c r="QS281" s="1">
        <f>AVERAGE(QS278:QS280)</f>
        <v>266.666666666667</v>
      </c>
      <c r="QY281" s="1">
        <f>AVERAGE(QY278:QY280)</f>
        <v>217.666666666667</v>
      </c>
      <c r="RE281" s="1">
        <f>AVERAGE(RE278:RE280)</f>
        <v>930</v>
      </c>
      <c r="RO281" s="1">
        <f>RO278</f>
        <v>189</v>
      </c>
      <c r="RU281" s="1">
        <f>RU278</f>
        <v>413</v>
      </c>
      <c r="SA281" s="1">
        <f>SA278</f>
        <v>237</v>
      </c>
      <c r="SG281" s="1">
        <f>SG278</f>
        <v>231</v>
      </c>
      <c r="SM281" s="1">
        <f>SM278</f>
        <v>641</v>
      </c>
      <c r="SW281" s="3"/>
      <c r="SY281" s="1">
        <f>AVERAGE(SY278:SY280)</f>
        <v>322.666666666667</v>
      </c>
      <c r="TE281" s="1">
        <f>AVERAGE(TE278:TE280)</f>
        <v>1269.33333333333</v>
      </c>
      <c r="TK281" s="1">
        <f>AVERAGE(TK278:TK280)</f>
        <v>338</v>
      </c>
      <c r="TQ281" s="1">
        <f>AVERAGE(TQ278:TQ280)</f>
        <v>260</v>
      </c>
      <c r="TW281" s="1">
        <f>AVERAGE(TW278:TW280)</f>
        <v>1620.33333333333</v>
      </c>
      <c r="UG281" s="1">
        <f>AVERAGE(UG278:UG280)</f>
        <v>331.333333333333</v>
      </c>
      <c r="UM281" s="1">
        <f>AVERAGE(UM278:UM280)</f>
        <v>1312</v>
      </c>
      <c r="US281" s="1">
        <f>AVERAGE(US278:US280)</f>
        <v>348</v>
      </c>
      <c r="UY281" s="1">
        <f>AVERAGE(UY278:UY280)</f>
        <v>269.666666666667</v>
      </c>
      <c r="VE281" s="1">
        <f>AVERAGE(VE278:VE280)</f>
        <v>1689</v>
      </c>
      <c r="VO281" s="1">
        <f>AVERAGE(VO278:VO280)</f>
        <v>302.666666666667</v>
      </c>
      <c r="VU281" s="1">
        <f>AVERAGE(VU278:VU280)</f>
        <v>1101</v>
      </c>
      <c r="WA281" s="1">
        <f>AVERAGE(WA278:WA280)</f>
        <v>341.666666666667</v>
      </c>
      <c r="WG281" s="1">
        <f>AVERAGE(WG278:WG280)</f>
        <v>251.333333333333</v>
      </c>
      <c r="WM281" s="1">
        <f>AVERAGE(WM278:WM280)</f>
        <v>1460</v>
      </c>
      <c r="WW281" s="1">
        <f>AVERAGE(WW278:WW280)</f>
        <v>190</v>
      </c>
      <c r="XC281" s="1">
        <f>AVERAGE(XC278:XC280)</f>
        <v>613.666666666667</v>
      </c>
      <c r="XI281" s="1">
        <f>AVERAGE(XI278:XI280)</f>
        <v>263</v>
      </c>
      <c r="XO281" s="1">
        <f>AVERAGE(XO278:XO280)</f>
        <v>206.333333333333</v>
      </c>
      <c r="XU281" s="1">
        <f>AVERAGE(XU278:XU280)</f>
        <v>903.666666666667</v>
      </c>
      <c r="YE281" s="1">
        <f>YE278</f>
        <v>192</v>
      </c>
      <c r="YK281" s="1">
        <f>YK278</f>
        <v>423</v>
      </c>
      <c r="YQ281" s="1">
        <f>YQ278</f>
        <v>241</v>
      </c>
      <c r="YW281" s="1">
        <f>YW278</f>
        <v>235</v>
      </c>
      <c r="ZC281" s="1">
        <f>ZC278</f>
        <v>658</v>
      </c>
      <c r="ZM281" s="5"/>
      <c r="ZN281" s="5"/>
      <c r="ZO281" s="5"/>
      <c r="ZP281" s="5"/>
      <c r="ZQ281" s="5"/>
      <c r="ZR281" s="5"/>
      <c r="ZS281" s="5"/>
      <c r="ZT281" s="5"/>
      <c r="ZU281" s="5"/>
      <c r="ZV281" s="5"/>
      <c r="ZW281" s="5"/>
      <c r="ZX281" s="5"/>
      <c r="ZY281" s="5"/>
      <c r="ZZ281" s="5"/>
      <c r="AAA281" s="5"/>
      <c r="AAB281" s="5"/>
      <c r="AAC281" s="5"/>
      <c r="AAD281" s="5"/>
      <c r="AAE281" s="5"/>
      <c r="AAF281" s="5"/>
      <c r="AAG281" s="5"/>
      <c r="AAH281" s="5"/>
      <c r="AAI281" s="5"/>
      <c r="AAJ281" s="5"/>
      <c r="AAK281" s="5"/>
      <c r="AAL281" s="5"/>
      <c r="AAM281" s="5"/>
    </row>
    <row r="282" spans="1:715">
      <c r="A282" s="3"/>
      <c r="FQ282" s="3"/>
      <c r="MG282" s="3"/>
      <c r="SW282" s="3"/>
      <c r="ZM282" s="5"/>
      <c r="ZN282" s="5"/>
      <c r="ZO282" s="5"/>
      <c r="ZP282" s="5"/>
      <c r="ZQ282" s="5"/>
      <c r="ZR282" s="5"/>
      <c r="ZS282" s="5"/>
      <c r="ZT282" s="5"/>
      <c r="ZU282" s="5"/>
      <c r="ZV282" s="5"/>
      <c r="ZW282" s="5"/>
      <c r="ZX282" s="5"/>
      <c r="ZY282" s="5"/>
      <c r="ZZ282" s="5"/>
      <c r="AAA282" s="5"/>
      <c r="AAB282" s="5"/>
      <c r="AAC282" s="5"/>
      <c r="AAD282" s="5"/>
      <c r="AAE282" s="5"/>
      <c r="AAF282" s="5"/>
      <c r="AAG282" s="5"/>
      <c r="AAH282" s="5"/>
      <c r="AAI282" s="5"/>
      <c r="AAJ282" s="5"/>
      <c r="AAK282" s="5"/>
      <c r="AAL282" s="5"/>
      <c r="AAM282" s="5"/>
    </row>
    <row r="283" spans="1:715">
      <c r="A283" s="3"/>
      <c r="FQ283" s="3"/>
      <c r="MG283" s="3"/>
      <c r="SW283" s="3"/>
      <c r="ZM283" s="5"/>
      <c r="ZN283" s="5"/>
      <c r="ZO283" s="5"/>
      <c r="ZP283" s="5"/>
      <c r="ZQ283" s="5"/>
      <c r="ZR283" s="5"/>
      <c r="ZS283" s="5"/>
      <c r="ZT283" s="5"/>
      <c r="ZU283" s="5"/>
      <c r="ZV283" s="5"/>
      <c r="ZW283" s="5"/>
      <c r="ZX283" s="5"/>
      <c r="ZY283" s="5"/>
      <c r="ZZ283" s="5"/>
      <c r="AAA283" s="5"/>
      <c r="AAB283" s="5"/>
      <c r="AAC283" s="5"/>
      <c r="AAD283" s="5"/>
      <c r="AAE283" s="5"/>
      <c r="AAF283" s="5"/>
      <c r="AAG283" s="5"/>
      <c r="AAH283" s="5"/>
      <c r="AAI283" s="5"/>
      <c r="AAJ283" s="5"/>
      <c r="AAK283" s="5"/>
      <c r="AAL283" s="5"/>
      <c r="AAM283" s="5"/>
    </row>
    <row r="284" spans="1:715">
      <c r="A284" s="3"/>
      <c r="FQ284" s="3"/>
      <c r="MG284" s="3"/>
      <c r="SW284" s="3"/>
      <c r="ZM284" s="5"/>
      <c r="ZN284" s="5"/>
      <c r="ZO284" s="5"/>
      <c r="ZP284" s="5"/>
      <c r="ZQ284" s="5"/>
      <c r="ZR284" s="5"/>
      <c r="ZS284" s="5"/>
      <c r="ZT284" s="5"/>
      <c r="ZU284" s="5"/>
      <c r="ZV284" s="5"/>
      <c r="ZW284" s="5"/>
      <c r="ZX284" s="5"/>
      <c r="ZY284" s="5"/>
      <c r="ZZ284" s="5"/>
      <c r="AAA284" s="5"/>
      <c r="AAB284" s="5"/>
      <c r="AAC284" s="5"/>
      <c r="AAD284" s="5"/>
      <c r="AAE284" s="5"/>
      <c r="AAF284" s="5"/>
      <c r="AAG284" s="5"/>
      <c r="AAH284" s="5"/>
      <c r="AAI284" s="5"/>
      <c r="AAJ284" s="5"/>
      <c r="AAK284" s="5"/>
      <c r="AAL284" s="5"/>
      <c r="AAM284" s="5"/>
    </row>
    <row r="285" spans="1:715">
      <c r="A285" s="3"/>
      <c r="C285" s="1">
        <f>(AA281-U281)/AA281</f>
        <v>0.8388066108607</v>
      </c>
      <c r="F285" s="1">
        <f>(I281-O281)/I281</f>
        <v>0.729258849557522</v>
      </c>
      <c r="I285" s="1">
        <f>(I281-C281)/I281</f>
        <v>0.742533185840708</v>
      </c>
      <c r="L285" s="1">
        <f>(I281-O281)/(I281-C281)</f>
        <v>0.982122905027933</v>
      </c>
      <c r="O285" s="1">
        <f>AA281/I281-1</f>
        <v>0.288440265486726</v>
      </c>
      <c r="R285" s="1">
        <f>L285/(L285+1)</f>
        <v>0.495490417136415</v>
      </c>
      <c r="U285" s="1">
        <f>1/(1+L285)</f>
        <v>0.504509582863585</v>
      </c>
      <c r="X285" s="1">
        <f>U285/R285-1</f>
        <v>0.018202502844141</v>
      </c>
      <c r="AA285" s="1">
        <f>I285*L285</f>
        <v>0.729258849557522</v>
      </c>
      <c r="AD285" s="1">
        <f>1-I285</f>
        <v>0.257466814159292</v>
      </c>
      <c r="AG285" s="1">
        <f>I285*(1-L285)</f>
        <v>0.0132743362831858</v>
      </c>
      <c r="AK285" s="1">
        <f>(BI281-BC281)/BI281</f>
        <v>0.84034299714169</v>
      </c>
      <c r="AN285" s="1">
        <f>(AQ281-AW281)/AQ281</f>
        <v>0.734866508062384</v>
      </c>
      <c r="AQ285" s="1">
        <f>(AQ281-AK281)/AQ281</f>
        <v>0.748612212529738</v>
      </c>
      <c r="AT285" s="1">
        <f>(AQ281-AW281)/(AQ281-AK281)</f>
        <v>0.981638418079096</v>
      </c>
      <c r="AW285" s="1">
        <f>BI281/AQ281-1</f>
        <v>0.294739624636532</v>
      </c>
      <c r="AZ285" s="1">
        <f>AT285/(AT285+1)</f>
        <v>0.495367070563079</v>
      </c>
      <c r="BC285" s="1">
        <f>1/(1+AT285)</f>
        <v>0.504632929436921</v>
      </c>
      <c r="BF285" s="1">
        <f>BC285/AZ285-1</f>
        <v>0.0187050359712229</v>
      </c>
      <c r="BI285" s="1">
        <f>AQ285*AT285</f>
        <v>0.734866508062384</v>
      </c>
      <c r="BL285" s="1">
        <f>1-AQ285</f>
        <v>0.251387787470262</v>
      </c>
      <c r="BO285" s="1">
        <f>AQ285*(1-AT285)</f>
        <v>0.0137457044673539</v>
      </c>
      <c r="BS285" s="1">
        <f>(CQ281-CK281)/CQ281</f>
        <v>0.818491594729668</v>
      </c>
      <c r="BV285" s="1">
        <f>(BY281-CE281)/BY281</f>
        <v>0.687441570582736</v>
      </c>
      <c r="BY285" s="1">
        <f>(BY281-BS281)/BY281</f>
        <v>0.728887503895295</v>
      </c>
      <c r="CB285" s="1">
        <f>(BY281-CE281)/(BY281-BS281)</f>
        <v>0.943138093202223</v>
      </c>
      <c r="CE285" s="1">
        <f>CQ281/BY281-1</f>
        <v>0.371766905578061</v>
      </c>
      <c r="CH285" s="1">
        <f>CB285/(CB285+1)</f>
        <v>0.485368536853685</v>
      </c>
      <c r="CK285" s="1">
        <f>1/(1+CB285)</f>
        <v>0.514631463146315</v>
      </c>
      <c r="CN285" s="1">
        <f>CK285/CH285-1</f>
        <v>0.0602901178603805</v>
      </c>
      <c r="CQ285" s="1">
        <f>BY285*CB285</f>
        <v>0.687441570582736</v>
      </c>
      <c r="CT285" s="1">
        <f>1-BY285</f>
        <v>0.271112496104705</v>
      </c>
      <c r="CW285" s="1">
        <f>BY285*(1-CB285)</f>
        <v>0.0414459333125583</v>
      </c>
      <c r="DA285" s="1">
        <f>(DY281-DS281)/DY281</f>
        <v>0.749448123620309</v>
      </c>
      <c r="DD285" s="1">
        <f>(DG281-DM281)/DG281</f>
        <v>0.54372197309417</v>
      </c>
      <c r="DG285" s="1">
        <f>(DG281-DA281)/DG281</f>
        <v>0.664237668161435</v>
      </c>
      <c r="DJ285" s="1">
        <f>(DG281-DM281)/(DG281-DA281)</f>
        <v>0.818565400843882</v>
      </c>
      <c r="DM285" s="1">
        <f>DY281/DG281-1</f>
        <v>0.523542600896861</v>
      </c>
      <c r="DP285" s="1">
        <f>DJ285/(DJ285+1)</f>
        <v>0.450116009280742</v>
      </c>
      <c r="DS285" s="1">
        <f>1/(1+DJ285)</f>
        <v>0.549883990719258</v>
      </c>
      <c r="DV285" s="1">
        <f>DS285/DP285-1</f>
        <v>0.221649484536082</v>
      </c>
      <c r="DY285" s="1">
        <f>DG285*DJ285</f>
        <v>0.54372197309417</v>
      </c>
      <c r="EB285" s="1">
        <f>1-DG285</f>
        <v>0.335762331838565</v>
      </c>
      <c r="EE285" s="1">
        <f>DG285*(1-DJ285)</f>
        <v>0.120515695067265</v>
      </c>
      <c r="EI285" s="1">
        <f>(FG281-FA281)/FG281</f>
        <v>0.600397614314115</v>
      </c>
      <c r="EL285" s="1">
        <f>(EO281-EU281)/EO281</f>
        <v>0.403785488958991</v>
      </c>
      <c r="EO285" s="1">
        <f>(EO281-EI281)/EO281</f>
        <v>0.526813880126183</v>
      </c>
      <c r="ER285" s="1">
        <f>(EO281-EU281)/(EO281-EI281)</f>
        <v>0.766467065868264</v>
      </c>
      <c r="EU285" s="1">
        <f>FG281/EO281-1</f>
        <v>0.586750788643533</v>
      </c>
      <c r="EX285" s="1">
        <f>ER285/(ER285+1)</f>
        <v>0.433898305084746</v>
      </c>
      <c r="FA285" s="1">
        <f>1/(1+ER285)</f>
        <v>0.566101694915254</v>
      </c>
      <c r="FD285" s="1">
        <f>FA285/EX285-1</f>
        <v>0.3046875</v>
      </c>
      <c r="FG285" s="1">
        <f>EO285*ER285</f>
        <v>0.403785488958991</v>
      </c>
      <c r="FJ285" s="1">
        <f>1-EO285</f>
        <v>0.473186119873817</v>
      </c>
      <c r="FM285" s="1">
        <f>EO285*(1-ER285)</f>
        <v>0.123028391167192</v>
      </c>
      <c r="FQ285" s="3"/>
      <c r="FS285" s="1">
        <f>(GQ281-GK281)/GQ281</f>
        <v>0.838297872340426</v>
      </c>
      <c r="FV285" s="1">
        <f>(FY281-GE281)/FY281</f>
        <v>0.728618421052632</v>
      </c>
      <c r="FY285" s="1">
        <f>(FY281-FS281)/FY281</f>
        <v>0.742872807017544</v>
      </c>
      <c r="GB285" s="1">
        <f>(FY281-GE281)/(FY281-FS281)</f>
        <v>0.980811808118081</v>
      </c>
      <c r="GE285" s="1">
        <f>GQ281/FY281-1</f>
        <v>0.288377192982456</v>
      </c>
      <c r="GH285" s="1">
        <f>GB285/(GB285+1)</f>
        <v>0.495156482861401</v>
      </c>
      <c r="GK285" s="1">
        <f>1/(1+GB285)</f>
        <v>0.504843517138599</v>
      </c>
      <c r="GN285" s="1">
        <f>GK285/GH285-1</f>
        <v>0.019563581640331</v>
      </c>
      <c r="GQ285" s="1">
        <f>FY285*GB285</f>
        <v>0.728618421052632</v>
      </c>
      <c r="GT285" s="1">
        <f>1-FY285</f>
        <v>0.257127192982456</v>
      </c>
      <c r="GW285" s="1">
        <f>FY285*(1-GB285)</f>
        <v>0.0142543859649123</v>
      </c>
      <c r="HA285" s="1">
        <f>(HY281-HS281)/HY281</f>
        <v>0.838696537678208</v>
      </c>
      <c r="HD285" s="1">
        <f>(HG281-HM281)/HG281</f>
        <v>0.733104540654699</v>
      </c>
      <c r="HG285" s="1">
        <f>(HG281-HA281)/HG281</f>
        <v>0.746832101372756</v>
      </c>
      <c r="HJ285" s="1">
        <f>(HG281-HM281)/(HG281-HA281)</f>
        <v>0.981618946624249</v>
      </c>
      <c r="HM285" s="1">
        <f>HY281/HG281-1</f>
        <v>0.296198521647307</v>
      </c>
      <c r="HP285" s="1">
        <f>HJ285/(HJ285+1)</f>
        <v>0.495362112022833</v>
      </c>
      <c r="HS285" s="1">
        <f>1/(1+HJ285)</f>
        <v>0.504637887977167</v>
      </c>
      <c r="HV285" s="1">
        <f>HS285/HP285-1</f>
        <v>0.0187252430680589</v>
      </c>
      <c r="HY285" s="1">
        <f>HG285*HJ285</f>
        <v>0.733104540654699</v>
      </c>
      <c r="IB285" s="1">
        <f>1-HG285</f>
        <v>0.253167898627244</v>
      </c>
      <c r="IE285" s="1">
        <f>HG285*(1-HJ285)</f>
        <v>0.0137275607180569</v>
      </c>
      <c r="II285" s="1">
        <f>(JG281-JA281)/JG281</f>
        <v>0.817122366651726</v>
      </c>
      <c r="IL285" s="1">
        <f>(IO281-IU281)/IO281</f>
        <v>0.683168316831683</v>
      </c>
      <c r="IO285" s="1">
        <f>(IO281-II281)/IO281</f>
        <v>0.725556930693069</v>
      </c>
      <c r="IR285" s="1">
        <f>(IO281-IU281)/(IO281-II281)</f>
        <v>0.941577825159915</v>
      </c>
      <c r="IU285" s="1">
        <f>JG281/IO281-1</f>
        <v>0.380569306930693</v>
      </c>
      <c r="IX285" s="1">
        <f>IR285/(IR285+1)</f>
        <v>0.484954974741928</v>
      </c>
      <c r="JA285" s="1">
        <f>1/(1+IR285)</f>
        <v>0.515045025258071</v>
      </c>
      <c r="JD285" s="1">
        <f>JA285/IX285-1</f>
        <v>0.0620471014492749</v>
      </c>
      <c r="JG285" s="1">
        <f>IO285*IR285</f>
        <v>0.683168316831683</v>
      </c>
      <c r="JJ285" s="1">
        <f>1-IO285</f>
        <v>0.274443069306931</v>
      </c>
      <c r="JM285" s="1">
        <f>IO285*(1-IR285)</f>
        <v>0.042388613861386</v>
      </c>
      <c r="JQ285" s="1">
        <f>(KO281-KI281)/KO281</f>
        <v>0.744448489261012</v>
      </c>
      <c r="JT285" s="1">
        <f>(JW281-KC281)/JW281</f>
        <v>0.54485049833887</v>
      </c>
      <c r="JW285" s="1">
        <f>(JW281-JQ281)/JW281</f>
        <v>0.667774086378738</v>
      </c>
      <c r="JZ285" s="1">
        <f>(JW281-KC281)/(JW281-JQ281)</f>
        <v>0.81592039800995</v>
      </c>
      <c r="KC285" s="1">
        <f>KO281/JW281-1</f>
        <v>0.521040974529347</v>
      </c>
      <c r="KF285" s="1">
        <f>JZ285/(JZ285+1)</f>
        <v>0.449315068493151</v>
      </c>
      <c r="KI285" s="1">
        <f>1/(1+JZ285)</f>
        <v>0.550684931506849</v>
      </c>
      <c r="KL285" s="1">
        <f>KI285/KF285-1</f>
        <v>0.225609756097561</v>
      </c>
      <c r="KO285" s="1">
        <f>JW285*JZ285</f>
        <v>0.54485049833887</v>
      </c>
      <c r="KR285" s="1">
        <f>1-JW285</f>
        <v>0.332225913621262</v>
      </c>
      <c r="KU285" s="1">
        <f>JW285*(1-JZ285)</f>
        <v>0.122923588039867</v>
      </c>
      <c r="KY285" s="1">
        <f>(LW281-LQ281)/LW281</f>
        <v>0.595190380761523</v>
      </c>
      <c r="LB285" s="1">
        <f>(LE281-LK281)/LE281</f>
        <v>0.401273885350318</v>
      </c>
      <c r="LE285" s="1">
        <f>(LE281-KY281)/LE281</f>
        <v>0.525477707006369</v>
      </c>
      <c r="LH285" s="1">
        <f>(LE281-LK281)/(LE281-KY281)</f>
        <v>0.763636363636364</v>
      </c>
      <c r="LK285" s="1">
        <f>LW281/LE281-1</f>
        <v>0.589171974522293</v>
      </c>
      <c r="LN285" s="1">
        <f>LH285/(LH285+1)</f>
        <v>0.43298969072165</v>
      </c>
      <c r="LQ285" s="1">
        <f>1/(1+LH285)</f>
        <v>0.56701030927835</v>
      </c>
      <c r="LT285" s="1">
        <f>LQ285/LN285-1</f>
        <v>0.30952380952381</v>
      </c>
      <c r="LW285" s="1">
        <f>LE285*LH285</f>
        <v>0.401273885350318</v>
      </c>
      <c r="LZ285" s="1">
        <f>1-LE285</f>
        <v>0.474522292993631</v>
      </c>
      <c r="MC285" s="1">
        <f>LE285*(1-LH285)</f>
        <v>0.124203821656051</v>
      </c>
      <c r="MG285" s="3"/>
      <c r="MI285" s="1">
        <f>(NG281-NA281)/NG281</f>
        <v>0.839685420447671</v>
      </c>
      <c r="ML285" s="1">
        <f>(MO281-MU281)/MO281</f>
        <v>0.73377789176712</v>
      </c>
      <c r="MO285" s="1">
        <f>(MO281-MI281)/MO281</f>
        <v>0.746088740702744</v>
      </c>
      <c r="MR285" s="1">
        <f>(MO281-MU281)/(MO281-MI281)</f>
        <v>0.983499484358886</v>
      </c>
      <c r="MU285" s="1">
        <f>NG281/MO281-1</f>
        <v>0.271864580661708</v>
      </c>
      <c r="MX285" s="1">
        <f>MR285/(MR285+1)</f>
        <v>0.495840554592721</v>
      </c>
      <c r="NA285" s="1">
        <f>1/(1+MR285)</f>
        <v>0.504159445407279</v>
      </c>
      <c r="ND285" s="1">
        <f>NA285/MX285-1</f>
        <v>0.0167773505767213</v>
      </c>
      <c r="NG285" s="1">
        <f>MO285*MR285</f>
        <v>0.73377789176712</v>
      </c>
      <c r="NJ285" s="1">
        <f>1-MO285</f>
        <v>0.253911259297256</v>
      </c>
      <c r="NM285" s="1">
        <f>MO285*(1-MR285)</f>
        <v>0.0123108489356245</v>
      </c>
      <c r="NQ285" s="1">
        <f>(OO281-OI281)/OO281</f>
        <v>0.840812379110252</v>
      </c>
      <c r="NT285" s="1">
        <f>(NW281-OC281)/NW281</f>
        <v>0.735044865403789</v>
      </c>
      <c r="NW285" s="1">
        <f>(NW281-NQ281)/NW281</f>
        <v>0.747756729810568</v>
      </c>
      <c r="NZ285" s="1">
        <f>(NW281-OC281)/(NW281-NQ281)</f>
        <v>0.983</v>
      </c>
      <c r="OC285" s="1">
        <f>OO281/NW281-1</f>
        <v>0.288634097706879</v>
      </c>
      <c r="OF285" s="1">
        <f>NZ285/(NZ285+1)</f>
        <v>0.495713565305093</v>
      </c>
      <c r="OI285" s="1">
        <f>1/(1+NZ285)</f>
        <v>0.504286434694907</v>
      </c>
      <c r="OL285" s="1">
        <f>OI285/OF285-1</f>
        <v>0.0172939979654119</v>
      </c>
      <c r="OO285" s="1">
        <f>NW285*NZ285</f>
        <v>0.735044865403789</v>
      </c>
      <c r="OR285" s="1">
        <f>1-NW285</f>
        <v>0.252243270189432</v>
      </c>
      <c r="OU285" s="1">
        <f>NW285*(1-NZ285)</f>
        <v>0.0127118644067797</v>
      </c>
      <c r="OY285" s="1">
        <f>(PW281-PQ281)/PW281</f>
        <v>0.829969844583623</v>
      </c>
      <c r="PB285" s="1">
        <f>(PE281-PK281)/PE281</f>
        <v>0.689305470190535</v>
      </c>
      <c r="PE285" s="1">
        <f>(PE281-OY281)/PE281</f>
        <v>0.724953902888752</v>
      </c>
      <c r="PH285" s="1">
        <f>(PE281-PK281)/(PE281-OY281)</f>
        <v>0.950826621449767</v>
      </c>
      <c r="PK285" s="1">
        <f>PW281/PE281-1</f>
        <v>0.324830977258758</v>
      </c>
      <c r="PN285" s="1">
        <f>PH285/(PH285+1)</f>
        <v>0.487396784006953</v>
      </c>
      <c r="PQ285" s="1">
        <f>1/(1+PH285)</f>
        <v>0.512603215993046</v>
      </c>
      <c r="PT285" s="1">
        <f>PQ285/PN285-1</f>
        <v>0.0517164511814534</v>
      </c>
      <c r="PW285" s="1">
        <f>PE285*PH285</f>
        <v>0.689305470190535</v>
      </c>
      <c r="PZ285" s="1">
        <f>1-PE285</f>
        <v>0.275046097111248</v>
      </c>
      <c r="QC285" s="1">
        <f>PE285*(1-PH285)</f>
        <v>0.0356484326982176</v>
      </c>
      <c r="QG285" s="1">
        <f>(RE281-QY281)/RE281</f>
        <v>0.76594982078853</v>
      </c>
      <c r="QJ285" s="1">
        <f>(QM281-QS281)/QM281</f>
        <v>0.577613516367476</v>
      </c>
      <c r="QM285" s="1">
        <f>(QM281-QG281)/QM281</f>
        <v>0.696937697993664</v>
      </c>
      <c r="QP285" s="1">
        <f>(QM281-QS281)/(QM281-QG281)</f>
        <v>0.828787878787879</v>
      </c>
      <c r="QS285" s="1">
        <f>RE281/QM281-1</f>
        <v>0.473072861668427</v>
      </c>
      <c r="QV285" s="1">
        <f>QP285/(QP285+1)</f>
        <v>0.453189726594863</v>
      </c>
      <c r="QY285" s="1">
        <f>1/(1+QP285)</f>
        <v>0.546810273405137</v>
      </c>
      <c r="RB285" s="1">
        <f>QY285/QV285-1</f>
        <v>0.206581352833638</v>
      </c>
      <c r="RE285" s="1">
        <f>QM285*QP285</f>
        <v>0.577613516367476</v>
      </c>
      <c r="RH285" s="1">
        <f>1-QM285</f>
        <v>0.303062302006336</v>
      </c>
      <c r="RK285" s="1">
        <f>QM285*(1-QP285)</f>
        <v>0.119324181626188</v>
      </c>
      <c r="RO285" s="1">
        <f>(SM281-SG281)/SM281</f>
        <v>0.639625585023401</v>
      </c>
      <c r="RR285" s="1">
        <f>(RU281-SA281)/RU281</f>
        <v>0.426150121065375</v>
      </c>
      <c r="RU285" s="1">
        <f>(RU281-RO281)/RU281</f>
        <v>0.542372881355932</v>
      </c>
      <c r="RX285" s="1">
        <f>(RU281-SA281)/(RU281-RO281)</f>
        <v>0.785714285714286</v>
      </c>
      <c r="SA285" s="1">
        <f>SM281/RU281-1</f>
        <v>0.552058111380145</v>
      </c>
      <c r="SD285" s="1">
        <f>RX285/(RX285+1)</f>
        <v>0.44</v>
      </c>
      <c r="SG285" s="1">
        <f>1/(1+RX285)</f>
        <v>0.56</v>
      </c>
      <c r="SJ285" s="1">
        <f>SG285/SD285-1</f>
        <v>0.272727272727273</v>
      </c>
      <c r="SM285" s="1">
        <f>RU285*RX285</f>
        <v>0.426150121065375</v>
      </c>
      <c r="SP285" s="1">
        <f>1-RU285</f>
        <v>0.457627118644068</v>
      </c>
      <c r="SS285" s="1">
        <f>RU285*(1-RX285)</f>
        <v>0.116222760290557</v>
      </c>
      <c r="SW285" s="3"/>
      <c r="SY285" s="1">
        <f>(TW281-TQ281)/TW281</f>
        <v>0.839539189467188</v>
      </c>
      <c r="TB285" s="1">
        <f>(TE281-TK281)/TE281</f>
        <v>0.733718487394958</v>
      </c>
      <c r="TE285" s="1">
        <f>(TE281-SY281)/TE281</f>
        <v>0.745798319327731</v>
      </c>
      <c r="TH285" s="1">
        <f>(TE281-TK281)/(TE281-SY281)</f>
        <v>0.983802816901409</v>
      </c>
      <c r="TK285" s="1">
        <f>TW281/TE281-1</f>
        <v>0.276523109243697</v>
      </c>
      <c r="TN285" s="1">
        <f>TH285/(TH285+1)</f>
        <v>0.495917642882499</v>
      </c>
      <c r="TQ285" s="1">
        <f>1/(1+TH285)</f>
        <v>0.504082357117501</v>
      </c>
      <c r="TT285" s="1">
        <f>TQ285/TN285-1</f>
        <v>0.0164638511095203</v>
      </c>
      <c r="TW285" s="1">
        <f>TE285*TH285</f>
        <v>0.733718487394958</v>
      </c>
      <c r="TZ285" s="1">
        <f>1-TE285</f>
        <v>0.254201680672269</v>
      </c>
      <c r="UC285" s="1">
        <f>TE285*(1-TH285)</f>
        <v>0.012079831932773</v>
      </c>
      <c r="UG285" s="1">
        <f>(VE281-UY281)/VE281</f>
        <v>0.840339451351885</v>
      </c>
      <c r="UJ285" s="1">
        <f>(UM281-US281)/UM281</f>
        <v>0.734756097560976</v>
      </c>
      <c r="UM285" s="1">
        <f>(UM281-UG281)/UM281</f>
        <v>0.747459349593496</v>
      </c>
      <c r="UP285" s="1">
        <f>(UM281-US281)/(UM281-UG281)</f>
        <v>0.983004758667573</v>
      </c>
      <c r="US285" s="1">
        <f>VE281/UM281-1</f>
        <v>0.28734756097561</v>
      </c>
      <c r="UV285" s="1">
        <f>UP285/(UP285+1)</f>
        <v>0.495714775454234</v>
      </c>
      <c r="UY285" s="1">
        <f>1/(1+UP285)</f>
        <v>0.504285224545766</v>
      </c>
      <c r="VB285" s="1">
        <f>UY285/UV285-1</f>
        <v>0.017289073305671</v>
      </c>
      <c r="VE285" s="1">
        <f>UM285*UP285</f>
        <v>0.734756097560976</v>
      </c>
      <c r="VH285" s="1">
        <f>1-UM285</f>
        <v>0.252540650406504</v>
      </c>
      <c r="VK285" s="1">
        <f>UM285*(1-UP285)</f>
        <v>0.0127032520325204</v>
      </c>
      <c r="VO285" s="1">
        <f>(WM281-WG281)/WM281</f>
        <v>0.827853881278539</v>
      </c>
      <c r="VR285" s="1">
        <f>(VU281-WA281)/VU281</f>
        <v>0.689676052073872</v>
      </c>
      <c r="VU285" s="1">
        <f>(VU281-VO281)/VU281</f>
        <v>0.725098395398123</v>
      </c>
      <c r="VX285" s="1">
        <f>(VU281-WA281)/(VU281-VO281)</f>
        <v>0.951148225469729</v>
      </c>
      <c r="WA285" s="1">
        <f>WM281/VU281-1</f>
        <v>0.326067211625795</v>
      </c>
      <c r="WD285" s="1">
        <f>VX285/(VX285+1)</f>
        <v>0.487481275411941</v>
      </c>
      <c r="WG285" s="1">
        <f>1/(1+VX285)</f>
        <v>0.512518724588059</v>
      </c>
      <c r="WJ285" s="1">
        <f>WG285/WD285-1</f>
        <v>0.0513608428446004</v>
      </c>
      <c r="WM285" s="1">
        <f>VU285*VX285</f>
        <v>0.689676052073872</v>
      </c>
      <c r="WP285" s="1">
        <f>1-VU285</f>
        <v>0.274901604601877</v>
      </c>
      <c r="WS285" s="1">
        <f>VU285*(1-VX285)</f>
        <v>0.0354223433242507</v>
      </c>
      <c r="WW285" s="1">
        <f>(XU281-XO281)/XU281</f>
        <v>0.771670970121726</v>
      </c>
      <c r="WZ285" s="1">
        <f>(XC281-XI281)/XC281</f>
        <v>0.571428571428571</v>
      </c>
      <c r="XC285" s="1">
        <f>(XC281-WW281)/XC281</f>
        <v>0.690385659967409</v>
      </c>
      <c r="XF285" s="1">
        <f>(XC281-XI281)/(XC281-WW281)</f>
        <v>0.827694728560189</v>
      </c>
      <c r="XI285" s="1">
        <f>XU281/XC281-1</f>
        <v>0.472569255839218</v>
      </c>
      <c r="XL285" s="1">
        <f>XF285/(XF285+1)</f>
        <v>0.452862677572105</v>
      </c>
      <c r="XO285" s="1">
        <f>1/(1+XF285)</f>
        <v>0.547137322427895</v>
      </c>
      <c r="XR285" s="1">
        <f>XO285/XL285-1</f>
        <v>0.208174904942966</v>
      </c>
      <c r="XU285" s="1">
        <f>XC285*XF285</f>
        <v>0.571428571428571</v>
      </c>
      <c r="XX285" s="1">
        <f>1-XC285</f>
        <v>0.309614340032591</v>
      </c>
      <c r="YA285" s="1">
        <f>XC285*(1-XF285)</f>
        <v>0.118957088538838</v>
      </c>
      <c r="YE285" s="1">
        <f>(ZC281-YW281)/ZC281</f>
        <v>0.642857142857143</v>
      </c>
      <c r="YH285" s="1">
        <f>(YK281-YQ281)/YK281</f>
        <v>0.430260047281324</v>
      </c>
      <c r="YK285" s="1">
        <f>(YK281-YE281)/YK281</f>
        <v>0.546099290780142</v>
      </c>
      <c r="YN285" s="1">
        <f>(YK281-YQ281)/(YK281-YE281)</f>
        <v>0.787878787878788</v>
      </c>
      <c r="YQ285" s="1">
        <f>ZC281/YK281-1</f>
        <v>0.555555555555556</v>
      </c>
      <c r="YT285" s="1">
        <f>YN285/(YN285+1)</f>
        <v>0.440677966101695</v>
      </c>
      <c r="YW285" s="1">
        <f>1/(1+YN285)</f>
        <v>0.559322033898305</v>
      </c>
      <c r="YZ285" s="1">
        <f>YW285/YT285-1</f>
        <v>0.269230769230769</v>
      </c>
      <c r="ZC285" s="1">
        <f>YK285*YN285</f>
        <v>0.430260047281324</v>
      </c>
      <c r="ZF285" s="1">
        <f>1-YK285</f>
        <v>0.453900709219858</v>
      </c>
      <c r="ZI285" s="1">
        <f>YK285*(1-YN285)</f>
        <v>0.115839243498818</v>
      </c>
      <c r="ZM285" s="5"/>
      <c r="ZN285" s="5"/>
      <c r="ZO285" s="5"/>
      <c r="ZP285" s="5"/>
      <c r="ZQ285" s="5"/>
      <c r="ZR285" s="5"/>
      <c r="ZS285" s="5"/>
      <c r="ZT285" s="5"/>
      <c r="ZU285" s="5"/>
      <c r="ZV285" s="5"/>
      <c r="ZW285" s="5"/>
      <c r="ZX285" s="5"/>
      <c r="ZY285" s="5"/>
      <c r="ZZ285" s="5"/>
      <c r="AAA285" s="5"/>
      <c r="AAB285" s="5"/>
      <c r="AAC285" s="5"/>
      <c r="AAD285" s="5"/>
      <c r="AAE285" s="5"/>
      <c r="AAF285" s="5"/>
      <c r="AAG285" s="5"/>
      <c r="AAH285" s="5"/>
      <c r="AAI285" s="5"/>
      <c r="AAJ285" s="5"/>
      <c r="AAK285" s="5"/>
      <c r="AAL285" s="5"/>
      <c r="AAM285" s="5"/>
    </row>
    <row r="286" spans="1:715">
      <c r="A286" s="3"/>
      <c r="FQ286" s="3"/>
      <c r="MG286" s="3"/>
      <c r="SW286" s="3"/>
      <c r="ZM286" s="5"/>
      <c r="ZN286" s="5"/>
      <c r="ZO286" s="5"/>
      <c r="ZP286" s="5"/>
      <c r="ZQ286" s="5"/>
      <c r="ZR286" s="5"/>
      <c r="ZS286" s="5"/>
      <c r="ZT286" s="5"/>
      <c r="ZU286" s="5"/>
      <c r="ZV286" s="5"/>
      <c r="ZW286" s="5"/>
      <c r="ZX286" s="5"/>
      <c r="ZY286" s="5"/>
      <c r="ZZ286" s="5"/>
      <c r="AAA286" s="5"/>
      <c r="AAB286" s="5"/>
      <c r="AAC286" s="5"/>
      <c r="AAD286" s="5"/>
      <c r="AAE286" s="5"/>
      <c r="AAF286" s="5"/>
      <c r="AAG286" s="5"/>
      <c r="AAH286" s="5"/>
      <c r="AAI286" s="5"/>
      <c r="AAJ286" s="5"/>
      <c r="AAK286" s="5"/>
      <c r="AAL286" s="5"/>
      <c r="AAM286" s="5"/>
    </row>
    <row r="287" spans="1:715">
      <c r="A287" s="3"/>
      <c r="FQ287" s="3"/>
      <c r="MG287" s="3"/>
      <c r="SW287" s="3"/>
      <c r="ZM287" s="5"/>
      <c r="ZN287" s="5"/>
      <c r="ZO287" s="5"/>
      <c r="ZP287" s="5"/>
      <c r="ZQ287" s="5"/>
      <c r="ZR287" s="5"/>
      <c r="ZS287" s="5"/>
      <c r="ZT287" s="5"/>
      <c r="ZU287" s="5"/>
      <c r="ZV287" s="5"/>
      <c r="ZW287" s="5"/>
      <c r="ZX287" s="5"/>
      <c r="ZY287" s="5"/>
      <c r="ZZ287" s="5"/>
      <c r="AAA287" s="5"/>
      <c r="AAB287" s="5"/>
      <c r="AAC287" s="5"/>
      <c r="AAD287" s="5"/>
      <c r="AAE287" s="5"/>
      <c r="AAF287" s="5"/>
      <c r="AAG287" s="5"/>
      <c r="AAH287" s="5"/>
      <c r="AAI287" s="5"/>
      <c r="AAJ287" s="5"/>
      <c r="AAK287" s="5"/>
      <c r="AAL287" s="5"/>
      <c r="AAM287" s="5"/>
    </row>
    <row r="288" spans="1:715">
      <c r="A288" s="4" t="s">
        <v>11</v>
      </c>
      <c r="FQ288" s="4"/>
      <c r="MG288" s="4" t="s">
        <v>11</v>
      </c>
      <c r="SW288" s="4"/>
      <c r="ZM288" s="5"/>
      <c r="ZN288" s="5"/>
      <c r="ZO288" s="5"/>
      <c r="ZP288" s="5"/>
      <c r="ZQ288" s="5"/>
      <c r="ZR288" s="5"/>
      <c r="ZS288" s="5"/>
      <c r="ZT288" s="5"/>
      <c r="ZU288" s="5"/>
      <c r="ZV288" s="5"/>
      <c r="ZW288" s="5"/>
      <c r="ZX288" s="5"/>
      <c r="ZY288" s="5"/>
      <c r="ZZ288" s="5"/>
      <c r="AAA288" s="5"/>
      <c r="AAB288" s="5"/>
      <c r="AAC288" s="5"/>
      <c r="AAD288" s="5"/>
      <c r="AAE288" s="5"/>
      <c r="AAF288" s="5"/>
      <c r="AAG288" s="5"/>
      <c r="AAH288" s="5"/>
      <c r="AAI288" s="5"/>
      <c r="AAJ288" s="5"/>
      <c r="AAK288" s="5"/>
      <c r="AAL288" s="5"/>
      <c r="AAM288" s="5"/>
    </row>
    <row r="289" spans="1:715">
      <c r="A289" s="3" t="s">
        <v>60</v>
      </c>
      <c r="B289" s="1">
        <v>63</v>
      </c>
      <c r="C289" s="1">
        <v>310</v>
      </c>
      <c r="I289" s="1">
        <v>1155</v>
      </c>
      <c r="O289" s="1">
        <v>311</v>
      </c>
      <c r="U289" s="1">
        <v>237</v>
      </c>
      <c r="AA289" s="1">
        <v>1448</v>
      </c>
      <c r="AK289" s="1">
        <v>292</v>
      </c>
      <c r="AQ289" s="1">
        <v>1105</v>
      </c>
      <c r="AW289" s="1">
        <v>289</v>
      </c>
      <c r="BC289" s="1">
        <v>226</v>
      </c>
      <c r="BI289" s="1">
        <v>1396</v>
      </c>
      <c r="BS289" s="1">
        <v>293</v>
      </c>
      <c r="BY289" s="1">
        <v>934</v>
      </c>
      <c r="CE289" s="1">
        <v>338</v>
      </c>
      <c r="CK289" s="1">
        <v>270</v>
      </c>
      <c r="CQ289" s="1">
        <v>1298</v>
      </c>
      <c r="DA289" s="1">
        <v>206</v>
      </c>
      <c r="DG289" s="1">
        <v>622</v>
      </c>
      <c r="DM289" s="1">
        <v>273</v>
      </c>
      <c r="DS289" s="1">
        <v>223</v>
      </c>
      <c r="DY289" s="1">
        <v>923</v>
      </c>
      <c r="EI289" s="1">
        <v>145</v>
      </c>
      <c r="EO289" s="1">
        <v>309</v>
      </c>
      <c r="EU289" s="1">
        <v>183</v>
      </c>
      <c r="FA289" s="1">
        <v>195</v>
      </c>
      <c r="FG289" s="1">
        <v>487</v>
      </c>
      <c r="FQ289" s="3"/>
      <c r="FS289" s="1">
        <v>304</v>
      </c>
      <c r="FY289" s="1">
        <v>1171</v>
      </c>
      <c r="GE289" s="1">
        <v>304</v>
      </c>
      <c r="GK289" s="1">
        <v>236</v>
      </c>
      <c r="GQ289" s="1">
        <v>1463</v>
      </c>
      <c r="HA289" s="1">
        <v>319</v>
      </c>
      <c r="HG289" s="1">
        <v>1224</v>
      </c>
      <c r="HM289" s="1">
        <v>322</v>
      </c>
      <c r="HS289" s="1">
        <v>255</v>
      </c>
      <c r="HY289" s="1">
        <v>1554</v>
      </c>
      <c r="II289" s="1">
        <v>298</v>
      </c>
      <c r="IO289" s="1">
        <v>999</v>
      </c>
      <c r="IU289" s="1">
        <v>345</v>
      </c>
      <c r="JA289" s="1">
        <v>270</v>
      </c>
      <c r="JG289" s="1">
        <v>1396</v>
      </c>
      <c r="JQ289" s="1">
        <v>193</v>
      </c>
      <c r="JW289" s="1">
        <v>601</v>
      </c>
      <c r="KC289" s="1">
        <v>251</v>
      </c>
      <c r="KI289" s="1">
        <v>209</v>
      </c>
      <c r="KO289" s="1">
        <v>892</v>
      </c>
      <c r="KY289" s="1">
        <v>152</v>
      </c>
      <c r="LE289" s="1">
        <v>319</v>
      </c>
      <c r="LK289" s="1">
        <v>192</v>
      </c>
      <c r="LQ289" s="1">
        <v>201</v>
      </c>
      <c r="LW289" s="1">
        <v>506</v>
      </c>
      <c r="MG289" s="3" t="s">
        <v>60</v>
      </c>
      <c r="MH289" s="1">
        <v>132</v>
      </c>
      <c r="MI289" s="1">
        <v>363</v>
      </c>
      <c r="MO289" s="1">
        <v>1280</v>
      </c>
      <c r="MU289" s="1">
        <v>368</v>
      </c>
      <c r="NA289" s="1">
        <v>280</v>
      </c>
      <c r="NG289" s="1">
        <v>1585</v>
      </c>
      <c r="NQ289" s="1">
        <v>309</v>
      </c>
      <c r="NW289" s="1">
        <v>1148</v>
      </c>
      <c r="OC289" s="1">
        <v>304</v>
      </c>
      <c r="OI289" s="1">
        <v>232</v>
      </c>
      <c r="OO289" s="1">
        <v>1425</v>
      </c>
      <c r="OY289" s="1">
        <v>295</v>
      </c>
      <c r="PE289" s="1">
        <v>1038</v>
      </c>
      <c r="PK289" s="1">
        <v>331</v>
      </c>
      <c r="PQ289" s="1">
        <v>238</v>
      </c>
      <c r="PW289" s="1">
        <v>1370</v>
      </c>
      <c r="QG289" s="1">
        <v>176</v>
      </c>
      <c r="QM289" s="1">
        <v>604</v>
      </c>
      <c r="QS289" s="1">
        <v>271</v>
      </c>
      <c r="QY289" s="1">
        <v>189</v>
      </c>
      <c r="RE289" s="1">
        <v>878</v>
      </c>
      <c r="RO289" s="1">
        <v>194</v>
      </c>
      <c r="RU289" s="1">
        <v>430</v>
      </c>
      <c r="SA289" s="1">
        <v>245</v>
      </c>
      <c r="SG289" s="1">
        <v>242</v>
      </c>
      <c r="SM289" s="1">
        <v>666</v>
      </c>
      <c r="SW289" s="3"/>
      <c r="SY289" s="1">
        <v>306</v>
      </c>
      <c r="TE289" s="1">
        <v>1249</v>
      </c>
      <c r="TK289" s="1">
        <v>303</v>
      </c>
      <c r="TQ289" s="1">
        <v>228</v>
      </c>
      <c r="TW289" s="1">
        <v>1543</v>
      </c>
      <c r="UG289" s="1">
        <v>273</v>
      </c>
      <c r="UM289" s="1">
        <v>1103</v>
      </c>
      <c r="US289" s="1">
        <v>265</v>
      </c>
      <c r="UY289" s="1">
        <v>204</v>
      </c>
      <c r="VE289" s="1">
        <v>1364</v>
      </c>
      <c r="VO289" s="1">
        <v>277</v>
      </c>
      <c r="VU289" s="1">
        <v>1033</v>
      </c>
      <c r="WA289" s="1">
        <v>310</v>
      </c>
      <c r="WG289" s="1">
        <v>214</v>
      </c>
      <c r="WM289" s="1">
        <v>1365</v>
      </c>
      <c r="WW289" s="1">
        <v>182</v>
      </c>
      <c r="XC289" s="1">
        <v>612</v>
      </c>
      <c r="XI289" s="1">
        <v>240</v>
      </c>
      <c r="XO289" s="1">
        <v>188</v>
      </c>
      <c r="XU289" s="1">
        <v>875</v>
      </c>
      <c r="YE289" s="1">
        <v>197</v>
      </c>
      <c r="YK289" s="1">
        <v>432</v>
      </c>
      <c r="YQ289" s="1">
        <v>247</v>
      </c>
      <c r="YW289" s="1">
        <v>244</v>
      </c>
      <c r="ZC289" s="1">
        <v>671</v>
      </c>
      <c r="ZM289" s="5"/>
      <c r="ZN289" s="5"/>
      <c r="ZO289" s="5"/>
      <c r="ZP289" s="5"/>
      <c r="ZQ289" s="5"/>
      <c r="ZR289" s="5"/>
      <c r="ZS289" s="5"/>
      <c r="ZT289" s="5"/>
      <c r="ZU289" s="5"/>
      <c r="ZV289" s="5"/>
      <c r="ZW289" s="5"/>
      <c r="ZX289" s="5"/>
      <c r="ZY289" s="5"/>
      <c r="ZZ289" s="5"/>
      <c r="AAA289" s="5"/>
      <c r="AAB289" s="5"/>
      <c r="AAC289" s="5"/>
      <c r="AAD289" s="5"/>
      <c r="AAE289" s="5"/>
      <c r="AAF289" s="5"/>
      <c r="AAG289" s="5"/>
      <c r="AAH289" s="5"/>
      <c r="AAI289" s="5"/>
      <c r="AAJ289" s="5"/>
      <c r="AAK289" s="5"/>
      <c r="AAL289" s="5"/>
      <c r="AAM289" s="5"/>
    </row>
    <row r="290" spans="1:715">
      <c r="A290" s="3"/>
      <c r="C290" s="1">
        <v>318</v>
      </c>
      <c r="I290" s="1">
        <v>1261</v>
      </c>
      <c r="O290" s="1">
        <v>349</v>
      </c>
      <c r="U290" s="1">
        <v>269</v>
      </c>
      <c r="AA290" s="1">
        <v>1660</v>
      </c>
      <c r="AK290" s="1">
        <v>331</v>
      </c>
      <c r="AQ290" s="1">
        <v>1308</v>
      </c>
      <c r="AW290" s="1">
        <v>364</v>
      </c>
      <c r="BC290" s="1">
        <v>282</v>
      </c>
      <c r="BI290" s="1">
        <v>1730</v>
      </c>
      <c r="BS290" s="1">
        <v>258</v>
      </c>
      <c r="BY290" s="1">
        <v>1023</v>
      </c>
      <c r="CE290" s="1">
        <v>296</v>
      </c>
      <c r="CK290" s="1">
        <v>232</v>
      </c>
      <c r="CQ290" s="1">
        <v>1391</v>
      </c>
      <c r="DA290" s="1">
        <v>219</v>
      </c>
      <c r="DG290" s="1">
        <v>688</v>
      </c>
      <c r="DM290" s="1">
        <v>266</v>
      </c>
      <c r="DS290" s="1">
        <v>216</v>
      </c>
      <c r="DY290" s="1">
        <v>1014</v>
      </c>
      <c r="FQ290" s="3"/>
      <c r="FS290" s="1">
        <v>314</v>
      </c>
      <c r="FY290" s="1">
        <v>1241</v>
      </c>
      <c r="GE290" s="1">
        <v>344</v>
      </c>
      <c r="GK290" s="1">
        <v>266</v>
      </c>
      <c r="GQ290" s="1">
        <v>1632</v>
      </c>
      <c r="HA290" s="1">
        <v>321</v>
      </c>
      <c r="HG290" s="1">
        <v>1313</v>
      </c>
      <c r="HM290" s="1">
        <v>352</v>
      </c>
      <c r="HS290" s="1">
        <v>274</v>
      </c>
      <c r="HY290" s="1">
        <v>1736</v>
      </c>
      <c r="II290" s="1">
        <v>304</v>
      </c>
      <c r="IO290" s="1">
        <v>1192</v>
      </c>
      <c r="IU290" s="1">
        <v>348</v>
      </c>
      <c r="JA290" s="1">
        <v>271</v>
      </c>
      <c r="JG290" s="1">
        <v>1622</v>
      </c>
      <c r="JQ290" s="1">
        <v>200</v>
      </c>
      <c r="JW290" s="1">
        <v>629</v>
      </c>
      <c r="KC290" s="1">
        <v>244</v>
      </c>
      <c r="KI290" s="1">
        <v>202</v>
      </c>
      <c r="KO290" s="1">
        <v>927</v>
      </c>
      <c r="MG290" s="3"/>
      <c r="MI290" s="1">
        <v>310</v>
      </c>
      <c r="MO290" s="1">
        <v>1223</v>
      </c>
      <c r="MU290" s="1">
        <v>338</v>
      </c>
      <c r="NA290" s="1">
        <v>260</v>
      </c>
      <c r="NG290" s="1">
        <v>1599</v>
      </c>
      <c r="NQ290" s="1">
        <v>379</v>
      </c>
      <c r="NW290" s="1">
        <v>1339</v>
      </c>
      <c r="OC290" s="1">
        <v>417</v>
      </c>
      <c r="OI290" s="1">
        <v>321</v>
      </c>
      <c r="OO290" s="1">
        <v>1761</v>
      </c>
      <c r="OY290" s="1">
        <v>307</v>
      </c>
      <c r="PE290" s="1">
        <v>1073</v>
      </c>
      <c r="PK290" s="1">
        <v>348</v>
      </c>
      <c r="PQ290" s="1">
        <v>263</v>
      </c>
      <c r="PW290" s="1">
        <v>1435</v>
      </c>
      <c r="QG290" s="1">
        <v>169</v>
      </c>
      <c r="QM290" s="1">
        <v>599</v>
      </c>
      <c r="QS290" s="1">
        <v>211</v>
      </c>
      <c r="QY290" s="1">
        <v>169</v>
      </c>
      <c r="RE290" s="1">
        <v>806</v>
      </c>
      <c r="SW290" s="3"/>
      <c r="SY290" s="1">
        <v>349</v>
      </c>
      <c r="TE290" s="1">
        <v>1313</v>
      </c>
      <c r="TK290" s="1">
        <v>383</v>
      </c>
      <c r="TQ290" s="1">
        <v>294</v>
      </c>
      <c r="TW290" s="1">
        <v>1721</v>
      </c>
      <c r="UG290" s="1">
        <v>382</v>
      </c>
      <c r="UM290" s="1">
        <v>1441</v>
      </c>
      <c r="US290" s="1">
        <v>422</v>
      </c>
      <c r="UY290" s="1">
        <v>326</v>
      </c>
      <c r="VE290" s="1">
        <v>1898</v>
      </c>
      <c r="VO290" s="1">
        <v>321</v>
      </c>
      <c r="VU290" s="1">
        <v>1152</v>
      </c>
      <c r="WA290" s="1">
        <v>364</v>
      </c>
      <c r="WG290" s="1">
        <v>273</v>
      </c>
      <c r="WM290" s="1">
        <v>1542</v>
      </c>
      <c r="WW290" s="1">
        <v>165</v>
      </c>
      <c r="XC290" s="1">
        <v>562</v>
      </c>
      <c r="XI290" s="1">
        <v>207</v>
      </c>
      <c r="XO290" s="1">
        <v>166</v>
      </c>
      <c r="XU290" s="1">
        <v>905</v>
      </c>
      <c r="ZM290" s="5"/>
      <c r="ZN290" s="5"/>
      <c r="ZO290" s="5"/>
      <c r="ZP290" s="5"/>
      <c r="ZQ290" s="5"/>
      <c r="ZR290" s="5"/>
      <c r="ZS290" s="5"/>
      <c r="ZT290" s="5"/>
      <c r="ZU290" s="5"/>
      <c r="ZV290" s="5"/>
      <c r="ZW290" s="5"/>
      <c r="ZX290" s="5"/>
      <c r="ZY290" s="5"/>
      <c r="ZZ290" s="5"/>
      <c r="AAA290" s="5"/>
      <c r="AAB290" s="5"/>
      <c r="AAC290" s="5"/>
      <c r="AAD290" s="5"/>
      <c r="AAE290" s="5"/>
      <c r="AAF290" s="5"/>
      <c r="AAG290" s="5"/>
      <c r="AAH290" s="5"/>
      <c r="AAI290" s="5"/>
      <c r="AAJ290" s="5"/>
      <c r="AAK290" s="5"/>
      <c r="AAL290" s="5"/>
      <c r="AAM290" s="5"/>
    </row>
    <row r="291" spans="1:715">
      <c r="A291" s="3"/>
      <c r="C291" s="1">
        <v>318</v>
      </c>
      <c r="I291" s="1">
        <v>1269</v>
      </c>
      <c r="O291" s="1">
        <v>335</v>
      </c>
      <c r="U291" s="1">
        <v>256</v>
      </c>
      <c r="AA291" s="1">
        <v>1637</v>
      </c>
      <c r="AK291" s="1">
        <v>348</v>
      </c>
      <c r="AQ291" s="1">
        <v>1378</v>
      </c>
      <c r="AW291" s="1">
        <v>368</v>
      </c>
      <c r="BC291" s="1">
        <v>287</v>
      </c>
      <c r="BI291" s="1">
        <v>1792</v>
      </c>
      <c r="BS291" s="1">
        <v>307</v>
      </c>
      <c r="BY291" s="1">
        <v>1142</v>
      </c>
      <c r="CE291" s="1">
        <v>353</v>
      </c>
      <c r="CK291" s="1">
        <v>279</v>
      </c>
      <c r="CQ291" s="1">
        <v>1564</v>
      </c>
      <c r="DA291" s="1">
        <v>211</v>
      </c>
      <c r="DG291" s="1">
        <v>607</v>
      </c>
      <c r="DM291" s="1">
        <v>327</v>
      </c>
      <c r="DS291" s="1">
        <v>286</v>
      </c>
      <c r="DY291" s="1">
        <v>978</v>
      </c>
      <c r="FQ291" s="3"/>
      <c r="FS291" s="1">
        <v>320</v>
      </c>
      <c r="FY291" s="1">
        <v>1229</v>
      </c>
      <c r="GE291" s="1">
        <v>337</v>
      </c>
      <c r="GK291" s="1">
        <v>261</v>
      </c>
      <c r="GQ291" s="1">
        <v>1578</v>
      </c>
      <c r="HA291" s="1">
        <v>330</v>
      </c>
      <c r="HG291" s="1">
        <v>1282</v>
      </c>
      <c r="HM291" s="1">
        <v>348</v>
      </c>
      <c r="HS291" s="1">
        <v>274</v>
      </c>
      <c r="HY291" s="1">
        <v>1663</v>
      </c>
      <c r="II291" s="1">
        <v>283</v>
      </c>
      <c r="IO291" s="1">
        <v>1018</v>
      </c>
      <c r="IU291" s="1">
        <v>327</v>
      </c>
      <c r="JA291" s="1">
        <v>254</v>
      </c>
      <c r="JG291" s="1">
        <v>1404</v>
      </c>
      <c r="JQ291" s="1">
        <v>205</v>
      </c>
      <c r="JW291" s="1">
        <v>571</v>
      </c>
      <c r="KC291" s="1">
        <v>320</v>
      </c>
      <c r="KI291" s="1">
        <v>278</v>
      </c>
      <c r="KO291" s="1">
        <v>924</v>
      </c>
      <c r="MG291" s="3"/>
      <c r="MI291" s="1">
        <v>325</v>
      </c>
      <c r="MO291" s="1">
        <v>1403</v>
      </c>
      <c r="MU291" s="1">
        <v>341</v>
      </c>
      <c r="NA291" s="1">
        <v>260</v>
      </c>
      <c r="NG291" s="1">
        <v>1796</v>
      </c>
      <c r="NQ291" s="1">
        <v>330</v>
      </c>
      <c r="NW291" s="1">
        <v>1522</v>
      </c>
      <c r="OC291" s="1">
        <v>345</v>
      </c>
      <c r="OI291" s="1">
        <v>265</v>
      </c>
      <c r="OO291" s="1">
        <v>1967</v>
      </c>
      <c r="OY291" s="1">
        <v>316</v>
      </c>
      <c r="PE291" s="1">
        <v>1188</v>
      </c>
      <c r="PK291" s="1">
        <v>357</v>
      </c>
      <c r="PQ291" s="1">
        <v>264</v>
      </c>
      <c r="PW291" s="1">
        <v>1581</v>
      </c>
      <c r="QG291" s="1">
        <v>217</v>
      </c>
      <c r="QM291" s="1">
        <v>619</v>
      </c>
      <c r="QS291" s="1">
        <v>296</v>
      </c>
      <c r="QY291" s="1">
        <v>281</v>
      </c>
      <c r="RE291" s="1">
        <v>1003</v>
      </c>
      <c r="SW291" s="3"/>
      <c r="SY291" s="1">
        <v>326</v>
      </c>
      <c r="TE291" s="1">
        <v>1261</v>
      </c>
      <c r="TK291" s="1">
        <v>341</v>
      </c>
      <c r="TQ291" s="1">
        <v>259</v>
      </c>
      <c r="TW291" s="1">
        <v>1605</v>
      </c>
      <c r="UG291" s="1">
        <v>341</v>
      </c>
      <c r="UM291" s="1">
        <v>1365</v>
      </c>
      <c r="US291" s="1">
        <v>359</v>
      </c>
      <c r="UY291" s="1">
        <v>277</v>
      </c>
      <c r="VE291" s="1">
        <v>1756</v>
      </c>
      <c r="VO291" s="1">
        <v>309</v>
      </c>
      <c r="VU291" s="1">
        <v>1089</v>
      </c>
      <c r="WA291" s="1">
        <v>348</v>
      </c>
      <c r="WG291" s="1">
        <v>253</v>
      </c>
      <c r="WM291" s="1">
        <v>1449</v>
      </c>
      <c r="WW291" s="1">
        <v>206</v>
      </c>
      <c r="XC291" s="1">
        <v>638</v>
      </c>
      <c r="XI291" s="1">
        <v>323</v>
      </c>
      <c r="XO291" s="1">
        <v>253</v>
      </c>
      <c r="XU291" s="1">
        <v>893</v>
      </c>
      <c r="ZM291" s="5"/>
      <c r="ZN291" s="5"/>
      <c r="ZO291" s="5"/>
      <c r="ZP291" s="5"/>
      <c r="ZQ291" s="5"/>
      <c r="ZR291" s="5"/>
      <c r="ZS291" s="5"/>
      <c r="ZT291" s="5"/>
      <c r="ZU291" s="5"/>
      <c r="ZV291" s="5"/>
      <c r="ZW291" s="5"/>
      <c r="ZX291" s="5"/>
      <c r="ZY291" s="5"/>
      <c r="ZZ291" s="5"/>
      <c r="AAA291" s="5"/>
      <c r="AAB291" s="5"/>
      <c r="AAC291" s="5"/>
      <c r="AAD291" s="5"/>
      <c r="AAE291" s="5"/>
      <c r="AAF291" s="5"/>
      <c r="AAG291" s="5"/>
      <c r="AAH291" s="5"/>
      <c r="AAI291" s="5"/>
      <c r="AAJ291" s="5"/>
      <c r="AAK291" s="5"/>
      <c r="AAL291" s="5"/>
      <c r="AAM291" s="5"/>
    </row>
    <row r="292" spans="1:715">
      <c r="A292" s="3"/>
      <c r="C292" s="1">
        <f>AVERAGE(C289:C291)</f>
        <v>315.333333333333</v>
      </c>
      <c r="I292" s="1">
        <f>AVERAGE(I289:I291)</f>
        <v>1228.33333333333</v>
      </c>
      <c r="O292" s="1">
        <f>AVERAGE(O289:O291)</f>
        <v>331.666666666667</v>
      </c>
      <c r="U292" s="1">
        <f>AVERAGE(U289:U291)</f>
        <v>254</v>
      </c>
      <c r="AA292" s="1">
        <f>AVERAGE(AA289:AA291)</f>
        <v>1581.66666666667</v>
      </c>
      <c r="AK292" s="1">
        <f>AVERAGE(AK289:AK291)</f>
        <v>323.666666666667</v>
      </c>
      <c r="AQ292" s="1">
        <f>AVERAGE(AQ289:AQ291)</f>
        <v>1263.66666666667</v>
      </c>
      <c r="AW292" s="1">
        <f>AVERAGE(AW289:AW291)</f>
        <v>340.333333333333</v>
      </c>
      <c r="BC292" s="1">
        <f>AVERAGE(BC289:BC291)</f>
        <v>265</v>
      </c>
      <c r="BI292" s="1">
        <f>AVERAGE(BI289:BI291)</f>
        <v>1639.33333333333</v>
      </c>
      <c r="BS292" s="1">
        <f>AVERAGE(BS289:BS291)</f>
        <v>286</v>
      </c>
      <c r="BY292" s="1">
        <f>AVERAGE(BY289:BY291)</f>
        <v>1033</v>
      </c>
      <c r="CE292" s="1">
        <f>AVERAGE(CE289:CE291)</f>
        <v>329</v>
      </c>
      <c r="CK292" s="1">
        <f>AVERAGE(CK289:CK291)</f>
        <v>260.333333333333</v>
      </c>
      <c r="CQ292" s="1">
        <f>AVERAGE(CQ289:CQ291)</f>
        <v>1417.66666666667</v>
      </c>
      <c r="DA292" s="1">
        <f>AVERAGE(DA289:DA291)</f>
        <v>212</v>
      </c>
      <c r="DG292" s="1">
        <f>AVERAGE(DG289:DG291)</f>
        <v>639</v>
      </c>
      <c r="DM292" s="1">
        <f>AVERAGE(DM289:DM291)</f>
        <v>288.666666666667</v>
      </c>
      <c r="DS292" s="1">
        <f>AVERAGE(DS289:DS291)</f>
        <v>241.666666666667</v>
      </c>
      <c r="DY292" s="1">
        <f>AVERAGE(DY289:DY291)</f>
        <v>971.666666666667</v>
      </c>
      <c r="EI292" s="1">
        <f>EI289</f>
        <v>145</v>
      </c>
      <c r="EO292" s="1">
        <f>EO289</f>
        <v>309</v>
      </c>
      <c r="EU292" s="1">
        <f>EU289</f>
        <v>183</v>
      </c>
      <c r="FA292" s="1">
        <f>FA289</f>
        <v>195</v>
      </c>
      <c r="FG292" s="1">
        <f>FG289</f>
        <v>487</v>
      </c>
      <c r="FQ292" s="3"/>
      <c r="FS292" s="1">
        <f>AVERAGE(FS289:FS291)</f>
        <v>312.666666666667</v>
      </c>
      <c r="FY292" s="1">
        <f>AVERAGE(FY289:FY291)</f>
        <v>1213.66666666667</v>
      </c>
      <c r="GE292" s="1">
        <f>AVERAGE(GE289:GE291)</f>
        <v>328.333333333333</v>
      </c>
      <c r="GK292" s="1">
        <f>AVERAGE(GK289:GK291)</f>
        <v>254.333333333333</v>
      </c>
      <c r="GQ292" s="1">
        <f>AVERAGE(GQ289:GQ291)</f>
        <v>1557.66666666667</v>
      </c>
      <c r="HA292" s="1">
        <f>AVERAGE(HA289:HA291)</f>
        <v>323.333333333333</v>
      </c>
      <c r="HG292" s="1">
        <f>AVERAGE(HG289:HG291)</f>
        <v>1273</v>
      </c>
      <c r="HM292" s="1">
        <f>AVERAGE(HM289:HM291)</f>
        <v>340.666666666667</v>
      </c>
      <c r="HS292" s="1">
        <f>AVERAGE(HS289:HS291)</f>
        <v>267.666666666667</v>
      </c>
      <c r="HY292" s="1">
        <f>AVERAGE(HY289:HY291)</f>
        <v>1651</v>
      </c>
      <c r="II292" s="1">
        <f>AVERAGE(II289:II291)</f>
        <v>295</v>
      </c>
      <c r="IO292" s="1">
        <f>AVERAGE(IO289:IO291)</f>
        <v>1069.66666666667</v>
      </c>
      <c r="IU292" s="1">
        <f>AVERAGE(IU289:IU291)</f>
        <v>340</v>
      </c>
      <c r="JA292" s="1">
        <f>AVERAGE(JA289:JA291)</f>
        <v>265</v>
      </c>
      <c r="JG292" s="1">
        <f>AVERAGE(JG289:JG291)</f>
        <v>1474</v>
      </c>
      <c r="JQ292" s="1">
        <f>AVERAGE(JQ289:JQ291)</f>
        <v>199.333333333333</v>
      </c>
      <c r="JW292" s="1">
        <f>AVERAGE(JW289:JW291)</f>
        <v>600.333333333333</v>
      </c>
      <c r="KC292" s="1">
        <f>AVERAGE(KC289:KC291)</f>
        <v>271.666666666667</v>
      </c>
      <c r="KI292" s="1">
        <f>AVERAGE(KI289:KI291)</f>
        <v>229.666666666667</v>
      </c>
      <c r="KO292" s="1">
        <f>AVERAGE(KO289:KO291)</f>
        <v>914.333333333333</v>
      </c>
      <c r="KY292" s="1">
        <f>KY289</f>
        <v>152</v>
      </c>
      <c r="LE292" s="1">
        <f>LE289</f>
        <v>319</v>
      </c>
      <c r="LK292" s="1">
        <f>LK289</f>
        <v>192</v>
      </c>
      <c r="LQ292" s="1">
        <f>LQ289</f>
        <v>201</v>
      </c>
      <c r="LW292" s="1">
        <f>LW289</f>
        <v>506</v>
      </c>
      <c r="MG292" s="3"/>
      <c r="MI292" s="1">
        <f>AVERAGE(MI289:MI291)</f>
        <v>332.666666666667</v>
      </c>
      <c r="MO292" s="1">
        <f>AVERAGE(MO289:MO291)</f>
        <v>1302</v>
      </c>
      <c r="MU292" s="1">
        <f>AVERAGE(MU289:MU291)</f>
        <v>349</v>
      </c>
      <c r="NA292" s="1">
        <f>AVERAGE(NA289:NA291)</f>
        <v>266.666666666667</v>
      </c>
      <c r="NG292" s="1">
        <f>AVERAGE(NG289:NG291)</f>
        <v>1660</v>
      </c>
      <c r="NQ292" s="1">
        <f>AVERAGE(NQ289:NQ291)</f>
        <v>339.333333333333</v>
      </c>
      <c r="NW292" s="1">
        <f>AVERAGE(NW289:NW291)</f>
        <v>1336.33333333333</v>
      </c>
      <c r="OC292" s="1">
        <f>AVERAGE(OC289:OC291)</f>
        <v>355.333333333333</v>
      </c>
      <c r="OI292" s="1">
        <f>AVERAGE(OI289:OI291)</f>
        <v>272.666666666667</v>
      </c>
      <c r="OO292" s="1">
        <f>AVERAGE(OO289:OO291)</f>
        <v>1717.66666666667</v>
      </c>
      <c r="OY292" s="1">
        <f>AVERAGE(OY289:OY291)</f>
        <v>306</v>
      </c>
      <c r="PE292" s="1">
        <f>AVERAGE(PE289:PE291)</f>
        <v>1099.66666666667</v>
      </c>
      <c r="PK292" s="1">
        <f>AVERAGE(PK289:PK291)</f>
        <v>345.333333333333</v>
      </c>
      <c r="PQ292" s="1">
        <f>AVERAGE(PQ289:PQ291)</f>
        <v>255</v>
      </c>
      <c r="PW292" s="1">
        <f>AVERAGE(PW289:PW291)</f>
        <v>1462</v>
      </c>
      <c r="QG292" s="1">
        <f>AVERAGE(QG289:QG291)</f>
        <v>187.333333333333</v>
      </c>
      <c r="QM292" s="1">
        <f>AVERAGE(QM289:QM291)</f>
        <v>607.333333333333</v>
      </c>
      <c r="QS292" s="1">
        <f>AVERAGE(QS289:QS291)</f>
        <v>259.333333333333</v>
      </c>
      <c r="QY292" s="1">
        <f>AVERAGE(QY289:QY291)</f>
        <v>213</v>
      </c>
      <c r="RE292" s="1">
        <f>AVERAGE(RE289:RE291)</f>
        <v>895.666666666667</v>
      </c>
      <c r="RO292" s="1">
        <f>RO289</f>
        <v>194</v>
      </c>
      <c r="RU292" s="1">
        <f>RU289</f>
        <v>430</v>
      </c>
      <c r="SA292" s="1">
        <f>SA289</f>
        <v>245</v>
      </c>
      <c r="SG292" s="1">
        <f>SG289</f>
        <v>242</v>
      </c>
      <c r="SM292" s="1">
        <f>SM289</f>
        <v>666</v>
      </c>
      <c r="SW292" s="3"/>
      <c r="SY292" s="1">
        <f>AVERAGE(SY289:SY291)</f>
        <v>327</v>
      </c>
      <c r="TE292" s="1">
        <f>AVERAGE(TE289:TE291)</f>
        <v>1274.33333333333</v>
      </c>
      <c r="TK292" s="1">
        <f>AVERAGE(TK289:TK291)</f>
        <v>342.333333333333</v>
      </c>
      <c r="TQ292" s="1">
        <f>AVERAGE(TQ289:TQ291)</f>
        <v>260.333333333333</v>
      </c>
      <c r="TW292" s="1">
        <f>AVERAGE(TW289:TW291)</f>
        <v>1623</v>
      </c>
      <c r="UG292" s="1">
        <f>AVERAGE(UG289:UG291)</f>
        <v>332</v>
      </c>
      <c r="UM292" s="1">
        <f>AVERAGE(UM289:UM291)</f>
        <v>1303</v>
      </c>
      <c r="US292" s="1">
        <f>AVERAGE(US289:US291)</f>
        <v>348.666666666667</v>
      </c>
      <c r="UY292" s="1">
        <f>AVERAGE(UY289:UY291)</f>
        <v>269</v>
      </c>
      <c r="VE292" s="1">
        <f>AVERAGE(VE289:VE291)</f>
        <v>1672.66666666667</v>
      </c>
      <c r="VO292" s="1">
        <f>AVERAGE(VO289:VO291)</f>
        <v>302.333333333333</v>
      </c>
      <c r="VU292" s="1">
        <f>AVERAGE(VU289:VU291)</f>
        <v>1091.33333333333</v>
      </c>
      <c r="WA292" s="1">
        <f>AVERAGE(WA289:WA291)</f>
        <v>340.666666666667</v>
      </c>
      <c r="WG292" s="1">
        <f>AVERAGE(WG289:WG291)</f>
        <v>246.666666666667</v>
      </c>
      <c r="WM292" s="1">
        <f>AVERAGE(WM289:WM291)</f>
        <v>1452</v>
      </c>
      <c r="WW292" s="1">
        <f>AVERAGE(WW289:WW291)</f>
        <v>184.333333333333</v>
      </c>
      <c r="XC292" s="1">
        <f>AVERAGE(XC289:XC291)</f>
        <v>604</v>
      </c>
      <c r="XI292" s="1">
        <f>AVERAGE(XI289:XI291)</f>
        <v>256.666666666667</v>
      </c>
      <c r="XO292" s="1">
        <f>AVERAGE(XO289:XO291)</f>
        <v>202.333333333333</v>
      </c>
      <c r="XU292" s="1">
        <f>AVERAGE(XU289:XU291)</f>
        <v>891</v>
      </c>
      <c r="YE292" s="1">
        <f>YE289</f>
        <v>197</v>
      </c>
      <c r="YK292" s="1">
        <f>YK289</f>
        <v>432</v>
      </c>
      <c r="YQ292" s="1">
        <f>YQ289</f>
        <v>247</v>
      </c>
      <c r="YW292" s="1">
        <f>YW289</f>
        <v>244</v>
      </c>
      <c r="ZC292" s="1">
        <f>ZC289</f>
        <v>671</v>
      </c>
      <c r="ZM292" s="5"/>
      <c r="ZN292" s="5"/>
      <c r="ZO292" s="5"/>
      <c r="ZP292" s="5"/>
      <c r="ZQ292" s="5"/>
      <c r="ZR292" s="5"/>
      <c r="ZS292" s="5"/>
      <c r="ZT292" s="5"/>
      <c r="ZU292" s="5"/>
      <c r="ZV292" s="5"/>
      <c r="ZW292" s="5"/>
      <c r="ZX292" s="5"/>
      <c r="ZY292" s="5"/>
      <c r="ZZ292" s="5"/>
      <c r="AAA292" s="5"/>
      <c r="AAB292" s="5"/>
      <c r="AAC292" s="5"/>
      <c r="AAD292" s="5"/>
      <c r="AAE292" s="5"/>
      <c r="AAF292" s="5"/>
      <c r="AAG292" s="5"/>
      <c r="AAH292" s="5"/>
      <c r="AAI292" s="5"/>
      <c r="AAJ292" s="5"/>
      <c r="AAK292" s="5"/>
      <c r="AAL292" s="5"/>
      <c r="AAM292" s="5"/>
    </row>
    <row r="293" spans="1:715">
      <c r="A293" s="3"/>
      <c r="FQ293" s="3"/>
      <c r="MG293" s="3"/>
      <c r="SW293" s="3"/>
      <c r="ZM293" s="5"/>
      <c r="ZN293" s="5"/>
      <c r="ZO293" s="5"/>
      <c r="ZP293" s="5"/>
      <c r="ZQ293" s="5"/>
      <c r="ZR293" s="5"/>
      <c r="ZS293" s="5"/>
      <c r="ZT293" s="5"/>
      <c r="ZU293" s="5"/>
      <c r="ZV293" s="5"/>
      <c r="ZW293" s="5"/>
      <c r="ZX293" s="5"/>
      <c r="ZY293" s="5"/>
      <c r="ZZ293" s="5"/>
      <c r="AAA293" s="5"/>
      <c r="AAB293" s="5"/>
      <c r="AAC293" s="5"/>
      <c r="AAD293" s="5"/>
      <c r="AAE293" s="5"/>
      <c r="AAF293" s="5"/>
      <c r="AAG293" s="5"/>
      <c r="AAH293" s="5"/>
      <c r="AAI293" s="5"/>
      <c r="AAJ293" s="5"/>
      <c r="AAK293" s="5"/>
      <c r="AAL293" s="5"/>
      <c r="AAM293" s="5"/>
    </row>
    <row r="294" spans="1:715">
      <c r="A294" s="3"/>
      <c r="FQ294" s="3"/>
      <c r="MG294" s="3"/>
      <c r="SW294" s="3"/>
      <c r="ZM294" s="5"/>
      <c r="ZN294" s="5"/>
      <c r="ZO294" s="5"/>
      <c r="ZP294" s="5"/>
      <c r="ZQ294" s="5"/>
      <c r="ZR294" s="5"/>
      <c r="ZS294" s="5"/>
      <c r="ZT294" s="5"/>
      <c r="ZU294" s="5"/>
      <c r="ZV294" s="5"/>
      <c r="ZW294" s="5"/>
      <c r="ZX294" s="5"/>
      <c r="ZY294" s="5"/>
      <c r="ZZ294" s="5"/>
      <c r="AAA294" s="5"/>
      <c r="AAB294" s="5"/>
      <c r="AAC294" s="5"/>
      <c r="AAD294" s="5"/>
      <c r="AAE294" s="5"/>
      <c r="AAF294" s="5"/>
      <c r="AAG294" s="5"/>
      <c r="AAH294" s="5"/>
      <c r="AAI294" s="5"/>
      <c r="AAJ294" s="5"/>
      <c r="AAK294" s="5"/>
      <c r="AAL294" s="5"/>
      <c r="AAM294" s="5"/>
    </row>
    <row r="295" spans="1:715">
      <c r="A295" s="3"/>
      <c r="FQ295" s="3"/>
      <c r="MG295" s="3"/>
      <c r="SW295" s="3"/>
      <c r="ZM295" s="5"/>
      <c r="ZN295" s="5"/>
      <c r="ZO295" s="5"/>
      <c r="ZP295" s="5"/>
      <c r="ZQ295" s="5"/>
      <c r="ZR295" s="5"/>
      <c r="ZS295" s="5"/>
      <c r="ZT295" s="5"/>
      <c r="ZU295" s="5"/>
      <c r="ZV295" s="5"/>
      <c r="ZW295" s="5"/>
      <c r="ZX295" s="5"/>
      <c r="ZY295" s="5"/>
      <c r="ZZ295" s="5"/>
      <c r="AAA295" s="5"/>
      <c r="AAB295" s="5"/>
      <c r="AAC295" s="5"/>
      <c r="AAD295" s="5"/>
      <c r="AAE295" s="5"/>
      <c r="AAF295" s="5"/>
      <c r="AAG295" s="5"/>
      <c r="AAH295" s="5"/>
      <c r="AAI295" s="5"/>
      <c r="AAJ295" s="5"/>
      <c r="AAK295" s="5"/>
      <c r="AAL295" s="5"/>
      <c r="AAM295" s="5"/>
    </row>
    <row r="296" spans="1:715">
      <c r="A296" s="3"/>
      <c r="C296" s="1">
        <f>(AA292-U292)/AA292</f>
        <v>0.83940990516333</v>
      </c>
      <c r="F296" s="1">
        <f>(I292-O292)/I292</f>
        <v>0.729986431478969</v>
      </c>
      <c r="I296" s="1">
        <f>(I292-C292)/I292</f>
        <v>0.743283582089552</v>
      </c>
      <c r="L296" s="1">
        <f>(I292-O292)/(I292-C292)</f>
        <v>0.982110259218693</v>
      </c>
      <c r="O296" s="1">
        <f>AA292/I292-1</f>
        <v>0.287652645861601</v>
      </c>
      <c r="R296" s="1">
        <f>L296/(L296+1)</f>
        <v>0.495487198379075</v>
      </c>
      <c r="U296" s="1">
        <f>1/(1+L296)</f>
        <v>0.504512801620925</v>
      </c>
      <c r="X296" s="1">
        <f>U296/R296-1</f>
        <v>0.0182156133828999</v>
      </c>
      <c r="AA296" s="1">
        <f>I296*L296</f>
        <v>0.729986431478969</v>
      </c>
      <c r="AD296" s="1">
        <f>1-I296</f>
        <v>0.256716417910448</v>
      </c>
      <c r="AG296" s="1">
        <f>I296*(1-L296)</f>
        <v>0.0132971506105836</v>
      </c>
      <c r="AK296" s="1">
        <f>(BI292-BC292)/BI292</f>
        <v>0.838348922326149</v>
      </c>
      <c r="AN296" s="1">
        <f>(AQ292-AW292)/AQ292</f>
        <v>0.730677921392772</v>
      </c>
      <c r="AQ296" s="1">
        <f>(AQ292-AK292)/AQ292</f>
        <v>0.743867053547877</v>
      </c>
      <c r="AT296" s="1">
        <f>(AQ292-AW292)/(AQ292-AK292)</f>
        <v>0.982269503546099</v>
      </c>
      <c r="AW296" s="1">
        <f>BI292/AQ292-1</f>
        <v>0.297283038776048</v>
      </c>
      <c r="AZ296" s="1">
        <f>AT296/(AT296+1)</f>
        <v>0.495527728085868</v>
      </c>
      <c r="BC296" s="1">
        <f>1/(1+AT296)</f>
        <v>0.504472271914132</v>
      </c>
      <c r="BF296" s="1">
        <f>BC296/AZ296-1</f>
        <v>0.0180505415162453</v>
      </c>
      <c r="BI296" s="1">
        <f>AQ296*AT296</f>
        <v>0.730677921392772</v>
      </c>
      <c r="BL296" s="1">
        <f>1-AQ296</f>
        <v>0.256132946452123</v>
      </c>
      <c r="BO296" s="1">
        <f>AQ296*(1-AT296)</f>
        <v>0.0131891321551041</v>
      </c>
      <c r="BS296" s="1">
        <f>(CQ292-CK292)/CQ292</f>
        <v>0.81636491888079</v>
      </c>
      <c r="BV296" s="1">
        <f>(BY292-CE292)/BY292</f>
        <v>0.681510164569216</v>
      </c>
      <c r="BY296" s="1">
        <f>(BY292-BS292)/BY292</f>
        <v>0.723136495643756</v>
      </c>
      <c r="CB296" s="1">
        <f>(BY292-CE292)/(BY292-BS292)</f>
        <v>0.94243641231593</v>
      </c>
      <c r="CE296" s="1">
        <f>CQ292/BY292-1</f>
        <v>0.372378186511778</v>
      </c>
      <c r="CH296" s="1">
        <f>CB296/(CB296+1)</f>
        <v>0.485182632667126</v>
      </c>
      <c r="CK296" s="1">
        <f>1/(1+CB296)</f>
        <v>0.514817367332874</v>
      </c>
      <c r="CN296" s="1">
        <f>CK296/CH296-1</f>
        <v>0.0610795454545454</v>
      </c>
      <c r="CQ296" s="1">
        <f>BY296*CB296</f>
        <v>0.681510164569216</v>
      </c>
      <c r="CT296" s="1">
        <f>1-BY296</f>
        <v>0.276863504356244</v>
      </c>
      <c r="CW296" s="1">
        <f>BY296*(1-CB296)</f>
        <v>0.0416263310745402</v>
      </c>
      <c r="DA296" s="1">
        <f>(DY292-DS292)/DY292</f>
        <v>0.751286449399657</v>
      </c>
      <c r="DD296" s="1">
        <f>(DG292-DM292)/DG292</f>
        <v>0.548252477829943</v>
      </c>
      <c r="DG296" s="1">
        <f>(DG292-DA292)/DG292</f>
        <v>0.668231611893584</v>
      </c>
      <c r="DJ296" s="1">
        <f>(DG292-DM292)/(DG292-DA292)</f>
        <v>0.820452771272443</v>
      </c>
      <c r="DM296" s="1">
        <f>DY292/DG292-1</f>
        <v>0.520605112154408</v>
      </c>
      <c r="DP296" s="1">
        <f>DJ296/(DJ296+1)</f>
        <v>0.450686106346484</v>
      </c>
      <c r="DS296" s="1">
        <f>1/(1+DJ296)</f>
        <v>0.549313893653516</v>
      </c>
      <c r="DV296" s="1">
        <f>DS296/DP296-1</f>
        <v>0.21883920076118</v>
      </c>
      <c r="DY296" s="1">
        <f>DG296*DJ296</f>
        <v>0.548252477829943</v>
      </c>
      <c r="EB296" s="1">
        <f>1-DG296</f>
        <v>0.331768388106416</v>
      </c>
      <c r="EE296" s="1">
        <f>DG296*(1-DJ296)</f>
        <v>0.119979134063641</v>
      </c>
      <c r="EI296" s="1">
        <f>(FG292-FA292)/FG292</f>
        <v>0.59958932238193</v>
      </c>
      <c r="EL296" s="1">
        <f>(EO292-EU292)/EO292</f>
        <v>0.407766990291262</v>
      </c>
      <c r="EO296" s="1">
        <f>(EO292-EI292)/EO292</f>
        <v>0.530744336569579</v>
      </c>
      <c r="ER296" s="1">
        <f>(EO292-EU292)/(EO292-EI292)</f>
        <v>0.768292682926829</v>
      </c>
      <c r="EU296" s="1">
        <f>FG292/EO292-1</f>
        <v>0.576051779935275</v>
      </c>
      <c r="EX296" s="1">
        <f>ER296/(ER296+1)</f>
        <v>0.43448275862069</v>
      </c>
      <c r="FA296" s="1">
        <f>1/(1+ER296)</f>
        <v>0.56551724137931</v>
      </c>
      <c r="FD296" s="1">
        <f>FA296/EX296-1</f>
        <v>0.301587301587302</v>
      </c>
      <c r="FG296" s="1">
        <f>EO296*ER296</f>
        <v>0.407766990291262</v>
      </c>
      <c r="FJ296" s="1">
        <f>1-EO296</f>
        <v>0.469255663430421</v>
      </c>
      <c r="FM296" s="1">
        <f>EO296*(1-ER296)</f>
        <v>0.122977346278317</v>
      </c>
      <c r="FQ296" s="3"/>
      <c r="FS296" s="1">
        <f>(GQ292-GK292)/GQ292</f>
        <v>0.836721592124973</v>
      </c>
      <c r="FV296" s="1">
        <f>(FY292-GE292)/FY292</f>
        <v>0.729469925844548</v>
      </c>
      <c r="FY296" s="1">
        <f>(FY292-FS292)/FY292</f>
        <v>0.742378467453996</v>
      </c>
      <c r="GB296" s="1">
        <f>(FY292-GE292)/(FY292-FS292)</f>
        <v>0.982611912689604</v>
      </c>
      <c r="GE296" s="1">
        <f>GQ292/FY292-1</f>
        <v>0.2834386157649</v>
      </c>
      <c r="GH296" s="1">
        <f>GB296/(GB296+1)</f>
        <v>0.495614853517447</v>
      </c>
      <c r="GK296" s="1">
        <f>1/(1+GB296)</f>
        <v>0.504385146482553</v>
      </c>
      <c r="GN296" s="1">
        <f>GK296/GH296-1</f>
        <v>0.01769578313253</v>
      </c>
      <c r="GQ296" s="1">
        <f>FY296*GB296</f>
        <v>0.729469925844548</v>
      </c>
      <c r="GT296" s="1">
        <f>1-FY296</f>
        <v>0.257621532546004</v>
      </c>
      <c r="GW296" s="1">
        <f>FY296*(1-GB296)</f>
        <v>0.0129085416094478</v>
      </c>
      <c r="HA296" s="1">
        <f>(HY292-HS292)/HY292</f>
        <v>0.837876034726428</v>
      </c>
      <c r="HD296" s="1">
        <f>(HG292-HM292)/HG292</f>
        <v>0.732390678188007</v>
      </c>
      <c r="HG296" s="1">
        <f>(HG292-HA292)/HG292</f>
        <v>0.746006808064939</v>
      </c>
      <c r="HJ296" s="1">
        <f>(HG292-HM292)/(HG292-HA292)</f>
        <v>0.981747981747982</v>
      </c>
      <c r="HM296" s="1">
        <f>HY292/HG292-1</f>
        <v>0.29693637077769</v>
      </c>
      <c r="HP296" s="1">
        <f>HJ296/(HJ296+1)</f>
        <v>0.495394969890188</v>
      </c>
      <c r="HS296" s="1">
        <f>1/(1+HJ296)</f>
        <v>0.504605030109812</v>
      </c>
      <c r="HV296" s="1">
        <f>HS296/HP296-1</f>
        <v>0.0185913478727209</v>
      </c>
      <c r="HY296" s="1">
        <f>HG296*HJ296</f>
        <v>0.732390678188007</v>
      </c>
      <c r="IB296" s="1">
        <f>1-HG296</f>
        <v>0.253993191935061</v>
      </c>
      <c r="IE296" s="1">
        <f>HG296*(1-HJ296)</f>
        <v>0.0136161298769312</v>
      </c>
      <c r="II296" s="1">
        <f>(JG292-JA292)/JG292</f>
        <v>0.820217096336499</v>
      </c>
      <c r="IL296" s="1">
        <f>(IO292-IU292)/IO292</f>
        <v>0.682143970084138</v>
      </c>
      <c r="IO296" s="1">
        <f>(IO292-II292)/IO292</f>
        <v>0.724213150514179</v>
      </c>
      <c r="IR296" s="1">
        <f>(IO292-IU292)/(IO292-II292)</f>
        <v>0.941910499139415</v>
      </c>
      <c r="IU296" s="1">
        <f>JG292/IO292-1</f>
        <v>0.377999376752882</v>
      </c>
      <c r="IX296" s="1">
        <f>IR296/(IR296+1)</f>
        <v>0.485043208508753</v>
      </c>
      <c r="JA296" s="1">
        <f>1/(1+IR296)</f>
        <v>0.514956791491248</v>
      </c>
      <c r="JD296" s="1">
        <f>JA296/IX296-1</f>
        <v>0.0616719963453631</v>
      </c>
      <c r="JG296" s="1">
        <f>IO296*IR296</f>
        <v>0.682143970084138</v>
      </c>
      <c r="JJ296" s="1">
        <f>1-IO296</f>
        <v>0.275786849485821</v>
      </c>
      <c r="JM296" s="1">
        <f>IO296*(1-IR296)</f>
        <v>0.0420691804300405</v>
      </c>
      <c r="JQ296" s="1">
        <f>(KO292-KI292)/KO292</f>
        <v>0.748815165876777</v>
      </c>
      <c r="JT296" s="1">
        <f>(JW292-KC292)/JW292</f>
        <v>0.547473625763465</v>
      </c>
      <c r="JW296" s="1">
        <f>(JW292-JQ292)/JW292</f>
        <v>0.667962243198223</v>
      </c>
      <c r="JZ296" s="1">
        <f>(JW292-KC292)/(JW292-JQ292)</f>
        <v>0.819617622610141</v>
      </c>
      <c r="KC296" s="1">
        <f>KO292/JW292-1</f>
        <v>0.523042754025541</v>
      </c>
      <c r="KF296" s="1">
        <f>JZ296/(JZ296+1)</f>
        <v>0.45043398812243</v>
      </c>
      <c r="KI296" s="1">
        <f>1/(1+JZ296)</f>
        <v>0.54956601187757</v>
      </c>
      <c r="KL296" s="1">
        <f>KI296/KF296-1</f>
        <v>0.220081135902637</v>
      </c>
      <c r="KO296" s="1">
        <f>JW296*JZ296</f>
        <v>0.547473625763465</v>
      </c>
      <c r="KR296" s="1">
        <f>1-JW296</f>
        <v>0.332037756801777</v>
      </c>
      <c r="KU296" s="1">
        <f>JW296*(1-JZ296)</f>
        <v>0.120488617434758</v>
      </c>
      <c r="KY296" s="1">
        <f>(LW292-LQ292)/LW292</f>
        <v>0.602766798418972</v>
      </c>
      <c r="LB296" s="1">
        <f>(LE292-LK292)/LE292</f>
        <v>0.398119122257053</v>
      </c>
      <c r="LE296" s="1">
        <f>(LE292-KY292)/LE292</f>
        <v>0.523510971786834</v>
      </c>
      <c r="LH296" s="1">
        <f>(LE292-LK292)/(LE292-KY292)</f>
        <v>0.760479041916168</v>
      </c>
      <c r="LK296" s="1">
        <f>LW292/LE292-1</f>
        <v>0.586206896551724</v>
      </c>
      <c r="LN296" s="1">
        <f>LH296/(LH296+1)</f>
        <v>0.431972789115646</v>
      </c>
      <c r="LQ296" s="1">
        <f>1/(1+LH296)</f>
        <v>0.568027210884354</v>
      </c>
      <c r="LT296" s="1">
        <f>LQ296/LN296-1</f>
        <v>0.31496062992126</v>
      </c>
      <c r="LW296" s="1">
        <f>LE296*LH296</f>
        <v>0.398119122257053</v>
      </c>
      <c r="LZ296" s="1">
        <f>1-LE296</f>
        <v>0.476489028213166</v>
      </c>
      <c r="MC296" s="1">
        <f>LE296*(1-LH296)</f>
        <v>0.125391849529781</v>
      </c>
      <c r="MG296" s="3"/>
      <c r="MI296" s="1">
        <f>(NG292-NA292)/NG292</f>
        <v>0.839357429718876</v>
      </c>
      <c r="ML296" s="1">
        <f>(MO292-MU292)/MO292</f>
        <v>0.731950844854071</v>
      </c>
      <c r="MO296" s="1">
        <f>(MO292-MI292)/MO292</f>
        <v>0.744495647721454</v>
      </c>
      <c r="MR296" s="1">
        <f>(MO292-MU292)/(MO292-MI292)</f>
        <v>0.983149931224209</v>
      </c>
      <c r="MU296" s="1">
        <f>NG292/MO292-1</f>
        <v>0.274961597542243</v>
      </c>
      <c r="MX296" s="1">
        <f>MR296/(MR296+1)</f>
        <v>0.495751690653719</v>
      </c>
      <c r="NA296" s="1">
        <f>1/(1+MR296)</f>
        <v>0.504248309346281</v>
      </c>
      <c r="ND296" s="1">
        <f>NA296/MX296-1</f>
        <v>0.0171388597411681</v>
      </c>
      <c r="NG296" s="1">
        <f>MO296*MR296</f>
        <v>0.731950844854071</v>
      </c>
      <c r="NJ296" s="1">
        <f>1-MO296</f>
        <v>0.255504352278546</v>
      </c>
      <c r="NM296" s="1">
        <f>MO296*(1-MR296)</f>
        <v>0.0125448028673835</v>
      </c>
      <c r="NQ296" s="1">
        <f>(OO292-OI292)/OO292</f>
        <v>0.841257519891325</v>
      </c>
      <c r="NT296" s="1">
        <f>(NW292-OC292)/NW292</f>
        <v>0.734098278872537</v>
      </c>
      <c r="NW296" s="1">
        <f>(NW292-NQ292)/NW292</f>
        <v>0.746071339486156</v>
      </c>
      <c r="NZ296" s="1">
        <f>(NW292-OC292)/(NW292-NQ292)</f>
        <v>0.9839518555667</v>
      </c>
      <c r="OC296" s="1">
        <f>OO292/NW292-1</f>
        <v>0.285357944624595</v>
      </c>
      <c r="OF296" s="1">
        <f>NZ296/(NZ296+1)</f>
        <v>0.495955510616785</v>
      </c>
      <c r="OI296" s="1">
        <f>1/(1+NZ296)</f>
        <v>0.504044489383215</v>
      </c>
      <c r="OL296" s="1">
        <f>OI296/OF296-1</f>
        <v>0.0163098878695209</v>
      </c>
      <c r="OO296" s="1">
        <f>NW296*NZ296</f>
        <v>0.734098278872537</v>
      </c>
      <c r="OR296" s="1">
        <f>1-NW296</f>
        <v>0.253928660513844</v>
      </c>
      <c r="OU296" s="1">
        <f>NW296*(1-NZ296)</f>
        <v>0.0119730606136194</v>
      </c>
      <c r="OY296" s="1">
        <f>(PW292-PQ292)/PW292</f>
        <v>0.825581395348837</v>
      </c>
      <c r="PB296" s="1">
        <f>(PE292-PK292)/PE292</f>
        <v>0.685965444073962</v>
      </c>
      <c r="PE296" s="1">
        <f>(PE292-OY292)/PE292</f>
        <v>0.721733858745074</v>
      </c>
      <c r="PH296" s="1">
        <f>(PE292-PK292)/(PE292-OY292)</f>
        <v>0.950440991180176</v>
      </c>
      <c r="PK296" s="1">
        <f>PW292/PE292-1</f>
        <v>0.329493785995756</v>
      </c>
      <c r="PN296" s="1">
        <f>PH296/(PH296+1)</f>
        <v>0.487295434969854</v>
      </c>
      <c r="PQ296" s="1">
        <f>1/(1+PH296)</f>
        <v>0.512704565030146</v>
      </c>
      <c r="PT296" s="1">
        <f>PQ296/PN296-1</f>
        <v>0.0521431727794961</v>
      </c>
      <c r="PW296" s="1">
        <f>PE296*PH296</f>
        <v>0.685965444073962</v>
      </c>
      <c r="PZ296" s="1">
        <f>1-PE296</f>
        <v>0.278266141254926</v>
      </c>
      <c r="QC296" s="1">
        <f>PE296*(1-PH296)</f>
        <v>0.0357684146711124</v>
      </c>
      <c r="QG296" s="1">
        <f>(RE292-QY292)/RE292</f>
        <v>0.76218831410495</v>
      </c>
      <c r="QJ296" s="1">
        <f>(QM292-QS292)/QM292</f>
        <v>0.572996706915478</v>
      </c>
      <c r="QM296" s="1">
        <f>(QM292-QG292)/QM292</f>
        <v>0.691547749725576</v>
      </c>
      <c r="QP296" s="1">
        <f>(QM292-QS292)/(QM292-QG292)</f>
        <v>0.828571428571429</v>
      </c>
      <c r="QS296" s="1">
        <f>RE292/QM292-1</f>
        <v>0.474753018660812</v>
      </c>
      <c r="QV296" s="1">
        <f>QP296/(QP296+1)</f>
        <v>0.453125</v>
      </c>
      <c r="QY296" s="1">
        <f>1/(1+QP296)</f>
        <v>0.546875</v>
      </c>
      <c r="RB296" s="1">
        <f>QY296/QV296-1</f>
        <v>0.206896551724138</v>
      </c>
      <c r="RE296" s="1">
        <f>QM296*QP296</f>
        <v>0.572996706915478</v>
      </c>
      <c r="RH296" s="1">
        <f>1-QM296</f>
        <v>0.308452250274424</v>
      </c>
      <c r="RK296" s="1">
        <f>QM296*(1-QP296)</f>
        <v>0.118551042810099</v>
      </c>
      <c r="RO296" s="1">
        <f>(SM292-SG292)/SM292</f>
        <v>0.636636636636637</v>
      </c>
      <c r="RR296" s="1">
        <f>(RU292-SA292)/RU292</f>
        <v>0.430232558139535</v>
      </c>
      <c r="RU296" s="1">
        <f>(RU292-RO292)/RU292</f>
        <v>0.548837209302326</v>
      </c>
      <c r="RX296" s="1">
        <f>(RU292-SA292)/(RU292-RO292)</f>
        <v>0.783898305084746</v>
      </c>
      <c r="SA296" s="1">
        <f>SM292/RU292-1</f>
        <v>0.548837209302325</v>
      </c>
      <c r="SD296" s="1">
        <f>RX296/(RX296+1)</f>
        <v>0.439429928741093</v>
      </c>
      <c r="SG296" s="1">
        <f>1/(1+RX296)</f>
        <v>0.560570071258907</v>
      </c>
      <c r="SJ296" s="1">
        <f>SG296/SD296-1</f>
        <v>0.275675675675676</v>
      </c>
      <c r="SM296" s="1">
        <f>RU296*RX296</f>
        <v>0.430232558139535</v>
      </c>
      <c r="SP296" s="1">
        <f>1-RU296</f>
        <v>0.451162790697674</v>
      </c>
      <c r="SS296" s="1">
        <f>RU296*(1-RX296)</f>
        <v>0.118604651162791</v>
      </c>
      <c r="SW296" s="3"/>
      <c r="SY296" s="1">
        <f>(TW292-TQ292)/TW292</f>
        <v>0.839597453275827</v>
      </c>
      <c r="TB296" s="1">
        <f>(TE292-TK292)/TE292</f>
        <v>0.731362804080565</v>
      </c>
      <c r="TE296" s="1">
        <f>(TE292-SY292)/TE292</f>
        <v>0.743395239340832</v>
      </c>
      <c r="TH296" s="1">
        <f>(TE292-TK292)/(TE292-SY292)</f>
        <v>0.983814215341309</v>
      </c>
      <c r="TK296" s="1">
        <f>TW292/TE292-1</f>
        <v>0.273607114831284</v>
      </c>
      <c r="TN296" s="1">
        <f>TH296/(TH296+1)</f>
        <v>0.495920539198297</v>
      </c>
      <c r="TQ296" s="1">
        <f>1/(1+TH296)</f>
        <v>0.504079460801703</v>
      </c>
      <c r="TT296" s="1">
        <f>TQ296/TN296-1</f>
        <v>0.0164520743919885</v>
      </c>
      <c r="TW296" s="1">
        <f>TE296*TH296</f>
        <v>0.731362804080565</v>
      </c>
      <c r="TZ296" s="1">
        <f>1-TE296</f>
        <v>0.256604760659168</v>
      </c>
      <c r="UC296" s="1">
        <f>TE296*(1-TH296)</f>
        <v>0.0120324352602668</v>
      </c>
      <c r="UG296" s="1">
        <f>(VE292-UY292)/VE292</f>
        <v>0.839178955759267</v>
      </c>
      <c r="UJ296" s="1">
        <f>(UM292-US292)/UM292</f>
        <v>0.732412381683295</v>
      </c>
      <c r="UM296" s="1">
        <f>(UM292-UG292)/UM292</f>
        <v>0.745203376822717</v>
      </c>
      <c r="UP296" s="1">
        <f>(UM292-US292)/(UM292-UG292)</f>
        <v>0.982835564709921</v>
      </c>
      <c r="US296" s="1">
        <f>VE292/UM292-1</f>
        <v>0.283704272192377</v>
      </c>
      <c r="UV296" s="1">
        <f>UP296/(UP296+1)</f>
        <v>0.495671745152355</v>
      </c>
      <c r="UY296" s="1">
        <f>1/(1+UP296)</f>
        <v>0.504328254847645</v>
      </c>
      <c r="VB296" s="1">
        <f>UY296/UV296-1</f>
        <v>0.0174641983932937</v>
      </c>
      <c r="VE296" s="1">
        <f>UM296*UP296</f>
        <v>0.732412381683295</v>
      </c>
      <c r="VH296" s="1">
        <f>1-UM296</f>
        <v>0.254796623177283</v>
      </c>
      <c r="VK296" s="1">
        <f>UM296*(1-UP296)</f>
        <v>0.0127909951394219</v>
      </c>
      <c r="VO296" s="1">
        <f>(WM292-WG292)/WM292</f>
        <v>0.830119375573921</v>
      </c>
      <c r="VR296" s="1">
        <f>(VU292-WA292)/VU292</f>
        <v>0.687843616371411</v>
      </c>
      <c r="VU296" s="1">
        <f>(VU292-VO292)/VU292</f>
        <v>0.722968845448992</v>
      </c>
      <c r="VX296" s="1">
        <f>(VU292-WA292)/(VU292-VO292)</f>
        <v>0.951415293620617</v>
      </c>
      <c r="WA296" s="1">
        <f>WM292/VU292-1</f>
        <v>0.330482590103849</v>
      </c>
      <c r="WD296" s="1">
        <f>VX296/(VX296+1)</f>
        <v>0.487551418055856</v>
      </c>
      <c r="WG296" s="1">
        <f>1/(1+VX296)</f>
        <v>0.512448581944144</v>
      </c>
      <c r="WJ296" s="1">
        <f>WG296/WD296-1</f>
        <v>0.0510657193605686</v>
      </c>
      <c r="WM296" s="1">
        <f>VU296*VX296</f>
        <v>0.687843616371411</v>
      </c>
      <c r="WP296" s="1">
        <f>1-VU296</f>
        <v>0.277031154551008</v>
      </c>
      <c r="WS296" s="1">
        <f>VU296*(1-VX296)</f>
        <v>0.0351252290775811</v>
      </c>
      <c r="WW296" s="1">
        <f>(XU292-XO292)/XU292</f>
        <v>0.772914328469884</v>
      </c>
      <c r="WZ296" s="1">
        <f>(XC292-XI292)/XC292</f>
        <v>0.575055187637969</v>
      </c>
      <c r="XC296" s="1">
        <f>(XC292-WW292)/XC292</f>
        <v>0.694812362030905</v>
      </c>
      <c r="XF296" s="1">
        <f>(XC292-XI292)/(XC292-WW292)</f>
        <v>0.827640984908658</v>
      </c>
      <c r="XI296" s="1">
        <f>XU292/XC292-1</f>
        <v>0.475165562913907</v>
      </c>
      <c r="XL296" s="1">
        <f>XF296/(XF296+1)</f>
        <v>0.452846588439809</v>
      </c>
      <c r="XO296" s="1">
        <f>1/(1+XF296)</f>
        <v>0.547153411560191</v>
      </c>
      <c r="XR296" s="1">
        <f>XO296/XL296-1</f>
        <v>0.208253358925144</v>
      </c>
      <c r="XU296" s="1">
        <f>XC296*XF296</f>
        <v>0.575055187637969</v>
      </c>
      <c r="XX296" s="1">
        <f>1-XC296</f>
        <v>0.305187637969095</v>
      </c>
      <c r="YA296" s="1">
        <f>XC296*(1-XF296)</f>
        <v>0.119757174392936</v>
      </c>
      <c r="YE296" s="1">
        <f>(ZC292-YW292)/ZC292</f>
        <v>0.636363636363636</v>
      </c>
      <c r="YH296" s="1">
        <f>(YK292-YQ292)/YK292</f>
        <v>0.428240740740741</v>
      </c>
      <c r="YK296" s="1">
        <f>(YK292-YE292)/YK292</f>
        <v>0.543981481481482</v>
      </c>
      <c r="YN296" s="1">
        <f>(YK292-YQ292)/(YK292-YE292)</f>
        <v>0.787234042553192</v>
      </c>
      <c r="YQ296" s="1">
        <f>ZC292/YK292-1</f>
        <v>0.553240740740741</v>
      </c>
      <c r="YT296" s="1">
        <f>YN296/(YN296+1)</f>
        <v>0.440476190476191</v>
      </c>
      <c r="YW296" s="1">
        <f>1/(1+YN296)</f>
        <v>0.55952380952381</v>
      </c>
      <c r="YZ296" s="1">
        <f>YW296/YT296-1</f>
        <v>0.27027027027027</v>
      </c>
      <c r="ZC296" s="1">
        <f>YK296*YN296</f>
        <v>0.428240740740741</v>
      </c>
      <c r="ZF296" s="1">
        <f>1-YK296</f>
        <v>0.456018518518518</v>
      </c>
      <c r="ZI296" s="1">
        <f>YK296*(1-YN296)</f>
        <v>0.115740740740741</v>
      </c>
      <c r="ZM296" s="5"/>
      <c r="ZN296" s="5"/>
      <c r="ZO296" s="5"/>
      <c r="ZP296" s="5"/>
      <c r="ZQ296" s="5"/>
      <c r="ZR296" s="5"/>
      <c r="ZS296" s="5"/>
      <c r="ZT296" s="5"/>
      <c r="ZU296" s="5"/>
      <c r="ZV296" s="5"/>
      <c r="ZW296" s="5"/>
      <c r="ZX296" s="5"/>
      <c r="ZY296" s="5"/>
      <c r="ZZ296" s="5"/>
      <c r="AAA296" s="5"/>
      <c r="AAB296" s="5"/>
      <c r="AAC296" s="5"/>
      <c r="AAD296" s="5"/>
      <c r="AAE296" s="5"/>
      <c r="AAF296" s="5"/>
      <c r="AAG296" s="5"/>
      <c r="AAH296" s="5"/>
      <c r="AAI296" s="5"/>
      <c r="AAJ296" s="5"/>
      <c r="AAK296" s="5"/>
      <c r="AAL296" s="5"/>
      <c r="AAM296" s="5"/>
    </row>
    <row r="297" spans="1:715">
      <c r="A297" s="3"/>
      <c r="FQ297" s="3"/>
      <c r="MG297" s="3"/>
      <c r="SW297" s="3"/>
      <c r="ZM297" s="5"/>
      <c r="ZN297" s="5"/>
      <c r="ZO297" s="5"/>
      <c r="ZP297" s="5"/>
      <c r="ZQ297" s="5"/>
      <c r="ZR297" s="5"/>
      <c r="ZS297" s="5"/>
      <c r="ZT297" s="5"/>
      <c r="ZU297" s="5"/>
      <c r="ZV297" s="5"/>
      <c r="ZW297" s="5"/>
      <c r="ZX297" s="5"/>
      <c r="ZY297" s="5"/>
      <c r="ZZ297" s="5"/>
      <c r="AAA297" s="5"/>
      <c r="AAB297" s="5"/>
      <c r="AAC297" s="5"/>
      <c r="AAD297" s="5"/>
      <c r="AAE297" s="5"/>
      <c r="AAF297" s="5"/>
      <c r="AAG297" s="5"/>
      <c r="AAH297" s="5"/>
      <c r="AAI297" s="5"/>
      <c r="AAJ297" s="5"/>
      <c r="AAK297" s="5"/>
      <c r="AAL297" s="5"/>
      <c r="AAM297" s="5"/>
    </row>
    <row r="298" spans="1:715">
      <c r="A298" s="3"/>
      <c r="FQ298" s="3"/>
      <c r="MG298" s="3"/>
      <c r="SW298" s="3"/>
      <c r="ZM298" s="5"/>
      <c r="ZN298" s="5"/>
      <c r="ZO298" s="5"/>
      <c r="ZP298" s="5"/>
      <c r="ZQ298" s="5"/>
      <c r="ZR298" s="5"/>
      <c r="ZS298" s="5"/>
      <c r="ZT298" s="5"/>
      <c r="ZU298" s="5"/>
      <c r="ZV298" s="5"/>
      <c r="ZW298" s="5"/>
      <c r="ZX298" s="5"/>
      <c r="ZY298" s="5"/>
      <c r="ZZ298" s="5"/>
      <c r="AAA298" s="5"/>
      <c r="AAB298" s="5"/>
      <c r="AAC298" s="5"/>
      <c r="AAD298" s="5"/>
      <c r="AAE298" s="5"/>
      <c r="AAF298" s="5"/>
      <c r="AAG298" s="5"/>
      <c r="AAH298" s="5"/>
      <c r="AAI298" s="5"/>
      <c r="AAJ298" s="5"/>
      <c r="AAK298" s="5"/>
      <c r="AAL298" s="5"/>
      <c r="AAM298" s="5"/>
    </row>
    <row r="299" s="1" customFormat="1" spans="1:715">
      <c r="A299" s="4" t="s">
        <v>11</v>
      </c>
      <c r="FQ299" s="4"/>
      <c r="MG299" s="4" t="s">
        <v>11</v>
      </c>
      <c r="SW299" s="4"/>
      <c r="ZM299" s="5"/>
      <c r="ZN299" s="5"/>
      <c r="ZO299" s="5"/>
      <c r="ZP299" s="5"/>
      <c r="ZQ299" s="5"/>
      <c r="ZR299" s="5"/>
      <c r="ZS299" s="5"/>
      <c r="ZT299" s="5"/>
      <c r="ZU299" s="5"/>
      <c r="ZV299" s="5"/>
      <c r="ZW299" s="5"/>
      <c r="ZX299" s="5"/>
      <c r="ZY299" s="5"/>
      <c r="ZZ299" s="5"/>
      <c r="AAA299" s="5"/>
      <c r="AAB299" s="5"/>
      <c r="AAC299" s="5"/>
      <c r="AAD299" s="5"/>
      <c r="AAE299" s="5"/>
      <c r="AAF299" s="5"/>
      <c r="AAG299" s="5"/>
      <c r="AAH299" s="5"/>
      <c r="AAI299" s="5"/>
      <c r="AAJ299" s="5"/>
      <c r="AAK299" s="5"/>
      <c r="AAL299" s="5"/>
      <c r="AAM299" s="5"/>
    </row>
    <row r="300" spans="1:715">
      <c r="A300" s="3" t="s">
        <v>61</v>
      </c>
      <c r="B300" s="1">
        <v>64</v>
      </c>
      <c r="C300" s="1">
        <v>332</v>
      </c>
      <c r="I300" s="1">
        <v>1307</v>
      </c>
      <c r="O300" s="1">
        <v>334</v>
      </c>
      <c r="U300" s="1">
        <v>257</v>
      </c>
      <c r="AA300" s="1">
        <v>1639</v>
      </c>
      <c r="AK300" s="1">
        <v>304</v>
      </c>
      <c r="AQ300" s="1">
        <v>1182</v>
      </c>
      <c r="AW300" s="1">
        <v>303</v>
      </c>
      <c r="BC300" s="1">
        <v>242</v>
      </c>
      <c r="BI300" s="1">
        <v>1498</v>
      </c>
      <c r="BS300" s="1">
        <v>257</v>
      </c>
      <c r="BY300" s="1">
        <v>946</v>
      </c>
      <c r="CE300" s="1">
        <v>297</v>
      </c>
      <c r="CK300" s="1">
        <v>240</v>
      </c>
      <c r="CQ300" s="1">
        <v>1317</v>
      </c>
      <c r="DA300" s="1">
        <v>272</v>
      </c>
      <c r="DG300" s="1">
        <v>853</v>
      </c>
      <c r="DM300" s="1">
        <v>309</v>
      </c>
      <c r="DS300" s="1">
        <v>222</v>
      </c>
      <c r="DY300" s="1">
        <v>1158</v>
      </c>
      <c r="EI300" s="1">
        <v>206</v>
      </c>
      <c r="EO300" s="1">
        <v>529</v>
      </c>
      <c r="EU300" s="1">
        <v>262</v>
      </c>
      <c r="FA300" s="1">
        <v>230</v>
      </c>
      <c r="FG300" s="1">
        <v>777</v>
      </c>
      <c r="FQ300" s="3"/>
      <c r="FS300" s="1">
        <v>323</v>
      </c>
      <c r="FY300" s="1">
        <v>1270</v>
      </c>
      <c r="GE300" s="1">
        <v>325</v>
      </c>
      <c r="GK300" s="1">
        <v>252</v>
      </c>
      <c r="GQ300" s="1">
        <v>1597</v>
      </c>
      <c r="HA300" s="1">
        <v>282</v>
      </c>
      <c r="HG300" s="1">
        <v>1185</v>
      </c>
      <c r="HM300" s="1">
        <v>279</v>
      </c>
      <c r="HS300" s="1">
        <v>221</v>
      </c>
      <c r="HY300" s="1">
        <v>1500</v>
      </c>
      <c r="II300" s="1">
        <v>275</v>
      </c>
      <c r="IO300" s="1">
        <v>953</v>
      </c>
      <c r="IU300" s="1">
        <v>319</v>
      </c>
      <c r="JA300" s="1">
        <v>251</v>
      </c>
      <c r="JG300" s="1">
        <v>1327</v>
      </c>
      <c r="JQ300" s="1">
        <v>252</v>
      </c>
      <c r="JW300" s="1">
        <v>785</v>
      </c>
      <c r="KC300" s="1">
        <v>288</v>
      </c>
      <c r="KI300" s="1">
        <v>204</v>
      </c>
      <c r="KO300" s="1">
        <v>1076</v>
      </c>
      <c r="KY300" s="1">
        <v>211</v>
      </c>
      <c r="LE300" s="1">
        <v>547</v>
      </c>
      <c r="LK300" s="1">
        <v>271</v>
      </c>
      <c r="LQ300" s="1">
        <v>237</v>
      </c>
      <c r="LW300" s="1">
        <v>801</v>
      </c>
      <c r="MG300" s="3" t="s">
        <v>61</v>
      </c>
      <c r="MH300" s="1">
        <v>133</v>
      </c>
      <c r="MI300" s="1">
        <v>332</v>
      </c>
      <c r="MO300" s="1">
        <v>1286</v>
      </c>
      <c r="MU300" s="1">
        <v>331</v>
      </c>
      <c r="NA300" s="1">
        <v>250</v>
      </c>
      <c r="NG300" s="1">
        <v>1587</v>
      </c>
      <c r="NQ300" s="1">
        <v>238</v>
      </c>
      <c r="NW300" s="1">
        <v>1151</v>
      </c>
      <c r="OC300" s="1">
        <v>224</v>
      </c>
      <c r="OI300" s="1">
        <v>178</v>
      </c>
      <c r="OO300" s="1">
        <v>1429</v>
      </c>
      <c r="OY300" s="1">
        <v>269</v>
      </c>
      <c r="PE300" s="1">
        <v>988</v>
      </c>
      <c r="PK300" s="1">
        <v>302</v>
      </c>
      <c r="PQ300" s="1">
        <v>219</v>
      </c>
      <c r="PW300" s="1">
        <v>1296</v>
      </c>
      <c r="QG300" s="1">
        <v>259</v>
      </c>
      <c r="QM300" s="1">
        <v>829</v>
      </c>
      <c r="QS300" s="1">
        <v>294</v>
      </c>
      <c r="QY300" s="1">
        <v>209</v>
      </c>
      <c r="RE300" s="1">
        <v>1104</v>
      </c>
      <c r="RO300" s="1">
        <v>256</v>
      </c>
      <c r="RU300" s="1">
        <v>726</v>
      </c>
      <c r="SA300" s="1">
        <v>324</v>
      </c>
      <c r="SG300" s="1">
        <v>281</v>
      </c>
      <c r="SM300" s="1">
        <v>1054</v>
      </c>
      <c r="SW300" s="3"/>
      <c r="SY300" s="1">
        <v>314</v>
      </c>
      <c r="TE300" s="1">
        <v>1296</v>
      </c>
      <c r="TK300" s="1">
        <v>312</v>
      </c>
      <c r="TQ300" s="1">
        <v>236</v>
      </c>
      <c r="TW300" s="1">
        <v>1605</v>
      </c>
      <c r="UG300" s="1">
        <v>246</v>
      </c>
      <c r="UM300" s="1">
        <v>1107</v>
      </c>
      <c r="US300" s="1">
        <v>233</v>
      </c>
      <c r="UY300" s="1">
        <v>183</v>
      </c>
      <c r="VE300" s="1">
        <v>1367</v>
      </c>
      <c r="VO300" s="1">
        <v>269</v>
      </c>
      <c r="VU300" s="1">
        <v>1032</v>
      </c>
      <c r="WA300" s="1">
        <v>302</v>
      </c>
      <c r="WG300" s="1">
        <v>223</v>
      </c>
      <c r="WM300" s="1">
        <v>1356</v>
      </c>
      <c r="WW300" s="1">
        <v>241</v>
      </c>
      <c r="XC300" s="1">
        <v>768</v>
      </c>
      <c r="XI300" s="1">
        <v>274</v>
      </c>
      <c r="XO300" s="1">
        <v>195</v>
      </c>
      <c r="XU300" s="1">
        <v>1026</v>
      </c>
      <c r="YE300" s="1">
        <v>243</v>
      </c>
      <c r="YK300" s="1">
        <v>691</v>
      </c>
      <c r="YQ300" s="1">
        <v>307</v>
      </c>
      <c r="YW300" s="1">
        <v>265</v>
      </c>
      <c r="ZC300" s="1">
        <v>1005</v>
      </c>
      <c r="ZM300" s="5"/>
      <c r="ZN300" s="5"/>
      <c r="ZO300" s="5"/>
      <c r="ZP300" s="5"/>
      <c r="ZQ300" s="5"/>
      <c r="ZR300" s="5"/>
      <c r="ZS300" s="5"/>
      <c r="ZT300" s="5"/>
      <c r="ZU300" s="5"/>
      <c r="ZV300" s="5"/>
      <c r="ZW300" s="5"/>
      <c r="ZX300" s="5"/>
      <c r="ZY300" s="5"/>
      <c r="ZZ300" s="5"/>
      <c r="AAA300" s="5"/>
      <c r="AAB300" s="5"/>
      <c r="AAC300" s="5"/>
      <c r="AAD300" s="5"/>
      <c r="AAE300" s="5"/>
      <c r="AAF300" s="5"/>
      <c r="AAG300" s="5"/>
      <c r="AAH300" s="5"/>
      <c r="AAI300" s="5"/>
      <c r="AAJ300" s="5"/>
      <c r="AAK300" s="5"/>
      <c r="AAL300" s="5"/>
      <c r="AAM300" s="5"/>
    </row>
    <row r="301" spans="1:715">
      <c r="A301" s="3"/>
      <c r="C301" s="1">
        <v>347</v>
      </c>
      <c r="I301" s="1">
        <v>1381</v>
      </c>
      <c r="O301" s="1">
        <v>381</v>
      </c>
      <c r="U301" s="1">
        <v>295</v>
      </c>
      <c r="AA301" s="1">
        <v>1818</v>
      </c>
      <c r="AK301" s="1">
        <v>363</v>
      </c>
      <c r="AQ301" s="1">
        <v>1454</v>
      </c>
      <c r="AW301" s="1">
        <v>401</v>
      </c>
      <c r="BC301" s="1">
        <v>313</v>
      </c>
      <c r="BI301" s="1">
        <v>1926</v>
      </c>
      <c r="BS301" s="1">
        <v>321</v>
      </c>
      <c r="BY301" s="1">
        <v>1115</v>
      </c>
      <c r="CE301" s="1">
        <v>368</v>
      </c>
      <c r="CK301" s="1">
        <v>287</v>
      </c>
      <c r="CQ301" s="1">
        <v>1515</v>
      </c>
      <c r="DA301" s="1">
        <v>271</v>
      </c>
      <c r="DG301" s="1">
        <v>901</v>
      </c>
      <c r="DM301" s="1">
        <v>305</v>
      </c>
      <c r="DS301" s="1">
        <v>223</v>
      </c>
      <c r="DY301" s="1">
        <v>1193</v>
      </c>
      <c r="FQ301" s="3"/>
      <c r="FS301" s="1">
        <v>334</v>
      </c>
      <c r="FY301" s="1">
        <v>1308</v>
      </c>
      <c r="GE301" s="1">
        <v>368</v>
      </c>
      <c r="GK301" s="1">
        <v>285</v>
      </c>
      <c r="GQ301" s="1">
        <v>1723</v>
      </c>
      <c r="HA301" s="1">
        <v>352</v>
      </c>
      <c r="HG301" s="1">
        <v>1346</v>
      </c>
      <c r="HM301" s="1">
        <v>387</v>
      </c>
      <c r="HS301" s="1">
        <v>302</v>
      </c>
      <c r="HY301" s="1">
        <v>1780</v>
      </c>
      <c r="II301" s="1">
        <v>299</v>
      </c>
      <c r="IO301" s="1">
        <v>1158</v>
      </c>
      <c r="IU301" s="1">
        <v>343</v>
      </c>
      <c r="JA301" s="1">
        <v>267</v>
      </c>
      <c r="JG301" s="1">
        <v>1574</v>
      </c>
      <c r="JQ301" s="1">
        <v>256</v>
      </c>
      <c r="JW301" s="1">
        <v>833</v>
      </c>
      <c r="KC301" s="1">
        <v>287</v>
      </c>
      <c r="KI301" s="1">
        <v>210</v>
      </c>
      <c r="KO301" s="1">
        <v>1121</v>
      </c>
      <c r="MG301" s="3"/>
      <c r="MI301" s="1">
        <v>315</v>
      </c>
      <c r="MO301" s="1">
        <v>1250</v>
      </c>
      <c r="MU301" s="1">
        <v>343</v>
      </c>
      <c r="NA301" s="1">
        <v>264</v>
      </c>
      <c r="NG301" s="1">
        <v>1635</v>
      </c>
      <c r="NQ301" s="1">
        <v>446</v>
      </c>
      <c r="NW301" s="1">
        <v>1571</v>
      </c>
      <c r="OC301" s="1">
        <v>494</v>
      </c>
      <c r="OI301" s="1">
        <v>385</v>
      </c>
      <c r="OO301" s="1">
        <v>2074</v>
      </c>
      <c r="OY301" s="1">
        <v>318</v>
      </c>
      <c r="PE301" s="1">
        <v>1231</v>
      </c>
      <c r="PK301" s="1">
        <v>362</v>
      </c>
      <c r="PQ301" s="1">
        <v>275</v>
      </c>
      <c r="PW301" s="1">
        <v>1646</v>
      </c>
      <c r="QG301" s="1">
        <v>261</v>
      </c>
      <c r="QM301" s="1">
        <v>834</v>
      </c>
      <c r="QS301" s="1">
        <v>290</v>
      </c>
      <c r="QY301" s="1">
        <v>214</v>
      </c>
      <c r="RE301" s="1">
        <v>1143</v>
      </c>
      <c r="SW301" s="3"/>
      <c r="SY301" s="1">
        <v>369</v>
      </c>
      <c r="TE301" s="1">
        <v>1382</v>
      </c>
      <c r="TK301" s="1">
        <v>407</v>
      </c>
      <c r="TQ301" s="1">
        <v>313</v>
      </c>
      <c r="TW301" s="1">
        <v>1814</v>
      </c>
      <c r="UG301" s="1">
        <v>397</v>
      </c>
      <c r="UM301" s="1">
        <v>1434</v>
      </c>
      <c r="US301" s="1">
        <v>439</v>
      </c>
      <c r="UY301" s="1">
        <v>340</v>
      </c>
      <c r="VE301" s="1">
        <v>1888</v>
      </c>
      <c r="VO301" s="1">
        <v>312</v>
      </c>
      <c r="VU301" s="1">
        <v>1133</v>
      </c>
      <c r="WA301" s="1">
        <v>354</v>
      </c>
      <c r="WG301" s="1">
        <v>271</v>
      </c>
      <c r="WM301" s="1">
        <v>1513</v>
      </c>
      <c r="WW301" s="1">
        <v>253</v>
      </c>
      <c r="XC301" s="1">
        <v>817</v>
      </c>
      <c r="XI301" s="1">
        <v>284</v>
      </c>
      <c r="XO301" s="1">
        <v>207</v>
      </c>
      <c r="XU301" s="1">
        <v>1118</v>
      </c>
      <c r="ZM301" s="5"/>
      <c r="ZN301" s="5"/>
      <c r="ZO301" s="5"/>
      <c r="ZP301" s="5"/>
      <c r="ZQ301" s="5"/>
      <c r="ZR301" s="5"/>
      <c r="ZS301" s="5"/>
      <c r="ZT301" s="5"/>
      <c r="ZU301" s="5"/>
      <c r="ZV301" s="5"/>
      <c r="ZW301" s="5"/>
      <c r="ZX301" s="5"/>
      <c r="ZY301" s="5"/>
      <c r="ZZ301" s="5"/>
      <c r="AAA301" s="5"/>
      <c r="AAB301" s="5"/>
      <c r="AAC301" s="5"/>
      <c r="AAD301" s="5"/>
      <c r="AAE301" s="5"/>
      <c r="AAF301" s="5"/>
      <c r="AAG301" s="5"/>
      <c r="AAH301" s="5"/>
      <c r="AAI301" s="5"/>
      <c r="AAJ301" s="5"/>
      <c r="AAK301" s="5"/>
      <c r="AAL301" s="5"/>
      <c r="AAM301" s="5"/>
    </row>
    <row r="302" spans="1:715">
      <c r="A302" s="3"/>
      <c r="C302" s="1">
        <v>306</v>
      </c>
      <c r="I302" s="1">
        <v>1141</v>
      </c>
      <c r="O302" s="1">
        <v>319</v>
      </c>
      <c r="U302" s="1">
        <v>246</v>
      </c>
      <c r="AA302" s="1">
        <v>1456</v>
      </c>
      <c r="AK302" s="1">
        <v>303</v>
      </c>
      <c r="AQ302" s="1">
        <v>1206</v>
      </c>
      <c r="AW302" s="1">
        <v>316</v>
      </c>
      <c r="BC302" s="1">
        <v>250</v>
      </c>
      <c r="BI302" s="1">
        <v>1560</v>
      </c>
      <c r="BS302" s="1">
        <v>285</v>
      </c>
      <c r="BY302" s="1">
        <v>1081</v>
      </c>
      <c r="CE302" s="1">
        <v>329</v>
      </c>
      <c r="CK302" s="1">
        <v>261</v>
      </c>
      <c r="CQ302" s="1">
        <v>1484</v>
      </c>
      <c r="DA302" s="1">
        <v>261</v>
      </c>
      <c r="DG302" s="1">
        <v>669</v>
      </c>
      <c r="DM302" s="1">
        <v>316</v>
      </c>
      <c r="DS302" s="1">
        <v>204</v>
      </c>
      <c r="DY302" s="1">
        <v>953</v>
      </c>
      <c r="FQ302" s="3"/>
      <c r="FS302" s="1">
        <v>313</v>
      </c>
      <c r="FY302" s="1">
        <v>1235</v>
      </c>
      <c r="GE302" s="1">
        <v>328</v>
      </c>
      <c r="GK302" s="1">
        <v>254</v>
      </c>
      <c r="GQ302" s="1">
        <v>1586</v>
      </c>
      <c r="HA302" s="1">
        <v>326</v>
      </c>
      <c r="HG302" s="1">
        <v>1294</v>
      </c>
      <c r="HM302" s="1">
        <v>344</v>
      </c>
      <c r="HS302" s="1">
        <v>270</v>
      </c>
      <c r="HY302" s="1">
        <v>1678</v>
      </c>
      <c r="II302" s="1">
        <v>274</v>
      </c>
      <c r="IO302" s="1">
        <v>997</v>
      </c>
      <c r="IU302" s="1">
        <v>317</v>
      </c>
      <c r="JA302" s="1">
        <v>248</v>
      </c>
      <c r="JG302" s="1">
        <v>1372</v>
      </c>
      <c r="JQ302" s="1">
        <v>270</v>
      </c>
      <c r="JW302" s="1">
        <v>723</v>
      </c>
      <c r="KC302" s="1">
        <v>327</v>
      </c>
      <c r="KI302" s="1">
        <v>207</v>
      </c>
      <c r="KO302" s="1">
        <v>993</v>
      </c>
      <c r="MG302" s="3"/>
      <c r="MI302" s="1">
        <v>362</v>
      </c>
      <c r="MO302" s="1">
        <v>1427</v>
      </c>
      <c r="MU302" s="1">
        <v>382</v>
      </c>
      <c r="NA302" s="1">
        <v>292</v>
      </c>
      <c r="NG302" s="1">
        <v>1825</v>
      </c>
      <c r="NQ302" s="1">
        <v>330</v>
      </c>
      <c r="NW302" s="1">
        <v>1295</v>
      </c>
      <c r="OC302" s="1">
        <v>346</v>
      </c>
      <c r="OI302" s="1">
        <v>270</v>
      </c>
      <c r="OO302" s="1">
        <v>1663</v>
      </c>
      <c r="OY302" s="1">
        <v>289</v>
      </c>
      <c r="PE302" s="1">
        <v>1002</v>
      </c>
      <c r="PK302" s="1">
        <v>326</v>
      </c>
      <c r="PQ302" s="1">
        <v>243</v>
      </c>
      <c r="PW302" s="1">
        <v>1327</v>
      </c>
      <c r="QG302" s="1">
        <v>272</v>
      </c>
      <c r="QM302" s="1">
        <v>785</v>
      </c>
      <c r="QS302" s="1">
        <v>330</v>
      </c>
      <c r="QY302" s="1">
        <v>211</v>
      </c>
      <c r="RE302" s="1">
        <v>1031</v>
      </c>
      <c r="SW302" s="3"/>
      <c r="SY302" s="1">
        <v>321</v>
      </c>
      <c r="TE302" s="1">
        <v>1275</v>
      </c>
      <c r="TK302" s="1">
        <v>335</v>
      </c>
      <c r="TQ302" s="1">
        <v>256</v>
      </c>
      <c r="TW302" s="1">
        <v>1623</v>
      </c>
      <c r="UG302" s="1">
        <v>354</v>
      </c>
      <c r="UM302" s="1">
        <v>1414</v>
      </c>
      <c r="US302" s="1">
        <v>374</v>
      </c>
      <c r="UY302" s="1">
        <v>291</v>
      </c>
      <c r="VE302" s="1">
        <v>1821</v>
      </c>
      <c r="VO302" s="1">
        <v>318</v>
      </c>
      <c r="VU302" s="1">
        <v>1150</v>
      </c>
      <c r="WA302" s="1">
        <v>360</v>
      </c>
      <c r="WG302" s="1">
        <v>271</v>
      </c>
      <c r="WM302" s="1">
        <v>1525</v>
      </c>
      <c r="WW302" s="1">
        <v>246</v>
      </c>
      <c r="XC302" s="1">
        <v>682</v>
      </c>
      <c r="XI302" s="1">
        <v>296</v>
      </c>
      <c r="XO302" s="1">
        <v>193</v>
      </c>
      <c r="XU302" s="1">
        <v>907</v>
      </c>
      <c r="ZM302" s="5"/>
      <c r="ZN302" s="5"/>
      <c r="ZO302" s="5"/>
      <c r="ZP302" s="5"/>
      <c r="ZQ302" s="5"/>
      <c r="ZR302" s="5"/>
      <c r="ZS302" s="5"/>
      <c r="ZT302" s="5"/>
      <c r="ZU302" s="5"/>
      <c r="ZV302" s="5"/>
      <c r="ZW302" s="5"/>
      <c r="ZX302" s="5"/>
      <c r="ZY302" s="5"/>
      <c r="ZZ302" s="5"/>
      <c r="AAA302" s="5"/>
      <c r="AAB302" s="5"/>
      <c r="AAC302" s="5"/>
      <c r="AAD302" s="5"/>
      <c r="AAE302" s="5"/>
      <c r="AAF302" s="5"/>
      <c r="AAG302" s="5"/>
      <c r="AAH302" s="5"/>
      <c r="AAI302" s="5"/>
      <c r="AAJ302" s="5"/>
      <c r="AAK302" s="5"/>
      <c r="AAL302" s="5"/>
      <c r="AAM302" s="5"/>
    </row>
    <row r="303" spans="1:715">
      <c r="A303" s="3"/>
      <c r="C303" s="1">
        <f>AVERAGE(C300:C302)</f>
        <v>328.333333333333</v>
      </c>
      <c r="I303" s="1">
        <f>AVERAGE(I300:I302)</f>
        <v>1276.33333333333</v>
      </c>
      <c r="O303" s="1">
        <f>AVERAGE(O300:O302)</f>
        <v>344.666666666667</v>
      </c>
      <c r="U303" s="1">
        <f>AVERAGE(U300:U302)</f>
        <v>266</v>
      </c>
      <c r="AA303" s="1">
        <f>AVERAGE(AA300:AA302)</f>
        <v>1637.66666666667</v>
      </c>
      <c r="AK303" s="1">
        <f>AVERAGE(AK300:AK302)</f>
        <v>323.333333333333</v>
      </c>
      <c r="AQ303" s="1">
        <f>AVERAGE(AQ300:AQ302)</f>
        <v>1280.66666666667</v>
      </c>
      <c r="AW303" s="1">
        <f>AVERAGE(AW300:AW302)</f>
        <v>340</v>
      </c>
      <c r="BC303" s="1">
        <f>AVERAGE(BC300:BC302)</f>
        <v>268.333333333333</v>
      </c>
      <c r="BI303" s="1">
        <f>AVERAGE(BI300:BI302)</f>
        <v>1661.33333333333</v>
      </c>
      <c r="BS303" s="1">
        <f>AVERAGE(BS300:BS302)</f>
        <v>287.666666666667</v>
      </c>
      <c r="BY303" s="1">
        <f>AVERAGE(BY300:BY302)</f>
        <v>1047.33333333333</v>
      </c>
      <c r="CE303" s="1">
        <f>AVERAGE(CE300:CE302)</f>
        <v>331.333333333333</v>
      </c>
      <c r="CK303" s="1">
        <f>AVERAGE(CK300:CK302)</f>
        <v>262.666666666667</v>
      </c>
      <c r="CQ303" s="1">
        <f>AVERAGE(CQ300:CQ302)</f>
        <v>1438.66666666667</v>
      </c>
      <c r="DA303" s="1">
        <f>AVERAGE(DA300:DA302)</f>
        <v>268</v>
      </c>
      <c r="DG303" s="1">
        <f>AVERAGE(DG300:DG302)</f>
        <v>807.666666666667</v>
      </c>
      <c r="DM303" s="1">
        <f>AVERAGE(DM300:DM302)</f>
        <v>310</v>
      </c>
      <c r="DS303" s="1">
        <f>AVERAGE(DS300:DS302)</f>
        <v>216.333333333333</v>
      </c>
      <c r="DY303" s="1">
        <f>AVERAGE(DY300:DY302)</f>
        <v>1101.33333333333</v>
      </c>
      <c r="EI303" s="1">
        <f>EI300</f>
        <v>206</v>
      </c>
      <c r="EO303" s="1">
        <f>EO300</f>
        <v>529</v>
      </c>
      <c r="EU303" s="1">
        <f>EU300</f>
        <v>262</v>
      </c>
      <c r="FA303" s="1">
        <f>FA300</f>
        <v>230</v>
      </c>
      <c r="FG303" s="1">
        <f>FG300</f>
        <v>777</v>
      </c>
      <c r="FQ303" s="3"/>
      <c r="FS303" s="1">
        <f>AVERAGE(FS300:FS302)</f>
        <v>323.333333333333</v>
      </c>
      <c r="FY303" s="1">
        <f>AVERAGE(FY300:FY302)</f>
        <v>1271</v>
      </c>
      <c r="GE303" s="1">
        <f>AVERAGE(GE300:GE302)</f>
        <v>340.333333333333</v>
      </c>
      <c r="GK303" s="1">
        <f>AVERAGE(GK300:GK302)</f>
        <v>263.666666666667</v>
      </c>
      <c r="GQ303" s="1">
        <f>AVERAGE(GQ300:GQ302)</f>
        <v>1635.33333333333</v>
      </c>
      <c r="HA303" s="1">
        <f>AVERAGE(HA300:HA302)</f>
        <v>320</v>
      </c>
      <c r="HG303" s="1">
        <f>AVERAGE(HG300:HG302)</f>
        <v>1275</v>
      </c>
      <c r="HM303" s="1">
        <f>AVERAGE(HM300:HM302)</f>
        <v>336.666666666667</v>
      </c>
      <c r="HS303" s="1">
        <f>AVERAGE(HS300:HS302)</f>
        <v>264.333333333333</v>
      </c>
      <c r="HY303" s="1">
        <f>AVERAGE(HY300:HY302)</f>
        <v>1652.66666666667</v>
      </c>
      <c r="II303" s="1">
        <f>AVERAGE(II300:II302)</f>
        <v>282.666666666667</v>
      </c>
      <c r="IO303" s="1">
        <f>AVERAGE(IO300:IO302)</f>
        <v>1036</v>
      </c>
      <c r="IU303" s="1">
        <f>AVERAGE(IU300:IU302)</f>
        <v>326.333333333333</v>
      </c>
      <c r="JA303" s="1">
        <f>AVERAGE(JA300:JA302)</f>
        <v>255.333333333333</v>
      </c>
      <c r="JG303" s="1">
        <f>AVERAGE(JG300:JG302)</f>
        <v>1424.33333333333</v>
      </c>
      <c r="JQ303" s="1">
        <f>AVERAGE(JQ300:JQ302)</f>
        <v>259.333333333333</v>
      </c>
      <c r="JW303" s="1">
        <f>AVERAGE(JW300:JW302)</f>
        <v>780.333333333333</v>
      </c>
      <c r="KC303" s="1">
        <f>AVERAGE(KC300:KC302)</f>
        <v>300.666666666667</v>
      </c>
      <c r="KI303" s="1">
        <f>AVERAGE(KI300:KI302)</f>
        <v>207</v>
      </c>
      <c r="KO303" s="1">
        <f>AVERAGE(KO300:KO302)</f>
        <v>1063.33333333333</v>
      </c>
      <c r="KY303" s="1">
        <f>KY300</f>
        <v>211</v>
      </c>
      <c r="LE303" s="1">
        <f>LE300</f>
        <v>547</v>
      </c>
      <c r="LK303" s="1">
        <f>LK300</f>
        <v>271</v>
      </c>
      <c r="LQ303" s="1">
        <f>LQ300</f>
        <v>237</v>
      </c>
      <c r="LW303" s="1">
        <f>LW300</f>
        <v>801</v>
      </c>
      <c r="MG303" s="3"/>
      <c r="MI303" s="1">
        <f>AVERAGE(MI300:MI302)</f>
        <v>336.333333333333</v>
      </c>
      <c r="MO303" s="1">
        <f>AVERAGE(MO300:MO302)</f>
        <v>1321</v>
      </c>
      <c r="MU303" s="1">
        <f>AVERAGE(MU300:MU302)</f>
        <v>352</v>
      </c>
      <c r="NA303" s="1">
        <f>AVERAGE(NA300:NA302)</f>
        <v>268.666666666667</v>
      </c>
      <c r="NG303" s="1">
        <f>AVERAGE(NG300:NG302)</f>
        <v>1682.33333333333</v>
      </c>
      <c r="NQ303" s="1">
        <f>AVERAGE(NQ300:NQ302)</f>
        <v>338</v>
      </c>
      <c r="NW303" s="1">
        <f>AVERAGE(NW300:NW302)</f>
        <v>1339</v>
      </c>
      <c r="OC303" s="1">
        <f>AVERAGE(OC300:OC302)</f>
        <v>354.666666666667</v>
      </c>
      <c r="OI303" s="1">
        <f>AVERAGE(OI300:OI302)</f>
        <v>277.666666666667</v>
      </c>
      <c r="OO303" s="1">
        <f>AVERAGE(OO300:OO302)</f>
        <v>1722</v>
      </c>
      <c r="OY303" s="1">
        <f>AVERAGE(OY300:OY302)</f>
        <v>292</v>
      </c>
      <c r="PE303" s="1">
        <f>AVERAGE(PE300:PE302)</f>
        <v>1073.66666666667</v>
      </c>
      <c r="PK303" s="1">
        <f>AVERAGE(PK300:PK302)</f>
        <v>330</v>
      </c>
      <c r="PQ303" s="1">
        <f>AVERAGE(PQ300:PQ302)</f>
        <v>245.666666666667</v>
      </c>
      <c r="PW303" s="1">
        <f>AVERAGE(PW300:PW302)</f>
        <v>1423</v>
      </c>
      <c r="QG303" s="1">
        <f>AVERAGE(QG300:QG302)</f>
        <v>264</v>
      </c>
      <c r="QM303" s="1">
        <f>AVERAGE(QM300:QM302)</f>
        <v>816</v>
      </c>
      <c r="QS303" s="1">
        <f>AVERAGE(QS300:QS302)</f>
        <v>304.666666666667</v>
      </c>
      <c r="QY303" s="1">
        <f>AVERAGE(QY300:QY302)</f>
        <v>211.333333333333</v>
      </c>
      <c r="RE303" s="1">
        <f>AVERAGE(RE300:RE302)</f>
        <v>1092.66666666667</v>
      </c>
      <c r="RO303" s="1">
        <f>RO300</f>
        <v>256</v>
      </c>
      <c r="RU303" s="1">
        <f>RU300</f>
        <v>726</v>
      </c>
      <c r="SA303" s="1">
        <f>SA300</f>
        <v>324</v>
      </c>
      <c r="SG303" s="1">
        <f>SG300</f>
        <v>281</v>
      </c>
      <c r="SM303" s="1">
        <f>SM300</f>
        <v>1054</v>
      </c>
      <c r="SW303" s="3"/>
      <c r="SY303" s="1">
        <f>AVERAGE(SY300:SY302)</f>
        <v>334.666666666667</v>
      </c>
      <c r="TE303" s="1">
        <f>AVERAGE(TE300:TE302)</f>
        <v>1317.66666666667</v>
      </c>
      <c r="TK303" s="1">
        <f>AVERAGE(TK300:TK302)</f>
        <v>351.333333333333</v>
      </c>
      <c r="TQ303" s="1">
        <f>AVERAGE(TQ300:TQ302)</f>
        <v>268.333333333333</v>
      </c>
      <c r="TW303" s="1">
        <f>AVERAGE(TW300:TW302)</f>
        <v>1680.66666666667</v>
      </c>
      <c r="UG303" s="1">
        <f>AVERAGE(UG300:UG302)</f>
        <v>332.333333333333</v>
      </c>
      <c r="UM303" s="1">
        <f>AVERAGE(UM300:UM302)</f>
        <v>1318.33333333333</v>
      </c>
      <c r="US303" s="1">
        <f>AVERAGE(US300:US302)</f>
        <v>348.666666666667</v>
      </c>
      <c r="UY303" s="1">
        <f>AVERAGE(UY300:UY302)</f>
        <v>271.333333333333</v>
      </c>
      <c r="VE303" s="1">
        <f>AVERAGE(VE300:VE302)</f>
        <v>1692</v>
      </c>
      <c r="VO303" s="1">
        <f>AVERAGE(VO300:VO302)</f>
        <v>299.666666666667</v>
      </c>
      <c r="VU303" s="1">
        <f>AVERAGE(VU300:VU302)</f>
        <v>1105</v>
      </c>
      <c r="WA303" s="1">
        <f>AVERAGE(WA300:WA302)</f>
        <v>338.666666666667</v>
      </c>
      <c r="WG303" s="1">
        <f>AVERAGE(WG300:WG302)</f>
        <v>255</v>
      </c>
      <c r="WM303" s="1">
        <f>AVERAGE(WM300:WM302)</f>
        <v>1464.66666666667</v>
      </c>
      <c r="WW303" s="1">
        <f>AVERAGE(WW300:WW302)</f>
        <v>246.666666666667</v>
      </c>
      <c r="XC303" s="1">
        <f>AVERAGE(XC300:XC302)</f>
        <v>755.666666666667</v>
      </c>
      <c r="XI303" s="1">
        <f>AVERAGE(XI300:XI302)</f>
        <v>284.666666666667</v>
      </c>
      <c r="XO303" s="1">
        <f>AVERAGE(XO300:XO302)</f>
        <v>198.333333333333</v>
      </c>
      <c r="XU303" s="1">
        <f>AVERAGE(XU300:XU302)</f>
        <v>1017</v>
      </c>
      <c r="YE303" s="1">
        <f>YE300</f>
        <v>243</v>
      </c>
      <c r="YK303" s="1">
        <f>YK300</f>
        <v>691</v>
      </c>
      <c r="YQ303" s="1">
        <f>YQ300</f>
        <v>307</v>
      </c>
      <c r="YW303" s="1">
        <f>YW300</f>
        <v>265</v>
      </c>
      <c r="ZC303" s="1">
        <f>ZC300</f>
        <v>1005</v>
      </c>
      <c r="ZM303" s="5"/>
      <c r="ZN303" s="5"/>
      <c r="ZO303" s="5"/>
      <c r="ZP303" s="5"/>
      <c r="ZQ303" s="5"/>
      <c r="ZR303" s="5"/>
      <c r="ZS303" s="5"/>
      <c r="ZT303" s="5"/>
      <c r="ZU303" s="5"/>
      <c r="ZV303" s="5"/>
      <c r="ZW303" s="5"/>
      <c r="ZX303" s="5"/>
      <c r="ZY303" s="5"/>
      <c r="ZZ303" s="5"/>
      <c r="AAA303" s="5"/>
      <c r="AAB303" s="5"/>
      <c r="AAC303" s="5"/>
      <c r="AAD303" s="5"/>
      <c r="AAE303" s="5"/>
      <c r="AAF303" s="5"/>
      <c r="AAG303" s="5"/>
      <c r="AAH303" s="5"/>
      <c r="AAI303" s="5"/>
      <c r="AAJ303" s="5"/>
      <c r="AAK303" s="5"/>
      <c r="AAL303" s="5"/>
      <c r="AAM303" s="5"/>
    </row>
    <row r="304" spans="1:715">
      <c r="A304" s="3"/>
      <c r="FQ304" s="3"/>
      <c r="MG304" s="3"/>
      <c r="SW304" s="3"/>
      <c r="ZM304" s="5"/>
      <c r="ZN304" s="5"/>
      <c r="ZO304" s="5"/>
      <c r="ZP304" s="5"/>
      <c r="ZQ304" s="5"/>
      <c r="ZR304" s="5"/>
      <c r="ZS304" s="5"/>
      <c r="ZT304" s="5"/>
      <c r="ZU304" s="5"/>
      <c r="ZV304" s="5"/>
      <c r="ZW304" s="5"/>
      <c r="ZX304" s="5"/>
      <c r="ZY304" s="5"/>
      <c r="ZZ304" s="5"/>
      <c r="AAA304" s="5"/>
      <c r="AAB304" s="5"/>
      <c r="AAC304" s="5"/>
      <c r="AAD304" s="5"/>
      <c r="AAE304" s="5"/>
      <c r="AAF304" s="5"/>
      <c r="AAG304" s="5"/>
      <c r="AAH304" s="5"/>
      <c r="AAI304" s="5"/>
      <c r="AAJ304" s="5"/>
      <c r="AAK304" s="5"/>
      <c r="AAL304" s="5"/>
      <c r="AAM304" s="5"/>
    </row>
    <row r="305" spans="1:715">
      <c r="A305" s="3"/>
      <c r="FQ305" s="3"/>
      <c r="MG305" s="3"/>
      <c r="SW305" s="3"/>
      <c r="ZM305" s="5"/>
      <c r="ZN305" s="5"/>
      <c r="ZO305" s="5"/>
      <c r="ZP305" s="5"/>
      <c r="ZQ305" s="5"/>
      <c r="ZR305" s="5"/>
      <c r="ZS305" s="5"/>
      <c r="ZT305" s="5"/>
      <c r="ZU305" s="5"/>
      <c r="ZV305" s="5"/>
      <c r="ZW305" s="5"/>
      <c r="ZX305" s="5"/>
      <c r="ZY305" s="5"/>
      <c r="ZZ305" s="5"/>
      <c r="AAA305" s="5"/>
      <c r="AAB305" s="5"/>
      <c r="AAC305" s="5"/>
      <c r="AAD305" s="5"/>
      <c r="AAE305" s="5"/>
      <c r="AAF305" s="5"/>
      <c r="AAG305" s="5"/>
      <c r="AAH305" s="5"/>
      <c r="AAI305" s="5"/>
      <c r="AAJ305" s="5"/>
      <c r="AAK305" s="5"/>
      <c r="AAL305" s="5"/>
      <c r="AAM305" s="5"/>
    </row>
    <row r="306" spans="1:715">
      <c r="A306" s="3"/>
      <c r="FQ306" s="3"/>
      <c r="MG306" s="3"/>
      <c r="SW306" s="3"/>
      <c r="ZM306" s="5"/>
      <c r="ZN306" s="5"/>
      <c r="ZO306" s="5"/>
      <c r="ZP306" s="5"/>
      <c r="ZQ306" s="5"/>
      <c r="ZR306" s="5"/>
      <c r="ZS306" s="5"/>
      <c r="ZT306" s="5"/>
      <c r="ZU306" s="5"/>
      <c r="ZV306" s="5"/>
      <c r="ZW306" s="5"/>
      <c r="ZX306" s="5"/>
      <c r="ZY306" s="5"/>
      <c r="ZZ306" s="5"/>
      <c r="AAA306" s="5"/>
      <c r="AAB306" s="5"/>
      <c r="AAC306" s="5"/>
      <c r="AAD306" s="5"/>
      <c r="AAE306" s="5"/>
      <c r="AAF306" s="5"/>
      <c r="AAG306" s="5"/>
      <c r="AAH306" s="5"/>
      <c r="AAI306" s="5"/>
      <c r="AAJ306" s="5"/>
      <c r="AAK306" s="5"/>
      <c r="AAL306" s="5"/>
      <c r="AAM306" s="5"/>
    </row>
    <row r="307" spans="1:715">
      <c r="A307" s="3"/>
      <c r="C307" s="1">
        <f>(AA303-U303)/AA303</f>
        <v>0.837573783838795</v>
      </c>
      <c r="F307" s="1">
        <f>(I303-O303)/I303</f>
        <v>0.729955601984852</v>
      </c>
      <c r="I307" s="1">
        <f>(I303-C303)/I303</f>
        <v>0.742752676939149</v>
      </c>
      <c r="L307" s="1">
        <f>(I303-O303)/(I303-C303)</f>
        <v>0.982770745428973</v>
      </c>
      <c r="O307" s="1">
        <f>AA303/I303-1</f>
        <v>0.283102637764429</v>
      </c>
      <c r="R307" s="1">
        <f>L307/(L307+1)</f>
        <v>0.495655258024472</v>
      </c>
      <c r="U307" s="1">
        <f>1/(1+L307)</f>
        <v>0.504344741975528</v>
      </c>
      <c r="X307" s="1">
        <f>U307/R307-1</f>
        <v>0.017531305903399</v>
      </c>
      <c r="AA307" s="1">
        <f>I307*L307</f>
        <v>0.729955601984852</v>
      </c>
      <c r="AD307" s="1">
        <f>1-I307</f>
        <v>0.257247323060851</v>
      </c>
      <c r="AG307" s="1">
        <f>I307*(1-L307)</f>
        <v>0.0127970749542963</v>
      </c>
      <c r="AK307" s="1">
        <f>(BI303-BC303)/BI303</f>
        <v>0.838483146067416</v>
      </c>
      <c r="AN307" s="1">
        <f>(AQ303-AW303)/AQ303</f>
        <v>0.734513274336283</v>
      </c>
      <c r="AQ307" s="1">
        <f>(AQ303-AK303)/AQ303</f>
        <v>0.747527329515877</v>
      </c>
      <c r="AT307" s="1">
        <f>(AQ303-AW303)/(AQ303-AK303)</f>
        <v>0.982590529247911</v>
      </c>
      <c r="AW307" s="1">
        <f>BI303/AQ303-1</f>
        <v>0.297241020301926</v>
      </c>
      <c r="AZ307" s="1">
        <f>AT307/(AT307+1)</f>
        <v>0.495609413417633</v>
      </c>
      <c r="BC307" s="1">
        <f>1/(1+AT307)</f>
        <v>0.504390586582367</v>
      </c>
      <c r="BF307" s="1">
        <f>BC307/AZ307-1</f>
        <v>0.0177179305457122</v>
      </c>
      <c r="BI307" s="1">
        <f>AQ307*AT307</f>
        <v>0.734513274336283</v>
      </c>
      <c r="BL307" s="1">
        <f>1-AQ307</f>
        <v>0.252472670484123</v>
      </c>
      <c r="BO307" s="1">
        <f>AQ307*(1-AT307)</f>
        <v>0.013014055179594</v>
      </c>
      <c r="BS307" s="1">
        <f>(CQ303-CK303)/CQ303</f>
        <v>0.817423540315107</v>
      </c>
      <c r="BV307" s="1">
        <f>(BY303-CE303)/BY303</f>
        <v>0.68364099299809</v>
      </c>
      <c r="BY307" s="1">
        <f>(BY303-BS303)/BY303</f>
        <v>0.72533418204965</v>
      </c>
      <c r="CB307" s="1">
        <f>(BY303-CE303)/(BY303-BS303)</f>
        <v>0.942518648530057</v>
      </c>
      <c r="CE307" s="1">
        <f>CQ303/BY303-1</f>
        <v>0.373647358370465</v>
      </c>
      <c r="CH307" s="1">
        <f>CB307/(CB307+1)</f>
        <v>0.485204427377457</v>
      </c>
      <c r="CK307" s="1">
        <f>1/(1+CB307)</f>
        <v>0.514795572622543</v>
      </c>
      <c r="CN307" s="1">
        <f>CK307/CH307-1</f>
        <v>0.0609869646182495</v>
      </c>
      <c r="CQ307" s="1">
        <f>BY307*CB307</f>
        <v>0.68364099299809</v>
      </c>
      <c r="CT307" s="1">
        <f>1-BY307</f>
        <v>0.27466581795035</v>
      </c>
      <c r="CW307" s="1">
        <f>BY307*(1-CB307)</f>
        <v>0.0416931890515594</v>
      </c>
      <c r="DA307" s="1">
        <f>(DY303-DS303)/DY303</f>
        <v>0.803571428571428</v>
      </c>
      <c r="DD307" s="1">
        <f>(DG303-DM303)/DG303</f>
        <v>0.616178291374329</v>
      </c>
      <c r="DG307" s="1">
        <f>(DG303-DA303)/DG303</f>
        <v>0.668179942220388</v>
      </c>
      <c r="DJ307" s="1">
        <f>(DG303-DM303)/(DG303-DA303)</f>
        <v>0.922174181593576</v>
      </c>
      <c r="DM307" s="1">
        <f>DY303/DG303-1</f>
        <v>0.363598844407759</v>
      </c>
      <c r="DP307" s="1">
        <f>DJ307/(DJ307+1)</f>
        <v>0.479755784061697</v>
      </c>
      <c r="DS307" s="1">
        <f>1/(1+DJ307)</f>
        <v>0.520244215938303</v>
      </c>
      <c r="DV307" s="1">
        <f>DS307/DP307-1</f>
        <v>0.0843938379102478</v>
      </c>
      <c r="DY307" s="1">
        <f>DG307*DJ307</f>
        <v>0.616178291374329</v>
      </c>
      <c r="EB307" s="1">
        <f>1-DG307</f>
        <v>0.331820057779612</v>
      </c>
      <c r="EE307" s="1">
        <f>DG307*(1-DJ307)</f>
        <v>0.0520016508460586</v>
      </c>
      <c r="EI307" s="1">
        <f>(FG303-FA303)/FG303</f>
        <v>0.703989703989704</v>
      </c>
      <c r="EL307" s="1">
        <f>(EO303-EU303)/EO303</f>
        <v>0.504725897920605</v>
      </c>
      <c r="EO307" s="1">
        <f>(EO303-EI303)/EO303</f>
        <v>0.610586011342155</v>
      </c>
      <c r="ER307" s="1">
        <f>(EO303-EU303)/(EO303-EI303)</f>
        <v>0.826625386996904</v>
      </c>
      <c r="EU307" s="1">
        <f>FG303/EO303-1</f>
        <v>0.468809073724008</v>
      </c>
      <c r="EX307" s="1">
        <f>ER307/(ER307+1)</f>
        <v>0.452542372881356</v>
      </c>
      <c r="FA307" s="1">
        <f>1/(1+ER307)</f>
        <v>0.547457627118644</v>
      </c>
      <c r="FD307" s="1">
        <f>FA307/EX307-1</f>
        <v>0.209737827715356</v>
      </c>
      <c r="FG307" s="1">
        <f>EO307*ER307</f>
        <v>0.504725897920605</v>
      </c>
      <c r="FJ307" s="1">
        <f>1-EO307</f>
        <v>0.389413988657845</v>
      </c>
      <c r="FM307" s="1">
        <f>EO307*(1-ER307)</f>
        <v>0.10586011342155</v>
      </c>
      <c r="FQ307" s="3"/>
      <c r="FS307" s="1">
        <f>(GQ303-GK303)/GQ303</f>
        <v>0.838768854463922</v>
      </c>
      <c r="FV307" s="1">
        <f>(FY303-GE303)/FY303</f>
        <v>0.732231838447417</v>
      </c>
      <c r="FY307" s="1">
        <f>(FY303-FS303)/FY303</f>
        <v>0.74560713349069</v>
      </c>
      <c r="GB307" s="1">
        <f>(FY303-GE303)/(FY303-FS303)</f>
        <v>0.982061202954625</v>
      </c>
      <c r="GE307" s="1">
        <f>GQ303/FY303-1</f>
        <v>0.286650931025439</v>
      </c>
      <c r="GH307" s="1">
        <f>GB307/(GB307+1)</f>
        <v>0.49547471162378</v>
      </c>
      <c r="GK307" s="1">
        <f>1/(1+GB307)</f>
        <v>0.50452528837622</v>
      </c>
      <c r="GN307" s="1">
        <f>GK307/GH307-1</f>
        <v>0.0182664756446991</v>
      </c>
      <c r="GQ307" s="1">
        <f>FY307*GB307</f>
        <v>0.732231838447417</v>
      </c>
      <c r="GT307" s="1">
        <f>1-FY307</f>
        <v>0.25439286650931</v>
      </c>
      <c r="GW307" s="1">
        <f>FY307*(1-GB307)</f>
        <v>0.013375295043273</v>
      </c>
      <c r="HA307" s="1">
        <f>(HY303-HS303)/HY303</f>
        <v>0.840056474384833</v>
      </c>
      <c r="HD307" s="1">
        <f>(HG303-HM303)/HG303</f>
        <v>0.735947712418301</v>
      </c>
      <c r="HG307" s="1">
        <f>(HG303-HA303)/HG303</f>
        <v>0.749019607843137</v>
      </c>
      <c r="HJ307" s="1">
        <f>(HG303-HM303)/(HG303-HA303)</f>
        <v>0.982547993019197</v>
      </c>
      <c r="HM307" s="1">
        <f>HY303/HG303-1</f>
        <v>0.296209150326797</v>
      </c>
      <c r="HP307" s="1">
        <f>HJ307/(HJ307+1)</f>
        <v>0.495598591549296</v>
      </c>
      <c r="HS307" s="1">
        <f>1/(1+HJ307)</f>
        <v>0.504401408450704</v>
      </c>
      <c r="HV307" s="1">
        <f>HS307/HP307-1</f>
        <v>0.0177619893428065</v>
      </c>
      <c r="HY307" s="1">
        <f>HG307*HJ307</f>
        <v>0.735947712418301</v>
      </c>
      <c r="IB307" s="1">
        <f>1-HG307</f>
        <v>0.250980392156863</v>
      </c>
      <c r="IE307" s="1">
        <f>HG307*(1-HJ307)</f>
        <v>0.0130718954248366</v>
      </c>
      <c r="II307" s="1">
        <f>(JG303-JA303)/JG303</f>
        <v>0.820734846711912</v>
      </c>
      <c r="IL307" s="1">
        <f>(IO303-IU303)/IO303</f>
        <v>0.685006435006435</v>
      </c>
      <c r="IO307" s="1">
        <f>(IO303-II303)/IO303</f>
        <v>0.727155727155727</v>
      </c>
      <c r="IR307" s="1">
        <f>(IO303-IU303)/(IO303-II303)</f>
        <v>0.942035398230089</v>
      </c>
      <c r="IU307" s="1">
        <f>JG303/IO303-1</f>
        <v>0.374839124839125</v>
      </c>
      <c r="IX307" s="1">
        <f>IR307/(IR307+1)</f>
        <v>0.48507632718159</v>
      </c>
      <c r="JA307" s="1">
        <f>1/(1+IR307)</f>
        <v>0.51492367281841</v>
      </c>
      <c r="JD307" s="1">
        <f>JA307/IX307-1</f>
        <v>0.0615312353217472</v>
      </c>
      <c r="JG307" s="1">
        <f>IO307*IR307</f>
        <v>0.685006435006435</v>
      </c>
      <c r="JJ307" s="1">
        <f>1-IO307</f>
        <v>0.272844272844273</v>
      </c>
      <c r="JM307" s="1">
        <f>IO307*(1-IR307)</f>
        <v>0.042149292149292</v>
      </c>
      <c r="JQ307" s="1">
        <f>(KO303-KI303)/KO303</f>
        <v>0.805329153605016</v>
      </c>
      <c r="JT307" s="1">
        <f>(JW303-KC303)/JW303</f>
        <v>0.614694574967962</v>
      </c>
      <c r="JW307" s="1">
        <f>(JW303-JQ303)/JW303</f>
        <v>0.667663391712943</v>
      </c>
      <c r="JZ307" s="1">
        <f>(JW303-KC303)/(JW303-JQ303)</f>
        <v>0.920665387076136</v>
      </c>
      <c r="KC307" s="1">
        <f>KO303/JW303-1</f>
        <v>0.362665527552328</v>
      </c>
      <c r="KF307" s="1">
        <f>JZ307/(JZ307+1)</f>
        <v>0.479347101932045</v>
      </c>
      <c r="KI307" s="1">
        <f>1/(1+JZ307)</f>
        <v>0.520652898067955</v>
      </c>
      <c r="KL307" s="1">
        <f>KI307/KF307-1</f>
        <v>0.0861709520500347</v>
      </c>
      <c r="KO307" s="1">
        <f>JW307*JZ307</f>
        <v>0.614694574967962</v>
      </c>
      <c r="KR307" s="1">
        <f>1-JW307</f>
        <v>0.332336608287057</v>
      </c>
      <c r="KU307" s="1">
        <f>JW307*(1-JZ307)</f>
        <v>0.0529688167449808</v>
      </c>
      <c r="KY307" s="1">
        <f>(LW303-LQ303)/LW303</f>
        <v>0.704119850187266</v>
      </c>
      <c r="LB307" s="1">
        <f>(LE303-LK303)/LE303</f>
        <v>0.504570383912249</v>
      </c>
      <c r="LE307" s="1">
        <f>(LE303-KY303)/LE303</f>
        <v>0.614259597806216</v>
      </c>
      <c r="LH307" s="1">
        <f>(LE303-LK303)/(LE303-KY303)</f>
        <v>0.821428571428571</v>
      </c>
      <c r="LK307" s="1">
        <f>LW303/LE303-1</f>
        <v>0.464351005484461</v>
      </c>
      <c r="LN307" s="1">
        <f>LH307/(LH307+1)</f>
        <v>0.450980392156863</v>
      </c>
      <c r="LQ307" s="1">
        <f>1/(1+LH307)</f>
        <v>0.549019607843137</v>
      </c>
      <c r="LT307" s="1">
        <f>LQ307/LN307-1</f>
        <v>0.217391304347826</v>
      </c>
      <c r="LW307" s="1">
        <f>LE307*LH307</f>
        <v>0.504570383912249</v>
      </c>
      <c r="LZ307" s="1">
        <f>1-LE307</f>
        <v>0.385740402193784</v>
      </c>
      <c r="MC307" s="1">
        <f>LE307*(1-LH307)</f>
        <v>0.109689213893967</v>
      </c>
      <c r="MG307" s="3"/>
      <c r="MI307" s="1">
        <f>(NG303-NA303)/NG303</f>
        <v>0.840301169011294</v>
      </c>
      <c r="ML307" s="1">
        <f>(MO303-MU303)/MO303</f>
        <v>0.733535200605602</v>
      </c>
      <c r="MO307" s="1">
        <f>(MO303-MI303)/MO303</f>
        <v>0.745394902851375</v>
      </c>
      <c r="MR307" s="1">
        <f>(MO303-MU303)/(MO303-MI303)</f>
        <v>0.984089370345294</v>
      </c>
      <c r="MU307" s="1">
        <f>NG303/MO303-1</f>
        <v>0.273530153923795</v>
      </c>
      <c r="MX307" s="1">
        <f>MR307/(MR307+1)</f>
        <v>0.495990445316499</v>
      </c>
      <c r="NA307" s="1">
        <f>1/(1+MR307)</f>
        <v>0.504009554683501</v>
      </c>
      <c r="ND307" s="1">
        <f>NA307/MX307-1</f>
        <v>0.016167870657035</v>
      </c>
      <c r="NG307" s="1">
        <f>MO307*MR307</f>
        <v>0.733535200605602</v>
      </c>
      <c r="NJ307" s="1">
        <f>1-MO307</f>
        <v>0.254605097148625</v>
      </c>
      <c r="NM307" s="1">
        <f>MO307*(1-MR307)</f>
        <v>0.0118597022457735</v>
      </c>
      <c r="NQ307" s="1">
        <f>(OO303-OI303)/OO303</f>
        <v>0.838753387533875</v>
      </c>
      <c r="NT307" s="1">
        <f>(NW303-OC303)/NW303</f>
        <v>0.73512571570824</v>
      </c>
      <c r="NW307" s="1">
        <f>(NW303-NQ303)/NW303</f>
        <v>0.747572815533981</v>
      </c>
      <c r="NZ307" s="1">
        <f>(NW303-OC303)/(NW303-NQ303)</f>
        <v>0.983349983349983</v>
      </c>
      <c r="OC307" s="1">
        <f>OO303/NW303-1</f>
        <v>0.286034353995519</v>
      </c>
      <c r="OF307" s="1">
        <f>NZ307/(NZ307+1)</f>
        <v>0.495802552048355</v>
      </c>
      <c r="OI307" s="1">
        <f>1/(1+NZ307)</f>
        <v>0.504197447951645</v>
      </c>
      <c r="OL307" s="1">
        <f>OI307/OF307-1</f>
        <v>0.0169319336268203</v>
      </c>
      <c r="OO307" s="1">
        <f>NW307*NZ307</f>
        <v>0.73512571570824</v>
      </c>
      <c r="OR307" s="1">
        <f>1-NW307</f>
        <v>0.252427184466019</v>
      </c>
      <c r="OU307" s="1">
        <f>NW307*(1-NZ307)</f>
        <v>0.0124470998257407</v>
      </c>
      <c r="OY307" s="1">
        <f>(PW303-PQ303)/PW303</f>
        <v>0.827360037479503</v>
      </c>
      <c r="PB307" s="1">
        <f>(PE303-PK303)/PE303</f>
        <v>0.692642036634586</v>
      </c>
      <c r="PE307" s="1">
        <f>(PE303-OY303)/PE303</f>
        <v>0.728034771809997</v>
      </c>
      <c r="PH307" s="1">
        <f>(PE303-PK303)/(PE303-OY303)</f>
        <v>0.95138592750533</v>
      </c>
      <c r="PK307" s="1">
        <f>PW303/PE303-1</f>
        <v>0.325364793542378</v>
      </c>
      <c r="PN307" s="1">
        <f>PH307/(PH307+1)</f>
        <v>0.487543706293706</v>
      </c>
      <c r="PQ307" s="1">
        <f>1/(1+PH307)</f>
        <v>0.512456293706294</v>
      </c>
      <c r="PT307" s="1">
        <f>PQ307/PN307-1</f>
        <v>0.0510981622590767</v>
      </c>
      <c r="PW307" s="1">
        <f>PE307*PH307</f>
        <v>0.692642036634585</v>
      </c>
      <c r="PZ307" s="1">
        <f>1-PE307</f>
        <v>0.271965228190003</v>
      </c>
      <c r="QC307" s="1">
        <f>PE307*(1-PH307)</f>
        <v>0.0353927351754114</v>
      </c>
      <c r="QG307" s="1">
        <f>(RE303-QY303)/RE303</f>
        <v>0.806589383770592</v>
      </c>
      <c r="QJ307" s="1">
        <f>(QM303-QS303)/QM303</f>
        <v>0.626633986928105</v>
      </c>
      <c r="QM307" s="1">
        <f>(QM303-QG303)/QM303</f>
        <v>0.676470588235294</v>
      </c>
      <c r="QP307" s="1">
        <f>(QM303-QS303)/(QM303-QG303)</f>
        <v>0.926328502415459</v>
      </c>
      <c r="QS307" s="1">
        <f>RE303/QM303-1</f>
        <v>0.339052287581699</v>
      </c>
      <c r="QV307" s="1">
        <f>QP307/(QP307+1)</f>
        <v>0.480877742946708</v>
      </c>
      <c r="QY307" s="1">
        <f>1/(1+QP307)</f>
        <v>0.519122257053292</v>
      </c>
      <c r="RB307" s="1">
        <f>QY307/QV307-1</f>
        <v>0.0795306388526726</v>
      </c>
      <c r="RE307" s="1">
        <f>QM307*QP307</f>
        <v>0.626633986928105</v>
      </c>
      <c r="RH307" s="1">
        <f>1-QM307</f>
        <v>0.323529411764706</v>
      </c>
      <c r="RK307" s="1">
        <f>QM307*(1-QP307)</f>
        <v>0.0498366013071895</v>
      </c>
      <c r="RO307" s="1">
        <f>(SM303-SG303)/SM303</f>
        <v>0.733396584440228</v>
      </c>
      <c r="RR307" s="1">
        <f>(RU303-SA303)/RU303</f>
        <v>0.553719008264463</v>
      </c>
      <c r="RU307" s="1">
        <f>(RU303-RO303)/RU303</f>
        <v>0.647382920110193</v>
      </c>
      <c r="RX307" s="1">
        <f>(RU303-SA303)/(RU303-RO303)</f>
        <v>0.85531914893617</v>
      </c>
      <c r="SA307" s="1">
        <f>SM303/RU303-1</f>
        <v>0.451790633608815</v>
      </c>
      <c r="SD307" s="1">
        <f>RX307/(RX307+1)</f>
        <v>0.461009174311927</v>
      </c>
      <c r="SG307" s="1">
        <f>1/(1+RX307)</f>
        <v>0.538990825688073</v>
      </c>
      <c r="SJ307" s="1">
        <f>SG307/SD307-1</f>
        <v>0.169154228855722</v>
      </c>
      <c r="SM307" s="1">
        <f>RU307*RX307</f>
        <v>0.553719008264463</v>
      </c>
      <c r="SP307" s="1">
        <f>1-RU307</f>
        <v>0.352617079889807</v>
      </c>
      <c r="SS307" s="1">
        <f>RU307*(1-RX307)</f>
        <v>0.09366391184573</v>
      </c>
      <c r="SW307" s="3"/>
      <c r="SY307" s="1">
        <f>(TW303-TQ303)/TW303</f>
        <v>0.840341134470448</v>
      </c>
      <c r="TB307" s="1">
        <f>(TE303-TK303)/TE303</f>
        <v>0.733367062990134</v>
      </c>
      <c r="TE307" s="1">
        <f>(TE303-SY303)/TE303</f>
        <v>0.746015684290412</v>
      </c>
      <c r="TH307" s="1">
        <f>(TE303-TK303)/(TE303-SY303)</f>
        <v>0.98304510003391</v>
      </c>
      <c r="TK307" s="1">
        <f>TW303/TE303-1</f>
        <v>0.275486971920061</v>
      </c>
      <c r="TN307" s="1">
        <f>TH307/(TH307+1)</f>
        <v>0.495725034199726</v>
      </c>
      <c r="TQ307" s="1">
        <f>1/(1+TH307)</f>
        <v>0.504274965800274</v>
      </c>
      <c r="TT307" s="1">
        <f>TQ307/TN307-1</f>
        <v>0.0172473266643667</v>
      </c>
      <c r="TW307" s="1">
        <f>TE307*TH307</f>
        <v>0.733367062990134</v>
      </c>
      <c r="TZ307" s="1">
        <f>1-TE307</f>
        <v>0.253984315709588</v>
      </c>
      <c r="UC307" s="1">
        <f>TE307*(1-TH307)</f>
        <v>0.0126486213002781</v>
      </c>
      <c r="UG307" s="1">
        <f>(VE303-UY303)/VE303</f>
        <v>0.839637509850276</v>
      </c>
      <c r="UJ307" s="1">
        <f>(UM303-US303)/UM303</f>
        <v>0.735524652338812</v>
      </c>
      <c r="UM307" s="1">
        <f>(UM303-UG303)/UM303</f>
        <v>0.747914032869785</v>
      </c>
      <c r="UP307" s="1">
        <f>(UM303-US303)/(UM303-UG303)</f>
        <v>0.983434753211629</v>
      </c>
      <c r="US307" s="1">
        <f>VE303/UM303-1</f>
        <v>0.283438685208597</v>
      </c>
      <c r="UV307" s="1">
        <f>UP307/(UP307+1)</f>
        <v>0.495824100903358</v>
      </c>
      <c r="UY307" s="1">
        <f>1/(1+UP307)</f>
        <v>0.504175899096642</v>
      </c>
      <c r="VB307" s="1">
        <f>UY307/UV307-1</f>
        <v>0.0168442763836372</v>
      </c>
      <c r="VE307" s="1">
        <f>UM307*UP307</f>
        <v>0.735524652338811</v>
      </c>
      <c r="VH307" s="1">
        <f>1-UM307</f>
        <v>0.252085967130215</v>
      </c>
      <c r="VK307" s="1">
        <f>UM307*(1-UP307)</f>
        <v>0.0123893805309736</v>
      </c>
      <c r="VO307" s="1">
        <f>(WM303-WG303)/WM303</f>
        <v>0.825898953117888</v>
      </c>
      <c r="VR307" s="1">
        <f>(VU303-WA303)/VU303</f>
        <v>0.693514328808446</v>
      </c>
      <c r="VU307" s="1">
        <f>(VU303-VO303)/VU303</f>
        <v>0.728808446455505</v>
      </c>
      <c r="VX307" s="1">
        <f>(VU303-WA303)/(VU303-VO303)</f>
        <v>0.951572847682119</v>
      </c>
      <c r="WA307" s="1">
        <f>WM303/VU303-1</f>
        <v>0.325490196078432</v>
      </c>
      <c r="WD307" s="1">
        <f>VX307/(VX307+1)</f>
        <v>0.487592788971368</v>
      </c>
      <c r="WG307" s="1">
        <f>1/(1+VX307)</f>
        <v>0.512407211028632</v>
      </c>
      <c r="WJ307" s="1">
        <f>WG307/WD307-1</f>
        <v>0.0508916920400173</v>
      </c>
      <c r="WM307" s="1">
        <f>VU307*VX307</f>
        <v>0.693514328808446</v>
      </c>
      <c r="WP307" s="1">
        <f>1-VU307</f>
        <v>0.271191553544495</v>
      </c>
      <c r="WS307" s="1">
        <f>VU307*(1-VX307)</f>
        <v>0.0352941176470588</v>
      </c>
      <c r="WW307" s="1">
        <f>(XU303-XO303)/XU303</f>
        <v>0.804981973123566</v>
      </c>
      <c r="WZ307" s="1">
        <f>(XC303-XI303)/XC303</f>
        <v>0.623290692545214</v>
      </c>
      <c r="XC307" s="1">
        <f>(XC303-WW303)/XC303</f>
        <v>0.673577415086017</v>
      </c>
      <c r="XF307" s="1">
        <f>(XC303-XI303)/(XC303-WW303)</f>
        <v>0.925343811394892</v>
      </c>
      <c r="XI307" s="1">
        <f>XU303/XC303-1</f>
        <v>0.345831495368328</v>
      </c>
      <c r="XL307" s="1">
        <f>XF307/(XF307+1)</f>
        <v>0.480612244897959</v>
      </c>
      <c r="XO307" s="1">
        <f>1/(1+XF307)</f>
        <v>0.519387755102041</v>
      </c>
      <c r="XR307" s="1">
        <f>XO307/XL307-1</f>
        <v>0.0806794055201701</v>
      </c>
      <c r="XU307" s="1">
        <f>XC307*XF307</f>
        <v>0.623290692545214</v>
      </c>
      <c r="XX307" s="1">
        <f>1-XC307</f>
        <v>0.326422584913983</v>
      </c>
      <c r="YA307" s="1">
        <f>XC307*(1-XF307)</f>
        <v>0.0502867225408029</v>
      </c>
      <c r="YE307" s="1">
        <f>(ZC303-YW303)/ZC303</f>
        <v>0.736318407960199</v>
      </c>
      <c r="YH307" s="1">
        <f>(YK303-YQ303)/YK303</f>
        <v>0.555716353111433</v>
      </c>
      <c r="YK307" s="1">
        <f>(YK303-YE303)/YK303</f>
        <v>0.648335745296671</v>
      </c>
      <c r="YN307" s="1">
        <f>(YK303-YQ303)/(YK303-YE303)</f>
        <v>0.857142857142857</v>
      </c>
      <c r="YQ307" s="1">
        <f>ZC303/YK303-1</f>
        <v>0.454413892908828</v>
      </c>
      <c r="YT307" s="1">
        <f>YN307/(YN307+1)</f>
        <v>0.461538461538462</v>
      </c>
      <c r="YW307" s="1">
        <f>1/(1+YN307)</f>
        <v>0.538461538461538</v>
      </c>
      <c r="YZ307" s="1">
        <f>YW307/YT307-1</f>
        <v>0.166666666666667</v>
      </c>
      <c r="ZC307" s="1">
        <f>YK307*YN307</f>
        <v>0.555716353111433</v>
      </c>
      <c r="ZF307" s="1">
        <f>1-YK307</f>
        <v>0.351664254703329</v>
      </c>
      <c r="ZI307" s="1">
        <f>YK307*(1-YN307)</f>
        <v>0.0926193921852388</v>
      </c>
      <c r="ZM307" s="5"/>
      <c r="ZN307" s="5"/>
      <c r="ZO307" s="5"/>
      <c r="ZP307" s="5"/>
      <c r="ZQ307" s="5"/>
      <c r="ZR307" s="5"/>
      <c r="ZS307" s="5"/>
      <c r="ZT307" s="5"/>
      <c r="ZU307" s="5"/>
      <c r="ZV307" s="5"/>
      <c r="ZW307" s="5"/>
      <c r="ZX307" s="5"/>
      <c r="ZY307" s="5"/>
      <c r="ZZ307" s="5"/>
      <c r="AAA307" s="5"/>
      <c r="AAB307" s="5"/>
      <c r="AAC307" s="5"/>
      <c r="AAD307" s="5"/>
      <c r="AAE307" s="5"/>
      <c r="AAF307" s="5"/>
      <c r="AAG307" s="5"/>
      <c r="AAH307" s="5"/>
      <c r="AAI307" s="5"/>
      <c r="AAJ307" s="5"/>
      <c r="AAK307" s="5"/>
      <c r="AAL307" s="5"/>
      <c r="AAM307" s="5"/>
    </row>
    <row r="308" spans="1:715">
      <c r="A308" s="3"/>
      <c r="FQ308" s="3"/>
      <c r="MG308" s="3"/>
      <c r="SW308" s="3"/>
      <c r="ZM308" s="5"/>
      <c r="ZN308" s="5"/>
      <c r="ZO308" s="5"/>
      <c r="ZP308" s="5"/>
      <c r="ZQ308" s="5"/>
      <c r="ZR308" s="5"/>
      <c r="ZS308" s="5"/>
      <c r="ZT308" s="5"/>
      <c r="ZU308" s="5"/>
      <c r="ZV308" s="5"/>
      <c r="ZW308" s="5"/>
      <c r="ZX308" s="5"/>
      <c r="ZY308" s="5"/>
      <c r="ZZ308" s="5"/>
      <c r="AAA308" s="5"/>
      <c r="AAB308" s="5"/>
      <c r="AAC308" s="5"/>
      <c r="AAD308" s="5"/>
      <c r="AAE308" s="5"/>
      <c r="AAF308" s="5"/>
      <c r="AAG308" s="5"/>
      <c r="AAH308" s="5"/>
      <c r="AAI308" s="5"/>
      <c r="AAJ308" s="5"/>
      <c r="AAK308" s="5"/>
      <c r="AAL308" s="5"/>
      <c r="AAM308" s="5"/>
    </row>
    <row r="309" spans="1:715">
      <c r="A309" s="3"/>
      <c r="FQ309" s="3"/>
      <c r="MG309" s="3"/>
      <c r="SW309" s="3"/>
      <c r="ZM309" s="5"/>
      <c r="ZN309" s="5"/>
      <c r="ZO309" s="5"/>
      <c r="ZP309" s="5"/>
      <c r="ZQ309" s="5"/>
      <c r="ZR309" s="5"/>
      <c r="ZS309" s="5"/>
      <c r="ZT309" s="5"/>
      <c r="ZU309" s="5"/>
      <c r="ZV309" s="5"/>
      <c r="ZW309" s="5"/>
      <c r="ZX309" s="5"/>
      <c r="ZY309" s="5"/>
      <c r="ZZ309" s="5"/>
      <c r="AAA309" s="5"/>
      <c r="AAB309" s="5"/>
      <c r="AAC309" s="5"/>
      <c r="AAD309" s="5"/>
      <c r="AAE309" s="5"/>
      <c r="AAF309" s="5"/>
      <c r="AAG309" s="5"/>
      <c r="AAH309" s="5"/>
      <c r="AAI309" s="5"/>
      <c r="AAJ309" s="5"/>
      <c r="AAK309" s="5"/>
      <c r="AAL309" s="5"/>
      <c r="AAM309" s="5"/>
    </row>
    <row r="310" spans="1:715">
      <c r="A310" s="4" t="s">
        <v>11</v>
      </c>
      <c r="MG310" s="4" t="s">
        <v>11</v>
      </c>
      <c r="ZM310" s="5"/>
      <c r="ZN310" s="5"/>
      <c r="ZO310" s="5"/>
      <c r="ZP310" s="5"/>
      <c r="ZQ310" s="5"/>
      <c r="ZR310" s="5"/>
      <c r="ZS310" s="5"/>
      <c r="ZT310" s="5"/>
      <c r="ZU310" s="5"/>
      <c r="ZV310" s="5"/>
      <c r="ZW310" s="5"/>
      <c r="ZX310" s="5"/>
      <c r="ZY310" s="5"/>
      <c r="ZZ310" s="5"/>
      <c r="AAA310" s="5"/>
      <c r="AAB310" s="5"/>
      <c r="AAC310" s="5"/>
      <c r="AAD310" s="5"/>
      <c r="AAE310" s="5"/>
      <c r="AAF310" s="5"/>
      <c r="AAG310" s="5"/>
      <c r="AAH310" s="5"/>
      <c r="AAI310" s="5"/>
      <c r="AAJ310" s="5"/>
      <c r="AAK310" s="5"/>
      <c r="AAL310" s="5"/>
      <c r="AAM310" s="5"/>
    </row>
    <row r="311" spans="1:715">
      <c r="A311" s="3" t="s">
        <v>62</v>
      </c>
      <c r="B311" s="1">
        <v>66</v>
      </c>
      <c r="C311" s="1">
        <v>321</v>
      </c>
      <c r="I311" s="1">
        <v>1247</v>
      </c>
      <c r="O311" s="1">
        <v>323</v>
      </c>
      <c r="U311" s="1">
        <v>251</v>
      </c>
      <c r="AA311" s="1">
        <v>1557</v>
      </c>
      <c r="AK311" s="1">
        <v>318</v>
      </c>
      <c r="AQ311" s="1">
        <v>1176</v>
      </c>
      <c r="AW311" s="1">
        <v>319</v>
      </c>
      <c r="BC311" s="1">
        <v>246</v>
      </c>
      <c r="BI311" s="1">
        <v>1487</v>
      </c>
      <c r="BS311" s="1">
        <v>293</v>
      </c>
      <c r="BY311" s="1">
        <v>966</v>
      </c>
      <c r="CE311" s="1">
        <v>340</v>
      </c>
      <c r="CK311" s="1">
        <v>264</v>
      </c>
      <c r="CQ311" s="1">
        <v>1339</v>
      </c>
      <c r="DA311" s="1">
        <v>293</v>
      </c>
      <c r="DG311" s="1">
        <v>935</v>
      </c>
      <c r="DM311" s="1">
        <v>333</v>
      </c>
      <c r="DS311" s="1">
        <v>241</v>
      </c>
      <c r="DY311" s="1">
        <v>1257</v>
      </c>
      <c r="EI311" s="1">
        <v>214</v>
      </c>
      <c r="EO311" s="1">
        <v>547</v>
      </c>
      <c r="EU311" s="1">
        <v>273</v>
      </c>
      <c r="FA311" s="1">
        <v>236</v>
      </c>
      <c r="FG311" s="1">
        <v>803</v>
      </c>
      <c r="FQ311" s="3"/>
      <c r="FS311" s="1">
        <v>331</v>
      </c>
      <c r="FY311" s="1">
        <v>1258</v>
      </c>
      <c r="GE311" s="1">
        <v>333</v>
      </c>
      <c r="GK311" s="1">
        <v>253</v>
      </c>
      <c r="GQ311" s="1">
        <v>1578</v>
      </c>
      <c r="HA311" s="1">
        <v>306</v>
      </c>
      <c r="HG311" s="1">
        <v>1228</v>
      </c>
      <c r="HM311" s="1">
        <v>306</v>
      </c>
      <c r="HS311" s="1">
        <v>240</v>
      </c>
      <c r="HY311" s="1">
        <v>1553</v>
      </c>
      <c r="II311" s="1">
        <v>288</v>
      </c>
      <c r="IO311" s="1">
        <v>999</v>
      </c>
      <c r="IU311" s="1">
        <v>333</v>
      </c>
      <c r="JA311" s="1">
        <v>272</v>
      </c>
      <c r="JG311" s="1">
        <v>1386</v>
      </c>
      <c r="JQ311" s="1">
        <v>273</v>
      </c>
      <c r="JW311" s="1">
        <v>864</v>
      </c>
      <c r="KC311" s="1">
        <v>310</v>
      </c>
      <c r="KI311" s="1">
        <v>224</v>
      </c>
      <c r="KO311" s="1">
        <v>1167</v>
      </c>
      <c r="KY311" s="1">
        <v>206</v>
      </c>
      <c r="LE311" s="1">
        <v>536</v>
      </c>
      <c r="LK311" s="1">
        <v>265</v>
      </c>
      <c r="LQ311" s="1">
        <v>232</v>
      </c>
      <c r="LW311" s="1">
        <v>786</v>
      </c>
      <c r="MG311" s="3" t="s">
        <v>62</v>
      </c>
      <c r="MH311" s="1">
        <v>135</v>
      </c>
      <c r="MI311" s="1">
        <v>310</v>
      </c>
      <c r="MO311" s="1">
        <v>1321</v>
      </c>
      <c r="MU311" s="1">
        <v>306</v>
      </c>
      <c r="NA311" s="1">
        <v>232</v>
      </c>
      <c r="NG311" s="1">
        <v>1634</v>
      </c>
      <c r="NQ311" s="1">
        <v>233</v>
      </c>
      <c r="NW311" s="1">
        <v>1075</v>
      </c>
      <c r="OC311" s="1">
        <v>219</v>
      </c>
      <c r="OI311" s="1">
        <v>172</v>
      </c>
      <c r="OO311" s="1">
        <v>1326</v>
      </c>
      <c r="OY311" s="1">
        <v>256</v>
      </c>
      <c r="PE311" s="1">
        <v>1034</v>
      </c>
      <c r="PK311" s="1">
        <v>288</v>
      </c>
      <c r="PQ311" s="1">
        <v>213</v>
      </c>
      <c r="PW311" s="1">
        <v>1360</v>
      </c>
      <c r="QG311" s="1">
        <v>265</v>
      </c>
      <c r="QM311" s="1">
        <v>854</v>
      </c>
      <c r="QS311" s="1">
        <v>301</v>
      </c>
      <c r="QY311" s="1">
        <v>213</v>
      </c>
      <c r="RE311" s="1">
        <v>1131</v>
      </c>
      <c r="RO311" s="1">
        <v>255</v>
      </c>
      <c r="RU311" s="1">
        <v>733</v>
      </c>
      <c r="SA311" s="1">
        <v>325</v>
      </c>
      <c r="SG311" s="1">
        <v>283</v>
      </c>
      <c r="SM311" s="1">
        <v>1066</v>
      </c>
      <c r="SW311" s="3"/>
      <c r="SY311" s="1">
        <v>316</v>
      </c>
      <c r="TE311" s="1">
        <v>1294</v>
      </c>
      <c r="TK311" s="1">
        <v>311</v>
      </c>
      <c r="TQ311" s="1">
        <v>238</v>
      </c>
      <c r="TW311" s="1">
        <v>1596</v>
      </c>
      <c r="UG311" s="1">
        <v>262</v>
      </c>
      <c r="UM311" s="1">
        <v>1144</v>
      </c>
      <c r="US311" s="1">
        <v>251</v>
      </c>
      <c r="UY311" s="1">
        <v>195</v>
      </c>
      <c r="VE311" s="1">
        <v>1426</v>
      </c>
      <c r="VO311" s="1">
        <v>265</v>
      </c>
      <c r="VU311" s="1">
        <v>1020</v>
      </c>
      <c r="WA311" s="1">
        <v>297</v>
      </c>
      <c r="WG311" s="1">
        <v>216</v>
      </c>
      <c r="WM311" s="1">
        <v>1336</v>
      </c>
      <c r="WW311" s="1">
        <v>253</v>
      </c>
      <c r="XC311" s="1">
        <v>815</v>
      </c>
      <c r="XI311" s="1">
        <v>287</v>
      </c>
      <c r="XO311" s="1">
        <v>203</v>
      </c>
      <c r="XU311" s="1">
        <v>1081</v>
      </c>
      <c r="YE311" s="1">
        <v>248</v>
      </c>
      <c r="YK311" s="1">
        <v>701</v>
      </c>
      <c r="YQ311" s="1">
        <v>313</v>
      </c>
      <c r="YW311" s="1">
        <v>272</v>
      </c>
      <c r="ZC311" s="1">
        <v>1020</v>
      </c>
      <c r="ZM311" s="5"/>
      <c r="ZN311" s="5"/>
      <c r="ZO311" s="5"/>
      <c r="ZP311" s="5"/>
      <c r="ZQ311" s="5"/>
      <c r="ZR311" s="5"/>
      <c r="ZS311" s="5"/>
      <c r="ZT311" s="5"/>
      <c r="ZU311" s="5"/>
      <c r="ZV311" s="5"/>
      <c r="ZW311" s="5"/>
      <c r="ZX311" s="5"/>
      <c r="ZY311" s="5"/>
      <c r="ZZ311" s="5"/>
      <c r="AAA311" s="5"/>
      <c r="AAB311" s="5"/>
      <c r="AAC311" s="5"/>
      <c r="AAD311" s="5"/>
      <c r="AAE311" s="5"/>
      <c r="AAF311" s="5"/>
      <c r="AAG311" s="5"/>
      <c r="AAH311" s="5"/>
      <c r="AAI311" s="5"/>
      <c r="AAJ311" s="5"/>
      <c r="AAK311" s="5"/>
      <c r="AAL311" s="5"/>
      <c r="AAM311" s="5"/>
    </row>
    <row r="312" spans="1:715">
      <c r="A312" s="3"/>
      <c r="C312" s="1">
        <v>283</v>
      </c>
      <c r="I312" s="1">
        <v>1131</v>
      </c>
      <c r="O312" s="1">
        <v>309</v>
      </c>
      <c r="U312" s="1">
        <v>239</v>
      </c>
      <c r="AA312" s="1">
        <v>1482</v>
      </c>
      <c r="AK312" s="1">
        <v>360</v>
      </c>
      <c r="AQ312" s="1">
        <v>1517</v>
      </c>
      <c r="AW312" s="1">
        <v>398</v>
      </c>
      <c r="BC312" s="1">
        <v>308</v>
      </c>
      <c r="BI312" s="1">
        <v>2008</v>
      </c>
      <c r="BS312" s="1">
        <v>264</v>
      </c>
      <c r="BY312" s="1">
        <v>1043</v>
      </c>
      <c r="CE312" s="1">
        <v>303</v>
      </c>
      <c r="CK312" s="1">
        <v>235</v>
      </c>
      <c r="CQ312" s="1">
        <v>1416</v>
      </c>
      <c r="DA312" s="1">
        <v>254</v>
      </c>
      <c r="DG312" s="1">
        <v>809</v>
      </c>
      <c r="DM312" s="1">
        <v>286</v>
      </c>
      <c r="DS312" s="1">
        <v>211</v>
      </c>
      <c r="DY312" s="1">
        <v>1078</v>
      </c>
      <c r="FQ312" s="3"/>
      <c r="FS312" s="1">
        <v>314</v>
      </c>
      <c r="FY312" s="1">
        <v>1250</v>
      </c>
      <c r="GE312" s="1">
        <v>344</v>
      </c>
      <c r="GK312" s="1">
        <v>264</v>
      </c>
      <c r="GQ312" s="1">
        <v>1643</v>
      </c>
      <c r="HA312" s="1">
        <v>350</v>
      </c>
      <c r="HG312" s="1">
        <v>1373</v>
      </c>
      <c r="HM312" s="1">
        <v>386</v>
      </c>
      <c r="HS312" s="1">
        <v>300</v>
      </c>
      <c r="HY312" s="1">
        <v>1815</v>
      </c>
      <c r="II312" s="1">
        <v>283</v>
      </c>
      <c r="IO312" s="1">
        <v>1074</v>
      </c>
      <c r="IU312" s="1">
        <v>325</v>
      </c>
      <c r="JA312" s="1">
        <v>256</v>
      </c>
      <c r="JG312" s="1">
        <v>1459</v>
      </c>
      <c r="JQ312" s="1">
        <v>245</v>
      </c>
      <c r="JW312" s="1">
        <v>792</v>
      </c>
      <c r="KC312" s="1">
        <v>274</v>
      </c>
      <c r="KI312" s="1">
        <v>202</v>
      </c>
      <c r="KO312" s="1">
        <v>1073</v>
      </c>
      <c r="MG312" s="3"/>
      <c r="MI312" s="1">
        <v>405</v>
      </c>
      <c r="MO312" s="1">
        <v>1481</v>
      </c>
      <c r="MU312" s="1">
        <v>448</v>
      </c>
      <c r="NA312" s="1">
        <v>345</v>
      </c>
      <c r="NG312" s="1">
        <v>1945</v>
      </c>
      <c r="NQ312" s="1">
        <v>427</v>
      </c>
      <c r="NW312" s="1">
        <v>1472</v>
      </c>
      <c r="OC312" s="1">
        <v>473</v>
      </c>
      <c r="OI312" s="1">
        <v>367</v>
      </c>
      <c r="OO312" s="1">
        <v>1941</v>
      </c>
      <c r="OY312" s="1">
        <v>333</v>
      </c>
      <c r="PE312" s="1">
        <v>1135</v>
      </c>
      <c r="PK312" s="1">
        <v>378</v>
      </c>
      <c r="PQ312" s="1">
        <v>290</v>
      </c>
      <c r="PW312" s="1">
        <v>1517</v>
      </c>
      <c r="QG312" s="1">
        <v>240</v>
      </c>
      <c r="QM312" s="1">
        <v>798</v>
      </c>
      <c r="QS312" s="1">
        <v>273</v>
      </c>
      <c r="QY312" s="1">
        <v>201</v>
      </c>
      <c r="RE312" s="1">
        <v>1069</v>
      </c>
      <c r="SW312" s="3"/>
      <c r="SY312" s="1">
        <v>372</v>
      </c>
      <c r="TE312" s="1">
        <v>1401</v>
      </c>
      <c r="TK312" s="1">
        <v>409</v>
      </c>
      <c r="TQ312" s="1">
        <v>315</v>
      </c>
      <c r="TW312" s="1">
        <v>1838</v>
      </c>
      <c r="UG312" s="1">
        <v>397</v>
      </c>
      <c r="UM312" s="1">
        <v>1439</v>
      </c>
      <c r="US312" s="1">
        <v>439</v>
      </c>
      <c r="UY312" s="1">
        <v>340</v>
      </c>
      <c r="VE312" s="1">
        <v>1898</v>
      </c>
      <c r="VO312" s="1">
        <v>332</v>
      </c>
      <c r="VU312" s="1">
        <v>1167</v>
      </c>
      <c r="WA312" s="1">
        <v>378</v>
      </c>
      <c r="WG312" s="1">
        <v>287</v>
      </c>
      <c r="WM312" s="1">
        <v>1558</v>
      </c>
      <c r="WW312" s="1">
        <v>263</v>
      </c>
      <c r="XC312" s="1">
        <v>876</v>
      </c>
      <c r="XI312" s="1">
        <v>294</v>
      </c>
      <c r="XO312" s="1">
        <v>215</v>
      </c>
      <c r="XU312" s="1">
        <v>1163</v>
      </c>
      <c r="ZM312" s="5"/>
      <c r="ZN312" s="5"/>
      <c r="ZO312" s="5"/>
      <c r="ZP312" s="5"/>
      <c r="ZQ312" s="5"/>
      <c r="ZR312" s="5"/>
      <c r="ZS312" s="5"/>
      <c r="ZT312" s="5"/>
      <c r="ZU312" s="5"/>
      <c r="ZV312" s="5"/>
      <c r="ZW312" s="5"/>
      <c r="ZX312" s="5"/>
      <c r="ZY312" s="5"/>
      <c r="ZZ312" s="5"/>
      <c r="AAA312" s="5"/>
      <c r="AAB312" s="5"/>
      <c r="AAC312" s="5"/>
      <c r="AAD312" s="5"/>
      <c r="AAE312" s="5"/>
      <c r="AAF312" s="5"/>
      <c r="AAG312" s="5"/>
      <c r="AAH312" s="5"/>
      <c r="AAI312" s="5"/>
      <c r="AAJ312" s="5"/>
      <c r="AAK312" s="5"/>
      <c r="AAL312" s="5"/>
      <c r="AAM312" s="5"/>
    </row>
    <row r="313" spans="1:715">
      <c r="A313" s="3"/>
      <c r="C313" s="1">
        <v>358</v>
      </c>
      <c r="I313" s="1">
        <v>1361</v>
      </c>
      <c r="O313" s="1">
        <v>380</v>
      </c>
      <c r="U313" s="1">
        <v>294</v>
      </c>
      <c r="AA313" s="1">
        <v>1750</v>
      </c>
      <c r="AK313" s="1">
        <v>304</v>
      </c>
      <c r="AQ313" s="1">
        <v>1161</v>
      </c>
      <c r="AW313" s="1">
        <v>318</v>
      </c>
      <c r="BC313" s="1">
        <v>245</v>
      </c>
      <c r="BI313" s="1">
        <v>1498</v>
      </c>
      <c r="BS313" s="1">
        <v>289</v>
      </c>
      <c r="BY313" s="1">
        <v>1082</v>
      </c>
      <c r="CE313" s="1">
        <v>333</v>
      </c>
      <c r="CK313" s="1">
        <v>259</v>
      </c>
      <c r="CQ313" s="1">
        <v>1482</v>
      </c>
      <c r="DA313" s="1">
        <v>285</v>
      </c>
      <c r="DG313" s="1">
        <v>762</v>
      </c>
      <c r="DM313" s="1">
        <v>347</v>
      </c>
      <c r="DS313" s="1">
        <v>226</v>
      </c>
      <c r="DY313" s="1">
        <v>1098</v>
      </c>
      <c r="FQ313" s="3"/>
      <c r="FS313" s="1">
        <v>321</v>
      </c>
      <c r="FY313" s="1">
        <v>1258</v>
      </c>
      <c r="GE313" s="1">
        <v>337</v>
      </c>
      <c r="GK313" s="1">
        <v>258</v>
      </c>
      <c r="GQ313" s="1">
        <v>1616</v>
      </c>
      <c r="HA313" s="1">
        <v>322</v>
      </c>
      <c r="HG313" s="1">
        <v>1270</v>
      </c>
      <c r="HM313" s="1">
        <v>339</v>
      </c>
      <c r="HS313" s="1">
        <v>265</v>
      </c>
      <c r="HY313" s="1">
        <v>1643</v>
      </c>
      <c r="II313" s="1">
        <v>292</v>
      </c>
      <c r="IO313" s="1">
        <v>1069</v>
      </c>
      <c r="IU313" s="1">
        <v>336</v>
      </c>
      <c r="JA313" s="1">
        <v>269</v>
      </c>
      <c r="JG313" s="1">
        <v>1466</v>
      </c>
      <c r="JQ313" s="1">
        <v>281</v>
      </c>
      <c r="JW313" s="1">
        <v>756</v>
      </c>
      <c r="KC313" s="1">
        <v>338</v>
      </c>
      <c r="KI313" s="1">
        <v>224</v>
      </c>
      <c r="KO313" s="1">
        <v>1058</v>
      </c>
      <c r="MG313" s="3"/>
      <c r="MI313" s="1">
        <v>313</v>
      </c>
      <c r="MO313" s="1">
        <v>1230</v>
      </c>
      <c r="MU313" s="1">
        <v>325</v>
      </c>
      <c r="NA313" s="1">
        <v>248</v>
      </c>
      <c r="NG313" s="1">
        <v>1560</v>
      </c>
      <c r="NQ313" s="1">
        <v>339</v>
      </c>
      <c r="NW313" s="1">
        <v>1403</v>
      </c>
      <c r="OC313" s="1">
        <v>356</v>
      </c>
      <c r="OI313" s="1">
        <v>277</v>
      </c>
      <c r="OO313" s="1">
        <v>1807</v>
      </c>
      <c r="OY313" s="1">
        <v>293</v>
      </c>
      <c r="PE313" s="1">
        <v>1100</v>
      </c>
      <c r="PK313" s="1">
        <v>332</v>
      </c>
      <c r="PQ313" s="1">
        <v>251</v>
      </c>
      <c r="PW313" s="1">
        <v>1459</v>
      </c>
      <c r="QG313" s="1">
        <v>288</v>
      </c>
      <c r="QM313" s="1">
        <v>777</v>
      </c>
      <c r="QS313" s="1">
        <v>342</v>
      </c>
      <c r="QY313" s="1">
        <v>214</v>
      </c>
      <c r="RE313" s="1">
        <v>1063</v>
      </c>
      <c r="SW313" s="3"/>
      <c r="SY313" s="1">
        <v>343</v>
      </c>
      <c r="TE313" s="1">
        <v>1335</v>
      </c>
      <c r="TK313" s="1">
        <v>359</v>
      </c>
      <c r="TQ313" s="1">
        <v>276</v>
      </c>
      <c r="TW313" s="1">
        <v>1699</v>
      </c>
      <c r="UG313" s="1">
        <v>357</v>
      </c>
      <c r="UM313" s="1">
        <v>1428</v>
      </c>
      <c r="US313" s="1">
        <v>376</v>
      </c>
      <c r="UY313" s="1">
        <v>292</v>
      </c>
      <c r="VE313" s="1">
        <v>1846</v>
      </c>
      <c r="VO313" s="1">
        <v>298</v>
      </c>
      <c r="VU313" s="1">
        <v>1123</v>
      </c>
      <c r="WA313" s="1">
        <v>337</v>
      </c>
      <c r="WG313" s="1">
        <v>252</v>
      </c>
      <c r="WM313" s="1">
        <v>1487</v>
      </c>
      <c r="WW313" s="1">
        <v>253</v>
      </c>
      <c r="XC313" s="1">
        <v>685</v>
      </c>
      <c r="XI313" s="1">
        <v>307</v>
      </c>
      <c r="XO313" s="1">
        <v>193</v>
      </c>
      <c r="XU313" s="1">
        <v>941</v>
      </c>
      <c r="ZM313" s="5"/>
      <c r="ZN313" s="5"/>
      <c r="ZO313" s="5"/>
      <c r="ZP313" s="5"/>
      <c r="ZQ313" s="5"/>
      <c r="ZR313" s="5"/>
      <c r="ZS313" s="5"/>
      <c r="ZT313" s="5"/>
      <c r="ZU313" s="5"/>
      <c r="ZV313" s="5"/>
      <c r="ZW313" s="5"/>
      <c r="ZX313" s="5"/>
      <c r="ZY313" s="5"/>
      <c r="ZZ313" s="5"/>
      <c r="AAA313" s="5"/>
      <c r="AAB313" s="5"/>
      <c r="AAC313" s="5"/>
      <c r="AAD313" s="5"/>
      <c r="AAE313" s="5"/>
      <c r="AAF313" s="5"/>
      <c r="AAG313" s="5"/>
      <c r="AAH313" s="5"/>
      <c r="AAI313" s="5"/>
      <c r="AAJ313" s="5"/>
      <c r="AAK313" s="5"/>
      <c r="AAL313" s="5"/>
      <c r="AAM313" s="5"/>
    </row>
    <row r="314" spans="1:715">
      <c r="A314" s="3"/>
      <c r="C314" s="1">
        <f>AVERAGE(C311:C313)</f>
        <v>320.666666666667</v>
      </c>
      <c r="I314" s="1">
        <f>AVERAGE(I311:I313)</f>
        <v>1246.33333333333</v>
      </c>
      <c r="O314" s="1">
        <f>AVERAGE(O311:O313)</f>
        <v>337.333333333333</v>
      </c>
      <c r="U314" s="1">
        <f>AVERAGE(U311:U313)</f>
        <v>261.333333333333</v>
      </c>
      <c r="AA314" s="1">
        <f>AVERAGE(AA311:AA313)</f>
        <v>1596.33333333333</v>
      </c>
      <c r="AK314" s="1">
        <f>AVERAGE(AK311:AK313)</f>
        <v>327.333333333333</v>
      </c>
      <c r="AQ314" s="1">
        <f>AVERAGE(AQ311:AQ313)</f>
        <v>1284.66666666667</v>
      </c>
      <c r="AW314" s="1">
        <f>AVERAGE(AW311:AW313)</f>
        <v>345</v>
      </c>
      <c r="BC314" s="1">
        <f>AVERAGE(BC311:BC313)</f>
        <v>266.333333333333</v>
      </c>
      <c r="BI314" s="1">
        <f>AVERAGE(BI311:BI313)</f>
        <v>1664.33333333333</v>
      </c>
      <c r="BS314" s="1">
        <f>AVERAGE(BS311:BS313)</f>
        <v>282</v>
      </c>
      <c r="BY314" s="1">
        <f>AVERAGE(BY311:BY313)</f>
        <v>1030.33333333333</v>
      </c>
      <c r="CE314" s="1">
        <f>AVERAGE(CE311:CE313)</f>
        <v>325.333333333333</v>
      </c>
      <c r="CK314" s="1">
        <f>AVERAGE(CK311:CK313)</f>
        <v>252.666666666667</v>
      </c>
      <c r="CQ314" s="1">
        <f>AVERAGE(CQ311:CQ313)</f>
        <v>1412.33333333333</v>
      </c>
      <c r="DA314" s="1">
        <f>AVERAGE(DA311:DA313)</f>
        <v>277.333333333333</v>
      </c>
      <c r="DG314" s="1">
        <f>AVERAGE(DG311:DG313)</f>
        <v>835.333333333333</v>
      </c>
      <c r="DM314" s="1">
        <f>AVERAGE(DM311:DM313)</f>
        <v>322</v>
      </c>
      <c r="DS314" s="1">
        <f>AVERAGE(DS311:DS313)</f>
        <v>226</v>
      </c>
      <c r="DY314" s="1">
        <f>AVERAGE(DY311:DY313)</f>
        <v>1144.33333333333</v>
      </c>
      <c r="EI314" s="1">
        <f>EI311</f>
        <v>214</v>
      </c>
      <c r="EO314" s="1">
        <f>EO311</f>
        <v>547</v>
      </c>
      <c r="EU314" s="1">
        <f>EU311</f>
        <v>273</v>
      </c>
      <c r="FA314" s="1">
        <f>FA311</f>
        <v>236</v>
      </c>
      <c r="FG314" s="1">
        <f>FG311</f>
        <v>803</v>
      </c>
      <c r="FQ314" s="3"/>
      <c r="FS314" s="1">
        <f>AVERAGE(FS311:FS313)</f>
        <v>322</v>
      </c>
      <c r="FY314" s="1">
        <f>AVERAGE(FY311:FY313)</f>
        <v>1255.33333333333</v>
      </c>
      <c r="GE314" s="1">
        <f>AVERAGE(GE311:GE313)</f>
        <v>338</v>
      </c>
      <c r="GK314" s="1">
        <f>AVERAGE(GK311:GK313)</f>
        <v>258.333333333333</v>
      </c>
      <c r="GQ314" s="1">
        <f>AVERAGE(GQ311:GQ313)</f>
        <v>1612.33333333333</v>
      </c>
      <c r="HA314" s="1">
        <f>AVERAGE(HA311:HA313)</f>
        <v>326</v>
      </c>
      <c r="HG314" s="1">
        <f>AVERAGE(HG311:HG313)</f>
        <v>1290.33333333333</v>
      </c>
      <c r="HM314" s="1">
        <f>AVERAGE(HM311:HM313)</f>
        <v>343.666666666667</v>
      </c>
      <c r="HS314" s="1">
        <f>AVERAGE(HS311:HS313)</f>
        <v>268.333333333333</v>
      </c>
      <c r="HY314" s="1">
        <f>AVERAGE(HY311:HY313)</f>
        <v>1670.33333333333</v>
      </c>
      <c r="II314" s="1">
        <f>AVERAGE(II311:II313)</f>
        <v>287.666666666667</v>
      </c>
      <c r="IO314" s="1">
        <f>AVERAGE(IO311:IO313)</f>
        <v>1047.33333333333</v>
      </c>
      <c r="IU314" s="1">
        <f>AVERAGE(IU311:IU313)</f>
        <v>331.333333333333</v>
      </c>
      <c r="JA314" s="1">
        <f>AVERAGE(JA311:JA313)</f>
        <v>265.666666666667</v>
      </c>
      <c r="JG314" s="1">
        <f>AVERAGE(JG311:JG313)</f>
        <v>1437</v>
      </c>
      <c r="JQ314" s="1">
        <f>AVERAGE(JQ311:JQ313)</f>
        <v>266.333333333333</v>
      </c>
      <c r="JW314" s="1">
        <f>AVERAGE(JW311:JW313)</f>
        <v>804</v>
      </c>
      <c r="KC314" s="1">
        <f>AVERAGE(KC311:KC313)</f>
        <v>307.333333333333</v>
      </c>
      <c r="KI314" s="1">
        <f>AVERAGE(KI311:KI313)</f>
        <v>216.666666666667</v>
      </c>
      <c r="KO314" s="1">
        <f>AVERAGE(KO311:KO313)</f>
        <v>1099.33333333333</v>
      </c>
      <c r="KY314" s="1">
        <f>KY311</f>
        <v>206</v>
      </c>
      <c r="LE314" s="1">
        <f>LE311</f>
        <v>536</v>
      </c>
      <c r="LK314" s="1">
        <f>LK311</f>
        <v>265</v>
      </c>
      <c r="LQ314" s="1">
        <f>LQ311</f>
        <v>232</v>
      </c>
      <c r="LW314" s="1">
        <f>LW311</f>
        <v>786</v>
      </c>
      <c r="MG314" s="3"/>
      <c r="MI314" s="1">
        <f>AVERAGE(MI311:MI313)</f>
        <v>342.666666666667</v>
      </c>
      <c r="MO314" s="1">
        <f>AVERAGE(MO311:MO313)</f>
        <v>1344</v>
      </c>
      <c r="MU314" s="1">
        <f>AVERAGE(MU311:MU313)</f>
        <v>359.666666666667</v>
      </c>
      <c r="NA314" s="1">
        <f>AVERAGE(NA311:NA313)</f>
        <v>275</v>
      </c>
      <c r="NG314" s="1">
        <f>AVERAGE(NG311:NG313)</f>
        <v>1713</v>
      </c>
      <c r="NQ314" s="1">
        <f>AVERAGE(NQ311:NQ313)</f>
        <v>333</v>
      </c>
      <c r="NW314" s="1">
        <f>AVERAGE(NW311:NW313)</f>
        <v>1316.66666666667</v>
      </c>
      <c r="OC314" s="1">
        <f>AVERAGE(OC311:OC313)</f>
        <v>349.333333333333</v>
      </c>
      <c r="OI314" s="1">
        <f>AVERAGE(OI311:OI313)</f>
        <v>272</v>
      </c>
      <c r="OO314" s="1">
        <f>AVERAGE(OO311:OO313)</f>
        <v>1691.33333333333</v>
      </c>
      <c r="OY314" s="1">
        <f>AVERAGE(OY311:OY313)</f>
        <v>294</v>
      </c>
      <c r="PE314" s="1">
        <f>AVERAGE(PE311:PE313)</f>
        <v>1089.66666666667</v>
      </c>
      <c r="PK314" s="1">
        <f>AVERAGE(PK311:PK313)</f>
        <v>332.666666666667</v>
      </c>
      <c r="PQ314" s="1">
        <f>AVERAGE(PQ311:PQ313)</f>
        <v>251.333333333333</v>
      </c>
      <c r="PW314" s="1">
        <f>AVERAGE(PW311:PW313)</f>
        <v>1445.33333333333</v>
      </c>
      <c r="QG314" s="1">
        <f>AVERAGE(QG311:QG313)</f>
        <v>264.333333333333</v>
      </c>
      <c r="QM314" s="1">
        <f>AVERAGE(QM311:QM313)</f>
        <v>809.666666666667</v>
      </c>
      <c r="QS314" s="1">
        <f>AVERAGE(QS311:QS313)</f>
        <v>305.333333333333</v>
      </c>
      <c r="QY314" s="1">
        <f>AVERAGE(QY311:QY313)</f>
        <v>209.333333333333</v>
      </c>
      <c r="RE314" s="1">
        <f>AVERAGE(RE311:RE313)</f>
        <v>1087.66666666667</v>
      </c>
      <c r="RO314" s="1">
        <f>RO311</f>
        <v>255</v>
      </c>
      <c r="RU314" s="1">
        <f>RU311</f>
        <v>733</v>
      </c>
      <c r="SA314" s="1">
        <f>SA311</f>
        <v>325</v>
      </c>
      <c r="SG314" s="1">
        <f>SG311</f>
        <v>283</v>
      </c>
      <c r="SM314" s="1">
        <f>SM311</f>
        <v>1066</v>
      </c>
      <c r="SW314" s="3"/>
      <c r="SY314" s="1">
        <f>AVERAGE(SY311:SY313)</f>
        <v>343.666666666667</v>
      </c>
      <c r="TE314" s="1">
        <f>AVERAGE(TE311:TE313)</f>
        <v>1343.33333333333</v>
      </c>
      <c r="TK314" s="1">
        <f>AVERAGE(TK311:TK313)</f>
        <v>359.666666666667</v>
      </c>
      <c r="TQ314" s="1">
        <f>AVERAGE(TQ311:TQ313)</f>
        <v>276.333333333333</v>
      </c>
      <c r="TW314" s="1">
        <f>AVERAGE(TW311:TW313)</f>
        <v>1711</v>
      </c>
      <c r="UG314" s="1">
        <f>AVERAGE(UG311:UG313)</f>
        <v>338.666666666667</v>
      </c>
      <c r="UM314" s="1">
        <f>AVERAGE(UM311:UM313)</f>
        <v>1337</v>
      </c>
      <c r="US314" s="1">
        <f>AVERAGE(US311:US313)</f>
        <v>355.333333333333</v>
      </c>
      <c r="UY314" s="1">
        <f>AVERAGE(UY311:UY313)</f>
        <v>275.666666666667</v>
      </c>
      <c r="VE314" s="1">
        <f>AVERAGE(VE311:VE313)</f>
        <v>1723.33333333333</v>
      </c>
      <c r="VO314" s="1">
        <f>AVERAGE(VO311:VO313)</f>
        <v>298.333333333333</v>
      </c>
      <c r="VU314" s="1">
        <f>AVERAGE(VU311:VU313)</f>
        <v>1103.33333333333</v>
      </c>
      <c r="WA314" s="1">
        <f>AVERAGE(WA311:WA313)</f>
        <v>337.333333333333</v>
      </c>
      <c r="WG314" s="1">
        <f>AVERAGE(WG311:WG313)</f>
        <v>251.666666666667</v>
      </c>
      <c r="WM314" s="1">
        <f>AVERAGE(WM311:WM313)</f>
        <v>1460.33333333333</v>
      </c>
      <c r="WW314" s="1">
        <f>AVERAGE(WW311:WW313)</f>
        <v>256.333333333333</v>
      </c>
      <c r="XC314" s="1">
        <f>AVERAGE(XC311:XC313)</f>
        <v>792</v>
      </c>
      <c r="XI314" s="1">
        <f>AVERAGE(XI311:XI313)</f>
        <v>296</v>
      </c>
      <c r="XO314" s="1">
        <f>AVERAGE(XO311:XO313)</f>
        <v>203.666666666667</v>
      </c>
      <c r="XU314" s="1">
        <f>AVERAGE(XU311:XU313)</f>
        <v>1061.66666666667</v>
      </c>
      <c r="YE314" s="1">
        <f>YE311</f>
        <v>248</v>
      </c>
      <c r="YK314" s="1">
        <f>YK311</f>
        <v>701</v>
      </c>
      <c r="YQ314" s="1">
        <f>YQ311</f>
        <v>313</v>
      </c>
      <c r="YW314" s="1">
        <f>YW311</f>
        <v>272</v>
      </c>
      <c r="ZC314" s="1">
        <f>ZC311</f>
        <v>1020</v>
      </c>
      <c r="ZM314" s="5"/>
      <c r="ZN314" s="5"/>
      <c r="ZO314" s="5"/>
      <c r="ZP314" s="5"/>
      <c r="ZQ314" s="5"/>
      <c r="ZR314" s="5"/>
      <c r="ZS314" s="5"/>
      <c r="ZT314" s="5"/>
      <c r="ZU314" s="5"/>
      <c r="ZV314" s="5"/>
      <c r="ZW314" s="5"/>
      <c r="ZX314" s="5"/>
      <c r="ZY314" s="5"/>
      <c r="ZZ314" s="5"/>
      <c r="AAA314" s="5"/>
      <c r="AAB314" s="5"/>
      <c r="AAC314" s="5"/>
      <c r="AAD314" s="5"/>
      <c r="AAE314" s="5"/>
      <c r="AAF314" s="5"/>
      <c r="AAG314" s="5"/>
      <c r="AAH314" s="5"/>
      <c r="AAI314" s="5"/>
      <c r="AAJ314" s="5"/>
      <c r="AAK314" s="5"/>
      <c r="AAL314" s="5"/>
      <c r="AAM314" s="5"/>
    </row>
    <row r="315" spans="1:715">
      <c r="A315" s="3"/>
      <c r="FQ315" s="3"/>
      <c r="MG315" s="3"/>
      <c r="SW315" s="3"/>
      <c r="ZM315" s="5"/>
      <c r="ZN315" s="5"/>
      <c r="ZO315" s="5"/>
      <c r="ZP315" s="5"/>
      <c r="ZQ315" s="5"/>
      <c r="ZR315" s="5"/>
      <c r="ZS315" s="5"/>
      <c r="ZT315" s="5"/>
      <c r="ZU315" s="5"/>
      <c r="ZV315" s="5"/>
      <c r="ZW315" s="5"/>
      <c r="ZX315" s="5"/>
      <c r="ZY315" s="5"/>
      <c r="ZZ315" s="5"/>
      <c r="AAA315" s="5"/>
      <c r="AAB315" s="5"/>
      <c r="AAC315" s="5"/>
      <c r="AAD315" s="5"/>
      <c r="AAE315" s="5"/>
      <c r="AAF315" s="5"/>
      <c r="AAG315" s="5"/>
      <c r="AAH315" s="5"/>
      <c r="AAI315" s="5"/>
      <c r="AAJ315" s="5"/>
      <c r="AAK315" s="5"/>
      <c r="AAL315" s="5"/>
      <c r="AAM315" s="5"/>
    </row>
    <row r="316" spans="1:715">
      <c r="A316" s="3"/>
      <c r="FQ316" s="3"/>
      <c r="MG316" s="3"/>
      <c r="SW316" s="3"/>
      <c r="ZM316" s="5"/>
      <c r="ZN316" s="5"/>
      <c r="ZO316" s="5"/>
      <c r="ZP316" s="5"/>
      <c r="ZQ316" s="5"/>
      <c r="ZR316" s="5"/>
      <c r="ZS316" s="5"/>
      <c r="ZT316" s="5"/>
      <c r="ZU316" s="5"/>
      <c r="ZV316" s="5"/>
      <c r="ZW316" s="5"/>
      <c r="ZX316" s="5"/>
      <c r="ZY316" s="5"/>
      <c r="ZZ316" s="5"/>
      <c r="AAA316" s="5"/>
      <c r="AAB316" s="5"/>
      <c r="AAC316" s="5"/>
      <c r="AAD316" s="5"/>
      <c r="AAE316" s="5"/>
      <c r="AAF316" s="5"/>
      <c r="AAG316" s="5"/>
      <c r="AAH316" s="5"/>
      <c r="AAI316" s="5"/>
      <c r="AAJ316" s="5"/>
      <c r="AAK316" s="5"/>
      <c r="AAL316" s="5"/>
      <c r="AAM316" s="5"/>
    </row>
    <row r="317" spans="1:715">
      <c r="A317" s="3"/>
      <c r="FQ317" s="3"/>
      <c r="MG317" s="3"/>
      <c r="SW317" s="3"/>
      <c r="ZM317" s="5"/>
      <c r="ZN317" s="5"/>
      <c r="ZO317" s="5"/>
      <c r="ZP317" s="5"/>
      <c r="ZQ317" s="5"/>
      <c r="ZR317" s="5"/>
      <c r="ZS317" s="5"/>
      <c r="ZT317" s="5"/>
      <c r="ZU317" s="5"/>
      <c r="ZV317" s="5"/>
      <c r="ZW317" s="5"/>
      <c r="ZX317" s="5"/>
      <c r="ZY317" s="5"/>
      <c r="ZZ317" s="5"/>
      <c r="AAA317" s="5"/>
      <c r="AAB317" s="5"/>
      <c r="AAC317" s="5"/>
      <c r="AAD317" s="5"/>
      <c r="AAE317" s="5"/>
      <c r="AAF317" s="5"/>
      <c r="AAG317" s="5"/>
      <c r="AAH317" s="5"/>
      <c r="AAI317" s="5"/>
      <c r="AAJ317" s="5"/>
      <c r="AAK317" s="5"/>
      <c r="AAL317" s="5"/>
      <c r="AAM317" s="5"/>
    </row>
    <row r="318" spans="1:715">
      <c r="A318" s="3"/>
      <c r="C318" s="1">
        <f>(AA314-U314)/AA314</f>
        <v>0.836291501357277</v>
      </c>
      <c r="F318" s="1">
        <f>(I314-O314)/I314</f>
        <v>0.72933939556031</v>
      </c>
      <c r="I318" s="1">
        <f>(I314-C314)/I314</f>
        <v>0.7427119550682</v>
      </c>
      <c r="L318" s="1">
        <f>(I314-O314)/(I314-C314)</f>
        <v>0.981994958588405</v>
      </c>
      <c r="O318" s="1">
        <f>AA314/I314-1</f>
        <v>0.280823749665686</v>
      </c>
      <c r="R318" s="1">
        <f>L318/(L318+1)</f>
        <v>0.495457848837209</v>
      </c>
      <c r="U318" s="1">
        <f>1/(1+L318)</f>
        <v>0.504542151162791</v>
      </c>
      <c r="X318" s="1">
        <f>U318/R318-1</f>
        <v>0.0183351668500182</v>
      </c>
      <c r="AA318" s="1">
        <f>I318*L318</f>
        <v>0.72933939556031</v>
      </c>
      <c r="AD318" s="1">
        <f>1-I318</f>
        <v>0.2572880449318</v>
      </c>
      <c r="AG318" s="1">
        <f>I318*(1-L318)</f>
        <v>0.0133725595078897</v>
      </c>
      <c r="AK318" s="1">
        <f>(BI314-BC314)/BI314</f>
        <v>0.839975966352894</v>
      </c>
      <c r="AN318" s="1">
        <f>(AQ314-AW314)/AQ314</f>
        <v>0.731447846393358</v>
      </c>
      <c r="AQ318" s="1">
        <f>(AQ314-AK314)/AQ314</f>
        <v>0.745199792423456</v>
      </c>
      <c r="AT318" s="1">
        <f>(AQ314-AW314)/(AQ314-AK314)</f>
        <v>0.981545961002785</v>
      </c>
      <c r="AW318" s="1">
        <f>BI314/AQ314-1</f>
        <v>0.295537104307213</v>
      </c>
      <c r="AZ318" s="1">
        <f>AT318/(AT318+1)</f>
        <v>0.49534352486382</v>
      </c>
      <c r="BC318" s="1">
        <f>1/(1+AT318)</f>
        <v>0.50465647513618</v>
      </c>
      <c r="BF318" s="1">
        <f>BC318/AZ318-1</f>
        <v>0.0188009932600213</v>
      </c>
      <c r="BI318" s="1">
        <f>AQ318*AT318</f>
        <v>0.731447846393358</v>
      </c>
      <c r="BL318" s="1">
        <f>1-AQ318</f>
        <v>0.254800207576544</v>
      </c>
      <c r="BO318" s="1">
        <f>AQ318*(1-AT318)</f>
        <v>0.0137519460300986</v>
      </c>
      <c r="BS318" s="1">
        <f>(CQ314-CK314)/CQ314</f>
        <v>0.821099834788766</v>
      </c>
      <c r="BV318" s="1">
        <f>(BY314-CE314)/BY314</f>
        <v>0.684244581041734</v>
      </c>
      <c r="BY318" s="1">
        <f>(BY314-BS314)/BY314</f>
        <v>0.726302167583306</v>
      </c>
      <c r="CB318" s="1">
        <f>(BY314-CE314)/(BY314-BS314)</f>
        <v>0.942093541202673</v>
      </c>
      <c r="CE318" s="1">
        <f>CQ314/BY314-1</f>
        <v>0.370753801358784</v>
      </c>
      <c r="CH318" s="1">
        <f>CB318/(CB318+1)</f>
        <v>0.485091743119266</v>
      </c>
      <c r="CK318" s="1">
        <f>1/(1+CB318)</f>
        <v>0.514908256880734</v>
      </c>
      <c r="CN318" s="1">
        <f>CK318/CH318-1</f>
        <v>0.061465721040189</v>
      </c>
      <c r="CQ318" s="1">
        <f>BY318*CB318</f>
        <v>0.684244581041734</v>
      </c>
      <c r="CT318" s="1">
        <f>1-BY318</f>
        <v>0.273697832416694</v>
      </c>
      <c r="CW318" s="1">
        <f>BY318*(1-CB318)</f>
        <v>0.0420575865415722</v>
      </c>
      <c r="DA318" s="1">
        <f>(DY314-DS314)/DY314</f>
        <v>0.802505097582289</v>
      </c>
      <c r="DD318" s="1">
        <f>(DG314-DM314)/DG314</f>
        <v>0.614525139664804</v>
      </c>
      <c r="DG318" s="1">
        <f>(DG314-DA314)/DG314</f>
        <v>0.667996807661612</v>
      </c>
      <c r="DJ318" s="1">
        <f>(DG314-DM314)/(DG314-DA314)</f>
        <v>0.919952210274791</v>
      </c>
      <c r="DM318" s="1">
        <f>DY314/DG314-1</f>
        <v>0.369912210694334</v>
      </c>
      <c r="DP318" s="1">
        <f>DJ318/(DJ318+1)</f>
        <v>0.479153702551338</v>
      </c>
      <c r="DS318" s="1">
        <f>1/(1+DJ318)</f>
        <v>0.520846297448662</v>
      </c>
      <c r="DV318" s="1">
        <f>DS318/DP318-1</f>
        <v>0.0870129870129868</v>
      </c>
      <c r="DY318" s="1">
        <f>DG318*DJ318</f>
        <v>0.614525139664804</v>
      </c>
      <c r="EB318" s="1">
        <f>1-DG318</f>
        <v>0.332003192338388</v>
      </c>
      <c r="EE318" s="1">
        <f>DG318*(1-DJ318)</f>
        <v>0.0534716679968076</v>
      </c>
      <c r="EI318" s="1">
        <f>(FG314-FA314)/FG314</f>
        <v>0.706102117061021</v>
      </c>
      <c r="EL318" s="1">
        <f>(EO314-EU314)/EO314</f>
        <v>0.50091407678245</v>
      </c>
      <c r="EO318" s="1">
        <f>(EO314-EI314)/EO314</f>
        <v>0.608775137111517</v>
      </c>
      <c r="ER318" s="1">
        <f>(EO314-EU314)/(EO314-EI314)</f>
        <v>0.822822822822823</v>
      </c>
      <c r="EU318" s="1">
        <f>FG314/EO314-1</f>
        <v>0.46800731261426</v>
      </c>
      <c r="EX318" s="1">
        <f>ER318/(ER318+1)</f>
        <v>0.451400329489292</v>
      </c>
      <c r="FA318" s="1">
        <f>1/(1+ER318)</f>
        <v>0.548599670510708</v>
      </c>
      <c r="FD318" s="1">
        <f>FA318/EX318-1</f>
        <v>0.215328467153285</v>
      </c>
      <c r="FG318" s="1">
        <f>EO318*ER318</f>
        <v>0.50091407678245</v>
      </c>
      <c r="FJ318" s="1">
        <f>1-EO318</f>
        <v>0.391224862888483</v>
      </c>
      <c r="FM318" s="1">
        <f>EO318*(1-ER318)</f>
        <v>0.107861060329068</v>
      </c>
      <c r="FQ318" s="3"/>
      <c r="FS318" s="1">
        <f>(GQ314-GK314)/GQ314</f>
        <v>0.839776721108125</v>
      </c>
      <c r="FV318" s="1">
        <f>(FY314-GE314)/FY314</f>
        <v>0.730748805098247</v>
      </c>
      <c r="FY318" s="1">
        <f>(FY314-FS314)/FY314</f>
        <v>0.743494423791822</v>
      </c>
      <c r="GB318" s="1">
        <f>(FY314-GE314)/(FY314-FS314)</f>
        <v>0.982857142857143</v>
      </c>
      <c r="GE318" s="1">
        <f>GQ314/FY314-1</f>
        <v>0.284386617100372</v>
      </c>
      <c r="GH318" s="1">
        <f>GB318/(GB318+1)</f>
        <v>0.495677233429395</v>
      </c>
      <c r="GK318" s="1">
        <f>1/(1+GB318)</f>
        <v>0.504322766570605</v>
      </c>
      <c r="GN318" s="1">
        <f>GK318/GH318-1</f>
        <v>0.0174418604651163</v>
      </c>
      <c r="GQ318" s="1">
        <f>FY318*GB318</f>
        <v>0.730748805098247</v>
      </c>
      <c r="GT318" s="1">
        <f>1-FY318</f>
        <v>0.256505576208178</v>
      </c>
      <c r="GW318" s="1">
        <f>FY318*(1-GB318)</f>
        <v>0.0127456186935741</v>
      </c>
      <c r="HA318" s="1">
        <f>(HY314-HS314)/HY314</f>
        <v>0.839353422470565</v>
      </c>
      <c r="HD318" s="1">
        <f>(HG314-HM314)/HG314</f>
        <v>0.733660552828726</v>
      </c>
      <c r="HG318" s="1">
        <f>(HG314-HA314)/HG314</f>
        <v>0.747352105399122</v>
      </c>
      <c r="HJ318" s="1">
        <f>(HG314-HM314)/(HG314-HA314)</f>
        <v>0.981679917041134</v>
      </c>
      <c r="HM318" s="1">
        <f>HY314/HG314-1</f>
        <v>0.294497545853785</v>
      </c>
      <c r="HP318" s="1">
        <f>HJ318/(HJ318+1)</f>
        <v>0.495377638234781</v>
      </c>
      <c r="HS318" s="1">
        <f>1/(1+HJ318)</f>
        <v>0.504622361765219</v>
      </c>
      <c r="HV318" s="1">
        <f>HS318/HP318-1</f>
        <v>0.0186619718309859</v>
      </c>
      <c r="HY318" s="1">
        <f>HG318*HJ318</f>
        <v>0.733660552828726</v>
      </c>
      <c r="IB318" s="1">
        <f>1-HG318</f>
        <v>0.252647894600878</v>
      </c>
      <c r="IE318" s="1">
        <f>HG318*(1-HJ318)</f>
        <v>0.0136915525703953</v>
      </c>
      <c r="II318" s="1">
        <f>(JG314-JA314)/JG314</f>
        <v>0.815124101136627</v>
      </c>
      <c r="IL318" s="1">
        <f>(IO314-IU314)/IO314</f>
        <v>0.68364099299809</v>
      </c>
      <c r="IO318" s="1">
        <f>(IO314-II314)/IO314</f>
        <v>0.72533418204965</v>
      </c>
      <c r="IR318" s="1">
        <f>(IO314-IU314)/(IO314-II314)</f>
        <v>0.942518648530057</v>
      </c>
      <c r="IU318" s="1">
        <f>JG314/IO314-1</f>
        <v>0.372056015276894</v>
      </c>
      <c r="IX318" s="1">
        <f>IR318/(IR318+1)</f>
        <v>0.485204427377457</v>
      </c>
      <c r="JA318" s="1">
        <f>1/(1+IR318)</f>
        <v>0.514795572622543</v>
      </c>
      <c r="JD318" s="1">
        <f>JA318/IX318-1</f>
        <v>0.0609869646182495</v>
      </c>
      <c r="JG318" s="1">
        <f>IO318*IR318</f>
        <v>0.68364099299809</v>
      </c>
      <c r="JJ318" s="1">
        <f>1-IO318</f>
        <v>0.27466581795035</v>
      </c>
      <c r="JM318" s="1">
        <f>IO318*(1-IR318)</f>
        <v>0.0416931890515594</v>
      </c>
      <c r="JQ318" s="1">
        <f>(KO314-KI314)/KO314</f>
        <v>0.802910855063675</v>
      </c>
      <c r="JT318" s="1">
        <f>(JW314-KC314)/JW314</f>
        <v>0.617744610281924</v>
      </c>
      <c r="JW318" s="1">
        <f>(JW314-JQ314)/JW314</f>
        <v>0.668739635157546</v>
      </c>
      <c r="JZ318" s="1">
        <f>(JW314-KC314)/(JW314-JQ314)</f>
        <v>0.92374457532548</v>
      </c>
      <c r="KC318" s="1">
        <f>KO314/JW314-1</f>
        <v>0.367330016583748</v>
      </c>
      <c r="KF318" s="1">
        <f>JZ318/(JZ318+1)</f>
        <v>0.480180470512407</v>
      </c>
      <c r="KI318" s="1">
        <f>1/(1+JZ318)</f>
        <v>0.519819529487593</v>
      </c>
      <c r="KL318" s="1">
        <f>KI318/KF318-1</f>
        <v>0.0825503355704698</v>
      </c>
      <c r="KO318" s="1">
        <f>JW318*JZ318</f>
        <v>0.617744610281924</v>
      </c>
      <c r="KR318" s="1">
        <f>1-JW318</f>
        <v>0.331260364842454</v>
      </c>
      <c r="KU318" s="1">
        <f>JW318*(1-JZ318)</f>
        <v>0.050995024875622</v>
      </c>
      <c r="KY318" s="1">
        <f>(LW314-LQ314)/LW314</f>
        <v>0.704834605597964</v>
      </c>
      <c r="LB318" s="1">
        <f>(LE314-LK314)/LE314</f>
        <v>0.505597014925373</v>
      </c>
      <c r="LE318" s="1">
        <f>(LE314-KY314)/LE314</f>
        <v>0.615671641791045</v>
      </c>
      <c r="LH318" s="1">
        <f>(LE314-LK314)/(LE314-KY314)</f>
        <v>0.821212121212121</v>
      </c>
      <c r="LK318" s="1">
        <f>LW314/LE314-1</f>
        <v>0.466417910447761</v>
      </c>
      <c r="LN318" s="1">
        <f>LH318/(LH318+1)</f>
        <v>0.450915141430948</v>
      </c>
      <c r="LQ318" s="1">
        <f>1/(1+LH318)</f>
        <v>0.549084858569052</v>
      </c>
      <c r="LT318" s="1">
        <f>LQ318/LN318-1</f>
        <v>0.217712177121771</v>
      </c>
      <c r="LW318" s="1">
        <f>LE318*LH318</f>
        <v>0.505597014925373</v>
      </c>
      <c r="LZ318" s="1">
        <f>1-LE318</f>
        <v>0.384328358208955</v>
      </c>
      <c r="MC318" s="1">
        <f>LE318*(1-LH318)</f>
        <v>0.110074626865672</v>
      </c>
      <c r="MG318" s="3"/>
      <c r="MI318" s="1">
        <f>(NG314-NA314)/NG314</f>
        <v>0.839462930531232</v>
      </c>
      <c r="ML318" s="1">
        <f>(MO314-MU314)/MO314</f>
        <v>0.732390873015873</v>
      </c>
      <c r="MO318" s="1">
        <f>(MO314-MI314)/MO314</f>
        <v>0.745039682539682</v>
      </c>
      <c r="MR318" s="1">
        <f>(MO314-MU314)/(MO314-MI314)</f>
        <v>0.983022636484687</v>
      </c>
      <c r="MU318" s="1">
        <f>NG314/MO314-1</f>
        <v>0.274553571428571</v>
      </c>
      <c r="MX318" s="1">
        <f>MR318/(MR318+1)</f>
        <v>0.495719321806278</v>
      </c>
      <c r="NA318" s="1">
        <f>1/(1+MR318)</f>
        <v>0.504280678193722</v>
      </c>
      <c r="ND318" s="1">
        <f>NA318/MX318-1</f>
        <v>0.0172705722993567</v>
      </c>
      <c r="NG318" s="1">
        <f>MO318*MR318</f>
        <v>0.732390873015873</v>
      </c>
      <c r="NJ318" s="1">
        <f>1-MO318</f>
        <v>0.254960317460318</v>
      </c>
      <c r="NM318" s="1">
        <f>MO318*(1-MR318)</f>
        <v>0.0126488095238095</v>
      </c>
      <c r="NQ318" s="1">
        <f>(OO314-OI314)/OO314</f>
        <v>0.839180134016555</v>
      </c>
      <c r="NT318" s="1">
        <f>(NW314-OC314)/NW314</f>
        <v>0.734683544303798</v>
      </c>
      <c r="NW318" s="1">
        <f>(NW314-NQ314)/NW314</f>
        <v>0.747088607594937</v>
      </c>
      <c r="NZ318" s="1">
        <f>(NW314-OC314)/(NW314-NQ314)</f>
        <v>0.983395459166384</v>
      </c>
      <c r="OC318" s="1">
        <f>OO314/NW314-1</f>
        <v>0.284556962025316</v>
      </c>
      <c r="OF318" s="1">
        <f>NZ318/(NZ318+1)</f>
        <v>0.495814112420981</v>
      </c>
      <c r="OI318" s="1">
        <f>1/(1+NZ318)</f>
        <v>0.504185887579019</v>
      </c>
      <c r="OL318" s="1">
        <f>OI318/OF318-1</f>
        <v>0.0168849069607167</v>
      </c>
      <c r="OO318" s="1">
        <f>NW318*NZ318</f>
        <v>0.734683544303797</v>
      </c>
      <c r="OR318" s="1">
        <f>1-NW318</f>
        <v>0.252911392405063</v>
      </c>
      <c r="OU318" s="1">
        <f>NW318*(1-NZ318)</f>
        <v>0.0124050632911392</v>
      </c>
      <c r="OY318" s="1">
        <f>(PW314-PQ314)/PW314</f>
        <v>0.826107011070111</v>
      </c>
      <c r="PB318" s="1">
        <f>(PE314-PK314)/PE314</f>
        <v>0.694707861731416</v>
      </c>
      <c r="PE318" s="1">
        <f>(PE314-OY314)/PE314</f>
        <v>0.730192719486081</v>
      </c>
      <c r="PH318" s="1">
        <f>(PE314-PK314)/(PE314-OY314)</f>
        <v>0.951403435274403</v>
      </c>
      <c r="PK318" s="1">
        <f>PW314/PE314-1</f>
        <v>0.326399510553686</v>
      </c>
      <c r="PN318" s="1">
        <f>PH318/(PH318+1)</f>
        <v>0.48754830399313</v>
      </c>
      <c r="PQ318" s="1">
        <f>1/(1+PH318)</f>
        <v>0.51245169600687</v>
      </c>
      <c r="PT318" s="1">
        <f>PQ318/PN318-1</f>
        <v>0.0510788199031265</v>
      </c>
      <c r="PW318" s="1">
        <f>PE318*PH318</f>
        <v>0.694707861731416</v>
      </c>
      <c r="PZ318" s="1">
        <f>1-PE318</f>
        <v>0.269807280513919</v>
      </c>
      <c r="QC318" s="1">
        <f>PE318*(1-PH318)</f>
        <v>0.0354848577546651</v>
      </c>
      <c r="QG318" s="1">
        <f>(RE314-QY314)/RE314</f>
        <v>0.807539074471345</v>
      </c>
      <c r="QJ318" s="1">
        <f>(QM314-QS314)/QM314</f>
        <v>0.62289007822149</v>
      </c>
      <c r="QM318" s="1">
        <f>(QM314-QG314)/QM314</f>
        <v>0.673528200905722</v>
      </c>
      <c r="QP318" s="1">
        <f>(QM314-QS314)/(QM314-QG314)</f>
        <v>0.924816625916871</v>
      </c>
      <c r="QS318" s="1">
        <f>RE314/QM314-1</f>
        <v>0.343351173322355</v>
      </c>
      <c r="QV318" s="1">
        <f>QP318/(QP318+1)</f>
        <v>0.480469990473166</v>
      </c>
      <c r="QY318" s="1">
        <f>1/(1+QP318)</f>
        <v>0.519530009526834</v>
      </c>
      <c r="RB318" s="1">
        <f>QY318/QV318-1</f>
        <v>0.0812954395241241</v>
      </c>
      <c r="RE318" s="1">
        <f>QM318*QP318</f>
        <v>0.62289007822149</v>
      </c>
      <c r="RH318" s="1">
        <f>1-QM318</f>
        <v>0.326471799094278</v>
      </c>
      <c r="RK318" s="1">
        <f>QM318*(1-QP318)</f>
        <v>0.0506381226842321</v>
      </c>
      <c r="RO318" s="1">
        <f>(SM314-SG314)/SM314</f>
        <v>0.734521575984991</v>
      </c>
      <c r="RR318" s="1">
        <f>(RU314-SA314)/RU314</f>
        <v>0.556616643929059</v>
      </c>
      <c r="RU318" s="1">
        <f>(RU314-RO314)/RU314</f>
        <v>0.652114597544338</v>
      </c>
      <c r="RX318" s="1">
        <f>(RU314-SA314)/(RU314-RO314)</f>
        <v>0.853556485355649</v>
      </c>
      <c r="SA318" s="1">
        <f>SM314/RU314-1</f>
        <v>0.454297407912688</v>
      </c>
      <c r="SD318" s="1">
        <f>RX318/(RX318+1)</f>
        <v>0.460496613995485</v>
      </c>
      <c r="SG318" s="1">
        <f>1/(1+RX318)</f>
        <v>0.539503386004515</v>
      </c>
      <c r="SJ318" s="1">
        <f>SG318/SD318-1</f>
        <v>0.17156862745098</v>
      </c>
      <c r="SM318" s="1">
        <f>RU318*RX318</f>
        <v>0.556616643929059</v>
      </c>
      <c r="SP318" s="1">
        <f>1-RU318</f>
        <v>0.347885402455662</v>
      </c>
      <c r="SS318" s="1">
        <f>RU318*(1-RX318)</f>
        <v>0.0954979536152797</v>
      </c>
      <c r="SW318" s="3"/>
      <c r="SY318" s="1">
        <f>(TW314-TQ314)/TW314</f>
        <v>0.838496006234171</v>
      </c>
      <c r="TB318" s="1">
        <f>(TE314-TK314)/TE314</f>
        <v>0.732258064516129</v>
      </c>
      <c r="TE318" s="1">
        <f>(TE314-SY314)/TE314</f>
        <v>0.744168734491315</v>
      </c>
      <c r="TH318" s="1">
        <f>(TE314-TK314)/(TE314-SY314)</f>
        <v>0.983994664888296</v>
      </c>
      <c r="TK318" s="1">
        <f>TW314/TE314-1</f>
        <v>0.273697270471464</v>
      </c>
      <c r="TN318" s="1">
        <f>TH318/(TH318+1)</f>
        <v>0.495966386554622</v>
      </c>
      <c r="TQ318" s="1">
        <f>1/(1+TH318)</f>
        <v>0.504033613445378</v>
      </c>
      <c r="TT318" s="1">
        <f>TQ318/TN318-1</f>
        <v>0.0162656726533379</v>
      </c>
      <c r="TW318" s="1">
        <f>TE318*TH318</f>
        <v>0.732258064516129</v>
      </c>
      <c r="TZ318" s="1">
        <f>1-TE318</f>
        <v>0.255831265508685</v>
      </c>
      <c r="UC318" s="1">
        <f>TE318*(1-TH318)</f>
        <v>0.0119106699751861</v>
      </c>
      <c r="UG318" s="1">
        <f>(VE314-UY314)/VE314</f>
        <v>0.840038684719536</v>
      </c>
      <c r="UJ318" s="1">
        <f>(UM314-US314)/UM314</f>
        <v>0.734230865120918</v>
      </c>
      <c r="UM318" s="1">
        <f>(UM314-UG314)/UM314</f>
        <v>0.746696584392919</v>
      </c>
      <c r="UP318" s="1">
        <f>(UM314-US314)/(UM314-UG314)</f>
        <v>0.98330550918197</v>
      </c>
      <c r="US318" s="1">
        <f>VE314/UM314-1</f>
        <v>0.288955372725006</v>
      </c>
      <c r="UV318" s="1">
        <f>UP318/(UP318+1)</f>
        <v>0.495791245791246</v>
      </c>
      <c r="UY318" s="1">
        <f>1/(1+UP318)</f>
        <v>0.504208754208754</v>
      </c>
      <c r="VB318" s="1">
        <f>UY318/UV318-1</f>
        <v>0.0169779286926994</v>
      </c>
      <c r="VE318" s="1">
        <f>UM318*UP318</f>
        <v>0.734230865120918</v>
      </c>
      <c r="VH318" s="1">
        <f>1-UM318</f>
        <v>0.253303415607081</v>
      </c>
      <c r="VK318" s="1">
        <f>UM318*(1-UP318)</f>
        <v>0.0124657192720019</v>
      </c>
      <c r="VO318" s="1">
        <f>(WM314-WG314)/WM314</f>
        <v>0.827664916685688</v>
      </c>
      <c r="VR318" s="1">
        <f>(VU314-WA314)/VU314</f>
        <v>0.694259818731118</v>
      </c>
      <c r="VU318" s="1">
        <f>(VU314-VO314)/VU314</f>
        <v>0.729607250755287</v>
      </c>
      <c r="VX318" s="1">
        <f>(VU314-WA314)/(VU314-VO314)</f>
        <v>0.951552795031056</v>
      </c>
      <c r="WA318" s="1">
        <f>WM314/VU314-1</f>
        <v>0.323564954682779</v>
      </c>
      <c r="WD318" s="1">
        <f>VX318/(VX318+1)</f>
        <v>0.487587523870146</v>
      </c>
      <c r="WG318" s="1">
        <f>1/(1+VX318)</f>
        <v>0.512412476129854</v>
      </c>
      <c r="WJ318" s="1">
        <f>WG318/WD318-1</f>
        <v>0.0509138381201044</v>
      </c>
      <c r="WM318" s="1">
        <f>VU318*VX318</f>
        <v>0.694259818731118</v>
      </c>
      <c r="WP318" s="1">
        <f>1-VU318</f>
        <v>0.270392749244713</v>
      </c>
      <c r="WS318" s="1">
        <f>VU318*(1-VX318)</f>
        <v>0.0353474320241692</v>
      </c>
      <c r="WW318" s="1">
        <f>(XU314-XO314)/XU314</f>
        <v>0.808163265306122</v>
      </c>
      <c r="WZ318" s="1">
        <f>(XC314-XI314)/XC314</f>
        <v>0.626262626262626</v>
      </c>
      <c r="XC318" s="1">
        <f>(XC314-WW314)/XC314</f>
        <v>0.676346801346801</v>
      </c>
      <c r="XF318" s="1">
        <f>(XC314-XI314)/(XC314-WW314)</f>
        <v>0.925948973242066</v>
      </c>
      <c r="XI318" s="1">
        <f>XU314/XC314-1</f>
        <v>0.340488215488216</v>
      </c>
      <c r="XL318" s="1">
        <f>XF318/(XF318+1)</f>
        <v>0.480775444264943</v>
      </c>
      <c r="XO318" s="1">
        <f>1/(1+XF318)</f>
        <v>0.519224555735057</v>
      </c>
      <c r="XR318" s="1">
        <f>XO318/XL318-1</f>
        <v>0.07997311827957</v>
      </c>
      <c r="XU318" s="1">
        <f>XC318*XF318</f>
        <v>0.626262626262626</v>
      </c>
      <c r="XX318" s="1">
        <f>1-XC318</f>
        <v>0.323653198653199</v>
      </c>
      <c r="YA318" s="1">
        <f>XC318*(1-XF318)</f>
        <v>0.0500841750841752</v>
      </c>
      <c r="YE318" s="1">
        <f>(ZC314-YW314)/ZC314</f>
        <v>0.733333333333333</v>
      </c>
      <c r="YH318" s="1">
        <f>(YK314-YQ314)/YK314</f>
        <v>0.553495007132668</v>
      </c>
      <c r="YK318" s="1">
        <f>(YK314-YE314)/YK314</f>
        <v>0.646219686162625</v>
      </c>
      <c r="YN318" s="1">
        <f>(YK314-YQ314)/(YK314-YE314)</f>
        <v>0.856512141280353</v>
      </c>
      <c r="YQ318" s="1">
        <f>ZC314/YK314-1</f>
        <v>0.455064194008559</v>
      </c>
      <c r="YT318" s="1">
        <f>YN318/(YN318+1)</f>
        <v>0.461355529131986</v>
      </c>
      <c r="YW318" s="1">
        <f>1/(1+YN318)</f>
        <v>0.538644470868014</v>
      </c>
      <c r="YZ318" s="1">
        <f>YW318/YT318-1</f>
        <v>0.167525773195876</v>
      </c>
      <c r="ZC318" s="1">
        <f>YK318*YN318</f>
        <v>0.553495007132668</v>
      </c>
      <c r="ZF318" s="1">
        <f>1-YK318</f>
        <v>0.353780313837375</v>
      </c>
      <c r="ZI318" s="1">
        <f>YK318*(1-YN318)</f>
        <v>0.0927246790299572</v>
      </c>
      <c r="ZM318" s="5"/>
      <c r="ZN318" s="5"/>
      <c r="ZO318" s="5"/>
      <c r="ZP318" s="5"/>
      <c r="ZQ318" s="5"/>
      <c r="ZR318" s="5"/>
      <c r="ZS318" s="5"/>
      <c r="ZT318" s="5"/>
      <c r="ZU318" s="5"/>
      <c r="ZV318" s="5"/>
      <c r="ZW318" s="5"/>
      <c r="ZX318" s="5"/>
      <c r="ZY318" s="5"/>
      <c r="ZZ318" s="5"/>
      <c r="AAA318" s="5"/>
      <c r="AAB318" s="5"/>
      <c r="AAC318" s="5"/>
      <c r="AAD318" s="5"/>
      <c r="AAE318" s="5"/>
      <c r="AAF318" s="5"/>
      <c r="AAG318" s="5"/>
      <c r="AAH318" s="5"/>
      <c r="AAI318" s="5"/>
      <c r="AAJ318" s="5"/>
      <c r="AAK318" s="5"/>
      <c r="AAL318" s="5"/>
      <c r="AAM318" s="5"/>
    </row>
    <row r="319" spans="1:715">
      <c r="A319" s="3"/>
      <c r="FQ319" s="3"/>
      <c r="MG319" s="3"/>
      <c r="SW319" s="3"/>
      <c r="ZM319" s="5"/>
      <c r="ZN319" s="5"/>
      <c r="ZO319" s="5"/>
      <c r="ZP319" s="5"/>
      <c r="ZQ319" s="5"/>
      <c r="ZR319" s="5"/>
      <c r="ZS319" s="5"/>
      <c r="ZT319" s="5"/>
      <c r="ZU319" s="5"/>
      <c r="ZV319" s="5"/>
      <c r="ZW319" s="5"/>
      <c r="ZX319" s="5"/>
      <c r="ZY319" s="5"/>
      <c r="ZZ319" s="5"/>
      <c r="AAA319" s="5"/>
      <c r="AAB319" s="5"/>
      <c r="AAC319" s="5"/>
      <c r="AAD319" s="5"/>
      <c r="AAE319" s="5"/>
      <c r="AAF319" s="5"/>
      <c r="AAG319" s="5"/>
      <c r="AAH319" s="5"/>
      <c r="AAI319" s="5"/>
      <c r="AAJ319" s="5"/>
      <c r="AAK319" s="5"/>
      <c r="AAL319" s="5"/>
      <c r="AAM319" s="5"/>
    </row>
    <row r="320" spans="1:715">
      <c r="A320" s="3"/>
      <c r="FQ320" s="3"/>
      <c r="MG320" s="3"/>
      <c r="SW320" s="3"/>
      <c r="ZM320" s="5"/>
      <c r="ZN320" s="5"/>
      <c r="ZO320" s="5"/>
      <c r="ZP320" s="5"/>
      <c r="ZQ320" s="5"/>
      <c r="ZR320" s="5"/>
      <c r="ZS320" s="5"/>
      <c r="ZT320" s="5"/>
      <c r="ZU320" s="5"/>
      <c r="ZV320" s="5"/>
      <c r="ZW320" s="5"/>
      <c r="ZX320" s="5"/>
      <c r="ZY320" s="5"/>
      <c r="ZZ320" s="5"/>
      <c r="AAA320" s="5"/>
      <c r="AAB320" s="5"/>
      <c r="AAC320" s="5"/>
      <c r="AAD320" s="5"/>
      <c r="AAE320" s="5"/>
      <c r="AAF320" s="5"/>
      <c r="AAG320" s="5"/>
      <c r="AAH320" s="5"/>
      <c r="AAI320" s="5"/>
      <c r="AAJ320" s="5"/>
      <c r="AAK320" s="5"/>
      <c r="AAL320" s="5"/>
      <c r="AAM320" s="5"/>
    </row>
    <row r="321" spans="1:715">
      <c r="A321" s="4" t="s">
        <v>11</v>
      </c>
      <c r="MG321" s="4" t="s">
        <v>11</v>
      </c>
      <c r="ZM321" s="5"/>
      <c r="ZN321" s="5"/>
      <c r="ZO321" s="5"/>
      <c r="ZP321" s="5"/>
      <c r="ZQ321" s="5"/>
      <c r="ZR321" s="5"/>
      <c r="ZS321" s="5"/>
      <c r="ZT321" s="5"/>
      <c r="ZU321" s="5"/>
      <c r="ZV321" s="5"/>
      <c r="ZW321" s="5"/>
      <c r="ZX321" s="5"/>
      <c r="ZY321" s="5"/>
      <c r="ZZ321" s="5"/>
      <c r="AAA321" s="5"/>
      <c r="AAB321" s="5"/>
      <c r="AAC321" s="5"/>
      <c r="AAD321" s="5"/>
      <c r="AAE321" s="5"/>
      <c r="AAF321" s="5"/>
      <c r="AAG321" s="5"/>
      <c r="AAH321" s="5"/>
      <c r="AAI321" s="5"/>
      <c r="AAJ321" s="5"/>
      <c r="AAK321" s="5"/>
      <c r="AAL321" s="5"/>
      <c r="AAM321" s="5"/>
    </row>
    <row r="322" spans="1:715">
      <c r="A322" s="3" t="s">
        <v>63</v>
      </c>
      <c r="B322" s="1">
        <v>68</v>
      </c>
      <c r="C322" s="1">
        <v>325</v>
      </c>
      <c r="I322" s="1">
        <v>1201</v>
      </c>
      <c r="O322" s="1">
        <v>328</v>
      </c>
      <c r="U322" s="1">
        <v>253</v>
      </c>
      <c r="AA322" s="1">
        <v>1506</v>
      </c>
      <c r="AK322" s="1">
        <v>323</v>
      </c>
      <c r="AQ322" s="1">
        <v>1220</v>
      </c>
      <c r="AW322" s="1">
        <v>323</v>
      </c>
      <c r="BC322" s="1">
        <v>249</v>
      </c>
      <c r="BI322" s="1">
        <v>1539</v>
      </c>
      <c r="BS322" s="1">
        <v>313</v>
      </c>
      <c r="BY322" s="1">
        <v>1058</v>
      </c>
      <c r="CE322" s="1">
        <v>363</v>
      </c>
      <c r="CK322" s="1">
        <v>296</v>
      </c>
      <c r="CQ322" s="1">
        <v>1475</v>
      </c>
      <c r="DA322" s="1">
        <v>285</v>
      </c>
      <c r="DG322" s="1">
        <v>892</v>
      </c>
      <c r="DM322" s="1">
        <v>323</v>
      </c>
      <c r="DS322" s="1">
        <v>230</v>
      </c>
      <c r="DY322" s="1">
        <v>1209</v>
      </c>
      <c r="EI322" s="1">
        <v>219</v>
      </c>
      <c r="EO322" s="1">
        <v>573</v>
      </c>
      <c r="EU322" s="1">
        <v>282</v>
      </c>
      <c r="FA322" s="1">
        <v>245</v>
      </c>
      <c r="FG322" s="1">
        <v>842</v>
      </c>
      <c r="FQ322" s="3"/>
      <c r="FS322" s="1">
        <v>325</v>
      </c>
      <c r="FY322" s="1">
        <v>1229</v>
      </c>
      <c r="GE322" s="1">
        <v>328</v>
      </c>
      <c r="GK322" s="1">
        <v>258</v>
      </c>
      <c r="GQ322" s="1">
        <v>1542</v>
      </c>
      <c r="HA322" s="1">
        <v>298</v>
      </c>
      <c r="HG322" s="1">
        <v>1178</v>
      </c>
      <c r="HM322" s="1">
        <v>296</v>
      </c>
      <c r="HS322" s="1">
        <v>237</v>
      </c>
      <c r="HY322" s="1">
        <v>1493</v>
      </c>
      <c r="II322" s="1">
        <v>270</v>
      </c>
      <c r="IO322" s="1">
        <v>962</v>
      </c>
      <c r="IU322" s="1">
        <v>313</v>
      </c>
      <c r="JA322" s="1">
        <v>254</v>
      </c>
      <c r="JG322" s="1">
        <v>1338</v>
      </c>
      <c r="JQ322" s="1">
        <v>263</v>
      </c>
      <c r="JW322" s="1">
        <v>821</v>
      </c>
      <c r="KC322" s="1">
        <v>298</v>
      </c>
      <c r="KI322" s="1">
        <v>214</v>
      </c>
      <c r="KO322" s="1">
        <v>1115</v>
      </c>
      <c r="KY322" s="1">
        <v>207</v>
      </c>
      <c r="LE322" s="1">
        <v>532</v>
      </c>
      <c r="LK322" s="1">
        <v>264</v>
      </c>
      <c r="LQ322" s="1">
        <v>229</v>
      </c>
      <c r="LW322" s="1">
        <v>781</v>
      </c>
      <c r="MG322" s="3" t="s">
        <v>63</v>
      </c>
      <c r="MH322" s="1">
        <v>137</v>
      </c>
      <c r="MI322" s="1">
        <v>276</v>
      </c>
      <c r="MO322" s="1">
        <v>1213</v>
      </c>
      <c r="MU322" s="1">
        <v>267</v>
      </c>
      <c r="NA322" s="1">
        <v>206</v>
      </c>
      <c r="NG322" s="1">
        <v>1494</v>
      </c>
      <c r="NQ322" s="1">
        <v>233</v>
      </c>
      <c r="NW322" s="1">
        <v>1099</v>
      </c>
      <c r="OC322" s="1">
        <v>218</v>
      </c>
      <c r="OI322" s="1">
        <v>169</v>
      </c>
      <c r="OO322" s="1">
        <v>1361</v>
      </c>
      <c r="OY322" s="1">
        <v>297</v>
      </c>
      <c r="PE322" s="1">
        <v>1066</v>
      </c>
      <c r="PK322" s="1">
        <v>333</v>
      </c>
      <c r="PQ322" s="1">
        <v>239</v>
      </c>
      <c r="PW322" s="1">
        <v>1398</v>
      </c>
      <c r="QG322" s="1">
        <v>282</v>
      </c>
      <c r="QM322" s="1">
        <v>888</v>
      </c>
      <c r="QS322" s="1">
        <v>318</v>
      </c>
      <c r="QY322" s="1">
        <v>230</v>
      </c>
      <c r="RE322" s="1">
        <v>1206</v>
      </c>
      <c r="RO322" s="1">
        <v>261</v>
      </c>
      <c r="RU322" s="1">
        <v>737</v>
      </c>
      <c r="SA322" s="1">
        <v>330</v>
      </c>
      <c r="SG322" s="1">
        <v>283</v>
      </c>
      <c r="SM322" s="1">
        <v>1075</v>
      </c>
      <c r="SW322" s="3"/>
      <c r="SY322" s="1">
        <v>294</v>
      </c>
      <c r="TE322" s="1">
        <v>1277</v>
      </c>
      <c r="TK322" s="1">
        <v>288</v>
      </c>
      <c r="TQ322" s="1">
        <v>223</v>
      </c>
      <c r="TW322" s="1">
        <v>1582</v>
      </c>
      <c r="UG322" s="1">
        <v>256</v>
      </c>
      <c r="UM322" s="1">
        <v>1132</v>
      </c>
      <c r="US322" s="1">
        <v>245</v>
      </c>
      <c r="UY322" s="1">
        <v>193</v>
      </c>
      <c r="VE322" s="1">
        <v>1405</v>
      </c>
      <c r="VO322" s="1">
        <v>271</v>
      </c>
      <c r="VU322" s="1">
        <v>1016</v>
      </c>
      <c r="WA322" s="1">
        <v>304</v>
      </c>
      <c r="WG322" s="1">
        <v>221</v>
      </c>
      <c r="WM322" s="1">
        <v>1332</v>
      </c>
      <c r="WW322" s="1">
        <v>243</v>
      </c>
      <c r="XC322" s="1">
        <v>776</v>
      </c>
      <c r="XI322" s="1">
        <v>275</v>
      </c>
      <c r="XO322" s="1">
        <v>195</v>
      </c>
      <c r="XU322" s="1">
        <v>1029</v>
      </c>
      <c r="YE322" s="1">
        <v>248</v>
      </c>
      <c r="YK322" s="1">
        <v>705</v>
      </c>
      <c r="YQ322" s="1">
        <v>314</v>
      </c>
      <c r="YW322" s="1">
        <v>271</v>
      </c>
      <c r="ZC322" s="1">
        <v>1029</v>
      </c>
      <c r="ZM322" s="5"/>
      <c r="ZN322" s="5"/>
      <c r="ZO322" s="5"/>
      <c r="ZP322" s="5"/>
      <c r="ZQ322" s="5"/>
      <c r="ZR322" s="5"/>
      <c r="ZS322" s="5"/>
      <c r="ZT322" s="5"/>
      <c r="ZU322" s="5"/>
      <c r="ZV322" s="5"/>
      <c r="ZW322" s="5"/>
      <c r="ZX322" s="5"/>
      <c r="ZY322" s="5"/>
      <c r="ZZ322" s="5"/>
      <c r="AAA322" s="5"/>
      <c r="AAB322" s="5"/>
      <c r="AAC322" s="5"/>
      <c r="AAD322" s="5"/>
      <c r="AAE322" s="5"/>
      <c r="AAF322" s="5"/>
      <c r="AAG322" s="5"/>
      <c r="AAH322" s="5"/>
      <c r="AAI322" s="5"/>
      <c r="AAJ322" s="5"/>
      <c r="AAK322" s="5"/>
      <c r="AAL322" s="5"/>
      <c r="AAM322" s="5"/>
    </row>
    <row r="323" spans="1:715">
      <c r="A323" s="3"/>
      <c r="C323" s="1">
        <v>312</v>
      </c>
      <c r="I323" s="1">
        <v>1293</v>
      </c>
      <c r="O323" s="1">
        <v>342</v>
      </c>
      <c r="U323" s="1">
        <v>264</v>
      </c>
      <c r="AA323" s="1">
        <v>1703</v>
      </c>
      <c r="AK323" s="1">
        <v>361</v>
      </c>
      <c r="AQ323" s="1">
        <v>1491</v>
      </c>
      <c r="AW323" s="1">
        <v>398</v>
      </c>
      <c r="BC323" s="1">
        <v>307</v>
      </c>
      <c r="BI323" s="1">
        <v>1973</v>
      </c>
      <c r="BS323" s="1">
        <v>249</v>
      </c>
      <c r="BY323" s="1">
        <v>915</v>
      </c>
      <c r="CE323" s="1">
        <v>285</v>
      </c>
      <c r="CK323" s="1">
        <v>226</v>
      </c>
      <c r="CQ323" s="1">
        <v>1248</v>
      </c>
      <c r="DA323" s="1">
        <v>261</v>
      </c>
      <c r="DG323" s="1">
        <v>840</v>
      </c>
      <c r="DM323" s="1">
        <v>298</v>
      </c>
      <c r="DS323" s="1">
        <v>213</v>
      </c>
      <c r="DY323" s="1">
        <v>1135</v>
      </c>
      <c r="FQ323" s="3"/>
      <c r="FS323" s="1">
        <v>300</v>
      </c>
      <c r="FY323" s="1">
        <v>1210</v>
      </c>
      <c r="GE323" s="1">
        <v>328</v>
      </c>
      <c r="GK323" s="1">
        <v>255</v>
      </c>
      <c r="GQ323" s="1">
        <v>1592</v>
      </c>
      <c r="HA323" s="1">
        <v>330</v>
      </c>
      <c r="HG323" s="1">
        <v>1295</v>
      </c>
      <c r="HM323" s="1">
        <v>363</v>
      </c>
      <c r="HS323" s="1">
        <v>283</v>
      </c>
      <c r="HY323" s="1">
        <v>1712</v>
      </c>
      <c r="II323" s="1">
        <v>298</v>
      </c>
      <c r="IO323" s="1">
        <v>1141</v>
      </c>
      <c r="IU323" s="1">
        <v>342</v>
      </c>
      <c r="JA323" s="1">
        <v>268</v>
      </c>
      <c r="JG323" s="1">
        <v>1549</v>
      </c>
      <c r="JQ323" s="1">
        <v>245</v>
      </c>
      <c r="JW323" s="1">
        <v>791</v>
      </c>
      <c r="KC323" s="1">
        <v>274</v>
      </c>
      <c r="KI323" s="1">
        <v>201</v>
      </c>
      <c r="KO323" s="1">
        <v>1071</v>
      </c>
      <c r="MG323" s="3"/>
      <c r="MI323" s="1">
        <v>397</v>
      </c>
      <c r="MO323" s="1">
        <v>1431</v>
      </c>
      <c r="MU323" s="1">
        <v>439</v>
      </c>
      <c r="NA323" s="1">
        <v>339</v>
      </c>
      <c r="NG323" s="1">
        <v>1880</v>
      </c>
      <c r="NQ323" s="1">
        <v>417</v>
      </c>
      <c r="NW323" s="1">
        <v>1409</v>
      </c>
      <c r="OC323" s="1">
        <v>461</v>
      </c>
      <c r="OI323" s="1">
        <v>357</v>
      </c>
      <c r="OO323" s="1">
        <v>1856</v>
      </c>
      <c r="OY323" s="1">
        <v>301</v>
      </c>
      <c r="PE323" s="1">
        <v>1077</v>
      </c>
      <c r="PK323" s="1">
        <v>341</v>
      </c>
      <c r="PQ323" s="1">
        <v>258</v>
      </c>
      <c r="PW323" s="1">
        <v>1437</v>
      </c>
      <c r="QG323" s="1">
        <v>214</v>
      </c>
      <c r="QM323" s="1">
        <v>691</v>
      </c>
      <c r="QS323" s="1">
        <v>238</v>
      </c>
      <c r="QY323" s="1">
        <v>173</v>
      </c>
      <c r="RE323" s="1">
        <v>925</v>
      </c>
      <c r="SW323" s="3"/>
      <c r="SY323" s="1">
        <v>386</v>
      </c>
      <c r="TE323" s="1">
        <v>1415</v>
      </c>
      <c r="TK323" s="1">
        <v>425</v>
      </c>
      <c r="TQ323" s="1">
        <v>329</v>
      </c>
      <c r="TW323" s="1">
        <v>1858</v>
      </c>
      <c r="UG323" s="1">
        <v>399</v>
      </c>
      <c r="UM323" s="1">
        <v>1431</v>
      </c>
      <c r="US323" s="1">
        <v>441</v>
      </c>
      <c r="UY323" s="1">
        <v>342</v>
      </c>
      <c r="VE323" s="1">
        <v>1885</v>
      </c>
      <c r="VO323" s="1">
        <v>320</v>
      </c>
      <c r="VU323" s="1">
        <v>1160</v>
      </c>
      <c r="WA323" s="1">
        <v>364</v>
      </c>
      <c r="WG323" s="1">
        <v>277</v>
      </c>
      <c r="WM323" s="1">
        <v>1549</v>
      </c>
      <c r="WW323" s="1">
        <v>246</v>
      </c>
      <c r="XC323" s="1">
        <v>794</v>
      </c>
      <c r="XI323" s="1">
        <v>274</v>
      </c>
      <c r="XO323" s="1">
        <v>200</v>
      </c>
      <c r="XU323" s="1">
        <v>1080</v>
      </c>
      <c r="ZM323" s="5"/>
      <c r="ZN323" s="5"/>
      <c r="ZO323" s="5"/>
      <c r="ZP323" s="5"/>
      <c r="ZQ323" s="5"/>
      <c r="ZR323" s="5"/>
      <c r="ZS323" s="5"/>
      <c r="ZT323" s="5"/>
      <c r="ZU323" s="5"/>
      <c r="ZV323" s="5"/>
      <c r="ZW323" s="5"/>
      <c r="ZX323" s="5"/>
      <c r="ZY323" s="5"/>
      <c r="ZZ323" s="5"/>
      <c r="AAA323" s="5"/>
      <c r="AAB323" s="5"/>
      <c r="AAC323" s="5"/>
      <c r="AAD323" s="5"/>
      <c r="AAE323" s="5"/>
      <c r="AAF323" s="5"/>
      <c r="AAG323" s="5"/>
      <c r="AAH323" s="5"/>
      <c r="AAI323" s="5"/>
      <c r="AAJ323" s="5"/>
      <c r="AAK323" s="5"/>
      <c r="AAL323" s="5"/>
      <c r="AAM323" s="5"/>
    </row>
    <row r="324" spans="1:715">
      <c r="A324" s="3"/>
      <c r="C324" s="1">
        <v>325</v>
      </c>
      <c r="I324" s="1">
        <v>1281</v>
      </c>
      <c r="O324" s="1">
        <v>343</v>
      </c>
      <c r="U324" s="1">
        <v>265</v>
      </c>
      <c r="AA324" s="1">
        <v>1651</v>
      </c>
      <c r="AK324" s="1">
        <v>309</v>
      </c>
      <c r="AQ324" s="1">
        <v>1182</v>
      </c>
      <c r="AW324" s="1">
        <v>322</v>
      </c>
      <c r="BC324" s="1">
        <v>249</v>
      </c>
      <c r="BI324" s="1">
        <v>1522</v>
      </c>
      <c r="BS324" s="1">
        <v>291</v>
      </c>
      <c r="BY324" s="1">
        <v>1174</v>
      </c>
      <c r="CE324" s="1">
        <v>337</v>
      </c>
      <c r="CK324" s="1">
        <v>271</v>
      </c>
      <c r="CQ324" s="1">
        <v>1613</v>
      </c>
      <c r="DA324" s="1">
        <v>276</v>
      </c>
      <c r="DG324" s="1">
        <v>721</v>
      </c>
      <c r="DM324" s="1">
        <v>326</v>
      </c>
      <c r="DS324" s="1">
        <v>209</v>
      </c>
      <c r="DY324" s="1">
        <v>1004</v>
      </c>
      <c r="FQ324" s="3"/>
      <c r="FS324" s="1">
        <v>326</v>
      </c>
      <c r="FY324" s="1">
        <v>1285</v>
      </c>
      <c r="GE324" s="1">
        <v>343</v>
      </c>
      <c r="GK324" s="1">
        <v>268</v>
      </c>
      <c r="GQ324" s="1">
        <v>1654</v>
      </c>
      <c r="HA324" s="1">
        <v>336</v>
      </c>
      <c r="HG324" s="1">
        <v>1344</v>
      </c>
      <c r="HM324" s="1">
        <v>355</v>
      </c>
      <c r="HS324" s="1">
        <v>280</v>
      </c>
      <c r="HY324" s="1">
        <v>1747</v>
      </c>
      <c r="II324" s="1">
        <v>275</v>
      </c>
      <c r="IO324" s="1">
        <v>1000</v>
      </c>
      <c r="IU324" s="1">
        <v>317</v>
      </c>
      <c r="JA324" s="1">
        <v>254</v>
      </c>
      <c r="JG324" s="1">
        <v>1375</v>
      </c>
      <c r="JQ324" s="1">
        <v>283</v>
      </c>
      <c r="JW324" s="1">
        <v>767</v>
      </c>
      <c r="KC324" s="1">
        <v>341</v>
      </c>
      <c r="KI324" s="1">
        <v>221</v>
      </c>
      <c r="KO324" s="1">
        <v>1062</v>
      </c>
      <c r="MG324" s="3"/>
      <c r="MI324" s="1">
        <v>341</v>
      </c>
      <c r="MO324" s="1">
        <v>1355</v>
      </c>
      <c r="MU324" s="1">
        <v>358</v>
      </c>
      <c r="NA324" s="1">
        <v>276</v>
      </c>
      <c r="NG324" s="1">
        <v>1731</v>
      </c>
      <c r="NQ324" s="1">
        <v>356</v>
      </c>
      <c r="NW324" s="1">
        <v>1468</v>
      </c>
      <c r="OC324" s="1">
        <v>377</v>
      </c>
      <c r="OI324" s="1">
        <v>291</v>
      </c>
      <c r="OO324" s="1">
        <v>1897</v>
      </c>
      <c r="OY324" s="1">
        <v>318</v>
      </c>
      <c r="PE324" s="1">
        <v>1213</v>
      </c>
      <c r="PK324" s="1">
        <v>359</v>
      </c>
      <c r="PQ324" s="1">
        <v>266</v>
      </c>
      <c r="PW324" s="1">
        <v>1608</v>
      </c>
      <c r="QG324" s="1">
        <v>281</v>
      </c>
      <c r="QM324" s="1">
        <v>788</v>
      </c>
      <c r="QS324" s="1">
        <v>336</v>
      </c>
      <c r="QY324" s="1">
        <v>218</v>
      </c>
      <c r="RE324" s="1">
        <v>1051</v>
      </c>
      <c r="SW324" s="3"/>
      <c r="SY324" s="1">
        <v>326</v>
      </c>
      <c r="TE324" s="1">
        <v>1285</v>
      </c>
      <c r="TK324" s="1">
        <v>341</v>
      </c>
      <c r="TQ324" s="1">
        <v>264</v>
      </c>
      <c r="TW324" s="1">
        <v>1638</v>
      </c>
      <c r="UG324" s="1">
        <v>353</v>
      </c>
      <c r="UM324" s="1">
        <v>1407</v>
      </c>
      <c r="US324" s="1">
        <v>372</v>
      </c>
      <c r="UY324" s="1">
        <v>290</v>
      </c>
      <c r="VE324" s="1">
        <v>1815</v>
      </c>
      <c r="VO324" s="1">
        <v>295</v>
      </c>
      <c r="VU324" s="1">
        <v>1081</v>
      </c>
      <c r="WA324" s="1">
        <v>334</v>
      </c>
      <c r="WG324" s="1">
        <v>249</v>
      </c>
      <c r="WM324" s="1">
        <v>1431</v>
      </c>
      <c r="WW324" s="1">
        <v>250</v>
      </c>
      <c r="XC324" s="1">
        <v>688</v>
      </c>
      <c r="XI324" s="1">
        <v>300</v>
      </c>
      <c r="XO324" s="1">
        <v>190</v>
      </c>
      <c r="XU324" s="1">
        <v>914</v>
      </c>
      <c r="ZM324" s="5"/>
      <c r="ZN324" s="5"/>
      <c r="ZO324" s="5"/>
      <c r="ZP324" s="5"/>
      <c r="ZQ324" s="5"/>
      <c r="ZR324" s="5"/>
      <c r="ZS324" s="5"/>
      <c r="ZT324" s="5"/>
      <c r="ZU324" s="5"/>
      <c r="ZV324" s="5"/>
      <c r="ZW324" s="5"/>
      <c r="ZX324" s="5"/>
      <c r="ZY324" s="5"/>
      <c r="ZZ324" s="5"/>
      <c r="AAA324" s="5"/>
      <c r="AAB324" s="5"/>
      <c r="AAC324" s="5"/>
      <c r="AAD324" s="5"/>
      <c r="AAE324" s="5"/>
      <c r="AAF324" s="5"/>
      <c r="AAG324" s="5"/>
      <c r="AAH324" s="5"/>
      <c r="AAI324" s="5"/>
      <c r="AAJ324" s="5"/>
      <c r="AAK324" s="5"/>
      <c r="AAL324" s="5"/>
      <c r="AAM324" s="5"/>
    </row>
    <row r="325" spans="1:715">
      <c r="A325" s="3"/>
      <c r="C325" s="1">
        <f>AVERAGE(C322:C324)</f>
        <v>320.666666666667</v>
      </c>
      <c r="I325" s="1">
        <f>AVERAGE(I322:I324)</f>
        <v>1258.33333333333</v>
      </c>
      <c r="O325" s="1">
        <f>AVERAGE(O322:O324)</f>
        <v>337.666666666667</v>
      </c>
      <c r="U325" s="1">
        <f>AVERAGE(U322:U324)</f>
        <v>260.666666666667</v>
      </c>
      <c r="AA325" s="1">
        <f>AVERAGE(AA322:AA324)</f>
        <v>1620</v>
      </c>
      <c r="AK325" s="1">
        <f>AVERAGE(AK322:AK324)</f>
        <v>331</v>
      </c>
      <c r="AQ325" s="1">
        <f>AVERAGE(AQ322:AQ324)</f>
        <v>1297.66666666667</v>
      </c>
      <c r="AW325" s="1">
        <f>AVERAGE(AW322:AW324)</f>
        <v>347.666666666667</v>
      </c>
      <c r="BC325" s="1">
        <f>AVERAGE(BC322:BC324)</f>
        <v>268.333333333333</v>
      </c>
      <c r="BI325" s="1">
        <f>AVERAGE(BI322:BI324)</f>
        <v>1678</v>
      </c>
      <c r="BS325" s="1">
        <f>AVERAGE(BS322:BS324)</f>
        <v>284.333333333333</v>
      </c>
      <c r="BY325" s="1">
        <f>AVERAGE(BY322:BY324)</f>
        <v>1049</v>
      </c>
      <c r="CE325" s="1">
        <f>AVERAGE(CE322:CE324)</f>
        <v>328.333333333333</v>
      </c>
      <c r="CK325" s="1">
        <f>AVERAGE(CK322:CK324)</f>
        <v>264.333333333333</v>
      </c>
      <c r="CQ325" s="1">
        <f>AVERAGE(CQ322:CQ324)</f>
        <v>1445.33333333333</v>
      </c>
      <c r="DA325" s="1">
        <f>AVERAGE(DA322:DA324)</f>
        <v>274</v>
      </c>
      <c r="DG325" s="1">
        <f>AVERAGE(DG322:DG324)</f>
        <v>817.666666666667</v>
      </c>
      <c r="DM325" s="1">
        <f>AVERAGE(DM322:DM324)</f>
        <v>315.666666666667</v>
      </c>
      <c r="DS325" s="1">
        <f>AVERAGE(DS322:DS324)</f>
        <v>217.333333333333</v>
      </c>
      <c r="DY325" s="1">
        <f>AVERAGE(DY322:DY324)</f>
        <v>1116</v>
      </c>
      <c r="EI325" s="1">
        <f>EI322</f>
        <v>219</v>
      </c>
      <c r="EO325" s="1">
        <f>EO322</f>
        <v>573</v>
      </c>
      <c r="EU325" s="1">
        <f>EU322</f>
        <v>282</v>
      </c>
      <c r="FA325" s="1">
        <f>FA322</f>
        <v>245</v>
      </c>
      <c r="FG325" s="1">
        <f>FG322</f>
        <v>842</v>
      </c>
      <c r="FQ325" s="3"/>
      <c r="FS325" s="1">
        <f>AVERAGE(FS322:FS324)</f>
        <v>317</v>
      </c>
      <c r="FY325" s="1">
        <f>AVERAGE(FY322:FY324)</f>
        <v>1241.33333333333</v>
      </c>
      <c r="GE325" s="1">
        <f>AVERAGE(GE322:GE324)</f>
        <v>333</v>
      </c>
      <c r="GK325" s="1">
        <f>AVERAGE(GK322:GK324)</f>
        <v>260.333333333333</v>
      </c>
      <c r="GQ325" s="1">
        <f>AVERAGE(GQ322:GQ324)</f>
        <v>1596</v>
      </c>
      <c r="HA325" s="1">
        <f>AVERAGE(HA322:HA324)</f>
        <v>321.333333333333</v>
      </c>
      <c r="HG325" s="1">
        <f>AVERAGE(HG322:HG324)</f>
        <v>1272.33333333333</v>
      </c>
      <c r="HM325" s="1">
        <f>AVERAGE(HM322:HM324)</f>
        <v>338</v>
      </c>
      <c r="HS325" s="1">
        <f>AVERAGE(HS322:HS324)</f>
        <v>266.666666666667</v>
      </c>
      <c r="HY325" s="1">
        <f>AVERAGE(HY322:HY324)</f>
        <v>1650.66666666667</v>
      </c>
      <c r="II325" s="1">
        <f>AVERAGE(II322:II324)</f>
        <v>281</v>
      </c>
      <c r="IO325" s="1">
        <f>AVERAGE(IO322:IO324)</f>
        <v>1034.33333333333</v>
      </c>
      <c r="IU325" s="1">
        <f>AVERAGE(IU322:IU324)</f>
        <v>324</v>
      </c>
      <c r="JA325" s="1">
        <f>AVERAGE(JA322:JA324)</f>
        <v>258.666666666667</v>
      </c>
      <c r="JG325" s="1">
        <f>AVERAGE(JG322:JG324)</f>
        <v>1420.66666666667</v>
      </c>
      <c r="JQ325" s="1">
        <f>AVERAGE(JQ322:JQ324)</f>
        <v>263.666666666667</v>
      </c>
      <c r="JW325" s="1">
        <f>AVERAGE(JW322:JW324)</f>
        <v>793</v>
      </c>
      <c r="KC325" s="1">
        <f>AVERAGE(KC322:KC324)</f>
        <v>304.333333333333</v>
      </c>
      <c r="KI325" s="1">
        <f>AVERAGE(KI322:KI324)</f>
        <v>212</v>
      </c>
      <c r="KO325" s="1">
        <f>AVERAGE(KO322:KO324)</f>
        <v>1082.66666666667</v>
      </c>
      <c r="KY325" s="1">
        <f>KY322</f>
        <v>207</v>
      </c>
      <c r="LE325" s="1">
        <f>LE322</f>
        <v>532</v>
      </c>
      <c r="LK325" s="1">
        <f>LK322</f>
        <v>264</v>
      </c>
      <c r="LQ325" s="1">
        <f>LQ322</f>
        <v>229</v>
      </c>
      <c r="LW325" s="1">
        <f>LW322</f>
        <v>781</v>
      </c>
      <c r="MG325" s="3"/>
      <c r="MI325" s="1">
        <f>AVERAGE(MI322:MI324)</f>
        <v>338</v>
      </c>
      <c r="MO325" s="1">
        <f>AVERAGE(MO322:MO324)</f>
        <v>1333</v>
      </c>
      <c r="MU325" s="1">
        <f>AVERAGE(MU322:MU324)</f>
        <v>354.666666666667</v>
      </c>
      <c r="NA325" s="1">
        <f>AVERAGE(NA322:NA324)</f>
        <v>273.666666666667</v>
      </c>
      <c r="NG325" s="1">
        <f>AVERAGE(NG322:NG324)</f>
        <v>1701.66666666667</v>
      </c>
      <c r="NQ325" s="1">
        <f>AVERAGE(NQ322:NQ324)</f>
        <v>335.333333333333</v>
      </c>
      <c r="NW325" s="1">
        <f>AVERAGE(NW322:NW324)</f>
        <v>1325.33333333333</v>
      </c>
      <c r="OC325" s="1">
        <f>AVERAGE(OC322:OC324)</f>
        <v>352</v>
      </c>
      <c r="OI325" s="1">
        <f>AVERAGE(OI322:OI324)</f>
        <v>272.333333333333</v>
      </c>
      <c r="OO325" s="1">
        <f>AVERAGE(OO322:OO324)</f>
        <v>1704.66666666667</v>
      </c>
      <c r="OY325" s="1">
        <f>AVERAGE(OY322:OY324)</f>
        <v>305.333333333333</v>
      </c>
      <c r="PE325" s="1">
        <f>AVERAGE(PE322:PE324)</f>
        <v>1118.66666666667</v>
      </c>
      <c r="PK325" s="1">
        <f>AVERAGE(PK322:PK324)</f>
        <v>344.333333333333</v>
      </c>
      <c r="PQ325" s="1">
        <f>AVERAGE(PQ322:PQ324)</f>
        <v>254.333333333333</v>
      </c>
      <c r="PW325" s="1">
        <f>AVERAGE(PW322:PW324)</f>
        <v>1481</v>
      </c>
      <c r="QG325" s="1">
        <f>AVERAGE(QG322:QG324)</f>
        <v>259</v>
      </c>
      <c r="QM325" s="1">
        <f>AVERAGE(QM322:QM324)</f>
        <v>789</v>
      </c>
      <c r="QS325" s="1">
        <f>AVERAGE(QS322:QS324)</f>
        <v>297.333333333333</v>
      </c>
      <c r="QY325" s="1">
        <f>AVERAGE(QY322:QY324)</f>
        <v>207</v>
      </c>
      <c r="RE325" s="1">
        <f>AVERAGE(RE322:RE324)</f>
        <v>1060.66666666667</v>
      </c>
      <c r="RO325" s="1">
        <f>RO322</f>
        <v>261</v>
      </c>
      <c r="RU325" s="1">
        <f>RU322</f>
        <v>737</v>
      </c>
      <c r="SA325" s="1">
        <f>SA322</f>
        <v>330</v>
      </c>
      <c r="SG325" s="1">
        <f>SG322</f>
        <v>283</v>
      </c>
      <c r="SM325" s="1">
        <f>SM322</f>
        <v>1075</v>
      </c>
      <c r="SW325" s="3"/>
      <c r="SY325" s="1">
        <f>AVERAGE(SY322:SY324)</f>
        <v>335.333333333333</v>
      </c>
      <c r="TE325" s="1">
        <f>AVERAGE(TE322:TE324)</f>
        <v>1325.66666666667</v>
      </c>
      <c r="TK325" s="1">
        <f>AVERAGE(TK322:TK324)</f>
        <v>351.333333333333</v>
      </c>
      <c r="TQ325" s="1">
        <f>AVERAGE(TQ322:TQ324)</f>
        <v>272</v>
      </c>
      <c r="TW325" s="1">
        <f>AVERAGE(TW322:TW324)</f>
        <v>1692.66666666667</v>
      </c>
      <c r="UG325" s="1">
        <f>AVERAGE(UG322:UG324)</f>
        <v>336</v>
      </c>
      <c r="UM325" s="1">
        <f>AVERAGE(UM322:UM324)</f>
        <v>1323.33333333333</v>
      </c>
      <c r="US325" s="1">
        <f>AVERAGE(US322:US324)</f>
        <v>352.666666666667</v>
      </c>
      <c r="UY325" s="1">
        <f>AVERAGE(UY322:UY324)</f>
        <v>275</v>
      </c>
      <c r="VE325" s="1">
        <f>AVERAGE(VE322:VE324)</f>
        <v>1701.66666666667</v>
      </c>
      <c r="VO325" s="1">
        <f>AVERAGE(VO322:VO324)</f>
        <v>295.333333333333</v>
      </c>
      <c r="VU325" s="1">
        <f>AVERAGE(VU322:VU324)</f>
        <v>1085.66666666667</v>
      </c>
      <c r="WA325" s="1">
        <f>AVERAGE(WA322:WA324)</f>
        <v>334</v>
      </c>
      <c r="WG325" s="1">
        <f>AVERAGE(WG322:WG324)</f>
        <v>249</v>
      </c>
      <c r="WM325" s="1">
        <f>AVERAGE(WM322:WM324)</f>
        <v>1437.33333333333</v>
      </c>
      <c r="WW325" s="1">
        <f>AVERAGE(WW322:WW324)</f>
        <v>246.333333333333</v>
      </c>
      <c r="XC325" s="1">
        <f>AVERAGE(XC322:XC324)</f>
        <v>752.666666666667</v>
      </c>
      <c r="XI325" s="1">
        <f>AVERAGE(XI322:XI324)</f>
        <v>283</v>
      </c>
      <c r="XO325" s="1">
        <f>AVERAGE(XO322:XO324)</f>
        <v>195</v>
      </c>
      <c r="XU325" s="1">
        <f>AVERAGE(XU322:XU324)</f>
        <v>1007.66666666667</v>
      </c>
      <c r="YE325" s="1">
        <f>YE322</f>
        <v>248</v>
      </c>
      <c r="YK325" s="1">
        <f>YK322</f>
        <v>705</v>
      </c>
      <c r="YQ325" s="1">
        <f>YQ322</f>
        <v>314</v>
      </c>
      <c r="YW325" s="1">
        <f>YW322</f>
        <v>271</v>
      </c>
      <c r="ZC325" s="1">
        <f>ZC322</f>
        <v>1029</v>
      </c>
      <c r="ZM325" s="5"/>
      <c r="ZN325" s="5"/>
      <c r="ZO325" s="5"/>
      <c r="ZP325" s="5"/>
      <c r="ZQ325" s="5"/>
      <c r="ZR325" s="5"/>
      <c r="ZS325" s="5"/>
      <c r="ZT325" s="5"/>
      <c r="ZU325" s="5"/>
      <c r="ZV325" s="5"/>
      <c r="ZW325" s="5"/>
      <c r="ZX325" s="5"/>
      <c r="ZY325" s="5"/>
      <c r="ZZ325" s="5"/>
      <c r="AAA325" s="5"/>
      <c r="AAB325" s="5"/>
      <c r="AAC325" s="5"/>
      <c r="AAD325" s="5"/>
      <c r="AAE325" s="5"/>
      <c r="AAF325" s="5"/>
      <c r="AAG325" s="5"/>
      <c r="AAH325" s="5"/>
      <c r="AAI325" s="5"/>
      <c r="AAJ325" s="5"/>
      <c r="AAK325" s="5"/>
      <c r="AAL325" s="5"/>
      <c r="AAM325" s="5"/>
    </row>
    <row r="326" spans="1:715">
      <c r="A326" s="3"/>
      <c r="FQ326" s="3"/>
      <c r="MG326" s="3"/>
      <c r="SW326" s="3"/>
      <c r="ZM326" s="5"/>
      <c r="ZN326" s="5"/>
      <c r="ZO326" s="5"/>
      <c r="ZP326" s="5"/>
      <c r="ZQ326" s="5"/>
      <c r="ZR326" s="5"/>
      <c r="ZS326" s="5"/>
      <c r="ZT326" s="5"/>
      <c r="ZU326" s="5"/>
      <c r="ZV326" s="5"/>
      <c r="ZW326" s="5"/>
      <c r="ZX326" s="5"/>
      <c r="ZY326" s="5"/>
      <c r="ZZ326" s="5"/>
      <c r="AAA326" s="5"/>
      <c r="AAB326" s="5"/>
      <c r="AAC326" s="5"/>
      <c r="AAD326" s="5"/>
      <c r="AAE326" s="5"/>
      <c r="AAF326" s="5"/>
      <c r="AAG326" s="5"/>
      <c r="AAH326" s="5"/>
      <c r="AAI326" s="5"/>
      <c r="AAJ326" s="5"/>
      <c r="AAK326" s="5"/>
      <c r="AAL326" s="5"/>
      <c r="AAM326" s="5"/>
    </row>
    <row r="327" spans="1:715">
      <c r="A327" s="3"/>
      <c r="FQ327" s="3"/>
      <c r="MG327" s="3"/>
      <c r="SW327" s="3"/>
      <c r="ZM327" s="5"/>
      <c r="ZN327" s="5"/>
      <c r="ZO327" s="5"/>
      <c r="ZP327" s="5"/>
      <c r="ZQ327" s="5"/>
      <c r="ZR327" s="5"/>
      <c r="ZS327" s="5"/>
      <c r="ZT327" s="5"/>
      <c r="ZU327" s="5"/>
      <c r="ZV327" s="5"/>
      <c r="ZW327" s="5"/>
      <c r="ZX327" s="5"/>
      <c r="ZY327" s="5"/>
      <c r="ZZ327" s="5"/>
      <c r="AAA327" s="5"/>
      <c r="AAB327" s="5"/>
      <c r="AAC327" s="5"/>
      <c r="AAD327" s="5"/>
      <c r="AAE327" s="5"/>
      <c r="AAF327" s="5"/>
      <c r="AAG327" s="5"/>
      <c r="AAH327" s="5"/>
      <c r="AAI327" s="5"/>
      <c r="AAJ327" s="5"/>
      <c r="AAK327" s="5"/>
      <c r="AAL327" s="5"/>
      <c r="AAM327" s="5"/>
    </row>
    <row r="328" spans="1:715">
      <c r="A328" s="3"/>
      <c r="FQ328" s="3"/>
      <c r="MG328" s="3"/>
      <c r="SW328" s="3"/>
      <c r="ZM328" s="5"/>
      <c r="ZN328" s="5"/>
      <c r="ZO328" s="5"/>
      <c r="ZP328" s="5"/>
      <c r="ZQ328" s="5"/>
      <c r="ZR328" s="5"/>
      <c r="ZS328" s="5"/>
      <c r="ZT328" s="5"/>
      <c r="ZU328" s="5"/>
      <c r="ZV328" s="5"/>
      <c r="ZW328" s="5"/>
      <c r="ZX328" s="5"/>
      <c r="ZY328" s="5"/>
      <c r="ZZ328" s="5"/>
      <c r="AAA328" s="5"/>
      <c r="AAB328" s="5"/>
      <c r="AAC328" s="5"/>
      <c r="AAD328" s="5"/>
      <c r="AAE328" s="5"/>
      <c r="AAF328" s="5"/>
      <c r="AAG328" s="5"/>
      <c r="AAH328" s="5"/>
      <c r="AAI328" s="5"/>
      <c r="AAJ328" s="5"/>
      <c r="AAK328" s="5"/>
      <c r="AAL328" s="5"/>
      <c r="AAM328" s="5"/>
    </row>
    <row r="329" spans="1:715">
      <c r="A329" s="3"/>
      <c r="C329" s="1">
        <f>(AA325-U325)/AA325</f>
        <v>0.839094650205761</v>
      </c>
      <c r="F329" s="1">
        <f>(I325-O325)/I325</f>
        <v>0.731655629139073</v>
      </c>
      <c r="I329" s="1">
        <f>(I325-C325)/I325</f>
        <v>0.745165562913907</v>
      </c>
      <c r="L329" s="1">
        <f>(I325-O325)/(I325-C325)</f>
        <v>0.981869889797369</v>
      </c>
      <c r="O329" s="1">
        <f>AA325/I325-1</f>
        <v>0.287417218543046</v>
      </c>
      <c r="R329" s="1">
        <f>L329/(L329+1)</f>
        <v>0.49542600896861</v>
      </c>
      <c r="U329" s="1">
        <f>1/(1+L329)</f>
        <v>0.50457399103139</v>
      </c>
      <c r="X329" s="1">
        <f>U329/R329-1</f>
        <v>0.0184648805213614</v>
      </c>
      <c r="AA329" s="1">
        <f>I329*L329</f>
        <v>0.731655629139073</v>
      </c>
      <c r="AD329" s="1">
        <f>1-I329</f>
        <v>0.254834437086093</v>
      </c>
      <c r="AG329" s="1">
        <f>I329*(1-L329)</f>
        <v>0.0135099337748345</v>
      </c>
      <c r="AK329" s="1">
        <f>(BI325-BC325)/BI325</f>
        <v>0.840087405641637</v>
      </c>
      <c r="AN329" s="1">
        <f>(AQ325-AW325)/AQ325</f>
        <v>0.732083226303622</v>
      </c>
      <c r="AQ329" s="1">
        <f>(AQ325-AK325)/AQ325</f>
        <v>0.74492679167737</v>
      </c>
      <c r="AT329" s="1">
        <f>(AQ325-AW325)/(AQ325-AK325)</f>
        <v>0.982758620689655</v>
      </c>
      <c r="AW329" s="1">
        <f>BI325/AQ325-1</f>
        <v>0.293090161828924</v>
      </c>
      <c r="AZ329" s="1">
        <f>AT329/(AT329+1)</f>
        <v>0.495652173913043</v>
      </c>
      <c r="BC329" s="1">
        <f>1/(1+AT329)</f>
        <v>0.504347826086956</v>
      </c>
      <c r="BF329" s="1">
        <f>BC329/AZ329-1</f>
        <v>0.0175438596491229</v>
      </c>
      <c r="BI329" s="1">
        <f>AQ329*AT329</f>
        <v>0.732083226303622</v>
      </c>
      <c r="BL329" s="1">
        <f>1-AQ329</f>
        <v>0.25507320832263</v>
      </c>
      <c r="BO329" s="1">
        <f>AQ329*(1-AT329)</f>
        <v>0.0128435653737478</v>
      </c>
      <c r="BS329" s="1">
        <f>(CQ325-CK325)/CQ325</f>
        <v>0.817112546125461</v>
      </c>
      <c r="BV329" s="1">
        <f>(BY325-CE325)/BY325</f>
        <v>0.687003495392437</v>
      </c>
      <c r="BY329" s="1">
        <f>(BY325-BS325)/BY325</f>
        <v>0.728948204639339</v>
      </c>
      <c r="CB329" s="1">
        <f>(BY325-CE325)/(BY325-BS325)</f>
        <v>0.942458587619878</v>
      </c>
      <c r="CE329" s="1">
        <f>CQ325/BY325-1</f>
        <v>0.377820146170956</v>
      </c>
      <c r="CH329" s="1">
        <f>CB329/(CB329+1)</f>
        <v>0.485188509874327</v>
      </c>
      <c r="CK329" s="1">
        <f>1/(1+CB329)</f>
        <v>0.514811490125673</v>
      </c>
      <c r="CN329" s="1">
        <f>CK329/CH329-1</f>
        <v>0.061054579093432</v>
      </c>
      <c r="CQ329" s="1">
        <f>BY329*CB329</f>
        <v>0.687003495392437</v>
      </c>
      <c r="CT329" s="1">
        <f>1-BY329</f>
        <v>0.271051795360661</v>
      </c>
      <c r="CW329" s="1">
        <f>BY329*(1-CB329)</f>
        <v>0.0419447092469018</v>
      </c>
      <c r="DA329" s="1">
        <f>(DY325-DS325)/DY325</f>
        <v>0.805256869772999</v>
      </c>
      <c r="DD329" s="1">
        <f>(DG325-DM325)/DG325</f>
        <v>0.613942111699959</v>
      </c>
      <c r="DG329" s="1">
        <f>(DG325-DA325)/DG325</f>
        <v>0.664900122299225</v>
      </c>
      <c r="DJ329" s="1">
        <f>(DG325-DM325)/(DG325-DA325)</f>
        <v>0.923359901900674</v>
      </c>
      <c r="DM329" s="1">
        <f>DY325/DG325-1</f>
        <v>0.364859355890746</v>
      </c>
      <c r="DP329" s="1">
        <f>DJ329/(DJ329+1)</f>
        <v>0.48007650621613</v>
      </c>
      <c r="DS329" s="1">
        <f>1/(1+DJ329)</f>
        <v>0.51992349378387</v>
      </c>
      <c r="DV329" s="1">
        <f>DS329/DP329-1</f>
        <v>0.0830013280212483</v>
      </c>
      <c r="DY329" s="1">
        <f>DG329*DJ329</f>
        <v>0.613942111699959</v>
      </c>
      <c r="EB329" s="1">
        <f>1-DG329</f>
        <v>0.335099877700775</v>
      </c>
      <c r="EE329" s="1">
        <f>DG329*(1-DJ329)</f>
        <v>0.0509580105992662</v>
      </c>
      <c r="EI329" s="1">
        <f>(FG325-FA325)/FG325</f>
        <v>0.709026128266033</v>
      </c>
      <c r="EL329" s="1">
        <f>(EO325-EU325)/EO325</f>
        <v>0.507853403141361</v>
      </c>
      <c r="EO329" s="1">
        <f>(EO325-EI325)/EO325</f>
        <v>0.617801047120419</v>
      </c>
      <c r="ER329" s="1">
        <f>(EO325-EU325)/(EO325-EI325)</f>
        <v>0.822033898305085</v>
      </c>
      <c r="EU329" s="1">
        <f>FG325/EO325-1</f>
        <v>0.469458987783595</v>
      </c>
      <c r="EX329" s="1">
        <f>ER329/(ER329+1)</f>
        <v>0.451162790697674</v>
      </c>
      <c r="FA329" s="1">
        <f>1/(1+ER329)</f>
        <v>0.548837209302326</v>
      </c>
      <c r="FD329" s="1">
        <f>FA329/EX329-1</f>
        <v>0.216494845360825</v>
      </c>
      <c r="FG329" s="1">
        <f>EO329*ER329</f>
        <v>0.507853403141361</v>
      </c>
      <c r="FJ329" s="1">
        <f>1-EO329</f>
        <v>0.382198952879581</v>
      </c>
      <c r="FM329" s="1">
        <f>EO329*(1-ER329)</f>
        <v>0.109947643979058</v>
      </c>
      <c r="FQ329" s="3"/>
      <c r="FS329" s="1">
        <f>(GQ325-GK325)/GQ325</f>
        <v>0.836883876357561</v>
      </c>
      <c r="FV329" s="1">
        <f>(FY325-GE325)/FY325</f>
        <v>0.731740064446831</v>
      </c>
      <c r="FY329" s="1">
        <f>(FY325-FS325)/FY325</f>
        <v>0.744629430719656</v>
      </c>
      <c r="GB329" s="1">
        <f>(FY325-GE325)/(FY325-FS325)</f>
        <v>0.982690227190768</v>
      </c>
      <c r="GE329" s="1">
        <f>GQ325/FY325-1</f>
        <v>0.285714285714286</v>
      </c>
      <c r="GH329" s="1">
        <f>GB329/(GB329+1)</f>
        <v>0.495634776282284</v>
      </c>
      <c r="GK329" s="1">
        <f>1/(1+GB329)</f>
        <v>0.504365223717716</v>
      </c>
      <c r="GN329" s="1">
        <f>GK329/GH329-1</f>
        <v>0.0176146788990825</v>
      </c>
      <c r="GQ329" s="1">
        <f>FY329*GB329</f>
        <v>0.731740064446831</v>
      </c>
      <c r="GT329" s="1">
        <f>1-FY329</f>
        <v>0.255370569280344</v>
      </c>
      <c r="GW329" s="1">
        <f>FY329*(1-GB329)</f>
        <v>0.0128893662728249</v>
      </c>
      <c r="HA329" s="1">
        <f>(HY325-HS325)/HY325</f>
        <v>0.838449111470113</v>
      </c>
      <c r="HD329" s="1">
        <f>(HG325-HM325)/HG325</f>
        <v>0.734346345297354</v>
      </c>
      <c r="HG329" s="1">
        <f>(HG325-HA325)/HG325</f>
        <v>0.747445637935552</v>
      </c>
      <c r="HJ329" s="1">
        <f>(HG325-HM325)/(HG325-HA325)</f>
        <v>0.982474588152822</v>
      </c>
      <c r="HM329" s="1">
        <f>HY325/HG325-1</f>
        <v>0.297353942887084</v>
      </c>
      <c r="HP329" s="1">
        <f>HJ329/(HJ329+1)</f>
        <v>0.495579915134371</v>
      </c>
      <c r="HS329" s="1">
        <f>1/(1+HJ329)</f>
        <v>0.50442008486563</v>
      </c>
      <c r="HV329" s="1">
        <f>HS329/HP329-1</f>
        <v>0.017838030681413</v>
      </c>
      <c r="HY329" s="1">
        <f>HG329*HJ329</f>
        <v>0.734346345297354</v>
      </c>
      <c r="IB329" s="1">
        <f>1-HG329</f>
        <v>0.252554362064448</v>
      </c>
      <c r="IE329" s="1">
        <f>HG329*(1-HJ329)</f>
        <v>0.0130992926381976</v>
      </c>
      <c r="II329" s="1">
        <f>(JG325-JA325)/JG325</f>
        <v>0.817925856405443</v>
      </c>
      <c r="IL329" s="1">
        <f>(IO325-IU325)/IO325</f>
        <v>0.686754753464389</v>
      </c>
      <c r="IO329" s="1">
        <f>(IO325-II325)/IO325</f>
        <v>0.72832742507251</v>
      </c>
      <c r="IR329" s="1">
        <f>(IO325-IU325)/(IO325-II325)</f>
        <v>0.942920353982301</v>
      </c>
      <c r="IU329" s="1">
        <f>JG325/IO325-1</f>
        <v>0.373509506928779</v>
      </c>
      <c r="IX329" s="1">
        <f>IR329/(IR329+1)</f>
        <v>0.485310863129128</v>
      </c>
      <c r="JA329" s="1">
        <f>1/(1+IR329)</f>
        <v>0.514689136870872</v>
      </c>
      <c r="JD329" s="1">
        <f>JA329/IX329-1</f>
        <v>0.060534960112623</v>
      </c>
      <c r="JG329" s="1">
        <f>IO329*IR329</f>
        <v>0.686754753464389</v>
      </c>
      <c r="JJ329" s="1">
        <f>1-IO329</f>
        <v>0.27167257492749</v>
      </c>
      <c r="JM329" s="1">
        <f>IO329*(1-IR329)</f>
        <v>0.0415726716081212</v>
      </c>
      <c r="JQ329" s="1">
        <f>(KO325-KI325)/KO325</f>
        <v>0.804187192118227</v>
      </c>
      <c r="JT329" s="1">
        <f>(JW325-KC325)/JW325</f>
        <v>0.616225304749895</v>
      </c>
      <c r="JW329" s="1">
        <f>(JW325-JQ325)/JW325</f>
        <v>0.667507356031946</v>
      </c>
      <c r="JZ329" s="1">
        <f>(JW325-KC325)/(JW325-JQ325)</f>
        <v>0.923173803526449</v>
      </c>
      <c r="KC329" s="1">
        <f>KO325/JW325-1</f>
        <v>0.365279529213955</v>
      </c>
      <c r="KF329" s="1">
        <f>JZ329/(JZ329+1)</f>
        <v>0.480026195153897</v>
      </c>
      <c r="KI329" s="1">
        <f>1/(1+JZ329)</f>
        <v>0.519973804846103</v>
      </c>
      <c r="KL329" s="1">
        <f>KI329/KF329-1</f>
        <v>0.0832196452933152</v>
      </c>
      <c r="KO329" s="1">
        <f>JW329*JZ329</f>
        <v>0.616225304749895</v>
      </c>
      <c r="KR329" s="1">
        <f>1-JW329</f>
        <v>0.332492643968054</v>
      </c>
      <c r="KU329" s="1">
        <f>JW329*(1-JZ329)</f>
        <v>0.0512820512820512</v>
      </c>
      <c r="KY329" s="1">
        <f>(LW325-LQ325)/LW325</f>
        <v>0.706786171574904</v>
      </c>
      <c r="LB329" s="1">
        <f>(LE325-LK325)/LE325</f>
        <v>0.503759398496241</v>
      </c>
      <c r="LE329" s="1">
        <f>(LE325-KY325)/LE325</f>
        <v>0.610902255639098</v>
      </c>
      <c r="LH329" s="1">
        <f>(LE325-LK325)/(LE325-KY325)</f>
        <v>0.824615384615385</v>
      </c>
      <c r="LK329" s="1">
        <f>LW325/LE325-1</f>
        <v>0.468045112781955</v>
      </c>
      <c r="LN329" s="1">
        <f>LH329/(LH329+1)</f>
        <v>0.451939291736931</v>
      </c>
      <c r="LQ329" s="1">
        <f>1/(1+LH329)</f>
        <v>0.548060708263069</v>
      </c>
      <c r="LT329" s="1">
        <f>LQ329/LN329-1</f>
        <v>0.212686567164179</v>
      </c>
      <c r="LW329" s="1">
        <f>LE329*LH329</f>
        <v>0.503759398496241</v>
      </c>
      <c r="LZ329" s="1">
        <f>1-LE329</f>
        <v>0.389097744360902</v>
      </c>
      <c r="MC329" s="1">
        <f>LE329*(1-LH329)</f>
        <v>0.107142857142857</v>
      </c>
      <c r="MG329" s="3"/>
      <c r="MI329" s="1">
        <f>(NG325-NA325)/NG325</f>
        <v>0.839177277179236</v>
      </c>
      <c r="ML329" s="1">
        <f>(MO325-MU325)/MO325</f>
        <v>0.733933483370843</v>
      </c>
      <c r="MO329" s="1">
        <f>(MO325-MI325)/MO325</f>
        <v>0.746436609152288</v>
      </c>
      <c r="MR329" s="1">
        <f>(MO325-MU325)/(MO325-MI325)</f>
        <v>0.983249581239531</v>
      </c>
      <c r="MU329" s="1">
        <f>NG325/MO325-1</f>
        <v>0.276569142285571</v>
      </c>
      <c r="MX329" s="1">
        <f>MR329/(MR329+1)</f>
        <v>0.495777027027027</v>
      </c>
      <c r="NA329" s="1">
        <f>1/(1+MR329)</f>
        <v>0.504222972972973</v>
      </c>
      <c r="ND329" s="1">
        <f>NA329/MX329-1</f>
        <v>0.0170357751277685</v>
      </c>
      <c r="NG329" s="1">
        <f>MO329*MR329</f>
        <v>0.733933483370843</v>
      </c>
      <c r="NJ329" s="1">
        <f>1-MO329</f>
        <v>0.253563390847712</v>
      </c>
      <c r="NM329" s="1">
        <f>MO329*(1-MR329)</f>
        <v>0.0125031257814454</v>
      </c>
      <c r="NQ329" s="1">
        <f>(OO325-OI325)/OO325</f>
        <v>0.840242471646461</v>
      </c>
      <c r="NT329" s="1">
        <f>(NW325-OC325)/NW325</f>
        <v>0.734406438631791</v>
      </c>
      <c r="NW329" s="1">
        <f>(NW325-NQ325)/NW325</f>
        <v>0.746981891348089</v>
      </c>
      <c r="NZ329" s="1">
        <f>(NW325-OC325)/(NW325-NQ325)</f>
        <v>0.983164983164983</v>
      </c>
      <c r="OC329" s="1">
        <f>OO325/NW325-1</f>
        <v>0.286217303822938</v>
      </c>
      <c r="OF329" s="1">
        <f>NZ329/(NZ329+1)</f>
        <v>0.495755517826825</v>
      </c>
      <c r="OI329" s="1">
        <f>1/(1+NZ329)</f>
        <v>0.504244482173175</v>
      </c>
      <c r="OL329" s="1">
        <f>OI329/OF329-1</f>
        <v>0.0171232876712328</v>
      </c>
      <c r="OO329" s="1">
        <f>NW329*NZ329</f>
        <v>0.734406438631791</v>
      </c>
      <c r="OR329" s="1">
        <f>1-NW329</f>
        <v>0.253018108651911</v>
      </c>
      <c r="OU329" s="1">
        <f>NW329*(1-NZ329)</f>
        <v>0.0125754527162978</v>
      </c>
      <c r="OY329" s="1">
        <f>(PW325-PQ325)/PW325</f>
        <v>0.828269187485933</v>
      </c>
      <c r="PB329" s="1">
        <f>(PE325-PK325)/PE325</f>
        <v>0.692193087008343</v>
      </c>
      <c r="PE329" s="1">
        <f>(PE325-OY325)/PE325</f>
        <v>0.727056019070322</v>
      </c>
      <c r="PH329" s="1">
        <f>(PE325-PK325)/(PE325-OY325)</f>
        <v>0.952049180327869</v>
      </c>
      <c r="PK329" s="1">
        <f>PW325/PE325-1</f>
        <v>0.323897497020262</v>
      </c>
      <c r="PN329" s="1">
        <f>PH329/(PH329+1)</f>
        <v>0.487717824900273</v>
      </c>
      <c r="PQ329" s="1">
        <f>1/(1+PH329)</f>
        <v>0.512282175099727</v>
      </c>
      <c r="PT329" s="1">
        <f>PQ329/PN329-1</f>
        <v>0.0503659061558328</v>
      </c>
      <c r="PW329" s="1">
        <f>PE329*PH329</f>
        <v>0.692193087008343</v>
      </c>
      <c r="PZ329" s="1">
        <f>1-PE329</f>
        <v>0.272943980929678</v>
      </c>
      <c r="QC329" s="1">
        <f>PE329*(1-PH329)</f>
        <v>0.0348629320619785</v>
      </c>
      <c r="QG329" s="1">
        <f>(RE325-QY325)/RE325</f>
        <v>0.804839723444375</v>
      </c>
      <c r="QJ329" s="1">
        <f>(QM325-QS325)/QM325</f>
        <v>0.623151668779045</v>
      </c>
      <c r="QM329" s="1">
        <f>(QM325-QG325)/QM325</f>
        <v>0.671736375158428</v>
      </c>
      <c r="QP329" s="1">
        <f>(QM325-QS325)/(QM325-QG325)</f>
        <v>0.927672955974843</v>
      </c>
      <c r="QS329" s="1">
        <f>RE325/QM325-1</f>
        <v>0.344317701732151</v>
      </c>
      <c r="QV329" s="1">
        <f>QP329/(QP329+1)</f>
        <v>0.481239804241436</v>
      </c>
      <c r="QY329" s="1">
        <f>1/(1+QP329)</f>
        <v>0.518760195758564</v>
      </c>
      <c r="RB329" s="1">
        <f>QY329/QV329-1</f>
        <v>0.0779661016949154</v>
      </c>
      <c r="RE329" s="1">
        <f>QM329*QP329</f>
        <v>0.623151668779045</v>
      </c>
      <c r="RH329" s="1">
        <f>1-QM329</f>
        <v>0.328263624841572</v>
      </c>
      <c r="RK329" s="1">
        <f>QM329*(1-QP329)</f>
        <v>0.0485847063793832</v>
      </c>
      <c r="RO329" s="1">
        <f>(SM325-SG325)/SM325</f>
        <v>0.736744186046512</v>
      </c>
      <c r="RR329" s="1">
        <f>(RU325-SA325)/RU325</f>
        <v>0.552238805970149</v>
      </c>
      <c r="RU329" s="1">
        <f>(RU325-RO325)/RU325</f>
        <v>0.645861601085482</v>
      </c>
      <c r="RX329" s="1">
        <f>(RU325-SA325)/(RU325-RO325)</f>
        <v>0.855042016806723</v>
      </c>
      <c r="SA329" s="1">
        <f>SM325/RU325-1</f>
        <v>0.458616010854817</v>
      </c>
      <c r="SD329" s="1">
        <f>RX329/(RX329+1)</f>
        <v>0.460928652321631</v>
      </c>
      <c r="SG329" s="1">
        <f>1/(1+RX329)</f>
        <v>0.539071347678369</v>
      </c>
      <c r="SJ329" s="1">
        <f>SG329/SD329-1</f>
        <v>0.16953316953317</v>
      </c>
      <c r="SM329" s="1">
        <f>RU329*RX329</f>
        <v>0.552238805970149</v>
      </c>
      <c r="SP329" s="1">
        <f>1-RU329</f>
        <v>0.354138398914518</v>
      </c>
      <c r="SS329" s="1">
        <f>RU329*(1-RX329)</f>
        <v>0.0936227951153324</v>
      </c>
      <c r="SW329" s="3"/>
      <c r="SY329" s="1">
        <f>(TW325-TQ325)/TW325</f>
        <v>0.839306813706184</v>
      </c>
      <c r="TB329" s="1">
        <f>(TE325-TK325)/TE325</f>
        <v>0.734976112647724</v>
      </c>
      <c r="TE329" s="1">
        <f>(TE325-SY325)/TE325</f>
        <v>0.74704551169223</v>
      </c>
      <c r="TH329" s="1">
        <f>(TE325-TK325)/(TE325-SY325)</f>
        <v>0.983843823628408</v>
      </c>
      <c r="TK329" s="1">
        <f>TW325/TE325-1</f>
        <v>0.276841840583354</v>
      </c>
      <c r="TN329" s="1">
        <f>TH329/(TH329+1)</f>
        <v>0.495928062436376</v>
      </c>
      <c r="TQ329" s="1">
        <f>1/(1+TH329)</f>
        <v>0.504071937563624</v>
      </c>
      <c r="TT329" s="1">
        <f>TQ329/TN329-1</f>
        <v>0.016421484775915</v>
      </c>
      <c r="TW329" s="1">
        <f>TE329*TH329</f>
        <v>0.734976112647725</v>
      </c>
      <c r="TZ329" s="1">
        <f>1-TE329</f>
        <v>0.25295448830777</v>
      </c>
      <c r="UC329" s="1">
        <f>TE329*(1-TH329)</f>
        <v>0.0120693990445059</v>
      </c>
      <c r="UG329" s="1">
        <f>(VE325-UY325)/VE325</f>
        <v>0.838393731635651</v>
      </c>
      <c r="UJ329" s="1">
        <f>(UM325-US325)/UM325</f>
        <v>0.733501259445844</v>
      </c>
      <c r="UM329" s="1">
        <f>(UM325-UG325)/UM325</f>
        <v>0.746095717884131</v>
      </c>
      <c r="UP329" s="1">
        <f>(UM325-US325)/(UM325-UG325)</f>
        <v>0.983119513841999</v>
      </c>
      <c r="US329" s="1">
        <f>VE325/UM325-1</f>
        <v>0.285894206549119</v>
      </c>
      <c r="UV329" s="1">
        <f>UP329/(UP329+1)</f>
        <v>0.495743956418114</v>
      </c>
      <c r="UY329" s="1">
        <f>1/(1+UP329)</f>
        <v>0.504256043581886</v>
      </c>
      <c r="VB329" s="1">
        <f>UY329/UV329-1</f>
        <v>0.0171703296703296</v>
      </c>
      <c r="VE329" s="1">
        <f>UM329*UP329</f>
        <v>0.733501259445844</v>
      </c>
      <c r="VH329" s="1">
        <f>1-UM329</f>
        <v>0.253904282115869</v>
      </c>
      <c r="VK329" s="1">
        <f>UM329*(1-UP329)</f>
        <v>0.0125944584382872</v>
      </c>
      <c r="VO329" s="1">
        <f>(WM325-WG325)/WM325</f>
        <v>0.826762523191095</v>
      </c>
      <c r="VR329" s="1">
        <f>(VU325-WA325)/VU325</f>
        <v>0.692354927847713</v>
      </c>
      <c r="VU329" s="1">
        <f>(VU325-VO325)/VU325</f>
        <v>0.727970525023027</v>
      </c>
      <c r="VX329" s="1">
        <f>(VU325-WA325)/(VU325-VO325)</f>
        <v>0.951075495571489</v>
      </c>
      <c r="WA329" s="1">
        <f>WM325/VU325-1</f>
        <v>0.323917715689285</v>
      </c>
      <c r="WD329" s="1">
        <f>VX329/(VX329+1)</f>
        <v>0.487462170341548</v>
      </c>
      <c r="WG329" s="1">
        <f>1/(1+VX329)</f>
        <v>0.512537829658452</v>
      </c>
      <c r="WJ329" s="1">
        <f>WG329/WD329-1</f>
        <v>0.0514412416851442</v>
      </c>
      <c r="WM329" s="1">
        <f>VU329*VX329</f>
        <v>0.692354927847713</v>
      </c>
      <c r="WP329" s="1">
        <f>1-VU329</f>
        <v>0.272029474976973</v>
      </c>
      <c r="WS329" s="1">
        <f>VU329*(1-VX329)</f>
        <v>0.0356155971753148</v>
      </c>
      <c r="WW329" s="1">
        <f>(XU325-XO325)/XU325</f>
        <v>0.806483625537545</v>
      </c>
      <c r="WZ329" s="1">
        <f>(XC325-XI325)/XC325</f>
        <v>0.62400354295837</v>
      </c>
      <c r="XC329" s="1">
        <f>(XC325-WW325)/XC325</f>
        <v>0.672719220549158</v>
      </c>
      <c r="XF329" s="1">
        <f>(XC325-XI325)/(XC325-WW325)</f>
        <v>0.927583936800527</v>
      </c>
      <c r="XI329" s="1">
        <f>XU325/XC325-1</f>
        <v>0.338795394154119</v>
      </c>
      <c r="XL329" s="1">
        <f>XF329/(XF329+1)</f>
        <v>0.481215846994536</v>
      </c>
      <c r="XO329" s="1">
        <f>1/(1+XF329)</f>
        <v>0.518784153005464</v>
      </c>
      <c r="XR329" s="1">
        <f>XO329/XL329-1</f>
        <v>0.0780695528743789</v>
      </c>
      <c r="XU329" s="1">
        <f>XC329*XF329</f>
        <v>0.62400354295837</v>
      </c>
      <c r="XX329" s="1">
        <f>1-XC329</f>
        <v>0.327280779450842</v>
      </c>
      <c r="YA329" s="1">
        <f>XC329*(1-XF329)</f>
        <v>0.0487156775907882</v>
      </c>
      <c r="YE329" s="1">
        <f>(ZC325-YW325)/ZC325</f>
        <v>0.736637512147716</v>
      </c>
      <c r="YH329" s="1">
        <f>(YK325-YQ325)/YK325</f>
        <v>0.554609929078014</v>
      </c>
      <c r="YK329" s="1">
        <f>(YK325-YE325)/YK325</f>
        <v>0.64822695035461</v>
      </c>
      <c r="YN329" s="1">
        <f>(YK325-YQ325)/(YK325-YE325)</f>
        <v>0.855579868708972</v>
      </c>
      <c r="YQ329" s="1">
        <f>ZC325/YK325-1</f>
        <v>0.459574468085106</v>
      </c>
      <c r="YT329" s="1">
        <f>YN329/(YN329+1)</f>
        <v>0.461084905660377</v>
      </c>
      <c r="YW329" s="1">
        <f>1/(1+YN329)</f>
        <v>0.538915094339623</v>
      </c>
      <c r="YZ329" s="1">
        <f>YW329/YT329-1</f>
        <v>0.168797953964195</v>
      </c>
      <c r="ZC329" s="1">
        <f>YK329*YN329</f>
        <v>0.554609929078014</v>
      </c>
      <c r="ZF329" s="1">
        <f>1-YK329</f>
        <v>0.35177304964539</v>
      </c>
      <c r="ZI329" s="1">
        <f>YK329*(1-YN329)</f>
        <v>0.0936170212765958</v>
      </c>
      <c r="ZM329" s="5"/>
      <c r="ZN329" s="5"/>
      <c r="ZO329" s="5"/>
      <c r="ZP329" s="5"/>
      <c r="ZQ329" s="5"/>
      <c r="ZR329" s="5"/>
      <c r="ZS329" s="5"/>
      <c r="ZT329" s="5"/>
      <c r="ZU329" s="5"/>
      <c r="ZV329" s="5"/>
      <c r="ZW329" s="5"/>
      <c r="ZX329" s="5"/>
      <c r="ZY329" s="5"/>
      <c r="ZZ329" s="5"/>
      <c r="AAA329" s="5"/>
      <c r="AAB329" s="5"/>
      <c r="AAC329" s="5"/>
      <c r="AAD329" s="5"/>
      <c r="AAE329" s="5"/>
      <c r="AAF329" s="5"/>
      <c r="AAG329" s="5"/>
      <c r="AAH329" s="5"/>
      <c r="AAI329" s="5"/>
      <c r="AAJ329" s="5"/>
      <c r="AAK329" s="5"/>
      <c r="AAL329" s="5"/>
      <c r="AAM329" s="5"/>
    </row>
    <row r="330" spans="1:715">
      <c r="A330" s="3"/>
      <c r="FQ330" s="3"/>
      <c r="MG330" s="3"/>
      <c r="SW330" s="3"/>
      <c r="ZM330" s="5"/>
      <c r="ZN330" s="5"/>
      <c r="ZO330" s="5"/>
      <c r="ZP330" s="5"/>
      <c r="ZQ330" s="5"/>
      <c r="ZR330" s="5"/>
      <c r="ZS330" s="5"/>
      <c r="ZT330" s="5"/>
      <c r="ZU330" s="5"/>
      <c r="ZV330" s="5"/>
      <c r="ZW330" s="5"/>
      <c r="ZX330" s="5"/>
      <c r="ZY330" s="5"/>
      <c r="ZZ330" s="5"/>
      <c r="AAA330" s="5"/>
      <c r="AAB330" s="5"/>
      <c r="AAC330" s="5"/>
      <c r="AAD330" s="5"/>
      <c r="AAE330" s="5"/>
      <c r="AAF330" s="5"/>
      <c r="AAG330" s="5"/>
      <c r="AAH330" s="5"/>
      <c r="AAI330" s="5"/>
      <c r="AAJ330" s="5"/>
      <c r="AAK330" s="5"/>
      <c r="AAL330" s="5"/>
      <c r="AAM330" s="5"/>
    </row>
    <row r="331" spans="1:715">
      <c r="A331" s="3"/>
      <c r="FQ331" s="3"/>
      <c r="MG331" s="3"/>
      <c r="SW331" s="3"/>
      <c r="ZM331" s="5"/>
      <c r="ZN331" s="5"/>
      <c r="ZO331" s="5"/>
      <c r="ZP331" s="5"/>
      <c r="ZQ331" s="5"/>
      <c r="ZR331" s="5"/>
      <c r="ZS331" s="5"/>
      <c r="ZT331" s="5"/>
      <c r="ZU331" s="5"/>
      <c r="ZV331" s="5"/>
      <c r="ZW331" s="5"/>
      <c r="ZX331" s="5"/>
      <c r="ZY331" s="5"/>
      <c r="ZZ331" s="5"/>
      <c r="AAA331" s="5"/>
      <c r="AAB331" s="5"/>
      <c r="AAC331" s="5"/>
      <c r="AAD331" s="5"/>
      <c r="AAE331" s="5"/>
      <c r="AAF331" s="5"/>
      <c r="AAG331" s="5"/>
      <c r="AAH331" s="5"/>
      <c r="AAI331" s="5"/>
      <c r="AAJ331" s="5"/>
      <c r="AAK331" s="5"/>
      <c r="AAL331" s="5"/>
      <c r="AAM331" s="5"/>
    </row>
    <row r="332" s="1" customFormat="1" spans="1:715">
      <c r="A332" s="4" t="s">
        <v>11</v>
      </c>
      <c r="FQ332" s="4"/>
      <c r="MG332" s="4" t="s">
        <v>11</v>
      </c>
      <c r="SW332" s="4"/>
      <c r="ZM332" s="5"/>
      <c r="ZN332" s="5"/>
      <c r="ZO332" s="5"/>
      <c r="ZP332" s="5"/>
      <c r="ZQ332" s="5"/>
      <c r="ZR332" s="5"/>
      <c r="ZS332" s="5"/>
      <c r="ZT332" s="5"/>
      <c r="ZU332" s="5"/>
      <c r="ZV332" s="5"/>
      <c r="ZW332" s="5"/>
      <c r="ZX332" s="5"/>
      <c r="ZY332" s="5"/>
      <c r="ZZ332" s="5"/>
      <c r="AAA332" s="5"/>
      <c r="AAB332" s="5"/>
      <c r="AAC332" s="5"/>
      <c r="AAD332" s="5"/>
      <c r="AAE332" s="5"/>
      <c r="AAF332" s="5"/>
      <c r="AAG332" s="5"/>
      <c r="AAH332" s="5"/>
      <c r="AAI332" s="5"/>
      <c r="AAJ332" s="5"/>
      <c r="AAK332" s="5"/>
      <c r="AAL332" s="5"/>
      <c r="AAM332" s="5"/>
    </row>
    <row r="333" spans="1:715">
      <c r="A333" s="3" t="s">
        <v>64</v>
      </c>
      <c r="B333" s="1">
        <v>65</v>
      </c>
      <c r="C333" s="1">
        <v>336</v>
      </c>
      <c r="I333" s="1">
        <v>1279</v>
      </c>
      <c r="O333" s="1">
        <v>340</v>
      </c>
      <c r="U333" s="1">
        <v>257</v>
      </c>
      <c r="AA333" s="1">
        <v>1610</v>
      </c>
      <c r="AK333" s="1">
        <v>321</v>
      </c>
      <c r="AQ333" s="1">
        <v>1198</v>
      </c>
      <c r="AW333" s="1">
        <v>324</v>
      </c>
      <c r="BC333" s="1">
        <v>257</v>
      </c>
      <c r="BI333" s="1">
        <v>1519</v>
      </c>
      <c r="BS333" s="1">
        <v>261</v>
      </c>
      <c r="BY333" s="1">
        <v>940</v>
      </c>
      <c r="CE333" s="1">
        <v>303</v>
      </c>
      <c r="CK333" s="1">
        <v>247</v>
      </c>
      <c r="CQ333" s="1">
        <v>1312</v>
      </c>
      <c r="DA333" s="1">
        <v>285</v>
      </c>
      <c r="DG333" s="1">
        <v>906</v>
      </c>
      <c r="DM333" s="1">
        <v>329</v>
      </c>
      <c r="DS333" s="1">
        <v>244</v>
      </c>
      <c r="DY333" s="1">
        <v>1239</v>
      </c>
      <c r="EI333" s="1">
        <v>226</v>
      </c>
      <c r="EO333" s="1">
        <v>571</v>
      </c>
      <c r="EU333" s="1">
        <v>289</v>
      </c>
      <c r="FA333" s="1">
        <v>257</v>
      </c>
      <c r="FG333" s="1">
        <v>844</v>
      </c>
      <c r="FQ333" s="3"/>
      <c r="FS333" s="1">
        <v>334</v>
      </c>
      <c r="FY333" s="1">
        <v>1269</v>
      </c>
      <c r="GE333" s="1">
        <v>337</v>
      </c>
      <c r="GK333" s="1">
        <v>261</v>
      </c>
      <c r="GQ333" s="1">
        <v>1592</v>
      </c>
      <c r="HA333" s="1">
        <v>297</v>
      </c>
      <c r="HG333" s="1">
        <v>1210</v>
      </c>
      <c r="HM333" s="1">
        <v>295</v>
      </c>
      <c r="HS333" s="1">
        <v>234</v>
      </c>
      <c r="HY333" s="1">
        <v>1533</v>
      </c>
      <c r="II333" s="1">
        <v>272</v>
      </c>
      <c r="IO333" s="1">
        <v>962</v>
      </c>
      <c r="IU333" s="1">
        <v>315</v>
      </c>
      <c r="JA333" s="1">
        <v>256</v>
      </c>
      <c r="JG333" s="1">
        <v>1340</v>
      </c>
      <c r="JQ333" s="1">
        <v>270</v>
      </c>
      <c r="JW333" s="1">
        <v>844</v>
      </c>
      <c r="KC333" s="1">
        <v>315</v>
      </c>
      <c r="KI333" s="1">
        <v>227</v>
      </c>
      <c r="KO333" s="1">
        <v>1157</v>
      </c>
      <c r="KY333" s="1">
        <v>204</v>
      </c>
      <c r="LE333" s="1">
        <v>520</v>
      </c>
      <c r="LK333" s="1">
        <v>262</v>
      </c>
      <c r="LQ333" s="1">
        <v>232</v>
      </c>
      <c r="LW333" s="1">
        <v>767</v>
      </c>
      <c r="MG333" s="3" t="s">
        <v>64</v>
      </c>
      <c r="MH333" s="1">
        <v>134</v>
      </c>
      <c r="MI333" s="1">
        <v>340</v>
      </c>
      <c r="MO333" s="1">
        <v>1375</v>
      </c>
      <c r="MU333" s="1">
        <v>340</v>
      </c>
      <c r="NA333" s="1">
        <v>261</v>
      </c>
      <c r="NG333" s="1">
        <v>1709</v>
      </c>
      <c r="NQ333" s="1">
        <v>245</v>
      </c>
      <c r="NW333" s="1">
        <v>1126</v>
      </c>
      <c r="OC333" s="1">
        <v>233</v>
      </c>
      <c r="OI333" s="1">
        <v>181</v>
      </c>
      <c r="OO333" s="1">
        <v>1400</v>
      </c>
      <c r="OY333" s="1">
        <v>261</v>
      </c>
      <c r="PE333" s="1">
        <v>1042</v>
      </c>
      <c r="PK333" s="1">
        <v>293</v>
      </c>
      <c r="PQ333" s="1">
        <v>214</v>
      </c>
      <c r="PW333" s="1">
        <v>1374</v>
      </c>
      <c r="QG333" s="1">
        <v>255</v>
      </c>
      <c r="QM333" s="1">
        <v>795</v>
      </c>
      <c r="QS333" s="1">
        <v>292</v>
      </c>
      <c r="QY333" s="1">
        <v>211</v>
      </c>
      <c r="RE333" s="1">
        <v>1077</v>
      </c>
      <c r="RO333" s="1">
        <v>264</v>
      </c>
      <c r="RU333" s="1">
        <v>735</v>
      </c>
      <c r="SA333" s="1">
        <v>334</v>
      </c>
      <c r="SG333" s="1">
        <v>293</v>
      </c>
      <c r="SM333" s="1">
        <v>1077</v>
      </c>
      <c r="SW333" s="3"/>
      <c r="SY333" s="1">
        <v>311</v>
      </c>
      <c r="TE333" s="1">
        <v>1284</v>
      </c>
      <c r="TK333" s="1">
        <v>308</v>
      </c>
      <c r="TQ333" s="1">
        <v>237</v>
      </c>
      <c r="TW333" s="1">
        <v>1587</v>
      </c>
      <c r="UG333" s="1">
        <v>258</v>
      </c>
      <c r="UM333" s="1">
        <v>1142</v>
      </c>
      <c r="US333" s="1">
        <v>247</v>
      </c>
      <c r="UY333" s="1">
        <v>191</v>
      </c>
      <c r="VE333" s="1">
        <v>1417</v>
      </c>
      <c r="VO333" s="1">
        <v>276</v>
      </c>
      <c r="VU333" s="1">
        <v>1035</v>
      </c>
      <c r="WA333" s="1">
        <v>310</v>
      </c>
      <c r="WG333" s="1">
        <v>231</v>
      </c>
      <c r="WM333" s="1">
        <v>1361</v>
      </c>
      <c r="WW333" s="1">
        <v>250</v>
      </c>
      <c r="XC333" s="1">
        <v>781</v>
      </c>
      <c r="XI333" s="1">
        <v>286</v>
      </c>
      <c r="XO333" s="1">
        <v>207</v>
      </c>
      <c r="XU333" s="1">
        <v>1068</v>
      </c>
      <c r="YE333" s="1">
        <v>251</v>
      </c>
      <c r="YK333" s="1">
        <v>698</v>
      </c>
      <c r="YQ333" s="1">
        <v>318</v>
      </c>
      <c r="YW333" s="1">
        <v>280</v>
      </c>
      <c r="ZC333" s="1">
        <v>1023</v>
      </c>
      <c r="ZM333" s="5"/>
      <c r="ZN333" s="5"/>
      <c r="ZO333" s="5"/>
      <c r="ZP333" s="5"/>
      <c r="ZQ333" s="5"/>
      <c r="ZR333" s="5"/>
      <c r="ZS333" s="5"/>
      <c r="ZT333" s="5"/>
      <c r="ZU333" s="5"/>
      <c r="ZV333" s="5"/>
      <c r="ZW333" s="5"/>
      <c r="ZX333" s="5"/>
      <c r="ZY333" s="5"/>
      <c r="ZZ333" s="5"/>
      <c r="AAA333" s="5"/>
      <c r="AAB333" s="5"/>
      <c r="AAC333" s="5"/>
      <c r="AAD333" s="5"/>
      <c r="AAE333" s="5"/>
      <c r="AAF333" s="5"/>
      <c r="AAG333" s="5"/>
      <c r="AAH333" s="5"/>
      <c r="AAI333" s="5"/>
      <c r="AAJ333" s="5"/>
      <c r="AAK333" s="5"/>
      <c r="AAL333" s="5"/>
      <c r="AAM333" s="5"/>
    </row>
    <row r="334" spans="1:715">
      <c r="A334" s="3"/>
      <c r="C334" s="1">
        <v>322</v>
      </c>
      <c r="I334" s="1">
        <v>1280</v>
      </c>
      <c r="O334" s="1">
        <v>354</v>
      </c>
      <c r="U334" s="1">
        <v>272</v>
      </c>
      <c r="AA334" s="1">
        <v>1686</v>
      </c>
      <c r="AK334" s="1">
        <v>313</v>
      </c>
      <c r="AQ334" s="1">
        <v>1335</v>
      </c>
      <c r="AW334" s="1">
        <v>344</v>
      </c>
      <c r="BC334" s="1">
        <v>268</v>
      </c>
      <c r="BI334" s="1">
        <v>1764</v>
      </c>
      <c r="BS334" s="1">
        <v>317</v>
      </c>
      <c r="BY334" s="1">
        <v>1157</v>
      </c>
      <c r="CE334" s="1">
        <v>363</v>
      </c>
      <c r="CK334" s="1">
        <v>285</v>
      </c>
      <c r="CQ334" s="1">
        <v>1574</v>
      </c>
      <c r="DA334" s="1">
        <v>287</v>
      </c>
      <c r="DG334" s="1">
        <v>920</v>
      </c>
      <c r="DM334" s="1">
        <v>323</v>
      </c>
      <c r="DS334" s="1">
        <v>244</v>
      </c>
      <c r="DY334" s="1">
        <v>1271</v>
      </c>
      <c r="FQ334" s="3"/>
      <c r="FS334" s="1">
        <v>312</v>
      </c>
      <c r="FY334" s="1">
        <v>1258</v>
      </c>
      <c r="GE334" s="1">
        <v>342</v>
      </c>
      <c r="GK334" s="1">
        <v>265</v>
      </c>
      <c r="GQ334" s="1">
        <v>1654</v>
      </c>
      <c r="HA334" s="1">
        <v>358</v>
      </c>
      <c r="HG334" s="1">
        <v>1414</v>
      </c>
      <c r="HM334" s="1">
        <v>395</v>
      </c>
      <c r="HS334" s="1">
        <v>308</v>
      </c>
      <c r="HY334" s="1">
        <v>1870</v>
      </c>
      <c r="II334" s="1">
        <v>279</v>
      </c>
      <c r="IO334" s="1">
        <v>1044</v>
      </c>
      <c r="IU334" s="1">
        <v>319</v>
      </c>
      <c r="JA334" s="1">
        <v>251</v>
      </c>
      <c r="JG334" s="1">
        <v>1420</v>
      </c>
      <c r="JQ334" s="1">
        <v>270</v>
      </c>
      <c r="JW334" s="1">
        <v>873</v>
      </c>
      <c r="KC334" s="1">
        <v>309</v>
      </c>
      <c r="KI334" s="1">
        <v>226</v>
      </c>
      <c r="KO334" s="1">
        <v>1193</v>
      </c>
      <c r="MG334" s="3"/>
      <c r="MI334" s="1">
        <v>362</v>
      </c>
      <c r="MO334" s="1">
        <v>1364</v>
      </c>
      <c r="MU334" s="1">
        <v>398</v>
      </c>
      <c r="NA334" s="1">
        <v>307</v>
      </c>
      <c r="NG334" s="1">
        <v>1789</v>
      </c>
      <c r="NQ334" s="1">
        <v>464</v>
      </c>
      <c r="NW334" s="1">
        <v>1617</v>
      </c>
      <c r="OC334" s="1">
        <v>517</v>
      </c>
      <c r="OI334" s="1">
        <v>400</v>
      </c>
      <c r="OO334" s="1">
        <v>2138</v>
      </c>
      <c r="OY334" s="1">
        <v>346</v>
      </c>
      <c r="PE334" s="1">
        <v>1155</v>
      </c>
      <c r="PK334" s="1">
        <v>394</v>
      </c>
      <c r="PQ334" s="1">
        <v>300</v>
      </c>
      <c r="PW334" s="1">
        <v>1544</v>
      </c>
      <c r="QG334" s="1">
        <v>277</v>
      </c>
      <c r="QM334" s="1">
        <v>901</v>
      </c>
      <c r="QS334" s="1">
        <v>310</v>
      </c>
      <c r="QY334" s="1">
        <v>230</v>
      </c>
      <c r="RE334" s="1">
        <v>1215</v>
      </c>
      <c r="SW334" s="3"/>
      <c r="SY334" s="1">
        <v>348</v>
      </c>
      <c r="TE334" s="1">
        <v>1306</v>
      </c>
      <c r="TK334" s="1">
        <v>382</v>
      </c>
      <c r="TQ334" s="1">
        <v>295</v>
      </c>
      <c r="TW334" s="1">
        <v>1710</v>
      </c>
      <c r="UG334" s="1">
        <v>400</v>
      </c>
      <c r="UM334" s="1">
        <v>1438</v>
      </c>
      <c r="US334" s="1">
        <v>442</v>
      </c>
      <c r="UY334" s="1">
        <v>342</v>
      </c>
      <c r="VE334" s="1">
        <v>1895</v>
      </c>
      <c r="VO334" s="1">
        <v>317</v>
      </c>
      <c r="VU334" s="1">
        <v>1141</v>
      </c>
      <c r="WA334" s="1">
        <v>360</v>
      </c>
      <c r="WG334" s="1">
        <v>276</v>
      </c>
      <c r="WM334" s="1">
        <v>1525</v>
      </c>
      <c r="WW334" s="1">
        <v>241</v>
      </c>
      <c r="XC334" s="1">
        <v>792</v>
      </c>
      <c r="XI334" s="1">
        <v>270</v>
      </c>
      <c r="XO334" s="1">
        <v>200</v>
      </c>
      <c r="XU334" s="1">
        <v>1058</v>
      </c>
      <c r="ZM334" s="5"/>
      <c r="ZN334" s="5"/>
      <c r="ZO334" s="5"/>
      <c r="ZP334" s="5"/>
      <c r="ZQ334" s="5"/>
      <c r="ZR334" s="5"/>
      <c r="ZS334" s="5"/>
      <c r="ZT334" s="5"/>
      <c r="ZU334" s="5"/>
      <c r="ZV334" s="5"/>
      <c r="ZW334" s="5"/>
      <c r="ZX334" s="5"/>
      <c r="ZY334" s="5"/>
      <c r="ZZ334" s="5"/>
      <c r="AAA334" s="5"/>
      <c r="AAB334" s="5"/>
      <c r="AAC334" s="5"/>
      <c r="AAD334" s="5"/>
      <c r="AAE334" s="5"/>
      <c r="AAF334" s="5"/>
      <c r="AAG334" s="5"/>
      <c r="AAH334" s="5"/>
      <c r="AAI334" s="5"/>
      <c r="AAJ334" s="5"/>
      <c r="AAK334" s="5"/>
      <c r="AAL334" s="5"/>
      <c r="AAM334" s="5"/>
    </row>
    <row r="335" spans="1:715">
      <c r="A335" s="3"/>
      <c r="C335" s="1">
        <v>304</v>
      </c>
      <c r="I335" s="1">
        <v>1175</v>
      </c>
      <c r="O335" s="1">
        <v>318</v>
      </c>
      <c r="U335" s="1">
        <v>243</v>
      </c>
      <c r="AA335" s="1">
        <v>1508</v>
      </c>
      <c r="AK335" s="1">
        <v>326</v>
      </c>
      <c r="AQ335" s="1">
        <v>1290</v>
      </c>
      <c r="AW335" s="1">
        <v>344</v>
      </c>
      <c r="BC335" s="1">
        <v>270</v>
      </c>
      <c r="BI335" s="1">
        <v>1675</v>
      </c>
      <c r="BS335" s="1">
        <v>278</v>
      </c>
      <c r="BY335" s="1">
        <v>1023</v>
      </c>
      <c r="CE335" s="1">
        <v>320</v>
      </c>
      <c r="CK335" s="1">
        <v>256</v>
      </c>
      <c r="CQ335" s="1">
        <v>1408</v>
      </c>
      <c r="DA335" s="1">
        <v>262</v>
      </c>
      <c r="DG335" s="1">
        <v>702</v>
      </c>
      <c r="DM335" s="1">
        <v>334</v>
      </c>
      <c r="DS335" s="1">
        <v>229</v>
      </c>
      <c r="DY335" s="1">
        <v>1013</v>
      </c>
      <c r="FQ335" s="3"/>
      <c r="FS335" s="1">
        <v>316</v>
      </c>
      <c r="FY335" s="1">
        <v>1220</v>
      </c>
      <c r="GE335" s="1">
        <v>332</v>
      </c>
      <c r="GK335" s="1">
        <v>257</v>
      </c>
      <c r="GQ335" s="1">
        <v>1565</v>
      </c>
      <c r="HA335" s="1">
        <v>321</v>
      </c>
      <c r="HG335" s="1">
        <v>1241</v>
      </c>
      <c r="HM335" s="1">
        <v>337</v>
      </c>
      <c r="HS335" s="1">
        <v>265</v>
      </c>
      <c r="HY335" s="1">
        <v>1607</v>
      </c>
      <c r="II335" s="1">
        <v>293</v>
      </c>
      <c r="IO335" s="1">
        <v>1078</v>
      </c>
      <c r="IU335" s="1">
        <v>338</v>
      </c>
      <c r="JA335" s="1">
        <v>270</v>
      </c>
      <c r="JG335" s="1">
        <v>1480</v>
      </c>
      <c r="JQ335" s="1">
        <v>271</v>
      </c>
      <c r="JW335" s="1">
        <v>724</v>
      </c>
      <c r="KC335" s="1">
        <v>331</v>
      </c>
      <c r="KI335" s="1">
        <v>229</v>
      </c>
      <c r="KO335" s="1">
        <v>1028</v>
      </c>
      <c r="MG335" s="3"/>
      <c r="MI335" s="1">
        <v>321</v>
      </c>
      <c r="MO335" s="1">
        <v>1297</v>
      </c>
      <c r="MU335" s="1">
        <v>335</v>
      </c>
      <c r="NA335" s="1">
        <v>257</v>
      </c>
      <c r="NG335" s="1">
        <v>1651</v>
      </c>
      <c r="NQ335" s="1">
        <v>285</v>
      </c>
      <c r="NW335" s="1">
        <v>1197</v>
      </c>
      <c r="OC335" s="1">
        <v>295</v>
      </c>
      <c r="OI335" s="1">
        <v>229</v>
      </c>
      <c r="OO335" s="1">
        <v>1534</v>
      </c>
      <c r="OY335" s="1">
        <v>275</v>
      </c>
      <c r="PE335" s="1">
        <v>1039</v>
      </c>
      <c r="PK335" s="1">
        <v>310</v>
      </c>
      <c r="PQ335" s="1">
        <v>231</v>
      </c>
      <c r="PW335" s="1">
        <v>1380</v>
      </c>
      <c r="QG335" s="1">
        <v>264</v>
      </c>
      <c r="QM335" s="1">
        <v>719</v>
      </c>
      <c r="QS335" s="1">
        <v>323</v>
      </c>
      <c r="QY335" s="1">
        <v>213</v>
      </c>
      <c r="RE335" s="1">
        <v>964</v>
      </c>
      <c r="SW335" s="3"/>
      <c r="SY335" s="1">
        <v>343</v>
      </c>
      <c r="TE335" s="1">
        <v>1352</v>
      </c>
      <c r="TK335" s="1">
        <v>360</v>
      </c>
      <c r="TQ335" s="1">
        <v>278</v>
      </c>
      <c r="TW335" s="1">
        <v>1724</v>
      </c>
      <c r="UG335" s="1">
        <v>357</v>
      </c>
      <c r="UM335" s="1">
        <v>1435</v>
      </c>
      <c r="US335" s="1">
        <v>377</v>
      </c>
      <c r="UY335" s="1">
        <v>291</v>
      </c>
      <c r="VE335" s="1">
        <v>1852</v>
      </c>
      <c r="VO335" s="1">
        <v>310</v>
      </c>
      <c r="VU335" s="1">
        <v>1151</v>
      </c>
      <c r="WA335" s="1">
        <v>351</v>
      </c>
      <c r="WG335" s="1">
        <v>265</v>
      </c>
      <c r="WM335" s="1">
        <v>1527</v>
      </c>
      <c r="WW335" s="1">
        <v>253</v>
      </c>
      <c r="XC335" s="1">
        <v>698</v>
      </c>
      <c r="XI335" s="1">
        <v>309</v>
      </c>
      <c r="XO335" s="1">
        <v>205</v>
      </c>
      <c r="XU335" s="1">
        <v>938</v>
      </c>
      <c r="ZM335" s="5"/>
      <c r="ZN335" s="5"/>
      <c r="ZO335" s="5"/>
      <c r="ZP335" s="5"/>
      <c r="ZQ335" s="5"/>
      <c r="ZR335" s="5"/>
      <c r="ZS335" s="5"/>
      <c r="ZT335" s="5"/>
      <c r="ZU335" s="5"/>
      <c r="ZV335" s="5"/>
      <c r="ZW335" s="5"/>
      <c r="ZX335" s="5"/>
      <c r="ZY335" s="5"/>
      <c r="ZZ335" s="5"/>
      <c r="AAA335" s="5"/>
      <c r="AAB335" s="5"/>
      <c r="AAC335" s="5"/>
      <c r="AAD335" s="5"/>
      <c r="AAE335" s="5"/>
      <c r="AAF335" s="5"/>
      <c r="AAG335" s="5"/>
      <c r="AAH335" s="5"/>
      <c r="AAI335" s="5"/>
      <c r="AAJ335" s="5"/>
      <c r="AAK335" s="5"/>
      <c r="AAL335" s="5"/>
      <c r="AAM335" s="5"/>
    </row>
    <row r="336" spans="1:715">
      <c r="A336" s="3"/>
      <c r="C336" s="1">
        <f>AVERAGE(C333:C335)</f>
        <v>320.666666666667</v>
      </c>
      <c r="I336" s="1">
        <f>AVERAGE(I333:I335)</f>
        <v>1244.66666666667</v>
      </c>
      <c r="O336" s="1">
        <f>AVERAGE(O333:O335)</f>
        <v>337.333333333333</v>
      </c>
      <c r="U336" s="1">
        <f>AVERAGE(U333:U335)</f>
        <v>257.333333333333</v>
      </c>
      <c r="AA336" s="1">
        <f>AVERAGE(AA333:AA335)</f>
        <v>1601.33333333333</v>
      </c>
      <c r="AK336" s="1">
        <f>AVERAGE(AK333:AK335)</f>
        <v>320</v>
      </c>
      <c r="AQ336" s="1">
        <f>AVERAGE(AQ333:AQ335)</f>
        <v>1274.33333333333</v>
      </c>
      <c r="AW336" s="1">
        <f>AVERAGE(AW333:AW335)</f>
        <v>337.333333333333</v>
      </c>
      <c r="BC336" s="1">
        <f>AVERAGE(BC333:BC335)</f>
        <v>265</v>
      </c>
      <c r="BI336" s="1">
        <f>AVERAGE(BI333:BI335)</f>
        <v>1652.66666666667</v>
      </c>
      <c r="BS336" s="1">
        <f>AVERAGE(BS333:BS335)</f>
        <v>285.333333333333</v>
      </c>
      <c r="BY336" s="1">
        <f>AVERAGE(BY333:BY335)</f>
        <v>1040</v>
      </c>
      <c r="CE336" s="1">
        <f>AVERAGE(CE333:CE335)</f>
        <v>328.666666666667</v>
      </c>
      <c r="CK336" s="1">
        <f>AVERAGE(CK333:CK335)</f>
        <v>262.666666666667</v>
      </c>
      <c r="CQ336" s="1">
        <f>AVERAGE(CQ333:CQ335)</f>
        <v>1431.33333333333</v>
      </c>
      <c r="DA336" s="1">
        <f>AVERAGE(DA333:DA335)</f>
        <v>278</v>
      </c>
      <c r="DG336" s="1">
        <f>AVERAGE(DG333:DG335)</f>
        <v>842.666666666667</v>
      </c>
      <c r="DM336" s="1">
        <f>AVERAGE(DM333:DM335)</f>
        <v>328.666666666667</v>
      </c>
      <c r="DS336" s="1">
        <f>AVERAGE(DS333:DS335)</f>
        <v>239</v>
      </c>
      <c r="DY336" s="1">
        <f>AVERAGE(DY333:DY335)</f>
        <v>1174.33333333333</v>
      </c>
      <c r="EI336" s="1">
        <f>EI333</f>
        <v>226</v>
      </c>
      <c r="EO336" s="1">
        <f>EO333</f>
        <v>571</v>
      </c>
      <c r="EU336" s="1">
        <f>EU333</f>
        <v>289</v>
      </c>
      <c r="FA336" s="1">
        <f>FA333</f>
        <v>257</v>
      </c>
      <c r="FG336" s="1">
        <f>FG333</f>
        <v>844</v>
      </c>
      <c r="FQ336" s="3"/>
      <c r="FS336" s="1">
        <f>AVERAGE(FS333:FS335)</f>
        <v>320.666666666667</v>
      </c>
      <c r="FY336" s="1">
        <f>AVERAGE(FY333:FY335)</f>
        <v>1249</v>
      </c>
      <c r="GE336" s="1">
        <f>AVERAGE(GE333:GE335)</f>
        <v>337</v>
      </c>
      <c r="GK336" s="1">
        <f>AVERAGE(GK333:GK335)</f>
        <v>261</v>
      </c>
      <c r="GQ336" s="1">
        <f>AVERAGE(GQ333:GQ335)</f>
        <v>1603.66666666667</v>
      </c>
      <c r="HA336" s="1">
        <f>AVERAGE(HA333:HA335)</f>
        <v>325.333333333333</v>
      </c>
      <c r="HG336" s="1">
        <f>AVERAGE(HG333:HG335)</f>
        <v>1288.33333333333</v>
      </c>
      <c r="HM336" s="1">
        <f>AVERAGE(HM333:HM335)</f>
        <v>342.333333333333</v>
      </c>
      <c r="HS336" s="1">
        <f>AVERAGE(HS333:HS335)</f>
        <v>269</v>
      </c>
      <c r="HY336" s="1">
        <f>AVERAGE(HY333:HY335)</f>
        <v>1670</v>
      </c>
      <c r="II336" s="1">
        <f>AVERAGE(II333:II335)</f>
        <v>281.333333333333</v>
      </c>
      <c r="IO336" s="1">
        <f>AVERAGE(IO333:IO335)</f>
        <v>1028</v>
      </c>
      <c r="IU336" s="1">
        <f>AVERAGE(IU333:IU335)</f>
        <v>324</v>
      </c>
      <c r="JA336" s="1">
        <f>AVERAGE(JA333:JA335)</f>
        <v>259</v>
      </c>
      <c r="JG336" s="1">
        <f>AVERAGE(JG333:JG335)</f>
        <v>1413.33333333333</v>
      </c>
      <c r="JQ336" s="1">
        <f>AVERAGE(JQ333:JQ335)</f>
        <v>270.333333333333</v>
      </c>
      <c r="JW336" s="1">
        <f>AVERAGE(JW333:JW335)</f>
        <v>813.666666666667</v>
      </c>
      <c r="KC336" s="1">
        <f>AVERAGE(KC333:KC335)</f>
        <v>318.333333333333</v>
      </c>
      <c r="KI336" s="1">
        <f>AVERAGE(KI333:KI335)</f>
        <v>227.333333333333</v>
      </c>
      <c r="KO336" s="1">
        <f>AVERAGE(KO333:KO335)</f>
        <v>1126</v>
      </c>
      <c r="KY336" s="1">
        <f>KY333</f>
        <v>204</v>
      </c>
      <c r="LE336" s="1">
        <f>LE333</f>
        <v>520</v>
      </c>
      <c r="LK336" s="1">
        <f>LK333</f>
        <v>262</v>
      </c>
      <c r="LQ336" s="1">
        <f>LQ333</f>
        <v>232</v>
      </c>
      <c r="LW336" s="1">
        <f>LW333</f>
        <v>767</v>
      </c>
      <c r="MG336" s="3"/>
      <c r="MI336" s="1">
        <f>AVERAGE(MI333:MI335)</f>
        <v>341</v>
      </c>
      <c r="MO336" s="1">
        <f>AVERAGE(MO333:MO335)</f>
        <v>1345.33333333333</v>
      </c>
      <c r="MU336" s="1">
        <f>AVERAGE(MU333:MU335)</f>
        <v>357.666666666667</v>
      </c>
      <c r="NA336" s="1">
        <f>AVERAGE(NA333:NA335)</f>
        <v>275</v>
      </c>
      <c r="NG336" s="1">
        <f>AVERAGE(NG333:NG335)</f>
        <v>1716.33333333333</v>
      </c>
      <c r="NQ336" s="1">
        <f>AVERAGE(NQ333:NQ335)</f>
        <v>331.333333333333</v>
      </c>
      <c r="NW336" s="1">
        <f>AVERAGE(NW333:NW335)</f>
        <v>1313.33333333333</v>
      </c>
      <c r="OC336" s="1">
        <f>AVERAGE(OC333:OC335)</f>
        <v>348.333333333333</v>
      </c>
      <c r="OI336" s="1">
        <f>AVERAGE(OI333:OI335)</f>
        <v>270</v>
      </c>
      <c r="OO336" s="1">
        <f>AVERAGE(OO333:OO335)</f>
        <v>1690.66666666667</v>
      </c>
      <c r="OY336" s="1">
        <f>AVERAGE(OY333:OY335)</f>
        <v>294</v>
      </c>
      <c r="PE336" s="1">
        <f>AVERAGE(PE333:PE335)</f>
        <v>1078.66666666667</v>
      </c>
      <c r="PK336" s="1">
        <f>AVERAGE(PK333:PK335)</f>
        <v>332.333333333333</v>
      </c>
      <c r="PQ336" s="1">
        <f>AVERAGE(PQ333:PQ335)</f>
        <v>248.333333333333</v>
      </c>
      <c r="PW336" s="1">
        <f>AVERAGE(PW333:PW335)</f>
        <v>1432.66666666667</v>
      </c>
      <c r="QG336" s="1">
        <f>AVERAGE(QG333:QG335)</f>
        <v>265.333333333333</v>
      </c>
      <c r="QM336" s="1">
        <f>AVERAGE(QM333:QM335)</f>
        <v>805</v>
      </c>
      <c r="QS336" s="1">
        <f>AVERAGE(QS333:QS335)</f>
        <v>308.333333333333</v>
      </c>
      <c r="QY336" s="1">
        <f>AVERAGE(QY333:QY335)</f>
        <v>218</v>
      </c>
      <c r="RE336" s="1">
        <f>AVERAGE(RE333:RE335)</f>
        <v>1085.33333333333</v>
      </c>
      <c r="RO336" s="1">
        <f>RO333</f>
        <v>264</v>
      </c>
      <c r="RU336" s="1">
        <f>RU333</f>
        <v>735</v>
      </c>
      <c r="SA336" s="1">
        <f>SA333</f>
        <v>334</v>
      </c>
      <c r="SG336" s="1">
        <f>SG333</f>
        <v>293</v>
      </c>
      <c r="SM336" s="1">
        <f>SM333</f>
        <v>1077</v>
      </c>
      <c r="SW336" s="3"/>
      <c r="SY336" s="1">
        <f>AVERAGE(SY333:SY335)</f>
        <v>334</v>
      </c>
      <c r="TE336" s="1">
        <f>AVERAGE(TE333:TE335)</f>
        <v>1314</v>
      </c>
      <c r="TK336" s="1">
        <f>AVERAGE(TK333:TK335)</f>
        <v>350</v>
      </c>
      <c r="TQ336" s="1">
        <f>AVERAGE(TQ333:TQ335)</f>
        <v>270</v>
      </c>
      <c r="TW336" s="1">
        <f>AVERAGE(TW333:TW335)</f>
        <v>1673.66666666667</v>
      </c>
      <c r="UG336" s="1">
        <f>AVERAGE(UG333:UG335)</f>
        <v>338.333333333333</v>
      </c>
      <c r="UM336" s="1">
        <f>AVERAGE(UM333:UM335)</f>
        <v>1338.33333333333</v>
      </c>
      <c r="US336" s="1">
        <f>AVERAGE(US333:US335)</f>
        <v>355.333333333333</v>
      </c>
      <c r="UY336" s="1">
        <f>AVERAGE(UY333:UY335)</f>
        <v>274.666666666667</v>
      </c>
      <c r="VE336" s="1">
        <f>AVERAGE(VE333:VE335)</f>
        <v>1721.33333333333</v>
      </c>
      <c r="VO336" s="1">
        <f>AVERAGE(VO333:VO335)</f>
        <v>301</v>
      </c>
      <c r="VU336" s="1">
        <f>AVERAGE(VU333:VU335)</f>
        <v>1109</v>
      </c>
      <c r="WA336" s="1">
        <f>AVERAGE(WA333:WA335)</f>
        <v>340.333333333333</v>
      </c>
      <c r="WG336" s="1">
        <f>AVERAGE(WG333:WG335)</f>
        <v>257.333333333333</v>
      </c>
      <c r="WM336" s="1">
        <f>AVERAGE(WM333:WM335)</f>
        <v>1471</v>
      </c>
      <c r="WW336" s="1">
        <f>AVERAGE(WW333:WW335)</f>
        <v>248</v>
      </c>
      <c r="XC336" s="1">
        <f>AVERAGE(XC333:XC335)</f>
        <v>757</v>
      </c>
      <c r="XI336" s="1">
        <f>AVERAGE(XI333:XI335)</f>
        <v>288.333333333333</v>
      </c>
      <c r="XO336" s="1">
        <f>AVERAGE(XO333:XO335)</f>
        <v>204</v>
      </c>
      <c r="XU336" s="1">
        <f>AVERAGE(XU333:XU335)</f>
        <v>1021.33333333333</v>
      </c>
      <c r="YE336" s="1">
        <f>YE333</f>
        <v>251</v>
      </c>
      <c r="YK336" s="1">
        <f>YK333</f>
        <v>698</v>
      </c>
      <c r="YQ336" s="1">
        <f>YQ333</f>
        <v>318</v>
      </c>
      <c r="YW336" s="1">
        <f>YW333</f>
        <v>280</v>
      </c>
      <c r="ZC336" s="1">
        <f>ZC333</f>
        <v>1023</v>
      </c>
      <c r="ZM336" s="5"/>
      <c r="ZN336" s="5"/>
      <c r="ZO336" s="5"/>
      <c r="ZP336" s="5"/>
      <c r="ZQ336" s="5"/>
      <c r="ZR336" s="5"/>
      <c r="ZS336" s="5"/>
      <c r="ZT336" s="5"/>
      <c r="ZU336" s="5"/>
      <c r="ZV336" s="5"/>
      <c r="ZW336" s="5"/>
      <c r="ZX336" s="5"/>
      <c r="ZY336" s="5"/>
      <c r="ZZ336" s="5"/>
      <c r="AAA336" s="5"/>
      <c r="AAB336" s="5"/>
      <c r="AAC336" s="5"/>
      <c r="AAD336" s="5"/>
      <c r="AAE336" s="5"/>
      <c r="AAF336" s="5"/>
      <c r="AAG336" s="5"/>
      <c r="AAH336" s="5"/>
      <c r="AAI336" s="5"/>
      <c r="AAJ336" s="5"/>
      <c r="AAK336" s="5"/>
      <c r="AAL336" s="5"/>
      <c r="AAM336" s="5"/>
    </row>
    <row r="337" spans="1:715">
      <c r="A337" s="3"/>
      <c r="FQ337" s="3"/>
      <c r="MG337" s="3"/>
      <c r="SW337" s="3"/>
      <c r="ZM337" s="5"/>
      <c r="ZN337" s="5"/>
      <c r="ZO337" s="5"/>
      <c r="ZP337" s="5"/>
      <c r="ZQ337" s="5"/>
      <c r="ZR337" s="5"/>
      <c r="ZS337" s="5"/>
      <c r="ZT337" s="5"/>
      <c r="ZU337" s="5"/>
      <c r="ZV337" s="5"/>
      <c r="ZW337" s="5"/>
      <c r="ZX337" s="5"/>
      <c r="ZY337" s="5"/>
      <c r="ZZ337" s="5"/>
      <c r="AAA337" s="5"/>
      <c r="AAB337" s="5"/>
      <c r="AAC337" s="5"/>
      <c r="AAD337" s="5"/>
      <c r="AAE337" s="5"/>
      <c r="AAF337" s="5"/>
      <c r="AAG337" s="5"/>
      <c r="AAH337" s="5"/>
      <c r="AAI337" s="5"/>
      <c r="AAJ337" s="5"/>
      <c r="AAK337" s="5"/>
      <c r="AAL337" s="5"/>
      <c r="AAM337" s="5"/>
    </row>
    <row r="338" spans="1:715">
      <c r="A338" s="3"/>
      <c r="FQ338" s="3"/>
      <c r="MG338" s="3"/>
      <c r="SW338" s="3"/>
      <c r="ZM338" s="5"/>
      <c r="ZN338" s="5"/>
      <c r="ZO338" s="5"/>
      <c r="ZP338" s="5"/>
      <c r="ZQ338" s="5"/>
      <c r="ZR338" s="5"/>
      <c r="ZS338" s="5"/>
      <c r="ZT338" s="5"/>
      <c r="ZU338" s="5"/>
      <c r="ZV338" s="5"/>
      <c r="ZW338" s="5"/>
      <c r="ZX338" s="5"/>
      <c r="ZY338" s="5"/>
      <c r="ZZ338" s="5"/>
      <c r="AAA338" s="5"/>
      <c r="AAB338" s="5"/>
      <c r="AAC338" s="5"/>
      <c r="AAD338" s="5"/>
      <c r="AAE338" s="5"/>
      <c r="AAF338" s="5"/>
      <c r="AAG338" s="5"/>
      <c r="AAH338" s="5"/>
      <c r="AAI338" s="5"/>
      <c r="AAJ338" s="5"/>
      <c r="AAK338" s="5"/>
      <c r="AAL338" s="5"/>
      <c r="AAM338" s="5"/>
    </row>
    <row r="339" spans="1:715">
      <c r="A339" s="3"/>
      <c r="FQ339" s="3"/>
      <c r="MG339" s="3"/>
      <c r="SW339" s="3"/>
      <c r="ZM339" s="5"/>
      <c r="ZN339" s="5"/>
      <c r="ZO339" s="5"/>
      <c r="ZP339" s="5"/>
      <c r="ZQ339" s="5"/>
      <c r="ZR339" s="5"/>
      <c r="ZS339" s="5"/>
      <c r="ZT339" s="5"/>
      <c r="ZU339" s="5"/>
      <c r="ZV339" s="5"/>
      <c r="ZW339" s="5"/>
      <c r="ZX339" s="5"/>
      <c r="ZY339" s="5"/>
      <c r="ZZ339" s="5"/>
      <c r="AAA339" s="5"/>
      <c r="AAB339" s="5"/>
      <c r="AAC339" s="5"/>
      <c r="AAD339" s="5"/>
      <c r="AAE339" s="5"/>
      <c r="AAF339" s="5"/>
      <c r="AAG339" s="5"/>
      <c r="AAH339" s="5"/>
      <c r="AAI339" s="5"/>
      <c r="AAJ339" s="5"/>
      <c r="AAK339" s="5"/>
      <c r="AAL339" s="5"/>
      <c r="AAM339" s="5"/>
    </row>
    <row r="340" spans="1:715">
      <c r="A340" s="3"/>
      <c r="C340" s="1">
        <f>(AA336-U336)/AA336</f>
        <v>0.839300582847627</v>
      </c>
      <c r="F340" s="1">
        <f>(I336-O336)/I336</f>
        <v>0.7289769683985</v>
      </c>
      <c r="I340" s="1">
        <f>(I336-C336)/I336</f>
        <v>0.742367434386717</v>
      </c>
      <c r="L340" s="1">
        <f>(I336-O336)/(I336-C336)</f>
        <v>0.981962481962482</v>
      </c>
      <c r="O340" s="1">
        <f>AA336/I336-1</f>
        <v>0.286555972147831</v>
      </c>
      <c r="R340" s="1">
        <f>L340/(L340+1)</f>
        <v>0.495449581361485</v>
      </c>
      <c r="U340" s="1">
        <f>1/(1+L340)</f>
        <v>0.504550418638515</v>
      </c>
      <c r="X340" s="1">
        <f>U340/R340-1</f>
        <v>0.0183688464364435</v>
      </c>
      <c r="AA340" s="1">
        <f>I340*L340</f>
        <v>0.7289769683985</v>
      </c>
      <c r="AD340" s="1">
        <f>1-I340</f>
        <v>0.257632565613283</v>
      </c>
      <c r="AG340" s="1">
        <f>I340*(1-L340)</f>
        <v>0.0133904659882163</v>
      </c>
      <c r="AK340" s="1">
        <f>(BI336-BC336)/BI336</f>
        <v>0.839653085921743</v>
      </c>
      <c r="AN340" s="1">
        <f>(AQ336-AW336)/AQ336</f>
        <v>0.73528642427413</v>
      </c>
      <c r="AQ340" s="1">
        <f>(AQ336-AK336)/AQ336</f>
        <v>0.748888307611823</v>
      </c>
      <c r="AT340" s="1">
        <f>(AQ336-AW336)/(AQ336-AK336)</f>
        <v>0.981837233670975</v>
      </c>
      <c r="AW340" s="1">
        <f>BI336/AQ336-1</f>
        <v>0.296887261313105</v>
      </c>
      <c r="AZ340" s="1">
        <f>AT340/(AT340+1)</f>
        <v>0.495417694747973</v>
      </c>
      <c r="BC340" s="1">
        <f>1/(1+AT340)</f>
        <v>0.504582305252027</v>
      </c>
      <c r="BF340" s="1">
        <f>BC340/AZ340-1</f>
        <v>0.0184987548914977</v>
      </c>
      <c r="BI340" s="1">
        <f>AQ340*AT340</f>
        <v>0.73528642427413</v>
      </c>
      <c r="BL340" s="1">
        <f>1-AQ340</f>
        <v>0.251111692388177</v>
      </c>
      <c r="BO340" s="1">
        <f>AQ340*(1-AT340)</f>
        <v>0.0136018833376929</v>
      </c>
      <c r="BS340" s="1">
        <f>(CQ336-CK336)/CQ336</f>
        <v>0.816488122962273</v>
      </c>
      <c r="BV340" s="1">
        <f>(BY336-CE336)/BY336</f>
        <v>0.683974358974359</v>
      </c>
      <c r="BY340" s="1">
        <f>(BY336-BS336)/BY336</f>
        <v>0.725641025641026</v>
      </c>
      <c r="CB340" s="1">
        <f>(BY336-CE336)/(BY336-BS336)</f>
        <v>0.942579505300353</v>
      </c>
      <c r="CE340" s="1">
        <f>CQ336/BY336-1</f>
        <v>0.376282051282051</v>
      </c>
      <c r="CH340" s="1">
        <f>CB340/(CB340+1)</f>
        <v>0.485220554797635</v>
      </c>
      <c r="CK340" s="1">
        <f>1/(1+CB340)</f>
        <v>0.514779445202365</v>
      </c>
      <c r="CN340" s="1">
        <f>CK340/CH340-1</f>
        <v>0.0609184629803188</v>
      </c>
      <c r="CQ340" s="1">
        <f>BY340*CB340</f>
        <v>0.683974358974359</v>
      </c>
      <c r="CT340" s="1">
        <f>1-BY340</f>
        <v>0.274358974358974</v>
      </c>
      <c r="CW340" s="1">
        <f>BY340*(1-CB340)</f>
        <v>0.0416666666666668</v>
      </c>
      <c r="DA340" s="1">
        <f>(DY336-DS336)/DY336</f>
        <v>0.796480272495033</v>
      </c>
      <c r="DD340" s="1">
        <f>(DG336-DM336)/DG336</f>
        <v>0.60996835443038</v>
      </c>
      <c r="DG340" s="1">
        <f>(DG336-DA336)/DG336</f>
        <v>0.670094936708861</v>
      </c>
      <c r="DJ340" s="1">
        <f>(DG336-DM336)/(DG336-DA336)</f>
        <v>0.910271546635183</v>
      </c>
      <c r="DM340" s="1">
        <f>DY336/DG336-1</f>
        <v>0.393591772151899</v>
      </c>
      <c r="DP340" s="1">
        <f>DJ340/(DJ340+1)</f>
        <v>0.476514215080346</v>
      </c>
      <c r="DS340" s="1">
        <f>1/(1+DJ340)</f>
        <v>0.523485784919654</v>
      </c>
      <c r="DV340" s="1">
        <f>DS340/DP340-1</f>
        <v>0.0985732814526588</v>
      </c>
      <c r="DY340" s="1">
        <f>DG340*DJ340</f>
        <v>0.60996835443038</v>
      </c>
      <c r="EB340" s="1">
        <f>1-DG340</f>
        <v>0.329905063291139</v>
      </c>
      <c r="EE340" s="1">
        <f>DG340*(1-DJ340)</f>
        <v>0.060126582278481</v>
      </c>
      <c r="EI340" s="1">
        <f>(FG336-FA336)/FG336</f>
        <v>0.695497630331754</v>
      </c>
      <c r="EL340" s="1">
        <f>(EO336-EU336)/EO336</f>
        <v>0.493870402802102</v>
      </c>
      <c r="EO340" s="1">
        <f>(EO336-EI336)/EO336</f>
        <v>0.604203152364273</v>
      </c>
      <c r="ER340" s="1">
        <f>(EO336-EU336)/(EO336-EI336)</f>
        <v>0.817391304347826</v>
      </c>
      <c r="EU340" s="1">
        <f>FG336/EO336-1</f>
        <v>0.478108581436077</v>
      </c>
      <c r="EX340" s="1">
        <f>ER340/(ER340+1)</f>
        <v>0.449760765550239</v>
      </c>
      <c r="FA340" s="1">
        <f>1/(1+ER340)</f>
        <v>0.550239234449761</v>
      </c>
      <c r="FD340" s="1">
        <f>FA340/EX340-1</f>
        <v>0.223404255319149</v>
      </c>
      <c r="FG340" s="1">
        <f>EO340*ER340</f>
        <v>0.493870402802102</v>
      </c>
      <c r="FJ340" s="1">
        <f>1-EO340</f>
        <v>0.395796847635727</v>
      </c>
      <c r="FM340" s="1">
        <f>EO340*(1-ER340)</f>
        <v>0.110332749562172</v>
      </c>
      <c r="FQ340" s="3"/>
      <c r="FS340" s="1">
        <f>(GQ336-GK336)/GQ336</f>
        <v>0.837247973394305</v>
      </c>
      <c r="FV340" s="1">
        <f>(FY336-GE336)/FY336</f>
        <v>0.730184147317854</v>
      </c>
      <c r="FY340" s="1">
        <f>(FY336-FS336)/FY336</f>
        <v>0.743261275687216</v>
      </c>
      <c r="GB340" s="1">
        <f>(FY336-GE336)/(FY336-FS336)</f>
        <v>0.982405745062837</v>
      </c>
      <c r="GE340" s="1">
        <f>GQ336/FY336-1</f>
        <v>0.283960501734721</v>
      </c>
      <c r="GH340" s="1">
        <f>GB340/(GB340+1)</f>
        <v>0.495562398116283</v>
      </c>
      <c r="GK340" s="1">
        <f>1/(1+GB340)</f>
        <v>0.504437601883717</v>
      </c>
      <c r="GN340" s="1">
        <f>GK340/GH340-1</f>
        <v>0.017909356725146</v>
      </c>
      <c r="GQ340" s="1">
        <f>FY340*GB340</f>
        <v>0.730184147317854</v>
      </c>
      <c r="GT340" s="1">
        <f>1-FY340</f>
        <v>0.256738724312784</v>
      </c>
      <c r="GW340" s="1">
        <f>FY340*(1-GB340)</f>
        <v>0.0130771283693621</v>
      </c>
      <c r="HA340" s="1">
        <f>(HY336-HS336)/HY336</f>
        <v>0.838922155688623</v>
      </c>
      <c r="HD340" s="1">
        <f>(HG336-HM336)/HG336</f>
        <v>0.734282018111255</v>
      </c>
      <c r="HG340" s="1">
        <f>(HG336-HA336)/HG336</f>
        <v>0.747477360931436</v>
      </c>
      <c r="HJ340" s="1">
        <f>(HG336-HM336)/(HG336-HA336)</f>
        <v>0.982346832814122</v>
      </c>
      <c r="HM340" s="1">
        <f>HY336/HG336-1</f>
        <v>0.296248382923674</v>
      </c>
      <c r="HP340" s="1">
        <f>HJ340/(HJ340+1)</f>
        <v>0.495547407019382</v>
      </c>
      <c r="HS340" s="1">
        <f>1/(1+HJ340)</f>
        <v>0.504452592980618</v>
      </c>
      <c r="HV340" s="1">
        <f>HS340/HP340-1</f>
        <v>0.017970401691332</v>
      </c>
      <c r="HY340" s="1">
        <f>HG340*HJ340</f>
        <v>0.734282018111255</v>
      </c>
      <c r="IB340" s="1">
        <f>1-HG340</f>
        <v>0.252522639068564</v>
      </c>
      <c r="IE340" s="1">
        <f>HG340*(1-HJ340)</f>
        <v>0.0131953428201811</v>
      </c>
      <c r="II340" s="1">
        <f>(JG336-JA336)/JG336</f>
        <v>0.816745283018868</v>
      </c>
      <c r="IL340" s="1">
        <f>(IO336-IU336)/IO336</f>
        <v>0.684824902723735</v>
      </c>
      <c r="IO340" s="1">
        <f>(IO336-II336)/IO336</f>
        <v>0.72632944228275</v>
      </c>
      <c r="IR340" s="1">
        <f>(IO336-IU336)/(IO336-II336)</f>
        <v>0.942857142857143</v>
      </c>
      <c r="IU340" s="1">
        <f>JG336/IO336-1</f>
        <v>0.374837872892348</v>
      </c>
      <c r="IX340" s="1">
        <f>IR340/(IR340+1)</f>
        <v>0.485294117647059</v>
      </c>
      <c r="JA340" s="1">
        <f>1/(1+IR340)</f>
        <v>0.514705882352941</v>
      </c>
      <c r="JD340" s="1">
        <f>JA340/IX340-1</f>
        <v>0.0606060606060608</v>
      </c>
      <c r="JG340" s="1">
        <f>IO340*IR340</f>
        <v>0.684824902723735</v>
      </c>
      <c r="JJ340" s="1">
        <f>1-IO340</f>
        <v>0.27367055771725</v>
      </c>
      <c r="JM340" s="1">
        <f>IO340*(1-IR340)</f>
        <v>0.0415045395590144</v>
      </c>
      <c r="JQ340" s="1">
        <f>(KO336-KI336)/KO336</f>
        <v>0.798105387803434</v>
      </c>
      <c r="JT340" s="1">
        <f>(JW336-KC336)/JW336</f>
        <v>0.608766898811962</v>
      </c>
      <c r="JW340" s="1">
        <f>(JW336-JQ336)/JW336</f>
        <v>0.667759115116755</v>
      </c>
      <c r="JZ340" s="1">
        <f>(JW336-KC336)/(JW336-JQ336)</f>
        <v>0.911656441717791</v>
      </c>
      <c r="KC340" s="1">
        <f>KO336/JW336-1</f>
        <v>0.383859074149939</v>
      </c>
      <c r="KF340" s="1">
        <f>JZ340/(JZ340+1)</f>
        <v>0.476893453145058</v>
      </c>
      <c r="KI340" s="1">
        <f>1/(1+JZ340)</f>
        <v>0.523106546854942</v>
      </c>
      <c r="KL340" s="1">
        <f>KI340/KF340-1</f>
        <v>0.0969044414535665</v>
      </c>
      <c r="KO340" s="1">
        <f>JW340*JZ340</f>
        <v>0.608766898811962</v>
      </c>
      <c r="KR340" s="1">
        <f>1-JW340</f>
        <v>0.332240884883245</v>
      </c>
      <c r="KU340" s="1">
        <f>JW340*(1-JZ340)</f>
        <v>0.0589922163047931</v>
      </c>
      <c r="KY340" s="1">
        <f>(LW336-LQ336)/LW336</f>
        <v>0.697522816166884</v>
      </c>
      <c r="LB340" s="1">
        <f>(LE336-LK336)/LE336</f>
        <v>0.496153846153846</v>
      </c>
      <c r="LE340" s="1">
        <f>(LE336-KY336)/LE336</f>
        <v>0.607692307692308</v>
      </c>
      <c r="LH340" s="1">
        <f>(LE336-LK336)/(LE336-KY336)</f>
        <v>0.816455696202532</v>
      </c>
      <c r="LK340" s="1">
        <f>LW336/LE336-1</f>
        <v>0.475</v>
      </c>
      <c r="LN340" s="1">
        <f>LH340/(LH340+1)</f>
        <v>0.449477351916376</v>
      </c>
      <c r="LQ340" s="1">
        <f>1/(1+LH340)</f>
        <v>0.550522648083624</v>
      </c>
      <c r="LT340" s="1">
        <f>LQ340/LN340-1</f>
        <v>0.224806201550388</v>
      </c>
      <c r="LW340" s="1">
        <f>LE340*LH340</f>
        <v>0.496153846153846</v>
      </c>
      <c r="LZ340" s="1">
        <f>1-LE340</f>
        <v>0.392307692307692</v>
      </c>
      <c r="MC340" s="1">
        <f>LE340*(1-LH340)</f>
        <v>0.111538461538462</v>
      </c>
      <c r="MG340" s="3"/>
      <c r="MI340" s="1">
        <f>(NG336-NA336)/NG336</f>
        <v>0.839774713536609</v>
      </c>
      <c r="ML340" s="1">
        <f>(MO336-MU336)/MO336</f>
        <v>0.73414271555996</v>
      </c>
      <c r="MO340" s="1">
        <f>(MO336-MI336)/MO336</f>
        <v>0.746531219028741</v>
      </c>
      <c r="MR340" s="1">
        <f>(MO336-MU336)/(MO336-MI336)</f>
        <v>0.983405243942914</v>
      </c>
      <c r="MU340" s="1">
        <f>NG336/MO336-1</f>
        <v>0.275768087215065</v>
      </c>
      <c r="MX340" s="1">
        <f>MR340/(MR340+1)</f>
        <v>0.495816599732262</v>
      </c>
      <c r="NA340" s="1">
        <f>1/(1+MR340)</f>
        <v>0.504183400267738</v>
      </c>
      <c r="ND340" s="1">
        <f>NA340/MX340-1</f>
        <v>0.0168747890651368</v>
      </c>
      <c r="NG340" s="1">
        <f>MO340*MR340</f>
        <v>0.73414271555996</v>
      </c>
      <c r="NJ340" s="1">
        <f>1-MO340</f>
        <v>0.253468780971259</v>
      </c>
      <c r="NM340" s="1">
        <f>MO340*(1-MR340)</f>
        <v>0.012388503468781</v>
      </c>
      <c r="NQ340" s="1">
        <f>(OO336-OI336)/OO336</f>
        <v>0.840299684542587</v>
      </c>
      <c r="NT340" s="1">
        <f>(NW336-OC336)/NW336</f>
        <v>0.734771573604061</v>
      </c>
      <c r="NW340" s="1">
        <f>(NW336-NQ336)/NW336</f>
        <v>0.747715736040609</v>
      </c>
      <c r="NZ340" s="1">
        <f>(NW336-OC336)/(NW336-NQ336)</f>
        <v>0.982688391038697</v>
      </c>
      <c r="OC340" s="1">
        <f>OO336/NW336-1</f>
        <v>0.287309644670051</v>
      </c>
      <c r="OF340" s="1">
        <f>NZ340/(NZ340+1)</f>
        <v>0.495634309193631</v>
      </c>
      <c r="OI340" s="1">
        <f>1/(1+NZ340)</f>
        <v>0.504365690806369</v>
      </c>
      <c r="OL340" s="1">
        <f>OI340/OF340-1</f>
        <v>0.0176165803108808</v>
      </c>
      <c r="OO340" s="1">
        <f>NW340*NZ340</f>
        <v>0.734771573604061</v>
      </c>
      <c r="OR340" s="1">
        <f>1-NW340</f>
        <v>0.252284263959391</v>
      </c>
      <c r="OU340" s="1">
        <f>NW340*(1-NZ340)</f>
        <v>0.0129441624365482</v>
      </c>
      <c r="OY340" s="1">
        <f>(PW336-PQ336)/PW336</f>
        <v>0.826663564448581</v>
      </c>
      <c r="PB340" s="1">
        <f>(PE336-PK336)/PE336</f>
        <v>0.691903584672435</v>
      </c>
      <c r="PE340" s="1">
        <f>(PE336-OY336)/PE336</f>
        <v>0.727441285537701</v>
      </c>
      <c r="PH340" s="1">
        <f>(PE336-PK336)/(PE336-OY336)</f>
        <v>0.951146983857264</v>
      </c>
      <c r="PK340" s="1">
        <f>PW336/PE336-1</f>
        <v>0.328182941903585</v>
      </c>
      <c r="PN340" s="1">
        <f>PH340/(PH340+1)</f>
        <v>0.487480949270629</v>
      </c>
      <c r="PQ340" s="1">
        <f>1/(1+PH340)</f>
        <v>0.512519050729371</v>
      </c>
      <c r="PT340" s="1">
        <f>PQ340/PN340-1</f>
        <v>0.0513622152746762</v>
      </c>
      <c r="PW340" s="1">
        <f>PE340*PH340</f>
        <v>0.691903584672435</v>
      </c>
      <c r="PZ340" s="1">
        <f>1-PE340</f>
        <v>0.272558714462299</v>
      </c>
      <c r="QC340" s="1">
        <f>PE340*(1-PH340)</f>
        <v>0.0355377008652657</v>
      </c>
      <c r="QG340" s="1">
        <f>(RE336-QY336)/RE336</f>
        <v>0.799140049140049</v>
      </c>
      <c r="QJ340" s="1">
        <f>(QM336-QS336)/QM336</f>
        <v>0.616977225672878</v>
      </c>
      <c r="QM340" s="1">
        <f>(QM336-QG336)/QM336</f>
        <v>0.670393374741201</v>
      </c>
      <c r="QP340" s="1">
        <f>(QM336-QS336)/(QM336-QG336)</f>
        <v>0.920321185917233</v>
      </c>
      <c r="QS340" s="1">
        <f>RE336/QM336-1</f>
        <v>0.34824016563147</v>
      </c>
      <c r="QV340" s="1">
        <f>QP340/(QP340+1)</f>
        <v>0.479253779350273</v>
      </c>
      <c r="QY340" s="1">
        <f>1/(1+QP340)</f>
        <v>0.520746220649727</v>
      </c>
      <c r="RB340" s="1">
        <f>QY340/QV340-1</f>
        <v>0.0865771812080538</v>
      </c>
      <c r="RE340" s="1">
        <f>QM340*QP340</f>
        <v>0.616977225672878</v>
      </c>
      <c r="RH340" s="1">
        <f>1-QM340</f>
        <v>0.329606625258799</v>
      </c>
      <c r="RK340" s="1">
        <f>QM340*(1-QP340)</f>
        <v>0.0534161490683231</v>
      </c>
      <c r="RO340" s="1">
        <f>(SM336-SG336)/SM336</f>
        <v>0.72794800371402</v>
      </c>
      <c r="RR340" s="1">
        <f>(RU336-SA336)/RU336</f>
        <v>0.545578231292517</v>
      </c>
      <c r="RU340" s="1">
        <f>(RU336-RO336)/RU336</f>
        <v>0.640816326530612</v>
      </c>
      <c r="RX340" s="1">
        <f>(RU336-SA336)/(RU336-RO336)</f>
        <v>0.851380042462845</v>
      </c>
      <c r="SA340" s="1">
        <f>SM336/RU336-1</f>
        <v>0.46530612244898</v>
      </c>
      <c r="SD340" s="1">
        <f>RX340/(RX340+1)</f>
        <v>0.459862385321101</v>
      </c>
      <c r="SG340" s="1">
        <f>1/(1+RX340)</f>
        <v>0.540137614678899</v>
      </c>
      <c r="SJ340" s="1">
        <f>SG340/SD340-1</f>
        <v>0.174563591022444</v>
      </c>
      <c r="SM340" s="1">
        <f>RU340*RX340</f>
        <v>0.545578231292517</v>
      </c>
      <c r="SP340" s="1">
        <f>1-RU340</f>
        <v>0.359183673469388</v>
      </c>
      <c r="SS340" s="1">
        <f>RU340*(1-RX340)</f>
        <v>0.0952380952380952</v>
      </c>
      <c r="SW340" s="3"/>
      <c r="SY340" s="1">
        <f>(TW336-TQ336)/TW336</f>
        <v>0.838677554272057</v>
      </c>
      <c r="TB340" s="1">
        <f>(TE336-TK336)/TE336</f>
        <v>0.733637747336377</v>
      </c>
      <c r="TE340" s="1">
        <f>(TE336-SY336)/TE336</f>
        <v>0.745814307458143</v>
      </c>
      <c r="TH340" s="1">
        <f>(TE336-TK336)/(TE336-SY336)</f>
        <v>0.983673469387755</v>
      </c>
      <c r="TK340" s="1">
        <f>TW336/TE336-1</f>
        <v>0.273718924403856</v>
      </c>
      <c r="TN340" s="1">
        <f>TH340/(TH340+1)</f>
        <v>0.495884773662551</v>
      </c>
      <c r="TQ340" s="1">
        <f>1/(1+TH340)</f>
        <v>0.504115226337449</v>
      </c>
      <c r="TT340" s="1">
        <f>TQ340/TN340-1</f>
        <v>0.0165975103734439</v>
      </c>
      <c r="TW340" s="1">
        <f>TE340*TH340</f>
        <v>0.733637747336377</v>
      </c>
      <c r="TZ340" s="1">
        <f>1-TE340</f>
        <v>0.254185692541857</v>
      </c>
      <c r="UC340" s="1">
        <f>TE340*(1-TH340)</f>
        <v>0.0121765601217656</v>
      </c>
      <c r="UG340" s="1">
        <f>(VE336-UY336)/VE336</f>
        <v>0.840433772269558</v>
      </c>
      <c r="UJ340" s="1">
        <f>(UM336-US336)/UM336</f>
        <v>0.734495641344956</v>
      </c>
      <c r="UM340" s="1">
        <f>(UM336-UG336)/UM336</f>
        <v>0.74719800747198</v>
      </c>
      <c r="UP340" s="1">
        <f>(UM336-US336)/(UM336-UG336)</f>
        <v>0.983</v>
      </c>
      <c r="US340" s="1">
        <f>VE336/UM336-1</f>
        <v>0.286176836861768</v>
      </c>
      <c r="UV340" s="1">
        <f>UP340/(UP340+1)</f>
        <v>0.495713565305093</v>
      </c>
      <c r="UY340" s="1">
        <f>1/(1+UP340)</f>
        <v>0.504286434694907</v>
      </c>
      <c r="VB340" s="1">
        <f>UY340/UV340-1</f>
        <v>0.0172939979654119</v>
      </c>
      <c r="VE340" s="1">
        <f>UM340*UP340</f>
        <v>0.734495641344956</v>
      </c>
      <c r="VH340" s="1">
        <f>1-UM340</f>
        <v>0.25280199252802</v>
      </c>
      <c r="VK340" s="1">
        <f>UM340*(1-UP340)</f>
        <v>0.0127023661270237</v>
      </c>
      <c r="VO340" s="1">
        <f>(WM336-WG336)/WM336</f>
        <v>0.825062315884886</v>
      </c>
      <c r="VR340" s="1">
        <f>(VU336-WA336)/VU336</f>
        <v>0.693116922152089</v>
      </c>
      <c r="VU340" s="1">
        <f>(VU336-VO336)/VU336</f>
        <v>0.72858431018936</v>
      </c>
      <c r="VX340" s="1">
        <f>(VU336-WA336)/(VU336-VO336)</f>
        <v>0.951320132013201</v>
      </c>
      <c r="WA340" s="1">
        <f>WM336/VU336-1</f>
        <v>0.326420198376916</v>
      </c>
      <c r="WD340" s="1">
        <f>VX340/(VX340+1)</f>
        <v>0.487526427061311</v>
      </c>
      <c r="WG340" s="1">
        <f>1/(1+VX340)</f>
        <v>0.512473572938689</v>
      </c>
      <c r="WJ340" s="1">
        <f>WG340/WD340-1</f>
        <v>0.0511708586296618</v>
      </c>
      <c r="WM340" s="1">
        <f>VU340*VX340</f>
        <v>0.693116922152089</v>
      </c>
      <c r="WP340" s="1">
        <f>1-VU340</f>
        <v>0.27141568981064</v>
      </c>
      <c r="WS340" s="1">
        <f>VU340*(1-VX340)</f>
        <v>0.0354673880372707</v>
      </c>
      <c r="WW340" s="1">
        <f>(XU336-XO336)/XU336</f>
        <v>0.800261096605744</v>
      </c>
      <c r="WZ340" s="1">
        <f>(XC336-XI336)/XC336</f>
        <v>0.619110523998239</v>
      </c>
      <c r="XC340" s="1">
        <f>(XC336-WW336)/XC336</f>
        <v>0.672391017173051</v>
      </c>
      <c r="XF340" s="1">
        <f>(XC336-XI336)/(XC336-WW336)</f>
        <v>0.920759659462999</v>
      </c>
      <c r="XI340" s="1">
        <f>XU336/XC336-1</f>
        <v>0.349185380889476</v>
      </c>
      <c r="XL340" s="1">
        <f>XF340/(XF340+1)</f>
        <v>0.479372655983635</v>
      </c>
      <c r="XO340" s="1">
        <f>1/(1+XF340)</f>
        <v>0.520627344016365</v>
      </c>
      <c r="XR340" s="1">
        <f>XO340/XL340-1</f>
        <v>0.0860597439544806</v>
      </c>
      <c r="XU340" s="1">
        <f>XC340*XF340</f>
        <v>0.619110523998239</v>
      </c>
      <c r="XX340" s="1">
        <f>1-XC340</f>
        <v>0.327608982826949</v>
      </c>
      <c r="YA340" s="1">
        <f>XC340*(1-XF340)</f>
        <v>0.0532804931748128</v>
      </c>
      <c r="YE340" s="1">
        <f>(ZC336-YW336)/ZC336</f>
        <v>0.726295210166178</v>
      </c>
      <c r="YH340" s="1">
        <f>(YK336-YQ336)/YK336</f>
        <v>0.544412607449857</v>
      </c>
      <c r="YK340" s="1">
        <f>(YK336-YE336)/YK336</f>
        <v>0.640401146131805</v>
      </c>
      <c r="YN340" s="1">
        <f>(YK336-YQ336)/(YK336-YE336)</f>
        <v>0.850111856823266</v>
      </c>
      <c r="YQ340" s="1">
        <f>ZC336/YK336-1</f>
        <v>0.465616045845272</v>
      </c>
      <c r="YT340" s="1">
        <f>YN340/(YN340+1)</f>
        <v>0.459492140266022</v>
      </c>
      <c r="YW340" s="1">
        <f>1/(1+YN340)</f>
        <v>0.540507859733978</v>
      </c>
      <c r="YZ340" s="1">
        <f>YW340/YT340-1</f>
        <v>0.176315789473684</v>
      </c>
      <c r="ZC340" s="1">
        <f>YK340*YN340</f>
        <v>0.544412607449857</v>
      </c>
      <c r="ZF340" s="1">
        <f>1-YK340</f>
        <v>0.359598853868195</v>
      </c>
      <c r="ZI340" s="1">
        <f>YK340*(1-YN340)</f>
        <v>0.0959885386819485</v>
      </c>
      <c r="ZM340" s="5"/>
      <c r="ZN340" s="5"/>
      <c r="ZO340" s="5"/>
      <c r="ZP340" s="5"/>
      <c r="ZQ340" s="5"/>
      <c r="ZR340" s="5"/>
      <c r="ZS340" s="5"/>
      <c r="ZT340" s="5"/>
      <c r="ZU340" s="5"/>
      <c r="ZV340" s="5"/>
      <c r="ZW340" s="5"/>
      <c r="ZX340" s="5"/>
      <c r="ZY340" s="5"/>
      <c r="ZZ340" s="5"/>
      <c r="AAA340" s="5"/>
      <c r="AAB340" s="5"/>
      <c r="AAC340" s="5"/>
      <c r="AAD340" s="5"/>
      <c r="AAE340" s="5"/>
      <c r="AAF340" s="5"/>
      <c r="AAG340" s="5"/>
      <c r="AAH340" s="5"/>
      <c r="AAI340" s="5"/>
      <c r="AAJ340" s="5"/>
      <c r="AAK340" s="5"/>
      <c r="AAL340" s="5"/>
      <c r="AAM340" s="5"/>
    </row>
    <row r="341" spans="1:715">
      <c r="A341" s="3"/>
      <c r="FQ341" s="3"/>
      <c r="MG341" s="3"/>
      <c r="SW341" s="3"/>
      <c r="ZM341" s="5"/>
      <c r="ZN341" s="5"/>
      <c r="ZO341" s="5"/>
      <c r="ZP341" s="5"/>
      <c r="ZQ341" s="5"/>
      <c r="ZR341" s="5"/>
      <c r="ZS341" s="5"/>
      <c r="ZT341" s="5"/>
      <c r="ZU341" s="5"/>
      <c r="ZV341" s="5"/>
      <c r="ZW341" s="5"/>
      <c r="ZX341" s="5"/>
      <c r="ZY341" s="5"/>
      <c r="ZZ341" s="5"/>
      <c r="AAA341" s="5"/>
      <c r="AAB341" s="5"/>
      <c r="AAC341" s="5"/>
      <c r="AAD341" s="5"/>
      <c r="AAE341" s="5"/>
      <c r="AAF341" s="5"/>
      <c r="AAG341" s="5"/>
      <c r="AAH341" s="5"/>
      <c r="AAI341" s="5"/>
      <c r="AAJ341" s="5"/>
      <c r="AAK341" s="5"/>
      <c r="AAL341" s="5"/>
      <c r="AAM341" s="5"/>
    </row>
    <row r="342" spans="1:715">
      <c r="A342" s="3"/>
      <c r="FQ342" s="3"/>
      <c r="MG342" s="3"/>
      <c r="SW342" s="3"/>
      <c r="ZM342" s="5"/>
      <c r="ZN342" s="5"/>
      <c r="ZO342" s="5"/>
      <c r="ZP342" s="5"/>
      <c r="ZQ342" s="5"/>
      <c r="ZR342" s="5"/>
      <c r="ZS342" s="5"/>
      <c r="ZT342" s="5"/>
      <c r="ZU342" s="5"/>
      <c r="ZV342" s="5"/>
      <c r="ZW342" s="5"/>
      <c r="ZX342" s="5"/>
      <c r="ZY342" s="5"/>
      <c r="ZZ342" s="5"/>
      <c r="AAA342" s="5"/>
      <c r="AAB342" s="5"/>
      <c r="AAC342" s="5"/>
      <c r="AAD342" s="5"/>
      <c r="AAE342" s="5"/>
      <c r="AAF342" s="5"/>
      <c r="AAG342" s="5"/>
      <c r="AAH342" s="5"/>
      <c r="AAI342" s="5"/>
      <c r="AAJ342" s="5"/>
      <c r="AAK342" s="5"/>
      <c r="AAL342" s="5"/>
      <c r="AAM342" s="5"/>
    </row>
    <row r="343" spans="1:715">
      <c r="A343" s="4" t="s">
        <v>11</v>
      </c>
      <c r="MG343" s="4" t="s">
        <v>11</v>
      </c>
      <c r="ZM343" s="5"/>
      <c r="ZN343" s="5"/>
      <c r="ZO343" s="5"/>
      <c r="ZP343" s="5"/>
      <c r="ZQ343" s="5"/>
      <c r="ZR343" s="5"/>
      <c r="ZS343" s="5"/>
      <c r="ZT343" s="5"/>
      <c r="ZU343" s="5"/>
      <c r="ZV343" s="5"/>
      <c r="ZW343" s="5"/>
      <c r="ZX343" s="5"/>
      <c r="ZY343" s="5"/>
      <c r="ZZ343" s="5"/>
      <c r="AAA343" s="5"/>
      <c r="AAB343" s="5"/>
      <c r="AAC343" s="5"/>
      <c r="AAD343" s="5"/>
      <c r="AAE343" s="5"/>
      <c r="AAF343" s="5"/>
      <c r="AAG343" s="5"/>
      <c r="AAH343" s="5"/>
      <c r="AAI343" s="5"/>
      <c r="AAJ343" s="5"/>
      <c r="AAK343" s="5"/>
      <c r="AAL343" s="5"/>
      <c r="AAM343" s="5"/>
    </row>
    <row r="344" spans="1:715">
      <c r="A344" s="3" t="s">
        <v>65</v>
      </c>
      <c r="B344" s="1">
        <v>67</v>
      </c>
      <c r="C344" s="1">
        <v>329</v>
      </c>
      <c r="I344" s="1">
        <v>1205</v>
      </c>
      <c r="O344" s="1">
        <v>333</v>
      </c>
      <c r="U344" s="1">
        <v>253</v>
      </c>
      <c r="AA344" s="1">
        <v>1504</v>
      </c>
      <c r="AK344" s="1">
        <v>333</v>
      </c>
      <c r="AQ344" s="1">
        <v>1209</v>
      </c>
      <c r="AW344" s="1">
        <v>336</v>
      </c>
      <c r="BC344" s="1">
        <v>262</v>
      </c>
      <c r="BI344" s="1">
        <v>1535</v>
      </c>
      <c r="BS344" s="1">
        <v>269</v>
      </c>
      <c r="BY344" s="1">
        <v>932</v>
      </c>
      <c r="CE344" s="1">
        <v>313</v>
      </c>
      <c r="CK344" s="1">
        <v>252</v>
      </c>
      <c r="CQ344" s="1">
        <v>1297</v>
      </c>
      <c r="DA344" s="1">
        <v>279</v>
      </c>
      <c r="DG344" s="1">
        <v>875</v>
      </c>
      <c r="DM344" s="1">
        <v>320</v>
      </c>
      <c r="DS344" s="1">
        <v>236</v>
      </c>
      <c r="DY344" s="1">
        <v>1194</v>
      </c>
      <c r="EI344" s="1">
        <v>211</v>
      </c>
      <c r="EO344" s="1">
        <v>538</v>
      </c>
      <c r="EU344" s="1">
        <v>270</v>
      </c>
      <c r="FA344" s="1">
        <v>239</v>
      </c>
      <c r="FG344" s="1">
        <v>795</v>
      </c>
      <c r="FQ344" s="3"/>
      <c r="FS344" s="1">
        <v>316</v>
      </c>
      <c r="FY344" s="1">
        <v>1221</v>
      </c>
      <c r="GE344" s="1">
        <v>318</v>
      </c>
      <c r="GK344" s="1">
        <v>245</v>
      </c>
      <c r="GQ344" s="1">
        <v>1532</v>
      </c>
      <c r="HA344" s="1">
        <v>311</v>
      </c>
      <c r="HG344" s="1">
        <v>1220</v>
      </c>
      <c r="HM344" s="1">
        <v>312</v>
      </c>
      <c r="HS344" s="1">
        <v>244</v>
      </c>
      <c r="HY344" s="1">
        <v>1543</v>
      </c>
      <c r="II344" s="1">
        <v>275</v>
      </c>
      <c r="IO344" s="1">
        <v>961</v>
      </c>
      <c r="IU344" s="1">
        <v>320</v>
      </c>
      <c r="JA344" s="1">
        <v>264</v>
      </c>
      <c r="JG344" s="1">
        <v>1336</v>
      </c>
      <c r="JQ344" s="1">
        <v>240</v>
      </c>
      <c r="JW344" s="1">
        <v>739</v>
      </c>
      <c r="KC344" s="1">
        <v>277</v>
      </c>
      <c r="KI344" s="1">
        <v>207</v>
      </c>
      <c r="KO344" s="1">
        <v>1023</v>
      </c>
      <c r="KY344" s="1">
        <v>213</v>
      </c>
      <c r="LE344" s="1">
        <v>538</v>
      </c>
      <c r="LK344" s="1">
        <v>273</v>
      </c>
      <c r="LQ344" s="1">
        <v>243</v>
      </c>
      <c r="LW344" s="1">
        <v>795</v>
      </c>
      <c r="MG344" s="3" t="s">
        <v>65</v>
      </c>
      <c r="MH344" s="1">
        <v>136</v>
      </c>
      <c r="MI344" s="1">
        <v>294</v>
      </c>
      <c r="MO344" s="1">
        <v>1285</v>
      </c>
      <c r="MU344" s="1">
        <v>288</v>
      </c>
      <c r="NA344" s="1">
        <v>221</v>
      </c>
      <c r="NG344" s="1">
        <v>1586</v>
      </c>
      <c r="NQ344" s="1">
        <v>263</v>
      </c>
      <c r="NW344" s="1">
        <v>1076</v>
      </c>
      <c r="OC344" s="1">
        <v>254</v>
      </c>
      <c r="OI344" s="1">
        <v>200</v>
      </c>
      <c r="OO344" s="1">
        <v>1330</v>
      </c>
      <c r="OY344" s="1">
        <v>278</v>
      </c>
      <c r="PE344" s="1">
        <v>1078</v>
      </c>
      <c r="PK344" s="1">
        <v>313</v>
      </c>
      <c r="PQ344" s="1">
        <v>227</v>
      </c>
      <c r="PW344" s="1">
        <v>1417</v>
      </c>
      <c r="QG344" s="1">
        <v>245</v>
      </c>
      <c r="QM344" s="1">
        <v>769</v>
      </c>
      <c r="QS344" s="1">
        <v>280</v>
      </c>
      <c r="QY344" s="1">
        <v>203</v>
      </c>
      <c r="RE344" s="1">
        <v>1033</v>
      </c>
      <c r="RO344" s="1">
        <v>259</v>
      </c>
      <c r="RU344" s="1">
        <v>718</v>
      </c>
      <c r="SA344" s="1">
        <v>328</v>
      </c>
      <c r="SG344" s="1">
        <v>288</v>
      </c>
      <c r="SM344" s="1">
        <v>1051</v>
      </c>
      <c r="SW344" s="3"/>
      <c r="SY344" s="1">
        <v>329</v>
      </c>
      <c r="TE344" s="1">
        <v>1335</v>
      </c>
      <c r="TK344" s="1">
        <v>328</v>
      </c>
      <c r="TQ344" s="1">
        <v>248</v>
      </c>
      <c r="TW344" s="1">
        <v>1656</v>
      </c>
      <c r="UG344" s="1">
        <v>270</v>
      </c>
      <c r="UM344" s="1">
        <v>1166</v>
      </c>
      <c r="US344" s="1">
        <v>261</v>
      </c>
      <c r="UY344" s="1">
        <v>208</v>
      </c>
      <c r="VE344" s="1">
        <v>1445</v>
      </c>
      <c r="VO344" s="1">
        <v>278</v>
      </c>
      <c r="VU344" s="1">
        <v>1032</v>
      </c>
      <c r="WA344" s="1">
        <v>311</v>
      </c>
      <c r="WG344" s="1">
        <v>225</v>
      </c>
      <c r="WM344" s="1">
        <v>1355</v>
      </c>
      <c r="WW344" s="1">
        <v>258</v>
      </c>
      <c r="XC344" s="1">
        <v>828</v>
      </c>
      <c r="XI344" s="1">
        <v>296</v>
      </c>
      <c r="XO344" s="1">
        <v>214</v>
      </c>
      <c r="XU344" s="1">
        <v>1110</v>
      </c>
      <c r="YE344" s="1">
        <v>246</v>
      </c>
      <c r="YK344" s="1">
        <v>686</v>
      </c>
      <c r="YQ344" s="1">
        <v>312</v>
      </c>
      <c r="YW344" s="1">
        <v>276</v>
      </c>
      <c r="ZC344" s="1">
        <v>1004</v>
      </c>
      <c r="ZM344" s="5"/>
      <c r="ZN344" s="5"/>
      <c r="ZO344" s="5"/>
      <c r="ZP344" s="5"/>
      <c r="ZQ344" s="5"/>
      <c r="ZR344" s="5"/>
      <c r="ZS344" s="5"/>
      <c r="ZT344" s="5"/>
      <c r="ZU344" s="5"/>
      <c r="ZV344" s="5"/>
      <c r="ZW344" s="5"/>
      <c r="ZX344" s="5"/>
      <c r="ZY344" s="5"/>
      <c r="ZZ344" s="5"/>
      <c r="AAA344" s="5"/>
      <c r="AAB344" s="5"/>
      <c r="AAC344" s="5"/>
      <c r="AAD344" s="5"/>
      <c r="AAE344" s="5"/>
      <c r="AAF344" s="5"/>
      <c r="AAG344" s="5"/>
      <c r="AAH344" s="5"/>
      <c r="AAI344" s="5"/>
      <c r="AAJ344" s="5"/>
      <c r="AAK344" s="5"/>
      <c r="AAL344" s="5"/>
      <c r="AAM344" s="5"/>
    </row>
    <row r="345" spans="1:715">
      <c r="A345" s="3"/>
      <c r="C345" s="1">
        <v>292</v>
      </c>
      <c r="I345" s="1">
        <v>1254</v>
      </c>
      <c r="O345" s="1">
        <v>319</v>
      </c>
      <c r="U345" s="1">
        <v>245</v>
      </c>
      <c r="AA345" s="1">
        <v>1649</v>
      </c>
      <c r="AK345" s="1">
        <v>321</v>
      </c>
      <c r="AQ345" s="1">
        <v>1367</v>
      </c>
      <c r="AW345" s="1">
        <v>353</v>
      </c>
      <c r="BC345" s="1">
        <v>274</v>
      </c>
      <c r="BI345" s="1">
        <v>1808</v>
      </c>
      <c r="BS345" s="1">
        <v>312</v>
      </c>
      <c r="BY345" s="1">
        <v>1191</v>
      </c>
      <c r="CE345" s="1">
        <v>358</v>
      </c>
      <c r="CK345" s="1">
        <v>281</v>
      </c>
      <c r="CQ345" s="1">
        <v>1617</v>
      </c>
      <c r="DA345" s="1">
        <v>242</v>
      </c>
      <c r="DG345" s="1">
        <v>771</v>
      </c>
      <c r="DM345" s="1">
        <v>281</v>
      </c>
      <c r="DS345" s="1">
        <v>208</v>
      </c>
      <c r="DY345" s="1">
        <v>1069</v>
      </c>
      <c r="FQ345" s="3"/>
      <c r="FS345" s="1">
        <v>326</v>
      </c>
      <c r="FY345" s="1">
        <v>1329</v>
      </c>
      <c r="GE345" s="1">
        <v>358</v>
      </c>
      <c r="GK345" s="1">
        <v>277</v>
      </c>
      <c r="GQ345" s="1">
        <v>1752</v>
      </c>
      <c r="HA345" s="1">
        <v>332</v>
      </c>
      <c r="HG345" s="1">
        <v>1326</v>
      </c>
      <c r="HM345" s="1">
        <v>365</v>
      </c>
      <c r="HS345" s="1">
        <v>284</v>
      </c>
      <c r="HY345" s="1">
        <v>1752</v>
      </c>
      <c r="II345" s="1">
        <v>277</v>
      </c>
      <c r="IO345" s="1">
        <v>1064</v>
      </c>
      <c r="IU345" s="1">
        <v>319</v>
      </c>
      <c r="JA345" s="1">
        <v>252</v>
      </c>
      <c r="JG345" s="1">
        <v>1446</v>
      </c>
      <c r="JQ345" s="1">
        <v>263</v>
      </c>
      <c r="JW345" s="1">
        <v>855</v>
      </c>
      <c r="KC345" s="1">
        <v>297</v>
      </c>
      <c r="KI345" s="1">
        <v>224</v>
      </c>
      <c r="KO345" s="1">
        <v>1163</v>
      </c>
      <c r="MG345" s="3"/>
      <c r="MI345" s="1">
        <v>371</v>
      </c>
      <c r="MO345" s="1">
        <v>1317</v>
      </c>
      <c r="MU345" s="1">
        <v>408</v>
      </c>
      <c r="NA345" s="1">
        <v>315</v>
      </c>
      <c r="NG345" s="1">
        <v>1724</v>
      </c>
      <c r="NQ345" s="1">
        <v>386</v>
      </c>
      <c r="NW345" s="1">
        <v>1611</v>
      </c>
      <c r="OC345" s="1">
        <v>428</v>
      </c>
      <c r="OI345" s="1">
        <v>332</v>
      </c>
      <c r="OO345" s="1">
        <v>2129</v>
      </c>
      <c r="OY345" s="1">
        <v>320</v>
      </c>
      <c r="PE345" s="1">
        <v>1069</v>
      </c>
      <c r="PK345" s="1">
        <v>363</v>
      </c>
      <c r="PQ345" s="1">
        <v>275</v>
      </c>
      <c r="PW345" s="1">
        <v>1428</v>
      </c>
      <c r="QG345" s="1">
        <v>251</v>
      </c>
      <c r="QM345" s="1">
        <v>835</v>
      </c>
      <c r="QS345" s="1">
        <v>282</v>
      </c>
      <c r="QY345" s="1">
        <v>208</v>
      </c>
      <c r="RE345" s="1">
        <v>1103</v>
      </c>
      <c r="SW345" s="3"/>
      <c r="SY345" s="1">
        <v>363</v>
      </c>
      <c r="TE345" s="1">
        <v>1372</v>
      </c>
      <c r="TK345" s="1">
        <v>398</v>
      </c>
      <c r="TQ345" s="1">
        <v>306</v>
      </c>
      <c r="TW345" s="1">
        <v>1799</v>
      </c>
      <c r="UG345" s="1">
        <v>393</v>
      </c>
      <c r="UM345" s="1">
        <v>1477</v>
      </c>
      <c r="US345" s="1">
        <v>435</v>
      </c>
      <c r="UY345" s="1">
        <v>338</v>
      </c>
      <c r="VE345" s="1">
        <v>1946</v>
      </c>
      <c r="VO345" s="1">
        <v>318</v>
      </c>
      <c r="VU345" s="1">
        <v>1146</v>
      </c>
      <c r="WA345" s="1">
        <v>362</v>
      </c>
      <c r="WG345" s="1">
        <v>274</v>
      </c>
      <c r="WM345" s="1">
        <v>1532</v>
      </c>
      <c r="WW345" s="1">
        <v>250</v>
      </c>
      <c r="XC345" s="1">
        <v>840</v>
      </c>
      <c r="XI345" s="1">
        <v>281</v>
      </c>
      <c r="XO345" s="1">
        <v>206</v>
      </c>
      <c r="XU345" s="1">
        <v>1107</v>
      </c>
      <c r="ZM345" s="5"/>
      <c r="ZN345" s="5"/>
      <c r="ZO345" s="5"/>
      <c r="ZP345" s="5"/>
      <c r="ZQ345" s="5"/>
      <c r="ZR345" s="5"/>
      <c r="ZS345" s="5"/>
      <c r="ZT345" s="5"/>
      <c r="ZU345" s="5"/>
      <c r="ZV345" s="5"/>
      <c r="ZW345" s="5"/>
      <c r="ZX345" s="5"/>
      <c r="ZY345" s="5"/>
      <c r="ZZ345" s="5"/>
      <c r="AAA345" s="5"/>
      <c r="AAB345" s="5"/>
      <c r="AAC345" s="5"/>
      <c r="AAD345" s="5"/>
      <c r="AAE345" s="5"/>
      <c r="AAF345" s="5"/>
      <c r="AAG345" s="5"/>
      <c r="AAH345" s="5"/>
      <c r="AAI345" s="5"/>
      <c r="AAJ345" s="5"/>
      <c r="AAK345" s="5"/>
      <c r="AAL345" s="5"/>
      <c r="AAM345" s="5"/>
    </row>
    <row r="346" spans="1:715">
      <c r="A346" s="3"/>
      <c r="C346" s="1">
        <v>328</v>
      </c>
      <c r="I346" s="1">
        <v>1262</v>
      </c>
      <c r="O346" s="1">
        <v>347</v>
      </c>
      <c r="U346" s="1">
        <v>265</v>
      </c>
      <c r="AA346" s="1">
        <v>1619</v>
      </c>
      <c r="AK346" s="1">
        <v>323</v>
      </c>
      <c r="AQ346" s="1">
        <v>1278</v>
      </c>
      <c r="AW346" s="1">
        <v>339</v>
      </c>
      <c r="BC346" s="1">
        <v>264</v>
      </c>
      <c r="BI346" s="1">
        <v>1659</v>
      </c>
      <c r="BS346" s="1">
        <v>281</v>
      </c>
      <c r="BY346" s="1">
        <v>1070</v>
      </c>
      <c r="CE346" s="1">
        <v>325</v>
      </c>
      <c r="CK346" s="1">
        <v>258</v>
      </c>
      <c r="CQ346" s="1">
        <v>1468</v>
      </c>
      <c r="DA346" s="1">
        <v>272</v>
      </c>
      <c r="DG346" s="1">
        <v>715</v>
      </c>
      <c r="DM346" s="1">
        <v>328</v>
      </c>
      <c r="DS346" s="1">
        <v>229</v>
      </c>
      <c r="DY346" s="1">
        <v>1003</v>
      </c>
      <c r="FQ346" s="3"/>
      <c r="FS346" s="1">
        <v>316</v>
      </c>
      <c r="FY346" s="1">
        <v>1217</v>
      </c>
      <c r="GE346" s="1">
        <v>332</v>
      </c>
      <c r="GK346" s="1">
        <v>256</v>
      </c>
      <c r="GQ346" s="1">
        <v>1563</v>
      </c>
      <c r="HA346" s="1">
        <v>325</v>
      </c>
      <c r="HG346" s="1">
        <v>1282</v>
      </c>
      <c r="HM346" s="1">
        <v>343</v>
      </c>
      <c r="HS346" s="1">
        <v>267</v>
      </c>
      <c r="HY346" s="1">
        <v>1660</v>
      </c>
      <c r="II346" s="1">
        <v>286</v>
      </c>
      <c r="IO346" s="1">
        <v>1072</v>
      </c>
      <c r="IU346" s="1">
        <v>330</v>
      </c>
      <c r="JA346" s="1">
        <v>266</v>
      </c>
      <c r="JG346" s="1">
        <v>1471</v>
      </c>
      <c r="JQ346" s="1">
        <v>244</v>
      </c>
      <c r="JW346" s="1">
        <v>627</v>
      </c>
      <c r="KC346" s="1">
        <v>306</v>
      </c>
      <c r="KI346" s="1">
        <v>210</v>
      </c>
      <c r="KO346" s="1">
        <v>909</v>
      </c>
      <c r="MG346" s="3"/>
      <c r="MI346" s="1">
        <v>339</v>
      </c>
      <c r="MO346" s="1">
        <v>1334</v>
      </c>
      <c r="MU346" s="1">
        <v>356</v>
      </c>
      <c r="NA346" s="1">
        <v>273</v>
      </c>
      <c r="NG346" s="1">
        <v>1700</v>
      </c>
      <c r="NQ346" s="1">
        <v>347</v>
      </c>
      <c r="NW346" s="1">
        <v>1274</v>
      </c>
      <c r="OC346" s="1">
        <v>366</v>
      </c>
      <c r="OI346" s="1">
        <v>285</v>
      </c>
      <c r="OO346" s="1">
        <v>1635</v>
      </c>
      <c r="OY346" s="1">
        <v>301</v>
      </c>
      <c r="PE346" s="1">
        <v>1168</v>
      </c>
      <c r="PK346" s="1">
        <v>340</v>
      </c>
      <c r="PQ346" s="1">
        <v>253</v>
      </c>
      <c r="PW346" s="1">
        <v>1550</v>
      </c>
      <c r="QG346" s="1">
        <v>303</v>
      </c>
      <c r="QM346" s="1">
        <v>845</v>
      </c>
      <c r="QS346" s="1">
        <v>364</v>
      </c>
      <c r="QY346" s="1">
        <v>240</v>
      </c>
      <c r="RE346" s="1">
        <v>1154</v>
      </c>
      <c r="SW346" s="3"/>
      <c r="SY346" s="1">
        <v>325</v>
      </c>
      <c r="TE346" s="1">
        <v>1272</v>
      </c>
      <c r="TK346" s="1">
        <v>339</v>
      </c>
      <c r="TQ346" s="1">
        <v>258</v>
      </c>
      <c r="TW346" s="1">
        <v>1618</v>
      </c>
      <c r="UG346" s="1">
        <v>346</v>
      </c>
      <c r="UM346" s="1">
        <v>1368</v>
      </c>
      <c r="US346" s="1">
        <v>364</v>
      </c>
      <c r="UY346" s="1">
        <v>286</v>
      </c>
      <c r="VE346" s="1">
        <v>1758</v>
      </c>
      <c r="VO346" s="1">
        <v>297</v>
      </c>
      <c r="VU346" s="1">
        <v>1089</v>
      </c>
      <c r="WA346" s="1">
        <v>335</v>
      </c>
      <c r="WG346" s="1">
        <v>249</v>
      </c>
      <c r="WM346" s="1">
        <v>1442</v>
      </c>
      <c r="WW346" s="1">
        <v>258</v>
      </c>
      <c r="XC346" s="1">
        <v>700</v>
      </c>
      <c r="XI346" s="1">
        <v>319</v>
      </c>
      <c r="XO346" s="1">
        <v>212</v>
      </c>
      <c r="XU346" s="1">
        <v>972</v>
      </c>
      <c r="ZM346" s="5"/>
      <c r="ZN346" s="5"/>
      <c r="ZO346" s="5"/>
      <c r="ZP346" s="5"/>
      <c r="ZQ346" s="5"/>
      <c r="ZR346" s="5"/>
      <c r="ZS346" s="5"/>
      <c r="ZT346" s="5"/>
      <c r="ZU346" s="5"/>
      <c r="ZV346" s="5"/>
      <c r="ZW346" s="5"/>
      <c r="ZX346" s="5"/>
      <c r="ZY346" s="5"/>
      <c r="ZZ346" s="5"/>
      <c r="AAA346" s="5"/>
      <c r="AAB346" s="5"/>
      <c r="AAC346" s="5"/>
      <c r="AAD346" s="5"/>
      <c r="AAE346" s="5"/>
      <c r="AAF346" s="5"/>
      <c r="AAG346" s="5"/>
      <c r="AAH346" s="5"/>
      <c r="AAI346" s="5"/>
      <c r="AAJ346" s="5"/>
      <c r="AAK346" s="5"/>
      <c r="AAL346" s="5"/>
      <c r="AAM346" s="5"/>
    </row>
    <row r="347" spans="1:715">
      <c r="A347" s="3"/>
      <c r="C347" s="1">
        <f>AVERAGE(C344:C346)</f>
        <v>316.333333333333</v>
      </c>
      <c r="I347" s="1">
        <f>AVERAGE(I344:I346)</f>
        <v>1240.33333333333</v>
      </c>
      <c r="O347" s="1">
        <f>AVERAGE(O344:O346)</f>
        <v>333</v>
      </c>
      <c r="U347" s="1">
        <f>AVERAGE(U344:U346)</f>
        <v>254.333333333333</v>
      </c>
      <c r="AA347" s="1">
        <f>AVERAGE(AA344:AA346)</f>
        <v>1590.66666666667</v>
      </c>
      <c r="AK347" s="1">
        <f>AVERAGE(AK344:AK346)</f>
        <v>325.666666666667</v>
      </c>
      <c r="AQ347" s="1">
        <f>AVERAGE(AQ344:AQ346)</f>
        <v>1284.66666666667</v>
      </c>
      <c r="AW347" s="1">
        <f>AVERAGE(AW344:AW346)</f>
        <v>342.666666666667</v>
      </c>
      <c r="BC347" s="1">
        <f>AVERAGE(BC344:BC346)</f>
        <v>266.666666666667</v>
      </c>
      <c r="BI347" s="1">
        <f>AVERAGE(BI344:BI346)</f>
        <v>1667.33333333333</v>
      </c>
      <c r="BS347" s="1">
        <f>AVERAGE(BS344:BS346)</f>
        <v>287.333333333333</v>
      </c>
      <c r="BY347" s="1">
        <f>AVERAGE(BY344:BY346)</f>
        <v>1064.33333333333</v>
      </c>
      <c r="CE347" s="1">
        <f>AVERAGE(CE344:CE346)</f>
        <v>332</v>
      </c>
      <c r="CK347" s="1">
        <f>AVERAGE(CK344:CK346)</f>
        <v>263.666666666667</v>
      </c>
      <c r="CQ347" s="1">
        <f>AVERAGE(CQ344:CQ346)</f>
        <v>1460.66666666667</v>
      </c>
      <c r="DA347" s="1">
        <f>AVERAGE(DA344:DA346)</f>
        <v>264.333333333333</v>
      </c>
      <c r="DG347" s="1">
        <f>AVERAGE(DG344:DG346)</f>
        <v>787</v>
      </c>
      <c r="DM347" s="1">
        <f>AVERAGE(DM344:DM346)</f>
        <v>309.666666666667</v>
      </c>
      <c r="DS347" s="1">
        <f>AVERAGE(DS344:DS346)</f>
        <v>224.333333333333</v>
      </c>
      <c r="DY347" s="1">
        <f>AVERAGE(DY344:DY346)</f>
        <v>1088.66666666667</v>
      </c>
      <c r="EI347" s="1">
        <f>EI344</f>
        <v>211</v>
      </c>
      <c r="EO347" s="1">
        <f>EO344</f>
        <v>538</v>
      </c>
      <c r="EU347" s="1">
        <f>EU344</f>
        <v>270</v>
      </c>
      <c r="FA347" s="1">
        <f>FA344</f>
        <v>239</v>
      </c>
      <c r="FG347" s="1">
        <f>FG344</f>
        <v>795</v>
      </c>
      <c r="FQ347" s="3"/>
      <c r="FS347" s="1">
        <f>AVERAGE(FS344:FS346)</f>
        <v>319.333333333333</v>
      </c>
      <c r="FY347" s="1">
        <f>AVERAGE(FY344:FY346)</f>
        <v>1255.66666666667</v>
      </c>
      <c r="GE347" s="1">
        <f>AVERAGE(GE344:GE346)</f>
        <v>336</v>
      </c>
      <c r="GK347" s="1">
        <f>AVERAGE(GK344:GK346)</f>
        <v>259.333333333333</v>
      </c>
      <c r="GQ347" s="1">
        <f>AVERAGE(GQ344:GQ346)</f>
        <v>1615.66666666667</v>
      </c>
      <c r="HA347" s="1">
        <f>AVERAGE(HA344:HA346)</f>
        <v>322.666666666667</v>
      </c>
      <c r="HG347" s="1">
        <f>AVERAGE(HG344:HG346)</f>
        <v>1276</v>
      </c>
      <c r="HM347" s="1">
        <f>AVERAGE(HM344:HM346)</f>
        <v>340</v>
      </c>
      <c r="HS347" s="1">
        <f>AVERAGE(HS344:HS346)</f>
        <v>265</v>
      </c>
      <c r="HY347" s="1">
        <f>AVERAGE(HY344:HY346)</f>
        <v>1651.66666666667</v>
      </c>
      <c r="II347" s="1">
        <f>AVERAGE(II344:II346)</f>
        <v>279.333333333333</v>
      </c>
      <c r="IO347" s="1">
        <f>AVERAGE(IO344:IO346)</f>
        <v>1032.33333333333</v>
      </c>
      <c r="IU347" s="1">
        <f>AVERAGE(IU344:IU346)</f>
        <v>323</v>
      </c>
      <c r="JA347" s="1">
        <f>AVERAGE(JA344:JA346)</f>
        <v>260.666666666667</v>
      </c>
      <c r="JG347" s="1">
        <f>AVERAGE(JG344:JG346)</f>
        <v>1417.66666666667</v>
      </c>
      <c r="JQ347" s="1">
        <f>AVERAGE(JQ344:JQ346)</f>
        <v>249</v>
      </c>
      <c r="JW347" s="1">
        <f>AVERAGE(JW344:JW346)</f>
        <v>740.333333333333</v>
      </c>
      <c r="KC347" s="1">
        <f>AVERAGE(KC344:KC346)</f>
        <v>293.333333333333</v>
      </c>
      <c r="KI347" s="1">
        <f>AVERAGE(KI344:KI346)</f>
        <v>213.666666666667</v>
      </c>
      <c r="KO347" s="1">
        <f>AVERAGE(KO344:KO346)</f>
        <v>1031.66666666667</v>
      </c>
      <c r="KY347" s="1">
        <f>KY344</f>
        <v>213</v>
      </c>
      <c r="LE347" s="1">
        <f>LE344</f>
        <v>538</v>
      </c>
      <c r="LK347" s="1">
        <f>LK344</f>
        <v>273</v>
      </c>
      <c r="LQ347" s="1">
        <f>LQ344</f>
        <v>243</v>
      </c>
      <c r="LW347" s="1">
        <f>LW344</f>
        <v>795</v>
      </c>
      <c r="MG347" s="3"/>
      <c r="MI347" s="1">
        <f>AVERAGE(MI344:MI346)</f>
        <v>334.666666666667</v>
      </c>
      <c r="MO347" s="1">
        <f>AVERAGE(MO344:MO346)</f>
        <v>1312</v>
      </c>
      <c r="MU347" s="1">
        <f>AVERAGE(MU344:MU346)</f>
        <v>350.666666666667</v>
      </c>
      <c r="NA347" s="1">
        <f>AVERAGE(NA344:NA346)</f>
        <v>269.666666666667</v>
      </c>
      <c r="NG347" s="1">
        <f>AVERAGE(NG344:NG346)</f>
        <v>1670</v>
      </c>
      <c r="NQ347" s="1">
        <f>AVERAGE(NQ344:NQ346)</f>
        <v>332</v>
      </c>
      <c r="NW347" s="1">
        <f>AVERAGE(NW344:NW346)</f>
        <v>1320.33333333333</v>
      </c>
      <c r="OC347" s="1">
        <f>AVERAGE(OC344:OC346)</f>
        <v>349.333333333333</v>
      </c>
      <c r="OI347" s="1">
        <f>AVERAGE(OI344:OI346)</f>
        <v>272.333333333333</v>
      </c>
      <c r="OO347" s="1">
        <f>AVERAGE(OO344:OO346)</f>
        <v>1698</v>
      </c>
      <c r="OY347" s="1">
        <f>AVERAGE(OY344:OY346)</f>
        <v>299.666666666667</v>
      </c>
      <c r="PE347" s="1">
        <f>AVERAGE(PE344:PE346)</f>
        <v>1105</v>
      </c>
      <c r="PK347" s="1">
        <f>AVERAGE(PK344:PK346)</f>
        <v>338.666666666667</v>
      </c>
      <c r="PQ347" s="1">
        <f>AVERAGE(PQ344:PQ346)</f>
        <v>251.666666666667</v>
      </c>
      <c r="PW347" s="1">
        <f>AVERAGE(PW344:PW346)</f>
        <v>1465</v>
      </c>
      <c r="QG347" s="1">
        <f>AVERAGE(QG344:QG346)</f>
        <v>266.333333333333</v>
      </c>
      <c r="QM347" s="1">
        <f>AVERAGE(QM344:QM346)</f>
        <v>816.333333333333</v>
      </c>
      <c r="QS347" s="1">
        <f>AVERAGE(QS344:QS346)</f>
        <v>308.666666666667</v>
      </c>
      <c r="QY347" s="1">
        <f>AVERAGE(QY344:QY346)</f>
        <v>217</v>
      </c>
      <c r="RE347" s="1">
        <f>AVERAGE(RE344:RE346)</f>
        <v>1096.66666666667</v>
      </c>
      <c r="RO347" s="1">
        <f>RO344</f>
        <v>259</v>
      </c>
      <c r="RU347" s="1">
        <f>RU344</f>
        <v>718</v>
      </c>
      <c r="SA347" s="1">
        <f>SA344</f>
        <v>328</v>
      </c>
      <c r="SG347" s="1">
        <f>SG344</f>
        <v>288</v>
      </c>
      <c r="SM347" s="1">
        <f>SM344</f>
        <v>1051</v>
      </c>
      <c r="SW347" s="3"/>
      <c r="SY347" s="1">
        <f>AVERAGE(SY344:SY346)</f>
        <v>339</v>
      </c>
      <c r="TE347" s="1">
        <f>AVERAGE(TE344:TE346)</f>
        <v>1326.33333333333</v>
      </c>
      <c r="TK347" s="1">
        <f>AVERAGE(TK344:TK346)</f>
        <v>355</v>
      </c>
      <c r="TQ347" s="1">
        <f>AVERAGE(TQ344:TQ346)</f>
        <v>270.666666666667</v>
      </c>
      <c r="TW347" s="1">
        <f>AVERAGE(TW344:TW346)</f>
        <v>1691</v>
      </c>
      <c r="UG347" s="1">
        <f>AVERAGE(UG344:UG346)</f>
        <v>336.333333333333</v>
      </c>
      <c r="UM347" s="1">
        <f>AVERAGE(UM344:UM346)</f>
        <v>1337</v>
      </c>
      <c r="US347" s="1">
        <f>AVERAGE(US344:US346)</f>
        <v>353.333333333333</v>
      </c>
      <c r="UY347" s="1">
        <f>AVERAGE(UY344:UY346)</f>
        <v>277.333333333333</v>
      </c>
      <c r="VE347" s="1">
        <f>AVERAGE(VE344:VE346)</f>
        <v>1716.33333333333</v>
      </c>
      <c r="VO347" s="1">
        <f>AVERAGE(VO344:VO346)</f>
        <v>297.666666666667</v>
      </c>
      <c r="VU347" s="1">
        <f>AVERAGE(VU344:VU346)</f>
        <v>1089</v>
      </c>
      <c r="WA347" s="1">
        <f>AVERAGE(WA344:WA346)</f>
        <v>336</v>
      </c>
      <c r="WG347" s="1">
        <f>AVERAGE(WG344:WG346)</f>
        <v>249.333333333333</v>
      </c>
      <c r="WM347" s="1">
        <f>AVERAGE(WM344:WM346)</f>
        <v>1443</v>
      </c>
      <c r="WW347" s="1">
        <f>AVERAGE(WW344:WW346)</f>
        <v>255.333333333333</v>
      </c>
      <c r="XC347" s="1">
        <f>AVERAGE(XC344:XC346)</f>
        <v>789.333333333333</v>
      </c>
      <c r="XI347" s="1">
        <f>AVERAGE(XI344:XI346)</f>
        <v>298.666666666667</v>
      </c>
      <c r="XO347" s="1">
        <f>AVERAGE(XO344:XO346)</f>
        <v>210.666666666667</v>
      </c>
      <c r="XU347" s="1">
        <f>AVERAGE(XU344:XU346)</f>
        <v>1063</v>
      </c>
      <c r="YE347" s="1">
        <f>YE344</f>
        <v>246</v>
      </c>
      <c r="YK347" s="1">
        <f>YK344</f>
        <v>686</v>
      </c>
      <c r="YQ347" s="1">
        <f>YQ344</f>
        <v>312</v>
      </c>
      <c r="YW347" s="1">
        <f>YW344</f>
        <v>276</v>
      </c>
      <c r="ZC347" s="1">
        <f>ZC344</f>
        <v>1004</v>
      </c>
      <c r="ZM347" s="5"/>
      <c r="ZN347" s="5"/>
      <c r="ZO347" s="5"/>
      <c r="ZP347" s="5"/>
      <c r="ZQ347" s="5"/>
      <c r="ZR347" s="5"/>
      <c r="ZS347" s="5"/>
      <c r="ZT347" s="5"/>
      <c r="ZU347" s="5"/>
      <c r="ZV347" s="5"/>
      <c r="ZW347" s="5"/>
      <c r="ZX347" s="5"/>
      <c r="ZY347" s="5"/>
      <c r="ZZ347" s="5"/>
      <c r="AAA347" s="5"/>
      <c r="AAB347" s="5"/>
      <c r="AAC347" s="5"/>
      <c r="AAD347" s="5"/>
      <c r="AAE347" s="5"/>
      <c r="AAF347" s="5"/>
      <c r="AAG347" s="5"/>
      <c r="AAH347" s="5"/>
      <c r="AAI347" s="5"/>
      <c r="AAJ347" s="5"/>
      <c r="AAK347" s="5"/>
      <c r="AAL347" s="5"/>
      <c r="AAM347" s="5"/>
    </row>
    <row r="348" spans="1:715">
      <c r="A348" s="3"/>
      <c r="FQ348" s="3"/>
      <c r="MG348" s="3"/>
      <c r="SW348" s="3"/>
      <c r="ZM348" s="5"/>
      <c r="ZN348" s="5"/>
      <c r="ZO348" s="5"/>
      <c r="ZP348" s="5"/>
      <c r="ZQ348" s="5"/>
      <c r="ZR348" s="5"/>
      <c r="ZS348" s="5"/>
      <c r="ZT348" s="5"/>
      <c r="ZU348" s="5"/>
      <c r="ZV348" s="5"/>
      <c r="ZW348" s="5"/>
      <c r="ZX348" s="5"/>
      <c r="ZY348" s="5"/>
      <c r="ZZ348" s="5"/>
      <c r="AAA348" s="5"/>
      <c r="AAB348" s="5"/>
      <c r="AAC348" s="5"/>
      <c r="AAD348" s="5"/>
      <c r="AAE348" s="5"/>
      <c r="AAF348" s="5"/>
      <c r="AAG348" s="5"/>
      <c r="AAH348" s="5"/>
      <c r="AAI348" s="5"/>
      <c r="AAJ348" s="5"/>
      <c r="AAK348" s="5"/>
      <c r="AAL348" s="5"/>
      <c r="AAM348" s="5"/>
    </row>
    <row r="349" spans="1:715">
      <c r="A349" s="3"/>
      <c r="FQ349" s="3"/>
      <c r="MG349" s="3"/>
      <c r="SW349" s="3"/>
      <c r="ZM349" s="5"/>
      <c r="ZN349" s="5"/>
      <c r="ZO349" s="5"/>
      <c r="ZP349" s="5"/>
      <c r="ZQ349" s="5"/>
      <c r="ZR349" s="5"/>
      <c r="ZS349" s="5"/>
      <c r="ZT349" s="5"/>
      <c r="ZU349" s="5"/>
      <c r="ZV349" s="5"/>
      <c r="ZW349" s="5"/>
      <c r="ZX349" s="5"/>
      <c r="ZY349" s="5"/>
      <c r="ZZ349" s="5"/>
      <c r="AAA349" s="5"/>
      <c r="AAB349" s="5"/>
      <c r="AAC349" s="5"/>
      <c r="AAD349" s="5"/>
      <c r="AAE349" s="5"/>
      <c r="AAF349" s="5"/>
      <c r="AAG349" s="5"/>
      <c r="AAH349" s="5"/>
      <c r="AAI349" s="5"/>
      <c r="AAJ349" s="5"/>
      <c r="AAK349" s="5"/>
      <c r="AAL349" s="5"/>
      <c r="AAM349" s="5"/>
    </row>
    <row r="350" spans="1:715">
      <c r="A350" s="3"/>
      <c r="FQ350" s="3"/>
      <c r="MG350" s="3"/>
      <c r="SW350" s="3"/>
      <c r="ZM350" s="5"/>
      <c r="ZN350" s="5"/>
      <c r="ZO350" s="5"/>
      <c r="ZP350" s="5"/>
      <c r="ZQ350" s="5"/>
      <c r="ZR350" s="5"/>
      <c r="ZS350" s="5"/>
      <c r="ZT350" s="5"/>
      <c r="ZU350" s="5"/>
      <c r="ZV350" s="5"/>
      <c r="ZW350" s="5"/>
      <c r="ZX350" s="5"/>
      <c r="ZY350" s="5"/>
      <c r="ZZ350" s="5"/>
      <c r="AAA350" s="5"/>
      <c r="AAB350" s="5"/>
      <c r="AAC350" s="5"/>
      <c r="AAD350" s="5"/>
      <c r="AAE350" s="5"/>
      <c r="AAF350" s="5"/>
      <c r="AAG350" s="5"/>
      <c r="AAH350" s="5"/>
      <c r="AAI350" s="5"/>
      <c r="AAJ350" s="5"/>
      <c r="AAK350" s="5"/>
      <c r="AAL350" s="5"/>
      <c r="AAM350" s="5"/>
    </row>
    <row r="351" spans="1:715">
      <c r="A351" s="3"/>
      <c r="C351" s="1">
        <f>(AA347-U347)/AA347</f>
        <v>0.84010896898575</v>
      </c>
      <c r="F351" s="1">
        <f>(I347-O347)/I347</f>
        <v>0.731523783929051</v>
      </c>
      <c r="I351" s="1">
        <f>(I347-C347)/I347</f>
        <v>0.74496103198065</v>
      </c>
      <c r="L351" s="1">
        <f>(I347-O347)/(I347-C347)</f>
        <v>0.981962481962482</v>
      </c>
      <c r="O351" s="1">
        <f>AA347/I347-1</f>
        <v>0.282450954044612</v>
      </c>
      <c r="R351" s="1">
        <f>L351/(L351+1)</f>
        <v>0.495449581361485</v>
      </c>
      <c r="U351" s="1">
        <f>1/(1+L351)</f>
        <v>0.504550418638515</v>
      </c>
      <c r="X351" s="1">
        <f>U351/R351-1</f>
        <v>0.018368846436444</v>
      </c>
      <c r="AA351" s="1">
        <f>I351*L351</f>
        <v>0.731523783929051</v>
      </c>
      <c r="AD351" s="1">
        <f>1-I351</f>
        <v>0.25503896801935</v>
      </c>
      <c r="AG351" s="1">
        <f>I351*(1-L351)</f>
        <v>0.0134372480515991</v>
      </c>
      <c r="AK351" s="1">
        <f>(BI347-BC347)/BI347</f>
        <v>0.840063974410236</v>
      </c>
      <c r="AN351" s="1">
        <f>(AQ347-AW347)/AQ347</f>
        <v>0.73326414115205</v>
      </c>
      <c r="AQ351" s="1">
        <f>(AQ347-AK347)/AQ347</f>
        <v>0.746497145822522</v>
      </c>
      <c r="AT351" s="1">
        <f>(AQ347-AW347)/(AQ347-AK347)</f>
        <v>0.982273201251303</v>
      </c>
      <c r="AW351" s="1">
        <f>BI347/AQ347-1</f>
        <v>0.297872340425532</v>
      </c>
      <c r="AZ351" s="1">
        <f>AT351/(AT351+1)</f>
        <v>0.495528669121515</v>
      </c>
      <c r="BC351" s="1">
        <f>1/(1+AT351)</f>
        <v>0.504471330878485</v>
      </c>
      <c r="BF351" s="1">
        <f>BC351/AZ351-1</f>
        <v>0.0180467091295116</v>
      </c>
      <c r="BI351" s="1">
        <f>AQ351*AT351</f>
        <v>0.73326414115205</v>
      </c>
      <c r="BL351" s="1">
        <f>1-AQ351</f>
        <v>0.253502854177478</v>
      </c>
      <c r="BO351" s="1">
        <f>AQ351*(1-AT351)</f>
        <v>0.0132330046704722</v>
      </c>
      <c r="BS351" s="1">
        <f>(CQ347-CK347)/CQ347</f>
        <v>0.819488817891374</v>
      </c>
      <c r="BV351" s="1">
        <f>(BY347-CE347)/BY347</f>
        <v>0.688067647979956</v>
      </c>
      <c r="BY351" s="1">
        <f>(BY347-BS347)/BY347</f>
        <v>0.730034450360163</v>
      </c>
      <c r="CB351" s="1">
        <f>(BY347-CE347)/(BY347-BS347)</f>
        <v>0.942513942513942</v>
      </c>
      <c r="CE351" s="1">
        <f>CQ347/BY347-1</f>
        <v>0.372377074851237</v>
      </c>
      <c r="CH351" s="1">
        <f>CB351/(CB351+1)</f>
        <v>0.485203180212014</v>
      </c>
      <c r="CK351" s="1">
        <f>1/(1+CB351)</f>
        <v>0.514796819787986</v>
      </c>
      <c r="CN351" s="1">
        <f>CK351/CH351-1</f>
        <v>0.0609922621756942</v>
      </c>
      <c r="CQ351" s="1">
        <f>BY351*CB351</f>
        <v>0.688067647979956</v>
      </c>
      <c r="CT351" s="1">
        <f>1-BY351</f>
        <v>0.269965549639837</v>
      </c>
      <c r="CW351" s="1">
        <f>BY351*(1-CB351)</f>
        <v>0.0419668023802068</v>
      </c>
      <c r="DA351" s="1">
        <f>(DY347-DS347)/DY347</f>
        <v>0.793937538273117</v>
      </c>
      <c r="DD351" s="1">
        <f>(DG347-DM347)/DG347</f>
        <v>0.606522659889877</v>
      </c>
      <c r="DG351" s="1">
        <f>(DG347-DA347)/DG347</f>
        <v>0.664125370605676</v>
      </c>
      <c r="DJ351" s="1">
        <f>(DG347-DM347)/(DG347-DA347)</f>
        <v>0.913265306122449</v>
      </c>
      <c r="DM351" s="1">
        <f>DY347/DG347-1</f>
        <v>0.383312155866159</v>
      </c>
      <c r="DP351" s="1">
        <f>DJ351/(DJ351+1)</f>
        <v>0.477333333333333</v>
      </c>
      <c r="DS351" s="1">
        <f>1/(1+DJ351)</f>
        <v>0.522666666666667</v>
      </c>
      <c r="DV351" s="1">
        <f>DS351/DP351-1</f>
        <v>0.0949720670391063</v>
      </c>
      <c r="DY351" s="1">
        <f>DG351*DJ351</f>
        <v>0.606522659889877</v>
      </c>
      <c r="EB351" s="1">
        <f>1-DG351</f>
        <v>0.335874629394324</v>
      </c>
      <c r="EE351" s="1">
        <f>DG351*(1-DJ351)</f>
        <v>0.0576027107157985</v>
      </c>
      <c r="EI351" s="1">
        <f>(FG347-FA347)/FG347</f>
        <v>0.69937106918239</v>
      </c>
      <c r="EL351" s="1">
        <f>(EO347-EU347)/EO347</f>
        <v>0.49814126394052</v>
      </c>
      <c r="EO351" s="1">
        <f>(EO347-EI347)/EO347</f>
        <v>0.607806691449814</v>
      </c>
      <c r="ER351" s="1">
        <f>(EO347-EU347)/(EO347-EI347)</f>
        <v>0.819571865443425</v>
      </c>
      <c r="EU351" s="1">
        <f>FG347/EO347-1</f>
        <v>0.477695167286245</v>
      </c>
      <c r="EX351" s="1">
        <f>ER351/(ER351+1)</f>
        <v>0.450420168067227</v>
      </c>
      <c r="FA351" s="1">
        <f>1/(1+ER351)</f>
        <v>0.549579831932773</v>
      </c>
      <c r="FD351" s="1">
        <f>FA351/EX351-1</f>
        <v>0.220149253731343</v>
      </c>
      <c r="FG351" s="1">
        <f>EO351*ER351</f>
        <v>0.49814126394052</v>
      </c>
      <c r="FJ351" s="1">
        <f>1-EO351</f>
        <v>0.392193308550186</v>
      </c>
      <c r="FM351" s="1">
        <f>EO351*(1-ER351)</f>
        <v>0.109665427509294</v>
      </c>
      <c r="FQ351" s="3"/>
      <c r="FS351" s="1">
        <f>(GQ347-GK347)/GQ347</f>
        <v>0.839488343305137</v>
      </c>
      <c r="FV351" s="1">
        <f>(FY347-GE347)/FY347</f>
        <v>0.73241306079108</v>
      </c>
      <c r="FY351" s="1">
        <f>(FY347-FS347)/FY347</f>
        <v>0.74568622245819</v>
      </c>
      <c r="GB351" s="1">
        <f>(FY347-GE347)/(FY347-FS347)</f>
        <v>0.982200071199715</v>
      </c>
      <c r="GE351" s="1">
        <f>GQ347/FY347-1</f>
        <v>0.286700292009557</v>
      </c>
      <c r="GH351" s="1">
        <f>GB351/(GB351+1)</f>
        <v>0.495510057471264</v>
      </c>
      <c r="GK351" s="1">
        <f>1/(1+GB351)</f>
        <v>0.504489942528736</v>
      </c>
      <c r="GN351" s="1">
        <f>GK351/GH351-1</f>
        <v>0.0181225081551286</v>
      </c>
      <c r="GQ351" s="1">
        <f>FY351*GB351</f>
        <v>0.73241306079108</v>
      </c>
      <c r="GT351" s="1">
        <f>1-FY351</f>
        <v>0.25431377754181</v>
      </c>
      <c r="GW351" s="1">
        <f>FY351*(1-GB351)</f>
        <v>0.0132731616671092</v>
      </c>
      <c r="HA351" s="1">
        <f>(HY347-HS347)/HY347</f>
        <v>0.839556004036327</v>
      </c>
      <c r="HD351" s="1">
        <f>(HG347-HM347)/HG347</f>
        <v>0.733542319749216</v>
      </c>
      <c r="HG351" s="1">
        <f>(HG347-HA347)/HG347</f>
        <v>0.747126436781609</v>
      </c>
      <c r="HJ351" s="1">
        <f>(HG347-HM347)/(HG347-HA347)</f>
        <v>0.981818181818182</v>
      </c>
      <c r="HM351" s="1">
        <f>HY347/HG347-1</f>
        <v>0.294409613375131</v>
      </c>
      <c r="HP351" s="1">
        <f>HJ351/(HJ351+1)</f>
        <v>0.495412844036697</v>
      </c>
      <c r="HS351" s="1">
        <f>1/(1+HJ351)</f>
        <v>0.504587155963303</v>
      </c>
      <c r="HV351" s="1">
        <f>HS351/HP351-1</f>
        <v>0.0185185185185184</v>
      </c>
      <c r="HY351" s="1">
        <f>HG351*HJ351</f>
        <v>0.733542319749216</v>
      </c>
      <c r="IB351" s="1">
        <f>1-HG351</f>
        <v>0.252873563218391</v>
      </c>
      <c r="IE351" s="1">
        <f>HG351*(1-HJ351)</f>
        <v>0.0135841170323928</v>
      </c>
      <c r="II351" s="1">
        <f>(JG347-JA347)/JG347</f>
        <v>0.816129790735951</v>
      </c>
      <c r="IL351" s="1">
        <f>(IO347-IU347)/IO347</f>
        <v>0.687116564417178</v>
      </c>
      <c r="IO351" s="1">
        <f>(IO347-II347)/IO347</f>
        <v>0.729415563448499</v>
      </c>
      <c r="IR351" s="1">
        <f>(IO347-IU347)/(IO347-II347)</f>
        <v>0.942009738822488</v>
      </c>
      <c r="IU351" s="1">
        <f>JG347/IO347-1</f>
        <v>0.373264449467227</v>
      </c>
      <c r="IX351" s="1">
        <f>IR351/(IR351+1)</f>
        <v>0.485069523592432</v>
      </c>
      <c r="JA351" s="1">
        <f>1/(1+IR351)</f>
        <v>0.514930476407568</v>
      </c>
      <c r="JD351" s="1">
        <f>JA351/IX351-1</f>
        <v>0.06156015037594</v>
      </c>
      <c r="JG351" s="1">
        <f>IO351*IR351</f>
        <v>0.687116564417178</v>
      </c>
      <c r="JJ351" s="1">
        <f>1-IO351</f>
        <v>0.270584436551501</v>
      </c>
      <c r="JM351" s="1">
        <f>IO351*(1-IR351)</f>
        <v>0.0422989990313207</v>
      </c>
      <c r="JQ351" s="1">
        <f>(KO347-KI347)/KO347</f>
        <v>0.792891760904685</v>
      </c>
      <c r="JT351" s="1">
        <f>(JW347-KC347)/JW347</f>
        <v>0.603782080144079</v>
      </c>
      <c r="JW351" s="1">
        <f>(JW347-JQ347)/JW347</f>
        <v>0.663665015758667</v>
      </c>
      <c r="JZ351" s="1">
        <f>(JW347-KC347)/(JW347-JQ347)</f>
        <v>0.909769335142469</v>
      </c>
      <c r="KC351" s="1">
        <f>KO347/JW347-1</f>
        <v>0.393516434038721</v>
      </c>
      <c r="KF351" s="1">
        <f>JZ351/(JZ351+1)</f>
        <v>0.476376554174067</v>
      </c>
      <c r="KI351" s="1">
        <f>1/(1+JZ351)</f>
        <v>0.523623445825932</v>
      </c>
      <c r="KL351" s="1">
        <f>KI351/KF351-1</f>
        <v>0.0991797166293811</v>
      </c>
      <c r="KO351" s="1">
        <f>JW351*JZ351</f>
        <v>0.603782080144079</v>
      </c>
      <c r="KR351" s="1">
        <f>1-JW351</f>
        <v>0.336334984241333</v>
      </c>
      <c r="KU351" s="1">
        <f>JW351*(1-JZ351)</f>
        <v>0.059882935614588</v>
      </c>
      <c r="KY351" s="1">
        <f>(LW347-LQ347)/LW347</f>
        <v>0.694339622641509</v>
      </c>
      <c r="LB351" s="1">
        <f>(LE347-LK347)/LE347</f>
        <v>0.492565055762082</v>
      </c>
      <c r="LE351" s="1">
        <f>(LE347-KY347)/LE347</f>
        <v>0.604089219330855</v>
      </c>
      <c r="LH351" s="1">
        <f>(LE347-LK347)/(LE347-KY347)</f>
        <v>0.815384615384615</v>
      </c>
      <c r="LK351" s="1">
        <f>LW347/LE347-1</f>
        <v>0.477695167286245</v>
      </c>
      <c r="LN351" s="1">
        <f>LH351/(LH351+1)</f>
        <v>0.449152542372881</v>
      </c>
      <c r="LQ351" s="1">
        <f>1/(1+LH351)</f>
        <v>0.550847457627119</v>
      </c>
      <c r="LT351" s="1">
        <f>LQ351/LN351-1</f>
        <v>0.226415094339623</v>
      </c>
      <c r="LW351" s="1">
        <f>LE351*LH351</f>
        <v>0.492565055762082</v>
      </c>
      <c r="LZ351" s="1">
        <f>1-LE351</f>
        <v>0.395910780669145</v>
      </c>
      <c r="MC351" s="1">
        <f>LE351*(1-LH351)</f>
        <v>0.111524163568773</v>
      </c>
      <c r="MG351" s="3"/>
      <c r="MI351" s="1">
        <f>(NG347-NA347)/NG347</f>
        <v>0.838522954091816</v>
      </c>
      <c r="ML351" s="1">
        <f>(MO347-MU347)/MO347</f>
        <v>0.732723577235772</v>
      </c>
      <c r="MO351" s="1">
        <f>(MO347-MI347)/MO347</f>
        <v>0.744918699186992</v>
      </c>
      <c r="MR351" s="1">
        <f>(MO347-MU347)/(MO347-MI347)</f>
        <v>0.983628922237381</v>
      </c>
      <c r="MU351" s="1">
        <f>NG347/MO347-1</f>
        <v>0.272865853658537</v>
      </c>
      <c r="MX351" s="1">
        <f>MR351/(MR351+1)</f>
        <v>0.495873452544704</v>
      </c>
      <c r="NA351" s="1">
        <f>1/(1+MR351)</f>
        <v>0.504126547455296</v>
      </c>
      <c r="ND351" s="1">
        <f>NA351/MX351-1</f>
        <v>0.0166435506241331</v>
      </c>
      <c r="NG351" s="1">
        <f>MO351*MR351</f>
        <v>0.732723577235772</v>
      </c>
      <c r="NJ351" s="1">
        <f>1-MO351</f>
        <v>0.255081300813008</v>
      </c>
      <c r="NM351" s="1">
        <f>MO351*(1-MR351)</f>
        <v>0.0121951219512195</v>
      </c>
      <c r="NQ351" s="1">
        <f>(OO347-OI347)/OO347</f>
        <v>0.839615233608166</v>
      </c>
      <c r="NT351" s="1">
        <f>(NW347-OC347)/NW347</f>
        <v>0.73542034839687</v>
      </c>
      <c r="NW351" s="1">
        <f>(NW347-NQ347)/NW347</f>
        <v>0.748548346377177</v>
      </c>
      <c r="NZ351" s="1">
        <f>(NW347-OC347)/(NW347-NQ347)</f>
        <v>0.982462057335582</v>
      </c>
      <c r="OC351" s="1">
        <f>OO347/NW347-1</f>
        <v>0.286038879070942</v>
      </c>
      <c r="OF351" s="1">
        <f>NZ351/(NZ351+1)</f>
        <v>0.495576726777816</v>
      </c>
      <c r="OI351" s="1">
        <f>1/(1+NZ351)</f>
        <v>0.504423273222184</v>
      </c>
      <c r="OL351" s="1">
        <f>OI351/OF351-1</f>
        <v>0.0178510127016822</v>
      </c>
      <c r="OO351" s="1">
        <f>NW351*NZ351</f>
        <v>0.73542034839687</v>
      </c>
      <c r="OR351" s="1">
        <f>1-NW351</f>
        <v>0.251451653622823</v>
      </c>
      <c r="OU351" s="1">
        <f>NW351*(1-NZ351)</f>
        <v>0.0131279979803079</v>
      </c>
      <c r="OY351" s="1">
        <f>(PW347-PQ347)/PW347</f>
        <v>0.828213879408419</v>
      </c>
      <c r="PB351" s="1">
        <f>(PE347-PK347)/PE347</f>
        <v>0.693514328808446</v>
      </c>
      <c r="PE351" s="1">
        <f>(PE347-OY347)/PE347</f>
        <v>0.728808446455505</v>
      </c>
      <c r="PH351" s="1">
        <f>(PE347-PK347)/(PE347-OY347)</f>
        <v>0.951572847682119</v>
      </c>
      <c r="PK351" s="1">
        <f>PW347/PE347-1</f>
        <v>0.32579185520362</v>
      </c>
      <c r="PN351" s="1">
        <f>PH351/(PH351+1)</f>
        <v>0.487592788971368</v>
      </c>
      <c r="PQ351" s="1">
        <f>1/(1+PH351)</f>
        <v>0.512407211028632</v>
      </c>
      <c r="PT351" s="1">
        <f>PQ351/PN351-1</f>
        <v>0.0508916920400173</v>
      </c>
      <c r="PW351" s="1">
        <f>PE351*PH351</f>
        <v>0.693514328808446</v>
      </c>
      <c r="PZ351" s="1">
        <f>1-PE351</f>
        <v>0.271191553544495</v>
      </c>
      <c r="QC351" s="1">
        <f>PE351*(1-PH351)</f>
        <v>0.0352941176470588</v>
      </c>
      <c r="QG351" s="1">
        <f>(RE347-QY347)/RE347</f>
        <v>0.802127659574468</v>
      </c>
      <c r="QJ351" s="1">
        <f>(QM347-QS347)/QM347</f>
        <v>0.621886484279298</v>
      </c>
      <c r="QM351" s="1">
        <f>(QM347-QG347)/QM347</f>
        <v>0.673744385463454</v>
      </c>
      <c r="QP351" s="1">
        <f>(QM347-QS347)/(QM347-QG347)</f>
        <v>0.923030303030303</v>
      </c>
      <c r="QS351" s="1">
        <f>RE347/QM347-1</f>
        <v>0.34340547162107</v>
      </c>
      <c r="QV351" s="1">
        <f>QP351/(QP351+1)</f>
        <v>0.479987393633785</v>
      </c>
      <c r="QY351" s="1">
        <f>1/(1+QP351)</f>
        <v>0.520012606366215</v>
      </c>
      <c r="RB351" s="1">
        <f>QY351/QV351-1</f>
        <v>0.0833880499015103</v>
      </c>
      <c r="RE351" s="1">
        <f>QM351*QP351</f>
        <v>0.621886484279298</v>
      </c>
      <c r="RH351" s="1">
        <f>1-QM351</f>
        <v>0.326255614536546</v>
      </c>
      <c r="RK351" s="1">
        <f>QM351*(1-QP351)</f>
        <v>0.0518579011841568</v>
      </c>
      <c r="RO351" s="1">
        <f>(SM347-SG347)/SM347</f>
        <v>0.725975261655566</v>
      </c>
      <c r="RR351" s="1">
        <f>(RU347-SA347)/RU347</f>
        <v>0.543175487465181</v>
      </c>
      <c r="RU351" s="1">
        <f>(RU347-RO347)/RU347</f>
        <v>0.639275766016713</v>
      </c>
      <c r="RX351" s="1">
        <f>(RU347-SA347)/(RU347-RO347)</f>
        <v>0.849673202614379</v>
      </c>
      <c r="SA351" s="1">
        <f>SM347/RU347-1</f>
        <v>0.463788300835655</v>
      </c>
      <c r="SD351" s="1">
        <f>RX351/(RX351+1)</f>
        <v>0.459363957597173</v>
      </c>
      <c r="SG351" s="1">
        <f>1/(1+RX351)</f>
        <v>0.540636042402827</v>
      </c>
      <c r="SJ351" s="1">
        <f>SG351/SD351-1</f>
        <v>0.176923076923077</v>
      </c>
      <c r="SM351" s="1">
        <f>RU351*RX351</f>
        <v>0.543175487465181</v>
      </c>
      <c r="SP351" s="1">
        <f>1-RU351</f>
        <v>0.360724233983287</v>
      </c>
      <c r="SS351" s="1">
        <f>RU351*(1-RX351)</f>
        <v>0.0961002785515321</v>
      </c>
      <c r="SW351" s="3"/>
      <c r="SY351" s="1">
        <f>(TW347-TQ347)/TW347</f>
        <v>0.839936920954071</v>
      </c>
      <c r="TB351" s="1">
        <f>(TE347-TK347)/TE347</f>
        <v>0.732344810253833</v>
      </c>
      <c r="TE351" s="1">
        <f>(TE347-SY347)/TE347</f>
        <v>0.744408142749435</v>
      </c>
      <c r="TH351" s="1">
        <f>(TE347-TK347)/(TE347-SY347)</f>
        <v>0.983794733288319</v>
      </c>
      <c r="TK351" s="1">
        <f>TW347/TE347-1</f>
        <v>0.274943453128927</v>
      </c>
      <c r="TN351" s="1">
        <f>TH351/(TH351+1)</f>
        <v>0.495915588835943</v>
      </c>
      <c r="TQ351" s="1">
        <f>1/(1+TH351)</f>
        <v>0.504084411164057</v>
      </c>
      <c r="TT351" s="1">
        <f>TQ351/TN351-1</f>
        <v>0.0164722031571722</v>
      </c>
      <c r="TW351" s="1">
        <f>TE351*TH351</f>
        <v>0.732344810253833</v>
      </c>
      <c r="TZ351" s="1">
        <f>1-TE351</f>
        <v>0.255591857250565</v>
      </c>
      <c r="UC351" s="1">
        <f>TE351*(1-TH351)</f>
        <v>0.0120633324956019</v>
      </c>
      <c r="UG351" s="1">
        <f>(VE347-UY347)/VE347</f>
        <v>0.838415226257526</v>
      </c>
      <c r="UJ351" s="1">
        <f>(UM347-US347)/UM347</f>
        <v>0.735726751433558</v>
      </c>
      <c r="UM351" s="1">
        <f>(UM347-UG347)/UM347</f>
        <v>0.748441785091</v>
      </c>
      <c r="UP351" s="1">
        <f>(UM347-US347)/(UM347-UG347)</f>
        <v>0.983011325782811</v>
      </c>
      <c r="US351" s="1">
        <f>VE347/UM347-1</f>
        <v>0.283719770630765</v>
      </c>
      <c r="UV351" s="1">
        <f>UP351/(UP351+1)</f>
        <v>0.495716445489669</v>
      </c>
      <c r="UY351" s="1">
        <f>1/(1+UP351)</f>
        <v>0.504283554510331</v>
      </c>
      <c r="VB351" s="1">
        <f>UY351/UV351-1</f>
        <v>0.0172822771941714</v>
      </c>
      <c r="VE351" s="1">
        <f>UM351*UP351</f>
        <v>0.735726751433558</v>
      </c>
      <c r="VH351" s="1">
        <f>1-UM351</f>
        <v>0.251558214909</v>
      </c>
      <c r="VK351" s="1">
        <f>UM351*(1-UP351)</f>
        <v>0.012715033657442</v>
      </c>
      <c r="VO351" s="1">
        <f>(WM347-WG347)/WM347</f>
        <v>0.827211827211827</v>
      </c>
      <c r="VR351" s="1">
        <f>(VU347-WA347)/VU347</f>
        <v>0.691460055096419</v>
      </c>
      <c r="VU351" s="1">
        <f>(VU347-VO347)/VU347</f>
        <v>0.726660544842363</v>
      </c>
      <c r="VX351" s="1">
        <f>(VU347-WA347)/(VU347-VO347)</f>
        <v>0.951558550968829</v>
      </c>
      <c r="WA351" s="1">
        <f>WM347/VU347-1</f>
        <v>0.325068870523416</v>
      </c>
      <c r="WD351" s="1">
        <f>VX351/(VX351+1)</f>
        <v>0.487589035182387</v>
      </c>
      <c r="WG351" s="1">
        <f>1/(1+VX351)</f>
        <v>0.512410964817613</v>
      </c>
      <c r="WJ351" s="1">
        <f>WG351/WD351-1</f>
        <v>0.0509074811863655</v>
      </c>
      <c r="WM351" s="1">
        <f>VU351*VX351</f>
        <v>0.691460055096419</v>
      </c>
      <c r="WP351" s="1">
        <f>1-VU351</f>
        <v>0.273339455157637</v>
      </c>
      <c r="WS351" s="1">
        <f>VU351*(1-VX351)</f>
        <v>0.0352004897459443</v>
      </c>
      <c r="WW351" s="1">
        <f>(XU347-XO347)/XU347</f>
        <v>0.801818751959862</v>
      </c>
      <c r="WZ351" s="1">
        <f>(XC347-XI347)/XC347</f>
        <v>0.621621621621622</v>
      </c>
      <c r="XC351" s="1">
        <f>(XC347-WW347)/XC347</f>
        <v>0.67652027027027</v>
      </c>
      <c r="XF351" s="1">
        <f>(XC347-XI347)/(XC347-WW347)</f>
        <v>0.918851435705368</v>
      </c>
      <c r="XI351" s="1">
        <f>XU347/XC347-1</f>
        <v>0.346706081081081</v>
      </c>
      <c r="XL351" s="1">
        <f>XF351/(XF351+1)</f>
        <v>0.478854912166558</v>
      </c>
      <c r="XO351" s="1">
        <f>1/(1+XF351)</f>
        <v>0.521145087833442</v>
      </c>
      <c r="XR351" s="1">
        <f>XO351/XL351-1</f>
        <v>0.0883152173913042</v>
      </c>
      <c r="XU351" s="1">
        <f>XC351*XF351</f>
        <v>0.621621621621622</v>
      </c>
      <c r="XX351" s="1">
        <f>1-XC351</f>
        <v>0.32347972972973</v>
      </c>
      <c r="YA351" s="1">
        <f>XC351*(1-XF351)</f>
        <v>0.0548986486486486</v>
      </c>
      <c r="YE351" s="1">
        <f>(ZC347-YW347)/ZC347</f>
        <v>0.725099601593626</v>
      </c>
      <c r="YH351" s="1">
        <f>(YK347-YQ347)/YK347</f>
        <v>0.545189504373178</v>
      </c>
      <c r="YK351" s="1">
        <f>(YK347-YE347)/YK347</f>
        <v>0.641399416909621</v>
      </c>
      <c r="YN351" s="1">
        <f>(YK347-YQ347)/(YK347-YE347)</f>
        <v>0.85</v>
      </c>
      <c r="YQ351" s="1">
        <f>ZC347/YK347-1</f>
        <v>0.463556851311953</v>
      </c>
      <c r="YT351" s="1">
        <f>YN351/(YN351+1)</f>
        <v>0.459459459459459</v>
      </c>
      <c r="YW351" s="1">
        <f>1/(1+YN351)</f>
        <v>0.54054054054054</v>
      </c>
      <c r="YZ351" s="1">
        <f>YW351/YT351-1</f>
        <v>0.176470588235294</v>
      </c>
      <c r="ZC351" s="1">
        <f>YK351*YN351</f>
        <v>0.545189504373178</v>
      </c>
      <c r="ZF351" s="1">
        <f>1-YK351</f>
        <v>0.358600583090379</v>
      </c>
      <c r="ZI351" s="1">
        <f>YK351*(1-YN351)</f>
        <v>0.0962099125364432</v>
      </c>
      <c r="ZM351" s="5"/>
      <c r="ZN351" s="5"/>
      <c r="ZO351" s="5"/>
      <c r="ZP351" s="5"/>
      <c r="ZQ351" s="5"/>
      <c r="ZR351" s="5"/>
      <c r="ZS351" s="5"/>
      <c r="ZT351" s="5"/>
      <c r="ZU351" s="5"/>
      <c r="ZV351" s="5"/>
      <c r="ZW351" s="5"/>
      <c r="ZX351" s="5"/>
      <c r="ZY351" s="5"/>
      <c r="ZZ351" s="5"/>
      <c r="AAA351" s="5"/>
      <c r="AAB351" s="5"/>
      <c r="AAC351" s="5"/>
      <c r="AAD351" s="5"/>
      <c r="AAE351" s="5"/>
      <c r="AAF351" s="5"/>
      <c r="AAG351" s="5"/>
      <c r="AAH351" s="5"/>
      <c r="AAI351" s="5"/>
      <c r="AAJ351" s="5"/>
      <c r="AAK351" s="5"/>
      <c r="AAL351" s="5"/>
      <c r="AAM351" s="5"/>
    </row>
    <row r="352" spans="1:715">
      <c r="A352" s="3"/>
      <c r="FQ352" s="3"/>
      <c r="MG352" s="3"/>
      <c r="SW352" s="3"/>
      <c r="ZM352" s="5"/>
      <c r="ZN352" s="5"/>
      <c r="ZO352" s="5"/>
      <c r="ZP352" s="5"/>
      <c r="ZQ352" s="5"/>
      <c r="ZR352" s="5"/>
      <c r="ZS352" s="5"/>
      <c r="ZT352" s="5"/>
      <c r="ZU352" s="5"/>
      <c r="ZV352" s="5"/>
      <c r="ZW352" s="5"/>
      <c r="ZX352" s="5"/>
      <c r="ZY352" s="5"/>
      <c r="ZZ352" s="5"/>
      <c r="AAA352" s="5"/>
      <c r="AAB352" s="5"/>
      <c r="AAC352" s="5"/>
      <c r="AAD352" s="5"/>
      <c r="AAE352" s="5"/>
      <c r="AAF352" s="5"/>
      <c r="AAG352" s="5"/>
      <c r="AAH352" s="5"/>
      <c r="AAI352" s="5"/>
      <c r="AAJ352" s="5"/>
      <c r="AAK352" s="5"/>
      <c r="AAL352" s="5"/>
      <c r="AAM352" s="5"/>
    </row>
    <row r="353" spans="1:715">
      <c r="A353" s="3"/>
      <c r="FQ353" s="3"/>
      <c r="MG353" s="3"/>
      <c r="SW353" s="3"/>
      <c r="ZM353" s="5"/>
      <c r="ZN353" s="5"/>
      <c r="ZO353" s="5"/>
      <c r="ZP353" s="5"/>
      <c r="ZQ353" s="5"/>
      <c r="ZR353" s="5"/>
      <c r="ZS353" s="5"/>
      <c r="ZT353" s="5"/>
      <c r="ZU353" s="5"/>
      <c r="ZV353" s="5"/>
      <c r="ZW353" s="5"/>
      <c r="ZX353" s="5"/>
      <c r="ZY353" s="5"/>
      <c r="ZZ353" s="5"/>
      <c r="AAA353" s="5"/>
      <c r="AAB353" s="5"/>
      <c r="AAC353" s="5"/>
      <c r="AAD353" s="5"/>
      <c r="AAE353" s="5"/>
      <c r="AAF353" s="5"/>
      <c r="AAG353" s="5"/>
      <c r="AAH353" s="5"/>
      <c r="AAI353" s="5"/>
      <c r="AAJ353" s="5"/>
      <c r="AAK353" s="5"/>
      <c r="AAL353" s="5"/>
      <c r="AAM353" s="5"/>
    </row>
    <row r="354" spans="1:715">
      <c r="A354" s="4" t="s">
        <v>11</v>
      </c>
      <c r="MG354" s="4" t="s">
        <v>11</v>
      </c>
      <c r="ZM354" s="5"/>
      <c r="ZN354" s="5"/>
      <c r="ZO354" s="5"/>
      <c r="ZP354" s="5"/>
      <c r="ZQ354" s="5"/>
      <c r="ZR354" s="5"/>
      <c r="ZS354" s="5"/>
      <c r="ZT354" s="5"/>
      <c r="ZU354" s="5"/>
      <c r="ZV354" s="5"/>
      <c r="ZW354" s="5"/>
      <c r="ZX354" s="5"/>
      <c r="ZY354" s="5"/>
      <c r="ZZ354" s="5"/>
      <c r="AAA354" s="5"/>
      <c r="AAB354" s="5"/>
      <c r="AAC354" s="5"/>
      <c r="AAD354" s="5"/>
      <c r="AAE354" s="5"/>
      <c r="AAF354" s="5"/>
      <c r="AAG354" s="5"/>
      <c r="AAH354" s="5"/>
      <c r="AAI354" s="5"/>
      <c r="AAJ354" s="5"/>
      <c r="AAK354" s="5"/>
      <c r="AAL354" s="5"/>
      <c r="AAM354" s="5"/>
    </row>
    <row r="355" spans="1:715">
      <c r="A355" s="3" t="s">
        <v>66</v>
      </c>
      <c r="B355" s="1">
        <v>69</v>
      </c>
      <c r="C355" s="1">
        <v>339</v>
      </c>
      <c r="I355" s="1">
        <v>1260</v>
      </c>
      <c r="O355" s="1">
        <v>343</v>
      </c>
      <c r="U355" s="1">
        <v>265</v>
      </c>
      <c r="AA355" s="1">
        <v>1579</v>
      </c>
      <c r="AK355" s="1">
        <v>325</v>
      </c>
      <c r="AQ355" s="1">
        <v>1153</v>
      </c>
      <c r="AW355" s="1">
        <v>327</v>
      </c>
      <c r="BC355" s="1">
        <v>258</v>
      </c>
      <c r="BI355" s="1">
        <v>1454</v>
      </c>
      <c r="BS355" s="1">
        <v>271</v>
      </c>
      <c r="BY355" s="1">
        <v>905</v>
      </c>
      <c r="CE355" s="1">
        <v>312</v>
      </c>
      <c r="CK355" s="1">
        <v>250</v>
      </c>
      <c r="CQ355" s="1">
        <v>1261</v>
      </c>
      <c r="DA355" s="1">
        <v>258</v>
      </c>
      <c r="DG355" s="1">
        <v>792</v>
      </c>
      <c r="DM355" s="1">
        <v>298</v>
      </c>
      <c r="DS355" s="1">
        <v>217</v>
      </c>
      <c r="DY355" s="1">
        <v>1101</v>
      </c>
      <c r="EI355" s="1">
        <v>206</v>
      </c>
      <c r="EO355" s="1">
        <v>524</v>
      </c>
      <c r="EU355" s="1">
        <v>263</v>
      </c>
      <c r="FA355" s="1">
        <v>237</v>
      </c>
      <c r="FG355" s="1">
        <v>774</v>
      </c>
      <c r="FQ355" s="3"/>
      <c r="FS355" s="1">
        <v>332</v>
      </c>
      <c r="FY355" s="1">
        <v>1263</v>
      </c>
      <c r="GE355" s="1">
        <v>334</v>
      </c>
      <c r="GK355" s="1">
        <v>255</v>
      </c>
      <c r="GQ355" s="1">
        <v>1583</v>
      </c>
      <c r="HA355" s="1">
        <v>309</v>
      </c>
      <c r="HG355" s="1">
        <v>1208</v>
      </c>
      <c r="HM355" s="1">
        <v>308</v>
      </c>
      <c r="HS355" s="1">
        <v>243</v>
      </c>
      <c r="HY355" s="1">
        <v>1533</v>
      </c>
      <c r="II355" s="1">
        <v>295</v>
      </c>
      <c r="IO355" s="1">
        <v>1030</v>
      </c>
      <c r="IU355" s="1">
        <v>341</v>
      </c>
      <c r="JA355" s="1">
        <v>269</v>
      </c>
      <c r="JG355" s="1">
        <v>1432</v>
      </c>
      <c r="JQ355" s="1">
        <v>251</v>
      </c>
      <c r="JW355" s="1">
        <v>774</v>
      </c>
      <c r="KC355" s="1">
        <v>293</v>
      </c>
      <c r="KI355" s="1">
        <v>213</v>
      </c>
      <c r="KO355" s="1">
        <v>1066</v>
      </c>
      <c r="KY355" s="1">
        <v>209</v>
      </c>
      <c r="LE355" s="1">
        <v>528</v>
      </c>
      <c r="LK355" s="1">
        <v>266</v>
      </c>
      <c r="LQ355" s="1">
        <v>239</v>
      </c>
      <c r="LW355" s="1">
        <v>780</v>
      </c>
      <c r="MG355" s="3" t="s">
        <v>66</v>
      </c>
      <c r="MH355" s="1">
        <v>138</v>
      </c>
      <c r="MI355" s="1">
        <v>288</v>
      </c>
      <c r="MO355" s="1">
        <v>1309</v>
      </c>
      <c r="MU355" s="1">
        <v>281</v>
      </c>
      <c r="NA355" s="1">
        <v>213</v>
      </c>
      <c r="NG355" s="1">
        <v>1624</v>
      </c>
      <c r="NQ355" s="1">
        <v>249</v>
      </c>
      <c r="NW355" s="1">
        <v>1146</v>
      </c>
      <c r="OC355" s="1">
        <v>236</v>
      </c>
      <c r="OI355" s="1">
        <v>186</v>
      </c>
      <c r="OO355" s="1">
        <v>1420</v>
      </c>
      <c r="OY355" s="1">
        <v>254</v>
      </c>
      <c r="PE355" s="1">
        <v>884</v>
      </c>
      <c r="PK355" s="1">
        <v>284</v>
      </c>
      <c r="PQ355" s="1">
        <v>203</v>
      </c>
      <c r="PW355" s="1">
        <v>1158</v>
      </c>
      <c r="QG355" s="1">
        <v>235</v>
      </c>
      <c r="QM355" s="1">
        <v>743</v>
      </c>
      <c r="QS355" s="1">
        <v>270</v>
      </c>
      <c r="QY355" s="1">
        <v>198</v>
      </c>
      <c r="RE355" s="1">
        <v>998</v>
      </c>
      <c r="RO355" s="1">
        <v>257</v>
      </c>
      <c r="RU355" s="1">
        <v>708</v>
      </c>
      <c r="SA355" s="1">
        <v>324</v>
      </c>
      <c r="SG355" s="1">
        <v>282</v>
      </c>
      <c r="SM355" s="1">
        <v>1035</v>
      </c>
      <c r="SW355" s="3"/>
      <c r="SY355" s="1">
        <v>318</v>
      </c>
      <c r="TE355" s="1">
        <v>1315</v>
      </c>
      <c r="TK355" s="1">
        <v>314</v>
      </c>
      <c r="TQ355" s="1">
        <v>243</v>
      </c>
      <c r="TW355" s="1">
        <v>1627</v>
      </c>
      <c r="UG355" s="1">
        <v>267</v>
      </c>
      <c r="UM355" s="1">
        <v>1155</v>
      </c>
      <c r="US355" s="1">
        <v>258</v>
      </c>
      <c r="UY355" s="1">
        <v>202</v>
      </c>
      <c r="VE355" s="1">
        <v>1439</v>
      </c>
      <c r="VO355" s="1">
        <v>274</v>
      </c>
      <c r="VU355" s="1">
        <v>1005</v>
      </c>
      <c r="WA355" s="1">
        <v>307</v>
      </c>
      <c r="WG355" s="1">
        <v>227</v>
      </c>
      <c r="WM355" s="1">
        <v>1323</v>
      </c>
      <c r="WW355" s="1">
        <v>241</v>
      </c>
      <c r="XC355" s="1">
        <v>755</v>
      </c>
      <c r="XI355" s="1">
        <v>275</v>
      </c>
      <c r="XO355" s="1">
        <v>198</v>
      </c>
      <c r="XU355" s="1">
        <v>1017</v>
      </c>
      <c r="YE355" s="1">
        <v>244</v>
      </c>
      <c r="YK355" s="1">
        <v>679</v>
      </c>
      <c r="YQ355" s="1">
        <v>310</v>
      </c>
      <c r="YW355" s="1">
        <v>272</v>
      </c>
      <c r="ZC355" s="1">
        <v>998</v>
      </c>
      <c r="ZM355" s="5"/>
      <c r="ZN355" s="5"/>
      <c r="ZO355" s="5"/>
      <c r="ZP355" s="5"/>
      <c r="ZQ355" s="5"/>
      <c r="ZR355" s="5"/>
      <c r="ZS355" s="5"/>
      <c r="ZT355" s="5"/>
      <c r="ZU355" s="5"/>
      <c r="ZV355" s="5"/>
      <c r="ZW355" s="5"/>
      <c r="ZX355" s="5"/>
      <c r="ZY355" s="5"/>
      <c r="ZZ355" s="5"/>
      <c r="AAA355" s="5"/>
      <c r="AAB355" s="5"/>
      <c r="AAC355" s="5"/>
      <c r="AAD355" s="5"/>
      <c r="AAE355" s="5"/>
      <c r="AAF355" s="5"/>
      <c r="AAG355" s="5"/>
      <c r="AAH355" s="5"/>
      <c r="AAI355" s="5"/>
      <c r="AAJ355" s="5"/>
      <c r="AAK355" s="5"/>
      <c r="AAL355" s="5"/>
      <c r="AAM355" s="5"/>
    </row>
    <row r="356" spans="1:715">
      <c r="A356" s="3"/>
      <c r="C356" s="1">
        <v>309</v>
      </c>
      <c r="I356" s="1">
        <v>1262</v>
      </c>
      <c r="O356" s="1">
        <v>337</v>
      </c>
      <c r="U356" s="1">
        <v>261</v>
      </c>
      <c r="AA356" s="1">
        <v>1659</v>
      </c>
      <c r="AK356" s="1">
        <v>325</v>
      </c>
      <c r="AQ356" s="1">
        <v>1430</v>
      </c>
      <c r="AW356" s="1">
        <v>357</v>
      </c>
      <c r="BC356" s="1">
        <v>278</v>
      </c>
      <c r="BI356" s="1">
        <v>1891</v>
      </c>
      <c r="BS356" s="1">
        <v>273</v>
      </c>
      <c r="BY356" s="1">
        <v>1121</v>
      </c>
      <c r="CE356" s="1">
        <v>314</v>
      </c>
      <c r="CK356" s="1">
        <v>245</v>
      </c>
      <c r="CQ356" s="1">
        <v>1523</v>
      </c>
      <c r="DA356" s="1">
        <v>250</v>
      </c>
      <c r="DG356" s="1">
        <v>796</v>
      </c>
      <c r="DM356" s="1">
        <v>294</v>
      </c>
      <c r="DS356" s="1">
        <v>222</v>
      </c>
      <c r="DY356" s="1">
        <v>1104</v>
      </c>
      <c r="FQ356" s="3"/>
      <c r="FS356" s="1">
        <v>327</v>
      </c>
      <c r="FY356" s="1">
        <v>1322</v>
      </c>
      <c r="GE356" s="1">
        <v>360</v>
      </c>
      <c r="GK356" s="1">
        <v>277</v>
      </c>
      <c r="GQ356" s="1">
        <v>1740</v>
      </c>
      <c r="HA356" s="1">
        <v>337</v>
      </c>
      <c r="HG356" s="1">
        <v>1340</v>
      </c>
      <c r="HM356" s="1">
        <v>370</v>
      </c>
      <c r="HS356" s="1">
        <v>288</v>
      </c>
      <c r="HY356" s="1">
        <v>1772</v>
      </c>
      <c r="II356" s="1">
        <v>273</v>
      </c>
      <c r="IO356" s="1">
        <v>1024</v>
      </c>
      <c r="IU356" s="1">
        <v>313</v>
      </c>
      <c r="JA356" s="1">
        <v>244</v>
      </c>
      <c r="JG356" s="1">
        <v>1394</v>
      </c>
      <c r="JQ356" s="1">
        <v>273</v>
      </c>
      <c r="JW356" s="1">
        <v>891</v>
      </c>
      <c r="KC356" s="1">
        <v>307</v>
      </c>
      <c r="KI356" s="1">
        <v>229</v>
      </c>
      <c r="KO356" s="1">
        <v>1205</v>
      </c>
      <c r="MG356" s="3"/>
      <c r="MI356" s="1">
        <v>383</v>
      </c>
      <c r="MO356" s="1">
        <v>1340</v>
      </c>
      <c r="MU356" s="1">
        <v>422</v>
      </c>
      <c r="NA356" s="1">
        <v>325</v>
      </c>
      <c r="NG356" s="1">
        <v>1758</v>
      </c>
      <c r="NQ356" s="1">
        <v>406</v>
      </c>
      <c r="NW356" s="1">
        <v>1462</v>
      </c>
      <c r="OC356" s="1">
        <v>449</v>
      </c>
      <c r="OI356" s="1">
        <v>348</v>
      </c>
      <c r="OO356" s="1">
        <v>1927</v>
      </c>
      <c r="OY356" s="1">
        <v>334</v>
      </c>
      <c r="PE356" s="1">
        <v>1127</v>
      </c>
      <c r="PK356" s="1">
        <v>379</v>
      </c>
      <c r="PQ356" s="1">
        <v>288</v>
      </c>
      <c r="PW356" s="1">
        <v>1507</v>
      </c>
      <c r="QG356" s="1">
        <v>244</v>
      </c>
      <c r="QM356" s="1">
        <v>825</v>
      </c>
      <c r="QS356" s="1">
        <v>275</v>
      </c>
      <c r="QY356" s="1">
        <v>202</v>
      </c>
      <c r="RE356" s="1">
        <v>1084</v>
      </c>
      <c r="SW356" s="3"/>
      <c r="SY356" s="1">
        <v>360</v>
      </c>
      <c r="TE356" s="1">
        <v>1362</v>
      </c>
      <c r="TK356" s="1">
        <v>396</v>
      </c>
      <c r="TQ356" s="1">
        <v>306</v>
      </c>
      <c r="TW356" s="1">
        <v>1785</v>
      </c>
      <c r="UG356" s="1">
        <v>396</v>
      </c>
      <c r="UM356" s="1">
        <v>1451</v>
      </c>
      <c r="US356" s="1">
        <v>438</v>
      </c>
      <c r="UY356" s="1">
        <v>339</v>
      </c>
      <c r="VE356" s="1">
        <v>1913</v>
      </c>
      <c r="VO356" s="1">
        <v>316</v>
      </c>
      <c r="VU356" s="1">
        <v>1158</v>
      </c>
      <c r="WA356" s="1">
        <v>358</v>
      </c>
      <c r="WG356" s="1">
        <v>274</v>
      </c>
      <c r="WM356" s="1">
        <v>1548</v>
      </c>
      <c r="WW356" s="1">
        <v>236</v>
      </c>
      <c r="XC356" s="1">
        <v>783</v>
      </c>
      <c r="XI356" s="1">
        <v>265</v>
      </c>
      <c r="XO356" s="1">
        <v>196</v>
      </c>
      <c r="XU356" s="1">
        <v>1033</v>
      </c>
      <c r="ZM356" s="5"/>
      <c r="ZN356" s="5"/>
      <c r="ZO356" s="5"/>
      <c r="ZP356" s="5"/>
      <c r="ZQ356" s="5"/>
      <c r="ZR356" s="5"/>
      <c r="ZS356" s="5"/>
      <c r="ZT356" s="5"/>
      <c r="ZU356" s="5"/>
      <c r="ZV356" s="5"/>
      <c r="ZW356" s="5"/>
      <c r="ZX356" s="5"/>
      <c r="ZY356" s="5"/>
      <c r="ZZ356" s="5"/>
      <c r="AAA356" s="5"/>
      <c r="AAB356" s="5"/>
      <c r="AAC356" s="5"/>
      <c r="AAD356" s="5"/>
      <c r="AAE356" s="5"/>
      <c r="AAF356" s="5"/>
      <c r="AAG356" s="5"/>
      <c r="AAH356" s="5"/>
      <c r="AAI356" s="5"/>
      <c r="AAJ356" s="5"/>
      <c r="AAK356" s="5"/>
      <c r="AAL356" s="5"/>
      <c r="AAM356" s="5"/>
    </row>
    <row r="357" spans="1:715">
      <c r="A357" s="3"/>
      <c r="C357" s="1">
        <v>322</v>
      </c>
      <c r="I357" s="1">
        <v>1266</v>
      </c>
      <c r="O357" s="1">
        <v>339</v>
      </c>
      <c r="U357" s="1">
        <v>262</v>
      </c>
      <c r="AA357" s="1">
        <v>1625</v>
      </c>
      <c r="AK357" s="1">
        <v>330</v>
      </c>
      <c r="AQ357" s="1">
        <v>1281</v>
      </c>
      <c r="AW357" s="1">
        <v>348</v>
      </c>
      <c r="BC357" s="1">
        <v>272</v>
      </c>
      <c r="BI357" s="1">
        <v>1659</v>
      </c>
      <c r="BS357" s="1">
        <v>298</v>
      </c>
      <c r="BY357" s="1">
        <v>1023</v>
      </c>
      <c r="CE357" s="1">
        <v>343</v>
      </c>
      <c r="CK357" s="1">
        <v>271</v>
      </c>
      <c r="CQ357" s="1">
        <v>1405</v>
      </c>
      <c r="DA357" s="1">
        <v>294</v>
      </c>
      <c r="DG357" s="1">
        <v>823</v>
      </c>
      <c r="DM357" s="1">
        <v>354</v>
      </c>
      <c r="DS357" s="1">
        <v>234</v>
      </c>
      <c r="DY357" s="1">
        <v>1138</v>
      </c>
      <c r="FQ357" s="3"/>
      <c r="FS357" s="1">
        <v>319</v>
      </c>
      <c r="FY357" s="1">
        <v>1213</v>
      </c>
      <c r="GE357" s="1">
        <v>334</v>
      </c>
      <c r="GK357" s="1">
        <v>256</v>
      </c>
      <c r="GQ357" s="1">
        <v>1556</v>
      </c>
      <c r="HA357" s="1">
        <v>333</v>
      </c>
      <c r="HG357" s="1">
        <v>1290</v>
      </c>
      <c r="HM357" s="1">
        <v>350</v>
      </c>
      <c r="HS357" s="1">
        <v>274</v>
      </c>
      <c r="HY357" s="1">
        <v>1674</v>
      </c>
      <c r="II357" s="1">
        <v>293</v>
      </c>
      <c r="IO357" s="1">
        <v>1080</v>
      </c>
      <c r="IU357" s="1">
        <v>338</v>
      </c>
      <c r="JA357" s="1">
        <v>265</v>
      </c>
      <c r="JG357" s="1">
        <v>1484</v>
      </c>
      <c r="JQ357" s="1">
        <v>261</v>
      </c>
      <c r="JW357" s="1">
        <v>667</v>
      </c>
      <c r="KC357" s="1">
        <v>320</v>
      </c>
      <c r="KI357" s="1">
        <v>217</v>
      </c>
      <c r="KO357" s="1">
        <v>967</v>
      </c>
      <c r="MG357" s="3"/>
      <c r="MI357" s="1">
        <v>345</v>
      </c>
      <c r="MO357" s="1">
        <v>1342</v>
      </c>
      <c r="MU357" s="1">
        <v>361</v>
      </c>
      <c r="NA357" s="1">
        <v>277</v>
      </c>
      <c r="NG357" s="1">
        <v>1714</v>
      </c>
      <c r="NQ357" s="1">
        <v>351</v>
      </c>
      <c r="NW357" s="1">
        <v>1367</v>
      </c>
      <c r="OC357" s="1">
        <v>370</v>
      </c>
      <c r="OI357" s="1">
        <v>288</v>
      </c>
      <c r="OO357" s="1">
        <v>1759</v>
      </c>
      <c r="OY357" s="1">
        <v>301</v>
      </c>
      <c r="PE357" s="1">
        <v>1236</v>
      </c>
      <c r="PK357" s="1">
        <v>341</v>
      </c>
      <c r="PQ357" s="1">
        <v>253</v>
      </c>
      <c r="PW357" s="1">
        <v>1642</v>
      </c>
      <c r="QG357" s="1">
        <v>266</v>
      </c>
      <c r="QM357" s="1">
        <v>716</v>
      </c>
      <c r="QS357" s="1">
        <v>324</v>
      </c>
      <c r="QY357" s="1">
        <v>213</v>
      </c>
      <c r="RE357" s="1">
        <v>994</v>
      </c>
      <c r="SW357" s="3"/>
      <c r="SY357" s="1">
        <v>342</v>
      </c>
      <c r="TE357" s="1">
        <v>1342</v>
      </c>
      <c r="TK357" s="1">
        <v>359</v>
      </c>
      <c r="TQ357" s="1">
        <v>277</v>
      </c>
      <c r="TW357" s="1">
        <v>1711</v>
      </c>
      <c r="UG357" s="1">
        <v>343</v>
      </c>
      <c r="UM357" s="1">
        <v>1370</v>
      </c>
      <c r="US357" s="1">
        <v>362</v>
      </c>
      <c r="UY357" s="1">
        <v>281</v>
      </c>
      <c r="VE357" s="1">
        <v>1767</v>
      </c>
      <c r="VO357" s="1">
        <v>304</v>
      </c>
      <c r="VU357" s="1">
        <v>1122</v>
      </c>
      <c r="WA357" s="1">
        <v>344</v>
      </c>
      <c r="WG357" s="1">
        <v>259</v>
      </c>
      <c r="WM357" s="1">
        <v>1490</v>
      </c>
      <c r="WW357" s="1">
        <v>248</v>
      </c>
      <c r="XC357" s="1">
        <v>655</v>
      </c>
      <c r="XI357" s="1">
        <v>301</v>
      </c>
      <c r="XO357" s="1">
        <v>199</v>
      </c>
      <c r="XU357" s="1">
        <v>897</v>
      </c>
      <c r="ZM357" s="5"/>
      <c r="ZN357" s="5"/>
      <c r="ZO357" s="5"/>
      <c r="ZP357" s="5"/>
      <c r="ZQ357" s="5"/>
      <c r="ZR357" s="5"/>
      <c r="ZS357" s="5"/>
      <c r="ZT357" s="5"/>
      <c r="ZU357" s="5"/>
      <c r="ZV357" s="5"/>
      <c r="ZW357" s="5"/>
      <c r="ZX357" s="5"/>
      <c r="ZY357" s="5"/>
      <c r="ZZ357" s="5"/>
      <c r="AAA357" s="5"/>
      <c r="AAB357" s="5"/>
      <c r="AAC357" s="5"/>
      <c r="AAD357" s="5"/>
      <c r="AAE357" s="5"/>
      <c r="AAF357" s="5"/>
      <c r="AAG357" s="5"/>
      <c r="AAH357" s="5"/>
      <c r="AAI357" s="5"/>
      <c r="AAJ357" s="5"/>
      <c r="AAK357" s="5"/>
      <c r="AAL357" s="5"/>
      <c r="AAM357" s="5"/>
    </row>
    <row r="358" spans="1:715">
      <c r="A358" s="3"/>
      <c r="C358" s="1">
        <f>AVERAGE(C355:C357)</f>
        <v>323.333333333333</v>
      </c>
      <c r="I358" s="1">
        <f>AVERAGE(I355:I357)</f>
        <v>1262.66666666667</v>
      </c>
      <c r="O358" s="1">
        <f>AVERAGE(O355:O357)</f>
        <v>339.666666666667</v>
      </c>
      <c r="U358" s="1">
        <f>AVERAGE(U355:U357)</f>
        <v>262.666666666667</v>
      </c>
      <c r="AA358" s="1">
        <f>AVERAGE(AA355:AA357)</f>
        <v>1621</v>
      </c>
      <c r="AK358" s="1">
        <f>AVERAGE(AK355:AK357)</f>
        <v>326.666666666667</v>
      </c>
      <c r="AQ358" s="1">
        <f>AVERAGE(AQ355:AQ357)</f>
        <v>1288</v>
      </c>
      <c r="AW358" s="1">
        <f>AVERAGE(AW355:AW357)</f>
        <v>344</v>
      </c>
      <c r="BC358" s="1">
        <f>AVERAGE(BC355:BC357)</f>
        <v>269.333333333333</v>
      </c>
      <c r="BI358" s="1">
        <f>AVERAGE(BI355:BI357)</f>
        <v>1668</v>
      </c>
      <c r="BS358" s="1">
        <f>AVERAGE(BS355:BS357)</f>
        <v>280.666666666667</v>
      </c>
      <c r="BY358" s="1">
        <f>AVERAGE(BY355:BY357)</f>
        <v>1016.33333333333</v>
      </c>
      <c r="CE358" s="1">
        <f>AVERAGE(CE355:CE357)</f>
        <v>323</v>
      </c>
      <c r="CK358" s="1">
        <f>AVERAGE(CK355:CK357)</f>
        <v>255.333333333333</v>
      </c>
      <c r="CQ358" s="1">
        <f>AVERAGE(CQ355:CQ357)</f>
        <v>1396.33333333333</v>
      </c>
      <c r="DA358" s="1">
        <f>AVERAGE(DA355:DA357)</f>
        <v>267.333333333333</v>
      </c>
      <c r="DG358" s="1">
        <f>AVERAGE(DG355:DG357)</f>
        <v>803.666666666667</v>
      </c>
      <c r="DM358" s="1">
        <f>AVERAGE(DM355:DM357)</f>
        <v>315.333333333333</v>
      </c>
      <c r="DS358" s="1">
        <f>AVERAGE(DS355:DS357)</f>
        <v>224.333333333333</v>
      </c>
      <c r="DY358" s="1">
        <f>AVERAGE(DY355:DY357)</f>
        <v>1114.33333333333</v>
      </c>
      <c r="EI358" s="1">
        <f>EI355</f>
        <v>206</v>
      </c>
      <c r="EO358" s="1">
        <f>EO355</f>
        <v>524</v>
      </c>
      <c r="EU358" s="1">
        <f>EU355</f>
        <v>263</v>
      </c>
      <c r="FA358" s="1">
        <f>FA355</f>
        <v>237</v>
      </c>
      <c r="FG358" s="1">
        <f>FG355</f>
        <v>774</v>
      </c>
      <c r="FQ358" s="3"/>
      <c r="FS358" s="1">
        <f>AVERAGE(FS355:FS357)</f>
        <v>326</v>
      </c>
      <c r="FY358" s="1">
        <f>AVERAGE(FY355:FY357)</f>
        <v>1266</v>
      </c>
      <c r="GE358" s="1">
        <f>AVERAGE(GE355:GE357)</f>
        <v>342.666666666667</v>
      </c>
      <c r="GK358" s="1">
        <f>AVERAGE(GK355:GK357)</f>
        <v>262.666666666667</v>
      </c>
      <c r="GQ358" s="1">
        <f>AVERAGE(GQ355:GQ357)</f>
        <v>1626.33333333333</v>
      </c>
      <c r="HA358" s="1">
        <f>AVERAGE(HA355:HA357)</f>
        <v>326.333333333333</v>
      </c>
      <c r="HG358" s="1">
        <f>AVERAGE(HG355:HG357)</f>
        <v>1279.33333333333</v>
      </c>
      <c r="HM358" s="1">
        <f>AVERAGE(HM355:HM357)</f>
        <v>342.666666666667</v>
      </c>
      <c r="HS358" s="1">
        <f>AVERAGE(HS355:HS357)</f>
        <v>268.333333333333</v>
      </c>
      <c r="HY358" s="1">
        <f>AVERAGE(HY355:HY357)</f>
        <v>1659.66666666667</v>
      </c>
      <c r="II358" s="1">
        <f>AVERAGE(II355:II357)</f>
        <v>287</v>
      </c>
      <c r="IO358" s="1">
        <f>AVERAGE(IO355:IO357)</f>
        <v>1044.66666666667</v>
      </c>
      <c r="IU358" s="1">
        <f>AVERAGE(IU355:IU357)</f>
        <v>330.666666666667</v>
      </c>
      <c r="JA358" s="1">
        <f>AVERAGE(JA355:JA357)</f>
        <v>259.333333333333</v>
      </c>
      <c r="JG358" s="1">
        <f>AVERAGE(JG355:JG357)</f>
        <v>1436.66666666667</v>
      </c>
      <c r="JQ358" s="1">
        <f>AVERAGE(JQ355:JQ357)</f>
        <v>261.666666666667</v>
      </c>
      <c r="JW358" s="1">
        <f>AVERAGE(JW355:JW357)</f>
        <v>777.333333333333</v>
      </c>
      <c r="KC358" s="1">
        <f>AVERAGE(KC355:KC357)</f>
        <v>306.666666666667</v>
      </c>
      <c r="KI358" s="1">
        <f>AVERAGE(KI355:KI357)</f>
        <v>219.666666666667</v>
      </c>
      <c r="KO358" s="1">
        <f>AVERAGE(KO355:KO357)</f>
        <v>1079.33333333333</v>
      </c>
      <c r="KY358" s="1">
        <f>KY355</f>
        <v>209</v>
      </c>
      <c r="LE358" s="1">
        <f>LE355</f>
        <v>528</v>
      </c>
      <c r="LK358" s="1">
        <f>LK355</f>
        <v>266</v>
      </c>
      <c r="LQ358" s="1">
        <f>LQ355</f>
        <v>239</v>
      </c>
      <c r="LW358" s="1">
        <f>LW355</f>
        <v>780</v>
      </c>
      <c r="MG358" s="3"/>
      <c r="MI358" s="1">
        <f>AVERAGE(MI355:MI357)</f>
        <v>338.666666666667</v>
      </c>
      <c r="MO358" s="1">
        <f>AVERAGE(MO355:MO357)</f>
        <v>1330.33333333333</v>
      </c>
      <c r="MU358" s="1">
        <f>AVERAGE(MU355:MU357)</f>
        <v>354.666666666667</v>
      </c>
      <c r="NA358" s="1">
        <f>AVERAGE(NA355:NA357)</f>
        <v>271.666666666667</v>
      </c>
      <c r="NG358" s="1">
        <f>AVERAGE(NG355:NG357)</f>
        <v>1698.66666666667</v>
      </c>
      <c r="NQ358" s="1">
        <f>AVERAGE(NQ355:NQ357)</f>
        <v>335.333333333333</v>
      </c>
      <c r="NW358" s="1">
        <f>AVERAGE(NW355:NW357)</f>
        <v>1325</v>
      </c>
      <c r="OC358" s="1">
        <f>AVERAGE(OC355:OC357)</f>
        <v>351.666666666667</v>
      </c>
      <c r="OI358" s="1">
        <f>AVERAGE(OI355:OI357)</f>
        <v>274</v>
      </c>
      <c r="OO358" s="1">
        <f>AVERAGE(OO355:OO357)</f>
        <v>1702</v>
      </c>
      <c r="OY358" s="1">
        <f>AVERAGE(OY355:OY357)</f>
        <v>296.333333333333</v>
      </c>
      <c r="PE358" s="1">
        <f>AVERAGE(PE355:PE357)</f>
        <v>1082.33333333333</v>
      </c>
      <c r="PK358" s="1">
        <f>AVERAGE(PK355:PK357)</f>
        <v>334.666666666667</v>
      </c>
      <c r="PQ358" s="1">
        <f>AVERAGE(PQ355:PQ357)</f>
        <v>248</v>
      </c>
      <c r="PW358" s="1">
        <f>AVERAGE(PW355:PW357)</f>
        <v>1435.66666666667</v>
      </c>
      <c r="QG358" s="1">
        <f>AVERAGE(QG355:QG357)</f>
        <v>248.333333333333</v>
      </c>
      <c r="QM358" s="1">
        <f>AVERAGE(QM355:QM357)</f>
        <v>761.333333333333</v>
      </c>
      <c r="QS358" s="1">
        <f>AVERAGE(QS355:QS357)</f>
        <v>289.666666666667</v>
      </c>
      <c r="QY358" s="1">
        <f>AVERAGE(QY355:QY357)</f>
        <v>204.333333333333</v>
      </c>
      <c r="RE358" s="1">
        <f>AVERAGE(RE355:RE357)</f>
        <v>1025.33333333333</v>
      </c>
      <c r="RO358" s="1">
        <f>RO355</f>
        <v>257</v>
      </c>
      <c r="RU358" s="1">
        <f>RU355</f>
        <v>708</v>
      </c>
      <c r="SA358" s="1">
        <f>SA355</f>
        <v>324</v>
      </c>
      <c r="SG358" s="1">
        <f>SG355</f>
        <v>282</v>
      </c>
      <c r="SM358" s="1">
        <f>SM355</f>
        <v>1035</v>
      </c>
      <c r="SW358" s="3"/>
      <c r="SY358" s="1">
        <f>AVERAGE(SY355:SY357)</f>
        <v>340</v>
      </c>
      <c r="TE358" s="1">
        <f>AVERAGE(TE355:TE357)</f>
        <v>1339.66666666667</v>
      </c>
      <c r="TK358" s="1">
        <f>AVERAGE(TK355:TK357)</f>
        <v>356.333333333333</v>
      </c>
      <c r="TQ358" s="1">
        <f>AVERAGE(TQ355:TQ357)</f>
        <v>275.333333333333</v>
      </c>
      <c r="TW358" s="1">
        <f>AVERAGE(TW355:TW357)</f>
        <v>1707.66666666667</v>
      </c>
      <c r="UG358" s="1">
        <f>AVERAGE(UG355:UG357)</f>
        <v>335.333333333333</v>
      </c>
      <c r="UM358" s="1">
        <f>AVERAGE(UM355:UM357)</f>
        <v>1325.33333333333</v>
      </c>
      <c r="US358" s="1">
        <f>AVERAGE(US355:US357)</f>
        <v>352.666666666667</v>
      </c>
      <c r="UY358" s="1">
        <f>AVERAGE(UY355:UY357)</f>
        <v>274</v>
      </c>
      <c r="VE358" s="1">
        <f>AVERAGE(VE355:VE357)</f>
        <v>1706.33333333333</v>
      </c>
      <c r="VO358" s="1">
        <f>AVERAGE(VO355:VO357)</f>
        <v>298</v>
      </c>
      <c r="VU358" s="1">
        <f>AVERAGE(VU355:VU357)</f>
        <v>1095</v>
      </c>
      <c r="WA358" s="1">
        <f>AVERAGE(WA355:WA357)</f>
        <v>336.333333333333</v>
      </c>
      <c r="WG358" s="1">
        <f>AVERAGE(WG355:WG357)</f>
        <v>253.333333333333</v>
      </c>
      <c r="WM358" s="1">
        <f>AVERAGE(WM355:WM357)</f>
        <v>1453.66666666667</v>
      </c>
      <c r="WW358" s="1">
        <f>AVERAGE(WW355:WW357)</f>
        <v>241.666666666667</v>
      </c>
      <c r="XC358" s="1">
        <f>AVERAGE(XC355:XC357)</f>
        <v>731</v>
      </c>
      <c r="XI358" s="1">
        <f>AVERAGE(XI355:XI357)</f>
        <v>280.333333333333</v>
      </c>
      <c r="XO358" s="1">
        <f>AVERAGE(XO355:XO357)</f>
        <v>197.666666666667</v>
      </c>
      <c r="XU358" s="1">
        <f>AVERAGE(XU355:XU357)</f>
        <v>982.333333333333</v>
      </c>
      <c r="YE358" s="1">
        <f>YE355</f>
        <v>244</v>
      </c>
      <c r="YK358" s="1">
        <f>YK355</f>
        <v>679</v>
      </c>
      <c r="YQ358" s="1">
        <f>YQ355</f>
        <v>310</v>
      </c>
      <c r="YW358" s="1">
        <f>YW355</f>
        <v>272</v>
      </c>
      <c r="ZC358" s="1">
        <f>ZC355</f>
        <v>998</v>
      </c>
      <c r="ZM358" s="5"/>
      <c r="ZN358" s="5"/>
      <c r="ZO358" s="5"/>
      <c r="ZP358" s="5"/>
      <c r="ZQ358" s="5"/>
      <c r="ZR358" s="5"/>
      <c r="ZS358" s="5"/>
      <c r="ZT358" s="5"/>
      <c r="ZU358" s="5"/>
      <c r="ZV358" s="5"/>
      <c r="ZW358" s="5"/>
      <c r="ZX358" s="5"/>
      <c r="ZY358" s="5"/>
      <c r="ZZ358" s="5"/>
      <c r="AAA358" s="5"/>
      <c r="AAB358" s="5"/>
      <c r="AAC358" s="5"/>
      <c r="AAD358" s="5"/>
      <c r="AAE358" s="5"/>
      <c r="AAF358" s="5"/>
      <c r="AAG358" s="5"/>
      <c r="AAH358" s="5"/>
      <c r="AAI358" s="5"/>
      <c r="AAJ358" s="5"/>
      <c r="AAK358" s="5"/>
      <c r="AAL358" s="5"/>
      <c r="AAM358" s="5"/>
    </row>
    <row r="359" spans="1:715">
      <c r="A359" s="3"/>
      <c r="FQ359" s="3"/>
      <c r="MG359" s="3"/>
      <c r="SW359" s="3"/>
      <c r="ZM359" s="5"/>
      <c r="ZN359" s="5"/>
      <c r="ZO359" s="5"/>
      <c r="ZP359" s="5"/>
      <c r="ZQ359" s="5"/>
      <c r="ZR359" s="5"/>
      <c r="ZS359" s="5"/>
      <c r="ZT359" s="5"/>
      <c r="ZU359" s="5"/>
      <c r="ZV359" s="5"/>
      <c r="ZW359" s="5"/>
      <c r="ZX359" s="5"/>
      <c r="ZY359" s="5"/>
      <c r="ZZ359" s="5"/>
      <c r="AAA359" s="5"/>
      <c r="AAB359" s="5"/>
      <c r="AAC359" s="5"/>
      <c r="AAD359" s="5"/>
      <c r="AAE359" s="5"/>
      <c r="AAF359" s="5"/>
      <c r="AAG359" s="5"/>
      <c r="AAH359" s="5"/>
      <c r="AAI359" s="5"/>
      <c r="AAJ359" s="5"/>
      <c r="AAK359" s="5"/>
      <c r="AAL359" s="5"/>
      <c r="AAM359" s="5"/>
    </row>
    <row r="360" spans="1:715">
      <c r="A360" s="3"/>
      <c r="FQ360" s="3"/>
      <c r="MG360" s="3"/>
      <c r="SW360" s="3"/>
      <c r="ZM360" s="5"/>
      <c r="ZN360" s="5"/>
      <c r="ZO360" s="5"/>
      <c r="ZP360" s="5"/>
      <c r="ZQ360" s="5"/>
      <c r="ZR360" s="5"/>
      <c r="ZS360" s="5"/>
      <c r="ZT360" s="5"/>
      <c r="ZU360" s="5"/>
      <c r="ZV360" s="5"/>
      <c r="ZW360" s="5"/>
      <c r="ZX360" s="5"/>
      <c r="ZY360" s="5"/>
      <c r="ZZ360" s="5"/>
      <c r="AAA360" s="5"/>
      <c r="AAB360" s="5"/>
      <c r="AAC360" s="5"/>
      <c r="AAD360" s="5"/>
      <c r="AAE360" s="5"/>
      <c r="AAF360" s="5"/>
      <c r="AAG360" s="5"/>
      <c r="AAH360" s="5"/>
      <c r="AAI360" s="5"/>
      <c r="AAJ360" s="5"/>
      <c r="AAK360" s="5"/>
      <c r="AAL360" s="5"/>
      <c r="AAM360" s="5"/>
    </row>
    <row r="361" spans="1:715">
      <c r="A361" s="3"/>
      <c r="FQ361" s="3"/>
      <c r="MG361" s="3"/>
      <c r="SW361" s="3"/>
      <c r="ZM361" s="5"/>
      <c r="ZN361" s="5"/>
      <c r="ZO361" s="5"/>
      <c r="ZP361" s="5"/>
      <c r="ZQ361" s="5"/>
      <c r="ZR361" s="5"/>
      <c r="ZS361" s="5"/>
      <c r="ZT361" s="5"/>
      <c r="ZU361" s="5"/>
      <c r="ZV361" s="5"/>
      <c r="ZW361" s="5"/>
      <c r="ZX361" s="5"/>
      <c r="ZY361" s="5"/>
      <c r="ZZ361" s="5"/>
      <c r="AAA361" s="5"/>
      <c r="AAB361" s="5"/>
      <c r="AAC361" s="5"/>
      <c r="AAD361" s="5"/>
      <c r="AAE361" s="5"/>
      <c r="AAF361" s="5"/>
      <c r="AAG361" s="5"/>
      <c r="AAH361" s="5"/>
      <c r="AAI361" s="5"/>
      <c r="AAJ361" s="5"/>
      <c r="AAK361" s="5"/>
      <c r="AAL361" s="5"/>
      <c r="AAM361" s="5"/>
    </row>
    <row r="362" spans="1:715">
      <c r="A362" s="3"/>
      <c r="C362" s="1">
        <f>(AA358-U358)/AA358</f>
        <v>0.837960106929879</v>
      </c>
      <c r="F362" s="1">
        <f>(I358-O358)/I358</f>
        <v>0.730992608236536</v>
      </c>
      <c r="I362" s="1">
        <f>(I358-C358)/I358</f>
        <v>0.743928194297783</v>
      </c>
      <c r="L362" s="1">
        <f>(I358-O358)/(I358-C358)</f>
        <v>0.982611781405252</v>
      </c>
      <c r="O362" s="1">
        <f>AA358/I358-1</f>
        <v>0.283790918690602</v>
      </c>
      <c r="R362" s="1">
        <f>L362/(L362+1)</f>
        <v>0.495614820118131</v>
      </c>
      <c r="U362" s="1">
        <f>1/(1+L362)</f>
        <v>0.504385179881869</v>
      </c>
      <c r="X362" s="1">
        <f>U362/R362-1</f>
        <v>0.01769591910437</v>
      </c>
      <c r="AA362" s="1">
        <f>I362*L362</f>
        <v>0.730992608236536</v>
      </c>
      <c r="AD362" s="1">
        <f>1-I362</f>
        <v>0.256071805702217</v>
      </c>
      <c r="AG362" s="1">
        <f>I362*(1-L362)</f>
        <v>0.0129355860612462</v>
      </c>
      <c r="AK362" s="1">
        <f>(BI358-BC358)/BI358</f>
        <v>0.838529176658673</v>
      </c>
      <c r="AN362" s="1">
        <f>(AQ358-AW358)/AQ358</f>
        <v>0.732919254658385</v>
      </c>
      <c r="AQ362" s="1">
        <f>(AQ358-AK358)/AQ358</f>
        <v>0.746376811594203</v>
      </c>
      <c r="AT362" s="1">
        <f>(AQ358-AW358)/(AQ358-AK358)</f>
        <v>0.981969486823856</v>
      </c>
      <c r="AW362" s="1">
        <f>BI358/AQ358-1</f>
        <v>0.295031055900621</v>
      </c>
      <c r="AZ362" s="1">
        <f>AT362/(AT362+1)</f>
        <v>0.495451364590623</v>
      </c>
      <c r="BC362" s="1">
        <f>1/(1+AT362)</f>
        <v>0.504548635409377</v>
      </c>
      <c r="BF362" s="1">
        <f>BC362/AZ362-1</f>
        <v>0.018361581920904</v>
      </c>
      <c r="BI362" s="1">
        <f>AQ362*AT362</f>
        <v>0.732919254658385</v>
      </c>
      <c r="BL362" s="1">
        <f>1-AQ362</f>
        <v>0.253623188405797</v>
      </c>
      <c r="BO362" s="1">
        <f>AQ362*(1-AT362)</f>
        <v>0.0134575569358177</v>
      </c>
      <c r="BS362" s="1">
        <f>(CQ358-CK358)/CQ358</f>
        <v>0.817140128909048</v>
      </c>
      <c r="BV362" s="1">
        <f>(BY358-CE358)/BY358</f>
        <v>0.682190882256478</v>
      </c>
      <c r="BY362" s="1">
        <f>(BY358-BS358)/BY358</f>
        <v>0.723843883240407</v>
      </c>
      <c r="CB362" s="1">
        <f>(BY358-CE358)/(BY358-BS358)</f>
        <v>0.942455822383326</v>
      </c>
      <c r="CE362" s="1">
        <f>CQ358/BY358-1</f>
        <v>0.373893079698262</v>
      </c>
      <c r="CH362" s="1">
        <f>CB362/(CB362+1)</f>
        <v>0.485187777000233</v>
      </c>
      <c r="CK362" s="1">
        <f>1/(1+CB362)</f>
        <v>0.514812222999767</v>
      </c>
      <c r="CN362" s="1">
        <f>CK362/CH362-1</f>
        <v>0.0610576923076924</v>
      </c>
      <c r="CQ362" s="1">
        <f>BY362*CB362</f>
        <v>0.682190882256478</v>
      </c>
      <c r="CT362" s="1">
        <f>1-BY362</f>
        <v>0.276156116759593</v>
      </c>
      <c r="CW362" s="1">
        <f>BY362*(1-CB362)</f>
        <v>0.0416530009839292</v>
      </c>
      <c r="DA362" s="1">
        <f>(DY358-DS358)/DY358</f>
        <v>0.7986838169309</v>
      </c>
      <c r="DD362" s="1">
        <f>(DG358-DM358)/DG358</f>
        <v>0.607631688096226</v>
      </c>
      <c r="DG362" s="1">
        <f>(DG358-DA358)/DG358</f>
        <v>0.667357942762339</v>
      </c>
      <c r="DJ362" s="1">
        <f>(DG358-DM358)/(DG358-DA358)</f>
        <v>0.910503418272219</v>
      </c>
      <c r="DM362" s="1">
        <f>DY358/DG358-1</f>
        <v>0.386561592700124</v>
      </c>
      <c r="DP362" s="1">
        <f>DJ362/(DJ362+1)</f>
        <v>0.476577748861418</v>
      </c>
      <c r="DS362" s="1">
        <f>1/(1+DJ362)</f>
        <v>0.523422251138582</v>
      </c>
      <c r="DV362" s="1">
        <f>DS362/DP362-1</f>
        <v>0.0982935153583617</v>
      </c>
      <c r="DY362" s="1">
        <f>DG362*DJ362</f>
        <v>0.607631688096226</v>
      </c>
      <c r="EB362" s="1">
        <f>1-DG362</f>
        <v>0.332642057237661</v>
      </c>
      <c r="EE362" s="1">
        <f>DG362*(1-DJ362)</f>
        <v>0.0597262546661136</v>
      </c>
      <c r="EI362" s="1">
        <f>(FG358-FA358)/FG358</f>
        <v>0.693798449612403</v>
      </c>
      <c r="EL362" s="1">
        <f>(EO358-EU358)/EO358</f>
        <v>0.498091603053435</v>
      </c>
      <c r="EO362" s="1">
        <f>(EO358-EI358)/EO358</f>
        <v>0.606870229007634</v>
      </c>
      <c r="ER362" s="1">
        <f>(EO358-EU358)/(EO358-EI358)</f>
        <v>0.820754716981132</v>
      </c>
      <c r="EU362" s="1">
        <f>FG358/EO358-1</f>
        <v>0.477099236641221</v>
      </c>
      <c r="EX362" s="1">
        <f>ER362/(ER362+1)</f>
        <v>0.450777202072539</v>
      </c>
      <c r="FA362" s="1">
        <f>1/(1+ER362)</f>
        <v>0.549222797927461</v>
      </c>
      <c r="FD362" s="1">
        <f>FA362/EX362-1</f>
        <v>0.218390804597701</v>
      </c>
      <c r="FG362" s="1">
        <f>EO362*ER362</f>
        <v>0.498091603053435</v>
      </c>
      <c r="FJ362" s="1">
        <f>1-EO362</f>
        <v>0.393129770992366</v>
      </c>
      <c r="FM362" s="1">
        <f>EO362*(1-ER362)</f>
        <v>0.108778625954198</v>
      </c>
      <c r="FQ362" s="3"/>
      <c r="FS362" s="1">
        <f>(GQ358-GK358)/GQ358</f>
        <v>0.838491494158639</v>
      </c>
      <c r="FV362" s="1">
        <f>(FY358-GE358)/FY358</f>
        <v>0.729331226961559</v>
      </c>
      <c r="FY362" s="1">
        <f>(FY358-FS358)/FY358</f>
        <v>0.742496050552923</v>
      </c>
      <c r="GB362" s="1">
        <f>(FY358-GE358)/(FY358-FS358)</f>
        <v>0.982269503546099</v>
      </c>
      <c r="GE362" s="1">
        <f>GQ358/FY358-1</f>
        <v>0.284623486045287</v>
      </c>
      <c r="GH362" s="1">
        <f>GB362/(GB362+1)</f>
        <v>0.495527728085868</v>
      </c>
      <c r="GK362" s="1">
        <f>1/(1+GB362)</f>
        <v>0.504472271914132</v>
      </c>
      <c r="GN362" s="1">
        <f>GK362/GH362-1</f>
        <v>0.0180505415162455</v>
      </c>
      <c r="GQ362" s="1">
        <f>FY362*GB362</f>
        <v>0.729331226961559</v>
      </c>
      <c r="GT362" s="1">
        <f>1-FY362</f>
        <v>0.257503949447077</v>
      </c>
      <c r="GW362" s="1">
        <f>FY362*(1-GB362)</f>
        <v>0.0131648235913639</v>
      </c>
      <c r="HA362" s="1">
        <f>(HY358-HS358)/HY358</f>
        <v>0.838320947981522</v>
      </c>
      <c r="HD362" s="1">
        <f>(HG358-HM358)/HG358</f>
        <v>0.732152162584679</v>
      </c>
      <c r="HG362" s="1">
        <f>(HG358-HA358)/HG358</f>
        <v>0.744919228764982</v>
      </c>
      <c r="HJ362" s="1">
        <f>(HG358-HM358)/(HG358-HA358)</f>
        <v>0.982861140258832</v>
      </c>
      <c r="HM362" s="1">
        <f>HY358/HG358-1</f>
        <v>0.297290255341324</v>
      </c>
      <c r="HP362" s="1">
        <f>HJ362/(HJ362+1)</f>
        <v>0.495678250132298</v>
      </c>
      <c r="HS362" s="1">
        <f>1/(1+HJ362)</f>
        <v>0.504321749867702</v>
      </c>
      <c r="HV362" s="1">
        <f>HS362/HP362-1</f>
        <v>0.0174377224199291</v>
      </c>
      <c r="HY362" s="1">
        <f>HG362*HJ362</f>
        <v>0.73215216258468</v>
      </c>
      <c r="IB362" s="1">
        <f>1-HG362</f>
        <v>0.255080771235018</v>
      </c>
      <c r="IE362" s="1">
        <f>HG362*(1-HJ362)</f>
        <v>0.0127670661803023</v>
      </c>
      <c r="II362" s="1">
        <f>(JG358-JA358)/JG358</f>
        <v>0.819489559164733</v>
      </c>
      <c r="IL362" s="1">
        <f>(IO358-IU358)/IO358</f>
        <v>0.683471601786854</v>
      </c>
      <c r="IO362" s="1">
        <f>(IO358-II358)/IO358</f>
        <v>0.725271218889598</v>
      </c>
      <c r="IR362" s="1">
        <f>(IO358-IU358)/(IO358-II358)</f>
        <v>0.942366915970083</v>
      </c>
      <c r="IU362" s="1">
        <f>JG358/IO358-1</f>
        <v>0.375239310784939</v>
      </c>
      <c r="IX362" s="1">
        <f>IR362/(IR362+1)</f>
        <v>0.485164212910532</v>
      </c>
      <c r="JA362" s="1">
        <f>1/(1+IR362)</f>
        <v>0.514835787089468</v>
      </c>
      <c r="JD362" s="1">
        <f>JA362/IX362-1</f>
        <v>0.0611577964519143</v>
      </c>
      <c r="JG362" s="1">
        <f>IO362*IR362</f>
        <v>0.683471601786854</v>
      </c>
      <c r="JJ362" s="1">
        <f>1-IO362</f>
        <v>0.274728781110402</v>
      </c>
      <c r="JM362" s="1">
        <f>IO362*(1-IR362)</f>
        <v>0.0417996171027442</v>
      </c>
      <c r="JQ362" s="1">
        <f>(KO358-KI358)/KO358</f>
        <v>0.796479308214948</v>
      </c>
      <c r="JT362" s="1">
        <f>(JW358-KC358)/JW358</f>
        <v>0.60548885077187</v>
      </c>
      <c r="JW362" s="1">
        <f>(JW358-JQ358)/JW358</f>
        <v>0.663379073756432</v>
      </c>
      <c r="JZ362" s="1">
        <f>(JW358-KC358)/(JW358-JQ358)</f>
        <v>0.91273432449903</v>
      </c>
      <c r="KC362" s="1">
        <f>KO358/JW358-1</f>
        <v>0.388507718696398</v>
      </c>
      <c r="KF362" s="1">
        <f>JZ362/(JZ362+1)</f>
        <v>0.477188239270024</v>
      </c>
      <c r="KI362" s="1">
        <f>1/(1+JZ362)</f>
        <v>0.522811760729976</v>
      </c>
      <c r="KL362" s="1">
        <f>KI362/KF362-1</f>
        <v>0.0956090651558075</v>
      </c>
      <c r="KO362" s="1">
        <f>JW362*JZ362</f>
        <v>0.60548885077187</v>
      </c>
      <c r="KR362" s="1">
        <f>1-JW362</f>
        <v>0.336620926243568</v>
      </c>
      <c r="KU362" s="1">
        <f>JW362*(1-JZ362)</f>
        <v>0.0578902229845627</v>
      </c>
      <c r="KY362" s="1">
        <f>(LW358-LQ358)/LW358</f>
        <v>0.693589743589744</v>
      </c>
      <c r="LB362" s="1">
        <f>(LE358-LK358)/LE358</f>
        <v>0.496212121212121</v>
      </c>
      <c r="LE362" s="1">
        <f>(LE358-KY358)/LE358</f>
        <v>0.604166666666667</v>
      </c>
      <c r="LH362" s="1">
        <f>(LE358-LK358)/(LE358-KY358)</f>
        <v>0.821316614420063</v>
      </c>
      <c r="LK362" s="1">
        <f>LW358/LE358-1</f>
        <v>0.477272727272727</v>
      </c>
      <c r="LN362" s="1">
        <f>LH362/(LH362+1)</f>
        <v>0.450946643717728</v>
      </c>
      <c r="LQ362" s="1">
        <f>1/(1+LH362)</f>
        <v>0.549053356282272</v>
      </c>
      <c r="LT362" s="1">
        <f>LQ362/LN362-1</f>
        <v>0.217557251908397</v>
      </c>
      <c r="LW362" s="1">
        <f>LE362*LH362</f>
        <v>0.496212121212121</v>
      </c>
      <c r="LZ362" s="1">
        <f>1-LE362</f>
        <v>0.395833333333333</v>
      </c>
      <c r="MC362" s="1">
        <f>LE362*(1-LH362)</f>
        <v>0.107954545454545</v>
      </c>
      <c r="MG362" s="3"/>
      <c r="MI362" s="1">
        <f>(NG358-NA358)/NG358</f>
        <v>0.840070643642072</v>
      </c>
      <c r="ML362" s="1">
        <f>(MO358-MU358)/MO358</f>
        <v>0.733400150338261</v>
      </c>
      <c r="MO362" s="1">
        <f>(MO358-MI358)/MO358</f>
        <v>0.745427211225257</v>
      </c>
      <c r="MR362" s="1">
        <f>(MO358-MU358)/(MO358-MI358)</f>
        <v>0.983865546218487</v>
      </c>
      <c r="MU362" s="1">
        <f>NG358/MO358-1</f>
        <v>0.276872964169381</v>
      </c>
      <c r="MX362" s="1">
        <f>MR362/(MR362+1)</f>
        <v>0.495933581836666</v>
      </c>
      <c r="NA362" s="1">
        <f>1/(1+MR362)</f>
        <v>0.504066418163334</v>
      </c>
      <c r="ND362" s="1">
        <f>NA362/MX362-1</f>
        <v>0.0163990433891357</v>
      </c>
      <c r="NG362" s="1">
        <f>MO362*MR362</f>
        <v>0.733400150338261</v>
      </c>
      <c r="NJ362" s="1">
        <f>1-MO362</f>
        <v>0.254572788774743</v>
      </c>
      <c r="NM362" s="1">
        <f>MO362*(1-MR362)</f>
        <v>0.0120270608869957</v>
      </c>
      <c r="NQ362" s="1">
        <f>(OO358-OI358)/OO358</f>
        <v>0.839012925969448</v>
      </c>
      <c r="NT362" s="1">
        <f>(NW358-OC358)/NW358</f>
        <v>0.734591194968553</v>
      </c>
      <c r="NW362" s="1">
        <f>(NW358-NQ358)/NW358</f>
        <v>0.746918238993711</v>
      </c>
      <c r="NZ362" s="1">
        <f>(NW358-OC358)/(NW358-NQ358)</f>
        <v>0.983496126641967</v>
      </c>
      <c r="OC362" s="1">
        <f>OO358/NW358-1</f>
        <v>0.284528301886792</v>
      </c>
      <c r="OF362" s="1">
        <f>NZ362/(NZ362+1)</f>
        <v>0.495839701137714</v>
      </c>
      <c r="OI362" s="1">
        <f>1/(1+NZ362)</f>
        <v>0.504160298862286</v>
      </c>
      <c r="OL362" s="1">
        <f>OI362/OF362-1</f>
        <v>0.0167808219178083</v>
      </c>
      <c r="OO362" s="1">
        <f>NW362*NZ362</f>
        <v>0.734591194968553</v>
      </c>
      <c r="OR362" s="1">
        <f>1-NW362</f>
        <v>0.253081761006289</v>
      </c>
      <c r="OU362" s="1">
        <f>NW362*(1-NZ362)</f>
        <v>0.0123270440251573</v>
      </c>
      <c r="OY362" s="1">
        <f>(PW358-PQ358)/PW358</f>
        <v>0.827257952170885</v>
      </c>
      <c r="PB362" s="1">
        <f>(PE358-PK358)/PE358</f>
        <v>0.690791499846012</v>
      </c>
      <c r="PE362" s="1">
        <f>(PE358-OY358)/PE358</f>
        <v>0.726208808130582</v>
      </c>
      <c r="PH362" s="1">
        <f>(PE358-PK358)/(PE358-OY358)</f>
        <v>0.951229855810008</v>
      </c>
      <c r="PK362" s="1">
        <f>PW358/PE358-1</f>
        <v>0.326455189405605</v>
      </c>
      <c r="PN362" s="1">
        <f>PH362/(PH362+1)</f>
        <v>0.487502716800695</v>
      </c>
      <c r="PQ362" s="1">
        <f>1/(1+PH362)</f>
        <v>0.512497283199305</v>
      </c>
      <c r="PT362" s="1">
        <f>PQ362/PN362-1</f>
        <v>0.0512706197057513</v>
      </c>
      <c r="PW362" s="1">
        <f>PE362*PH362</f>
        <v>0.690791499846012</v>
      </c>
      <c r="PZ362" s="1">
        <f>1-PE362</f>
        <v>0.273791191869418</v>
      </c>
      <c r="QC362" s="1">
        <f>PE362*(1-PH362)</f>
        <v>0.0354173082845705</v>
      </c>
      <c r="QG362" s="1">
        <f>(RE358-QY358)/RE358</f>
        <v>0.800715214564369</v>
      </c>
      <c r="QJ362" s="1">
        <f>(QM358-QS358)/QM358</f>
        <v>0.619527145359019</v>
      </c>
      <c r="QM362" s="1">
        <f>(QM358-QG358)/QM358</f>
        <v>0.673817863397548</v>
      </c>
      <c r="QP362" s="1">
        <f>(QM358-QS358)/(QM358-QG358)</f>
        <v>0.919428200129955</v>
      </c>
      <c r="QS362" s="1">
        <f>RE358/QM358-1</f>
        <v>0.346760070052539</v>
      </c>
      <c r="QV362" s="1">
        <f>QP362/(QP362+1)</f>
        <v>0.479011509817197</v>
      </c>
      <c r="QY362" s="1">
        <f>1/(1+QP362)</f>
        <v>0.520988490182803</v>
      </c>
      <c r="RB362" s="1">
        <f>QY362/QV362-1</f>
        <v>0.0876325088339223</v>
      </c>
      <c r="RE362" s="1">
        <f>QM362*QP362</f>
        <v>0.619527145359019</v>
      </c>
      <c r="RH362" s="1">
        <f>1-QM362</f>
        <v>0.326182136602452</v>
      </c>
      <c r="RK362" s="1">
        <f>QM362*(1-QP362)</f>
        <v>0.0542907180385289</v>
      </c>
      <c r="RO362" s="1">
        <f>(SM358-SG358)/SM358</f>
        <v>0.727536231884058</v>
      </c>
      <c r="RR362" s="1">
        <f>(RU358-SA358)/RU358</f>
        <v>0.542372881355932</v>
      </c>
      <c r="RU362" s="1">
        <f>(RU358-RO358)/RU358</f>
        <v>0.637005649717514</v>
      </c>
      <c r="RX362" s="1">
        <f>(RU358-SA358)/(RU358-RO358)</f>
        <v>0.851441241685144</v>
      </c>
      <c r="SA362" s="1">
        <f>SM358/RU358-1</f>
        <v>0.461864406779661</v>
      </c>
      <c r="SD362" s="1">
        <f>RX362/(RX362+1)</f>
        <v>0.459880239520958</v>
      </c>
      <c r="SG362" s="1">
        <f>1/(1+RX362)</f>
        <v>0.540119760479042</v>
      </c>
      <c r="SJ362" s="1">
        <f>SG362/SD362-1</f>
        <v>0.174479166666667</v>
      </c>
      <c r="SM362" s="1">
        <f>RU362*RX362</f>
        <v>0.542372881355932</v>
      </c>
      <c r="SP362" s="1">
        <f>1-RU362</f>
        <v>0.362994350282486</v>
      </c>
      <c r="SS362" s="1">
        <f>RU362*(1-RX362)</f>
        <v>0.0946327683615819</v>
      </c>
      <c r="SW362" s="3"/>
      <c r="SY362" s="1">
        <f>(TW358-TQ358)/TW358</f>
        <v>0.838766347843061</v>
      </c>
      <c r="TB362" s="1">
        <f>(TE358-TK358)/TE358</f>
        <v>0.734013436178154</v>
      </c>
      <c r="TE362" s="1">
        <f>(TE358-SY358)/TE358</f>
        <v>0.74620552376213</v>
      </c>
      <c r="TH362" s="1">
        <f>(TE358-TK358)/(TE358-SY358)</f>
        <v>0.983661220406802</v>
      </c>
      <c r="TK362" s="1">
        <f>TW358/TE358-1</f>
        <v>0.274695197810401</v>
      </c>
      <c r="TN362" s="1">
        <f>TH362/(TH362+1)</f>
        <v>0.495881660783325</v>
      </c>
      <c r="TQ362" s="1">
        <f>1/(1+TH362)</f>
        <v>0.504118339216675</v>
      </c>
      <c r="TT362" s="1">
        <f>TQ362/TN362-1</f>
        <v>0.0166101694915253</v>
      </c>
      <c r="TW362" s="1">
        <f>TE362*TH362</f>
        <v>0.734013436178154</v>
      </c>
      <c r="TZ362" s="1">
        <f>1-TE362</f>
        <v>0.25379447623787</v>
      </c>
      <c r="UC362" s="1">
        <f>TE362*(1-TH362)</f>
        <v>0.012192087583976</v>
      </c>
      <c r="UG362" s="1">
        <f>(VE358-UY358)/VE358</f>
        <v>0.839421762062903</v>
      </c>
      <c r="UJ362" s="1">
        <f>(UM358-US358)/UM358</f>
        <v>0.733903420523139</v>
      </c>
      <c r="UM362" s="1">
        <f>(UM358-UG358)/UM358</f>
        <v>0.746981891348089</v>
      </c>
      <c r="UP362" s="1">
        <f>(UM358-US358)/(UM358-UG358)</f>
        <v>0.982491582491582</v>
      </c>
      <c r="US362" s="1">
        <f>VE358/UM358-1</f>
        <v>0.287474849094567</v>
      </c>
      <c r="UV362" s="1">
        <f>UP362/(UP362+1)</f>
        <v>0.495584239130435</v>
      </c>
      <c r="UY362" s="1">
        <f>1/(1+UP362)</f>
        <v>0.504415760869565</v>
      </c>
      <c r="VB362" s="1">
        <f>UY362/UV362-1</f>
        <v>0.0178204249485951</v>
      </c>
      <c r="VE362" s="1">
        <f>UM362*UP362</f>
        <v>0.733903420523139</v>
      </c>
      <c r="VH362" s="1">
        <f>1-UM362</f>
        <v>0.253018108651911</v>
      </c>
      <c r="VK362" s="1">
        <f>UM362*(1-UP362)</f>
        <v>0.0130784708249498</v>
      </c>
      <c r="VO362" s="1">
        <f>(WM358-WG358)/WM358</f>
        <v>0.825728044026599</v>
      </c>
      <c r="VR362" s="1">
        <f>(VU358-WA358)/VU358</f>
        <v>0.692846270928463</v>
      </c>
      <c r="VU362" s="1">
        <f>(VU358-VO358)/VU358</f>
        <v>0.727853881278539</v>
      </c>
      <c r="VX362" s="1">
        <f>(VU358-WA358)/(VU358-VO358)</f>
        <v>0.951902969468842</v>
      </c>
      <c r="WA362" s="1">
        <f>WM358/VU358-1</f>
        <v>0.327549467275495</v>
      </c>
      <c r="WD362" s="1">
        <f>VX362/(VX362+1)</f>
        <v>0.487679451467752</v>
      </c>
      <c r="WG362" s="1">
        <f>1/(1+VX362)</f>
        <v>0.512320548532248</v>
      </c>
      <c r="WJ362" s="1">
        <f>WG362/WD362-1</f>
        <v>0.0505272407732862</v>
      </c>
      <c r="WM362" s="1">
        <f>VU362*VX362</f>
        <v>0.692846270928463</v>
      </c>
      <c r="WP362" s="1">
        <f>1-VU362</f>
        <v>0.272146118721461</v>
      </c>
      <c r="WS362" s="1">
        <f>VU362*(1-VX362)</f>
        <v>0.035007610350076</v>
      </c>
      <c r="WW362" s="1">
        <f>(XU358-XO358)/XU358</f>
        <v>0.798778418730913</v>
      </c>
      <c r="WZ362" s="1">
        <f>(XC358-XI358)/XC358</f>
        <v>0.616507067943456</v>
      </c>
      <c r="XC362" s="1">
        <f>(XC358-WW358)/XC358</f>
        <v>0.669402644778842</v>
      </c>
      <c r="XF362" s="1">
        <f>(XC358-XI358)/(XC358-WW358)</f>
        <v>0.920980926430518</v>
      </c>
      <c r="XI362" s="1">
        <f>XU358/XC358-1</f>
        <v>0.343821249430005</v>
      </c>
      <c r="XL362" s="1">
        <f>XF362/(XF362+1)</f>
        <v>0.479432624113475</v>
      </c>
      <c r="XO362" s="1">
        <f>1/(1+XF362)</f>
        <v>0.520567375886525</v>
      </c>
      <c r="XR362" s="1">
        <f>XO362/XL362-1</f>
        <v>0.0857988165680474</v>
      </c>
      <c r="XU362" s="1">
        <f>XC362*XF362</f>
        <v>0.616507067943456</v>
      </c>
      <c r="XX362" s="1">
        <f>1-XC362</f>
        <v>0.330597355221158</v>
      </c>
      <c r="YA362" s="1">
        <f>XC362*(1-XF362)</f>
        <v>0.0528955768353854</v>
      </c>
      <c r="YE362" s="1">
        <f>(ZC358-YW358)/ZC358</f>
        <v>0.727454909819639</v>
      </c>
      <c r="YH362" s="1">
        <f>(YK358-YQ358)/YK358</f>
        <v>0.543446244477172</v>
      </c>
      <c r="YK362" s="1">
        <f>(YK358-YE358)/YK358</f>
        <v>0.640648011782032</v>
      </c>
      <c r="YN362" s="1">
        <f>(YK358-YQ358)/(YK358-YE358)</f>
        <v>0.848275862068966</v>
      </c>
      <c r="YQ362" s="1">
        <f>ZC358/YK358-1</f>
        <v>0.469808541973491</v>
      </c>
      <c r="YT362" s="1">
        <f>YN362/(YN362+1)</f>
        <v>0.458955223880597</v>
      </c>
      <c r="YW362" s="1">
        <f>1/(1+YN362)</f>
        <v>0.541044776119403</v>
      </c>
      <c r="YZ362" s="1">
        <f>YW362/YT362-1</f>
        <v>0.178861788617886</v>
      </c>
      <c r="ZC362" s="1">
        <f>YK362*YN362</f>
        <v>0.543446244477172</v>
      </c>
      <c r="ZF362" s="1">
        <f>1-YK362</f>
        <v>0.359351988217968</v>
      </c>
      <c r="ZI362" s="1">
        <f>YK362*(1-YN362)</f>
        <v>0.0972017673048601</v>
      </c>
      <c r="ZM362" s="5"/>
      <c r="ZN362" s="5"/>
      <c r="ZO362" s="5"/>
      <c r="ZP362" s="5"/>
      <c r="ZQ362" s="5"/>
      <c r="ZR362" s="5"/>
      <c r="ZS362" s="5"/>
      <c r="ZT362" s="5"/>
      <c r="ZU362" s="5"/>
      <c r="ZV362" s="5"/>
      <c r="ZW362" s="5"/>
      <c r="ZX362" s="5"/>
      <c r="ZY362" s="5"/>
      <c r="ZZ362" s="5"/>
      <c r="AAA362" s="5"/>
      <c r="AAB362" s="5"/>
      <c r="AAC362" s="5"/>
      <c r="AAD362" s="5"/>
      <c r="AAE362" s="5"/>
      <c r="AAF362" s="5"/>
      <c r="AAG362" s="5"/>
      <c r="AAH362" s="5"/>
      <c r="AAI362" s="5"/>
      <c r="AAJ362" s="5"/>
      <c r="AAK362" s="5"/>
      <c r="AAL362" s="5"/>
      <c r="AAM362" s="5"/>
    </row>
    <row r="363" spans="1:715">
      <c r="A363" s="3"/>
      <c r="FQ363" s="3"/>
      <c r="MG363" s="3"/>
      <c r="SW363" s="3"/>
      <c r="ZM363" s="5"/>
      <c r="ZN363" s="5"/>
      <c r="ZO363" s="5"/>
      <c r="ZP363" s="5"/>
      <c r="ZQ363" s="5"/>
      <c r="ZR363" s="5"/>
      <c r="ZS363" s="5"/>
      <c r="ZT363" s="5"/>
      <c r="ZU363" s="5"/>
      <c r="ZV363" s="5"/>
      <c r="ZW363" s="5"/>
      <c r="ZX363" s="5"/>
      <c r="ZY363" s="5"/>
      <c r="ZZ363" s="5"/>
      <c r="AAA363" s="5"/>
      <c r="AAB363" s="5"/>
      <c r="AAC363" s="5"/>
      <c r="AAD363" s="5"/>
      <c r="AAE363" s="5"/>
      <c r="AAF363" s="5"/>
      <c r="AAG363" s="5"/>
      <c r="AAH363" s="5"/>
      <c r="AAI363" s="5"/>
      <c r="AAJ363" s="5"/>
      <c r="AAK363" s="5"/>
      <c r="AAL363" s="5"/>
      <c r="AAM363" s="5"/>
    </row>
    <row r="364" spans="1:715">
      <c r="A364" s="3"/>
      <c r="FQ364" s="3"/>
      <c r="MG364" s="3"/>
      <c r="SW364" s="3"/>
      <c r="ZM364" s="5"/>
      <c r="ZN364" s="5"/>
      <c r="ZO364" s="5"/>
      <c r="ZP364" s="5"/>
      <c r="ZQ364" s="5"/>
      <c r="ZR364" s="5"/>
      <c r="ZS364" s="5"/>
      <c r="ZT364" s="5"/>
      <c r="ZU364" s="5"/>
      <c r="ZV364" s="5"/>
      <c r="ZW364" s="5"/>
      <c r="ZX364" s="5"/>
      <c r="ZY364" s="5"/>
      <c r="ZZ364" s="5"/>
      <c r="AAA364" s="5"/>
      <c r="AAB364" s="5"/>
      <c r="AAC364" s="5"/>
      <c r="AAD364" s="5"/>
      <c r="AAE364" s="5"/>
      <c r="AAF364" s="5"/>
      <c r="AAG364" s="5"/>
      <c r="AAH364" s="5"/>
      <c r="AAI364" s="5"/>
      <c r="AAJ364" s="5"/>
      <c r="AAK364" s="5"/>
      <c r="AAL364" s="5"/>
      <c r="AAM364" s="5"/>
    </row>
    <row r="365" spans="1:715">
      <c r="A365" s="4" t="s">
        <v>11</v>
      </c>
      <c r="AE365" s="1">
        <v>19.327291134492</v>
      </c>
      <c r="BM365" s="1">
        <v>22.5817610325154</v>
      </c>
      <c r="CU365" s="1">
        <v>17.8887506781753</v>
      </c>
      <c r="EC365" s="1">
        <v>13.7125486339724</v>
      </c>
      <c r="FK365" s="1">
        <v>7.71857976444243</v>
      </c>
      <c r="FQ365" s="4"/>
      <c r="GU365" s="1">
        <v>18.7607926727527</v>
      </c>
      <c r="IE365" s="1">
        <v>22.0291629447035</v>
      </c>
      <c r="JK365" s="1">
        <v>17.4228152893468</v>
      </c>
      <c r="KS365" s="1">
        <v>13.2383566482351</v>
      </c>
      <c r="MA365" s="1">
        <v>7.22306456314958</v>
      </c>
      <c r="MG365" s="4" t="s">
        <v>11</v>
      </c>
      <c r="NK365" s="1">
        <v>20.3265570288629</v>
      </c>
      <c r="OS365" s="1">
        <v>26.3446262817228</v>
      </c>
      <c r="QA365" s="1">
        <v>18.5367674828247</v>
      </c>
      <c r="RI365" s="1">
        <v>13.6347519628306</v>
      </c>
      <c r="SQ365" s="1">
        <v>9.96475955921821</v>
      </c>
      <c r="SW365" s="4"/>
      <c r="UA365" s="1">
        <v>19.7710075667065</v>
      </c>
      <c r="VI365" s="1">
        <v>25.7168726359003</v>
      </c>
      <c r="WQ365" s="1">
        <v>18.0383966329482</v>
      </c>
      <c r="XY365" s="1">
        <v>13.1180511580355</v>
      </c>
      <c r="ZG365" s="1">
        <v>9.45235083280624</v>
      </c>
      <c r="ZM365" s="5"/>
      <c r="ZN365" s="5"/>
      <c r="ZO365" s="5"/>
      <c r="ZP365" s="5"/>
      <c r="ZQ365" s="5"/>
      <c r="ZR365" s="5"/>
      <c r="ZS365" s="5"/>
      <c r="ZT365" s="5"/>
      <c r="ZU365" s="5"/>
      <c r="ZV365" s="5"/>
      <c r="ZW365" s="5"/>
      <c r="ZX365" s="5"/>
      <c r="ZY365" s="5"/>
      <c r="ZZ365" s="5"/>
      <c r="AAA365" s="5"/>
      <c r="AAB365" s="5"/>
      <c r="AAC365" s="5"/>
      <c r="AAD365" s="5"/>
      <c r="AAE365" s="5"/>
      <c r="AAF365" s="5"/>
      <c r="AAG365" s="5"/>
      <c r="AAH365" s="5"/>
      <c r="AAI365" s="5"/>
      <c r="AAJ365" s="5"/>
      <c r="AAK365" s="5"/>
      <c r="AAL365" s="5"/>
      <c r="AAM365" s="5"/>
    </row>
    <row r="367" spans="2:685">
      <c r="B367" s="1" t="s">
        <v>78</v>
      </c>
      <c r="C367" s="1">
        <f>C307</f>
        <v>0.837573783838795</v>
      </c>
      <c r="F367" s="1">
        <f>F307</f>
        <v>0.729955601984852</v>
      </c>
      <c r="I367" s="1">
        <f>I307</f>
        <v>0.742752676939149</v>
      </c>
      <c r="L367" s="1">
        <f>L307</f>
        <v>0.982770745428973</v>
      </c>
      <c r="O367" s="1">
        <f>O307</f>
        <v>0.283102637764429</v>
      </c>
      <c r="R367" s="1">
        <f>R307</f>
        <v>0.495655258024472</v>
      </c>
      <c r="U367" s="1">
        <f>U307</f>
        <v>0.504344741975528</v>
      </c>
      <c r="X367" s="1">
        <f>X307</f>
        <v>0.017531305903399</v>
      </c>
      <c r="AA367" s="1">
        <f>AA307</f>
        <v>0.729955601984852</v>
      </c>
      <c r="AD367" s="1">
        <f>AD307</f>
        <v>0.257247323060851</v>
      </c>
      <c r="AG367" s="1">
        <f>AG307</f>
        <v>0.0127970749542963</v>
      </c>
      <c r="AK367" s="1">
        <f>AK307</f>
        <v>0.838483146067416</v>
      </c>
      <c r="AN367" s="1">
        <f>AN307</f>
        <v>0.734513274336283</v>
      </c>
      <c r="AQ367" s="1">
        <f>AQ307</f>
        <v>0.747527329515877</v>
      </c>
      <c r="AT367" s="1">
        <f>AT307</f>
        <v>0.982590529247911</v>
      </c>
      <c r="AW367" s="1">
        <f>AW307</f>
        <v>0.297241020301926</v>
      </c>
      <c r="AZ367" s="1">
        <f>AZ307</f>
        <v>0.495609413417633</v>
      </c>
      <c r="BC367" s="1">
        <f>BC307</f>
        <v>0.504390586582367</v>
      </c>
      <c r="BF367" s="1">
        <f>BF307</f>
        <v>0.0177179305457122</v>
      </c>
      <c r="BI367" s="1">
        <f>BI307</f>
        <v>0.734513274336283</v>
      </c>
      <c r="BL367" s="1">
        <f>BL307</f>
        <v>0.252472670484123</v>
      </c>
      <c r="BO367" s="1">
        <f>BO307</f>
        <v>0.013014055179594</v>
      </c>
      <c r="BS367" s="1">
        <f>BS307</f>
        <v>0.817423540315107</v>
      </c>
      <c r="BV367" s="1">
        <f>BV307</f>
        <v>0.68364099299809</v>
      </c>
      <c r="BY367" s="1">
        <f>BY307</f>
        <v>0.72533418204965</v>
      </c>
      <c r="CB367" s="1">
        <f>CB307</f>
        <v>0.942518648530057</v>
      </c>
      <c r="CE367" s="1">
        <f>CE307</f>
        <v>0.373647358370465</v>
      </c>
      <c r="CH367" s="1">
        <f>CH307</f>
        <v>0.485204427377457</v>
      </c>
      <c r="CK367" s="1">
        <f>CK307</f>
        <v>0.514795572622543</v>
      </c>
      <c r="CN367" s="1">
        <f>CN307</f>
        <v>0.0609869646182495</v>
      </c>
      <c r="CQ367" s="1">
        <f>CQ307</f>
        <v>0.68364099299809</v>
      </c>
      <c r="CT367" s="1">
        <f>CT307</f>
        <v>0.27466581795035</v>
      </c>
      <c r="CW367" s="1">
        <f>CW307</f>
        <v>0.0416931890515594</v>
      </c>
      <c r="DA367" s="1">
        <f>DA307</f>
        <v>0.803571428571428</v>
      </c>
      <c r="DD367" s="1">
        <f>DD307</f>
        <v>0.616178291374329</v>
      </c>
      <c r="DG367" s="1">
        <f>DG307</f>
        <v>0.668179942220388</v>
      </c>
      <c r="DJ367" s="1">
        <f>DJ307</f>
        <v>0.922174181593576</v>
      </c>
      <c r="DM367" s="1">
        <f>DM307</f>
        <v>0.363598844407759</v>
      </c>
      <c r="DP367" s="1">
        <f>DP307</f>
        <v>0.479755784061697</v>
      </c>
      <c r="DS367" s="1">
        <f>DS307</f>
        <v>0.520244215938303</v>
      </c>
      <c r="DV367" s="1">
        <f>DV307</f>
        <v>0.0843938379102478</v>
      </c>
      <c r="DY367" s="1">
        <f>DY307</f>
        <v>0.616178291374329</v>
      </c>
      <c r="EB367" s="1">
        <f>EB307</f>
        <v>0.331820057779612</v>
      </c>
      <c r="EE367" s="1">
        <f>EE307</f>
        <v>0.0520016508460586</v>
      </c>
      <c r="EI367" s="1">
        <f>EI307</f>
        <v>0.703989703989704</v>
      </c>
      <c r="EL367" s="1">
        <f>EL307</f>
        <v>0.504725897920605</v>
      </c>
      <c r="EO367" s="1">
        <f>EO307</f>
        <v>0.610586011342155</v>
      </c>
      <c r="ER367" s="1">
        <f>ER307</f>
        <v>0.826625386996904</v>
      </c>
      <c r="EU367" s="1">
        <f>EU307</f>
        <v>0.468809073724008</v>
      </c>
      <c r="EX367" s="1">
        <f>EX307</f>
        <v>0.452542372881356</v>
      </c>
      <c r="FA367" s="1">
        <f>FA307</f>
        <v>0.547457627118644</v>
      </c>
      <c r="FD367" s="1">
        <f>FD307</f>
        <v>0.209737827715356</v>
      </c>
      <c r="FG367" s="1">
        <f>FG307</f>
        <v>0.504725897920605</v>
      </c>
      <c r="FJ367" s="1">
        <f>FJ307</f>
        <v>0.389413988657845</v>
      </c>
      <c r="FM367" s="1">
        <f>FM307</f>
        <v>0.10586011342155</v>
      </c>
      <c r="FS367" s="1">
        <f>FS307</f>
        <v>0.838768854463922</v>
      </c>
      <c r="FV367" s="1">
        <f>FV307</f>
        <v>0.732231838447417</v>
      </c>
      <c r="FY367" s="1">
        <f>FY307</f>
        <v>0.74560713349069</v>
      </c>
      <c r="GB367" s="1">
        <f>GB307</f>
        <v>0.982061202954625</v>
      </c>
      <c r="GE367" s="1">
        <f>GE307</f>
        <v>0.286650931025439</v>
      </c>
      <c r="GH367" s="1">
        <f>GH307</f>
        <v>0.49547471162378</v>
      </c>
      <c r="GK367" s="1">
        <f>GK307</f>
        <v>0.50452528837622</v>
      </c>
      <c r="GN367" s="1">
        <f>GN307</f>
        <v>0.0182664756446991</v>
      </c>
      <c r="GQ367" s="1">
        <f>GQ307</f>
        <v>0.732231838447417</v>
      </c>
      <c r="GT367" s="1">
        <f>GT307</f>
        <v>0.25439286650931</v>
      </c>
      <c r="GW367" s="1">
        <f>GW307</f>
        <v>0.013375295043273</v>
      </c>
      <c r="HA367" s="1">
        <f>HA307</f>
        <v>0.840056474384833</v>
      </c>
      <c r="HD367" s="1">
        <f>HD307</f>
        <v>0.735947712418301</v>
      </c>
      <c r="HG367" s="1">
        <f>HG307</f>
        <v>0.749019607843137</v>
      </c>
      <c r="HJ367" s="1">
        <f>HJ307</f>
        <v>0.982547993019197</v>
      </c>
      <c r="HM367" s="1">
        <f>HM307</f>
        <v>0.296209150326797</v>
      </c>
      <c r="HP367" s="1">
        <f>HP307</f>
        <v>0.495598591549296</v>
      </c>
      <c r="HS367" s="1">
        <f>HS307</f>
        <v>0.504401408450704</v>
      </c>
      <c r="HV367" s="1">
        <f>HV307</f>
        <v>0.0177619893428065</v>
      </c>
      <c r="HY367" s="1">
        <f>HY307</f>
        <v>0.735947712418301</v>
      </c>
      <c r="IB367" s="1">
        <f>IB307</f>
        <v>0.250980392156863</v>
      </c>
      <c r="IE367" s="1">
        <f>IE307</f>
        <v>0.0130718954248366</v>
      </c>
      <c r="II367" s="1">
        <f>II307</f>
        <v>0.820734846711912</v>
      </c>
      <c r="IL367" s="1">
        <f>IL307</f>
        <v>0.685006435006435</v>
      </c>
      <c r="IO367" s="1">
        <f>IO307</f>
        <v>0.727155727155727</v>
      </c>
      <c r="IR367" s="1">
        <f>IR307</f>
        <v>0.942035398230089</v>
      </c>
      <c r="IU367" s="1">
        <f>IU307</f>
        <v>0.374839124839125</v>
      </c>
      <c r="IX367" s="1">
        <f>IX307</f>
        <v>0.48507632718159</v>
      </c>
      <c r="JA367" s="1">
        <f>JA307</f>
        <v>0.51492367281841</v>
      </c>
      <c r="JD367" s="1">
        <f>JD307</f>
        <v>0.0615312353217472</v>
      </c>
      <c r="JG367" s="1">
        <f>JG307</f>
        <v>0.685006435006435</v>
      </c>
      <c r="JJ367" s="1">
        <f>JJ307</f>
        <v>0.272844272844273</v>
      </c>
      <c r="JM367" s="1">
        <f>JM307</f>
        <v>0.042149292149292</v>
      </c>
      <c r="JQ367" s="1">
        <f>JQ307</f>
        <v>0.805329153605016</v>
      </c>
      <c r="JT367" s="1">
        <f>JT307</f>
        <v>0.614694574967962</v>
      </c>
      <c r="JW367" s="1">
        <f>JW307</f>
        <v>0.667663391712943</v>
      </c>
      <c r="JZ367" s="1">
        <f>JZ307</f>
        <v>0.920665387076136</v>
      </c>
      <c r="KC367" s="1">
        <f>KC307</f>
        <v>0.362665527552328</v>
      </c>
      <c r="KF367" s="1">
        <f>KF307</f>
        <v>0.479347101932045</v>
      </c>
      <c r="KI367" s="1">
        <f>KI307</f>
        <v>0.520652898067955</v>
      </c>
      <c r="KL367" s="1">
        <f>KL307</f>
        <v>0.0861709520500347</v>
      </c>
      <c r="KO367" s="1">
        <f>KO307</f>
        <v>0.614694574967962</v>
      </c>
      <c r="KR367" s="1">
        <f>KR307</f>
        <v>0.332336608287057</v>
      </c>
      <c r="KU367" s="1">
        <f>KU307</f>
        <v>0.0529688167449808</v>
      </c>
      <c r="KY367" s="1">
        <f>KY307</f>
        <v>0.704119850187266</v>
      </c>
      <c r="LB367" s="1">
        <f>LB307</f>
        <v>0.504570383912249</v>
      </c>
      <c r="LE367" s="1">
        <f>LE307</f>
        <v>0.614259597806216</v>
      </c>
      <c r="LH367" s="1">
        <f>LH307</f>
        <v>0.821428571428571</v>
      </c>
      <c r="LK367" s="1">
        <f>LK307</f>
        <v>0.464351005484461</v>
      </c>
      <c r="LN367" s="1">
        <f>LN307</f>
        <v>0.450980392156863</v>
      </c>
      <c r="LQ367" s="1">
        <f>LQ307</f>
        <v>0.549019607843137</v>
      </c>
      <c r="LT367" s="1">
        <f>LT307</f>
        <v>0.217391304347826</v>
      </c>
      <c r="LW367" s="1">
        <f>LW307</f>
        <v>0.504570383912249</v>
      </c>
      <c r="LZ367" s="1">
        <f>LZ307</f>
        <v>0.385740402193784</v>
      </c>
      <c r="MC367" s="1">
        <f>MC307</f>
        <v>0.109689213893967</v>
      </c>
      <c r="MI367" s="1">
        <f>MI307</f>
        <v>0.840301169011294</v>
      </c>
      <c r="ML367" s="1">
        <f>ML307</f>
        <v>0.733535200605602</v>
      </c>
      <c r="MO367" s="1">
        <f>MO307</f>
        <v>0.745394902851375</v>
      </c>
      <c r="MR367" s="1">
        <f>MR307</f>
        <v>0.984089370345294</v>
      </c>
      <c r="MU367" s="1">
        <f>MU307</f>
        <v>0.273530153923795</v>
      </c>
      <c r="MX367" s="1">
        <f>MX307</f>
        <v>0.495990445316499</v>
      </c>
      <c r="NA367" s="1">
        <f>NA307</f>
        <v>0.504009554683501</v>
      </c>
      <c r="ND367" s="1">
        <f>ND307</f>
        <v>0.016167870657035</v>
      </c>
      <c r="NG367" s="1">
        <f>NG307</f>
        <v>0.733535200605602</v>
      </c>
      <c r="NJ367" s="1">
        <f>NJ307</f>
        <v>0.254605097148625</v>
      </c>
      <c r="NM367" s="1">
        <f>NM307</f>
        <v>0.0118597022457735</v>
      </c>
      <c r="NQ367" s="1">
        <f>NQ307</f>
        <v>0.838753387533875</v>
      </c>
      <c r="NT367" s="1">
        <f>NT307</f>
        <v>0.73512571570824</v>
      </c>
      <c r="NW367" s="1">
        <f>NW307</f>
        <v>0.747572815533981</v>
      </c>
      <c r="NZ367" s="1">
        <f>NZ307</f>
        <v>0.983349983349983</v>
      </c>
      <c r="OC367" s="1">
        <f>OC307</f>
        <v>0.286034353995519</v>
      </c>
      <c r="OF367" s="1">
        <f>OF307</f>
        <v>0.495802552048355</v>
      </c>
      <c r="OI367" s="1">
        <f>OI307</f>
        <v>0.504197447951645</v>
      </c>
      <c r="OL367" s="1">
        <f>OL307</f>
        <v>0.0169319336268203</v>
      </c>
      <c r="OO367" s="1">
        <f>OO307</f>
        <v>0.73512571570824</v>
      </c>
      <c r="OR367" s="1">
        <f>OR307</f>
        <v>0.252427184466019</v>
      </c>
      <c r="OU367" s="1">
        <f>OU307</f>
        <v>0.0124470998257407</v>
      </c>
      <c r="OY367" s="1">
        <f>OY307</f>
        <v>0.827360037479503</v>
      </c>
      <c r="PB367" s="1">
        <f>PB307</f>
        <v>0.692642036634586</v>
      </c>
      <c r="PE367" s="1">
        <f>PE307</f>
        <v>0.728034771809997</v>
      </c>
      <c r="PH367" s="1">
        <f>PH307</f>
        <v>0.95138592750533</v>
      </c>
      <c r="PK367" s="1">
        <f>PK307</f>
        <v>0.325364793542378</v>
      </c>
      <c r="PN367" s="1">
        <f>PN307</f>
        <v>0.487543706293706</v>
      </c>
      <c r="PQ367" s="1">
        <f>PQ307</f>
        <v>0.512456293706294</v>
      </c>
      <c r="PT367" s="1">
        <f>PT307</f>
        <v>0.0510981622590767</v>
      </c>
      <c r="PW367" s="1">
        <f>PW307</f>
        <v>0.692642036634585</v>
      </c>
      <c r="PZ367" s="1">
        <f>PZ307</f>
        <v>0.271965228190003</v>
      </c>
      <c r="QC367" s="1">
        <f>QC307</f>
        <v>0.0353927351754114</v>
      </c>
      <c r="QG367" s="1">
        <f>QG307</f>
        <v>0.806589383770592</v>
      </c>
      <c r="QJ367" s="1">
        <f>QJ307</f>
        <v>0.626633986928105</v>
      </c>
      <c r="QM367" s="1">
        <f>QM307</f>
        <v>0.676470588235294</v>
      </c>
      <c r="QP367" s="1">
        <f>QP307</f>
        <v>0.926328502415459</v>
      </c>
      <c r="QS367" s="1">
        <f>QS307</f>
        <v>0.339052287581699</v>
      </c>
      <c r="QV367" s="1">
        <f>QV307</f>
        <v>0.480877742946708</v>
      </c>
      <c r="QY367" s="1">
        <f>QY307</f>
        <v>0.519122257053292</v>
      </c>
      <c r="RB367" s="1">
        <f>RB307</f>
        <v>0.0795306388526726</v>
      </c>
      <c r="RE367" s="1">
        <f>RE307</f>
        <v>0.626633986928105</v>
      </c>
      <c r="RH367" s="1">
        <f>RH307</f>
        <v>0.323529411764706</v>
      </c>
      <c r="RK367" s="1">
        <f>RK307</f>
        <v>0.0498366013071895</v>
      </c>
      <c r="RO367" s="1">
        <f>RO307</f>
        <v>0.733396584440228</v>
      </c>
      <c r="RR367" s="1">
        <f>RR307</f>
        <v>0.553719008264463</v>
      </c>
      <c r="RU367" s="1">
        <f>RU307</f>
        <v>0.647382920110193</v>
      </c>
      <c r="RX367" s="1">
        <f>RX307</f>
        <v>0.85531914893617</v>
      </c>
      <c r="SA367" s="1">
        <f>SA307</f>
        <v>0.451790633608815</v>
      </c>
      <c r="SD367" s="1">
        <f>SD307</f>
        <v>0.461009174311927</v>
      </c>
      <c r="SG367" s="1">
        <f>SG307</f>
        <v>0.538990825688073</v>
      </c>
      <c r="SJ367" s="1">
        <f>SJ307</f>
        <v>0.169154228855722</v>
      </c>
      <c r="SM367" s="1">
        <f>SM307</f>
        <v>0.553719008264463</v>
      </c>
      <c r="SP367" s="1">
        <f>SP307</f>
        <v>0.352617079889807</v>
      </c>
      <c r="SS367" s="1">
        <f>SS307</f>
        <v>0.09366391184573</v>
      </c>
      <c r="SY367" s="1">
        <f>SY307</f>
        <v>0.840341134470448</v>
      </c>
      <c r="TB367" s="1">
        <f>TB307</f>
        <v>0.733367062990134</v>
      </c>
      <c r="TE367" s="1">
        <f>TE307</f>
        <v>0.746015684290412</v>
      </c>
      <c r="TH367" s="1">
        <f>TH307</f>
        <v>0.98304510003391</v>
      </c>
      <c r="TK367" s="1">
        <f>TK307</f>
        <v>0.275486971920061</v>
      </c>
      <c r="TN367" s="1">
        <f>TN307</f>
        <v>0.495725034199726</v>
      </c>
      <c r="TQ367" s="1">
        <f>TQ307</f>
        <v>0.504274965800274</v>
      </c>
      <c r="TT367" s="1">
        <f>TT307</f>
        <v>0.0172473266643667</v>
      </c>
      <c r="TW367" s="1">
        <f>TW307</f>
        <v>0.733367062990134</v>
      </c>
      <c r="TZ367" s="1">
        <f>TZ307</f>
        <v>0.253984315709588</v>
      </c>
      <c r="UC367" s="1">
        <f>UC307</f>
        <v>0.0126486213002781</v>
      </c>
      <c r="UG367" s="1">
        <f>UG307</f>
        <v>0.839637509850276</v>
      </c>
      <c r="UJ367" s="1">
        <f>UJ307</f>
        <v>0.735524652338812</v>
      </c>
      <c r="UM367" s="1">
        <f>UM307</f>
        <v>0.747914032869785</v>
      </c>
      <c r="UP367" s="1">
        <f>UP307</f>
        <v>0.983434753211629</v>
      </c>
      <c r="US367" s="1">
        <f>US307</f>
        <v>0.283438685208597</v>
      </c>
      <c r="UV367" s="1">
        <f>UV307</f>
        <v>0.495824100903358</v>
      </c>
      <c r="UY367" s="1">
        <f>UY307</f>
        <v>0.504175899096642</v>
      </c>
      <c r="VB367" s="1">
        <f>VB307</f>
        <v>0.0168442763836372</v>
      </c>
      <c r="VE367" s="1">
        <f>VE307</f>
        <v>0.735524652338811</v>
      </c>
      <c r="VH367" s="1">
        <f>VH307</f>
        <v>0.252085967130215</v>
      </c>
      <c r="VK367" s="1">
        <f>VK307</f>
        <v>0.0123893805309736</v>
      </c>
      <c r="VO367" s="1">
        <f>VO307</f>
        <v>0.825898953117888</v>
      </c>
      <c r="VR367" s="1">
        <f>VR307</f>
        <v>0.693514328808446</v>
      </c>
      <c r="VU367" s="1">
        <f>VU307</f>
        <v>0.728808446455505</v>
      </c>
      <c r="VX367" s="1">
        <f>VX307</f>
        <v>0.951572847682119</v>
      </c>
      <c r="WA367" s="1">
        <f>WA307</f>
        <v>0.325490196078432</v>
      </c>
      <c r="WD367" s="1">
        <f>WD307</f>
        <v>0.487592788971368</v>
      </c>
      <c r="WG367" s="1">
        <f>WG307</f>
        <v>0.512407211028632</v>
      </c>
      <c r="WJ367" s="1">
        <f>WJ307</f>
        <v>0.0508916920400173</v>
      </c>
      <c r="WM367" s="1">
        <f>WM307</f>
        <v>0.693514328808446</v>
      </c>
      <c r="WP367" s="1">
        <f>WP307</f>
        <v>0.271191553544495</v>
      </c>
      <c r="WS367" s="1">
        <f>WS307</f>
        <v>0.0352941176470588</v>
      </c>
      <c r="WW367" s="1">
        <f>WW307</f>
        <v>0.804981973123566</v>
      </c>
      <c r="WZ367" s="1">
        <f>WZ307</f>
        <v>0.623290692545214</v>
      </c>
      <c r="XC367" s="1">
        <f>XC307</f>
        <v>0.673577415086017</v>
      </c>
      <c r="XF367" s="1">
        <f>XF307</f>
        <v>0.925343811394892</v>
      </c>
      <c r="XI367" s="1">
        <f>XI307</f>
        <v>0.345831495368328</v>
      </c>
      <c r="XL367" s="1">
        <f>XL307</f>
        <v>0.480612244897959</v>
      </c>
      <c r="XO367" s="1">
        <f>XO307</f>
        <v>0.519387755102041</v>
      </c>
      <c r="XR367" s="1">
        <f>XR307</f>
        <v>0.0806794055201701</v>
      </c>
      <c r="XU367" s="1">
        <f>XU307</f>
        <v>0.623290692545214</v>
      </c>
      <c r="XX367" s="1">
        <f>XX307</f>
        <v>0.326422584913983</v>
      </c>
      <c r="YA367" s="1">
        <f>YA307</f>
        <v>0.0502867225408029</v>
      </c>
      <c r="YE367" s="1">
        <f>YE307</f>
        <v>0.736318407960199</v>
      </c>
      <c r="YH367" s="1">
        <f>YH307</f>
        <v>0.555716353111433</v>
      </c>
      <c r="YK367" s="1">
        <f>YK307</f>
        <v>0.648335745296671</v>
      </c>
      <c r="YN367" s="1">
        <f>YN307</f>
        <v>0.857142857142857</v>
      </c>
      <c r="YQ367" s="1">
        <f>YQ307</f>
        <v>0.454413892908828</v>
      </c>
      <c r="YT367" s="1">
        <f>YT307</f>
        <v>0.461538461538462</v>
      </c>
      <c r="YW367" s="1">
        <f>YW307</f>
        <v>0.538461538461538</v>
      </c>
      <c r="YZ367" s="1">
        <f>YZ307</f>
        <v>0.166666666666667</v>
      </c>
      <c r="ZC367" s="1">
        <f>ZC307</f>
        <v>0.555716353111433</v>
      </c>
      <c r="ZF367" s="1">
        <f>ZF307</f>
        <v>0.351664254703329</v>
      </c>
      <c r="ZI367" s="1">
        <f>ZI307</f>
        <v>0.0926193921852388</v>
      </c>
    </row>
    <row r="368" spans="2:685">
      <c r="B368" s="1" t="s">
        <v>78</v>
      </c>
      <c r="C368" s="1">
        <f>C318</f>
        <v>0.836291501357277</v>
      </c>
      <c r="F368" s="1">
        <f>F318</f>
        <v>0.72933939556031</v>
      </c>
      <c r="I368" s="1">
        <f>I318</f>
        <v>0.7427119550682</v>
      </c>
      <c r="L368" s="1">
        <f>L318</f>
        <v>0.981994958588405</v>
      </c>
      <c r="O368" s="1">
        <f>O318</f>
        <v>0.280823749665686</v>
      </c>
      <c r="R368" s="1">
        <f>R318</f>
        <v>0.495457848837209</v>
      </c>
      <c r="U368" s="1">
        <f>U318</f>
        <v>0.504542151162791</v>
      </c>
      <c r="X368" s="1">
        <f>X318</f>
        <v>0.0183351668500182</v>
      </c>
      <c r="AA368" s="1">
        <f>AA318</f>
        <v>0.72933939556031</v>
      </c>
      <c r="AD368" s="1">
        <f>AD318</f>
        <v>0.2572880449318</v>
      </c>
      <c r="AG368" s="1">
        <f>AG318</f>
        <v>0.0133725595078897</v>
      </c>
      <c r="AK368" s="1">
        <f>AK318</f>
        <v>0.839975966352894</v>
      </c>
      <c r="AN368" s="1">
        <f>AN318</f>
        <v>0.731447846393358</v>
      </c>
      <c r="AQ368" s="1">
        <f>AQ318</f>
        <v>0.745199792423456</v>
      </c>
      <c r="AT368" s="1">
        <f>AT318</f>
        <v>0.981545961002785</v>
      </c>
      <c r="AW368" s="1">
        <f>AW318</f>
        <v>0.295537104307213</v>
      </c>
      <c r="AZ368" s="1">
        <f>AZ318</f>
        <v>0.49534352486382</v>
      </c>
      <c r="BC368" s="1">
        <f>BC318</f>
        <v>0.50465647513618</v>
      </c>
      <c r="BF368" s="1">
        <f>BF318</f>
        <v>0.0188009932600213</v>
      </c>
      <c r="BI368" s="1">
        <f>BI318</f>
        <v>0.731447846393358</v>
      </c>
      <c r="BL368" s="1">
        <f>BL318</f>
        <v>0.254800207576544</v>
      </c>
      <c r="BO368" s="1">
        <f>BO318</f>
        <v>0.0137519460300986</v>
      </c>
      <c r="BS368" s="1">
        <f>BS318</f>
        <v>0.821099834788766</v>
      </c>
      <c r="BV368" s="1">
        <f>BV318</f>
        <v>0.684244581041734</v>
      </c>
      <c r="BY368" s="1">
        <f>BY318</f>
        <v>0.726302167583306</v>
      </c>
      <c r="CB368" s="1">
        <f>CB318</f>
        <v>0.942093541202673</v>
      </c>
      <c r="CE368" s="1">
        <f>CE318</f>
        <v>0.370753801358784</v>
      </c>
      <c r="CH368" s="1">
        <f>CH318</f>
        <v>0.485091743119266</v>
      </c>
      <c r="CK368" s="1">
        <f>CK318</f>
        <v>0.514908256880734</v>
      </c>
      <c r="CN368" s="1">
        <f>CN318</f>
        <v>0.061465721040189</v>
      </c>
      <c r="CQ368" s="1">
        <f>CQ318</f>
        <v>0.684244581041734</v>
      </c>
      <c r="CT368" s="1">
        <f>CT318</f>
        <v>0.273697832416694</v>
      </c>
      <c r="CW368" s="1">
        <f>CW318</f>
        <v>0.0420575865415722</v>
      </c>
      <c r="DA368" s="1">
        <f>DA318</f>
        <v>0.802505097582289</v>
      </c>
      <c r="DD368" s="1">
        <f>DD318</f>
        <v>0.614525139664804</v>
      </c>
      <c r="DG368" s="1">
        <f>DG318</f>
        <v>0.667996807661612</v>
      </c>
      <c r="DJ368" s="1">
        <f>DJ318</f>
        <v>0.919952210274791</v>
      </c>
      <c r="DM368" s="1">
        <f>DM318</f>
        <v>0.369912210694334</v>
      </c>
      <c r="DP368" s="1">
        <f>DP318</f>
        <v>0.479153702551338</v>
      </c>
      <c r="DS368" s="1">
        <f>DS318</f>
        <v>0.520846297448662</v>
      </c>
      <c r="DV368" s="1">
        <f>DV318</f>
        <v>0.0870129870129868</v>
      </c>
      <c r="DY368" s="1">
        <f>DY318</f>
        <v>0.614525139664804</v>
      </c>
      <c r="EB368" s="1">
        <f>EB318</f>
        <v>0.332003192338388</v>
      </c>
      <c r="EE368" s="1">
        <f>EE318</f>
        <v>0.0534716679968076</v>
      </c>
      <c r="EI368" s="1">
        <f>EI318</f>
        <v>0.706102117061021</v>
      </c>
      <c r="EL368" s="1">
        <f>EL318</f>
        <v>0.50091407678245</v>
      </c>
      <c r="EO368" s="1">
        <f>EO318</f>
        <v>0.608775137111517</v>
      </c>
      <c r="ER368" s="1">
        <f>ER318</f>
        <v>0.822822822822823</v>
      </c>
      <c r="EU368" s="1">
        <f>EU318</f>
        <v>0.46800731261426</v>
      </c>
      <c r="EX368" s="1">
        <f>EX318</f>
        <v>0.451400329489292</v>
      </c>
      <c r="FA368" s="1">
        <f>FA318</f>
        <v>0.548599670510708</v>
      </c>
      <c r="FD368" s="1">
        <f>FD318</f>
        <v>0.215328467153285</v>
      </c>
      <c r="FG368" s="1">
        <f>FG318</f>
        <v>0.50091407678245</v>
      </c>
      <c r="FJ368" s="1">
        <f>FJ318</f>
        <v>0.391224862888483</v>
      </c>
      <c r="FM368" s="1">
        <f>FM318</f>
        <v>0.107861060329068</v>
      </c>
      <c r="FS368" s="1">
        <f>FS318</f>
        <v>0.839776721108125</v>
      </c>
      <c r="FV368" s="1">
        <f>FV318</f>
        <v>0.730748805098247</v>
      </c>
      <c r="FY368" s="1">
        <f>FY318</f>
        <v>0.743494423791822</v>
      </c>
      <c r="GB368" s="1">
        <f>GB318</f>
        <v>0.982857142857143</v>
      </c>
      <c r="GE368" s="1">
        <f>GE318</f>
        <v>0.284386617100372</v>
      </c>
      <c r="GH368" s="1">
        <f>GH318</f>
        <v>0.495677233429395</v>
      </c>
      <c r="GK368" s="1">
        <f>GK318</f>
        <v>0.504322766570605</v>
      </c>
      <c r="GN368" s="1">
        <f>GN318</f>
        <v>0.0174418604651163</v>
      </c>
      <c r="GQ368" s="1">
        <f>GQ318</f>
        <v>0.730748805098247</v>
      </c>
      <c r="GT368" s="1">
        <f>GT318</f>
        <v>0.256505576208178</v>
      </c>
      <c r="GW368" s="1">
        <f>GW318</f>
        <v>0.0127456186935741</v>
      </c>
      <c r="HA368" s="1">
        <f>HA318</f>
        <v>0.839353422470565</v>
      </c>
      <c r="HD368" s="1">
        <f>HD318</f>
        <v>0.733660552828726</v>
      </c>
      <c r="HG368" s="1">
        <f>HG318</f>
        <v>0.747352105399122</v>
      </c>
      <c r="HJ368" s="1">
        <f>HJ318</f>
        <v>0.981679917041134</v>
      </c>
      <c r="HM368" s="1">
        <f>HM318</f>
        <v>0.294497545853785</v>
      </c>
      <c r="HP368" s="1">
        <f>HP318</f>
        <v>0.495377638234781</v>
      </c>
      <c r="HS368" s="1">
        <f>HS318</f>
        <v>0.504622361765219</v>
      </c>
      <c r="HV368" s="1">
        <f>HV318</f>
        <v>0.0186619718309859</v>
      </c>
      <c r="HY368" s="1">
        <f>HY318</f>
        <v>0.733660552828726</v>
      </c>
      <c r="IB368" s="1">
        <f>IB318</f>
        <v>0.252647894600878</v>
      </c>
      <c r="IE368" s="1">
        <f>IE318</f>
        <v>0.0136915525703953</v>
      </c>
      <c r="II368" s="1">
        <f>II318</f>
        <v>0.815124101136627</v>
      </c>
      <c r="IL368" s="1">
        <f>IL318</f>
        <v>0.68364099299809</v>
      </c>
      <c r="IO368" s="1">
        <f>IO318</f>
        <v>0.72533418204965</v>
      </c>
      <c r="IR368" s="1">
        <f>IR318</f>
        <v>0.942518648530057</v>
      </c>
      <c r="IU368" s="1">
        <f>IU318</f>
        <v>0.372056015276894</v>
      </c>
      <c r="IX368" s="1">
        <f>IX318</f>
        <v>0.485204427377457</v>
      </c>
      <c r="JA368" s="1">
        <f>JA318</f>
        <v>0.514795572622543</v>
      </c>
      <c r="JD368" s="1">
        <f>JD318</f>
        <v>0.0609869646182495</v>
      </c>
      <c r="JG368" s="1">
        <f>JG318</f>
        <v>0.68364099299809</v>
      </c>
      <c r="JJ368" s="1">
        <f>JJ318</f>
        <v>0.27466581795035</v>
      </c>
      <c r="JM368" s="1">
        <f>JM318</f>
        <v>0.0416931890515594</v>
      </c>
      <c r="JQ368" s="1">
        <f>JQ318</f>
        <v>0.802910855063675</v>
      </c>
      <c r="JT368" s="1">
        <f>JT318</f>
        <v>0.617744610281924</v>
      </c>
      <c r="JW368" s="1">
        <f>JW318</f>
        <v>0.668739635157546</v>
      </c>
      <c r="JZ368" s="1">
        <f>JZ318</f>
        <v>0.92374457532548</v>
      </c>
      <c r="KC368" s="1">
        <f>KC318</f>
        <v>0.367330016583748</v>
      </c>
      <c r="KF368" s="1">
        <f>KF318</f>
        <v>0.480180470512407</v>
      </c>
      <c r="KI368" s="1">
        <f>KI318</f>
        <v>0.519819529487593</v>
      </c>
      <c r="KL368" s="1">
        <f>KL318</f>
        <v>0.0825503355704698</v>
      </c>
      <c r="KO368" s="1">
        <f>KO318</f>
        <v>0.617744610281924</v>
      </c>
      <c r="KR368" s="1">
        <f>KR318</f>
        <v>0.331260364842454</v>
      </c>
      <c r="KU368" s="1">
        <f>KU318</f>
        <v>0.050995024875622</v>
      </c>
      <c r="KY368" s="1">
        <f>KY318</f>
        <v>0.704834605597964</v>
      </c>
      <c r="LB368" s="1">
        <f>LB318</f>
        <v>0.505597014925373</v>
      </c>
      <c r="LE368" s="1">
        <f>LE318</f>
        <v>0.615671641791045</v>
      </c>
      <c r="LH368" s="1">
        <f>LH318</f>
        <v>0.821212121212121</v>
      </c>
      <c r="LK368" s="1">
        <f>LK318</f>
        <v>0.466417910447761</v>
      </c>
      <c r="LN368" s="1">
        <f>LN318</f>
        <v>0.450915141430948</v>
      </c>
      <c r="LQ368" s="1">
        <f>LQ318</f>
        <v>0.549084858569052</v>
      </c>
      <c r="LT368" s="1">
        <f>LT318</f>
        <v>0.217712177121771</v>
      </c>
      <c r="LW368" s="1">
        <f>LW318</f>
        <v>0.505597014925373</v>
      </c>
      <c r="LZ368" s="1">
        <f>LZ318</f>
        <v>0.384328358208955</v>
      </c>
      <c r="MC368" s="1">
        <f>MC318</f>
        <v>0.110074626865672</v>
      </c>
      <c r="MI368" s="1">
        <f>MI318</f>
        <v>0.839462930531232</v>
      </c>
      <c r="ML368" s="1">
        <f>ML318</f>
        <v>0.732390873015873</v>
      </c>
      <c r="MO368" s="1">
        <f>MO318</f>
        <v>0.745039682539682</v>
      </c>
      <c r="MR368" s="1">
        <f>MR318</f>
        <v>0.983022636484687</v>
      </c>
      <c r="MU368" s="1">
        <f>MU318</f>
        <v>0.274553571428571</v>
      </c>
      <c r="MX368" s="1">
        <f>MX318</f>
        <v>0.495719321806278</v>
      </c>
      <c r="NA368" s="1">
        <f>NA318</f>
        <v>0.504280678193722</v>
      </c>
      <c r="ND368" s="1">
        <f>ND318</f>
        <v>0.0172705722993567</v>
      </c>
      <c r="NG368" s="1">
        <f>NG318</f>
        <v>0.732390873015873</v>
      </c>
      <c r="NJ368" s="1">
        <f>NJ318</f>
        <v>0.254960317460318</v>
      </c>
      <c r="NM368" s="1">
        <f>NM318</f>
        <v>0.0126488095238095</v>
      </c>
      <c r="NQ368" s="1">
        <f>NQ318</f>
        <v>0.839180134016555</v>
      </c>
      <c r="NT368" s="1">
        <f>NT318</f>
        <v>0.734683544303798</v>
      </c>
      <c r="NW368" s="1">
        <f>NW318</f>
        <v>0.747088607594937</v>
      </c>
      <c r="NZ368" s="1">
        <f>NZ318</f>
        <v>0.983395459166384</v>
      </c>
      <c r="OC368" s="1">
        <f>OC318</f>
        <v>0.284556962025316</v>
      </c>
      <c r="OF368" s="1">
        <f>OF318</f>
        <v>0.495814112420981</v>
      </c>
      <c r="OI368" s="1">
        <f>OI318</f>
        <v>0.504185887579019</v>
      </c>
      <c r="OL368" s="1">
        <f>OL318</f>
        <v>0.0168849069607167</v>
      </c>
      <c r="OO368" s="1">
        <f>OO318</f>
        <v>0.734683544303797</v>
      </c>
      <c r="OR368" s="1">
        <f>OR318</f>
        <v>0.252911392405063</v>
      </c>
      <c r="OU368" s="1">
        <f>OU318</f>
        <v>0.0124050632911392</v>
      </c>
      <c r="OY368" s="1">
        <f>OY318</f>
        <v>0.826107011070111</v>
      </c>
      <c r="PB368" s="1">
        <f>PB318</f>
        <v>0.694707861731416</v>
      </c>
      <c r="PE368" s="1">
        <f>PE318</f>
        <v>0.730192719486081</v>
      </c>
      <c r="PH368" s="1">
        <f>PH318</f>
        <v>0.951403435274403</v>
      </c>
      <c r="PK368" s="1">
        <f>PK318</f>
        <v>0.326399510553686</v>
      </c>
      <c r="PN368" s="1">
        <f>PN318</f>
        <v>0.48754830399313</v>
      </c>
      <c r="PQ368" s="1">
        <f>PQ318</f>
        <v>0.51245169600687</v>
      </c>
      <c r="PT368" s="1">
        <f>PT318</f>
        <v>0.0510788199031265</v>
      </c>
      <c r="PW368" s="1">
        <f>PW318</f>
        <v>0.694707861731416</v>
      </c>
      <c r="PZ368" s="1">
        <f>PZ318</f>
        <v>0.269807280513919</v>
      </c>
      <c r="QC368" s="1">
        <f>QC318</f>
        <v>0.0354848577546651</v>
      </c>
      <c r="QG368" s="1">
        <f>QG318</f>
        <v>0.807539074471345</v>
      </c>
      <c r="QJ368" s="1">
        <f>QJ318</f>
        <v>0.62289007822149</v>
      </c>
      <c r="QM368" s="1">
        <f>QM318</f>
        <v>0.673528200905722</v>
      </c>
      <c r="QP368" s="1">
        <f>QP318</f>
        <v>0.924816625916871</v>
      </c>
      <c r="QS368" s="1">
        <f>QS318</f>
        <v>0.343351173322355</v>
      </c>
      <c r="QV368" s="1">
        <f>QV318</f>
        <v>0.480469990473166</v>
      </c>
      <c r="QY368" s="1">
        <f>QY318</f>
        <v>0.519530009526834</v>
      </c>
      <c r="RB368" s="1">
        <f>RB318</f>
        <v>0.0812954395241241</v>
      </c>
      <c r="RE368" s="1">
        <f>RE318</f>
        <v>0.62289007822149</v>
      </c>
      <c r="RH368" s="1">
        <f>RH318</f>
        <v>0.326471799094278</v>
      </c>
      <c r="RK368" s="1">
        <f>RK318</f>
        <v>0.0506381226842321</v>
      </c>
      <c r="RO368" s="1">
        <f>RO318</f>
        <v>0.734521575984991</v>
      </c>
      <c r="RR368" s="1">
        <f>RR318</f>
        <v>0.556616643929059</v>
      </c>
      <c r="RU368" s="1">
        <f>RU318</f>
        <v>0.652114597544338</v>
      </c>
      <c r="RX368" s="1">
        <f>RX318</f>
        <v>0.853556485355649</v>
      </c>
      <c r="SA368" s="1">
        <f>SA318</f>
        <v>0.454297407912688</v>
      </c>
      <c r="SD368" s="1">
        <f>SD318</f>
        <v>0.460496613995485</v>
      </c>
      <c r="SG368" s="1">
        <f>SG318</f>
        <v>0.539503386004515</v>
      </c>
      <c r="SJ368" s="1">
        <f>SJ318</f>
        <v>0.17156862745098</v>
      </c>
      <c r="SM368" s="1">
        <f>SM318</f>
        <v>0.556616643929059</v>
      </c>
      <c r="SP368" s="1">
        <f>SP318</f>
        <v>0.347885402455662</v>
      </c>
      <c r="SS368" s="1">
        <f>SS318</f>
        <v>0.0954979536152797</v>
      </c>
      <c r="SY368" s="1">
        <f>SY318</f>
        <v>0.838496006234171</v>
      </c>
      <c r="TB368" s="1">
        <f>TB318</f>
        <v>0.732258064516129</v>
      </c>
      <c r="TE368" s="1">
        <f>TE318</f>
        <v>0.744168734491315</v>
      </c>
      <c r="TH368" s="1">
        <f>TH318</f>
        <v>0.983994664888296</v>
      </c>
      <c r="TK368" s="1">
        <f>TK318</f>
        <v>0.273697270471464</v>
      </c>
      <c r="TN368" s="1">
        <f>TN318</f>
        <v>0.495966386554622</v>
      </c>
      <c r="TQ368" s="1">
        <f>TQ318</f>
        <v>0.504033613445378</v>
      </c>
      <c r="TT368" s="1">
        <f>TT318</f>
        <v>0.0162656726533379</v>
      </c>
      <c r="TW368" s="1">
        <f>TW318</f>
        <v>0.732258064516129</v>
      </c>
      <c r="TZ368" s="1">
        <f>TZ318</f>
        <v>0.255831265508685</v>
      </c>
      <c r="UC368" s="1">
        <f>UC318</f>
        <v>0.0119106699751861</v>
      </c>
      <c r="UG368" s="1">
        <f>UG318</f>
        <v>0.840038684719536</v>
      </c>
      <c r="UJ368" s="1">
        <f>UJ318</f>
        <v>0.734230865120918</v>
      </c>
      <c r="UM368" s="1">
        <f>UM318</f>
        <v>0.746696584392919</v>
      </c>
      <c r="UP368" s="1">
        <f>UP318</f>
        <v>0.98330550918197</v>
      </c>
      <c r="US368" s="1">
        <f>US318</f>
        <v>0.288955372725006</v>
      </c>
      <c r="UV368" s="1">
        <f>UV318</f>
        <v>0.495791245791246</v>
      </c>
      <c r="UY368" s="1">
        <f>UY318</f>
        <v>0.504208754208754</v>
      </c>
      <c r="VB368" s="1">
        <f>VB318</f>
        <v>0.0169779286926994</v>
      </c>
      <c r="VE368" s="1">
        <f>VE318</f>
        <v>0.734230865120918</v>
      </c>
      <c r="VH368" s="1">
        <f>VH318</f>
        <v>0.253303415607081</v>
      </c>
      <c r="VK368" s="1">
        <f>VK318</f>
        <v>0.0124657192720019</v>
      </c>
      <c r="VO368" s="1">
        <f>VO318</f>
        <v>0.827664916685688</v>
      </c>
      <c r="VR368" s="1">
        <f>VR318</f>
        <v>0.694259818731118</v>
      </c>
      <c r="VU368" s="1">
        <f>VU318</f>
        <v>0.729607250755287</v>
      </c>
      <c r="VX368" s="1">
        <f>VX318</f>
        <v>0.951552795031056</v>
      </c>
      <c r="WA368" s="1">
        <f>WA318</f>
        <v>0.323564954682779</v>
      </c>
      <c r="WD368" s="1">
        <f>WD318</f>
        <v>0.487587523870146</v>
      </c>
      <c r="WG368" s="1">
        <f>WG318</f>
        <v>0.512412476129854</v>
      </c>
      <c r="WJ368" s="1">
        <f>WJ318</f>
        <v>0.0509138381201044</v>
      </c>
      <c r="WM368" s="1">
        <f>WM318</f>
        <v>0.694259818731118</v>
      </c>
      <c r="WP368" s="1">
        <f>WP318</f>
        <v>0.270392749244713</v>
      </c>
      <c r="WS368" s="1">
        <f>WS318</f>
        <v>0.0353474320241692</v>
      </c>
      <c r="WW368" s="1">
        <f>WW318</f>
        <v>0.808163265306122</v>
      </c>
      <c r="WZ368" s="1">
        <f>WZ318</f>
        <v>0.626262626262626</v>
      </c>
      <c r="XC368" s="1">
        <f>XC318</f>
        <v>0.676346801346801</v>
      </c>
      <c r="XF368" s="1">
        <f>XF318</f>
        <v>0.925948973242066</v>
      </c>
      <c r="XI368" s="1">
        <f>XI318</f>
        <v>0.340488215488216</v>
      </c>
      <c r="XL368" s="1">
        <f>XL318</f>
        <v>0.480775444264943</v>
      </c>
      <c r="XO368" s="1">
        <f>XO318</f>
        <v>0.519224555735057</v>
      </c>
      <c r="XR368" s="1">
        <f>XR318</f>
        <v>0.07997311827957</v>
      </c>
      <c r="XU368" s="1">
        <f>XU318</f>
        <v>0.626262626262626</v>
      </c>
      <c r="XX368" s="1">
        <f>XX318</f>
        <v>0.323653198653199</v>
      </c>
      <c r="YA368" s="1">
        <f>YA318</f>
        <v>0.0500841750841752</v>
      </c>
      <c r="YE368" s="1">
        <f>YE318</f>
        <v>0.733333333333333</v>
      </c>
      <c r="YH368" s="1">
        <f>YH318</f>
        <v>0.553495007132668</v>
      </c>
      <c r="YK368" s="1">
        <f>YK318</f>
        <v>0.646219686162625</v>
      </c>
      <c r="YN368" s="1">
        <f>YN318</f>
        <v>0.856512141280353</v>
      </c>
      <c r="YQ368" s="1">
        <f>YQ318</f>
        <v>0.455064194008559</v>
      </c>
      <c r="YT368" s="1">
        <f>YT318</f>
        <v>0.461355529131986</v>
      </c>
      <c r="YW368" s="1">
        <f>YW318</f>
        <v>0.538644470868014</v>
      </c>
      <c r="YZ368" s="1">
        <f>YZ318</f>
        <v>0.167525773195876</v>
      </c>
      <c r="ZC368" s="1">
        <f>ZC318</f>
        <v>0.553495007132668</v>
      </c>
      <c r="ZF368" s="1">
        <f>ZF318</f>
        <v>0.353780313837375</v>
      </c>
      <c r="ZI368" s="1">
        <f>ZI318</f>
        <v>0.0927246790299572</v>
      </c>
    </row>
    <row r="369" spans="2:685">
      <c r="B369" s="1" t="s">
        <v>78</v>
      </c>
      <c r="C369" s="1">
        <f>C329</f>
        <v>0.839094650205761</v>
      </c>
      <c r="F369" s="1">
        <f>F329</f>
        <v>0.731655629139073</v>
      </c>
      <c r="I369" s="1">
        <f>I329</f>
        <v>0.745165562913907</v>
      </c>
      <c r="L369" s="1">
        <f>L329</f>
        <v>0.981869889797369</v>
      </c>
      <c r="O369" s="1">
        <f>O329</f>
        <v>0.287417218543046</v>
      </c>
      <c r="R369" s="1">
        <f>R329</f>
        <v>0.49542600896861</v>
      </c>
      <c r="U369" s="1">
        <f>U329</f>
        <v>0.50457399103139</v>
      </c>
      <c r="X369" s="1">
        <f>X329</f>
        <v>0.0184648805213614</v>
      </c>
      <c r="AA369" s="1">
        <f>AA329</f>
        <v>0.731655629139073</v>
      </c>
      <c r="AD369" s="1">
        <f>AD329</f>
        <v>0.254834437086093</v>
      </c>
      <c r="AG369" s="1">
        <f>AG329</f>
        <v>0.0135099337748345</v>
      </c>
      <c r="AK369" s="1">
        <f>AK329</f>
        <v>0.840087405641637</v>
      </c>
      <c r="AN369" s="1">
        <f>AN329</f>
        <v>0.732083226303622</v>
      </c>
      <c r="AQ369" s="1">
        <f>AQ329</f>
        <v>0.74492679167737</v>
      </c>
      <c r="AT369" s="1">
        <f>AT329</f>
        <v>0.982758620689655</v>
      </c>
      <c r="AW369" s="1">
        <f>AW329</f>
        <v>0.293090161828924</v>
      </c>
      <c r="AZ369" s="1">
        <f>AZ329</f>
        <v>0.495652173913043</v>
      </c>
      <c r="BC369" s="1">
        <f>BC329</f>
        <v>0.504347826086956</v>
      </c>
      <c r="BF369" s="1">
        <f>BF329</f>
        <v>0.0175438596491229</v>
      </c>
      <c r="BI369" s="1">
        <f>BI329</f>
        <v>0.732083226303622</v>
      </c>
      <c r="BL369" s="1">
        <f>BL329</f>
        <v>0.25507320832263</v>
      </c>
      <c r="BO369" s="1">
        <f>BO329</f>
        <v>0.0128435653737478</v>
      </c>
      <c r="BS369" s="1">
        <f>BS329</f>
        <v>0.817112546125461</v>
      </c>
      <c r="BV369" s="1">
        <f>BV329</f>
        <v>0.687003495392437</v>
      </c>
      <c r="BY369" s="1">
        <f>BY329</f>
        <v>0.728948204639339</v>
      </c>
      <c r="CB369" s="1">
        <f>CB329</f>
        <v>0.942458587619878</v>
      </c>
      <c r="CE369" s="1">
        <f>CE329</f>
        <v>0.377820146170956</v>
      </c>
      <c r="CH369" s="1">
        <f>CH329</f>
        <v>0.485188509874327</v>
      </c>
      <c r="CK369" s="1">
        <f>CK329</f>
        <v>0.514811490125673</v>
      </c>
      <c r="CN369" s="1">
        <f>CN329</f>
        <v>0.061054579093432</v>
      </c>
      <c r="CQ369" s="1">
        <f>CQ329</f>
        <v>0.687003495392437</v>
      </c>
      <c r="CT369" s="1">
        <f>CT329</f>
        <v>0.271051795360661</v>
      </c>
      <c r="CW369" s="1">
        <f>CW329</f>
        <v>0.0419447092469018</v>
      </c>
      <c r="DA369" s="1">
        <f>DA329</f>
        <v>0.805256869772999</v>
      </c>
      <c r="DD369" s="1">
        <f>DD329</f>
        <v>0.613942111699959</v>
      </c>
      <c r="DG369" s="1">
        <f>DG329</f>
        <v>0.664900122299225</v>
      </c>
      <c r="DJ369" s="1">
        <f>DJ329</f>
        <v>0.923359901900674</v>
      </c>
      <c r="DM369" s="1">
        <f>DM329</f>
        <v>0.364859355890746</v>
      </c>
      <c r="DP369" s="1">
        <f>DP329</f>
        <v>0.48007650621613</v>
      </c>
      <c r="DS369" s="1">
        <f>DS329</f>
        <v>0.51992349378387</v>
      </c>
      <c r="DV369" s="1">
        <f>DV329</f>
        <v>0.0830013280212483</v>
      </c>
      <c r="DY369" s="1">
        <f>DY329</f>
        <v>0.613942111699959</v>
      </c>
      <c r="EB369" s="1">
        <f>EB329</f>
        <v>0.335099877700775</v>
      </c>
      <c r="EE369" s="1">
        <f>EE329</f>
        <v>0.0509580105992662</v>
      </c>
      <c r="EI369" s="1">
        <f>EI329</f>
        <v>0.709026128266033</v>
      </c>
      <c r="EL369" s="1">
        <f>EL329</f>
        <v>0.507853403141361</v>
      </c>
      <c r="EO369" s="1">
        <f>EO329</f>
        <v>0.617801047120419</v>
      </c>
      <c r="ER369" s="1">
        <f>ER329</f>
        <v>0.822033898305085</v>
      </c>
      <c r="EU369" s="1">
        <f>EU329</f>
        <v>0.469458987783595</v>
      </c>
      <c r="EX369" s="1">
        <f>EX329</f>
        <v>0.451162790697674</v>
      </c>
      <c r="FA369" s="1">
        <f>FA329</f>
        <v>0.548837209302326</v>
      </c>
      <c r="FD369" s="1">
        <f>FD329</f>
        <v>0.216494845360825</v>
      </c>
      <c r="FG369" s="1">
        <f>FG329</f>
        <v>0.507853403141361</v>
      </c>
      <c r="FJ369" s="1">
        <f>FJ329</f>
        <v>0.382198952879581</v>
      </c>
      <c r="FM369" s="1">
        <f>FM329</f>
        <v>0.109947643979058</v>
      </c>
      <c r="FS369" s="1">
        <f>FS329</f>
        <v>0.836883876357561</v>
      </c>
      <c r="FV369" s="1">
        <f>FV329</f>
        <v>0.731740064446831</v>
      </c>
      <c r="FY369" s="1">
        <f>FY329</f>
        <v>0.744629430719656</v>
      </c>
      <c r="GB369" s="1">
        <f>GB329</f>
        <v>0.982690227190768</v>
      </c>
      <c r="GE369" s="1">
        <f>GE329</f>
        <v>0.285714285714286</v>
      </c>
      <c r="GH369" s="1">
        <f>GH329</f>
        <v>0.495634776282284</v>
      </c>
      <c r="GK369" s="1">
        <f>GK329</f>
        <v>0.504365223717716</v>
      </c>
      <c r="GN369" s="1">
        <f>GN329</f>
        <v>0.0176146788990825</v>
      </c>
      <c r="GQ369" s="1">
        <f>GQ329</f>
        <v>0.731740064446831</v>
      </c>
      <c r="GT369" s="1">
        <f>GT329</f>
        <v>0.255370569280344</v>
      </c>
      <c r="GW369" s="1">
        <f>GW329</f>
        <v>0.0128893662728249</v>
      </c>
      <c r="HA369" s="1">
        <f>HA329</f>
        <v>0.838449111470113</v>
      </c>
      <c r="HD369" s="1">
        <f>HD329</f>
        <v>0.734346345297354</v>
      </c>
      <c r="HG369" s="1">
        <f>HG329</f>
        <v>0.747445637935552</v>
      </c>
      <c r="HJ369" s="1">
        <f>HJ329</f>
        <v>0.982474588152822</v>
      </c>
      <c r="HM369" s="1">
        <f>HM329</f>
        <v>0.297353942887084</v>
      </c>
      <c r="HP369" s="1">
        <f>HP329</f>
        <v>0.495579915134371</v>
      </c>
      <c r="HS369" s="1">
        <f>HS329</f>
        <v>0.50442008486563</v>
      </c>
      <c r="HV369" s="1">
        <f>HV329</f>
        <v>0.017838030681413</v>
      </c>
      <c r="HY369" s="1">
        <f>HY329</f>
        <v>0.734346345297354</v>
      </c>
      <c r="IB369" s="1">
        <f>IB329</f>
        <v>0.252554362064448</v>
      </c>
      <c r="IE369" s="1">
        <f>IE329</f>
        <v>0.0130992926381976</v>
      </c>
      <c r="II369" s="1">
        <f>II329</f>
        <v>0.817925856405443</v>
      </c>
      <c r="IL369" s="1">
        <f>IL329</f>
        <v>0.686754753464389</v>
      </c>
      <c r="IO369" s="1">
        <f>IO329</f>
        <v>0.72832742507251</v>
      </c>
      <c r="IR369" s="1">
        <f>IR329</f>
        <v>0.942920353982301</v>
      </c>
      <c r="IU369" s="1">
        <f>IU329</f>
        <v>0.373509506928779</v>
      </c>
      <c r="IX369" s="1">
        <f>IX329</f>
        <v>0.485310863129128</v>
      </c>
      <c r="JA369" s="1">
        <f>JA329</f>
        <v>0.514689136870872</v>
      </c>
      <c r="JD369" s="1">
        <f>JD329</f>
        <v>0.060534960112623</v>
      </c>
      <c r="JG369" s="1">
        <f>JG329</f>
        <v>0.686754753464389</v>
      </c>
      <c r="JJ369" s="1">
        <f>JJ329</f>
        <v>0.27167257492749</v>
      </c>
      <c r="JM369" s="1">
        <f>JM329</f>
        <v>0.0415726716081212</v>
      </c>
      <c r="JQ369" s="1">
        <f>JQ329</f>
        <v>0.804187192118227</v>
      </c>
      <c r="JT369" s="1">
        <f>JT329</f>
        <v>0.616225304749895</v>
      </c>
      <c r="JW369" s="1">
        <f>JW329</f>
        <v>0.667507356031946</v>
      </c>
      <c r="JZ369" s="1">
        <f>JZ329</f>
        <v>0.923173803526449</v>
      </c>
      <c r="KC369" s="1">
        <f>KC329</f>
        <v>0.365279529213955</v>
      </c>
      <c r="KF369" s="1">
        <f>KF329</f>
        <v>0.480026195153897</v>
      </c>
      <c r="KI369" s="1">
        <f>KI329</f>
        <v>0.519973804846103</v>
      </c>
      <c r="KL369" s="1">
        <f>KL329</f>
        <v>0.0832196452933152</v>
      </c>
      <c r="KO369" s="1">
        <f>KO329</f>
        <v>0.616225304749895</v>
      </c>
      <c r="KR369" s="1">
        <f>KR329</f>
        <v>0.332492643968054</v>
      </c>
      <c r="KU369" s="1">
        <f>KU329</f>
        <v>0.0512820512820512</v>
      </c>
      <c r="KY369" s="1">
        <f>KY329</f>
        <v>0.706786171574904</v>
      </c>
      <c r="LB369" s="1">
        <f>LB329</f>
        <v>0.503759398496241</v>
      </c>
      <c r="LE369" s="1">
        <f>LE329</f>
        <v>0.610902255639098</v>
      </c>
      <c r="LH369" s="1">
        <f>LH329</f>
        <v>0.824615384615385</v>
      </c>
      <c r="LK369" s="1">
        <f>LK329</f>
        <v>0.468045112781955</v>
      </c>
      <c r="LN369" s="1">
        <f>LN329</f>
        <v>0.451939291736931</v>
      </c>
      <c r="LQ369" s="1">
        <f>LQ329</f>
        <v>0.548060708263069</v>
      </c>
      <c r="LT369" s="1">
        <f>LT329</f>
        <v>0.212686567164179</v>
      </c>
      <c r="LW369" s="1">
        <f>LW329</f>
        <v>0.503759398496241</v>
      </c>
      <c r="LZ369" s="1">
        <f>LZ329</f>
        <v>0.389097744360902</v>
      </c>
      <c r="MC369" s="1">
        <f>MC329</f>
        <v>0.107142857142857</v>
      </c>
      <c r="MI369" s="1">
        <f>MI329</f>
        <v>0.839177277179236</v>
      </c>
      <c r="ML369" s="1">
        <f>ML329</f>
        <v>0.733933483370843</v>
      </c>
      <c r="MO369" s="1">
        <f>MO329</f>
        <v>0.746436609152288</v>
      </c>
      <c r="MR369" s="1">
        <f>MR329</f>
        <v>0.983249581239531</v>
      </c>
      <c r="MU369" s="1">
        <f>MU329</f>
        <v>0.276569142285571</v>
      </c>
      <c r="MX369" s="1">
        <f>MX329</f>
        <v>0.495777027027027</v>
      </c>
      <c r="NA369" s="1">
        <f>NA329</f>
        <v>0.504222972972973</v>
      </c>
      <c r="ND369" s="1">
        <f>ND329</f>
        <v>0.0170357751277685</v>
      </c>
      <c r="NG369" s="1">
        <f>NG329</f>
        <v>0.733933483370843</v>
      </c>
      <c r="NJ369" s="1">
        <f>NJ329</f>
        <v>0.253563390847712</v>
      </c>
      <c r="NM369" s="1">
        <f>NM329</f>
        <v>0.0125031257814454</v>
      </c>
      <c r="NQ369" s="1">
        <f>NQ329</f>
        <v>0.840242471646461</v>
      </c>
      <c r="NT369" s="1">
        <f>NT329</f>
        <v>0.734406438631791</v>
      </c>
      <c r="NW369" s="1">
        <f>NW329</f>
        <v>0.746981891348089</v>
      </c>
      <c r="NZ369" s="1">
        <f>NZ329</f>
        <v>0.983164983164983</v>
      </c>
      <c r="OC369" s="1">
        <f>OC329</f>
        <v>0.286217303822938</v>
      </c>
      <c r="OF369" s="1">
        <f>OF329</f>
        <v>0.495755517826825</v>
      </c>
      <c r="OI369" s="1">
        <f>OI329</f>
        <v>0.504244482173175</v>
      </c>
      <c r="OL369" s="1">
        <f>OL329</f>
        <v>0.0171232876712328</v>
      </c>
      <c r="OO369" s="1">
        <f>OO329</f>
        <v>0.734406438631791</v>
      </c>
      <c r="OR369" s="1">
        <f>OR329</f>
        <v>0.253018108651911</v>
      </c>
      <c r="OU369" s="1">
        <f>OU329</f>
        <v>0.0125754527162978</v>
      </c>
      <c r="OY369" s="1">
        <f>OY329</f>
        <v>0.828269187485933</v>
      </c>
      <c r="PB369" s="1">
        <f>PB329</f>
        <v>0.692193087008343</v>
      </c>
      <c r="PE369" s="1">
        <f>PE329</f>
        <v>0.727056019070322</v>
      </c>
      <c r="PH369" s="1">
        <f>PH329</f>
        <v>0.952049180327869</v>
      </c>
      <c r="PK369" s="1">
        <f>PK329</f>
        <v>0.323897497020262</v>
      </c>
      <c r="PN369" s="1">
        <f>PN329</f>
        <v>0.487717824900273</v>
      </c>
      <c r="PQ369" s="1">
        <f>PQ329</f>
        <v>0.512282175099727</v>
      </c>
      <c r="PT369" s="1">
        <f>PT329</f>
        <v>0.0503659061558328</v>
      </c>
      <c r="PW369" s="1">
        <f>PW329</f>
        <v>0.692193087008343</v>
      </c>
      <c r="PZ369" s="1">
        <f>PZ329</f>
        <v>0.272943980929678</v>
      </c>
      <c r="QC369" s="1">
        <f>QC329</f>
        <v>0.0348629320619785</v>
      </c>
      <c r="QG369" s="1">
        <f>QG329</f>
        <v>0.804839723444375</v>
      </c>
      <c r="QJ369" s="1">
        <f>QJ329</f>
        <v>0.623151668779045</v>
      </c>
      <c r="QM369" s="1">
        <f>QM329</f>
        <v>0.671736375158428</v>
      </c>
      <c r="QP369" s="1">
        <f>QP329</f>
        <v>0.927672955974843</v>
      </c>
      <c r="QS369" s="1">
        <f>QS329</f>
        <v>0.344317701732151</v>
      </c>
      <c r="QV369" s="1">
        <f>QV329</f>
        <v>0.481239804241436</v>
      </c>
      <c r="QY369" s="1">
        <f>QY329</f>
        <v>0.518760195758564</v>
      </c>
      <c r="RB369" s="1">
        <f>RB329</f>
        <v>0.0779661016949154</v>
      </c>
      <c r="RE369" s="1">
        <f>RE329</f>
        <v>0.623151668779045</v>
      </c>
      <c r="RH369" s="1">
        <f>RH329</f>
        <v>0.328263624841572</v>
      </c>
      <c r="RK369" s="1">
        <f>RK329</f>
        <v>0.0485847063793832</v>
      </c>
      <c r="RO369" s="1">
        <f>RO329</f>
        <v>0.736744186046512</v>
      </c>
      <c r="RR369" s="1">
        <f>RR329</f>
        <v>0.552238805970149</v>
      </c>
      <c r="RU369" s="1">
        <f>RU329</f>
        <v>0.645861601085482</v>
      </c>
      <c r="RX369" s="1">
        <f>RX329</f>
        <v>0.855042016806723</v>
      </c>
      <c r="SA369" s="1">
        <f>SA329</f>
        <v>0.458616010854817</v>
      </c>
      <c r="SD369" s="1">
        <f>SD329</f>
        <v>0.460928652321631</v>
      </c>
      <c r="SG369" s="1">
        <f>SG329</f>
        <v>0.539071347678369</v>
      </c>
      <c r="SJ369" s="1">
        <f>SJ329</f>
        <v>0.16953316953317</v>
      </c>
      <c r="SM369" s="1">
        <f>SM329</f>
        <v>0.552238805970149</v>
      </c>
      <c r="SP369" s="1">
        <f>SP329</f>
        <v>0.354138398914518</v>
      </c>
      <c r="SS369" s="1">
        <f>SS329</f>
        <v>0.0936227951153324</v>
      </c>
      <c r="SY369" s="1">
        <f>SY329</f>
        <v>0.839306813706184</v>
      </c>
      <c r="TB369" s="1">
        <f>TB329</f>
        <v>0.734976112647724</v>
      </c>
      <c r="TE369" s="1">
        <f>TE329</f>
        <v>0.74704551169223</v>
      </c>
      <c r="TH369" s="1">
        <f>TH329</f>
        <v>0.983843823628408</v>
      </c>
      <c r="TK369" s="1">
        <f>TK329</f>
        <v>0.276841840583354</v>
      </c>
      <c r="TN369" s="1">
        <f>TN329</f>
        <v>0.495928062436376</v>
      </c>
      <c r="TQ369" s="1">
        <f>TQ329</f>
        <v>0.504071937563624</v>
      </c>
      <c r="TT369" s="1">
        <f>TT329</f>
        <v>0.016421484775915</v>
      </c>
      <c r="TW369" s="1">
        <f>TW329</f>
        <v>0.734976112647725</v>
      </c>
      <c r="TZ369" s="1">
        <f>TZ329</f>
        <v>0.25295448830777</v>
      </c>
      <c r="UC369" s="1">
        <f>UC329</f>
        <v>0.0120693990445059</v>
      </c>
      <c r="UG369" s="1">
        <f>UG329</f>
        <v>0.838393731635651</v>
      </c>
      <c r="UJ369" s="1">
        <f>UJ329</f>
        <v>0.733501259445844</v>
      </c>
      <c r="UM369" s="1">
        <f>UM329</f>
        <v>0.746095717884131</v>
      </c>
      <c r="UP369" s="1">
        <f>UP329</f>
        <v>0.983119513841999</v>
      </c>
      <c r="US369" s="1">
        <f>US329</f>
        <v>0.285894206549119</v>
      </c>
      <c r="UV369" s="1">
        <f>UV329</f>
        <v>0.495743956418114</v>
      </c>
      <c r="UY369" s="1">
        <f>UY329</f>
        <v>0.504256043581886</v>
      </c>
      <c r="VB369" s="1">
        <f>VB329</f>
        <v>0.0171703296703296</v>
      </c>
      <c r="VE369" s="1">
        <f>VE329</f>
        <v>0.733501259445844</v>
      </c>
      <c r="VH369" s="1">
        <f>VH329</f>
        <v>0.253904282115869</v>
      </c>
      <c r="VK369" s="1">
        <f>VK329</f>
        <v>0.0125944584382872</v>
      </c>
      <c r="VO369" s="1">
        <f>VO329</f>
        <v>0.826762523191095</v>
      </c>
      <c r="VR369" s="1">
        <f>VR329</f>
        <v>0.692354927847713</v>
      </c>
      <c r="VU369" s="1">
        <f>VU329</f>
        <v>0.727970525023027</v>
      </c>
      <c r="VX369" s="1">
        <f>VX329</f>
        <v>0.951075495571489</v>
      </c>
      <c r="WA369" s="1">
        <f>WA329</f>
        <v>0.323917715689285</v>
      </c>
      <c r="WD369" s="1">
        <f>WD329</f>
        <v>0.487462170341548</v>
      </c>
      <c r="WG369" s="1">
        <f>WG329</f>
        <v>0.512537829658452</v>
      </c>
      <c r="WJ369" s="1">
        <f>WJ329</f>
        <v>0.0514412416851442</v>
      </c>
      <c r="WM369" s="1">
        <f>WM329</f>
        <v>0.692354927847713</v>
      </c>
      <c r="WP369" s="1">
        <f>WP329</f>
        <v>0.272029474976973</v>
      </c>
      <c r="WS369" s="1">
        <f>WS329</f>
        <v>0.0356155971753148</v>
      </c>
      <c r="WW369" s="1">
        <f>WW329</f>
        <v>0.806483625537545</v>
      </c>
      <c r="WZ369" s="1">
        <f>WZ329</f>
        <v>0.62400354295837</v>
      </c>
      <c r="XC369" s="1">
        <f>XC329</f>
        <v>0.672719220549158</v>
      </c>
      <c r="XF369" s="1">
        <f>XF329</f>
        <v>0.927583936800527</v>
      </c>
      <c r="XI369" s="1">
        <f>XI329</f>
        <v>0.338795394154119</v>
      </c>
      <c r="XL369" s="1">
        <f>XL329</f>
        <v>0.481215846994536</v>
      </c>
      <c r="XO369" s="1">
        <f>XO329</f>
        <v>0.518784153005464</v>
      </c>
      <c r="XR369" s="1">
        <f>XR329</f>
        <v>0.0780695528743789</v>
      </c>
      <c r="XU369" s="1">
        <f>XU329</f>
        <v>0.62400354295837</v>
      </c>
      <c r="XX369" s="1">
        <f>XX329</f>
        <v>0.327280779450842</v>
      </c>
      <c r="YA369" s="1">
        <f>YA329</f>
        <v>0.0487156775907882</v>
      </c>
      <c r="YE369" s="1">
        <f>YE329</f>
        <v>0.736637512147716</v>
      </c>
      <c r="YH369" s="1">
        <f>YH329</f>
        <v>0.554609929078014</v>
      </c>
      <c r="YK369" s="1">
        <f>YK329</f>
        <v>0.64822695035461</v>
      </c>
      <c r="YN369" s="1">
        <f>YN329</f>
        <v>0.855579868708972</v>
      </c>
      <c r="YQ369" s="1">
        <f>YQ329</f>
        <v>0.459574468085106</v>
      </c>
      <c r="YT369" s="1">
        <f>YT329</f>
        <v>0.461084905660377</v>
      </c>
      <c r="YW369" s="1">
        <f>YW329</f>
        <v>0.538915094339623</v>
      </c>
      <c r="YZ369" s="1">
        <f>YZ329</f>
        <v>0.168797953964195</v>
      </c>
      <c r="ZC369" s="1">
        <f>ZC329</f>
        <v>0.554609929078014</v>
      </c>
      <c r="ZF369" s="1">
        <f>ZF329</f>
        <v>0.35177304964539</v>
      </c>
      <c r="ZI369" s="1">
        <f>ZI329</f>
        <v>0.0936170212765958</v>
      </c>
    </row>
    <row r="370" spans="2:685">
      <c r="B370" s="1" t="s">
        <v>79</v>
      </c>
      <c r="C370" s="1">
        <f>C340</f>
        <v>0.839300582847627</v>
      </c>
      <c r="F370" s="1">
        <f>F340</f>
        <v>0.7289769683985</v>
      </c>
      <c r="I370" s="1">
        <f>I340</f>
        <v>0.742367434386717</v>
      </c>
      <c r="L370" s="1">
        <f>L340</f>
        <v>0.981962481962482</v>
      </c>
      <c r="O370" s="1">
        <f>O340</f>
        <v>0.286555972147831</v>
      </c>
      <c r="R370" s="1">
        <f>R340</f>
        <v>0.495449581361485</v>
      </c>
      <c r="U370" s="1">
        <f>U340</f>
        <v>0.504550418638515</v>
      </c>
      <c r="X370" s="1">
        <f>X340</f>
        <v>0.0183688464364435</v>
      </c>
      <c r="AA370" s="1">
        <f>AA340</f>
        <v>0.7289769683985</v>
      </c>
      <c r="AD370" s="1">
        <f>AD340</f>
        <v>0.257632565613283</v>
      </c>
      <c r="AG370" s="1">
        <f>AG340</f>
        <v>0.0133904659882163</v>
      </c>
      <c r="AK370" s="1">
        <f>AK340</f>
        <v>0.839653085921743</v>
      </c>
      <c r="AN370" s="1">
        <f>AN340</f>
        <v>0.73528642427413</v>
      </c>
      <c r="AQ370" s="1">
        <f>AQ340</f>
        <v>0.748888307611823</v>
      </c>
      <c r="AT370" s="1">
        <f>AT340</f>
        <v>0.981837233670975</v>
      </c>
      <c r="AW370" s="1">
        <f>AW340</f>
        <v>0.296887261313105</v>
      </c>
      <c r="AZ370" s="1">
        <f>AZ340</f>
        <v>0.495417694747973</v>
      </c>
      <c r="BC370" s="1">
        <f>BC340</f>
        <v>0.504582305252027</v>
      </c>
      <c r="BF370" s="1">
        <f>BF340</f>
        <v>0.0184987548914977</v>
      </c>
      <c r="BI370" s="1">
        <f>BI340</f>
        <v>0.73528642427413</v>
      </c>
      <c r="BL370" s="1">
        <f>BL340</f>
        <v>0.251111692388177</v>
      </c>
      <c r="BO370" s="1">
        <f>BO340</f>
        <v>0.0136018833376929</v>
      </c>
      <c r="BS370" s="1">
        <f>BS340</f>
        <v>0.816488122962273</v>
      </c>
      <c r="BV370" s="1">
        <f>BV340</f>
        <v>0.683974358974359</v>
      </c>
      <c r="BY370" s="1">
        <f>BY340</f>
        <v>0.725641025641026</v>
      </c>
      <c r="CB370" s="1">
        <f>CB340</f>
        <v>0.942579505300353</v>
      </c>
      <c r="CE370" s="1">
        <f>CE340</f>
        <v>0.376282051282051</v>
      </c>
      <c r="CH370" s="1">
        <f>CH340</f>
        <v>0.485220554797635</v>
      </c>
      <c r="CK370" s="1">
        <f>CK340</f>
        <v>0.514779445202365</v>
      </c>
      <c r="CN370" s="1">
        <f>CN340</f>
        <v>0.0609184629803188</v>
      </c>
      <c r="CQ370" s="1">
        <f>CQ340</f>
        <v>0.683974358974359</v>
      </c>
      <c r="CT370" s="1">
        <f>CT340</f>
        <v>0.274358974358974</v>
      </c>
      <c r="CW370" s="1">
        <f>CW340</f>
        <v>0.0416666666666668</v>
      </c>
      <c r="DA370" s="1">
        <f>DA340</f>
        <v>0.796480272495033</v>
      </c>
      <c r="DD370" s="1">
        <f>DD340</f>
        <v>0.60996835443038</v>
      </c>
      <c r="DG370" s="1">
        <f>DG340</f>
        <v>0.670094936708861</v>
      </c>
      <c r="DJ370" s="1">
        <f>DJ340</f>
        <v>0.910271546635183</v>
      </c>
      <c r="DM370" s="1">
        <f>DM340</f>
        <v>0.393591772151899</v>
      </c>
      <c r="DP370" s="1">
        <f>DP340</f>
        <v>0.476514215080346</v>
      </c>
      <c r="DS370" s="1">
        <f>DS340</f>
        <v>0.523485784919654</v>
      </c>
      <c r="DV370" s="1">
        <f>DV340</f>
        <v>0.0985732814526588</v>
      </c>
      <c r="DY370" s="1">
        <f>DY340</f>
        <v>0.60996835443038</v>
      </c>
      <c r="EB370" s="1">
        <f>EB340</f>
        <v>0.329905063291139</v>
      </c>
      <c r="EE370" s="1">
        <f>EE340</f>
        <v>0.060126582278481</v>
      </c>
      <c r="EI370" s="1">
        <f>EI340</f>
        <v>0.695497630331754</v>
      </c>
      <c r="EL370" s="1">
        <f>EL340</f>
        <v>0.493870402802102</v>
      </c>
      <c r="EO370" s="1">
        <f>EO340</f>
        <v>0.604203152364273</v>
      </c>
      <c r="ER370" s="1">
        <f>ER340</f>
        <v>0.817391304347826</v>
      </c>
      <c r="EU370" s="1">
        <f>EU340</f>
        <v>0.478108581436077</v>
      </c>
      <c r="EX370" s="1">
        <f>EX340</f>
        <v>0.449760765550239</v>
      </c>
      <c r="FA370" s="1">
        <f>FA340</f>
        <v>0.550239234449761</v>
      </c>
      <c r="FD370" s="1">
        <f>FD340</f>
        <v>0.223404255319149</v>
      </c>
      <c r="FG370" s="1">
        <f>FG340</f>
        <v>0.493870402802102</v>
      </c>
      <c r="FJ370" s="1">
        <f>FJ340</f>
        <v>0.395796847635727</v>
      </c>
      <c r="FM370" s="1">
        <f>FM340</f>
        <v>0.110332749562172</v>
      </c>
      <c r="FS370" s="1">
        <f>FS340</f>
        <v>0.837247973394305</v>
      </c>
      <c r="FV370" s="1">
        <f>FV340</f>
        <v>0.730184147317854</v>
      </c>
      <c r="FY370" s="1">
        <f>FY340</f>
        <v>0.743261275687216</v>
      </c>
      <c r="GB370" s="1">
        <f>GB340</f>
        <v>0.982405745062837</v>
      </c>
      <c r="GE370" s="1">
        <f>GE340</f>
        <v>0.283960501734721</v>
      </c>
      <c r="GH370" s="1">
        <f>GH340</f>
        <v>0.495562398116283</v>
      </c>
      <c r="GK370" s="1">
        <f>GK340</f>
        <v>0.504437601883717</v>
      </c>
      <c r="GN370" s="1">
        <f>GN340</f>
        <v>0.017909356725146</v>
      </c>
      <c r="GQ370" s="1">
        <f>GQ340</f>
        <v>0.730184147317854</v>
      </c>
      <c r="GT370" s="1">
        <f>GT340</f>
        <v>0.256738724312784</v>
      </c>
      <c r="GW370" s="1">
        <f>GW340</f>
        <v>0.0130771283693621</v>
      </c>
      <c r="HA370" s="1">
        <f>HA340</f>
        <v>0.838922155688623</v>
      </c>
      <c r="HD370" s="1">
        <f>HD340</f>
        <v>0.734282018111255</v>
      </c>
      <c r="HG370" s="1">
        <f>HG340</f>
        <v>0.747477360931436</v>
      </c>
      <c r="HJ370" s="1">
        <f>HJ340</f>
        <v>0.982346832814122</v>
      </c>
      <c r="HM370" s="1">
        <f>HM340</f>
        <v>0.296248382923674</v>
      </c>
      <c r="HP370" s="1">
        <f>HP340</f>
        <v>0.495547407019382</v>
      </c>
      <c r="HS370" s="1">
        <f>HS340</f>
        <v>0.504452592980618</v>
      </c>
      <c r="HV370" s="1">
        <f>HV340</f>
        <v>0.017970401691332</v>
      </c>
      <c r="HY370" s="1">
        <f>HY340</f>
        <v>0.734282018111255</v>
      </c>
      <c r="IB370" s="1">
        <f>IB340</f>
        <v>0.252522639068564</v>
      </c>
      <c r="IE370" s="1">
        <f>IE340</f>
        <v>0.0131953428201811</v>
      </c>
      <c r="II370" s="1">
        <f>II340</f>
        <v>0.816745283018868</v>
      </c>
      <c r="IL370" s="1">
        <f>IL340</f>
        <v>0.684824902723735</v>
      </c>
      <c r="IO370" s="1">
        <f>IO340</f>
        <v>0.72632944228275</v>
      </c>
      <c r="IR370" s="1">
        <f>IR340</f>
        <v>0.942857142857143</v>
      </c>
      <c r="IU370" s="1">
        <f>IU340</f>
        <v>0.374837872892348</v>
      </c>
      <c r="IX370" s="1">
        <f>IX340</f>
        <v>0.485294117647059</v>
      </c>
      <c r="JA370" s="1">
        <f>JA340</f>
        <v>0.514705882352941</v>
      </c>
      <c r="JD370" s="1">
        <f>JD340</f>
        <v>0.0606060606060608</v>
      </c>
      <c r="JG370" s="1">
        <f>JG340</f>
        <v>0.684824902723735</v>
      </c>
      <c r="JJ370" s="1">
        <f>JJ340</f>
        <v>0.27367055771725</v>
      </c>
      <c r="JM370" s="1">
        <f>JM340</f>
        <v>0.0415045395590144</v>
      </c>
      <c r="JQ370" s="1">
        <f>JQ340</f>
        <v>0.798105387803434</v>
      </c>
      <c r="JT370" s="1">
        <f>JT340</f>
        <v>0.608766898811962</v>
      </c>
      <c r="JW370" s="1">
        <f>JW340</f>
        <v>0.667759115116755</v>
      </c>
      <c r="JZ370" s="1">
        <f>JZ340</f>
        <v>0.911656441717791</v>
      </c>
      <c r="KC370" s="1">
        <f>KC340</f>
        <v>0.383859074149939</v>
      </c>
      <c r="KF370" s="1">
        <f>KF340</f>
        <v>0.476893453145058</v>
      </c>
      <c r="KI370" s="1">
        <f>KI340</f>
        <v>0.523106546854942</v>
      </c>
      <c r="KL370" s="1">
        <f>KL340</f>
        <v>0.0969044414535665</v>
      </c>
      <c r="KO370" s="1">
        <f>KO340</f>
        <v>0.608766898811962</v>
      </c>
      <c r="KR370" s="1">
        <f>KR340</f>
        <v>0.332240884883245</v>
      </c>
      <c r="KU370" s="1">
        <f>KU340</f>
        <v>0.0589922163047931</v>
      </c>
      <c r="KY370" s="1">
        <f>KY340</f>
        <v>0.697522816166884</v>
      </c>
      <c r="LB370" s="1">
        <f>LB340</f>
        <v>0.496153846153846</v>
      </c>
      <c r="LE370" s="1">
        <f>LE340</f>
        <v>0.607692307692308</v>
      </c>
      <c r="LH370" s="1">
        <f>LH340</f>
        <v>0.816455696202532</v>
      </c>
      <c r="LK370" s="1">
        <f>LK340</f>
        <v>0.475</v>
      </c>
      <c r="LN370" s="1">
        <f>LN340</f>
        <v>0.449477351916376</v>
      </c>
      <c r="LQ370" s="1">
        <f>LQ340</f>
        <v>0.550522648083624</v>
      </c>
      <c r="LT370" s="1">
        <f>LT340</f>
        <v>0.224806201550388</v>
      </c>
      <c r="LW370" s="1">
        <f>LW340</f>
        <v>0.496153846153846</v>
      </c>
      <c r="LZ370" s="1">
        <f>LZ340</f>
        <v>0.392307692307692</v>
      </c>
      <c r="MC370" s="1">
        <f>MC340</f>
        <v>0.111538461538462</v>
      </c>
      <c r="MI370" s="1">
        <f>MI340</f>
        <v>0.839774713536609</v>
      </c>
      <c r="ML370" s="1">
        <f>ML340</f>
        <v>0.73414271555996</v>
      </c>
      <c r="MO370" s="1">
        <f>MO340</f>
        <v>0.746531219028741</v>
      </c>
      <c r="MR370" s="1">
        <f>MR340</f>
        <v>0.983405243942914</v>
      </c>
      <c r="MU370" s="1">
        <f>MU340</f>
        <v>0.275768087215065</v>
      </c>
      <c r="MX370" s="1">
        <f>MX340</f>
        <v>0.495816599732262</v>
      </c>
      <c r="NA370" s="1">
        <f>NA340</f>
        <v>0.504183400267738</v>
      </c>
      <c r="ND370" s="1">
        <f>ND340</f>
        <v>0.0168747890651368</v>
      </c>
      <c r="NG370" s="1">
        <f>NG340</f>
        <v>0.73414271555996</v>
      </c>
      <c r="NJ370" s="1">
        <f>NJ340</f>
        <v>0.253468780971259</v>
      </c>
      <c r="NM370" s="1">
        <f>NM340</f>
        <v>0.012388503468781</v>
      </c>
      <c r="NQ370" s="1">
        <f>NQ340</f>
        <v>0.840299684542587</v>
      </c>
      <c r="NT370" s="1">
        <f>NT340</f>
        <v>0.734771573604061</v>
      </c>
      <c r="NW370" s="1">
        <f>NW340</f>
        <v>0.747715736040609</v>
      </c>
      <c r="NZ370" s="1">
        <f>NZ340</f>
        <v>0.982688391038697</v>
      </c>
      <c r="OC370" s="1">
        <f>OC340</f>
        <v>0.287309644670051</v>
      </c>
      <c r="OF370" s="1">
        <f>OF340</f>
        <v>0.495634309193631</v>
      </c>
      <c r="OI370" s="1">
        <f>OI340</f>
        <v>0.504365690806369</v>
      </c>
      <c r="OL370" s="1">
        <f>OL340</f>
        <v>0.0176165803108808</v>
      </c>
      <c r="OO370" s="1">
        <f>OO340</f>
        <v>0.734771573604061</v>
      </c>
      <c r="OR370" s="1">
        <f>OR340</f>
        <v>0.252284263959391</v>
      </c>
      <c r="OU370" s="1">
        <f>OU340</f>
        <v>0.0129441624365482</v>
      </c>
      <c r="OY370" s="1">
        <f>OY340</f>
        <v>0.826663564448581</v>
      </c>
      <c r="PB370" s="1">
        <f>PB340</f>
        <v>0.691903584672435</v>
      </c>
      <c r="PE370" s="1">
        <f>PE340</f>
        <v>0.727441285537701</v>
      </c>
      <c r="PH370" s="1">
        <f>PH340</f>
        <v>0.951146983857264</v>
      </c>
      <c r="PK370" s="1">
        <f>PK340</f>
        <v>0.328182941903585</v>
      </c>
      <c r="PN370" s="1">
        <f>PN340</f>
        <v>0.487480949270629</v>
      </c>
      <c r="PQ370" s="1">
        <f>PQ340</f>
        <v>0.512519050729371</v>
      </c>
      <c r="PT370" s="1">
        <f>PT340</f>
        <v>0.0513622152746762</v>
      </c>
      <c r="PW370" s="1">
        <f>PW340</f>
        <v>0.691903584672435</v>
      </c>
      <c r="PZ370" s="1">
        <f>PZ340</f>
        <v>0.272558714462299</v>
      </c>
      <c r="QC370" s="1">
        <f>QC340</f>
        <v>0.0355377008652657</v>
      </c>
      <c r="QG370" s="1">
        <f>QG340</f>
        <v>0.799140049140049</v>
      </c>
      <c r="QJ370" s="1">
        <f>QJ340</f>
        <v>0.616977225672878</v>
      </c>
      <c r="QM370" s="1">
        <f>QM340</f>
        <v>0.670393374741201</v>
      </c>
      <c r="QP370" s="1">
        <f>QP340</f>
        <v>0.920321185917233</v>
      </c>
      <c r="QS370" s="1">
        <f>QS340</f>
        <v>0.34824016563147</v>
      </c>
      <c r="QV370" s="1">
        <f>QV340</f>
        <v>0.479253779350273</v>
      </c>
      <c r="QY370" s="1">
        <f>QY340</f>
        <v>0.520746220649727</v>
      </c>
      <c r="RB370" s="1">
        <f>RB340</f>
        <v>0.0865771812080538</v>
      </c>
      <c r="RE370" s="1">
        <f>RE340</f>
        <v>0.616977225672878</v>
      </c>
      <c r="RH370" s="1">
        <f>RH340</f>
        <v>0.329606625258799</v>
      </c>
      <c r="RK370" s="1">
        <f>RK340</f>
        <v>0.0534161490683231</v>
      </c>
      <c r="RO370" s="1">
        <f>RO340</f>
        <v>0.72794800371402</v>
      </c>
      <c r="RR370" s="1">
        <f>RR340</f>
        <v>0.545578231292517</v>
      </c>
      <c r="RU370" s="1">
        <f>RU340</f>
        <v>0.640816326530612</v>
      </c>
      <c r="RX370" s="1">
        <f>RX340</f>
        <v>0.851380042462845</v>
      </c>
      <c r="SA370" s="1">
        <f>SA340</f>
        <v>0.46530612244898</v>
      </c>
      <c r="SD370" s="1">
        <f>SD340</f>
        <v>0.459862385321101</v>
      </c>
      <c r="SG370" s="1">
        <f>SG340</f>
        <v>0.540137614678899</v>
      </c>
      <c r="SJ370" s="1">
        <f>SJ340</f>
        <v>0.174563591022444</v>
      </c>
      <c r="SM370" s="1">
        <f>SM340</f>
        <v>0.545578231292517</v>
      </c>
      <c r="SP370" s="1">
        <f>SP340</f>
        <v>0.359183673469388</v>
      </c>
      <c r="SS370" s="1">
        <f>SS340</f>
        <v>0.0952380952380952</v>
      </c>
      <c r="SY370" s="1">
        <f>SY340</f>
        <v>0.838677554272057</v>
      </c>
      <c r="TB370" s="1">
        <f>TB340</f>
        <v>0.733637747336377</v>
      </c>
      <c r="TE370" s="1">
        <f>TE340</f>
        <v>0.745814307458143</v>
      </c>
      <c r="TH370" s="1">
        <f>TH340</f>
        <v>0.983673469387755</v>
      </c>
      <c r="TK370" s="1">
        <f>TK340</f>
        <v>0.273718924403856</v>
      </c>
      <c r="TN370" s="1">
        <f>TN340</f>
        <v>0.495884773662551</v>
      </c>
      <c r="TQ370" s="1">
        <f>TQ340</f>
        <v>0.504115226337449</v>
      </c>
      <c r="TT370" s="1">
        <f>TT340</f>
        <v>0.0165975103734439</v>
      </c>
      <c r="TW370" s="1">
        <f>TW340</f>
        <v>0.733637747336377</v>
      </c>
      <c r="TZ370" s="1">
        <f>TZ340</f>
        <v>0.254185692541857</v>
      </c>
      <c r="UC370" s="1">
        <f>UC340</f>
        <v>0.0121765601217656</v>
      </c>
      <c r="UG370" s="1">
        <f>UG340</f>
        <v>0.840433772269558</v>
      </c>
      <c r="UJ370" s="1">
        <f>UJ340</f>
        <v>0.734495641344956</v>
      </c>
      <c r="UM370" s="1">
        <f>UM340</f>
        <v>0.74719800747198</v>
      </c>
      <c r="UP370" s="1">
        <f>UP340</f>
        <v>0.983</v>
      </c>
      <c r="US370" s="1">
        <f>US340</f>
        <v>0.286176836861768</v>
      </c>
      <c r="UV370" s="1">
        <f>UV340</f>
        <v>0.495713565305093</v>
      </c>
      <c r="UY370" s="1">
        <f>UY340</f>
        <v>0.504286434694907</v>
      </c>
      <c r="VB370" s="1">
        <f>VB340</f>
        <v>0.0172939979654119</v>
      </c>
      <c r="VE370" s="1">
        <f>VE340</f>
        <v>0.734495641344956</v>
      </c>
      <c r="VH370" s="1">
        <f>VH340</f>
        <v>0.25280199252802</v>
      </c>
      <c r="VK370" s="1">
        <f>VK340</f>
        <v>0.0127023661270237</v>
      </c>
      <c r="VO370" s="1">
        <f>VO340</f>
        <v>0.825062315884886</v>
      </c>
      <c r="VR370" s="1">
        <f>VR340</f>
        <v>0.693116922152089</v>
      </c>
      <c r="VU370" s="1">
        <f>VU340</f>
        <v>0.72858431018936</v>
      </c>
      <c r="VX370" s="1">
        <f>VX340</f>
        <v>0.951320132013201</v>
      </c>
      <c r="WA370" s="1">
        <f>WA340</f>
        <v>0.326420198376916</v>
      </c>
      <c r="WD370" s="1">
        <f>WD340</f>
        <v>0.487526427061311</v>
      </c>
      <c r="WG370" s="1">
        <f>WG340</f>
        <v>0.512473572938689</v>
      </c>
      <c r="WJ370" s="1">
        <f>WJ340</f>
        <v>0.0511708586296618</v>
      </c>
      <c r="WM370" s="1">
        <f>WM340</f>
        <v>0.693116922152089</v>
      </c>
      <c r="WP370" s="1">
        <f>WP340</f>
        <v>0.27141568981064</v>
      </c>
      <c r="WS370" s="1">
        <f>WS340</f>
        <v>0.0354673880372707</v>
      </c>
      <c r="WW370" s="1">
        <f>WW340</f>
        <v>0.800261096605744</v>
      </c>
      <c r="WZ370" s="1">
        <f>WZ340</f>
        <v>0.619110523998239</v>
      </c>
      <c r="XC370" s="1">
        <f>XC340</f>
        <v>0.672391017173051</v>
      </c>
      <c r="XF370" s="1">
        <f>XF340</f>
        <v>0.920759659462999</v>
      </c>
      <c r="XI370" s="1">
        <f>XI340</f>
        <v>0.349185380889476</v>
      </c>
      <c r="XL370" s="1">
        <f>XL340</f>
        <v>0.479372655983635</v>
      </c>
      <c r="XO370" s="1">
        <f>XO340</f>
        <v>0.520627344016365</v>
      </c>
      <c r="XR370" s="1">
        <f>XR340</f>
        <v>0.0860597439544806</v>
      </c>
      <c r="XU370" s="1">
        <f>XU340</f>
        <v>0.619110523998239</v>
      </c>
      <c r="XX370" s="1">
        <f>XX340</f>
        <v>0.327608982826949</v>
      </c>
      <c r="YA370" s="1">
        <f>YA340</f>
        <v>0.0532804931748128</v>
      </c>
      <c r="YE370" s="1">
        <f>YE340</f>
        <v>0.726295210166178</v>
      </c>
      <c r="YH370" s="1">
        <f>YH340</f>
        <v>0.544412607449857</v>
      </c>
      <c r="YK370" s="1">
        <f>YK340</f>
        <v>0.640401146131805</v>
      </c>
      <c r="YN370" s="1">
        <f>YN340</f>
        <v>0.850111856823266</v>
      </c>
      <c r="YQ370" s="1">
        <f>YQ340</f>
        <v>0.465616045845272</v>
      </c>
      <c r="YT370" s="1">
        <f>YT340</f>
        <v>0.459492140266022</v>
      </c>
      <c r="YW370" s="1">
        <f>YW340</f>
        <v>0.540507859733978</v>
      </c>
      <c r="YZ370" s="1">
        <f>YZ340</f>
        <v>0.176315789473684</v>
      </c>
      <c r="ZC370" s="1">
        <f>ZC340</f>
        <v>0.544412607449857</v>
      </c>
      <c r="ZF370" s="1">
        <f>ZF340</f>
        <v>0.359598853868195</v>
      </c>
      <c r="ZI370" s="1">
        <f>ZI340</f>
        <v>0.0959885386819485</v>
      </c>
    </row>
    <row r="371" spans="2:685">
      <c r="B371" s="1" t="s">
        <v>79</v>
      </c>
      <c r="C371" s="1">
        <f>C351</f>
        <v>0.84010896898575</v>
      </c>
      <c r="F371" s="1">
        <f>F351</f>
        <v>0.731523783929051</v>
      </c>
      <c r="I371" s="1">
        <f>I351</f>
        <v>0.74496103198065</v>
      </c>
      <c r="L371" s="1">
        <f>L351</f>
        <v>0.981962481962482</v>
      </c>
      <c r="O371" s="1">
        <f>O351</f>
        <v>0.282450954044612</v>
      </c>
      <c r="R371" s="1">
        <f>R351</f>
        <v>0.495449581361485</v>
      </c>
      <c r="U371" s="1">
        <f>U351</f>
        <v>0.504550418638515</v>
      </c>
      <c r="X371" s="1">
        <f>X351</f>
        <v>0.018368846436444</v>
      </c>
      <c r="AA371" s="1">
        <f>AA351</f>
        <v>0.731523783929051</v>
      </c>
      <c r="AD371" s="1">
        <f>AD351</f>
        <v>0.25503896801935</v>
      </c>
      <c r="AG371" s="1">
        <f>AG351</f>
        <v>0.0134372480515991</v>
      </c>
      <c r="AK371" s="1">
        <f>AK351</f>
        <v>0.840063974410236</v>
      </c>
      <c r="AN371" s="1">
        <f>AN351</f>
        <v>0.73326414115205</v>
      </c>
      <c r="AQ371" s="1">
        <f>AQ351</f>
        <v>0.746497145822522</v>
      </c>
      <c r="AT371" s="1">
        <f>AT351</f>
        <v>0.982273201251303</v>
      </c>
      <c r="AW371" s="1">
        <f>AW351</f>
        <v>0.297872340425532</v>
      </c>
      <c r="AZ371" s="1">
        <f>AZ351</f>
        <v>0.495528669121515</v>
      </c>
      <c r="BC371" s="1">
        <f>BC351</f>
        <v>0.504471330878485</v>
      </c>
      <c r="BF371" s="1">
        <f>BF351</f>
        <v>0.0180467091295116</v>
      </c>
      <c r="BI371" s="1">
        <f>BI351</f>
        <v>0.73326414115205</v>
      </c>
      <c r="BL371" s="1">
        <f>BL351</f>
        <v>0.253502854177478</v>
      </c>
      <c r="BO371" s="1">
        <f>BO351</f>
        <v>0.0132330046704722</v>
      </c>
      <c r="BS371" s="1">
        <f>BS351</f>
        <v>0.819488817891374</v>
      </c>
      <c r="BV371" s="1">
        <f>BV351</f>
        <v>0.688067647979956</v>
      </c>
      <c r="BY371" s="1">
        <f>BY351</f>
        <v>0.730034450360163</v>
      </c>
      <c r="CB371" s="1">
        <f>CB351</f>
        <v>0.942513942513942</v>
      </c>
      <c r="CE371" s="1">
        <f>CE351</f>
        <v>0.372377074851237</v>
      </c>
      <c r="CH371" s="1">
        <f>CH351</f>
        <v>0.485203180212014</v>
      </c>
      <c r="CK371" s="1">
        <f>CK351</f>
        <v>0.514796819787986</v>
      </c>
      <c r="CN371" s="1">
        <f>CN351</f>
        <v>0.0609922621756942</v>
      </c>
      <c r="CQ371" s="1">
        <f>CQ351</f>
        <v>0.688067647979956</v>
      </c>
      <c r="CT371" s="1">
        <f>CT351</f>
        <v>0.269965549639837</v>
      </c>
      <c r="CW371" s="1">
        <f>CW351</f>
        <v>0.0419668023802068</v>
      </c>
      <c r="DA371" s="1">
        <f>DA351</f>
        <v>0.793937538273117</v>
      </c>
      <c r="DD371" s="1">
        <f>DD351</f>
        <v>0.606522659889877</v>
      </c>
      <c r="DG371" s="1">
        <f>DG351</f>
        <v>0.664125370605676</v>
      </c>
      <c r="DJ371" s="1">
        <f>DJ351</f>
        <v>0.913265306122449</v>
      </c>
      <c r="DM371" s="1">
        <f>DM351</f>
        <v>0.383312155866159</v>
      </c>
      <c r="DP371" s="1">
        <f>DP351</f>
        <v>0.477333333333333</v>
      </c>
      <c r="DS371" s="1">
        <f>DS351</f>
        <v>0.522666666666667</v>
      </c>
      <c r="DV371" s="1">
        <f>DV351</f>
        <v>0.0949720670391063</v>
      </c>
      <c r="DY371" s="1">
        <f>DY351</f>
        <v>0.606522659889877</v>
      </c>
      <c r="EB371" s="1">
        <f>EB351</f>
        <v>0.335874629394324</v>
      </c>
      <c r="EE371" s="1">
        <f>EE351</f>
        <v>0.0576027107157985</v>
      </c>
      <c r="EI371" s="1">
        <f>EI351</f>
        <v>0.69937106918239</v>
      </c>
      <c r="EL371" s="1">
        <f>EL351</f>
        <v>0.49814126394052</v>
      </c>
      <c r="EO371" s="1">
        <f>EO351</f>
        <v>0.607806691449814</v>
      </c>
      <c r="ER371" s="1">
        <f>ER351</f>
        <v>0.819571865443425</v>
      </c>
      <c r="EU371" s="1">
        <f>EU351</f>
        <v>0.477695167286245</v>
      </c>
      <c r="EX371" s="1">
        <f>EX351</f>
        <v>0.450420168067227</v>
      </c>
      <c r="FA371" s="1">
        <f>FA351</f>
        <v>0.549579831932773</v>
      </c>
      <c r="FD371" s="1">
        <f>FD351</f>
        <v>0.220149253731343</v>
      </c>
      <c r="FG371" s="1">
        <f>FG351</f>
        <v>0.49814126394052</v>
      </c>
      <c r="FJ371" s="1">
        <f>FJ351</f>
        <v>0.392193308550186</v>
      </c>
      <c r="FM371" s="1">
        <f>FM351</f>
        <v>0.109665427509294</v>
      </c>
      <c r="FS371" s="1">
        <f>FS351</f>
        <v>0.839488343305137</v>
      </c>
      <c r="FV371" s="1">
        <f>FV351</f>
        <v>0.73241306079108</v>
      </c>
      <c r="FY371" s="1">
        <f>FY351</f>
        <v>0.74568622245819</v>
      </c>
      <c r="GB371" s="1">
        <f>GB351</f>
        <v>0.982200071199715</v>
      </c>
      <c r="GE371" s="1">
        <f>GE351</f>
        <v>0.286700292009557</v>
      </c>
      <c r="GH371" s="1">
        <f>GH351</f>
        <v>0.495510057471264</v>
      </c>
      <c r="GK371" s="1">
        <f>GK351</f>
        <v>0.504489942528736</v>
      </c>
      <c r="GN371" s="1">
        <f>GN351</f>
        <v>0.0181225081551286</v>
      </c>
      <c r="GQ371" s="1">
        <f>GQ351</f>
        <v>0.73241306079108</v>
      </c>
      <c r="GT371" s="1">
        <f>GT351</f>
        <v>0.25431377754181</v>
      </c>
      <c r="GW371" s="1">
        <f>GW351</f>
        <v>0.0132731616671092</v>
      </c>
      <c r="HA371" s="1">
        <f>HA351</f>
        <v>0.839556004036327</v>
      </c>
      <c r="HD371" s="1">
        <f>HD351</f>
        <v>0.733542319749216</v>
      </c>
      <c r="HG371" s="1">
        <f>HG351</f>
        <v>0.747126436781609</v>
      </c>
      <c r="HJ371" s="1">
        <f>HJ351</f>
        <v>0.981818181818182</v>
      </c>
      <c r="HM371" s="1">
        <f>HM351</f>
        <v>0.294409613375131</v>
      </c>
      <c r="HP371" s="1">
        <f>HP351</f>
        <v>0.495412844036697</v>
      </c>
      <c r="HS371" s="1">
        <f>HS351</f>
        <v>0.504587155963303</v>
      </c>
      <c r="HV371" s="1">
        <f>HV351</f>
        <v>0.0185185185185184</v>
      </c>
      <c r="HY371" s="1">
        <f>HY351</f>
        <v>0.733542319749216</v>
      </c>
      <c r="IB371" s="1">
        <f>IB351</f>
        <v>0.252873563218391</v>
      </c>
      <c r="IE371" s="1">
        <f>IE351</f>
        <v>0.0135841170323928</v>
      </c>
      <c r="II371" s="1">
        <f>II351</f>
        <v>0.816129790735951</v>
      </c>
      <c r="IL371" s="1">
        <f>IL351</f>
        <v>0.687116564417178</v>
      </c>
      <c r="IO371" s="1">
        <f>IO351</f>
        <v>0.729415563448499</v>
      </c>
      <c r="IR371" s="1">
        <f>IR351</f>
        <v>0.942009738822488</v>
      </c>
      <c r="IU371" s="1">
        <f>IU351</f>
        <v>0.373264449467227</v>
      </c>
      <c r="IX371" s="1">
        <f>IX351</f>
        <v>0.485069523592432</v>
      </c>
      <c r="JA371" s="1">
        <f>JA351</f>
        <v>0.514930476407568</v>
      </c>
      <c r="JD371" s="1">
        <f>JD351</f>
        <v>0.06156015037594</v>
      </c>
      <c r="JG371" s="1">
        <f>JG351</f>
        <v>0.687116564417178</v>
      </c>
      <c r="JJ371" s="1">
        <f>JJ351</f>
        <v>0.270584436551501</v>
      </c>
      <c r="JM371" s="1">
        <f>JM351</f>
        <v>0.0422989990313207</v>
      </c>
      <c r="JQ371" s="1">
        <f>JQ351</f>
        <v>0.792891760904685</v>
      </c>
      <c r="JT371" s="1">
        <f>JT351</f>
        <v>0.603782080144079</v>
      </c>
      <c r="JW371" s="1">
        <f>JW351</f>
        <v>0.663665015758667</v>
      </c>
      <c r="JZ371" s="1">
        <f>JZ351</f>
        <v>0.909769335142469</v>
      </c>
      <c r="KC371" s="1">
        <f>KC351</f>
        <v>0.393516434038721</v>
      </c>
      <c r="KF371" s="1">
        <f>KF351</f>
        <v>0.476376554174067</v>
      </c>
      <c r="KI371" s="1">
        <f>KI351</f>
        <v>0.523623445825932</v>
      </c>
      <c r="KL371" s="1">
        <f>KL351</f>
        <v>0.0991797166293811</v>
      </c>
      <c r="KO371" s="1">
        <f>KO351</f>
        <v>0.603782080144079</v>
      </c>
      <c r="KR371" s="1">
        <f>KR351</f>
        <v>0.336334984241333</v>
      </c>
      <c r="KU371" s="1">
        <f>KU351</f>
        <v>0.059882935614588</v>
      </c>
      <c r="KY371" s="1">
        <f>KY351</f>
        <v>0.694339622641509</v>
      </c>
      <c r="LB371" s="1">
        <f>LB351</f>
        <v>0.492565055762082</v>
      </c>
      <c r="LE371" s="1">
        <f>LE351</f>
        <v>0.604089219330855</v>
      </c>
      <c r="LH371" s="1">
        <f>LH351</f>
        <v>0.815384615384615</v>
      </c>
      <c r="LK371" s="1">
        <f>LK351</f>
        <v>0.477695167286245</v>
      </c>
      <c r="LN371" s="1">
        <f>LN351</f>
        <v>0.449152542372881</v>
      </c>
      <c r="LQ371" s="1">
        <f>LQ351</f>
        <v>0.550847457627119</v>
      </c>
      <c r="LT371" s="1">
        <f>LT351</f>
        <v>0.226415094339623</v>
      </c>
      <c r="LW371" s="1">
        <f>LW351</f>
        <v>0.492565055762082</v>
      </c>
      <c r="LZ371" s="1">
        <f>LZ351</f>
        <v>0.395910780669145</v>
      </c>
      <c r="MC371" s="1">
        <f>MC351</f>
        <v>0.111524163568773</v>
      </c>
      <c r="MI371" s="1">
        <f>MI351</f>
        <v>0.838522954091816</v>
      </c>
      <c r="ML371" s="1">
        <f>ML351</f>
        <v>0.732723577235772</v>
      </c>
      <c r="MO371" s="1">
        <f>MO351</f>
        <v>0.744918699186992</v>
      </c>
      <c r="MR371" s="1">
        <f>MR351</f>
        <v>0.983628922237381</v>
      </c>
      <c r="MU371" s="1">
        <f>MU351</f>
        <v>0.272865853658537</v>
      </c>
      <c r="MX371" s="1">
        <f>MX351</f>
        <v>0.495873452544704</v>
      </c>
      <c r="NA371" s="1">
        <f>NA351</f>
        <v>0.504126547455296</v>
      </c>
      <c r="ND371" s="1">
        <f>ND351</f>
        <v>0.0166435506241331</v>
      </c>
      <c r="NG371" s="1">
        <f>NG351</f>
        <v>0.732723577235772</v>
      </c>
      <c r="NJ371" s="1">
        <f>NJ351</f>
        <v>0.255081300813008</v>
      </c>
      <c r="NM371" s="1">
        <f>NM351</f>
        <v>0.0121951219512195</v>
      </c>
      <c r="NQ371" s="1">
        <f>NQ351</f>
        <v>0.839615233608166</v>
      </c>
      <c r="NT371" s="1">
        <f>NT351</f>
        <v>0.73542034839687</v>
      </c>
      <c r="NW371" s="1">
        <f>NW351</f>
        <v>0.748548346377177</v>
      </c>
      <c r="NZ371" s="1">
        <f>NZ351</f>
        <v>0.982462057335582</v>
      </c>
      <c r="OC371" s="1">
        <f>OC351</f>
        <v>0.286038879070942</v>
      </c>
      <c r="OF371" s="1">
        <f>OF351</f>
        <v>0.495576726777816</v>
      </c>
      <c r="OI371" s="1">
        <f>OI351</f>
        <v>0.504423273222184</v>
      </c>
      <c r="OL371" s="1">
        <f>OL351</f>
        <v>0.0178510127016822</v>
      </c>
      <c r="OO371" s="1">
        <f>OO351</f>
        <v>0.73542034839687</v>
      </c>
      <c r="OR371" s="1">
        <f>OR351</f>
        <v>0.251451653622823</v>
      </c>
      <c r="OU371" s="1">
        <f>OU351</f>
        <v>0.0131279979803079</v>
      </c>
      <c r="OY371" s="1">
        <f>OY351</f>
        <v>0.828213879408419</v>
      </c>
      <c r="PB371" s="1">
        <f>PB351</f>
        <v>0.693514328808446</v>
      </c>
      <c r="PE371" s="1">
        <f>PE351</f>
        <v>0.728808446455505</v>
      </c>
      <c r="PH371" s="1">
        <f>PH351</f>
        <v>0.951572847682119</v>
      </c>
      <c r="PK371" s="1">
        <f>PK351</f>
        <v>0.32579185520362</v>
      </c>
      <c r="PN371" s="1">
        <f>PN351</f>
        <v>0.487592788971368</v>
      </c>
      <c r="PQ371" s="1">
        <f>PQ351</f>
        <v>0.512407211028632</v>
      </c>
      <c r="PT371" s="1">
        <f>PT351</f>
        <v>0.0508916920400173</v>
      </c>
      <c r="PW371" s="1">
        <f>PW351</f>
        <v>0.693514328808446</v>
      </c>
      <c r="PZ371" s="1">
        <f>PZ351</f>
        <v>0.271191553544495</v>
      </c>
      <c r="QC371" s="1">
        <f>QC351</f>
        <v>0.0352941176470588</v>
      </c>
      <c r="QG371" s="1">
        <f>QG351</f>
        <v>0.802127659574468</v>
      </c>
      <c r="QJ371" s="1">
        <f>QJ351</f>
        <v>0.621886484279298</v>
      </c>
      <c r="QM371" s="1">
        <f>QM351</f>
        <v>0.673744385463454</v>
      </c>
      <c r="QP371" s="1">
        <f>QP351</f>
        <v>0.923030303030303</v>
      </c>
      <c r="QS371" s="1">
        <f>QS351</f>
        <v>0.34340547162107</v>
      </c>
      <c r="QV371" s="1">
        <f>QV351</f>
        <v>0.479987393633785</v>
      </c>
      <c r="QY371" s="1">
        <f>QY351</f>
        <v>0.520012606366215</v>
      </c>
      <c r="RB371" s="1">
        <f>RB351</f>
        <v>0.0833880499015103</v>
      </c>
      <c r="RE371" s="1">
        <f>RE351</f>
        <v>0.621886484279298</v>
      </c>
      <c r="RH371" s="1">
        <f>RH351</f>
        <v>0.326255614536546</v>
      </c>
      <c r="RK371" s="1">
        <f>RK351</f>
        <v>0.0518579011841568</v>
      </c>
      <c r="RO371" s="1">
        <f>RO351</f>
        <v>0.725975261655566</v>
      </c>
      <c r="RR371" s="1">
        <f>RR351</f>
        <v>0.543175487465181</v>
      </c>
      <c r="RU371" s="1">
        <f>RU351</f>
        <v>0.639275766016713</v>
      </c>
      <c r="RX371" s="1">
        <f>RX351</f>
        <v>0.849673202614379</v>
      </c>
      <c r="SA371" s="1">
        <f>SA351</f>
        <v>0.463788300835655</v>
      </c>
      <c r="SD371" s="1">
        <f>SD351</f>
        <v>0.459363957597173</v>
      </c>
      <c r="SG371" s="1">
        <f>SG351</f>
        <v>0.540636042402827</v>
      </c>
      <c r="SJ371" s="1">
        <f>SJ351</f>
        <v>0.176923076923077</v>
      </c>
      <c r="SM371" s="1">
        <f>SM351</f>
        <v>0.543175487465181</v>
      </c>
      <c r="SP371" s="1">
        <f>SP351</f>
        <v>0.360724233983287</v>
      </c>
      <c r="SS371" s="1">
        <f>SS351</f>
        <v>0.0961002785515321</v>
      </c>
      <c r="SY371" s="1">
        <f>SY351</f>
        <v>0.839936920954071</v>
      </c>
      <c r="TB371" s="1">
        <f>TB351</f>
        <v>0.732344810253833</v>
      </c>
      <c r="TE371" s="1">
        <f>TE351</f>
        <v>0.744408142749435</v>
      </c>
      <c r="TH371" s="1">
        <f>TH351</f>
        <v>0.983794733288319</v>
      </c>
      <c r="TK371" s="1">
        <f>TK351</f>
        <v>0.274943453128927</v>
      </c>
      <c r="TN371" s="1">
        <f>TN351</f>
        <v>0.495915588835943</v>
      </c>
      <c r="TQ371" s="1">
        <f>TQ351</f>
        <v>0.504084411164057</v>
      </c>
      <c r="TT371" s="1">
        <f>TT351</f>
        <v>0.0164722031571722</v>
      </c>
      <c r="TW371" s="1">
        <f>TW351</f>
        <v>0.732344810253833</v>
      </c>
      <c r="TZ371" s="1">
        <f>TZ351</f>
        <v>0.255591857250565</v>
      </c>
      <c r="UC371" s="1">
        <f>UC351</f>
        <v>0.0120633324956019</v>
      </c>
      <c r="UG371" s="1">
        <f>UG351</f>
        <v>0.838415226257526</v>
      </c>
      <c r="UJ371" s="1">
        <f>UJ351</f>
        <v>0.735726751433558</v>
      </c>
      <c r="UM371" s="1">
        <f>UM351</f>
        <v>0.748441785091</v>
      </c>
      <c r="UP371" s="1">
        <f>UP351</f>
        <v>0.983011325782811</v>
      </c>
      <c r="US371" s="1">
        <f>US351</f>
        <v>0.283719770630765</v>
      </c>
      <c r="UV371" s="1">
        <f>UV351</f>
        <v>0.495716445489669</v>
      </c>
      <c r="UY371" s="1">
        <f>UY351</f>
        <v>0.504283554510331</v>
      </c>
      <c r="VB371" s="1">
        <f>VB351</f>
        <v>0.0172822771941714</v>
      </c>
      <c r="VE371" s="1">
        <f>VE351</f>
        <v>0.735726751433558</v>
      </c>
      <c r="VH371" s="1">
        <f>VH351</f>
        <v>0.251558214909</v>
      </c>
      <c r="VK371" s="1">
        <f>VK351</f>
        <v>0.012715033657442</v>
      </c>
      <c r="VO371" s="1">
        <f>VO351</f>
        <v>0.827211827211827</v>
      </c>
      <c r="VR371" s="1">
        <f>VR351</f>
        <v>0.691460055096419</v>
      </c>
      <c r="VU371" s="1">
        <f>VU351</f>
        <v>0.726660544842363</v>
      </c>
      <c r="VX371" s="1">
        <f>VX351</f>
        <v>0.951558550968829</v>
      </c>
      <c r="WA371" s="1">
        <f>WA351</f>
        <v>0.325068870523416</v>
      </c>
      <c r="WD371" s="1">
        <f>WD351</f>
        <v>0.487589035182387</v>
      </c>
      <c r="WG371" s="1">
        <f>WG351</f>
        <v>0.512410964817613</v>
      </c>
      <c r="WJ371" s="1">
        <f>WJ351</f>
        <v>0.0509074811863655</v>
      </c>
      <c r="WM371" s="1">
        <f>WM351</f>
        <v>0.691460055096419</v>
      </c>
      <c r="WP371" s="1">
        <f>WP351</f>
        <v>0.273339455157637</v>
      </c>
      <c r="WS371" s="1">
        <f>WS351</f>
        <v>0.0352004897459443</v>
      </c>
      <c r="WW371" s="1">
        <f>WW351</f>
        <v>0.801818751959862</v>
      </c>
      <c r="WZ371" s="1">
        <f>WZ351</f>
        <v>0.621621621621622</v>
      </c>
      <c r="XC371" s="1">
        <f>XC351</f>
        <v>0.67652027027027</v>
      </c>
      <c r="XF371" s="1">
        <f>XF351</f>
        <v>0.918851435705368</v>
      </c>
      <c r="XI371" s="1">
        <f>XI351</f>
        <v>0.346706081081081</v>
      </c>
      <c r="XL371" s="1">
        <f>XL351</f>
        <v>0.478854912166558</v>
      </c>
      <c r="XO371" s="1">
        <f>XO351</f>
        <v>0.521145087833442</v>
      </c>
      <c r="XR371" s="1">
        <f>XR351</f>
        <v>0.0883152173913042</v>
      </c>
      <c r="XU371" s="1">
        <f>XU351</f>
        <v>0.621621621621622</v>
      </c>
      <c r="XX371" s="1">
        <f>XX351</f>
        <v>0.32347972972973</v>
      </c>
      <c r="YA371" s="1">
        <f>YA351</f>
        <v>0.0548986486486486</v>
      </c>
      <c r="YE371" s="1">
        <f>YE351</f>
        <v>0.725099601593626</v>
      </c>
      <c r="YH371" s="1">
        <f>YH351</f>
        <v>0.545189504373178</v>
      </c>
      <c r="YK371" s="1">
        <f>YK351</f>
        <v>0.641399416909621</v>
      </c>
      <c r="YN371" s="1">
        <f>YN351</f>
        <v>0.85</v>
      </c>
      <c r="YQ371" s="1">
        <f>YQ351</f>
        <v>0.463556851311953</v>
      </c>
      <c r="YT371" s="1">
        <f>YT351</f>
        <v>0.459459459459459</v>
      </c>
      <c r="YW371" s="1">
        <f>YW351</f>
        <v>0.54054054054054</v>
      </c>
      <c r="YZ371" s="1">
        <f>YZ351</f>
        <v>0.176470588235294</v>
      </c>
      <c r="ZC371" s="1">
        <f>ZC351</f>
        <v>0.545189504373178</v>
      </c>
      <c r="ZF371" s="1">
        <f>ZF351</f>
        <v>0.358600583090379</v>
      </c>
      <c r="ZI371" s="1">
        <f>ZI351</f>
        <v>0.0962099125364432</v>
      </c>
    </row>
    <row r="372" spans="2:685">
      <c r="B372" s="1" t="s">
        <v>79</v>
      </c>
      <c r="C372" s="1">
        <f>C362</f>
        <v>0.837960106929879</v>
      </c>
      <c r="F372" s="1">
        <f>F362</f>
        <v>0.730992608236536</v>
      </c>
      <c r="I372" s="1">
        <f>I362</f>
        <v>0.743928194297783</v>
      </c>
      <c r="L372" s="1">
        <f>L362</f>
        <v>0.982611781405252</v>
      </c>
      <c r="O372" s="1">
        <f>O362</f>
        <v>0.283790918690602</v>
      </c>
      <c r="R372" s="1">
        <f>R362</f>
        <v>0.495614820118131</v>
      </c>
      <c r="U372" s="1">
        <f>U362</f>
        <v>0.504385179881869</v>
      </c>
      <c r="X372" s="1">
        <f>X362</f>
        <v>0.01769591910437</v>
      </c>
      <c r="AA372" s="1">
        <f>AA362</f>
        <v>0.730992608236536</v>
      </c>
      <c r="AD372" s="1">
        <f>AD362</f>
        <v>0.256071805702217</v>
      </c>
      <c r="AG372" s="1">
        <f>AG362</f>
        <v>0.0129355860612462</v>
      </c>
      <c r="AK372" s="1">
        <f>AK362</f>
        <v>0.838529176658673</v>
      </c>
      <c r="AN372" s="1">
        <f>AN362</f>
        <v>0.732919254658385</v>
      </c>
      <c r="AQ372" s="1">
        <f>AQ362</f>
        <v>0.746376811594203</v>
      </c>
      <c r="AT372" s="1">
        <f>AT362</f>
        <v>0.981969486823856</v>
      </c>
      <c r="AW372" s="1">
        <f>AW362</f>
        <v>0.295031055900621</v>
      </c>
      <c r="AZ372" s="1">
        <f>AZ362</f>
        <v>0.495451364590623</v>
      </c>
      <c r="BC372" s="1">
        <f>BC362</f>
        <v>0.504548635409377</v>
      </c>
      <c r="BF372" s="1">
        <f>BF362</f>
        <v>0.018361581920904</v>
      </c>
      <c r="BI372" s="1">
        <f>BI362</f>
        <v>0.732919254658385</v>
      </c>
      <c r="BL372" s="1">
        <f>BL362</f>
        <v>0.253623188405797</v>
      </c>
      <c r="BO372" s="1">
        <f>BO362</f>
        <v>0.0134575569358177</v>
      </c>
      <c r="BS372" s="1">
        <f>BS362</f>
        <v>0.817140128909048</v>
      </c>
      <c r="BV372" s="1">
        <f>BV362</f>
        <v>0.682190882256478</v>
      </c>
      <c r="BY372" s="1">
        <f>BY362</f>
        <v>0.723843883240407</v>
      </c>
      <c r="CB372" s="1">
        <f>CB362</f>
        <v>0.942455822383326</v>
      </c>
      <c r="CE372" s="1">
        <f>CE362</f>
        <v>0.373893079698262</v>
      </c>
      <c r="CH372" s="1">
        <f>CH362</f>
        <v>0.485187777000233</v>
      </c>
      <c r="CK372" s="1">
        <f>CK362</f>
        <v>0.514812222999767</v>
      </c>
      <c r="CN372" s="1">
        <f>CN362</f>
        <v>0.0610576923076924</v>
      </c>
      <c r="CQ372" s="1">
        <f>CQ362</f>
        <v>0.682190882256478</v>
      </c>
      <c r="CT372" s="1">
        <f>CT362</f>
        <v>0.276156116759593</v>
      </c>
      <c r="CW372" s="1">
        <f>CW362</f>
        <v>0.0416530009839292</v>
      </c>
      <c r="DA372" s="1">
        <f>DA362</f>
        <v>0.7986838169309</v>
      </c>
      <c r="DD372" s="1">
        <f>DD362</f>
        <v>0.607631688096226</v>
      </c>
      <c r="DG372" s="1">
        <f>DG362</f>
        <v>0.667357942762339</v>
      </c>
      <c r="DJ372" s="1">
        <f>DJ362</f>
        <v>0.910503418272219</v>
      </c>
      <c r="DM372" s="1">
        <f>DM362</f>
        <v>0.386561592700124</v>
      </c>
      <c r="DP372" s="1">
        <f>DP362</f>
        <v>0.476577748861418</v>
      </c>
      <c r="DS372" s="1">
        <f>DS362</f>
        <v>0.523422251138582</v>
      </c>
      <c r="DV372" s="1">
        <f>DV362</f>
        <v>0.0982935153583617</v>
      </c>
      <c r="DY372" s="1">
        <f>DY362</f>
        <v>0.607631688096226</v>
      </c>
      <c r="EB372" s="1">
        <f>EB362</f>
        <v>0.332642057237661</v>
      </c>
      <c r="EE372" s="1">
        <f>EE362</f>
        <v>0.0597262546661136</v>
      </c>
      <c r="EI372" s="1">
        <f>EI362</f>
        <v>0.693798449612403</v>
      </c>
      <c r="EL372" s="1">
        <f>EL362</f>
        <v>0.498091603053435</v>
      </c>
      <c r="EO372" s="1">
        <f>EO362</f>
        <v>0.606870229007634</v>
      </c>
      <c r="ER372" s="1">
        <f>ER362</f>
        <v>0.820754716981132</v>
      </c>
      <c r="EU372" s="1">
        <f>EU362</f>
        <v>0.477099236641221</v>
      </c>
      <c r="EX372" s="1">
        <f>EX362</f>
        <v>0.450777202072539</v>
      </c>
      <c r="FA372" s="1">
        <f>FA362</f>
        <v>0.549222797927461</v>
      </c>
      <c r="FD372" s="1">
        <f>FD362</f>
        <v>0.218390804597701</v>
      </c>
      <c r="FG372" s="1">
        <f>FG362</f>
        <v>0.498091603053435</v>
      </c>
      <c r="FJ372" s="1">
        <f>FJ362</f>
        <v>0.393129770992366</v>
      </c>
      <c r="FM372" s="1">
        <f>FM362</f>
        <v>0.108778625954198</v>
      </c>
      <c r="FS372" s="1">
        <f>FS362</f>
        <v>0.838491494158639</v>
      </c>
      <c r="FV372" s="1">
        <f>FV362</f>
        <v>0.729331226961559</v>
      </c>
      <c r="FY372" s="1">
        <f>FY362</f>
        <v>0.742496050552923</v>
      </c>
      <c r="GB372" s="1">
        <f>GB362</f>
        <v>0.982269503546099</v>
      </c>
      <c r="GE372" s="1">
        <f>GE362</f>
        <v>0.284623486045287</v>
      </c>
      <c r="GH372" s="1">
        <f>GH362</f>
        <v>0.495527728085868</v>
      </c>
      <c r="GK372" s="1">
        <f>GK362</f>
        <v>0.504472271914132</v>
      </c>
      <c r="GN372" s="1">
        <f>GN362</f>
        <v>0.0180505415162455</v>
      </c>
      <c r="GQ372" s="1">
        <f>GQ362</f>
        <v>0.729331226961559</v>
      </c>
      <c r="GT372" s="1">
        <f>GT362</f>
        <v>0.257503949447077</v>
      </c>
      <c r="GW372" s="1">
        <f>GW362</f>
        <v>0.0131648235913639</v>
      </c>
      <c r="HA372" s="1">
        <f>HA362</f>
        <v>0.838320947981522</v>
      </c>
      <c r="HD372" s="1">
        <f>HD362</f>
        <v>0.732152162584679</v>
      </c>
      <c r="HG372" s="1">
        <f>HG362</f>
        <v>0.744919228764982</v>
      </c>
      <c r="HJ372" s="1">
        <f>HJ362</f>
        <v>0.982861140258832</v>
      </c>
      <c r="HM372" s="1">
        <f>HM362</f>
        <v>0.297290255341324</v>
      </c>
      <c r="HP372" s="1">
        <f>HP362</f>
        <v>0.495678250132298</v>
      </c>
      <c r="HS372" s="1">
        <f>HS362</f>
        <v>0.504321749867702</v>
      </c>
      <c r="HV372" s="1">
        <f>HV362</f>
        <v>0.0174377224199291</v>
      </c>
      <c r="HY372" s="1">
        <f>HY362</f>
        <v>0.73215216258468</v>
      </c>
      <c r="IB372" s="1">
        <f>IB362</f>
        <v>0.255080771235018</v>
      </c>
      <c r="IE372" s="1">
        <f>IE362</f>
        <v>0.0127670661803023</v>
      </c>
      <c r="II372" s="1">
        <f>II362</f>
        <v>0.819489559164733</v>
      </c>
      <c r="IL372" s="1">
        <f>IL362</f>
        <v>0.683471601786854</v>
      </c>
      <c r="IO372" s="1">
        <f>IO362</f>
        <v>0.725271218889598</v>
      </c>
      <c r="IR372" s="1">
        <f>IR362</f>
        <v>0.942366915970083</v>
      </c>
      <c r="IU372" s="1">
        <f>IU362</f>
        <v>0.375239310784939</v>
      </c>
      <c r="IX372" s="1">
        <f>IX362</f>
        <v>0.485164212910532</v>
      </c>
      <c r="JA372" s="1">
        <f>JA362</f>
        <v>0.514835787089468</v>
      </c>
      <c r="JD372" s="1">
        <f>JD362</f>
        <v>0.0611577964519143</v>
      </c>
      <c r="JG372" s="1">
        <f>JG362</f>
        <v>0.683471601786854</v>
      </c>
      <c r="JJ372" s="1">
        <f>JJ362</f>
        <v>0.274728781110402</v>
      </c>
      <c r="JM372" s="1">
        <f>JM362</f>
        <v>0.0417996171027442</v>
      </c>
      <c r="JQ372" s="1">
        <f>JQ362</f>
        <v>0.796479308214948</v>
      </c>
      <c r="JT372" s="1">
        <f>JT362</f>
        <v>0.60548885077187</v>
      </c>
      <c r="JW372" s="1">
        <f>JW362</f>
        <v>0.663379073756432</v>
      </c>
      <c r="JZ372" s="1">
        <f>JZ362</f>
        <v>0.91273432449903</v>
      </c>
      <c r="KC372" s="1">
        <f>KC362</f>
        <v>0.388507718696398</v>
      </c>
      <c r="KF372" s="1">
        <f>KF362</f>
        <v>0.477188239270024</v>
      </c>
      <c r="KI372" s="1">
        <f>KI362</f>
        <v>0.522811760729976</v>
      </c>
      <c r="KL372" s="1">
        <f>KL362</f>
        <v>0.0956090651558075</v>
      </c>
      <c r="KO372" s="1">
        <f>KO362</f>
        <v>0.60548885077187</v>
      </c>
      <c r="KR372" s="1">
        <f>KR362</f>
        <v>0.336620926243568</v>
      </c>
      <c r="KU372" s="1">
        <f>KU362</f>
        <v>0.0578902229845627</v>
      </c>
      <c r="KY372" s="1">
        <f>KY362</f>
        <v>0.693589743589744</v>
      </c>
      <c r="LB372" s="1">
        <f>LB362</f>
        <v>0.496212121212121</v>
      </c>
      <c r="LE372" s="1">
        <f>LE362</f>
        <v>0.604166666666667</v>
      </c>
      <c r="LH372" s="1">
        <f>LH362</f>
        <v>0.821316614420063</v>
      </c>
      <c r="LK372" s="1">
        <f>LK362</f>
        <v>0.477272727272727</v>
      </c>
      <c r="LN372" s="1">
        <f>LN362</f>
        <v>0.450946643717728</v>
      </c>
      <c r="LQ372" s="1">
        <f>LQ362</f>
        <v>0.549053356282272</v>
      </c>
      <c r="LT372" s="1">
        <f>LT362</f>
        <v>0.217557251908397</v>
      </c>
      <c r="LW372" s="1">
        <f>LW362</f>
        <v>0.496212121212121</v>
      </c>
      <c r="LZ372" s="1">
        <f>LZ362</f>
        <v>0.395833333333333</v>
      </c>
      <c r="MC372" s="1">
        <f>MC362</f>
        <v>0.107954545454545</v>
      </c>
      <c r="MI372" s="1">
        <f>MI362</f>
        <v>0.840070643642072</v>
      </c>
      <c r="ML372" s="1">
        <f>ML362</f>
        <v>0.733400150338261</v>
      </c>
      <c r="MO372" s="1">
        <f>MO362</f>
        <v>0.745427211225257</v>
      </c>
      <c r="MR372" s="1">
        <f>MR362</f>
        <v>0.983865546218487</v>
      </c>
      <c r="MU372" s="1">
        <f>MU362</f>
        <v>0.276872964169381</v>
      </c>
      <c r="MX372" s="1">
        <f>MX362</f>
        <v>0.495933581836666</v>
      </c>
      <c r="NA372" s="1">
        <f>NA362</f>
        <v>0.504066418163334</v>
      </c>
      <c r="ND372" s="1">
        <f>ND362</f>
        <v>0.0163990433891357</v>
      </c>
      <c r="NG372" s="1">
        <f>NG362</f>
        <v>0.733400150338261</v>
      </c>
      <c r="NJ372" s="1">
        <f>NJ362</f>
        <v>0.254572788774743</v>
      </c>
      <c r="NM372" s="1">
        <f>NM362</f>
        <v>0.0120270608869957</v>
      </c>
      <c r="NQ372" s="1">
        <f>NQ362</f>
        <v>0.839012925969448</v>
      </c>
      <c r="NT372" s="1">
        <f>NT362</f>
        <v>0.734591194968553</v>
      </c>
      <c r="NW372" s="1">
        <f>NW362</f>
        <v>0.746918238993711</v>
      </c>
      <c r="NZ372" s="1">
        <f>NZ362</f>
        <v>0.983496126641967</v>
      </c>
      <c r="OC372" s="1">
        <f>OC362</f>
        <v>0.284528301886792</v>
      </c>
      <c r="OF372" s="1">
        <f>OF362</f>
        <v>0.495839701137714</v>
      </c>
      <c r="OI372" s="1">
        <f>OI362</f>
        <v>0.504160298862286</v>
      </c>
      <c r="OL372" s="1">
        <f>OL362</f>
        <v>0.0167808219178083</v>
      </c>
      <c r="OO372" s="1">
        <f>OO362</f>
        <v>0.734591194968553</v>
      </c>
      <c r="OR372" s="1">
        <f>OR362</f>
        <v>0.253081761006289</v>
      </c>
      <c r="OU372" s="1">
        <f>OU362</f>
        <v>0.0123270440251573</v>
      </c>
      <c r="OY372" s="1">
        <f>OY362</f>
        <v>0.827257952170885</v>
      </c>
      <c r="PB372" s="1">
        <f>PB362</f>
        <v>0.690791499846012</v>
      </c>
      <c r="PE372" s="1">
        <f>PE362</f>
        <v>0.726208808130582</v>
      </c>
      <c r="PH372" s="1">
        <f>PH362</f>
        <v>0.951229855810008</v>
      </c>
      <c r="PK372" s="1">
        <f>PK362</f>
        <v>0.326455189405605</v>
      </c>
      <c r="PN372" s="1">
        <f>PN362</f>
        <v>0.487502716800695</v>
      </c>
      <c r="PQ372" s="1">
        <f>PQ362</f>
        <v>0.512497283199305</v>
      </c>
      <c r="PT372" s="1">
        <f>PT362</f>
        <v>0.0512706197057513</v>
      </c>
      <c r="PW372" s="1">
        <f>PW362</f>
        <v>0.690791499846012</v>
      </c>
      <c r="PZ372" s="1">
        <f>PZ362</f>
        <v>0.273791191869418</v>
      </c>
      <c r="QC372" s="1">
        <f>QC362</f>
        <v>0.0354173082845705</v>
      </c>
      <c r="QG372" s="1">
        <f>QG362</f>
        <v>0.800715214564369</v>
      </c>
      <c r="QJ372" s="1">
        <f>QJ362</f>
        <v>0.619527145359019</v>
      </c>
      <c r="QM372" s="1">
        <f>QM362</f>
        <v>0.673817863397548</v>
      </c>
      <c r="QP372" s="1">
        <f>QP362</f>
        <v>0.919428200129955</v>
      </c>
      <c r="QS372" s="1">
        <f>QS362</f>
        <v>0.346760070052539</v>
      </c>
      <c r="QV372" s="1">
        <f>QV362</f>
        <v>0.479011509817197</v>
      </c>
      <c r="QY372" s="1">
        <f>QY362</f>
        <v>0.520988490182803</v>
      </c>
      <c r="RB372" s="1">
        <f>RB362</f>
        <v>0.0876325088339223</v>
      </c>
      <c r="RE372" s="1">
        <f>RE362</f>
        <v>0.619527145359019</v>
      </c>
      <c r="RH372" s="1">
        <f>RH362</f>
        <v>0.326182136602452</v>
      </c>
      <c r="RK372" s="1">
        <f>RK362</f>
        <v>0.0542907180385289</v>
      </c>
      <c r="RO372" s="1">
        <f>RO362</f>
        <v>0.727536231884058</v>
      </c>
      <c r="RR372" s="1">
        <f>RR362</f>
        <v>0.542372881355932</v>
      </c>
      <c r="RU372" s="1">
        <f>RU362</f>
        <v>0.637005649717514</v>
      </c>
      <c r="RX372" s="1">
        <f>RX362</f>
        <v>0.851441241685144</v>
      </c>
      <c r="SA372" s="1">
        <f>SA362</f>
        <v>0.461864406779661</v>
      </c>
      <c r="SD372" s="1">
        <f>SD362</f>
        <v>0.459880239520958</v>
      </c>
      <c r="SG372" s="1">
        <f>SG362</f>
        <v>0.540119760479042</v>
      </c>
      <c r="SJ372" s="1">
        <f>SJ362</f>
        <v>0.174479166666667</v>
      </c>
      <c r="SM372" s="1">
        <f>SM362</f>
        <v>0.542372881355932</v>
      </c>
      <c r="SP372" s="1">
        <f>SP362</f>
        <v>0.362994350282486</v>
      </c>
      <c r="SS372" s="1">
        <f>SS362</f>
        <v>0.0946327683615819</v>
      </c>
      <c r="SY372" s="1">
        <f>SY362</f>
        <v>0.838766347843061</v>
      </c>
      <c r="TB372" s="1">
        <f>TB362</f>
        <v>0.734013436178154</v>
      </c>
      <c r="TE372" s="1">
        <f>TE362</f>
        <v>0.74620552376213</v>
      </c>
      <c r="TH372" s="1">
        <f>TH362</f>
        <v>0.983661220406802</v>
      </c>
      <c r="TK372" s="1">
        <f>TK362</f>
        <v>0.274695197810401</v>
      </c>
      <c r="TN372" s="1">
        <f>TN362</f>
        <v>0.495881660783325</v>
      </c>
      <c r="TQ372" s="1">
        <f>TQ362</f>
        <v>0.504118339216675</v>
      </c>
      <c r="TT372" s="1">
        <f>TT362</f>
        <v>0.0166101694915253</v>
      </c>
      <c r="TW372" s="1">
        <f>TW362</f>
        <v>0.734013436178154</v>
      </c>
      <c r="TZ372" s="1">
        <f>TZ362</f>
        <v>0.25379447623787</v>
      </c>
      <c r="UC372" s="1">
        <f>UC362</f>
        <v>0.012192087583976</v>
      </c>
      <c r="UG372" s="1">
        <f>UG362</f>
        <v>0.839421762062903</v>
      </c>
      <c r="UJ372" s="1">
        <f>UJ362</f>
        <v>0.733903420523139</v>
      </c>
      <c r="UM372" s="1">
        <f>UM362</f>
        <v>0.746981891348089</v>
      </c>
      <c r="UP372" s="1">
        <f>UP362</f>
        <v>0.982491582491582</v>
      </c>
      <c r="US372" s="1">
        <f>US362</f>
        <v>0.287474849094567</v>
      </c>
      <c r="UV372" s="1">
        <f>UV362</f>
        <v>0.495584239130435</v>
      </c>
      <c r="UY372" s="1">
        <f>UY362</f>
        <v>0.504415760869565</v>
      </c>
      <c r="VB372" s="1">
        <f>VB362</f>
        <v>0.0178204249485951</v>
      </c>
      <c r="VE372" s="1">
        <f>VE362</f>
        <v>0.733903420523139</v>
      </c>
      <c r="VH372" s="1">
        <f>VH362</f>
        <v>0.253018108651911</v>
      </c>
      <c r="VK372" s="1">
        <f>VK362</f>
        <v>0.0130784708249498</v>
      </c>
      <c r="VO372" s="1">
        <f>VO362</f>
        <v>0.825728044026599</v>
      </c>
      <c r="VR372" s="1">
        <f>VR362</f>
        <v>0.692846270928463</v>
      </c>
      <c r="VU372" s="1">
        <f>VU362</f>
        <v>0.727853881278539</v>
      </c>
      <c r="VX372" s="1">
        <f>VX362</f>
        <v>0.951902969468842</v>
      </c>
      <c r="WA372" s="1">
        <f>WA362</f>
        <v>0.327549467275495</v>
      </c>
      <c r="WD372" s="1">
        <f>WD362</f>
        <v>0.487679451467752</v>
      </c>
      <c r="WG372" s="1">
        <f>WG362</f>
        <v>0.512320548532248</v>
      </c>
      <c r="WJ372" s="1">
        <f>WJ362</f>
        <v>0.0505272407732862</v>
      </c>
      <c r="WM372" s="1">
        <f>WM362</f>
        <v>0.692846270928463</v>
      </c>
      <c r="WP372" s="1">
        <f>WP362</f>
        <v>0.272146118721461</v>
      </c>
      <c r="WS372" s="1">
        <f>WS362</f>
        <v>0.035007610350076</v>
      </c>
      <c r="WW372" s="1">
        <f>WW362</f>
        <v>0.798778418730913</v>
      </c>
      <c r="WZ372" s="1">
        <f>WZ362</f>
        <v>0.616507067943456</v>
      </c>
      <c r="XC372" s="1">
        <f>XC362</f>
        <v>0.669402644778842</v>
      </c>
      <c r="XF372" s="1">
        <f>XF362</f>
        <v>0.920980926430518</v>
      </c>
      <c r="XI372" s="1">
        <f>XI362</f>
        <v>0.343821249430005</v>
      </c>
      <c r="XL372" s="1">
        <f>XL362</f>
        <v>0.479432624113475</v>
      </c>
      <c r="XO372" s="1">
        <f>XO362</f>
        <v>0.520567375886525</v>
      </c>
      <c r="XR372" s="1">
        <f>XR362</f>
        <v>0.0857988165680474</v>
      </c>
      <c r="XU372" s="1">
        <f>XU362</f>
        <v>0.616507067943456</v>
      </c>
      <c r="XX372" s="1">
        <f>XX362</f>
        <v>0.330597355221158</v>
      </c>
      <c r="YA372" s="1">
        <f>YA362</f>
        <v>0.0528955768353854</v>
      </c>
      <c r="YE372" s="1">
        <f>YE362</f>
        <v>0.727454909819639</v>
      </c>
      <c r="YH372" s="1">
        <f>YH362</f>
        <v>0.543446244477172</v>
      </c>
      <c r="YK372" s="1">
        <f>YK362</f>
        <v>0.640648011782032</v>
      </c>
      <c r="YN372" s="1">
        <f>YN362</f>
        <v>0.848275862068966</v>
      </c>
      <c r="YQ372" s="1">
        <f>YQ362</f>
        <v>0.469808541973491</v>
      </c>
      <c r="YT372" s="1">
        <f>YT362</f>
        <v>0.458955223880597</v>
      </c>
      <c r="YW372" s="1">
        <f>YW362</f>
        <v>0.541044776119403</v>
      </c>
      <c r="YZ372" s="1">
        <f>YZ362</f>
        <v>0.178861788617886</v>
      </c>
      <c r="ZC372" s="1">
        <f>ZC362</f>
        <v>0.543446244477172</v>
      </c>
      <c r="ZF372" s="1">
        <f>ZF362</f>
        <v>0.359351988217968</v>
      </c>
      <c r="ZI372" s="1">
        <f>ZI362</f>
        <v>0.0972017673048601</v>
      </c>
    </row>
    <row r="373" spans="2:685">
      <c r="B373" s="1" t="s">
        <v>80</v>
      </c>
      <c r="C373" s="1">
        <f>C10</f>
        <v>0.832011686143573</v>
      </c>
      <c r="F373" s="1">
        <f>F10</f>
        <v>0.726203501094092</v>
      </c>
      <c r="I373" s="1">
        <f>I10</f>
        <v>0.739606126914661</v>
      </c>
      <c r="L373" s="1">
        <f>L10</f>
        <v>0.981878698224852</v>
      </c>
      <c r="O373" s="1">
        <f>O10</f>
        <v>0.310722100656455</v>
      </c>
      <c r="R373" s="1">
        <f>R10</f>
        <v>0.495428251539466</v>
      </c>
      <c r="U373" s="1">
        <f>U10</f>
        <v>0.504571748460534</v>
      </c>
      <c r="X373" s="1">
        <f>X10</f>
        <v>0.018455743879473</v>
      </c>
      <c r="AA373" s="1">
        <f>AA10</f>
        <v>0.726203501094092</v>
      </c>
      <c r="AD373" s="1">
        <f>AD10</f>
        <v>0.260393873085339</v>
      </c>
      <c r="AG373" s="1">
        <f>AG10</f>
        <v>0.0134026258205691</v>
      </c>
      <c r="AK373" s="1">
        <f>AK10</f>
        <v>0.834933605720123</v>
      </c>
      <c r="AN373" s="1">
        <f>AN10</f>
        <v>0.729598707244815</v>
      </c>
      <c r="AQ373" s="1">
        <f>AQ10</f>
        <v>0.743603555076757</v>
      </c>
      <c r="AT373" s="1">
        <f>AT10</f>
        <v>0.981166244114451</v>
      </c>
      <c r="AW373" s="1">
        <f>AW10</f>
        <v>0.318340964179908</v>
      </c>
      <c r="AZ373" s="1">
        <f>AZ10</f>
        <v>0.495246800731261</v>
      </c>
      <c r="BC373" s="1">
        <f>BC10</f>
        <v>0.504753199268739</v>
      </c>
      <c r="BF373" s="1">
        <f>BF10</f>
        <v>0.0191952750092288</v>
      </c>
      <c r="BI373" s="1">
        <f>BI10</f>
        <v>0.729598707244815</v>
      </c>
      <c r="BL373" s="1">
        <f>BL10</f>
        <v>0.256396444923243</v>
      </c>
      <c r="BO373" s="1">
        <f>BO10</f>
        <v>0.014004847831942</v>
      </c>
      <c r="BS373" s="1">
        <f>BS10</f>
        <v>0.818181818181818</v>
      </c>
      <c r="BV373" s="1">
        <f>BV10</f>
        <v>0.671428571428571</v>
      </c>
      <c r="BY373" s="1">
        <f>BY10</f>
        <v>0.711627906976744</v>
      </c>
      <c r="CB373" s="1">
        <f>CB10</f>
        <v>0.943510737628385</v>
      </c>
      <c r="CE373" s="1">
        <f>CE10</f>
        <v>0.34485049833887</v>
      </c>
      <c r="CH373" s="1">
        <f>CH10</f>
        <v>0.485467211145808</v>
      </c>
      <c r="CK373" s="1">
        <f>CK10</f>
        <v>0.514532788854192</v>
      </c>
      <c r="CN373" s="1">
        <f>CN10</f>
        <v>0.0598713508164275</v>
      </c>
      <c r="CQ373" s="1">
        <f>CQ10</f>
        <v>0.671428571428571</v>
      </c>
      <c r="CT373" s="1">
        <f>CT10</f>
        <v>0.288372093023256</v>
      </c>
      <c r="CW373" s="1">
        <f>CW10</f>
        <v>0.0401993355481727</v>
      </c>
      <c r="DA373" s="1">
        <f>DA10</f>
        <v>0.800579710144927</v>
      </c>
      <c r="DD373" s="1">
        <f>DD10</f>
        <v>0.614862165401518</v>
      </c>
      <c r="DG373" s="1">
        <f>DG10</f>
        <v>0.66640031961646</v>
      </c>
      <c r="DJ373" s="1">
        <f>DJ10</f>
        <v>0.922661870503597</v>
      </c>
      <c r="DM373" s="1">
        <f>DM10</f>
        <v>0.378345984818218</v>
      </c>
      <c r="DP373" s="1">
        <f>DP10</f>
        <v>0.479887745556595</v>
      </c>
      <c r="DS373" s="1">
        <f>DS10</f>
        <v>0.520112254443405</v>
      </c>
      <c r="DV373" s="1">
        <f>DV10</f>
        <v>0.0838206627680311</v>
      </c>
      <c r="DY373" s="1">
        <f>DY10</f>
        <v>0.614862165401518</v>
      </c>
      <c r="EB373" s="1">
        <f>EB10</f>
        <v>0.33359968038354</v>
      </c>
      <c r="EE373" s="1">
        <f>EE10</f>
        <v>0.051538154214942</v>
      </c>
      <c r="EI373" s="1">
        <f>EI10</f>
        <v>0.697089947089947</v>
      </c>
      <c r="EL373" s="1">
        <f>EL10</f>
        <v>0.49705304518664</v>
      </c>
      <c r="EO373" s="1">
        <f>EO10</f>
        <v>0.605108055009823</v>
      </c>
      <c r="ER373" s="1">
        <f>ER10</f>
        <v>0.821428571428571</v>
      </c>
      <c r="EU373" s="1">
        <f>EU10</f>
        <v>0.485265225933202</v>
      </c>
      <c r="EX373" s="1">
        <f>EX10</f>
        <v>0.450980392156863</v>
      </c>
      <c r="FA373" s="1">
        <f>FA10</f>
        <v>0.549019607843137</v>
      </c>
      <c r="FD373" s="1">
        <f>FD10</f>
        <v>0.217391304347826</v>
      </c>
      <c r="FG373" s="1">
        <f>FG10</f>
        <v>0.497053045186641</v>
      </c>
      <c r="FJ373" s="1">
        <f>FJ10</f>
        <v>0.394891944990177</v>
      </c>
      <c r="FM373" s="1">
        <f>FM10</f>
        <v>0.108055009823183</v>
      </c>
      <c r="FS373" s="1">
        <f>FS10</f>
        <v>0.833009708737864</v>
      </c>
      <c r="FV373" s="1">
        <f>FV10</f>
        <v>0.722963383479989</v>
      </c>
      <c r="FY373" s="1">
        <f>FY10</f>
        <v>0.73658813511212</v>
      </c>
      <c r="GB373" s="1">
        <f>GB10</f>
        <v>0.98150289017341</v>
      </c>
      <c r="GE373" s="1">
        <f>GE10</f>
        <v>0.315640079477718</v>
      </c>
      <c r="GH373" s="1">
        <f>GH10</f>
        <v>0.495332555425904</v>
      </c>
      <c r="GK373" s="1">
        <f>GK10</f>
        <v>0.504667444574096</v>
      </c>
      <c r="GN373" s="1">
        <f>GN10</f>
        <v>0.0188457008244993</v>
      </c>
      <c r="GQ373" s="1">
        <f>GQ10</f>
        <v>0.722963383479989</v>
      </c>
      <c r="GT373" s="1">
        <f>GT10</f>
        <v>0.26341186488788</v>
      </c>
      <c r="GW373" s="1">
        <f>GW10</f>
        <v>0.0136247516321317</v>
      </c>
      <c r="HA373" s="1">
        <f>HA10</f>
        <v>0.837654058648534</v>
      </c>
      <c r="HD373" s="1">
        <f>HD10</f>
        <v>0.728163493840985</v>
      </c>
      <c r="HG373" s="1">
        <f>HG10</f>
        <v>0.742441209406495</v>
      </c>
      <c r="HJ373" s="1">
        <f>HJ10</f>
        <v>0.980769230769231</v>
      </c>
      <c r="HM373" s="1">
        <f>HM10</f>
        <v>0.317469204927212</v>
      </c>
      <c r="HP373" s="1">
        <f>HP10</f>
        <v>0.495145631067961</v>
      </c>
      <c r="HS373" s="1">
        <f>HS10</f>
        <v>0.504854368932039</v>
      </c>
      <c r="HV373" s="1">
        <f>HV10</f>
        <v>0.0196078431372551</v>
      </c>
      <c r="HY373" s="1">
        <f>HY10</f>
        <v>0.728163493840985</v>
      </c>
      <c r="IB373" s="1">
        <f>IB10</f>
        <v>0.257558790593505</v>
      </c>
      <c r="IE373" s="1">
        <f>IE10</f>
        <v>0.0142777155655096</v>
      </c>
      <c r="II373" s="1">
        <f>II10</f>
        <v>0.817994328435164</v>
      </c>
      <c r="IL373" s="1">
        <f>IL10</f>
        <v>0.669094693028096</v>
      </c>
      <c r="IO373" s="1">
        <f>IO10</f>
        <v>0.709677419354839</v>
      </c>
      <c r="IR373" s="1">
        <f>IR10</f>
        <v>0.942815249266862</v>
      </c>
      <c r="IU373" s="1">
        <f>IU10</f>
        <v>0.345473465140479</v>
      </c>
      <c r="IX373" s="1">
        <f>IX10</f>
        <v>0.485283018867925</v>
      </c>
      <c r="JA373" s="1">
        <f>JA10</f>
        <v>0.514716981132075</v>
      </c>
      <c r="JD373" s="1">
        <f>JD10</f>
        <v>0.0606531881804042</v>
      </c>
      <c r="JG373" s="1">
        <f>JG10</f>
        <v>0.669094693028096</v>
      </c>
      <c r="JJ373" s="1">
        <f>JJ10</f>
        <v>0.290322580645161</v>
      </c>
      <c r="JM373" s="1">
        <f>JM10</f>
        <v>0.0405827263267429</v>
      </c>
      <c r="JQ373" s="1">
        <f>JQ10</f>
        <v>0.798958634654325</v>
      </c>
      <c r="JT373" s="1">
        <f>JT10</f>
        <v>0.609726688102894</v>
      </c>
      <c r="JW373" s="1">
        <f>JW10</f>
        <v>0.662781350482315</v>
      </c>
      <c r="JZ373" s="1">
        <f>JZ10</f>
        <v>0.919951485748939</v>
      </c>
      <c r="KC373" s="1">
        <f>KC10</f>
        <v>0.389469453376206</v>
      </c>
      <c r="KF373" s="1">
        <f>KF10</f>
        <v>0.479153506001263</v>
      </c>
      <c r="KI373" s="1">
        <f>KI10</f>
        <v>0.520846493998737</v>
      </c>
      <c r="KL373" s="1">
        <f>KL10</f>
        <v>0.087013843111404</v>
      </c>
      <c r="KO373" s="1">
        <f>KO10</f>
        <v>0.609726688102894</v>
      </c>
      <c r="KR373" s="1">
        <f>KR10</f>
        <v>0.337218649517685</v>
      </c>
      <c r="KU373" s="1">
        <f>KU10</f>
        <v>0.0530546623794213</v>
      </c>
      <c r="KY373" s="1">
        <f>KY10</f>
        <v>0.692982456140351</v>
      </c>
      <c r="LB373" s="1">
        <f>LB10</f>
        <v>0.493449781659389</v>
      </c>
      <c r="LE373" s="1">
        <f>LE10</f>
        <v>0.600436681222707</v>
      </c>
      <c r="LH373" s="1">
        <f>LH10</f>
        <v>0.821818181818182</v>
      </c>
      <c r="LK373" s="1">
        <f>LK10</f>
        <v>0.493449781659389</v>
      </c>
      <c r="LN373" s="1">
        <f>LN10</f>
        <v>0.451097804391218</v>
      </c>
      <c r="LQ373" s="1">
        <f>LQ10</f>
        <v>0.548902195608782</v>
      </c>
      <c r="LT373" s="1">
        <f>LT10</f>
        <v>0.216814159292035</v>
      </c>
      <c r="LW373" s="1">
        <f>LW10</f>
        <v>0.493449781659389</v>
      </c>
      <c r="LZ373" s="1">
        <f>LZ10</f>
        <v>0.399563318777293</v>
      </c>
      <c r="MC373" s="1">
        <f>MC10</f>
        <v>0.106986899563319</v>
      </c>
      <c r="MI373" s="1">
        <f>MI10</f>
        <v>0.835948361469712</v>
      </c>
      <c r="ML373" s="1">
        <f>ML10</f>
        <v>0.729351969504447</v>
      </c>
      <c r="MO373" s="1">
        <f>MO10</f>
        <v>0.741550190597205</v>
      </c>
      <c r="MR373" s="1">
        <f>MR10</f>
        <v>0.983550376970528</v>
      </c>
      <c r="MU373" s="1">
        <f>MU10</f>
        <v>0.279542566709021</v>
      </c>
      <c r="MX373" s="1">
        <f>MX10</f>
        <v>0.495853489979267</v>
      </c>
      <c r="NA373" s="1">
        <f>NA10</f>
        <v>0.504146510020733</v>
      </c>
      <c r="ND373" s="1">
        <f>ND10</f>
        <v>0.0167247386759581</v>
      </c>
      <c r="NG373" s="1">
        <f>NG10</f>
        <v>0.729351969504447</v>
      </c>
      <c r="NJ373" s="1">
        <f>NJ10</f>
        <v>0.258449809402795</v>
      </c>
      <c r="NM373" s="1">
        <f>NM10</f>
        <v>0.0121982210927573</v>
      </c>
      <c r="NQ373" s="1">
        <f>NQ10</f>
        <v>0.840759541267156</v>
      </c>
      <c r="NT373" s="1">
        <f>NT10</f>
        <v>0.732943469785575</v>
      </c>
      <c r="NW373" s="1">
        <f>NW10</f>
        <v>0.746345029239766</v>
      </c>
      <c r="NZ373" s="1">
        <f>NZ10</f>
        <v>0.982043747959517</v>
      </c>
      <c r="OC373" s="1">
        <f>OC10</f>
        <v>0.296052631578947</v>
      </c>
      <c r="OF373" s="1">
        <f>OF10</f>
        <v>0.49547026848954</v>
      </c>
      <c r="OI373" s="1">
        <f>OI10</f>
        <v>0.50452973151046</v>
      </c>
      <c r="OL373" s="1">
        <f>OL10</f>
        <v>0.0182845744680851</v>
      </c>
      <c r="OO373" s="1">
        <f>OO10</f>
        <v>0.732943469785575</v>
      </c>
      <c r="OR373" s="1">
        <f>OR10</f>
        <v>0.253654970760234</v>
      </c>
      <c r="OU373" s="1">
        <f>OU10</f>
        <v>0.013401559454191</v>
      </c>
      <c r="OY373" s="1">
        <f>OY10</f>
        <v>0.82480907197408</v>
      </c>
      <c r="PB373" s="1">
        <f>PB10</f>
        <v>0.685897435897436</v>
      </c>
      <c r="PE373" s="1">
        <f>PE10</f>
        <v>0.721306471306471</v>
      </c>
      <c r="PH373" s="1">
        <f>PH10</f>
        <v>0.950909860347016</v>
      </c>
      <c r="PK373" s="1">
        <f>PK10</f>
        <v>0.318986568986569</v>
      </c>
      <c r="PN373" s="1">
        <f>PN10</f>
        <v>0.487418655097614</v>
      </c>
      <c r="PQ373" s="1">
        <f>PQ10</f>
        <v>0.512581344902386</v>
      </c>
      <c r="PT373" s="1">
        <f>PT10</f>
        <v>0.0516243880729863</v>
      </c>
      <c r="PW373" s="1">
        <f>PW10</f>
        <v>0.685897435897436</v>
      </c>
      <c r="PZ373" s="1">
        <f>PZ10</f>
        <v>0.278693528693529</v>
      </c>
      <c r="QC373" s="1">
        <f>QC10</f>
        <v>0.0354090354090355</v>
      </c>
      <c r="QG373" s="1">
        <f>QG10</f>
        <v>0.805874840357599</v>
      </c>
      <c r="QJ373" s="1">
        <f>QJ10</f>
        <v>0.623070325900515</v>
      </c>
      <c r="QM373" s="1">
        <f>QM10</f>
        <v>0.672813036020583</v>
      </c>
      <c r="QP373" s="1">
        <f>QP10</f>
        <v>0.926067558954748</v>
      </c>
      <c r="QS373" s="1">
        <f>QS10</f>
        <v>0.343053173241852</v>
      </c>
      <c r="QV373" s="1">
        <f>QV10</f>
        <v>0.480807412309729</v>
      </c>
      <c r="QY373" s="1">
        <f>QY10</f>
        <v>0.519192587690271</v>
      </c>
      <c r="RB373" s="1">
        <f>RB10</f>
        <v>0.0798348245010323</v>
      </c>
      <c r="RE373" s="1">
        <f>RE10</f>
        <v>0.623070325900515</v>
      </c>
      <c r="RH373" s="1">
        <f>RH10</f>
        <v>0.327186963979417</v>
      </c>
      <c r="RK373" s="1">
        <f>RK10</f>
        <v>0.0497427101200685</v>
      </c>
      <c r="RO373" s="1">
        <f>RO10</f>
        <v>0.729186602870813</v>
      </c>
      <c r="RR373" s="1">
        <f>RR10</f>
        <v>0.547353760445682</v>
      </c>
      <c r="RU373" s="1">
        <f>RU10</f>
        <v>0.644846796657382</v>
      </c>
      <c r="RX373" s="1">
        <f>RX10</f>
        <v>0.848812095032397</v>
      </c>
      <c r="SA373" s="1">
        <f>SA10</f>
        <v>0.455431754874652</v>
      </c>
      <c r="SD373" s="1">
        <f>SD10</f>
        <v>0.45911214953271</v>
      </c>
      <c r="SG373" s="1">
        <f>SG10</f>
        <v>0.54088785046729</v>
      </c>
      <c r="SJ373" s="1">
        <f>SJ10</f>
        <v>0.178117048346056</v>
      </c>
      <c r="SM373" s="1">
        <f>SM10</f>
        <v>0.547353760445683</v>
      </c>
      <c r="SP373" s="1">
        <f>SP10</f>
        <v>0.355153203342618</v>
      </c>
      <c r="SS373" s="1">
        <f>SS10</f>
        <v>0.0974930362116992</v>
      </c>
      <c r="SY373" s="1">
        <f>SY10</f>
        <v>0.836801978157841</v>
      </c>
      <c r="TB373" s="1">
        <f>TB10</f>
        <v>0.72921052631579</v>
      </c>
      <c r="TE373" s="1">
        <f>TE10</f>
        <v>0.742105263157895</v>
      </c>
      <c r="TH373" s="1">
        <f>TH10</f>
        <v>0.982624113475177</v>
      </c>
      <c r="TK373" s="1">
        <f>TK10</f>
        <v>0.277105263157895</v>
      </c>
      <c r="TN373" s="1">
        <f>TN10</f>
        <v>0.495617957431586</v>
      </c>
      <c r="TQ373" s="1">
        <f>TQ10</f>
        <v>0.504382042568413</v>
      </c>
      <c r="TT373" s="1">
        <f>TT10</f>
        <v>0.0176831468783831</v>
      </c>
      <c r="TW373" s="1">
        <f>TW10</f>
        <v>0.72921052631579</v>
      </c>
      <c r="TZ373" s="1">
        <f>TZ10</f>
        <v>0.257894736842105</v>
      </c>
      <c r="UC373" s="1">
        <f>UC10</f>
        <v>0.0128947368421052</v>
      </c>
      <c r="UG373" s="1">
        <f>UG10</f>
        <v>0.840574088440652</v>
      </c>
      <c r="UJ373" s="1">
        <f>UJ10</f>
        <v>0.73286467486819</v>
      </c>
      <c r="UM373" s="1">
        <f>UM10</f>
        <v>0.746171227717801</v>
      </c>
      <c r="UP373" s="1">
        <f>UP10</f>
        <v>0.982166890982503</v>
      </c>
      <c r="US373" s="1">
        <f>US10</f>
        <v>0.294501631935727</v>
      </c>
      <c r="UV373" s="1">
        <f>UV10</f>
        <v>0.495501612629435</v>
      </c>
      <c r="UY373" s="1">
        <f>UY10</f>
        <v>0.504498387370565</v>
      </c>
      <c r="VB373" s="1">
        <f>VB10</f>
        <v>0.0181569030489894</v>
      </c>
      <c r="VE373" s="1">
        <f>VE10</f>
        <v>0.73286467486819</v>
      </c>
      <c r="VH373" s="1">
        <f>VH10</f>
        <v>0.253828772282199</v>
      </c>
      <c r="VK373" s="1">
        <f>VK10</f>
        <v>0.0133065528496109</v>
      </c>
      <c r="VO373" s="1">
        <f>VO10</f>
        <v>0.823600096130738</v>
      </c>
      <c r="VR373" s="1">
        <f>VR10</f>
        <v>0.685144124168514</v>
      </c>
      <c r="VU373" s="1">
        <f>VU10</f>
        <v>0.720620842572062</v>
      </c>
      <c r="VX373" s="1">
        <f>VX10</f>
        <v>0.950769230769231</v>
      </c>
      <c r="WA373" s="1">
        <f>WA10</f>
        <v>0.31802343997466</v>
      </c>
      <c r="WD373" s="1">
        <f>WD10</f>
        <v>0.487381703470032</v>
      </c>
      <c r="WG373" s="1">
        <f>WG10</f>
        <v>0.512618296529968</v>
      </c>
      <c r="WJ373" s="1">
        <f>WJ10</f>
        <v>0.051779935275081</v>
      </c>
      <c r="WM373" s="1">
        <f>WM10</f>
        <v>0.685144124168514</v>
      </c>
      <c r="WP373" s="1">
        <f>WP10</f>
        <v>0.279379157427938</v>
      </c>
      <c r="WS373" s="1">
        <f>WS10</f>
        <v>0.0354767184035476</v>
      </c>
      <c r="WW373" s="1">
        <f>WW10</f>
        <v>0.804918032786885</v>
      </c>
      <c r="WZ373" s="1">
        <f>WZ10</f>
        <v>0.615829257447755</v>
      </c>
      <c r="XC373" s="1">
        <f>XC10</f>
        <v>0.667852378835038</v>
      </c>
      <c r="XF373" s="1">
        <f>XF10</f>
        <v>0.922103861517976</v>
      </c>
      <c r="XI373" s="1">
        <f>XI10</f>
        <v>0.356158292574478</v>
      </c>
      <c r="XL373" s="1">
        <f>XL10</f>
        <v>0.479736750952546</v>
      </c>
      <c r="XO373" s="1">
        <f>XO10</f>
        <v>0.520263249047454</v>
      </c>
      <c r="XR373" s="1">
        <f>XR10</f>
        <v>0.084476534296029</v>
      </c>
      <c r="XU373" s="1">
        <f>XU10</f>
        <v>0.615829257447755</v>
      </c>
      <c r="XX373" s="1">
        <f>XX10</f>
        <v>0.332147621164962</v>
      </c>
      <c r="YA373" s="1">
        <f>YA10</f>
        <v>0.0520231213872832</v>
      </c>
      <c r="YE373" s="1">
        <f>YE10</f>
        <v>0.723276723276723</v>
      </c>
      <c r="YH373" s="1">
        <f>YH10</f>
        <v>0.544525547445255</v>
      </c>
      <c r="YK373" s="1">
        <f>YK10</f>
        <v>0.643795620437956</v>
      </c>
      <c r="YN373" s="1">
        <f>YN10</f>
        <v>0.845804988662131</v>
      </c>
      <c r="YQ373" s="1">
        <f>YQ10</f>
        <v>0.461313868613139</v>
      </c>
      <c r="YT373" s="1">
        <f>YT10</f>
        <v>0.458230958230958</v>
      </c>
      <c r="YW373" s="1">
        <f>YW10</f>
        <v>0.541769041769042</v>
      </c>
      <c r="YZ373" s="1">
        <f>YZ10</f>
        <v>0.18230563002681</v>
      </c>
      <c r="ZC373" s="1">
        <f>ZC10</f>
        <v>0.544525547445255</v>
      </c>
      <c r="ZF373" s="1">
        <f>ZF10</f>
        <v>0.356204379562044</v>
      </c>
      <c r="ZI373" s="1">
        <f>ZI10</f>
        <v>0.0992700729927008</v>
      </c>
    </row>
    <row r="374" spans="2:685">
      <c r="B374" s="1" t="s">
        <v>80</v>
      </c>
      <c r="C374" s="1">
        <f>C21</f>
        <v>0.83206106870229</v>
      </c>
      <c r="F374" s="1">
        <f>F21</f>
        <v>0.723173050801413</v>
      </c>
      <c r="I374" s="1">
        <f>I21</f>
        <v>0.737299646835099</v>
      </c>
      <c r="L374" s="1">
        <f>L21</f>
        <v>0.980840088430361</v>
      </c>
      <c r="O374" s="1">
        <f>O21</f>
        <v>0.316761749524586</v>
      </c>
      <c r="R374" s="1">
        <f>R21</f>
        <v>0.49516369047619</v>
      </c>
      <c r="U374" s="1">
        <f>U21</f>
        <v>0.50483630952381</v>
      </c>
      <c r="X374" s="1">
        <f>X21</f>
        <v>0.0195341848234412</v>
      </c>
      <c r="AA374" s="1">
        <f>AA21</f>
        <v>0.723173050801413</v>
      </c>
      <c r="AD374" s="1">
        <f>AD21</f>
        <v>0.262700353164901</v>
      </c>
      <c r="AG374" s="1">
        <f>AG21</f>
        <v>0.0141265960336866</v>
      </c>
      <c r="AK374" s="1">
        <f>AK21</f>
        <v>0.835291734197731</v>
      </c>
      <c r="AN374" s="1">
        <f>AN21</f>
        <v>0.727686947199142</v>
      </c>
      <c r="AQ374" s="1">
        <f>AQ21</f>
        <v>0.742160278745645</v>
      </c>
      <c r="AT374" s="1">
        <f>AT21</f>
        <v>0.980498374864572</v>
      </c>
      <c r="AW374" s="1">
        <f>AW21</f>
        <v>0.322969713213616</v>
      </c>
      <c r="AZ374" s="1">
        <f>AZ21</f>
        <v>0.49507658643326</v>
      </c>
      <c r="BC374" s="1">
        <f>BC21</f>
        <v>0.50492341356674</v>
      </c>
      <c r="BF374" s="1">
        <f>BF21</f>
        <v>0.0198895027624308</v>
      </c>
      <c r="BI374" s="1">
        <f>BI21</f>
        <v>0.727686947199142</v>
      </c>
      <c r="BL374" s="1">
        <f>BL21</f>
        <v>0.257839721254355</v>
      </c>
      <c r="BO374" s="1">
        <f>BO21</f>
        <v>0.0144733315465023</v>
      </c>
      <c r="BS374" s="1">
        <f>BS21</f>
        <v>0.81323706377858</v>
      </c>
      <c r="BV374" s="1">
        <f>BV21</f>
        <v>0.670012953367876</v>
      </c>
      <c r="BY374" s="1">
        <f>BY21</f>
        <v>0.710168393782383</v>
      </c>
      <c r="CB374" s="1">
        <f>CB21</f>
        <v>0.943456452348381</v>
      </c>
      <c r="CE374" s="1">
        <f>CE21</f>
        <v>0.345531088082902</v>
      </c>
      <c r="CH374" s="1">
        <f>CH21</f>
        <v>0.485452839042703</v>
      </c>
      <c r="CK374" s="1">
        <f>CK21</f>
        <v>0.514547160957297</v>
      </c>
      <c r="CN374" s="1">
        <f>CN21</f>
        <v>0.0599323344610925</v>
      </c>
      <c r="CQ374" s="1">
        <f>CQ21</f>
        <v>0.670012953367876</v>
      </c>
      <c r="CT374" s="1">
        <f>CT21</f>
        <v>0.289831606217616</v>
      </c>
      <c r="CW374" s="1">
        <f>CW21</f>
        <v>0.0401554404145079</v>
      </c>
      <c r="DA374" s="1">
        <f>DA21</f>
        <v>0.789023310711124</v>
      </c>
      <c r="DD374" s="1">
        <f>DD21</f>
        <v>0.598300970873786</v>
      </c>
      <c r="DG374" s="1">
        <f>DG21</f>
        <v>0.651699029126214</v>
      </c>
      <c r="DJ374" s="1">
        <f>DJ21</f>
        <v>0.918063314711359</v>
      </c>
      <c r="DM374" s="1">
        <f>DM21</f>
        <v>0.370954692556634</v>
      </c>
      <c r="DP374" s="1">
        <f>DP21</f>
        <v>0.478640776699029</v>
      </c>
      <c r="DS374" s="1">
        <f>DS21</f>
        <v>0.521359223300971</v>
      </c>
      <c r="DV374" s="1">
        <f>DV21</f>
        <v>0.0892494929006087</v>
      </c>
      <c r="DY374" s="1">
        <f>DY21</f>
        <v>0.598300970873786</v>
      </c>
      <c r="EB374" s="1">
        <f>EB21</f>
        <v>0.348300970873786</v>
      </c>
      <c r="EE374" s="1">
        <f>EE21</f>
        <v>0.0533980582524272</v>
      </c>
      <c r="EI374" s="1">
        <f>EI21</f>
        <v>0.695006747638327</v>
      </c>
      <c r="EL374" s="1">
        <f>EL21</f>
        <v>0.490945674044266</v>
      </c>
      <c r="EO374" s="1">
        <f>EO21</f>
        <v>0.599597585513079</v>
      </c>
      <c r="ER374" s="1">
        <f>ER21</f>
        <v>0.818791946308725</v>
      </c>
      <c r="EU374" s="1">
        <f>EU21</f>
        <v>0.490945674044266</v>
      </c>
      <c r="EX374" s="1">
        <f>EX21</f>
        <v>0.450184501845019</v>
      </c>
      <c r="FA374" s="1">
        <f>FA21</f>
        <v>0.549815498154982</v>
      </c>
      <c r="FD374" s="1">
        <f>FD21</f>
        <v>0.221311475409836</v>
      </c>
      <c r="FG374" s="1">
        <f>FG21</f>
        <v>0.490945674044266</v>
      </c>
      <c r="FJ374" s="1">
        <f>FJ21</f>
        <v>0.400402414486921</v>
      </c>
      <c r="FM374" s="1">
        <f>FM21</f>
        <v>0.108651911468813</v>
      </c>
      <c r="FS374" s="1">
        <f>FS21</f>
        <v>0.832380952380952</v>
      </c>
      <c r="FV374" s="1">
        <f>FV21</f>
        <v>0.723119777158774</v>
      </c>
      <c r="FY374" s="1">
        <f>FY21</f>
        <v>0.736490250696379</v>
      </c>
      <c r="GB374" s="1">
        <f>GB21</f>
        <v>0.981845688350983</v>
      </c>
      <c r="GE374" s="1">
        <f>GE21</f>
        <v>0.316155988857939</v>
      </c>
      <c r="GH374" s="1">
        <f>GH21</f>
        <v>0.495419847328244</v>
      </c>
      <c r="GK374" s="1">
        <f>GK21</f>
        <v>0.504580152671756</v>
      </c>
      <c r="GN374" s="1">
        <f>GN21</f>
        <v>0.0184899845916795</v>
      </c>
      <c r="GQ374" s="1">
        <f>GQ21</f>
        <v>0.723119777158774</v>
      </c>
      <c r="GT374" s="1">
        <f>GT21</f>
        <v>0.263509749303621</v>
      </c>
      <c r="GW374" s="1">
        <f>GW21</f>
        <v>0.0133704735376044</v>
      </c>
      <c r="HA374" s="1">
        <f>HA21</f>
        <v>0.836333193804939</v>
      </c>
      <c r="HD374" s="1">
        <f>HD21</f>
        <v>0.729310822031553</v>
      </c>
      <c r="HG374" s="1">
        <f>HG21</f>
        <v>0.743980071962358</v>
      </c>
      <c r="HJ374" s="1">
        <f>HJ21</f>
        <v>0.980282738095238</v>
      </c>
      <c r="HM374" s="1">
        <f>HM21</f>
        <v>0.322446720177138</v>
      </c>
      <c r="HP374" s="1">
        <f>HP21</f>
        <v>0.495021604358444</v>
      </c>
      <c r="HS374" s="1">
        <f>HS21</f>
        <v>0.504978395641556</v>
      </c>
      <c r="HV374" s="1">
        <f>HV21</f>
        <v>0.02011385199241</v>
      </c>
      <c r="HY374" s="1">
        <f>HY21</f>
        <v>0.729310822031553</v>
      </c>
      <c r="IB374" s="1">
        <f>IB21</f>
        <v>0.256019928037642</v>
      </c>
      <c r="IE374" s="1">
        <f>IE21</f>
        <v>0.0146692499308055</v>
      </c>
      <c r="II374" s="1">
        <f>II21</f>
        <v>0.814897857498754</v>
      </c>
      <c r="IL374" s="1">
        <f>IL21</f>
        <v>0.669011725293132</v>
      </c>
      <c r="IO374" s="1">
        <f>IO21</f>
        <v>0.710887772194305</v>
      </c>
      <c r="IR374" s="1">
        <f>IR21</f>
        <v>0.941093308199812</v>
      </c>
      <c r="IU374" s="1">
        <f>IU21</f>
        <v>0.344723618090452</v>
      </c>
      <c r="IX374" s="1">
        <f>IX21</f>
        <v>0.484826414178199</v>
      </c>
      <c r="JA374" s="1">
        <f>JA21</f>
        <v>0.515173585821801</v>
      </c>
      <c r="JD374" s="1">
        <f>JD21</f>
        <v>0.062593890836254</v>
      </c>
      <c r="JG374" s="1">
        <f>JG21</f>
        <v>0.669011725293132</v>
      </c>
      <c r="JJ374" s="1">
        <f>JJ21</f>
        <v>0.289112227805695</v>
      </c>
      <c r="JM374" s="1">
        <f>JM21</f>
        <v>0.0418760469011724</v>
      </c>
      <c r="JQ374" s="1">
        <f>JQ21</f>
        <v>0.798181818181818</v>
      </c>
      <c r="JT374" s="1">
        <f>JT21</f>
        <v>0.607323232323232</v>
      </c>
      <c r="JW374" s="1">
        <f>JW21</f>
        <v>0.660774410774411</v>
      </c>
      <c r="JZ374" s="1">
        <f>JZ21</f>
        <v>0.919108280254777</v>
      </c>
      <c r="KC374" s="1">
        <f>KC21</f>
        <v>0.388888888888889</v>
      </c>
      <c r="KF374" s="1">
        <f>KF21</f>
        <v>0.478924659807501</v>
      </c>
      <c r="KI374" s="1">
        <f>KI21</f>
        <v>0.521075340192499</v>
      </c>
      <c r="KL374" s="1">
        <f>KL21</f>
        <v>0.0880110880110878</v>
      </c>
      <c r="KO374" s="1">
        <f>KO21</f>
        <v>0.607323232323232</v>
      </c>
      <c r="KR374" s="1">
        <f>KR21</f>
        <v>0.339225589225589</v>
      </c>
      <c r="KU374" s="1">
        <f>KU21</f>
        <v>0.0534511784511784</v>
      </c>
      <c r="KY374" s="1">
        <f>KY21</f>
        <v>0.696696696696697</v>
      </c>
      <c r="LB374" s="1">
        <f>LB21</f>
        <v>0.505567928730512</v>
      </c>
      <c r="LE374" s="1">
        <f>LE21</f>
        <v>0.616926503340757</v>
      </c>
      <c r="LH374" s="1">
        <f>LH21</f>
        <v>0.819494584837545</v>
      </c>
      <c r="LK374" s="1">
        <f>LK21</f>
        <v>0.483296213808463</v>
      </c>
      <c r="LN374" s="1">
        <f>LN21</f>
        <v>0.450396825396825</v>
      </c>
      <c r="LQ374" s="1">
        <f>LQ21</f>
        <v>0.549603174603175</v>
      </c>
      <c r="LT374" s="1">
        <f>LT21</f>
        <v>0.220264317180617</v>
      </c>
      <c r="LW374" s="1">
        <f>LW21</f>
        <v>0.505567928730512</v>
      </c>
      <c r="LZ374" s="1">
        <f>LZ21</f>
        <v>0.383073496659243</v>
      </c>
      <c r="MC374" s="1">
        <f>MC21</f>
        <v>0.111358574610245</v>
      </c>
      <c r="MI374" s="1">
        <f>MI21</f>
        <v>0.837070847390355</v>
      </c>
      <c r="ML374" s="1">
        <f>ML21</f>
        <v>0.728385615914308</v>
      </c>
      <c r="MO374" s="1">
        <f>MO21</f>
        <v>0.741137464932415</v>
      </c>
      <c r="MR374" s="1">
        <f>MR21</f>
        <v>0.982794218857536</v>
      </c>
      <c r="MU374" s="1">
        <f>MU21</f>
        <v>0.285131344044887</v>
      </c>
      <c r="MX374" s="1">
        <f>MX21</f>
        <v>0.495661228740021</v>
      </c>
      <c r="NA374" s="1">
        <f>NA21</f>
        <v>0.504338771259979</v>
      </c>
      <c r="ND374" s="1">
        <f>ND21</f>
        <v>0.0175070028011206</v>
      </c>
      <c r="NG374" s="1">
        <f>NG21</f>
        <v>0.728385615914308</v>
      </c>
      <c r="NJ374" s="1">
        <f>NJ21</f>
        <v>0.258862535067585</v>
      </c>
      <c r="NM374" s="1">
        <f>NM21</f>
        <v>0.0127518490181077</v>
      </c>
      <c r="NQ374" s="1">
        <f>NQ21</f>
        <v>0.842587399513928</v>
      </c>
      <c r="NT374" s="1">
        <f>NT21</f>
        <v>0.730193236714976</v>
      </c>
      <c r="NW374" s="1">
        <f>NW21</f>
        <v>0.743236714975845</v>
      </c>
      <c r="NZ374" s="1">
        <f>NZ21</f>
        <v>0.982450438739031</v>
      </c>
      <c r="OC374" s="1">
        <f>OC21</f>
        <v>0.292028985507246</v>
      </c>
      <c r="OF374" s="1">
        <f>OF21</f>
        <v>0.495573770491803</v>
      </c>
      <c r="OI374" s="1">
        <f>OI21</f>
        <v>0.504426229508197</v>
      </c>
      <c r="OL374" s="1">
        <f>OL21</f>
        <v>0.0178630499503805</v>
      </c>
      <c r="OO374" s="1">
        <f>OO21</f>
        <v>0.730193236714976</v>
      </c>
      <c r="OR374" s="1">
        <f>OR21</f>
        <v>0.256763285024155</v>
      </c>
      <c r="OU374" s="1">
        <f>OU21</f>
        <v>0.0130434782608696</v>
      </c>
      <c r="OY374" s="1">
        <f>OY21</f>
        <v>0.822650602409639</v>
      </c>
      <c r="PB374" s="1">
        <f>PB21</f>
        <v>0.688867745004757</v>
      </c>
      <c r="PE374" s="1">
        <f>PE21</f>
        <v>0.725975261655566</v>
      </c>
      <c r="PH374" s="1">
        <f>PH21</f>
        <v>0.948885976408912</v>
      </c>
      <c r="PK374" s="1">
        <f>PK21</f>
        <v>0.316206787186806</v>
      </c>
      <c r="PN374" s="1">
        <f>PN21</f>
        <v>0.486886348352387</v>
      </c>
      <c r="PQ374" s="1">
        <f>PQ21</f>
        <v>0.513113651647613</v>
      </c>
      <c r="PT374" s="1">
        <f>PT21</f>
        <v>0.0538674033149171</v>
      </c>
      <c r="PW374" s="1">
        <f>PW21</f>
        <v>0.688867745004757</v>
      </c>
      <c r="PZ374" s="1">
        <f>PZ21</f>
        <v>0.274024738344434</v>
      </c>
      <c r="QC374" s="1">
        <f>QC21</f>
        <v>0.0371075166508088</v>
      </c>
      <c r="QG374" s="1">
        <f>QG21</f>
        <v>0.805816686251469</v>
      </c>
      <c r="QJ374" s="1">
        <f>QJ21</f>
        <v>0.620689655172414</v>
      </c>
      <c r="QM374" s="1">
        <f>QM21</f>
        <v>0.669607056936648</v>
      </c>
      <c r="QP374" s="1">
        <f>QP21</f>
        <v>0.926946107784431</v>
      </c>
      <c r="QS374" s="1">
        <f>QS21</f>
        <v>0.364875701684042</v>
      </c>
      <c r="QV374" s="1">
        <f>QV21</f>
        <v>0.481044126786824</v>
      </c>
      <c r="QY374" s="1">
        <f>QY21</f>
        <v>0.518955873213176</v>
      </c>
      <c r="RB374" s="1">
        <f>RB21</f>
        <v>0.0788113695090442</v>
      </c>
      <c r="RE374" s="1">
        <f>RE21</f>
        <v>0.620689655172414</v>
      </c>
      <c r="RH374" s="1">
        <f>RH21</f>
        <v>0.330392943063352</v>
      </c>
      <c r="RK374" s="1">
        <f>RK21</f>
        <v>0.0489174017642343</v>
      </c>
      <c r="RO374" s="1">
        <f>RO21</f>
        <v>0.727184466019417</v>
      </c>
      <c r="RR374" s="1">
        <f>RR21</f>
        <v>0.546742209631728</v>
      </c>
      <c r="RU374" s="1">
        <f>RU21</f>
        <v>0.640226628895184</v>
      </c>
      <c r="RX374" s="1">
        <f>RX21</f>
        <v>0.853982300884956</v>
      </c>
      <c r="SA374" s="1">
        <f>SA21</f>
        <v>0.458923512747875</v>
      </c>
      <c r="SD374" s="1">
        <f>SD21</f>
        <v>0.460620525059666</v>
      </c>
      <c r="SG374" s="1">
        <f>SG21</f>
        <v>0.539379474940334</v>
      </c>
      <c r="SJ374" s="1">
        <f>SJ21</f>
        <v>0.170984455958549</v>
      </c>
      <c r="SM374" s="1">
        <f>SM21</f>
        <v>0.546742209631728</v>
      </c>
      <c r="SP374" s="1">
        <f>SP21</f>
        <v>0.359773371104816</v>
      </c>
      <c r="SS374" s="1">
        <f>SS21</f>
        <v>0.0934844192634561</v>
      </c>
      <c r="SY374" s="1">
        <f>SY21</f>
        <v>0.837815810920945</v>
      </c>
      <c r="TB374" s="1">
        <f>TB21</f>
        <v>0.729008631964426</v>
      </c>
      <c r="TE374" s="1">
        <f>TE21</f>
        <v>0.742087365942977</v>
      </c>
      <c r="TH374" s="1">
        <f>TH21</f>
        <v>0.982375749030666</v>
      </c>
      <c r="TK374" s="1">
        <f>TK21</f>
        <v>0.283808527334554</v>
      </c>
      <c r="TN374" s="1">
        <f>TN21</f>
        <v>0.495554765291607</v>
      </c>
      <c r="TQ374" s="1">
        <f>TQ21</f>
        <v>0.504445234708393</v>
      </c>
      <c r="TT374" s="1">
        <f>TT21</f>
        <v>0.0179404377466807</v>
      </c>
      <c r="TW374" s="1">
        <f>TW21</f>
        <v>0.729008631964426</v>
      </c>
      <c r="TZ374" s="1">
        <f>TZ21</f>
        <v>0.257912634057023</v>
      </c>
      <c r="UC374" s="1">
        <f>UC21</f>
        <v>0.0130787339785507</v>
      </c>
      <c r="UG374" s="1">
        <f>UG21</f>
        <v>0.839541547277937</v>
      </c>
      <c r="UJ374" s="1">
        <f>UJ21</f>
        <v>0.730456226880395</v>
      </c>
      <c r="UM374" s="1">
        <f>UM21</f>
        <v>0.743526510480888</v>
      </c>
      <c r="UP374" s="1">
        <f>UP21</f>
        <v>0.982421227197347</v>
      </c>
      <c r="US374" s="1">
        <f>US21</f>
        <v>0.290998766954377</v>
      </c>
      <c r="UV374" s="1">
        <f>UV21</f>
        <v>0.495566337627572</v>
      </c>
      <c r="UY374" s="1">
        <f>UY21</f>
        <v>0.504433662372428</v>
      </c>
      <c r="VB374" s="1">
        <f>VB21</f>
        <v>0.0178933153274812</v>
      </c>
      <c r="VE374" s="1">
        <f>VE21</f>
        <v>0.730456226880395</v>
      </c>
      <c r="VH374" s="1">
        <f>VH21</f>
        <v>0.256473489519112</v>
      </c>
      <c r="VK374" s="1">
        <f>VK21</f>
        <v>0.0130702836004931</v>
      </c>
      <c r="VO374" s="1">
        <f>VO21</f>
        <v>0.82534504391468</v>
      </c>
      <c r="VR374" s="1">
        <f>VR21</f>
        <v>0.686902012537116</v>
      </c>
      <c r="VU374" s="1">
        <f>VU21</f>
        <v>0.722203893104586</v>
      </c>
      <c r="VX374" s="1">
        <f>VX21</f>
        <v>0.951119232526268</v>
      </c>
      <c r="WA374" s="1">
        <f>WA21</f>
        <v>0.314747608050148</v>
      </c>
      <c r="WD374" s="1">
        <f>WD21</f>
        <v>0.487473659564505</v>
      </c>
      <c r="WG374" s="1">
        <f>WG21</f>
        <v>0.512526340435495</v>
      </c>
      <c r="WJ374" s="1">
        <f>WJ21</f>
        <v>0.0513928914505286</v>
      </c>
      <c r="WM374" s="1">
        <f>WM21</f>
        <v>0.686902012537116</v>
      </c>
      <c r="WP374" s="1">
        <f>WP21</f>
        <v>0.277796106895414</v>
      </c>
      <c r="WS374" s="1">
        <f>WS21</f>
        <v>0.0353018805674695</v>
      </c>
      <c r="WW374" s="1">
        <f>WW21</f>
        <v>0.80505860579889</v>
      </c>
      <c r="WZ374" s="1">
        <f>WZ21</f>
        <v>0.621452420701169</v>
      </c>
      <c r="XC374" s="1">
        <f>XC21</f>
        <v>0.671118530884808</v>
      </c>
      <c r="XF374" s="1">
        <f>XF21</f>
        <v>0.925995024875622</v>
      </c>
      <c r="XI374" s="1">
        <f>XI21</f>
        <v>0.353088480801336</v>
      </c>
      <c r="XL374" s="1">
        <f>XL21</f>
        <v>0.480787859218599</v>
      </c>
      <c r="XO374" s="1">
        <f>XO21</f>
        <v>0.519212140781401</v>
      </c>
      <c r="XR374" s="1">
        <f>XR21</f>
        <v>0.0799194089993285</v>
      </c>
      <c r="XU374" s="1">
        <f>XU21</f>
        <v>0.621452420701169</v>
      </c>
      <c r="XX374" s="1">
        <f>XX21</f>
        <v>0.328881469115192</v>
      </c>
      <c r="YA374" s="1">
        <f>YA21</f>
        <v>0.0496661101836394</v>
      </c>
      <c r="YE374" s="1">
        <f>YE21</f>
        <v>0.719211822660099</v>
      </c>
      <c r="YH374" s="1">
        <f>YH21</f>
        <v>0.557017543859649</v>
      </c>
      <c r="YK374" s="1">
        <f>YK21</f>
        <v>0.650584795321637</v>
      </c>
      <c r="YN374" s="1">
        <f>YN21</f>
        <v>0.856179775280899</v>
      </c>
      <c r="YQ374" s="1">
        <f>YQ21</f>
        <v>0.483918128654971</v>
      </c>
      <c r="YT374" s="1">
        <f>YT21</f>
        <v>0.461259079903148</v>
      </c>
      <c r="YW374" s="1">
        <f>YW21</f>
        <v>0.538740920096852</v>
      </c>
      <c r="YZ374" s="1">
        <f>YZ21</f>
        <v>0.167979002624672</v>
      </c>
      <c r="ZC374" s="1">
        <f>ZC21</f>
        <v>0.557017543859649</v>
      </c>
      <c r="ZF374" s="1">
        <f>ZF21</f>
        <v>0.349415204678363</v>
      </c>
      <c r="ZI374" s="1">
        <f>ZI21</f>
        <v>0.0935672514619883</v>
      </c>
    </row>
    <row r="375" spans="2:685">
      <c r="B375" s="1" t="s">
        <v>80</v>
      </c>
      <c r="C375" s="1">
        <f>C32</f>
        <v>0.834606648771423</v>
      </c>
      <c r="F375" s="1">
        <f>F32</f>
        <v>0.72457857531267</v>
      </c>
      <c r="I375" s="1">
        <f>I32</f>
        <v>0.738444806960304</v>
      </c>
      <c r="L375" s="1">
        <f>L32</f>
        <v>0.981222385861561</v>
      </c>
      <c r="O375" s="1">
        <f>O32</f>
        <v>0.316748232735182</v>
      </c>
      <c r="R375" s="1">
        <f>R32</f>
        <v>0.495261103884036</v>
      </c>
      <c r="U375" s="1">
        <f>U32</f>
        <v>0.504738896115964</v>
      </c>
      <c r="X375" s="1">
        <f>X32</f>
        <v>0.0191369606003753</v>
      </c>
      <c r="AA375" s="1">
        <f>AA32</f>
        <v>0.72457857531267</v>
      </c>
      <c r="AD375" s="1">
        <f>AD32</f>
        <v>0.261555193039696</v>
      </c>
      <c r="AG375" s="1">
        <f>AG32</f>
        <v>0.0138662316476346</v>
      </c>
      <c r="AK375" s="1">
        <f>AK32</f>
        <v>0.841302136317396</v>
      </c>
      <c r="AN375" s="1">
        <f>AN32</f>
        <v>0.728298844396668</v>
      </c>
      <c r="AQ375" s="1">
        <f>AQ32</f>
        <v>0.742811072292395</v>
      </c>
      <c r="AT375" s="1">
        <f>AT32</f>
        <v>0.980463096960926</v>
      </c>
      <c r="AW375" s="1">
        <f>AW32</f>
        <v>0.320881483472185</v>
      </c>
      <c r="AZ375" s="1">
        <f>AZ32</f>
        <v>0.495067592254293</v>
      </c>
      <c r="BC375" s="1">
        <f>BC32</f>
        <v>0.504932407745707</v>
      </c>
      <c r="BF375" s="1">
        <f>BF32</f>
        <v>0.0199261992619926</v>
      </c>
      <c r="BI375" s="1">
        <f>BI32</f>
        <v>0.728298844396667</v>
      </c>
      <c r="BL375" s="1">
        <f>BL32</f>
        <v>0.257188927707605</v>
      </c>
      <c r="BO375" s="1">
        <f>BO32</f>
        <v>0.014512227895727</v>
      </c>
      <c r="BS375" s="1">
        <f>BS32</f>
        <v>0.815763301839881</v>
      </c>
      <c r="BV375" s="1">
        <f>BV32</f>
        <v>0.670903010033445</v>
      </c>
      <c r="BY375" s="1">
        <f>BY32</f>
        <v>0.714046822742475</v>
      </c>
      <c r="CB375" s="1">
        <f>CB32</f>
        <v>0.939578454332553</v>
      </c>
      <c r="CE375" s="1">
        <f>CE32</f>
        <v>0.345150501672241</v>
      </c>
      <c r="CH375" s="1">
        <f>CH32</f>
        <v>0.484424052161314</v>
      </c>
      <c r="CK375" s="1">
        <f>CK32</f>
        <v>0.515575947838686</v>
      </c>
      <c r="CN375" s="1">
        <f>CN32</f>
        <v>0.064307078763709</v>
      </c>
      <c r="CQ375" s="1">
        <f>CQ32</f>
        <v>0.670903010033445</v>
      </c>
      <c r="CT375" s="1">
        <f>CT32</f>
        <v>0.285953177257525</v>
      </c>
      <c r="CW375" s="1">
        <f>CW32</f>
        <v>0.0431438127090301</v>
      </c>
      <c r="DA375" s="1">
        <f>DA32</f>
        <v>0.806963958460599</v>
      </c>
      <c r="DD375" s="1">
        <f>DD32</f>
        <v>0.624166666666667</v>
      </c>
      <c r="DG375" s="1">
        <f>DG32</f>
        <v>0.677083333333333</v>
      </c>
      <c r="DJ375" s="1">
        <f>DJ32</f>
        <v>0.921846153846154</v>
      </c>
      <c r="DM375" s="1">
        <f>DM32</f>
        <v>0.364166666666667</v>
      </c>
      <c r="DP375" s="1">
        <f>DP32</f>
        <v>0.479666986871598</v>
      </c>
      <c r="DS375" s="1">
        <f>DS32</f>
        <v>0.520333013128402</v>
      </c>
      <c r="DV375" s="1">
        <f>DV32</f>
        <v>0.0847797062750337</v>
      </c>
      <c r="DY375" s="1">
        <f>DY32</f>
        <v>0.624166666666667</v>
      </c>
      <c r="EB375" s="1">
        <f>EB32</f>
        <v>0.322916666666667</v>
      </c>
      <c r="EE375" s="1">
        <f>EE32</f>
        <v>0.0529166666666668</v>
      </c>
      <c r="EI375" s="1">
        <f>EI32</f>
        <v>0.699319727891156</v>
      </c>
      <c r="EL375" s="1">
        <f>EL32</f>
        <v>0.501014198782961</v>
      </c>
      <c r="EO375" s="1">
        <f>EO32</f>
        <v>0.610547667342799</v>
      </c>
      <c r="ER375" s="1">
        <f>ER32</f>
        <v>0.820598006644518</v>
      </c>
      <c r="EU375" s="1">
        <f>EU32</f>
        <v>0.490872210953347</v>
      </c>
      <c r="EX375" s="1">
        <f>EX32</f>
        <v>0.450729927007299</v>
      </c>
      <c r="FA375" s="1">
        <f>FA32</f>
        <v>0.549270072992701</v>
      </c>
      <c r="FD375" s="1">
        <f>FD32</f>
        <v>0.218623481781376</v>
      </c>
      <c r="FG375" s="1">
        <f>FG32</f>
        <v>0.501014198782961</v>
      </c>
      <c r="FJ375" s="1">
        <f>FJ32</f>
        <v>0.389452332657201</v>
      </c>
      <c r="FM375" s="1">
        <f>FM32</f>
        <v>0.109533468559838</v>
      </c>
      <c r="FS375" s="1">
        <f>FS32</f>
        <v>0.831299507600086</v>
      </c>
      <c r="FV375" s="1">
        <f>FV32</f>
        <v>0.72640180332488</v>
      </c>
      <c r="FY375" s="1">
        <f>FY32</f>
        <v>0.73992673992674</v>
      </c>
      <c r="GB375" s="1">
        <f>GB32</f>
        <v>0.981721249047982</v>
      </c>
      <c r="GE375" s="1">
        <f>GE32</f>
        <v>0.31614539306847</v>
      </c>
      <c r="GH375" s="1">
        <f>GH32</f>
        <v>0.495388162951576</v>
      </c>
      <c r="GK375" s="1">
        <f>GK32</f>
        <v>0.504611837048424</v>
      </c>
      <c r="GN375" s="1">
        <f>GN32</f>
        <v>0.0186190845616756</v>
      </c>
      <c r="GQ375" s="1">
        <f>GQ32</f>
        <v>0.72640180332488</v>
      </c>
      <c r="GT375" s="1">
        <f>GT32</f>
        <v>0.26007326007326</v>
      </c>
      <c r="GW375" s="1">
        <f>GW32</f>
        <v>0.0135249366018597</v>
      </c>
      <c r="HA375" s="1">
        <f>HA32</f>
        <v>0.838831687329271</v>
      </c>
      <c r="HD375" s="1">
        <f>HD32</f>
        <v>0.728155339805825</v>
      </c>
      <c r="HG375" s="1">
        <f>HG32</f>
        <v>0.742857142857143</v>
      </c>
      <c r="HJ375" s="1">
        <f>HJ32</f>
        <v>0.980209111277072</v>
      </c>
      <c r="HM375" s="1">
        <f>HM32</f>
        <v>0.320110957004161</v>
      </c>
      <c r="HP375" s="1">
        <f>HP32</f>
        <v>0.495002828587592</v>
      </c>
      <c r="HS375" s="1">
        <f>HS32</f>
        <v>0.504997171412408</v>
      </c>
      <c r="HV375" s="1">
        <f>HV32</f>
        <v>0.0201904761904763</v>
      </c>
      <c r="HY375" s="1">
        <f>HY32</f>
        <v>0.728155339805825</v>
      </c>
      <c r="IB375" s="1">
        <f>IB32</f>
        <v>0.257142857142857</v>
      </c>
      <c r="IE375" s="1">
        <f>IE32</f>
        <v>0.0147018030513177</v>
      </c>
      <c r="II375" s="1">
        <f>II32</f>
        <v>0.816157431382703</v>
      </c>
      <c r="IL375" s="1">
        <f>IL32</f>
        <v>0.669115075201119</v>
      </c>
      <c r="IO375" s="1">
        <f>IO32</f>
        <v>0.709338929695698</v>
      </c>
      <c r="IR375" s="1">
        <f>IR32</f>
        <v>0.943293885601578</v>
      </c>
      <c r="IU375" s="1">
        <f>IU32</f>
        <v>0.35082196572228</v>
      </c>
      <c r="IX375" s="1">
        <f>IX32</f>
        <v>0.485409794468409</v>
      </c>
      <c r="JA375" s="1">
        <f>JA32</f>
        <v>0.514590205531591</v>
      </c>
      <c r="JD375" s="1">
        <f>JD32</f>
        <v>0.0601150026136958</v>
      </c>
      <c r="JG375" s="1">
        <f>JG32</f>
        <v>0.669115075201119</v>
      </c>
      <c r="JJ375" s="1">
        <f>JJ32</f>
        <v>0.290661070304302</v>
      </c>
      <c r="JM375" s="1">
        <f>JM32</f>
        <v>0.0402238544945785</v>
      </c>
      <c r="JQ375" s="1">
        <f>JQ32</f>
        <v>0.799103139013453</v>
      </c>
      <c r="JT375" s="1">
        <f>JT32</f>
        <v>0.612093788564377</v>
      </c>
      <c r="JW375" s="1">
        <f>JW32</f>
        <v>0.665158371040724</v>
      </c>
      <c r="JZ375" s="1">
        <f>JZ32</f>
        <v>0.920222634508349</v>
      </c>
      <c r="KC375" s="1">
        <f>KC32</f>
        <v>0.375976964212258</v>
      </c>
      <c r="KF375" s="1">
        <f>KF32</f>
        <v>0.479227053140097</v>
      </c>
      <c r="KI375" s="1">
        <f>KI32</f>
        <v>0.520772946859903</v>
      </c>
      <c r="KL375" s="1">
        <f>KL32</f>
        <v>0.0866935483870968</v>
      </c>
      <c r="KO375" s="1">
        <f>KO32</f>
        <v>0.612093788564377</v>
      </c>
      <c r="KR375" s="1">
        <f>KR32</f>
        <v>0.334841628959276</v>
      </c>
      <c r="KU375" s="1">
        <f>KU32</f>
        <v>0.0530645824763471</v>
      </c>
      <c r="KY375" s="1">
        <f>KY32</f>
        <v>0.693474962063733</v>
      </c>
      <c r="LB375" s="1">
        <f>LB32</f>
        <v>0.495495495495495</v>
      </c>
      <c r="LE375" s="1">
        <f>LE32</f>
        <v>0.601351351351351</v>
      </c>
      <c r="LH375" s="1">
        <f>LH32</f>
        <v>0.823970037453184</v>
      </c>
      <c r="LK375" s="1">
        <f>LK32</f>
        <v>0.484234234234234</v>
      </c>
      <c r="LN375" s="1">
        <f>LN32</f>
        <v>0.451745379876797</v>
      </c>
      <c r="LQ375" s="1">
        <f>LQ32</f>
        <v>0.548254620123203</v>
      </c>
      <c r="LT375" s="1">
        <f>LT32</f>
        <v>0.213636363636364</v>
      </c>
      <c r="LW375" s="1">
        <f>LW32</f>
        <v>0.495495495495495</v>
      </c>
      <c r="LZ375" s="1">
        <f>LZ32</f>
        <v>0.398648648648649</v>
      </c>
      <c r="MC375" s="1">
        <f>MC32</f>
        <v>0.105855855855856</v>
      </c>
      <c r="MI375" s="1">
        <f>MI32</f>
        <v>0.838329336530775</v>
      </c>
      <c r="ML375" s="1">
        <f>ML32</f>
        <v>0.72708705642073</v>
      </c>
      <c r="MO375" s="1">
        <f>MO32</f>
        <v>0.73934133265254</v>
      </c>
      <c r="MR375" s="1">
        <f>MR32</f>
        <v>0.983425414364641</v>
      </c>
      <c r="MU375" s="1">
        <f>MU32</f>
        <v>0.277508297166199</v>
      </c>
      <c r="MX375" s="1">
        <f>MX32</f>
        <v>0.495821727019499</v>
      </c>
      <c r="NA375" s="1">
        <f>NA32</f>
        <v>0.504178272980501</v>
      </c>
      <c r="ND375" s="1">
        <f>ND32</f>
        <v>0.0168539325842696</v>
      </c>
      <c r="NG375" s="1">
        <f>NG32</f>
        <v>0.72708705642073</v>
      </c>
      <c r="NJ375" s="1">
        <f>NJ32</f>
        <v>0.26065866734746</v>
      </c>
      <c r="NM375" s="1">
        <f>NM32</f>
        <v>0.01225427623181</v>
      </c>
      <c r="NQ375" s="1">
        <f>NQ32</f>
        <v>0.842242990654206</v>
      </c>
      <c r="NT375" s="1">
        <f>NT32</f>
        <v>0.730185497470489</v>
      </c>
      <c r="NW375" s="1">
        <f>NW32</f>
        <v>0.743676222596965</v>
      </c>
      <c r="NZ375" s="1">
        <f>NZ32</f>
        <v>0.981859410430839</v>
      </c>
      <c r="OC375" s="1">
        <f>OC32</f>
        <v>0.288846061190074</v>
      </c>
      <c r="OF375" s="1">
        <f>OF32</f>
        <v>0.495423340961098</v>
      </c>
      <c r="OI375" s="1">
        <f>OI32</f>
        <v>0.504576659038902</v>
      </c>
      <c r="OL375" s="1">
        <f>OL32</f>
        <v>0.0184757505773672</v>
      </c>
      <c r="OO375" s="1">
        <f>OO32</f>
        <v>0.730185497470489</v>
      </c>
      <c r="OR375" s="1">
        <f>OR32</f>
        <v>0.256323777403035</v>
      </c>
      <c r="OU375" s="1">
        <f>OU32</f>
        <v>0.0134907251264755</v>
      </c>
      <c r="OY375" s="1">
        <f>OY32</f>
        <v>0.830086834076508</v>
      </c>
      <c r="PB375" s="1">
        <f>PB32</f>
        <v>0.691525423728814</v>
      </c>
      <c r="PE375" s="1">
        <f>PE32</f>
        <v>0.728505392912173</v>
      </c>
      <c r="PH375" s="1">
        <f>PH32</f>
        <v>0.949238578680203</v>
      </c>
      <c r="PK375" s="1">
        <f>PK32</f>
        <v>0.313097072419106</v>
      </c>
      <c r="PN375" s="1">
        <f>PN32</f>
        <v>0.486979166666667</v>
      </c>
      <c r="PQ375" s="1">
        <f>PQ32</f>
        <v>0.513020833333333</v>
      </c>
      <c r="PT375" s="1">
        <f>PT32</f>
        <v>0.0534759358288772</v>
      </c>
      <c r="PW375" s="1">
        <f>PW32</f>
        <v>0.691525423728814</v>
      </c>
      <c r="PZ375" s="1">
        <f>PZ32</f>
        <v>0.271494607087827</v>
      </c>
      <c r="QC375" s="1">
        <f>QC32</f>
        <v>0.036979969183359</v>
      </c>
      <c r="QG375" s="1">
        <f>QG32</f>
        <v>0.804098106178206</v>
      </c>
      <c r="QJ375" s="1">
        <f>QJ32</f>
        <v>0.618947368421053</v>
      </c>
      <c r="QM375" s="1">
        <f>QM32</f>
        <v>0.669894736842105</v>
      </c>
      <c r="QP375" s="1">
        <f>QP32</f>
        <v>0.923947203016971</v>
      </c>
      <c r="QS375" s="1">
        <f>QS32</f>
        <v>0.35621052631579</v>
      </c>
      <c r="QV375" s="1">
        <f>QV32</f>
        <v>0.480235217249265</v>
      </c>
      <c r="QY375" s="1">
        <f>QY32</f>
        <v>0.519764782750735</v>
      </c>
      <c r="RB375" s="1">
        <f>RB32</f>
        <v>0.0823129251700678</v>
      </c>
      <c r="RE375" s="1">
        <f>RE32</f>
        <v>0.618947368421053</v>
      </c>
      <c r="RH375" s="1">
        <f>RH32</f>
        <v>0.330105263157895</v>
      </c>
      <c r="RK375" s="1">
        <f>RK32</f>
        <v>0.0509473684210526</v>
      </c>
      <c r="RO375" s="1">
        <f>RO32</f>
        <v>0.721946375372393</v>
      </c>
      <c r="RR375" s="1">
        <f>RR32</f>
        <v>0.543065693430657</v>
      </c>
      <c r="RU375" s="1">
        <f>RU32</f>
        <v>0.643795620437956</v>
      </c>
      <c r="RX375" s="1">
        <f>RX32</f>
        <v>0.843537414965986</v>
      </c>
      <c r="SA375" s="1">
        <f>SA32</f>
        <v>0.47007299270073</v>
      </c>
      <c r="SD375" s="1">
        <f>SD32</f>
        <v>0.457564575645756</v>
      </c>
      <c r="SG375" s="1">
        <f>SG32</f>
        <v>0.542435424354244</v>
      </c>
      <c r="SJ375" s="1">
        <f>SJ32</f>
        <v>0.185483870967742</v>
      </c>
      <c r="SM375" s="1">
        <f>SM32</f>
        <v>0.543065693430657</v>
      </c>
      <c r="SP375" s="1">
        <f>SP32</f>
        <v>0.356204379562044</v>
      </c>
      <c r="SS375" s="1">
        <f>SS32</f>
        <v>0.100729927007299</v>
      </c>
      <c r="SY375" s="1">
        <f>SY32</f>
        <v>0.838888888888889</v>
      </c>
      <c r="TB375" s="1">
        <f>TB32</f>
        <v>0.728155339805825</v>
      </c>
      <c r="TE375" s="1">
        <f>TE32</f>
        <v>0.739963264235109</v>
      </c>
      <c r="TH375" s="1">
        <f>TH32</f>
        <v>0.984042553191489</v>
      </c>
      <c r="TK375" s="1">
        <f>TK32</f>
        <v>0.275255838362634</v>
      </c>
      <c r="TN375" s="1">
        <f>TN32</f>
        <v>0.49597855227882</v>
      </c>
      <c r="TQ375" s="1">
        <f>TQ32</f>
        <v>0.50402144772118</v>
      </c>
      <c r="TT375" s="1">
        <f>TT32</f>
        <v>0.0162162162162163</v>
      </c>
      <c r="TW375" s="1">
        <f>TW32</f>
        <v>0.728155339805825</v>
      </c>
      <c r="TZ375" s="1">
        <f>TZ32</f>
        <v>0.260036735764891</v>
      </c>
      <c r="UC375" s="1">
        <f>UC32</f>
        <v>0.0118079244292836</v>
      </c>
      <c r="UG375" s="1">
        <f>UG32</f>
        <v>0.841461082424938</v>
      </c>
      <c r="UJ375" s="1">
        <f>UJ32</f>
        <v>0.73128078817734</v>
      </c>
      <c r="UM375" s="1">
        <f>UM32</f>
        <v>0.744827586206897</v>
      </c>
      <c r="UP375" s="1">
        <f>UP32</f>
        <v>0.981812169312169</v>
      </c>
      <c r="US375" s="1">
        <f>US32</f>
        <v>0.287931034482759</v>
      </c>
      <c r="UV375" s="1">
        <f>UV32</f>
        <v>0.495411313198732</v>
      </c>
      <c r="UY375" s="1">
        <f>UY32</f>
        <v>0.504588686801268</v>
      </c>
      <c r="VB375" s="1">
        <f>VB32</f>
        <v>0.0185247558100372</v>
      </c>
      <c r="VE375" s="1">
        <f>VE32</f>
        <v>0.73128078817734</v>
      </c>
      <c r="VH375" s="1">
        <f>VH32</f>
        <v>0.255172413793103</v>
      </c>
      <c r="VK375" s="1">
        <f>VK32</f>
        <v>0.0135467980295567</v>
      </c>
      <c r="VO375" s="1">
        <f>VO32</f>
        <v>0.828682358650813</v>
      </c>
      <c r="VR375" s="1">
        <f>VR32</f>
        <v>0.681311684177014</v>
      </c>
      <c r="VU375" s="1">
        <f>VU32</f>
        <v>0.717287488061127</v>
      </c>
      <c r="VX375" s="1">
        <f>VX32</f>
        <v>0.949844651575677</v>
      </c>
      <c r="WA375" s="1">
        <f>WA32</f>
        <v>0.312002546959567</v>
      </c>
      <c r="WD375" s="1">
        <f>WD32</f>
        <v>0.487138629638061</v>
      </c>
      <c r="WG375" s="1">
        <f>WG32</f>
        <v>0.512861370361939</v>
      </c>
      <c r="WJ375" s="1">
        <f>WJ32</f>
        <v>0.0528037383177571</v>
      </c>
      <c r="WM375" s="1">
        <f>WM32</f>
        <v>0.681311684177014</v>
      </c>
      <c r="WP375" s="1">
        <f>WP32</f>
        <v>0.282712511938873</v>
      </c>
      <c r="WS375" s="1">
        <f>WS32</f>
        <v>0.0359758038841134</v>
      </c>
      <c r="WW375" s="1">
        <f>WW32</f>
        <v>0.804220779220779</v>
      </c>
      <c r="WZ375" s="1">
        <f>WZ32</f>
        <v>0.616299559471366</v>
      </c>
      <c r="XC375" s="1">
        <f>XC32</f>
        <v>0.66784140969163</v>
      </c>
      <c r="XF375" s="1">
        <f>XF32</f>
        <v>0.922823218997362</v>
      </c>
      <c r="XI375" s="1">
        <f>XI32</f>
        <v>0.356828193832599</v>
      </c>
      <c r="XL375" s="1">
        <f>XL32</f>
        <v>0.479931389365352</v>
      </c>
      <c r="XO375" s="1">
        <f>XO32</f>
        <v>0.520068610634648</v>
      </c>
      <c r="XR375" s="1">
        <f>XR32</f>
        <v>0.0836311651179413</v>
      </c>
      <c r="XU375" s="1">
        <f>XU32</f>
        <v>0.616299559471366</v>
      </c>
      <c r="XX375" s="1">
        <f>XX32</f>
        <v>0.33215859030837</v>
      </c>
      <c r="YA375" s="1">
        <f>YA32</f>
        <v>0.0515418502202643</v>
      </c>
      <c r="YE375" s="1">
        <f>YE32</f>
        <v>0.72579001019368</v>
      </c>
      <c r="YH375" s="1">
        <f>YH32</f>
        <v>0.545864661654135</v>
      </c>
      <c r="YK375" s="1">
        <f>YK32</f>
        <v>0.643609022556391</v>
      </c>
      <c r="YN375" s="1">
        <f>YN32</f>
        <v>0.848130841121495</v>
      </c>
      <c r="YQ375" s="1">
        <f>YQ32</f>
        <v>0.475187969924812</v>
      </c>
      <c r="YT375" s="1">
        <f>YT32</f>
        <v>0.458912768647282</v>
      </c>
      <c r="YW375" s="1">
        <f>YW32</f>
        <v>0.541087231352718</v>
      </c>
      <c r="YZ375" s="1">
        <f>YZ32</f>
        <v>0.179063360881543</v>
      </c>
      <c r="ZC375" s="1">
        <f>ZC32</f>
        <v>0.545864661654135</v>
      </c>
      <c r="ZF375" s="1">
        <f>ZF32</f>
        <v>0.356390977443609</v>
      </c>
      <c r="ZI375" s="1">
        <f>ZI32</f>
        <v>0.0977443609022557</v>
      </c>
    </row>
    <row r="376" spans="2:685">
      <c r="B376" s="1" t="s">
        <v>81</v>
      </c>
      <c r="C376" s="1">
        <f>C43</f>
        <v>0.830128882315656</v>
      </c>
      <c r="F376" s="1">
        <f>F43</f>
        <v>0.718601398601399</v>
      </c>
      <c r="I376" s="1">
        <f>I43</f>
        <v>0.738741258741259</v>
      </c>
      <c r="L376" s="1">
        <f>L43</f>
        <v>0.972737599394169</v>
      </c>
      <c r="O376" s="1">
        <f>O43</f>
        <v>0.323916083916084</v>
      </c>
      <c r="R376" s="1">
        <f>R43</f>
        <v>0.493090211132438</v>
      </c>
      <c r="U376" s="1">
        <f>U43</f>
        <v>0.506909788867562</v>
      </c>
      <c r="X376" s="1">
        <f>X43</f>
        <v>0.0280264694433632</v>
      </c>
      <c r="AA376" s="1">
        <f>AA43</f>
        <v>0.718601398601399</v>
      </c>
      <c r="AD376" s="1">
        <f>AD43</f>
        <v>0.261258741258741</v>
      </c>
      <c r="AG376" s="1">
        <f>AG43</f>
        <v>0.0201398601398601</v>
      </c>
      <c r="AK376" s="1">
        <f>AK43</f>
        <v>0.836490939044481</v>
      </c>
      <c r="AN376" s="1">
        <f>AN43</f>
        <v>0.725354068314357</v>
      </c>
      <c r="AQ376" s="1">
        <f>AQ43</f>
        <v>0.747847820049986</v>
      </c>
      <c r="AT376" s="1">
        <f>AT43</f>
        <v>0.969922020051987</v>
      </c>
      <c r="AW376" s="1">
        <f>AW43</f>
        <v>0.348514301582894</v>
      </c>
      <c r="AZ376" s="1">
        <f>AZ43</f>
        <v>0.492365692742696</v>
      </c>
      <c r="BC376" s="1">
        <f>BC43</f>
        <v>0.507634307257304</v>
      </c>
      <c r="BF376" s="1">
        <f>BF43</f>
        <v>0.0310107197549772</v>
      </c>
      <c r="BI376" s="1">
        <f>BI43</f>
        <v>0.725354068314357</v>
      </c>
      <c r="BL376" s="1">
        <f>BL43</f>
        <v>0.252152179950014</v>
      </c>
      <c r="BO376" s="1">
        <f>BO43</f>
        <v>0.022493751735629</v>
      </c>
      <c r="BS376" s="1">
        <f>BS43</f>
        <v>0.801607883817427</v>
      </c>
      <c r="BV376" s="1">
        <f>BV43</f>
        <v>0.647186147186147</v>
      </c>
      <c r="BY376" s="1">
        <f>BY43</f>
        <v>0.714285714285714</v>
      </c>
      <c r="CB376" s="1">
        <f>CB43</f>
        <v>0.906060606060606</v>
      </c>
      <c r="CE376" s="1">
        <f>CE43</f>
        <v>0.391053391053391</v>
      </c>
      <c r="CH376" s="1">
        <f>CH43</f>
        <v>0.475357710651828</v>
      </c>
      <c r="CK376" s="1">
        <f>CK43</f>
        <v>0.524642289348172</v>
      </c>
      <c r="CN376" s="1">
        <f>CN43</f>
        <v>0.103678929765886</v>
      </c>
      <c r="CQ376" s="1">
        <f>CQ43</f>
        <v>0.647186147186147</v>
      </c>
      <c r="CT376" s="1">
        <f>CT43</f>
        <v>0.285714285714286</v>
      </c>
      <c r="CW376" s="1">
        <f>CW43</f>
        <v>0.0670995670995671</v>
      </c>
      <c r="DA376" s="1">
        <f>DA43</f>
        <v>0.771819960861057</v>
      </c>
      <c r="DD376" s="1">
        <f>DD43</f>
        <v>0.55316742081448</v>
      </c>
      <c r="DG376" s="1">
        <f>DG43</f>
        <v>0.671380090497738</v>
      </c>
      <c r="DJ376" s="1">
        <f>DJ43</f>
        <v>0.823925863521483</v>
      </c>
      <c r="DM376" s="1">
        <f>DM43</f>
        <v>0.445135746606335</v>
      </c>
      <c r="DP376" s="1">
        <f>DP43</f>
        <v>0.451732101616628</v>
      </c>
      <c r="DS376" s="1">
        <f>DS43</f>
        <v>0.548267898383372</v>
      </c>
      <c r="DV376" s="1">
        <f>DV43</f>
        <v>0.213701431492842</v>
      </c>
      <c r="DY376" s="1">
        <f>DY43</f>
        <v>0.55316742081448</v>
      </c>
      <c r="EB376" s="1">
        <f>EB43</f>
        <v>0.328619909502262</v>
      </c>
      <c r="EE376" s="1">
        <f>EE43</f>
        <v>0.118212669683258</v>
      </c>
      <c r="EI376" s="1">
        <f>EI43</f>
        <v>0.653061224489796</v>
      </c>
      <c r="EL376" s="1">
        <f>EL43</f>
        <v>0.446064139941691</v>
      </c>
      <c r="EO376" s="1">
        <f>EO43</f>
        <v>0.571428571428571</v>
      </c>
      <c r="ER376" s="1">
        <f>ER43</f>
        <v>0.780612244897959</v>
      </c>
      <c r="EU376" s="1">
        <f>EU43</f>
        <v>0.571428571428571</v>
      </c>
      <c r="EX376" s="1">
        <f>EX43</f>
        <v>0.438395415472779</v>
      </c>
      <c r="FA376" s="1">
        <f>FA43</f>
        <v>0.561604584527221</v>
      </c>
      <c r="FD376" s="1">
        <f>FD43</f>
        <v>0.281045751633987</v>
      </c>
      <c r="FG376" s="1">
        <f>FG43</f>
        <v>0.446064139941691</v>
      </c>
      <c r="FJ376" s="1">
        <f>FJ43</f>
        <v>0.428571428571429</v>
      </c>
      <c r="FM376" s="1">
        <f>FM43</f>
        <v>0.12536443148688</v>
      </c>
      <c r="FS376" s="1">
        <f>FS43</f>
        <v>0.830714759902633</v>
      </c>
      <c r="FV376" s="1">
        <f>FV43</f>
        <v>0.721311475409836</v>
      </c>
      <c r="FY376" s="1">
        <f>FY43</f>
        <v>0.742388758782201</v>
      </c>
      <c r="GB376" s="1">
        <f>GB43</f>
        <v>0.971608832807571</v>
      </c>
      <c r="GE376" s="1">
        <f>GE43</f>
        <v>0.322892271662763</v>
      </c>
      <c r="GH376" s="1">
        <f>GH43</f>
        <v>0.4928</v>
      </c>
      <c r="GK376" s="1">
        <f>GK43</f>
        <v>0.5072</v>
      </c>
      <c r="GN376" s="1">
        <f>GN43</f>
        <v>0.0292207792207793</v>
      </c>
      <c r="GQ376" s="1">
        <f>GQ43</f>
        <v>0.721311475409836</v>
      </c>
      <c r="GT376" s="1">
        <f>GT43</f>
        <v>0.257611241217799</v>
      </c>
      <c r="GW376" s="1">
        <f>GW43</f>
        <v>0.0210772833723654</v>
      </c>
      <c r="HA376" s="1">
        <f>HA43</f>
        <v>0.835868866509535</v>
      </c>
      <c r="HD376" s="1">
        <f>HD43</f>
        <v>0.72551285755562</v>
      </c>
      <c r="HG376" s="1">
        <f>HG43</f>
        <v>0.747182895117018</v>
      </c>
      <c r="HJ376" s="1">
        <f>HJ43</f>
        <v>0.970997679814385</v>
      </c>
      <c r="HM376" s="1">
        <f>HM43</f>
        <v>0.348454203987287</v>
      </c>
      <c r="HP376" s="1">
        <f>HP43</f>
        <v>0.492642731018246</v>
      </c>
      <c r="HS376" s="1">
        <f>HS43</f>
        <v>0.507357268981754</v>
      </c>
      <c r="HV376" s="1">
        <f>HV43</f>
        <v>0.0298685782556749</v>
      </c>
      <c r="HY376" s="1">
        <f>HY43</f>
        <v>0.72551285755562</v>
      </c>
      <c r="IB376" s="1">
        <f>IB43</f>
        <v>0.252817104882982</v>
      </c>
      <c r="IE376" s="1">
        <f>IE43</f>
        <v>0.0216700375613985</v>
      </c>
      <c r="II376" s="1">
        <f>II43</f>
        <v>0.802964959568733</v>
      </c>
      <c r="IL376" s="1">
        <f>IL43</f>
        <v>0.649155722326454</v>
      </c>
      <c r="IO376" s="1">
        <f>IO43</f>
        <v>0.716322701688555</v>
      </c>
      <c r="IR376" s="1">
        <f>IR43</f>
        <v>0.906233630172865</v>
      </c>
      <c r="IU376" s="1">
        <f>IU43</f>
        <v>0.392120075046904</v>
      </c>
      <c r="IX376" s="1">
        <f>IX43</f>
        <v>0.475405331134927</v>
      </c>
      <c r="JA376" s="1">
        <f>JA43</f>
        <v>0.524594668865073</v>
      </c>
      <c r="JD376" s="1">
        <f>JD43</f>
        <v>0.103468208092486</v>
      </c>
      <c r="JG376" s="1">
        <f>JG43</f>
        <v>0.649155722326454</v>
      </c>
      <c r="JJ376" s="1">
        <f>JJ43</f>
        <v>0.283677298311445</v>
      </c>
      <c r="JM376" s="1">
        <f>JM43</f>
        <v>0.0671669793621013</v>
      </c>
      <c r="JQ376" s="1">
        <f>JQ43</f>
        <v>0.777398720682303</v>
      </c>
      <c r="JT376" s="1">
        <f>JT43</f>
        <v>0.55439459127228</v>
      </c>
      <c r="JW376" s="1">
        <f>JW43</f>
        <v>0.674247080516288</v>
      </c>
      <c r="JZ376" s="1">
        <f>JZ43</f>
        <v>0.822242479489517</v>
      </c>
      <c r="KC376" s="1">
        <f>KC43</f>
        <v>0.441303011677935</v>
      </c>
      <c r="KF376" s="1">
        <f>KF43</f>
        <v>0.451225612806403</v>
      </c>
      <c r="KI376" s="1">
        <f>KI43</f>
        <v>0.548774387193597</v>
      </c>
      <c r="KL376" s="1">
        <f>KL43</f>
        <v>0.216186252771619</v>
      </c>
      <c r="KO376" s="1">
        <f>KO43</f>
        <v>0.55439459127228</v>
      </c>
      <c r="KR376" s="1">
        <f>KR43</f>
        <v>0.325752919483712</v>
      </c>
      <c r="KU376" s="1">
        <f>KU43</f>
        <v>0.119852489244007</v>
      </c>
      <c r="KY376" s="1">
        <f>KY43</f>
        <v>0.652173913043478</v>
      </c>
      <c r="LB376" s="1">
        <f>LB43</f>
        <v>0.444805194805195</v>
      </c>
      <c r="LE376" s="1">
        <f>LE43</f>
        <v>0.564935064935065</v>
      </c>
      <c r="LH376" s="1">
        <f>LH43</f>
        <v>0.78735632183908</v>
      </c>
      <c r="LK376" s="1">
        <f>LK43</f>
        <v>0.568181818181818</v>
      </c>
      <c r="LN376" s="1">
        <f>LN43</f>
        <v>0.440514469453376</v>
      </c>
      <c r="LQ376" s="1">
        <f>LQ43</f>
        <v>0.559485530546624</v>
      </c>
      <c r="LT376" s="1">
        <f>LT43</f>
        <v>0.27007299270073</v>
      </c>
      <c r="LW376" s="1">
        <f>LW43</f>
        <v>0.444805194805195</v>
      </c>
      <c r="LZ376" s="1">
        <f>LZ43</f>
        <v>0.435064935064935</v>
      </c>
      <c r="MC376" s="1">
        <f>MC43</f>
        <v>0.12012987012987</v>
      </c>
      <c r="MI376" s="1">
        <f>MI43</f>
        <v>0.834240774349667</v>
      </c>
      <c r="ML376" s="1">
        <f>ML43</f>
        <v>0.723948811700183</v>
      </c>
      <c r="MO376" s="1">
        <f>MO43</f>
        <v>0.744058500914077</v>
      </c>
      <c r="MR376" s="1">
        <f>MR43</f>
        <v>0.972972972972973</v>
      </c>
      <c r="MU376" s="1">
        <f>MU43</f>
        <v>0.295116218333769</v>
      </c>
      <c r="MX376" s="1">
        <f>MX43</f>
        <v>0.493150684931507</v>
      </c>
      <c r="NA376" s="1">
        <f>NA43</f>
        <v>0.506849315068493</v>
      </c>
      <c r="ND376" s="1">
        <f>ND43</f>
        <v>0.0277777777777775</v>
      </c>
      <c r="NG376" s="1">
        <f>NG43</f>
        <v>0.723948811700183</v>
      </c>
      <c r="NJ376" s="1">
        <f>NJ43</f>
        <v>0.255941499085923</v>
      </c>
      <c r="NM376" s="1">
        <f>NM43</f>
        <v>0.0201096892138938</v>
      </c>
      <c r="NQ376" s="1">
        <f>NQ43</f>
        <v>0.839336763865066</v>
      </c>
      <c r="NT376" s="1">
        <f>NT43</f>
        <v>0.728660826032541</v>
      </c>
      <c r="NW376" s="1">
        <f>NW43</f>
        <v>0.750187734668335</v>
      </c>
      <c r="NZ376" s="1">
        <f>NZ43</f>
        <v>0.971304637971305</v>
      </c>
      <c r="OC376" s="1">
        <f>OC43</f>
        <v>0.313391739674593</v>
      </c>
      <c r="OF376" s="1">
        <f>OF43</f>
        <v>0.49272173324306</v>
      </c>
      <c r="OI376" s="1">
        <f>OI43</f>
        <v>0.50727826675694</v>
      </c>
      <c r="OL376" s="1">
        <f>OL43</f>
        <v>0.0295431123325316</v>
      </c>
      <c r="OO376" s="1">
        <f>OO43</f>
        <v>0.728660826032541</v>
      </c>
      <c r="OR376" s="1">
        <f>OR43</f>
        <v>0.249812265331665</v>
      </c>
      <c r="OU376" s="1">
        <f>OU43</f>
        <v>0.0215269086357946</v>
      </c>
      <c r="OY376" s="1">
        <f>OY43</f>
        <v>0.812275233756893</v>
      </c>
      <c r="PB376" s="1">
        <f>PB43</f>
        <v>0.670372792674951</v>
      </c>
      <c r="PE376" s="1">
        <f>PE43</f>
        <v>0.725310660562459</v>
      </c>
      <c r="PH376" s="1">
        <f>PH43</f>
        <v>0.924256086564473</v>
      </c>
      <c r="PK376" s="1">
        <f>PK43</f>
        <v>0.363963374754741</v>
      </c>
      <c r="PN376" s="1">
        <f>PN43</f>
        <v>0.480318650421743</v>
      </c>
      <c r="PQ376" s="1">
        <f>PQ43</f>
        <v>0.519681349578257</v>
      </c>
      <c r="PT376" s="1">
        <f>PT43</f>
        <v>0.081951219512195</v>
      </c>
      <c r="PW376" s="1">
        <f>PW43</f>
        <v>0.670372792674951</v>
      </c>
      <c r="PZ376" s="1">
        <f>PZ43</f>
        <v>0.274689339437541</v>
      </c>
      <c r="QC376" s="1">
        <f>QC43</f>
        <v>0.0549378678875081</v>
      </c>
      <c r="QG376" s="1">
        <f>QG43</f>
        <v>0.780898876404494</v>
      </c>
      <c r="QJ376" s="1">
        <f>QJ43</f>
        <v>0.57059136920618</v>
      </c>
      <c r="QM376" s="1">
        <f>QM43</f>
        <v>0.677144379328716</v>
      </c>
      <c r="QP376" s="1">
        <f>QP43</f>
        <v>0.8426435877262</v>
      </c>
      <c r="QS376" s="1">
        <f>QS43</f>
        <v>0.422482685135855</v>
      </c>
      <c r="QV376" s="1">
        <f>QV43</f>
        <v>0.45730145175064</v>
      </c>
      <c r="QY376" s="1">
        <f>QY43</f>
        <v>0.54269854824936</v>
      </c>
      <c r="RB376" s="1">
        <f>RB43</f>
        <v>0.186741363211952</v>
      </c>
      <c r="RE376" s="1">
        <f>RE43</f>
        <v>0.57059136920618</v>
      </c>
      <c r="RH376" s="1">
        <f>RH43</f>
        <v>0.322855620671284</v>
      </c>
      <c r="RK376" s="1">
        <f>RK43</f>
        <v>0.106553010122536</v>
      </c>
      <c r="RO376" s="1">
        <f>RO43</f>
        <v>0.707403055229142</v>
      </c>
      <c r="RR376" s="1">
        <f>RR43</f>
        <v>0.536283185840708</v>
      </c>
      <c r="RU376" s="1">
        <f>RU43</f>
        <v>0.661946902654867</v>
      </c>
      <c r="RX376" s="1">
        <f>RX43</f>
        <v>0.810160427807487</v>
      </c>
      <c r="SA376" s="1">
        <f>SA43</f>
        <v>0.506194690265487</v>
      </c>
      <c r="SD376" s="1">
        <f>SD43</f>
        <v>0.447562776957164</v>
      </c>
      <c r="SG376" s="1">
        <f>SG43</f>
        <v>0.552437223042836</v>
      </c>
      <c r="SJ376" s="1">
        <f>SJ43</f>
        <v>0.234323432343234</v>
      </c>
      <c r="SM376" s="1">
        <f>SM43</f>
        <v>0.536283185840708</v>
      </c>
      <c r="SP376" s="1">
        <f>SP43</f>
        <v>0.338053097345133</v>
      </c>
      <c r="SS376" s="1">
        <f>SS43</f>
        <v>0.125663716814159</v>
      </c>
      <c r="SY376" s="1">
        <f>SY43</f>
        <v>0.835911371237458</v>
      </c>
      <c r="TB376" s="1">
        <f>TB43</f>
        <v>0.726142200594755</v>
      </c>
      <c r="TE376" s="1">
        <f>TE43</f>
        <v>0.746417950797513</v>
      </c>
      <c r="TH376" s="1">
        <f>TH43</f>
        <v>0.972835929011228</v>
      </c>
      <c r="TK376" s="1">
        <f>TK43</f>
        <v>0.293322519599892</v>
      </c>
      <c r="TN376" s="1">
        <f>TN43</f>
        <v>0.493115476409033</v>
      </c>
      <c r="TQ376" s="1">
        <f>TQ43</f>
        <v>0.506884523590967</v>
      </c>
      <c r="TT376" s="1">
        <f>TT43</f>
        <v>0.027922561429635</v>
      </c>
      <c r="TW376" s="1">
        <f>TW43</f>
        <v>0.726142200594755</v>
      </c>
      <c r="TZ376" s="1">
        <f>TZ43</f>
        <v>0.253582049202487</v>
      </c>
      <c r="UC376" s="1">
        <f>UC43</f>
        <v>0.0202757502027575</v>
      </c>
      <c r="UG376" s="1">
        <f>UG43</f>
        <v>0.83816854154332</v>
      </c>
      <c r="UJ376" s="1">
        <f>UJ43</f>
        <v>0.728449391664509</v>
      </c>
      <c r="UM376" s="1">
        <f>UM43</f>
        <v>0.74967641729226</v>
      </c>
      <c r="UP376" s="1">
        <f>UP43</f>
        <v>0.971685082872928</v>
      </c>
      <c r="US376" s="1">
        <f>US43</f>
        <v>0.311674864095263</v>
      </c>
      <c r="UV376" s="1">
        <f>UV43</f>
        <v>0.492819614711033</v>
      </c>
      <c r="UY376" s="1">
        <f>UY43</f>
        <v>0.507180385288967</v>
      </c>
      <c r="VB376" s="1">
        <f>VB43</f>
        <v>0.0291400142146414</v>
      </c>
      <c r="VE376" s="1">
        <f>VE43</f>
        <v>0.728449391664509</v>
      </c>
      <c r="VH376" s="1">
        <f>VH43</f>
        <v>0.25032358270774</v>
      </c>
      <c r="VK376" s="1">
        <f>VK43</f>
        <v>0.0212270256277506</v>
      </c>
      <c r="VO376" s="1">
        <f>VO43</f>
        <v>0.813627254509018</v>
      </c>
      <c r="VR376" s="1">
        <f>VR43</f>
        <v>0.665299145299145</v>
      </c>
      <c r="VU376" s="1">
        <f>VU43</f>
        <v>0.721367521367521</v>
      </c>
      <c r="VX376" s="1">
        <f>VX43</f>
        <v>0.922274881516588</v>
      </c>
      <c r="WA376" s="1">
        <f>WA43</f>
        <v>0.364786324786325</v>
      </c>
      <c r="WD376" s="1">
        <f>WD43</f>
        <v>0.479783037475345</v>
      </c>
      <c r="WG376" s="1">
        <f>WG43</f>
        <v>0.520216962524655</v>
      </c>
      <c r="WJ376" s="1">
        <f>WJ43</f>
        <v>0.0842754367934222</v>
      </c>
      <c r="WM376" s="1">
        <f>WM43</f>
        <v>0.665299145299145</v>
      </c>
      <c r="WP376" s="1">
        <f>WP43</f>
        <v>0.278632478632479</v>
      </c>
      <c r="WS376" s="1">
        <f>WS43</f>
        <v>0.0560683760683759</v>
      </c>
      <c r="WW376" s="1">
        <f>WW43</f>
        <v>0.777690802348337</v>
      </c>
      <c r="WZ376" s="1">
        <f>WZ43</f>
        <v>0.573743016759776</v>
      </c>
      <c r="XC376" s="1">
        <f>XC43</f>
        <v>0.678212290502793</v>
      </c>
      <c r="XF376" s="1">
        <f>XF43</f>
        <v>0.845963756177924</v>
      </c>
      <c r="XI376" s="1">
        <f>XI43</f>
        <v>0.427374301675978</v>
      </c>
      <c r="XL376" s="1">
        <f>XL43</f>
        <v>0.458277554663097</v>
      </c>
      <c r="XO376" s="1">
        <f>XO43</f>
        <v>0.541722445336903</v>
      </c>
      <c r="XR376" s="1">
        <f>XR43</f>
        <v>0.182083739045765</v>
      </c>
      <c r="XU376" s="1">
        <f>XU43</f>
        <v>0.573743016759776</v>
      </c>
      <c r="XX376" s="1">
        <f>XX43</f>
        <v>0.321787709497207</v>
      </c>
      <c r="YA376" s="1">
        <f>YA43</f>
        <v>0.104469273743017</v>
      </c>
      <c r="YE376" s="1">
        <f>YE43</f>
        <v>0.701776649746193</v>
      </c>
      <c r="YH376" s="1">
        <f>YH43</f>
        <v>0.520992366412214</v>
      </c>
      <c r="YK376" s="1">
        <f>YK43</f>
        <v>0.643129770992366</v>
      </c>
      <c r="YN376" s="1">
        <f>YN43</f>
        <v>0.810089020771513</v>
      </c>
      <c r="YQ376" s="1">
        <f>YQ43</f>
        <v>0.50381679389313</v>
      </c>
      <c r="YT376" s="1">
        <f>YT43</f>
        <v>0.447540983606557</v>
      </c>
      <c r="YW376" s="1">
        <f>YW43</f>
        <v>0.552459016393443</v>
      </c>
      <c r="YZ376" s="1">
        <f>YZ43</f>
        <v>0.234432234432234</v>
      </c>
      <c r="ZC376" s="1">
        <f>ZC43</f>
        <v>0.520992366412214</v>
      </c>
      <c r="ZF376" s="1">
        <f>ZF43</f>
        <v>0.356870229007634</v>
      </c>
      <c r="ZI376" s="1">
        <f>ZI43</f>
        <v>0.122137404580153</v>
      </c>
    </row>
    <row r="377" spans="2:685">
      <c r="B377" s="1" t="s">
        <v>81</v>
      </c>
      <c r="C377" s="1">
        <f>C54</f>
        <v>0.831138975966562</v>
      </c>
      <c r="F377" s="1">
        <f>F54</f>
        <v>0.722268326417704</v>
      </c>
      <c r="I377" s="1">
        <f>I54</f>
        <v>0.7432918395574</v>
      </c>
      <c r="L377" s="1">
        <f>L54</f>
        <v>0.971715668031261</v>
      </c>
      <c r="O377" s="1">
        <f>O54</f>
        <v>0.323651452282158</v>
      </c>
      <c r="R377" s="1">
        <f>R54</f>
        <v>0.492827482068705</v>
      </c>
      <c r="U377" s="1">
        <f>U54</f>
        <v>0.507172517931295</v>
      </c>
      <c r="X377" s="1">
        <f>X54</f>
        <v>0.0291076216009194</v>
      </c>
      <c r="AA377" s="1">
        <f>AA54</f>
        <v>0.722268326417704</v>
      </c>
      <c r="AD377" s="1">
        <f>AD54</f>
        <v>0.2567081604426</v>
      </c>
      <c r="AG377" s="1">
        <f>AG54</f>
        <v>0.0210235131396959</v>
      </c>
      <c r="AK377" s="1">
        <f>AK54</f>
        <v>0.834578872954959</v>
      </c>
      <c r="AN377" s="1">
        <f>AN54</f>
        <v>0.72757022088901</v>
      </c>
      <c r="AQ377" s="1">
        <f>AQ54</f>
        <v>0.749931824379602</v>
      </c>
      <c r="AT377" s="1">
        <f>AT54</f>
        <v>0.970181818181818</v>
      </c>
      <c r="AW377" s="1">
        <f>AW54</f>
        <v>0.350149986364876</v>
      </c>
      <c r="AZ377" s="1">
        <f>AZ54</f>
        <v>0.492432631967516</v>
      </c>
      <c r="BC377" s="1">
        <f>BC54</f>
        <v>0.507567368032484</v>
      </c>
      <c r="BF377" s="1">
        <f>BF54</f>
        <v>0.0307346326836582</v>
      </c>
      <c r="BI377" s="1">
        <f>BI54</f>
        <v>0.72757022088901</v>
      </c>
      <c r="BL377" s="1">
        <f>BL54</f>
        <v>0.250068175620398</v>
      </c>
      <c r="BO377" s="1">
        <f>BO54</f>
        <v>0.0223616034905917</v>
      </c>
      <c r="BS377" s="1">
        <f>BS54</f>
        <v>0.802236908998475</v>
      </c>
      <c r="BV377" s="1">
        <f>BV54</f>
        <v>0.649116607773852</v>
      </c>
      <c r="BY377" s="1">
        <f>BY54</f>
        <v>0.716254416961131</v>
      </c>
      <c r="CB377" s="1">
        <f>CB54</f>
        <v>0.906265416872225</v>
      </c>
      <c r="CE377" s="1">
        <f>CE54</f>
        <v>0.390106007067138</v>
      </c>
      <c r="CH377" s="1">
        <f>CH54</f>
        <v>0.475414078674948</v>
      </c>
      <c r="CK377" s="1">
        <f>CK54</f>
        <v>0.524585921325052</v>
      </c>
      <c r="CN377" s="1">
        <f>CN54</f>
        <v>0.103429504627109</v>
      </c>
      <c r="CQ377" s="1">
        <f>CQ54</f>
        <v>0.649116607773852</v>
      </c>
      <c r="CT377" s="1">
        <f>CT54</f>
        <v>0.283745583038869</v>
      </c>
      <c r="CW377" s="1">
        <f>CW54</f>
        <v>0.0671378091872792</v>
      </c>
      <c r="DA377" s="1">
        <f>DA54</f>
        <v>0.774809160305344</v>
      </c>
      <c r="DD377" s="1">
        <f>DD54</f>
        <v>0.559582646897309</v>
      </c>
      <c r="DG377" s="1">
        <f>DG54</f>
        <v>0.673805601317957</v>
      </c>
      <c r="DJ377" s="1">
        <f>DJ54</f>
        <v>0.830480847595762</v>
      </c>
      <c r="DM377" s="1">
        <f>DM54</f>
        <v>0.438769906644701</v>
      </c>
      <c r="DP377" s="1">
        <f>DP54</f>
        <v>0.453695458593054</v>
      </c>
      <c r="DS377" s="1">
        <f>DS54</f>
        <v>0.546304541406946</v>
      </c>
      <c r="DV377" s="1">
        <f>DV54</f>
        <v>0.204121687929343</v>
      </c>
      <c r="DY377" s="1">
        <f>DY54</f>
        <v>0.559582646897309</v>
      </c>
      <c r="EB377" s="1">
        <f>EB54</f>
        <v>0.326194398682043</v>
      </c>
      <c r="EE377" s="1">
        <f>EE54</f>
        <v>0.114222954420648</v>
      </c>
      <c r="EI377" s="1">
        <f>EI54</f>
        <v>0.650887573964497</v>
      </c>
      <c r="EL377" s="1">
        <f>EL54</f>
        <v>0.447530864197531</v>
      </c>
      <c r="EO377" s="1">
        <f>EO54</f>
        <v>0.570987654320988</v>
      </c>
      <c r="ER377" s="1">
        <f>ER54</f>
        <v>0.783783783783784</v>
      </c>
      <c r="EU377" s="1">
        <f>EU54</f>
        <v>0.564814814814815</v>
      </c>
      <c r="EX377" s="1">
        <f>EX54</f>
        <v>0.439393939393939</v>
      </c>
      <c r="FA377" s="1">
        <f>FA54</f>
        <v>0.560606060606061</v>
      </c>
      <c r="FD377" s="1">
        <f>FD54</f>
        <v>0.275862068965517</v>
      </c>
      <c r="FG377" s="1">
        <f>FG54</f>
        <v>0.447530864197531</v>
      </c>
      <c r="FJ377" s="1">
        <f>FJ54</f>
        <v>0.429012345679012</v>
      </c>
      <c r="FM377" s="1">
        <f>FM54</f>
        <v>0.123456790123457</v>
      </c>
      <c r="FS377" s="1">
        <f>FS54</f>
        <v>0.830347507014893</v>
      </c>
      <c r="FV377" s="1">
        <f>FV54</f>
        <v>0.720651242502142</v>
      </c>
      <c r="FY377" s="1">
        <f>FY54</f>
        <v>0.741216795201371</v>
      </c>
      <c r="GB377" s="1">
        <f>GB54</f>
        <v>0.972254335260116</v>
      </c>
      <c r="GE377" s="1">
        <f>GE54</f>
        <v>0.323336189660097</v>
      </c>
      <c r="GH377" s="1">
        <f>GH54</f>
        <v>0.492966002344666</v>
      </c>
      <c r="GK377" s="1">
        <f>GK54</f>
        <v>0.507033997655334</v>
      </c>
      <c r="GN377" s="1">
        <f>GN54</f>
        <v>0.0285374554102258</v>
      </c>
      <c r="GQ377" s="1">
        <f>GQ54</f>
        <v>0.720651242502142</v>
      </c>
      <c r="GT377" s="1">
        <f>GT54</f>
        <v>0.258783204798629</v>
      </c>
      <c r="GW377" s="1">
        <f>GW54</f>
        <v>0.0205655526992288</v>
      </c>
      <c r="HA377" s="1">
        <f>HA54</f>
        <v>0.834485648439137</v>
      </c>
      <c r="HD377" s="1">
        <f>HD54</f>
        <v>0.723825693265422</v>
      </c>
      <c r="HG377" s="1">
        <f>HG54</f>
        <v>0.746179966044143</v>
      </c>
      <c r="HJ377" s="1">
        <f>HJ54</f>
        <v>0.970041714069018</v>
      </c>
      <c r="HM377" s="1">
        <f>HM54</f>
        <v>0.350594227504244</v>
      </c>
      <c r="HP377" s="1">
        <f>HP54</f>
        <v>0.492396535129933</v>
      </c>
      <c r="HS377" s="1">
        <f>HS54</f>
        <v>0.507603464870067</v>
      </c>
      <c r="HV377" s="1">
        <f>HV54</f>
        <v>0.0308835027365126</v>
      </c>
      <c r="HY377" s="1">
        <f>HY54</f>
        <v>0.723825693265422</v>
      </c>
      <c r="IB377" s="1">
        <f>IB54</f>
        <v>0.253820033955857</v>
      </c>
      <c r="IE377" s="1">
        <f>IE54</f>
        <v>0.0223542727787209</v>
      </c>
      <c r="II377" s="1">
        <f>II54</f>
        <v>0.80178057083006</v>
      </c>
      <c r="IL377" s="1">
        <f>IL54</f>
        <v>0.649435748088824</v>
      </c>
      <c r="IO377" s="1">
        <f>IO54</f>
        <v>0.718966144885329</v>
      </c>
      <c r="IR377" s="1">
        <f>IR54</f>
        <v>0.903291139240506</v>
      </c>
      <c r="IU377" s="1">
        <f>IU54</f>
        <v>0.390243902439025</v>
      </c>
      <c r="IX377" s="1">
        <f>IX54</f>
        <v>0.474594306996542</v>
      </c>
      <c r="JA377" s="1">
        <f>JA54</f>
        <v>0.525405693003458</v>
      </c>
      <c r="JD377" s="1">
        <f>JD54</f>
        <v>0.107062780269058</v>
      </c>
      <c r="JG377" s="1">
        <f>JG54</f>
        <v>0.649435748088824</v>
      </c>
      <c r="JJ377" s="1">
        <f>JJ54</f>
        <v>0.281033855114671</v>
      </c>
      <c r="JM377" s="1">
        <f>JM54</f>
        <v>0.0695303967965052</v>
      </c>
      <c r="JQ377" s="1">
        <f>JQ54</f>
        <v>0.770875352964905</v>
      </c>
      <c r="JT377" s="1">
        <f>JT54</f>
        <v>0.55011655011655</v>
      </c>
      <c r="JW377" s="1">
        <f>JW54</f>
        <v>0.668997668997669</v>
      </c>
      <c r="JZ377" s="1">
        <f>JZ54</f>
        <v>0.822299651567944</v>
      </c>
      <c r="KC377" s="1">
        <f>KC54</f>
        <v>0.444638694638695</v>
      </c>
      <c r="KF377" s="1">
        <f>KF54</f>
        <v>0.451242829827916</v>
      </c>
      <c r="KI377" s="1">
        <f>KI54</f>
        <v>0.548757170172084</v>
      </c>
      <c r="KL377" s="1">
        <f>KL54</f>
        <v>0.216101694915254</v>
      </c>
      <c r="KO377" s="1">
        <f>KO54</f>
        <v>0.55011655011655</v>
      </c>
      <c r="KR377" s="1">
        <f>KR54</f>
        <v>0.331002331002331</v>
      </c>
      <c r="KU377" s="1">
        <f>KU54</f>
        <v>0.118881118881119</v>
      </c>
      <c r="KY377" s="1">
        <f>KY54</f>
        <v>0.643020594965675</v>
      </c>
      <c r="LB377" s="1">
        <f>LB54</f>
        <v>0.447653429602888</v>
      </c>
      <c r="LE377" s="1">
        <f>LE54</f>
        <v>0.566787003610108</v>
      </c>
      <c r="LH377" s="1">
        <f>LH54</f>
        <v>0.789808917197452</v>
      </c>
      <c r="LK377" s="1">
        <f>LK54</f>
        <v>0.577617328519856</v>
      </c>
      <c r="LN377" s="1">
        <f>LN54</f>
        <v>0.441281138790036</v>
      </c>
      <c r="LQ377" s="1">
        <f>LQ54</f>
        <v>0.558718861209964</v>
      </c>
      <c r="LT377" s="1">
        <f>LT54</f>
        <v>0.266129032258065</v>
      </c>
      <c r="LW377" s="1">
        <f>LW54</f>
        <v>0.447653429602888</v>
      </c>
      <c r="LZ377" s="1">
        <f>LZ54</f>
        <v>0.433212996389892</v>
      </c>
      <c r="MC377" s="1">
        <f>MC54</f>
        <v>0.11913357400722</v>
      </c>
      <c r="MI377" s="1">
        <f>MI54</f>
        <v>0.833164403000203</v>
      </c>
      <c r="ML377" s="1">
        <f>ML54</f>
        <v>0.723298429319372</v>
      </c>
      <c r="MO377" s="1">
        <f>MO54</f>
        <v>0.743193717277487</v>
      </c>
      <c r="MR377" s="1">
        <f>MR54</f>
        <v>0.973230010567101</v>
      </c>
      <c r="MU377" s="1">
        <f>MU54</f>
        <v>0.291361256544503</v>
      </c>
      <c r="MX377" s="1">
        <f>MX54</f>
        <v>0.493216708318458</v>
      </c>
      <c r="NA377" s="1">
        <f>NA54</f>
        <v>0.506783291681542</v>
      </c>
      <c r="ND377" s="1">
        <f>ND54</f>
        <v>0.0275063336952588</v>
      </c>
      <c r="NG377" s="1">
        <f>NG54</f>
        <v>0.723298429319372</v>
      </c>
      <c r="NJ377" s="1">
        <f>NJ54</f>
        <v>0.256806282722513</v>
      </c>
      <c r="NM377" s="1">
        <f>NM54</f>
        <v>0.0198952879581152</v>
      </c>
      <c r="NQ377" s="1">
        <f>NQ54</f>
        <v>0.838057445200302</v>
      </c>
      <c r="NT377" s="1">
        <f>NT54</f>
        <v>0.728944099378882</v>
      </c>
      <c r="NW377" s="1">
        <f>NW54</f>
        <v>0.750062111801242</v>
      </c>
      <c r="NZ377" s="1">
        <f>NZ54</f>
        <v>0.971844981782047</v>
      </c>
      <c r="OC377" s="1">
        <f>OC54</f>
        <v>0.314782608695652</v>
      </c>
      <c r="OF377" s="1">
        <f>OF54</f>
        <v>0.492860742482782</v>
      </c>
      <c r="OI377" s="1">
        <f>OI54</f>
        <v>0.507139257517218</v>
      </c>
      <c r="OL377" s="1">
        <f>OL54</f>
        <v>0.028970688479891</v>
      </c>
      <c r="OO377" s="1">
        <f>OO54</f>
        <v>0.728944099378882</v>
      </c>
      <c r="OR377" s="1">
        <f>OR54</f>
        <v>0.249937888198758</v>
      </c>
      <c r="OU377" s="1">
        <f>OU54</f>
        <v>0.0211180124223603</v>
      </c>
      <c r="OY377" s="1">
        <f>OY54</f>
        <v>0.816621721010052</v>
      </c>
      <c r="PB377" s="1">
        <f>PB54</f>
        <v>0.667002688172043</v>
      </c>
      <c r="PE377" s="1">
        <f>PE54</f>
        <v>0.724126344086021</v>
      </c>
      <c r="PH377" s="1">
        <f>PH54</f>
        <v>0.921113689095128</v>
      </c>
      <c r="PK377" s="1">
        <f>PK54</f>
        <v>0.370631720430108</v>
      </c>
      <c r="PN377" s="1">
        <f>PN54</f>
        <v>0.479468599033817</v>
      </c>
      <c r="PQ377" s="1">
        <f>PQ54</f>
        <v>0.520531400966184</v>
      </c>
      <c r="PT377" s="1">
        <f>PT54</f>
        <v>0.0856423173803524</v>
      </c>
      <c r="PW377" s="1">
        <f>PW54</f>
        <v>0.667002688172043</v>
      </c>
      <c r="PZ377" s="1">
        <f>PZ54</f>
        <v>0.275873655913979</v>
      </c>
      <c r="QC377" s="1">
        <f>QC54</f>
        <v>0.0571236559139783</v>
      </c>
      <c r="QG377" s="1">
        <f>QG54</f>
        <v>0.778505392912173</v>
      </c>
      <c r="QJ377" s="1">
        <f>QJ54</f>
        <v>0.568306010928962</v>
      </c>
      <c r="QM377" s="1">
        <f>QM54</f>
        <v>0.677049180327869</v>
      </c>
      <c r="QP377" s="1">
        <f>QP54</f>
        <v>0.839386602098467</v>
      </c>
      <c r="QS377" s="1">
        <f>QS54</f>
        <v>0.418579234972678</v>
      </c>
      <c r="QV377" s="1">
        <f>QV54</f>
        <v>0.456340500219394</v>
      </c>
      <c r="QY377" s="1">
        <f>QY54</f>
        <v>0.543659499780605</v>
      </c>
      <c r="RB377" s="1">
        <f>RB54</f>
        <v>0.191346153846154</v>
      </c>
      <c r="RE377" s="1">
        <f>RE54</f>
        <v>0.568306010928962</v>
      </c>
      <c r="RH377" s="1">
        <f>RH54</f>
        <v>0.322950819672131</v>
      </c>
      <c r="RK377" s="1">
        <f>RK54</f>
        <v>0.108743169398907</v>
      </c>
      <c r="RO377" s="1">
        <f>RO54</f>
        <v>0.704463208685163</v>
      </c>
      <c r="RR377" s="1">
        <f>RR54</f>
        <v>0.518115942028985</v>
      </c>
      <c r="RU377" s="1">
        <f>RU54</f>
        <v>0.643115942028985</v>
      </c>
      <c r="RX377" s="1">
        <f>RX54</f>
        <v>0.805633802816901</v>
      </c>
      <c r="SA377" s="1">
        <f>SA54</f>
        <v>0.501811594202898</v>
      </c>
      <c r="SD377" s="1">
        <f>SD54</f>
        <v>0.446177847113885</v>
      </c>
      <c r="SG377" s="1">
        <f>SG54</f>
        <v>0.553822152886115</v>
      </c>
      <c r="SJ377" s="1">
        <f>SJ54</f>
        <v>0.241258741258741</v>
      </c>
      <c r="SM377" s="1">
        <f>SM54</f>
        <v>0.518115942028985</v>
      </c>
      <c r="SP377" s="1">
        <f>SP54</f>
        <v>0.356884057971015</v>
      </c>
      <c r="SS377" s="1">
        <f>SS54</f>
        <v>0.125</v>
      </c>
      <c r="SY377" s="1">
        <f>SY54</f>
        <v>0.834731543624161</v>
      </c>
      <c r="TB377" s="1">
        <f>TB54</f>
        <v>0.726951319010062</v>
      </c>
      <c r="TE377" s="1">
        <f>TE54</f>
        <v>0.747348381833016</v>
      </c>
      <c r="TH377" s="1">
        <f>TH54</f>
        <v>0.972707423580786</v>
      </c>
      <c r="TK377" s="1">
        <f>TK54</f>
        <v>0.296709273864563</v>
      </c>
      <c r="TN377" s="1">
        <f>TN54</f>
        <v>0.493082457111234</v>
      </c>
      <c r="TQ377" s="1">
        <f>TQ54</f>
        <v>0.506917542888766</v>
      </c>
      <c r="TT377" s="1">
        <f>TT54</f>
        <v>0.0280583613916947</v>
      </c>
      <c r="TW377" s="1">
        <f>TW54</f>
        <v>0.726951319010062</v>
      </c>
      <c r="TZ377" s="1">
        <f>TZ54</f>
        <v>0.252651618166984</v>
      </c>
      <c r="UC377" s="1">
        <f>UC54</f>
        <v>0.0203970628229535</v>
      </c>
      <c r="UG377" s="1">
        <f>UG54</f>
        <v>0.837468255518656</v>
      </c>
      <c r="UJ377" s="1">
        <f>UJ54</f>
        <v>0.727669404517454</v>
      </c>
      <c r="UM377" s="1">
        <f>UM54</f>
        <v>0.749229979466119</v>
      </c>
      <c r="UP377" s="1">
        <f>UP54</f>
        <v>0.971223021582734</v>
      </c>
      <c r="US377" s="1">
        <f>US54</f>
        <v>0.313911704312115</v>
      </c>
      <c r="UV377" s="1">
        <f>UV54</f>
        <v>0.492700729927007</v>
      </c>
      <c r="UY377" s="1">
        <f>UY54</f>
        <v>0.507299270072993</v>
      </c>
      <c r="VB377" s="1">
        <f>VB54</f>
        <v>0.0296296296296297</v>
      </c>
      <c r="VE377" s="1">
        <f>VE54</f>
        <v>0.727669404517454</v>
      </c>
      <c r="VH377" s="1">
        <f>VH54</f>
        <v>0.250770020533881</v>
      </c>
      <c r="VK377" s="1">
        <f>VK54</f>
        <v>0.0215605749486653</v>
      </c>
      <c r="VO377" s="1">
        <f>VO54</f>
        <v>0.812644564379337</v>
      </c>
      <c r="VR377" s="1">
        <f>VR54</f>
        <v>0.667606626718364</v>
      </c>
      <c r="VU377" s="1">
        <f>VU54</f>
        <v>0.725766654917166</v>
      </c>
      <c r="VX377" s="1">
        <f>VX54</f>
        <v>0.919864011656144</v>
      </c>
      <c r="WA377" s="1">
        <f>WA54</f>
        <v>0.371519210433557</v>
      </c>
      <c r="WD377" s="1">
        <f>WD54</f>
        <v>0.479129774854541</v>
      </c>
      <c r="WG377" s="1">
        <f>WG54</f>
        <v>0.520870225145459</v>
      </c>
      <c r="WJ377" s="1">
        <f>WJ54</f>
        <v>0.0871172122492081</v>
      </c>
      <c r="WM377" s="1">
        <f>WM54</f>
        <v>0.667606626718364</v>
      </c>
      <c r="WP377" s="1">
        <f>WP54</f>
        <v>0.274233345082834</v>
      </c>
      <c r="WS377" s="1">
        <f>WS54</f>
        <v>0.0581600281988016</v>
      </c>
      <c r="WW377" s="1">
        <f>WW54</f>
        <v>0.781317262160999</v>
      </c>
      <c r="WZ377" s="1">
        <f>WZ54</f>
        <v>0.569240196078431</v>
      </c>
      <c r="XC377" s="1">
        <f>XC54</f>
        <v>0.674019607843137</v>
      </c>
      <c r="XF377" s="1">
        <f>XF54</f>
        <v>0.844545454545454</v>
      </c>
      <c r="XI377" s="1">
        <f>XI54</f>
        <v>0.423406862745098</v>
      </c>
      <c r="XL377" s="1">
        <f>XL54</f>
        <v>0.457861015278462</v>
      </c>
      <c r="XO377" s="1">
        <f>XO54</f>
        <v>0.542138984721538</v>
      </c>
      <c r="XR377" s="1">
        <f>XR54</f>
        <v>0.184068891280947</v>
      </c>
      <c r="XU377" s="1">
        <f>XU54</f>
        <v>0.569240196078431</v>
      </c>
      <c r="XX377" s="1">
        <f>XX54</f>
        <v>0.325980392156863</v>
      </c>
      <c r="YA377" s="1">
        <f>YA54</f>
        <v>0.104779411764706</v>
      </c>
      <c r="YE377" s="1">
        <f>YE54</f>
        <v>0.704280155642023</v>
      </c>
      <c r="YH377" s="1">
        <f>YH54</f>
        <v>0.518590998043053</v>
      </c>
      <c r="YK377" s="1">
        <f>YK54</f>
        <v>0.643835616438356</v>
      </c>
      <c r="YN377" s="1">
        <f>YN54</f>
        <v>0.805471124620061</v>
      </c>
      <c r="YQ377" s="1">
        <f>YQ54</f>
        <v>0.50880626223092</v>
      </c>
      <c r="YT377" s="1">
        <f>YT54</f>
        <v>0.446127946127946</v>
      </c>
      <c r="YW377" s="1">
        <f>YW54</f>
        <v>0.553872053872054</v>
      </c>
      <c r="YZ377" s="1">
        <f>YZ54</f>
        <v>0.241509433962264</v>
      </c>
      <c r="ZC377" s="1">
        <f>ZC54</f>
        <v>0.518590998043053</v>
      </c>
      <c r="ZF377" s="1">
        <f>ZF54</f>
        <v>0.356164383561644</v>
      </c>
      <c r="ZI377" s="1">
        <f>ZI54</f>
        <v>0.125244618395303</v>
      </c>
    </row>
    <row r="378" spans="2:685">
      <c r="B378" s="1" t="s">
        <v>81</v>
      </c>
      <c r="C378" s="1">
        <f>C65</f>
        <v>0.83134328358209</v>
      </c>
      <c r="F378" s="1">
        <f>F65</f>
        <v>0.72114027660175</v>
      </c>
      <c r="I378" s="1">
        <f>I65</f>
        <v>0.74230877787186</v>
      </c>
      <c r="L378" s="1">
        <f>L65</f>
        <v>0.97148288973384</v>
      </c>
      <c r="O378" s="1">
        <f>O65</f>
        <v>0.323736946090883</v>
      </c>
      <c r="R378" s="1">
        <f>R65</f>
        <v>0.492767598842816</v>
      </c>
      <c r="U378" s="1">
        <f>U65</f>
        <v>0.507232401157184</v>
      </c>
      <c r="X378" s="1">
        <f>X65</f>
        <v>0.029354207436399</v>
      </c>
      <c r="AA378" s="1">
        <f>AA65</f>
        <v>0.72114027660175</v>
      </c>
      <c r="AD378" s="1">
        <f>AD65</f>
        <v>0.25769122212814</v>
      </c>
      <c r="AG378" s="1">
        <f>AG65</f>
        <v>0.0211685012701101</v>
      </c>
      <c r="AK378" s="1">
        <f>AK65</f>
        <v>0.834079804560261</v>
      </c>
      <c r="AN378" s="1">
        <f>AN65</f>
        <v>0.728520450178424</v>
      </c>
      <c r="AQ378" s="1">
        <f>AQ65</f>
        <v>0.75020587427944</v>
      </c>
      <c r="AT378" s="1">
        <f>AT65</f>
        <v>0.971094035858031</v>
      </c>
      <c r="AW378" s="1">
        <f>AW65</f>
        <v>0.348339280812517</v>
      </c>
      <c r="AZ378" s="1">
        <f>AZ65</f>
        <v>0.492667532949694</v>
      </c>
      <c r="BC378" s="1">
        <f>BC65</f>
        <v>0.507332467050306</v>
      </c>
      <c r="BF378" s="1">
        <f>BF65</f>
        <v>0.0297663903541825</v>
      </c>
      <c r="BI378" s="1">
        <f>BI65</f>
        <v>0.728520450178424</v>
      </c>
      <c r="BL378" s="1">
        <f>BL65</f>
        <v>0.24979412572056</v>
      </c>
      <c r="BO378" s="1">
        <f>BO65</f>
        <v>0.0216854241010157</v>
      </c>
      <c r="BS378" s="1">
        <f>BS65</f>
        <v>0.800944138473643</v>
      </c>
      <c r="BV378" s="1">
        <f>BV65</f>
        <v>0.645985401459854</v>
      </c>
      <c r="BY378" s="1">
        <f>BY65</f>
        <v>0.716423357664234</v>
      </c>
      <c r="CB378" s="1">
        <f>CB65</f>
        <v>0.901681100356597</v>
      </c>
      <c r="CE378" s="1">
        <f>CE65</f>
        <v>0.391605839416058</v>
      </c>
      <c r="CH378" s="1">
        <f>CH65</f>
        <v>0.474149477631931</v>
      </c>
      <c r="CK378" s="1">
        <f>CK65</f>
        <v>0.525850522368069</v>
      </c>
      <c r="CN378" s="1">
        <f>CN65</f>
        <v>0.109039548022599</v>
      </c>
      <c r="CQ378" s="1">
        <f>CQ65</f>
        <v>0.645985401459854</v>
      </c>
      <c r="CT378" s="1">
        <f>CT65</f>
        <v>0.283576642335766</v>
      </c>
      <c r="CW378" s="1">
        <f>CW65</f>
        <v>0.0704379562043796</v>
      </c>
      <c r="DA378" s="1">
        <f>DA65</f>
        <v>0.77151799687011</v>
      </c>
      <c r="DD378" s="1">
        <f>DD65</f>
        <v>0.553227633069083</v>
      </c>
      <c r="DG378" s="1">
        <f>DG65</f>
        <v>0.669875424688562</v>
      </c>
      <c r="DJ378" s="1">
        <f>DJ65</f>
        <v>0.825866441251057</v>
      </c>
      <c r="DM378" s="1">
        <f>DM65</f>
        <v>0.447338618346546</v>
      </c>
      <c r="DP378" s="1">
        <f>DP65</f>
        <v>0.452314814814815</v>
      </c>
      <c r="DS378" s="1">
        <f>DS65</f>
        <v>0.547685185185185</v>
      </c>
      <c r="DV378" s="1">
        <f>DV65</f>
        <v>0.210849539406346</v>
      </c>
      <c r="DY378" s="1">
        <f>DY65</f>
        <v>0.553227633069083</v>
      </c>
      <c r="EB378" s="1">
        <f>EB65</f>
        <v>0.330124575311438</v>
      </c>
      <c r="EE378" s="1">
        <f>EE65</f>
        <v>0.116647791619479</v>
      </c>
      <c r="EI378" s="1">
        <f>EI65</f>
        <v>0.631790744466801</v>
      </c>
      <c r="EL378" s="1">
        <f>EL65</f>
        <v>0.445141065830721</v>
      </c>
      <c r="EO378" s="1">
        <f>EO65</f>
        <v>0.561128526645768</v>
      </c>
      <c r="ER378" s="1">
        <f>ER65</f>
        <v>0.793296089385475</v>
      </c>
      <c r="EU378" s="1">
        <f>EU65</f>
        <v>0.557993730407524</v>
      </c>
      <c r="EX378" s="1">
        <f>EX65</f>
        <v>0.442367601246106</v>
      </c>
      <c r="FA378" s="1">
        <f>FA65</f>
        <v>0.557632398753894</v>
      </c>
      <c r="FD378" s="1">
        <f>FD65</f>
        <v>0.26056338028169</v>
      </c>
      <c r="FG378" s="1">
        <f>FG65</f>
        <v>0.445141065830721</v>
      </c>
      <c r="FJ378" s="1">
        <f>FJ65</f>
        <v>0.438871473354232</v>
      </c>
      <c r="FM378" s="1">
        <f>FM65</f>
        <v>0.115987460815047</v>
      </c>
      <c r="FS378" s="1">
        <f>FS65</f>
        <v>0.830553116769096</v>
      </c>
      <c r="FV378" s="1">
        <f>FV65</f>
        <v>0.720383275261324</v>
      </c>
      <c r="FY378" s="1">
        <f>FY65</f>
        <v>0.741869918699187</v>
      </c>
      <c r="GB378" s="1">
        <f>GB65</f>
        <v>0.971037181996086</v>
      </c>
      <c r="GE378" s="1">
        <f>GE65</f>
        <v>0.322880371660859</v>
      </c>
      <c r="GH378" s="1">
        <f>GH65</f>
        <v>0.492652899126291</v>
      </c>
      <c r="GK378" s="1">
        <f>GK65</f>
        <v>0.507347100873709</v>
      </c>
      <c r="GN378" s="1">
        <f>GN65</f>
        <v>0.029826682789198</v>
      </c>
      <c r="GQ378" s="1">
        <f>GQ65</f>
        <v>0.720383275261324</v>
      </c>
      <c r="GT378" s="1">
        <f>GT65</f>
        <v>0.258130081300813</v>
      </c>
      <c r="GW378" s="1">
        <f>GW65</f>
        <v>0.021486643437863</v>
      </c>
      <c r="HA378" s="1">
        <f>HA65</f>
        <v>0.83446519524618</v>
      </c>
      <c r="HD378" s="1">
        <f>HD65</f>
        <v>0.724434259524491</v>
      </c>
      <c r="HG378" s="1">
        <f>HG65</f>
        <v>0.74706387854483</v>
      </c>
      <c r="HJ378" s="1">
        <f>HJ65</f>
        <v>0.969708588957055</v>
      </c>
      <c r="HM378" s="1">
        <f>HM65</f>
        <v>0.349756516757376</v>
      </c>
      <c r="HP378" s="1">
        <f>HP65</f>
        <v>0.492310687171501</v>
      </c>
      <c r="HS378" s="1">
        <f>HS65</f>
        <v>0.507689312828499</v>
      </c>
      <c r="HV378" s="1">
        <f>HV65</f>
        <v>0.0312376433372876</v>
      </c>
      <c r="HY378" s="1">
        <f>HY65</f>
        <v>0.724434259524492</v>
      </c>
      <c r="IB378" s="1">
        <f>IB65</f>
        <v>0.25293612145517</v>
      </c>
      <c r="IE378" s="1">
        <f>IE65</f>
        <v>0.0226296190203382</v>
      </c>
      <c r="II378" s="1">
        <f>II65</f>
        <v>0.802523313219967</v>
      </c>
      <c r="IL378" s="1">
        <f>IL65</f>
        <v>0.647306075659152</v>
      </c>
      <c r="IO378" s="1">
        <f>IO65</f>
        <v>0.715705005731754</v>
      </c>
      <c r="IR378" s="1">
        <f>IR65</f>
        <v>0.904431393486386</v>
      </c>
      <c r="IU378" s="1">
        <f>IU65</f>
        <v>0.393198318685518</v>
      </c>
      <c r="IX378" s="1">
        <f>IX65</f>
        <v>0.474908887019905</v>
      </c>
      <c r="JA378" s="1">
        <f>JA65</f>
        <v>0.525091112980095</v>
      </c>
      <c r="JD378" s="1">
        <f>JD65</f>
        <v>0.105667060212515</v>
      </c>
      <c r="JG378" s="1">
        <f>JG65</f>
        <v>0.647306075659152</v>
      </c>
      <c r="JJ378" s="1">
        <f>JJ65</f>
        <v>0.284294994268246</v>
      </c>
      <c r="JM378" s="1">
        <f>JM65</f>
        <v>0.0683989300726021</v>
      </c>
      <c r="JQ378" s="1">
        <f>JQ65</f>
        <v>0.776766363242306</v>
      </c>
      <c r="JT378" s="1">
        <f>JT65</f>
        <v>0.552351097178683</v>
      </c>
      <c r="JW378" s="1">
        <f>JW65</f>
        <v>0.673354231974922</v>
      </c>
      <c r="JZ378" s="1">
        <f>JZ65</f>
        <v>0.820297951582868</v>
      </c>
      <c r="KC378" s="1">
        <f>KC65</f>
        <v>0.446394984326019</v>
      </c>
      <c r="KF378" s="1">
        <f>KF65</f>
        <v>0.450639386189258</v>
      </c>
      <c r="KI378" s="1">
        <f>KI65</f>
        <v>0.549360613810742</v>
      </c>
      <c r="KL378" s="1">
        <f>KL65</f>
        <v>0.219069239500568</v>
      </c>
      <c r="KO378" s="1">
        <f>KO65</f>
        <v>0.552351097178683</v>
      </c>
      <c r="KR378" s="1">
        <f>KR65</f>
        <v>0.326645768025078</v>
      </c>
      <c r="KU378" s="1">
        <f>KU65</f>
        <v>0.121003134796238</v>
      </c>
      <c r="KY378" s="1">
        <f>KY65</f>
        <v>0.643015521064302</v>
      </c>
      <c r="LB378" s="1">
        <f>LB65</f>
        <v>0.442508710801394</v>
      </c>
      <c r="LE378" s="1">
        <f>LE65</f>
        <v>0.564459930313589</v>
      </c>
      <c r="LH378" s="1">
        <f>LH65</f>
        <v>0.783950617283951</v>
      </c>
      <c r="LK378" s="1">
        <f>LK65</f>
        <v>0.571428571428571</v>
      </c>
      <c r="LN378" s="1">
        <f>LN65</f>
        <v>0.439446366782007</v>
      </c>
      <c r="LQ378" s="1">
        <f>LQ65</f>
        <v>0.560553633217993</v>
      </c>
      <c r="LT378" s="1">
        <f>LT65</f>
        <v>0.275590551181102</v>
      </c>
      <c r="LW378" s="1">
        <f>LW65</f>
        <v>0.442508710801394</v>
      </c>
      <c r="LZ378" s="1">
        <f>LZ65</f>
        <v>0.435540069686411</v>
      </c>
      <c r="MC378" s="1">
        <f>MC65</f>
        <v>0.121951219512195</v>
      </c>
      <c r="MI378" s="1">
        <f>MI65</f>
        <v>0.83565633451217</v>
      </c>
      <c r="ML378" s="1">
        <f>ML65</f>
        <v>0.723358449946179</v>
      </c>
      <c r="MO378" s="1">
        <f>MO65</f>
        <v>0.743272335844995</v>
      </c>
      <c r="MR378" s="1">
        <f>MR65</f>
        <v>0.973207820419985</v>
      </c>
      <c r="MU378" s="1">
        <f>MU65</f>
        <v>0.293595263724435</v>
      </c>
      <c r="MX378" s="1">
        <f>MX65</f>
        <v>0.493211009174312</v>
      </c>
      <c r="NA378" s="1">
        <f>NA65</f>
        <v>0.506788990825688</v>
      </c>
      <c r="ND378" s="1">
        <f>ND65</f>
        <v>0.0275297619047619</v>
      </c>
      <c r="NG378" s="1">
        <f>NG65</f>
        <v>0.723358449946179</v>
      </c>
      <c r="NJ378" s="1">
        <f>NJ65</f>
        <v>0.256727664155005</v>
      </c>
      <c r="NM378" s="1">
        <f>NM65</f>
        <v>0.019913885898816</v>
      </c>
      <c r="NQ378" s="1">
        <f>NQ65</f>
        <v>0.837822671156005</v>
      </c>
      <c r="NT378" s="1">
        <f>NT65</f>
        <v>0.729829755736491</v>
      </c>
      <c r="NW378" s="1">
        <f>NW65</f>
        <v>0.751048605970886</v>
      </c>
      <c r="NZ378" s="1">
        <f>NZ65</f>
        <v>0.971747700394218</v>
      </c>
      <c r="OC378" s="1">
        <f>OC65</f>
        <v>0.319022945965951</v>
      </c>
      <c r="OF378" s="1">
        <f>OF65</f>
        <v>0.492835721426191</v>
      </c>
      <c r="OI378" s="1">
        <f>OI65</f>
        <v>0.507164278573809</v>
      </c>
      <c r="OL378" s="1">
        <f>OL65</f>
        <v>0.0290736984448952</v>
      </c>
      <c r="OO378" s="1">
        <f>OO65</f>
        <v>0.729829755736492</v>
      </c>
      <c r="OR378" s="1">
        <f>OR65</f>
        <v>0.248951394029114</v>
      </c>
      <c r="OU378" s="1">
        <f>OU65</f>
        <v>0.0212188502343943</v>
      </c>
      <c r="OY378" s="1">
        <f>OY65</f>
        <v>0.814984341122621</v>
      </c>
      <c r="PB378" s="1">
        <f>PB65</f>
        <v>0.664804469273743</v>
      </c>
      <c r="PE378" s="1">
        <f>PE65</f>
        <v>0.72198488333881</v>
      </c>
      <c r="PH378" s="1">
        <f>PH65</f>
        <v>0.920801092398726</v>
      </c>
      <c r="PK378" s="1">
        <f>PK65</f>
        <v>0.36411436082813</v>
      </c>
      <c r="PN378" s="1">
        <f>PN65</f>
        <v>0.479383886255924</v>
      </c>
      <c r="PQ378" s="1">
        <f>PQ65</f>
        <v>0.520616113744076</v>
      </c>
      <c r="PT378" s="1">
        <f>PT65</f>
        <v>0.0860108749382105</v>
      </c>
      <c r="PW378" s="1">
        <f>PW65</f>
        <v>0.664804469273743</v>
      </c>
      <c r="PZ378" s="1">
        <f>PZ65</f>
        <v>0.27801511666119</v>
      </c>
      <c r="QC378" s="1">
        <f>QC65</f>
        <v>0.0571804140650674</v>
      </c>
      <c r="QG378" s="1">
        <f>QG65</f>
        <v>0.779524680073126</v>
      </c>
      <c r="QJ378" s="1">
        <f>QJ65</f>
        <v>0.573056994818653</v>
      </c>
      <c r="QM378" s="1">
        <f>QM65</f>
        <v>0.677720207253886</v>
      </c>
      <c r="QP378" s="1">
        <f>QP65</f>
        <v>0.845565749235474</v>
      </c>
      <c r="QS378" s="1">
        <f>QS65</f>
        <v>0.417098445595855</v>
      </c>
      <c r="QV378" s="1">
        <f>QV65</f>
        <v>0.458160729080365</v>
      </c>
      <c r="QY378" s="1">
        <f>QY65</f>
        <v>0.541839270919635</v>
      </c>
      <c r="RB378" s="1">
        <f>RB65</f>
        <v>0.182640144665461</v>
      </c>
      <c r="RE378" s="1">
        <f>RE65</f>
        <v>0.573056994818653</v>
      </c>
      <c r="RH378" s="1">
        <f>RH65</f>
        <v>0.322279792746114</v>
      </c>
      <c r="RK378" s="1">
        <f>RK65</f>
        <v>0.104663212435233</v>
      </c>
      <c r="RO378" s="1">
        <f>RO65</f>
        <v>0.702767749699158</v>
      </c>
      <c r="RR378" s="1">
        <f>RR65</f>
        <v>0.528028933092224</v>
      </c>
      <c r="RU378" s="1">
        <f>RU65</f>
        <v>0.652802893309222</v>
      </c>
      <c r="RX378" s="1">
        <f>RX65</f>
        <v>0.808864265927978</v>
      </c>
      <c r="SA378" s="1">
        <f>SA65</f>
        <v>0.502712477396022</v>
      </c>
      <c r="SD378" s="1">
        <f>SD65</f>
        <v>0.447166921898928</v>
      </c>
      <c r="SG378" s="1">
        <f>SG65</f>
        <v>0.552833078101072</v>
      </c>
      <c r="SJ378" s="1">
        <f>SJ65</f>
        <v>0.236301369863014</v>
      </c>
      <c r="SM378" s="1">
        <f>SM65</f>
        <v>0.528028933092224</v>
      </c>
      <c r="SP378" s="1">
        <f>SP65</f>
        <v>0.347197106690778</v>
      </c>
      <c r="SS378" s="1">
        <f>SS65</f>
        <v>0.124773960216998</v>
      </c>
      <c r="SY378" s="1">
        <f>SY65</f>
        <v>0.835766423357664</v>
      </c>
      <c r="TB378" s="1">
        <f>TB65</f>
        <v>0.725860155382908</v>
      </c>
      <c r="TE378" s="1">
        <f>TE65</f>
        <v>0.746392896781354</v>
      </c>
      <c r="TH378" s="1">
        <f>TH65</f>
        <v>0.972490706319703</v>
      </c>
      <c r="TK378" s="1">
        <f>TK65</f>
        <v>0.292452830188679</v>
      </c>
      <c r="TN378" s="1">
        <f>TN65</f>
        <v>0.49302676215605</v>
      </c>
      <c r="TQ378" s="1">
        <f>TQ65</f>
        <v>0.50697323784395</v>
      </c>
      <c r="TT378" s="1">
        <f>TT65</f>
        <v>0.0282874617737001</v>
      </c>
      <c r="TW378" s="1">
        <f>TW65</f>
        <v>0.725860155382908</v>
      </c>
      <c r="TZ378" s="1">
        <f>TZ65</f>
        <v>0.253607103218646</v>
      </c>
      <c r="UC378" s="1">
        <f>UC65</f>
        <v>0.020532741398446</v>
      </c>
      <c r="UG378" s="1">
        <f>UG65</f>
        <v>0.836588667569136</v>
      </c>
      <c r="UJ378" s="1">
        <f>UJ65</f>
        <v>0.729288809584502</v>
      </c>
      <c r="UM378" s="1">
        <f>UM65</f>
        <v>0.75070099413714</v>
      </c>
      <c r="UP378" s="1">
        <f>UP65</f>
        <v>0.971477079796265</v>
      </c>
      <c r="US378" s="1">
        <f>US65</f>
        <v>0.318123884782054</v>
      </c>
      <c r="UV378" s="1">
        <f>UV65</f>
        <v>0.492766104030313</v>
      </c>
      <c r="UY378" s="1">
        <f>UY65</f>
        <v>0.507233895969686</v>
      </c>
      <c r="VB378" s="1">
        <f>VB65</f>
        <v>0.0293603635092625</v>
      </c>
      <c r="VE378" s="1">
        <f>VE65</f>
        <v>0.729288809584502</v>
      </c>
      <c r="VH378" s="1">
        <f>VH65</f>
        <v>0.24929900586286</v>
      </c>
      <c r="VK378" s="1">
        <f>VK65</f>
        <v>0.0214121845526383</v>
      </c>
      <c r="VO378" s="1">
        <f>VO65</f>
        <v>0.81478715459298</v>
      </c>
      <c r="VR378" s="1">
        <f>VR65</f>
        <v>0.669724770642202</v>
      </c>
      <c r="VU378" s="1">
        <f>VU65</f>
        <v>0.72511043153245</v>
      </c>
      <c r="VX378" s="1">
        <f>VX65</f>
        <v>0.923617619493908</v>
      </c>
      <c r="WA378" s="1">
        <f>WA65</f>
        <v>0.36493374108053</v>
      </c>
      <c r="WD378" s="1">
        <f>WD65</f>
        <v>0.480146163215591</v>
      </c>
      <c r="WG378" s="1">
        <f>WG65</f>
        <v>0.519853836784409</v>
      </c>
      <c r="WJ378" s="1">
        <f>WJ65</f>
        <v>0.0826991374936579</v>
      </c>
      <c r="WM378" s="1">
        <f>WM65</f>
        <v>0.669724770642202</v>
      </c>
      <c r="WP378" s="1">
        <f>WP65</f>
        <v>0.27488956846755</v>
      </c>
      <c r="WS378" s="1">
        <f>WS65</f>
        <v>0.0553856608902479</v>
      </c>
      <c r="WW378" s="1">
        <f>WW65</f>
        <v>0.781818181818182</v>
      </c>
      <c r="WZ378" s="1">
        <f>WZ65</f>
        <v>0.569983136593592</v>
      </c>
      <c r="XC378" s="1">
        <f>XC65</f>
        <v>0.67734682405846</v>
      </c>
      <c r="XF378" s="1">
        <f>XF65</f>
        <v>0.84149377593361</v>
      </c>
      <c r="XI378" s="1">
        <f>XI65</f>
        <v>0.422147273749298</v>
      </c>
      <c r="XL378" s="1">
        <f>XL65</f>
        <v>0.456962595763858</v>
      </c>
      <c r="XO378" s="1">
        <f>XO65</f>
        <v>0.543037404236142</v>
      </c>
      <c r="XR378" s="1">
        <f>XR65</f>
        <v>0.18836291913215</v>
      </c>
      <c r="XU378" s="1">
        <f>XU65</f>
        <v>0.569983136593592</v>
      </c>
      <c r="XX378" s="1">
        <f>XX65</f>
        <v>0.32265317594154</v>
      </c>
      <c r="YA378" s="1">
        <f>YA65</f>
        <v>0.107363687464868</v>
      </c>
      <c r="YE378" s="1">
        <f>YE65</f>
        <v>0.701731025299601</v>
      </c>
      <c r="YH378" s="1">
        <f>YH65</f>
        <v>0.53</v>
      </c>
      <c r="YK378" s="1">
        <f>YK65</f>
        <v>0.654</v>
      </c>
      <c r="YN378" s="1">
        <f>YN65</f>
        <v>0.81039755351682</v>
      </c>
      <c r="YQ378" s="1">
        <f>YQ65</f>
        <v>0.502</v>
      </c>
      <c r="YT378" s="1">
        <f>YT65</f>
        <v>0.447635135135135</v>
      </c>
      <c r="YW378" s="1">
        <f>YW65</f>
        <v>0.552364864864865</v>
      </c>
      <c r="YZ378" s="1">
        <f>YZ65</f>
        <v>0.233962264150944</v>
      </c>
      <c r="ZC378" s="1">
        <f>ZC65</f>
        <v>0.53</v>
      </c>
      <c r="ZF378" s="1">
        <f>ZF65</f>
        <v>0.346</v>
      </c>
      <c r="ZI378" s="1">
        <f>ZI65</f>
        <v>0.124</v>
      </c>
    </row>
    <row r="379" spans="2:685">
      <c r="B379" s="1" t="s">
        <v>82</v>
      </c>
      <c r="C379" s="1">
        <f>C76</f>
        <v>0.827113309352518</v>
      </c>
      <c r="F379" s="1">
        <f>F76</f>
        <v>0.705988023952096</v>
      </c>
      <c r="I379" s="1">
        <f>I76</f>
        <v>0.733832335329341</v>
      </c>
      <c r="L379" s="1">
        <f>L76</f>
        <v>0.962056303549572</v>
      </c>
      <c r="O379" s="1">
        <f>O76</f>
        <v>0.331736526946108</v>
      </c>
      <c r="R379" s="1">
        <f>R76</f>
        <v>0.490330630068621</v>
      </c>
      <c r="U379" s="1">
        <f>U76</f>
        <v>0.509669369931379</v>
      </c>
      <c r="X379" s="1">
        <f>X76</f>
        <v>0.0394402035623411</v>
      </c>
      <c r="AA379" s="1">
        <f>AA76</f>
        <v>0.705988023952096</v>
      </c>
      <c r="AD379" s="1">
        <f>AD76</f>
        <v>0.266167664670659</v>
      </c>
      <c r="AG379" s="1">
        <f>AG76</f>
        <v>0.0278443113772455</v>
      </c>
      <c r="AK379" s="1">
        <f>AK76</f>
        <v>0.830294845824893</v>
      </c>
      <c r="AN379" s="1">
        <f>AN76</f>
        <v>0.713368002447232</v>
      </c>
      <c r="AQ379" s="1">
        <f>AQ76</f>
        <v>0.747017436524931</v>
      </c>
      <c r="AT379" s="1">
        <f>AT76</f>
        <v>0.954954954954955</v>
      </c>
      <c r="AW379" s="1">
        <f>AW76</f>
        <v>0.359131232792903</v>
      </c>
      <c r="AZ379" s="1">
        <f>AZ76</f>
        <v>0.488479262672811</v>
      </c>
      <c r="BC379" s="1">
        <f>BC76</f>
        <v>0.511520737327189</v>
      </c>
      <c r="BF379" s="1">
        <f>BF76</f>
        <v>0.0471698113207544</v>
      </c>
      <c r="BI379" s="1">
        <f>BI76</f>
        <v>0.713368002447232</v>
      </c>
      <c r="BL379" s="1">
        <f>BL76</f>
        <v>0.252982563475069</v>
      </c>
      <c r="BO379" s="1">
        <f>BO76</f>
        <v>0.0336494340776994</v>
      </c>
      <c r="BS379" s="1">
        <f>BS76</f>
        <v>0.760135135135135</v>
      </c>
      <c r="BV379" s="1">
        <f>BV76</f>
        <v>0.588261253309797</v>
      </c>
      <c r="BY379" s="1">
        <f>BY76</f>
        <v>0.696822594880847</v>
      </c>
      <c r="CB379" s="1">
        <f>CB76</f>
        <v>0.844205193160228</v>
      </c>
      <c r="CE379" s="1">
        <f>CE76</f>
        <v>0.436893203883495</v>
      </c>
      <c r="CH379" s="1">
        <f>CH76</f>
        <v>0.457760989010989</v>
      </c>
      <c r="CK379" s="1">
        <f>CK76</f>
        <v>0.542239010989011</v>
      </c>
      <c r="CN379" s="1">
        <f>CN76</f>
        <v>0.184546136534134</v>
      </c>
      <c r="CQ379" s="1">
        <f>CQ76</f>
        <v>0.588261253309797</v>
      </c>
      <c r="CT379" s="1">
        <f>CT76</f>
        <v>0.303177405119153</v>
      </c>
      <c r="CW379" s="1">
        <f>CW76</f>
        <v>0.10856134157105</v>
      </c>
      <c r="DA379" s="1">
        <f>DA76</f>
        <v>0.662463627546072</v>
      </c>
      <c r="DD379" s="1">
        <f>DD76</f>
        <v>0.404996214988645</v>
      </c>
      <c r="DG379" s="1">
        <f>DG76</f>
        <v>0.543527630582892</v>
      </c>
      <c r="DJ379" s="1">
        <f>DJ76</f>
        <v>0.745125348189415</v>
      </c>
      <c r="DM379" s="1">
        <f>DM76</f>
        <v>0.560938682816049</v>
      </c>
      <c r="DP379" s="1">
        <f>DP76</f>
        <v>0.426975259377494</v>
      </c>
      <c r="DS379" s="1">
        <f>DS76</f>
        <v>0.573024740622506</v>
      </c>
      <c r="DV379" s="1">
        <f>DV76</f>
        <v>0.342056074766355</v>
      </c>
      <c r="DY379" s="1">
        <f>DY76</f>
        <v>0.404996214988645</v>
      </c>
      <c r="EB379" s="1">
        <f>EB76</f>
        <v>0.456472369417108</v>
      </c>
      <c r="EE379" s="1">
        <f>EE76</f>
        <v>0.138531415594247</v>
      </c>
      <c r="EI379" s="1">
        <f>EI76</f>
        <v>0.578587699316629</v>
      </c>
      <c r="EL379" s="1">
        <f>EL76</f>
        <v>0.374531835205993</v>
      </c>
      <c r="EO379" s="1">
        <f>EO76</f>
        <v>0.531835205992509</v>
      </c>
      <c r="ER379" s="1">
        <f>ER76</f>
        <v>0.704225352112676</v>
      </c>
      <c r="EU379" s="1">
        <f>EU76</f>
        <v>0.644194756554307</v>
      </c>
      <c r="EX379" s="1">
        <f>EX76</f>
        <v>0.413223140495868</v>
      </c>
      <c r="FA379" s="1">
        <f>FA76</f>
        <v>0.586776859504132</v>
      </c>
      <c r="FD379" s="1">
        <f>FD76</f>
        <v>0.42</v>
      </c>
      <c r="FG379" s="1">
        <f>FG76</f>
        <v>0.374531835205992</v>
      </c>
      <c r="FJ379" s="1">
        <f>FJ76</f>
        <v>0.468164794007491</v>
      </c>
      <c r="FM379" s="1">
        <f>FM76</f>
        <v>0.157303370786517</v>
      </c>
      <c r="FS379" s="1">
        <f>FS76</f>
        <v>0.827298050139276</v>
      </c>
      <c r="FV379" s="1">
        <f>FV76</f>
        <v>0.703337453646477</v>
      </c>
      <c r="FY379" s="1">
        <f>FY76</f>
        <v>0.73114956736712</v>
      </c>
      <c r="GB379" s="1">
        <f>GB76</f>
        <v>0.96196111580727</v>
      </c>
      <c r="GE379" s="1">
        <f>GE76</f>
        <v>0.331273176761434</v>
      </c>
      <c r="GH379" s="1">
        <f>GH76</f>
        <v>0.490305902628178</v>
      </c>
      <c r="GK379" s="1">
        <f>GK76</f>
        <v>0.509694097371822</v>
      </c>
      <c r="GN379" s="1">
        <f>GN76</f>
        <v>0.0395430579964851</v>
      </c>
      <c r="GQ379" s="1">
        <f>GQ76</f>
        <v>0.703337453646477</v>
      </c>
      <c r="GT379" s="1">
        <f>GT76</f>
        <v>0.26885043263288</v>
      </c>
      <c r="GW379" s="1">
        <f>GW76</f>
        <v>0.0278121137206428</v>
      </c>
      <c r="HA379" s="1">
        <f>HA76</f>
        <v>0.830197666110979</v>
      </c>
      <c r="HD379" s="1">
        <f>HD76</f>
        <v>0.713961775186265</v>
      </c>
      <c r="HG379" s="1">
        <f>HG76</f>
        <v>0.746679624230645</v>
      </c>
      <c r="HJ379" s="1">
        <f>HJ76</f>
        <v>0.956182212581345</v>
      </c>
      <c r="HM379" s="1">
        <f>HM76</f>
        <v>0.360220278587626</v>
      </c>
      <c r="HP379" s="1">
        <f>HP76</f>
        <v>0.488800177422932</v>
      </c>
      <c r="HS379" s="1">
        <f>HS76</f>
        <v>0.511199822577068</v>
      </c>
      <c r="HV379" s="1">
        <f>HV76</f>
        <v>0.0458257713248638</v>
      </c>
      <c r="HY379" s="1">
        <f>HY76</f>
        <v>0.713961775186265</v>
      </c>
      <c r="IB379" s="1">
        <f>IB76</f>
        <v>0.253320375769355</v>
      </c>
      <c r="IE379" s="1">
        <f>IE76</f>
        <v>0.0327178490443795</v>
      </c>
      <c r="II379" s="1">
        <f>II76</f>
        <v>0.759883344134802</v>
      </c>
      <c r="IL379" s="1">
        <f>IL76</f>
        <v>0.576905095839177</v>
      </c>
      <c r="IO379" s="1">
        <f>IO76</f>
        <v>0.684431977559607</v>
      </c>
      <c r="IR379" s="1">
        <f>IR76</f>
        <v>0.842896174863388</v>
      </c>
      <c r="IU379" s="1">
        <f>IU76</f>
        <v>0.442730247779336</v>
      </c>
      <c r="IX379" s="1">
        <f>IX76</f>
        <v>0.457375833951075</v>
      </c>
      <c r="JA379" s="1">
        <f>JA76</f>
        <v>0.542624166048925</v>
      </c>
      <c r="JD379" s="1">
        <f>JD76</f>
        <v>0.186385737439222</v>
      </c>
      <c r="JG379" s="1">
        <f>JG76</f>
        <v>0.576905095839177</v>
      </c>
      <c r="JJ379" s="1">
        <f>JJ76</f>
        <v>0.315568022440393</v>
      </c>
      <c r="JM379" s="1">
        <f>JM76</f>
        <v>0.10752688172043</v>
      </c>
      <c r="JQ379" s="1">
        <f>JQ76</f>
        <v>0.661222339304531</v>
      </c>
      <c r="JT379" s="1">
        <f>JT76</f>
        <v>0.403292181069959</v>
      </c>
      <c r="JW379" s="1">
        <f>JW76</f>
        <v>0.54238683127572</v>
      </c>
      <c r="JZ379" s="1">
        <f>JZ76</f>
        <v>0.743550834597876</v>
      </c>
      <c r="KC379" s="1">
        <f>KC76</f>
        <v>0.562139917695473</v>
      </c>
      <c r="KF379" s="1">
        <f>KF76</f>
        <v>0.426457789382071</v>
      </c>
      <c r="KI379" s="1">
        <f>KI76</f>
        <v>0.573542210617929</v>
      </c>
      <c r="KL379" s="1">
        <f>KL76</f>
        <v>0.344897959183673</v>
      </c>
      <c r="KO379" s="1">
        <f>KO76</f>
        <v>0.403292181069959</v>
      </c>
      <c r="KR379" s="1">
        <f>KR76</f>
        <v>0.45761316872428</v>
      </c>
      <c r="KU379" s="1">
        <f>KU76</f>
        <v>0.139094650205761</v>
      </c>
      <c r="KY379" s="1">
        <f>KY76</f>
        <v>0.574307304785894</v>
      </c>
      <c r="LB379" s="1">
        <f>LB76</f>
        <v>0.37344398340249</v>
      </c>
      <c r="LE379" s="1">
        <f>LE76</f>
        <v>0.526970954356846</v>
      </c>
      <c r="LH379" s="1">
        <f>LH76</f>
        <v>0.708661417322835</v>
      </c>
      <c r="LK379" s="1">
        <f>LK76</f>
        <v>0.647302904564315</v>
      </c>
      <c r="LN379" s="1">
        <f>LN76</f>
        <v>0.414746543778802</v>
      </c>
      <c r="LQ379" s="1">
        <f>LQ76</f>
        <v>0.585253456221198</v>
      </c>
      <c r="LT379" s="1">
        <f>LT76</f>
        <v>0.411111111111111</v>
      </c>
      <c r="LW379" s="1">
        <f>LW76</f>
        <v>0.37344398340249</v>
      </c>
      <c r="LZ379" s="1">
        <f>LZ76</f>
        <v>0.473029045643154</v>
      </c>
      <c r="MC379" s="1">
        <f>MC76</f>
        <v>0.153526970954357</v>
      </c>
      <c r="MI379" s="1">
        <f>MI76</f>
        <v>0.829778335424509</v>
      </c>
      <c r="ML379" s="1">
        <f>ML76</f>
        <v>0.711634349030471</v>
      </c>
      <c r="MO379" s="1">
        <f>MO76</f>
        <v>0.736565096952909</v>
      </c>
      <c r="MR379" s="1">
        <f>MR76</f>
        <v>0.96615268898082</v>
      </c>
      <c r="MU379" s="1">
        <f>MU76</f>
        <v>0.324653739612188</v>
      </c>
      <c r="MX379" s="1">
        <f>MX76</f>
        <v>0.491392501912777</v>
      </c>
      <c r="NA379" s="1">
        <f>NA76</f>
        <v>0.508607498087223</v>
      </c>
      <c r="ND379" s="1">
        <f>ND76</f>
        <v>0.0350330868042039</v>
      </c>
      <c r="NG379" s="1">
        <f>NG76</f>
        <v>0.711634349030471</v>
      </c>
      <c r="NJ379" s="1">
        <f>NJ76</f>
        <v>0.263434903047091</v>
      </c>
      <c r="NM379" s="1">
        <f>NM76</f>
        <v>0.0249307479224377</v>
      </c>
      <c r="NQ379" s="1">
        <f>NQ76</f>
        <v>0.835694608421881</v>
      </c>
      <c r="NT379" s="1">
        <f>NT76</f>
        <v>0.721255274261603</v>
      </c>
      <c r="NW379" s="1">
        <f>NW76</f>
        <v>0.750527426160338</v>
      </c>
      <c r="NZ379" s="1">
        <f>NZ76</f>
        <v>0.960997891777934</v>
      </c>
      <c r="OC379" s="1">
        <f>OC76</f>
        <v>0.340189873417722</v>
      </c>
      <c r="OF379" s="1">
        <f>OF76</f>
        <v>0.490055545601147</v>
      </c>
      <c r="OI379" s="1">
        <f>OI76</f>
        <v>0.509944454398853</v>
      </c>
      <c r="OL379" s="1">
        <f>OL76</f>
        <v>0.040585009140768</v>
      </c>
      <c r="OO379" s="1">
        <f>OO76</f>
        <v>0.721255274261603</v>
      </c>
      <c r="OR379" s="1">
        <f>OR76</f>
        <v>0.249472573839662</v>
      </c>
      <c r="OU379" s="1">
        <f>OU76</f>
        <v>0.0292721518987342</v>
      </c>
      <c r="OY379" s="1">
        <f>OY76</f>
        <v>0.787066633882469</v>
      </c>
      <c r="PB379" s="1">
        <f>PB76</f>
        <v>0.631849315068493</v>
      </c>
      <c r="PE379" s="1">
        <f>PE76</f>
        <v>0.709246575342466</v>
      </c>
      <c r="PH379" s="1">
        <f>PH76</f>
        <v>0.89087397392564</v>
      </c>
      <c r="PK379" s="1">
        <f>PK76</f>
        <v>0.392808219178082</v>
      </c>
      <c r="PN379" s="1">
        <f>PN76</f>
        <v>0.471144024514811</v>
      </c>
      <c r="PQ379" s="1">
        <f>PQ76</f>
        <v>0.528855975485189</v>
      </c>
      <c r="PT379" s="1">
        <f>PT76</f>
        <v>0.122493224932249</v>
      </c>
      <c r="PW379" s="1">
        <f>PW76</f>
        <v>0.631849315068493</v>
      </c>
      <c r="PZ379" s="1">
        <f>PZ76</f>
        <v>0.290753424657534</v>
      </c>
      <c r="QC379" s="1">
        <f>QC76</f>
        <v>0.0773972602739726</v>
      </c>
      <c r="QG379" s="1">
        <f>QG76</f>
        <v>0.68701030927835</v>
      </c>
      <c r="QJ379" s="1">
        <f>QJ76</f>
        <v>0.441875</v>
      </c>
      <c r="QM379" s="1">
        <f>QM76</f>
        <v>0.569375</v>
      </c>
      <c r="QP379" s="1">
        <f>QP76</f>
        <v>0.776070252469813</v>
      </c>
      <c r="QS379" s="1">
        <f>QS76</f>
        <v>0.515625</v>
      </c>
      <c r="QV379" s="1">
        <f>QV76</f>
        <v>0.436959208899876</v>
      </c>
      <c r="QY379" s="1">
        <f>QY76</f>
        <v>0.563040791100124</v>
      </c>
      <c r="RB379" s="1">
        <f>RB76</f>
        <v>0.288543140028289</v>
      </c>
      <c r="RE379" s="1">
        <f>RE76</f>
        <v>0.441875</v>
      </c>
      <c r="RH379" s="1">
        <f>RH76</f>
        <v>0.430625</v>
      </c>
      <c r="RK379" s="1">
        <f>RK76</f>
        <v>0.1275</v>
      </c>
      <c r="RO379" s="1">
        <f>RO76</f>
        <v>0.625356125356125</v>
      </c>
      <c r="RR379" s="1">
        <f>RR76</f>
        <v>0.40990990990991</v>
      </c>
      <c r="RU379" s="1">
        <f>RU76</f>
        <v>0.558558558558559</v>
      </c>
      <c r="RX379" s="1">
        <f>RX76</f>
        <v>0.733870967741935</v>
      </c>
      <c r="SA379" s="1">
        <f>SA76</f>
        <v>0.581081081081081</v>
      </c>
      <c r="SD379" s="1">
        <f>SD76</f>
        <v>0.423255813953488</v>
      </c>
      <c r="SG379" s="1">
        <f>SG76</f>
        <v>0.576744186046512</v>
      </c>
      <c r="SJ379" s="1">
        <f>SJ76</f>
        <v>0.362637362637363</v>
      </c>
      <c r="SM379" s="1">
        <f>SM76</f>
        <v>0.40990990990991</v>
      </c>
      <c r="SP379" s="1">
        <f>SP76</f>
        <v>0.441441441441441</v>
      </c>
      <c r="SS379" s="1">
        <f>SS76</f>
        <v>0.148648648648649</v>
      </c>
      <c r="SY379" s="1">
        <f>SY76</f>
        <v>0.830735930735931</v>
      </c>
      <c r="TB379" s="1">
        <f>TB76</f>
        <v>0.713098308971052</v>
      </c>
      <c r="TE379" s="1">
        <f>TE76</f>
        <v>0.738320435654916</v>
      </c>
      <c r="TH379" s="1">
        <f>TH76</f>
        <v>0.96583850931677</v>
      </c>
      <c r="TK379" s="1">
        <f>TK76</f>
        <v>0.324161650902838</v>
      </c>
      <c r="TN379" s="1">
        <f>TN76</f>
        <v>0.4913112164297</v>
      </c>
      <c r="TQ379" s="1">
        <f>TQ76</f>
        <v>0.5086887835703</v>
      </c>
      <c r="TT379" s="1">
        <f>TT76</f>
        <v>0.0353697749196142</v>
      </c>
      <c r="TW379" s="1">
        <f>TW76</f>
        <v>0.713098308971052</v>
      </c>
      <c r="TZ379" s="1">
        <f>TZ76</f>
        <v>0.261679564345084</v>
      </c>
      <c r="UC379" s="1">
        <f>UC76</f>
        <v>0.0252221266838637</v>
      </c>
      <c r="UG379" s="1">
        <f>UG76</f>
        <v>0.836634674290382</v>
      </c>
      <c r="UJ379" s="1">
        <f>UJ76</f>
        <v>0.72311901504788</v>
      </c>
      <c r="UM379" s="1">
        <f>UM76</f>
        <v>0.752941176470588</v>
      </c>
      <c r="UP379" s="1">
        <f>UP76</f>
        <v>0.960392441860465</v>
      </c>
      <c r="US379" s="1">
        <f>US76</f>
        <v>0.339808481532148</v>
      </c>
      <c r="UV379" s="1">
        <f>UV76</f>
        <v>0.489898053753475</v>
      </c>
      <c r="UY379" s="1">
        <f>UY76</f>
        <v>0.510101946246524</v>
      </c>
      <c r="VB379" s="1">
        <f>VB76</f>
        <v>0.0412410139992432</v>
      </c>
      <c r="VE379" s="1">
        <f>VE76</f>
        <v>0.72311901504788</v>
      </c>
      <c r="VH379" s="1">
        <f>VH76</f>
        <v>0.247058823529412</v>
      </c>
      <c r="VK379" s="1">
        <f>VK76</f>
        <v>0.0298221614227085</v>
      </c>
      <c r="VO379" s="1">
        <f>VO76</f>
        <v>0.783595563580088</v>
      </c>
      <c r="VR379" s="1">
        <f>VR76</f>
        <v>0.628283555235696</v>
      </c>
      <c r="VU379" s="1">
        <f>VU76</f>
        <v>0.70456998920475</v>
      </c>
      <c r="VX379" s="1">
        <f>VX76</f>
        <v>0.891726251276813</v>
      </c>
      <c r="WA379" s="1">
        <f>WA76</f>
        <v>0.395106153292551</v>
      </c>
      <c r="WD379" s="1">
        <f>WD76</f>
        <v>0.471382289416847</v>
      </c>
      <c r="WG379" s="1">
        <f>WG76</f>
        <v>0.528617710583153</v>
      </c>
      <c r="WJ379" s="1">
        <f>WJ76</f>
        <v>0.121420389461627</v>
      </c>
      <c r="WM379" s="1">
        <f>WM76</f>
        <v>0.628283555235696</v>
      </c>
      <c r="WP379" s="1">
        <f>WP76</f>
        <v>0.29543001079525</v>
      </c>
      <c r="WS379" s="1">
        <f>WS76</f>
        <v>0.0762864339690537</v>
      </c>
      <c r="WW379" s="1">
        <f>WW76</f>
        <v>0.685169491525424</v>
      </c>
      <c r="WZ379" s="1">
        <f>WZ76</f>
        <v>0.448808757244044</v>
      </c>
      <c r="XC379" s="1">
        <f>XC76</f>
        <v>0.576947842884739</v>
      </c>
      <c r="XF379" s="1">
        <f>XF76</f>
        <v>0.777901785714286</v>
      </c>
      <c r="XI379" s="1">
        <f>XI76</f>
        <v>0.519639407598197</v>
      </c>
      <c r="XL379" s="1">
        <f>XL76</f>
        <v>0.437539234149404</v>
      </c>
      <c r="XO379" s="1">
        <f>XO76</f>
        <v>0.562460765850596</v>
      </c>
      <c r="XR379" s="1">
        <f>XR76</f>
        <v>0.285509325681492</v>
      </c>
      <c r="XU379" s="1">
        <f>XU76</f>
        <v>0.448808757244044</v>
      </c>
      <c r="XX379" s="1">
        <f>XX76</f>
        <v>0.423052157115261</v>
      </c>
      <c r="YA379" s="1">
        <f>YA76</f>
        <v>0.128139085640695</v>
      </c>
      <c r="YE379" s="1">
        <f>YE76</f>
        <v>0.624806201550388</v>
      </c>
      <c r="YH379" s="1">
        <f>YH76</f>
        <v>0.41421568627451</v>
      </c>
      <c r="YK379" s="1">
        <f>YK76</f>
        <v>0.563725490196078</v>
      </c>
      <c r="YN379" s="1">
        <f>YN76</f>
        <v>0.734782608695652</v>
      </c>
      <c r="YQ379" s="1">
        <f>YQ76</f>
        <v>0.580882352941176</v>
      </c>
      <c r="YT379" s="1">
        <f>YT76</f>
        <v>0.423558897243108</v>
      </c>
      <c r="YW379" s="1">
        <f>YW76</f>
        <v>0.576441102756892</v>
      </c>
      <c r="YZ379" s="1">
        <f>YZ76</f>
        <v>0.36094674556213</v>
      </c>
      <c r="ZC379" s="1">
        <f>ZC76</f>
        <v>0.41421568627451</v>
      </c>
      <c r="ZF379" s="1">
        <f>ZF76</f>
        <v>0.436274509803922</v>
      </c>
      <c r="ZI379" s="1">
        <f>ZI76</f>
        <v>0.149509803921569</v>
      </c>
    </row>
    <row r="380" spans="2:685">
      <c r="B380" s="1" t="s">
        <v>82</v>
      </c>
      <c r="C380" s="1">
        <f>C87</f>
        <v>0.826193118756937</v>
      </c>
      <c r="F380" s="1">
        <f>F87</f>
        <v>0.707064735441916</v>
      </c>
      <c r="I380" s="1">
        <f>I87</f>
        <v>0.735441915459651</v>
      </c>
      <c r="L380" s="1">
        <f>L87</f>
        <v>0.961414790996785</v>
      </c>
      <c r="O380" s="1">
        <f>O87</f>
        <v>0.331658291457286</v>
      </c>
      <c r="R380" s="1">
        <f>R87</f>
        <v>0.49016393442623</v>
      </c>
      <c r="U380" s="1">
        <f>U87</f>
        <v>0.50983606557377</v>
      </c>
      <c r="X380" s="1">
        <f>X87</f>
        <v>0.0401337792642138</v>
      </c>
      <c r="AA380" s="1">
        <f>AA87</f>
        <v>0.707064735441916</v>
      </c>
      <c r="AD380" s="1">
        <f>AD87</f>
        <v>0.264558084540349</v>
      </c>
      <c r="AG380" s="1">
        <f>AG87</f>
        <v>0.0283771800177357</v>
      </c>
      <c r="AK380" s="1">
        <f>AK87</f>
        <v>0.829662921348315</v>
      </c>
      <c r="AN380" s="1">
        <f>AN87</f>
        <v>0.717470983506414</v>
      </c>
      <c r="AQ380" s="1">
        <f>AQ87</f>
        <v>0.750458155161882</v>
      </c>
      <c r="AT380" s="1">
        <f>AT87</f>
        <v>0.956043956043956</v>
      </c>
      <c r="AW380" s="1">
        <f>AW87</f>
        <v>0.359193646915089</v>
      </c>
      <c r="AZ380" s="1">
        <f>AZ87</f>
        <v>0.48876404494382</v>
      </c>
      <c r="BC380" s="1">
        <f>BC87</f>
        <v>0.51123595505618</v>
      </c>
      <c r="BF380" s="1">
        <f>BF87</f>
        <v>0.0459770114942528</v>
      </c>
      <c r="BI380" s="1">
        <f>BI87</f>
        <v>0.717470983506414</v>
      </c>
      <c r="BL380" s="1">
        <f>BL87</f>
        <v>0.249541844838118</v>
      </c>
      <c r="BO380" s="1">
        <f>BO87</f>
        <v>0.0329871716554673</v>
      </c>
      <c r="BS380" s="1">
        <f>BS87</f>
        <v>0.754537340077358</v>
      </c>
      <c r="BV380" s="1">
        <f>BV87</f>
        <v>0.582159624413146</v>
      </c>
      <c r="BY380" s="1">
        <f>BY87</f>
        <v>0.688860435339309</v>
      </c>
      <c r="CB380" s="1">
        <f>CB87</f>
        <v>0.845105328376704</v>
      </c>
      <c r="CE380" s="1">
        <f>CE87</f>
        <v>0.434485702091336</v>
      </c>
      <c r="CH380" s="1">
        <f>CH87</f>
        <v>0.458025520483546</v>
      </c>
      <c r="CK380" s="1">
        <f>CK87</f>
        <v>0.541974479516454</v>
      </c>
      <c r="CN380" s="1">
        <f>CN87</f>
        <v>0.183284457478006</v>
      </c>
      <c r="CQ380" s="1">
        <f>CQ87</f>
        <v>0.582159624413146</v>
      </c>
      <c r="CT380" s="1">
        <f>CT87</f>
        <v>0.311139564660691</v>
      </c>
      <c r="CW380" s="1">
        <f>CW87</f>
        <v>0.106700810926163</v>
      </c>
      <c r="DA380" s="1">
        <f>DA87</f>
        <v>0.662004662004662</v>
      </c>
      <c r="DD380" s="1">
        <f>DD87</f>
        <v>0.40948275862069</v>
      </c>
      <c r="DG380" s="1">
        <f>DG87</f>
        <v>0.553879310344828</v>
      </c>
      <c r="DJ380" s="1">
        <f>DJ87</f>
        <v>0.739299610894942</v>
      </c>
      <c r="DM380" s="1">
        <f>DM87</f>
        <v>0.540948275862069</v>
      </c>
      <c r="DP380" s="1">
        <f>DP87</f>
        <v>0.425055928411633</v>
      </c>
      <c r="DS380" s="1">
        <f>DS87</f>
        <v>0.574944071588367</v>
      </c>
      <c r="DV380" s="1">
        <f>DV87</f>
        <v>0.352631578947368</v>
      </c>
      <c r="DY380" s="1">
        <f>DY87</f>
        <v>0.40948275862069</v>
      </c>
      <c r="EB380" s="1">
        <f>EB87</f>
        <v>0.446120689655172</v>
      </c>
      <c r="EE380" s="1">
        <f>EE87</f>
        <v>0.144396551724138</v>
      </c>
      <c r="EI380" s="1">
        <f>EI87</f>
        <v>0.570743405275779</v>
      </c>
      <c r="EL380" s="1">
        <f>EL87</f>
        <v>0.372549019607843</v>
      </c>
      <c r="EO380" s="1">
        <f>EO87</f>
        <v>0.525490196078431</v>
      </c>
      <c r="ER380" s="1">
        <f>ER87</f>
        <v>0.708955223880597</v>
      </c>
      <c r="EU380" s="1">
        <f>EU87</f>
        <v>0.635294117647059</v>
      </c>
      <c r="EX380" s="1">
        <f>EX87</f>
        <v>0.414847161572052</v>
      </c>
      <c r="FA380" s="1">
        <f>FA87</f>
        <v>0.585152838427948</v>
      </c>
      <c r="FD380" s="1">
        <f>FD87</f>
        <v>0.410526315789474</v>
      </c>
      <c r="FG380" s="1">
        <f>FG87</f>
        <v>0.372549019607843</v>
      </c>
      <c r="FJ380" s="1">
        <f>FJ87</f>
        <v>0.474509803921569</v>
      </c>
      <c r="FM380" s="1">
        <f>FM87</f>
        <v>0.152941176470588</v>
      </c>
      <c r="FS380" s="1">
        <f>FS87</f>
        <v>0.826347305389222</v>
      </c>
      <c r="FV380" s="1">
        <f>FV87</f>
        <v>0.706838393130941</v>
      </c>
      <c r="FY380" s="1">
        <f>FY87</f>
        <v>0.735050597976081</v>
      </c>
      <c r="GB380" s="1">
        <f>GB87</f>
        <v>0.961618690029203</v>
      </c>
      <c r="GE380" s="1">
        <f>GE87</f>
        <v>0.331493406930389</v>
      </c>
      <c r="GH380" s="1">
        <f>GH87</f>
        <v>0.490216928966397</v>
      </c>
      <c r="GK380" s="1">
        <f>GK87</f>
        <v>0.509783071033603</v>
      </c>
      <c r="GN380" s="1">
        <f>GN87</f>
        <v>0.0399132321041216</v>
      </c>
      <c r="GQ380" s="1">
        <f>GQ87</f>
        <v>0.706838393130941</v>
      </c>
      <c r="GT380" s="1">
        <f>GT87</f>
        <v>0.264949402023919</v>
      </c>
      <c r="GW380" s="1">
        <f>GW87</f>
        <v>0.0282122048451396</v>
      </c>
      <c r="HA380" s="1">
        <f>HA87</f>
        <v>0.826450116009281</v>
      </c>
      <c r="HD380" s="1">
        <f>HD87</f>
        <v>0.716661437088171</v>
      </c>
      <c r="HG380" s="1">
        <f>HG87</f>
        <v>0.749607781612802</v>
      </c>
      <c r="HJ380" s="1">
        <f>HJ87</f>
        <v>0.956048555881122</v>
      </c>
      <c r="HM380" s="1">
        <f>HM87</f>
        <v>0.352368999058676</v>
      </c>
      <c r="HP380" s="1">
        <f>HP87</f>
        <v>0.488765247164562</v>
      </c>
      <c r="HS380" s="1">
        <f>HS87</f>
        <v>0.511234752835438</v>
      </c>
      <c r="HV380" s="1">
        <f>HV87</f>
        <v>0.0459719789842381</v>
      </c>
      <c r="HY380" s="1">
        <f>HY87</f>
        <v>0.716661437088171</v>
      </c>
      <c r="IB380" s="1">
        <f>IB87</f>
        <v>0.250392218387198</v>
      </c>
      <c r="IE380" s="1">
        <f>IE87</f>
        <v>0.0329463445246313</v>
      </c>
      <c r="II380" s="1">
        <f>II87</f>
        <v>0.757223618090452</v>
      </c>
      <c r="IL380" s="1">
        <f>IL87</f>
        <v>0.588155515370705</v>
      </c>
      <c r="IO380" s="1">
        <f>IO87</f>
        <v>0.698462929475588</v>
      </c>
      <c r="IR380" s="1">
        <f>IR87</f>
        <v>0.842071197411003</v>
      </c>
      <c r="IU380" s="1">
        <f>IU87</f>
        <v>0.439421338155515</v>
      </c>
      <c r="IX380" s="1">
        <f>IX87</f>
        <v>0.457132817990162</v>
      </c>
      <c r="JA380" s="1">
        <f>JA87</f>
        <v>0.542867182009838</v>
      </c>
      <c r="JD380" s="1">
        <f>JD87</f>
        <v>0.187548039969254</v>
      </c>
      <c r="JG380" s="1">
        <f>JG87</f>
        <v>0.588155515370705</v>
      </c>
      <c r="JJ380" s="1">
        <f>JJ87</f>
        <v>0.301537070524412</v>
      </c>
      <c r="JM380" s="1">
        <f>JM87</f>
        <v>0.110307414104882</v>
      </c>
      <c r="JQ380" s="1">
        <f>JQ87</f>
        <v>0.663194444444444</v>
      </c>
      <c r="JT380" s="1">
        <f>JT87</f>
        <v>0.403263403263403</v>
      </c>
      <c r="JW380" s="1">
        <f>JW87</f>
        <v>0.544677544677545</v>
      </c>
      <c r="JZ380" s="1">
        <f>JZ87</f>
        <v>0.74037089871612</v>
      </c>
      <c r="KC380" s="1">
        <f>KC87</f>
        <v>0.566433566433566</v>
      </c>
      <c r="KF380" s="1">
        <f>KF87</f>
        <v>0.425409836065574</v>
      </c>
      <c r="KI380" s="1">
        <f>KI87</f>
        <v>0.574590163934426</v>
      </c>
      <c r="KL380" s="1">
        <f>KL87</f>
        <v>0.350674373795761</v>
      </c>
      <c r="KO380" s="1">
        <f>KO87</f>
        <v>0.403263403263403</v>
      </c>
      <c r="KR380" s="1">
        <f>KR87</f>
        <v>0.455322455322455</v>
      </c>
      <c r="KU380" s="1">
        <f>KU87</f>
        <v>0.141414141414141</v>
      </c>
      <c r="KY380" s="1">
        <f>KY87</f>
        <v>0.574025974025974</v>
      </c>
      <c r="LB380" s="1">
        <f>LB87</f>
        <v>0.371794871794872</v>
      </c>
      <c r="LE380" s="1">
        <f>LE87</f>
        <v>0.525641025641026</v>
      </c>
      <c r="LH380" s="1">
        <f>LH87</f>
        <v>0.707317073170732</v>
      </c>
      <c r="LK380" s="1">
        <f>LK87</f>
        <v>0.645299145299145</v>
      </c>
      <c r="LN380" s="1">
        <f>LN87</f>
        <v>0.414285714285714</v>
      </c>
      <c r="LQ380" s="1">
        <f>LQ87</f>
        <v>0.585714285714286</v>
      </c>
      <c r="LT380" s="1">
        <f>LT87</f>
        <v>0.413793103448276</v>
      </c>
      <c r="LW380" s="1">
        <f>LW87</f>
        <v>0.371794871794872</v>
      </c>
      <c r="LZ380" s="1">
        <f>LZ87</f>
        <v>0.474358974358974</v>
      </c>
      <c r="MC380" s="1">
        <f>MC87</f>
        <v>0.153846153846154</v>
      </c>
      <c r="MI380" s="1">
        <f>MI87</f>
        <v>0.830441145724441</v>
      </c>
      <c r="ML380" s="1">
        <f>ML87</f>
        <v>0.715277777777778</v>
      </c>
      <c r="MO380" s="1">
        <f>MO87</f>
        <v>0.740833333333333</v>
      </c>
      <c r="MR380" s="1">
        <f>MR87</f>
        <v>0.965504311961005</v>
      </c>
      <c r="MU380" s="1">
        <f>MU87</f>
        <v>0.328611111111111</v>
      </c>
      <c r="MX380" s="1">
        <f>MX87</f>
        <v>0.49122472338802</v>
      </c>
      <c r="NA380" s="1">
        <f>NA87</f>
        <v>0.50877527661198</v>
      </c>
      <c r="ND380" s="1">
        <f>ND87</f>
        <v>0.0357281553398059</v>
      </c>
      <c r="NG380" s="1">
        <f>NG87</f>
        <v>0.715277777777778</v>
      </c>
      <c r="NJ380" s="1">
        <f>NJ87</f>
        <v>0.259166666666667</v>
      </c>
      <c r="NM380" s="1">
        <f>NM87</f>
        <v>0.0255555555555556</v>
      </c>
      <c r="NQ380" s="1">
        <f>NQ87</f>
        <v>0.834242306194001</v>
      </c>
      <c r="NT380" s="1">
        <f>NT87</f>
        <v>0.723749672689186</v>
      </c>
      <c r="NW380" s="1">
        <f>NW87</f>
        <v>0.753600418957842</v>
      </c>
      <c r="NZ380" s="1">
        <f>NZ87</f>
        <v>0.96038915913829</v>
      </c>
      <c r="OC380" s="1">
        <f>OC87</f>
        <v>0.34433097669547</v>
      </c>
      <c r="OF380" s="1">
        <f>OF87</f>
        <v>0.489897199574619</v>
      </c>
      <c r="OI380" s="1">
        <f>OI87</f>
        <v>0.510102800425381</v>
      </c>
      <c r="OL380" s="1">
        <f>OL87</f>
        <v>0.0412445730824891</v>
      </c>
      <c r="OO380" s="1">
        <f>OO87</f>
        <v>0.723749672689186</v>
      </c>
      <c r="OR380" s="1">
        <f>OR87</f>
        <v>0.246399581042158</v>
      </c>
      <c r="OU380" s="1">
        <f>OU87</f>
        <v>0.0298507462686567</v>
      </c>
      <c r="OY380" s="1">
        <f>OY87</f>
        <v>0.782807731434385</v>
      </c>
      <c r="PB380" s="1">
        <f>PB87</f>
        <v>0.627527492018446</v>
      </c>
      <c r="PE380" s="1">
        <f>PE87</f>
        <v>0.70166725789287</v>
      </c>
      <c r="PH380" s="1">
        <f>PH87</f>
        <v>0.894337714863499</v>
      </c>
      <c r="PK380" s="1">
        <f>PK87</f>
        <v>0.394820858460447</v>
      </c>
      <c r="PN380" s="1">
        <f>PN87</f>
        <v>0.472111022151054</v>
      </c>
      <c r="PQ380" s="1">
        <f>PQ87</f>
        <v>0.527888977848946</v>
      </c>
      <c r="PT380" s="1">
        <f>PT87</f>
        <v>0.118145845110232</v>
      </c>
      <c r="PW380" s="1">
        <f>PW87</f>
        <v>0.627527492018446</v>
      </c>
      <c r="PZ380" s="1">
        <f>PZ87</f>
        <v>0.29833274210713</v>
      </c>
      <c r="QC380" s="1">
        <f>QC87</f>
        <v>0.0741397658744235</v>
      </c>
      <c r="QG380" s="1">
        <f>QG87</f>
        <v>0.685738684884714</v>
      </c>
      <c r="QJ380" s="1">
        <f>QJ87</f>
        <v>0.438676184295912</v>
      </c>
      <c r="QM380" s="1">
        <f>QM87</f>
        <v>0.565866320571058</v>
      </c>
      <c r="QP380" s="1">
        <f>QP87</f>
        <v>0.775229357798165</v>
      </c>
      <c r="QS380" s="1">
        <f>QS87</f>
        <v>0.519792342634653</v>
      </c>
      <c r="QV380" s="1">
        <f>QV87</f>
        <v>0.436692506459948</v>
      </c>
      <c r="QY380" s="1">
        <f>QY87</f>
        <v>0.563307493540052</v>
      </c>
      <c r="RB380" s="1">
        <f>RB87</f>
        <v>0.289940828402367</v>
      </c>
      <c r="RE380" s="1">
        <f>RE87</f>
        <v>0.438676184295912</v>
      </c>
      <c r="RH380" s="1">
        <f>RH87</f>
        <v>0.434133679428942</v>
      </c>
      <c r="RK380" s="1">
        <f>RK87</f>
        <v>0.127190136275146</v>
      </c>
      <c r="RO380" s="1">
        <f>RO87</f>
        <v>0.628922237380628</v>
      </c>
      <c r="RR380" s="1">
        <f>RR87</f>
        <v>0.41505376344086</v>
      </c>
      <c r="RU380" s="1">
        <f>RU87</f>
        <v>0.565591397849462</v>
      </c>
      <c r="RX380" s="1">
        <f>RX87</f>
        <v>0.733840304182509</v>
      </c>
      <c r="SA380" s="1">
        <f>SA87</f>
        <v>0.576344086021505</v>
      </c>
      <c r="SD380" s="1">
        <f>SD87</f>
        <v>0.423245614035088</v>
      </c>
      <c r="SG380" s="1">
        <f>SG87</f>
        <v>0.576754385964912</v>
      </c>
      <c r="SJ380" s="1">
        <f>SJ87</f>
        <v>0.362694300518135</v>
      </c>
      <c r="SM380" s="1">
        <f>SM87</f>
        <v>0.41505376344086</v>
      </c>
      <c r="SP380" s="1">
        <f>SP87</f>
        <v>0.434408602150538</v>
      </c>
      <c r="SS380" s="1">
        <f>SS87</f>
        <v>0.150537634408602</v>
      </c>
      <c r="SY380" s="1">
        <f>SY87</f>
        <v>0.83243592504846</v>
      </c>
      <c r="TB380" s="1">
        <f>TB87</f>
        <v>0.710933028048082</v>
      </c>
      <c r="TE380" s="1">
        <f>TE87</f>
        <v>0.736405266170578</v>
      </c>
      <c r="TH380" s="1">
        <f>TH87</f>
        <v>0.965410027205597</v>
      </c>
      <c r="TK380" s="1">
        <f>TK87</f>
        <v>0.328849456210647</v>
      </c>
      <c r="TN380" s="1">
        <f>TN87</f>
        <v>0.491200316393118</v>
      </c>
      <c r="TQ380" s="1">
        <f>TQ87</f>
        <v>0.508799683606882</v>
      </c>
      <c r="TT380" s="1">
        <f>TT87</f>
        <v>0.0358293075684379</v>
      </c>
      <c r="TW380" s="1">
        <f>TW87</f>
        <v>0.710933028048082</v>
      </c>
      <c r="TZ380" s="1">
        <f>TZ87</f>
        <v>0.263594733829422</v>
      </c>
      <c r="UC380" s="1">
        <f>UC87</f>
        <v>0.0254722381224957</v>
      </c>
      <c r="UG380" s="1">
        <f>UG87</f>
        <v>0.835556440374278</v>
      </c>
      <c r="UJ380" s="1">
        <f>UJ87</f>
        <v>0.724230254350736</v>
      </c>
      <c r="UM380" s="1">
        <f>UM87</f>
        <v>0.754484605087015</v>
      </c>
      <c r="UP380" s="1">
        <f>UP87</f>
        <v>0.959900638750887</v>
      </c>
      <c r="US380" s="1">
        <f>US87</f>
        <v>0.344846050870147</v>
      </c>
      <c r="UV380" s="1">
        <f>UV87</f>
        <v>0.489770052507695</v>
      </c>
      <c r="UY380" s="1">
        <f>UY87</f>
        <v>0.510229947492305</v>
      </c>
      <c r="VB380" s="1">
        <f>VB87</f>
        <v>0.0417744916820701</v>
      </c>
      <c r="VE380" s="1">
        <f>VE87</f>
        <v>0.724230254350736</v>
      </c>
      <c r="VH380" s="1">
        <f>VH87</f>
        <v>0.245515394912985</v>
      </c>
      <c r="VK380" s="1">
        <f>VK87</f>
        <v>0.0302543507362784</v>
      </c>
      <c r="VO380" s="1">
        <f>VO87</f>
        <v>0.785789751716852</v>
      </c>
      <c r="VR380" s="1">
        <f>VR87</f>
        <v>0.625599409811877</v>
      </c>
      <c r="VU380" s="1">
        <f>VU87</f>
        <v>0.700110660272962</v>
      </c>
      <c r="VX380" s="1">
        <f>VX87</f>
        <v>0.893572181243414</v>
      </c>
      <c r="WA380" s="1">
        <f>WA87</f>
        <v>0.396532644780524</v>
      </c>
      <c r="WD380" s="1">
        <f>WD87</f>
        <v>0.471897607122983</v>
      </c>
      <c r="WG380" s="1">
        <f>WG87</f>
        <v>0.528102392877017</v>
      </c>
      <c r="WJ380" s="1">
        <f>WJ87</f>
        <v>0.119103773584906</v>
      </c>
      <c r="WM380" s="1">
        <f>WM87</f>
        <v>0.625599409811877</v>
      </c>
      <c r="WP380" s="1">
        <f>WP87</f>
        <v>0.299889339727038</v>
      </c>
      <c r="WS380" s="1">
        <f>WS87</f>
        <v>0.0745112504610845</v>
      </c>
      <c r="WW380" s="1">
        <f>WW87</f>
        <v>0.68369259606373</v>
      </c>
      <c r="WZ380" s="1">
        <f>WZ87</f>
        <v>0.442307692307692</v>
      </c>
      <c r="XC380" s="1">
        <f>XC87</f>
        <v>0.56980056980057</v>
      </c>
      <c r="XF380" s="1">
        <f>XF87</f>
        <v>0.77625</v>
      </c>
      <c r="XI380" s="1">
        <f>XI87</f>
        <v>0.51994301994302</v>
      </c>
      <c r="XL380" s="1">
        <f>XL87</f>
        <v>0.437016185784659</v>
      </c>
      <c r="XO380" s="1">
        <f>XO87</f>
        <v>0.562983814215341</v>
      </c>
      <c r="XR380" s="1">
        <f>XR87</f>
        <v>0.288244766505636</v>
      </c>
      <c r="XU380" s="1">
        <f>XU87</f>
        <v>0.442307692307692</v>
      </c>
      <c r="XX380" s="1">
        <f>XX87</f>
        <v>0.43019943019943</v>
      </c>
      <c r="YA380" s="1">
        <f>YA87</f>
        <v>0.127492877492877</v>
      </c>
      <c r="YE380" s="1">
        <f>YE87</f>
        <v>0.629518072289157</v>
      </c>
      <c r="YH380" s="1">
        <f>YH87</f>
        <v>0.417661097852029</v>
      </c>
      <c r="YK380" s="1">
        <f>YK87</f>
        <v>0.568019093078759</v>
      </c>
      <c r="YN380" s="1">
        <f>YN87</f>
        <v>0.735294117647059</v>
      </c>
      <c r="YQ380" s="1">
        <f>YQ87</f>
        <v>0.58472553699284</v>
      </c>
      <c r="YT380" s="1">
        <f>YT87</f>
        <v>0.423728813559322</v>
      </c>
      <c r="YW380" s="1">
        <f>YW87</f>
        <v>0.576271186440678</v>
      </c>
      <c r="YZ380" s="1">
        <f>YZ87</f>
        <v>0.36</v>
      </c>
      <c r="ZC380" s="1">
        <f>ZC87</f>
        <v>0.417661097852029</v>
      </c>
      <c r="ZF380" s="1">
        <f>ZF87</f>
        <v>0.431980906921241</v>
      </c>
      <c r="ZI380" s="1">
        <f>ZI87</f>
        <v>0.15035799522673</v>
      </c>
    </row>
    <row r="381" spans="2:685">
      <c r="B381" s="1" t="s">
        <v>82</v>
      </c>
      <c r="C381" s="1">
        <f>C98</f>
        <v>0.827930728241563</v>
      </c>
      <c r="F381" s="1">
        <f>F98</f>
        <v>0.708493637170761</v>
      </c>
      <c r="I381" s="1">
        <f>I98</f>
        <v>0.736312518496597</v>
      </c>
      <c r="L381" s="1">
        <f>L98</f>
        <v>0.962218649517685</v>
      </c>
      <c r="O381" s="1">
        <f>O98</f>
        <v>0.332938739271974</v>
      </c>
      <c r="R381" s="1">
        <f>R98</f>
        <v>0.490372798033593</v>
      </c>
      <c r="U381" s="1">
        <f>U98</f>
        <v>0.509627201966407</v>
      </c>
      <c r="X381" s="1">
        <f>X98</f>
        <v>0.0392648287385129</v>
      </c>
      <c r="AA381" s="1">
        <f>AA98</f>
        <v>0.708493637170761</v>
      </c>
      <c r="AD381" s="1">
        <f>AD98</f>
        <v>0.263687481503403</v>
      </c>
      <c r="AG381" s="1">
        <f>AG98</f>
        <v>0.027818881325836</v>
      </c>
      <c r="AK381" s="1">
        <f>AK98</f>
        <v>0.831628113879004</v>
      </c>
      <c r="AN381" s="1">
        <f>AN98</f>
        <v>0.716012084592145</v>
      </c>
      <c r="AQ381" s="1">
        <f>AQ98</f>
        <v>0.749244712990936</v>
      </c>
      <c r="AT381" s="1">
        <f>AT98</f>
        <v>0.955645161290323</v>
      </c>
      <c r="AW381" s="1">
        <f>AW98</f>
        <v>0.358308157099698</v>
      </c>
      <c r="AZ381" s="1">
        <f>AZ98</f>
        <v>0.488659793814433</v>
      </c>
      <c r="BC381" s="1">
        <f>BC98</f>
        <v>0.511340206185567</v>
      </c>
      <c r="BF381" s="1">
        <f>BF98</f>
        <v>0.0464135021097045</v>
      </c>
      <c r="BI381" s="1">
        <f>BI98</f>
        <v>0.716012084592145</v>
      </c>
      <c r="BL381" s="1">
        <f>BL98</f>
        <v>0.250755287009064</v>
      </c>
      <c r="BO381" s="1">
        <f>BO98</f>
        <v>0.0332326283987914</v>
      </c>
      <c r="BS381" s="1">
        <f>BS98</f>
        <v>0.766277641277641</v>
      </c>
      <c r="BV381" s="1">
        <f>BV98</f>
        <v>0.589845474613687</v>
      </c>
      <c r="BY381" s="1">
        <f>BY98</f>
        <v>0.695805739514349</v>
      </c>
      <c r="CB381" s="1">
        <f>CB98</f>
        <v>0.847715736040609</v>
      </c>
      <c r="CE381" s="1">
        <f>CE98</f>
        <v>0.437527593818984</v>
      </c>
      <c r="CH381" s="1">
        <f>CH98</f>
        <v>0.458791208791209</v>
      </c>
      <c r="CK381" s="1">
        <f>CK98</f>
        <v>0.541208791208791</v>
      </c>
      <c r="CN381" s="1">
        <f>CN98</f>
        <v>0.179640718562875</v>
      </c>
      <c r="CQ381" s="1">
        <f>CQ98</f>
        <v>0.589845474613687</v>
      </c>
      <c r="CT381" s="1">
        <f>CT98</f>
        <v>0.304194260485651</v>
      </c>
      <c r="CW381" s="1">
        <f>CW98</f>
        <v>0.105960264900662</v>
      </c>
      <c r="DA381" s="1">
        <f>DA98</f>
        <v>0.663532904502722</v>
      </c>
      <c r="DD381" s="1">
        <f>DD98</f>
        <v>0.41017733230532</v>
      </c>
      <c r="DG381" s="1">
        <f>DG98</f>
        <v>0.555898226676947</v>
      </c>
      <c r="DJ381" s="1">
        <f>DJ98</f>
        <v>0.737864077669903</v>
      </c>
      <c r="DM381" s="1">
        <f>DM98</f>
        <v>0.558211256746338</v>
      </c>
      <c r="DP381" s="1">
        <f>DP98</f>
        <v>0.424581005586592</v>
      </c>
      <c r="DS381" s="1">
        <f>DS98</f>
        <v>0.575418994413408</v>
      </c>
      <c r="DV381" s="1">
        <f>DV98</f>
        <v>0.355263157894737</v>
      </c>
      <c r="DY381" s="1">
        <f>DY98</f>
        <v>0.41017733230532</v>
      </c>
      <c r="EB381" s="1">
        <f>EB98</f>
        <v>0.444101773323053</v>
      </c>
      <c r="EE381" s="1">
        <f>EE98</f>
        <v>0.145720894371627</v>
      </c>
      <c r="EI381" s="1">
        <f>EI98</f>
        <v>0.56440281030445</v>
      </c>
      <c r="EL381" s="1">
        <f>EL98</f>
        <v>0.374045801526718</v>
      </c>
      <c r="EO381" s="1">
        <f>EO98</f>
        <v>0.530534351145038</v>
      </c>
      <c r="ER381" s="1">
        <f>ER98</f>
        <v>0.705035971223022</v>
      </c>
      <c r="EU381" s="1">
        <f>EU98</f>
        <v>0.629770992366412</v>
      </c>
      <c r="EX381" s="1">
        <f>EX98</f>
        <v>0.413502109704641</v>
      </c>
      <c r="FA381" s="1">
        <f>FA98</f>
        <v>0.586497890295359</v>
      </c>
      <c r="FD381" s="1">
        <f>FD98</f>
        <v>0.418367346938776</v>
      </c>
      <c r="FG381" s="1">
        <f>FG98</f>
        <v>0.374045801526718</v>
      </c>
      <c r="FJ381" s="1">
        <f>FJ98</f>
        <v>0.469465648854962</v>
      </c>
      <c r="FM381" s="1">
        <f>FM98</f>
        <v>0.156488549618321</v>
      </c>
      <c r="FS381" s="1">
        <f>FS98</f>
        <v>0.825966850828729</v>
      </c>
      <c r="FV381" s="1">
        <f>FV98</f>
        <v>0.709509202453988</v>
      </c>
      <c r="FY381" s="1">
        <f>FY98</f>
        <v>0.737116564417178</v>
      </c>
      <c r="GB381" s="1">
        <f>GB98</f>
        <v>0.962546816479401</v>
      </c>
      <c r="GE381" s="1">
        <f>GE98</f>
        <v>0.332515337423313</v>
      </c>
      <c r="GH381" s="1">
        <f>GH98</f>
        <v>0.490458015267176</v>
      </c>
      <c r="GK381" s="1">
        <f>GK98</f>
        <v>0.509541984732824</v>
      </c>
      <c r="GN381" s="1">
        <f>GN98</f>
        <v>0.0389105058365757</v>
      </c>
      <c r="GQ381" s="1">
        <f>GQ98</f>
        <v>0.709509202453988</v>
      </c>
      <c r="GT381" s="1">
        <f>GT98</f>
        <v>0.262883435582822</v>
      </c>
      <c r="GW381" s="1">
        <f>GW98</f>
        <v>0.0276073619631902</v>
      </c>
      <c r="HA381" s="1">
        <f>HA98</f>
        <v>0.829240302960753</v>
      </c>
      <c r="HD381" s="1">
        <f>HD98</f>
        <v>0.718060304631644</v>
      </c>
      <c r="HG381" s="1">
        <f>HG98</f>
        <v>0.750699409387628</v>
      </c>
      <c r="HJ381" s="1">
        <f>HJ98</f>
        <v>0.956521739130435</v>
      </c>
      <c r="HM381" s="1">
        <f>HM98</f>
        <v>0.354367423064967</v>
      </c>
      <c r="HP381" s="1">
        <f>HP98</f>
        <v>0.488888888888889</v>
      </c>
      <c r="HS381" s="1">
        <f>HS98</f>
        <v>0.511111111111111</v>
      </c>
      <c r="HV381" s="1">
        <f>HV98</f>
        <v>0.0454545454545454</v>
      </c>
      <c r="HY381" s="1">
        <f>HY98</f>
        <v>0.718060304631644</v>
      </c>
      <c r="IB381" s="1">
        <f>IB98</f>
        <v>0.249300590612372</v>
      </c>
      <c r="IE381" s="1">
        <f>IE98</f>
        <v>0.0326391047559838</v>
      </c>
      <c r="II381" s="1">
        <f>II98</f>
        <v>0.759332023575639</v>
      </c>
      <c r="IL381" s="1">
        <f>IL98</f>
        <v>0.583175803402647</v>
      </c>
      <c r="IO381" s="1">
        <f>IO98</f>
        <v>0.691398865784499</v>
      </c>
      <c r="IR381" s="1">
        <f>IR98</f>
        <v>0.843472317156528</v>
      </c>
      <c r="IU381" s="1">
        <f>IU98</f>
        <v>0.443289224952741</v>
      </c>
      <c r="IX381" s="1">
        <f>IX98</f>
        <v>0.457545420837968</v>
      </c>
      <c r="JA381" s="1">
        <f>JA98</f>
        <v>0.542454579162032</v>
      </c>
      <c r="JD381" s="1">
        <f>JD98</f>
        <v>0.185575364667747</v>
      </c>
      <c r="JG381" s="1">
        <f>JG98</f>
        <v>0.583175803402647</v>
      </c>
      <c r="JJ381" s="1">
        <f>JJ98</f>
        <v>0.308601134215501</v>
      </c>
      <c r="JM381" s="1">
        <f>JM98</f>
        <v>0.108223062381853</v>
      </c>
      <c r="JQ381" s="1">
        <f>JQ98</f>
        <v>0.664016958134605</v>
      </c>
      <c r="JT381" s="1">
        <f>JT98</f>
        <v>0.40976821192053</v>
      </c>
      <c r="JW381" s="1">
        <f>JW98</f>
        <v>0.552152317880795</v>
      </c>
      <c r="JZ381" s="1">
        <f>JZ98</f>
        <v>0.742128935532234</v>
      </c>
      <c r="KC381" s="1">
        <f>KC98</f>
        <v>0.562086092715232</v>
      </c>
      <c r="KF381" s="1">
        <f>KF98</f>
        <v>0.425989672977625</v>
      </c>
      <c r="KI381" s="1">
        <f>KI98</f>
        <v>0.574010327022375</v>
      </c>
      <c r="KL381" s="1">
        <f>KL98</f>
        <v>0.347474747474747</v>
      </c>
      <c r="KO381" s="1">
        <f>KO98</f>
        <v>0.40976821192053</v>
      </c>
      <c r="KR381" s="1">
        <f>KR98</f>
        <v>0.447847682119205</v>
      </c>
      <c r="KU381" s="1">
        <f>KU98</f>
        <v>0.142384105960265</v>
      </c>
      <c r="KY381" s="1">
        <f>KY98</f>
        <v>0.57840616966581</v>
      </c>
      <c r="LB381" s="1">
        <f>LB98</f>
        <v>0.377118644067797</v>
      </c>
      <c r="LE381" s="1">
        <f>LE98</f>
        <v>0.529661016949153</v>
      </c>
      <c r="LH381" s="1">
        <f>LH98</f>
        <v>0.712</v>
      </c>
      <c r="LK381" s="1">
        <f>LK98</f>
        <v>0.648305084745763</v>
      </c>
      <c r="LN381" s="1">
        <f>LN98</f>
        <v>0.41588785046729</v>
      </c>
      <c r="LQ381" s="1">
        <f>LQ98</f>
        <v>0.58411214953271</v>
      </c>
      <c r="LT381" s="1">
        <f>LT98</f>
        <v>0.404494382022472</v>
      </c>
      <c r="LW381" s="1">
        <f>LW98</f>
        <v>0.377118644067797</v>
      </c>
      <c r="LZ381" s="1">
        <f>LZ98</f>
        <v>0.470338983050847</v>
      </c>
      <c r="MC381" s="1">
        <f>MC98</f>
        <v>0.152542372881356</v>
      </c>
      <c r="MI381" s="1">
        <f>MI98</f>
        <v>0.831756046267087</v>
      </c>
      <c r="ML381" s="1">
        <f>ML98</f>
        <v>0.713208600949456</v>
      </c>
      <c r="MO381" s="1">
        <f>MO98</f>
        <v>0.739179000279252</v>
      </c>
      <c r="MR381" s="1">
        <f>MR98</f>
        <v>0.964865885908576</v>
      </c>
      <c r="MU381" s="1">
        <f>MU98</f>
        <v>0.327841385087964</v>
      </c>
      <c r="MX381" s="1">
        <f>MX98</f>
        <v>0.491059411651605</v>
      </c>
      <c r="NA381" s="1">
        <f>NA98</f>
        <v>0.508940588348395</v>
      </c>
      <c r="ND381" s="1">
        <f>ND98</f>
        <v>0.0364134690681284</v>
      </c>
      <c r="NG381" s="1">
        <f>NG98</f>
        <v>0.713208600949456</v>
      </c>
      <c r="NJ381" s="1">
        <f>NJ98</f>
        <v>0.260820999720748</v>
      </c>
      <c r="NM381" s="1">
        <f>NM98</f>
        <v>0.0259703993297961</v>
      </c>
      <c r="NQ381" s="1">
        <f>NQ98</f>
        <v>0.833171865917458</v>
      </c>
      <c r="NT381" s="1">
        <f>NT98</f>
        <v>0.722193347193347</v>
      </c>
      <c r="NW381" s="1">
        <f>NW98</f>
        <v>0.751819126819127</v>
      </c>
      <c r="NZ381" s="1">
        <f>NZ98</f>
        <v>0.960594538541307</v>
      </c>
      <c r="OC381" s="1">
        <f>OC98</f>
        <v>0.341216216216216</v>
      </c>
      <c r="OF381" s="1">
        <f>OF98</f>
        <v>0.489950634696756</v>
      </c>
      <c r="OI381" s="1">
        <f>OI98</f>
        <v>0.510049365303244</v>
      </c>
      <c r="OL381" s="1">
        <f>OL98</f>
        <v>0.0410219503418496</v>
      </c>
      <c r="OO381" s="1">
        <f>OO98</f>
        <v>0.722193347193347</v>
      </c>
      <c r="OR381" s="1">
        <f>OR98</f>
        <v>0.248180873180873</v>
      </c>
      <c r="OU381" s="1">
        <f>OU98</f>
        <v>0.0296257796257796</v>
      </c>
      <c r="OY381" s="1">
        <f>OY98</f>
        <v>0.789884247609462</v>
      </c>
      <c r="PB381" s="1">
        <f>PB98</f>
        <v>0.625175808720113</v>
      </c>
      <c r="PE381" s="1">
        <f>PE98</f>
        <v>0.70393811533052</v>
      </c>
      <c r="PH381" s="1">
        <f>PH98</f>
        <v>0.888111888111888</v>
      </c>
      <c r="PK381" s="1">
        <f>PK98</f>
        <v>0.39732770745429</v>
      </c>
      <c r="PN381" s="1">
        <f>PN98</f>
        <v>0.47037037037037</v>
      </c>
      <c r="PQ381" s="1">
        <f>PQ98</f>
        <v>0.52962962962963</v>
      </c>
      <c r="PT381" s="1">
        <f>PT98</f>
        <v>0.125984251968504</v>
      </c>
      <c r="PW381" s="1">
        <f>PW98</f>
        <v>0.625175808720113</v>
      </c>
      <c r="PZ381" s="1">
        <f>PZ98</f>
        <v>0.29606188466948</v>
      </c>
      <c r="QC381" s="1">
        <f>QC98</f>
        <v>0.0787623066104077</v>
      </c>
      <c r="QG381" s="1">
        <f>QG98</f>
        <v>0.698818897637795</v>
      </c>
      <c r="QJ381" s="1">
        <f>QJ98</f>
        <v>0.447573397243859</v>
      </c>
      <c r="QM381" s="1">
        <f>QM98</f>
        <v>0.576393049730378</v>
      </c>
      <c r="QP381" s="1">
        <f>QP98</f>
        <v>0.776507276507276</v>
      </c>
      <c r="QS381" s="1">
        <f>QS98</f>
        <v>0.52186938286399</v>
      </c>
      <c r="QV381" s="1">
        <f>QV98</f>
        <v>0.437097717963721</v>
      </c>
      <c r="QY381" s="1">
        <f>QY98</f>
        <v>0.562902282036279</v>
      </c>
      <c r="RB381" s="1">
        <f>RB98</f>
        <v>0.287817938420348</v>
      </c>
      <c r="RE381" s="1">
        <f>RE98</f>
        <v>0.447573397243859</v>
      </c>
      <c r="RH381" s="1">
        <f>RH98</f>
        <v>0.423606950269622</v>
      </c>
      <c r="RK381" s="1">
        <f>RK98</f>
        <v>0.128819652486519</v>
      </c>
      <c r="RO381" s="1">
        <f>RO98</f>
        <v>0.631205673758865</v>
      </c>
      <c r="RR381" s="1">
        <f>RR98</f>
        <v>0.406741573033708</v>
      </c>
      <c r="RU381" s="1">
        <f>RU98</f>
        <v>0.557303370786517</v>
      </c>
      <c r="RX381" s="1">
        <f>RX98</f>
        <v>0.729838709677419</v>
      </c>
      <c r="SA381" s="1">
        <f>SA98</f>
        <v>0.584269662921348</v>
      </c>
      <c r="SD381" s="1">
        <f>SD98</f>
        <v>0.421911421911422</v>
      </c>
      <c r="SG381" s="1">
        <f>SG98</f>
        <v>0.578088578088578</v>
      </c>
      <c r="SJ381" s="1">
        <f>SJ98</f>
        <v>0.370165745856354</v>
      </c>
      <c r="SM381" s="1">
        <f>SM98</f>
        <v>0.406741573033708</v>
      </c>
      <c r="SP381" s="1">
        <f>SP98</f>
        <v>0.442696629213483</v>
      </c>
      <c r="SS381" s="1">
        <f>SS98</f>
        <v>0.150561797752809</v>
      </c>
      <c r="SY381" s="1">
        <f>SY98</f>
        <v>0.831588132635253</v>
      </c>
      <c r="TB381" s="1">
        <f>TB98</f>
        <v>0.715112912565142</v>
      </c>
      <c r="TE381" s="1">
        <f>TE98</f>
        <v>0.740590619571511</v>
      </c>
      <c r="TH381" s="1">
        <f>TH98</f>
        <v>0.965598123534011</v>
      </c>
      <c r="TK381" s="1">
        <f>TK98</f>
        <v>0.327156919513607</v>
      </c>
      <c r="TN381" s="1">
        <f>TN98</f>
        <v>0.491249005568815</v>
      </c>
      <c r="TQ381" s="1">
        <f>TQ98</f>
        <v>0.508750994431185</v>
      </c>
      <c r="TT381" s="1">
        <f>TT98</f>
        <v>0.0356275303643725</v>
      </c>
      <c r="TW381" s="1">
        <f>TW98</f>
        <v>0.715112912565142</v>
      </c>
      <c r="TZ381" s="1">
        <f>TZ98</f>
        <v>0.259409380428489</v>
      </c>
      <c r="UC381" s="1">
        <f>UC98</f>
        <v>0.0254777070063694</v>
      </c>
      <c r="UG381" s="1">
        <f>UG98</f>
        <v>0.835757575757576</v>
      </c>
      <c r="UJ381" s="1">
        <f>UJ98</f>
        <v>0.723110268219994</v>
      </c>
      <c r="UM381" s="1">
        <f>UM98</f>
        <v>0.753183419127608</v>
      </c>
      <c r="UP381" s="1">
        <f>UP98</f>
        <v>0.960071942446043</v>
      </c>
      <c r="US381" s="1">
        <f>US98</f>
        <v>0.341099972907071</v>
      </c>
      <c r="UV381" s="1">
        <f>UV98</f>
        <v>0.48981464488897</v>
      </c>
      <c r="UY381" s="1">
        <f>UY98</f>
        <v>0.51018535511103</v>
      </c>
      <c r="VB381" s="1">
        <f>VB98</f>
        <v>0.0415886099662794</v>
      </c>
      <c r="VE381" s="1">
        <f>VE98</f>
        <v>0.723110268219995</v>
      </c>
      <c r="VH381" s="1">
        <f>VH98</f>
        <v>0.246816580872392</v>
      </c>
      <c r="VK381" s="1">
        <f>VK98</f>
        <v>0.0300731509076131</v>
      </c>
      <c r="VO381" s="1">
        <f>VO98</f>
        <v>0.78725645076356</v>
      </c>
      <c r="VR381" s="1">
        <f>VR98</f>
        <v>0.630667158127534</v>
      </c>
      <c r="VU381" s="1">
        <f>VU98</f>
        <v>0.708809436048655</v>
      </c>
      <c r="VX381" s="1">
        <f>VX98</f>
        <v>0.889755590223609</v>
      </c>
      <c r="WA381" s="1">
        <f>WA98</f>
        <v>0.399926280869886</v>
      </c>
      <c r="WD381" s="1">
        <f>WD98</f>
        <v>0.470831040176114</v>
      </c>
      <c r="WG381" s="1">
        <f>WG98</f>
        <v>0.529168959823886</v>
      </c>
      <c r="WJ381" s="1">
        <f>WJ98</f>
        <v>0.123904149620105</v>
      </c>
      <c r="WM381" s="1">
        <f>WM98</f>
        <v>0.630667158127534</v>
      </c>
      <c r="WP381" s="1">
        <f>WP98</f>
        <v>0.291190563951345</v>
      </c>
      <c r="WS381" s="1">
        <f>WS98</f>
        <v>0.0781422779211205</v>
      </c>
      <c r="WW381" s="1">
        <f>WW98</f>
        <v>0.686986597492434</v>
      </c>
      <c r="WZ381" s="1">
        <f>WZ98</f>
        <v>0.441737985516787</v>
      </c>
      <c r="XC381" s="1">
        <f>XC98</f>
        <v>0.570111915734036</v>
      </c>
      <c r="XF381" s="1">
        <f>XF98</f>
        <v>0.774826789838337</v>
      </c>
      <c r="XI381" s="1">
        <f>XI98</f>
        <v>0.522712310730744</v>
      </c>
      <c r="XL381" s="1">
        <f>XL98</f>
        <v>0.436564736499675</v>
      </c>
      <c r="XO381" s="1">
        <f>XO98</f>
        <v>0.563435263500325</v>
      </c>
      <c r="XR381" s="1">
        <f>XR98</f>
        <v>0.290611028315946</v>
      </c>
      <c r="XU381" s="1">
        <f>XU98</f>
        <v>0.441737985516787</v>
      </c>
      <c r="XX381" s="1">
        <f>XX98</f>
        <v>0.429888084265964</v>
      </c>
      <c r="YA381" s="1">
        <f>YA98</f>
        <v>0.128373930217248</v>
      </c>
      <c r="YE381" s="1">
        <f>YE98</f>
        <v>0.62557781201849</v>
      </c>
      <c r="YH381" s="1">
        <f>YH98</f>
        <v>0.419512195121951</v>
      </c>
      <c r="YK381" s="1">
        <f>YK98</f>
        <v>0.570731707317073</v>
      </c>
      <c r="YN381" s="1">
        <f>YN98</f>
        <v>0.735042735042735</v>
      </c>
      <c r="YQ381" s="1">
        <f>YQ98</f>
        <v>0.582926829268293</v>
      </c>
      <c r="YT381" s="1">
        <f>YT98</f>
        <v>0.423645320197044</v>
      </c>
      <c r="YW381" s="1">
        <f>YW98</f>
        <v>0.576354679802956</v>
      </c>
      <c r="YZ381" s="1">
        <f>YZ98</f>
        <v>0.36046511627907</v>
      </c>
      <c r="ZC381" s="1">
        <f>ZC98</f>
        <v>0.419512195121951</v>
      </c>
      <c r="ZF381" s="1">
        <f>ZF98</f>
        <v>0.429268292682927</v>
      </c>
      <c r="ZI381" s="1">
        <f>ZI98</f>
        <v>0.151219512195122</v>
      </c>
    </row>
    <row r="382" spans="2:685">
      <c r="B382" s="1" t="s">
        <v>83</v>
      </c>
      <c r="C382" s="1">
        <f>C109</f>
        <v>0.829215431296055</v>
      </c>
      <c r="F382" s="1">
        <f>F109</f>
        <v>0.717354437535331</v>
      </c>
      <c r="I382" s="1">
        <f>I109</f>
        <v>0.736574335782928</v>
      </c>
      <c r="L382" s="1">
        <f>L109</f>
        <v>0.97390636991558</v>
      </c>
      <c r="O382" s="1">
        <f>O109</f>
        <v>0.304126625211984</v>
      </c>
      <c r="R382" s="1">
        <f>R109</f>
        <v>0.493390357698289</v>
      </c>
      <c r="U382" s="1">
        <f>U109</f>
        <v>0.506609642301711</v>
      </c>
      <c r="X382" s="1">
        <f>X109</f>
        <v>0.0267927501970053</v>
      </c>
      <c r="AA382" s="1">
        <f>AA109</f>
        <v>0.717354437535331</v>
      </c>
      <c r="AD382" s="1">
        <f>AD109</f>
        <v>0.263425664217072</v>
      </c>
      <c r="AG382" s="1">
        <f>AG109</f>
        <v>0.0192198982475974</v>
      </c>
      <c r="AK382" s="1">
        <f>AK109</f>
        <v>0.831819142193112</v>
      </c>
      <c r="AN382" s="1">
        <f>AN109</f>
        <v>0.722929035906135</v>
      </c>
      <c r="AQ382" s="1">
        <f>AQ109</f>
        <v>0.742154368108567</v>
      </c>
      <c r="AT382" s="1">
        <f>AT109</f>
        <v>0.974095238095238</v>
      </c>
      <c r="AW382" s="1">
        <f>AW109</f>
        <v>0.338139666383941</v>
      </c>
      <c r="AZ382" s="1">
        <f>AZ109</f>
        <v>0.493438826707835</v>
      </c>
      <c r="BC382" s="1">
        <f>BC109</f>
        <v>0.506561173292165</v>
      </c>
      <c r="BF382" s="1">
        <f>BF109</f>
        <v>0.026593664450528</v>
      </c>
      <c r="BI382" s="1">
        <f>BI109</f>
        <v>0.722929035906135</v>
      </c>
      <c r="BL382" s="1">
        <f>BL109</f>
        <v>0.257845631891433</v>
      </c>
      <c r="BO382" s="1">
        <f>BO109</f>
        <v>0.0192253322024315</v>
      </c>
      <c r="BS382" s="1">
        <f>BS109</f>
        <v>0.81390243902439</v>
      </c>
      <c r="BV382" s="1">
        <f>BV109</f>
        <v>0.661477310367671</v>
      </c>
      <c r="BY382" s="1">
        <f>BY109</f>
        <v>0.707850281550182</v>
      </c>
      <c r="CB382" s="1">
        <f>CB109</f>
        <v>0.934487599438465</v>
      </c>
      <c r="CE382" s="1">
        <f>CE109</f>
        <v>0.358065584630672</v>
      </c>
      <c r="CH382" s="1">
        <f>CH109</f>
        <v>0.483067247218191</v>
      </c>
      <c r="CK382" s="1">
        <f>CK109</f>
        <v>0.516932752781809</v>
      </c>
      <c r="CN382" s="1">
        <f>CN109</f>
        <v>0.070105157736605</v>
      </c>
      <c r="CQ382" s="1">
        <f>CQ109</f>
        <v>0.661477310367671</v>
      </c>
      <c r="CT382" s="1">
        <f>CT109</f>
        <v>0.292149718449818</v>
      </c>
      <c r="CW382" s="1">
        <f>CW109</f>
        <v>0.0463729711825107</v>
      </c>
      <c r="DA382" s="1">
        <f>DA109</f>
        <v>0.783251231527094</v>
      </c>
      <c r="DD382" s="1">
        <f>DD109</f>
        <v>0.588888888888889</v>
      </c>
      <c r="DG382" s="1">
        <f>DG109</f>
        <v>0.680246913580247</v>
      </c>
      <c r="DJ382" s="1">
        <f>DJ109</f>
        <v>0.865698729582577</v>
      </c>
      <c r="DM382" s="1">
        <f>DM109</f>
        <v>0.420164609053498</v>
      </c>
      <c r="DP382" s="1">
        <f>DP109</f>
        <v>0.464007782101167</v>
      </c>
      <c r="DS382" s="1">
        <f>DS109</f>
        <v>0.535992217898833</v>
      </c>
      <c r="DV382" s="1">
        <f>DV109</f>
        <v>0.155136268343815</v>
      </c>
      <c r="DY382" s="1">
        <f>DY109</f>
        <v>0.588888888888889</v>
      </c>
      <c r="EB382" s="1">
        <f>EB109</f>
        <v>0.319753086419753</v>
      </c>
      <c r="EE382" s="1">
        <f>EE109</f>
        <v>0.091358024691358</v>
      </c>
      <c r="EI382" s="1">
        <f>EI109</f>
        <v>0.685871056241427</v>
      </c>
      <c r="EL382" s="1">
        <f>EL109</f>
        <v>0.487654320987654</v>
      </c>
      <c r="EO382" s="1">
        <f>EO109</f>
        <v>0.598765432098765</v>
      </c>
      <c r="ER382" s="1">
        <f>ER109</f>
        <v>0.814432989690722</v>
      </c>
      <c r="EU382" s="1">
        <f>EU109</f>
        <v>0.5</v>
      </c>
      <c r="EX382" s="1">
        <f>EX109</f>
        <v>0.448863636363636</v>
      </c>
      <c r="FA382" s="1">
        <f>FA109</f>
        <v>0.551136363636364</v>
      </c>
      <c r="FD382" s="1">
        <f>FD109</f>
        <v>0.227848101265823</v>
      </c>
      <c r="FG382" s="1">
        <f>FG109</f>
        <v>0.487654320987654</v>
      </c>
      <c r="FJ382" s="1">
        <f>FJ109</f>
        <v>0.401234567901235</v>
      </c>
      <c r="FM382" s="1">
        <f>FM109</f>
        <v>0.111111111111111</v>
      </c>
      <c r="FS382" s="1">
        <f>FS109</f>
        <v>0.830755436000897</v>
      </c>
      <c r="FV382" s="1">
        <f>FV109</f>
        <v>0.718457943925234</v>
      </c>
      <c r="FY382" s="1">
        <f>FY109</f>
        <v>0.737441588785047</v>
      </c>
      <c r="GB382" s="1">
        <f>GB109</f>
        <v>0.974257425742574</v>
      </c>
      <c r="GE382" s="1">
        <f>GE109</f>
        <v>0.30286214953271</v>
      </c>
      <c r="GH382" s="1">
        <f>GH109</f>
        <v>0.493480441323972</v>
      </c>
      <c r="GK382" s="1">
        <f>GK109</f>
        <v>0.506519558676028</v>
      </c>
      <c r="GN382" s="1">
        <f>GN109</f>
        <v>0.0264227642276422</v>
      </c>
      <c r="GQ382" s="1">
        <f>GQ109</f>
        <v>0.718457943925234</v>
      </c>
      <c r="GT382" s="1">
        <f>GT109</f>
        <v>0.262558411214953</v>
      </c>
      <c r="GW382" s="1">
        <f>GW109</f>
        <v>0.0189836448598129</v>
      </c>
      <c r="HA382" s="1">
        <f>HA109</f>
        <v>0.832492874369656</v>
      </c>
      <c r="HD382" s="1">
        <f>HD109</f>
        <v>0.723379290114403</v>
      </c>
      <c r="HG382" s="1">
        <f>HG109</f>
        <v>0.742739806394837</v>
      </c>
      <c r="HJ382" s="1">
        <f>HJ109</f>
        <v>0.9739336492891</v>
      </c>
      <c r="HM382" s="1">
        <f>HM109</f>
        <v>0.337929011440305</v>
      </c>
      <c r="HP382" s="1">
        <f>HP109</f>
        <v>0.493397358943577</v>
      </c>
      <c r="HS382" s="1">
        <f>HS109</f>
        <v>0.506602641056423</v>
      </c>
      <c r="HV382" s="1">
        <f>HV109</f>
        <v>0.02676399026764</v>
      </c>
      <c r="HY382" s="1">
        <f>HY109</f>
        <v>0.723379290114403</v>
      </c>
      <c r="IB382" s="1">
        <f>IB109</f>
        <v>0.257260193605163</v>
      </c>
      <c r="IE382" s="1">
        <f>IE109</f>
        <v>0.0193605162804341</v>
      </c>
      <c r="II382" s="1">
        <f>II109</f>
        <v>0.81001770806982</v>
      </c>
      <c r="IL382" s="1">
        <f>IL109</f>
        <v>0.664718019257222</v>
      </c>
      <c r="IO382" s="1">
        <f>IO109</f>
        <v>0.709078404401651</v>
      </c>
      <c r="IR382" s="1">
        <f>IR109</f>
        <v>0.937439379243453</v>
      </c>
      <c r="IU382" s="1">
        <f>IU109</f>
        <v>0.359353507565337</v>
      </c>
      <c r="IX382" s="1">
        <f>IX109</f>
        <v>0.483854818523154</v>
      </c>
      <c r="JA382" s="1">
        <f>JA109</f>
        <v>0.516145181476846</v>
      </c>
      <c r="JD382" s="1">
        <f>JD109</f>
        <v>0.066735644076565</v>
      </c>
      <c r="JG382" s="1">
        <f>JG109</f>
        <v>0.664718019257222</v>
      </c>
      <c r="JJ382" s="1">
        <f>JJ109</f>
        <v>0.290921595598349</v>
      </c>
      <c r="JM382" s="1">
        <f>JM109</f>
        <v>0.0443603851444291</v>
      </c>
      <c r="JQ382" s="1">
        <f>JQ109</f>
        <v>0.784752077959301</v>
      </c>
      <c r="JT382" s="1">
        <f>JT109</f>
        <v>0.591503267973856</v>
      </c>
      <c r="JW382" s="1">
        <f>JW109</f>
        <v>0.682598039215686</v>
      </c>
      <c r="JZ382" s="1">
        <f>JZ109</f>
        <v>0.86654697785757</v>
      </c>
      <c r="KC382" s="1">
        <f>KC109</f>
        <v>0.425245098039216</v>
      </c>
      <c r="KF382" s="1">
        <f>KF109</f>
        <v>0.464251362616223</v>
      </c>
      <c r="KI382" s="1">
        <f>KI109</f>
        <v>0.535748637383777</v>
      </c>
      <c r="KL382" s="1">
        <f>KL109</f>
        <v>0.154005524861878</v>
      </c>
      <c r="KO382" s="1">
        <f>KO109</f>
        <v>0.591503267973856</v>
      </c>
      <c r="KR382" s="1">
        <f>KR109</f>
        <v>0.317401960784314</v>
      </c>
      <c r="KU382" s="1">
        <f>KU109</f>
        <v>0.09109477124183</v>
      </c>
      <c r="KY382" s="1">
        <f>KY109</f>
        <v>0.683969465648855</v>
      </c>
      <c r="LB382" s="1">
        <f>LB109</f>
        <v>0.48512585812357</v>
      </c>
      <c r="LE382" s="1">
        <f>LE109</f>
        <v>0.594965675057208</v>
      </c>
      <c r="LH382" s="1">
        <f>LH109</f>
        <v>0.815384615384615</v>
      </c>
      <c r="LK382" s="1">
        <f>LK109</f>
        <v>0.498855835240275</v>
      </c>
      <c r="LN382" s="1">
        <f>LN109</f>
        <v>0.449152542372881</v>
      </c>
      <c r="LQ382" s="1">
        <f>LQ109</f>
        <v>0.550847457627119</v>
      </c>
      <c r="LT382" s="1">
        <f>LT109</f>
        <v>0.226415094339623</v>
      </c>
      <c r="LW382" s="1">
        <f>LW109</f>
        <v>0.48512585812357</v>
      </c>
      <c r="LZ382" s="1">
        <f>LZ109</f>
        <v>0.405034324942792</v>
      </c>
      <c r="MC382" s="1">
        <f>MC109</f>
        <v>0.109839816933638</v>
      </c>
      <c r="MI382" s="1">
        <f>MI109</f>
        <v>0.834276475343573</v>
      </c>
      <c r="ML382" s="1">
        <f>ML109</f>
        <v>0.726112991408487</v>
      </c>
      <c r="MO382" s="1">
        <f>MO109</f>
        <v>0.744077063264775</v>
      </c>
      <c r="MR382" s="1">
        <f>MR109</f>
        <v>0.975857242827152</v>
      </c>
      <c r="MU382" s="1">
        <f>MU109</f>
        <v>0.288206196303046</v>
      </c>
      <c r="MX382" s="1">
        <f>MX109</f>
        <v>0.493890561360014</v>
      </c>
      <c r="NA382" s="1">
        <f>NA109</f>
        <v>0.506109438639986</v>
      </c>
      <c r="ND382" s="1">
        <f>ND109</f>
        <v>0.0247400501972035</v>
      </c>
      <c r="NG382" s="1">
        <f>NG109</f>
        <v>0.726112991408487</v>
      </c>
      <c r="NJ382" s="1">
        <f>NJ109</f>
        <v>0.255922936735225</v>
      </c>
      <c r="NM382" s="1">
        <f>NM109</f>
        <v>0.0179640718562875</v>
      </c>
      <c r="NQ382" s="1">
        <f>NQ109</f>
        <v>0.836528958292153</v>
      </c>
      <c r="NT382" s="1">
        <f>NT109</f>
        <v>0.729989604989605</v>
      </c>
      <c r="NW382" s="1">
        <f>NW109</f>
        <v>0.748440748440748</v>
      </c>
      <c r="NZ382" s="1">
        <f>NZ109</f>
        <v>0.975347222222222</v>
      </c>
      <c r="OC382" s="1">
        <f>OC109</f>
        <v>0.31470893970894</v>
      </c>
      <c r="OF382" s="1">
        <f>OF109</f>
        <v>0.493759887502197</v>
      </c>
      <c r="OI382" s="1">
        <f>OI109</f>
        <v>0.506240112497803</v>
      </c>
      <c r="OL382" s="1">
        <f>OL109</f>
        <v>0.0252758988964044</v>
      </c>
      <c r="OO382" s="1">
        <f>OO109</f>
        <v>0.729989604989605</v>
      </c>
      <c r="OR382" s="1">
        <f>OR109</f>
        <v>0.251559251559252</v>
      </c>
      <c r="OU382" s="1">
        <f>OU109</f>
        <v>0.0184511434511433</v>
      </c>
      <c r="OY382" s="1">
        <f>OY109</f>
        <v>0.821161048689139</v>
      </c>
      <c r="PB382" s="1">
        <f>PB109</f>
        <v>0.674844720496894</v>
      </c>
      <c r="PE382" s="1">
        <f>PE109</f>
        <v>0.71583850931677</v>
      </c>
      <c r="PH382" s="1">
        <f>PH109</f>
        <v>0.942733188720174</v>
      </c>
      <c r="PK382" s="1">
        <f>PK109</f>
        <v>0.326708074534162</v>
      </c>
      <c r="PN382" s="1">
        <f>PN109</f>
        <v>0.485261277355962</v>
      </c>
      <c r="PQ382" s="1">
        <f>PQ109</f>
        <v>0.514738722644038</v>
      </c>
      <c r="PT382" s="1">
        <f>PT109</f>
        <v>0.0607455131155086</v>
      </c>
      <c r="PW382" s="1">
        <f>PW109</f>
        <v>0.674844720496894</v>
      </c>
      <c r="PZ382" s="1">
        <f>PZ109</f>
        <v>0.28416149068323</v>
      </c>
      <c r="QC382" s="1">
        <f>QC109</f>
        <v>0.0409937888198758</v>
      </c>
      <c r="QG382" s="1">
        <f>QG109</f>
        <v>0.786879895561358</v>
      </c>
      <c r="QJ382" s="1">
        <f>QJ109</f>
        <v>0.601868327402135</v>
      </c>
      <c r="QM382" s="1">
        <f>QM109</f>
        <v>0.680604982206406</v>
      </c>
      <c r="QP382" s="1">
        <f>QP109</f>
        <v>0.884313725490196</v>
      </c>
      <c r="QS382" s="1">
        <f>QS109</f>
        <v>0.362989323843416</v>
      </c>
      <c r="QV382" s="1">
        <f>QV109</f>
        <v>0.469302809573361</v>
      </c>
      <c r="QY382" s="1">
        <f>QY109</f>
        <v>0.530697190426639</v>
      </c>
      <c r="RB382" s="1">
        <f>RB109</f>
        <v>0.130820399113082</v>
      </c>
      <c r="RE382" s="1">
        <f>RE109</f>
        <v>0.601868327402135</v>
      </c>
      <c r="RH382" s="1">
        <f>RH109</f>
        <v>0.319395017793594</v>
      </c>
      <c r="RK382" s="1">
        <f>RK109</f>
        <v>0.0787366548042704</v>
      </c>
      <c r="RO382" s="1">
        <f>RO109</f>
        <v>0.70846394984326</v>
      </c>
      <c r="RR382" s="1">
        <f>RR109</f>
        <v>0.524615384615385</v>
      </c>
      <c r="RU382" s="1">
        <f>RU109</f>
        <v>0.624615384615385</v>
      </c>
      <c r="RX382" s="1">
        <f>RX109</f>
        <v>0.839901477832512</v>
      </c>
      <c r="SA382" s="1">
        <f>SA109</f>
        <v>0.472307692307692</v>
      </c>
      <c r="SD382" s="1">
        <f>SD109</f>
        <v>0.456492637215529</v>
      </c>
      <c r="SG382" s="1">
        <f>SG109</f>
        <v>0.543507362784471</v>
      </c>
      <c r="SJ382" s="1">
        <f>SJ109</f>
        <v>0.190615835777126</v>
      </c>
      <c r="SM382" s="1">
        <f>SM109</f>
        <v>0.524615384615385</v>
      </c>
      <c r="SP382" s="1">
        <f>SP109</f>
        <v>0.375384615384615</v>
      </c>
      <c r="SS382" s="1">
        <f>SS109</f>
        <v>0.1</v>
      </c>
      <c r="SY382" s="1">
        <f>SY109</f>
        <v>0.836086138406858</v>
      </c>
      <c r="TB382" s="1">
        <f>TB109</f>
        <v>0.725658956428187</v>
      </c>
      <c r="TE382" s="1">
        <f>TE109</f>
        <v>0.744486282947821</v>
      </c>
      <c r="TH382" s="1">
        <f>TH109</f>
        <v>0.97471098265896</v>
      </c>
      <c r="TK382" s="1">
        <f>TK109</f>
        <v>0.286444324905863</v>
      </c>
      <c r="TN382" s="1">
        <f>TN109</f>
        <v>0.493596780095134</v>
      </c>
      <c r="TQ382" s="1">
        <f>TQ109</f>
        <v>0.506403219904866</v>
      </c>
      <c r="TT382" s="1">
        <f>TT109</f>
        <v>0.0259451445515197</v>
      </c>
      <c r="TW382" s="1">
        <f>TW109</f>
        <v>0.725658956428187</v>
      </c>
      <c r="TZ382" s="1">
        <f>TZ109</f>
        <v>0.255513717052179</v>
      </c>
      <c r="UC382" s="1">
        <f>UC109</f>
        <v>0.0188273265196342</v>
      </c>
      <c r="UG382" s="1">
        <f>UG109</f>
        <v>0.837721984078383</v>
      </c>
      <c r="UJ382" s="1">
        <f>UJ109</f>
        <v>0.729418074550818</v>
      </c>
      <c r="UM382" s="1">
        <f>UM109</f>
        <v>0.748726200053634</v>
      </c>
      <c r="UP382" s="1">
        <f>UP109</f>
        <v>0.974212034383954</v>
      </c>
      <c r="US382" s="1">
        <f>US109</f>
        <v>0.313757039420756</v>
      </c>
      <c r="UV382" s="1">
        <f>UV109</f>
        <v>0.493468795355588</v>
      </c>
      <c r="UY382" s="1">
        <f>UY109</f>
        <v>0.506531204644412</v>
      </c>
      <c r="VB382" s="1">
        <f>VB109</f>
        <v>0.026470588235294</v>
      </c>
      <c r="VE382" s="1">
        <f>VE109</f>
        <v>0.729418074550818</v>
      </c>
      <c r="VH382" s="1">
        <f>VH109</f>
        <v>0.251273799946366</v>
      </c>
      <c r="VK382" s="1">
        <f>VK109</f>
        <v>0.0193081255028157</v>
      </c>
      <c r="VO382" s="1">
        <f>VO109</f>
        <v>0.820327552986512</v>
      </c>
      <c r="VR382" s="1">
        <f>VR109</f>
        <v>0.678594249201278</v>
      </c>
      <c r="VU382" s="1">
        <f>VU109</f>
        <v>0.719808306709265</v>
      </c>
      <c r="VX382" s="1">
        <f>VX109</f>
        <v>0.942743009320905</v>
      </c>
      <c r="WA382" s="1">
        <f>WA109</f>
        <v>0.326517571884984</v>
      </c>
      <c r="WD382" s="1">
        <f>WD109</f>
        <v>0.485263879369431</v>
      </c>
      <c r="WG382" s="1">
        <f>WG109</f>
        <v>0.514736120630569</v>
      </c>
      <c r="WJ382" s="1">
        <f>WJ109</f>
        <v>0.0607344632768361</v>
      </c>
      <c r="WM382" s="1">
        <f>WM109</f>
        <v>0.678594249201278</v>
      </c>
      <c r="WP382" s="1">
        <f>WP109</f>
        <v>0.280191693290735</v>
      </c>
      <c r="WS382" s="1">
        <f>WS109</f>
        <v>0.0412140575079872</v>
      </c>
      <c r="WW382" s="1">
        <f>WW109</f>
        <v>0.787613598115113</v>
      </c>
      <c r="WZ382" s="1">
        <f>WZ109</f>
        <v>0.596654275092937</v>
      </c>
      <c r="XC382" s="1">
        <f>XC109</f>
        <v>0.675185873605948</v>
      </c>
      <c r="XF382" s="1">
        <f>XF109</f>
        <v>0.883688919476944</v>
      </c>
      <c r="XI382" s="1">
        <f>XI109</f>
        <v>0.380576208178439</v>
      </c>
      <c r="XL382" s="1">
        <f>XL109</f>
        <v>0.469126781147242</v>
      </c>
      <c r="XO382" s="1">
        <f>XO109</f>
        <v>0.530873218852759</v>
      </c>
      <c r="XR382" s="1">
        <f>XR109</f>
        <v>0.131619937694704</v>
      </c>
      <c r="XU382" s="1">
        <f>XU109</f>
        <v>0.596654275092937</v>
      </c>
      <c r="XX382" s="1">
        <f>XX109</f>
        <v>0.324814126394052</v>
      </c>
      <c r="YA382" s="1">
        <f>YA109</f>
        <v>0.0785315985130111</v>
      </c>
      <c r="YE382" s="1">
        <f>YE109</f>
        <v>0.705286839145107</v>
      </c>
      <c r="YH382" s="1">
        <f>YH109</f>
        <v>0.524916943521595</v>
      </c>
      <c r="YK382" s="1">
        <f>YK109</f>
        <v>0.627906976744186</v>
      </c>
      <c r="YN382" s="1">
        <f>YN109</f>
        <v>0.835978835978836</v>
      </c>
      <c r="YQ382" s="1">
        <f>YQ109</f>
        <v>0.476744186046512</v>
      </c>
      <c r="YT382" s="1">
        <f>YT109</f>
        <v>0.455331412103746</v>
      </c>
      <c r="YW382" s="1">
        <f>YW109</f>
        <v>0.544668587896254</v>
      </c>
      <c r="YZ382" s="1">
        <f>YZ109</f>
        <v>0.19620253164557</v>
      </c>
      <c r="ZC382" s="1">
        <f>ZC109</f>
        <v>0.524916943521595</v>
      </c>
      <c r="ZF382" s="1">
        <f>ZF109</f>
        <v>0.372093023255814</v>
      </c>
      <c r="ZI382" s="1">
        <f>ZI109</f>
        <v>0.102990033222591</v>
      </c>
    </row>
    <row r="383" spans="2:685">
      <c r="B383" s="1" t="s">
        <v>83</v>
      </c>
      <c r="C383" s="1">
        <f>C120</f>
        <v>0.830396943324135</v>
      </c>
      <c r="F383" s="1">
        <f>F120</f>
        <v>0.719356627842485</v>
      </c>
      <c r="I383" s="1">
        <f>I120</f>
        <v>0.738768718801997</v>
      </c>
      <c r="L383" s="1">
        <f>L120</f>
        <v>0.973723723723724</v>
      </c>
      <c r="O383" s="1">
        <f>O120</f>
        <v>0.306433721575152</v>
      </c>
      <c r="R383" s="1">
        <f>R120</f>
        <v>0.493343476607075</v>
      </c>
      <c r="U383" s="1">
        <f>U120</f>
        <v>0.506656523392925</v>
      </c>
      <c r="X383" s="1">
        <f>X120</f>
        <v>0.0269853508095605</v>
      </c>
      <c r="AA383" s="1">
        <f>AA120</f>
        <v>0.719356627842485</v>
      </c>
      <c r="AD383" s="1">
        <f>AD120</f>
        <v>0.261231281198003</v>
      </c>
      <c r="AG383" s="1">
        <f>AG120</f>
        <v>0.0194120909595118</v>
      </c>
      <c r="AK383" s="1">
        <f>AK120</f>
        <v>0.831012263562669</v>
      </c>
      <c r="AN383" s="1">
        <f>AN120</f>
        <v>0.725277777777778</v>
      </c>
      <c r="AQ383" s="1">
        <f>AQ120</f>
        <v>0.744166666666667</v>
      </c>
      <c r="AT383" s="1">
        <f>AT120</f>
        <v>0.974617394550205</v>
      </c>
      <c r="AW383" s="1">
        <f>AW120</f>
        <v>0.336388888888889</v>
      </c>
      <c r="AZ383" s="1">
        <f>AZ120</f>
        <v>0.493572778827977</v>
      </c>
      <c r="BC383" s="1">
        <f>BC120</f>
        <v>0.506427221172023</v>
      </c>
      <c r="BF383" s="1">
        <f>BF120</f>
        <v>0.0260436614324013</v>
      </c>
      <c r="BI383" s="1">
        <f>BI120</f>
        <v>0.725277777777778</v>
      </c>
      <c r="BL383" s="1">
        <f>BL120</f>
        <v>0.255833333333333</v>
      </c>
      <c r="BO383" s="1">
        <f>BO120</f>
        <v>0.0188888888888889</v>
      </c>
      <c r="BS383" s="1">
        <f>BS120</f>
        <v>0.809385582970489</v>
      </c>
      <c r="BV383" s="1">
        <f>BV120</f>
        <v>0.663612565445026</v>
      </c>
      <c r="BY383" s="1">
        <f>BY120</f>
        <v>0.707787958115183</v>
      </c>
      <c r="CB383" s="1">
        <f>CB120</f>
        <v>0.937586685159501</v>
      </c>
      <c r="CE383" s="1">
        <f>CE120</f>
        <v>0.352748691099477</v>
      </c>
      <c r="CH383" s="1">
        <f>CH120</f>
        <v>0.483894058697208</v>
      </c>
      <c r="CK383" s="1">
        <f>CK120</f>
        <v>0.516105941302792</v>
      </c>
      <c r="CN383" s="1">
        <f>CN120</f>
        <v>0.0665680473372781</v>
      </c>
      <c r="CQ383" s="1">
        <f>CQ120</f>
        <v>0.663612565445026</v>
      </c>
      <c r="CT383" s="1">
        <f>CT120</f>
        <v>0.292212041884817</v>
      </c>
      <c r="CW383" s="1">
        <f>CW120</f>
        <v>0.044175392670157</v>
      </c>
      <c r="DA383" s="1">
        <f>DA120</f>
        <v>0.780615206035984</v>
      </c>
      <c r="DD383" s="1">
        <f>DD120</f>
        <v>0.576811594202899</v>
      </c>
      <c r="DG383" s="1">
        <f>DG120</f>
        <v>0.669565217391304</v>
      </c>
      <c r="DJ383" s="1">
        <f>DJ120</f>
        <v>0.861471861471861</v>
      </c>
      <c r="DM383" s="1">
        <f>DM120</f>
        <v>0.426915113871636</v>
      </c>
      <c r="DP383" s="1">
        <f>DP120</f>
        <v>0.462790697674419</v>
      </c>
      <c r="DS383" s="1">
        <f>DS120</f>
        <v>0.537209302325582</v>
      </c>
      <c r="DV383" s="1">
        <f>DV120</f>
        <v>0.160804020100503</v>
      </c>
      <c r="DY383" s="1">
        <f>DY120</f>
        <v>0.576811594202899</v>
      </c>
      <c r="EB383" s="1">
        <f>EB120</f>
        <v>0.330434782608696</v>
      </c>
      <c r="EE383" s="1">
        <f>EE120</f>
        <v>0.0927536231884059</v>
      </c>
      <c r="EI383" s="1">
        <f>EI120</f>
        <v>0.68475073313783</v>
      </c>
      <c r="EL383" s="1">
        <f>EL120</f>
        <v>0.491228070175439</v>
      </c>
      <c r="EO383" s="1">
        <f>EO120</f>
        <v>0.600877192982456</v>
      </c>
      <c r="ER383" s="1">
        <f>ER120</f>
        <v>0.817518248175182</v>
      </c>
      <c r="EU383" s="1">
        <f>EU120</f>
        <v>0.495614035087719</v>
      </c>
      <c r="EX383" s="1">
        <f>EX120</f>
        <v>0.449799196787149</v>
      </c>
      <c r="FA383" s="1">
        <f>FA120</f>
        <v>0.550200803212851</v>
      </c>
      <c r="FD383" s="1">
        <f>FD120</f>
        <v>0.223214285714286</v>
      </c>
      <c r="FG383" s="1">
        <f>FG120</f>
        <v>0.491228070175439</v>
      </c>
      <c r="FJ383" s="1">
        <f>FJ120</f>
        <v>0.399122807017544</v>
      </c>
      <c r="FM383" s="1">
        <f>FM120</f>
        <v>0.109649122807018</v>
      </c>
      <c r="FS383" s="1">
        <f>FS120</f>
        <v>0.828583954405962</v>
      </c>
      <c r="FV383" s="1">
        <f>FV120</f>
        <v>0.719816461141382</v>
      </c>
      <c r="FY383" s="1">
        <f>FY120</f>
        <v>0.739317464869515</v>
      </c>
      <c r="GB383" s="1">
        <f>GB120</f>
        <v>0.973622963537626</v>
      </c>
      <c r="GE383" s="1">
        <f>GE120</f>
        <v>0.308287926584457</v>
      </c>
      <c r="GH383" s="1">
        <f>GH120</f>
        <v>0.493317610062893</v>
      </c>
      <c r="GK383" s="1">
        <f>GK120</f>
        <v>0.506682389937107</v>
      </c>
      <c r="GN383" s="1">
        <f>GN120</f>
        <v>0.0270916334661355</v>
      </c>
      <c r="GQ383" s="1">
        <f>GQ120</f>
        <v>0.719816461141382</v>
      </c>
      <c r="GT383" s="1">
        <f>GT120</f>
        <v>0.260682535130485</v>
      </c>
      <c r="GW383" s="1">
        <f>GW120</f>
        <v>0.0195010037281331</v>
      </c>
      <c r="HA383" s="1">
        <f>HA120</f>
        <v>0.83151700087184</v>
      </c>
      <c r="HD383" s="1">
        <f>HD120</f>
        <v>0.72385668511506</v>
      </c>
      <c r="HG383" s="1">
        <f>HG120</f>
        <v>0.742790562190504</v>
      </c>
      <c r="HJ383" s="1">
        <f>HJ120</f>
        <v>0.974509803921568</v>
      </c>
      <c r="HM383" s="1">
        <f>HM120</f>
        <v>0.336440431109817</v>
      </c>
      <c r="HP383" s="1">
        <f>HP120</f>
        <v>0.493545183714002</v>
      </c>
      <c r="HS383" s="1">
        <f>HS120</f>
        <v>0.506454816285998</v>
      </c>
      <c r="HV383" s="1">
        <f>HV120</f>
        <v>0.0261569416498997</v>
      </c>
      <c r="HY383" s="1">
        <f>HY120</f>
        <v>0.72385668511506</v>
      </c>
      <c r="IB383" s="1">
        <f>IB120</f>
        <v>0.257209437809496</v>
      </c>
      <c r="IE383" s="1">
        <f>IE120</f>
        <v>0.0189338770754443</v>
      </c>
      <c r="II383" s="1">
        <f>II120</f>
        <v>0.813639770172371</v>
      </c>
      <c r="IL383" s="1">
        <f>IL120</f>
        <v>0.661933739012847</v>
      </c>
      <c r="IO383" s="1">
        <f>IO120</f>
        <v>0.708248816768086</v>
      </c>
      <c r="IR383" s="1">
        <f>IR120</f>
        <v>0.934606205250597</v>
      </c>
      <c r="IU383" s="1">
        <f>IU120</f>
        <v>0.353279242731575</v>
      </c>
      <c r="IX383" s="1">
        <f>IX120</f>
        <v>0.483098939057488</v>
      </c>
      <c r="JA383" s="1">
        <f>JA120</f>
        <v>0.516901060942512</v>
      </c>
      <c r="JD383" s="1">
        <f>JD120</f>
        <v>0.0699693564862103</v>
      </c>
      <c r="JG383" s="1">
        <f>JG120</f>
        <v>0.661933739012847</v>
      </c>
      <c r="JJ383" s="1">
        <f>JJ120</f>
        <v>0.291751183231914</v>
      </c>
      <c r="JM383" s="1">
        <f>JM120</f>
        <v>0.0463150777552399</v>
      </c>
      <c r="JQ383" s="1">
        <f>JQ120</f>
        <v>0.781548904659056</v>
      </c>
      <c r="JT383" s="1">
        <f>JT120</f>
        <v>0.575077058564509</v>
      </c>
      <c r="JW383" s="1">
        <f>JW120</f>
        <v>0.671950682518714</v>
      </c>
      <c r="JZ383" s="1">
        <f>JZ120</f>
        <v>0.855832241153342</v>
      </c>
      <c r="KC383" s="1">
        <f>KC120</f>
        <v>0.427124614707177</v>
      </c>
      <c r="KF383" s="1">
        <f>KF120</f>
        <v>0.461158192090395</v>
      </c>
      <c r="KI383" s="1">
        <f>KI120</f>
        <v>0.538841807909604</v>
      </c>
      <c r="KL383" s="1">
        <f>KL120</f>
        <v>0.168453292496171</v>
      </c>
      <c r="KO383" s="1">
        <f>KO120</f>
        <v>0.575077058564509</v>
      </c>
      <c r="KR383" s="1">
        <f>KR120</f>
        <v>0.328049317481286</v>
      </c>
      <c r="KU383" s="1">
        <f>KU120</f>
        <v>0.0968736239542052</v>
      </c>
      <c r="KY383" s="1">
        <f>KY120</f>
        <v>0.68160741885626</v>
      </c>
      <c r="LB383" s="1">
        <f>LB120</f>
        <v>0.482598607888631</v>
      </c>
      <c r="LE383" s="1">
        <f>LE120</f>
        <v>0.591647331786543</v>
      </c>
      <c r="LH383" s="1">
        <f>LH120</f>
        <v>0.815686274509804</v>
      </c>
      <c r="LK383" s="1">
        <f>LK120</f>
        <v>0.501160092807425</v>
      </c>
      <c r="LN383" s="1">
        <f>LN120</f>
        <v>0.449244060475162</v>
      </c>
      <c r="LQ383" s="1">
        <f>LQ120</f>
        <v>0.550755939524838</v>
      </c>
      <c r="LT383" s="1">
        <f>LT120</f>
        <v>0.225961538461539</v>
      </c>
      <c r="LW383" s="1">
        <f>LW120</f>
        <v>0.482598607888631</v>
      </c>
      <c r="LZ383" s="1">
        <f>LZ120</f>
        <v>0.408352668213457</v>
      </c>
      <c r="MC383" s="1">
        <f>MC120</f>
        <v>0.109048723897912</v>
      </c>
      <c r="MI383" s="1">
        <f>MI120</f>
        <v>0.835158150851582</v>
      </c>
      <c r="ML383" s="1">
        <f>ML120</f>
        <v>0.724452554744526</v>
      </c>
      <c r="MO383" s="1">
        <f>MO120</f>
        <v>0.742440041710115</v>
      </c>
      <c r="MR383" s="1">
        <f>MR120</f>
        <v>0.975772471910112</v>
      </c>
      <c r="MU383" s="1">
        <f>MU120</f>
        <v>0.285714285714286</v>
      </c>
      <c r="MX383" s="1">
        <f>MX120</f>
        <v>0.493868846632309</v>
      </c>
      <c r="NA383" s="1">
        <f>NA120</f>
        <v>0.506131153367691</v>
      </c>
      <c r="ND383" s="1">
        <f>ND120</f>
        <v>0.0248290752069089</v>
      </c>
      <c r="NG383" s="1">
        <f>NG120</f>
        <v>0.724452554744526</v>
      </c>
      <c r="NJ383" s="1">
        <f>NJ120</f>
        <v>0.257559958289885</v>
      </c>
      <c r="NM383" s="1">
        <f>NM120</f>
        <v>0.0179874869655891</v>
      </c>
      <c r="NQ383" s="1">
        <f>NQ120</f>
        <v>0.837050078247261</v>
      </c>
      <c r="NT383" s="1">
        <f>NT120</f>
        <v>0.728835300153925</v>
      </c>
      <c r="NW383" s="1">
        <f>NW120</f>
        <v>0.747562852744997</v>
      </c>
      <c r="NZ383" s="1">
        <f>NZ120</f>
        <v>0.974948524365134</v>
      </c>
      <c r="OC383" s="1">
        <f>OC120</f>
        <v>0.311441765007696</v>
      </c>
      <c r="OF383" s="1">
        <f>OF120</f>
        <v>0.493657688966116</v>
      </c>
      <c r="OI383" s="1">
        <f>OI120</f>
        <v>0.506342311033884</v>
      </c>
      <c r="OL383" s="1">
        <f>OL120</f>
        <v>0.025695177754312</v>
      </c>
      <c r="OO383" s="1">
        <f>OO120</f>
        <v>0.728835300153925</v>
      </c>
      <c r="OR383" s="1">
        <f>OR120</f>
        <v>0.252437147255003</v>
      </c>
      <c r="OU383" s="1">
        <f>OU120</f>
        <v>0.0187275525910723</v>
      </c>
      <c r="OY383" s="1">
        <f>OY120</f>
        <v>0.820078831439833</v>
      </c>
      <c r="PB383" s="1">
        <f>PB120</f>
        <v>0.677201595581467</v>
      </c>
      <c r="PE383" s="1">
        <f>PE120</f>
        <v>0.719239030377416</v>
      </c>
      <c r="PH383" s="1">
        <f>PH120</f>
        <v>0.941552901023891</v>
      </c>
      <c r="PK383" s="1">
        <f>PK120</f>
        <v>0.323412089598036</v>
      </c>
      <c r="PN383" s="1">
        <f>PN120</f>
        <v>0.484948362997143</v>
      </c>
      <c r="PQ383" s="1">
        <f>PQ120</f>
        <v>0.515051637002856</v>
      </c>
      <c r="PT383" s="1">
        <f>PT120</f>
        <v>0.0620752152242865</v>
      </c>
      <c r="PW383" s="1">
        <f>PW120</f>
        <v>0.677201595581467</v>
      </c>
      <c r="PZ383" s="1">
        <f>PZ120</f>
        <v>0.280760969622584</v>
      </c>
      <c r="QC383" s="1">
        <f>QC120</f>
        <v>0.0420374347959498</v>
      </c>
      <c r="QG383" s="1">
        <f>QG120</f>
        <v>0.781957186544343</v>
      </c>
      <c r="QJ383" s="1">
        <f>QJ120</f>
        <v>0.594300083822297</v>
      </c>
      <c r="QM383" s="1">
        <f>QM120</f>
        <v>0.670578373847443</v>
      </c>
      <c r="QP383" s="1">
        <f>QP120</f>
        <v>0.88625</v>
      </c>
      <c r="QS383" s="1">
        <f>QS120</f>
        <v>0.370494551550712</v>
      </c>
      <c r="QV383" s="1">
        <f>QV120</f>
        <v>0.469847581179589</v>
      </c>
      <c r="QY383" s="1">
        <f>QY120</f>
        <v>0.530152418820411</v>
      </c>
      <c r="RB383" s="1">
        <f>RB120</f>
        <v>0.128349788434415</v>
      </c>
      <c r="RE383" s="1">
        <f>RE120</f>
        <v>0.594300083822297</v>
      </c>
      <c r="RH383" s="1">
        <f>RH120</f>
        <v>0.329421626152557</v>
      </c>
      <c r="RK383" s="1">
        <f>RK120</f>
        <v>0.0762782900251467</v>
      </c>
      <c r="RO383" s="1">
        <f>RO120</f>
        <v>0.705821205821206</v>
      </c>
      <c r="RR383" s="1">
        <f>RR120</f>
        <v>0.522137404580153</v>
      </c>
      <c r="RU383" s="1">
        <f>RU120</f>
        <v>0.622900763358779</v>
      </c>
      <c r="RX383" s="1">
        <f>RX120</f>
        <v>0.838235294117647</v>
      </c>
      <c r="SA383" s="1">
        <f>SA120</f>
        <v>0.468702290076336</v>
      </c>
      <c r="SD383" s="1">
        <f>SD120</f>
        <v>0.456</v>
      </c>
      <c r="SG383" s="1">
        <f>SG120</f>
        <v>0.544</v>
      </c>
      <c r="SJ383" s="1">
        <f>SJ120</f>
        <v>0.192982456140351</v>
      </c>
      <c r="SM383" s="1">
        <f>SM120</f>
        <v>0.522137404580153</v>
      </c>
      <c r="SP383" s="1">
        <f>SP120</f>
        <v>0.377099236641221</v>
      </c>
      <c r="SS383" s="1">
        <f>SS120</f>
        <v>0.100763358778626</v>
      </c>
      <c r="SY383" s="1">
        <f>SY120</f>
        <v>0.835718730553827</v>
      </c>
      <c r="TB383" s="1">
        <f>TB120</f>
        <v>0.725286437516653</v>
      </c>
      <c r="TE383" s="1">
        <f>TE120</f>
        <v>0.74367172928324</v>
      </c>
      <c r="TH383" s="1">
        <f>TH120</f>
        <v>0.975277678251523</v>
      </c>
      <c r="TK383" s="1">
        <f>TK120</f>
        <v>0.284572342126299</v>
      </c>
      <c r="TN383" s="1">
        <f>TN120</f>
        <v>0.493742064211863</v>
      </c>
      <c r="TQ383" s="1">
        <f>TQ120</f>
        <v>0.506257935788137</v>
      </c>
      <c r="TT383" s="1">
        <f>TT120</f>
        <v>0.0253490080822925</v>
      </c>
      <c r="TW383" s="1">
        <f>TW120</f>
        <v>0.725286437516653</v>
      </c>
      <c r="TZ383" s="1">
        <f>TZ120</f>
        <v>0.25632827071676</v>
      </c>
      <c r="UC383" s="1">
        <f>UC120</f>
        <v>0.0183852917665867</v>
      </c>
      <c r="UG383" s="1">
        <f>UG120</f>
        <v>0.836518910126067</v>
      </c>
      <c r="UJ383" s="1">
        <f>UJ120</f>
        <v>0.728822589238146</v>
      </c>
      <c r="UM383" s="1">
        <f>UM120</f>
        <v>0.74746936600959</v>
      </c>
      <c r="UP383" s="1">
        <f>UP120</f>
        <v>0.975053456878118</v>
      </c>
      <c r="US383" s="1">
        <f>US120</f>
        <v>0.31006925945658</v>
      </c>
      <c r="UV383" s="1">
        <f>UV120</f>
        <v>0.493684590400577</v>
      </c>
      <c r="UY383" s="1">
        <f>UY120</f>
        <v>0.506315409599423</v>
      </c>
      <c r="VB383" s="1">
        <f>VB120</f>
        <v>0.0255847953216373</v>
      </c>
      <c r="VE383" s="1">
        <f>VE120</f>
        <v>0.728822589238146</v>
      </c>
      <c r="VH383" s="1">
        <f>VH120</f>
        <v>0.25253063399041</v>
      </c>
      <c r="VK383" s="1">
        <f>VK120</f>
        <v>0.0186467767714437</v>
      </c>
      <c r="VO383" s="1">
        <f>VO120</f>
        <v>0.819056785370548</v>
      </c>
      <c r="VR383" s="1">
        <f>VR120</f>
        <v>0.680559974546611</v>
      </c>
      <c r="VU383" s="1">
        <f>VU120</f>
        <v>0.722558065542475</v>
      </c>
      <c r="VX383" s="1">
        <f>VX120</f>
        <v>0.941875825627477</v>
      </c>
      <c r="WA383" s="1">
        <f>WA120</f>
        <v>0.322303531657652</v>
      </c>
      <c r="WD383" s="1">
        <f>WD120</f>
        <v>0.485034013605442</v>
      </c>
      <c r="WG383" s="1">
        <f>WG120</f>
        <v>0.514965986394558</v>
      </c>
      <c r="WJ383" s="1">
        <f>WJ120</f>
        <v>0.0617110799438989</v>
      </c>
      <c r="WM383" s="1">
        <f>WM120</f>
        <v>0.680559974546611</v>
      </c>
      <c r="WP383" s="1">
        <f>WP120</f>
        <v>0.277441934457525</v>
      </c>
      <c r="WS383" s="1">
        <f>WS120</f>
        <v>0.0419980909958638</v>
      </c>
      <c r="WW383" s="1">
        <f>WW120</f>
        <v>0.785180370490738</v>
      </c>
      <c r="WZ383" s="1">
        <f>WZ120</f>
        <v>0.591393078970719</v>
      </c>
      <c r="XC383" s="1">
        <f>XC120</f>
        <v>0.667258207630879</v>
      </c>
      <c r="XF383" s="1">
        <f>XF120</f>
        <v>0.886303191489362</v>
      </c>
      <c r="XI383" s="1">
        <f>XI120</f>
        <v>0.365128660159716</v>
      </c>
      <c r="XL383" s="1">
        <f>XL120</f>
        <v>0.469862530842439</v>
      </c>
      <c r="XO383" s="1">
        <f>XO120</f>
        <v>0.530137469157561</v>
      </c>
      <c r="XR383" s="1">
        <f>XR120</f>
        <v>0.128282070517629</v>
      </c>
      <c r="XU383" s="1">
        <f>XU120</f>
        <v>0.591393078970719</v>
      </c>
      <c r="XX383" s="1">
        <f>XX120</f>
        <v>0.332741792369121</v>
      </c>
      <c r="YA383" s="1">
        <f>YA120</f>
        <v>0.0758651286601597</v>
      </c>
      <c r="YE383" s="1">
        <f>YE120</f>
        <v>0.702272727272727</v>
      </c>
      <c r="YH383" s="1">
        <f>YH120</f>
        <v>0.521885521885522</v>
      </c>
      <c r="YK383" s="1">
        <f>YK120</f>
        <v>0.622895622895623</v>
      </c>
      <c r="YN383" s="1">
        <f>YN120</f>
        <v>0.837837837837838</v>
      </c>
      <c r="YQ383" s="1">
        <f>YQ120</f>
        <v>0.481481481481481</v>
      </c>
      <c r="YT383" s="1">
        <f>YT120</f>
        <v>0.455882352941177</v>
      </c>
      <c r="YW383" s="1">
        <f>YW120</f>
        <v>0.544117647058824</v>
      </c>
      <c r="YZ383" s="1">
        <f>YZ120</f>
        <v>0.193548387096774</v>
      </c>
      <c r="ZC383" s="1">
        <f>ZC120</f>
        <v>0.521885521885522</v>
      </c>
      <c r="ZF383" s="1">
        <f>ZF120</f>
        <v>0.377104377104377</v>
      </c>
      <c r="ZI383" s="1">
        <f>ZI120</f>
        <v>0.101010101010101</v>
      </c>
    </row>
    <row r="384" spans="2:685">
      <c r="B384" s="1" t="s">
        <v>83</v>
      </c>
      <c r="C384" s="1">
        <f>C131</f>
        <v>0.828620029768233</v>
      </c>
      <c r="F384" s="1">
        <f>F131</f>
        <v>0.718923418423973</v>
      </c>
      <c r="I384" s="1">
        <f>I131</f>
        <v>0.738068812430633</v>
      </c>
      <c r="L384" s="1">
        <f>L131</f>
        <v>0.97406015037594</v>
      </c>
      <c r="O384" s="1">
        <f>O131</f>
        <v>0.304938956714762</v>
      </c>
      <c r="R384" s="1">
        <f>R131</f>
        <v>0.493429822890878</v>
      </c>
      <c r="U384" s="1">
        <f>U131</f>
        <v>0.506570177109122</v>
      </c>
      <c r="X384" s="1">
        <f>X131</f>
        <v>0.0266306445387881</v>
      </c>
      <c r="AA384" s="1">
        <f>AA131</f>
        <v>0.718923418423973</v>
      </c>
      <c r="AD384" s="1">
        <f>AD131</f>
        <v>0.261931187569367</v>
      </c>
      <c r="AG384" s="1">
        <f>AG131</f>
        <v>0.0191453940066593</v>
      </c>
      <c r="AK384" s="1">
        <f>AK131</f>
        <v>0.832915622389306</v>
      </c>
      <c r="AN384" s="1">
        <f>AN131</f>
        <v>0.726586525020967</v>
      </c>
      <c r="AQ384" s="1">
        <f>AQ131</f>
        <v>0.74559686888454</v>
      </c>
      <c r="AT384" s="1">
        <f>AT131</f>
        <v>0.974503187101612</v>
      </c>
      <c r="AW384" s="1">
        <f>AW131</f>
        <v>0.338551859099804</v>
      </c>
      <c r="AZ384" s="1">
        <f>AZ131</f>
        <v>0.493543486517281</v>
      </c>
      <c r="BC384" s="1">
        <f>BC131</f>
        <v>0.506456513482719</v>
      </c>
      <c r="BF384" s="1">
        <f>BF131</f>
        <v>0.0261639091958448</v>
      </c>
      <c r="BI384" s="1">
        <f>BI131</f>
        <v>0.726586525020967</v>
      </c>
      <c r="BL384" s="1">
        <f>BL131</f>
        <v>0.25440313111546</v>
      </c>
      <c r="BO384" s="1">
        <f>BO131</f>
        <v>0.0190103438635729</v>
      </c>
      <c r="BS384" s="1">
        <f>BS131</f>
        <v>0.812799616490892</v>
      </c>
      <c r="BV384" s="1">
        <f>BV131</f>
        <v>0.665256994144437</v>
      </c>
      <c r="BY384" s="1">
        <f>BY131</f>
        <v>0.710149642160052</v>
      </c>
      <c r="CB384" s="1">
        <f>CB131</f>
        <v>0.936784241868988</v>
      </c>
      <c r="CE384" s="1">
        <f>CE131</f>
        <v>0.35718932986337</v>
      </c>
      <c r="CH384" s="1">
        <f>CH131</f>
        <v>0.48368022705771</v>
      </c>
      <c r="CK384" s="1">
        <f>CK131</f>
        <v>0.516319772942289</v>
      </c>
      <c r="CN384" s="1">
        <f>CN131</f>
        <v>0.067481662591687</v>
      </c>
      <c r="CQ384" s="1">
        <f>CQ131</f>
        <v>0.665256994144437</v>
      </c>
      <c r="CT384" s="1">
        <f>CT131</f>
        <v>0.289850357839948</v>
      </c>
      <c r="CW384" s="1">
        <f>CW131</f>
        <v>0.0448926480156148</v>
      </c>
      <c r="DA384" s="1">
        <f>DA131</f>
        <v>0.789615040286482</v>
      </c>
      <c r="DD384" s="1">
        <f>DD131</f>
        <v>0.574968500629987</v>
      </c>
      <c r="DG384" s="1">
        <f>DG131</f>
        <v>0.669886602267955</v>
      </c>
      <c r="DJ384" s="1">
        <f>DJ131</f>
        <v>0.858307210031348</v>
      </c>
      <c r="DM384" s="1">
        <f>DM131</f>
        <v>0.407391852162957</v>
      </c>
      <c r="DP384" s="1">
        <f>DP131</f>
        <v>0.461875843454791</v>
      </c>
      <c r="DS384" s="1">
        <f>DS131</f>
        <v>0.538124156545209</v>
      </c>
      <c r="DV384" s="1">
        <f>DV131</f>
        <v>0.165084002921841</v>
      </c>
      <c r="DY384" s="1">
        <f>DY131</f>
        <v>0.574968500629987</v>
      </c>
      <c r="EB384" s="1">
        <f>EB131</f>
        <v>0.330113397732045</v>
      </c>
      <c r="EE384" s="1">
        <f>EE131</f>
        <v>0.0949181016379672</v>
      </c>
      <c r="EI384" s="1">
        <f>EI131</f>
        <v>0.682080924855491</v>
      </c>
      <c r="EL384" s="1">
        <f>EL131</f>
        <v>0.488120950323974</v>
      </c>
      <c r="EO384" s="1">
        <f>EO131</f>
        <v>0.596112311015119</v>
      </c>
      <c r="ER384" s="1">
        <f>ER131</f>
        <v>0.818840579710145</v>
      </c>
      <c r="EU384" s="1">
        <f>EU131</f>
        <v>0.494600431965443</v>
      </c>
      <c r="EX384" s="1">
        <f>EX131</f>
        <v>0.450199203187251</v>
      </c>
      <c r="FA384" s="1">
        <f>FA131</f>
        <v>0.549800796812749</v>
      </c>
      <c r="FD384" s="1">
        <f>FD131</f>
        <v>0.221238938053097</v>
      </c>
      <c r="FG384" s="1">
        <f>FG131</f>
        <v>0.488120950323974</v>
      </c>
      <c r="FJ384" s="1">
        <f>FJ131</f>
        <v>0.403887688984881</v>
      </c>
      <c r="FM384" s="1">
        <f>FM131</f>
        <v>0.107991360691145</v>
      </c>
      <c r="FS384" s="1">
        <f>FS131</f>
        <v>0.830467372134039</v>
      </c>
      <c r="FV384" s="1">
        <f>FV131</f>
        <v>0.720977011494253</v>
      </c>
      <c r="FY384" s="1">
        <f>FY131</f>
        <v>0.739942528735632</v>
      </c>
      <c r="GB384" s="1">
        <f>GB131</f>
        <v>0.974368932038835</v>
      </c>
      <c r="GE384" s="1">
        <f>GE131</f>
        <v>0.303448275862069</v>
      </c>
      <c r="GH384" s="1">
        <f>GH131</f>
        <v>0.493509047993706</v>
      </c>
      <c r="GK384" s="1">
        <f>GK131</f>
        <v>0.506490952006294</v>
      </c>
      <c r="GN384" s="1">
        <f>GN131</f>
        <v>0.0263053009167</v>
      </c>
      <c r="GQ384" s="1">
        <f>GQ131</f>
        <v>0.720977011494253</v>
      </c>
      <c r="GT384" s="1">
        <f>GT131</f>
        <v>0.260057471264368</v>
      </c>
      <c r="GW384" s="1">
        <f>GW131</f>
        <v>0.0189655172413793</v>
      </c>
      <c r="HA384" s="1">
        <f>HA131</f>
        <v>0.832723358449946</v>
      </c>
      <c r="HD384" s="1">
        <f>HD131</f>
        <v>0.726015557476232</v>
      </c>
      <c r="HG384" s="1">
        <f>HG131</f>
        <v>0.745030250648228</v>
      </c>
      <c r="HJ384" s="1">
        <f>HJ131</f>
        <v>0.974477958236659</v>
      </c>
      <c r="HM384" s="1">
        <f>HM131</f>
        <v>0.338231057332181</v>
      </c>
      <c r="HP384" s="1">
        <f>HP131</f>
        <v>0.493537015276146</v>
      </c>
      <c r="HS384" s="1">
        <f>HS131</f>
        <v>0.506462984723854</v>
      </c>
      <c r="HV384" s="1">
        <f>HV131</f>
        <v>0.0261904761904761</v>
      </c>
      <c r="HY384" s="1">
        <f>HY131</f>
        <v>0.726015557476232</v>
      </c>
      <c r="IB384" s="1">
        <f>IB131</f>
        <v>0.254969749351772</v>
      </c>
      <c r="IE384" s="1">
        <f>IE131</f>
        <v>0.0190146931719965</v>
      </c>
      <c r="II384" s="1">
        <f>II131</f>
        <v>0.812127774769897</v>
      </c>
      <c r="IL384" s="1">
        <f>IL131</f>
        <v>0.662008091210004</v>
      </c>
      <c r="IO384" s="1">
        <f>IO131</f>
        <v>0.707245310776021</v>
      </c>
      <c r="IR384" s="1">
        <f>IR131</f>
        <v>0.93603744149766</v>
      </c>
      <c r="IU384" s="1">
        <f>IU131</f>
        <v>0.358587716072085</v>
      </c>
      <c r="IX384" s="1">
        <f>IX131</f>
        <v>0.48348106365834</v>
      </c>
      <c r="JA384" s="1">
        <f>JA131</f>
        <v>0.51651893634166</v>
      </c>
      <c r="JD384" s="1">
        <f>JD131</f>
        <v>0.0683333333333334</v>
      </c>
      <c r="JG384" s="1">
        <f>JG131</f>
        <v>0.662008091210004</v>
      </c>
      <c r="JJ384" s="1">
        <f>JJ131</f>
        <v>0.292754689223979</v>
      </c>
      <c r="JM384" s="1">
        <f>JM131</f>
        <v>0.0452372195660169</v>
      </c>
      <c r="JQ384" s="1">
        <f>JQ131</f>
        <v>0.782131196200653</v>
      </c>
      <c r="JT384" s="1">
        <f>JT131</f>
        <v>0.587194608256108</v>
      </c>
      <c r="JW384" s="1">
        <f>JW131</f>
        <v>0.680707666385847</v>
      </c>
      <c r="JZ384" s="1">
        <f>JZ131</f>
        <v>0.862623762376238</v>
      </c>
      <c r="KC384" s="1">
        <f>KC131</f>
        <v>0.419123841617523</v>
      </c>
      <c r="KF384" s="1">
        <f>KF131</f>
        <v>0.46312292358804</v>
      </c>
      <c r="KI384" s="1">
        <f>KI131</f>
        <v>0.53687707641196</v>
      </c>
      <c r="KL384" s="1">
        <f>KL131</f>
        <v>0.159253945480632</v>
      </c>
      <c r="KO384" s="1">
        <f>KO131</f>
        <v>0.587194608256108</v>
      </c>
      <c r="KR384" s="1">
        <f>KR131</f>
        <v>0.319292333614153</v>
      </c>
      <c r="KU384" s="1">
        <f>KU131</f>
        <v>0.0935130581297389</v>
      </c>
      <c r="KY384" s="1">
        <f>KY131</f>
        <v>0.68798751950078</v>
      </c>
      <c r="LB384" s="1">
        <f>LB131</f>
        <v>0.48711943793911</v>
      </c>
      <c r="LE384" s="1">
        <f>LE131</f>
        <v>0.599531615925059</v>
      </c>
      <c r="LH384" s="1">
        <f>LH131</f>
        <v>0.8125</v>
      </c>
      <c r="LK384" s="1">
        <f>LK131</f>
        <v>0.501170960187354</v>
      </c>
      <c r="LN384" s="1">
        <f>LN131</f>
        <v>0.448275862068966</v>
      </c>
      <c r="LQ384" s="1">
        <f>LQ131</f>
        <v>0.551724137931034</v>
      </c>
      <c r="LT384" s="1">
        <f>LT131</f>
        <v>0.230769230769231</v>
      </c>
      <c r="LW384" s="1">
        <f>LW131</f>
        <v>0.48711943793911</v>
      </c>
      <c r="LZ384" s="1">
        <f>LZ131</f>
        <v>0.400468384074941</v>
      </c>
      <c r="MC384" s="1">
        <f>MC131</f>
        <v>0.112412177985948</v>
      </c>
      <c r="MI384" s="1">
        <f>MI131</f>
        <v>0.835036794766966</v>
      </c>
      <c r="ML384" s="1">
        <f>ML131</f>
        <v>0.725124704646889</v>
      </c>
      <c r="MO384" s="1">
        <f>MO131</f>
        <v>0.742977159359412</v>
      </c>
      <c r="MR384" s="1">
        <f>MR131</f>
        <v>0.975971731448763</v>
      </c>
      <c r="MU384" s="1">
        <f>MU131</f>
        <v>0.2843265949068</v>
      </c>
      <c r="MX384" s="1">
        <f>MX131</f>
        <v>0.493919885550787</v>
      </c>
      <c r="NA384" s="1">
        <f>NA131</f>
        <v>0.506080114449213</v>
      </c>
      <c r="ND384" s="1">
        <f>ND131</f>
        <v>0.0246198406951486</v>
      </c>
      <c r="NG384" s="1">
        <f>NG131</f>
        <v>0.725124704646889</v>
      </c>
      <c r="NJ384" s="1">
        <f>NJ131</f>
        <v>0.257022840640588</v>
      </c>
      <c r="NM384" s="1">
        <f>NM131</f>
        <v>0.0178524547125231</v>
      </c>
      <c r="NQ384" s="1">
        <f>NQ131</f>
        <v>0.837387210670851</v>
      </c>
      <c r="NT384" s="1">
        <f>NT131</f>
        <v>0.729785585120124</v>
      </c>
      <c r="NW384" s="1">
        <f>NW131</f>
        <v>0.748385430121416</v>
      </c>
      <c r="NZ384" s="1">
        <f>NZ131</f>
        <v>0.975146703486365</v>
      </c>
      <c r="OC384" s="1">
        <f>OC131</f>
        <v>0.316972358563679</v>
      </c>
      <c r="OF384" s="1">
        <f>OF131</f>
        <v>0.493708493533729</v>
      </c>
      <c r="OI384" s="1">
        <f>OI131</f>
        <v>0.506291506466271</v>
      </c>
      <c r="OL384" s="1">
        <f>OL131</f>
        <v>0.0254867256637168</v>
      </c>
      <c r="OO384" s="1">
        <f>OO131</f>
        <v>0.729785585120124</v>
      </c>
      <c r="OR384" s="1">
        <f>OR131</f>
        <v>0.251614569878584</v>
      </c>
      <c r="OU384" s="1">
        <f>OU131</f>
        <v>0.0185998450012916</v>
      </c>
      <c r="OY384" s="1">
        <f>OY131</f>
        <v>0.820297951582868</v>
      </c>
      <c r="PB384" s="1">
        <f>PB131</f>
        <v>0.679443585780525</v>
      </c>
      <c r="PE384" s="1">
        <f>PE131</f>
        <v>0.721792890262751</v>
      </c>
      <c r="PH384" s="1">
        <f>PH131</f>
        <v>0.941327623126338</v>
      </c>
      <c r="PK384" s="1">
        <f>PK131</f>
        <v>0.327975270479135</v>
      </c>
      <c r="PN384" s="1">
        <f>PN131</f>
        <v>0.484888594749614</v>
      </c>
      <c r="PQ384" s="1">
        <f>PQ131</f>
        <v>0.515111405250386</v>
      </c>
      <c r="PT384" s="1">
        <f>PT131</f>
        <v>0.0623293903548681</v>
      </c>
      <c r="PW384" s="1">
        <f>PW131</f>
        <v>0.679443585780525</v>
      </c>
      <c r="PZ384" s="1">
        <f>PZ131</f>
        <v>0.278207109737249</v>
      </c>
      <c r="QC384" s="1">
        <f>QC131</f>
        <v>0.0423493044822257</v>
      </c>
      <c r="QG384" s="1">
        <f>QG131</f>
        <v>0.78541464988706</v>
      </c>
      <c r="QJ384" s="1">
        <f>QJ131</f>
        <v>0.595811051693405</v>
      </c>
      <c r="QM384" s="1">
        <f>QM131</f>
        <v>0.675133689839572</v>
      </c>
      <c r="QP384" s="1">
        <f>QP131</f>
        <v>0.882508250825083</v>
      </c>
      <c r="QS384" s="1">
        <f>QS131</f>
        <v>0.381016042780749</v>
      </c>
      <c r="QV384" s="1">
        <f>QV131</f>
        <v>0.468793828892006</v>
      </c>
      <c r="QY384" s="1">
        <f>QY131</f>
        <v>0.531206171107994</v>
      </c>
      <c r="RB384" s="1">
        <f>RB131</f>
        <v>0.133133881824981</v>
      </c>
      <c r="RE384" s="1">
        <f>RE131</f>
        <v>0.595811051693405</v>
      </c>
      <c r="RH384" s="1">
        <f>RH131</f>
        <v>0.324866310160428</v>
      </c>
      <c r="RK384" s="1">
        <f>RK131</f>
        <v>0.0793226381461675</v>
      </c>
      <c r="RO384" s="1">
        <f>RO131</f>
        <v>0.70582226762002</v>
      </c>
      <c r="RR384" s="1">
        <f>RR131</f>
        <v>0.524812030075188</v>
      </c>
      <c r="RU384" s="1">
        <f>RU131</f>
        <v>0.625563909774436</v>
      </c>
      <c r="RX384" s="1">
        <f>RX131</f>
        <v>0.838942307692308</v>
      </c>
      <c r="SA384" s="1">
        <f>SA131</f>
        <v>0.47218045112782</v>
      </c>
      <c r="SD384" s="1">
        <f>SD131</f>
        <v>0.456209150326797</v>
      </c>
      <c r="SG384" s="1">
        <f>SG131</f>
        <v>0.543790849673203</v>
      </c>
      <c r="SJ384" s="1">
        <f>SJ131</f>
        <v>0.191977077363897</v>
      </c>
      <c r="SM384" s="1">
        <f>SM131</f>
        <v>0.524812030075188</v>
      </c>
      <c r="SP384" s="1">
        <f>SP131</f>
        <v>0.374436090225564</v>
      </c>
      <c r="SS384" s="1">
        <f>SS131</f>
        <v>0.100751879699248</v>
      </c>
      <c r="SY384" s="1">
        <f>SY131</f>
        <v>0.834002111932418</v>
      </c>
      <c r="TB384" s="1">
        <f>TB131</f>
        <v>0.727051177904143</v>
      </c>
      <c r="TE384" s="1">
        <f>TE131</f>
        <v>0.745193609531546</v>
      </c>
      <c r="TH384" s="1">
        <f>TH131</f>
        <v>0.975654069767442</v>
      </c>
      <c r="TK384" s="1">
        <f>TK131</f>
        <v>0.28215542919036</v>
      </c>
      <c r="TN384" s="1">
        <f>TN131</f>
        <v>0.493838513886334</v>
      </c>
      <c r="TQ384" s="1">
        <f>TQ131</f>
        <v>0.506161486113666</v>
      </c>
      <c r="TT384" s="1">
        <f>TT131</f>
        <v>0.0249534450651769</v>
      </c>
      <c r="TW384" s="1">
        <f>TW131</f>
        <v>0.727051177904143</v>
      </c>
      <c r="TZ384" s="1">
        <f>TZ131</f>
        <v>0.254806390468454</v>
      </c>
      <c r="UC384" s="1">
        <f>UC131</f>
        <v>0.0181424316274031</v>
      </c>
      <c r="UG384" s="1">
        <f>UG131</f>
        <v>0.838035315607875</v>
      </c>
      <c r="UJ384" s="1">
        <f>UJ131</f>
        <v>0.727297008547009</v>
      </c>
      <c r="UM384" s="1">
        <f>UM131</f>
        <v>0.746260683760684</v>
      </c>
      <c r="UP384" s="1">
        <f>UP131</f>
        <v>0.974588403722262</v>
      </c>
      <c r="US384" s="1">
        <f>US131</f>
        <v>0.315972222222222</v>
      </c>
      <c r="UV384" s="1">
        <f>UV131</f>
        <v>0.493565343483778</v>
      </c>
      <c r="UY384" s="1">
        <f>UY131</f>
        <v>0.506434656516223</v>
      </c>
      <c r="VB384" s="1">
        <f>VB131</f>
        <v>0.0260741828865219</v>
      </c>
      <c r="VE384" s="1">
        <f>VE131</f>
        <v>0.727297008547009</v>
      </c>
      <c r="VH384" s="1">
        <f>VH131</f>
        <v>0.253739316239316</v>
      </c>
      <c r="VK384" s="1">
        <f>VK131</f>
        <v>0.0189636752136751</v>
      </c>
      <c r="VO384" s="1">
        <f>VO131</f>
        <v>0.8207343412527</v>
      </c>
      <c r="VR384" s="1">
        <f>VR131</f>
        <v>0.678560050971647</v>
      </c>
      <c r="VU384" s="1">
        <f>VU131</f>
        <v>0.720293086970373</v>
      </c>
      <c r="VX384" s="1">
        <f>VX131</f>
        <v>0.942061034940292</v>
      </c>
      <c r="WA384" s="1">
        <f>WA131</f>
        <v>0.327492832112138</v>
      </c>
      <c r="WD384" s="1">
        <f>WD131</f>
        <v>0.48508312457299</v>
      </c>
      <c r="WG384" s="1">
        <f>WG131</f>
        <v>0.51491687542701</v>
      </c>
      <c r="WJ384" s="1">
        <f>WJ131</f>
        <v>0.0615023474178402</v>
      </c>
      <c r="WM384" s="1">
        <f>WM131</f>
        <v>0.678560050971647</v>
      </c>
      <c r="WP384" s="1">
        <f>WP131</f>
        <v>0.279706913029627</v>
      </c>
      <c r="WS384" s="1">
        <f>WS131</f>
        <v>0.0417330359987255</v>
      </c>
      <c r="WW384" s="1">
        <f>WW131</f>
        <v>0.787962642684192</v>
      </c>
      <c r="WZ384" s="1">
        <f>WZ131</f>
        <v>0.595080416272469</v>
      </c>
      <c r="XC384" s="1">
        <f>XC131</f>
        <v>0.67360454115421</v>
      </c>
      <c r="XF384" s="1">
        <f>XF131</f>
        <v>0.883426966292135</v>
      </c>
      <c r="XI384" s="1">
        <f>XI131</f>
        <v>0.367549668874172</v>
      </c>
      <c r="XL384" s="1">
        <f>XL131</f>
        <v>0.469052945563013</v>
      </c>
      <c r="XO384" s="1">
        <f>XO131</f>
        <v>0.530947054436987</v>
      </c>
      <c r="XR384" s="1">
        <f>XR131</f>
        <v>0.131955484896661</v>
      </c>
      <c r="XU384" s="1">
        <f>XU131</f>
        <v>0.595080416272469</v>
      </c>
      <c r="XX384" s="1">
        <f>XX131</f>
        <v>0.32639545884579</v>
      </c>
      <c r="YA384" s="1">
        <f>YA131</f>
        <v>0.0785241248817407</v>
      </c>
      <c r="YE384" s="1">
        <f>YE131</f>
        <v>0.701098901098901</v>
      </c>
      <c r="YH384" s="1">
        <f>YH131</f>
        <v>0.527597402597403</v>
      </c>
      <c r="YK384" s="1">
        <f>YK131</f>
        <v>0.631493506493506</v>
      </c>
      <c r="YN384" s="1">
        <f>YN131</f>
        <v>0.83547557840617</v>
      </c>
      <c r="YQ384" s="1">
        <f>YQ131</f>
        <v>0.477272727272727</v>
      </c>
      <c r="YT384" s="1">
        <f>YT131</f>
        <v>0.455182072829132</v>
      </c>
      <c r="YW384" s="1">
        <f>YW131</f>
        <v>0.544817927170868</v>
      </c>
      <c r="YZ384" s="1">
        <f>YZ131</f>
        <v>0.196923076923077</v>
      </c>
      <c r="ZC384" s="1">
        <f>ZC131</f>
        <v>0.527597402597403</v>
      </c>
      <c r="ZF384" s="1">
        <f>ZF131</f>
        <v>0.368506493506494</v>
      </c>
      <c r="ZI384" s="1">
        <f>ZI131</f>
        <v>0.103896103896104</v>
      </c>
    </row>
    <row r="385" spans="2:685">
      <c r="B385" s="1" t="s">
        <v>84</v>
      </c>
      <c r="C385" s="1">
        <f>C142</f>
        <v>0.829697098072442</v>
      </c>
      <c r="F385" s="1">
        <f>F142</f>
        <v>0.717367256637168</v>
      </c>
      <c r="I385" s="1">
        <f>I142</f>
        <v>0.737278761061947</v>
      </c>
      <c r="L385" s="1">
        <f>L142</f>
        <v>0.972993248312078</v>
      </c>
      <c r="O385" s="1">
        <f>O142</f>
        <v>0.305586283185841</v>
      </c>
      <c r="R385" s="1">
        <f>R142</f>
        <v>0.493155893536122</v>
      </c>
      <c r="U385" s="1">
        <f>U142</f>
        <v>0.506844106463878</v>
      </c>
      <c r="X385" s="1">
        <f>X142</f>
        <v>0.027756360832691</v>
      </c>
      <c r="AA385" s="1">
        <f>AA142</f>
        <v>0.717367256637168</v>
      </c>
      <c r="AD385" s="1">
        <f>AD142</f>
        <v>0.262721238938053</v>
      </c>
      <c r="AG385" s="1">
        <f>AG142</f>
        <v>0.0199115044247788</v>
      </c>
      <c r="AK385" s="1">
        <f>AK142</f>
        <v>0.832564962279967</v>
      </c>
      <c r="AN385" s="1">
        <f>AN142</f>
        <v>0.726380712082983</v>
      </c>
      <c r="AQ385" s="1">
        <f>AQ142</f>
        <v>0.746285393888422</v>
      </c>
      <c r="AT385" s="1">
        <f>AT142</f>
        <v>0.973328324567994</v>
      </c>
      <c r="AW385" s="1">
        <f>AW142</f>
        <v>0.337818895430334</v>
      </c>
      <c r="AZ385" s="1">
        <f>AZ142</f>
        <v>0.493241956976966</v>
      </c>
      <c r="BC385" s="1">
        <f>BC142</f>
        <v>0.506758043023034</v>
      </c>
      <c r="BF385" s="1">
        <f>BF142</f>
        <v>0.0274025472790427</v>
      </c>
      <c r="BI385" s="1">
        <f>BI142</f>
        <v>0.726380712082983</v>
      </c>
      <c r="BL385" s="1">
        <f>BL142</f>
        <v>0.253714606111578</v>
      </c>
      <c r="BO385" s="1">
        <f>BO142</f>
        <v>0.0199046818054386</v>
      </c>
      <c r="BS385" s="1">
        <f>BS142</f>
        <v>0.813617438158217</v>
      </c>
      <c r="BV385" s="1">
        <f>BV142</f>
        <v>0.660672660672661</v>
      </c>
      <c r="BY385" s="1">
        <f>BY142</f>
        <v>0.706959706959707</v>
      </c>
      <c r="CB385" s="1">
        <f>CB142</f>
        <v>0.93452661328309</v>
      </c>
      <c r="CE385" s="1">
        <f>CE142</f>
        <v>0.35964035964036</v>
      </c>
      <c r="CH385" s="1">
        <f>CH142</f>
        <v>0.483077672266861</v>
      </c>
      <c r="CK385" s="1">
        <f>CK142</f>
        <v>0.516922327733139</v>
      </c>
      <c r="CN385" s="1">
        <f>CN142</f>
        <v>0.070060483870968</v>
      </c>
      <c r="CQ385" s="1">
        <f>CQ142</f>
        <v>0.660672660672661</v>
      </c>
      <c r="CT385" s="1">
        <f>CT142</f>
        <v>0.293040293040293</v>
      </c>
      <c r="CW385" s="1">
        <f>CW142</f>
        <v>0.0462870462870465</v>
      </c>
      <c r="DA385" s="1">
        <f>DA142</f>
        <v>0.782147315855181</v>
      </c>
      <c r="DD385" s="1">
        <f>DD142</f>
        <v>0.59297153024911</v>
      </c>
      <c r="DG385" s="1">
        <f>DG142</f>
        <v>0.708629893238434</v>
      </c>
      <c r="DJ385" s="1">
        <f>DJ142</f>
        <v>0.836785938480854</v>
      </c>
      <c r="DM385" s="1">
        <f>DM142</f>
        <v>0.425266903914591</v>
      </c>
      <c r="DP385" s="1">
        <f>DP142</f>
        <v>0.455570745044429</v>
      </c>
      <c r="DS385" s="1">
        <f>DS142</f>
        <v>0.544429254955571</v>
      </c>
      <c r="DV385" s="1">
        <f>DV142</f>
        <v>0.195048762190547</v>
      </c>
      <c r="DY385" s="1">
        <f>DY142</f>
        <v>0.59297153024911</v>
      </c>
      <c r="EB385" s="1">
        <f>EB142</f>
        <v>0.291370106761566</v>
      </c>
      <c r="EE385" s="1">
        <f>EE142</f>
        <v>0.115658362989324</v>
      </c>
      <c r="EI385" s="1">
        <f>EI142</f>
        <v>0.665040650406504</v>
      </c>
      <c r="EL385" s="1">
        <f>EL142</f>
        <v>0.462686567164179</v>
      </c>
      <c r="EO385" s="1">
        <f>EO142</f>
        <v>0.579601990049751</v>
      </c>
      <c r="ER385" s="1">
        <f>ER142</f>
        <v>0.798283261802575</v>
      </c>
      <c r="EU385" s="1">
        <f>EU142</f>
        <v>0.529850746268657</v>
      </c>
      <c r="EX385" s="1">
        <f>EX142</f>
        <v>0.443914081145585</v>
      </c>
      <c r="FA385" s="1">
        <f>FA142</f>
        <v>0.556085918854415</v>
      </c>
      <c r="FD385" s="1">
        <f>FD142</f>
        <v>0.252688172043011</v>
      </c>
      <c r="FG385" s="1">
        <f>FG142</f>
        <v>0.462686567164179</v>
      </c>
      <c r="FJ385" s="1">
        <f>FJ142</f>
        <v>0.420398009950249</v>
      </c>
      <c r="FM385" s="1">
        <f>FM142</f>
        <v>0.116915422885572</v>
      </c>
      <c r="FS385" s="1">
        <f>FS142</f>
        <v>0.828722002635046</v>
      </c>
      <c r="FV385" s="1">
        <f>FV142</f>
        <v>0.71786022433132</v>
      </c>
      <c r="FY385" s="1">
        <f>FY142</f>
        <v>0.738280126545873</v>
      </c>
      <c r="GB385" s="1">
        <f>GB142</f>
        <v>0.972341254382548</v>
      </c>
      <c r="GE385" s="1">
        <f>GE142</f>
        <v>0.309749784296808</v>
      </c>
      <c r="GH385" s="1">
        <f>GH142</f>
        <v>0.492988346829943</v>
      </c>
      <c r="GK385" s="1">
        <f>GK142</f>
        <v>0.507011653170057</v>
      </c>
      <c r="GN385" s="1">
        <f>GN142</f>
        <v>0.028445512820513</v>
      </c>
      <c r="GQ385" s="1">
        <f>GQ142</f>
        <v>0.71786022433132</v>
      </c>
      <c r="GT385" s="1">
        <f>GT142</f>
        <v>0.261719873454127</v>
      </c>
      <c r="GW385" s="1">
        <f>GW142</f>
        <v>0.0204199022145529</v>
      </c>
      <c r="HA385" s="1">
        <f>HA142</f>
        <v>0.833583529916363</v>
      </c>
      <c r="HD385" s="1">
        <f>HD142</f>
        <v>0.723820483314154</v>
      </c>
      <c r="HG385" s="1">
        <f>HG142</f>
        <v>0.745397008055236</v>
      </c>
      <c r="HJ385" s="1">
        <f>HJ142</f>
        <v>0.971053647240448</v>
      </c>
      <c r="HM385" s="1">
        <f>HM142</f>
        <v>0.341484464902186</v>
      </c>
      <c r="HP385" s="1">
        <f>HP142</f>
        <v>0.492657137262581</v>
      </c>
      <c r="HS385" s="1">
        <f>HS142</f>
        <v>0.507342862737419</v>
      </c>
      <c r="HV385" s="1">
        <f>HV142</f>
        <v>0.0298092209856917</v>
      </c>
      <c r="HY385" s="1">
        <f>HY142</f>
        <v>0.723820483314154</v>
      </c>
      <c r="IB385" s="1">
        <f>IB142</f>
        <v>0.254602991944764</v>
      </c>
      <c r="IE385" s="1">
        <f>IE142</f>
        <v>0.0215765247410817</v>
      </c>
      <c r="II385" s="1">
        <f>II142</f>
        <v>0.813295975547631</v>
      </c>
      <c r="IL385" s="1">
        <f>IL142</f>
        <v>0.663201663201663</v>
      </c>
      <c r="IO385" s="1">
        <f>IO142</f>
        <v>0.709286209286209</v>
      </c>
      <c r="IR385" s="1">
        <f>IR142</f>
        <v>0.935026868588178</v>
      </c>
      <c r="IU385" s="1">
        <f>IU142</f>
        <v>0.36036036036036</v>
      </c>
      <c r="IX385" s="1">
        <f>IX142</f>
        <v>0.483211310275183</v>
      </c>
      <c r="JA385" s="1">
        <f>JA142</f>
        <v>0.516788689724817</v>
      </c>
      <c r="JD385" s="1">
        <f>JD142</f>
        <v>0.0694879832810866</v>
      </c>
      <c r="JG385" s="1">
        <f>JG142</f>
        <v>0.663201663201663</v>
      </c>
      <c r="JJ385" s="1">
        <f>JJ142</f>
        <v>0.290713790713791</v>
      </c>
      <c r="JM385" s="1">
        <f>JM142</f>
        <v>0.046084546084546</v>
      </c>
      <c r="JQ385" s="1">
        <f>JQ142</f>
        <v>0.784963364128703</v>
      </c>
      <c r="JT385" s="1">
        <f>JT142</f>
        <v>0.592896174863388</v>
      </c>
      <c r="JW385" s="1">
        <f>JW142</f>
        <v>0.710837887067395</v>
      </c>
      <c r="JZ385" s="1">
        <f>JZ142</f>
        <v>0.834080717488789</v>
      </c>
      <c r="KC385" s="1">
        <f>KC142</f>
        <v>0.429417122040073</v>
      </c>
      <c r="KF385" s="1">
        <f>KF142</f>
        <v>0.454767726161369</v>
      </c>
      <c r="KI385" s="1">
        <f>KI142</f>
        <v>0.545232273838631</v>
      </c>
      <c r="KL385" s="1">
        <f>KL142</f>
        <v>0.198924731182796</v>
      </c>
      <c r="KO385" s="1">
        <f>KO142</f>
        <v>0.592896174863388</v>
      </c>
      <c r="KR385" s="1">
        <f>KR142</f>
        <v>0.289162112932605</v>
      </c>
      <c r="KU385" s="1">
        <f>KU142</f>
        <v>0.117941712204007</v>
      </c>
      <c r="KY385" s="1">
        <f>KY142</f>
        <v>0.661740558292282</v>
      </c>
      <c r="LB385" s="1">
        <f>LB142</f>
        <v>0.463291139240506</v>
      </c>
      <c r="LE385" s="1">
        <f>LE142</f>
        <v>0.582278481012658</v>
      </c>
      <c r="LH385" s="1">
        <f>LH142</f>
        <v>0.795652173913043</v>
      </c>
      <c r="LK385" s="1">
        <f>LK142</f>
        <v>0.541772151898734</v>
      </c>
      <c r="LN385" s="1">
        <f>LN142</f>
        <v>0.443099273607748</v>
      </c>
      <c r="LQ385" s="1">
        <f>LQ142</f>
        <v>0.556900726392252</v>
      </c>
      <c r="LT385" s="1">
        <f>LT142</f>
        <v>0.256830601092896</v>
      </c>
      <c r="LW385" s="1">
        <f>LW142</f>
        <v>0.463291139240506</v>
      </c>
      <c r="LZ385" s="1">
        <f>LZ142</f>
        <v>0.417721518987342</v>
      </c>
      <c r="MC385" s="1">
        <f>MC142</f>
        <v>0.118987341772152</v>
      </c>
      <c r="MI385" s="1">
        <f>MI142</f>
        <v>0.833435897435897</v>
      </c>
      <c r="ML385" s="1">
        <f>ML142</f>
        <v>0.726290832455216</v>
      </c>
      <c r="MO385" s="1">
        <f>MO142</f>
        <v>0.746048472075869</v>
      </c>
      <c r="MR385" s="1">
        <f>MR142</f>
        <v>0.973516949152542</v>
      </c>
      <c r="MU385" s="1">
        <f>MU142</f>
        <v>0.284246575342466</v>
      </c>
      <c r="MX385" s="1">
        <f>MX142</f>
        <v>0.493290391841117</v>
      </c>
      <c r="NA385" s="1">
        <f>NA142</f>
        <v>0.506709608158884</v>
      </c>
      <c r="ND385" s="1">
        <f>ND142</f>
        <v>0.0272034820457019</v>
      </c>
      <c r="NG385" s="1">
        <f>NG142</f>
        <v>0.726290832455216</v>
      </c>
      <c r="NJ385" s="1">
        <f>NJ142</f>
        <v>0.253951527924131</v>
      </c>
      <c r="NM385" s="1">
        <f>NM142</f>
        <v>0.0197576396206533</v>
      </c>
      <c r="NQ385" s="1">
        <f>NQ142</f>
        <v>0.837209302325581</v>
      </c>
      <c r="NT385" s="1">
        <f>NT142</f>
        <v>0.729772191673213</v>
      </c>
      <c r="NW385" s="1">
        <f>NW142</f>
        <v>0.748625294579733</v>
      </c>
      <c r="NZ385" s="1">
        <f>NZ142</f>
        <v>0.974816369359916</v>
      </c>
      <c r="OC385" s="1">
        <f>OC142</f>
        <v>0.317360565593087</v>
      </c>
      <c r="OF385" s="1">
        <f>OF142</f>
        <v>0.493623804463337</v>
      </c>
      <c r="OI385" s="1">
        <f>OI142</f>
        <v>0.506376195536663</v>
      </c>
      <c r="OL385" s="1">
        <f>OL142</f>
        <v>0.0258342303552208</v>
      </c>
      <c r="OO385" s="1">
        <f>OO142</f>
        <v>0.729772191673213</v>
      </c>
      <c r="OR385" s="1">
        <f>OR142</f>
        <v>0.251374705420267</v>
      </c>
      <c r="OU385" s="1">
        <f>OU142</f>
        <v>0.0188531029065201</v>
      </c>
      <c r="OY385" s="1">
        <f>OY142</f>
        <v>0.817372473532243</v>
      </c>
      <c r="PB385" s="1">
        <f>PB142</f>
        <v>0.676744934062399</v>
      </c>
      <c r="PE385" s="1">
        <f>PE142</f>
        <v>0.718559022193631</v>
      </c>
      <c r="PH385" s="1">
        <f>PH142</f>
        <v>0.941808415398389</v>
      </c>
      <c r="PK385" s="1">
        <f>PK142</f>
        <v>0.336764232872306</v>
      </c>
      <c r="PN385" s="1">
        <f>PN142</f>
        <v>0.485016136468419</v>
      </c>
      <c r="PQ385" s="1">
        <f>PQ142</f>
        <v>0.514983863531581</v>
      </c>
      <c r="PT385" s="1">
        <f>PT142</f>
        <v>0.0617870722433458</v>
      </c>
      <c r="PW385" s="1">
        <f>PW142</f>
        <v>0.6767449340624</v>
      </c>
      <c r="PZ385" s="1">
        <f>PZ142</f>
        <v>0.281440977806369</v>
      </c>
      <c r="QC385" s="1">
        <f>QC142</f>
        <v>0.0418140881312318</v>
      </c>
      <c r="QG385" s="1">
        <f>QG142</f>
        <v>0.788829380260138</v>
      </c>
      <c r="QJ385" s="1">
        <f>QJ142</f>
        <v>0.597837837837838</v>
      </c>
      <c r="QM385" s="1">
        <f>QM142</f>
        <v>0.691351351351351</v>
      </c>
      <c r="QP385" s="1">
        <f>QP142</f>
        <v>0.864738076622361</v>
      </c>
      <c r="QS385" s="1">
        <f>QS142</f>
        <v>0.412972972972973</v>
      </c>
      <c r="QV385" s="1">
        <f>QV142</f>
        <v>0.463731656184486</v>
      </c>
      <c r="QY385" s="1">
        <f>QY142</f>
        <v>0.536268343815514</v>
      </c>
      <c r="RB385" s="1">
        <f>RB142</f>
        <v>0.156419529837251</v>
      </c>
      <c r="RE385" s="1">
        <f>RE142</f>
        <v>0.597837837837838</v>
      </c>
      <c r="RH385" s="1">
        <f>RH142</f>
        <v>0.308648648648649</v>
      </c>
      <c r="RK385" s="1">
        <f>RK142</f>
        <v>0.0935135135135135</v>
      </c>
      <c r="RO385" s="1">
        <f>RO142</f>
        <v>0.707135250266241</v>
      </c>
      <c r="RR385" s="1">
        <f>RR142</f>
        <v>0.525316455696203</v>
      </c>
      <c r="RU385" s="1">
        <f>RU142</f>
        <v>0.636075949367089</v>
      </c>
      <c r="RX385" s="1">
        <f>RX142</f>
        <v>0.825870646766169</v>
      </c>
      <c r="SA385" s="1">
        <f>SA142</f>
        <v>0.485759493670886</v>
      </c>
      <c r="SD385" s="1">
        <f>SD142</f>
        <v>0.452316076294278</v>
      </c>
      <c r="SG385" s="1">
        <f>SG142</f>
        <v>0.547683923705722</v>
      </c>
      <c r="SJ385" s="1">
        <f>SJ142</f>
        <v>0.210843373493976</v>
      </c>
      <c r="SM385" s="1">
        <f>SM142</f>
        <v>0.525316455696202</v>
      </c>
      <c r="SP385" s="1">
        <f>SP142</f>
        <v>0.363924050632911</v>
      </c>
      <c r="SS385" s="1">
        <f>SS142</f>
        <v>0.110759493670886</v>
      </c>
      <c r="SY385" s="1">
        <f>SY142</f>
        <v>0.834843058773963</v>
      </c>
      <c r="TB385" s="1">
        <f>TB142</f>
        <v>0.72554347826087</v>
      </c>
      <c r="TE385" s="1">
        <f>TE142</f>
        <v>0.74429347826087</v>
      </c>
      <c r="TH385" s="1">
        <f>TH142</f>
        <v>0.974808324205915</v>
      </c>
      <c r="TK385" s="1">
        <f>TK142</f>
        <v>0.289945652173913</v>
      </c>
      <c r="TN385" s="1">
        <f>TN142</f>
        <v>0.493621741541875</v>
      </c>
      <c r="TQ385" s="1">
        <f>TQ142</f>
        <v>0.506378258458125</v>
      </c>
      <c r="TT385" s="1">
        <f>TT142</f>
        <v>0.0258426966292136</v>
      </c>
      <c r="TW385" s="1">
        <f>TW142</f>
        <v>0.72554347826087</v>
      </c>
      <c r="TZ385" s="1">
        <f>TZ142</f>
        <v>0.25570652173913</v>
      </c>
      <c r="UC385" s="1">
        <f>UC142</f>
        <v>0.01875</v>
      </c>
      <c r="UG385" s="1">
        <f>UG142</f>
        <v>0.837688852592895</v>
      </c>
      <c r="UJ385" s="1">
        <f>UJ142</f>
        <v>0.728421618714708</v>
      </c>
      <c r="UM385" s="1">
        <f>UM142</f>
        <v>0.747243882764184</v>
      </c>
      <c r="UP385" s="1">
        <f>UP142</f>
        <v>0.974811083123426</v>
      </c>
      <c r="US385" s="1">
        <f>US142</f>
        <v>0.317020704490454</v>
      </c>
      <c r="UV385" s="1">
        <f>UV142</f>
        <v>0.493622448979592</v>
      </c>
      <c r="UY385" s="1">
        <f>UY142</f>
        <v>0.506377551020408</v>
      </c>
      <c r="VB385" s="1">
        <f>VB142</f>
        <v>0.0258397932816539</v>
      </c>
      <c r="VE385" s="1">
        <f>VE142</f>
        <v>0.728421618714708</v>
      </c>
      <c r="VH385" s="1">
        <f>VH142</f>
        <v>0.252756117235816</v>
      </c>
      <c r="VK385" s="1">
        <f>VK142</f>
        <v>0.0188222640494758</v>
      </c>
      <c r="VO385" s="1">
        <f>VO142</f>
        <v>0.817800788954635</v>
      </c>
      <c r="VR385" s="1">
        <f>VR142</f>
        <v>0.679220350181698</v>
      </c>
      <c r="VU385" s="1">
        <f>VU142</f>
        <v>0.721176081929303</v>
      </c>
      <c r="VX385" s="1">
        <f>VX142</f>
        <v>0.941823179111315</v>
      </c>
      <c r="WA385" s="1">
        <f>WA142</f>
        <v>0.33994053518335</v>
      </c>
      <c r="WD385" s="1">
        <f>WD142</f>
        <v>0.485020051899033</v>
      </c>
      <c r="WG385" s="1">
        <f>WG142</f>
        <v>0.514979948100967</v>
      </c>
      <c r="WJ385" s="1">
        <f>WJ142</f>
        <v>0.0617704280155644</v>
      </c>
      <c r="WM385" s="1">
        <f>WM142</f>
        <v>0.679220350181698</v>
      </c>
      <c r="WP385" s="1">
        <f>WP142</f>
        <v>0.278823918070697</v>
      </c>
      <c r="WS385" s="1">
        <f>WS142</f>
        <v>0.041955731747605</v>
      </c>
      <c r="WW385" s="1">
        <f>WW142</f>
        <v>0.786158631415241</v>
      </c>
      <c r="WZ385" s="1">
        <f>WZ142</f>
        <v>0.593715545755237</v>
      </c>
      <c r="XC385" s="1">
        <f>XC142</f>
        <v>0.689636163175303</v>
      </c>
      <c r="XF385" s="1">
        <f>XF142</f>
        <v>0.860911270983213</v>
      </c>
      <c r="XI385" s="1">
        <f>XI142</f>
        <v>0.417861080485116</v>
      </c>
      <c r="XL385" s="1">
        <f>XL142</f>
        <v>0.462628865979381</v>
      </c>
      <c r="XO385" s="1">
        <f>XO142</f>
        <v>0.537371134020619</v>
      </c>
      <c r="XR385" s="1">
        <f>XR142</f>
        <v>0.161559888579387</v>
      </c>
      <c r="XU385" s="1">
        <f>XU142</f>
        <v>0.593715545755237</v>
      </c>
      <c r="XX385" s="1">
        <f>XX142</f>
        <v>0.310363836824697</v>
      </c>
      <c r="YA385" s="1">
        <f>YA142</f>
        <v>0.0959206174200662</v>
      </c>
      <c r="YE385" s="1">
        <f>YE142</f>
        <v>0.708379888268156</v>
      </c>
      <c r="YH385" s="1">
        <f>YH142</f>
        <v>0.528145695364238</v>
      </c>
      <c r="YK385" s="1">
        <f>YK142</f>
        <v>0.640728476821192</v>
      </c>
      <c r="YN385" s="1">
        <f>YN142</f>
        <v>0.824289405684755</v>
      </c>
      <c r="YQ385" s="1">
        <f>YQ142</f>
        <v>0.481788079470199</v>
      </c>
      <c r="YT385" s="1">
        <f>YT142</f>
        <v>0.451841359773371</v>
      </c>
      <c r="YW385" s="1">
        <f>YW142</f>
        <v>0.548158640226629</v>
      </c>
      <c r="YZ385" s="1">
        <f>YZ142</f>
        <v>0.213166144200627</v>
      </c>
      <c r="ZC385" s="1">
        <f>ZC142</f>
        <v>0.528145695364238</v>
      </c>
      <c r="ZF385" s="1">
        <f>ZF142</f>
        <v>0.359271523178808</v>
      </c>
      <c r="ZI385" s="1">
        <f>ZI142</f>
        <v>0.112582781456954</v>
      </c>
    </row>
    <row r="386" spans="2:685">
      <c r="B386" s="1" t="s">
        <v>84</v>
      </c>
      <c r="C386" s="1">
        <f>C153</f>
        <v>0.830670263540153</v>
      </c>
      <c r="F386" s="1">
        <f>F153</f>
        <v>0.717934782608696</v>
      </c>
      <c r="I386" s="1">
        <f>I153</f>
        <v>0.73804347826087</v>
      </c>
      <c r="L386" s="1">
        <f>L153</f>
        <v>0.972754050073638</v>
      </c>
      <c r="O386" s="1">
        <f>O153</f>
        <v>0.309510869565217</v>
      </c>
      <c r="R386" s="1">
        <f>R153</f>
        <v>0.493094438223218</v>
      </c>
      <c r="U386" s="1">
        <f>U153</f>
        <v>0.506905561776782</v>
      </c>
      <c r="X386" s="1">
        <f>X153</f>
        <v>0.0280090840272522</v>
      </c>
      <c r="AA386" s="1">
        <f>AA153</f>
        <v>0.717934782608696</v>
      </c>
      <c r="AD386" s="1">
        <f>AD153</f>
        <v>0.26195652173913</v>
      </c>
      <c r="AG386" s="1">
        <f>AG153</f>
        <v>0.020108695652174</v>
      </c>
      <c r="AK386" s="1">
        <f>AK153</f>
        <v>0.833196215549157</v>
      </c>
      <c r="AN386" s="1">
        <f>AN153</f>
        <v>0.727398015435502</v>
      </c>
      <c r="AQ386" s="1">
        <f>AQ153</f>
        <v>0.74696802646086</v>
      </c>
      <c r="AT386" s="1">
        <f>AT153</f>
        <v>0.97380073800738</v>
      </c>
      <c r="AW386" s="1">
        <f>AW153</f>
        <v>0.34013230429989</v>
      </c>
      <c r="AZ386" s="1">
        <f>AZ153</f>
        <v>0.493363245466442</v>
      </c>
      <c r="BC386" s="1">
        <f>BC153</f>
        <v>0.506636754533558</v>
      </c>
      <c r="BF386" s="1">
        <f>BF153</f>
        <v>0.0269041303524062</v>
      </c>
      <c r="BI386" s="1">
        <f>BI153</f>
        <v>0.727398015435502</v>
      </c>
      <c r="BL386" s="1">
        <f>BL153</f>
        <v>0.25303197353914</v>
      </c>
      <c r="BO386" s="1">
        <f>BO153</f>
        <v>0.0195700110253584</v>
      </c>
      <c r="BS386" s="1">
        <f>BS153</f>
        <v>0.812887828162291</v>
      </c>
      <c r="BV386" s="1">
        <f>BV153</f>
        <v>0.665040650406504</v>
      </c>
      <c r="BY386" s="1">
        <f>BY153</f>
        <v>0.711219512195122</v>
      </c>
      <c r="CB386" s="1">
        <f>CB153</f>
        <v>0.935070873342478</v>
      </c>
      <c r="CE386" s="1">
        <f>CE153</f>
        <v>0.36260162601626</v>
      </c>
      <c r="CH386" s="1">
        <f>CH153</f>
        <v>0.483223062381853</v>
      </c>
      <c r="CK386" s="1">
        <f>CK153</f>
        <v>0.516776937618147</v>
      </c>
      <c r="CN386" s="1">
        <f>CN153</f>
        <v>0.069437652811736</v>
      </c>
      <c r="CQ386" s="1">
        <f>CQ153</f>
        <v>0.665040650406504</v>
      </c>
      <c r="CT386" s="1">
        <f>CT153</f>
        <v>0.288780487804878</v>
      </c>
      <c r="CW386" s="1">
        <f>CW153</f>
        <v>0.0461788617886178</v>
      </c>
      <c r="DA386" s="1">
        <f>DA153</f>
        <v>0.779628443305573</v>
      </c>
      <c r="DD386" s="1">
        <f>DD153</f>
        <v>0.586727688787185</v>
      </c>
      <c r="DG386" s="1">
        <f>DG153</f>
        <v>0.702517162471396</v>
      </c>
      <c r="DJ386" s="1">
        <f>DJ153</f>
        <v>0.835179153094462</v>
      </c>
      <c r="DM386" s="1">
        <f>DM153</f>
        <v>0.42883295194508</v>
      </c>
      <c r="DP386" s="1">
        <f>DP153</f>
        <v>0.45509407170749</v>
      </c>
      <c r="DS386" s="1">
        <f>DS153</f>
        <v>0.54490592829251</v>
      </c>
      <c r="DV386" s="1">
        <f>DV153</f>
        <v>0.197347893915757</v>
      </c>
      <c r="DY386" s="1">
        <f>DY153</f>
        <v>0.586727688787185</v>
      </c>
      <c r="EB386" s="1">
        <f>EB153</f>
        <v>0.297482837528604</v>
      </c>
      <c r="EE386" s="1">
        <f>EE153</f>
        <v>0.115789473684211</v>
      </c>
      <c r="EI386" s="1">
        <f>EI153</f>
        <v>0.665499124343257</v>
      </c>
      <c r="EL386" s="1">
        <f>EL153</f>
        <v>0.46900269541779</v>
      </c>
      <c r="EO386" s="1">
        <f>EO153</f>
        <v>0.587601078167116</v>
      </c>
      <c r="ER386" s="1">
        <f>ER153</f>
        <v>0.798165137614679</v>
      </c>
      <c r="EU386" s="1">
        <f>EU153</f>
        <v>0.539083557951483</v>
      </c>
      <c r="EX386" s="1">
        <f>EX153</f>
        <v>0.443877551020408</v>
      </c>
      <c r="FA386" s="1">
        <f>FA153</f>
        <v>0.556122448979592</v>
      </c>
      <c r="FD386" s="1">
        <f>FD153</f>
        <v>0.252873563218391</v>
      </c>
      <c r="FG386" s="1">
        <f>FG153</f>
        <v>0.46900269541779</v>
      </c>
      <c r="FJ386" s="1">
        <f>FJ153</f>
        <v>0.412398921832884</v>
      </c>
      <c r="FM386" s="1">
        <f>FM153</f>
        <v>0.118598382749326</v>
      </c>
      <c r="FS386" s="1">
        <f>FS153</f>
        <v>0.829532875802524</v>
      </c>
      <c r="FV386" s="1">
        <f>FV153</f>
        <v>0.718297625940938</v>
      </c>
      <c r="FY386" s="1">
        <f>FY153</f>
        <v>0.739143022582513</v>
      </c>
      <c r="GB386" s="1">
        <f>GB153</f>
        <v>0.971797884841363</v>
      </c>
      <c r="GE386" s="1">
        <f>GE153</f>
        <v>0.307759119861031</v>
      </c>
      <c r="GH386" s="1">
        <f>GH153</f>
        <v>0.49284862932062</v>
      </c>
      <c r="GK386" s="1">
        <f>GK153</f>
        <v>0.50715137067938</v>
      </c>
      <c r="GN386" s="1">
        <f>GN153</f>
        <v>0.0290205562273276</v>
      </c>
      <c r="GQ386" s="1">
        <f>GQ153</f>
        <v>0.718297625940938</v>
      </c>
      <c r="GT386" s="1">
        <f>GT153</f>
        <v>0.260856977417487</v>
      </c>
      <c r="GW386" s="1">
        <f>GW153</f>
        <v>0.020845396641575</v>
      </c>
      <c r="HA386" s="1">
        <f>HA153</f>
        <v>0.832273112807464</v>
      </c>
      <c r="HD386" s="1">
        <f>HD153</f>
        <v>0.725234175418677</v>
      </c>
      <c r="HG386" s="1">
        <f>HG153</f>
        <v>0.746522849843883</v>
      </c>
      <c r="HJ386" s="1">
        <f>HJ153</f>
        <v>0.97148288973384</v>
      </c>
      <c r="HM386" s="1">
        <f>HM153</f>
        <v>0.33863184785694</v>
      </c>
      <c r="HP386" s="1">
        <f>HP153</f>
        <v>0.492767598842816</v>
      </c>
      <c r="HS386" s="1">
        <f>HS153</f>
        <v>0.507232401157184</v>
      </c>
      <c r="HV386" s="1">
        <f>HV153</f>
        <v>0.029354207436399</v>
      </c>
      <c r="HY386" s="1">
        <f>HY153</f>
        <v>0.725234175418677</v>
      </c>
      <c r="IB386" s="1">
        <f>IB153</f>
        <v>0.253477150156117</v>
      </c>
      <c r="IE386" s="1">
        <f>IE153</f>
        <v>0.0212886744252058</v>
      </c>
      <c r="II386" s="1">
        <f>II153</f>
        <v>0.814384577360356</v>
      </c>
      <c r="IL386" s="1">
        <f>IL153</f>
        <v>0.666105121293801</v>
      </c>
      <c r="IO386" s="1">
        <f>IO153</f>
        <v>0.712264150943396</v>
      </c>
      <c r="IR386" s="1">
        <f>IR153</f>
        <v>0.93519394512772</v>
      </c>
      <c r="IU386" s="1">
        <f>IU153</f>
        <v>0.363207547169811</v>
      </c>
      <c r="IX386" s="1">
        <f>IX153</f>
        <v>0.483255927646052</v>
      </c>
      <c r="JA386" s="1">
        <f>JA153</f>
        <v>0.516744072353948</v>
      </c>
      <c r="JD386" s="1">
        <f>JD153</f>
        <v>0.0692969145169449</v>
      </c>
      <c r="JG386" s="1">
        <f>JG153</f>
        <v>0.666105121293801</v>
      </c>
      <c r="JJ386" s="1">
        <f>JJ153</f>
        <v>0.287735849056604</v>
      </c>
      <c r="JM386" s="1">
        <f>JM153</f>
        <v>0.0461590296495957</v>
      </c>
      <c r="JQ386" s="1">
        <f>JQ153</f>
        <v>0.78236914600551</v>
      </c>
      <c r="JT386" s="1">
        <f>JT153</f>
        <v>0.591244466305952</v>
      </c>
      <c r="JW386" s="1">
        <f>JW153</f>
        <v>0.705853418593212</v>
      </c>
      <c r="JZ386" s="1">
        <f>JZ153</f>
        <v>0.837630662020906</v>
      </c>
      <c r="KC386" s="1">
        <f>KC153</f>
        <v>0.428430890309887</v>
      </c>
      <c r="KF386" s="1">
        <f>KF153</f>
        <v>0.455821008722033</v>
      </c>
      <c r="KI386" s="1">
        <f>KI153</f>
        <v>0.544178991277967</v>
      </c>
      <c r="KL386" s="1">
        <f>KL153</f>
        <v>0.193843594009983</v>
      </c>
      <c r="KO386" s="1">
        <f>KO153</f>
        <v>0.591244466305952</v>
      </c>
      <c r="KR386" s="1">
        <f>KR153</f>
        <v>0.294146581406788</v>
      </c>
      <c r="KU386" s="1">
        <f>KU153</f>
        <v>0.11460895228726</v>
      </c>
      <c r="KY386" s="1">
        <f>KY153</f>
        <v>0.668965517241379</v>
      </c>
      <c r="LB386" s="1">
        <f>LB153</f>
        <v>0.462765957446808</v>
      </c>
      <c r="LE386" s="1">
        <f>LE153</f>
        <v>0.579787234042553</v>
      </c>
      <c r="LH386" s="1">
        <f>LH153</f>
        <v>0.798165137614679</v>
      </c>
      <c r="LK386" s="1">
        <f>LK153</f>
        <v>0.542553191489362</v>
      </c>
      <c r="LN386" s="1">
        <f>LN153</f>
        <v>0.443877551020408</v>
      </c>
      <c r="LQ386" s="1">
        <f>LQ153</f>
        <v>0.556122448979592</v>
      </c>
      <c r="LT386" s="1">
        <f>LT153</f>
        <v>0.252873563218391</v>
      </c>
      <c r="LW386" s="1">
        <f>LW153</f>
        <v>0.462765957446808</v>
      </c>
      <c r="LZ386" s="1">
        <f>LZ153</f>
        <v>0.420212765957447</v>
      </c>
      <c r="MC386" s="1">
        <f>MC153</f>
        <v>0.117021276595745</v>
      </c>
      <c r="MI386" s="1">
        <f>MI153</f>
        <v>0.834532374100719</v>
      </c>
      <c r="ML386" s="1">
        <f>ML153</f>
        <v>0.725417439703154</v>
      </c>
      <c r="MO386" s="1">
        <f>MO153</f>
        <v>0.745030479724357</v>
      </c>
      <c r="MR386" s="1">
        <f>MR153</f>
        <v>0.973674848808254</v>
      </c>
      <c r="MU386" s="1">
        <f>MU153</f>
        <v>0.289424860853432</v>
      </c>
      <c r="MX386" s="1">
        <f>MX153</f>
        <v>0.493330930064888</v>
      </c>
      <c r="NA386" s="1">
        <f>NA153</f>
        <v>0.506669069935112</v>
      </c>
      <c r="ND386" s="1">
        <f>ND153</f>
        <v>0.0270369017172085</v>
      </c>
      <c r="NG386" s="1">
        <f>NG153</f>
        <v>0.725417439703154</v>
      </c>
      <c r="NJ386" s="1">
        <f>NJ153</f>
        <v>0.254969520275643</v>
      </c>
      <c r="NM386" s="1">
        <f>NM153</f>
        <v>0.0196130400212031</v>
      </c>
      <c r="NQ386" s="1">
        <f>NQ153</f>
        <v>0.83628144654088</v>
      </c>
      <c r="NT386" s="1">
        <f>NT153</f>
        <v>0.729506077062322</v>
      </c>
      <c r="NW386" s="1">
        <f>NW153</f>
        <v>0.748125161623998</v>
      </c>
      <c r="NZ386" s="1">
        <f>NZ153</f>
        <v>0.975112340131352</v>
      </c>
      <c r="OC386" s="1">
        <f>OC153</f>
        <v>0.315748642358417</v>
      </c>
      <c r="OF386" s="1">
        <f>OF153</f>
        <v>0.493699684984249</v>
      </c>
      <c r="OI386" s="1">
        <f>OI153</f>
        <v>0.506300315015751</v>
      </c>
      <c r="OL386" s="1">
        <f>OL153</f>
        <v>0.0255228642325416</v>
      </c>
      <c r="OO386" s="1">
        <f>OO153</f>
        <v>0.729506077062322</v>
      </c>
      <c r="OR386" s="1">
        <f>OR153</f>
        <v>0.251874838376002</v>
      </c>
      <c r="OU386" s="1">
        <f>OU153</f>
        <v>0.0186190845616757</v>
      </c>
      <c r="OY386" s="1">
        <f>OY153</f>
        <v>0.817443249701314</v>
      </c>
      <c r="PB386" s="1">
        <f>PB153</f>
        <v>0.673495518565941</v>
      </c>
      <c r="PE386" s="1">
        <f>PE153</f>
        <v>0.715428937259923</v>
      </c>
      <c r="PH386" s="1">
        <f>PH153</f>
        <v>0.941387024608501</v>
      </c>
      <c r="PK386" s="1">
        <f>PK153</f>
        <v>0.339628681177977</v>
      </c>
      <c r="PN386" s="1">
        <f>PN153</f>
        <v>0.48490435584236</v>
      </c>
      <c r="PQ386" s="1">
        <f>PQ153</f>
        <v>0.51509564415764</v>
      </c>
      <c r="PT386" s="1">
        <f>PT153</f>
        <v>0.062262357414449</v>
      </c>
      <c r="PW386" s="1">
        <f>PW153</f>
        <v>0.673495518565941</v>
      </c>
      <c r="PZ386" s="1">
        <f>PZ153</f>
        <v>0.284571062740077</v>
      </c>
      <c r="QC386" s="1">
        <f>QC153</f>
        <v>0.0419334186939822</v>
      </c>
      <c r="QG386" s="1">
        <f>QG153</f>
        <v>0.782954135066811</v>
      </c>
      <c r="QJ386" s="1">
        <f>QJ153</f>
        <v>0.588866189989785</v>
      </c>
      <c r="QM386" s="1">
        <f>QM153</f>
        <v>0.680796731358529</v>
      </c>
      <c r="QP386" s="1">
        <f>QP153</f>
        <v>0.86496624156039</v>
      </c>
      <c r="QS386" s="1">
        <f>QS153</f>
        <v>0.414198161389173</v>
      </c>
      <c r="QV386" s="1">
        <f>QV153</f>
        <v>0.46379726468222</v>
      </c>
      <c r="QY386" s="1">
        <f>QY153</f>
        <v>0.53620273531778</v>
      </c>
      <c r="RB386" s="1">
        <f>RB153</f>
        <v>0.1561144839549</v>
      </c>
      <c r="RE386" s="1">
        <f>RE153</f>
        <v>0.588866189989785</v>
      </c>
      <c r="RH386" s="1">
        <f>RH153</f>
        <v>0.319203268641471</v>
      </c>
      <c r="RK386" s="1">
        <f>RK153</f>
        <v>0.0919305413687436</v>
      </c>
      <c r="RO386" s="1">
        <f>RO153</f>
        <v>0.704772475027747</v>
      </c>
      <c r="RR386" s="1">
        <f>RR153</f>
        <v>0.528052805280528</v>
      </c>
      <c r="RU386" s="1">
        <f>RU153</f>
        <v>0.641914191419142</v>
      </c>
      <c r="RX386" s="1">
        <f>RX153</f>
        <v>0.822622107969152</v>
      </c>
      <c r="SA386" s="1">
        <f>SA153</f>
        <v>0.486798679867987</v>
      </c>
      <c r="SD386" s="1">
        <f>SD153</f>
        <v>0.451339915373766</v>
      </c>
      <c r="SG386" s="1">
        <f>SG153</f>
        <v>0.548660084626234</v>
      </c>
      <c r="SJ386" s="1">
        <f>SJ153</f>
        <v>0.215625</v>
      </c>
      <c r="SM386" s="1">
        <f>SM153</f>
        <v>0.528052805280528</v>
      </c>
      <c r="SP386" s="1">
        <f>SP153</f>
        <v>0.358085808580858</v>
      </c>
      <c r="SS386" s="1">
        <f>SS153</f>
        <v>0.113861386138614</v>
      </c>
      <c r="SY386" s="1">
        <f>SY153</f>
        <v>0.836320956039266</v>
      </c>
      <c r="TB386" s="1">
        <f>TB153</f>
        <v>0.726549643444871</v>
      </c>
      <c r="TE386" s="1">
        <f>TE153</f>
        <v>0.745474492594624</v>
      </c>
      <c r="TH386" s="1">
        <f>TH153</f>
        <v>0.974613686534216</v>
      </c>
      <c r="TK386" s="1">
        <f>TK153</f>
        <v>0.285244103126714</v>
      </c>
      <c r="TN386" s="1">
        <f>TN153</f>
        <v>0.49357182783678</v>
      </c>
      <c r="TQ386" s="1">
        <f>TQ153</f>
        <v>0.50642817216322</v>
      </c>
      <c r="TT386" s="1">
        <f>TT153</f>
        <v>0.0260475651189127</v>
      </c>
      <c r="TW386" s="1">
        <f>TW153</f>
        <v>0.726549643444871</v>
      </c>
      <c r="TZ386" s="1">
        <f>TZ153</f>
        <v>0.254525507405376</v>
      </c>
      <c r="UC386" s="1">
        <f>UC153</f>
        <v>0.0189248491497532</v>
      </c>
      <c r="UG386" s="1">
        <f>UG153</f>
        <v>0.83661457276233</v>
      </c>
      <c r="UJ386" s="1">
        <f>UJ153</f>
        <v>0.727321237993596</v>
      </c>
      <c r="UM386" s="1">
        <f>UM153</f>
        <v>0.746264674493063</v>
      </c>
      <c r="UP386" s="1">
        <f>UP153</f>
        <v>0.974615659635323</v>
      </c>
      <c r="US386" s="1">
        <f>US153</f>
        <v>0.314567769477054</v>
      </c>
      <c r="UV386" s="1">
        <f>UV153</f>
        <v>0.493572333876516</v>
      </c>
      <c r="UY386" s="1">
        <f>UY153</f>
        <v>0.506427666123484</v>
      </c>
      <c r="VB386" s="1">
        <f>VB153</f>
        <v>0.0260454878943508</v>
      </c>
      <c r="VE386" s="1">
        <f>VE153</f>
        <v>0.727321237993597</v>
      </c>
      <c r="VH386" s="1">
        <f>VH153</f>
        <v>0.253735325506937</v>
      </c>
      <c r="VK386" s="1">
        <f>VK153</f>
        <v>0.0189434364994664</v>
      </c>
      <c r="VO386" s="1">
        <f>VO153</f>
        <v>0.81615807903952</v>
      </c>
      <c r="VR386" s="1">
        <f>VR153</f>
        <v>0.676716917922948</v>
      </c>
      <c r="VU386" s="1">
        <f>VU153</f>
        <v>0.718257956448911</v>
      </c>
      <c r="VX386" s="1">
        <f>VX153</f>
        <v>0.942164179104477</v>
      </c>
      <c r="WA386" s="1">
        <f>WA153</f>
        <v>0.339363484087102</v>
      </c>
      <c r="WD386" s="1">
        <f>WD153</f>
        <v>0.485110470701249</v>
      </c>
      <c r="WG386" s="1">
        <f>WG153</f>
        <v>0.514889529298751</v>
      </c>
      <c r="WJ386" s="1">
        <f>WJ153</f>
        <v>0.0613861386138617</v>
      </c>
      <c r="WM386" s="1">
        <f>WM153</f>
        <v>0.676716917922948</v>
      </c>
      <c r="WP386" s="1">
        <f>WP153</f>
        <v>0.281742043551089</v>
      </c>
      <c r="WS386" s="1">
        <f>WS153</f>
        <v>0.0415410385259633</v>
      </c>
      <c r="WW386" s="1">
        <f>WW153</f>
        <v>0.789811320754717</v>
      </c>
      <c r="WZ386" s="1">
        <f>WZ153</f>
        <v>0.597652081109925</v>
      </c>
      <c r="XC386" s="1">
        <f>XC153</f>
        <v>0.691568836712914</v>
      </c>
      <c r="XF386" s="1">
        <f>XF153</f>
        <v>0.864197530864197</v>
      </c>
      <c r="XI386" s="1">
        <f>XI153</f>
        <v>0.414087513340448</v>
      </c>
      <c r="XL386" s="1">
        <f>XL153</f>
        <v>0.463576158940397</v>
      </c>
      <c r="XO386" s="1">
        <f>XO153</f>
        <v>0.536423841059603</v>
      </c>
      <c r="XR386" s="1">
        <f>XR153</f>
        <v>0.157142857142857</v>
      </c>
      <c r="XU386" s="1">
        <f>XU153</f>
        <v>0.597652081109925</v>
      </c>
      <c r="XX386" s="1">
        <f>XX153</f>
        <v>0.308431163287086</v>
      </c>
      <c r="YA386" s="1">
        <f>YA153</f>
        <v>0.0939167556029884</v>
      </c>
      <c r="YE386" s="1">
        <f>YE153</f>
        <v>0.705744431418523</v>
      </c>
      <c r="YH386" s="1">
        <f>YH153</f>
        <v>0.528695652173913</v>
      </c>
      <c r="YK386" s="1">
        <f>YK153</f>
        <v>0.643478260869565</v>
      </c>
      <c r="YN386" s="1">
        <f>YN153</f>
        <v>0.821621621621622</v>
      </c>
      <c r="YQ386" s="1">
        <f>YQ153</f>
        <v>0.483478260869565</v>
      </c>
      <c r="YT386" s="1">
        <f>YT153</f>
        <v>0.451038575667656</v>
      </c>
      <c r="YW386" s="1">
        <f>YW153</f>
        <v>0.548961424332344</v>
      </c>
      <c r="YZ386" s="1">
        <f>YZ153</f>
        <v>0.217105263157895</v>
      </c>
      <c r="ZC386" s="1">
        <f>ZC153</f>
        <v>0.528695652173913</v>
      </c>
      <c r="ZF386" s="1">
        <f>ZF153</f>
        <v>0.356521739130435</v>
      </c>
      <c r="ZI386" s="1">
        <f>ZI153</f>
        <v>0.114782608695652</v>
      </c>
    </row>
    <row r="387" spans="2:685">
      <c r="B387" s="1" t="s">
        <v>84</v>
      </c>
      <c r="C387" s="1">
        <f>C164</f>
        <v>0.827903091060986</v>
      </c>
      <c r="F387" s="1">
        <f>F164</f>
        <v>0.717284623773173</v>
      </c>
      <c r="I387" s="1">
        <f>I164</f>
        <v>0.736641221374046</v>
      </c>
      <c r="L387" s="1">
        <f>L164</f>
        <v>0.973723168023686</v>
      </c>
      <c r="O387" s="1">
        <f>O164</f>
        <v>0.305343511450382</v>
      </c>
      <c r="R387" s="1">
        <f>R164</f>
        <v>0.493343333958372</v>
      </c>
      <c r="U387" s="1">
        <f>U164</f>
        <v>0.506656666041628</v>
      </c>
      <c r="X387" s="1">
        <f>X164</f>
        <v>0.0269859369061194</v>
      </c>
      <c r="AA387" s="1">
        <f>AA164</f>
        <v>0.717284623773173</v>
      </c>
      <c r="AD387" s="1">
        <f>AD164</f>
        <v>0.263358778625954</v>
      </c>
      <c r="AG387" s="1">
        <f>AG164</f>
        <v>0.0193565976008725</v>
      </c>
      <c r="AK387" s="1">
        <f>AK164</f>
        <v>0.831419196062346</v>
      </c>
      <c r="AN387" s="1">
        <f>AN164</f>
        <v>0.724402964589624</v>
      </c>
      <c r="AQ387" s="1">
        <f>AQ164</f>
        <v>0.744441394455119</v>
      </c>
      <c r="AT387" s="1">
        <f>AT164</f>
        <v>0.973082595870206</v>
      </c>
      <c r="AW387" s="1">
        <f>AW164</f>
        <v>0.338457315399396</v>
      </c>
      <c r="AZ387" s="1">
        <f>AZ164</f>
        <v>0.493178845075687</v>
      </c>
      <c r="BC387" s="1">
        <f>BC164</f>
        <v>0.506821154924313</v>
      </c>
      <c r="BF387" s="1">
        <f>BF164</f>
        <v>0.0276619931792348</v>
      </c>
      <c r="BI387" s="1">
        <f>BI164</f>
        <v>0.724402964589624</v>
      </c>
      <c r="BL387" s="1">
        <f>BL164</f>
        <v>0.255558605544881</v>
      </c>
      <c r="BO387" s="1">
        <f>BO164</f>
        <v>0.0200384298654956</v>
      </c>
      <c r="BS387" s="1">
        <f>BS164</f>
        <v>0.810142393205096</v>
      </c>
      <c r="BV387" s="1">
        <f>BV164</f>
        <v>0.666779891304348</v>
      </c>
      <c r="BY387" s="1">
        <f>BY164</f>
        <v>0.713315217391304</v>
      </c>
      <c r="CB387" s="1">
        <f>CB164</f>
        <v>0.934761904761905</v>
      </c>
      <c r="CE387" s="1">
        <f>CE164</f>
        <v>0.359714673913043</v>
      </c>
      <c r="CH387" s="1">
        <f>CH164</f>
        <v>0.483140536549348</v>
      </c>
      <c r="CK387" s="1">
        <f>CK164</f>
        <v>0.516859463450652</v>
      </c>
      <c r="CN387" s="1">
        <f>CN164</f>
        <v>0.0697911360163015</v>
      </c>
      <c r="CQ387" s="1">
        <f>CQ164</f>
        <v>0.666779891304348</v>
      </c>
      <c r="CT387" s="1">
        <f>CT164</f>
        <v>0.286684782608696</v>
      </c>
      <c r="CW387" s="1">
        <f>CW164</f>
        <v>0.0465353260869565</v>
      </c>
      <c r="DA387" s="1">
        <f>DA164</f>
        <v>0.780323861900397</v>
      </c>
      <c r="DD387" s="1">
        <f>DD164</f>
        <v>0.589698821475338</v>
      </c>
      <c r="DG387" s="1">
        <f>DG164</f>
        <v>0.704932343954605</v>
      </c>
      <c r="DJ387" s="1">
        <f>DJ164</f>
        <v>0.836532507739938</v>
      </c>
      <c r="DM387" s="1">
        <f>DM164</f>
        <v>0.428633784373636</v>
      </c>
      <c r="DP387" s="1">
        <f>DP164</f>
        <v>0.455495616992583</v>
      </c>
      <c r="DS387" s="1">
        <f>DS164</f>
        <v>0.544504383007417</v>
      </c>
      <c r="DV387" s="1">
        <f>DV164</f>
        <v>0.19541080680977</v>
      </c>
      <c r="DY387" s="1">
        <f>DY164</f>
        <v>0.589698821475338</v>
      </c>
      <c r="EB387" s="1">
        <f>EB164</f>
        <v>0.295067656045395</v>
      </c>
      <c r="EE387" s="1">
        <f>EE164</f>
        <v>0.115233522479267</v>
      </c>
      <c r="EI387" s="1">
        <f>EI164</f>
        <v>0.667883211678832</v>
      </c>
      <c r="EL387" s="1">
        <f>EL164</f>
        <v>0.466292134831461</v>
      </c>
      <c r="EO387" s="1">
        <f>EO164</f>
        <v>0.584269662921348</v>
      </c>
      <c r="ER387" s="1">
        <f>ER164</f>
        <v>0.798076923076923</v>
      </c>
      <c r="EU387" s="1">
        <f>EU164</f>
        <v>0.539325842696629</v>
      </c>
      <c r="EX387" s="1">
        <f>EX164</f>
        <v>0.443850267379679</v>
      </c>
      <c r="FA387" s="1">
        <f>FA164</f>
        <v>0.556149732620321</v>
      </c>
      <c r="FD387" s="1">
        <f>FD164</f>
        <v>0.253012048192771</v>
      </c>
      <c r="FG387" s="1">
        <f>FG164</f>
        <v>0.466292134831461</v>
      </c>
      <c r="FJ387" s="1">
        <f>FJ164</f>
        <v>0.415730337078652</v>
      </c>
      <c r="FM387" s="1">
        <f>FM164</f>
        <v>0.117977528089888</v>
      </c>
      <c r="FS387" s="1">
        <f>FS164</f>
        <v>0.803159973666886</v>
      </c>
      <c r="FV387" s="1">
        <f>FV164</f>
        <v>0.717441193344808</v>
      </c>
      <c r="FY387" s="1">
        <f>FY164</f>
        <v>0.737808376362593</v>
      </c>
      <c r="GB387" s="1">
        <f>GB164</f>
        <v>0.972395023328149</v>
      </c>
      <c r="GE387" s="1">
        <f>GE164</f>
        <v>0.307228915662651</v>
      </c>
      <c r="GH387" s="1">
        <f>GH164</f>
        <v>0.493002168342204</v>
      </c>
      <c r="GK387" s="1">
        <f>GK164</f>
        <v>0.506997831657796</v>
      </c>
      <c r="GN387" s="1">
        <f>GN164</f>
        <v>0.028388644542183</v>
      </c>
      <c r="GQ387" s="1">
        <f>GQ164</f>
        <v>0.717441193344808</v>
      </c>
      <c r="GT387" s="1">
        <f>GT164</f>
        <v>0.262191623637407</v>
      </c>
      <c r="GW387" s="1">
        <f>GW164</f>
        <v>0.0203671830177853</v>
      </c>
      <c r="HA387" s="1">
        <f>HA164</f>
        <v>0.833581930534839</v>
      </c>
      <c r="HD387" s="1">
        <f>HD164</f>
        <v>0.72284003421728</v>
      </c>
      <c r="HG387" s="1">
        <f>HG164</f>
        <v>0.743940690048475</v>
      </c>
      <c r="HJ387" s="1">
        <f>HJ164</f>
        <v>0.971636642391721</v>
      </c>
      <c r="HM387" s="1">
        <f>HM164</f>
        <v>0.338180781294554</v>
      </c>
      <c r="HP387" s="1">
        <f>HP164</f>
        <v>0.492807153965785</v>
      </c>
      <c r="HS387" s="1">
        <f>HS164</f>
        <v>0.507192846034215</v>
      </c>
      <c r="HV387" s="1">
        <f>HV164</f>
        <v>0.029191321499014</v>
      </c>
      <c r="HY387" s="1">
        <f>HY164</f>
        <v>0.72284003421728</v>
      </c>
      <c r="IB387" s="1">
        <f>IB164</f>
        <v>0.256059309951525</v>
      </c>
      <c r="IE387" s="1">
        <f>IE164</f>
        <v>0.0211006558311948</v>
      </c>
      <c r="II387" s="1">
        <f>II164</f>
        <v>0.812612612612613</v>
      </c>
      <c r="IL387" s="1">
        <f>IL164</f>
        <v>0.665733286664333</v>
      </c>
      <c r="IO387" s="1">
        <f>IO164</f>
        <v>0.712985649282464</v>
      </c>
      <c r="IR387" s="1">
        <f>IR164</f>
        <v>0.933726067746686</v>
      </c>
      <c r="IU387" s="1">
        <f>IU164</f>
        <v>0.359817990899545</v>
      </c>
      <c r="IX387" s="1">
        <f>IX164</f>
        <v>0.482863670982483</v>
      </c>
      <c r="JA387" s="1">
        <f>JA164</f>
        <v>0.517136329017517</v>
      </c>
      <c r="JD387" s="1">
        <f>JD164</f>
        <v>0.0709779179810726</v>
      </c>
      <c r="JG387" s="1">
        <f>JG164</f>
        <v>0.665733286664333</v>
      </c>
      <c r="JJ387" s="1">
        <f>JJ164</f>
        <v>0.287014350717536</v>
      </c>
      <c r="JM387" s="1">
        <f>JM164</f>
        <v>0.0472523626181309</v>
      </c>
      <c r="JQ387" s="1">
        <f>JQ164</f>
        <v>0.783338714885373</v>
      </c>
      <c r="JT387" s="1">
        <f>JT164</f>
        <v>0.592985694508537</v>
      </c>
      <c r="JW387" s="1">
        <f>JW164</f>
        <v>0.708814028610983</v>
      </c>
      <c r="JZ387" s="1">
        <f>JZ164</f>
        <v>0.836588541666667</v>
      </c>
      <c r="KC387" s="1">
        <f>KC164</f>
        <v>0.429164743885556</v>
      </c>
      <c r="KF387" s="1">
        <f>KF164</f>
        <v>0.455512229705778</v>
      </c>
      <c r="KI387" s="1">
        <f>KI164</f>
        <v>0.544487770294222</v>
      </c>
      <c r="KL387" s="1">
        <f>KL164</f>
        <v>0.195330739299611</v>
      </c>
      <c r="KO387" s="1">
        <f>KO164</f>
        <v>0.592985694508537</v>
      </c>
      <c r="KR387" s="1">
        <f>KR164</f>
        <v>0.291185971389017</v>
      </c>
      <c r="KU387" s="1">
        <f>KU164</f>
        <v>0.115828334102446</v>
      </c>
      <c r="KY387" s="1">
        <f>KY164</f>
        <v>0.669565217391304</v>
      </c>
      <c r="LB387" s="1">
        <f>LB164</f>
        <v>0.466487935656836</v>
      </c>
      <c r="LE387" s="1">
        <f>LE164</f>
        <v>0.587131367292225</v>
      </c>
      <c r="LH387" s="1">
        <f>LH164</f>
        <v>0.794520547945205</v>
      </c>
      <c r="LK387" s="1">
        <f>LK164</f>
        <v>0.541554959785523</v>
      </c>
      <c r="LN387" s="1">
        <f>LN164</f>
        <v>0.442748091603053</v>
      </c>
      <c r="LQ387" s="1">
        <f>LQ164</f>
        <v>0.557251908396946</v>
      </c>
      <c r="LT387" s="1">
        <f>LT164</f>
        <v>0.258620689655172</v>
      </c>
      <c r="LW387" s="1">
        <f>LW164</f>
        <v>0.466487935656836</v>
      </c>
      <c r="LZ387" s="1">
        <f>LZ164</f>
        <v>0.412868632707775</v>
      </c>
      <c r="MC387" s="1">
        <f>MC164</f>
        <v>0.120643431635389</v>
      </c>
      <c r="MI387" s="1">
        <f>MI164</f>
        <v>0.83505367464905</v>
      </c>
      <c r="ML387" s="1">
        <f>ML164</f>
        <v>0.7243947858473</v>
      </c>
      <c r="MO387" s="1">
        <f>MO164</f>
        <v>0.743814844373504</v>
      </c>
      <c r="MR387" s="1">
        <f>MR164</f>
        <v>0.973891273247496</v>
      </c>
      <c r="MU387" s="1">
        <f>MU164</f>
        <v>0.288640595903166</v>
      </c>
      <c r="MX387" s="1">
        <f>MX164</f>
        <v>0.493386483058525</v>
      </c>
      <c r="NA387" s="1">
        <f>NA164</f>
        <v>0.506613516941475</v>
      </c>
      <c r="ND387" s="1">
        <f>ND164</f>
        <v>0.0268086669114946</v>
      </c>
      <c r="NG387" s="1">
        <f>NG164</f>
        <v>0.7243947858473</v>
      </c>
      <c r="NJ387" s="1">
        <f>NJ164</f>
        <v>0.256185155626496</v>
      </c>
      <c r="NM387" s="1">
        <f>NM164</f>
        <v>0.0194200585262037</v>
      </c>
      <c r="NQ387" s="1">
        <f>NQ164</f>
        <v>0.837140606538007</v>
      </c>
      <c r="NT387" s="1">
        <f>NT164</f>
        <v>0.728708257830702</v>
      </c>
      <c r="NW387" s="1">
        <f>NW164</f>
        <v>0.7483820864613</v>
      </c>
      <c r="NZ387" s="1">
        <f>NZ164</f>
        <v>0.973711518505707</v>
      </c>
      <c r="OC387" s="1">
        <f>OC164</f>
        <v>0.314522391923375</v>
      </c>
      <c r="OF387" s="1">
        <f>OF164</f>
        <v>0.493340343498072</v>
      </c>
      <c r="OI387" s="1">
        <f>OI164</f>
        <v>0.506659656501928</v>
      </c>
      <c r="OL387" s="1">
        <f>OL164</f>
        <v>0.0269982238010658</v>
      </c>
      <c r="OO387" s="1">
        <f>OO164</f>
        <v>0.728708257830702</v>
      </c>
      <c r="OR387" s="1">
        <f>OR164</f>
        <v>0.2516179135387</v>
      </c>
      <c r="OU387" s="1">
        <f>OU164</f>
        <v>0.0196738286305979</v>
      </c>
      <c r="OY387" s="1">
        <f>OY164</f>
        <v>0.816579323487375</v>
      </c>
      <c r="PB387" s="1">
        <f>PB164</f>
        <v>0.677635782747604</v>
      </c>
      <c r="PE387" s="1">
        <f>PE164</f>
        <v>0.719488817891374</v>
      </c>
      <c r="PH387" s="1">
        <f>PH164</f>
        <v>0.941829484902309</v>
      </c>
      <c r="PK387" s="1">
        <f>PK164</f>
        <v>0.341214057507987</v>
      </c>
      <c r="PN387" s="1">
        <f>PN164</f>
        <v>0.485021724216785</v>
      </c>
      <c r="PQ387" s="1">
        <f>PQ164</f>
        <v>0.514978275783215</v>
      </c>
      <c r="PT387" s="1">
        <f>PT164</f>
        <v>0.0617633191890614</v>
      </c>
      <c r="PW387" s="1">
        <f>PW164</f>
        <v>0.677635782747604</v>
      </c>
      <c r="PZ387" s="1">
        <f>PZ164</f>
        <v>0.280511182108626</v>
      </c>
      <c r="QC387" s="1">
        <f>QC164</f>
        <v>0.0418530351437698</v>
      </c>
      <c r="QG387" s="1">
        <f>QG164</f>
        <v>0.786811539902585</v>
      </c>
      <c r="QJ387" s="1">
        <f>QJ164</f>
        <v>0.593833067517278</v>
      </c>
      <c r="QM387" s="1">
        <f>QM164</f>
        <v>0.687931951089846</v>
      </c>
      <c r="QP387" s="1">
        <f>QP164</f>
        <v>0.863214837712519</v>
      </c>
      <c r="QS387" s="1">
        <f>QS164</f>
        <v>0.418926103136629</v>
      </c>
      <c r="QV387" s="1">
        <f>QV164</f>
        <v>0.463293239319784</v>
      </c>
      <c r="QY387" s="1">
        <f>QY164</f>
        <v>0.536706760680216</v>
      </c>
      <c r="RB387" s="1">
        <f>RB164</f>
        <v>0.158460161145927</v>
      </c>
      <c r="RE387" s="1">
        <f>RE164</f>
        <v>0.593833067517278</v>
      </c>
      <c r="RH387" s="1">
        <f>RH164</f>
        <v>0.312068048910154</v>
      </c>
      <c r="RK387" s="1">
        <f>RK164</f>
        <v>0.0940988835725678</v>
      </c>
      <c r="RO387" s="1">
        <f>RO164</f>
        <v>0.708515283842795</v>
      </c>
      <c r="RR387" s="1">
        <f>RR164</f>
        <v>0.534959349593496</v>
      </c>
      <c r="RU387" s="1">
        <f>RU164</f>
        <v>0.645528455284553</v>
      </c>
      <c r="RX387" s="1">
        <f>RX164</f>
        <v>0.828715365239295</v>
      </c>
      <c r="SA387" s="1">
        <f>SA164</f>
        <v>0.489430894308943</v>
      </c>
      <c r="SD387" s="1">
        <f>SD164</f>
        <v>0.453168044077135</v>
      </c>
      <c r="SG387" s="1">
        <f>SG164</f>
        <v>0.546831955922865</v>
      </c>
      <c r="SJ387" s="1">
        <f>SJ164</f>
        <v>0.206686930091186</v>
      </c>
      <c r="SM387" s="1">
        <f>SM164</f>
        <v>0.534959349593496</v>
      </c>
      <c r="SP387" s="1">
        <f>SP164</f>
        <v>0.354471544715447</v>
      </c>
      <c r="SS387" s="1">
        <f>SS164</f>
        <v>0.110569105691057</v>
      </c>
      <c r="SY387" s="1">
        <f>SY164</f>
        <v>0.835301560522986</v>
      </c>
      <c r="TB387" s="1">
        <f>TB164</f>
        <v>0.725767037740972</v>
      </c>
      <c r="TE387" s="1">
        <f>TE164</f>
        <v>0.745316318218843</v>
      </c>
      <c r="TH387" s="1">
        <f>TH164</f>
        <v>0.973770491803279</v>
      </c>
      <c r="TK387" s="1">
        <f>TK164</f>
        <v>0.287537333695357</v>
      </c>
      <c r="TN387" s="1">
        <f>TN164</f>
        <v>0.493355481727575</v>
      </c>
      <c r="TQ387" s="1">
        <f>TQ164</f>
        <v>0.506644518272425</v>
      </c>
      <c r="TT387" s="1">
        <f>TT164</f>
        <v>0.026936026936027</v>
      </c>
      <c r="TW387" s="1">
        <f>TW164</f>
        <v>0.725767037740972</v>
      </c>
      <c r="TZ387" s="1">
        <f>TZ164</f>
        <v>0.254683681781157</v>
      </c>
      <c r="UC387" s="1">
        <f>UC164</f>
        <v>0.0195492804778713</v>
      </c>
      <c r="UG387" s="1">
        <f>UG164</f>
        <v>0.838145587637251</v>
      </c>
      <c r="UJ387" s="1">
        <f>UJ164</f>
        <v>0.729094309377505</v>
      </c>
      <c r="UM387" s="1">
        <f>UM164</f>
        <v>0.747795885653219</v>
      </c>
      <c r="UP387" s="1">
        <f>UP164</f>
        <v>0.974991068238657</v>
      </c>
      <c r="US387" s="1">
        <f>US164</f>
        <v>0.313919316056639</v>
      </c>
      <c r="UV387" s="1">
        <f>UV164</f>
        <v>0.493668596237337</v>
      </c>
      <c r="UY387" s="1">
        <f>UY164</f>
        <v>0.506331403762663</v>
      </c>
      <c r="VB387" s="1">
        <f>VB164</f>
        <v>0.0256504213997801</v>
      </c>
      <c r="VE387" s="1">
        <f>VE164</f>
        <v>0.729094309377505</v>
      </c>
      <c r="VH387" s="1">
        <f>VH164</f>
        <v>0.252204114346781</v>
      </c>
      <c r="VK387" s="1">
        <f>VK164</f>
        <v>0.0187015762757146</v>
      </c>
      <c r="VO387" s="1">
        <f>VO164</f>
        <v>0.818000994530085</v>
      </c>
      <c r="VR387" s="1">
        <f>VR164</f>
        <v>0.675540765391015</v>
      </c>
      <c r="VU387" s="1">
        <f>VU164</f>
        <v>0.717803660565724</v>
      </c>
      <c r="VX387" s="1">
        <f>VX164</f>
        <v>0.941121928604543</v>
      </c>
      <c r="WA387" s="1">
        <f>WA164</f>
        <v>0.338435940099834</v>
      </c>
      <c r="WD387" s="1">
        <f>WD164</f>
        <v>0.484834010031048</v>
      </c>
      <c r="WG387" s="1">
        <f>WG164</f>
        <v>0.515165989968951</v>
      </c>
      <c r="WJ387" s="1">
        <f>WJ164</f>
        <v>0.0625615763546798</v>
      </c>
      <c r="WM387" s="1">
        <f>WM164</f>
        <v>0.675540765391015</v>
      </c>
      <c r="WP387" s="1">
        <f>WP164</f>
        <v>0.282196339434276</v>
      </c>
      <c r="WS387" s="1">
        <f>WS164</f>
        <v>0.0422628951747089</v>
      </c>
      <c r="WW387" s="1">
        <f>WW164</f>
        <v>0.790479906359735</v>
      </c>
      <c r="WZ387" s="1">
        <f>WZ164</f>
        <v>0.596471885336273</v>
      </c>
      <c r="XC387" s="1">
        <f>XC164</f>
        <v>0.69018743109151</v>
      </c>
      <c r="XF387" s="1">
        <f>XF164</f>
        <v>0.864217252396166</v>
      </c>
      <c r="XI387" s="1">
        <f>XI164</f>
        <v>0.41289966923925</v>
      </c>
      <c r="XL387" s="1">
        <f>XL164</f>
        <v>0.463581833761782</v>
      </c>
      <c r="XO387" s="1">
        <f>XO164</f>
        <v>0.536418166238218</v>
      </c>
      <c r="XR387" s="1">
        <f>XR164</f>
        <v>0.157116451016636</v>
      </c>
      <c r="XU387" s="1">
        <f>XU164</f>
        <v>0.596471885336273</v>
      </c>
      <c r="XX387" s="1">
        <f>XX164</f>
        <v>0.30981256890849</v>
      </c>
      <c r="YA387" s="1">
        <f>YA164</f>
        <v>0.093715545755237</v>
      </c>
      <c r="YE387" s="1">
        <f>YE164</f>
        <v>0.707428571428571</v>
      </c>
      <c r="YH387" s="1">
        <f>YH164</f>
        <v>0.52891156462585</v>
      </c>
      <c r="YK387" s="1">
        <f>YK164</f>
        <v>0.642857142857143</v>
      </c>
      <c r="YN387" s="1">
        <f>YN164</f>
        <v>0.822751322751323</v>
      </c>
      <c r="YQ387" s="1">
        <f>YQ164</f>
        <v>0.488095238095238</v>
      </c>
      <c r="YT387" s="1">
        <f>YT164</f>
        <v>0.451378809869376</v>
      </c>
      <c r="YW387" s="1">
        <f>YW164</f>
        <v>0.548621190130624</v>
      </c>
      <c r="YZ387" s="1">
        <f>YZ164</f>
        <v>0.215434083601286</v>
      </c>
      <c r="ZC387" s="1">
        <f>ZC164</f>
        <v>0.52891156462585</v>
      </c>
      <c r="ZF387" s="1">
        <f>ZF164</f>
        <v>0.357142857142857</v>
      </c>
      <c r="ZI387" s="1">
        <f>ZI164</f>
        <v>0.113945578231293</v>
      </c>
    </row>
    <row r="388" spans="2:685">
      <c r="B388" s="1" t="s">
        <v>85</v>
      </c>
      <c r="C388" s="1">
        <f>C175</f>
        <v>0.83763987792472</v>
      </c>
      <c r="F388" s="1">
        <f>F175</f>
        <v>0.729955601984852</v>
      </c>
      <c r="I388" s="1">
        <f>I175</f>
        <v>0.74327500652912</v>
      </c>
      <c r="L388" s="1">
        <f>L175</f>
        <v>0.98208011243851</v>
      </c>
      <c r="O388" s="1">
        <f>O175</f>
        <v>0.283624967354401</v>
      </c>
      <c r="R388" s="1">
        <f>R175</f>
        <v>0.495479524906931</v>
      </c>
      <c r="U388" s="1">
        <f>U175</f>
        <v>0.504520475093069</v>
      </c>
      <c r="X388" s="1">
        <f>X175</f>
        <v>0.01824686940966</v>
      </c>
      <c r="AA388" s="1">
        <f>AA175</f>
        <v>0.729955601984852</v>
      </c>
      <c r="AD388" s="1">
        <f>AD175</f>
        <v>0.25672499347088</v>
      </c>
      <c r="AG388" s="1">
        <f>AG175</f>
        <v>0.0133194045442674</v>
      </c>
      <c r="AK388" s="1">
        <f>AK175</f>
        <v>0.839828606406856</v>
      </c>
      <c r="AN388" s="1">
        <f>AN175</f>
        <v>0.732331223628692</v>
      </c>
      <c r="AQ388" s="1">
        <f>AQ175</f>
        <v>0.745516877637131</v>
      </c>
      <c r="AT388" s="1">
        <f>AT175</f>
        <v>0.98231340643792</v>
      </c>
      <c r="AW388" s="1">
        <f>AW175</f>
        <v>0.292457805907173</v>
      </c>
      <c r="AZ388" s="1">
        <f>AZ175</f>
        <v>0.495538900785154</v>
      </c>
      <c r="BC388" s="1">
        <f>BC175</f>
        <v>0.504461099214846</v>
      </c>
      <c r="BF388" s="1">
        <f>BF175</f>
        <v>0.0180050414115951</v>
      </c>
      <c r="BI388" s="1">
        <f>BI175</f>
        <v>0.732331223628692</v>
      </c>
      <c r="BL388" s="1">
        <f>BL175</f>
        <v>0.254483122362869</v>
      </c>
      <c r="BO388" s="1">
        <f>BO175</f>
        <v>0.0131856540084387</v>
      </c>
      <c r="BS388" s="1">
        <f>BS175</f>
        <v>0.819517795637199</v>
      </c>
      <c r="BV388" s="1">
        <f>BV175</f>
        <v>0.686515437933207</v>
      </c>
      <c r="BY388" s="1">
        <f>BY175</f>
        <v>0.72810333963453</v>
      </c>
      <c r="CB388" s="1">
        <f>CB175</f>
        <v>0.94288186932064</v>
      </c>
      <c r="CE388" s="1">
        <f>CE175</f>
        <v>0.372085696282294</v>
      </c>
      <c r="CH388" s="1">
        <f>CH175</f>
        <v>0.485300668151448</v>
      </c>
      <c r="CK388" s="1">
        <f>CK175</f>
        <v>0.514699331848552</v>
      </c>
      <c r="CN388" s="1">
        <f>CN175</f>
        <v>0.0605782469022487</v>
      </c>
      <c r="CQ388" s="1">
        <f>CQ175</f>
        <v>0.686515437933207</v>
      </c>
      <c r="CT388" s="1">
        <f>CT175</f>
        <v>0.27189666036547</v>
      </c>
      <c r="CW388" s="1">
        <f>CW175</f>
        <v>0.0415879017013232</v>
      </c>
      <c r="DA388" s="1">
        <f>DA175</f>
        <v>0.754202465446395</v>
      </c>
      <c r="DD388" s="1">
        <f>DD175</f>
        <v>0.557422969187675</v>
      </c>
      <c r="DG388" s="1">
        <f>DG175</f>
        <v>0.675070028011204</v>
      </c>
      <c r="DJ388" s="1">
        <f>DJ175</f>
        <v>0.825726141078838</v>
      </c>
      <c r="DM388" s="1">
        <f>DM175</f>
        <v>0.499719887955182</v>
      </c>
      <c r="DP388" s="1">
        <f>DP175</f>
        <v>0.452272727272727</v>
      </c>
      <c r="DS388" s="1">
        <f>DS175</f>
        <v>0.547727272727273</v>
      </c>
      <c r="DV388" s="1">
        <f>DV175</f>
        <v>0.211055276381909</v>
      </c>
      <c r="DY388" s="1">
        <f>DY175</f>
        <v>0.557422969187675</v>
      </c>
      <c r="EB388" s="1">
        <f>EB175</f>
        <v>0.324929971988796</v>
      </c>
      <c r="EE388" s="1">
        <f>EE175</f>
        <v>0.117647058823529</v>
      </c>
      <c r="EI388" s="1">
        <f>EI175</f>
        <v>0.601941747572815</v>
      </c>
      <c r="EL388" s="1">
        <f>EL175</f>
        <v>0.409785932721713</v>
      </c>
      <c r="EO388" s="1">
        <f>EO175</f>
        <v>0.529051987767584</v>
      </c>
      <c r="ER388" s="1">
        <f>ER175</f>
        <v>0.774566473988439</v>
      </c>
      <c r="EU388" s="1">
        <f>EU175</f>
        <v>0.574923547400612</v>
      </c>
      <c r="EX388" s="1">
        <f>EX175</f>
        <v>0.436482084690554</v>
      </c>
      <c r="FA388" s="1">
        <f>FA175</f>
        <v>0.563517915309446</v>
      </c>
      <c r="FD388" s="1">
        <f>FD175</f>
        <v>0.291044776119403</v>
      </c>
      <c r="FG388" s="1">
        <f>FG175</f>
        <v>0.409785932721713</v>
      </c>
      <c r="FJ388" s="1">
        <f>FJ175</f>
        <v>0.470948012232416</v>
      </c>
      <c r="FM388" s="1">
        <f>FM175</f>
        <v>0.119266055045872</v>
      </c>
      <c r="FS388" s="1">
        <f>FS175</f>
        <v>0.838444124305413</v>
      </c>
      <c r="FV388" s="1">
        <f>FV175</f>
        <v>0.731604023292747</v>
      </c>
      <c r="FY388" s="1">
        <f>FY175</f>
        <v>0.74510322922181</v>
      </c>
      <c r="GB388" s="1">
        <f>GB175</f>
        <v>0.981882770870337</v>
      </c>
      <c r="GE388" s="1">
        <f>GE175</f>
        <v>0.286130227633669</v>
      </c>
      <c r="GH388" s="1">
        <f>GH175</f>
        <v>0.49542928840294</v>
      </c>
      <c r="GK388" s="1">
        <f>GK175</f>
        <v>0.50457071159706</v>
      </c>
      <c r="GN388" s="1">
        <f>GN175</f>
        <v>0.0184515195369028</v>
      </c>
      <c r="GQ388" s="1">
        <f>GQ175</f>
        <v>0.731604023292748</v>
      </c>
      <c r="GT388" s="1">
        <f>GT175</f>
        <v>0.25489677077819</v>
      </c>
      <c r="GW388" s="1">
        <f>GW175</f>
        <v>0.013499205929063</v>
      </c>
      <c r="HA388" s="1">
        <f>HA175</f>
        <v>0.838961587167581</v>
      </c>
      <c r="HD388" s="1">
        <f>HD175</f>
        <v>0.732770362299101</v>
      </c>
      <c r="HG388" s="1">
        <f>HG175</f>
        <v>0.746390629256333</v>
      </c>
      <c r="HJ388" s="1">
        <f>HJ175</f>
        <v>0.981751824817518</v>
      </c>
      <c r="HM388" s="1">
        <f>HM175</f>
        <v>0.290656496867338</v>
      </c>
      <c r="HP388" s="1">
        <f>HP175</f>
        <v>0.495395948434622</v>
      </c>
      <c r="HS388" s="1">
        <f>HS175</f>
        <v>0.504604051565377</v>
      </c>
      <c r="HV388" s="1">
        <f>HV175</f>
        <v>0.0185873605947955</v>
      </c>
      <c r="HY388" s="1">
        <f>HY175</f>
        <v>0.732770362299101</v>
      </c>
      <c r="IB388" s="1">
        <f>IB175</f>
        <v>0.253609370743667</v>
      </c>
      <c r="IE388" s="1">
        <f>IE175</f>
        <v>0.0136202669572324</v>
      </c>
      <c r="II388" s="1">
        <f>II175</f>
        <v>0.822103732428502</v>
      </c>
      <c r="IL388" s="1">
        <f>IL175</f>
        <v>0.6875</v>
      </c>
      <c r="IO388" s="1">
        <f>IO175</f>
        <v>0.729720744680851</v>
      </c>
      <c r="IR388" s="1">
        <f>IR175</f>
        <v>0.942141230068337</v>
      </c>
      <c r="IU388" s="1">
        <f>IU175</f>
        <v>0.371675531914894</v>
      </c>
      <c r="IX388" s="1">
        <f>IX175</f>
        <v>0.485104386582219</v>
      </c>
      <c r="JA388" s="1">
        <f>JA175</f>
        <v>0.514895613417781</v>
      </c>
      <c r="JD388" s="1">
        <f>JD175</f>
        <v>0.0614119922630563</v>
      </c>
      <c r="JG388" s="1">
        <f>JG175</f>
        <v>0.6875</v>
      </c>
      <c r="JJ388" s="1">
        <f>JJ175</f>
        <v>0.270279255319149</v>
      </c>
      <c r="JM388" s="1">
        <f>JM175</f>
        <v>0.0422207446808511</v>
      </c>
      <c r="JQ388" s="1">
        <f>JQ175</f>
        <v>0.752725856697819</v>
      </c>
      <c r="JT388" s="1">
        <f>JT175</f>
        <v>0.551176470588235</v>
      </c>
      <c r="JW388" s="1">
        <f>JW175</f>
        <v>0.668823529411765</v>
      </c>
      <c r="JZ388" s="1">
        <f>JZ175</f>
        <v>0.824098504837291</v>
      </c>
      <c r="KC388" s="1">
        <f>KC175</f>
        <v>0.510588235294118</v>
      </c>
      <c r="KF388" s="1">
        <f>KF175</f>
        <v>0.451783992285439</v>
      </c>
      <c r="KI388" s="1">
        <f>KI175</f>
        <v>0.548216007714561</v>
      </c>
      <c r="KL388" s="1">
        <f>KL175</f>
        <v>0.213447171824974</v>
      </c>
      <c r="KO388" s="1">
        <f>KO175</f>
        <v>0.551176470588235</v>
      </c>
      <c r="KR388" s="1">
        <f>KR175</f>
        <v>0.331176470588235</v>
      </c>
      <c r="KU388" s="1">
        <f>KU175</f>
        <v>0.11764705882353</v>
      </c>
      <c r="KY388" s="1">
        <f>KY175</f>
        <v>0.608938547486033</v>
      </c>
      <c r="LB388" s="1">
        <f>LB175</f>
        <v>0.402941176470588</v>
      </c>
      <c r="LE388" s="1">
        <f>LE175</f>
        <v>0.526470588235294</v>
      </c>
      <c r="LH388" s="1">
        <f>LH175</f>
        <v>0.76536312849162</v>
      </c>
      <c r="LK388" s="1">
        <f>LK175</f>
        <v>0.579411764705882</v>
      </c>
      <c r="LN388" s="1">
        <f>LN175</f>
        <v>0.433544303797468</v>
      </c>
      <c r="LQ388" s="1">
        <f>LQ175</f>
        <v>0.566455696202532</v>
      </c>
      <c r="LT388" s="1">
        <f>LT175</f>
        <v>0.306569343065693</v>
      </c>
      <c r="LW388" s="1">
        <f>LW175</f>
        <v>0.402941176470588</v>
      </c>
      <c r="LZ388" s="1">
        <f>LZ175</f>
        <v>0.473529411764706</v>
      </c>
      <c r="MC388" s="1">
        <f>MC175</f>
        <v>0.123529411764706</v>
      </c>
      <c r="MI388" s="1">
        <f>MI175</f>
        <v>0.839156626506024</v>
      </c>
      <c r="ML388" s="1">
        <f>ML175</f>
        <v>0.731613891726251</v>
      </c>
      <c r="MO388" s="1">
        <f>MO175</f>
        <v>0.743871297242084</v>
      </c>
      <c r="MR388" s="1">
        <f>MR175</f>
        <v>0.983522142121524</v>
      </c>
      <c r="MU388" s="1">
        <f>MU175</f>
        <v>0.27170582226762</v>
      </c>
      <c r="MX388" s="1">
        <f>MX175</f>
        <v>0.495846313603323</v>
      </c>
      <c r="NA388" s="1">
        <f>NA175</f>
        <v>0.504153686396677</v>
      </c>
      <c r="ND388" s="1">
        <f>ND175</f>
        <v>0.0167539267015708</v>
      </c>
      <c r="NG388" s="1">
        <f>NG175</f>
        <v>0.731613891726251</v>
      </c>
      <c r="NJ388" s="1">
        <f>NJ175</f>
        <v>0.256128702757916</v>
      </c>
      <c r="NM388" s="1">
        <f>NM175</f>
        <v>0.0122574055158325</v>
      </c>
      <c r="NQ388" s="1">
        <f>NQ175</f>
        <v>0.840882694541231</v>
      </c>
      <c r="NT388" s="1">
        <f>NT175</f>
        <v>0.73475989052003</v>
      </c>
      <c r="NW388" s="1">
        <f>NW175</f>
        <v>0.747200796217965</v>
      </c>
      <c r="NZ388" s="1">
        <f>NZ175</f>
        <v>0.983349983349983</v>
      </c>
      <c r="OC388" s="1">
        <f>OC175</f>
        <v>0.285394376710624</v>
      </c>
      <c r="OF388" s="1">
        <f>OF175</f>
        <v>0.495802552048355</v>
      </c>
      <c r="OI388" s="1">
        <f>OI175</f>
        <v>0.504197447951645</v>
      </c>
      <c r="OL388" s="1">
        <f>OL175</f>
        <v>0.0169319336268201</v>
      </c>
      <c r="OO388" s="1">
        <f>OO175</f>
        <v>0.73475989052003</v>
      </c>
      <c r="OR388" s="1">
        <f>OR175</f>
        <v>0.252799203782035</v>
      </c>
      <c r="OU388" s="1">
        <f>OU175</f>
        <v>0.0124409056979347</v>
      </c>
      <c r="OY388" s="1">
        <f>OY175</f>
        <v>0.829674139126416</v>
      </c>
      <c r="PB388" s="1">
        <f>PB175</f>
        <v>0.691037014377485</v>
      </c>
      <c r="PE388" s="1">
        <f>PE175</f>
        <v>0.72621596818599</v>
      </c>
      <c r="PH388" s="1">
        <f>PH175</f>
        <v>0.951558550968829</v>
      </c>
      <c r="PK388" s="1">
        <f>PK175</f>
        <v>0.323646375038238</v>
      </c>
      <c r="PN388" s="1">
        <f>PN175</f>
        <v>0.487589035182387</v>
      </c>
      <c r="PQ388" s="1">
        <f>PQ175</f>
        <v>0.512410964817613</v>
      </c>
      <c r="PT388" s="1">
        <f>PT175</f>
        <v>0.0509074811863657</v>
      </c>
      <c r="PW388" s="1">
        <f>PW175</f>
        <v>0.691037014377485</v>
      </c>
      <c r="PZ388" s="1">
        <f>PZ175</f>
        <v>0.27378403181401</v>
      </c>
      <c r="QC388" s="1">
        <f>QC175</f>
        <v>0.0351789538085043</v>
      </c>
      <c r="QG388" s="1">
        <f>QG175</f>
        <v>0.770629370629371</v>
      </c>
      <c r="QJ388" s="1">
        <f>QJ175</f>
        <v>0.588386433710175</v>
      </c>
      <c r="QM388" s="1">
        <f>QM175</f>
        <v>0.704008221993834</v>
      </c>
      <c r="QP388" s="1">
        <f>QP175</f>
        <v>0.835766423357664</v>
      </c>
      <c r="QS388" s="1">
        <f>QS175</f>
        <v>0.469681397738952</v>
      </c>
      <c r="QV388" s="1">
        <f>QV175</f>
        <v>0.455268389662028</v>
      </c>
      <c r="QY388" s="1">
        <f>QY175</f>
        <v>0.544731610337972</v>
      </c>
      <c r="RB388" s="1">
        <f>RB175</f>
        <v>0.196506550218341</v>
      </c>
      <c r="RE388" s="1">
        <f>RE175</f>
        <v>0.588386433710175</v>
      </c>
      <c r="RH388" s="1">
        <f>RH175</f>
        <v>0.295991778006166</v>
      </c>
      <c r="RK388" s="1">
        <f>RK175</f>
        <v>0.115621788283659</v>
      </c>
      <c r="RO388" s="1">
        <f>RO175</f>
        <v>0.643072289156627</v>
      </c>
      <c r="RR388" s="1">
        <f>RR175</f>
        <v>0.433874709976798</v>
      </c>
      <c r="RU388" s="1">
        <f>RU175</f>
        <v>0.549883990719258</v>
      </c>
      <c r="RX388" s="1">
        <f>RX175</f>
        <v>0.789029535864979</v>
      </c>
      <c r="SA388" s="1">
        <f>SA175</f>
        <v>0.540603248259861</v>
      </c>
      <c r="SD388" s="1">
        <f>SD175</f>
        <v>0.441037735849057</v>
      </c>
      <c r="SG388" s="1">
        <f>SG175</f>
        <v>0.558962264150943</v>
      </c>
      <c r="SJ388" s="1">
        <f>SJ175</f>
        <v>0.267379679144385</v>
      </c>
      <c r="SM388" s="1">
        <f>SM175</f>
        <v>0.433874709976798</v>
      </c>
      <c r="SP388" s="1">
        <f>SP175</f>
        <v>0.450116009280742</v>
      </c>
      <c r="SS388" s="1">
        <f>SS175</f>
        <v>0.116009280742459</v>
      </c>
      <c r="SY388" s="1">
        <f>SY175</f>
        <v>0.839503661513426</v>
      </c>
      <c r="TB388" s="1">
        <f>TB175</f>
        <v>0.731948051948052</v>
      </c>
      <c r="TE388" s="1">
        <f>TE175</f>
        <v>0.744415584415584</v>
      </c>
      <c r="TH388" s="1">
        <f>TH175</f>
        <v>0.983251919050942</v>
      </c>
      <c r="TK388" s="1">
        <f>TK175</f>
        <v>0.276883116883117</v>
      </c>
      <c r="TN388" s="1">
        <f>TN175</f>
        <v>0.495777621393385</v>
      </c>
      <c r="TQ388" s="1">
        <f>TQ175</f>
        <v>0.504222378606615</v>
      </c>
      <c r="TT388" s="1">
        <f>TT175</f>
        <v>0.0170333569907735</v>
      </c>
      <c r="TW388" s="1">
        <f>TW175</f>
        <v>0.731948051948052</v>
      </c>
      <c r="TZ388" s="1">
        <f>TZ175</f>
        <v>0.255584415584416</v>
      </c>
      <c r="UC388" s="1">
        <f>UC175</f>
        <v>0.0124675324675324</v>
      </c>
      <c r="UG388" s="1">
        <f>UG175</f>
        <v>0.841285685765622</v>
      </c>
      <c r="UJ388" s="1">
        <f>UJ175</f>
        <v>0.733982573039467</v>
      </c>
      <c r="UM388" s="1">
        <f>UM175</f>
        <v>0.746540235776525</v>
      </c>
      <c r="UP388" s="1">
        <f>UP175</f>
        <v>0.983178853415723</v>
      </c>
      <c r="US388" s="1">
        <f>US175</f>
        <v>0.283700666324961</v>
      </c>
      <c r="UV388" s="1">
        <f>UV175</f>
        <v>0.495759044486758</v>
      </c>
      <c r="UY388" s="1">
        <f>UY175</f>
        <v>0.504240955513242</v>
      </c>
      <c r="VB388" s="1">
        <f>VB175</f>
        <v>0.0171089385474861</v>
      </c>
      <c r="VE388" s="1">
        <f>VE175</f>
        <v>0.733982573039467</v>
      </c>
      <c r="VH388" s="1">
        <f>VH175</f>
        <v>0.253459764223475</v>
      </c>
      <c r="VK388" s="1">
        <f>VK175</f>
        <v>0.0125576627370578</v>
      </c>
      <c r="VO388" s="1">
        <f>VO175</f>
        <v>0.830520560969812</v>
      </c>
      <c r="VR388" s="1">
        <f>VR175</f>
        <v>0.688581314878893</v>
      </c>
      <c r="VU388" s="1">
        <f>VU175</f>
        <v>0.72381251966027</v>
      </c>
      <c r="VX388" s="1">
        <f>VX175</f>
        <v>0.951325510647545</v>
      </c>
      <c r="WA388" s="1">
        <f>WA175</f>
        <v>0.323372129600503</v>
      </c>
      <c r="WD388" s="1">
        <f>WD175</f>
        <v>0.487527839643653</v>
      </c>
      <c r="WG388" s="1">
        <f>WG175</f>
        <v>0.512472160356347</v>
      </c>
      <c r="WJ388" s="1">
        <f>WJ175</f>
        <v>0.0511649154865235</v>
      </c>
      <c r="WM388" s="1">
        <f>WM175</f>
        <v>0.688581314878893</v>
      </c>
      <c r="WP388" s="1">
        <f>WP175</f>
        <v>0.27618748033973</v>
      </c>
      <c r="WS388" s="1">
        <f>WS175</f>
        <v>0.0352312047813777</v>
      </c>
      <c r="WW388" s="1">
        <f>WW175</f>
        <v>0.780192376202351</v>
      </c>
      <c r="WZ388" s="1">
        <f>WZ175</f>
        <v>0.584945112388918</v>
      </c>
      <c r="XC388" s="1">
        <f>XC175</f>
        <v>0.699424986931521</v>
      </c>
      <c r="XF388" s="1">
        <f>XF175</f>
        <v>0.836322869955157</v>
      </c>
      <c r="XI388" s="1">
        <f>XI175</f>
        <v>0.467328802927339</v>
      </c>
      <c r="XL388" s="1">
        <f>XL175</f>
        <v>0.455433455433455</v>
      </c>
      <c r="XO388" s="1">
        <f>XO175</f>
        <v>0.544566544566545</v>
      </c>
      <c r="XR388" s="1">
        <f>XR175</f>
        <v>0.195710455764075</v>
      </c>
      <c r="XU388" s="1">
        <f>XU175</f>
        <v>0.584945112388918</v>
      </c>
      <c r="XX388" s="1">
        <f>XX175</f>
        <v>0.300575013068479</v>
      </c>
      <c r="YA388" s="1">
        <f>YA175</f>
        <v>0.114479874542603</v>
      </c>
      <c r="YE388" s="1">
        <f>YE175</f>
        <v>0.647058823529412</v>
      </c>
      <c r="YH388" s="1">
        <f>YH175</f>
        <v>0.434090909090909</v>
      </c>
      <c r="YK388" s="1">
        <f>YK175</f>
        <v>0.55</v>
      </c>
      <c r="YN388" s="1">
        <f>YN175</f>
        <v>0.789256198347107</v>
      </c>
      <c r="YQ388" s="1">
        <f>YQ175</f>
        <v>0.545454545454545</v>
      </c>
      <c r="YT388" s="1">
        <f>YT175</f>
        <v>0.441108545034642</v>
      </c>
      <c r="YW388" s="1">
        <f>YW175</f>
        <v>0.558891454965358</v>
      </c>
      <c r="YZ388" s="1">
        <f>YZ175</f>
        <v>0.267015706806283</v>
      </c>
      <c r="ZC388" s="1">
        <f>ZC175</f>
        <v>0.434090909090909</v>
      </c>
      <c r="ZF388" s="1">
        <f>ZF175</f>
        <v>0.45</v>
      </c>
      <c r="ZI388" s="1">
        <f>ZI175</f>
        <v>0.115909090909091</v>
      </c>
    </row>
    <row r="389" spans="2:685">
      <c r="B389" s="1" t="s">
        <v>85</v>
      </c>
      <c r="C389" s="1">
        <f>C186</f>
        <v>0.838805970149254</v>
      </c>
      <c r="F389" s="1">
        <f>F186</f>
        <v>0.73077975376197</v>
      </c>
      <c r="I389" s="1">
        <f>I186</f>
        <v>0.744186046511628</v>
      </c>
      <c r="L389" s="1">
        <f>L186</f>
        <v>0.981985294117647</v>
      </c>
      <c r="O389" s="1">
        <f>O186</f>
        <v>0.283173734610123</v>
      </c>
      <c r="R389" s="1">
        <f>R186</f>
        <v>0.495455388610647</v>
      </c>
      <c r="U389" s="1">
        <f>U186</f>
        <v>0.504544611389353</v>
      </c>
      <c r="X389" s="1">
        <f>X186</f>
        <v>0.0183451890677646</v>
      </c>
      <c r="AA389" s="1">
        <f>AA186</f>
        <v>0.73077975376197</v>
      </c>
      <c r="AD389" s="1">
        <f>AD186</f>
        <v>0.255813953488372</v>
      </c>
      <c r="AG389" s="1">
        <f>AG186</f>
        <v>0.013406292749658</v>
      </c>
      <c r="AK389" s="1">
        <f>AK186</f>
        <v>0.839571110661542</v>
      </c>
      <c r="AN389" s="1">
        <f>AN186</f>
        <v>0.731624378760136</v>
      </c>
      <c r="AQ389" s="1">
        <f>AQ186</f>
        <v>0.744964687418258</v>
      </c>
      <c r="AT389" s="1">
        <f>AT186</f>
        <v>0.982092696629214</v>
      </c>
      <c r="AW389" s="1">
        <f>AW186</f>
        <v>0.29296364111954</v>
      </c>
      <c r="AZ389" s="1">
        <f>AZ186</f>
        <v>0.495482728077945</v>
      </c>
      <c r="BC389" s="1">
        <f>BC186</f>
        <v>0.504517271922055</v>
      </c>
      <c r="BF389" s="1">
        <f>BF186</f>
        <v>0.0182338219520914</v>
      </c>
      <c r="BI389" s="1">
        <f>BI186</f>
        <v>0.731624378760136</v>
      </c>
      <c r="BL389" s="1">
        <f>BL186</f>
        <v>0.255035312581742</v>
      </c>
      <c r="BO389" s="1">
        <f>BO186</f>
        <v>0.0133403086581219</v>
      </c>
      <c r="BS389" s="1">
        <f>BS186</f>
        <v>0.821797752808989</v>
      </c>
      <c r="BV389" s="1">
        <f>BV186</f>
        <v>0.685555897751771</v>
      </c>
      <c r="BY389" s="1">
        <f>BY186</f>
        <v>0.727440714505698</v>
      </c>
      <c r="CB389" s="1">
        <f>CB186</f>
        <v>0.942421676545301</v>
      </c>
      <c r="CE389" s="1">
        <f>CE186</f>
        <v>0.370495842315984</v>
      </c>
      <c r="CH389" s="1">
        <f>CH186</f>
        <v>0.485178727114211</v>
      </c>
      <c r="CK389" s="1">
        <f>CK186</f>
        <v>0.514821272885789</v>
      </c>
      <c r="CN389" s="1">
        <f>CN186</f>
        <v>0.0610961365678346</v>
      </c>
      <c r="CQ389" s="1">
        <f>CQ186</f>
        <v>0.685555897751771</v>
      </c>
      <c r="CT389" s="1">
        <f>CT186</f>
        <v>0.272559285494302</v>
      </c>
      <c r="CW389" s="1">
        <f>CW186</f>
        <v>0.0418848167539266</v>
      </c>
      <c r="DA389" s="1">
        <f>DA186</f>
        <v>0.754200859710825</v>
      </c>
      <c r="DD389" s="1">
        <f>DD186</f>
        <v>0.558387670420865</v>
      </c>
      <c r="DG389" s="1">
        <f>DG186</f>
        <v>0.671013633669235</v>
      </c>
      <c r="DJ389" s="1">
        <f>DJ186</f>
        <v>0.832155477031802</v>
      </c>
      <c r="DM389" s="1">
        <f>DM186</f>
        <v>0.516893894487255</v>
      </c>
      <c r="DP389" s="1">
        <f>DP186</f>
        <v>0.454194792671167</v>
      </c>
      <c r="DS389" s="1">
        <f>DS186</f>
        <v>0.545805207328833</v>
      </c>
      <c r="DV389" s="1">
        <f>DV186</f>
        <v>0.201698513800425</v>
      </c>
      <c r="DY389" s="1">
        <f>DY186</f>
        <v>0.558387670420865</v>
      </c>
      <c r="EB389" s="1">
        <f>EB186</f>
        <v>0.328986366330765</v>
      </c>
      <c r="EE389" s="1">
        <f>EE186</f>
        <v>0.11262596324837</v>
      </c>
      <c r="EI389" s="1">
        <f>EI186</f>
        <v>0.607072691552063</v>
      </c>
      <c r="EL389" s="1">
        <f>EL186</f>
        <v>0.406832298136646</v>
      </c>
      <c r="EO389" s="1">
        <f>EO186</f>
        <v>0.531055900621118</v>
      </c>
      <c r="ER389" s="1">
        <f>ER186</f>
        <v>0.766081871345029</v>
      </c>
      <c r="EU389" s="1">
        <f>EU186</f>
        <v>0.580745341614907</v>
      </c>
      <c r="EX389" s="1">
        <f>EX186</f>
        <v>0.433774834437086</v>
      </c>
      <c r="FA389" s="1">
        <f>FA186</f>
        <v>0.566225165562914</v>
      </c>
      <c r="FD389" s="1">
        <f>FD186</f>
        <v>0.305343511450382</v>
      </c>
      <c r="FG389" s="1">
        <f>FG186</f>
        <v>0.406832298136646</v>
      </c>
      <c r="FJ389" s="1">
        <f>FJ186</f>
        <v>0.468944099378882</v>
      </c>
      <c r="FM389" s="1">
        <f>FM186</f>
        <v>0.124223602484472</v>
      </c>
      <c r="FS389" s="1">
        <f>FS186</f>
        <v>0.83752299202943</v>
      </c>
      <c r="FV389" s="1">
        <f>FV186</f>
        <v>0.728826933193056</v>
      </c>
      <c r="FY389" s="1">
        <f>FY186</f>
        <v>0.742766964755392</v>
      </c>
      <c r="GB389" s="1">
        <f>GB186</f>
        <v>0.981232294617564</v>
      </c>
      <c r="GE389" s="1">
        <f>GE186</f>
        <v>0.286954234613362</v>
      </c>
      <c r="GH389" s="1">
        <f>GH186</f>
        <v>0.4952636282395</v>
      </c>
      <c r="GK389" s="1">
        <f>GK186</f>
        <v>0.5047363717605</v>
      </c>
      <c r="GN389" s="1">
        <f>GN186</f>
        <v>0.0191266690725371</v>
      </c>
      <c r="GQ389" s="1">
        <f>GQ186</f>
        <v>0.728826933193056</v>
      </c>
      <c r="GT389" s="1">
        <f>GT186</f>
        <v>0.257233035244608</v>
      </c>
      <c r="GW389" s="1">
        <f>GW186</f>
        <v>0.0139400315623357</v>
      </c>
      <c r="HA389" s="1">
        <f>HA186</f>
        <v>0.83979057591623</v>
      </c>
      <c r="HD389" s="1">
        <f>HD186</f>
        <v>0.731206057328286</v>
      </c>
      <c r="HG389" s="1">
        <f>HG186</f>
        <v>0.744726879394267</v>
      </c>
      <c r="HJ389" s="1">
        <f>HJ186</f>
        <v>0.981844589687727</v>
      </c>
      <c r="HM389" s="1">
        <f>HM186</f>
        <v>0.291238507301244</v>
      </c>
      <c r="HP389" s="1">
        <f>HP186</f>
        <v>0.495419567607182</v>
      </c>
      <c r="HS389" s="1">
        <f>HS186</f>
        <v>0.504580432392818</v>
      </c>
      <c r="HV389" s="1">
        <f>HV186</f>
        <v>0.0184911242603547</v>
      </c>
      <c r="HY389" s="1">
        <f>HY186</f>
        <v>0.731206057328286</v>
      </c>
      <c r="IB389" s="1">
        <f>IB186</f>
        <v>0.255273120605733</v>
      </c>
      <c r="IE389" s="1">
        <f>IE186</f>
        <v>0.0135208220659815</v>
      </c>
      <c r="II389" s="1">
        <f>II186</f>
        <v>0.819606925596631</v>
      </c>
      <c r="IL389" s="1">
        <f>IL186</f>
        <v>0.68346709470305</v>
      </c>
      <c r="IO389" s="1">
        <f>IO186</f>
        <v>0.725200642054575</v>
      </c>
      <c r="IR389" s="1">
        <f>IR186</f>
        <v>0.942452412571934</v>
      </c>
      <c r="IU389" s="1">
        <f>IU186</f>
        <v>0.372070626003211</v>
      </c>
      <c r="IX389" s="1">
        <f>IX186</f>
        <v>0.485186873290793</v>
      </c>
      <c r="JA389" s="1">
        <f>JA186</f>
        <v>0.514813126709207</v>
      </c>
      <c r="JD389" s="1">
        <f>JD186</f>
        <v>0.061061531235322</v>
      </c>
      <c r="JG389" s="1">
        <f>JG186</f>
        <v>0.68346709470305</v>
      </c>
      <c r="JJ389" s="1">
        <f>JJ186</f>
        <v>0.274799357945425</v>
      </c>
      <c r="JM389" s="1">
        <f>JM186</f>
        <v>0.0417335473515251</v>
      </c>
      <c r="JQ389" s="1">
        <f>JQ186</f>
        <v>0.750302053966975</v>
      </c>
      <c r="JT389" s="1">
        <f>JT186</f>
        <v>0.554881746513038</v>
      </c>
      <c r="JW389" s="1">
        <f>JW186</f>
        <v>0.667677380230443</v>
      </c>
      <c r="JZ389" s="1">
        <f>JZ186</f>
        <v>0.831062670299727</v>
      </c>
      <c r="KC389" s="1">
        <f>KC186</f>
        <v>0.505761067313523</v>
      </c>
      <c r="KF389" s="1">
        <f>KF186</f>
        <v>0.453869047619048</v>
      </c>
      <c r="KI389" s="1">
        <f>KI186</f>
        <v>0.546130952380952</v>
      </c>
      <c r="KL389" s="1">
        <f>KL186</f>
        <v>0.20327868852459</v>
      </c>
      <c r="KO389" s="1">
        <f>KO186</f>
        <v>0.554881746513038</v>
      </c>
      <c r="KR389" s="1">
        <f>KR186</f>
        <v>0.332322619769557</v>
      </c>
      <c r="KU389" s="1">
        <f>KU186</f>
        <v>0.112795633717405</v>
      </c>
      <c r="KY389" s="1">
        <f>KY186</f>
        <v>0.607210626185958</v>
      </c>
      <c r="LB389" s="1">
        <f>LB186</f>
        <v>0.408955223880597</v>
      </c>
      <c r="LE389" s="1">
        <f>LE186</f>
        <v>0.53134328358209</v>
      </c>
      <c r="LH389" s="1">
        <f>LH186</f>
        <v>0.769662921348315</v>
      </c>
      <c r="LK389" s="1">
        <f>LK186</f>
        <v>0.573134328358209</v>
      </c>
      <c r="LN389" s="1">
        <f>LN186</f>
        <v>0.434920634920635</v>
      </c>
      <c r="LQ389" s="1">
        <f>LQ186</f>
        <v>0.565079365079365</v>
      </c>
      <c r="LT389" s="1">
        <f>LT186</f>
        <v>0.299270072992701</v>
      </c>
      <c r="LW389" s="1">
        <f>LW186</f>
        <v>0.408955223880597</v>
      </c>
      <c r="LZ389" s="1">
        <f>LZ186</f>
        <v>0.46865671641791</v>
      </c>
      <c r="MC389" s="1">
        <f>MC186</f>
        <v>0.122388059701493</v>
      </c>
      <c r="MI389" s="1">
        <f>MI186</f>
        <v>0.840056474384833</v>
      </c>
      <c r="ML389" s="1">
        <f>ML186</f>
        <v>0.731412400308721</v>
      </c>
      <c r="MO389" s="1">
        <f>MO186</f>
        <v>0.743503987651145</v>
      </c>
      <c r="MR389" s="1">
        <f>MR186</f>
        <v>0.983737024221453</v>
      </c>
      <c r="MU389" s="1">
        <f>MU186</f>
        <v>0.275533830717777</v>
      </c>
      <c r="MX389" s="1">
        <f>MX186</f>
        <v>0.495900924472353</v>
      </c>
      <c r="NA389" s="1">
        <f>NA186</f>
        <v>0.504099075527647</v>
      </c>
      <c r="ND389" s="1">
        <f>ND186</f>
        <v>0.0165318325712278</v>
      </c>
      <c r="NG389" s="1">
        <f>NG186</f>
        <v>0.731412400308721</v>
      </c>
      <c r="NJ389" s="1">
        <f>NJ186</f>
        <v>0.256496012348855</v>
      </c>
      <c r="NM389" s="1">
        <f>NM186</f>
        <v>0.0120915873424235</v>
      </c>
      <c r="NQ389" s="1">
        <f>NQ186</f>
        <v>0.840974486859774</v>
      </c>
      <c r="NT389" s="1">
        <f>NT186</f>
        <v>0.733020498888615</v>
      </c>
      <c r="NW389" s="1">
        <f>NW186</f>
        <v>0.745616201531242</v>
      </c>
      <c r="NZ389" s="1">
        <f>NZ186</f>
        <v>0.983106989069228</v>
      </c>
      <c r="OC389" s="1">
        <f>OC186</f>
        <v>0.287478389725858</v>
      </c>
      <c r="OF389" s="1">
        <f>OF186</f>
        <v>0.495740771671956</v>
      </c>
      <c r="OI389" s="1">
        <f>OI186</f>
        <v>0.504259228328044</v>
      </c>
      <c r="OL389" s="1">
        <f>OL186</f>
        <v>0.0171832884097034</v>
      </c>
      <c r="OO389" s="1">
        <f>OO186</f>
        <v>0.733020498888615</v>
      </c>
      <c r="OR389" s="1">
        <f>OR186</f>
        <v>0.254383798468758</v>
      </c>
      <c r="OU389" s="1">
        <f>OU186</f>
        <v>0.0125957026426278</v>
      </c>
      <c r="OY389" s="1">
        <f>OY186</f>
        <v>0.831104855735398</v>
      </c>
      <c r="PB389" s="1">
        <f>PB186</f>
        <v>0.688473520249221</v>
      </c>
      <c r="PE389" s="1">
        <f>PE186</f>
        <v>0.723052959501558</v>
      </c>
      <c r="PH389" s="1">
        <f>PH186</f>
        <v>0.952175786299009</v>
      </c>
      <c r="PK389" s="1">
        <f>PK186</f>
        <v>0.32803738317757</v>
      </c>
      <c r="PN389" s="1">
        <f>PN186</f>
        <v>0.487751048333701</v>
      </c>
      <c r="PQ389" s="1">
        <f>PQ186</f>
        <v>0.512248951666299</v>
      </c>
      <c r="PT389" s="1">
        <f>PT186</f>
        <v>0.0502262443438914</v>
      </c>
      <c r="PW389" s="1">
        <f>PW186</f>
        <v>0.688473520249221</v>
      </c>
      <c r="PZ389" s="1">
        <f>PZ186</f>
        <v>0.276947040498442</v>
      </c>
      <c r="QC389" s="1">
        <f>QC186</f>
        <v>0.0345794392523365</v>
      </c>
      <c r="QG389" s="1">
        <f>QG186</f>
        <v>0.777620396600567</v>
      </c>
      <c r="QJ389" s="1">
        <f>QJ186</f>
        <v>0.5850622406639</v>
      </c>
      <c r="QM389" s="1">
        <f>QM186</f>
        <v>0.700207468879668</v>
      </c>
      <c r="QP389" s="1">
        <f>QP186</f>
        <v>0.835555555555555</v>
      </c>
      <c r="QS389" s="1">
        <f>QS186</f>
        <v>0.464730290456432</v>
      </c>
      <c r="QV389" s="1">
        <f>QV186</f>
        <v>0.455205811138015</v>
      </c>
      <c r="QY389" s="1">
        <f>QY186</f>
        <v>0.544794188861985</v>
      </c>
      <c r="RB389" s="1">
        <f>RB186</f>
        <v>0.196808510638298</v>
      </c>
      <c r="RE389" s="1">
        <f>RE186</f>
        <v>0.5850622406639</v>
      </c>
      <c r="RH389" s="1">
        <f>RH186</f>
        <v>0.299792531120332</v>
      </c>
      <c r="RK389" s="1">
        <f>RK186</f>
        <v>0.115145228215768</v>
      </c>
      <c r="RO389" s="1">
        <f>RO186</f>
        <v>0.649331352154532</v>
      </c>
      <c r="RR389" s="1">
        <f>RR186</f>
        <v>0.436781609195402</v>
      </c>
      <c r="RU389" s="1">
        <f>RU186</f>
        <v>0.551724137931034</v>
      </c>
      <c r="RX389" s="1">
        <f>RX186</f>
        <v>0.791666666666667</v>
      </c>
      <c r="SA389" s="1">
        <f>SA186</f>
        <v>0.547126436781609</v>
      </c>
      <c r="SD389" s="1">
        <f>SD186</f>
        <v>0.441860465116279</v>
      </c>
      <c r="SG389" s="1">
        <f>SG186</f>
        <v>0.558139534883721</v>
      </c>
      <c r="SJ389" s="1">
        <f>SJ186</f>
        <v>0.263157894736842</v>
      </c>
      <c r="SM389" s="1">
        <f>SM186</f>
        <v>0.436781609195402</v>
      </c>
      <c r="SP389" s="1">
        <f>SP186</f>
        <v>0.448275862068966</v>
      </c>
      <c r="SS389" s="1">
        <f>SS186</f>
        <v>0.114942528735632</v>
      </c>
      <c r="SY389" s="1">
        <f>SY186</f>
        <v>0.840239125953412</v>
      </c>
      <c r="TB389" s="1">
        <f>TB186</f>
        <v>0.730363732208751</v>
      </c>
      <c r="TE389" s="1">
        <f>TE186</f>
        <v>0.742488139167106</v>
      </c>
      <c r="TH389" s="1">
        <f>TH186</f>
        <v>0.983670571529996</v>
      </c>
      <c r="TK389" s="1">
        <f>TK186</f>
        <v>0.27859778597786</v>
      </c>
      <c r="TN389" s="1">
        <f>TN186</f>
        <v>0.49588403722262</v>
      </c>
      <c r="TQ389" s="1">
        <f>TQ186</f>
        <v>0.50411596277738</v>
      </c>
      <c r="TT389" s="1">
        <f>TT186</f>
        <v>0.016600505232768</v>
      </c>
      <c r="TW389" s="1">
        <f>TW186</f>
        <v>0.730363732208751</v>
      </c>
      <c r="TZ389" s="1">
        <f>TZ186</f>
        <v>0.257511860832894</v>
      </c>
      <c r="UC389" s="1">
        <f>UC186</f>
        <v>0.0121244069583553</v>
      </c>
      <c r="UG389" s="1">
        <f>UG186</f>
        <v>0.841463414634146</v>
      </c>
      <c r="UJ389" s="1">
        <f>UJ186</f>
        <v>0.733624454148472</v>
      </c>
      <c r="UM389" s="1">
        <f>UM186</f>
        <v>0.746724890829694</v>
      </c>
      <c r="UP389" s="1">
        <f>UP186</f>
        <v>0.982456140350877</v>
      </c>
      <c r="US389" s="1">
        <f>US186</f>
        <v>0.284870279989725</v>
      </c>
      <c r="UV389" s="1">
        <f>UV186</f>
        <v>0.495575221238938</v>
      </c>
      <c r="UY389" s="1">
        <f>UY186</f>
        <v>0.504424778761062</v>
      </c>
      <c r="VB389" s="1">
        <f>VB186</f>
        <v>0.0178571428571428</v>
      </c>
      <c r="VE389" s="1">
        <f>VE186</f>
        <v>0.733624454148472</v>
      </c>
      <c r="VH389" s="1">
        <f>VH186</f>
        <v>0.253275109170306</v>
      </c>
      <c r="VK389" s="1">
        <f>VK186</f>
        <v>0.0131004366812227</v>
      </c>
      <c r="VO389" s="1">
        <f>VO186</f>
        <v>0.830806257521059</v>
      </c>
      <c r="VR389" s="1">
        <f>VR186</f>
        <v>0.690415335463259</v>
      </c>
      <c r="VU389" s="1">
        <f>VU186</f>
        <v>0.72555910543131</v>
      </c>
      <c r="VX389" s="1">
        <f>VX186</f>
        <v>0.951563188022897</v>
      </c>
      <c r="WA389" s="1">
        <f>WA186</f>
        <v>0.327476038338658</v>
      </c>
      <c r="WD389" s="1">
        <f>WD186</f>
        <v>0.487590252707581</v>
      </c>
      <c r="WG389" s="1">
        <f>WG186</f>
        <v>0.512409747292419</v>
      </c>
      <c r="WJ389" s="1">
        <f>WJ186</f>
        <v>0.0509023600185099</v>
      </c>
      <c r="WM389" s="1">
        <f>WM186</f>
        <v>0.690415335463259</v>
      </c>
      <c r="WP389" s="1">
        <f>WP186</f>
        <v>0.27444089456869</v>
      </c>
      <c r="WS389" s="1">
        <f>WS186</f>
        <v>0.0351437699680512</v>
      </c>
      <c r="WW389" s="1">
        <f>WW186</f>
        <v>0.781765972720747</v>
      </c>
      <c r="WZ389" s="1">
        <f>WZ186</f>
        <v>0.582677165354331</v>
      </c>
      <c r="XC389" s="1">
        <f>XC186</f>
        <v>0.692913385826772</v>
      </c>
      <c r="XF389" s="1">
        <f>XF186</f>
        <v>0.840909090909091</v>
      </c>
      <c r="XI389" s="1">
        <f>XI186</f>
        <v>0.46246719160105</v>
      </c>
      <c r="XL389" s="1">
        <f>XL186</f>
        <v>0.45679012345679</v>
      </c>
      <c r="XO389" s="1">
        <f>XO186</f>
        <v>0.54320987654321</v>
      </c>
      <c r="XR389" s="1">
        <f>XR186</f>
        <v>0.189189189189189</v>
      </c>
      <c r="XU389" s="1">
        <f>XU186</f>
        <v>0.582677165354331</v>
      </c>
      <c r="XX389" s="1">
        <f>XX186</f>
        <v>0.307086614173228</v>
      </c>
      <c r="YA389" s="1">
        <f>YA186</f>
        <v>0.110236220472441</v>
      </c>
      <c r="YE389" s="1">
        <f>YE186</f>
        <v>0.644144144144144</v>
      </c>
      <c r="YH389" s="1">
        <f>YH186</f>
        <v>0.4375</v>
      </c>
      <c r="YK389" s="1">
        <f>YK186</f>
        <v>0.553240740740741</v>
      </c>
      <c r="YN389" s="1">
        <f>YN186</f>
        <v>0.790794979079498</v>
      </c>
      <c r="YQ389" s="1">
        <f>YQ186</f>
        <v>0.541666666666667</v>
      </c>
      <c r="YT389" s="1">
        <f>YT186</f>
        <v>0.441588785046729</v>
      </c>
      <c r="YW389" s="1">
        <f>YW186</f>
        <v>0.558411214953271</v>
      </c>
      <c r="YZ389" s="1">
        <f>YZ186</f>
        <v>0.264550264550265</v>
      </c>
      <c r="ZC389" s="1">
        <f>ZC186</f>
        <v>0.4375</v>
      </c>
      <c r="ZF389" s="1">
        <f>ZF186</f>
        <v>0.446759259259259</v>
      </c>
      <c r="ZI389" s="1">
        <f>ZI186</f>
        <v>0.115740740740741</v>
      </c>
    </row>
    <row r="390" spans="2:685">
      <c r="B390" s="1" t="s">
        <v>85</v>
      </c>
      <c r="C390" s="1">
        <f>C197</f>
        <v>0.837980867087319</v>
      </c>
      <c r="F390" s="1">
        <f>F197</f>
        <v>0.728511530398323</v>
      </c>
      <c r="I390" s="1">
        <f>I197</f>
        <v>0.742138364779874</v>
      </c>
      <c r="L390" s="1">
        <f>L197</f>
        <v>0.981638418079096</v>
      </c>
      <c r="O390" s="1">
        <f>O197</f>
        <v>0.287473794549266</v>
      </c>
      <c r="R390" s="1">
        <f>R197</f>
        <v>0.495367070563079</v>
      </c>
      <c r="U390" s="1">
        <f>U197</f>
        <v>0.504632929436921</v>
      </c>
      <c r="X390" s="1">
        <f>X197</f>
        <v>0.0187050359712229</v>
      </c>
      <c r="AA390" s="1">
        <f>AA197</f>
        <v>0.728511530398323</v>
      </c>
      <c r="AD390" s="1">
        <f>AD197</f>
        <v>0.257861635220126</v>
      </c>
      <c r="AG390" s="1">
        <f>AG197</f>
        <v>0.0136268343815513</v>
      </c>
      <c r="AK390" s="1">
        <f>AK197</f>
        <v>0.839828606406856</v>
      </c>
      <c r="AN390" s="1">
        <f>AN197</f>
        <v>0.731874505668336</v>
      </c>
      <c r="AQ390" s="1">
        <f>AQ197</f>
        <v>0.745320326918007</v>
      </c>
      <c r="AT390" s="1">
        <f>AT197</f>
        <v>0.981959674566678</v>
      </c>
      <c r="AW390" s="1">
        <f>AW197</f>
        <v>0.292117057737938</v>
      </c>
      <c r="AZ390" s="1">
        <f>AZ197</f>
        <v>0.495448866678565</v>
      </c>
      <c r="BC390" s="1">
        <f>BC197</f>
        <v>0.504551133321435</v>
      </c>
      <c r="BF390" s="1">
        <f>BF197</f>
        <v>0.018371757925072</v>
      </c>
      <c r="BI390" s="1">
        <f>BI197</f>
        <v>0.731874505668336</v>
      </c>
      <c r="BL390" s="1">
        <f>BL197</f>
        <v>0.254679673081993</v>
      </c>
      <c r="BO390" s="1">
        <f>BO197</f>
        <v>0.0134458212496705</v>
      </c>
      <c r="BS390" s="1">
        <f>BS197</f>
        <v>0.820093457943925</v>
      </c>
      <c r="BV390" s="1">
        <f>BV197</f>
        <v>0.682473566164691</v>
      </c>
      <c r="BY390" s="1">
        <f>BY197</f>
        <v>0.723806472284524</v>
      </c>
      <c r="CB390" s="1">
        <f>CB197</f>
        <v>0.942895086321381</v>
      </c>
      <c r="CE390" s="1">
        <f>CE197</f>
        <v>0.371355334828581</v>
      </c>
      <c r="CH390" s="1">
        <f>CH197</f>
        <v>0.485304169514696</v>
      </c>
      <c r="CK390" s="1">
        <f>CK197</f>
        <v>0.514695830485304</v>
      </c>
      <c r="CN390" s="1">
        <f>CN197</f>
        <v>0.0605633802816903</v>
      </c>
      <c r="CQ390" s="1">
        <f>CQ197</f>
        <v>0.682473566164691</v>
      </c>
      <c r="CT390" s="1">
        <f>CT197</f>
        <v>0.276193527715476</v>
      </c>
      <c r="CW390" s="1">
        <f>CW197</f>
        <v>0.0413329061198334</v>
      </c>
      <c r="DA390" s="1">
        <f>DA197</f>
        <v>0.752920353982301</v>
      </c>
      <c r="DD390" s="1">
        <f>DD197</f>
        <v>0.544426494345719</v>
      </c>
      <c r="DG390" s="1">
        <f>DG197</f>
        <v>0.659666128163705</v>
      </c>
      <c r="DJ390" s="1">
        <f>DJ197</f>
        <v>0.825306122448979</v>
      </c>
      <c r="DM390" s="1">
        <f>DM197</f>
        <v>0.521270866989768</v>
      </c>
      <c r="DP390" s="1">
        <f>DP197</f>
        <v>0.452146690518784</v>
      </c>
      <c r="DS390" s="1">
        <f>DS197</f>
        <v>0.547853309481216</v>
      </c>
      <c r="DV390" s="1">
        <f>DV197</f>
        <v>0.211671612265084</v>
      </c>
      <c r="DY390" s="1">
        <f>DY197</f>
        <v>0.544426494345719</v>
      </c>
      <c r="EB390" s="1">
        <f>EB197</f>
        <v>0.340333871836295</v>
      </c>
      <c r="EE390" s="1">
        <f>EE197</f>
        <v>0.115239633817986</v>
      </c>
      <c r="EI390" s="1">
        <f>EI197</f>
        <v>0.606854838709677</v>
      </c>
      <c r="EL390" s="1">
        <f>EL197</f>
        <v>0.404458598726115</v>
      </c>
      <c r="EO390" s="1">
        <f>EO197</f>
        <v>0.525477707006369</v>
      </c>
      <c r="ER390" s="1">
        <f>ER197</f>
        <v>0.76969696969697</v>
      </c>
      <c r="EU390" s="1">
        <f>EU197</f>
        <v>0.579617834394905</v>
      </c>
      <c r="EX390" s="1">
        <f>EX197</f>
        <v>0.434931506849315</v>
      </c>
      <c r="FA390" s="1">
        <f>FA197</f>
        <v>0.565068493150685</v>
      </c>
      <c r="FD390" s="1">
        <f>FD197</f>
        <v>0.299212598425197</v>
      </c>
      <c r="FG390" s="1">
        <f>FG197</f>
        <v>0.404458598726115</v>
      </c>
      <c r="FJ390" s="1">
        <f>FJ197</f>
        <v>0.474522292993631</v>
      </c>
      <c r="FM390" s="1">
        <f>FM197</f>
        <v>0.121019108280255</v>
      </c>
      <c r="FS390" s="1">
        <f>FS197</f>
        <v>0.83722854188211</v>
      </c>
      <c r="FV390" s="1">
        <f>FV197</f>
        <v>0.729614873837982</v>
      </c>
      <c r="FY390" s="1">
        <f>FY197</f>
        <v>0.742895086321381</v>
      </c>
      <c r="GB390" s="1">
        <f>GB197</f>
        <v>0.982123703968538</v>
      </c>
      <c r="GE390" s="1">
        <f>GE197</f>
        <v>0.284196547144754</v>
      </c>
      <c r="GH390" s="1">
        <f>GH197</f>
        <v>0.495490620490621</v>
      </c>
      <c r="GK390" s="1">
        <f>GK197</f>
        <v>0.504509379509379</v>
      </c>
      <c r="GN390" s="1">
        <f>GN197</f>
        <v>0.0182016745540587</v>
      </c>
      <c r="GQ390" s="1">
        <f>GQ197</f>
        <v>0.729614873837982</v>
      </c>
      <c r="GT390" s="1">
        <f>GT197</f>
        <v>0.257104913678619</v>
      </c>
      <c r="GW390" s="1">
        <f>GW197</f>
        <v>0.0132802124833996</v>
      </c>
      <c r="HA390" s="1">
        <f>HA197</f>
        <v>0.840447575631993</v>
      </c>
      <c r="HD390" s="1">
        <f>HD197</f>
        <v>0.730995717344754</v>
      </c>
      <c r="HG390" s="1">
        <f>HG197</f>
        <v>0.744379014989293</v>
      </c>
      <c r="HJ390" s="1">
        <f>HJ197</f>
        <v>0.982020855807264</v>
      </c>
      <c r="HM390" s="1">
        <f>HM197</f>
        <v>0.291755888650964</v>
      </c>
      <c r="HP390" s="1">
        <f>HP197</f>
        <v>0.495464441219158</v>
      </c>
      <c r="HS390" s="1">
        <f>HS197</f>
        <v>0.504535558780842</v>
      </c>
      <c r="HV390" s="1">
        <f>HV197</f>
        <v>0.018308311973636</v>
      </c>
      <c r="HY390" s="1">
        <f>HY197</f>
        <v>0.730995717344754</v>
      </c>
      <c r="IB390" s="1">
        <f>IB197</f>
        <v>0.255620985010707</v>
      </c>
      <c r="IE390" s="1">
        <f>IE197</f>
        <v>0.0133832976445397</v>
      </c>
      <c r="II390" s="1">
        <f>II197</f>
        <v>0.821316614420063</v>
      </c>
      <c r="IL390" s="1">
        <f>IL197</f>
        <v>0.684210526315789</v>
      </c>
      <c r="IO390" s="1">
        <f>IO197</f>
        <v>0.726911618669315</v>
      </c>
      <c r="IR390" s="1">
        <f>IR197</f>
        <v>0.941256830601093</v>
      </c>
      <c r="IU390" s="1">
        <f>IU197</f>
        <v>0.372724263488911</v>
      </c>
      <c r="IX390" s="1">
        <f>IX197</f>
        <v>0.484869809992963</v>
      </c>
      <c r="JA390" s="1">
        <f>JA197</f>
        <v>0.515130190007037</v>
      </c>
      <c r="JD390" s="1">
        <f>JD197</f>
        <v>0.0624092888243832</v>
      </c>
      <c r="JG390" s="1">
        <f>JG197</f>
        <v>0.684210526315789</v>
      </c>
      <c r="JJ390" s="1">
        <f>JJ197</f>
        <v>0.273088381330685</v>
      </c>
      <c r="JM390" s="1">
        <f>JM197</f>
        <v>0.0427010923535253</v>
      </c>
      <c r="JQ390" s="1">
        <f>JQ197</f>
        <v>0.754868270332188</v>
      </c>
      <c r="JT390" s="1">
        <f>JT197</f>
        <v>0.557614360162131</v>
      </c>
      <c r="JW390" s="1">
        <f>JW197</f>
        <v>0.669947886508396</v>
      </c>
      <c r="JZ390" s="1">
        <f>JZ197</f>
        <v>0.832324978392394</v>
      </c>
      <c r="KC390" s="1">
        <f>KC197</f>
        <v>0.51650260567458</v>
      </c>
      <c r="KF390" s="1">
        <f>KF197</f>
        <v>0.454245283018868</v>
      </c>
      <c r="KI390" s="1">
        <f>KI197</f>
        <v>0.545754716981132</v>
      </c>
      <c r="KL390" s="1">
        <f>KL197</f>
        <v>0.201453790238837</v>
      </c>
      <c r="KO390" s="1">
        <f>KO197</f>
        <v>0.557614360162131</v>
      </c>
      <c r="KR390" s="1">
        <f>KR197</f>
        <v>0.330052113491604</v>
      </c>
      <c r="KU390" s="1">
        <f>KU197</f>
        <v>0.112333526346265</v>
      </c>
      <c r="KY390" s="1">
        <f>KY197</f>
        <v>0.601145038167939</v>
      </c>
      <c r="LB390" s="1">
        <f>LB197</f>
        <v>0.402402402402402</v>
      </c>
      <c r="LE390" s="1">
        <f>LE197</f>
        <v>0.522522522522523</v>
      </c>
      <c r="LH390" s="1">
        <f>LH197</f>
        <v>0.770114942528736</v>
      </c>
      <c r="LK390" s="1">
        <f>LK197</f>
        <v>0.573573573573574</v>
      </c>
      <c r="LN390" s="1">
        <f>LN197</f>
        <v>0.435064935064935</v>
      </c>
      <c r="LQ390" s="1">
        <f>LQ197</f>
        <v>0.564935064935065</v>
      </c>
      <c r="LT390" s="1">
        <f>LT197</f>
        <v>0.298507462686567</v>
      </c>
      <c r="LW390" s="1">
        <f>LW197</f>
        <v>0.402402402402402</v>
      </c>
      <c r="LZ390" s="1">
        <f>LZ197</f>
        <v>0.477477477477477</v>
      </c>
      <c r="MC390" s="1">
        <f>MC197</f>
        <v>0.12012012012012</v>
      </c>
      <c r="MI390" s="1">
        <f>MI197</f>
        <v>0.840339531123686</v>
      </c>
      <c r="ML390" s="1">
        <f>ML197</f>
        <v>0.730868002054443</v>
      </c>
      <c r="MO390" s="1">
        <f>MO197</f>
        <v>0.742937853107345</v>
      </c>
      <c r="MR390" s="1">
        <f>MR197</f>
        <v>0.983753888696855</v>
      </c>
      <c r="MU390" s="1">
        <f>MU197</f>
        <v>0.270672829994864</v>
      </c>
      <c r="MX390" s="1">
        <f>MX197</f>
        <v>0.495905209966893</v>
      </c>
      <c r="NA390" s="1">
        <f>NA197</f>
        <v>0.504094790033107</v>
      </c>
      <c r="ND390" s="1">
        <f>ND197</f>
        <v>0.0165144061841178</v>
      </c>
      <c r="NG390" s="1">
        <f>NG197</f>
        <v>0.730868002054443</v>
      </c>
      <c r="NJ390" s="1">
        <f>NJ197</f>
        <v>0.257062146892655</v>
      </c>
      <c r="NM390" s="1">
        <f>NM197</f>
        <v>0.0120698510529018</v>
      </c>
      <c r="NQ390" s="1">
        <f>NQ197</f>
        <v>0.841026623252251</v>
      </c>
      <c r="NT390" s="1">
        <f>NT197</f>
        <v>0.735055350553506</v>
      </c>
      <c r="NW390" s="1">
        <f>NW197</f>
        <v>0.747355473554736</v>
      </c>
      <c r="NZ390" s="1">
        <f>NZ197</f>
        <v>0.983541803818301</v>
      </c>
      <c r="OC390" s="1">
        <f>OC197</f>
        <v>0.284378843788438</v>
      </c>
      <c r="OF390" s="1">
        <f>OF197</f>
        <v>0.495851310985728</v>
      </c>
      <c r="OI390" s="1">
        <f>OI197</f>
        <v>0.504148689014271</v>
      </c>
      <c r="OL390" s="1">
        <f>OL197</f>
        <v>0.0167336010709505</v>
      </c>
      <c r="OO390" s="1">
        <f>OO197</f>
        <v>0.735055350553506</v>
      </c>
      <c r="OR390" s="1">
        <f>OR197</f>
        <v>0.252644526445264</v>
      </c>
      <c r="OU390" s="1">
        <f>OU197</f>
        <v>0.01230012300123</v>
      </c>
      <c r="OY390" s="1">
        <f>OY197</f>
        <v>0.831057625549641</v>
      </c>
      <c r="PB390" s="1">
        <f>PB197</f>
        <v>0.688056493705864</v>
      </c>
      <c r="PE390" s="1">
        <f>PE197</f>
        <v>0.723058028860915</v>
      </c>
      <c r="PH390" s="1">
        <f>PH197</f>
        <v>0.951592356687898</v>
      </c>
      <c r="PK390" s="1">
        <f>PK197</f>
        <v>0.326680994780473</v>
      </c>
      <c r="PN390" s="1">
        <f>PN197</f>
        <v>0.487597911227154</v>
      </c>
      <c r="PQ390" s="1">
        <f>PQ197</f>
        <v>0.512402088772846</v>
      </c>
      <c r="PT390" s="1">
        <f>PT197</f>
        <v>0.0508701472556894</v>
      </c>
      <c r="PW390" s="1">
        <f>PW197</f>
        <v>0.688056493705864</v>
      </c>
      <c r="PZ390" s="1">
        <f>PZ197</f>
        <v>0.276941971139085</v>
      </c>
      <c r="QC390" s="1">
        <f>QC197</f>
        <v>0.0350015351550506</v>
      </c>
      <c r="QG390" s="1">
        <f>QG197</f>
        <v>0.776599634369287</v>
      </c>
      <c r="QJ390" s="1">
        <f>QJ197</f>
        <v>0.584673097534834</v>
      </c>
      <c r="QM390" s="1">
        <f>QM197</f>
        <v>0.69882100750268</v>
      </c>
      <c r="QP390" s="1">
        <f>QP197</f>
        <v>0.836656441717792</v>
      </c>
      <c r="QS390" s="1">
        <f>QS197</f>
        <v>0.465702036441586</v>
      </c>
      <c r="QV390" s="1">
        <f>QV197</f>
        <v>0.45553235908142</v>
      </c>
      <c r="QY390" s="1">
        <f>QY197</f>
        <v>0.54446764091858</v>
      </c>
      <c r="RB390" s="1">
        <f>RB197</f>
        <v>0.195233730522456</v>
      </c>
      <c r="RE390" s="1">
        <f>RE197</f>
        <v>0.584673097534834</v>
      </c>
      <c r="RH390" s="1">
        <f>RH197</f>
        <v>0.30117899249732</v>
      </c>
      <c r="RK390" s="1">
        <f>RK197</f>
        <v>0.114147909967846</v>
      </c>
      <c r="RO390" s="1">
        <f>RO197</f>
        <v>0.643730886850153</v>
      </c>
      <c r="RR390" s="1">
        <f>RR197</f>
        <v>0.437352245862884</v>
      </c>
      <c r="RU390" s="1">
        <f>RU197</f>
        <v>0.550827423167849</v>
      </c>
      <c r="RX390" s="1">
        <f>RX197</f>
        <v>0.793991416309013</v>
      </c>
      <c r="SA390" s="1">
        <f>SA197</f>
        <v>0.546099290780142</v>
      </c>
      <c r="SD390" s="1">
        <f>SD197</f>
        <v>0.442583732057416</v>
      </c>
      <c r="SG390" s="1">
        <f>SG197</f>
        <v>0.557416267942584</v>
      </c>
      <c r="SJ390" s="1">
        <f>SJ197</f>
        <v>0.259459459459459</v>
      </c>
      <c r="SM390" s="1">
        <f>SM197</f>
        <v>0.437352245862884</v>
      </c>
      <c r="SP390" s="1">
        <f>SP197</f>
        <v>0.449172576832151</v>
      </c>
      <c r="SS390" s="1">
        <f>SS197</f>
        <v>0.113475177304965</v>
      </c>
      <c r="SY390" s="1">
        <f>SY197</f>
        <v>0.839516294322607</v>
      </c>
      <c r="TB390" s="1">
        <f>TB197</f>
        <v>0.730910041841004</v>
      </c>
      <c r="TE390" s="1">
        <f>TE197</f>
        <v>0.743200836820084</v>
      </c>
      <c r="TH390" s="1">
        <f>TH197</f>
        <v>0.983462350457424</v>
      </c>
      <c r="TK390" s="1">
        <f>TK197</f>
        <v>0.275889121338912</v>
      </c>
      <c r="TN390" s="1">
        <f>TN197</f>
        <v>0.49583111584176</v>
      </c>
      <c r="TQ390" s="1">
        <f>TQ197</f>
        <v>0.50416888415824</v>
      </c>
      <c r="TT390" s="1">
        <f>TT197</f>
        <v>0.016815742397138</v>
      </c>
      <c r="TW390" s="1">
        <f>TW197</f>
        <v>0.730910041841004</v>
      </c>
      <c r="TZ390" s="1">
        <f>TZ197</f>
        <v>0.256799163179916</v>
      </c>
      <c r="UC390" s="1">
        <f>UC197</f>
        <v>0.0122907949790796</v>
      </c>
      <c r="UG390" s="1">
        <f>UG197</f>
        <v>0.840150913423352</v>
      </c>
      <c r="UJ390" s="1">
        <f>UJ197</f>
        <v>0.733129615482557</v>
      </c>
      <c r="UM390" s="1">
        <f>UM197</f>
        <v>0.74611662846957</v>
      </c>
      <c r="UP390" s="1">
        <f>UP197</f>
        <v>0.98259385665529</v>
      </c>
      <c r="US390" s="1">
        <f>US197</f>
        <v>0.282403870639165</v>
      </c>
      <c r="UV390" s="1">
        <f>UV197</f>
        <v>0.49561025994147</v>
      </c>
      <c r="UY390" s="1">
        <f>UY197</f>
        <v>0.50438974005853</v>
      </c>
      <c r="VB390" s="1">
        <f>VB197</f>
        <v>0.0177144841959014</v>
      </c>
      <c r="VE390" s="1">
        <f>VE197</f>
        <v>0.733129615482557</v>
      </c>
      <c r="VH390" s="1">
        <f>VH197</f>
        <v>0.25388337153043</v>
      </c>
      <c r="VK390" s="1">
        <f>VK197</f>
        <v>0.012987012987013</v>
      </c>
      <c r="VO390" s="1">
        <f>VO197</f>
        <v>0.829380445304937</v>
      </c>
      <c r="VR390" s="1">
        <f>VR197</f>
        <v>0.686557587423805</v>
      </c>
      <c r="VU390" s="1">
        <f>VU197</f>
        <v>0.720885466794995</v>
      </c>
      <c r="VX390" s="1">
        <f>VX197</f>
        <v>0.952380952380952</v>
      </c>
      <c r="WA390" s="1">
        <f>WA197</f>
        <v>0.325633622072506</v>
      </c>
      <c r="WD390" s="1">
        <f>WD197</f>
        <v>0.48780487804878</v>
      </c>
      <c r="WG390" s="1">
        <f>WG197</f>
        <v>0.51219512195122</v>
      </c>
      <c r="WJ390" s="1">
        <f>WJ197</f>
        <v>0.05</v>
      </c>
      <c r="WM390" s="1">
        <f>WM197</f>
        <v>0.686557587423805</v>
      </c>
      <c r="WP390" s="1">
        <f>WP197</f>
        <v>0.279114533205005</v>
      </c>
      <c r="WS390" s="1">
        <f>WS197</f>
        <v>0.0343278793711903</v>
      </c>
      <c r="WW390" s="1">
        <f>WW197</f>
        <v>0.779474431818182</v>
      </c>
      <c r="WZ390" s="1">
        <f>WZ197</f>
        <v>0.578865174388339</v>
      </c>
      <c r="XC390" s="1">
        <f>XC197</f>
        <v>0.688183237896929</v>
      </c>
      <c r="XF390" s="1">
        <f>XF197</f>
        <v>0.841149773071104</v>
      </c>
      <c r="XI390" s="1">
        <f>XI197</f>
        <v>0.465903175429464</v>
      </c>
      <c r="XL390" s="1">
        <f>XL197</f>
        <v>0.456861133935908</v>
      </c>
      <c r="XO390" s="1">
        <f>XO197</f>
        <v>0.543138866064092</v>
      </c>
      <c r="XR390" s="1">
        <f>XR197</f>
        <v>0.18884892086331</v>
      </c>
      <c r="XU390" s="1">
        <f>XU197</f>
        <v>0.578865174388339</v>
      </c>
      <c r="XX390" s="1">
        <f>XX197</f>
        <v>0.311816762103071</v>
      </c>
      <c r="YA390" s="1">
        <f>YA197</f>
        <v>0.109318063508589</v>
      </c>
      <c r="YE390" s="1">
        <f>YE197</f>
        <v>0.65028901734104</v>
      </c>
      <c r="YH390" s="1">
        <f>YH197</f>
        <v>0.438752783964365</v>
      </c>
      <c r="YK390" s="1">
        <f>YK197</f>
        <v>0.556792873051225</v>
      </c>
      <c r="YN390" s="1">
        <f>YN197</f>
        <v>0.788</v>
      </c>
      <c r="YQ390" s="1">
        <f>YQ197</f>
        <v>0.541202672605791</v>
      </c>
      <c r="YT390" s="1">
        <f>YT197</f>
        <v>0.440715883668904</v>
      </c>
      <c r="YW390" s="1">
        <f>YW197</f>
        <v>0.559284116331096</v>
      </c>
      <c r="YZ390" s="1">
        <f>YZ197</f>
        <v>0.269035532994924</v>
      </c>
      <c r="ZC390" s="1">
        <f>ZC197</f>
        <v>0.438752783964365</v>
      </c>
      <c r="ZF390" s="1">
        <f>ZF197</f>
        <v>0.443207126948775</v>
      </c>
      <c r="ZI390" s="1">
        <f>ZI197</f>
        <v>0.11804008908686</v>
      </c>
    </row>
    <row r="391" spans="2:685">
      <c r="B391" s="1" t="s">
        <v>86</v>
      </c>
      <c r="C391" s="1">
        <f>C208</f>
        <v>0.830732553099263</v>
      </c>
      <c r="F391" s="1">
        <f>F208</f>
        <v>0.719457013574661</v>
      </c>
      <c r="I391" s="1">
        <f>I208</f>
        <v>0.73868778280543</v>
      </c>
      <c r="L391" s="1">
        <f>L208</f>
        <v>0.973966309341501</v>
      </c>
      <c r="O391" s="1">
        <f>O208</f>
        <v>0.304864253393665</v>
      </c>
      <c r="R391" s="1">
        <f>R208</f>
        <v>0.493405740884406</v>
      </c>
      <c r="U391" s="1">
        <f>U208</f>
        <v>0.506594259115594</v>
      </c>
      <c r="X391" s="1">
        <f>X208</f>
        <v>0.0267295597484278</v>
      </c>
      <c r="AA391" s="1">
        <f>AA208</f>
        <v>0.719457013574661</v>
      </c>
      <c r="AD391" s="1">
        <f>AD208</f>
        <v>0.26131221719457</v>
      </c>
      <c r="AG391" s="1">
        <f>AG208</f>
        <v>0.0192307692307693</v>
      </c>
      <c r="AK391" s="1">
        <f>AK208</f>
        <v>0.831585570469799</v>
      </c>
      <c r="AN391" s="1">
        <f>AN208</f>
        <v>0.725693471560661</v>
      </c>
      <c r="AQ391" s="1">
        <f>AQ208</f>
        <v>0.745026618100308</v>
      </c>
      <c r="AT391" s="1">
        <f>AT208</f>
        <v>0.974050394885295</v>
      </c>
      <c r="AW391" s="1">
        <f>AW208</f>
        <v>0.335948444942561</v>
      </c>
      <c r="AZ391" s="1">
        <f>AZ208</f>
        <v>0.493427319489427</v>
      </c>
      <c r="BC391" s="1">
        <f>BC208</f>
        <v>0.506572680510573</v>
      </c>
      <c r="BF391" s="1">
        <f>BF208</f>
        <v>0.0266409266409267</v>
      </c>
      <c r="BI391" s="1">
        <f>BI208</f>
        <v>0.725693471560661</v>
      </c>
      <c r="BL391" s="1">
        <f>BL208</f>
        <v>0.254973381899692</v>
      </c>
      <c r="BO391" s="1">
        <f>BO208</f>
        <v>0.019333146539647</v>
      </c>
      <c r="BS391" s="1">
        <f>BS208</f>
        <v>0.816035415641909</v>
      </c>
      <c r="BV391" s="1">
        <f>BV208</f>
        <v>0.66644407345576</v>
      </c>
      <c r="BY391" s="1">
        <f>BY208</f>
        <v>0.712520868113523</v>
      </c>
      <c r="CB391" s="1">
        <f>CB208</f>
        <v>0.935332708528585</v>
      </c>
      <c r="CE391" s="1">
        <f>CE208</f>
        <v>0.357595993322203</v>
      </c>
      <c r="CH391" s="1">
        <f>CH208</f>
        <v>0.483292978208232</v>
      </c>
      <c r="CK391" s="1">
        <f>CK208</f>
        <v>0.516707021791768</v>
      </c>
      <c r="CN391" s="1">
        <f>CN208</f>
        <v>0.0691382765531063</v>
      </c>
      <c r="CQ391" s="1">
        <f>CQ208</f>
        <v>0.66644407345576</v>
      </c>
      <c r="CT391" s="1">
        <f>CT208</f>
        <v>0.287479131886477</v>
      </c>
      <c r="CW391" s="1">
        <f>CW208</f>
        <v>0.0460767946577629</v>
      </c>
      <c r="DA391" s="1">
        <f>DA208</f>
        <v>0.783661119515885</v>
      </c>
      <c r="DD391" s="1">
        <f>DD208</f>
        <v>0.584701815038894</v>
      </c>
      <c r="DG391" s="1">
        <f>DG208</f>
        <v>0.679343128781331</v>
      </c>
      <c r="DJ391" s="1">
        <f>DJ208</f>
        <v>0.860687022900763</v>
      </c>
      <c r="DM391" s="1">
        <f>DM208</f>
        <v>0.428262748487468</v>
      </c>
      <c r="DP391" s="1">
        <f>DP208</f>
        <v>0.462564102564103</v>
      </c>
      <c r="DS391" s="1">
        <f>DS208</f>
        <v>0.537435897435897</v>
      </c>
      <c r="DV391" s="1">
        <f>DV208</f>
        <v>0.161862527716186</v>
      </c>
      <c r="DY391" s="1">
        <f>DY208</f>
        <v>0.584701815038894</v>
      </c>
      <c r="EB391" s="1">
        <f>EB208</f>
        <v>0.320656871218669</v>
      </c>
      <c r="EE391" s="1">
        <f>EE208</f>
        <v>0.0946413137424372</v>
      </c>
      <c r="EI391" s="1">
        <f>EI208</f>
        <v>0.690909090909091</v>
      </c>
      <c r="EL391" s="1">
        <f>EL208</f>
        <v>0.491596638655462</v>
      </c>
      <c r="EO391" s="1">
        <f>EO208</f>
        <v>0.602941176470588</v>
      </c>
      <c r="ER391" s="1">
        <f>ER208</f>
        <v>0.815331010452962</v>
      </c>
      <c r="EU391" s="1">
        <f>EU208</f>
        <v>0.502100840336134</v>
      </c>
      <c r="EX391" s="1">
        <f>EX208</f>
        <v>0.449136276391555</v>
      </c>
      <c r="FA391" s="1">
        <f>FA208</f>
        <v>0.550863723608445</v>
      </c>
      <c r="FD391" s="1">
        <f>FD208</f>
        <v>0.226495726495727</v>
      </c>
      <c r="FG391" s="1">
        <f>FG208</f>
        <v>0.491596638655462</v>
      </c>
      <c r="FJ391" s="1">
        <f>FJ208</f>
        <v>0.397058823529412</v>
      </c>
      <c r="FM391" s="1">
        <f>FM208</f>
        <v>0.111344537815126</v>
      </c>
      <c r="FS391" s="1">
        <f>FS208</f>
        <v>0.830596175478065</v>
      </c>
      <c r="FV391" s="1">
        <f>FV208</f>
        <v>0.718768328445748</v>
      </c>
      <c r="FY391" s="1">
        <f>FY208</f>
        <v>0.73841642228739</v>
      </c>
      <c r="GB391" s="1">
        <f>GB208</f>
        <v>0.973391580619539</v>
      </c>
      <c r="GE391" s="1">
        <f>GE208</f>
        <v>0.303519061583578</v>
      </c>
      <c r="GH391" s="1">
        <f>GH208</f>
        <v>0.49325820084524</v>
      </c>
      <c r="GK391" s="1">
        <f>GK208</f>
        <v>0.50674179915476</v>
      </c>
      <c r="GN391" s="1">
        <f>GN208</f>
        <v>0.0273357813137496</v>
      </c>
      <c r="GQ391" s="1">
        <f>GQ208</f>
        <v>0.718768328445748</v>
      </c>
      <c r="GT391" s="1">
        <f>GT208</f>
        <v>0.26158357771261</v>
      </c>
      <c r="GW391" s="1">
        <f>GW208</f>
        <v>0.0196480938416424</v>
      </c>
      <c r="HA391" s="1">
        <f>HA208</f>
        <v>0.832269425489764</v>
      </c>
      <c r="HD391" s="1">
        <f>HD208</f>
        <v>0.726711724948575</v>
      </c>
      <c r="HG391" s="1">
        <f>HG208</f>
        <v>0.746694093446959</v>
      </c>
      <c r="HJ391" s="1">
        <f>HJ208</f>
        <v>0.973238882329791</v>
      </c>
      <c r="HM391" s="1">
        <f>HM208</f>
        <v>0.334998530708199</v>
      </c>
      <c r="HP391" s="1">
        <f>HP208</f>
        <v>0.493218986836857</v>
      </c>
      <c r="HS391" s="1">
        <f>HS208</f>
        <v>0.506781013163143</v>
      </c>
      <c r="HV391" s="1">
        <f>HV208</f>
        <v>0.0274969672462597</v>
      </c>
      <c r="HY391" s="1">
        <f>HY208</f>
        <v>0.726711724948575</v>
      </c>
      <c r="IB391" s="1">
        <f>IB208</f>
        <v>0.253305906553041</v>
      </c>
      <c r="IE391" s="1">
        <f>IE208</f>
        <v>0.0199823684983839</v>
      </c>
      <c r="II391" s="1">
        <f>II208</f>
        <v>0.81838905775076</v>
      </c>
      <c r="IL391" s="1">
        <f>IL208</f>
        <v>0.6668960770819</v>
      </c>
      <c r="IO391" s="1">
        <f>IO208</f>
        <v>0.713007570543703</v>
      </c>
      <c r="IR391" s="1">
        <f>IR208</f>
        <v>0.935328185328185</v>
      </c>
      <c r="IU391" s="1">
        <f>IU208</f>
        <v>0.358568479008947</v>
      </c>
      <c r="IX391" s="1">
        <f>IX208</f>
        <v>0.483291770573566</v>
      </c>
      <c r="JA391" s="1">
        <f>JA208</f>
        <v>0.516708229426434</v>
      </c>
      <c r="JD391" s="1">
        <f>JD208</f>
        <v>0.0691434468524252</v>
      </c>
      <c r="JG391" s="1">
        <f>JG208</f>
        <v>0.6668960770819</v>
      </c>
      <c r="JJ391" s="1">
        <f>JJ208</f>
        <v>0.286992429456297</v>
      </c>
      <c r="JM391" s="1">
        <f>JM208</f>
        <v>0.0461114934618031</v>
      </c>
      <c r="JQ391" s="1">
        <f>JQ208</f>
        <v>0.781950333131435</v>
      </c>
      <c r="JT391" s="1">
        <f>JT208</f>
        <v>0.589123867069486</v>
      </c>
      <c r="JW391" s="1">
        <f>JW208</f>
        <v>0.688390159689253</v>
      </c>
      <c r="JZ391" s="1">
        <f>JZ208</f>
        <v>0.855799373040752</v>
      </c>
      <c r="KC391" s="1">
        <f>KC208</f>
        <v>0.425118687958567</v>
      </c>
      <c r="KF391" s="1">
        <f>KF208</f>
        <v>0.461148648648649</v>
      </c>
      <c r="KI391" s="1">
        <f>KI208</f>
        <v>0.538851351351351</v>
      </c>
      <c r="KL391" s="1">
        <f>KL208</f>
        <v>0.168498168498169</v>
      </c>
      <c r="KO391" s="1">
        <f>KO208</f>
        <v>0.589123867069486</v>
      </c>
      <c r="KR391" s="1">
        <f>KR208</f>
        <v>0.311609840310747</v>
      </c>
      <c r="KU391" s="1">
        <f>KU208</f>
        <v>0.0992662926197669</v>
      </c>
      <c r="KY391" s="1">
        <f>KY208</f>
        <v>0.692307692307692</v>
      </c>
      <c r="LB391" s="1">
        <f>LB208</f>
        <v>0.493333333333333</v>
      </c>
      <c r="LE391" s="1">
        <f>LE208</f>
        <v>0.606666666666667</v>
      </c>
      <c r="LH391" s="1">
        <f>LH208</f>
        <v>0.813186813186813</v>
      </c>
      <c r="LK391" s="1">
        <f>LK208</f>
        <v>0.502222222222222</v>
      </c>
      <c r="LN391" s="1">
        <f>LN208</f>
        <v>0.448484848484848</v>
      </c>
      <c r="LQ391" s="1">
        <f>LQ208</f>
        <v>0.551515151515152</v>
      </c>
      <c r="LT391" s="1">
        <f>LT208</f>
        <v>0.22972972972973</v>
      </c>
      <c r="LW391" s="1">
        <f>LW208</f>
        <v>0.493333333333333</v>
      </c>
      <c r="LZ391" s="1">
        <f>LZ208</f>
        <v>0.393333333333333</v>
      </c>
      <c r="MC391" s="1">
        <f>MC208</f>
        <v>0.113333333333333</v>
      </c>
      <c r="MI391" s="1">
        <f>MI208</f>
        <v>0.834281072298944</v>
      </c>
      <c r="ML391" s="1">
        <f>ML208</f>
        <v>0.728033472803347</v>
      </c>
      <c r="MO391" s="1">
        <f>MO208</f>
        <v>0.746600418410042</v>
      </c>
      <c r="MR391" s="1">
        <f>MR208</f>
        <v>0.975131348511383</v>
      </c>
      <c r="MU391" s="1">
        <f>MU208</f>
        <v>0.28765690376569</v>
      </c>
      <c r="MX391" s="1">
        <f>MX208</f>
        <v>0.493704557545664</v>
      </c>
      <c r="NA391" s="1">
        <f>NA208</f>
        <v>0.506295442454336</v>
      </c>
      <c r="ND391" s="1">
        <f>ND208</f>
        <v>0.0255028735632183</v>
      </c>
      <c r="NG391" s="1">
        <f>NG208</f>
        <v>0.728033472803347</v>
      </c>
      <c r="NJ391" s="1">
        <f>NJ208</f>
        <v>0.253399581589958</v>
      </c>
      <c r="NM391" s="1">
        <f>NM208</f>
        <v>0.0185669456066946</v>
      </c>
      <c r="NQ391" s="1">
        <f>NQ208</f>
        <v>0.837296868806976</v>
      </c>
      <c r="NT391" s="1">
        <f>NT208</f>
        <v>0.7288842544317</v>
      </c>
      <c r="NW391" s="1">
        <f>NW208</f>
        <v>0.747653806047967</v>
      </c>
      <c r="NZ391" s="1">
        <f>NZ208</f>
        <v>0.97489539748954</v>
      </c>
      <c r="OC391" s="1">
        <f>OC208</f>
        <v>0.315432742440042</v>
      </c>
      <c r="OF391" s="1">
        <f>OF208</f>
        <v>0.49364406779661</v>
      </c>
      <c r="OI391" s="1">
        <f>OI208</f>
        <v>0.50635593220339</v>
      </c>
      <c r="OL391" s="1">
        <f>OL208</f>
        <v>0.0257510729613732</v>
      </c>
      <c r="OO391" s="1">
        <f>OO208</f>
        <v>0.7288842544317</v>
      </c>
      <c r="OR391" s="1">
        <f>OR208</f>
        <v>0.252346193952033</v>
      </c>
      <c r="OU391" s="1">
        <f>OU208</f>
        <v>0.0187695516162669</v>
      </c>
      <c r="OY391" s="1">
        <f>OY208</f>
        <v>0.821190530912434</v>
      </c>
      <c r="PB391" s="1">
        <f>PB208</f>
        <v>0.672871528837351</v>
      </c>
      <c r="PE391" s="1">
        <f>PE208</f>
        <v>0.714067744888618</v>
      </c>
      <c r="PH391" s="1">
        <f>PH208</f>
        <v>0.942307692307692</v>
      </c>
      <c r="PK391" s="1">
        <f>PK208</f>
        <v>0.327738785474519</v>
      </c>
      <c r="PN391" s="1">
        <f>PN208</f>
        <v>0.485148514851485</v>
      </c>
      <c r="PQ391" s="1">
        <f>PQ208</f>
        <v>0.514851485148515</v>
      </c>
      <c r="PT391" s="1">
        <f>PT208</f>
        <v>0.0612244897959184</v>
      </c>
      <c r="PW391" s="1">
        <f>PW208</f>
        <v>0.672871528837351</v>
      </c>
      <c r="PZ391" s="1">
        <f>PZ208</f>
        <v>0.285932255111382</v>
      </c>
      <c r="QC391" s="1">
        <f>QC208</f>
        <v>0.0411962160512664</v>
      </c>
      <c r="QG391" s="1">
        <f>QG208</f>
        <v>0.786278849193803</v>
      </c>
      <c r="QJ391" s="1">
        <f>QJ208</f>
        <v>0.593492407809111</v>
      </c>
      <c r="QM391" s="1">
        <f>QM208</f>
        <v>0.674186550976139</v>
      </c>
      <c r="QP391" s="1">
        <f>QP208</f>
        <v>0.88030888030888</v>
      </c>
      <c r="QS391" s="1">
        <f>QS208</f>
        <v>0.372234273318872</v>
      </c>
      <c r="QV391" s="1">
        <f>QV208</f>
        <v>0.468172484599589</v>
      </c>
      <c r="QY391" s="1">
        <f>QY208</f>
        <v>0.531827515400411</v>
      </c>
      <c r="RB391" s="1">
        <f>RB208</f>
        <v>0.135964912280701</v>
      </c>
      <c r="RE391" s="1">
        <f>RE208</f>
        <v>0.593492407809111</v>
      </c>
      <c r="RH391" s="1">
        <f>RH208</f>
        <v>0.325813449023861</v>
      </c>
      <c r="RK391" s="1">
        <f>RK208</f>
        <v>0.0806941431670281</v>
      </c>
      <c r="RO391" s="1">
        <f>RO208</f>
        <v>0.700205338809035</v>
      </c>
      <c r="RR391" s="1">
        <f>RR208</f>
        <v>0.516666666666667</v>
      </c>
      <c r="RU391" s="1">
        <f>RU208</f>
        <v>0.616666666666667</v>
      </c>
      <c r="RX391" s="1">
        <f>RX208</f>
        <v>0.837837837837838</v>
      </c>
      <c r="SA391" s="1">
        <f>SA208</f>
        <v>0.475757575757576</v>
      </c>
      <c r="SD391" s="1">
        <f>SD208</f>
        <v>0.455882352941177</v>
      </c>
      <c r="SG391" s="1">
        <f>SG208</f>
        <v>0.544117647058824</v>
      </c>
      <c r="SJ391" s="1">
        <f>SJ208</f>
        <v>0.193548387096774</v>
      </c>
      <c r="SM391" s="1">
        <f>SM208</f>
        <v>0.516666666666667</v>
      </c>
      <c r="SP391" s="1">
        <f>SP208</f>
        <v>0.383333333333333</v>
      </c>
      <c r="SS391" s="1">
        <f>SS208</f>
        <v>0.1</v>
      </c>
      <c r="SY391" s="1">
        <f>SY208</f>
        <v>0.835857552189931</v>
      </c>
      <c r="TB391" s="1">
        <f>TB208</f>
        <v>0.725098554533508</v>
      </c>
      <c r="TE391" s="1">
        <f>TE208</f>
        <v>0.743758212877792</v>
      </c>
      <c r="TH391" s="1">
        <f>TH208</f>
        <v>0.974911660777385</v>
      </c>
      <c r="TK391" s="1">
        <f>TK208</f>
        <v>0.284099868593956</v>
      </c>
      <c r="TN391" s="1">
        <f>TN208</f>
        <v>0.49364823760959</v>
      </c>
      <c r="TQ391" s="1">
        <f>TQ208</f>
        <v>0.50635176239041</v>
      </c>
      <c r="TT391" s="1">
        <f>TT208</f>
        <v>0.025733961580283</v>
      </c>
      <c r="TW391" s="1">
        <f>TW208</f>
        <v>0.725098554533508</v>
      </c>
      <c r="TZ391" s="1">
        <f>TZ208</f>
        <v>0.256241787122208</v>
      </c>
      <c r="UC391" s="1">
        <f>UC208</f>
        <v>0.0186596583442839</v>
      </c>
      <c r="UG391" s="1">
        <f>UG208</f>
        <v>0.836032793441312</v>
      </c>
      <c r="UJ391" s="1">
        <f>UJ208</f>
        <v>0.728515111695138</v>
      </c>
      <c r="UM391" s="1">
        <f>UM208</f>
        <v>0.747437582128778</v>
      </c>
      <c r="UP391" s="1">
        <f>UP208</f>
        <v>0.974683544303797</v>
      </c>
      <c r="US391" s="1">
        <f>US208</f>
        <v>0.314323258869908</v>
      </c>
      <c r="UV391" s="1">
        <f>UV208</f>
        <v>0.493589743589744</v>
      </c>
      <c r="UY391" s="1">
        <f>UY208</f>
        <v>0.506410256410256</v>
      </c>
      <c r="VB391" s="1">
        <f>VB208</f>
        <v>0.0259740259740262</v>
      </c>
      <c r="VE391" s="1">
        <f>VE208</f>
        <v>0.728515111695138</v>
      </c>
      <c r="VH391" s="1">
        <f>VH208</f>
        <v>0.252562417871222</v>
      </c>
      <c r="VK391" s="1">
        <f>VK208</f>
        <v>0.01892247043364</v>
      </c>
      <c r="VO391" s="1">
        <f>VO208</f>
        <v>0.820881670533643</v>
      </c>
      <c r="VR391" s="1">
        <f>VR208</f>
        <v>0.675609004008634</v>
      </c>
      <c r="VU391" s="1">
        <f>VU208</f>
        <v>0.716928769657724</v>
      </c>
      <c r="VX391" s="1">
        <f>VX208</f>
        <v>0.942365591397849</v>
      </c>
      <c r="WA391" s="1">
        <f>WA208</f>
        <v>0.329016342892384</v>
      </c>
      <c r="WD391" s="1">
        <f>WD208</f>
        <v>0.485163861824624</v>
      </c>
      <c r="WG391" s="1">
        <f>WG208</f>
        <v>0.514836138175376</v>
      </c>
      <c r="WJ391" s="1">
        <f>WJ208</f>
        <v>0.0611592879963487</v>
      </c>
      <c r="WM391" s="1">
        <f>WM208</f>
        <v>0.675609004008634</v>
      </c>
      <c r="WP391" s="1">
        <f>WP208</f>
        <v>0.283071230342276</v>
      </c>
      <c r="WS391" s="1">
        <f>WS208</f>
        <v>0.0413197656490904</v>
      </c>
      <c r="WW391" s="1">
        <f>WW208</f>
        <v>0.786472148541114</v>
      </c>
      <c r="WZ391" s="1">
        <f>WZ208</f>
        <v>0.596259124087591</v>
      </c>
      <c r="XC391" s="1">
        <f>XC208</f>
        <v>0.677463503649635</v>
      </c>
      <c r="XF391" s="1">
        <f>XF208</f>
        <v>0.88013468013468</v>
      </c>
      <c r="XI391" s="1">
        <f>XI208</f>
        <v>0.375912408759124</v>
      </c>
      <c r="XL391" s="1">
        <f>XL208</f>
        <v>0.468123209169054</v>
      </c>
      <c r="XO391" s="1">
        <f>XO208</f>
        <v>0.531876790830946</v>
      </c>
      <c r="XR391" s="1">
        <f>XR208</f>
        <v>0.136189747513389</v>
      </c>
      <c r="XU391" s="1">
        <f>XU208</f>
        <v>0.596259124087591</v>
      </c>
      <c r="XX391" s="1">
        <f>XX208</f>
        <v>0.322536496350365</v>
      </c>
      <c r="YA391" s="1">
        <f>YA208</f>
        <v>0.0812043795620438</v>
      </c>
      <c r="YE391" s="1">
        <f>YE208</f>
        <v>0.705338809034908</v>
      </c>
      <c r="YH391" s="1">
        <f>YH208</f>
        <v>0.526555386949924</v>
      </c>
      <c r="YK391" s="1">
        <f>YK208</f>
        <v>0.629742033383915</v>
      </c>
      <c r="YN391" s="1">
        <f>YN208</f>
        <v>0.836144578313253</v>
      </c>
      <c r="YQ391" s="1">
        <f>YQ208</f>
        <v>0.477996965098634</v>
      </c>
      <c r="YT391" s="1">
        <f>YT208</f>
        <v>0.455380577427822</v>
      </c>
      <c r="YW391" s="1">
        <f>YW208</f>
        <v>0.544619422572178</v>
      </c>
      <c r="YZ391" s="1">
        <f>YZ208</f>
        <v>0.195965417867435</v>
      </c>
      <c r="ZC391" s="1">
        <f>ZC208</f>
        <v>0.526555386949924</v>
      </c>
      <c r="ZF391" s="1">
        <f>ZF208</f>
        <v>0.370257966616085</v>
      </c>
      <c r="ZI391" s="1">
        <f>ZI208</f>
        <v>0.103186646433991</v>
      </c>
    </row>
    <row r="392" spans="2:685">
      <c r="B392" s="1" t="s">
        <v>86</v>
      </c>
      <c r="C392" s="1">
        <f>C219</f>
        <v>0.830785562632696</v>
      </c>
      <c r="F392" s="1">
        <f>F219</f>
        <v>0.717337031900139</v>
      </c>
      <c r="I392" s="1">
        <f>I219</f>
        <v>0.73619972260749</v>
      </c>
      <c r="L392" s="1">
        <f>L219</f>
        <v>0.974378296910324</v>
      </c>
      <c r="O392" s="1">
        <f>O219</f>
        <v>0.306518723994452</v>
      </c>
      <c r="R392" s="1">
        <f>R219</f>
        <v>0.493511450381679</v>
      </c>
      <c r="U392" s="1">
        <f>U219</f>
        <v>0.506488549618321</v>
      </c>
      <c r="X392" s="1">
        <f>X219</f>
        <v>0.0262954369682908</v>
      </c>
      <c r="AA392" s="1">
        <f>AA219</f>
        <v>0.717337031900139</v>
      </c>
      <c r="AD392" s="1">
        <f>AD219</f>
        <v>0.26380027739251</v>
      </c>
      <c r="AG392" s="1">
        <f>AG219</f>
        <v>0.018862690707351</v>
      </c>
      <c r="AK392" s="1">
        <f>AK219</f>
        <v>0.833860425890786</v>
      </c>
      <c r="AN392" s="1">
        <f>AN219</f>
        <v>0.726375176304655</v>
      </c>
      <c r="AQ392" s="1">
        <f>AQ219</f>
        <v>0.745839210155148</v>
      </c>
      <c r="AT392" s="1">
        <f>AT219</f>
        <v>0.973903177004539</v>
      </c>
      <c r="AW392" s="1">
        <f>AW219</f>
        <v>0.337940761636107</v>
      </c>
      <c r="AZ392" s="1">
        <f>AZ219</f>
        <v>0.493389538225714</v>
      </c>
      <c r="BC392" s="1">
        <f>BC219</f>
        <v>0.506610461774286</v>
      </c>
      <c r="BF392" s="1">
        <f>BF219</f>
        <v>0.0267961165048543</v>
      </c>
      <c r="BI392" s="1">
        <f>BI219</f>
        <v>0.726375176304655</v>
      </c>
      <c r="BL392" s="1">
        <f>BL219</f>
        <v>0.254160789844852</v>
      </c>
      <c r="BO392" s="1">
        <f>BO219</f>
        <v>0.0194640338504937</v>
      </c>
      <c r="BS392" s="1">
        <f>BS219</f>
        <v>0.817890586495811</v>
      </c>
      <c r="BV392" s="1">
        <f>BV219</f>
        <v>0.661774516344229</v>
      </c>
      <c r="BY392" s="1">
        <f>BY219</f>
        <v>0.707471647765177</v>
      </c>
      <c r="CB392" s="1">
        <f>CB219</f>
        <v>0.935407826496935</v>
      </c>
      <c r="CE392" s="1">
        <f>CE219</f>
        <v>0.353569046030687</v>
      </c>
      <c r="CH392" s="1">
        <f>CH219</f>
        <v>0.483313032886724</v>
      </c>
      <c r="CK392" s="1">
        <f>CK219</f>
        <v>0.516686967113276</v>
      </c>
      <c r="CN392" s="1">
        <f>CN219</f>
        <v>0.0690524193548385</v>
      </c>
      <c r="CQ392" s="1">
        <f>CQ219</f>
        <v>0.661774516344229</v>
      </c>
      <c r="CT392" s="1">
        <f>CT219</f>
        <v>0.292528352234823</v>
      </c>
      <c r="CW392" s="1">
        <f>CW219</f>
        <v>0.0456971314209473</v>
      </c>
      <c r="DA392" s="1">
        <f>DA219</f>
        <v>0.78656853725851</v>
      </c>
      <c r="DD392" s="1">
        <f>DD219</f>
        <v>0.585889570552147</v>
      </c>
      <c r="DG392" s="1">
        <f>DG219</f>
        <v>0.684487291849255</v>
      </c>
      <c r="DJ392" s="1">
        <f>DJ219</f>
        <v>0.85595390524968</v>
      </c>
      <c r="DM392" s="1">
        <f>DM219</f>
        <v>0.429009640666082</v>
      </c>
      <c r="DP392" s="1">
        <f>DP219</f>
        <v>0.461193515005174</v>
      </c>
      <c r="DS392" s="1">
        <f>DS219</f>
        <v>0.538806484994826</v>
      </c>
      <c r="DV392" s="1">
        <f>DV219</f>
        <v>0.168287210172027</v>
      </c>
      <c r="DY392" s="1">
        <f>DY219</f>
        <v>0.585889570552147</v>
      </c>
      <c r="EB392" s="1">
        <f>EB219</f>
        <v>0.315512708150745</v>
      </c>
      <c r="EE392" s="1">
        <f>EE219</f>
        <v>0.0985977212971078</v>
      </c>
      <c r="EI392" s="1">
        <f>EI219</f>
        <v>0.69311377245509</v>
      </c>
      <c r="EL392" s="1">
        <f>EL219</f>
        <v>0.488789237668161</v>
      </c>
      <c r="EO392" s="1">
        <f>EO219</f>
        <v>0.600896860986547</v>
      </c>
      <c r="ER392" s="1">
        <f>ER219</f>
        <v>0.813432835820896</v>
      </c>
      <c r="EU392" s="1">
        <f>EU219</f>
        <v>0.497757847533632</v>
      </c>
      <c r="EX392" s="1">
        <f>EX219</f>
        <v>0.448559670781893</v>
      </c>
      <c r="FA392" s="1">
        <f>FA219</f>
        <v>0.551440329218107</v>
      </c>
      <c r="FD392" s="1">
        <f>FD219</f>
        <v>0.229357798165138</v>
      </c>
      <c r="FG392" s="1">
        <f>FG219</f>
        <v>0.488789237668161</v>
      </c>
      <c r="FJ392" s="1">
        <f>FJ219</f>
        <v>0.399103139013453</v>
      </c>
      <c r="FM392" s="1">
        <f>FM219</f>
        <v>0.112107623318386</v>
      </c>
      <c r="FS392" s="1">
        <f>FS219</f>
        <v>0.830595026642984</v>
      </c>
      <c r="FV392" s="1">
        <f>FV219</f>
        <v>0.718134414831982</v>
      </c>
      <c r="FY392" s="1">
        <f>FY219</f>
        <v>0.736964078794901</v>
      </c>
      <c r="GB392" s="1">
        <f>GB219</f>
        <v>0.974449685534591</v>
      </c>
      <c r="GE392" s="1">
        <f>GE219</f>
        <v>0.304750869061414</v>
      </c>
      <c r="GH392" s="1">
        <f>GH219</f>
        <v>0.493529763089787</v>
      </c>
      <c r="GK392" s="1">
        <f>GK219</f>
        <v>0.506470236910213</v>
      </c>
      <c r="GN392" s="1">
        <f>GN219</f>
        <v>0.0262202501008471</v>
      </c>
      <c r="GQ392" s="1">
        <f>GQ219</f>
        <v>0.718134414831981</v>
      </c>
      <c r="GT392" s="1">
        <f>GT219</f>
        <v>0.263035921205099</v>
      </c>
      <c r="GW392" s="1">
        <f>GW219</f>
        <v>0.0188296639629199</v>
      </c>
      <c r="HA392" s="1">
        <f>HA219</f>
        <v>0.831603977518374</v>
      </c>
      <c r="HD392" s="1">
        <f>HD219</f>
        <v>0.725563909774436</v>
      </c>
      <c r="HG392" s="1">
        <f>HG219</f>
        <v>0.745517640254482</v>
      </c>
      <c r="HJ392" s="1">
        <f>HJ219</f>
        <v>0.973235065942591</v>
      </c>
      <c r="HM392" s="1">
        <f>HM219</f>
        <v>0.337767495662233</v>
      </c>
      <c r="HP392" s="1">
        <f>HP219</f>
        <v>0.493218006683704</v>
      </c>
      <c r="HS392" s="1">
        <f>HS219</f>
        <v>0.506781993316296</v>
      </c>
      <c r="HV392" s="1">
        <f>HV219</f>
        <v>0.0275009964129136</v>
      </c>
      <c r="HY392" s="1">
        <f>HY219</f>
        <v>0.725563909774436</v>
      </c>
      <c r="IB392" s="1">
        <f>IB219</f>
        <v>0.254482359745518</v>
      </c>
      <c r="IE392" s="1">
        <f>IE219</f>
        <v>0.0199537304800463</v>
      </c>
      <c r="II392" s="1">
        <f>II219</f>
        <v>0.814432989690722</v>
      </c>
      <c r="IL392" s="1">
        <f>IL219</f>
        <v>0.663490983327663</v>
      </c>
      <c r="IO392" s="1">
        <f>IO219</f>
        <v>0.71010547805376</v>
      </c>
      <c r="IR392" s="1">
        <f>IR219</f>
        <v>0.934355534259703</v>
      </c>
      <c r="IU392" s="1">
        <f>IU219</f>
        <v>0.35318135420211</v>
      </c>
      <c r="IX392" s="1">
        <f>IX219</f>
        <v>0.4830319544216</v>
      </c>
      <c r="JA392" s="1">
        <f>JA219</f>
        <v>0.5169680455784</v>
      </c>
      <c r="JD392" s="1">
        <f>JD219</f>
        <v>0.0702564102564103</v>
      </c>
      <c r="JG392" s="1">
        <f>JG219</f>
        <v>0.663490983327663</v>
      </c>
      <c r="JJ392" s="1">
        <f>JJ219</f>
        <v>0.28989452194624</v>
      </c>
      <c r="JM392" s="1">
        <f>JM219</f>
        <v>0.0466144947260973</v>
      </c>
      <c r="JQ392" s="1">
        <f>JQ219</f>
        <v>0.784129959387691</v>
      </c>
      <c r="JT392" s="1">
        <f>JT219</f>
        <v>0.586529884032114</v>
      </c>
      <c r="JW392" s="1">
        <f>JW219</f>
        <v>0.684656556645852</v>
      </c>
      <c r="JZ392" s="1">
        <f>JZ219</f>
        <v>0.856677524429967</v>
      </c>
      <c r="KC392" s="1">
        <f>KC219</f>
        <v>0.427743086529884</v>
      </c>
      <c r="KF392" s="1">
        <f>KF219</f>
        <v>0.46140350877193</v>
      </c>
      <c r="KI392" s="1">
        <f>KI219</f>
        <v>0.53859649122807</v>
      </c>
      <c r="KL392" s="1">
        <f>KL219</f>
        <v>0.167300380228137</v>
      </c>
      <c r="KO392" s="1">
        <f>KO219</f>
        <v>0.586529884032114</v>
      </c>
      <c r="KR392" s="1">
        <f>KR219</f>
        <v>0.315343443354148</v>
      </c>
      <c r="KU392" s="1">
        <f>KU219</f>
        <v>0.0981266726137378</v>
      </c>
      <c r="KY392" s="1">
        <f>KY219</f>
        <v>0.688821752265861</v>
      </c>
      <c r="LB392" s="1">
        <f>LB219</f>
        <v>0.485193621867882</v>
      </c>
      <c r="LE392" s="1">
        <f>LE219</f>
        <v>0.594533029612756</v>
      </c>
      <c r="LH392" s="1">
        <f>LH219</f>
        <v>0.816091954022989</v>
      </c>
      <c r="LK392" s="1">
        <f>LK219</f>
        <v>0.507972665148064</v>
      </c>
      <c r="LN392" s="1">
        <f>LN219</f>
        <v>0.449367088607595</v>
      </c>
      <c r="LQ392" s="1">
        <f>LQ219</f>
        <v>0.550632911392405</v>
      </c>
      <c r="LT392" s="1">
        <f>LT219</f>
        <v>0.225352112676056</v>
      </c>
      <c r="LW392" s="1">
        <f>LW219</f>
        <v>0.485193621867882</v>
      </c>
      <c r="LZ392" s="1">
        <f>LZ219</f>
        <v>0.405466970387244</v>
      </c>
      <c r="MC392" s="1">
        <f>MC219</f>
        <v>0.109339407744875</v>
      </c>
      <c r="MI392" s="1">
        <f>MI219</f>
        <v>0.835738971335637</v>
      </c>
      <c r="ML392" s="1">
        <f>ML219</f>
        <v>0.726128016789087</v>
      </c>
      <c r="MO392" s="1">
        <f>MO219</f>
        <v>0.744228751311647</v>
      </c>
      <c r="MR392" s="1">
        <f>MR219</f>
        <v>0.975678533662319</v>
      </c>
      <c r="MU392" s="1">
        <f>MU219</f>
        <v>0.290398740818468</v>
      </c>
      <c r="MX392" s="1">
        <f>MX219</f>
        <v>0.493844781445138</v>
      </c>
      <c r="NA392" s="1">
        <f>NA219</f>
        <v>0.506155218554862</v>
      </c>
      <c r="ND392" s="1">
        <f>ND219</f>
        <v>0.0249277456647399</v>
      </c>
      <c r="NG392" s="1">
        <f>NG219</f>
        <v>0.726128016789087</v>
      </c>
      <c r="NJ392" s="1">
        <f>NJ219</f>
        <v>0.255771248688353</v>
      </c>
      <c r="NM392" s="1">
        <f>NM219</f>
        <v>0.0181007345225603</v>
      </c>
      <c r="NQ392" s="1">
        <f>NQ219</f>
        <v>0.836852589641434</v>
      </c>
      <c r="NT392" s="1">
        <f>NT219</f>
        <v>0.729680125852124</v>
      </c>
      <c r="NW392" s="1">
        <f>NW219</f>
        <v>0.748557944415312</v>
      </c>
      <c r="NZ392" s="1">
        <f>NZ219</f>
        <v>0.974781085814361</v>
      </c>
      <c r="OC392" s="1">
        <f>OC219</f>
        <v>0.316203460933403</v>
      </c>
      <c r="OF392" s="1">
        <f>OF219</f>
        <v>0.493614757006031</v>
      </c>
      <c r="OI392" s="1">
        <f>OI219</f>
        <v>0.506385242993969</v>
      </c>
      <c r="OL392" s="1">
        <f>OL219</f>
        <v>0.0258713618397413</v>
      </c>
      <c r="OO392" s="1">
        <f>OO219</f>
        <v>0.729680125852124</v>
      </c>
      <c r="OR392" s="1">
        <f>OR219</f>
        <v>0.251442055584688</v>
      </c>
      <c r="OU392" s="1">
        <f>OU219</f>
        <v>0.0188778185631883</v>
      </c>
      <c r="OY392" s="1">
        <f>OY219</f>
        <v>0.822098679638638</v>
      </c>
      <c r="PB392" s="1">
        <f>PB219</f>
        <v>0.675092478421702</v>
      </c>
      <c r="PE392" s="1">
        <f>PE219</f>
        <v>0.716707768187423</v>
      </c>
      <c r="PH392" s="1">
        <f>PH219</f>
        <v>0.941935483870968</v>
      </c>
      <c r="PK392" s="1">
        <f>PK219</f>
        <v>0.330764488286067</v>
      </c>
      <c r="PN392" s="1">
        <f>PN219</f>
        <v>0.485049833887043</v>
      </c>
      <c r="PQ392" s="1">
        <f>PQ219</f>
        <v>0.514950166112957</v>
      </c>
      <c r="PT392" s="1">
        <f>PT219</f>
        <v>0.0616438356164384</v>
      </c>
      <c r="PW392" s="1">
        <f>PW219</f>
        <v>0.675092478421702</v>
      </c>
      <c r="PZ392" s="1">
        <f>PZ219</f>
        <v>0.283292231812577</v>
      </c>
      <c r="QC392" s="1">
        <f>QC219</f>
        <v>0.0416152897657214</v>
      </c>
      <c r="QG392" s="1">
        <f>QG219</f>
        <v>0.789072426937738</v>
      </c>
      <c r="QJ392" s="1">
        <f>QJ219</f>
        <v>0.598517872711421</v>
      </c>
      <c r="QM392" s="1">
        <f>QM219</f>
        <v>0.678291194420227</v>
      </c>
      <c r="QP392" s="1">
        <f>QP219</f>
        <v>0.882390745501285</v>
      </c>
      <c r="QS392" s="1">
        <f>QS219</f>
        <v>0.372275501307759</v>
      </c>
      <c r="QV392" s="1">
        <f>QV219</f>
        <v>0.468760669170365</v>
      </c>
      <c r="QY392" s="1">
        <f>QY219</f>
        <v>0.531239330829635</v>
      </c>
      <c r="RB392" s="1">
        <f>RB219</f>
        <v>0.133284777858704</v>
      </c>
      <c r="RE392" s="1">
        <f>RE219</f>
        <v>0.598517872711421</v>
      </c>
      <c r="RH392" s="1">
        <f>RH219</f>
        <v>0.321708805579773</v>
      </c>
      <c r="RK392" s="1">
        <f>RK219</f>
        <v>0.0797733217088056</v>
      </c>
      <c r="RO392" s="1">
        <f>RO219</f>
        <v>0.703406813627255</v>
      </c>
      <c r="RR392" s="1">
        <f>RR219</f>
        <v>0.521481481481481</v>
      </c>
      <c r="RU392" s="1">
        <f>RU219</f>
        <v>0.620740740740741</v>
      </c>
      <c r="RX392" s="1">
        <f>RX219</f>
        <v>0.840095465393795</v>
      </c>
      <c r="SA392" s="1">
        <f>SA219</f>
        <v>0.478518518518519</v>
      </c>
      <c r="SD392" s="1">
        <f>SD219</f>
        <v>0.456549935149157</v>
      </c>
      <c r="SG392" s="1">
        <f>SG219</f>
        <v>0.543450064850843</v>
      </c>
      <c r="SJ392" s="1">
        <f>SJ219</f>
        <v>0.190340909090909</v>
      </c>
      <c r="SM392" s="1">
        <f>SM219</f>
        <v>0.521481481481481</v>
      </c>
      <c r="SP392" s="1">
        <f>SP219</f>
        <v>0.379259259259259</v>
      </c>
      <c r="SS392" s="1">
        <f>SS219</f>
        <v>0.0992592592592592</v>
      </c>
      <c r="SY392" s="1">
        <f>SY219</f>
        <v>0.835873146622735</v>
      </c>
      <c r="TB392" s="1">
        <f>TB219</f>
        <v>0.726139978791092</v>
      </c>
      <c r="TE392" s="1">
        <f>TE219</f>
        <v>0.744167550371156</v>
      </c>
      <c r="TH392" s="1">
        <f>TH219</f>
        <v>0.975774848592804</v>
      </c>
      <c r="TK392" s="1">
        <f>TK219</f>
        <v>0.287380699893956</v>
      </c>
      <c r="TN392" s="1">
        <f>TN219</f>
        <v>0.493869455463397</v>
      </c>
      <c r="TQ392" s="1">
        <f>TQ219</f>
        <v>0.506130544536603</v>
      </c>
      <c r="TT392" s="1">
        <f>TT219</f>
        <v>0.0248265790434463</v>
      </c>
      <c r="TW392" s="1">
        <f>TW219</f>
        <v>0.726139978791092</v>
      </c>
      <c r="TZ392" s="1">
        <f>TZ219</f>
        <v>0.255832449628844</v>
      </c>
      <c r="UC392" s="1">
        <f>UC219</f>
        <v>0.0180275715800635</v>
      </c>
      <c r="UG392" s="1">
        <f>UG219</f>
        <v>0.837576475231893</v>
      </c>
      <c r="UJ392" s="1">
        <f>UJ219</f>
        <v>0.729680602440924</v>
      </c>
      <c r="UM392" s="1">
        <f>UM219</f>
        <v>0.748636717735653</v>
      </c>
      <c r="UP392" s="1">
        <f>UP219</f>
        <v>0.974679153659383</v>
      </c>
      <c r="US392" s="1">
        <f>US219</f>
        <v>0.315762139703973</v>
      </c>
      <c r="UV392" s="1">
        <f>UV219</f>
        <v>0.493588617600562</v>
      </c>
      <c r="UY392" s="1">
        <f>UY219</f>
        <v>0.506411382399438</v>
      </c>
      <c r="VB392" s="1">
        <f>VB219</f>
        <v>0.0259786476868329</v>
      </c>
      <c r="VE392" s="1">
        <f>VE219</f>
        <v>0.729680602440924</v>
      </c>
      <c r="VH392" s="1">
        <f>VH219</f>
        <v>0.251363282264347</v>
      </c>
      <c r="VK392" s="1">
        <f>VK219</f>
        <v>0.0189561152947286</v>
      </c>
      <c r="VO392" s="1">
        <f>VO219</f>
        <v>0.819351873132613</v>
      </c>
      <c r="VR392" s="1">
        <f>VR219</f>
        <v>0.67359413202934</v>
      </c>
      <c r="VU392" s="1">
        <f>VU219</f>
        <v>0.714547677261614</v>
      </c>
      <c r="VX392" s="1">
        <f>VX219</f>
        <v>0.942686056458511</v>
      </c>
      <c r="WA392" s="1">
        <f>WA219</f>
        <v>0.329767726161369</v>
      </c>
      <c r="WD392" s="1">
        <f>WD219</f>
        <v>0.485248789079701</v>
      </c>
      <c r="WG392" s="1">
        <f>WG219</f>
        <v>0.5147512109203</v>
      </c>
      <c r="WJ392" s="1">
        <f>WJ219</f>
        <v>0.060798548094374</v>
      </c>
      <c r="WM392" s="1">
        <f>WM219</f>
        <v>0.67359413202934</v>
      </c>
      <c r="WP392" s="1">
        <f>WP219</f>
        <v>0.285452322738386</v>
      </c>
      <c r="WS392" s="1">
        <f>WS219</f>
        <v>0.0409535452322739</v>
      </c>
      <c r="WW392" s="1">
        <f>WW219</f>
        <v>0.787417218543046</v>
      </c>
      <c r="WZ392" s="1">
        <f>WZ219</f>
        <v>0.591818181818182</v>
      </c>
      <c r="XC392" s="1">
        <f>XC219</f>
        <v>0.673181818181818</v>
      </c>
      <c r="XF392" s="1">
        <f>XF219</f>
        <v>0.87913571910871</v>
      </c>
      <c r="XI392" s="1">
        <f>XI219</f>
        <v>0.372727272727273</v>
      </c>
      <c r="XL392" s="1">
        <f>XL219</f>
        <v>0.467840459935322</v>
      </c>
      <c r="XO392" s="1">
        <f>XO219</f>
        <v>0.532159540064678</v>
      </c>
      <c r="XR392" s="1">
        <f>XR219</f>
        <v>0.137480798771121</v>
      </c>
      <c r="XU392" s="1">
        <f>XU219</f>
        <v>0.591818181818182</v>
      </c>
      <c r="XX392" s="1">
        <f>XX219</f>
        <v>0.326818181818182</v>
      </c>
      <c r="YA392" s="1">
        <f>YA219</f>
        <v>0.0813636363636363</v>
      </c>
      <c r="YE392" s="1">
        <f>YE219</f>
        <v>0.707955689828802</v>
      </c>
      <c r="YH392" s="1">
        <f>YH219</f>
        <v>0.523099850968703</v>
      </c>
      <c r="YK392" s="1">
        <f>YK219</f>
        <v>0.6274217585693</v>
      </c>
      <c r="YN392" s="1">
        <f>YN219</f>
        <v>0.833729216152019</v>
      </c>
      <c r="YQ392" s="1">
        <f>YQ219</f>
        <v>0.479880774962742</v>
      </c>
      <c r="YT392" s="1">
        <f>YT219</f>
        <v>0.454663212435233</v>
      </c>
      <c r="YW392" s="1">
        <f>YW219</f>
        <v>0.545336787564767</v>
      </c>
      <c r="YZ392" s="1">
        <f>YZ219</f>
        <v>0.199430199430199</v>
      </c>
      <c r="ZC392" s="1">
        <f>ZC219</f>
        <v>0.523099850968703</v>
      </c>
      <c r="ZF392" s="1">
        <f>ZF219</f>
        <v>0.3725782414307</v>
      </c>
      <c r="ZI392" s="1">
        <f>ZI219</f>
        <v>0.104321907600596</v>
      </c>
    </row>
    <row r="393" spans="2:685">
      <c r="B393" s="1" t="s">
        <v>86</v>
      </c>
      <c r="C393" s="1">
        <f>C230</f>
        <v>0.829336188436831</v>
      </c>
      <c r="F393" s="1">
        <f>F230</f>
        <v>0.714804469273743</v>
      </c>
      <c r="I393" s="1">
        <f>I230</f>
        <v>0.733519553072626</v>
      </c>
      <c r="L393" s="1">
        <f>L230</f>
        <v>0.974485910129475</v>
      </c>
      <c r="O393" s="1">
        <f>O230</f>
        <v>0.304469273743017</v>
      </c>
      <c r="R393" s="1">
        <f>R230</f>
        <v>0.493539054966249</v>
      </c>
      <c r="U393" s="1">
        <f>U230</f>
        <v>0.506460945033751</v>
      </c>
      <c r="X393" s="1">
        <f>X230</f>
        <v>0.0261821023837434</v>
      </c>
      <c r="AA393" s="1">
        <f>AA230</f>
        <v>0.714804469273743</v>
      </c>
      <c r="AD393" s="1">
        <f>AD230</f>
        <v>0.266480446927374</v>
      </c>
      <c r="AG393" s="1">
        <f>AG230</f>
        <v>0.0187150837988826</v>
      </c>
      <c r="AK393" s="1">
        <f>AK230</f>
        <v>0.832106038291605</v>
      </c>
      <c r="AN393" s="1">
        <f>AN230</f>
        <v>0.723254504504504</v>
      </c>
      <c r="AQ393" s="1">
        <f>AQ230</f>
        <v>0.742117117117117</v>
      </c>
      <c r="AT393" s="1">
        <f>AT230</f>
        <v>0.974582701062215</v>
      </c>
      <c r="AW393" s="1">
        <f>AW230</f>
        <v>0.338119369369369</v>
      </c>
      <c r="AZ393" s="1">
        <f>AZ230</f>
        <v>0.493563880883766</v>
      </c>
      <c r="BC393" s="1">
        <f>BC230</f>
        <v>0.506436119116234</v>
      </c>
      <c r="BF393" s="1">
        <f>BF230</f>
        <v>0.0260801868431297</v>
      </c>
      <c r="BI393" s="1">
        <f>BI230</f>
        <v>0.723254504504504</v>
      </c>
      <c r="BL393" s="1">
        <f>BL230</f>
        <v>0.257882882882883</v>
      </c>
      <c r="BO393" s="1">
        <f>BO230</f>
        <v>0.0188626126126127</v>
      </c>
      <c r="BS393" s="1">
        <f>BS230</f>
        <v>0.814345991561181</v>
      </c>
      <c r="BV393" s="1">
        <f>BV230</f>
        <v>0.662249283667622</v>
      </c>
      <c r="BY393" s="1">
        <f>BY230</f>
        <v>0.708810888252149</v>
      </c>
      <c r="CB393" s="1">
        <f>CB230</f>
        <v>0.934310257705912</v>
      </c>
      <c r="CE393" s="1">
        <f>CE230</f>
        <v>0.358166189111748</v>
      </c>
      <c r="CH393" s="1">
        <f>CH230</f>
        <v>0.483019853709509</v>
      </c>
      <c r="CK393" s="1">
        <f>CK230</f>
        <v>0.516980146290491</v>
      </c>
      <c r="CN393" s="1">
        <f>CN230</f>
        <v>0.0703082747431043</v>
      </c>
      <c r="CQ393" s="1">
        <f>CQ230</f>
        <v>0.662249283667622</v>
      </c>
      <c r="CT393" s="1">
        <f>CT230</f>
        <v>0.291189111747851</v>
      </c>
      <c r="CW393" s="1">
        <f>CW230</f>
        <v>0.0465616045845273</v>
      </c>
      <c r="DA393" s="1">
        <f>DA230</f>
        <v>0.781024009256581</v>
      </c>
      <c r="DD393" s="1">
        <f>DD230</f>
        <v>0.587197373820271</v>
      </c>
      <c r="DG393" s="1">
        <f>DG230</f>
        <v>0.68321707016824</v>
      </c>
      <c r="DJ393" s="1">
        <f>DJ230</f>
        <v>0.85945945945946</v>
      </c>
      <c r="DM393" s="1">
        <f>DM230</f>
        <v>0.4185473943373</v>
      </c>
      <c r="DP393" s="1">
        <f>DP230</f>
        <v>0.462209302325581</v>
      </c>
      <c r="DS393" s="1">
        <f>DS230</f>
        <v>0.537790697674419</v>
      </c>
      <c r="DV393" s="1">
        <f>DV230</f>
        <v>0.163522012578616</v>
      </c>
      <c r="DY393" s="1">
        <f>DY230</f>
        <v>0.587197373820271</v>
      </c>
      <c r="EB393" s="1">
        <f>EB230</f>
        <v>0.31678292983176</v>
      </c>
      <c r="EE393" s="1">
        <f>EE230</f>
        <v>0.0960196963479687</v>
      </c>
      <c r="EI393" s="1">
        <f>EI230</f>
        <v>0.688922610015175</v>
      </c>
      <c r="EL393" s="1">
        <f>EL230</f>
        <v>0.486301369863014</v>
      </c>
      <c r="EO393" s="1">
        <f>EO230</f>
        <v>0.600456621004566</v>
      </c>
      <c r="ER393" s="1">
        <f>ER230</f>
        <v>0.809885931558935</v>
      </c>
      <c r="EU393" s="1">
        <f>EU230</f>
        <v>0.504566210045662</v>
      </c>
      <c r="EX393" s="1">
        <f>EX230</f>
        <v>0.447478991596639</v>
      </c>
      <c r="FA393" s="1">
        <f>FA230</f>
        <v>0.552521008403361</v>
      </c>
      <c r="FD393" s="1">
        <f>FD230</f>
        <v>0.234741784037559</v>
      </c>
      <c r="FG393" s="1">
        <f>FG230</f>
        <v>0.486301369863014</v>
      </c>
      <c r="FJ393" s="1">
        <f>FJ230</f>
        <v>0.399543378995434</v>
      </c>
      <c r="FM393" s="1">
        <f>FM230</f>
        <v>0.114155251141552</v>
      </c>
      <c r="FS393" s="1">
        <f>FS230</f>
        <v>0.829555555555555</v>
      </c>
      <c r="FV393" s="1">
        <f>FV230</f>
        <v>0.719003476245655</v>
      </c>
      <c r="FY393" s="1">
        <f>FY230</f>
        <v>0.738122827346466</v>
      </c>
      <c r="GB393" s="1">
        <f>GB230</f>
        <v>0.974097331240188</v>
      </c>
      <c r="GE393" s="1">
        <f>GE230</f>
        <v>0.303592120509849</v>
      </c>
      <c r="GH393" s="1">
        <f>GH230</f>
        <v>0.493439363817097</v>
      </c>
      <c r="GK393" s="1">
        <f>GK230</f>
        <v>0.506560636182903</v>
      </c>
      <c r="GN393" s="1">
        <f>GN230</f>
        <v>0.0265914585012088</v>
      </c>
      <c r="GQ393" s="1">
        <f>GQ230</f>
        <v>0.719003476245655</v>
      </c>
      <c r="GT393" s="1">
        <f>GT230</f>
        <v>0.261877172653534</v>
      </c>
      <c r="GW393" s="1">
        <f>GW230</f>
        <v>0.0191193511008111</v>
      </c>
      <c r="HA393" s="1">
        <f>HA230</f>
        <v>0.833151581243184</v>
      </c>
      <c r="HD393" s="1">
        <f>HD230</f>
        <v>0.726291216807703</v>
      </c>
      <c r="HG393" s="1">
        <f>HG230</f>
        <v>0.745550043770061</v>
      </c>
      <c r="HJ393" s="1">
        <f>HJ230</f>
        <v>0.974168297455969</v>
      </c>
      <c r="HM393" s="1">
        <f>HM230</f>
        <v>0.337904873066822</v>
      </c>
      <c r="HP393" s="1">
        <f>HP230</f>
        <v>0.493457573354481</v>
      </c>
      <c r="HS393" s="1">
        <f>HS230</f>
        <v>0.506542426645519</v>
      </c>
      <c r="HV393" s="1">
        <f>HV230</f>
        <v>0.0265166733627964</v>
      </c>
      <c r="HY393" s="1">
        <f>HY230</f>
        <v>0.726291216807703</v>
      </c>
      <c r="IB393" s="1">
        <f>IB230</f>
        <v>0.254449956229939</v>
      </c>
      <c r="IE393" s="1">
        <f>IE230</f>
        <v>0.0192588269623578</v>
      </c>
      <c r="II393" s="1">
        <f>II230</f>
        <v>0.815881763527054</v>
      </c>
      <c r="IL393" s="1">
        <f>IL230</f>
        <v>0.6663272233537</v>
      </c>
      <c r="IO393" s="1">
        <f>IO230</f>
        <v>0.712152070604209</v>
      </c>
      <c r="IR393" s="1">
        <f>IR230</f>
        <v>0.935653002859867</v>
      </c>
      <c r="IU393" s="1">
        <f>IU230</f>
        <v>0.355057705363204</v>
      </c>
      <c r="IX393" s="1">
        <f>IX230</f>
        <v>0.483378478207338</v>
      </c>
      <c r="JA393" s="1">
        <f>JA230</f>
        <v>0.516621521792662</v>
      </c>
      <c r="JD393" s="1">
        <f>JD230</f>
        <v>0.0687722873153338</v>
      </c>
      <c r="JG393" s="1">
        <f>JG230</f>
        <v>0.6663272233537</v>
      </c>
      <c r="JJ393" s="1">
        <f>JJ230</f>
        <v>0.287847929395791</v>
      </c>
      <c r="JM393" s="1">
        <f>JM230</f>
        <v>0.0458248472505092</v>
      </c>
      <c r="JQ393" s="1">
        <f>JQ230</f>
        <v>0.782230506368437</v>
      </c>
      <c r="JT393" s="1">
        <f>JT230</f>
        <v>0.585840707964602</v>
      </c>
      <c r="JW393" s="1">
        <f>JW230</f>
        <v>0.682300884955752</v>
      </c>
      <c r="JZ393" s="1">
        <f>JZ230</f>
        <v>0.858625162127108</v>
      </c>
      <c r="KC393" s="1">
        <f>KC230</f>
        <v>0.424336283185841</v>
      </c>
      <c r="KF393" s="1">
        <f>KF230</f>
        <v>0.461967899511514</v>
      </c>
      <c r="KI393" s="1">
        <f>KI230</f>
        <v>0.538032100488486</v>
      </c>
      <c r="KL393" s="1">
        <f>KL230</f>
        <v>0.164652567975831</v>
      </c>
      <c r="KO393" s="1">
        <f>KO230</f>
        <v>0.585840707964602</v>
      </c>
      <c r="KR393" s="1">
        <f>KR230</f>
        <v>0.317699115044248</v>
      </c>
      <c r="KU393" s="1">
        <f>KU230</f>
        <v>0.0964601769911504</v>
      </c>
      <c r="KY393" s="1">
        <f>KY230</f>
        <v>0.69218989280245</v>
      </c>
      <c r="LB393" s="1">
        <f>LB230</f>
        <v>0.493087557603687</v>
      </c>
      <c r="LE393" s="1">
        <f>LE230</f>
        <v>0.603686635944701</v>
      </c>
      <c r="LH393" s="1">
        <f>LH230</f>
        <v>0.816793893129771</v>
      </c>
      <c r="LK393" s="1">
        <f>LK230</f>
        <v>0.504608294930876</v>
      </c>
      <c r="LN393" s="1">
        <f>LN230</f>
        <v>0.449579831932773</v>
      </c>
      <c r="LQ393" s="1">
        <f>LQ230</f>
        <v>0.550420168067227</v>
      </c>
      <c r="LT393" s="1">
        <f>LT230</f>
        <v>0.224299065420561</v>
      </c>
      <c r="LW393" s="1">
        <f>LW230</f>
        <v>0.493087557603687</v>
      </c>
      <c r="LZ393" s="1">
        <f>LZ230</f>
        <v>0.396313364055299</v>
      </c>
      <c r="MC393" s="1">
        <f>MC230</f>
        <v>0.110599078341014</v>
      </c>
      <c r="MI393" s="1">
        <f>MI230</f>
        <v>0.834015554645927</v>
      </c>
      <c r="ML393" s="1">
        <f>ML230</f>
        <v>0.72664907651715</v>
      </c>
      <c r="MO393" s="1">
        <f>MO230</f>
        <v>0.745646437994723</v>
      </c>
      <c r="MR393" s="1">
        <f>MR230</f>
        <v>0.974522292993631</v>
      </c>
      <c r="MU393" s="1">
        <f>MU230</f>
        <v>0.289182058047494</v>
      </c>
      <c r="MX393" s="1">
        <f>MX230</f>
        <v>0.493548387096774</v>
      </c>
      <c r="NA393" s="1">
        <f>NA230</f>
        <v>0.506451612903226</v>
      </c>
      <c r="ND393" s="1">
        <f>ND230</f>
        <v>0.0261437908496733</v>
      </c>
      <c r="NG393" s="1">
        <f>NG230</f>
        <v>0.72664907651715</v>
      </c>
      <c r="NJ393" s="1">
        <f>NJ230</f>
        <v>0.254353562005277</v>
      </c>
      <c r="NM393" s="1">
        <f>NM230</f>
        <v>0.0189973614775726</v>
      </c>
      <c r="NQ393" s="1">
        <f>NQ230</f>
        <v>0.836446740858506</v>
      </c>
      <c r="NT393" s="1">
        <f>NT230</f>
        <v>0.727605118829982</v>
      </c>
      <c r="NW393" s="1">
        <f>NW230</f>
        <v>0.746670148863933</v>
      </c>
      <c r="NZ393" s="1">
        <f>NZ230</f>
        <v>0.974466596712137</v>
      </c>
      <c r="OC393" s="1">
        <f>OC230</f>
        <v>0.31418124836772</v>
      </c>
      <c r="OF393" s="1">
        <f>OF230</f>
        <v>0.493534100974313</v>
      </c>
      <c r="OI393" s="1">
        <f>OI230</f>
        <v>0.506465899025687</v>
      </c>
      <c r="OL393" s="1">
        <f>OL230</f>
        <v>0.0262024407753054</v>
      </c>
      <c r="OO393" s="1">
        <f>OO230</f>
        <v>0.727605118829982</v>
      </c>
      <c r="OR393" s="1">
        <f>OR230</f>
        <v>0.253329851136067</v>
      </c>
      <c r="OU393" s="1">
        <f>OU230</f>
        <v>0.0190650300339515</v>
      </c>
      <c r="OY393" s="1">
        <f>OY230</f>
        <v>0.820059674087675</v>
      </c>
      <c r="PB393" s="1">
        <f>PB230</f>
        <v>0.675494672754947</v>
      </c>
      <c r="PE393" s="1">
        <f>PE230</f>
        <v>0.715981735159817</v>
      </c>
      <c r="PH393" s="1">
        <f>PH230</f>
        <v>0.943452380952381</v>
      </c>
      <c r="PK393" s="1">
        <f>PK230</f>
        <v>0.326331811263318</v>
      </c>
      <c r="PN393" s="1">
        <f>PN230</f>
        <v>0.485451761102603</v>
      </c>
      <c r="PQ393" s="1">
        <f>PQ230</f>
        <v>0.514548238897397</v>
      </c>
      <c r="PT393" s="1">
        <f>PT230</f>
        <v>0.05993690851735</v>
      </c>
      <c r="PW393" s="1">
        <f>PW230</f>
        <v>0.675494672754947</v>
      </c>
      <c r="PZ393" s="1">
        <f>PZ230</f>
        <v>0.284018264840183</v>
      </c>
      <c r="QC393" s="1">
        <f>QC230</f>
        <v>0.0404870624048706</v>
      </c>
      <c r="QG393" s="1">
        <f>QG230</f>
        <v>0.785254346426272</v>
      </c>
      <c r="QJ393" s="1">
        <f>QJ230</f>
        <v>0.596358792184725</v>
      </c>
      <c r="QM393" s="1">
        <f>QM230</f>
        <v>0.677175843694494</v>
      </c>
      <c r="QP393" s="1">
        <f>QP230</f>
        <v>0.880655737704918</v>
      </c>
      <c r="QS393" s="1">
        <f>QS230</f>
        <v>0.379218472468916</v>
      </c>
      <c r="QV393" s="1">
        <f>QV230</f>
        <v>0.468270571827057</v>
      </c>
      <c r="QY393" s="1">
        <f>QY230</f>
        <v>0.531729428172943</v>
      </c>
      <c r="RB393" s="1">
        <f>RB230</f>
        <v>0.135517498138496</v>
      </c>
      <c r="RE393" s="1">
        <f>RE230</f>
        <v>0.596358792184725</v>
      </c>
      <c r="RH393" s="1">
        <f>RH230</f>
        <v>0.322824156305506</v>
      </c>
      <c r="RK393" s="1">
        <f>RK230</f>
        <v>0.080817051509769</v>
      </c>
      <c r="RO393" s="1">
        <f>RO230</f>
        <v>0.709547738693467</v>
      </c>
      <c r="RR393" s="1">
        <f>RR230</f>
        <v>0.525222551928783</v>
      </c>
      <c r="RU393" s="1">
        <f>RU230</f>
        <v>0.630563798219585</v>
      </c>
      <c r="RX393" s="1">
        <f>RX230</f>
        <v>0.832941176470588</v>
      </c>
      <c r="SA393" s="1">
        <f>SA230</f>
        <v>0.476261127596439</v>
      </c>
      <c r="SD393" s="1">
        <f>SD230</f>
        <v>0.454428754813864</v>
      </c>
      <c r="SG393" s="1">
        <f>SG230</f>
        <v>0.545571245186136</v>
      </c>
      <c r="SJ393" s="1">
        <f>SJ230</f>
        <v>0.200564971751412</v>
      </c>
      <c r="SM393" s="1">
        <f>SM230</f>
        <v>0.525222551928783</v>
      </c>
      <c r="SP393" s="1">
        <f>SP230</f>
        <v>0.369436201780415</v>
      </c>
      <c r="SS393" s="1">
        <f>SS230</f>
        <v>0.105341246290801</v>
      </c>
      <c r="SY393" s="1">
        <f>SY230</f>
        <v>0.834018077239113</v>
      </c>
      <c r="TB393" s="1">
        <f>TB230</f>
        <v>0.726049089469517</v>
      </c>
      <c r="TE393" s="1">
        <f>TE230</f>
        <v>0.744259699129058</v>
      </c>
      <c r="TH393" s="1">
        <f>TH230</f>
        <v>0.975531914893617</v>
      </c>
      <c r="TK393" s="1">
        <f>TK230</f>
        <v>0.284771707574558</v>
      </c>
      <c r="TN393" s="1">
        <f>TN230</f>
        <v>0.493807215939688</v>
      </c>
      <c r="TQ393" s="1">
        <f>TQ230</f>
        <v>0.506192784060312</v>
      </c>
      <c r="TT393" s="1">
        <f>TT230</f>
        <v>0.025081788440567</v>
      </c>
      <c r="TW393" s="1">
        <f>TW230</f>
        <v>0.726049089469517</v>
      </c>
      <c r="TZ393" s="1">
        <f>TZ230</f>
        <v>0.255740300870942</v>
      </c>
      <c r="UC393" s="1">
        <f>UC230</f>
        <v>0.0182106096595408</v>
      </c>
      <c r="UG393" s="1">
        <f>UG230</f>
        <v>0.836552144744867</v>
      </c>
      <c r="UJ393" s="1">
        <f>UJ230</f>
        <v>0.727903871829105</v>
      </c>
      <c r="UM393" s="1">
        <f>UM230</f>
        <v>0.746595460614152</v>
      </c>
      <c r="UP393" s="1">
        <f>UP230</f>
        <v>0.974964234620887</v>
      </c>
      <c r="US393" s="1">
        <f>US230</f>
        <v>0.313484646194927</v>
      </c>
      <c r="UV393" s="1">
        <f>UV230</f>
        <v>0.493661716769286</v>
      </c>
      <c r="UY393" s="1">
        <f>UY230</f>
        <v>0.506338283230714</v>
      </c>
      <c r="VB393" s="1">
        <f>VB230</f>
        <v>0.0256786500366841</v>
      </c>
      <c r="VE393" s="1">
        <f>VE230</f>
        <v>0.727903871829105</v>
      </c>
      <c r="VH393" s="1">
        <f>VH230</f>
        <v>0.253404539385848</v>
      </c>
      <c r="VK393" s="1">
        <f>VK230</f>
        <v>0.0186915887850469</v>
      </c>
      <c r="VO393" s="1">
        <f>VO230</f>
        <v>0.820719889247808</v>
      </c>
      <c r="VR393" s="1">
        <f>VR230</f>
        <v>0.678494952584888</v>
      </c>
      <c r="VU393" s="1">
        <f>VU230</f>
        <v>0.71948608137045</v>
      </c>
      <c r="VX393" s="1">
        <f>VX230</f>
        <v>0.943027210884354</v>
      </c>
      <c r="WA393" s="1">
        <f>WA230</f>
        <v>0.325787702661364</v>
      </c>
      <c r="WD393" s="1">
        <f>WD230</f>
        <v>0.485339168490153</v>
      </c>
      <c r="WG393" s="1">
        <f>WG230</f>
        <v>0.514660831509847</v>
      </c>
      <c r="WJ393" s="1">
        <f>WJ230</f>
        <v>0.0604147880973847</v>
      </c>
      <c r="WM393" s="1">
        <f>WM230</f>
        <v>0.678494952584888</v>
      </c>
      <c r="WP393" s="1">
        <f>WP230</f>
        <v>0.28051391862955</v>
      </c>
      <c r="WS393" s="1">
        <f>WS230</f>
        <v>0.0409911287855612</v>
      </c>
      <c r="WW393" s="1">
        <f>WW230</f>
        <v>0.788474810213941</v>
      </c>
      <c r="WZ393" s="1">
        <f>WZ230</f>
        <v>0.597903763696999</v>
      </c>
      <c r="XC393" s="1">
        <f>XC230</f>
        <v>0.676512625059552</v>
      </c>
      <c r="XF393" s="1">
        <f>XF230</f>
        <v>0.883802816901409</v>
      </c>
      <c r="XI393" s="1">
        <f>XI230</f>
        <v>0.380657455931396</v>
      </c>
      <c r="XL393" s="1">
        <f>XL230</f>
        <v>0.469158878504673</v>
      </c>
      <c r="XO393" s="1">
        <f>XO230</f>
        <v>0.530841121495327</v>
      </c>
      <c r="XR393" s="1">
        <f>XR230</f>
        <v>0.131474103585657</v>
      </c>
      <c r="XU393" s="1">
        <f>XU230</f>
        <v>0.597903763696999</v>
      </c>
      <c r="XX393" s="1">
        <f>XX230</f>
        <v>0.323487374940448</v>
      </c>
      <c r="YA393" s="1">
        <f>YA230</f>
        <v>0.0786088613625535</v>
      </c>
      <c r="YE393" s="1">
        <f>YE230</f>
        <v>0.703815261044177</v>
      </c>
      <c r="YH393" s="1">
        <f>YH230</f>
        <v>0.52</v>
      </c>
      <c r="YK393" s="1">
        <f>YK230</f>
        <v>0.620740740740741</v>
      </c>
      <c r="YN393" s="1">
        <f>YN230</f>
        <v>0.837708830548926</v>
      </c>
      <c r="YQ393" s="1">
        <f>YQ230</f>
        <v>0.475555555555556</v>
      </c>
      <c r="YT393" s="1">
        <f>YT230</f>
        <v>0.455844155844156</v>
      </c>
      <c r="YW393" s="1">
        <f>YW230</f>
        <v>0.544155844155844</v>
      </c>
      <c r="YZ393" s="1">
        <f>YZ230</f>
        <v>0.193732193732194</v>
      </c>
      <c r="ZC393" s="1">
        <f>ZC230</f>
        <v>0.52</v>
      </c>
      <c r="ZF393" s="1">
        <f>ZF230</f>
        <v>0.379259259259259</v>
      </c>
      <c r="ZI393" s="1">
        <f>ZI230</f>
        <v>0.100740740740741</v>
      </c>
    </row>
    <row r="394" spans="2:685">
      <c r="B394" s="1" t="s">
        <v>87</v>
      </c>
      <c r="C394" s="1">
        <f>C241</f>
        <v>0.828927573608425</v>
      </c>
      <c r="F394" s="1">
        <f>F241</f>
        <v>0.718092566619916</v>
      </c>
      <c r="I394" s="1">
        <f>I241</f>
        <v>0.738008415147265</v>
      </c>
      <c r="L394" s="1">
        <f>L241</f>
        <v>0.973014063093881</v>
      </c>
      <c r="O394" s="1">
        <f>O241</f>
        <v>0.305189340813464</v>
      </c>
      <c r="R394" s="1">
        <f>R241</f>
        <v>0.493161240608746</v>
      </c>
      <c r="U394" s="1">
        <f>U241</f>
        <v>0.506838759391254</v>
      </c>
      <c r="X394" s="1">
        <f>X241</f>
        <v>0.0277343750000001</v>
      </c>
      <c r="AA394" s="1">
        <f>AA241</f>
        <v>0.718092566619916</v>
      </c>
      <c r="AD394" s="1">
        <f>AD241</f>
        <v>0.261991584852735</v>
      </c>
      <c r="AG394" s="1">
        <f>AG241</f>
        <v>0.0199158485273493</v>
      </c>
      <c r="AK394" s="1">
        <f>AK241</f>
        <v>0.831787521079258</v>
      </c>
      <c r="AN394" s="1">
        <f>AN241</f>
        <v>0.724313614491933</v>
      </c>
      <c r="AQ394" s="1">
        <f>AQ241</f>
        <v>0.744126804415511</v>
      </c>
      <c r="AT394" s="1">
        <f>AT241</f>
        <v>0.9733739064283</v>
      </c>
      <c r="AW394" s="1">
        <f>AW241</f>
        <v>0.342768185677894</v>
      </c>
      <c r="AZ394" s="1">
        <f>AZ241</f>
        <v>0.49325366229761</v>
      </c>
      <c r="BC394" s="1">
        <f>BC241</f>
        <v>0.50674633770239</v>
      </c>
      <c r="BF394" s="1">
        <f>BF241</f>
        <v>0.0273544353262996</v>
      </c>
      <c r="BI394" s="1">
        <f>BI241</f>
        <v>0.724313614491933</v>
      </c>
      <c r="BL394" s="1">
        <f>BL241</f>
        <v>0.255873195584489</v>
      </c>
      <c r="BO394" s="1">
        <f>BO241</f>
        <v>0.0198131899235778</v>
      </c>
      <c r="BS394" s="1">
        <f>BS241</f>
        <v>0.815214662314838</v>
      </c>
      <c r="BV394" s="1">
        <f>BV241</f>
        <v>0.664161257259993</v>
      </c>
      <c r="BY394" s="1">
        <f>BY241</f>
        <v>0.70960027331739</v>
      </c>
      <c r="CB394" s="1">
        <f>CB241</f>
        <v>0.935965334617237</v>
      </c>
      <c r="CE394" s="1">
        <f>CE241</f>
        <v>0.360778954560984</v>
      </c>
      <c r="CH394" s="1">
        <f>CH241</f>
        <v>0.483461825416563</v>
      </c>
      <c r="CK394" s="1">
        <f>CK241</f>
        <v>0.516538174583437</v>
      </c>
      <c r="CN394" s="1">
        <f>CN241</f>
        <v>0.068415637860082</v>
      </c>
      <c r="CQ394" s="1">
        <f>CQ241</f>
        <v>0.664161257259993</v>
      </c>
      <c r="CT394" s="1">
        <f>CT241</f>
        <v>0.29039972668261</v>
      </c>
      <c r="CW394" s="1">
        <f>CW241</f>
        <v>0.0454390160573966</v>
      </c>
      <c r="DA394" s="1">
        <f>DA241</f>
        <v>0.782802547770701</v>
      </c>
      <c r="DD394" s="1">
        <f>DD241</f>
        <v>0.589147286821705</v>
      </c>
      <c r="DG394" s="1">
        <f>DG241</f>
        <v>0.702690378476972</v>
      </c>
      <c r="DJ394" s="1">
        <f>DJ241</f>
        <v>0.838416612589228</v>
      </c>
      <c r="DM394" s="1">
        <f>DM241</f>
        <v>0.431828545371637</v>
      </c>
      <c r="DP394" s="1">
        <f>DP241</f>
        <v>0.456053653370985</v>
      </c>
      <c r="DS394" s="1">
        <f>DS241</f>
        <v>0.543946346629015</v>
      </c>
      <c r="DV394" s="1">
        <f>DV241</f>
        <v>0.192724458204334</v>
      </c>
      <c r="DY394" s="1">
        <f>DY241</f>
        <v>0.589147286821705</v>
      </c>
      <c r="EB394" s="1">
        <f>EB241</f>
        <v>0.297309621523028</v>
      </c>
      <c r="EE394" s="1">
        <f>EE241</f>
        <v>0.113543091655267</v>
      </c>
      <c r="EI394" s="1">
        <f>EI241</f>
        <v>0.665016501650165</v>
      </c>
      <c r="EL394" s="1">
        <f>EL241</f>
        <v>0.470886075949367</v>
      </c>
      <c r="EO394" s="1">
        <f>EO241</f>
        <v>0.582278481012658</v>
      </c>
      <c r="ER394" s="1">
        <f>ER241</f>
        <v>0.808695652173913</v>
      </c>
      <c r="EU394" s="1">
        <f>EU241</f>
        <v>0.534177215189873</v>
      </c>
      <c r="EX394" s="1">
        <f>EX241</f>
        <v>0.447115384615385</v>
      </c>
      <c r="FA394" s="1">
        <f>FA241</f>
        <v>0.552884615384615</v>
      </c>
      <c r="FD394" s="1">
        <f>FD241</f>
        <v>0.236559139784946</v>
      </c>
      <c r="FG394" s="1">
        <f>FG241</f>
        <v>0.470886075949367</v>
      </c>
      <c r="FJ394" s="1">
        <f>FJ241</f>
        <v>0.417721518987342</v>
      </c>
      <c r="FM394" s="1">
        <f>FM241</f>
        <v>0.111392405063291</v>
      </c>
      <c r="FS394" s="1">
        <f>FS241</f>
        <v>0.82953819961694</v>
      </c>
      <c r="FV394" s="1">
        <f>FV241</f>
        <v>0.717813540510544</v>
      </c>
      <c r="FY394" s="1">
        <f>FY241</f>
        <v>0.737513873473918</v>
      </c>
      <c r="GB394" s="1">
        <f>GB241</f>
        <v>0.973288186606471</v>
      </c>
      <c r="GE394" s="1">
        <f>GE241</f>
        <v>0.303829078801332</v>
      </c>
      <c r="GH394" s="1">
        <f>GH241</f>
        <v>0.493231649189704</v>
      </c>
      <c r="GK394" s="1">
        <f>GK241</f>
        <v>0.506768350810296</v>
      </c>
      <c r="GN394" s="1">
        <f>GN241</f>
        <v>0.0274449168921533</v>
      </c>
      <c r="GQ394" s="1">
        <f>GQ241</f>
        <v>0.717813540510544</v>
      </c>
      <c r="GT394" s="1">
        <f>GT241</f>
        <v>0.262486126526082</v>
      </c>
      <c r="GW394" s="1">
        <f>GW241</f>
        <v>0.0197003329633741</v>
      </c>
      <c r="HA394" s="1">
        <f>HA241</f>
        <v>0.831860269360269</v>
      </c>
      <c r="HD394" s="1">
        <f>HD241</f>
        <v>0.723224351747463</v>
      </c>
      <c r="HG394" s="1">
        <f>HG241</f>
        <v>0.743799323562571</v>
      </c>
      <c r="HJ394" s="1">
        <f>HJ241</f>
        <v>0.972338006820766</v>
      </c>
      <c r="HM394" s="1">
        <f>HM241</f>
        <v>0.33934611048478</v>
      </c>
      <c r="HP394" s="1">
        <f>HP241</f>
        <v>0.492987512007685</v>
      </c>
      <c r="HS394" s="1">
        <f>HS241</f>
        <v>0.507012487992315</v>
      </c>
      <c r="HV394" s="1">
        <f>HV241</f>
        <v>0.0284489477786438</v>
      </c>
      <c r="HY394" s="1">
        <f>HY241</f>
        <v>0.723224351747463</v>
      </c>
      <c r="IB394" s="1">
        <f>IB241</f>
        <v>0.256200676437429</v>
      </c>
      <c r="IE394" s="1">
        <f>IE241</f>
        <v>0.020574971815107</v>
      </c>
      <c r="II394" s="1">
        <f>II241</f>
        <v>0.815260058881256</v>
      </c>
      <c r="IL394" s="1">
        <f>IL241</f>
        <v>0.667112299465241</v>
      </c>
      <c r="IO394" s="1">
        <f>IO241</f>
        <v>0.713235294117647</v>
      </c>
      <c r="IR394" s="1">
        <f>IR241</f>
        <v>0.935332708528585</v>
      </c>
      <c r="IU394" s="1">
        <f>IU241</f>
        <v>0.362299465240642</v>
      </c>
      <c r="IX394" s="1">
        <f>IX241</f>
        <v>0.483292978208232</v>
      </c>
      <c r="JA394" s="1">
        <f>JA241</f>
        <v>0.516707021791768</v>
      </c>
      <c r="JD394" s="1">
        <f>JD241</f>
        <v>0.0691382765531063</v>
      </c>
      <c r="JG394" s="1">
        <f>JG241</f>
        <v>0.667112299465241</v>
      </c>
      <c r="JJ394" s="1">
        <f>JJ241</f>
        <v>0.286764705882353</v>
      </c>
      <c r="JM394" s="1">
        <f>JM241</f>
        <v>0.0461229946524064</v>
      </c>
      <c r="JQ394" s="1">
        <f>JQ241</f>
        <v>0.780986372485399</v>
      </c>
      <c r="JT394" s="1">
        <f>JT241</f>
        <v>0.591183294663573</v>
      </c>
      <c r="JW394" s="1">
        <f>JW241</f>
        <v>0.709976798143852</v>
      </c>
      <c r="JZ394" s="1">
        <f>JZ241</f>
        <v>0.832679738562092</v>
      </c>
      <c r="KC394" s="1">
        <f>KC241</f>
        <v>0.430162412993039</v>
      </c>
      <c r="KF394" s="1">
        <f>KF241</f>
        <v>0.45435092724679</v>
      </c>
      <c r="KI394" s="1">
        <f>KI241</f>
        <v>0.54564907275321</v>
      </c>
      <c r="KL394" s="1">
        <f>KL241</f>
        <v>0.200941915227629</v>
      </c>
      <c r="KO394" s="1">
        <f>KO241</f>
        <v>0.591183294663573</v>
      </c>
      <c r="KR394" s="1">
        <f>KR241</f>
        <v>0.290023201856148</v>
      </c>
      <c r="KU394" s="1">
        <f>KU241</f>
        <v>0.118793503480278</v>
      </c>
      <c r="KY394" s="1">
        <f>KY241</f>
        <v>0.668261562998405</v>
      </c>
      <c r="LB394" s="1">
        <f>LB241</f>
        <v>0.467980295566502</v>
      </c>
      <c r="LE394" s="1">
        <f>LE241</f>
        <v>0.591133004926108</v>
      </c>
      <c r="LH394" s="1">
        <f>LH241</f>
        <v>0.791666666666667</v>
      </c>
      <c r="LK394" s="1">
        <f>LK241</f>
        <v>0.544334975369458</v>
      </c>
      <c r="LN394" s="1">
        <f>LN241</f>
        <v>0.441860465116279</v>
      </c>
      <c r="LQ394" s="1">
        <f>LQ241</f>
        <v>0.558139534883721</v>
      </c>
      <c r="LT394" s="1">
        <f>LT241</f>
        <v>0.263157894736842</v>
      </c>
      <c r="LW394" s="1">
        <f>LW241</f>
        <v>0.467980295566503</v>
      </c>
      <c r="LZ394" s="1">
        <f>LZ241</f>
        <v>0.408866995073892</v>
      </c>
      <c r="MC394" s="1">
        <f>MC241</f>
        <v>0.123152709359606</v>
      </c>
      <c r="MI394" s="1">
        <f>MI241</f>
        <v>0.834042553191489</v>
      </c>
      <c r="ML394" s="1">
        <f>ML241</f>
        <v>0.726538060479666</v>
      </c>
      <c r="MO394" s="1">
        <f>MO241</f>
        <v>0.746089676746611</v>
      </c>
      <c r="MR394" s="1">
        <f>MR241</f>
        <v>0.973794549266247</v>
      </c>
      <c r="MU394" s="1">
        <f>MU241</f>
        <v>0.286496350364963</v>
      </c>
      <c r="MX394" s="1">
        <f>MX241</f>
        <v>0.49336165693043</v>
      </c>
      <c r="NA394" s="1">
        <f>NA241</f>
        <v>0.50663834306957</v>
      </c>
      <c r="ND394" s="1">
        <f>ND241</f>
        <v>0.0269106566200215</v>
      </c>
      <c r="NG394" s="1">
        <f>NG241</f>
        <v>0.726538060479666</v>
      </c>
      <c r="NJ394" s="1">
        <f>NJ241</f>
        <v>0.253910323253389</v>
      </c>
      <c r="NM394" s="1">
        <f>NM241</f>
        <v>0.0195516162669447</v>
      </c>
      <c r="NQ394" s="1">
        <f>NQ241</f>
        <v>0.836967393478696</v>
      </c>
      <c r="NT394" s="1">
        <f>NT241</f>
        <v>0.728086338510134</v>
      </c>
      <c r="NW394" s="1">
        <f>NW241</f>
        <v>0.747301921558305</v>
      </c>
      <c r="NZ394" s="1">
        <f>NZ241</f>
        <v>0.974286720676295</v>
      </c>
      <c r="OC394" s="1">
        <f>OC241</f>
        <v>0.315872598052119</v>
      </c>
      <c r="OF394" s="1">
        <f>OF241</f>
        <v>0.493487957181088</v>
      </c>
      <c r="OI394" s="1">
        <f>OI241</f>
        <v>0.506512042818912</v>
      </c>
      <c r="OL394" s="1">
        <f>OL241</f>
        <v>0.0263919016630514</v>
      </c>
      <c r="OO394" s="1">
        <f>OO241</f>
        <v>0.728086338510134</v>
      </c>
      <c r="OR394" s="1">
        <f>OR241</f>
        <v>0.252698078441695</v>
      </c>
      <c r="OU394" s="1">
        <f>OU241</f>
        <v>0.0192155830481705</v>
      </c>
      <c r="OY394" s="1">
        <f>OY241</f>
        <v>0.817926515328809</v>
      </c>
      <c r="PB394" s="1">
        <f>PB241</f>
        <v>0.671919319256224</v>
      </c>
      <c r="PE394" s="1">
        <f>PE241</f>
        <v>0.714150646076269</v>
      </c>
      <c r="PH394" s="1">
        <f>PH241</f>
        <v>0.940864960282436</v>
      </c>
      <c r="PK394" s="1">
        <f>PK241</f>
        <v>0.34667507091081</v>
      </c>
      <c r="PN394" s="1">
        <f>PN241</f>
        <v>0.484765802637563</v>
      </c>
      <c r="PQ394" s="1">
        <f>PQ241</f>
        <v>0.515234197362437</v>
      </c>
      <c r="PT394" s="1">
        <f>PT241</f>
        <v>0.0628517823639776</v>
      </c>
      <c r="PW394" s="1">
        <f>PW241</f>
        <v>0.671919319256225</v>
      </c>
      <c r="PZ394" s="1">
        <f>PZ241</f>
        <v>0.285849353923731</v>
      </c>
      <c r="QC394" s="1">
        <f>QC241</f>
        <v>0.0422313268200442</v>
      </c>
      <c r="QG394" s="1">
        <f>QG241</f>
        <v>0.788897280966767</v>
      </c>
      <c r="QJ394" s="1">
        <f>QJ241</f>
        <v>0.597207303974221</v>
      </c>
      <c r="QM394" s="1">
        <f>QM241</f>
        <v>0.69656283566058</v>
      </c>
      <c r="QP394" s="1">
        <f>QP241</f>
        <v>0.857363145720894</v>
      </c>
      <c r="QS394" s="1">
        <f>QS241</f>
        <v>0.422126745435016</v>
      </c>
      <c r="QV394" s="1">
        <f>QV241</f>
        <v>0.461602324616023</v>
      </c>
      <c r="QY394" s="1">
        <f>QY241</f>
        <v>0.538397675383977</v>
      </c>
      <c r="RB394" s="1">
        <f>RB241</f>
        <v>0.16636690647482</v>
      </c>
      <c r="RE394" s="1">
        <f>RE241</f>
        <v>0.597207303974221</v>
      </c>
      <c r="RH394" s="1">
        <f>RH241</f>
        <v>0.30343716433942</v>
      </c>
      <c r="RK394" s="1">
        <f>RK241</f>
        <v>0.0993555316863587</v>
      </c>
      <c r="RO394" s="1">
        <f>RO241</f>
        <v>0.702793296089385</v>
      </c>
      <c r="RR394" s="1">
        <f>RR241</f>
        <v>0.522462562396007</v>
      </c>
      <c r="RU394" s="1">
        <f>RU241</f>
        <v>0.637271214642263</v>
      </c>
      <c r="RX394" s="1">
        <f>RX241</f>
        <v>0.819843342036554</v>
      </c>
      <c r="SA394" s="1">
        <f>SA241</f>
        <v>0.489184692179701</v>
      </c>
      <c r="SD394" s="1">
        <f>SD241</f>
        <v>0.450502152080344</v>
      </c>
      <c r="SG394" s="1">
        <f>SG241</f>
        <v>0.549497847919656</v>
      </c>
      <c r="SJ394" s="1">
        <f>SJ241</f>
        <v>0.219745222929936</v>
      </c>
      <c r="SM394" s="1">
        <f>SM241</f>
        <v>0.522462562396007</v>
      </c>
      <c r="SP394" s="1">
        <f>SP241</f>
        <v>0.362728785357737</v>
      </c>
      <c r="SS394" s="1">
        <f>SS241</f>
        <v>0.114808652246256</v>
      </c>
      <c r="SY394" s="1">
        <f>SY241</f>
        <v>0.834007278608977</v>
      </c>
      <c r="TB394" s="1">
        <f>TB241</f>
        <v>0.726326742976066</v>
      </c>
      <c r="TE394" s="1">
        <f>TE241</f>
        <v>0.745837669094693</v>
      </c>
      <c r="TH394" s="1">
        <f>TH241</f>
        <v>0.973840251133589</v>
      </c>
      <c r="TK394" s="1">
        <f>TK241</f>
        <v>0.286680541103018</v>
      </c>
      <c r="TN394" s="1">
        <f>TN241</f>
        <v>0.493373387524298</v>
      </c>
      <c r="TQ394" s="1">
        <f>TQ241</f>
        <v>0.506626612475702</v>
      </c>
      <c r="TT394" s="1">
        <f>TT241</f>
        <v>0.026862464183381</v>
      </c>
      <c r="TW394" s="1">
        <f>TW241</f>
        <v>0.726326742976066</v>
      </c>
      <c r="TZ394" s="1">
        <f>TZ241</f>
        <v>0.254162330905307</v>
      </c>
      <c r="UC394" s="1">
        <f>UC241</f>
        <v>0.0195109261186265</v>
      </c>
      <c r="UG394" s="1">
        <f>UG241</f>
        <v>0.835715765485809</v>
      </c>
      <c r="UJ394" s="1">
        <f>UJ241</f>
        <v>0.726379027853632</v>
      </c>
      <c r="UM394" s="1">
        <f>UM241</f>
        <v>0.74604041507373</v>
      </c>
      <c r="UP394" s="1">
        <f>UP241</f>
        <v>0.973645680819912</v>
      </c>
      <c r="US394" s="1">
        <f>US241</f>
        <v>0.318132168214091</v>
      </c>
      <c r="UV394" s="1">
        <f>UV241</f>
        <v>0.493323442136498</v>
      </c>
      <c r="UY394" s="1">
        <f>UY241</f>
        <v>0.506676557863501</v>
      </c>
      <c r="VB394" s="1">
        <f>VB241</f>
        <v>0.0270676691729324</v>
      </c>
      <c r="VE394" s="1">
        <f>VE241</f>
        <v>0.726379027853632</v>
      </c>
      <c r="VH394" s="1">
        <f>VH241</f>
        <v>0.25395958492627</v>
      </c>
      <c r="VK394" s="1">
        <f>VK241</f>
        <v>0.0196613872200983</v>
      </c>
      <c r="VO394" s="1">
        <f>VO241</f>
        <v>0.817368792657096</v>
      </c>
      <c r="VR394" s="1">
        <f>VR241</f>
        <v>0.673740893253088</v>
      </c>
      <c r="VU394" s="1">
        <f>VU241</f>
        <v>0.716186252771619</v>
      </c>
      <c r="VX394" s="1">
        <f>VX241</f>
        <v>0.940734188412207</v>
      </c>
      <c r="WA394" s="1">
        <f>WA241</f>
        <v>0.34589800443459</v>
      </c>
      <c r="WD394" s="1">
        <f>WD241</f>
        <v>0.484731084776664</v>
      </c>
      <c r="WG394" s="1">
        <f>WG241</f>
        <v>0.515268915223336</v>
      </c>
      <c r="WJ394" s="1">
        <f>WJ241</f>
        <v>0.0629995298542545</v>
      </c>
      <c r="WM394" s="1">
        <f>WM241</f>
        <v>0.673740893253088</v>
      </c>
      <c r="WP394" s="1">
        <f>WP241</f>
        <v>0.283813747228381</v>
      </c>
      <c r="WS394" s="1">
        <f>WS241</f>
        <v>0.0424453595185301</v>
      </c>
      <c r="WW394" s="1">
        <f>WW241</f>
        <v>0.788906624102155</v>
      </c>
      <c r="WZ394" s="1">
        <f>WZ241</f>
        <v>0.59954622802042</v>
      </c>
      <c r="XC394" s="1">
        <f>XC241</f>
        <v>0.699376063528077</v>
      </c>
      <c r="XF394" s="1">
        <f>XF241</f>
        <v>0.857258718572587</v>
      </c>
      <c r="XI394" s="1">
        <f>XI241</f>
        <v>0.421440726035168</v>
      </c>
      <c r="XL394" s="1">
        <f>XL241</f>
        <v>0.461572052401747</v>
      </c>
      <c r="XO394" s="1">
        <f>XO241</f>
        <v>0.538427947598253</v>
      </c>
      <c r="XR394" s="1">
        <f>XR241</f>
        <v>0.166508987701041</v>
      </c>
      <c r="XU394" s="1">
        <f>XU241</f>
        <v>0.59954622802042</v>
      </c>
      <c r="XX394" s="1">
        <f>XX241</f>
        <v>0.300623936471923</v>
      </c>
      <c r="YA394" s="1">
        <f>YA241</f>
        <v>0.0998298355076576</v>
      </c>
      <c r="YE394" s="1">
        <f>YE241</f>
        <v>0.704626334519573</v>
      </c>
      <c r="YH394" s="1">
        <f>YH241</f>
        <v>0.523809523809524</v>
      </c>
      <c r="YK394" s="1">
        <f>YK241</f>
        <v>0.567901234567901</v>
      </c>
      <c r="YN394" s="1">
        <f>YN241</f>
        <v>0.922360248447205</v>
      </c>
      <c r="YQ394" s="1">
        <f>YQ241</f>
        <v>0.486772486772487</v>
      </c>
      <c r="YT394" s="1">
        <f>YT241</f>
        <v>0.479806138933764</v>
      </c>
      <c r="YW394" s="1">
        <f>YW241</f>
        <v>0.520193861066236</v>
      </c>
      <c r="YZ394" s="1">
        <f>YZ241</f>
        <v>0.0841750841750841</v>
      </c>
      <c r="ZC394" s="1">
        <f>ZC241</f>
        <v>0.523809523809524</v>
      </c>
      <c r="ZF394" s="1">
        <f>ZF241</f>
        <v>0.432098765432099</v>
      </c>
      <c r="ZI394" s="1">
        <f>ZI241</f>
        <v>0.0440917107583774</v>
      </c>
    </row>
    <row r="395" spans="2:685">
      <c r="B395" s="1" t="s">
        <v>87</v>
      </c>
      <c r="C395" s="1">
        <f>C252</f>
        <v>0.829076202639421</v>
      </c>
      <c r="F395" s="1">
        <f>F252</f>
        <v>0.720690615427458</v>
      </c>
      <c r="I395" s="1">
        <f>I252</f>
        <v>0.740183792815372</v>
      </c>
      <c r="L395" s="1">
        <f>L252</f>
        <v>0.973664409330324</v>
      </c>
      <c r="O395" s="1">
        <f>O252</f>
        <v>0.308270676691729</v>
      </c>
      <c r="R395" s="1">
        <f>R252</f>
        <v>0.493328250095311</v>
      </c>
      <c r="U395" s="1">
        <f>U252</f>
        <v>0.506671749904689</v>
      </c>
      <c r="X395" s="1">
        <f>X252</f>
        <v>0.0270479134466768</v>
      </c>
      <c r="AA395" s="1">
        <f>AA252</f>
        <v>0.720690615427457</v>
      </c>
      <c r="AD395" s="1">
        <f>AD252</f>
        <v>0.259816207184628</v>
      </c>
      <c r="AG395" s="1">
        <f>AG252</f>
        <v>0.0194931773879142</v>
      </c>
      <c r="AK395" s="1">
        <f>AK252</f>
        <v>0.831552482715273</v>
      </c>
      <c r="AN395" s="1">
        <f>AN252</f>
        <v>0.727400336889388</v>
      </c>
      <c r="AQ395" s="1">
        <f>AQ252</f>
        <v>0.747332959011791</v>
      </c>
      <c r="AT395" s="1">
        <f>AT252</f>
        <v>0.973328324567994</v>
      </c>
      <c r="AW395" s="1">
        <f>AW252</f>
        <v>0.339977540707468</v>
      </c>
      <c r="AZ395" s="1">
        <f>AZ252</f>
        <v>0.493241956976966</v>
      </c>
      <c r="BC395" s="1">
        <f>BC252</f>
        <v>0.506758043023035</v>
      </c>
      <c r="BF395" s="1">
        <f>BF252</f>
        <v>0.0274025472790429</v>
      </c>
      <c r="BI395" s="1">
        <f>BI252</f>
        <v>0.727400336889388</v>
      </c>
      <c r="BL395" s="1">
        <f>BL252</f>
        <v>0.252667040988209</v>
      </c>
      <c r="BO395" s="1">
        <f>BO252</f>
        <v>0.0199326221224032</v>
      </c>
      <c r="BS395" s="1">
        <f>BS252</f>
        <v>0.816326530612245</v>
      </c>
      <c r="BV395" s="1">
        <f>BV252</f>
        <v>0.662103505843072</v>
      </c>
      <c r="BY395" s="1">
        <f>BY252</f>
        <v>0.707846410684474</v>
      </c>
      <c r="CB395" s="1">
        <f>CB252</f>
        <v>0.935377358490566</v>
      </c>
      <c r="CE395" s="1">
        <f>CE252</f>
        <v>0.357929883138564</v>
      </c>
      <c r="CH395" s="1">
        <f>CH252</f>
        <v>0.483304898854497</v>
      </c>
      <c r="CK395" s="1">
        <f>CK252</f>
        <v>0.516695101145503</v>
      </c>
      <c r="CN395" s="1">
        <f>CN252</f>
        <v>0.0690872415532024</v>
      </c>
      <c r="CQ395" s="1">
        <f>CQ252</f>
        <v>0.662103505843072</v>
      </c>
      <c r="CT395" s="1">
        <f>CT252</f>
        <v>0.292153589315526</v>
      </c>
      <c r="CW395" s="1">
        <f>CW252</f>
        <v>0.0457429048414024</v>
      </c>
      <c r="DA395" s="1">
        <f>DA252</f>
        <v>0.78363694471077</v>
      </c>
      <c r="DD395" s="1">
        <f>DD252</f>
        <v>0.585198720877113</v>
      </c>
      <c r="DG395" s="1">
        <f>DG252</f>
        <v>0.704431247144815</v>
      </c>
      <c r="DJ395" s="1">
        <f>DJ252</f>
        <v>0.830739299610895</v>
      </c>
      <c r="DM395" s="1">
        <f>DM252</f>
        <v>0.429419826404751</v>
      </c>
      <c r="DP395" s="1">
        <f>DP252</f>
        <v>0.453772582359192</v>
      </c>
      <c r="DS395" s="1">
        <f>DS252</f>
        <v>0.546227417640808</v>
      </c>
      <c r="DV395" s="1">
        <f>DV252</f>
        <v>0.203747072599532</v>
      </c>
      <c r="DY395" s="1">
        <f>DY252</f>
        <v>0.585198720877113</v>
      </c>
      <c r="EB395" s="1">
        <f>EB252</f>
        <v>0.295568752855185</v>
      </c>
      <c r="EE395" s="1">
        <f>EE252</f>
        <v>0.119232526267702</v>
      </c>
      <c r="EI395" s="1">
        <f>EI252</f>
        <v>0.664884135472371</v>
      </c>
      <c r="EL395" s="1">
        <f>EL252</f>
        <v>0.46978021978022</v>
      </c>
      <c r="EO395" s="1">
        <f>EO252</f>
        <v>0.585164835164835</v>
      </c>
      <c r="ER395" s="1">
        <f>ER252</f>
        <v>0.802816901408451</v>
      </c>
      <c r="EU395" s="1">
        <f>EU252</f>
        <v>0.541208791208791</v>
      </c>
      <c r="EX395" s="1">
        <f>EX252</f>
        <v>0.4453125</v>
      </c>
      <c r="FA395" s="1">
        <f>FA252</f>
        <v>0.5546875</v>
      </c>
      <c r="FD395" s="1">
        <f>FD252</f>
        <v>0.245614035087719</v>
      </c>
      <c r="FG395" s="1">
        <f>FG252</f>
        <v>0.46978021978022</v>
      </c>
      <c r="FJ395" s="1">
        <f>FJ252</f>
        <v>0.414835164835165</v>
      </c>
      <c r="FM395" s="1">
        <f>FM252</f>
        <v>0.115384615384615</v>
      </c>
      <c r="FS395" s="1">
        <f>FS252</f>
        <v>0.82827425175122</v>
      </c>
      <c r="FV395" s="1">
        <f>FV252</f>
        <v>0.719434433046853</v>
      </c>
      <c r="FY395" s="1">
        <f>FY252</f>
        <v>0.739672858331023</v>
      </c>
      <c r="GB395" s="1">
        <f>GB252</f>
        <v>0.97263868065967</v>
      </c>
      <c r="GE395" s="1">
        <f>GE252</f>
        <v>0.306071527585251</v>
      </c>
      <c r="GH395" s="1">
        <f>GH252</f>
        <v>0.493064791943758</v>
      </c>
      <c r="GK395" s="1">
        <f>GK252</f>
        <v>0.506935208056242</v>
      </c>
      <c r="GN395" s="1">
        <f>GN252</f>
        <v>0.0281310211946049</v>
      </c>
      <c r="GQ395" s="1">
        <f>GQ252</f>
        <v>0.719434433046854</v>
      </c>
      <c r="GT395" s="1">
        <f>GT252</f>
        <v>0.260327141668977</v>
      </c>
      <c r="GW395" s="1">
        <f>GW252</f>
        <v>0.0202384252841696</v>
      </c>
      <c r="HA395" s="1">
        <f>HA252</f>
        <v>0.8325888108913</v>
      </c>
      <c r="HD395" s="1">
        <f>HD252</f>
        <v>0.724443175328384</v>
      </c>
      <c r="HG395" s="1">
        <f>HG252</f>
        <v>0.745859508852084</v>
      </c>
      <c r="HJ395" s="1">
        <f>HJ252</f>
        <v>0.971286370597243</v>
      </c>
      <c r="HM395" s="1">
        <f>HM252</f>
        <v>0.342375785265563</v>
      </c>
      <c r="HP395" s="1">
        <f>HP252</f>
        <v>0.492717032433482</v>
      </c>
      <c r="HS395" s="1">
        <f>HS252</f>
        <v>0.507282967566518</v>
      </c>
      <c r="HV395" s="1">
        <f>HV252</f>
        <v>0.029562475364604</v>
      </c>
      <c r="HY395" s="1">
        <f>HY252</f>
        <v>0.724443175328384</v>
      </c>
      <c r="IB395" s="1">
        <f>IB252</f>
        <v>0.254140491147916</v>
      </c>
      <c r="IE395" s="1">
        <f>IE252</f>
        <v>0.0214163335237008</v>
      </c>
      <c r="II395" s="1">
        <f>II252</f>
        <v>0.816230883078441</v>
      </c>
      <c r="IL395" s="1">
        <f>IL252</f>
        <v>0.663538873994638</v>
      </c>
      <c r="IO395" s="1">
        <f>IO252</f>
        <v>0.709785522788204</v>
      </c>
      <c r="IR395" s="1">
        <f>IR252</f>
        <v>0.934844192634561</v>
      </c>
      <c r="IU395" s="1">
        <f>IU252</f>
        <v>0.35857908847185</v>
      </c>
      <c r="IX395" s="1">
        <f>IX252</f>
        <v>0.483162518301611</v>
      </c>
      <c r="JA395" s="1">
        <f>JA252</f>
        <v>0.51683748169839</v>
      </c>
      <c r="JD395" s="1">
        <f>JD252</f>
        <v>0.0696969696969698</v>
      </c>
      <c r="JG395" s="1">
        <f>JG252</f>
        <v>0.663538873994638</v>
      </c>
      <c r="JJ395" s="1">
        <f>JJ252</f>
        <v>0.290214477211796</v>
      </c>
      <c r="JM395" s="1">
        <f>JM252</f>
        <v>0.0462466487935657</v>
      </c>
      <c r="JQ395" s="1">
        <f>JQ252</f>
        <v>0.781331592689295</v>
      </c>
      <c r="JT395" s="1">
        <f>JT252</f>
        <v>0.587190275829827</v>
      </c>
      <c r="JW395" s="1">
        <f>JW252</f>
        <v>0.705937353903693</v>
      </c>
      <c r="JZ395" s="1">
        <f>JZ252</f>
        <v>0.831788079470199</v>
      </c>
      <c r="KC395" s="1">
        <f>KC252</f>
        <v>0.432445067788686</v>
      </c>
      <c r="KF395" s="1">
        <f>KF252</f>
        <v>0.454085321764281</v>
      </c>
      <c r="KI395" s="1">
        <f>KI252</f>
        <v>0.545914678235719</v>
      </c>
      <c r="KL395" s="1">
        <f>KL252</f>
        <v>0.202229299363057</v>
      </c>
      <c r="KO395" s="1">
        <f>KO252</f>
        <v>0.587190275829827</v>
      </c>
      <c r="KR395" s="1">
        <f>KR252</f>
        <v>0.294062646096307</v>
      </c>
      <c r="KU395" s="1">
        <f>KU252</f>
        <v>0.118747078073866</v>
      </c>
      <c r="KY395" s="1">
        <f>KY252</f>
        <v>0.664451827242525</v>
      </c>
      <c r="LB395" s="1">
        <f>LB252</f>
        <v>0.462724935732648</v>
      </c>
      <c r="LE395" s="1">
        <f>LE252</f>
        <v>0.580976863753213</v>
      </c>
      <c r="LH395" s="1">
        <f>LH252</f>
        <v>0.79646017699115</v>
      </c>
      <c r="LK395" s="1">
        <f>LK252</f>
        <v>0.547557840616967</v>
      </c>
      <c r="LN395" s="1">
        <f>LN252</f>
        <v>0.443349753694581</v>
      </c>
      <c r="LQ395" s="1">
        <f>LQ252</f>
        <v>0.556650246305419</v>
      </c>
      <c r="LT395" s="1">
        <f>LT252</f>
        <v>0.255555555555556</v>
      </c>
      <c r="LW395" s="1">
        <f>LW252</f>
        <v>0.462724935732648</v>
      </c>
      <c r="LZ395" s="1">
        <f>LZ252</f>
        <v>0.419023136246787</v>
      </c>
      <c r="MC395" s="1">
        <f>MC252</f>
        <v>0.118251928020566</v>
      </c>
      <c r="MI395" s="1">
        <f>MI252</f>
        <v>0.833875559170394</v>
      </c>
      <c r="ML395" s="1">
        <f>ML252</f>
        <v>0.727582590456214</v>
      </c>
      <c r="MO395" s="1">
        <f>MO252</f>
        <v>0.74698479286838</v>
      </c>
      <c r="MR395" s="1">
        <f>MR252</f>
        <v>0.974025974025974</v>
      </c>
      <c r="MU395" s="1">
        <f>MU252</f>
        <v>0.289459884635553</v>
      </c>
      <c r="MX395" s="1">
        <f>MX252</f>
        <v>0.493421052631579</v>
      </c>
      <c r="NA395" s="1">
        <f>NA252</f>
        <v>0.506578947368421</v>
      </c>
      <c r="ND395" s="1">
        <f>ND252</f>
        <v>0.0266666666666666</v>
      </c>
      <c r="NG395" s="1">
        <f>NG252</f>
        <v>0.727582590456214</v>
      </c>
      <c r="NJ395" s="1">
        <f>NJ252</f>
        <v>0.25301520713162</v>
      </c>
      <c r="NM395" s="1">
        <f>NM252</f>
        <v>0.0194022024121656</v>
      </c>
      <c r="NQ395" s="1">
        <f>NQ252</f>
        <v>0.83582995951417</v>
      </c>
      <c r="NT395" s="1">
        <f>NT252</f>
        <v>0.728196896736223</v>
      </c>
      <c r="NW395" s="1">
        <f>NW252</f>
        <v>0.747726056714821</v>
      </c>
      <c r="NZ395" s="1">
        <f>NZ252</f>
        <v>0.973881932021467</v>
      </c>
      <c r="OC395" s="1">
        <f>OC252</f>
        <v>0.321562332798288</v>
      </c>
      <c r="OF395" s="1">
        <f>OF252</f>
        <v>0.493384085553743</v>
      </c>
      <c r="OI395" s="1">
        <f>OI252</f>
        <v>0.506615914446257</v>
      </c>
      <c r="OL395" s="1">
        <f>OL252</f>
        <v>0.0268185157972081</v>
      </c>
      <c r="OO395" s="1">
        <f>OO252</f>
        <v>0.728196896736223</v>
      </c>
      <c r="OR395" s="1">
        <f>OR252</f>
        <v>0.252273943285179</v>
      </c>
      <c r="OU395" s="1">
        <f>OU252</f>
        <v>0.0195291599785983</v>
      </c>
      <c r="OY395" s="1">
        <f>OY252</f>
        <v>0.818290069064063</v>
      </c>
      <c r="PB395" s="1">
        <f>PB252</f>
        <v>0.673156718799872</v>
      </c>
      <c r="PE395" s="1">
        <f>PE252</f>
        <v>0.715288860517076</v>
      </c>
      <c r="PH395" s="1">
        <f>PH252</f>
        <v>0.941097724230254</v>
      </c>
      <c r="PK395" s="1">
        <f>PK252</f>
        <v>0.340248962655602</v>
      </c>
      <c r="PN395" s="1">
        <f>PN252</f>
        <v>0.484827586206897</v>
      </c>
      <c r="PQ395" s="1">
        <f>PQ252</f>
        <v>0.515172413793103</v>
      </c>
      <c r="PT395" s="1">
        <f>PT252</f>
        <v>0.0625889046941679</v>
      </c>
      <c r="PW395" s="1">
        <f>PW252</f>
        <v>0.673156718799872</v>
      </c>
      <c r="PZ395" s="1">
        <f>PZ252</f>
        <v>0.284711139482924</v>
      </c>
      <c r="QC395" s="1">
        <f>QC252</f>
        <v>0.0421321417172039</v>
      </c>
      <c r="QG395" s="1">
        <f>QG252</f>
        <v>0.78943367540859</v>
      </c>
      <c r="QJ395" s="1">
        <f>QJ252</f>
        <v>0.595366379310345</v>
      </c>
      <c r="QM395" s="1">
        <f>QM252</f>
        <v>0.695581896551724</v>
      </c>
      <c r="QP395" s="1">
        <f>QP252</f>
        <v>0.855925639039504</v>
      </c>
      <c r="QS395" s="1">
        <f>QS252</f>
        <v>0.417564655172414</v>
      </c>
      <c r="QV395" s="1">
        <f>QV252</f>
        <v>0.46118530884808</v>
      </c>
      <c r="QY395" s="1">
        <f>QY252</f>
        <v>0.53881469115192</v>
      </c>
      <c r="RB395" s="1">
        <f>RB252</f>
        <v>0.168325791855203</v>
      </c>
      <c r="RE395" s="1">
        <f>RE252</f>
        <v>0.595366379310345</v>
      </c>
      <c r="RH395" s="1">
        <f>RH252</f>
        <v>0.304418103448276</v>
      </c>
      <c r="RK395" s="1">
        <f>RK252</f>
        <v>0.100215517241379</v>
      </c>
      <c r="RO395" s="1">
        <f>RO252</f>
        <v>0.705389221556886</v>
      </c>
      <c r="RR395" s="1">
        <f>RR252</f>
        <v>0.526785714285714</v>
      </c>
      <c r="RU395" s="1">
        <f>RU252</f>
        <v>0.641071428571429</v>
      </c>
      <c r="RX395" s="1">
        <f>RX252</f>
        <v>0.821727019498607</v>
      </c>
      <c r="SA395" s="1">
        <f>SA252</f>
        <v>0.491071428571429</v>
      </c>
      <c r="SD395" s="1">
        <f>SD252</f>
        <v>0.451070336391437</v>
      </c>
      <c r="SG395" s="1">
        <f>SG252</f>
        <v>0.548929663608563</v>
      </c>
      <c r="SJ395" s="1">
        <f>SJ252</f>
        <v>0.216949152542373</v>
      </c>
      <c r="SM395" s="1">
        <f>SM252</f>
        <v>0.526785714285714</v>
      </c>
      <c r="SP395" s="1">
        <f>SP252</f>
        <v>0.358928571428571</v>
      </c>
      <c r="SS395" s="1">
        <f>SS252</f>
        <v>0.114285714285714</v>
      </c>
      <c r="SY395" s="1">
        <f>SY252</f>
        <v>0.832590190514795</v>
      </c>
      <c r="TB395" s="1">
        <f>TB252</f>
        <v>0.725920125293657</v>
      </c>
      <c r="TE395" s="1">
        <f>TE252</f>
        <v>0.745236230749152</v>
      </c>
      <c r="TH395" s="1">
        <f>TH252</f>
        <v>0.974080560420315</v>
      </c>
      <c r="TK395" s="1">
        <f>TK252</f>
        <v>0.287914382667711</v>
      </c>
      <c r="TN395" s="1">
        <f>TN252</f>
        <v>0.493435060326473</v>
      </c>
      <c r="TQ395" s="1">
        <f>TQ252</f>
        <v>0.506564939673527</v>
      </c>
      <c r="TT395" s="1">
        <f>TT252</f>
        <v>0.0266091334052501</v>
      </c>
      <c r="TW395" s="1">
        <f>TW252</f>
        <v>0.725920125293657</v>
      </c>
      <c r="TZ395" s="1">
        <f>TZ252</f>
        <v>0.254763769250848</v>
      </c>
      <c r="UC395" s="1">
        <f>UC252</f>
        <v>0.0193161054554947</v>
      </c>
      <c r="UG395" s="1">
        <f>UG252</f>
        <v>0.836532377135625</v>
      </c>
      <c r="UJ395" s="1">
        <f>UJ252</f>
        <v>0.727601558152476</v>
      </c>
      <c r="UM395" s="1">
        <f>UM252</f>
        <v>0.746800222593211</v>
      </c>
      <c r="UP395" s="1">
        <f>UP252</f>
        <v>0.974292101341282</v>
      </c>
      <c r="US395" s="1">
        <f>US252</f>
        <v>0.319143016138008</v>
      </c>
      <c r="UV395" s="1">
        <f>UV252</f>
        <v>0.49348933761087</v>
      </c>
      <c r="UY395" s="1">
        <f>UY252</f>
        <v>0.50651066238913</v>
      </c>
      <c r="VB395" s="1">
        <f>VB252</f>
        <v>0.0263862332695985</v>
      </c>
      <c r="VE395" s="1">
        <f>VE252</f>
        <v>0.727601558152476</v>
      </c>
      <c r="VH395" s="1">
        <f>VH252</f>
        <v>0.253199777406789</v>
      </c>
      <c r="VK395" s="1">
        <f>VK252</f>
        <v>0.0191986644407346</v>
      </c>
      <c r="VO395" s="1">
        <f>VO252</f>
        <v>0.81669776119403</v>
      </c>
      <c r="VR395" s="1">
        <f>VR252</f>
        <v>0.674842767295597</v>
      </c>
      <c r="VU395" s="1">
        <f>VU252</f>
        <v>0.716981132075472</v>
      </c>
      <c r="VX395" s="1">
        <f>VX252</f>
        <v>0.941228070175439</v>
      </c>
      <c r="WA395" s="1">
        <f>WA252</f>
        <v>0.348427672955975</v>
      </c>
      <c r="WD395" s="1">
        <f>WD252</f>
        <v>0.484862178038861</v>
      </c>
      <c r="WG395" s="1">
        <f>WG252</f>
        <v>0.515137821961139</v>
      </c>
      <c r="WJ395" s="1">
        <f>WJ252</f>
        <v>0.0624417520969247</v>
      </c>
      <c r="WM395" s="1">
        <f>WM252</f>
        <v>0.674842767295597</v>
      </c>
      <c r="WP395" s="1">
        <f>WP252</f>
        <v>0.283018867924528</v>
      </c>
      <c r="WS395" s="1">
        <f>WS252</f>
        <v>0.0421383647798743</v>
      </c>
      <c r="WW395" s="1">
        <f>WW252</f>
        <v>0.789249806651199</v>
      </c>
      <c r="WZ395" s="1">
        <f>WZ252</f>
        <v>0.594713656387665</v>
      </c>
      <c r="XC395" s="1">
        <f>XC252</f>
        <v>0.693281938325991</v>
      </c>
      <c r="XF395" s="1">
        <f>XF252</f>
        <v>0.857823669579031</v>
      </c>
      <c r="XI395" s="1">
        <f>XI252</f>
        <v>0.424008810572687</v>
      </c>
      <c r="XL395" s="1">
        <f>XL252</f>
        <v>0.461735784523301</v>
      </c>
      <c r="XO395" s="1">
        <f>XO252</f>
        <v>0.5382642154767</v>
      </c>
      <c r="XR395" s="1">
        <f>XR252</f>
        <v>0.165740740740741</v>
      </c>
      <c r="XU395" s="1">
        <f>XU252</f>
        <v>0.594713656387665</v>
      </c>
      <c r="XX395" s="1">
        <f>XX252</f>
        <v>0.306718061674009</v>
      </c>
      <c r="YA395" s="1">
        <f>YA252</f>
        <v>0.0985682819383261</v>
      </c>
      <c r="YE395" s="1">
        <f>YE252</f>
        <v>0.702898550724638</v>
      </c>
      <c r="YH395" s="1">
        <f>YH252</f>
        <v>0.523297491039427</v>
      </c>
      <c r="YK395" s="1">
        <f>YK252</f>
        <v>0.627240143369176</v>
      </c>
      <c r="YN395" s="1">
        <f>YN252</f>
        <v>0.834285714285714</v>
      </c>
      <c r="YQ395" s="1">
        <f>YQ252</f>
        <v>0.483870967741935</v>
      </c>
      <c r="YT395" s="1">
        <f>YT252</f>
        <v>0.454828660436137</v>
      </c>
      <c r="YW395" s="1">
        <f>YW252</f>
        <v>0.545171339563863</v>
      </c>
      <c r="YZ395" s="1">
        <f>YZ252</f>
        <v>0.198630136986301</v>
      </c>
      <c r="ZC395" s="1">
        <f>ZC252</f>
        <v>0.523297491039427</v>
      </c>
      <c r="ZF395" s="1">
        <f>ZF252</f>
        <v>0.372759856630824</v>
      </c>
      <c r="ZI395" s="1">
        <f>ZI252</f>
        <v>0.103942652329749</v>
      </c>
    </row>
    <row r="396" spans="2:685">
      <c r="B396" s="1" t="s">
        <v>87</v>
      </c>
      <c r="C396" s="1">
        <f>C263</f>
        <v>0.83064857990674</v>
      </c>
      <c r="F396" s="1">
        <f>F263</f>
        <v>0.718672199170124</v>
      </c>
      <c r="I396" s="1">
        <f>I263</f>
        <v>0.738589211618257</v>
      </c>
      <c r="L396" s="1">
        <f>L263</f>
        <v>0.973033707865169</v>
      </c>
      <c r="O396" s="1">
        <f>O263</f>
        <v>0.305117565698479</v>
      </c>
      <c r="R396" s="1">
        <f>R263</f>
        <v>0.493166287015945</v>
      </c>
      <c r="U396" s="1">
        <f>U263</f>
        <v>0.506833712984055</v>
      </c>
      <c r="X396" s="1">
        <f>X263</f>
        <v>0.0277136258660509</v>
      </c>
      <c r="AA396" s="1">
        <f>AA263</f>
        <v>0.718672199170124</v>
      </c>
      <c r="AD396" s="1">
        <f>AD263</f>
        <v>0.261410788381743</v>
      </c>
      <c r="AG396" s="1">
        <f>AG263</f>
        <v>0.0199170124481328</v>
      </c>
      <c r="AK396" s="1">
        <f>AK263</f>
        <v>0.828049548603821</v>
      </c>
      <c r="AN396" s="1">
        <f>AN263</f>
        <v>0.720336605890603</v>
      </c>
      <c r="AQ396" s="1">
        <f>AQ263</f>
        <v>0.739691444600281</v>
      </c>
      <c r="AT396" s="1">
        <f>AT263</f>
        <v>0.973833902161547</v>
      </c>
      <c r="AW396" s="1">
        <f>AW263</f>
        <v>0.336044880785414</v>
      </c>
      <c r="AZ396" s="1">
        <f>AZ263</f>
        <v>0.493371757925072</v>
      </c>
      <c r="BC396" s="1">
        <f>BC263</f>
        <v>0.506628242074928</v>
      </c>
      <c r="BF396" s="1">
        <f>BF263</f>
        <v>0.0268691588785046</v>
      </c>
      <c r="BI396" s="1">
        <f>BI263</f>
        <v>0.720336605890603</v>
      </c>
      <c r="BL396" s="1">
        <f>BL263</f>
        <v>0.260308555399719</v>
      </c>
      <c r="BO396" s="1">
        <f>BO263</f>
        <v>0.0193548387096774</v>
      </c>
      <c r="BS396" s="1">
        <f>BS263</f>
        <v>0.816422723889854</v>
      </c>
      <c r="BV396" s="1">
        <f>BV263</f>
        <v>0.661962365591398</v>
      </c>
      <c r="BY396" s="1">
        <f>BY263</f>
        <v>0.708333333333333</v>
      </c>
      <c r="CB396" s="1">
        <f>CB263</f>
        <v>0.934535104364326</v>
      </c>
      <c r="CE396" s="1">
        <f>CE263</f>
        <v>0.354502688172043</v>
      </c>
      <c r="CH396" s="1">
        <f>CH263</f>
        <v>0.483079941147621</v>
      </c>
      <c r="CK396" s="1">
        <f>CK263</f>
        <v>0.516920058852379</v>
      </c>
      <c r="CN396" s="1">
        <f>CN263</f>
        <v>0.0700507614213197</v>
      </c>
      <c r="CQ396" s="1">
        <f>CQ263</f>
        <v>0.661962365591398</v>
      </c>
      <c r="CT396" s="1">
        <f>CT263</f>
        <v>0.291666666666667</v>
      </c>
      <c r="CW396" s="1">
        <f>CW263</f>
        <v>0.0463709677419355</v>
      </c>
      <c r="DA396" s="1">
        <f>DA263</f>
        <v>0.783371224423514</v>
      </c>
      <c r="DD396" s="1">
        <f>DD263</f>
        <v>0.589600742804085</v>
      </c>
      <c r="DG396" s="1">
        <f>DG263</f>
        <v>0.705199628597957</v>
      </c>
      <c r="DJ396" s="1">
        <f>DJ263</f>
        <v>0.836076366030283</v>
      </c>
      <c r="DM396" s="1">
        <f>DM263</f>
        <v>0.429433611884865</v>
      </c>
      <c r="DP396" s="1">
        <f>DP263</f>
        <v>0.455360344209394</v>
      </c>
      <c r="DS396" s="1">
        <f>DS263</f>
        <v>0.544639655790606</v>
      </c>
      <c r="DV396" s="1">
        <f>DV263</f>
        <v>0.196062992125984</v>
      </c>
      <c r="DY396" s="1">
        <f>DY263</f>
        <v>0.589600742804085</v>
      </c>
      <c r="EB396" s="1">
        <f>EB263</f>
        <v>0.294800371402043</v>
      </c>
      <c r="EE396" s="1">
        <f>EE263</f>
        <v>0.115598885793872</v>
      </c>
      <c r="EI396" s="1">
        <f>EI263</f>
        <v>0.665529010238908</v>
      </c>
      <c r="EL396" s="1">
        <f>EL263</f>
        <v>0.478947368421053</v>
      </c>
      <c r="EO396" s="1">
        <f>EO263</f>
        <v>0.597368421052632</v>
      </c>
      <c r="ER396" s="1">
        <f>ER263</f>
        <v>0.801762114537445</v>
      </c>
      <c r="EU396" s="1">
        <f>EU263</f>
        <v>0.542105263157895</v>
      </c>
      <c r="EX396" s="1">
        <f>EX263</f>
        <v>0.444987775061125</v>
      </c>
      <c r="FA396" s="1">
        <f>FA263</f>
        <v>0.555012224938875</v>
      </c>
      <c r="FD396" s="1">
        <f>FD263</f>
        <v>0.247252747252747</v>
      </c>
      <c r="FG396" s="1">
        <f>FG263</f>
        <v>0.478947368421053</v>
      </c>
      <c r="FJ396" s="1">
        <f>FJ263</f>
        <v>0.402631578947368</v>
      </c>
      <c r="FM396" s="1">
        <f>FM263</f>
        <v>0.118421052631579</v>
      </c>
      <c r="FS396" s="1">
        <f>FS263</f>
        <v>0.829164900381518</v>
      </c>
      <c r="FV396" s="1">
        <f>FV263</f>
        <v>0.718247365501941</v>
      </c>
      <c r="FY396" s="1">
        <f>FY263</f>
        <v>0.738491403216861</v>
      </c>
      <c r="GB396" s="1">
        <f>GB263</f>
        <v>0.972587307547878</v>
      </c>
      <c r="GE396" s="1">
        <f>GE263</f>
        <v>0.308374930671104</v>
      </c>
      <c r="GH396" s="1">
        <f>GH263</f>
        <v>0.493051589567866</v>
      </c>
      <c r="GK396" s="1">
        <f>GK263</f>
        <v>0.506948410432134</v>
      </c>
      <c r="GN396" s="1">
        <f>GN263</f>
        <v>0.0281853281853286</v>
      </c>
      <c r="GQ396" s="1">
        <f>GQ263</f>
        <v>0.718247365501941</v>
      </c>
      <c r="GT396" s="1">
        <f>GT263</f>
        <v>0.261508596783139</v>
      </c>
      <c r="GW396" s="1">
        <f>GW263</f>
        <v>0.0202440377149197</v>
      </c>
      <c r="HA396" s="1">
        <f>HA263</f>
        <v>0.829732620320856</v>
      </c>
      <c r="HD396" s="1">
        <f>HD263</f>
        <v>0.722286042504308</v>
      </c>
      <c r="HG396" s="1">
        <f>HG263</f>
        <v>0.743251005169443</v>
      </c>
      <c r="HJ396" s="1">
        <f>HJ263</f>
        <v>0.971792890262751</v>
      </c>
      <c r="HM396" s="1">
        <f>HM263</f>
        <v>0.342619184376795</v>
      </c>
      <c r="HP396" s="1">
        <f>HP263</f>
        <v>0.492847344699197</v>
      </c>
      <c r="HS396" s="1">
        <f>HS263</f>
        <v>0.507152655300803</v>
      </c>
      <c r="HV396" s="1">
        <f>HV263</f>
        <v>0.0290258449304173</v>
      </c>
      <c r="HY396" s="1">
        <f>HY263</f>
        <v>0.722286042504308</v>
      </c>
      <c r="IB396" s="1">
        <f>IB263</f>
        <v>0.256748994830557</v>
      </c>
      <c r="IE396" s="1">
        <f>IE263</f>
        <v>0.0209649626651349</v>
      </c>
      <c r="II396" s="1">
        <f>II263</f>
        <v>0.814435564435564</v>
      </c>
      <c r="IL396" s="1">
        <f>IL263</f>
        <v>0.663725822870716</v>
      </c>
      <c r="IO396" s="1">
        <f>IO263</f>
        <v>0.709874448591788</v>
      </c>
      <c r="IR396" s="1">
        <f>IR263</f>
        <v>0.934990439770554</v>
      </c>
      <c r="IU396" s="1">
        <f>IU263</f>
        <v>0.358669833729216</v>
      </c>
      <c r="IX396" s="1">
        <f>IX263</f>
        <v>0.483201581027668</v>
      </c>
      <c r="JA396" s="1">
        <f>JA263</f>
        <v>0.516798418972332</v>
      </c>
      <c r="JD396" s="1">
        <f>JD263</f>
        <v>0.0695296523517384</v>
      </c>
      <c r="JG396" s="1">
        <f>JG263</f>
        <v>0.663725822870716</v>
      </c>
      <c r="JJ396" s="1">
        <f>JJ263</f>
        <v>0.290125551408212</v>
      </c>
      <c r="JM396" s="1">
        <f>JM263</f>
        <v>0.0461486257210723</v>
      </c>
      <c r="JQ396" s="1">
        <f>JQ263</f>
        <v>0.779748468236053</v>
      </c>
      <c r="JT396" s="1">
        <f>JT263</f>
        <v>0.587037037037037</v>
      </c>
      <c r="JW396" s="1">
        <f>JW263</f>
        <v>0.706481481481481</v>
      </c>
      <c r="JZ396" s="1">
        <f>JZ263</f>
        <v>0.830930537352556</v>
      </c>
      <c r="KC396" s="1">
        <f>KC263</f>
        <v>0.435648148148148</v>
      </c>
      <c r="KF396" s="1">
        <f>KF263</f>
        <v>0.453829634931997</v>
      </c>
      <c r="KI396" s="1">
        <f>KI263</f>
        <v>0.546170365068003</v>
      </c>
      <c r="KL396" s="1">
        <f>KL263</f>
        <v>0.203470031545741</v>
      </c>
      <c r="KO396" s="1">
        <f>KO263</f>
        <v>0.587037037037037</v>
      </c>
      <c r="KR396" s="1">
        <f>KR263</f>
        <v>0.293518518518519</v>
      </c>
      <c r="KU396" s="1">
        <f>KU263</f>
        <v>0.119444444444444</v>
      </c>
      <c r="KY396" s="1">
        <f>KY263</f>
        <v>0.663382594417077</v>
      </c>
      <c r="LB396" s="1">
        <f>LB263</f>
        <v>0.465822784810127</v>
      </c>
      <c r="LE396" s="1">
        <f>LE263</f>
        <v>0.582278481012658</v>
      </c>
      <c r="LH396" s="1">
        <f>LH263</f>
        <v>0.8</v>
      </c>
      <c r="LK396" s="1">
        <f>LK263</f>
        <v>0.541772151898734</v>
      </c>
      <c r="LN396" s="1">
        <f>LN263</f>
        <v>0.444444444444444</v>
      </c>
      <c r="LQ396" s="1">
        <f>LQ263</f>
        <v>0.555555555555556</v>
      </c>
      <c r="LT396" s="1">
        <f>LT263</f>
        <v>0.25</v>
      </c>
      <c r="LW396" s="1">
        <f>LW263</f>
        <v>0.465822784810127</v>
      </c>
      <c r="LZ396" s="1">
        <f>LZ263</f>
        <v>0.417721518987342</v>
      </c>
      <c r="MC396" s="1">
        <f>MC263</f>
        <v>0.116455696202532</v>
      </c>
      <c r="MI396" s="1">
        <f>MI263</f>
        <v>0.833536090835361</v>
      </c>
      <c r="ML396" s="1">
        <f>ML263</f>
        <v>0.725592293673523</v>
      </c>
      <c r="MO396" s="1">
        <f>MO263</f>
        <v>0.745378807602187</v>
      </c>
      <c r="MR396" s="1">
        <f>MR263</f>
        <v>0.973454418442194</v>
      </c>
      <c r="MU396" s="1">
        <f>MU263</f>
        <v>0.284040614423327</v>
      </c>
      <c r="MX396" s="1">
        <f>MX263</f>
        <v>0.493274336283186</v>
      </c>
      <c r="NA396" s="1">
        <f>NA263</f>
        <v>0.506725663716814</v>
      </c>
      <c r="ND396" s="1">
        <f>ND263</f>
        <v>0.0272694653749552</v>
      </c>
      <c r="NG396" s="1">
        <f>NG263</f>
        <v>0.725592293673523</v>
      </c>
      <c r="NJ396" s="1">
        <f>NJ263</f>
        <v>0.254621192397813</v>
      </c>
      <c r="NM396" s="1">
        <f>NM263</f>
        <v>0.0197865139286643</v>
      </c>
      <c r="NQ396" s="1">
        <f>NQ263</f>
        <v>0.834873443149859</v>
      </c>
      <c r="NT396" s="1">
        <f>NT263</f>
        <v>0.727876694127026</v>
      </c>
      <c r="NW396" s="1">
        <f>NW263</f>
        <v>0.74701036407122</v>
      </c>
      <c r="NZ396" s="1">
        <f>NZ263</f>
        <v>0.974386339381003</v>
      </c>
      <c r="OC396" s="1">
        <f>OC263</f>
        <v>0.322880680308265</v>
      </c>
      <c r="OF396" s="1">
        <f>OF263</f>
        <v>0.493513513513513</v>
      </c>
      <c r="OI396" s="1">
        <f>OI263</f>
        <v>0.506486486486486</v>
      </c>
      <c r="OL396" s="1">
        <f>OL263</f>
        <v>0.0262869660460021</v>
      </c>
      <c r="OO396" s="1">
        <f>OO263</f>
        <v>0.727876694127026</v>
      </c>
      <c r="OR396" s="1">
        <f>OR263</f>
        <v>0.25298963592878</v>
      </c>
      <c r="OU396" s="1">
        <f>OU263</f>
        <v>0.0191336699441935</v>
      </c>
      <c r="OY396" s="1">
        <f>OY263</f>
        <v>0.816888045540797</v>
      </c>
      <c r="PB396" s="1">
        <f>PB263</f>
        <v>0.67515923566879</v>
      </c>
      <c r="PE396" s="1">
        <f>PE263</f>
        <v>0.71687898089172</v>
      </c>
      <c r="PH396" s="1">
        <f>PH263</f>
        <v>0.941803642825411</v>
      </c>
      <c r="PK396" s="1">
        <f>PK263</f>
        <v>0.342675159235669</v>
      </c>
      <c r="PN396" s="1">
        <f>PN263</f>
        <v>0.485014870738961</v>
      </c>
      <c r="PQ396" s="1">
        <f>PQ263</f>
        <v>0.514985129261039</v>
      </c>
      <c r="PT396" s="1">
        <f>PT263</f>
        <v>0.0617924528301887</v>
      </c>
      <c r="PW396" s="1">
        <f>PW263</f>
        <v>0.67515923566879</v>
      </c>
      <c r="PZ396" s="1">
        <f>PZ263</f>
        <v>0.28312101910828</v>
      </c>
      <c r="QC396" s="1">
        <f>QC263</f>
        <v>0.04171974522293</v>
      </c>
      <c r="QG396" s="1">
        <f>QG263</f>
        <v>0.788893115252948</v>
      </c>
      <c r="QJ396" s="1">
        <f>QJ263</f>
        <v>0.593817787418655</v>
      </c>
      <c r="QM396" s="1">
        <f>QM263</f>
        <v>0.690889370932755</v>
      </c>
      <c r="QP396" s="1">
        <f>QP263</f>
        <v>0.859497645211931</v>
      </c>
      <c r="QS396" s="1">
        <f>QS263</f>
        <v>0.425704989154013</v>
      </c>
      <c r="QV396" s="1">
        <f>QV263</f>
        <v>0.462220346137611</v>
      </c>
      <c r="QY396" s="1">
        <f>QY263</f>
        <v>0.537779653862389</v>
      </c>
      <c r="RB396" s="1">
        <f>RB263</f>
        <v>0.163470319634703</v>
      </c>
      <c r="RE396" s="1">
        <f>RE263</f>
        <v>0.593817787418655</v>
      </c>
      <c r="RH396" s="1">
        <f>RH263</f>
        <v>0.309110629067245</v>
      </c>
      <c r="RK396" s="1">
        <f>RK263</f>
        <v>0.0970715835140998</v>
      </c>
      <c r="RO396" s="1">
        <f>RO263</f>
        <v>0.707403055229142</v>
      </c>
      <c r="RR396" s="1">
        <f>RR263</f>
        <v>0.520069808027923</v>
      </c>
      <c r="RU396" s="1">
        <f>RU263</f>
        <v>0.635253054101222</v>
      </c>
      <c r="RX396" s="1">
        <f>RX263</f>
        <v>0.818681318681319</v>
      </c>
      <c r="SA396" s="1">
        <f>SA263</f>
        <v>0.485165794066318</v>
      </c>
      <c r="SD396" s="1">
        <f>SD263</f>
        <v>0.450151057401813</v>
      </c>
      <c r="SG396" s="1">
        <f>SG263</f>
        <v>0.549848942598187</v>
      </c>
      <c r="SJ396" s="1">
        <f>SJ263</f>
        <v>0.221476510067114</v>
      </c>
      <c r="SM396" s="1">
        <f>SM263</f>
        <v>0.520069808027923</v>
      </c>
      <c r="SP396" s="1">
        <f>SP263</f>
        <v>0.364746945898778</v>
      </c>
      <c r="SS396" s="1">
        <f>SS263</f>
        <v>0.115183246073298</v>
      </c>
      <c r="SY396" s="1">
        <f>SY263</f>
        <v>0.833367243133265</v>
      </c>
      <c r="TB396" s="1">
        <f>TB263</f>
        <v>0.726489028213166</v>
      </c>
      <c r="TE396" s="1">
        <f>TE263</f>
        <v>0.745559038662487</v>
      </c>
      <c r="TH396" s="1">
        <f>TH263</f>
        <v>0.974421864050456</v>
      </c>
      <c r="TK396" s="1">
        <f>TK263</f>
        <v>0.283960292580982</v>
      </c>
      <c r="TN396" s="1">
        <f>TN263</f>
        <v>0.493522626441881</v>
      </c>
      <c r="TQ396" s="1">
        <f>TQ263</f>
        <v>0.506477373558119</v>
      </c>
      <c r="TT396" s="1">
        <f>TT263</f>
        <v>0.0262495505213951</v>
      </c>
      <c r="TW396" s="1">
        <f>TW263</f>
        <v>0.726489028213166</v>
      </c>
      <c r="TZ396" s="1">
        <f>TZ263</f>
        <v>0.254440961337513</v>
      </c>
      <c r="UC396" s="1">
        <f>UC263</f>
        <v>0.0190700104493207</v>
      </c>
      <c r="UG396" s="1">
        <f>UG263</f>
        <v>0.836310760282509</v>
      </c>
      <c r="UJ396" s="1">
        <f>UJ263</f>
        <v>0.726125137211855</v>
      </c>
      <c r="UM396" s="1">
        <f>UM263</f>
        <v>0.745609220636663</v>
      </c>
      <c r="UP396" s="1">
        <f>UP263</f>
        <v>0.973868237026132</v>
      </c>
      <c r="US396" s="1">
        <f>US263</f>
        <v>0.321075740944017</v>
      </c>
      <c r="UV396" s="1">
        <f>UV263</f>
        <v>0.49338057057617</v>
      </c>
      <c r="UY396" s="1">
        <f>UY263</f>
        <v>0.50661942942383</v>
      </c>
      <c r="VB396" s="1">
        <f>VB263</f>
        <v>0.026832955404384</v>
      </c>
      <c r="VE396" s="1">
        <f>VE263</f>
        <v>0.726125137211855</v>
      </c>
      <c r="VH396" s="1">
        <f>VH263</f>
        <v>0.254390779363337</v>
      </c>
      <c r="VK396" s="1">
        <f>VK263</f>
        <v>0.019484083424808</v>
      </c>
      <c r="VO396" s="1">
        <f>VO263</f>
        <v>0.816518066635382</v>
      </c>
      <c r="VR396" s="1">
        <f>VR263</f>
        <v>0.673076923076923</v>
      </c>
      <c r="VU396" s="1">
        <f>VU263</f>
        <v>0.715321563682219</v>
      </c>
      <c r="VX396" s="1">
        <f>VX263</f>
        <v>0.940943146760687</v>
      </c>
      <c r="WA396" s="1">
        <f>WA263</f>
        <v>0.343631778058008</v>
      </c>
      <c r="WD396" s="1">
        <f>WD263</f>
        <v>0.484786557674841</v>
      </c>
      <c r="WG396" s="1">
        <f>WG263</f>
        <v>0.515213442325159</v>
      </c>
      <c r="WJ396" s="1">
        <f>WJ263</f>
        <v>0.0627634660421548</v>
      </c>
      <c r="WM396" s="1">
        <f>WM263</f>
        <v>0.673076923076923</v>
      </c>
      <c r="WP396" s="1">
        <f>WP263</f>
        <v>0.284678436317781</v>
      </c>
      <c r="WS396" s="1">
        <f>WS263</f>
        <v>0.0422446406052964</v>
      </c>
      <c r="WW396" s="1">
        <f>WW263</f>
        <v>0.78773397052967</v>
      </c>
      <c r="WZ396" s="1">
        <f>WZ263</f>
        <v>0.597048808172531</v>
      </c>
      <c r="XC396" s="1">
        <f>XC263</f>
        <v>0.696367763904654</v>
      </c>
      <c r="XF396" s="1">
        <f>XF263</f>
        <v>0.857375713121435</v>
      </c>
      <c r="XI396" s="1">
        <f>XI263</f>
        <v>0.425085130533485</v>
      </c>
      <c r="XL396" s="1">
        <f>XL263</f>
        <v>0.461605967529618</v>
      </c>
      <c r="XO396" s="1">
        <f>XO263</f>
        <v>0.538394032470382</v>
      </c>
      <c r="XR396" s="1">
        <f>XR263</f>
        <v>0.166349809885931</v>
      </c>
      <c r="XU396" s="1">
        <f>XU263</f>
        <v>0.597048808172531</v>
      </c>
      <c r="XX396" s="1">
        <f>XX263</f>
        <v>0.303632236095346</v>
      </c>
      <c r="YA396" s="1">
        <f>YA263</f>
        <v>0.0993189557321224</v>
      </c>
      <c r="YE396" s="1">
        <f>YE263</f>
        <v>0.702101359703337</v>
      </c>
      <c r="YH396" s="1">
        <f>YH263</f>
        <v>0.525830258302583</v>
      </c>
      <c r="YK396" s="1">
        <f>YK263</f>
        <v>0.57380073800738</v>
      </c>
      <c r="YN396" s="1">
        <f>YN263</f>
        <v>0.916398713826367</v>
      </c>
      <c r="YQ396" s="1">
        <f>YQ263</f>
        <v>0.492619926199262</v>
      </c>
      <c r="YT396" s="1">
        <f>YT263</f>
        <v>0.478187919463087</v>
      </c>
      <c r="YW396" s="1">
        <f>YW263</f>
        <v>0.521812080536913</v>
      </c>
      <c r="YZ396" s="1">
        <f>YZ263</f>
        <v>0.0912280701754387</v>
      </c>
      <c r="ZC396" s="1">
        <f>ZC263</f>
        <v>0.525830258302583</v>
      </c>
      <c r="ZF396" s="1">
        <f>ZF263</f>
        <v>0.42619926199262</v>
      </c>
      <c r="ZI396" s="1">
        <f>ZI263</f>
        <v>0.0479704797047971</v>
      </c>
    </row>
    <row r="397" spans="2:685">
      <c r="B397" s="1" t="s">
        <v>88</v>
      </c>
      <c r="C397" s="1">
        <f>C274</f>
        <v>0.836640902444119</v>
      </c>
      <c r="F397" s="1">
        <f>F274</f>
        <v>0.72741935483871</v>
      </c>
      <c r="I397" s="1">
        <f>I274</f>
        <v>0.74005376344086</v>
      </c>
      <c r="L397" s="1">
        <f>L274</f>
        <v>0.98292771521976</v>
      </c>
      <c r="O397" s="1">
        <f>O274</f>
        <v>0.286827956989247</v>
      </c>
      <c r="R397" s="1">
        <f>R274</f>
        <v>0.495695182267815</v>
      </c>
      <c r="U397" s="1">
        <f>U274</f>
        <v>0.504304817732185</v>
      </c>
      <c r="X397" s="1">
        <f>X274</f>
        <v>0.0173688100517368</v>
      </c>
      <c r="AA397" s="1">
        <f>AA274</f>
        <v>0.72741935483871</v>
      </c>
      <c r="AD397" s="1">
        <f>AD274</f>
        <v>0.25994623655914</v>
      </c>
      <c r="AG397" s="1">
        <f>AG274</f>
        <v>0.0126344086021506</v>
      </c>
      <c r="AK397" s="1">
        <f>AK274</f>
        <v>0.839132214490381</v>
      </c>
      <c r="AN397" s="1">
        <f>AN274</f>
        <v>0.733528161530287</v>
      </c>
      <c r="AQ397" s="1">
        <f>AQ274</f>
        <v>0.747343251859724</v>
      </c>
      <c r="AT397" s="1">
        <f>AT274</f>
        <v>0.981514397440455</v>
      </c>
      <c r="AW397" s="1">
        <f>AW274</f>
        <v>0.298087141339001</v>
      </c>
      <c r="AZ397" s="1">
        <f>AZ274</f>
        <v>0.495335486185863</v>
      </c>
      <c r="BC397" s="1">
        <f>BC274</f>
        <v>0.504664513814137</v>
      </c>
      <c r="BF397" s="1">
        <f>BF274</f>
        <v>0.0188337558855487</v>
      </c>
      <c r="BI397" s="1">
        <f>BI274</f>
        <v>0.733528161530287</v>
      </c>
      <c r="BL397" s="1">
        <f>BL274</f>
        <v>0.252656748140276</v>
      </c>
      <c r="BO397" s="1">
        <f>BO274</f>
        <v>0.0138150903294367</v>
      </c>
      <c r="BS397" s="1">
        <f>BS274</f>
        <v>0.820684868116613</v>
      </c>
      <c r="BV397" s="1">
        <f>BV274</f>
        <v>0.681717011128776</v>
      </c>
      <c r="BY397" s="1">
        <f>BY274</f>
        <v>0.723688394276629</v>
      </c>
      <c r="CB397" s="1">
        <f>CB274</f>
        <v>0.942003514938489</v>
      </c>
      <c r="CE397" s="1">
        <f>CE274</f>
        <v>0.374244833068363</v>
      </c>
      <c r="CH397" s="1">
        <f>CH274</f>
        <v>0.485067873303167</v>
      </c>
      <c r="CK397" s="1">
        <f>CK274</f>
        <v>0.514932126696833</v>
      </c>
      <c r="CN397" s="1">
        <f>CN274</f>
        <v>0.0615671641791047</v>
      </c>
      <c r="CQ397" s="1">
        <f>CQ274</f>
        <v>0.681717011128776</v>
      </c>
      <c r="CT397" s="1">
        <f>CT274</f>
        <v>0.276311605723371</v>
      </c>
      <c r="CW397" s="1">
        <f>CW274</f>
        <v>0.0419713831478538</v>
      </c>
      <c r="DA397" s="1">
        <f>DA274</f>
        <v>0.74572571844307</v>
      </c>
      <c r="DD397" s="1">
        <f>DD274</f>
        <v>0.544548976203653</v>
      </c>
      <c r="DG397" s="1">
        <f>DG274</f>
        <v>0.665744327614831</v>
      </c>
      <c r="DJ397" s="1">
        <f>DJ274</f>
        <v>0.817955112219451</v>
      </c>
      <c r="DM397" s="1">
        <f>DM274</f>
        <v>0.521306032097399</v>
      </c>
      <c r="DP397" s="1">
        <f>DP274</f>
        <v>0.449931412894376</v>
      </c>
      <c r="DS397" s="1">
        <f>DS274</f>
        <v>0.550068587105624</v>
      </c>
      <c r="DV397" s="1">
        <f>DV274</f>
        <v>0.222560975609756</v>
      </c>
      <c r="DY397" s="1">
        <f>DY274</f>
        <v>0.544548976203653</v>
      </c>
      <c r="EB397" s="1">
        <f>EB274</f>
        <v>0.334255672385169</v>
      </c>
      <c r="EE397" s="1">
        <f>EE274</f>
        <v>0.121195351411179</v>
      </c>
      <c r="EI397" s="1">
        <f>EI274</f>
        <v>0.590998043052838</v>
      </c>
      <c r="EL397" s="1">
        <f>EL274</f>
        <v>0.39938080495356</v>
      </c>
      <c r="EO397" s="1">
        <f>EO274</f>
        <v>0.526315789473684</v>
      </c>
      <c r="ER397" s="1">
        <f>ER274</f>
        <v>0.758823529411765</v>
      </c>
      <c r="EU397" s="1">
        <f>EU274</f>
        <v>0.582043343653251</v>
      </c>
      <c r="EX397" s="1">
        <f>EX274</f>
        <v>0.431438127090301</v>
      </c>
      <c r="FA397" s="1">
        <f>FA274</f>
        <v>0.568561872909699</v>
      </c>
      <c r="FD397" s="1">
        <f>FD274</f>
        <v>0.317829457364341</v>
      </c>
      <c r="FG397" s="1">
        <f>FG274</f>
        <v>0.39938080495356</v>
      </c>
      <c r="FJ397" s="1">
        <f>FJ274</f>
        <v>0.473684210526316</v>
      </c>
      <c r="FM397" s="1">
        <f>FM274</f>
        <v>0.126934984520124</v>
      </c>
      <c r="FS397" s="1">
        <f>FS274</f>
        <v>0.837597800803553</v>
      </c>
      <c r="FV397" s="1">
        <f>FV274</f>
        <v>0.727965179542982</v>
      </c>
      <c r="FY397" s="1">
        <f>FY274</f>
        <v>0.741566920565832</v>
      </c>
      <c r="GB397" s="1">
        <f>GB274</f>
        <v>0.981658107116655</v>
      </c>
      <c r="GE397" s="1">
        <f>GE274</f>
        <v>0.286452665941241</v>
      </c>
      <c r="GH397" s="1">
        <f>GH274</f>
        <v>0.49537208441318</v>
      </c>
      <c r="GK397" s="1">
        <f>GK274</f>
        <v>0.50462791558682</v>
      </c>
      <c r="GN397" s="1">
        <f>GN274</f>
        <v>0.0186846038863975</v>
      </c>
      <c r="GQ397" s="1">
        <f>GQ274</f>
        <v>0.727965179542982</v>
      </c>
      <c r="GT397" s="1">
        <f>GT274</f>
        <v>0.258433079434168</v>
      </c>
      <c r="GW397" s="1">
        <f>GW274</f>
        <v>0.0136017410228508</v>
      </c>
      <c r="HA397" s="1">
        <f>HA274</f>
        <v>0.839506172839506</v>
      </c>
      <c r="HD397" s="1">
        <f>HD274</f>
        <v>0.734946095188009</v>
      </c>
      <c r="HG397" s="1">
        <f>HG274</f>
        <v>0.74888246121483</v>
      </c>
      <c r="HJ397" s="1">
        <f>HJ274</f>
        <v>0.981390449438202</v>
      </c>
      <c r="HM397" s="1">
        <f>HM274</f>
        <v>0.299237444123061</v>
      </c>
      <c r="HP397" s="1">
        <f>HP274</f>
        <v>0.495303916356548</v>
      </c>
      <c r="HS397" s="1">
        <f>HS274</f>
        <v>0.504696083643452</v>
      </c>
      <c r="HV397" s="1">
        <f>HV274</f>
        <v>0.0189624329159215</v>
      </c>
      <c r="HY397" s="1">
        <f>HY274</f>
        <v>0.734946095188009</v>
      </c>
      <c r="IB397" s="1">
        <f>IB274</f>
        <v>0.25111753878517</v>
      </c>
      <c r="IE397" s="1">
        <f>IE274</f>
        <v>0.013936366026821</v>
      </c>
      <c r="II397" s="1">
        <f>II274</f>
        <v>0.818430656934307</v>
      </c>
      <c r="IL397" s="1">
        <f>IL274</f>
        <v>0.68577694235589</v>
      </c>
      <c r="IO397" s="1">
        <f>IO274</f>
        <v>0.728383458646617</v>
      </c>
      <c r="IR397" s="1">
        <f>IR274</f>
        <v>0.941505376344086</v>
      </c>
      <c r="IU397" s="1">
        <f>IU274</f>
        <v>0.3734335839599</v>
      </c>
      <c r="IX397" s="1">
        <f>IX274</f>
        <v>0.484935755427559</v>
      </c>
      <c r="JA397" s="1">
        <f>JA274</f>
        <v>0.515064244572441</v>
      </c>
      <c r="JD397" s="1">
        <f>JD274</f>
        <v>0.0621288259479214</v>
      </c>
      <c r="JG397" s="1">
        <f>JG274</f>
        <v>0.68577694235589</v>
      </c>
      <c r="JJ397" s="1">
        <f>JJ274</f>
        <v>0.271616541353383</v>
      </c>
      <c r="JM397" s="1">
        <f>JM274</f>
        <v>0.0426065162907267</v>
      </c>
      <c r="JQ397" s="1">
        <f>JQ274</f>
        <v>0.746760459089226</v>
      </c>
      <c r="JT397" s="1">
        <f>JT274</f>
        <v>0.547457627118644</v>
      </c>
      <c r="JW397" s="1">
        <f>JW274</f>
        <v>0.669491525423729</v>
      </c>
      <c r="JZ397" s="1">
        <f>JZ274</f>
        <v>0.817721518987342</v>
      </c>
      <c r="KC397" s="1">
        <f>KC274</f>
        <v>0.525988700564972</v>
      </c>
      <c r="KF397" s="1">
        <f>KF274</f>
        <v>0.449860724233983</v>
      </c>
      <c r="KI397" s="1">
        <f>KI274</f>
        <v>0.550139275766017</v>
      </c>
      <c r="KL397" s="1">
        <f>KL274</f>
        <v>0.222910216718266</v>
      </c>
      <c r="KO397" s="1">
        <f>KO274</f>
        <v>0.547457627118644</v>
      </c>
      <c r="KR397" s="1">
        <f>KR274</f>
        <v>0.330508474576271</v>
      </c>
      <c r="KU397" s="1">
        <f>KU274</f>
        <v>0.122033898305085</v>
      </c>
      <c r="KY397" s="1">
        <f>KY274</f>
        <v>0.59727626459144</v>
      </c>
      <c r="LB397" s="1">
        <f>LB274</f>
        <v>0.403076923076923</v>
      </c>
      <c r="LE397" s="1">
        <f>LE274</f>
        <v>0.529230769230769</v>
      </c>
      <c r="LH397" s="1">
        <f>LH274</f>
        <v>0.761627906976744</v>
      </c>
      <c r="LK397" s="1">
        <f>LK274</f>
        <v>0.581538461538462</v>
      </c>
      <c r="LN397" s="1">
        <f>LN274</f>
        <v>0.432343234323432</v>
      </c>
      <c r="LQ397" s="1">
        <f>LQ274</f>
        <v>0.567656765676568</v>
      </c>
      <c r="LT397" s="1">
        <f>LT274</f>
        <v>0.312977099236641</v>
      </c>
      <c r="LW397" s="1">
        <f>LW274</f>
        <v>0.403076923076923</v>
      </c>
      <c r="LZ397" s="1">
        <f>LZ274</f>
        <v>0.470769230769231</v>
      </c>
      <c r="MC397" s="1">
        <f>MC274</f>
        <v>0.126153846153846</v>
      </c>
      <c r="MI397" s="1">
        <f>MI274</f>
        <v>0.840334461477205</v>
      </c>
      <c r="ML397" s="1">
        <f>ML274</f>
        <v>0.732201672156068</v>
      </c>
      <c r="MO397" s="1">
        <f>MO274</f>
        <v>0.744362807195338</v>
      </c>
      <c r="MR397" s="1">
        <f>MR274</f>
        <v>0.983662355343771</v>
      </c>
      <c r="MU397" s="1">
        <f>MU274</f>
        <v>0.272612110463643</v>
      </c>
      <c r="MX397" s="1">
        <f>MX274</f>
        <v>0.495881949210707</v>
      </c>
      <c r="NA397" s="1">
        <f>NA274</f>
        <v>0.504118050789293</v>
      </c>
      <c r="ND397" s="1">
        <f>ND274</f>
        <v>0.0166089965397924</v>
      </c>
      <c r="NG397" s="1">
        <f>NG274</f>
        <v>0.732201672156068</v>
      </c>
      <c r="NJ397" s="1">
        <f>NJ274</f>
        <v>0.255637192804662</v>
      </c>
      <c r="NM397" s="1">
        <f>NM274</f>
        <v>0.0121611350392704</v>
      </c>
      <c r="NQ397" s="1">
        <f>NQ274</f>
        <v>0.83989092325672</v>
      </c>
      <c r="NT397" s="1">
        <f>NT274</f>
        <v>0.736591478696742</v>
      </c>
      <c r="NW397" s="1">
        <f>NW274</f>
        <v>0.74937343358396</v>
      </c>
      <c r="NZ397" s="1">
        <f>NZ274</f>
        <v>0.982943143812709</v>
      </c>
      <c r="OC397" s="1">
        <f>OC274</f>
        <v>0.28671679197995</v>
      </c>
      <c r="OF397" s="1">
        <f>OF274</f>
        <v>0.495699106088717</v>
      </c>
      <c r="OI397" s="1">
        <f>OI274</f>
        <v>0.504300893911284</v>
      </c>
      <c r="OL397" s="1">
        <f>OL274</f>
        <v>0.0173528411024158</v>
      </c>
      <c r="OO397" s="1">
        <f>OO274</f>
        <v>0.736591478696742</v>
      </c>
      <c r="OR397" s="1">
        <f>OR274</f>
        <v>0.25062656641604</v>
      </c>
      <c r="OU397" s="1">
        <f>OU274</f>
        <v>0.012781954887218</v>
      </c>
      <c r="OY397" s="1">
        <f>OY274</f>
        <v>0.828558331423333</v>
      </c>
      <c r="PB397" s="1">
        <f>PB274</f>
        <v>0.687366818873668</v>
      </c>
      <c r="PE397" s="1">
        <f>PE274</f>
        <v>0.722983257229833</v>
      </c>
      <c r="PH397" s="1">
        <f>PH274</f>
        <v>0.950736842105263</v>
      </c>
      <c r="PK397" s="1">
        <f>PK274</f>
        <v>0.328158295281583</v>
      </c>
      <c r="PN397" s="1">
        <f>PN274</f>
        <v>0.487373192315994</v>
      </c>
      <c r="PQ397" s="1">
        <f>PQ274</f>
        <v>0.512626807684006</v>
      </c>
      <c r="PT397" s="1">
        <f>PT274</f>
        <v>0.0518157661647476</v>
      </c>
      <c r="PW397" s="1">
        <f>PW274</f>
        <v>0.687366818873668</v>
      </c>
      <c r="PZ397" s="1">
        <f>PZ274</f>
        <v>0.277016742770167</v>
      </c>
      <c r="QC397" s="1">
        <f>QC274</f>
        <v>0.0356164383561643</v>
      </c>
      <c r="QG397" s="1">
        <f>QG274</f>
        <v>0.762818148284766</v>
      </c>
      <c r="QJ397" s="1">
        <f>QJ274</f>
        <v>0.571895424836601</v>
      </c>
      <c r="QM397" s="1">
        <f>QM274</f>
        <v>0.688453159041394</v>
      </c>
      <c r="QP397" s="1">
        <f>QP274</f>
        <v>0.830696202531645</v>
      </c>
      <c r="QS397" s="1">
        <f>QS274</f>
        <v>0.476579520697168</v>
      </c>
      <c r="QV397" s="1">
        <f>QV274</f>
        <v>0.453759723422645</v>
      </c>
      <c r="QY397" s="1">
        <f>QY274</f>
        <v>0.546240276577355</v>
      </c>
      <c r="RB397" s="1">
        <f>RB274</f>
        <v>0.203809523809524</v>
      </c>
      <c r="RE397" s="1">
        <f>RE274</f>
        <v>0.571895424836601</v>
      </c>
      <c r="RH397" s="1">
        <f>RH274</f>
        <v>0.311546840958606</v>
      </c>
      <c r="RK397" s="1">
        <f>RK274</f>
        <v>0.116557734204793</v>
      </c>
      <c r="RO397" s="1">
        <f>RO274</f>
        <v>0.641940085592011</v>
      </c>
      <c r="RR397" s="1">
        <f>RR274</f>
        <v>0.427937915742794</v>
      </c>
      <c r="RU397" s="1">
        <f>RU274</f>
        <v>0.543237250554324</v>
      </c>
      <c r="RX397" s="1">
        <f>RX274</f>
        <v>0.787755102040816</v>
      </c>
      <c r="SA397" s="1">
        <f>SA274</f>
        <v>0.554323725055432</v>
      </c>
      <c r="SD397" s="1">
        <f>SD274</f>
        <v>0.440639269406393</v>
      </c>
      <c r="SG397" s="1">
        <f>SG274</f>
        <v>0.559360730593607</v>
      </c>
      <c r="SJ397" s="1">
        <f>SJ274</f>
        <v>0.269430051813472</v>
      </c>
      <c r="SM397" s="1">
        <f>SM274</f>
        <v>0.427937915742794</v>
      </c>
      <c r="SP397" s="1">
        <f>SP274</f>
        <v>0.456762749445676</v>
      </c>
      <c r="SS397" s="1">
        <f>SS274</f>
        <v>0.11529933481153</v>
      </c>
      <c r="SY397" s="1">
        <f>SY274</f>
        <v>0.839910496338487</v>
      </c>
      <c r="TB397" s="1">
        <f>TB274</f>
        <v>0.732207792207792</v>
      </c>
      <c r="TE397" s="1">
        <f>TE274</f>
        <v>0.744935064935065</v>
      </c>
      <c r="TH397" s="1">
        <f>TH274</f>
        <v>0.982914923291492</v>
      </c>
      <c r="TK397" s="1">
        <f>TK274</f>
        <v>0.276883116883117</v>
      </c>
      <c r="TN397" s="1">
        <f>TN274</f>
        <v>0.495691928960788</v>
      </c>
      <c r="TQ397" s="1">
        <f>TQ274</f>
        <v>0.504308071039212</v>
      </c>
      <c r="TT397" s="1">
        <f>TT274</f>
        <v>0.0173820503724726</v>
      </c>
      <c r="TW397" s="1">
        <f>TW274</f>
        <v>0.732207792207792</v>
      </c>
      <c r="TZ397" s="1">
        <f>TZ274</f>
        <v>0.255064935064935</v>
      </c>
      <c r="UC397" s="1">
        <f>UC274</f>
        <v>0.0127272727272728</v>
      </c>
      <c r="UG397" s="1">
        <f>UG274</f>
        <v>0.8403242147923</v>
      </c>
      <c r="UJ397" s="1">
        <f>UJ274</f>
        <v>0.735745899505337</v>
      </c>
      <c r="UM397" s="1">
        <f>UM274</f>
        <v>0.748763342879458</v>
      </c>
      <c r="UP397" s="1">
        <f>UP274</f>
        <v>0.982614742698192</v>
      </c>
      <c r="US397" s="1">
        <f>US274</f>
        <v>0.284821661025775</v>
      </c>
      <c r="UV397" s="1">
        <f>UV274</f>
        <v>0.495615573482988</v>
      </c>
      <c r="UY397" s="1">
        <f>UY274</f>
        <v>0.504384426517012</v>
      </c>
      <c r="VB397" s="1">
        <f>VB274</f>
        <v>0.0176928520877566</v>
      </c>
      <c r="VE397" s="1">
        <f>VE274</f>
        <v>0.735745899505337</v>
      </c>
      <c r="VH397" s="1">
        <f>VH274</f>
        <v>0.251236657120542</v>
      </c>
      <c r="VK397" s="1">
        <f>VK274</f>
        <v>0.0130174433741212</v>
      </c>
      <c r="VO397" s="1">
        <f>VO274</f>
        <v>0.829069504188363</v>
      </c>
      <c r="VR397" s="1">
        <f>VR274</f>
        <v>0.68853445681613</v>
      </c>
      <c r="VU397" s="1">
        <f>VU274</f>
        <v>0.724044538068011</v>
      </c>
      <c r="VX397" s="1">
        <f>VX274</f>
        <v>0.950955943474647</v>
      </c>
      <c r="WA397" s="1">
        <f>WA274</f>
        <v>0.32922058380981</v>
      </c>
      <c r="WD397" s="1">
        <f>WD274</f>
        <v>0.487430762675756</v>
      </c>
      <c r="WG397" s="1">
        <f>WG274</f>
        <v>0.512569237324244</v>
      </c>
      <c r="WJ397" s="1">
        <f>WJ274</f>
        <v>0.0515734265734265</v>
      </c>
      <c r="WM397" s="1">
        <f>WM274</f>
        <v>0.68853445681613</v>
      </c>
      <c r="WP397" s="1">
        <f>WP274</f>
        <v>0.275955461931989</v>
      </c>
      <c r="WS397" s="1">
        <f>WS274</f>
        <v>0.0355100812518807</v>
      </c>
      <c r="WW397" s="1">
        <f>WW274</f>
        <v>0.766833810888252</v>
      </c>
      <c r="WZ397" s="1">
        <f>WZ274</f>
        <v>0.574152542372881</v>
      </c>
      <c r="XC397" s="1">
        <f>XC274</f>
        <v>0.691207627118644</v>
      </c>
      <c r="XF397" s="1">
        <f>XF274</f>
        <v>0.830651340996169</v>
      </c>
      <c r="XI397" s="1">
        <f>XI274</f>
        <v>0.478813559322034</v>
      </c>
      <c r="XL397" s="1">
        <f>XL274</f>
        <v>0.453746337379657</v>
      </c>
      <c r="XO397" s="1">
        <f>XO274</f>
        <v>0.546253662620343</v>
      </c>
      <c r="XR397" s="1">
        <f>XR274</f>
        <v>0.203874538745387</v>
      </c>
      <c r="XU397" s="1">
        <f>XU274</f>
        <v>0.574152542372881</v>
      </c>
      <c r="XX397" s="1">
        <f>XX274</f>
        <v>0.308792372881356</v>
      </c>
      <c r="YA397" s="1">
        <f>YA274</f>
        <v>0.117055084745763</v>
      </c>
      <c r="YE397" s="1">
        <f>YE274</f>
        <v>0.639130434782609</v>
      </c>
      <c r="YH397" s="1">
        <f>YH274</f>
        <v>0.424719101123596</v>
      </c>
      <c r="YK397" s="1">
        <f>YK274</f>
        <v>0.541573033707865</v>
      </c>
      <c r="YN397" s="1">
        <f>YN274</f>
        <v>0.784232365145228</v>
      </c>
      <c r="YQ397" s="1">
        <f>YQ274</f>
        <v>0.550561797752809</v>
      </c>
      <c r="YT397" s="1">
        <f>YT274</f>
        <v>0.43953488372093</v>
      </c>
      <c r="YW397" s="1">
        <f>YW274</f>
        <v>0.56046511627907</v>
      </c>
      <c r="YZ397" s="1">
        <f>YZ274</f>
        <v>0.275132275132275</v>
      </c>
      <c r="ZC397" s="1">
        <f>ZC274</f>
        <v>0.424719101123595</v>
      </c>
      <c r="ZF397" s="1">
        <f>ZF274</f>
        <v>0.458426966292135</v>
      </c>
      <c r="ZI397" s="1">
        <f>ZI274</f>
        <v>0.11685393258427</v>
      </c>
    </row>
    <row r="398" spans="2:685">
      <c r="B398" s="1" t="s">
        <v>88</v>
      </c>
      <c r="C398" s="1">
        <f>C285</f>
        <v>0.8388066108607</v>
      </c>
      <c r="F398" s="1">
        <f>F285</f>
        <v>0.729258849557522</v>
      </c>
      <c r="I398" s="1">
        <f>I285</f>
        <v>0.742533185840708</v>
      </c>
      <c r="L398" s="1">
        <f>L285</f>
        <v>0.982122905027933</v>
      </c>
      <c r="O398" s="1">
        <f>O285</f>
        <v>0.288440265486726</v>
      </c>
      <c r="R398" s="1">
        <f>R285</f>
        <v>0.495490417136415</v>
      </c>
      <c r="U398" s="1">
        <f>U285</f>
        <v>0.504509582863585</v>
      </c>
      <c r="X398" s="1">
        <f>X285</f>
        <v>0.018202502844141</v>
      </c>
      <c r="AA398" s="1">
        <f>AA285</f>
        <v>0.729258849557522</v>
      </c>
      <c r="AD398" s="1">
        <f>AD285</f>
        <v>0.257466814159292</v>
      </c>
      <c r="AG398" s="1">
        <f>AG285</f>
        <v>0.0132743362831858</v>
      </c>
      <c r="AK398" s="1">
        <f>AK285</f>
        <v>0.84034299714169</v>
      </c>
      <c r="AN398" s="1">
        <f>AN285</f>
        <v>0.734866508062384</v>
      </c>
      <c r="AQ398" s="1">
        <f>AQ285</f>
        <v>0.748612212529738</v>
      </c>
      <c r="AT398" s="1">
        <f>AT285</f>
        <v>0.981638418079096</v>
      </c>
      <c r="AW398" s="1">
        <f>AW285</f>
        <v>0.294739624636532</v>
      </c>
      <c r="AZ398" s="1">
        <f>AZ285</f>
        <v>0.495367070563079</v>
      </c>
      <c r="BC398" s="1">
        <f>BC285</f>
        <v>0.504632929436921</v>
      </c>
      <c r="BF398" s="1">
        <f>BF285</f>
        <v>0.0187050359712229</v>
      </c>
      <c r="BI398" s="1">
        <f>BI285</f>
        <v>0.734866508062384</v>
      </c>
      <c r="BL398" s="1">
        <f>BL285</f>
        <v>0.251387787470262</v>
      </c>
      <c r="BO398" s="1">
        <f>BO285</f>
        <v>0.0137457044673539</v>
      </c>
      <c r="BS398" s="1">
        <f>BS285</f>
        <v>0.818491594729668</v>
      </c>
      <c r="BV398" s="1">
        <f>BV285</f>
        <v>0.687441570582736</v>
      </c>
      <c r="BY398" s="1">
        <f>BY285</f>
        <v>0.728887503895295</v>
      </c>
      <c r="CB398" s="1">
        <f>CB285</f>
        <v>0.943138093202223</v>
      </c>
      <c r="CE398" s="1">
        <f>CE285</f>
        <v>0.371766905578061</v>
      </c>
      <c r="CH398" s="1">
        <f>CH285</f>
        <v>0.485368536853685</v>
      </c>
      <c r="CK398" s="1">
        <f>CK285</f>
        <v>0.514631463146315</v>
      </c>
      <c r="CN398" s="1">
        <f>CN285</f>
        <v>0.0602901178603805</v>
      </c>
      <c r="CQ398" s="1">
        <f>CQ285</f>
        <v>0.687441570582736</v>
      </c>
      <c r="CT398" s="1">
        <f>CT285</f>
        <v>0.271112496104705</v>
      </c>
      <c r="CW398" s="1">
        <f>CW285</f>
        <v>0.0414459333125583</v>
      </c>
      <c r="DA398" s="1">
        <f>DA285</f>
        <v>0.749448123620309</v>
      </c>
      <c r="DD398" s="1">
        <f>DD285</f>
        <v>0.54372197309417</v>
      </c>
      <c r="DG398" s="1">
        <f>DG285</f>
        <v>0.664237668161435</v>
      </c>
      <c r="DJ398" s="1">
        <f>DJ285</f>
        <v>0.818565400843882</v>
      </c>
      <c r="DM398" s="1">
        <f>DM285</f>
        <v>0.523542600896861</v>
      </c>
      <c r="DP398" s="1">
        <f>DP285</f>
        <v>0.450116009280742</v>
      </c>
      <c r="DS398" s="1">
        <f>DS285</f>
        <v>0.549883990719258</v>
      </c>
      <c r="DV398" s="1">
        <f>DV285</f>
        <v>0.221649484536082</v>
      </c>
      <c r="DY398" s="1">
        <f>DY285</f>
        <v>0.54372197309417</v>
      </c>
      <c r="EB398" s="1">
        <f>EB285</f>
        <v>0.335762331838565</v>
      </c>
      <c r="EE398" s="1">
        <f>EE285</f>
        <v>0.120515695067265</v>
      </c>
      <c r="EI398" s="1">
        <f>EI285</f>
        <v>0.600397614314115</v>
      </c>
      <c r="EL398" s="1">
        <f>EL285</f>
        <v>0.403785488958991</v>
      </c>
      <c r="EO398" s="1">
        <f>EO285</f>
        <v>0.526813880126183</v>
      </c>
      <c r="ER398" s="1">
        <f>ER285</f>
        <v>0.766467065868264</v>
      </c>
      <c r="EU398" s="1">
        <f>EU285</f>
        <v>0.586750788643533</v>
      </c>
      <c r="EX398" s="1">
        <f>EX285</f>
        <v>0.433898305084746</v>
      </c>
      <c r="FA398" s="1">
        <f>FA285</f>
        <v>0.566101694915254</v>
      </c>
      <c r="FD398" s="1">
        <f>FD285</f>
        <v>0.3046875</v>
      </c>
      <c r="FG398" s="1">
        <f>FG285</f>
        <v>0.403785488958991</v>
      </c>
      <c r="FJ398" s="1">
        <f>FJ285</f>
        <v>0.473186119873817</v>
      </c>
      <c r="FM398" s="1">
        <f>FM285</f>
        <v>0.123028391167192</v>
      </c>
      <c r="FS398" s="1">
        <f>FS285</f>
        <v>0.838297872340426</v>
      </c>
      <c r="FV398" s="1">
        <f>FV285</f>
        <v>0.728618421052632</v>
      </c>
      <c r="FY398" s="1">
        <f>FY285</f>
        <v>0.742872807017544</v>
      </c>
      <c r="GB398" s="1">
        <f>GB285</f>
        <v>0.980811808118081</v>
      </c>
      <c r="GE398" s="1">
        <f>GE285</f>
        <v>0.288377192982456</v>
      </c>
      <c r="GH398" s="1">
        <f>GH285</f>
        <v>0.495156482861401</v>
      </c>
      <c r="GK398" s="1">
        <f>GK285</f>
        <v>0.504843517138599</v>
      </c>
      <c r="GN398" s="1">
        <f>GN285</f>
        <v>0.019563581640331</v>
      </c>
      <c r="GQ398" s="1">
        <f>GQ285</f>
        <v>0.728618421052632</v>
      </c>
      <c r="GT398" s="1">
        <f>GT285</f>
        <v>0.257127192982456</v>
      </c>
      <c r="GW398" s="1">
        <f>GW285</f>
        <v>0.0142543859649123</v>
      </c>
      <c r="HA398" s="1">
        <f>HA285</f>
        <v>0.838696537678208</v>
      </c>
      <c r="HD398" s="1">
        <f>HD285</f>
        <v>0.733104540654699</v>
      </c>
      <c r="HG398" s="1">
        <f>HG285</f>
        <v>0.746832101372756</v>
      </c>
      <c r="HJ398" s="1">
        <f>HJ285</f>
        <v>0.981618946624249</v>
      </c>
      <c r="HM398" s="1">
        <f>HM285</f>
        <v>0.296198521647307</v>
      </c>
      <c r="HP398" s="1">
        <f>HP285</f>
        <v>0.495362112022833</v>
      </c>
      <c r="HS398" s="1">
        <f>HS285</f>
        <v>0.504637887977167</v>
      </c>
      <c r="HV398" s="1">
        <f>HV285</f>
        <v>0.0187252430680589</v>
      </c>
      <c r="HY398" s="1">
        <f>HY285</f>
        <v>0.733104540654699</v>
      </c>
      <c r="IB398" s="1">
        <f>IB285</f>
        <v>0.253167898627244</v>
      </c>
      <c r="IE398" s="1">
        <f>IE285</f>
        <v>0.0137275607180569</v>
      </c>
      <c r="II398" s="1">
        <f>II285</f>
        <v>0.817122366651726</v>
      </c>
      <c r="IL398" s="1">
        <f>IL285</f>
        <v>0.683168316831683</v>
      </c>
      <c r="IO398" s="1">
        <f>IO285</f>
        <v>0.725556930693069</v>
      </c>
      <c r="IR398" s="1">
        <f>IR285</f>
        <v>0.941577825159915</v>
      </c>
      <c r="IU398" s="1">
        <f>IU285</f>
        <v>0.380569306930693</v>
      </c>
      <c r="IX398" s="1">
        <f>IX285</f>
        <v>0.484954974741928</v>
      </c>
      <c r="JA398" s="1">
        <f>JA285</f>
        <v>0.515045025258071</v>
      </c>
      <c r="JD398" s="1">
        <f>JD285</f>
        <v>0.0620471014492749</v>
      </c>
      <c r="JG398" s="1">
        <f>JG285</f>
        <v>0.683168316831683</v>
      </c>
      <c r="JJ398" s="1">
        <f>JJ285</f>
        <v>0.274443069306931</v>
      </c>
      <c r="JM398" s="1">
        <f>JM285</f>
        <v>0.042388613861386</v>
      </c>
      <c r="JQ398" s="1">
        <f>JQ285</f>
        <v>0.744448489261012</v>
      </c>
      <c r="JT398" s="1">
        <f>JT285</f>
        <v>0.54485049833887</v>
      </c>
      <c r="JW398" s="1">
        <f>JW285</f>
        <v>0.667774086378738</v>
      </c>
      <c r="JZ398" s="1">
        <f>JZ285</f>
        <v>0.81592039800995</v>
      </c>
      <c r="KC398" s="1">
        <f>KC285</f>
        <v>0.521040974529347</v>
      </c>
      <c r="KF398" s="1">
        <f>KF285</f>
        <v>0.449315068493151</v>
      </c>
      <c r="KI398" s="1">
        <f>KI285</f>
        <v>0.550684931506849</v>
      </c>
      <c r="KL398" s="1">
        <f>KL285</f>
        <v>0.225609756097561</v>
      </c>
      <c r="KO398" s="1">
        <f>KO285</f>
        <v>0.54485049833887</v>
      </c>
      <c r="KR398" s="1">
        <f>KR285</f>
        <v>0.332225913621262</v>
      </c>
      <c r="KU398" s="1">
        <f>KU285</f>
        <v>0.122923588039867</v>
      </c>
      <c r="KY398" s="1">
        <f>KY285</f>
        <v>0.595190380761523</v>
      </c>
      <c r="LB398" s="1">
        <f>LB285</f>
        <v>0.401273885350318</v>
      </c>
      <c r="LE398" s="1">
        <f>LE285</f>
        <v>0.525477707006369</v>
      </c>
      <c r="LH398" s="1">
        <f>LH285</f>
        <v>0.763636363636364</v>
      </c>
      <c r="LK398" s="1">
        <f>LK285</f>
        <v>0.589171974522293</v>
      </c>
      <c r="LN398" s="1">
        <f>LN285</f>
        <v>0.43298969072165</v>
      </c>
      <c r="LQ398" s="1">
        <f>LQ285</f>
        <v>0.56701030927835</v>
      </c>
      <c r="LT398" s="1">
        <f>LT285</f>
        <v>0.30952380952381</v>
      </c>
      <c r="LW398" s="1">
        <f>LW285</f>
        <v>0.401273885350318</v>
      </c>
      <c r="LZ398" s="1">
        <f>LZ285</f>
        <v>0.474522292993631</v>
      </c>
      <c r="MC398" s="1">
        <f>MC285</f>
        <v>0.124203821656051</v>
      </c>
      <c r="MI398" s="1">
        <f>MI285</f>
        <v>0.839685420447671</v>
      </c>
      <c r="ML398" s="1">
        <f>ML285</f>
        <v>0.73377789176712</v>
      </c>
      <c r="MO398" s="1">
        <f>MO285</f>
        <v>0.746088740702744</v>
      </c>
      <c r="MR398" s="1">
        <f>MR285</f>
        <v>0.983499484358886</v>
      </c>
      <c r="MU398" s="1">
        <f>MU285</f>
        <v>0.271864580661708</v>
      </c>
      <c r="MX398" s="1">
        <f>MX285</f>
        <v>0.495840554592721</v>
      </c>
      <c r="NA398" s="1">
        <f>NA285</f>
        <v>0.504159445407279</v>
      </c>
      <c r="ND398" s="1">
        <f>ND285</f>
        <v>0.0167773505767213</v>
      </c>
      <c r="NG398" s="1">
        <f>NG285</f>
        <v>0.73377789176712</v>
      </c>
      <c r="NJ398" s="1">
        <f>NJ285</f>
        <v>0.253911259297256</v>
      </c>
      <c r="NM398" s="1">
        <f>NM285</f>
        <v>0.0123108489356245</v>
      </c>
      <c r="NQ398" s="1">
        <f>NQ285</f>
        <v>0.840812379110252</v>
      </c>
      <c r="NT398" s="1">
        <f>NT285</f>
        <v>0.735044865403789</v>
      </c>
      <c r="NW398" s="1">
        <f>NW285</f>
        <v>0.747756729810568</v>
      </c>
      <c r="NZ398" s="1">
        <f>NZ285</f>
        <v>0.983</v>
      </c>
      <c r="OC398" s="1">
        <f>OC285</f>
        <v>0.288634097706879</v>
      </c>
      <c r="OF398" s="1">
        <f>OF285</f>
        <v>0.495713565305093</v>
      </c>
      <c r="OI398" s="1">
        <f>OI285</f>
        <v>0.504286434694907</v>
      </c>
      <c r="OL398" s="1">
        <f>OL285</f>
        <v>0.0172939979654119</v>
      </c>
      <c r="OO398" s="1">
        <f>OO285</f>
        <v>0.735044865403789</v>
      </c>
      <c r="OR398" s="1">
        <f>OR285</f>
        <v>0.252243270189432</v>
      </c>
      <c r="OU398" s="1">
        <f>OU285</f>
        <v>0.0127118644067797</v>
      </c>
      <c r="OY398" s="1">
        <f>OY285</f>
        <v>0.829969844583623</v>
      </c>
      <c r="PB398" s="1">
        <f>PB285</f>
        <v>0.689305470190535</v>
      </c>
      <c r="PE398" s="1">
        <f>PE285</f>
        <v>0.724953902888752</v>
      </c>
      <c r="PH398" s="1">
        <f>PH285</f>
        <v>0.950826621449767</v>
      </c>
      <c r="PK398" s="1">
        <f>PK285</f>
        <v>0.324830977258758</v>
      </c>
      <c r="PN398" s="1">
        <f>PN285</f>
        <v>0.487396784006953</v>
      </c>
      <c r="PQ398" s="1">
        <f>PQ285</f>
        <v>0.512603215993046</v>
      </c>
      <c r="PT398" s="1">
        <f>PT285</f>
        <v>0.0517164511814534</v>
      </c>
      <c r="PW398" s="1">
        <f>PW285</f>
        <v>0.689305470190535</v>
      </c>
      <c r="PZ398" s="1">
        <f>PZ285</f>
        <v>0.275046097111248</v>
      </c>
      <c r="QC398" s="1">
        <f>QC285</f>
        <v>0.0356484326982176</v>
      </c>
      <c r="QG398" s="1">
        <f>QG285</f>
        <v>0.76594982078853</v>
      </c>
      <c r="QJ398" s="1">
        <f>QJ285</f>
        <v>0.577613516367476</v>
      </c>
      <c r="QM398" s="1">
        <f>QM285</f>
        <v>0.696937697993664</v>
      </c>
      <c r="QP398" s="1">
        <f>QP285</f>
        <v>0.828787878787879</v>
      </c>
      <c r="QS398" s="1">
        <f>QS285</f>
        <v>0.473072861668427</v>
      </c>
      <c r="QV398" s="1">
        <f>QV285</f>
        <v>0.453189726594863</v>
      </c>
      <c r="QY398" s="1">
        <f>QY285</f>
        <v>0.546810273405137</v>
      </c>
      <c r="RB398" s="1">
        <f>RB285</f>
        <v>0.206581352833638</v>
      </c>
      <c r="RE398" s="1">
        <f>RE285</f>
        <v>0.577613516367476</v>
      </c>
      <c r="RH398" s="1">
        <f>RH285</f>
        <v>0.303062302006336</v>
      </c>
      <c r="RK398" s="1">
        <f>RK285</f>
        <v>0.119324181626188</v>
      </c>
      <c r="RO398" s="1">
        <f>RO285</f>
        <v>0.639625585023401</v>
      </c>
      <c r="RR398" s="1">
        <f>RR285</f>
        <v>0.426150121065375</v>
      </c>
      <c r="RU398" s="1">
        <f>RU285</f>
        <v>0.542372881355932</v>
      </c>
      <c r="RX398" s="1">
        <f>RX285</f>
        <v>0.785714285714286</v>
      </c>
      <c r="SA398" s="1">
        <f>SA285</f>
        <v>0.552058111380145</v>
      </c>
      <c r="SD398" s="1">
        <f>SD285</f>
        <v>0.44</v>
      </c>
      <c r="SG398" s="1">
        <f>SG285</f>
        <v>0.56</v>
      </c>
      <c r="SJ398" s="1">
        <f>SJ285</f>
        <v>0.272727272727273</v>
      </c>
      <c r="SM398" s="1">
        <f>SM285</f>
        <v>0.426150121065375</v>
      </c>
      <c r="SP398" s="1">
        <f>SP285</f>
        <v>0.457627118644068</v>
      </c>
      <c r="SS398" s="1">
        <f>SS285</f>
        <v>0.116222760290557</v>
      </c>
      <c r="SY398" s="1">
        <f>SY285</f>
        <v>0.839539189467188</v>
      </c>
      <c r="TB398" s="1">
        <f>TB285</f>
        <v>0.733718487394958</v>
      </c>
      <c r="TE398" s="1">
        <f>TE285</f>
        <v>0.745798319327731</v>
      </c>
      <c r="TH398" s="1">
        <f>TH285</f>
        <v>0.983802816901409</v>
      </c>
      <c r="TK398" s="1">
        <f>TK285</f>
        <v>0.276523109243697</v>
      </c>
      <c r="TN398" s="1">
        <f>TN285</f>
        <v>0.495917642882499</v>
      </c>
      <c r="TQ398" s="1">
        <f>TQ285</f>
        <v>0.504082357117501</v>
      </c>
      <c r="TT398" s="1">
        <f>TT285</f>
        <v>0.0164638511095203</v>
      </c>
      <c r="TW398" s="1">
        <f>TW285</f>
        <v>0.733718487394958</v>
      </c>
      <c r="TZ398" s="1">
        <f>TZ285</f>
        <v>0.254201680672269</v>
      </c>
      <c r="UC398" s="1">
        <f>UC285</f>
        <v>0.012079831932773</v>
      </c>
      <c r="UG398" s="1">
        <f>UG285</f>
        <v>0.840339451351885</v>
      </c>
      <c r="UJ398" s="1">
        <f>UJ285</f>
        <v>0.734756097560976</v>
      </c>
      <c r="UM398" s="1">
        <f>UM285</f>
        <v>0.747459349593496</v>
      </c>
      <c r="UP398" s="1">
        <f>UP285</f>
        <v>0.983004758667573</v>
      </c>
      <c r="US398" s="1">
        <f>US285</f>
        <v>0.28734756097561</v>
      </c>
      <c r="UV398" s="1">
        <f>UV285</f>
        <v>0.495714775454234</v>
      </c>
      <c r="UY398" s="1">
        <f>UY285</f>
        <v>0.504285224545766</v>
      </c>
      <c r="VB398" s="1">
        <f>VB285</f>
        <v>0.017289073305671</v>
      </c>
      <c r="VE398" s="1">
        <f>VE285</f>
        <v>0.734756097560976</v>
      </c>
      <c r="VH398" s="1">
        <f>VH285</f>
        <v>0.252540650406504</v>
      </c>
      <c r="VK398" s="1">
        <f>VK285</f>
        <v>0.0127032520325204</v>
      </c>
      <c r="VO398" s="1">
        <f>VO285</f>
        <v>0.827853881278539</v>
      </c>
      <c r="VR398" s="1">
        <f>VR285</f>
        <v>0.689676052073872</v>
      </c>
      <c r="VU398" s="1">
        <f>VU285</f>
        <v>0.725098395398123</v>
      </c>
      <c r="VX398" s="1">
        <f>VX285</f>
        <v>0.951148225469729</v>
      </c>
      <c r="WA398" s="1">
        <f>WA285</f>
        <v>0.326067211625795</v>
      </c>
      <c r="WD398" s="1">
        <f>WD285</f>
        <v>0.487481275411941</v>
      </c>
      <c r="WG398" s="1">
        <f>WG285</f>
        <v>0.512518724588059</v>
      </c>
      <c r="WJ398" s="1">
        <f>WJ285</f>
        <v>0.0513608428446004</v>
      </c>
      <c r="WM398" s="1">
        <f>WM285</f>
        <v>0.689676052073872</v>
      </c>
      <c r="WP398" s="1">
        <f>WP285</f>
        <v>0.274901604601877</v>
      </c>
      <c r="WS398" s="1">
        <f>WS285</f>
        <v>0.0354223433242507</v>
      </c>
      <c r="WW398" s="1">
        <f>WW285</f>
        <v>0.771670970121726</v>
      </c>
      <c r="WZ398" s="1">
        <f>WZ285</f>
        <v>0.571428571428571</v>
      </c>
      <c r="XC398" s="1">
        <f>XC285</f>
        <v>0.690385659967409</v>
      </c>
      <c r="XF398" s="1">
        <f>XF285</f>
        <v>0.827694728560189</v>
      </c>
      <c r="XI398" s="1">
        <f>XI285</f>
        <v>0.472569255839218</v>
      </c>
      <c r="XL398" s="1">
        <f>XL285</f>
        <v>0.452862677572105</v>
      </c>
      <c r="XO398" s="1">
        <f>XO285</f>
        <v>0.547137322427895</v>
      </c>
      <c r="XR398" s="1">
        <f>XR285</f>
        <v>0.208174904942966</v>
      </c>
      <c r="XU398" s="1">
        <f>XU285</f>
        <v>0.571428571428571</v>
      </c>
      <c r="XX398" s="1">
        <f>XX285</f>
        <v>0.309614340032591</v>
      </c>
      <c r="YA398" s="1">
        <f>YA285</f>
        <v>0.118957088538838</v>
      </c>
      <c r="YE398" s="1">
        <f>YE285</f>
        <v>0.642857142857143</v>
      </c>
      <c r="YH398" s="1">
        <f>YH285</f>
        <v>0.430260047281324</v>
      </c>
      <c r="YK398" s="1">
        <f>YK285</f>
        <v>0.546099290780142</v>
      </c>
      <c r="YN398" s="1">
        <f>YN285</f>
        <v>0.787878787878788</v>
      </c>
      <c r="YQ398" s="1">
        <f>YQ285</f>
        <v>0.555555555555556</v>
      </c>
      <c r="YT398" s="1">
        <f>YT285</f>
        <v>0.440677966101695</v>
      </c>
      <c r="YW398" s="1">
        <f>YW285</f>
        <v>0.559322033898305</v>
      </c>
      <c r="YZ398" s="1">
        <f>YZ285</f>
        <v>0.269230769230769</v>
      </c>
      <c r="ZC398" s="1">
        <f>ZC285</f>
        <v>0.430260047281324</v>
      </c>
      <c r="ZF398" s="1">
        <f>ZF285</f>
        <v>0.453900709219858</v>
      </c>
      <c r="ZI398" s="1">
        <f>ZI285</f>
        <v>0.115839243498818</v>
      </c>
    </row>
    <row r="399" spans="2:685">
      <c r="B399" s="1" t="s">
        <v>88</v>
      </c>
      <c r="C399" s="1">
        <f>C296</f>
        <v>0.83940990516333</v>
      </c>
      <c r="F399" s="1">
        <f>F296</f>
        <v>0.729986431478969</v>
      </c>
      <c r="I399" s="1">
        <f>I296</f>
        <v>0.743283582089552</v>
      </c>
      <c r="L399" s="1">
        <f>L296</f>
        <v>0.982110259218693</v>
      </c>
      <c r="O399" s="1">
        <f>O296</f>
        <v>0.287652645861601</v>
      </c>
      <c r="R399" s="1">
        <f>R296</f>
        <v>0.495487198379075</v>
      </c>
      <c r="U399" s="1">
        <f>U296</f>
        <v>0.504512801620925</v>
      </c>
      <c r="X399" s="1">
        <f>X296</f>
        <v>0.0182156133828999</v>
      </c>
      <c r="AA399" s="1">
        <f>AA296</f>
        <v>0.729986431478969</v>
      </c>
      <c r="AD399" s="1">
        <f>AD296</f>
        <v>0.256716417910448</v>
      </c>
      <c r="AG399" s="1">
        <f>AG296</f>
        <v>0.0132971506105836</v>
      </c>
      <c r="AK399" s="1">
        <f>AK296</f>
        <v>0.838348922326149</v>
      </c>
      <c r="AN399" s="1">
        <f>AN296</f>
        <v>0.730677921392772</v>
      </c>
      <c r="AQ399" s="1">
        <f>AQ296</f>
        <v>0.743867053547877</v>
      </c>
      <c r="AT399" s="1">
        <f>AT296</f>
        <v>0.982269503546099</v>
      </c>
      <c r="AW399" s="1">
        <f>AW296</f>
        <v>0.297283038776048</v>
      </c>
      <c r="AZ399" s="1">
        <f>AZ296</f>
        <v>0.495527728085868</v>
      </c>
      <c r="BC399" s="1">
        <f>BC296</f>
        <v>0.504472271914132</v>
      </c>
      <c r="BF399" s="1">
        <f>BF296</f>
        <v>0.0180505415162453</v>
      </c>
      <c r="BI399" s="1">
        <f>BI296</f>
        <v>0.730677921392772</v>
      </c>
      <c r="BL399" s="1">
        <f>BL296</f>
        <v>0.256132946452123</v>
      </c>
      <c r="BO399" s="1">
        <f>BO296</f>
        <v>0.0131891321551041</v>
      </c>
      <c r="BS399" s="1">
        <f>BS296</f>
        <v>0.81636491888079</v>
      </c>
      <c r="BV399" s="1">
        <f>BV296</f>
        <v>0.681510164569216</v>
      </c>
      <c r="BY399" s="1">
        <f>BY296</f>
        <v>0.723136495643756</v>
      </c>
      <c r="CB399" s="1">
        <f>CB296</f>
        <v>0.94243641231593</v>
      </c>
      <c r="CE399" s="1">
        <f>CE296</f>
        <v>0.372378186511778</v>
      </c>
      <c r="CH399" s="1">
        <f>CH296</f>
        <v>0.485182632667126</v>
      </c>
      <c r="CK399" s="1">
        <f>CK296</f>
        <v>0.514817367332874</v>
      </c>
      <c r="CN399" s="1">
        <f>CN296</f>
        <v>0.0610795454545454</v>
      </c>
      <c r="CQ399" s="1">
        <f>CQ296</f>
        <v>0.681510164569216</v>
      </c>
      <c r="CT399" s="1">
        <f>CT296</f>
        <v>0.276863504356244</v>
      </c>
      <c r="CW399" s="1">
        <f>CW296</f>
        <v>0.0416263310745402</v>
      </c>
      <c r="DA399" s="1">
        <f>DA296</f>
        <v>0.751286449399657</v>
      </c>
      <c r="DD399" s="1">
        <f>DD296</f>
        <v>0.548252477829943</v>
      </c>
      <c r="DG399" s="1">
        <f>DG296</f>
        <v>0.668231611893584</v>
      </c>
      <c r="DJ399" s="1">
        <f>DJ296</f>
        <v>0.820452771272443</v>
      </c>
      <c r="DM399" s="1">
        <f>DM296</f>
        <v>0.520605112154408</v>
      </c>
      <c r="DP399" s="1">
        <f>DP296</f>
        <v>0.450686106346484</v>
      </c>
      <c r="DS399" s="1">
        <f>DS296</f>
        <v>0.549313893653516</v>
      </c>
      <c r="DV399" s="1">
        <f>DV296</f>
        <v>0.21883920076118</v>
      </c>
      <c r="DY399" s="1">
        <f>DY296</f>
        <v>0.548252477829943</v>
      </c>
      <c r="EB399" s="1">
        <f>EB296</f>
        <v>0.331768388106416</v>
      </c>
      <c r="EE399" s="1">
        <f>EE296</f>
        <v>0.119979134063641</v>
      </c>
      <c r="EI399" s="1">
        <f>EI296</f>
        <v>0.59958932238193</v>
      </c>
      <c r="EL399" s="1">
        <f>EL296</f>
        <v>0.407766990291262</v>
      </c>
      <c r="EO399" s="1">
        <f>EO296</f>
        <v>0.530744336569579</v>
      </c>
      <c r="ER399" s="1">
        <f>ER296</f>
        <v>0.768292682926829</v>
      </c>
      <c r="EU399" s="1">
        <f>EU296</f>
        <v>0.576051779935275</v>
      </c>
      <c r="EX399" s="1">
        <f>EX296</f>
        <v>0.43448275862069</v>
      </c>
      <c r="FA399" s="1">
        <f>FA296</f>
        <v>0.56551724137931</v>
      </c>
      <c r="FD399" s="1">
        <f>FD296</f>
        <v>0.301587301587302</v>
      </c>
      <c r="FG399" s="1">
        <f>FG296</f>
        <v>0.407766990291262</v>
      </c>
      <c r="FJ399" s="1">
        <f>FJ296</f>
        <v>0.469255663430421</v>
      </c>
      <c r="FM399" s="1">
        <f>FM296</f>
        <v>0.122977346278317</v>
      </c>
      <c r="FS399" s="1">
        <f>FS296</f>
        <v>0.836721592124973</v>
      </c>
      <c r="FV399" s="1">
        <f>FV296</f>
        <v>0.729469925844548</v>
      </c>
      <c r="FY399" s="1">
        <f>FY296</f>
        <v>0.742378467453996</v>
      </c>
      <c r="GB399" s="1">
        <f>GB296</f>
        <v>0.982611912689604</v>
      </c>
      <c r="GE399" s="1">
        <f>GE296</f>
        <v>0.2834386157649</v>
      </c>
      <c r="GH399" s="1">
        <f>GH296</f>
        <v>0.495614853517447</v>
      </c>
      <c r="GK399" s="1">
        <f>GK296</f>
        <v>0.504385146482553</v>
      </c>
      <c r="GN399" s="1">
        <f>GN296</f>
        <v>0.01769578313253</v>
      </c>
      <c r="GQ399" s="1">
        <f>GQ296</f>
        <v>0.729469925844548</v>
      </c>
      <c r="GT399" s="1">
        <f>GT296</f>
        <v>0.257621532546004</v>
      </c>
      <c r="GW399" s="1">
        <f>GW296</f>
        <v>0.0129085416094478</v>
      </c>
      <c r="HA399" s="1">
        <f>HA296</f>
        <v>0.837876034726428</v>
      </c>
      <c r="HD399" s="1">
        <f>HD296</f>
        <v>0.732390678188007</v>
      </c>
      <c r="HG399" s="1">
        <f>HG296</f>
        <v>0.746006808064939</v>
      </c>
      <c r="HJ399" s="1">
        <f>HJ296</f>
        <v>0.981747981747982</v>
      </c>
      <c r="HM399" s="1">
        <f>HM296</f>
        <v>0.29693637077769</v>
      </c>
      <c r="HP399" s="1">
        <f>HP296</f>
        <v>0.495394969890188</v>
      </c>
      <c r="HS399" s="1">
        <f>HS296</f>
        <v>0.504605030109812</v>
      </c>
      <c r="HV399" s="1">
        <f>HV296</f>
        <v>0.0185913478727209</v>
      </c>
      <c r="HY399" s="1">
        <f>HY296</f>
        <v>0.732390678188007</v>
      </c>
      <c r="IB399" s="1">
        <f>IB296</f>
        <v>0.253993191935061</v>
      </c>
      <c r="IE399" s="1">
        <f>IE296</f>
        <v>0.0136161298769312</v>
      </c>
      <c r="II399" s="1">
        <f>II296</f>
        <v>0.820217096336499</v>
      </c>
      <c r="IL399" s="1">
        <f>IL296</f>
        <v>0.682143970084138</v>
      </c>
      <c r="IO399" s="1">
        <f>IO296</f>
        <v>0.724213150514179</v>
      </c>
      <c r="IR399" s="1">
        <f>IR296</f>
        <v>0.941910499139415</v>
      </c>
      <c r="IU399" s="1">
        <f>IU296</f>
        <v>0.377999376752882</v>
      </c>
      <c r="IX399" s="1">
        <f>IX296</f>
        <v>0.485043208508753</v>
      </c>
      <c r="JA399" s="1">
        <f>JA296</f>
        <v>0.514956791491248</v>
      </c>
      <c r="JD399" s="1">
        <f>JD296</f>
        <v>0.0616719963453631</v>
      </c>
      <c r="JG399" s="1">
        <f>JG296</f>
        <v>0.682143970084138</v>
      </c>
      <c r="JJ399" s="1">
        <f>JJ296</f>
        <v>0.275786849485821</v>
      </c>
      <c r="JM399" s="1">
        <f>JM296</f>
        <v>0.0420691804300405</v>
      </c>
      <c r="JQ399" s="1">
        <f>JQ296</f>
        <v>0.748815165876777</v>
      </c>
      <c r="JT399" s="1">
        <f>JT296</f>
        <v>0.547473625763465</v>
      </c>
      <c r="JW399" s="1">
        <f>JW296</f>
        <v>0.667962243198223</v>
      </c>
      <c r="JZ399" s="1">
        <f>JZ296</f>
        <v>0.819617622610141</v>
      </c>
      <c r="KC399" s="1">
        <f>KC296</f>
        <v>0.523042754025541</v>
      </c>
      <c r="KF399" s="1">
        <f>KF296</f>
        <v>0.45043398812243</v>
      </c>
      <c r="KI399" s="1">
        <f>KI296</f>
        <v>0.54956601187757</v>
      </c>
      <c r="KL399" s="1">
        <f>KL296</f>
        <v>0.220081135902637</v>
      </c>
      <c r="KO399" s="1">
        <f>KO296</f>
        <v>0.547473625763465</v>
      </c>
      <c r="KR399" s="1">
        <f>KR296</f>
        <v>0.332037756801777</v>
      </c>
      <c r="KU399" s="1">
        <f>KU296</f>
        <v>0.120488617434758</v>
      </c>
      <c r="KY399" s="1">
        <f>KY296</f>
        <v>0.602766798418972</v>
      </c>
      <c r="LB399" s="1">
        <f>LB296</f>
        <v>0.398119122257053</v>
      </c>
      <c r="LE399" s="1">
        <f>LE296</f>
        <v>0.523510971786834</v>
      </c>
      <c r="LH399" s="1">
        <f>LH296</f>
        <v>0.760479041916168</v>
      </c>
      <c r="LK399" s="1">
        <f>LK296</f>
        <v>0.586206896551724</v>
      </c>
      <c r="LN399" s="1">
        <f>LN296</f>
        <v>0.431972789115646</v>
      </c>
      <c r="LQ399" s="1">
        <f>LQ296</f>
        <v>0.568027210884354</v>
      </c>
      <c r="LT399" s="1">
        <f>LT296</f>
        <v>0.31496062992126</v>
      </c>
      <c r="LW399" s="1">
        <f>LW296</f>
        <v>0.398119122257053</v>
      </c>
      <c r="LZ399" s="1">
        <f>LZ296</f>
        <v>0.476489028213166</v>
      </c>
      <c r="MC399" s="1">
        <f>MC296</f>
        <v>0.125391849529781</v>
      </c>
      <c r="MI399" s="1">
        <f>MI296</f>
        <v>0.839357429718876</v>
      </c>
      <c r="ML399" s="1">
        <f>ML296</f>
        <v>0.731950844854071</v>
      </c>
      <c r="MO399" s="1">
        <f>MO296</f>
        <v>0.744495647721454</v>
      </c>
      <c r="MR399" s="1">
        <f>MR296</f>
        <v>0.983149931224209</v>
      </c>
      <c r="MU399" s="1">
        <f>MU296</f>
        <v>0.274961597542243</v>
      </c>
      <c r="MX399" s="1">
        <f>MX296</f>
        <v>0.495751690653719</v>
      </c>
      <c r="NA399" s="1">
        <f>NA296</f>
        <v>0.504248309346281</v>
      </c>
      <c r="ND399" s="1">
        <f>ND296</f>
        <v>0.0171388597411681</v>
      </c>
      <c r="NG399" s="1">
        <f>NG296</f>
        <v>0.731950844854071</v>
      </c>
      <c r="NJ399" s="1">
        <f>NJ296</f>
        <v>0.255504352278546</v>
      </c>
      <c r="NM399" s="1">
        <f>NM296</f>
        <v>0.0125448028673835</v>
      </c>
      <c r="NQ399" s="1">
        <f>NQ296</f>
        <v>0.841257519891325</v>
      </c>
      <c r="NT399" s="1">
        <f>NT296</f>
        <v>0.734098278872537</v>
      </c>
      <c r="NW399" s="1">
        <f>NW296</f>
        <v>0.746071339486156</v>
      </c>
      <c r="NZ399" s="1">
        <f>NZ296</f>
        <v>0.9839518555667</v>
      </c>
      <c r="OC399" s="1">
        <f>OC296</f>
        <v>0.285357944624595</v>
      </c>
      <c r="OF399" s="1">
        <f>OF296</f>
        <v>0.495955510616785</v>
      </c>
      <c r="OI399" s="1">
        <f>OI296</f>
        <v>0.504044489383215</v>
      </c>
      <c r="OL399" s="1">
        <f>OL296</f>
        <v>0.0163098878695209</v>
      </c>
      <c r="OO399" s="1">
        <f>OO296</f>
        <v>0.734098278872537</v>
      </c>
      <c r="OR399" s="1">
        <f>OR296</f>
        <v>0.253928660513844</v>
      </c>
      <c r="OU399" s="1">
        <f>OU296</f>
        <v>0.0119730606136194</v>
      </c>
      <c r="OY399" s="1">
        <f>OY296</f>
        <v>0.825581395348837</v>
      </c>
      <c r="PB399" s="1">
        <f>PB296</f>
        <v>0.685965444073962</v>
      </c>
      <c r="PE399" s="1">
        <f>PE296</f>
        <v>0.721733858745074</v>
      </c>
      <c r="PH399" s="1">
        <f>PH296</f>
        <v>0.950440991180176</v>
      </c>
      <c r="PK399" s="1">
        <f>PK296</f>
        <v>0.329493785995756</v>
      </c>
      <c r="PN399" s="1">
        <f>PN296</f>
        <v>0.487295434969854</v>
      </c>
      <c r="PQ399" s="1">
        <f>PQ296</f>
        <v>0.512704565030146</v>
      </c>
      <c r="PT399" s="1">
        <f>PT296</f>
        <v>0.0521431727794961</v>
      </c>
      <c r="PW399" s="1">
        <f>PW296</f>
        <v>0.685965444073962</v>
      </c>
      <c r="PZ399" s="1">
        <f>PZ296</f>
        <v>0.278266141254926</v>
      </c>
      <c r="QC399" s="1">
        <f>QC296</f>
        <v>0.0357684146711124</v>
      </c>
      <c r="QG399" s="1">
        <f>QG296</f>
        <v>0.76218831410495</v>
      </c>
      <c r="QJ399" s="1">
        <f>QJ296</f>
        <v>0.572996706915478</v>
      </c>
      <c r="QM399" s="1">
        <f>QM296</f>
        <v>0.691547749725576</v>
      </c>
      <c r="QP399" s="1">
        <f>QP296</f>
        <v>0.828571428571429</v>
      </c>
      <c r="QS399" s="1">
        <f>QS296</f>
        <v>0.474753018660812</v>
      </c>
      <c r="QV399" s="1">
        <f>QV296</f>
        <v>0.453125</v>
      </c>
      <c r="QY399" s="1">
        <f>QY296</f>
        <v>0.546875</v>
      </c>
      <c r="RB399" s="1">
        <f>RB296</f>
        <v>0.206896551724138</v>
      </c>
      <c r="RE399" s="1">
        <f>RE296</f>
        <v>0.572996706915478</v>
      </c>
      <c r="RH399" s="1">
        <f>RH296</f>
        <v>0.308452250274424</v>
      </c>
      <c r="RK399" s="1">
        <f>RK296</f>
        <v>0.118551042810099</v>
      </c>
      <c r="RO399" s="1">
        <f>RO296</f>
        <v>0.636636636636637</v>
      </c>
      <c r="RR399" s="1">
        <f>RR296</f>
        <v>0.430232558139535</v>
      </c>
      <c r="RU399" s="1">
        <f>RU296</f>
        <v>0.548837209302326</v>
      </c>
      <c r="RX399" s="1">
        <f>RX296</f>
        <v>0.783898305084746</v>
      </c>
      <c r="SA399" s="1">
        <f>SA296</f>
        <v>0.548837209302325</v>
      </c>
      <c r="SD399" s="1">
        <f>SD296</f>
        <v>0.439429928741093</v>
      </c>
      <c r="SG399" s="1">
        <f>SG296</f>
        <v>0.560570071258907</v>
      </c>
      <c r="SJ399" s="1">
        <f>SJ296</f>
        <v>0.275675675675676</v>
      </c>
      <c r="SM399" s="1">
        <f>SM296</f>
        <v>0.430232558139535</v>
      </c>
      <c r="SP399" s="1">
        <f>SP296</f>
        <v>0.451162790697674</v>
      </c>
      <c r="SS399" s="1">
        <f>SS296</f>
        <v>0.118604651162791</v>
      </c>
      <c r="SY399" s="1">
        <f>SY296</f>
        <v>0.839597453275827</v>
      </c>
      <c r="TB399" s="1">
        <f>TB296</f>
        <v>0.731362804080565</v>
      </c>
      <c r="TE399" s="1">
        <f>TE296</f>
        <v>0.743395239340832</v>
      </c>
      <c r="TH399" s="1">
        <f>TH296</f>
        <v>0.983814215341309</v>
      </c>
      <c r="TK399" s="1">
        <f>TK296</f>
        <v>0.273607114831284</v>
      </c>
      <c r="TN399" s="1">
        <f>TN296</f>
        <v>0.495920539198297</v>
      </c>
      <c r="TQ399" s="1">
        <f>TQ296</f>
        <v>0.504079460801703</v>
      </c>
      <c r="TT399" s="1">
        <f>TT296</f>
        <v>0.0164520743919885</v>
      </c>
      <c r="TW399" s="1">
        <f>TW296</f>
        <v>0.731362804080565</v>
      </c>
      <c r="TZ399" s="1">
        <f>TZ296</f>
        <v>0.256604760659168</v>
      </c>
      <c r="UC399" s="1">
        <f>UC296</f>
        <v>0.0120324352602668</v>
      </c>
      <c r="UG399" s="1">
        <f>UG296</f>
        <v>0.839178955759267</v>
      </c>
      <c r="UJ399" s="1">
        <f>UJ296</f>
        <v>0.732412381683295</v>
      </c>
      <c r="UM399" s="1">
        <f>UM296</f>
        <v>0.745203376822717</v>
      </c>
      <c r="UP399" s="1">
        <f>UP296</f>
        <v>0.982835564709921</v>
      </c>
      <c r="US399" s="1">
        <f>US296</f>
        <v>0.283704272192377</v>
      </c>
      <c r="UV399" s="1">
        <f>UV296</f>
        <v>0.495671745152355</v>
      </c>
      <c r="UY399" s="1">
        <f>UY296</f>
        <v>0.504328254847645</v>
      </c>
      <c r="VB399" s="1">
        <f>VB296</f>
        <v>0.0174641983932937</v>
      </c>
      <c r="VE399" s="1">
        <f>VE296</f>
        <v>0.732412381683295</v>
      </c>
      <c r="VH399" s="1">
        <f>VH296</f>
        <v>0.254796623177283</v>
      </c>
      <c r="VK399" s="1">
        <f>VK296</f>
        <v>0.0127909951394219</v>
      </c>
      <c r="VO399" s="1">
        <f>VO296</f>
        <v>0.830119375573921</v>
      </c>
      <c r="VR399" s="1">
        <f>VR296</f>
        <v>0.687843616371411</v>
      </c>
      <c r="VU399" s="1">
        <f>VU296</f>
        <v>0.722968845448992</v>
      </c>
      <c r="VX399" s="1">
        <f>VX296</f>
        <v>0.951415293620617</v>
      </c>
      <c r="WA399" s="1">
        <f>WA296</f>
        <v>0.330482590103849</v>
      </c>
      <c r="WD399" s="1">
        <f>WD296</f>
        <v>0.487551418055856</v>
      </c>
      <c r="WG399" s="1">
        <f>WG296</f>
        <v>0.512448581944144</v>
      </c>
      <c r="WJ399" s="1">
        <f>WJ296</f>
        <v>0.0510657193605686</v>
      </c>
      <c r="WM399" s="1">
        <f>WM296</f>
        <v>0.687843616371411</v>
      </c>
      <c r="WP399" s="1">
        <f>WP296</f>
        <v>0.277031154551008</v>
      </c>
      <c r="WS399" s="1">
        <f>WS296</f>
        <v>0.0351252290775811</v>
      </c>
      <c r="WW399" s="1">
        <f>WW296</f>
        <v>0.772914328469884</v>
      </c>
      <c r="WZ399" s="1">
        <f>WZ296</f>
        <v>0.575055187637969</v>
      </c>
      <c r="XC399" s="1">
        <f>XC296</f>
        <v>0.694812362030905</v>
      </c>
      <c r="XF399" s="1">
        <f>XF296</f>
        <v>0.827640984908658</v>
      </c>
      <c r="XI399" s="1">
        <f>XI296</f>
        <v>0.475165562913907</v>
      </c>
      <c r="XL399" s="1">
        <f>XL296</f>
        <v>0.452846588439809</v>
      </c>
      <c r="XO399" s="1">
        <f>XO296</f>
        <v>0.547153411560191</v>
      </c>
      <c r="XR399" s="1">
        <f>XR296</f>
        <v>0.208253358925144</v>
      </c>
      <c r="XU399" s="1">
        <f>XU296</f>
        <v>0.575055187637969</v>
      </c>
      <c r="XX399" s="1">
        <f>XX296</f>
        <v>0.305187637969095</v>
      </c>
      <c r="YA399" s="1">
        <f>YA296</f>
        <v>0.119757174392936</v>
      </c>
      <c r="YE399" s="1">
        <f>YE296</f>
        <v>0.636363636363636</v>
      </c>
      <c r="YH399" s="1">
        <f>YH296</f>
        <v>0.428240740740741</v>
      </c>
      <c r="YK399" s="1">
        <f>YK296</f>
        <v>0.543981481481482</v>
      </c>
      <c r="YN399" s="1">
        <f>YN296</f>
        <v>0.787234042553192</v>
      </c>
      <c r="YQ399" s="1">
        <f>YQ296</f>
        <v>0.553240740740741</v>
      </c>
      <c r="YT399" s="1">
        <f>YT296</f>
        <v>0.440476190476191</v>
      </c>
      <c r="YW399" s="1">
        <f>YW296</f>
        <v>0.55952380952381</v>
      </c>
      <c r="YZ399" s="1">
        <f>YZ296</f>
        <v>0.27027027027027</v>
      </c>
      <c r="ZC399" s="1">
        <f>ZC296</f>
        <v>0.428240740740741</v>
      </c>
      <c r="ZF399" s="1">
        <f>ZF296</f>
        <v>0.456018518518518</v>
      </c>
      <c r="ZI399" s="1">
        <f>ZI296</f>
        <v>0.115740740740741</v>
      </c>
    </row>
    <row r="402" spans="6:531">
      <c r="F402" s="6"/>
      <c r="G402" s="6"/>
      <c r="H402" s="6"/>
      <c r="I402" s="6"/>
      <c r="J402" s="6"/>
      <c r="K402" s="6"/>
      <c r="L402" s="6"/>
      <c r="M402" s="6"/>
      <c r="N402" s="6"/>
      <c r="O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TB402" s="6"/>
      <c r="TC402" s="6"/>
      <c r="TD402" s="6"/>
      <c r="TE402" s="6"/>
      <c r="TF402" s="6"/>
      <c r="TG402" s="6"/>
      <c r="TH402" s="6"/>
      <c r="TI402" s="6"/>
      <c r="TJ402" s="6"/>
      <c r="TK402" s="6"/>
    </row>
    <row r="403" spans="3:655">
      <c r="C403" s="1">
        <f t="shared" ref="C402:C435" si="0">C367</f>
        <v>0.837573783838795</v>
      </c>
      <c r="F403" s="6">
        <f t="shared" ref="F402:F435" si="1">AK403</f>
        <v>0.838483146067416</v>
      </c>
      <c r="I403" s="6">
        <f t="shared" ref="I402:I435" si="2">BS403</f>
        <v>0.817423540315107</v>
      </c>
      <c r="L403" s="6">
        <f t="shared" ref="L402:L435" si="3">DA403</f>
        <v>0.803571428571428</v>
      </c>
      <c r="O403" s="6">
        <f t="shared" ref="O402:O435" si="4">EI403</f>
        <v>0.703989703989704</v>
      </c>
      <c r="AK403" s="1">
        <f t="shared" ref="AK402:AK435" si="5">AK367</f>
        <v>0.838483146067416</v>
      </c>
      <c r="BS403" s="1">
        <f t="shared" ref="BS402:BS435" si="6">BS367</f>
        <v>0.817423540315107</v>
      </c>
      <c r="DA403" s="1">
        <f t="shared" ref="DA402:DA435" si="7">DA367</f>
        <v>0.803571428571428</v>
      </c>
      <c r="EI403" s="1">
        <f t="shared" ref="EI402:EI435" si="8">EI367</f>
        <v>0.703989703989704</v>
      </c>
      <c r="FS403" s="1">
        <f t="shared" ref="FS402:FS435" si="9">FS367</f>
        <v>0.838768854463922</v>
      </c>
      <c r="FV403" s="6">
        <f t="shared" ref="FV402:FV435" si="10">HA403</f>
        <v>0.840056474384833</v>
      </c>
      <c r="FY403" s="6">
        <f t="shared" ref="FY402:FY435" si="11">II403</f>
        <v>0.820734846711912</v>
      </c>
      <c r="GB403" s="6">
        <f t="shared" ref="GB402:GB435" si="12">JQ403</f>
        <v>0.805329153605016</v>
      </c>
      <c r="GE403" s="6">
        <f t="shared" ref="GE402:GE435" si="13">KY403</f>
        <v>0.704119850187266</v>
      </c>
      <c r="HA403" s="1">
        <f t="shared" ref="HA402:HA435" si="14">HA367</f>
        <v>0.840056474384833</v>
      </c>
      <c r="II403" s="1">
        <f t="shared" ref="II402:II435" si="15">II367</f>
        <v>0.820734846711912</v>
      </c>
      <c r="JQ403" s="1">
        <f t="shared" ref="JQ402:JQ435" si="16">JQ367</f>
        <v>0.805329153605016</v>
      </c>
      <c r="KY403" s="1">
        <f t="shared" ref="KY402:KY435" si="17">KY367</f>
        <v>0.704119850187266</v>
      </c>
      <c r="MI403" s="1">
        <f t="shared" ref="MI402:MI435" si="18">MI367</f>
        <v>0.840301169011294</v>
      </c>
      <c r="ML403" s="6">
        <f t="shared" ref="ML402:ML435" si="19">NQ403</f>
        <v>0.838753387533875</v>
      </c>
      <c r="MO403" s="6">
        <f t="shared" ref="MO402:MO435" si="20">OY403</f>
        <v>0.827360037479503</v>
      </c>
      <c r="MR403" s="6">
        <f t="shared" ref="MR402:MR435" si="21">QG403</f>
        <v>0.806589383770592</v>
      </c>
      <c r="MU403" s="6">
        <f t="shared" ref="MU402:MU435" si="22">RO403</f>
        <v>0.733396584440228</v>
      </c>
      <c r="NQ403" s="1">
        <f t="shared" ref="NQ402:NQ435" si="23">NQ367</f>
        <v>0.838753387533875</v>
      </c>
      <c r="OY403" s="1">
        <f t="shared" ref="OY402:OY435" si="24">OY367</f>
        <v>0.827360037479503</v>
      </c>
      <c r="QG403" s="1">
        <f t="shared" ref="QG402:QG435" si="25">QG367</f>
        <v>0.806589383770592</v>
      </c>
      <c r="RO403" s="1">
        <f t="shared" ref="RO402:RO435" si="26">RO367</f>
        <v>0.733396584440228</v>
      </c>
      <c r="SY403" s="1">
        <f t="shared" ref="SY402:SY435" si="27">SY367</f>
        <v>0.840341134470448</v>
      </c>
      <c r="TB403" s="6">
        <f t="shared" ref="TB402:TB435" si="28">UG403</f>
        <v>0.839637509850276</v>
      </c>
      <c r="TE403" s="6">
        <f t="shared" ref="TE402:TE435" si="29">VO403</f>
        <v>0.825898953117888</v>
      </c>
      <c r="TH403" s="6">
        <f t="shared" ref="TH402:TH435" si="30">WW403</f>
        <v>0.804981973123566</v>
      </c>
      <c r="TK403" s="6">
        <f t="shared" ref="TK402:TK435" si="31">YE403</f>
        <v>0.736318407960199</v>
      </c>
      <c r="UG403" s="1">
        <f t="shared" ref="UG402:UG435" si="32">UG367</f>
        <v>0.839637509850276</v>
      </c>
      <c r="VO403" s="1">
        <f t="shared" ref="VO402:VO435" si="33">VO367</f>
        <v>0.825898953117888</v>
      </c>
      <c r="WW403" s="1">
        <f t="shared" ref="WW402:WW435" si="34">WW367</f>
        <v>0.804981973123566</v>
      </c>
      <c r="YE403" s="1">
        <f t="shared" ref="YE402:YE435" si="35">YE367</f>
        <v>0.736318407960199</v>
      </c>
    </row>
    <row r="404" spans="3:655">
      <c r="C404" s="1">
        <f t="shared" si="0"/>
        <v>0.836291501357277</v>
      </c>
      <c r="F404" s="6">
        <f t="shared" si="1"/>
        <v>0.839975966352894</v>
      </c>
      <c r="I404" s="6">
        <f t="shared" si="2"/>
        <v>0.821099834788766</v>
      </c>
      <c r="L404" s="6">
        <f t="shared" si="3"/>
        <v>0.802505097582289</v>
      </c>
      <c r="O404" s="6">
        <f t="shared" si="4"/>
        <v>0.706102117061021</v>
      </c>
      <c r="AK404" s="1">
        <f t="shared" si="5"/>
        <v>0.839975966352894</v>
      </c>
      <c r="BS404" s="1">
        <f t="shared" si="6"/>
        <v>0.821099834788766</v>
      </c>
      <c r="DA404" s="1">
        <f t="shared" si="7"/>
        <v>0.802505097582289</v>
      </c>
      <c r="EI404" s="1">
        <f t="shared" si="8"/>
        <v>0.706102117061021</v>
      </c>
      <c r="FS404" s="1">
        <f t="shared" si="9"/>
        <v>0.839776721108125</v>
      </c>
      <c r="FV404" s="6">
        <f t="shared" si="10"/>
        <v>0.839353422470565</v>
      </c>
      <c r="FY404" s="6">
        <f t="shared" si="11"/>
        <v>0.815124101136627</v>
      </c>
      <c r="GB404" s="6">
        <f t="shared" si="12"/>
        <v>0.802910855063675</v>
      </c>
      <c r="GE404" s="6">
        <f t="shared" si="13"/>
        <v>0.704834605597964</v>
      </c>
      <c r="HA404" s="1">
        <f t="shared" si="14"/>
        <v>0.839353422470565</v>
      </c>
      <c r="II404" s="1">
        <f t="shared" si="15"/>
        <v>0.815124101136627</v>
      </c>
      <c r="JQ404" s="1">
        <f t="shared" si="16"/>
        <v>0.802910855063675</v>
      </c>
      <c r="KY404" s="1">
        <f t="shared" si="17"/>
        <v>0.704834605597964</v>
      </c>
      <c r="MI404" s="1">
        <f t="shared" si="18"/>
        <v>0.839462930531232</v>
      </c>
      <c r="ML404" s="6">
        <f t="shared" si="19"/>
        <v>0.839180134016555</v>
      </c>
      <c r="MO404" s="6">
        <f t="shared" si="20"/>
        <v>0.826107011070111</v>
      </c>
      <c r="MR404" s="6">
        <f t="shared" si="21"/>
        <v>0.807539074471345</v>
      </c>
      <c r="MU404" s="6">
        <f t="shared" si="22"/>
        <v>0.734521575984991</v>
      </c>
      <c r="NQ404" s="1">
        <f t="shared" si="23"/>
        <v>0.839180134016555</v>
      </c>
      <c r="OY404" s="1">
        <f t="shared" si="24"/>
        <v>0.826107011070111</v>
      </c>
      <c r="QG404" s="1">
        <f t="shared" si="25"/>
        <v>0.807539074471345</v>
      </c>
      <c r="RO404" s="1">
        <f t="shared" si="26"/>
        <v>0.734521575984991</v>
      </c>
      <c r="SY404" s="1">
        <f t="shared" si="27"/>
        <v>0.838496006234171</v>
      </c>
      <c r="TB404" s="6">
        <f t="shared" si="28"/>
        <v>0.840038684719536</v>
      </c>
      <c r="TE404" s="6">
        <f t="shared" si="29"/>
        <v>0.827664916685688</v>
      </c>
      <c r="TH404" s="6">
        <f t="shared" si="30"/>
        <v>0.808163265306122</v>
      </c>
      <c r="TK404" s="6">
        <f t="shared" si="31"/>
        <v>0.733333333333333</v>
      </c>
      <c r="UG404" s="1">
        <f t="shared" si="32"/>
        <v>0.840038684719536</v>
      </c>
      <c r="VO404" s="1">
        <f t="shared" si="33"/>
        <v>0.827664916685688</v>
      </c>
      <c r="WW404" s="1">
        <f t="shared" si="34"/>
        <v>0.808163265306122</v>
      </c>
      <c r="YE404" s="1">
        <f t="shared" si="35"/>
        <v>0.733333333333333</v>
      </c>
    </row>
    <row r="405" spans="3:655">
      <c r="C405" s="1">
        <f t="shared" si="0"/>
        <v>0.839094650205761</v>
      </c>
      <c r="F405" s="6">
        <f t="shared" si="1"/>
        <v>0.840087405641637</v>
      </c>
      <c r="I405" s="6">
        <f t="shared" si="2"/>
        <v>0.817112546125461</v>
      </c>
      <c r="L405" s="6">
        <f t="shared" si="3"/>
        <v>0.805256869772999</v>
      </c>
      <c r="O405" s="6">
        <f t="shared" si="4"/>
        <v>0.709026128266033</v>
      </c>
      <c r="AK405" s="1">
        <f t="shared" si="5"/>
        <v>0.840087405641637</v>
      </c>
      <c r="BS405" s="1">
        <f t="shared" si="6"/>
        <v>0.817112546125461</v>
      </c>
      <c r="DA405" s="1">
        <f t="shared" si="7"/>
        <v>0.805256869772999</v>
      </c>
      <c r="EI405" s="1">
        <f t="shared" si="8"/>
        <v>0.709026128266033</v>
      </c>
      <c r="FS405" s="1">
        <f t="shared" si="9"/>
        <v>0.836883876357561</v>
      </c>
      <c r="FV405" s="6">
        <f t="shared" si="10"/>
        <v>0.838449111470113</v>
      </c>
      <c r="FY405" s="6">
        <f t="shared" si="11"/>
        <v>0.817925856405443</v>
      </c>
      <c r="GB405" s="6">
        <f t="shared" si="12"/>
        <v>0.804187192118227</v>
      </c>
      <c r="GE405" s="6">
        <f t="shared" si="13"/>
        <v>0.706786171574904</v>
      </c>
      <c r="HA405" s="1">
        <f t="shared" si="14"/>
        <v>0.838449111470113</v>
      </c>
      <c r="II405" s="1">
        <f t="shared" si="15"/>
        <v>0.817925856405443</v>
      </c>
      <c r="JQ405" s="1">
        <f t="shared" si="16"/>
        <v>0.804187192118227</v>
      </c>
      <c r="KY405" s="1">
        <f t="shared" si="17"/>
        <v>0.706786171574904</v>
      </c>
      <c r="MI405" s="1">
        <f t="shared" si="18"/>
        <v>0.839177277179236</v>
      </c>
      <c r="ML405" s="6">
        <f t="shared" si="19"/>
        <v>0.840242471646461</v>
      </c>
      <c r="MO405" s="6">
        <f t="shared" si="20"/>
        <v>0.828269187485933</v>
      </c>
      <c r="MR405" s="6">
        <f t="shared" si="21"/>
        <v>0.804839723444375</v>
      </c>
      <c r="MU405" s="6">
        <f t="shared" si="22"/>
        <v>0.736744186046512</v>
      </c>
      <c r="NQ405" s="1">
        <f t="shared" si="23"/>
        <v>0.840242471646461</v>
      </c>
      <c r="OY405" s="1">
        <f t="shared" si="24"/>
        <v>0.828269187485933</v>
      </c>
      <c r="QG405" s="1">
        <f t="shared" si="25"/>
        <v>0.804839723444375</v>
      </c>
      <c r="RO405" s="1">
        <f t="shared" si="26"/>
        <v>0.736744186046512</v>
      </c>
      <c r="SY405" s="1">
        <f t="shared" si="27"/>
        <v>0.839306813706184</v>
      </c>
      <c r="TB405" s="6">
        <f t="shared" si="28"/>
        <v>0.838393731635651</v>
      </c>
      <c r="TE405" s="6">
        <f t="shared" si="29"/>
        <v>0.826762523191095</v>
      </c>
      <c r="TH405" s="6">
        <f t="shared" si="30"/>
        <v>0.806483625537545</v>
      </c>
      <c r="TK405" s="6">
        <f t="shared" si="31"/>
        <v>0.736637512147716</v>
      </c>
      <c r="UG405" s="1">
        <f t="shared" si="32"/>
        <v>0.838393731635651</v>
      </c>
      <c r="VO405" s="1">
        <f t="shared" si="33"/>
        <v>0.826762523191095</v>
      </c>
      <c r="WW405" s="1">
        <f t="shared" si="34"/>
        <v>0.806483625537545</v>
      </c>
      <c r="YE405" s="1">
        <f t="shared" si="35"/>
        <v>0.736637512147716</v>
      </c>
    </row>
    <row r="406" spans="3:655">
      <c r="C406" s="1">
        <f t="shared" si="0"/>
        <v>0.839300582847627</v>
      </c>
      <c r="F406" s="6">
        <f t="shared" si="1"/>
        <v>0.839653085921743</v>
      </c>
      <c r="I406" s="6">
        <f t="shared" si="2"/>
        <v>0.816488122962273</v>
      </c>
      <c r="L406" s="6">
        <f t="shared" si="3"/>
        <v>0.796480272495033</v>
      </c>
      <c r="O406" s="6">
        <f t="shared" si="4"/>
        <v>0.695497630331754</v>
      </c>
      <c r="AK406" s="1">
        <f t="shared" si="5"/>
        <v>0.839653085921743</v>
      </c>
      <c r="BS406" s="1">
        <f t="shared" si="6"/>
        <v>0.816488122962273</v>
      </c>
      <c r="DA406" s="1">
        <f t="shared" si="7"/>
        <v>0.796480272495033</v>
      </c>
      <c r="EI406" s="1">
        <f t="shared" si="8"/>
        <v>0.695497630331754</v>
      </c>
      <c r="FS406" s="1">
        <f t="shared" si="9"/>
        <v>0.837247973394305</v>
      </c>
      <c r="FV406" s="6">
        <f t="shared" si="10"/>
        <v>0.838922155688623</v>
      </c>
      <c r="FY406" s="6">
        <f t="shared" si="11"/>
        <v>0.816745283018868</v>
      </c>
      <c r="GB406" s="6">
        <f t="shared" si="12"/>
        <v>0.798105387803434</v>
      </c>
      <c r="GE406" s="6">
        <f t="shared" si="13"/>
        <v>0.697522816166884</v>
      </c>
      <c r="HA406" s="1">
        <f t="shared" si="14"/>
        <v>0.838922155688623</v>
      </c>
      <c r="II406" s="1">
        <f t="shared" si="15"/>
        <v>0.816745283018868</v>
      </c>
      <c r="JQ406" s="1">
        <f t="shared" si="16"/>
        <v>0.798105387803434</v>
      </c>
      <c r="KY406" s="1">
        <f t="shared" si="17"/>
        <v>0.697522816166884</v>
      </c>
      <c r="MI406" s="1">
        <f t="shared" si="18"/>
        <v>0.839774713536609</v>
      </c>
      <c r="ML406" s="6">
        <f t="shared" si="19"/>
        <v>0.840299684542587</v>
      </c>
      <c r="MO406" s="6">
        <f t="shared" si="20"/>
        <v>0.826663564448581</v>
      </c>
      <c r="MR406" s="6">
        <f t="shared" si="21"/>
        <v>0.799140049140049</v>
      </c>
      <c r="MU406" s="6">
        <f t="shared" si="22"/>
        <v>0.72794800371402</v>
      </c>
      <c r="NQ406" s="1">
        <f t="shared" si="23"/>
        <v>0.840299684542587</v>
      </c>
      <c r="OY406" s="1">
        <f t="shared" si="24"/>
        <v>0.826663564448581</v>
      </c>
      <c r="QG406" s="1">
        <f t="shared" si="25"/>
        <v>0.799140049140049</v>
      </c>
      <c r="RO406" s="1">
        <f t="shared" si="26"/>
        <v>0.72794800371402</v>
      </c>
      <c r="SY406" s="1">
        <f t="shared" si="27"/>
        <v>0.838677554272057</v>
      </c>
      <c r="TB406" s="6">
        <f t="shared" si="28"/>
        <v>0.840433772269558</v>
      </c>
      <c r="TE406" s="6">
        <f t="shared" si="29"/>
        <v>0.825062315884886</v>
      </c>
      <c r="TH406" s="6">
        <f t="shared" si="30"/>
        <v>0.800261096605744</v>
      </c>
      <c r="TK406" s="6">
        <f t="shared" si="31"/>
        <v>0.726295210166178</v>
      </c>
      <c r="UG406" s="1">
        <f t="shared" si="32"/>
        <v>0.840433772269558</v>
      </c>
      <c r="VO406" s="1">
        <f t="shared" si="33"/>
        <v>0.825062315884886</v>
      </c>
      <c r="WW406" s="1">
        <f t="shared" si="34"/>
        <v>0.800261096605744</v>
      </c>
      <c r="YE406" s="1">
        <f t="shared" si="35"/>
        <v>0.726295210166178</v>
      </c>
    </row>
    <row r="407" spans="3:655">
      <c r="C407" s="1">
        <f t="shared" si="0"/>
        <v>0.84010896898575</v>
      </c>
      <c r="F407" s="6">
        <f t="shared" si="1"/>
        <v>0.840063974410236</v>
      </c>
      <c r="I407" s="6">
        <f t="shared" si="2"/>
        <v>0.819488817891374</v>
      </c>
      <c r="L407" s="6">
        <f t="shared" si="3"/>
        <v>0.793937538273117</v>
      </c>
      <c r="O407" s="6">
        <f t="shared" si="4"/>
        <v>0.69937106918239</v>
      </c>
      <c r="AK407" s="1">
        <f t="shared" si="5"/>
        <v>0.840063974410236</v>
      </c>
      <c r="BS407" s="1">
        <f t="shared" si="6"/>
        <v>0.819488817891374</v>
      </c>
      <c r="DA407" s="1">
        <f t="shared" si="7"/>
        <v>0.793937538273117</v>
      </c>
      <c r="EI407" s="1">
        <f t="shared" si="8"/>
        <v>0.69937106918239</v>
      </c>
      <c r="FS407" s="1">
        <f t="shared" si="9"/>
        <v>0.839488343305137</v>
      </c>
      <c r="FV407" s="6">
        <f t="shared" si="10"/>
        <v>0.839556004036327</v>
      </c>
      <c r="FY407" s="6">
        <f t="shared" si="11"/>
        <v>0.816129790735951</v>
      </c>
      <c r="GB407" s="6">
        <f t="shared" si="12"/>
        <v>0.792891760904685</v>
      </c>
      <c r="GE407" s="6">
        <f t="shared" si="13"/>
        <v>0.694339622641509</v>
      </c>
      <c r="HA407" s="1">
        <f t="shared" si="14"/>
        <v>0.839556004036327</v>
      </c>
      <c r="II407" s="1">
        <f t="shared" si="15"/>
        <v>0.816129790735951</v>
      </c>
      <c r="JQ407" s="1">
        <f t="shared" si="16"/>
        <v>0.792891760904685</v>
      </c>
      <c r="KY407" s="1">
        <f t="shared" si="17"/>
        <v>0.694339622641509</v>
      </c>
      <c r="MI407" s="1">
        <f t="shared" si="18"/>
        <v>0.838522954091816</v>
      </c>
      <c r="ML407" s="6">
        <f t="shared" si="19"/>
        <v>0.839615233608166</v>
      </c>
      <c r="MO407" s="6">
        <f t="shared" si="20"/>
        <v>0.828213879408419</v>
      </c>
      <c r="MR407" s="6">
        <f t="shared" si="21"/>
        <v>0.802127659574468</v>
      </c>
      <c r="MU407" s="6">
        <f t="shared" si="22"/>
        <v>0.725975261655566</v>
      </c>
      <c r="NQ407" s="1">
        <f t="shared" si="23"/>
        <v>0.839615233608166</v>
      </c>
      <c r="OY407" s="1">
        <f t="shared" si="24"/>
        <v>0.828213879408419</v>
      </c>
      <c r="QG407" s="1">
        <f t="shared" si="25"/>
        <v>0.802127659574468</v>
      </c>
      <c r="RO407" s="1">
        <f t="shared" si="26"/>
        <v>0.725975261655566</v>
      </c>
      <c r="SY407" s="1">
        <f t="shared" si="27"/>
        <v>0.839936920954071</v>
      </c>
      <c r="TB407" s="6">
        <f t="shared" si="28"/>
        <v>0.838415226257526</v>
      </c>
      <c r="TE407" s="6">
        <f t="shared" si="29"/>
        <v>0.827211827211827</v>
      </c>
      <c r="TH407" s="6">
        <f t="shared" si="30"/>
        <v>0.801818751959862</v>
      </c>
      <c r="TK407" s="6">
        <f t="shared" si="31"/>
        <v>0.725099601593626</v>
      </c>
      <c r="UG407" s="1">
        <f t="shared" si="32"/>
        <v>0.838415226257526</v>
      </c>
      <c r="VO407" s="1">
        <f t="shared" si="33"/>
        <v>0.827211827211827</v>
      </c>
      <c r="WW407" s="1">
        <f t="shared" si="34"/>
        <v>0.801818751959862</v>
      </c>
      <c r="YE407" s="1">
        <f t="shared" si="35"/>
        <v>0.725099601593626</v>
      </c>
    </row>
    <row r="408" spans="3:655">
      <c r="C408" s="1">
        <f t="shared" si="0"/>
        <v>0.837960106929879</v>
      </c>
      <c r="F408" s="6">
        <f t="shared" si="1"/>
        <v>0.838529176658673</v>
      </c>
      <c r="I408" s="6">
        <f t="shared" si="2"/>
        <v>0.817140128909048</v>
      </c>
      <c r="L408" s="6">
        <f t="shared" si="3"/>
        <v>0.7986838169309</v>
      </c>
      <c r="O408" s="6">
        <f t="shared" si="4"/>
        <v>0.693798449612403</v>
      </c>
      <c r="AK408" s="1">
        <f t="shared" si="5"/>
        <v>0.838529176658673</v>
      </c>
      <c r="BS408" s="1">
        <f t="shared" si="6"/>
        <v>0.817140128909048</v>
      </c>
      <c r="DA408" s="1">
        <f t="shared" si="7"/>
        <v>0.7986838169309</v>
      </c>
      <c r="EI408" s="1">
        <f t="shared" si="8"/>
        <v>0.693798449612403</v>
      </c>
      <c r="FS408" s="1">
        <f t="shared" si="9"/>
        <v>0.838491494158639</v>
      </c>
      <c r="FV408" s="6">
        <f t="shared" si="10"/>
        <v>0.838320947981522</v>
      </c>
      <c r="FY408" s="6">
        <f t="shared" si="11"/>
        <v>0.819489559164733</v>
      </c>
      <c r="GB408" s="6">
        <f t="shared" si="12"/>
        <v>0.796479308214948</v>
      </c>
      <c r="GE408" s="6">
        <f t="shared" si="13"/>
        <v>0.693589743589744</v>
      </c>
      <c r="HA408" s="1">
        <f t="shared" si="14"/>
        <v>0.838320947981522</v>
      </c>
      <c r="II408" s="1">
        <f t="shared" si="15"/>
        <v>0.819489559164733</v>
      </c>
      <c r="JQ408" s="1">
        <f t="shared" si="16"/>
        <v>0.796479308214948</v>
      </c>
      <c r="KY408" s="1">
        <f t="shared" si="17"/>
        <v>0.693589743589744</v>
      </c>
      <c r="MI408" s="1">
        <f t="shared" si="18"/>
        <v>0.840070643642072</v>
      </c>
      <c r="ML408" s="6">
        <f t="shared" si="19"/>
        <v>0.839012925969448</v>
      </c>
      <c r="MO408" s="6">
        <f t="shared" si="20"/>
        <v>0.827257952170885</v>
      </c>
      <c r="MR408" s="6">
        <f t="shared" si="21"/>
        <v>0.800715214564369</v>
      </c>
      <c r="MU408" s="6">
        <f t="shared" si="22"/>
        <v>0.727536231884058</v>
      </c>
      <c r="NQ408" s="1">
        <f t="shared" si="23"/>
        <v>0.839012925969448</v>
      </c>
      <c r="OY408" s="1">
        <f t="shared" si="24"/>
        <v>0.827257952170885</v>
      </c>
      <c r="QG408" s="1">
        <f t="shared" si="25"/>
        <v>0.800715214564369</v>
      </c>
      <c r="RO408" s="1">
        <f t="shared" si="26"/>
        <v>0.727536231884058</v>
      </c>
      <c r="SY408" s="1">
        <f t="shared" si="27"/>
        <v>0.838766347843061</v>
      </c>
      <c r="TB408" s="6">
        <f t="shared" si="28"/>
        <v>0.839421762062903</v>
      </c>
      <c r="TE408" s="6">
        <f t="shared" si="29"/>
        <v>0.825728044026599</v>
      </c>
      <c r="TH408" s="6">
        <f t="shared" si="30"/>
        <v>0.798778418730913</v>
      </c>
      <c r="TK408" s="6">
        <f t="shared" si="31"/>
        <v>0.727454909819639</v>
      </c>
      <c r="UG408" s="1">
        <f t="shared" si="32"/>
        <v>0.839421762062903</v>
      </c>
      <c r="VO408" s="1">
        <f t="shared" si="33"/>
        <v>0.825728044026599</v>
      </c>
      <c r="WW408" s="1">
        <f t="shared" si="34"/>
        <v>0.798778418730913</v>
      </c>
      <c r="YE408" s="1">
        <f t="shared" si="35"/>
        <v>0.727454909819639</v>
      </c>
    </row>
    <row r="409" spans="3:655">
      <c r="C409" s="1">
        <f t="shared" si="0"/>
        <v>0.832011686143573</v>
      </c>
      <c r="F409" s="6">
        <f t="shared" si="1"/>
        <v>0.834933605720123</v>
      </c>
      <c r="I409" s="6">
        <f t="shared" si="2"/>
        <v>0.818181818181818</v>
      </c>
      <c r="L409" s="6">
        <f t="shared" si="3"/>
        <v>0.800579710144927</v>
      </c>
      <c r="O409" s="6">
        <f t="shared" si="4"/>
        <v>0.697089947089947</v>
      </c>
      <c r="AK409" s="1">
        <f t="shared" si="5"/>
        <v>0.834933605720123</v>
      </c>
      <c r="BS409" s="1">
        <f t="shared" si="6"/>
        <v>0.818181818181818</v>
      </c>
      <c r="DA409" s="1">
        <f t="shared" si="7"/>
        <v>0.800579710144927</v>
      </c>
      <c r="EI409" s="1">
        <f t="shared" si="8"/>
        <v>0.697089947089947</v>
      </c>
      <c r="FS409" s="1">
        <f t="shared" si="9"/>
        <v>0.833009708737864</v>
      </c>
      <c r="FV409" s="6">
        <f t="shared" si="10"/>
        <v>0.837654058648534</v>
      </c>
      <c r="FY409" s="6">
        <f t="shared" si="11"/>
        <v>0.817994328435164</v>
      </c>
      <c r="GB409" s="6">
        <f t="shared" si="12"/>
        <v>0.798958634654325</v>
      </c>
      <c r="GE409" s="6">
        <f t="shared" si="13"/>
        <v>0.692982456140351</v>
      </c>
      <c r="HA409" s="1">
        <f t="shared" si="14"/>
        <v>0.837654058648534</v>
      </c>
      <c r="II409" s="1">
        <f t="shared" si="15"/>
        <v>0.817994328435164</v>
      </c>
      <c r="JQ409" s="1">
        <f t="shared" si="16"/>
        <v>0.798958634654325</v>
      </c>
      <c r="KY409" s="1">
        <f t="shared" si="17"/>
        <v>0.692982456140351</v>
      </c>
      <c r="MI409" s="1">
        <f t="shared" si="18"/>
        <v>0.835948361469712</v>
      </c>
      <c r="ML409" s="6">
        <f t="shared" si="19"/>
        <v>0.840759541267156</v>
      </c>
      <c r="MO409" s="6">
        <f t="shared" si="20"/>
        <v>0.82480907197408</v>
      </c>
      <c r="MR409" s="6">
        <f t="shared" si="21"/>
        <v>0.805874840357599</v>
      </c>
      <c r="MU409" s="6">
        <f t="shared" si="22"/>
        <v>0.729186602870813</v>
      </c>
      <c r="NQ409" s="1">
        <f t="shared" si="23"/>
        <v>0.840759541267156</v>
      </c>
      <c r="OY409" s="1">
        <f t="shared" si="24"/>
        <v>0.82480907197408</v>
      </c>
      <c r="QG409" s="1">
        <f t="shared" si="25"/>
        <v>0.805874840357599</v>
      </c>
      <c r="RO409" s="1">
        <f t="shared" si="26"/>
        <v>0.729186602870813</v>
      </c>
      <c r="SY409" s="1">
        <f t="shared" si="27"/>
        <v>0.836801978157841</v>
      </c>
      <c r="TB409" s="6">
        <f t="shared" si="28"/>
        <v>0.840574088440652</v>
      </c>
      <c r="TE409" s="6">
        <f t="shared" si="29"/>
        <v>0.823600096130738</v>
      </c>
      <c r="TH409" s="6">
        <f t="shared" si="30"/>
        <v>0.804918032786885</v>
      </c>
      <c r="TK409" s="6">
        <f t="shared" si="31"/>
        <v>0.723276723276723</v>
      </c>
      <c r="UG409" s="1">
        <f t="shared" si="32"/>
        <v>0.840574088440652</v>
      </c>
      <c r="VO409" s="1">
        <f t="shared" si="33"/>
        <v>0.823600096130738</v>
      </c>
      <c r="WW409" s="1">
        <f t="shared" si="34"/>
        <v>0.804918032786885</v>
      </c>
      <c r="YE409" s="1">
        <f t="shared" si="35"/>
        <v>0.723276723276723</v>
      </c>
    </row>
    <row r="410" spans="3:655">
      <c r="C410" s="1">
        <f t="shared" si="0"/>
        <v>0.83206106870229</v>
      </c>
      <c r="F410" s="6">
        <f t="shared" si="1"/>
        <v>0.835291734197731</v>
      </c>
      <c r="I410" s="6">
        <f t="shared" si="2"/>
        <v>0.81323706377858</v>
      </c>
      <c r="L410" s="6">
        <f t="shared" si="3"/>
        <v>0.789023310711124</v>
      </c>
      <c r="O410" s="6">
        <f t="shared" si="4"/>
        <v>0.695006747638327</v>
      </c>
      <c r="AK410" s="1">
        <f t="shared" si="5"/>
        <v>0.835291734197731</v>
      </c>
      <c r="BS410" s="1">
        <f t="shared" si="6"/>
        <v>0.81323706377858</v>
      </c>
      <c r="DA410" s="1">
        <f t="shared" si="7"/>
        <v>0.789023310711124</v>
      </c>
      <c r="EI410" s="1">
        <f t="shared" si="8"/>
        <v>0.695006747638327</v>
      </c>
      <c r="FS410" s="1">
        <f t="shared" si="9"/>
        <v>0.832380952380952</v>
      </c>
      <c r="FV410" s="6">
        <f t="shared" si="10"/>
        <v>0.836333193804939</v>
      </c>
      <c r="FY410" s="6">
        <f t="shared" si="11"/>
        <v>0.814897857498754</v>
      </c>
      <c r="GB410" s="6">
        <f t="shared" si="12"/>
        <v>0.798181818181818</v>
      </c>
      <c r="GE410" s="6">
        <f t="shared" si="13"/>
        <v>0.696696696696697</v>
      </c>
      <c r="HA410" s="1">
        <f t="shared" si="14"/>
        <v>0.836333193804939</v>
      </c>
      <c r="II410" s="1">
        <f t="shared" si="15"/>
        <v>0.814897857498754</v>
      </c>
      <c r="JQ410" s="1">
        <f t="shared" si="16"/>
        <v>0.798181818181818</v>
      </c>
      <c r="KY410" s="1">
        <f t="shared" si="17"/>
        <v>0.696696696696697</v>
      </c>
      <c r="MI410" s="1">
        <f t="shared" si="18"/>
        <v>0.837070847390355</v>
      </c>
      <c r="ML410" s="6">
        <f t="shared" si="19"/>
        <v>0.842587399513928</v>
      </c>
      <c r="MO410" s="6">
        <f t="shared" si="20"/>
        <v>0.822650602409639</v>
      </c>
      <c r="MR410" s="6">
        <f t="shared" si="21"/>
        <v>0.805816686251469</v>
      </c>
      <c r="MU410" s="6">
        <f t="shared" si="22"/>
        <v>0.727184466019417</v>
      </c>
      <c r="NQ410" s="1">
        <f t="shared" si="23"/>
        <v>0.842587399513928</v>
      </c>
      <c r="OY410" s="1">
        <f t="shared" si="24"/>
        <v>0.822650602409639</v>
      </c>
      <c r="QG410" s="1">
        <f t="shared" si="25"/>
        <v>0.805816686251469</v>
      </c>
      <c r="RO410" s="1">
        <f t="shared" si="26"/>
        <v>0.727184466019417</v>
      </c>
      <c r="SY410" s="1">
        <f t="shared" si="27"/>
        <v>0.837815810920945</v>
      </c>
      <c r="TB410" s="6">
        <f t="shared" si="28"/>
        <v>0.839541547277937</v>
      </c>
      <c r="TE410" s="6">
        <f t="shared" si="29"/>
        <v>0.82534504391468</v>
      </c>
      <c r="TH410" s="6">
        <f t="shared" si="30"/>
        <v>0.80505860579889</v>
      </c>
      <c r="TK410" s="6">
        <f t="shared" si="31"/>
        <v>0.719211822660099</v>
      </c>
      <c r="UG410" s="1">
        <f t="shared" si="32"/>
        <v>0.839541547277937</v>
      </c>
      <c r="VO410" s="1">
        <f t="shared" si="33"/>
        <v>0.82534504391468</v>
      </c>
      <c r="WW410" s="1">
        <f t="shared" si="34"/>
        <v>0.80505860579889</v>
      </c>
      <c r="YE410" s="1">
        <f t="shared" si="35"/>
        <v>0.719211822660099</v>
      </c>
    </row>
    <row r="411" spans="3:655">
      <c r="C411" s="1">
        <f t="shared" si="0"/>
        <v>0.834606648771423</v>
      </c>
      <c r="F411" s="6">
        <f t="shared" si="1"/>
        <v>0.841302136317396</v>
      </c>
      <c r="I411" s="6">
        <f t="shared" si="2"/>
        <v>0.815763301839881</v>
      </c>
      <c r="L411" s="6">
        <f t="shared" si="3"/>
        <v>0.806963958460599</v>
      </c>
      <c r="O411" s="6">
        <f t="shared" si="4"/>
        <v>0.699319727891156</v>
      </c>
      <c r="AK411" s="1">
        <f t="shared" si="5"/>
        <v>0.841302136317396</v>
      </c>
      <c r="BS411" s="1">
        <f t="shared" si="6"/>
        <v>0.815763301839881</v>
      </c>
      <c r="DA411" s="1">
        <f t="shared" si="7"/>
        <v>0.806963958460599</v>
      </c>
      <c r="EI411" s="1">
        <f t="shared" si="8"/>
        <v>0.699319727891156</v>
      </c>
      <c r="FS411" s="1">
        <f t="shared" si="9"/>
        <v>0.831299507600086</v>
      </c>
      <c r="FV411" s="6">
        <f t="shared" si="10"/>
        <v>0.838831687329271</v>
      </c>
      <c r="FY411" s="6">
        <f t="shared" si="11"/>
        <v>0.816157431382703</v>
      </c>
      <c r="GB411" s="6">
        <f t="shared" si="12"/>
        <v>0.799103139013453</v>
      </c>
      <c r="GE411" s="6">
        <f t="shared" si="13"/>
        <v>0.693474962063733</v>
      </c>
      <c r="HA411" s="1">
        <f t="shared" si="14"/>
        <v>0.838831687329271</v>
      </c>
      <c r="II411" s="1">
        <f t="shared" si="15"/>
        <v>0.816157431382703</v>
      </c>
      <c r="JQ411" s="1">
        <f t="shared" si="16"/>
        <v>0.799103139013453</v>
      </c>
      <c r="KY411" s="1">
        <f t="shared" si="17"/>
        <v>0.693474962063733</v>
      </c>
      <c r="MI411" s="1">
        <f t="shared" si="18"/>
        <v>0.838329336530775</v>
      </c>
      <c r="ML411" s="6">
        <f t="shared" si="19"/>
        <v>0.842242990654206</v>
      </c>
      <c r="MO411" s="6">
        <f t="shared" si="20"/>
        <v>0.830086834076508</v>
      </c>
      <c r="MR411" s="6">
        <f t="shared" si="21"/>
        <v>0.804098106178206</v>
      </c>
      <c r="MU411" s="6">
        <f t="shared" si="22"/>
        <v>0.721946375372393</v>
      </c>
      <c r="NQ411" s="1">
        <f t="shared" si="23"/>
        <v>0.842242990654206</v>
      </c>
      <c r="OY411" s="1">
        <f t="shared" si="24"/>
        <v>0.830086834076508</v>
      </c>
      <c r="QG411" s="1">
        <f t="shared" si="25"/>
        <v>0.804098106178206</v>
      </c>
      <c r="RO411" s="1">
        <f t="shared" si="26"/>
        <v>0.721946375372393</v>
      </c>
      <c r="SY411" s="1">
        <f t="shared" si="27"/>
        <v>0.838888888888889</v>
      </c>
      <c r="TB411" s="6">
        <f t="shared" si="28"/>
        <v>0.841461082424938</v>
      </c>
      <c r="TE411" s="6">
        <f t="shared" si="29"/>
        <v>0.828682358650813</v>
      </c>
      <c r="TH411" s="6">
        <f t="shared" si="30"/>
        <v>0.804220779220779</v>
      </c>
      <c r="TK411" s="6">
        <f t="shared" si="31"/>
        <v>0.72579001019368</v>
      </c>
      <c r="UG411" s="1">
        <f t="shared" si="32"/>
        <v>0.841461082424938</v>
      </c>
      <c r="VO411" s="1">
        <f t="shared" si="33"/>
        <v>0.828682358650813</v>
      </c>
      <c r="WW411" s="1">
        <f t="shared" si="34"/>
        <v>0.804220779220779</v>
      </c>
      <c r="YE411" s="1">
        <f t="shared" si="35"/>
        <v>0.72579001019368</v>
      </c>
    </row>
    <row r="412" spans="3:655">
      <c r="C412" s="1">
        <f t="shared" si="0"/>
        <v>0.830128882315656</v>
      </c>
      <c r="F412" s="6">
        <f t="shared" si="1"/>
        <v>0.836490939044481</v>
      </c>
      <c r="I412" s="6">
        <f t="shared" si="2"/>
        <v>0.801607883817427</v>
      </c>
      <c r="L412" s="6">
        <f t="shared" si="3"/>
        <v>0.771819960861057</v>
      </c>
      <c r="O412" s="6">
        <f t="shared" si="4"/>
        <v>0.653061224489796</v>
      </c>
      <c r="AK412" s="1">
        <f t="shared" si="5"/>
        <v>0.836490939044481</v>
      </c>
      <c r="BS412" s="1">
        <f t="shared" si="6"/>
        <v>0.801607883817427</v>
      </c>
      <c r="DA412" s="1">
        <f t="shared" si="7"/>
        <v>0.771819960861057</v>
      </c>
      <c r="EI412" s="1">
        <f t="shared" si="8"/>
        <v>0.653061224489796</v>
      </c>
      <c r="FS412" s="1">
        <f t="shared" si="9"/>
        <v>0.830714759902633</v>
      </c>
      <c r="FV412" s="6">
        <f t="shared" si="10"/>
        <v>0.835868866509535</v>
      </c>
      <c r="FY412" s="6">
        <f t="shared" si="11"/>
        <v>0.802964959568733</v>
      </c>
      <c r="GB412" s="6">
        <f t="shared" si="12"/>
        <v>0.777398720682303</v>
      </c>
      <c r="GE412" s="6">
        <f t="shared" si="13"/>
        <v>0.652173913043478</v>
      </c>
      <c r="HA412" s="1">
        <f t="shared" si="14"/>
        <v>0.835868866509535</v>
      </c>
      <c r="II412" s="1">
        <f t="shared" si="15"/>
        <v>0.802964959568733</v>
      </c>
      <c r="JQ412" s="1">
        <f t="shared" si="16"/>
        <v>0.777398720682303</v>
      </c>
      <c r="KY412" s="1">
        <f t="shared" si="17"/>
        <v>0.652173913043478</v>
      </c>
      <c r="MI412" s="1">
        <f t="shared" si="18"/>
        <v>0.834240774349667</v>
      </c>
      <c r="ML412" s="6">
        <f t="shared" si="19"/>
        <v>0.839336763865066</v>
      </c>
      <c r="MO412" s="6">
        <f t="shared" si="20"/>
        <v>0.812275233756893</v>
      </c>
      <c r="MR412" s="6">
        <f t="shared" si="21"/>
        <v>0.780898876404494</v>
      </c>
      <c r="MU412" s="6">
        <f t="shared" si="22"/>
        <v>0.707403055229142</v>
      </c>
      <c r="NQ412" s="1">
        <f t="shared" si="23"/>
        <v>0.839336763865066</v>
      </c>
      <c r="OY412" s="1">
        <f t="shared" si="24"/>
        <v>0.812275233756893</v>
      </c>
      <c r="QG412" s="1">
        <f t="shared" si="25"/>
        <v>0.780898876404494</v>
      </c>
      <c r="RO412" s="1">
        <f t="shared" si="26"/>
        <v>0.707403055229142</v>
      </c>
      <c r="SY412" s="1">
        <f t="shared" si="27"/>
        <v>0.835911371237458</v>
      </c>
      <c r="TB412" s="6">
        <f t="shared" si="28"/>
        <v>0.83816854154332</v>
      </c>
      <c r="TE412" s="6">
        <f t="shared" si="29"/>
        <v>0.813627254509018</v>
      </c>
      <c r="TH412" s="6">
        <f t="shared" si="30"/>
        <v>0.777690802348337</v>
      </c>
      <c r="TK412" s="6">
        <f t="shared" si="31"/>
        <v>0.701776649746193</v>
      </c>
      <c r="UG412" s="1">
        <f t="shared" si="32"/>
        <v>0.83816854154332</v>
      </c>
      <c r="VO412" s="1">
        <f t="shared" si="33"/>
        <v>0.813627254509018</v>
      </c>
      <c r="WW412" s="1">
        <f t="shared" si="34"/>
        <v>0.777690802348337</v>
      </c>
      <c r="YE412" s="1">
        <f t="shared" si="35"/>
        <v>0.701776649746193</v>
      </c>
    </row>
    <row r="413" spans="3:655">
      <c r="C413" s="1">
        <f t="shared" si="0"/>
        <v>0.831138975966562</v>
      </c>
      <c r="F413" s="6">
        <f t="shared" si="1"/>
        <v>0.834578872954959</v>
      </c>
      <c r="I413" s="6">
        <f t="shared" si="2"/>
        <v>0.802236908998475</v>
      </c>
      <c r="L413" s="6">
        <f t="shared" si="3"/>
        <v>0.774809160305344</v>
      </c>
      <c r="O413" s="6">
        <f t="shared" si="4"/>
        <v>0.650887573964497</v>
      </c>
      <c r="AK413" s="1">
        <f t="shared" si="5"/>
        <v>0.834578872954959</v>
      </c>
      <c r="BS413" s="1">
        <f t="shared" si="6"/>
        <v>0.802236908998475</v>
      </c>
      <c r="DA413" s="1">
        <f t="shared" si="7"/>
        <v>0.774809160305344</v>
      </c>
      <c r="EI413" s="1">
        <f t="shared" si="8"/>
        <v>0.650887573964497</v>
      </c>
      <c r="FS413" s="1">
        <f t="shared" si="9"/>
        <v>0.830347507014893</v>
      </c>
      <c r="FV413" s="6">
        <f t="shared" si="10"/>
        <v>0.834485648439137</v>
      </c>
      <c r="FY413" s="6">
        <f t="shared" si="11"/>
        <v>0.80178057083006</v>
      </c>
      <c r="GB413" s="6">
        <f t="shared" si="12"/>
        <v>0.770875352964905</v>
      </c>
      <c r="GE413" s="6">
        <f t="shared" si="13"/>
        <v>0.643020594965675</v>
      </c>
      <c r="HA413" s="1">
        <f t="shared" si="14"/>
        <v>0.834485648439137</v>
      </c>
      <c r="II413" s="1">
        <f t="shared" si="15"/>
        <v>0.80178057083006</v>
      </c>
      <c r="JQ413" s="1">
        <f t="shared" si="16"/>
        <v>0.770875352964905</v>
      </c>
      <c r="KY413" s="1">
        <f t="shared" si="17"/>
        <v>0.643020594965675</v>
      </c>
      <c r="MI413" s="1">
        <f t="shared" si="18"/>
        <v>0.833164403000203</v>
      </c>
      <c r="ML413" s="6">
        <f t="shared" si="19"/>
        <v>0.838057445200302</v>
      </c>
      <c r="MO413" s="6">
        <f t="shared" si="20"/>
        <v>0.816621721010052</v>
      </c>
      <c r="MR413" s="6">
        <f t="shared" si="21"/>
        <v>0.778505392912173</v>
      </c>
      <c r="MU413" s="6">
        <f t="shared" si="22"/>
        <v>0.704463208685163</v>
      </c>
      <c r="NQ413" s="1">
        <f t="shared" si="23"/>
        <v>0.838057445200302</v>
      </c>
      <c r="OY413" s="1">
        <f t="shared" si="24"/>
        <v>0.816621721010052</v>
      </c>
      <c r="QG413" s="1">
        <f t="shared" si="25"/>
        <v>0.778505392912173</v>
      </c>
      <c r="RO413" s="1">
        <f t="shared" si="26"/>
        <v>0.704463208685163</v>
      </c>
      <c r="SY413" s="1">
        <f t="shared" si="27"/>
        <v>0.834731543624161</v>
      </c>
      <c r="TB413" s="6">
        <f t="shared" si="28"/>
        <v>0.837468255518656</v>
      </c>
      <c r="TE413" s="6">
        <f t="shared" si="29"/>
        <v>0.812644564379337</v>
      </c>
      <c r="TH413" s="6">
        <f t="shared" si="30"/>
        <v>0.781317262160999</v>
      </c>
      <c r="TK413" s="6">
        <f t="shared" si="31"/>
        <v>0.704280155642023</v>
      </c>
      <c r="UG413" s="1">
        <f t="shared" si="32"/>
        <v>0.837468255518656</v>
      </c>
      <c r="VO413" s="1">
        <f t="shared" si="33"/>
        <v>0.812644564379337</v>
      </c>
      <c r="WW413" s="1">
        <f t="shared" si="34"/>
        <v>0.781317262160999</v>
      </c>
      <c r="YE413" s="1">
        <f t="shared" si="35"/>
        <v>0.704280155642023</v>
      </c>
    </row>
    <row r="414" spans="3:655">
      <c r="C414" s="1">
        <f t="shared" si="0"/>
        <v>0.83134328358209</v>
      </c>
      <c r="F414" s="6">
        <f t="shared" si="1"/>
        <v>0.834079804560261</v>
      </c>
      <c r="I414" s="6">
        <f t="shared" si="2"/>
        <v>0.800944138473643</v>
      </c>
      <c r="L414" s="6">
        <f t="shared" si="3"/>
        <v>0.77151799687011</v>
      </c>
      <c r="O414" s="6">
        <f t="shared" si="4"/>
        <v>0.631790744466801</v>
      </c>
      <c r="AK414" s="1">
        <f t="shared" si="5"/>
        <v>0.834079804560261</v>
      </c>
      <c r="BS414" s="1">
        <f t="shared" si="6"/>
        <v>0.800944138473643</v>
      </c>
      <c r="DA414" s="1">
        <f t="shared" si="7"/>
        <v>0.77151799687011</v>
      </c>
      <c r="EI414" s="1">
        <f t="shared" si="8"/>
        <v>0.631790744466801</v>
      </c>
      <c r="FS414" s="1">
        <f t="shared" si="9"/>
        <v>0.830553116769096</v>
      </c>
      <c r="FV414" s="6">
        <f t="shared" si="10"/>
        <v>0.83446519524618</v>
      </c>
      <c r="FY414" s="6">
        <f t="shared" si="11"/>
        <v>0.802523313219967</v>
      </c>
      <c r="GB414" s="6">
        <f t="shared" si="12"/>
        <v>0.776766363242306</v>
      </c>
      <c r="GE414" s="6">
        <f t="shared" si="13"/>
        <v>0.643015521064302</v>
      </c>
      <c r="HA414" s="1">
        <f t="shared" si="14"/>
        <v>0.83446519524618</v>
      </c>
      <c r="II414" s="1">
        <f t="shared" si="15"/>
        <v>0.802523313219967</v>
      </c>
      <c r="JQ414" s="1">
        <f t="shared" si="16"/>
        <v>0.776766363242306</v>
      </c>
      <c r="KY414" s="1">
        <f t="shared" si="17"/>
        <v>0.643015521064302</v>
      </c>
      <c r="MI414" s="1">
        <f t="shared" si="18"/>
        <v>0.83565633451217</v>
      </c>
      <c r="ML414" s="6">
        <f t="shared" si="19"/>
        <v>0.837822671156005</v>
      </c>
      <c r="MO414" s="6">
        <f t="shared" si="20"/>
        <v>0.814984341122621</v>
      </c>
      <c r="MR414" s="6">
        <f t="shared" si="21"/>
        <v>0.779524680073126</v>
      </c>
      <c r="MU414" s="6">
        <f t="shared" si="22"/>
        <v>0.702767749699158</v>
      </c>
      <c r="NQ414" s="1">
        <f t="shared" si="23"/>
        <v>0.837822671156005</v>
      </c>
      <c r="OY414" s="1">
        <f t="shared" si="24"/>
        <v>0.814984341122621</v>
      </c>
      <c r="QG414" s="1">
        <f t="shared" si="25"/>
        <v>0.779524680073126</v>
      </c>
      <c r="RO414" s="1">
        <f t="shared" si="26"/>
        <v>0.702767749699158</v>
      </c>
      <c r="SY414" s="1">
        <f t="shared" si="27"/>
        <v>0.835766423357664</v>
      </c>
      <c r="TB414" s="6">
        <f t="shared" si="28"/>
        <v>0.836588667569136</v>
      </c>
      <c r="TE414" s="6">
        <f t="shared" si="29"/>
        <v>0.81478715459298</v>
      </c>
      <c r="TH414" s="6">
        <f t="shared" si="30"/>
        <v>0.781818181818182</v>
      </c>
      <c r="TK414" s="6">
        <f t="shared" si="31"/>
        <v>0.701731025299601</v>
      </c>
      <c r="UG414" s="1">
        <f t="shared" si="32"/>
        <v>0.836588667569136</v>
      </c>
      <c r="VO414" s="1">
        <f t="shared" si="33"/>
        <v>0.81478715459298</v>
      </c>
      <c r="WW414" s="1">
        <f t="shared" si="34"/>
        <v>0.781818181818182</v>
      </c>
      <c r="YE414" s="1">
        <f t="shared" si="35"/>
        <v>0.701731025299601</v>
      </c>
    </row>
    <row r="415" spans="3:655">
      <c r="C415" s="1">
        <f t="shared" si="0"/>
        <v>0.827113309352518</v>
      </c>
      <c r="F415" s="6">
        <f t="shared" si="1"/>
        <v>0.830294845824893</v>
      </c>
      <c r="I415" s="6">
        <f t="shared" si="2"/>
        <v>0.760135135135135</v>
      </c>
      <c r="L415" s="6">
        <f t="shared" si="3"/>
        <v>0.662463627546072</v>
      </c>
      <c r="O415" s="6">
        <f t="shared" si="4"/>
        <v>0.578587699316629</v>
      </c>
      <c r="AK415" s="1">
        <f t="shared" si="5"/>
        <v>0.830294845824893</v>
      </c>
      <c r="BS415" s="1">
        <f t="shared" si="6"/>
        <v>0.760135135135135</v>
      </c>
      <c r="DA415" s="1">
        <f t="shared" si="7"/>
        <v>0.662463627546072</v>
      </c>
      <c r="EI415" s="1">
        <f t="shared" si="8"/>
        <v>0.578587699316629</v>
      </c>
      <c r="FS415" s="1">
        <f t="shared" si="9"/>
        <v>0.827298050139276</v>
      </c>
      <c r="FV415" s="6">
        <f t="shared" si="10"/>
        <v>0.830197666110979</v>
      </c>
      <c r="FY415" s="6">
        <f t="shared" si="11"/>
        <v>0.759883344134802</v>
      </c>
      <c r="GB415" s="6">
        <f t="shared" si="12"/>
        <v>0.661222339304531</v>
      </c>
      <c r="GE415" s="6">
        <f t="shared" si="13"/>
        <v>0.574307304785894</v>
      </c>
      <c r="HA415" s="1">
        <f t="shared" si="14"/>
        <v>0.830197666110979</v>
      </c>
      <c r="II415" s="1">
        <f t="shared" si="15"/>
        <v>0.759883344134802</v>
      </c>
      <c r="JQ415" s="1">
        <f t="shared" si="16"/>
        <v>0.661222339304531</v>
      </c>
      <c r="KY415" s="1">
        <f t="shared" si="17"/>
        <v>0.574307304785894</v>
      </c>
      <c r="MI415" s="1">
        <f t="shared" si="18"/>
        <v>0.829778335424509</v>
      </c>
      <c r="ML415" s="6">
        <f t="shared" si="19"/>
        <v>0.835694608421881</v>
      </c>
      <c r="MO415" s="6">
        <f t="shared" si="20"/>
        <v>0.787066633882469</v>
      </c>
      <c r="MR415" s="6">
        <f t="shared" si="21"/>
        <v>0.68701030927835</v>
      </c>
      <c r="MU415" s="6">
        <f t="shared" si="22"/>
        <v>0.625356125356125</v>
      </c>
      <c r="NQ415" s="1">
        <f t="shared" si="23"/>
        <v>0.835694608421881</v>
      </c>
      <c r="OY415" s="1">
        <f t="shared" si="24"/>
        <v>0.787066633882469</v>
      </c>
      <c r="QG415" s="1">
        <f t="shared" si="25"/>
        <v>0.68701030927835</v>
      </c>
      <c r="RO415" s="1">
        <f t="shared" si="26"/>
        <v>0.625356125356125</v>
      </c>
      <c r="SY415" s="1">
        <f t="shared" si="27"/>
        <v>0.830735930735931</v>
      </c>
      <c r="TB415" s="6">
        <f t="shared" si="28"/>
        <v>0.836634674290382</v>
      </c>
      <c r="TE415" s="6">
        <f t="shared" si="29"/>
        <v>0.783595563580088</v>
      </c>
      <c r="TH415" s="6">
        <f t="shared" si="30"/>
        <v>0.685169491525424</v>
      </c>
      <c r="TK415" s="6">
        <f t="shared" si="31"/>
        <v>0.624806201550388</v>
      </c>
      <c r="UG415" s="1">
        <f t="shared" si="32"/>
        <v>0.836634674290382</v>
      </c>
      <c r="VO415" s="1">
        <f t="shared" si="33"/>
        <v>0.783595563580088</v>
      </c>
      <c r="WW415" s="1">
        <f t="shared" si="34"/>
        <v>0.685169491525424</v>
      </c>
      <c r="YE415" s="1">
        <f t="shared" si="35"/>
        <v>0.624806201550388</v>
      </c>
    </row>
    <row r="416" spans="3:655">
      <c r="C416" s="1">
        <f t="shared" si="0"/>
        <v>0.826193118756937</v>
      </c>
      <c r="F416" s="6">
        <f t="shared" si="1"/>
        <v>0.829662921348315</v>
      </c>
      <c r="I416" s="6">
        <f t="shared" si="2"/>
        <v>0.754537340077358</v>
      </c>
      <c r="L416" s="6">
        <f t="shared" si="3"/>
        <v>0.662004662004662</v>
      </c>
      <c r="O416" s="6">
        <f t="shared" si="4"/>
        <v>0.570743405275779</v>
      </c>
      <c r="AK416" s="1">
        <f t="shared" si="5"/>
        <v>0.829662921348315</v>
      </c>
      <c r="BS416" s="1">
        <f t="shared" si="6"/>
        <v>0.754537340077358</v>
      </c>
      <c r="DA416" s="1">
        <f t="shared" si="7"/>
        <v>0.662004662004662</v>
      </c>
      <c r="EI416" s="1">
        <f t="shared" si="8"/>
        <v>0.570743405275779</v>
      </c>
      <c r="FS416" s="1">
        <f t="shared" si="9"/>
        <v>0.826347305389222</v>
      </c>
      <c r="FV416" s="6">
        <f t="shared" si="10"/>
        <v>0.826450116009281</v>
      </c>
      <c r="FY416" s="6">
        <f t="shared" si="11"/>
        <v>0.757223618090452</v>
      </c>
      <c r="GB416" s="6">
        <f t="shared" si="12"/>
        <v>0.663194444444444</v>
      </c>
      <c r="GE416" s="6">
        <f t="shared" si="13"/>
        <v>0.574025974025974</v>
      </c>
      <c r="HA416" s="1">
        <f t="shared" si="14"/>
        <v>0.826450116009281</v>
      </c>
      <c r="II416" s="1">
        <f t="shared" si="15"/>
        <v>0.757223618090452</v>
      </c>
      <c r="JQ416" s="1">
        <f t="shared" si="16"/>
        <v>0.663194444444444</v>
      </c>
      <c r="KY416" s="1">
        <f t="shared" si="17"/>
        <v>0.574025974025974</v>
      </c>
      <c r="MI416" s="1">
        <f t="shared" si="18"/>
        <v>0.830441145724441</v>
      </c>
      <c r="ML416" s="6">
        <f t="shared" si="19"/>
        <v>0.834242306194001</v>
      </c>
      <c r="MO416" s="6">
        <f t="shared" si="20"/>
        <v>0.782807731434385</v>
      </c>
      <c r="MR416" s="6">
        <f t="shared" si="21"/>
        <v>0.685738684884714</v>
      </c>
      <c r="MU416" s="6">
        <f t="shared" si="22"/>
        <v>0.628922237380628</v>
      </c>
      <c r="NQ416" s="1">
        <f t="shared" si="23"/>
        <v>0.834242306194001</v>
      </c>
      <c r="OY416" s="1">
        <f t="shared" si="24"/>
        <v>0.782807731434385</v>
      </c>
      <c r="QG416" s="1">
        <f t="shared" si="25"/>
        <v>0.685738684884714</v>
      </c>
      <c r="RO416" s="1">
        <f t="shared" si="26"/>
        <v>0.628922237380628</v>
      </c>
      <c r="SY416" s="1">
        <f t="shared" si="27"/>
        <v>0.83243592504846</v>
      </c>
      <c r="TB416" s="6">
        <f t="shared" si="28"/>
        <v>0.835556440374278</v>
      </c>
      <c r="TE416" s="6">
        <f t="shared" si="29"/>
        <v>0.785789751716852</v>
      </c>
      <c r="TH416" s="6">
        <f t="shared" si="30"/>
        <v>0.68369259606373</v>
      </c>
      <c r="TK416" s="6">
        <f t="shared" si="31"/>
        <v>0.629518072289157</v>
      </c>
      <c r="UG416" s="1">
        <f t="shared" si="32"/>
        <v>0.835556440374278</v>
      </c>
      <c r="VO416" s="1">
        <f t="shared" si="33"/>
        <v>0.785789751716852</v>
      </c>
      <c r="WW416" s="1">
        <f t="shared" si="34"/>
        <v>0.68369259606373</v>
      </c>
      <c r="YE416" s="1">
        <f t="shared" si="35"/>
        <v>0.629518072289157</v>
      </c>
    </row>
    <row r="417" spans="3:655">
      <c r="C417" s="1">
        <f t="shared" si="0"/>
        <v>0.827930728241563</v>
      </c>
      <c r="F417" s="6">
        <f t="shared" si="1"/>
        <v>0.831628113879004</v>
      </c>
      <c r="I417" s="6">
        <f t="shared" si="2"/>
        <v>0.766277641277641</v>
      </c>
      <c r="L417" s="6">
        <f t="shared" si="3"/>
        <v>0.663532904502722</v>
      </c>
      <c r="O417" s="6">
        <f t="shared" si="4"/>
        <v>0.56440281030445</v>
      </c>
      <c r="AK417" s="1">
        <f t="shared" si="5"/>
        <v>0.831628113879004</v>
      </c>
      <c r="BS417" s="1">
        <f t="shared" si="6"/>
        <v>0.766277641277641</v>
      </c>
      <c r="DA417" s="1">
        <f t="shared" si="7"/>
        <v>0.663532904502722</v>
      </c>
      <c r="EI417" s="1">
        <f t="shared" si="8"/>
        <v>0.56440281030445</v>
      </c>
      <c r="FS417" s="1">
        <f t="shared" si="9"/>
        <v>0.825966850828729</v>
      </c>
      <c r="FV417" s="6">
        <f t="shared" si="10"/>
        <v>0.829240302960753</v>
      </c>
      <c r="FY417" s="6">
        <f t="shared" si="11"/>
        <v>0.759332023575639</v>
      </c>
      <c r="GB417" s="6">
        <f t="shared" si="12"/>
        <v>0.664016958134605</v>
      </c>
      <c r="GE417" s="6">
        <f t="shared" si="13"/>
        <v>0.57840616966581</v>
      </c>
      <c r="HA417" s="1">
        <f t="shared" si="14"/>
        <v>0.829240302960753</v>
      </c>
      <c r="II417" s="1">
        <f t="shared" si="15"/>
        <v>0.759332023575639</v>
      </c>
      <c r="JQ417" s="1">
        <f t="shared" si="16"/>
        <v>0.664016958134605</v>
      </c>
      <c r="KY417" s="1">
        <f t="shared" si="17"/>
        <v>0.57840616966581</v>
      </c>
      <c r="MI417" s="1">
        <f t="shared" si="18"/>
        <v>0.831756046267087</v>
      </c>
      <c r="ML417" s="6">
        <f t="shared" si="19"/>
        <v>0.833171865917458</v>
      </c>
      <c r="MO417" s="6">
        <f t="shared" si="20"/>
        <v>0.789884247609462</v>
      </c>
      <c r="MR417" s="6">
        <f t="shared" si="21"/>
        <v>0.698818897637795</v>
      </c>
      <c r="MU417" s="6">
        <f t="shared" si="22"/>
        <v>0.631205673758865</v>
      </c>
      <c r="NQ417" s="1">
        <f t="shared" si="23"/>
        <v>0.833171865917458</v>
      </c>
      <c r="OY417" s="1">
        <f t="shared" si="24"/>
        <v>0.789884247609462</v>
      </c>
      <c r="QG417" s="1">
        <f t="shared" si="25"/>
        <v>0.698818897637795</v>
      </c>
      <c r="RO417" s="1">
        <f t="shared" si="26"/>
        <v>0.631205673758865</v>
      </c>
      <c r="SY417" s="1">
        <f t="shared" si="27"/>
        <v>0.831588132635253</v>
      </c>
      <c r="TB417" s="6">
        <f t="shared" si="28"/>
        <v>0.835757575757576</v>
      </c>
      <c r="TE417" s="6">
        <f t="shared" si="29"/>
        <v>0.78725645076356</v>
      </c>
      <c r="TH417" s="6">
        <f t="shared" si="30"/>
        <v>0.686986597492434</v>
      </c>
      <c r="TK417" s="6">
        <f t="shared" si="31"/>
        <v>0.62557781201849</v>
      </c>
      <c r="UG417" s="1">
        <f t="shared" si="32"/>
        <v>0.835757575757576</v>
      </c>
      <c r="VO417" s="1">
        <f t="shared" si="33"/>
        <v>0.78725645076356</v>
      </c>
      <c r="WW417" s="1">
        <f t="shared" si="34"/>
        <v>0.686986597492434</v>
      </c>
      <c r="YE417" s="1">
        <f t="shared" si="35"/>
        <v>0.62557781201849</v>
      </c>
    </row>
    <row r="418" spans="3:655">
      <c r="C418" s="1">
        <f t="shared" si="0"/>
        <v>0.829215431296055</v>
      </c>
      <c r="F418" s="6">
        <f t="shared" si="1"/>
        <v>0.831819142193112</v>
      </c>
      <c r="I418" s="6">
        <f t="shared" si="2"/>
        <v>0.81390243902439</v>
      </c>
      <c r="L418" s="6">
        <f t="shared" si="3"/>
        <v>0.783251231527094</v>
      </c>
      <c r="O418" s="6">
        <f t="shared" si="4"/>
        <v>0.685871056241427</v>
      </c>
      <c r="AK418" s="1">
        <f t="shared" si="5"/>
        <v>0.831819142193112</v>
      </c>
      <c r="BS418" s="1">
        <f t="shared" si="6"/>
        <v>0.81390243902439</v>
      </c>
      <c r="DA418" s="1">
        <f t="shared" si="7"/>
        <v>0.783251231527094</v>
      </c>
      <c r="EI418" s="1">
        <f t="shared" si="8"/>
        <v>0.685871056241427</v>
      </c>
      <c r="FS418" s="1">
        <f t="shared" si="9"/>
        <v>0.830755436000897</v>
      </c>
      <c r="FV418" s="6">
        <f t="shared" si="10"/>
        <v>0.832492874369656</v>
      </c>
      <c r="FY418" s="6">
        <f t="shared" si="11"/>
        <v>0.81001770806982</v>
      </c>
      <c r="GB418" s="6">
        <f t="shared" si="12"/>
        <v>0.784752077959301</v>
      </c>
      <c r="GE418" s="6">
        <f t="shared" si="13"/>
        <v>0.683969465648855</v>
      </c>
      <c r="HA418" s="1">
        <f t="shared" si="14"/>
        <v>0.832492874369656</v>
      </c>
      <c r="II418" s="1">
        <f t="shared" si="15"/>
        <v>0.81001770806982</v>
      </c>
      <c r="JQ418" s="1">
        <f t="shared" si="16"/>
        <v>0.784752077959301</v>
      </c>
      <c r="KY418" s="1">
        <f t="shared" si="17"/>
        <v>0.683969465648855</v>
      </c>
      <c r="MI418" s="1">
        <f t="shared" si="18"/>
        <v>0.834276475343573</v>
      </c>
      <c r="ML418" s="6">
        <f t="shared" si="19"/>
        <v>0.836528958292153</v>
      </c>
      <c r="MO418" s="6">
        <f t="shared" si="20"/>
        <v>0.821161048689139</v>
      </c>
      <c r="MR418" s="6">
        <f t="shared" si="21"/>
        <v>0.786879895561358</v>
      </c>
      <c r="MU418" s="6">
        <f t="shared" si="22"/>
        <v>0.70846394984326</v>
      </c>
      <c r="NQ418" s="1">
        <f t="shared" si="23"/>
        <v>0.836528958292153</v>
      </c>
      <c r="OY418" s="1">
        <f t="shared" si="24"/>
        <v>0.821161048689139</v>
      </c>
      <c r="QG418" s="1">
        <f t="shared" si="25"/>
        <v>0.786879895561358</v>
      </c>
      <c r="RO418" s="1">
        <f t="shared" si="26"/>
        <v>0.70846394984326</v>
      </c>
      <c r="SY418" s="1">
        <f t="shared" si="27"/>
        <v>0.836086138406858</v>
      </c>
      <c r="TB418" s="6">
        <f t="shared" si="28"/>
        <v>0.837721984078383</v>
      </c>
      <c r="TE418" s="6">
        <f t="shared" si="29"/>
        <v>0.820327552986512</v>
      </c>
      <c r="TH418" s="6">
        <f t="shared" si="30"/>
        <v>0.787613598115113</v>
      </c>
      <c r="TK418" s="6">
        <f t="shared" si="31"/>
        <v>0.705286839145107</v>
      </c>
      <c r="UG418" s="1">
        <f t="shared" si="32"/>
        <v>0.837721984078383</v>
      </c>
      <c r="VO418" s="1">
        <f t="shared" si="33"/>
        <v>0.820327552986512</v>
      </c>
      <c r="WW418" s="1">
        <f t="shared" si="34"/>
        <v>0.787613598115113</v>
      </c>
      <c r="YE418" s="1">
        <f t="shared" si="35"/>
        <v>0.705286839145107</v>
      </c>
    </row>
    <row r="419" spans="3:655">
      <c r="C419" s="1">
        <f t="shared" si="0"/>
        <v>0.830396943324135</v>
      </c>
      <c r="F419" s="6">
        <f t="shared" si="1"/>
        <v>0.831012263562669</v>
      </c>
      <c r="I419" s="6">
        <f t="shared" si="2"/>
        <v>0.809385582970489</v>
      </c>
      <c r="L419" s="6">
        <f t="shared" si="3"/>
        <v>0.780615206035984</v>
      </c>
      <c r="O419" s="6">
        <f t="shared" si="4"/>
        <v>0.68475073313783</v>
      </c>
      <c r="AK419" s="1">
        <f t="shared" si="5"/>
        <v>0.831012263562669</v>
      </c>
      <c r="BS419" s="1">
        <f t="shared" si="6"/>
        <v>0.809385582970489</v>
      </c>
      <c r="DA419" s="1">
        <f t="shared" si="7"/>
        <v>0.780615206035984</v>
      </c>
      <c r="EI419" s="1">
        <f t="shared" si="8"/>
        <v>0.68475073313783</v>
      </c>
      <c r="FS419" s="1">
        <f t="shared" si="9"/>
        <v>0.828583954405962</v>
      </c>
      <c r="FV419" s="6">
        <f t="shared" si="10"/>
        <v>0.83151700087184</v>
      </c>
      <c r="FY419" s="6">
        <f t="shared" si="11"/>
        <v>0.813639770172371</v>
      </c>
      <c r="GB419" s="6">
        <f t="shared" si="12"/>
        <v>0.781548904659056</v>
      </c>
      <c r="GE419" s="6">
        <f t="shared" si="13"/>
        <v>0.68160741885626</v>
      </c>
      <c r="HA419" s="1">
        <f t="shared" si="14"/>
        <v>0.83151700087184</v>
      </c>
      <c r="II419" s="1">
        <f t="shared" si="15"/>
        <v>0.813639770172371</v>
      </c>
      <c r="JQ419" s="1">
        <f t="shared" si="16"/>
        <v>0.781548904659056</v>
      </c>
      <c r="KY419" s="1">
        <f t="shared" si="17"/>
        <v>0.68160741885626</v>
      </c>
      <c r="MI419" s="1">
        <f t="shared" si="18"/>
        <v>0.835158150851582</v>
      </c>
      <c r="ML419" s="6">
        <f t="shared" si="19"/>
        <v>0.837050078247261</v>
      </c>
      <c r="MO419" s="6">
        <f t="shared" si="20"/>
        <v>0.820078831439833</v>
      </c>
      <c r="MR419" s="6">
        <f t="shared" si="21"/>
        <v>0.781957186544343</v>
      </c>
      <c r="MU419" s="6">
        <f t="shared" si="22"/>
        <v>0.705821205821206</v>
      </c>
      <c r="NQ419" s="1">
        <f t="shared" si="23"/>
        <v>0.837050078247261</v>
      </c>
      <c r="OY419" s="1">
        <f t="shared" si="24"/>
        <v>0.820078831439833</v>
      </c>
      <c r="QG419" s="1">
        <f t="shared" si="25"/>
        <v>0.781957186544343</v>
      </c>
      <c r="RO419" s="1">
        <f t="shared" si="26"/>
        <v>0.705821205821206</v>
      </c>
      <c r="SY419" s="1">
        <f t="shared" si="27"/>
        <v>0.835718730553827</v>
      </c>
      <c r="TB419" s="6">
        <f t="shared" si="28"/>
        <v>0.836518910126067</v>
      </c>
      <c r="TE419" s="6">
        <f t="shared" si="29"/>
        <v>0.819056785370548</v>
      </c>
      <c r="TH419" s="6">
        <f t="shared" si="30"/>
        <v>0.785180370490738</v>
      </c>
      <c r="TK419" s="6">
        <f t="shared" si="31"/>
        <v>0.702272727272727</v>
      </c>
      <c r="UG419" s="1">
        <f t="shared" si="32"/>
        <v>0.836518910126067</v>
      </c>
      <c r="VO419" s="1">
        <f t="shared" si="33"/>
        <v>0.819056785370548</v>
      </c>
      <c r="WW419" s="1">
        <f t="shared" si="34"/>
        <v>0.785180370490738</v>
      </c>
      <c r="YE419" s="1">
        <f t="shared" si="35"/>
        <v>0.702272727272727</v>
      </c>
    </row>
    <row r="420" spans="3:655">
      <c r="C420" s="1">
        <f t="shared" si="0"/>
        <v>0.828620029768233</v>
      </c>
      <c r="F420" s="6">
        <f t="shared" si="1"/>
        <v>0.832915622389306</v>
      </c>
      <c r="I420" s="6">
        <f t="shared" si="2"/>
        <v>0.812799616490892</v>
      </c>
      <c r="L420" s="6">
        <f t="shared" si="3"/>
        <v>0.789615040286482</v>
      </c>
      <c r="O420" s="6">
        <f t="shared" si="4"/>
        <v>0.682080924855491</v>
      </c>
      <c r="AK420" s="1">
        <f t="shared" si="5"/>
        <v>0.832915622389306</v>
      </c>
      <c r="BS420" s="1">
        <f t="shared" si="6"/>
        <v>0.812799616490892</v>
      </c>
      <c r="DA420" s="1">
        <f t="shared" si="7"/>
        <v>0.789615040286482</v>
      </c>
      <c r="EI420" s="1">
        <f t="shared" si="8"/>
        <v>0.682080924855491</v>
      </c>
      <c r="FS420" s="1">
        <f t="shared" si="9"/>
        <v>0.830467372134039</v>
      </c>
      <c r="FV420" s="6">
        <f t="shared" si="10"/>
        <v>0.832723358449946</v>
      </c>
      <c r="FY420" s="6">
        <f t="shared" si="11"/>
        <v>0.812127774769897</v>
      </c>
      <c r="GB420" s="6">
        <f t="shared" si="12"/>
        <v>0.782131196200653</v>
      </c>
      <c r="GE420" s="6">
        <f t="shared" si="13"/>
        <v>0.68798751950078</v>
      </c>
      <c r="HA420" s="1">
        <f t="shared" si="14"/>
        <v>0.832723358449946</v>
      </c>
      <c r="II420" s="1">
        <f t="shared" si="15"/>
        <v>0.812127774769897</v>
      </c>
      <c r="JQ420" s="1">
        <f t="shared" si="16"/>
        <v>0.782131196200653</v>
      </c>
      <c r="KY420" s="1">
        <f t="shared" si="17"/>
        <v>0.68798751950078</v>
      </c>
      <c r="MI420" s="1">
        <f t="shared" si="18"/>
        <v>0.835036794766966</v>
      </c>
      <c r="ML420" s="6">
        <f t="shared" si="19"/>
        <v>0.837387210670851</v>
      </c>
      <c r="MO420" s="6">
        <f t="shared" si="20"/>
        <v>0.820297951582868</v>
      </c>
      <c r="MR420" s="6">
        <f t="shared" si="21"/>
        <v>0.78541464988706</v>
      </c>
      <c r="MU420" s="6">
        <f t="shared" si="22"/>
        <v>0.70582226762002</v>
      </c>
      <c r="NQ420" s="1">
        <f t="shared" si="23"/>
        <v>0.837387210670851</v>
      </c>
      <c r="OY420" s="1">
        <f t="shared" si="24"/>
        <v>0.820297951582868</v>
      </c>
      <c r="QG420" s="1">
        <f t="shared" si="25"/>
        <v>0.78541464988706</v>
      </c>
      <c r="RO420" s="1">
        <f t="shared" si="26"/>
        <v>0.70582226762002</v>
      </c>
      <c r="SY420" s="1">
        <f t="shared" si="27"/>
        <v>0.834002111932418</v>
      </c>
      <c r="TB420" s="6">
        <f t="shared" si="28"/>
        <v>0.838035315607875</v>
      </c>
      <c r="TE420" s="6">
        <f t="shared" si="29"/>
        <v>0.8207343412527</v>
      </c>
      <c r="TH420" s="6">
        <f t="shared" si="30"/>
        <v>0.787962642684192</v>
      </c>
      <c r="TK420" s="6">
        <f t="shared" si="31"/>
        <v>0.701098901098901</v>
      </c>
      <c r="UG420" s="1">
        <f t="shared" si="32"/>
        <v>0.838035315607875</v>
      </c>
      <c r="VO420" s="1">
        <f t="shared" si="33"/>
        <v>0.8207343412527</v>
      </c>
      <c r="WW420" s="1">
        <f t="shared" si="34"/>
        <v>0.787962642684192</v>
      </c>
      <c r="YE420" s="1">
        <f t="shared" si="35"/>
        <v>0.701098901098901</v>
      </c>
    </row>
    <row r="421" spans="3:655">
      <c r="C421" s="1">
        <f t="shared" si="0"/>
        <v>0.829697098072442</v>
      </c>
      <c r="F421" s="6">
        <f t="shared" si="1"/>
        <v>0.832564962279967</v>
      </c>
      <c r="I421" s="6">
        <f t="shared" si="2"/>
        <v>0.813617438158217</v>
      </c>
      <c r="L421" s="6">
        <f t="shared" si="3"/>
        <v>0.782147315855181</v>
      </c>
      <c r="O421" s="6">
        <f t="shared" si="4"/>
        <v>0.665040650406504</v>
      </c>
      <c r="AK421" s="1">
        <f t="shared" si="5"/>
        <v>0.832564962279967</v>
      </c>
      <c r="BS421" s="1">
        <f t="shared" si="6"/>
        <v>0.813617438158217</v>
      </c>
      <c r="DA421" s="1">
        <f t="shared" si="7"/>
        <v>0.782147315855181</v>
      </c>
      <c r="EI421" s="1">
        <f t="shared" si="8"/>
        <v>0.665040650406504</v>
      </c>
      <c r="FS421" s="1">
        <f t="shared" si="9"/>
        <v>0.828722002635046</v>
      </c>
      <c r="FV421" s="6">
        <f t="shared" si="10"/>
        <v>0.833583529916363</v>
      </c>
      <c r="FY421" s="6">
        <f t="shared" si="11"/>
        <v>0.813295975547631</v>
      </c>
      <c r="GB421" s="6">
        <f t="shared" si="12"/>
        <v>0.784963364128703</v>
      </c>
      <c r="GE421" s="6">
        <f t="shared" si="13"/>
        <v>0.661740558292282</v>
      </c>
      <c r="HA421" s="1">
        <f t="shared" si="14"/>
        <v>0.833583529916363</v>
      </c>
      <c r="II421" s="1">
        <f t="shared" si="15"/>
        <v>0.813295975547631</v>
      </c>
      <c r="JQ421" s="1">
        <f t="shared" si="16"/>
        <v>0.784963364128703</v>
      </c>
      <c r="KY421" s="1">
        <f t="shared" si="17"/>
        <v>0.661740558292282</v>
      </c>
      <c r="MI421" s="1">
        <f t="shared" si="18"/>
        <v>0.833435897435897</v>
      </c>
      <c r="ML421" s="6">
        <f t="shared" si="19"/>
        <v>0.837209302325581</v>
      </c>
      <c r="MO421" s="6">
        <f t="shared" si="20"/>
        <v>0.817372473532243</v>
      </c>
      <c r="MR421" s="6">
        <f t="shared" si="21"/>
        <v>0.788829380260138</v>
      </c>
      <c r="MU421" s="6">
        <f t="shared" si="22"/>
        <v>0.707135250266241</v>
      </c>
      <c r="NQ421" s="1">
        <f t="shared" si="23"/>
        <v>0.837209302325581</v>
      </c>
      <c r="OY421" s="1">
        <f t="shared" si="24"/>
        <v>0.817372473532243</v>
      </c>
      <c r="QG421" s="1">
        <f t="shared" si="25"/>
        <v>0.788829380260138</v>
      </c>
      <c r="RO421" s="1">
        <f t="shared" si="26"/>
        <v>0.707135250266241</v>
      </c>
      <c r="SY421" s="1">
        <f t="shared" si="27"/>
        <v>0.834843058773963</v>
      </c>
      <c r="TB421" s="6">
        <f t="shared" si="28"/>
        <v>0.837688852592895</v>
      </c>
      <c r="TE421" s="6">
        <f t="shared" si="29"/>
        <v>0.817800788954635</v>
      </c>
      <c r="TH421" s="6">
        <f t="shared" si="30"/>
        <v>0.786158631415241</v>
      </c>
      <c r="TK421" s="6">
        <f t="shared" si="31"/>
        <v>0.708379888268156</v>
      </c>
      <c r="UG421" s="1">
        <f t="shared" si="32"/>
        <v>0.837688852592895</v>
      </c>
      <c r="VO421" s="1">
        <f t="shared" si="33"/>
        <v>0.817800788954635</v>
      </c>
      <c r="WW421" s="1">
        <f t="shared" si="34"/>
        <v>0.786158631415241</v>
      </c>
      <c r="YE421" s="1">
        <f t="shared" si="35"/>
        <v>0.708379888268156</v>
      </c>
    </row>
    <row r="422" spans="3:655">
      <c r="C422" s="1">
        <f t="shared" si="0"/>
        <v>0.830670263540153</v>
      </c>
      <c r="F422" s="6">
        <f t="shared" si="1"/>
        <v>0.833196215549157</v>
      </c>
      <c r="I422" s="6">
        <f t="shared" si="2"/>
        <v>0.812887828162291</v>
      </c>
      <c r="L422" s="6">
        <f t="shared" si="3"/>
        <v>0.779628443305573</v>
      </c>
      <c r="O422" s="6">
        <f t="shared" si="4"/>
        <v>0.665499124343257</v>
      </c>
      <c r="AK422" s="1">
        <f t="shared" si="5"/>
        <v>0.833196215549157</v>
      </c>
      <c r="BS422" s="1">
        <f t="shared" si="6"/>
        <v>0.812887828162291</v>
      </c>
      <c r="DA422" s="1">
        <f t="shared" si="7"/>
        <v>0.779628443305573</v>
      </c>
      <c r="EI422" s="1">
        <f t="shared" si="8"/>
        <v>0.665499124343257</v>
      </c>
      <c r="FS422" s="1">
        <f t="shared" si="9"/>
        <v>0.829532875802524</v>
      </c>
      <c r="FV422" s="6">
        <f t="shared" si="10"/>
        <v>0.832273112807464</v>
      </c>
      <c r="FY422" s="6">
        <f t="shared" si="11"/>
        <v>0.814384577360356</v>
      </c>
      <c r="GB422" s="6">
        <f t="shared" si="12"/>
        <v>0.78236914600551</v>
      </c>
      <c r="GE422" s="6">
        <f t="shared" si="13"/>
        <v>0.668965517241379</v>
      </c>
      <c r="HA422" s="1">
        <f t="shared" si="14"/>
        <v>0.832273112807464</v>
      </c>
      <c r="II422" s="1">
        <f t="shared" si="15"/>
        <v>0.814384577360356</v>
      </c>
      <c r="JQ422" s="1">
        <f t="shared" si="16"/>
        <v>0.78236914600551</v>
      </c>
      <c r="KY422" s="1">
        <f t="shared" si="17"/>
        <v>0.668965517241379</v>
      </c>
      <c r="MI422" s="1">
        <f t="shared" si="18"/>
        <v>0.834532374100719</v>
      </c>
      <c r="ML422" s="6">
        <f t="shared" si="19"/>
        <v>0.83628144654088</v>
      </c>
      <c r="MO422" s="6">
        <f t="shared" si="20"/>
        <v>0.817443249701314</v>
      </c>
      <c r="MR422" s="6">
        <f t="shared" si="21"/>
        <v>0.782954135066811</v>
      </c>
      <c r="MU422" s="6">
        <f t="shared" si="22"/>
        <v>0.704772475027747</v>
      </c>
      <c r="NQ422" s="1">
        <f t="shared" si="23"/>
        <v>0.83628144654088</v>
      </c>
      <c r="OY422" s="1">
        <f t="shared" si="24"/>
        <v>0.817443249701314</v>
      </c>
      <c r="QG422" s="1">
        <f t="shared" si="25"/>
        <v>0.782954135066811</v>
      </c>
      <c r="RO422" s="1">
        <f t="shared" si="26"/>
        <v>0.704772475027747</v>
      </c>
      <c r="SY422" s="1">
        <f t="shared" si="27"/>
        <v>0.836320956039266</v>
      </c>
      <c r="TB422" s="6">
        <f t="shared" si="28"/>
        <v>0.83661457276233</v>
      </c>
      <c r="TE422" s="6">
        <f t="shared" si="29"/>
        <v>0.81615807903952</v>
      </c>
      <c r="TH422" s="6">
        <f t="shared" si="30"/>
        <v>0.789811320754717</v>
      </c>
      <c r="TK422" s="6">
        <f t="shared" si="31"/>
        <v>0.705744431418523</v>
      </c>
      <c r="UG422" s="1">
        <f t="shared" si="32"/>
        <v>0.83661457276233</v>
      </c>
      <c r="VO422" s="1">
        <f t="shared" si="33"/>
        <v>0.81615807903952</v>
      </c>
      <c r="WW422" s="1">
        <f t="shared" si="34"/>
        <v>0.789811320754717</v>
      </c>
      <c r="YE422" s="1">
        <f t="shared" si="35"/>
        <v>0.705744431418523</v>
      </c>
    </row>
    <row r="423" spans="3:655">
      <c r="C423" s="1">
        <f t="shared" si="0"/>
        <v>0.827903091060986</v>
      </c>
      <c r="F423" s="6">
        <f t="shared" si="1"/>
        <v>0.831419196062346</v>
      </c>
      <c r="I423" s="6">
        <f t="shared" si="2"/>
        <v>0.810142393205096</v>
      </c>
      <c r="L423" s="6">
        <f t="shared" si="3"/>
        <v>0.780323861900397</v>
      </c>
      <c r="O423" s="6">
        <f t="shared" si="4"/>
        <v>0.667883211678832</v>
      </c>
      <c r="AK423" s="1">
        <f t="shared" si="5"/>
        <v>0.831419196062346</v>
      </c>
      <c r="BS423" s="1">
        <f t="shared" si="6"/>
        <v>0.810142393205096</v>
      </c>
      <c r="DA423" s="1">
        <f t="shared" si="7"/>
        <v>0.780323861900397</v>
      </c>
      <c r="EI423" s="1">
        <f t="shared" si="8"/>
        <v>0.667883211678832</v>
      </c>
      <c r="FS423" s="1">
        <f t="shared" si="9"/>
        <v>0.803159973666886</v>
      </c>
      <c r="FV423" s="6">
        <f t="shared" si="10"/>
        <v>0.833581930534839</v>
      </c>
      <c r="FY423" s="6">
        <f t="shared" si="11"/>
        <v>0.812612612612613</v>
      </c>
      <c r="GB423" s="6">
        <f t="shared" si="12"/>
        <v>0.783338714885373</v>
      </c>
      <c r="GE423" s="6">
        <f t="shared" si="13"/>
        <v>0.669565217391304</v>
      </c>
      <c r="HA423" s="1">
        <f t="shared" si="14"/>
        <v>0.833581930534839</v>
      </c>
      <c r="II423" s="1">
        <f t="shared" si="15"/>
        <v>0.812612612612613</v>
      </c>
      <c r="JQ423" s="1">
        <f t="shared" si="16"/>
        <v>0.783338714885373</v>
      </c>
      <c r="KY423" s="1">
        <f t="shared" si="17"/>
        <v>0.669565217391304</v>
      </c>
      <c r="MI423" s="1">
        <f t="shared" si="18"/>
        <v>0.83505367464905</v>
      </c>
      <c r="ML423" s="6">
        <f t="shared" si="19"/>
        <v>0.837140606538007</v>
      </c>
      <c r="MO423" s="6">
        <f t="shared" si="20"/>
        <v>0.816579323487375</v>
      </c>
      <c r="MR423" s="6">
        <f t="shared" si="21"/>
        <v>0.786811539902585</v>
      </c>
      <c r="MU423" s="6">
        <f t="shared" si="22"/>
        <v>0.708515283842795</v>
      </c>
      <c r="NQ423" s="1">
        <f t="shared" si="23"/>
        <v>0.837140606538007</v>
      </c>
      <c r="OY423" s="1">
        <f t="shared" si="24"/>
        <v>0.816579323487375</v>
      </c>
      <c r="QG423" s="1">
        <f t="shared" si="25"/>
        <v>0.786811539902585</v>
      </c>
      <c r="RO423" s="1">
        <f t="shared" si="26"/>
        <v>0.708515283842795</v>
      </c>
      <c r="SY423" s="1">
        <f t="shared" si="27"/>
        <v>0.835301560522986</v>
      </c>
      <c r="TB423" s="6">
        <f t="shared" si="28"/>
        <v>0.838145587637251</v>
      </c>
      <c r="TE423" s="6">
        <f t="shared" si="29"/>
        <v>0.818000994530085</v>
      </c>
      <c r="TH423" s="6">
        <f t="shared" si="30"/>
        <v>0.790479906359735</v>
      </c>
      <c r="TK423" s="6">
        <f t="shared" si="31"/>
        <v>0.707428571428571</v>
      </c>
      <c r="UG423" s="1">
        <f t="shared" si="32"/>
        <v>0.838145587637251</v>
      </c>
      <c r="VO423" s="1">
        <f t="shared" si="33"/>
        <v>0.818000994530085</v>
      </c>
      <c r="WW423" s="1">
        <f t="shared" si="34"/>
        <v>0.790479906359735</v>
      </c>
      <c r="YE423" s="1">
        <f t="shared" si="35"/>
        <v>0.707428571428571</v>
      </c>
    </row>
    <row r="424" spans="3:655">
      <c r="C424" s="1">
        <f t="shared" si="0"/>
        <v>0.83763987792472</v>
      </c>
      <c r="F424" s="6">
        <f t="shared" si="1"/>
        <v>0.839828606406856</v>
      </c>
      <c r="I424" s="6">
        <f t="shared" si="2"/>
        <v>0.819517795637199</v>
      </c>
      <c r="L424" s="6">
        <f t="shared" si="3"/>
        <v>0.754202465446395</v>
      </c>
      <c r="O424" s="6">
        <f t="shared" si="4"/>
        <v>0.601941747572815</v>
      </c>
      <c r="AK424" s="1">
        <f t="shared" si="5"/>
        <v>0.839828606406856</v>
      </c>
      <c r="BS424" s="1">
        <f t="shared" si="6"/>
        <v>0.819517795637199</v>
      </c>
      <c r="DA424" s="1">
        <f t="shared" si="7"/>
        <v>0.754202465446395</v>
      </c>
      <c r="EI424" s="1">
        <f t="shared" si="8"/>
        <v>0.601941747572815</v>
      </c>
      <c r="FS424" s="1">
        <f t="shared" si="9"/>
        <v>0.838444124305413</v>
      </c>
      <c r="FV424" s="6">
        <f t="shared" si="10"/>
        <v>0.838961587167581</v>
      </c>
      <c r="FY424" s="6">
        <f t="shared" si="11"/>
        <v>0.822103732428502</v>
      </c>
      <c r="GB424" s="6">
        <f t="shared" si="12"/>
        <v>0.752725856697819</v>
      </c>
      <c r="GE424" s="6">
        <f t="shared" si="13"/>
        <v>0.608938547486033</v>
      </c>
      <c r="HA424" s="1">
        <f t="shared" si="14"/>
        <v>0.838961587167581</v>
      </c>
      <c r="II424" s="1">
        <f t="shared" si="15"/>
        <v>0.822103732428502</v>
      </c>
      <c r="JQ424" s="1">
        <f t="shared" si="16"/>
        <v>0.752725856697819</v>
      </c>
      <c r="KY424" s="1">
        <f t="shared" si="17"/>
        <v>0.608938547486033</v>
      </c>
      <c r="MI424" s="1">
        <f t="shared" si="18"/>
        <v>0.839156626506024</v>
      </c>
      <c r="ML424" s="6">
        <f t="shared" si="19"/>
        <v>0.840882694541231</v>
      </c>
      <c r="MO424" s="6">
        <f t="shared" si="20"/>
        <v>0.829674139126416</v>
      </c>
      <c r="MR424" s="6">
        <f t="shared" si="21"/>
        <v>0.770629370629371</v>
      </c>
      <c r="MU424" s="6">
        <f t="shared" si="22"/>
        <v>0.643072289156627</v>
      </c>
      <c r="NQ424" s="1">
        <f t="shared" si="23"/>
        <v>0.840882694541231</v>
      </c>
      <c r="OY424" s="1">
        <f t="shared" si="24"/>
        <v>0.829674139126416</v>
      </c>
      <c r="QG424" s="1">
        <f t="shared" si="25"/>
        <v>0.770629370629371</v>
      </c>
      <c r="RO424" s="1">
        <f t="shared" si="26"/>
        <v>0.643072289156627</v>
      </c>
      <c r="SY424" s="1">
        <f t="shared" si="27"/>
        <v>0.839503661513426</v>
      </c>
      <c r="TB424" s="6">
        <f t="shared" si="28"/>
        <v>0.841285685765622</v>
      </c>
      <c r="TE424" s="6">
        <f t="shared" si="29"/>
        <v>0.830520560969812</v>
      </c>
      <c r="TH424" s="6">
        <f t="shared" si="30"/>
        <v>0.780192376202351</v>
      </c>
      <c r="TK424" s="6">
        <f t="shared" si="31"/>
        <v>0.647058823529412</v>
      </c>
      <c r="UG424" s="1">
        <f t="shared" si="32"/>
        <v>0.841285685765622</v>
      </c>
      <c r="VO424" s="1">
        <f t="shared" si="33"/>
        <v>0.830520560969812</v>
      </c>
      <c r="WW424" s="1">
        <f t="shared" si="34"/>
        <v>0.780192376202351</v>
      </c>
      <c r="YE424" s="1">
        <f t="shared" si="35"/>
        <v>0.647058823529412</v>
      </c>
    </row>
    <row r="425" spans="3:655">
      <c r="C425" s="1">
        <f t="shared" si="0"/>
        <v>0.838805970149254</v>
      </c>
      <c r="F425" s="6">
        <f t="shared" si="1"/>
        <v>0.839571110661542</v>
      </c>
      <c r="I425" s="6">
        <f t="shared" si="2"/>
        <v>0.821797752808989</v>
      </c>
      <c r="L425" s="6">
        <f t="shared" si="3"/>
        <v>0.754200859710825</v>
      </c>
      <c r="O425" s="6">
        <f t="shared" si="4"/>
        <v>0.607072691552063</v>
      </c>
      <c r="AK425" s="1">
        <f t="shared" si="5"/>
        <v>0.839571110661542</v>
      </c>
      <c r="BS425" s="1">
        <f t="shared" si="6"/>
        <v>0.821797752808989</v>
      </c>
      <c r="DA425" s="1">
        <f t="shared" si="7"/>
        <v>0.754200859710825</v>
      </c>
      <c r="EI425" s="1">
        <f t="shared" si="8"/>
        <v>0.607072691552063</v>
      </c>
      <c r="FS425" s="1">
        <f t="shared" si="9"/>
        <v>0.83752299202943</v>
      </c>
      <c r="FV425" s="6">
        <f t="shared" si="10"/>
        <v>0.83979057591623</v>
      </c>
      <c r="FY425" s="6">
        <f t="shared" si="11"/>
        <v>0.819606925596631</v>
      </c>
      <c r="GB425" s="6">
        <f t="shared" si="12"/>
        <v>0.750302053966975</v>
      </c>
      <c r="GE425" s="6">
        <f t="shared" si="13"/>
        <v>0.607210626185958</v>
      </c>
      <c r="HA425" s="1">
        <f t="shared" si="14"/>
        <v>0.83979057591623</v>
      </c>
      <c r="II425" s="1">
        <f t="shared" si="15"/>
        <v>0.819606925596631</v>
      </c>
      <c r="JQ425" s="1">
        <f t="shared" si="16"/>
        <v>0.750302053966975</v>
      </c>
      <c r="KY425" s="1">
        <f t="shared" si="17"/>
        <v>0.607210626185958</v>
      </c>
      <c r="MI425" s="1">
        <f t="shared" si="18"/>
        <v>0.840056474384833</v>
      </c>
      <c r="ML425" s="6">
        <f t="shared" si="19"/>
        <v>0.840974486859774</v>
      </c>
      <c r="MO425" s="6">
        <f t="shared" si="20"/>
        <v>0.831104855735398</v>
      </c>
      <c r="MR425" s="6">
        <f t="shared" si="21"/>
        <v>0.777620396600567</v>
      </c>
      <c r="MU425" s="6">
        <f t="shared" si="22"/>
        <v>0.649331352154532</v>
      </c>
      <c r="NQ425" s="1">
        <f t="shared" si="23"/>
        <v>0.840974486859774</v>
      </c>
      <c r="OY425" s="1">
        <f t="shared" si="24"/>
        <v>0.831104855735398</v>
      </c>
      <c r="QG425" s="1">
        <f t="shared" si="25"/>
        <v>0.777620396600567</v>
      </c>
      <c r="RO425" s="1">
        <f t="shared" si="26"/>
        <v>0.649331352154532</v>
      </c>
      <c r="SY425" s="1">
        <f t="shared" si="27"/>
        <v>0.840239125953412</v>
      </c>
      <c r="TB425" s="6">
        <f t="shared" si="28"/>
        <v>0.841463414634146</v>
      </c>
      <c r="TE425" s="6">
        <f t="shared" si="29"/>
        <v>0.830806257521059</v>
      </c>
      <c r="TH425" s="6">
        <f t="shared" si="30"/>
        <v>0.781765972720747</v>
      </c>
      <c r="TK425" s="6">
        <f t="shared" si="31"/>
        <v>0.644144144144144</v>
      </c>
      <c r="UG425" s="1">
        <f t="shared" si="32"/>
        <v>0.841463414634146</v>
      </c>
      <c r="VO425" s="1">
        <f t="shared" si="33"/>
        <v>0.830806257521059</v>
      </c>
      <c r="WW425" s="1">
        <f t="shared" si="34"/>
        <v>0.781765972720747</v>
      </c>
      <c r="YE425" s="1">
        <f t="shared" si="35"/>
        <v>0.644144144144144</v>
      </c>
    </row>
    <row r="426" spans="3:655">
      <c r="C426" s="1">
        <f t="shared" si="0"/>
        <v>0.837980867087319</v>
      </c>
      <c r="F426" s="6">
        <f t="shared" si="1"/>
        <v>0.839828606406856</v>
      </c>
      <c r="I426" s="6">
        <f t="shared" si="2"/>
        <v>0.820093457943925</v>
      </c>
      <c r="L426" s="6">
        <f t="shared" si="3"/>
        <v>0.752920353982301</v>
      </c>
      <c r="O426" s="6">
        <f t="shared" si="4"/>
        <v>0.606854838709677</v>
      </c>
      <c r="AK426" s="1">
        <f t="shared" si="5"/>
        <v>0.839828606406856</v>
      </c>
      <c r="BS426" s="1">
        <f t="shared" si="6"/>
        <v>0.820093457943925</v>
      </c>
      <c r="DA426" s="1">
        <f t="shared" si="7"/>
        <v>0.752920353982301</v>
      </c>
      <c r="EI426" s="1">
        <f t="shared" si="8"/>
        <v>0.606854838709677</v>
      </c>
      <c r="FS426" s="1">
        <f t="shared" si="9"/>
        <v>0.83722854188211</v>
      </c>
      <c r="FV426" s="6">
        <f t="shared" si="10"/>
        <v>0.840447575631993</v>
      </c>
      <c r="FY426" s="6">
        <f t="shared" si="11"/>
        <v>0.821316614420063</v>
      </c>
      <c r="GB426" s="6">
        <f t="shared" si="12"/>
        <v>0.754868270332188</v>
      </c>
      <c r="GE426" s="6">
        <f t="shared" si="13"/>
        <v>0.601145038167939</v>
      </c>
      <c r="HA426" s="1">
        <f t="shared" si="14"/>
        <v>0.840447575631993</v>
      </c>
      <c r="II426" s="1">
        <f t="shared" si="15"/>
        <v>0.821316614420063</v>
      </c>
      <c r="JQ426" s="1">
        <f t="shared" si="16"/>
        <v>0.754868270332188</v>
      </c>
      <c r="KY426" s="1">
        <f t="shared" si="17"/>
        <v>0.601145038167939</v>
      </c>
      <c r="MI426" s="1">
        <f t="shared" si="18"/>
        <v>0.840339531123686</v>
      </c>
      <c r="ML426" s="6">
        <f t="shared" si="19"/>
        <v>0.841026623252251</v>
      </c>
      <c r="MO426" s="6">
        <f t="shared" si="20"/>
        <v>0.831057625549641</v>
      </c>
      <c r="MR426" s="6">
        <f t="shared" si="21"/>
        <v>0.776599634369287</v>
      </c>
      <c r="MU426" s="6">
        <f t="shared" si="22"/>
        <v>0.643730886850153</v>
      </c>
      <c r="NQ426" s="1">
        <f t="shared" si="23"/>
        <v>0.841026623252251</v>
      </c>
      <c r="OY426" s="1">
        <f t="shared" si="24"/>
        <v>0.831057625549641</v>
      </c>
      <c r="QG426" s="1">
        <f t="shared" si="25"/>
        <v>0.776599634369287</v>
      </c>
      <c r="RO426" s="1">
        <f t="shared" si="26"/>
        <v>0.643730886850153</v>
      </c>
      <c r="SY426" s="1">
        <f t="shared" si="27"/>
        <v>0.839516294322607</v>
      </c>
      <c r="TB426" s="6">
        <f t="shared" si="28"/>
        <v>0.840150913423352</v>
      </c>
      <c r="TE426" s="6">
        <f t="shared" si="29"/>
        <v>0.829380445304937</v>
      </c>
      <c r="TH426" s="6">
        <f t="shared" si="30"/>
        <v>0.779474431818182</v>
      </c>
      <c r="TK426" s="6">
        <f t="shared" si="31"/>
        <v>0.65028901734104</v>
      </c>
      <c r="UG426" s="1">
        <f t="shared" si="32"/>
        <v>0.840150913423352</v>
      </c>
      <c r="VO426" s="1">
        <f t="shared" si="33"/>
        <v>0.829380445304937</v>
      </c>
      <c r="WW426" s="1">
        <f t="shared" si="34"/>
        <v>0.779474431818182</v>
      </c>
      <c r="YE426" s="1">
        <f t="shared" si="35"/>
        <v>0.65028901734104</v>
      </c>
    </row>
    <row r="427" spans="3:655">
      <c r="C427" s="1">
        <f t="shared" si="0"/>
        <v>0.830732553099263</v>
      </c>
      <c r="F427" s="6">
        <f t="shared" si="1"/>
        <v>0.831585570469799</v>
      </c>
      <c r="I427" s="6">
        <f t="shared" si="2"/>
        <v>0.816035415641909</v>
      </c>
      <c r="L427" s="6">
        <f t="shared" si="3"/>
        <v>0.783661119515885</v>
      </c>
      <c r="O427" s="6">
        <f t="shared" si="4"/>
        <v>0.690909090909091</v>
      </c>
      <c r="AK427" s="1">
        <f t="shared" si="5"/>
        <v>0.831585570469799</v>
      </c>
      <c r="BS427" s="1">
        <f t="shared" si="6"/>
        <v>0.816035415641909</v>
      </c>
      <c r="DA427" s="1">
        <f t="shared" si="7"/>
        <v>0.783661119515885</v>
      </c>
      <c r="EI427" s="1">
        <f t="shared" si="8"/>
        <v>0.690909090909091</v>
      </c>
      <c r="FS427" s="1">
        <f t="shared" si="9"/>
        <v>0.830596175478065</v>
      </c>
      <c r="FV427" s="6">
        <f t="shared" si="10"/>
        <v>0.832269425489764</v>
      </c>
      <c r="FY427" s="6">
        <f t="shared" si="11"/>
        <v>0.81838905775076</v>
      </c>
      <c r="GB427" s="6">
        <f t="shared" si="12"/>
        <v>0.781950333131435</v>
      </c>
      <c r="GE427" s="6">
        <f t="shared" si="13"/>
        <v>0.692307692307692</v>
      </c>
      <c r="HA427" s="1">
        <f t="shared" si="14"/>
        <v>0.832269425489764</v>
      </c>
      <c r="II427" s="1">
        <f t="shared" si="15"/>
        <v>0.81838905775076</v>
      </c>
      <c r="JQ427" s="1">
        <f t="shared" si="16"/>
        <v>0.781950333131435</v>
      </c>
      <c r="KY427" s="1">
        <f t="shared" si="17"/>
        <v>0.692307692307692</v>
      </c>
      <c r="MI427" s="1">
        <f t="shared" si="18"/>
        <v>0.834281072298944</v>
      </c>
      <c r="ML427" s="6">
        <f t="shared" si="19"/>
        <v>0.837296868806976</v>
      </c>
      <c r="MO427" s="6">
        <f t="shared" si="20"/>
        <v>0.821190530912434</v>
      </c>
      <c r="MR427" s="6">
        <f t="shared" si="21"/>
        <v>0.786278849193803</v>
      </c>
      <c r="MU427" s="6">
        <f t="shared" si="22"/>
        <v>0.700205338809035</v>
      </c>
      <c r="NQ427" s="1">
        <f t="shared" si="23"/>
        <v>0.837296868806976</v>
      </c>
      <c r="OY427" s="1">
        <f t="shared" si="24"/>
        <v>0.821190530912434</v>
      </c>
      <c r="QG427" s="1">
        <f t="shared" si="25"/>
        <v>0.786278849193803</v>
      </c>
      <c r="RO427" s="1">
        <f t="shared" si="26"/>
        <v>0.700205338809035</v>
      </c>
      <c r="SY427" s="1">
        <f t="shared" si="27"/>
        <v>0.835857552189931</v>
      </c>
      <c r="TB427" s="6">
        <f t="shared" si="28"/>
        <v>0.836032793441312</v>
      </c>
      <c r="TE427" s="6">
        <f t="shared" si="29"/>
        <v>0.820881670533643</v>
      </c>
      <c r="TH427" s="6">
        <f t="shared" si="30"/>
        <v>0.786472148541114</v>
      </c>
      <c r="TK427" s="6">
        <f t="shared" si="31"/>
        <v>0.705338809034908</v>
      </c>
      <c r="UG427" s="1">
        <f t="shared" si="32"/>
        <v>0.836032793441312</v>
      </c>
      <c r="VO427" s="1">
        <f t="shared" si="33"/>
        <v>0.820881670533643</v>
      </c>
      <c r="WW427" s="1">
        <f t="shared" si="34"/>
        <v>0.786472148541114</v>
      </c>
      <c r="YE427" s="1">
        <f t="shared" si="35"/>
        <v>0.705338809034908</v>
      </c>
    </row>
    <row r="428" spans="3:655">
      <c r="C428" s="1">
        <f t="shared" si="0"/>
        <v>0.830785562632696</v>
      </c>
      <c r="F428" s="6">
        <f t="shared" si="1"/>
        <v>0.833860425890786</v>
      </c>
      <c r="I428" s="6">
        <f t="shared" si="2"/>
        <v>0.817890586495811</v>
      </c>
      <c r="L428" s="6">
        <f t="shared" si="3"/>
        <v>0.78656853725851</v>
      </c>
      <c r="O428" s="6">
        <f t="shared" si="4"/>
        <v>0.69311377245509</v>
      </c>
      <c r="AK428" s="1">
        <f t="shared" si="5"/>
        <v>0.833860425890786</v>
      </c>
      <c r="BS428" s="1">
        <f t="shared" si="6"/>
        <v>0.817890586495811</v>
      </c>
      <c r="DA428" s="1">
        <f t="shared" si="7"/>
        <v>0.78656853725851</v>
      </c>
      <c r="EI428" s="1">
        <f t="shared" si="8"/>
        <v>0.69311377245509</v>
      </c>
      <c r="FS428" s="1">
        <f t="shared" si="9"/>
        <v>0.830595026642984</v>
      </c>
      <c r="FV428" s="6">
        <f t="shared" si="10"/>
        <v>0.831603977518374</v>
      </c>
      <c r="FY428" s="6">
        <f t="shared" si="11"/>
        <v>0.814432989690722</v>
      </c>
      <c r="GB428" s="6">
        <f t="shared" si="12"/>
        <v>0.784129959387691</v>
      </c>
      <c r="GE428" s="6">
        <f t="shared" si="13"/>
        <v>0.688821752265861</v>
      </c>
      <c r="HA428" s="1">
        <f t="shared" si="14"/>
        <v>0.831603977518374</v>
      </c>
      <c r="II428" s="1">
        <f t="shared" si="15"/>
        <v>0.814432989690722</v>
      </c>
      <c r="JQ428" s="1">
        <f t="shared" si="16"/>
        <v>0.784129959387691</v>
      </c>
      <c r="KY428" s="1">
        <f t="shared" si="17"/>
        <v>0.688821752265861</v>
      </c>
      <c r="MI428" s="1">
        <f t="shared" si="18"/>
        <v>0.835738971335637</v>
      </c>
      <c r="ML428" s="6">
        <f t="shared" si="19"/>
        <v>0.836852589641434</v>
      </c>
      <c r="MO428" s="6">
        <f t="shared" si="20"/>
        <v>0.822098679638638</v>
      </c>
      <c r="MR428" s="6">
        <f t="shared" si="21"/>
        <v>0.789072426937738</v>
      </c>
      <c r="MU428" s="6">
        <f t="shared" si="22"/>
        <v>0.703406813627255</v>
      </c>
      <c r="NQ428" s="1">
        <f t="shared" si="23"/>
        <v>0.836852589641434</v>
      </c>
      <c r="OY428" s="1">
        <f t="shared" si="24"/>
        <v>0.822098679638638</v>
      </c>
      <c r="QG428" s="1">
        <f t="shared" si="25"/>
        <v>0.789072426937738</v>
      </c>
      <c r="RO428" s="1">
        <f t="shared" si="26"/>
        <v>0.703406813627255</v>
      </c>
      <c r="SY428" s="1">
        <f t="shared" si="27"/>
        <v>0.835873146622735</v>
      </c>
      <c r="TB428" s="6">
        <f t="shared" si="28"/>
        <v>0.837576475231893</v>
      </c>
      <c r="TE428" s="6">
        <f t="shared" si="29"/>
        <v>0.819351873132613</v>
      </c>
      <c r="TH428" s="6">
        <f t="shared" si="30"/>
        <v>0.787417218543046</v>
      </c>
      <c r="TK428" s="6">
        <f t="shared" si="31"/>
        <v>0.707955689828802</v>
      </c>
      <c r="UG428" s="1">
        <f t="shared" si="32"/>
        <v>0.837576475231893</v>
      </c>
      <c r="VO428" s="1">
        <f t="shared" si="33"/>
        <v>0.819351873132613</v>
      </c>
      <c r="WW428" s="1">
        <f t="shared" si="34"/>
        <v>0.787417218543046</v>
      </c>
      <c r="YE428" s="1">
        <f t="shared" si="35"/>
        <v>0.707955689828802</v>
      </c>
    </row>
    <row r="429" spans="3:655">
      <c r="C429" s="1">
        <f t="shared" si="0"/>
        <v>0.829336188436831</v>
      </c>
      <c r="F429" s="6">
        <f t="shared" si="1"/>
        <v>0.832106038291605</v>
      </c>
      <c r="I429" s="6">
        <f t="shared" si="2"/>
        <v>0.814345991561181</v>
      </c>
      <c r="L429" s="6">
        <f t="shared" si="3"/>
        <v>0.781024009256581</v>
      </c>
      <c r="O429" s="6">
        <f t="shared" si="4"/>
        <v>0.688922610015175</v>
      </c>
      <c r="AK429" s="1">
        <f t="shared" si="5"/>
        <v>0.832106038291605</v>
      </c>
      <c r="BS429" s="1">
        <f t="shared" si="6"/>
        <v>0.814345991561181</v>
      </c>
      <c r="DA429" s="1">
        <f t="shared" si="7"/>
        <v>0.781024009256581</v>
      </c>
      <c r="EI429" s="1">
        <f t="shared" si="8"/>
        <v>0.688922610015175</v>
      </c>
      <c r="FS429" s="1">
        <f t="shared" si="9"/>
        <v>0.829555555555555</v>
      </c>
      <c r="FV429" s="6">
        <f t="shared" si="10"/>
        <v>0.833151581243184</v>
      </c>
      <c r="FY429" s="6">
        <f t="shared" si="11"/>
        <v>0.815881763527054</v>
      </c>
      <c r="GB429" s="6">
        <f t="shared" si="12"/>
        <v>0.782230506368437</v>
      </c>
      <c r="GE429" s="6">
        <f t="shared" si="13"/>
        <v>0.69218989280245</v>
      </c>
      <c r="HA429" s="1">
        <f t="shared" si="14"/>
        <v>0.833151581243184</v>
      </c>
      <c r="II429" s="1">
        <f t="shared" si="15"/>
        <v>0.815881763527054</v>
      </c>
      <c r="JQ429" s="1">
        <f t="shared" si="16"/>
        <v>0.782230506368437</v>
      </c>
      <c r="KY429" s="1">
        <f t="shared" si="17"/>
        <v>0.69218989280245</v>
      </c>
      <c r="MI429" s="1">
        <f t="shared" si="18"/>
        <v>0.834015554645927</v>
      </c>
      <c r="ML429" s="6">
        <f t="shared" si="19"/>
        <v>0.836446740858506</v>
      </c>
      <c r="MO429" s="6">
        <f t="shared" si="20"/>
        <v>0.820059674087675</v>
      </c>
      <c r="MR429" s="6">
        <f t="shared" si="21"/>
        <v>0.785254346426272</v>
      </c>
      <c r="MU429" s="6">
        <f t="shared" si="22"/>
        <v>0.709547738693467</v>
      </c>
      <c r="NQ429" s="1">
        <f t="shared" si="23"/>
        <v>0.836446740858506</v>
      </c>
      <c r="OY429" s="1">
        <f t="shared" si="24"/>
        <v>0.820059674087675</v>
      </c>
      <c r="QG429" s="1">
        <f t="shared" si="25"/>
        <v>0.785254346426272</v>
      </c>
      <c r="RO429" s="1">
        <f t="shared" si="26"/>
        <v>0.709547738693467</v>
      </c>
      <c r="SY429" s="1">
        <f t="shared" si="27"/>
        <v>0.834018077239113</v>
      </c>
      <c r="TB429" s="6">
        <f t="shared" si="28"/>
        <v>0.836552144744867</v>
      </c>
      <c r="TE429" s="6">
        <f t="shared" si="29"/>
        <v>0.820719889247808</v>
      </c>
      <c r="TH429" s="6">
        <f t="shared" si="30"/>
        <v>0.788474810213941</v>
      </c>
      <c r="TK429" s="6">
        <f t="shared" si="31"/>
        <v>0.703815261044177</v>
      </c>
      <c r="UG429" s="1">
        <f t="shared" si="32"/>
        <v>0.836552144744867</v>
      </c>
      <c r="VO429" s="1">
        <f t="shared" si="33"/>
        <v>0.820719889247808</v>
      </c>
      <c r="WW429" s="1">
        <f t="shared" si="34"/>
        <v>0.788474810213941</v>
      </c>
      <c r="YE429" s="1">
        <f t="shared" si="35"/>
        <v>0.703815261044177</v>
      </c>
    </row>
    <row r="430" spans="3:655">
      <c r="C430" s="1">
        <f t="shared" si="0"/>
        <v>0.828927573608425</v>
      </c>
      <c r="F430" s="6">
        <f t="shared" si="1"/>
        <v>0.831787521079258</v>
      </c>
      <c r="I430" s="6">
        <f t="shared" si="2"/>
        <v>0.815214662314838</v>
      </c>
      <c r="L430" s="6">
        <f t="shared" si="3"/>
        <v>0.782802547770701</v>
      </c>
      <c r="O430" s="6">
        <f t="shared" si="4"/>
        <v>0.665016501650165</v>
      </c>
      <c r="AK430" s="1">
        <f t="shared" si="5"/>
        <v>0.831787521079258</v>
      </c>
      <c r="BS430" s="1">
        <f t="shared" si="6"/>
        <v>0.815214662314838</v>
      </c>
      <c r="DA430" s="1">
        <f t="shared" si="7"/>
        <v>0.782802547770701</v>
      </c>
      <c r="EI430" s="1">
        <f t="shared" si="8"/>
        <v>0.665016501650165</v>
      </c>
      <c r="FS430" s="1">
        <f t="shared" si="9"/>
        <v>0.82953819961694</v>
      </c>
      <c r="FV430" s="6">
        <f t="shared" si="10"/>
        <v>0.831860269360269</v>
      </c>
      <c r="FY430" s="6">
        <f t="shared" si="11"/>
        <v>0.815260058881256</v>
      </c>
      <c r="GB430" s="6">
        <f t="shared" si="12"/>
        <v>0.780986372485399</v>
      </c>
      <c r="GE430" s="6">
        <f t="shared" si="13"/>
        <v>0.668261562998405</v>
      </c>
      <c r="HA430" s="1">
        <f t="shared" si="14"/>
        <v>0.831860269360269</v>
      </c>
      <c r="II430" s="1">
        <f t="shared" si="15"/>
        <v>0.815260058881256</v>
      </c>
      <c r="JQ430" s="1">
        <f t="shared" si="16"/>
        <v>0.780986372485399</v>
      </c>
      <c r="KY430" s="1">
        <f t="shared" si="17"/>
        <v>0.668261562998405</v>
      </c>
      <c r="MI430" s="1">
        <f t="shared" si="18"/>
        <v>0.834042553191489</v>
      </c>
      <c r="ML430" s="6">
        <f t="shared" si="19"/>
        <v>0.836967393478696</v>
      </c>
      <c r="MO430" s="6">
        <f t="shared" si="20"/>
        <v>0.817926515328809</v>
      </c>
      <c r="MR430" s="6">
        <f t="shared" si="21"/>
        <v>0.788897280966767</v>
      </c>
      <c r="MU430" s="6">
        <f t="shared" si="22"/>
        <v>0.702793296089385</v>
      </c>
      <c r="NQ430" s="1">
        <f t="shared" si="23"/>
        <v>0.836967393478696</v>
      </c>
      <c r="OY430" s="1">
        <f t="shared" si="24"/>
        <v>0.817926515328809</v>
      </c>
      <c r="QG430" s="1">
        <f t="shared" si="25"/>
        <v>0.788897280966767</v>
      </c>
      <c r="RO430" s="1">
        <f t="shared" si="26"/>
        <v>0.702793296089385</v>
      </c>
      <c r="SY430" s="1">
        <f t="shared" si="27"/>
        <v>0.834007278608977</v>
      </c>
      <c r="TB430" s="6">
        <f t="shared" si="28"/>
        <v>0.835715765485809</v>
      </c>
      <c r="TE430" s="6">
        <f t="shared" si="29"/>
        <v>0.817368792657096</v>
      </c>
      <c r="TH430" s="6">
        <f t="shared" si="30"/>
        <v>0.788906624102155</v>
      </c>
      <c r="TK430" s="6">
        <f t="shared" si="31"/>
        <v>0.704626334519573</v>
      </c>
      <c r="UG430" s="1">
        <f t="shared" si="32"/>
        <v>0.835715765485809</v>
      </c>
      <c r="VO430" s="1">
        <f t="shared" si="33"/>
        <v>0.817368792657096</v>
      </c>
      <c r="WW430" s="1">
        <f t="shared" si="34"/>
        <v>0.788906624102155</v>
      </c>
      <c r="YE430" s="1">
        <f t="shared" si="35"/>
        <v>0.704626334519573</v>
      </c>
    </row>
    <row r="431" spans="3:655">
      <c r="C431" s="1">
        <f t="shared" si="0"/>
        <v>0.829076202639421</v>
      </c>
      <c r="F431" s="6">
        <f t="shared" si="1"/>
        <v>0.831552482715273</v>
      </c>
      <c r="I431" s="6">
        <f t="shared" si="2"/>
        <v>0.816326530612245</v>
      </c>
      <c r="L431" s="6">
        <f t="shared" si="3"/>
        <v>0.78363694471077</v>
      </c>
      <c r="O431" s="6">
        <f t="shared" si="4"/>
        <v>0.664884135472371</v>
      </c>
      <c r="AK431" s="1">
        <f t="shared" si="5"/>
        <v>0.831552482715273</v>
      </c>
      <c r="BS431" s="1">
        <f t="shared" si="6"/>
        <v>0.816326530612245</v>
      </c>
      <c r="DA431" s="1">
        <f t="shared" si="7"/>
        <v>0.78363694471077</v>
      </c>
      <c r="EI431" s="1">
        <f t="shared" si="8"/>
        <v>0.664884135472371</v>
      </c>
      <c r="FS431" s="1">
        <f t="shared" si="9"/>
        <v>0.82827425175122</v>
      </c>
      <c r="FV431" s="6">
        <f t="shared" si="10"/>
        <v>0.8325888108913</v>
      </c>
      <c r="FY431" s="6">
        <f t="shared" si="11"/>
        <v>0.816230883078441</v>
      </c>
      <c r="GB431" s="6">
        <f t="shared" si="12"/>
        <v>0.781331592689295</v>
      </c>
      <c r="GE431" s="6">
        <f t="shared" si="13"/>
        <v>0.664451827242525</v>
      </c>
      <c r="HA431" s="1">
        <f t="shared" si="14"/>
        <v>0.8325888108913</v>
      </c>
      <c r="II431" s="1">
        <f t="shared" si="15"/>
        <v>0.816230883078441</v>
      </c>
      <c r="JQ431" s="1">
        <f t="shared" si="16"/>
        <v>0.781331592689295</v>
      </c>
      <c r="KY431" s="1">
        <f t="shared" si="17"/>
        <v>0.664451827242525</v>
      </c>
      <c r="MI431" s="1">
        <f t="shared" si="18"/>
        <v>0.833875559170394</v>
      </c>
      <c r="ML431" s="6">
        <f t="shared" si="19"/>
        <v>0.83582995951417</v>
      </c>
      <c r="MO431" s="6">
        <f t="shared" si="20"/>
        <v>0.818290069064063</v>
      </c>
      <c r="MR431" s="6">
        <f t="shared" si="21"/>
        <v>0.78943367540859</v>
      </c>
      <c r="MU431" s="6">
        <f t="shared" si="22"/>
        <v>0.705389221556886</v>
      </c>
      <c r="NQ431" s="1">
        <f t="shared" si="23"/>
        <v>0.83582995951417</v>
      </c>
      <c r="OY431" s="1">
        <f t="shared" si="24"/>
        <v>0.818290069064063</v>
      </c>
      <c r="QG431" s="1">
        <f t="shared" si="25"/>
        <v>0.78943367540859</v>
      </c>
      <c r="RO431" s="1">
        <f t="shared" si="26"/>
        <v>0.705389221556886</v>
      </c>
      <c r="SY431" s="1">
        <f t="shared" si="27"/>
        <v>0.832590190514795</v>
      </c>
      <c r="TB431" s="6">
        <f t="shared" si="28"/>
        <v>0.836532377135625</v>
      </c>
      <c r="TE431" s="6">
        <f t="shared" si="29"/>
        <v>0.81669776119403</v>
      </c>
      <c r="TH431" s="6">
        <f t="shared" si="30"/>
        <v>0.789249806651199</v>
      </c>
      <c r="TK431" s="6">
        <f t="shared" si="31"/>
        <v>0.702898550724638</v>
      </c>
      <c r="UG431" s="1">
        <f t="shared" si="32"/>
        <v>0.836532377135625</v>
      </c>
      <c r="VO431" s="1">
        <f t="shared" si="33"/>
        <v>0.81669776119403</v>
      </c>
      <c r="WW431" s="1">
        <f t="shared" si="34"/>
        <v>0.789249806651199</v>
      </c>
      <c r="YE431" s="1">
        <f t="shared" si="35"/>
        <v>0.702898550724638</v>
      </c>
    </row>
    <row r="432" spans="3:655">
      <c r="C432" s="1">
        <f t="shared" si="0"/>
        <v>0.83064857990674</v>
      </c>
      <c r="F432" s="6">
        <f t="shared" si="1"/>
        <v>0.828049548603821</v>
      </c>
      <c r="I432" s="6">
        <f t="shared" si="2"/>
        <v>0.816422723889854</v>
      </c>
      <c r="L432" s="6">
        <f t="shared" si="3"/>
        <v>0.783371224423514</v>
      </c>
      <c r="O432" s="6">
        <f t="shared" si="4"/>
        <v>0.665529010238908</v>
      </c>
      <c r="AK432" s="1">
        <f t="shared" si="5"/>
        <v>0.828049548603821</v>
      </c>
      <c r="BS432" s="1">
        <f t="shared" si="6"/>
        <v>0.816422723889854</v>
      </c>
      <c r="DA432" s="1">
        <f t="shared" si="7"/>
        <v>0.783371224423514</v>
      </c>
      <c r="EI432" s="1">
        <f t="shared" si="8"/>
        <v>0.665529010238908</v>
      </c>
      <c r="FS432" s="1">
        <f t="shared" si="9"/>
        <v>0.829164900381518</v>
      </c>
      <c r="FV432" s="6">
        <f t="shared" si="10"/>
        <v>0.829732620320856</v>
      </c>
      <c r="FY432" s="6">
        <f t="shared" si="11"/>
        <v>0.814435564435564</v>
      </c>
      <c r="GB432" s="6">
        <f t="shared" si="12"/>
        <v>0.779748468236053</v>
      </c>
      <c r="GE432" s="6">
        <f t="shared" si="13"/>
        <v>0.663382594417077</v>
      </c>
      <c r="HA432" s="1">
        <f t="shared" si="14"/>
        <v>0.829732620320856</v>
      </c>
      <c r="II432" s="1">
        <f t="shared" si="15"/>
        <v>0.814435564435564</v>
      </c>
      <c r="JQ432" s="1">
        <f t="shared" si="16"/>
        <v>0.779748468236053</v>
      </c>
      <c r="KY432" s="1">
        <f t="shared" si="17"/>
        <v>0.663382594417077</v>
      </c>
      <c r="MI432" s="1">
        <f t="shared" si="18"/>
        <v>0.833536090835361</v>
      </c>
      <c r="ML432" s="6">
        <f t="shared" si="19"/>
        <v>0.834873443149859</v>
      </c>
      <c r="MO432" s="6">
        <f t="shared" si="20"/>
        <v>0.816888045540797</v>
      </c>
      <c r="MR432" s="6">
        <f t="shared" si="21"/>
        <v>0.788893115252948</v>
      </c>
      <c r="MU432" s="6">
        <f t="shared" si="22"/>
        <v>0.707403055229142</v>
      </c>
      <c r="NQ432" s="1">
        <f t="shared" si="23"/>
        <v>0.834873443149859</v>
      </c>
      <c r="OY432" s="1">
        <f t="shared" si="24"/>
        <v>0.816888045540797</v>
      </c>
      <c r="QG432" s="1">
        <f t="shared" si="25"/>
        <v>0.788893115252948</v>
      </c>
      <c r="RO432" s="1">
        <f t="shared" si="26"/>
        <v>0.707403055229142</v>
      </c>
      <c r="SY432" s="1">
        <f t="shared" si="27"/>
        <v>0.833367243133265</v>
      </c>
      <c r="TB432" s="6">
        <f t="shared" si="28"/>
        <v>0.836310760282509</v>
      </c>
      <c r="TE432" s="6">
        <f t="shared" si="29"/>
        <v>0.816518066635382</v>
      </c>
      <c r="TH432" s="6">
        <f t="shared" si="30"/>
        <v>0.78773397052967</v>
      </c>
      <c r="TK432" s="6">
        <f t="shared" si="31"/>
        <v>0.702101359703337</v>
      </c>
      <c r="UG432" s="1">
        <f t="shared" si="32"/>
        <v>0.836310760282509</v>
      </c>
      <c r="VO432" s="1">
        <f t="shared" si="33"/>
        <v>0.816518066635382</v>
      </c>
      <c r="WW432" s="1">
        <f t="shared" si="34"/>
        <v>0.78773397052967</v>
      </c>
      <c r="YE432" s="1">
        <f t="shared" si="35"/>
        <v>0.702101359703337</v>
      </c>
    </row>
    <row r="433" spans="3:655">
      <c r="C433" s="1">
        <f t="shared" si="0"/>
        <v>0.836640902444119</v>
      </c>
      <c r="F433" s="6">
        <f t="shared" si="1"/>
        <v>0.839132214490381</v>
      </c>
      <c r="I433" s="6">
        <f t="shared" si="2"/>
        <v>0.820684868116613</v>
      </c>
      <c r="L433" s="6">
        <f t="shared" si="3"/>
        <v>0.74572571844307</v>
      </c>
      <c r="O433" s="6">
        <f t="shared" si="4"/>
        <v>0.590998043052838</v>
      </c>
      <c r="AK433" s="1">
        <f t="shared" si="5"/>
        <v>0.839132214490381</v>
      </c>
      <c r="BS433" s="1">
        <f t="shared" si="6"/>
        <v>0.820684868116613</v>
      </c>
      <c r="DA433" s="1">
        <f t="shared" si="7"/>
        <v>0.74572571844307</v>
      </c>
      <c r="EI433" s="1">
        <f t="shared" si="8"/>
        <v>0.590998043052838</v>
      </c>
      <c r="FS433" s="1">
        <f t="shared" si="9"/>
        <v>0.837597800803553</v>
      </c>
      <c r="FV433" s="6">
        <f t="shared" si="10"/>
        <v>0.839506172839506</v>
      </c>
      <c r="FY433" s="6">
        <f t="shared" si="11"/>
        <v>0.818430656934307</v>
      </c>
      <c r="GB433" s="6">
        <f t="shared" si="12"/>
        <v>0.746760459089226</v>
      </c>
      <c r="GE433" s="6">
        <f t="shared" si="13"/>
        <v>0.59727626459144</v>
      </c>
      <c r="HA433" s="1">
        <f t="shared" si="14"/>
        <v>0.839506172839506</v>
      </c>
      <c r="II433" s="1">
        <f t="shared" si="15"/>
        <v>0.818430656934307</v>
      </c>
      <c r="JQ433" s="1">
        <f t="shared" si="16"/>
        <v>0.746760459089226</v>
      </c>
      <c r="KY433" s="1">
        <f t="shared" si="17"/>
        <v>0.59727626459144</v>
      </c>
      <c r="MI433" s="1">
        <f t="shared" si="18"/>
        <v>0.840334461477205</v>
      </c>
      <c r="ML433" s="6">
        <f t="shared" si="19"/>
        <v>0.83989092325672</v>
      </c>
      <c r="MO433" s="6">
        <f t="shared" si="20"/>
        <v>0.828558331423333</v>
      </c>
      <c r="MR433" s="6">
        <f t="shared" si="21"/>
        <v>0.762818148284766</v>
      </c>
      <c r="MU433" s="6">
        <f t="shared" si="22"/>
        <v>0.641940085592011</v>
      </c>
      <c r="NQ433" s="1">
        <f t="shared" si="23"/>
        <v>0.83989092325672</v>
      </c>
      <c r="OY433" s="1">
        <f t="shared" si="24"/>
        <v>0.828558331423333</v>
      </c>
      <c r="QG433" s="1">
        <f t="shared" si="25"/>
        <v>0.762818148284766</v>
      </c>
      <c r="RO433" s="1">
        <f t="shared" si="26"/>
        <v>0.641940085592011</v>
      </c>
      <c r="SY433" s="1">
        <f t="shared" si="27"/>
        <v>0.839910496338487</v>
      </c>
      <c r="TB433" s="6">
        <f t="shared" si="28"/>
        <v>0.8403242147923</v>
      </c>
      <c r="TE433" s="6">
        <f t="shared" si="29"/>
        <v>0.829069504188363</v>
      </c>
      <c r="TH433" s="6">
        <f t="shared" si="30"/>
        <v>0.766833810888252</v>
      </c>
      <c r="TK433" s="6">
        <f t="shared" si="31"/>
        <v>0.639130434782609</v>
      </c>
      <c r="UG433" s="1">
        <f t="shared" si="32"/>
        <v>0.8403242147923</v>
      </c>
      <c r="VO433" s="1">
        <f t="shared" si="33"/>
        <v>0.829069504188363</v>
      </c>
      <c r="WW433" s="1">
        <f t="shared" si="34"/>
        <v>0.766833810888252</v>
      </c>
      <c r="YE433" s="1">
        <f t="shared" si="35"/>
        <v>0.639130434782609</v>
      </c>
    </row>
    <row r="434" spans="3:655">
      <c r="C434" s="1">
        <f t="shared" si="0"/>
        <v>0.8388066108607</v>
      </c>
      <c r="F434" s="6">
        <f t="shared" si="1"/>
        <v>0.84034299714169</v>
      </c>
      <c r="I434" s="6">
        <f t="shared" si="2"/>
        <v>0.818491594729668</v>
      </c>
      <c r="L434" s="6">
        <f t="shared" si="3"/>
        <v>0.749448123620309</v>
      </c>
      <c r="O434" s="6">
        <f t="shared" si="4"/>
        <v>0.600397614314115</v>
      </c>
      <c r="AK434" s="1">
        <f t="shared" si="5"/>
        <v>0.84034299714169</v>
      </c>
      <c r="BS434" s="1">
        <f t="shared" si="6"/>
        <v>0.818491594729668</v>
      </c>
      <c r="DA434" s="1">
        <f t="shared" si="7"/>
        <v>0.749448123620309</v>
      </c>
      <c r="EI434" s="1">
        <f t="shared" si="8"/>
        <v>0.600397614314115</v>
      </c>
      <c r="FS434" s="1">
        <f t="shared" si="9"/>
        <v>0.838297872340426</v>
      </c>
      <c r="FV434" s="6">
        <f t="shared" si="10"/>
        <v>0.838696537678208</v>
      </c>
      <c r="FY434" s="6">
        <f t="shared" si="11"/>
        <v>0.817122366651726</v>
      </c>
      <c r="GB434" s="6">
        <f t="shared" si="12"/>
        <v>0.744448489261012</v>
      </c>
      <c r="GE434" s="6">
        <f t="shared" si="13"/>
        <v>0.595190380761523</v>
      </c>
      <c r="HA434" s="1">
        <f t="shared" si="14"/>
        <v>0.838696537678208</v>
      </c>
      <c r="II434" s="1">
        <f t="shared" si="15"/>
        <v>0.817122366651726</v>
      </c>
      <c r="JQ434" s="1">
        <f t="shared" si="16"/>
        <v>0.744448489261012</v>
      </c>
      <c r="KY434" s="1">
        <f t="shared" si="17"/>
        <v>0.595190380761523</v>
      </c>
      <c r="MI434" s="1">
        <f t="shared" si="18"/>
        <v>0.839685420447671</v>
      </c>
      <c r="ML434" s="6">
        <f t="shared" si="19"/>
        <v>0.840812379110252</v>
      </c>
      <c r="MO434" s="6">
        <f t="shared" si="20"/>
        <v>0.829969844583623</v>
      </c>
      <c r="MR434" s="6">
        <f t="shared" si="21"/>
        <v>0.76594982078853</v>
      </c>
      <c r="MU434" s="6">
        <f t="shared" si="22"/>
        <v>0.639625585023401</v>
      </c>
      <c r="NQ434" s="1">
        <f t="shared" si="23"/>
        <v>0.840812379110252</v>
      </c>
      <c r="OY434" s="1">
        <f t="shared" si="24"/>
        <v>0.829969844583623</v>
      </c>
      <c r="QG434" s="1">
        <f t="shared" si="25"/>
        <v>0.76594982078853</v>
      </c>
      <c r="RO434" s="1">
        <f t="shared" si="26"/>
        <v>0.639625585023401</v>
      </c>
      <c r="SY434" s="1">
        <f t="shared" si="27"/>
        <v>0.839539189467188</v>
      </c>
      <c r="TB434" s="6">
        <f t="shared" si="28"/>
        <v>0.840339451351885</v>
      </c>
      <c r="TE434" s="6">
        <f t="shared" si="29"/>
        <v>0.827853881278539</v>
      </c>
      <c r="TH434" s="6">
        <f t="shared" si="30"/>
        <v>0.771670970121726</v>
      </c>
      <c r="TK434" s="6">
        <f t="shared" si="31"/>
        <v>0.642857142857143</v>
      </c>
      <c r="UG434" s="1">
        <f t="shared" si="32"/>
        <v>0.840339451351885</v>
      </c>
      <c r="VO434" s="1">
        <f t="shared" si="33"/>
        <v>0.827853881278539</v>
      </c>
      <c r="WW434" s="1">
        <f t="shared" si="34"/>
        <v>0.771670970121726</v>
      </c>
      <c r="YE434" s="1">
        <f t="shared" si="35"/>
        <v>0.642857142857143</v>
      </c>
    </row>
    <row r="435" spans="3:655">
      <c r="C435" s="1">
        <f t="shared" si="0"/>
        <v>0.83940990516333</v>
      </c>
      <c r="F435" s="6">
        <f t="shared" si="1"/>
        <v>0.838348922326149</v>
      </c>
      <c r="I435" s="6">
        <f t="shared" si="2"/>
        <v>0.81636491888079</v>
      </c>
      <c r="L435" s="6">
        <f t="shared" si="3"/>
        <v>0.751286449399657</v>
      </c>
      <c r="O435" s="6">
        <f t="shared" si="4"/>
        <v>0.59958932238193</v>
      </c>
      <c r="AK435" s="1">
        <f t="shared" si="5"/>
        <v>0.838348922326149</v>
      </c>
      <c r="BS435" s="1">
        <f t="shared" si="6"/>
        <v>0.81636491888079</v>
      </c>
      <c r="DA435" s="1">
        <f t="shared" si="7"/>
        <v>0.751286449399657</v>
      </c>
      <c r="EI435" s="1">
        <f t="shared" si="8"/>
        <v>0.59958932238193</v>
      </c>
      <c r="FS435" s="1">
        <f t="shared" si="9"/>
        <v>0.836721592124973</v>
      </c>
      <c r="FV435" s="6">
        <f t="shared" si="10"/>
        <v>0.837876034726428</v>
      </c>
      <c r="FY435" s="6">
        <f t="shared" si="11"/>
        <v>0.820217096336499</v>
      </c>
      <c r="GB435" s="6">
        <f t="shared" si="12"/>
        <v>0.748815165876777</v>
      </c>
      <c r="GE435" s="6">
        <f t="shared" si="13"/>
        <v>0.602766798418972</v>
      </c>
      <c r="HA435" s="1">
        <f t="shared" si="14"/>
        <v>0.837876034726428</v>
      </c>
      <c r="II435" s="1">
        <f t="shared" si="15"/>
        <v>0.820217096336499</v>
      </c>
      <c r="JQ435" s="1">
        <f t="shared" si="16"/>
        <v>0.748815165876777</v>
      </c>
      <c r="KY435" s="1">
        <f t="shared" si="17"/>
        <v>0.602766798418972</v>
      </c>
      <c r="MI435" s="1">
        <f t="shared" si="18"/>
        <v>0.839357429718876</v>
      </c>
      <c r="ML435" s="6">
        <f t="shared" si="19"/>
        <v>0.841257519891325</v>
      </c>
      <c r="MO435" s="6">
        <f t="shared" si="20"/>
        <v>0.825581395348837</v>
      </c>
      <c r="MR435" s="6">
        <f t="shared" si="21"/>
        <v>0.76218831410495</v>
      </c>
      <c r="MU435" s="6">
        <f t="shared" si="22"/>
        <v>0.636636636636637</v>
      </c>
      <c r="NQ435" s="1">
        <f t="shared" si="23"/>
        <v>0.841257519891325</v>
      </c>
      <c r="OY435" s="1">
        <f t="shared" si="24"/>
        <v>0.825581395348837</v>
      </c>
      <c r="QG435" s="1">
        <f t="shared" si="25"/>
        <v>0.76218831410495</v>
      </c>
      <c r="RO435" s="1">
        <f t="shared" si="26"/>
        <v>0.636636636636637</v>
      </c>
      <c r="SY435" s="1">
        <f t="shared" si="27"/>
        <v>0.839597453275827</v>
      </c>
      <c r="TB435" s="6">
        <f t="shared" si="28"/>
        <v>0.839178955759267</v>
      </c>
      <c r="TE435" s="6">
        <f t="shared" si="29"/>
        <v>0.830119375573921</v>
      </c>
      <c r="TH435" s="6">
        <f t="shared" si="30"/>
        <v>0.772914328469884</v>
      </c>
      <c r="TK435" s="6">
        <f t="shared" si="31"/>
        <v>0.636363636363636</v>
      </c>
      <c r="UG435" s="1">
        <f t="shared" si="32"/>
        <v>0.839178955759267</v>
      </c>
      <c r="VO435" s="1">
        <f t="shared" si="33"/>
        <v>0.830119375573921</v>
      </c>
      <c r="WW435" s="1">
        <f t="shared" si="34"/>
        <v>0.772914328469884</v>
      </c>
      <c r="YE435" s="1">
        <f t="shared" si="35"/>
        <v>0.636363636363636</v>
      </c>
    </row>
    <row r="439" spans="2:657">
      <c r="B439" s="1" t="s">
        <v>78</v>
      </c>
      <c r="C439" s="1">
        <f>AVERAGE(C403:C405)</f>
        <v>0.837653311800611</v>
      </c>
      <c r="D439" s="1">
        <f>STDEVA(C403:C405)</f>
        <v>0.00140326561606219</v>
      </c>
      <c r="E439" s="1" t="str">
        <f>E456</f>
        <v>a</v>
      </c>
      <c r="F439" s="1">
        <f>AVERAGE(F403:F405)</f>
        <v>0.839515506020649</v>
      </c>
      <c r="G439" s="1">
        <f>STDEVA(F403:F405)</f>
        <v>0.000895784563133608</v>
      </c>
      <c r="H439" s="1" t="str">
        <f>H456</f>
        <v>a</v>
      </c>
      <c r="I439" s="1">
        <f>AVERAGE(I403:I405)</f>
        <v>0.818545307076444</v>
      </c>
      <c r="J439" s="1">
        <f>STDEVA(I403:I405)</f>
        <v>0.00221774394853435</v>
      </c>
      <c r="K439" s="1" t="str">
        <f>K456</f>
        <v>a</v>
      </c>
      <c r="L439" s="1">
        <f>AVERAGE(L403:L405)</f>
        <v>0.803777798642239</v>
      </c>
      <c r="M439" s="1">
        <f>STDEVA(L403:L405)</f>
        <v>0.00138744513476571</v>
      </c>
      <c r="N439" s="1" t="str">
        <f>N456</f>
        <v>a</v>
      </c>
      <c r="O439" s="1">
        <f>AVERAGE(O403:O405)</f>
        <v>0.706372649772253</v>
      </c>
      <c r="P439" s="1">
        <f>STDEVA(O403:O405)</f>
        <v>0.00252908745077836</v>
      </c>
      <c r="Q439" s="1" t="str">
        <f>Q456</f>
        <v>a</v>
      </c>
      <c r="FS439" s="1">
        <f>AVERAGE(FS403:FS405)</f>
        <v>0.838476483976536</v>
      </c>
      <c r="FT439" s="1">
        <f>STDEVA(FS403:FS405)</f>
        <v>0.00146841685639253</v>
      </c>
      <c r="FU439" s="1" t="str">
        <f>FU456</f>
        <v>a</v>
      </c>
      <c r="FV439" s="1">
        <f>AVERAGE(FV403:FV405)</f>
        <v>0.839286336108504</v>
      </c>
      <c r="FW439" s="1">
        <f>STDEVA(FV403:FV405)</f>
        <v>0.00080577870404036</v>
      </c>
      <c r="FX439" s="1" t="str">
        <f>FX456</f>
        <v>ab</v>
      </c>
      <c r="FY439" s="1">
        <f>AVERAGE(FY403:FY405)</f>
        <v>0.817928268084661</v>
      </c>
      <c r="FZ439" s="1">
        <f>STDEVA(FY403:FY405)</f>
        <v>0.00280537356510544</v>
      </c>
      <c r="GA439" s="1" t="str">
        <f>GA456</f>
        <v>bc</v>
      </c>
      <c r="GB439" s="1">
        <f>AVERAGE(GB403:GB405)</f>
        <v>0.804142400262306</v>
      </c>
      <c r="GC439" s="1">
        <f>STDEVA(GB403:GB405)</f>
        <v>0.00120977133853065</v>
      </c>
      <c r="GD439" s="1" t="str">
        <f>GD456</f>
        <v>a</v>
      </c>
      <c r="GE439" s="1">
        <f>AVERAGE(GE403:GE405)</f>
        <v>0.705246875786711</v>
      </c>
      <c r="GF439" s="1">
        <f>STDEVA(GE403:GE405)</f>
        <v>0.00138014219084162</v>
      </c>
      <c r="GG439" s="1" t="str">
        <f>GG456</f>
        <v>a</v>
      </c>
      <c r="MI439" s="1">
        <f>AVERAGE(MI403:MI405)</f>
        <v>0.839647125573921</v>
      </c>
      <c r="MJ439" s="1">
        <f>STDEVA(MI403:MI405)</f>
        <v>0.000584148160020145</v>
      </c>
      <c r="MK439" s="1" t="str">
        <f>MK456</f>
        <v>a</v>
      </c>
      <c r="ML439" s="1">
        <f>AVERAGE(ML403:ML405)</f>
        <v>0.839391997732297</v>
      </c>
      <c r="MM439" s="1">
        <f>STDEVA(ML403:ML405)</f>
        <v>0.000766816502903125</v>
      </c>
      <c r="MN439" s="1" t="str">
        <f>MN456</f>
        <v>cd</v>
      </c>
      <c r="MO439" s="1">
        <f>AVERAGE(MO403:MO405)</f>
        <v>0.827245412011849</v>
      </c>
      <c r="MP439" s="1">
        <f>STDEVA(MO403:MO405)</f>
        <v>0.00108563620134037</v>
      </c>
      <c r="MQ439" s="1" t="str">
        <f>MQ456</f>
        <v>ab</v>
      </c>
      <c r="MR439" s="1">
        <f>AVERAGE(MR403:MR405)</f>
        <v>0.806322727228771</v>
      </c>
      <c r="MS439" s="1">
        <f>STDEVA(MR403:MR405)</f>
        <v>0.00136928933216249</v>
      </c>
      <c r="MT439" s="1" t="str">
        <f>MT456</f>
        <v>a</v>
      </c>
      <c r="MU439" s="1">
        <f>AVERAGE(MU403:MU405)</f>
        <v>0.73488744882391</v>
      </c>
      <c r="MV439" s="1">
        <f>STDEVA(MU403:MU405)</f>
        <v>0.00170352761330506</v>
      </c>
      <c r="MW439" s="1" t="str">
        <f>MW456</f>
        <v>a</v>
      </c>
      <c r="SY439" s="1">
        <f>AVERAGE(SY403:SY405)</f>
        <v>0.839381318136934</v>
      </c>
      <c r="SZ439" s="1">
        <f>STDEVA(SY403:SY405)</f>
        <v>0.000924817676479003</v>
      </c>
      <c r="TA439" s="1" t="str">
        <f>TA456</f>
        <v>a</v>
      </c>
      <c r="TB439" s="1">
        <f>AVERAGE(TB403:TB405)</f>
        <v>0.839356642068488</v>
      </c>
      <c r="TC439" s="1">
        <f>STDEVA(TB403:TB405)</f>
        <v>0.000857690325921971</v>
      </c>
      <c r="TD439" s="1" t="str">
        <f>TD456</f>
        <v>b</v>
      </c>
      <c r="TE439" s="1">
        <f>AVERAGE(TE403:TE405)</f>
        <v>0.826775464331557</v>
      </c>
      <c r="TF439" s="1">
        <f>STDEVA(TE403:TE405)</f>
        <v>0.000883052906419873</v>
      </c>
      <c r="TG439" s="1" t="str">
        <f>TG456</f>
        <v>b</v>
      </c>
      <c r="TH439" s="1">
        <f>AVERAGE(TH403:TH405)</f>
        <v>0.806542954655745</v>
      </c>
      <c r="TI439" s="1">
        <f>STDEVA(TH403:TH405)</f>
        <v>0.00159147571326064</v>
      </c>
      <c r="TJ439" s="1" t="str">
        <f>TJ456</f>
        <v>a</v>
      </c>
      <c r="TK439" s="1">
        <f>AVERAGE(TK403:TK405)</f>
        <v>0.735429751147083</v>
      </c>
      <c r="TL439" s="1">
        <f>STDEVA(TK403:TK405)</f>
        <v>0.00182254838289072</v>
      </c>
      <c r="TM439" s="1" t="str">
        <f>TM456</f>
        <v>a</v>
      </c>
      <c r="UG439" s="1">
        <f>AVERAGE(UG403:UG405)</f>
        <v>0.839356642068488</v>
      </c>
      <c r="UH439" s="1">
        <f>STDEVA(UG403:UG405)</f>
        <v>0.000857690325921971</v>
      </c>
      <c r="UI439" s="1">
        <f>UI456</f>
        <v>0</v>
      </c>
      <c r="VO439" s="1">
        <f>AVERAGE(VO403:VO405)</f>
        <v>0.826775464331557</v>
      </c>
      <c r="VP439" s="1">
        <f>STDEVA(VO403:VO405)</f>
        <v>0.000883052906419873</v>
      </c>
      <c r="VQ439" s="1">
        <f>VQ456</f>
        <v>0</v>
      </c>
      <c r="WW439" s="1">
        <f>AVERAGE(WW403:WW405)</f>
        <v>0.806542954655745</v>
      </c>
      <c r="WX439" s="1">
        <f>STDEVA(WW403:WW405)</f>
        <v>0.00159147571326064</v>
      </c>
      <c r="WY439" s="1">
        <f>WY456</f>
        <v>0</v>
      </c>
      <c r="YE439" s="1">
        <f>AVERAGE(YE403:YE405)</f>
        <v>0.735429751147083</v>
      </c>
      <c r="YF439" s="1">
        <f>STDEVA(YE403:YE405)</f>
        <v>0.00182254838289072</v>
      </c>
      <c r="YG439" s="1">
        <f>YG456</f>
        <v>0</v>
      </c>
    </row>
    <row r="440" spans="2:657">
      <c r="B440" s="1" t="s">
        <v>81</v>
      </c>
      <c r="C440" s="1">
        <f>AVERAGE(C406:C408)</f>
        <v>0.839123219587752</v>
      </c>
      <c r="D440" s="1">
        <f>STDEVA(C406:C408)</f>
        <v>0.0010853549319261</v>
      </c>
      <c r="E440" s="1" t="str">
        <f>E457</f>
        <v>a</v>
      </c>
      <c r="F440" s="1">
        <f>AVERAGE(F406:F408)</f>
        <v>0.839415412330217</v>
      </c>
      <c r="G440" s="1">
        <f>STDEVA(F406:F408)</f>
        <v>0.00079452349658896</v>
      </c>
      <c r="H440" s="1" t="str">
        <f>H457</f>
        <v>a</v>
      </c>
      <c r="I440" s="1">
        <f>AVERAGE(I406:I408)</f>
        <v>0.817705689920898</v>
      </c>
      <c r="J440" s="1">
        <f>STDEVA(I406:I408)</f>
        <v>0.00157827024237831</v>
      </c>
      <c r="K440" s="1" t="str">
        <f>K457</f>
        <v>a</v>
      </c>
      <c r="L440" s="1">
        <f>AVERAGE(L406:L408)</f>
        <v>0.796367209233017</v>
      </c>
      <c r="M440" s="1">
        <f>STDEVA(L406:L408)</f>
        <v>0.00237515846844913</v>
      </c>
      <c r="N440" s="1" t="str">
        <f>N457</f>
        <v>b</v>
      </c>
      <c r="O440" s="1">
        <f>AVERAGE(O406:O408)</f>
        <v>0.696222383042182</v>
      </c>
      <c r="P440" s="1">
        <f>STDEVA(O406:O408)</f>
        <v>0.00285612886376037</v>
      </c>
      <c r="Q440" s="1" t="str">
        <f>Q457</f>
        <v>b</v>
      </c>
      <c r="FS440" s="1">
        <f>AVERAGE(FS406:FS408)</f>
        <v>0.838409270286027</v>
      </c>
      <c r="FT440" s="1">
        <f>STDEVA(FS406:FS408)</f>
        <v>0.00112244594892647</v>
      </c>
      <c r="FU440" s="1" t="str">
        <f>FU457</f>
        <v>a</v>
      </c>
      <c r="FV440" s="1">
        <f>AVERAGE(FV406:FV408)</f>
        <v>0.838933035902157</v>
      </c>
      <c r="FW440" s="1">
        <f>STDEVA(FV406:FV408)</f>
        <v>0.000617599910064925</v>
      </c>
      <c r="FX440" s="1" t="str">
        <f>FX457</f>
        <v>ab</v>
      </c>
      <c r="FY440" s="1">
        <f>AVERAGE(FY406:FY408)</f>
        <v>0.817454877639851</v>
      </c>
      <c r="FZ440" s="1">
        <f>STDEVA(FY406:FY408)</f>
        <v>0.0017887577724097</v>
      </c>
      <c r="GA440" s="1" t="str">
        <f>GA457</f>
        <v>bc</v>
      </c>
      <c r="GB440" s="1">
        <f>AVERAGE(GB406:GB408)</f>
        <v>0.795825485641022</v>
      </c>
      <c r="GC440" s="1">
        <f>STDEVA(GB406:GB408)</f>
        <v>0.0026675999191165</v>
      </c>
      <c r="GD440" s="1" t="str">
        <f>GD457</f>
        <v>c</v>
      </c>
      <c r="GE440" s="1">
        <f>AVERAGE(GE406:GE408)</f>
        <v>0.695150727466046</v>
      </c>
      <c r="GF440" s="1">
        <f>STDEVA(GE406:GE408)</f>
        <v>0.00208822490444705</v>
      </c>
      <c r="GG440" s="1" t="str">
        <f>GG457</f>
        <v>b</v>
      </c>
      <c r="MI440" s="1">
        <f>AVERAGE(MI406:MI408)</f>
        <v>0.839456103756833</v>
      </c>
      <c r="MJ440" s="1">
        <f>STDEVA(MI406:MI408)</f>
        <v>0.00082156550549529</v>
      </c>
      <c r="MK440" s="1" t="str">
        <f>MK457</f>
        <v>a</v>
      </c>
      <c r="ML440" s="1">
        <f>AVERAGE(ML406:ML408)</f>
        <v>0.839642614706734</v>
      </c>
      <c r="MM440" s="1">
        <f>STDEVA(ML406:ML408)</f>
        <v>0.000643816122666864</v>
      </c>
      <c r="MN440" s="1" t="str">
        <f>MN457</f>
        <v>bcd</v>
      </c>
      <c r="MO440" s="1">
        <f>AVERAGE(MO406:MO408)</f>
        <v>0.827378465342628</v>
      </c>
      <c r="MP440" s="1">
        <f>STDEVA(MO406:MO408)</f>
        <v>0.000782151959082744</v>
      </c>
      <c r="MQ440" s="1" t="str">
        <f>MQ457</f>
        <v>ab</v>
      </c>
      <c r="MR440" s="1">
        <f>AVERAGE(MR406:MR408)</f>
        <v>0.800660974426295</v>
      </c>
      <c r="MS440" s="1">
        <f>STDEVA(MR406:MR408)</f>
        <v>0.00149454358296972</v>
      </c>
      <c r="MT440" s="1" t="str">
        <f>MT457</f>
        <v>b</v>
      </c>
      <c r="MU440" s="1">
        <f>AVERAGE(MU406:MU408)</f>
        <v>0.727153165751215</v>
      </c>
      <c r="MV440" s="1">
        <f>STDEVA(MU406:MU408)</f>
        <v>0.00104066447709969</v>
      </c>
      <c r="MW440" s="1" t="str">
        <f>MW457</f>
        <v>b</v>
      </c>
      <c r="SY440" s="1">
        <f>AVERAGE(SY406:SY408)</f>
        <v>0.839126941023063</v>
      </c>
      <c r="SZ440" s="1">
        <f>STDEVA(SY406:SY408)</f>
        <v>0.000702866766207695</v>
      </c>
      <c r="TA440" s="1" t="str">
        <f>TA457</f>
        <v>ab</v>
      </c>
      <c r="TB440" s="1">
        <f>AVERAGE(TB406:TB408)</f>
        <v>0.839423586863329</v>
      </c>
      <c r="TC440" s="1">
        <f>STDEVA(TB406:TB408)</f>
        <v>0.00100927424325388</v>
      </c>
      <c r="TD440" s="1" t="str">
        <f>TD457</f>
        <v>b</v>
      </c>
      <c r="TE440" s="1">
        <f>AVERAGE(TE406:TE408)</f>
        <v>0.826000729041104</v>
      </c>
      <c r="TF440" s="1">
        <f>STDEVA(TE406:TE408)</f>
        <v>0.00110039428116205</v>
      </c>
      <c r="TG440" s="1" t="str">
        <f>TG457</f>
        <v>b</v>
      </c>
      <c r="TH440" s="1">
        <f>AVERAGE(TH406:TH408)</f>
        <v>0.80028608909884</v>
      </c>
      <c r="TI440" s="1">
        <f>STDEVA(TH406:TH408)</f>
        <v>0.00152032069126767</v>
      </c>
      <c r="TJ440" s="1" t="str">
        <f>TJ457</f>
        <v>b</v>
      </c>
      <c r="TK440" s="1">
        <f>AVERAGE(TK406:TK408)</f>
        <v>0.726283240526481</v>
      </c>
      <c r="TL440" s="1">
        <f>STDEVA(TK406:TK408)</f>
        <v>0.00117769973426499</v>
      </c>
      <c r="TM440" s="1" t="str">
        <f>TM457</f>
        <v>b</v>
      </c>
      <c r="UG440" s="1">
        <f>AVERAGE(UG406:UG408)</f>
        <v>0.839423586863329</v>
      </c>
      <c r="UH440" s="1">
        <f>STDEVA(UG406:UG408)</f>
        <v>0.00100927424325388</v>
      </c>
      <c r="UI440" s="1">
        <f>UI457</f>
        <v>0</v>
      </c>
      <c r="VO440" s="1">
        <f>AVERAGE(VO406:VO408)</f>
        <v>0.826000729041104</v>
      </c>
      <c r="VP440" s="1">
        <f>STDEVA(VO406:VO408)</f>
        <v>0.00110039428116205</v>
      </c>
      <c r="VQ440" s="1">
        <f>VQ457</f>
        <v>0</v>
      </c>
      <c r="WW440" s="1">
        <f>AVERAGE(WW406:WW408)</f>
        <v>0.80028608909884</v>
      </c>
      <c r="WX440" s="1">
        <f>STDEVA(WW406:WW408)</f>
        <v>0.00152032069126767</v>
      </c>
      <c r="WY440" s="1">
        <f>WY457</f>
        <v>0</v>
      </c>
      <c r="YE440" s="1">
        <f>AVERAGE(YE406:YE408)</f>
        <v>0.726283240526481</v>
      </c>
      <c r="YF440" s="1">
        <f>STDEVA(YE406:YE408)</f>
        <v>0.00117769973426499</v>
      </c>
      <c r="YG440" s="1">
        <f>YG457</f>
        <v>0</v>
      </c>
    </row>
    <row r="441" spans="2:655">
      <c r="B441" s="1" t="s">
        <v>101</v>
      </c>
      <c r="C441" s="1">
        <f>AVERAGE(C403:C408)</f>
        <v>0.838388265694182</v>
      </c>
      <c r="F441" s="1">
        <f>AVERAGE(F403:F408)</f>
        <v>0.839465459175433</v>
      </c>
      <c r="I441" s="1">
        <f>AVERAGE(I403:I408)</f>
        <v>0.818125498498671</v>
      </c>
      <c r="L441" s="1">
        <f>AVERAGE(L403:L408)</f>
        <v>0.800072503937628</v>
      </c>
      <c r="O441" s="1">
        <f>AVERAGE(O403:O408)</f>
        <v>0.701297516407218</v>
      </c>
      <c r="FS441" s="1">
        <f>AVERAGE(FS403:FS408)</f>
        <v>0.838442877131281</v>
      </c>
      <c r="FV441" s="1">
        <f>AVERAGE(FV403:FV408)</f>
        <v>0.83910968600533</v>
      </c>
      <c r="FY441" s="1">
        <f>AVERAGE(FY403:FY408)</f>
        <v>0.817691572862256</v>
      </c>
      <c r="GB441" s="1">
        <f>AVERAGE(GB403:GB408)</f>
        <v>0.799983942951664</v>
      </c>
      <c r="GE441" s="1">
        <f>AVERAGE(GE403:GE408)</f>
        <v>0.700198801626378</v>
      </c>
      <c r="MI441" s="1">
        <f>AVERAGE(MI403:MI408)</f>
        <v>0.839551614665377</v>
      </c>
      <c r="ML441" s="1">
        <f>AVERAGE(ML403:ML408)</f>
        <v>0.839517306219515</v>
      </c>
      <c r="MO441" s="1">
        <f>AVERAGE(MO403:MO408)</f>
        <v>0.827311938677239</v>
      </c>
      <c r="MR441" s="1">
        <f>AVERAGE(MR403:MR408)</f>
        <v>0.803491850827533</v>
      </c>
      <c r="MU441" s="1">
        <f>AVERAGE(MU403:MU408)</f>
        <v>0.731020307287562</v>
      </c>
      <c r="SY441" s="1">
        <f>AVERAGE(SY403:SY408)</f>
        <v>0.839254129579999</v>
      </c>
      <c r="TB441" s="1">
        <f>AVERAGE(TB403:TB408)</f>
        <v>0.839390114465908</v>
      </c>
      <c r="TE441" s="1">
        <f>AVERAGE(TE403:TE408)</f>
        <v>0.826388096686331</v>
      </c>
      <c r="TH441" s="1">
        <f>AVERAGE(TH403:TH408)</f>
        <v>0.803414521877292</v>
      </c>
      <c r="TK441" s="1">
        <f>AVERAGE(TK403:TK408)</f>
        <v>0.730856495836782</v>
      </c>
      <c r="UG441" s="1">
        <f>AVERAGE(UG403:UG408)</f>
        <v>0.839390114465908</v>
      </c>
      <c r="VO441" s="1">
        <f>AVERAGE(VO403:VO408)</f>
        <v>0.826388096686331</v>
      </c>
      <c r="WW441" s="1">
        <f>AVERAGE(WW403:WW408)</f>
        <v>0.803414521877292</v>
      </c>
      <c r="YE441" s="1">
        <f>AVERAGE(YE403:YE408)</f>
        <v>0.730856495836782</v>
      </c>
    </row>
    <row r="442" spans="2:657">
      <c r="B442" s="1" t="s">
        <v>80</v>
      </c>
      <c r="C442" s="1">
        <f>AVERAGE(C409:C411)</f>
        <v>0.832893134539095</v>
      </c>
      <c r="D442" s="1">
        <f>STDEVA(C409:C411)</f>
        <v>0.00148415225888992</v>
      </c>
      <c r="E442" s="1" t="str">
        <f t="shared" ref="E442:E444" si="36">E458</f>
        <v>b</v>
      </c>
      <c r="F442" s="1">
        <f>AVERAGE(F409:F411)</f>
        <v>0.83717582541175</v>
      </c>
      <c r="G442" s="1">
        <f>STDEVA(F409:F411)</f>
        <v>0.00357797362611268</v>
      </c>
      <c r="H442" s="1" t="str">
        <f t="shared" ref="H442:H444" si="37">H458</f>
        <v>ab</v>
      </c>
      <c r="I442" s="1">
        <f>AVERAGE(I409:I411)</f>
        <v>0.815727394600093</v>
      </c>
      <c r="J442" s="1">
        <f>STDEVA(I409:I411)</f>
        <v>0.00247257275413444</v>
      </c>
      <c r="K442" s="1" t="str">
        <f t="shared" ref="K442:K444" si="38">K458</f>
        <v>ab</v>
      </c>
      <c r="L442" s="1">
        <f>AVERAGE(L409:L411)</f>
        <v>0.798855659772217</v>
      </c>
      <c r="M442" s="1">
        <f>STDEVA(L409:L411)</f>
        <v>0.00909373260456968</v>
      </c>
      <c r="N442" s="1" t="str">
        <f t="shared" ref="N442:N444" si="39">N458</f>
        <v>ab</v>
      </c>
      <c r="O442" s="1">
        <f>AVERAGE(O409:O411)</f>
        <v>0.69713880753981</v>
      </c>
      <c r="P442" s="1">
        <f>STDEVA(O409:O411)</f>
        <v>0.00215690523041597</v>
      </c>
      <c r="Q442" s="1" t="str">
        <f t="shared" ref="Q442:Q444" si="40">Q458</f>
        <v>b</v>
      </c>
      <c r="FS442" s="1">
        <f>AVERAGE(FS409:FS411)</f>
        <v>0.832230056239634</v>
      </c>
      <c r="FT442" s="1">
        <f>STDEVA(FS409:FS411)</f>
        <v>0.000865028448672771</v>
      </c>
      <c r="FU442" s="1" t="str">
        <f t="shared" ref="FU442:FU444" si="41">FU458</f>
        <v>ab</v>
      </c>
      <c r="FV442" s="1">
        <f>AVERAGE(FV409:FV411)</f>
        <v>0.837606313260915</v>
      </c>
      <c r="FW442" s="1">
        <f>STDEVA(FV409:FV411)</f>
        <v>0.00124993087381295</v>
      </c>
      <c r="FX442" s="1" t="str">
        <f t="shared" ref="FX442:FX444" si="42">FX458</f>
        <v>b</v>
      </c>
      <c r="FY442" s="1">
        <f>AVERAGE(FY409:FY411)</f>
        <v>0.816349872438874</v>
      </c>
      <c r="FZ442" s="1">
        <f>STDEVA(FY409:FY411)</f>
        <v>0.00155717957701803</v>
      </c>
      <c r="GA442" s="1" t="str">
        <f t="shared" ref="GA442:GA444" si="43">GA458</f>
        <v>bc</v>
      </c>
      <c r="GB442" s="1">
        <f>AVERAGE(GB409:GB411)</f>
        <v>0.798747863949865</v>
      </c>
      <c r="GC442" s="1">
        <f>STDEVA(GB409:GB411)</f>
        <v>0.000495506040422028</v>
      </c>
      <c r="GD442" s="1" t="str">
        <f t="shared" ref="GD442:GD444" si="44">GD458</f>
        <v>b</v>
      </c>
      <c r="GE442" s="1">
        <f>AVERAGE(GE409:GE411)</f>
        <v>0.694384704966927</v>
      </c>
      <c r="GF442" s="1">
        <f>STDEVA(GE409:GE411)</f>
        <v>0.00201732987883355</v>
      </c>
      <c r="GG442" s="1" t="str">
        <f t="shared" ref="GG442:GG444" si="45">GG458</f>
        <v>b</v>
      </c>
      <c r="MI442" s="1">
        <f>AVERAGE(MI409:MI411)</f>
        <v>0.837116181796948</v>
      </c>
      <c r="MJ442" s="1">
        <f>STDEVA(MI409:MI411)</f>
        <v>0.00119113473909005</v>
      </c>
      <c r="MK442" s="1" t="str">
        <f t="shared" ref="MK442:MK444" si="46">MK458</f>
        <v>b</v>
      </c>
      <c r="ML442" s="1">
        <f>AVERAGE(ML409:ML411)</f>
        <v>0.84186331047843</v>
      </c>
      <c r="MM442" s="1">
        <f>STDEVA(ML409:ML411)</f>
        <v>0.000971279681390098</v>
      </c>
      <c r="MN442" s="1" t="str">
        <f t="shared" ref="MN442:MN444" si="47">MN458</f>
        <v>a</v>
      </c>
      <c r="MO442" s="1">
        <f>AVERAGE(MO409:MO411)</f>
        <v>0.825848836153409</v>
      </c>
      <c r="MP442" s="1">
        <f>STDEVA(MO409:MO411)</f>
        <v>0.00382560028130208</v>
      </c>
      <c r="MQ442" s="1" t="str">
        <f t="shared" ref="MQ442:MQ444" si="48">MQ458</f>
        <v>b</v>
      </c>
      <c r="MR442" s="1">
        <f>AVERAGE(MR409:MR411)</f>
        <v>0.805263210929091</v>
      </c>
      <c r="MS442" s="1">
        <f>STDEVA(MR409:MR411)</f>
        <v>0.00100942918791617</v>
      </c>
      <c r="MT442" s="1" t="str">
        <f t="shared" ref="MT442:MT444" si="49">MT458</f>
        <v>ab</v>
      </c>
      <c r="MU442" s="1">
        <f>AVERAGE(MU409:MU411)</f>
        <v>0.726105814754208</v>
      </c>
      <c r="MV442" s="1">
        <f>STDEVA(MU409:MU411)</f>
        <v>0.00373869495561929</v>
      </c>
      <c r="MW442" s="1" t="str">
        <f t="shared" ref="MW442:MW444" si="50">MW458</f>
        <v>b</v>
      </c>
      <c r="SY442" s="1">
        <f>AVERAGE(SY409:SY411)</f>
        <v>0.837835559322558</v>
      </c>
      <c r="SZ442" s="1">
        <f>STDEVA(SY409:SY411)</f>
        <v>0.00104359551520976</v>
      </c>
      <c r="TA442" s="1" t="str">
        <f t="shared" ref="TA442:TA444" si="51">TA458</f>
        <v>b</v>
      </c>
      <c r="TB442" s="1">
        <f>AVERAGE(TB409:TB411)</f>
        <v>0.840525572714509</v>
      </c>
      <c r="TC442" s="1">
        <f>STDEVA(TB409:TB411)</f>
        <v>0.000960686799589415</v>
      </c>
      <c r="TD442" s="1" t="str">
        <f t="shared" ref="TD442:TD444" si="52">TD458</f>
        <v>ab</v>
      </c>
      <c r="TE442" s="1">
        <f>AVERAGE(TE409:TE411)</f>
        <v>0.825875832898744</v>
      </c>
      <c r="TF442" s="1">
        <f>STDEVA(TE409:TE411)</f>
        <v>0.00258237309270811</v>
      </c>
      <c r="TG442" s="1" t="str">
        <f t="shared" ref="TG442:TG444" si="53">TG458</f>
        <v>b</v>
      </c>
      <c r="TH442" s="1">
        <f>AVERAGE(TH409:TH411)</f>
        <v>0.804732472602185</v>
      </c>
      <c r="TI442" s="1">
        <f>STDEVA(TH409:TH411)</f>
        <v>0.000448678927916836</v>
      </c>
      <c r="TJ442" s="1" t="str">
        <f t="shared" ref="TJ442:TJ444" si="54">TJ458</f>
        <v>a</v>
      </c>
      <c r="TK442" s="1">
        <f>AVERAGE(TK409:TK411)</f>
        <v>0.722759518710167</v>
      </c>
      <c r="TL442" s="1">
        <f>STDEVA(TK409:TK411)</f>
        <v>0.00331945224841258</v>
      </c>
      <c r="TM442" s="1" t="str">
        <f t="shared" ref="TM442:TM444" si="55">TM458</f>
        <v>b</v>
      </c>
      <c r="UG442" s="1">
        <f>AVERAGE(UG409:UG411)</f>
        <v>0.840525572714509</v>
      </c>
      <c r="UH442" s="1">
        <f>STDEVA(UG409:UG411)</f>
        <v>0.000960686799589415</v>
      </c>
      <c r="UI442" s="1">
        <f t="shared" ref="UI442:UI444" si="56">UI458</f>
        <v>0</v>
      </c>
      <c r="VO442" s="1">
        <f>AVERAGE(VO409:VO411)</f>
        <v>0.825875832898744</v>
      </c>
      <c r="VP442" s="1">
        <f>STDEVA(VO409:VO411)</f>
        <v>0.00258237309270811</v>
      </c>
      <c r="VQ442" s="1">
        <f t="shared" ref="VQ442:VQ444" si="57">VQ458</f>
        <v>0</v>
      </c>
      <c r="WW442" s="1">
        <f>AVERAGE(WW409:WW411)</f>
        <v>0.804732472602185</v>
      </c>
      <c r="WX442" s="1">
        <f>STDEVA(WW409:WW411)</f>
        <v>0.000448678927916836</v>
      </c>
      <c r="WY442" s="1">
        <f t="shared" ref="WY442:WY444" si="58">WY458</f>
        <v>0</v>
      </c>
      <c r="YE442" s="1">
        <f>AVERAGE(YE409:YE411)</f>
        <v>0.722759518710167</v>
      </c>
      <c r="YF442" s="1">
        <f>STDEVA(YE409:YE411)</f>
        <v>0.00331945224841258</v>
      </c>
      <c r="YG442" s="1">
        <f t="shared" ref="YG442:YG444" si="59">YG458</f>
        <v>0</v>
      </c>
    </row>
    <row r="443" spans="2:657">
      <c r="B443" s="1" t="s">
        <v>81</v>
      </c>
      <c r="C443" s="1">
        <f>AVERAGE(C412:C414)</f>
        <v>0.830870380621436</v>
      </c>
      <c r="D443" s="1">
        <f>STDEVA(C412:C414)</f>
        <v>0.000650230884798941</v>
      </c>
      <c r="E443" s="1" t="str">
        <f t="shared" si="36"/>
        <v>c</v>
      </c>
      <c r="F443" s="1">
        <f>AVERAGE(F412:F414)</f>
        <v>0.835049872186567</v>
      </c>
      <c r="G443" s="1">
        <f>STDEVA(F412:F414)</f>
        <v>0.00127270286492208</v>
      </c>
      <c r="H443" s="1" t="str">
        <f t="shared" si="37"/>
        <v>bc</v>
      </c>
      <c r="I443" s="1">
        <f>AVERAGE(I412:I414)</f>
        <v>0.801596310429848</v>
      </c>
      <c r="J443" s="1">
        <f>STDEVA(I412:I414)</f>
        <v>0.000646462964866295</v>
      </c>
      <c r="K443" s="1" t="str">
        <f t="shared" si="38"/>
        <v>c</v>
      </c>
      <c r="L443" s="1">
        <f>AVERAGE(L412:L414)</f>
        <v>0.77271570601217</v>
      </c>
      <c r="M443" s="1">
        <f>STDEVA(L412:L414)</f>
        <v>0.00181926048744055</v>
      </c>
      <c r="N443" s="1" t="str">
        <f t="shared" si="39"/>
        <v>d</v>
      </c>
      <c r="O443" s="1">
        <f>AVERAGE(O412:O414)</f>
        <v>0.645246514307031</v>
      </c>
      <c r="P443" s="1">
        <f>STDEVA(O412:O414)</f>
        <v>0.0117036103680221</v>
      </c>
      <c r="Q443" s="1" t="str">
        <f t="shared" si="40"/>
        <v>e</v>
      </c>
      <c r="FS443" s="1">
        <f>AVERAGE(FS412:FS414)</f>
        <v>0.830538461228874</v>
      </c>
      <c r="FT443" s="1">
        <f>STDEVA(FS412:FS414)</f>
        <v>0.000184064552624264</v>
      </c>
      <c r="FU443" s="1" t="str">
        <f t="shared" si="41"/>
        <v>ab</v>
      </c>
      <c r="FV443" s="1">
        <f>AVERAGE(FV412:FV414)</f>
        <v>0.834939903398284</v>
      </c>
      <c r="FW443" s="1">
        <f>STDEVA(FV412:FV414)</f>
        <v>0.000804570649368039</v>
      </c>
      <c r="FX443" s="1" t="str">
        <f t="shared" si="42"/>
        <v>c</v>
      </c>
      <c r="FY443" s="1">
        <f>AVERAGE(FY412:FY414)</f>
        <v>0.80242294787292</v>
      </c>
      <c r="FZ443" s="1">
        <f>STDEVA(FY412:FY414)</f>
        <v>0.000598539115881109</v>
      </c>
      <c r="GA443" s="1" t="str">
        <f t="shared" si="43"/>
        <v>f</v>
      </c>
      <c r="GB443" s="1">
        <f>AVERAGE(GB412:GB414)</f>
        <v>0.775013478963171</v>
      </c>
      <c r="GC443" s="1">
        <f>STDEVA(GB412:GB414)</f>
        <v>0.00359764284860581</v>
      </c>
      <c r="GD443" s="1" t="str">
        <f t="shared" si="44"/>
        <v>e</v>
      </c>
      <c r="GE443" s="1">
        <f>AVERAGE(GE412:GE414)</f>
        <v>0.646070009691152</v>
      </c>
      <c r="GF443" s="1">
        <f>STDEVA(GE412:GE414)</f>
        <v>0.00528613597413336</v>
      </c>
      <c r="GG443" s="1" t="str">
        <f t="shared" si="45"/>
        <v>e</v>
      </c>
      <c r="MI443" s="1">
        <f>AVERAGE(MI412:MI414)</f>
        <v>0.834353837287347</v>
      </c>
      <c r="MJ443" s="1">
        <f>STDEVA(MI412:MI414)</f>
        <v>0.00124980721953071</v>
      </c>
      <c r="MK443" s="1" t="str">
        <f t="shared" si="46"/>
        <v>c</v>
      </c>
      <c r="ML443" s="1">
        <f>AVERAGE(ML412:ML414)</f>
        <v>0.838405626740458</v>
      </c>
      <c r="MM443" s="1">
        <f>STDEVA(ML412:ML414)</f>
        <v>0.000814887704893572</v>
      </c>
      <c r="MN443" s="1" t="str">
        <f t="shared" si="47"/>
        <v>d</v>
      </c>
      <c r="MO443" s="1">
        <f>AVERAGE(MO412:MO414)</f>
        <v>0.814627098629855</v>
      </c>
      <c r="MP443" s="1">
        <f>STDEVA(MO412:MO414)</f>
        <v>0.00219515478029367</v>
      </c>
      <c r="MQ443" s="1" t="str">
        <f t="shared" si="48"/>
        <v>e</v>
      </c>
      <c r="MR443" s="1">
        <f>AVERAGE(MR412:MR414)</f>
        <v>0.779642983129931</v>
      </c>
      <c r="MS443" s="1">
        <f>STDEVA(MR412:MR414)</f>
        <v>0.00120111927673371</v>
      </c>
      <c r="MT443" s="1" t="str">
        <f t="shared" si="49"/>
        <v>de</v>
      </c>
      <c r="MU443" s="1">
        <f>AVERAGE(MU412:MU414)</f>
        <v>0.704878004537821</v>
      </c>
      <c r="MV443" s="1">
        <f>STDEVA(MU412:MU414)</f>
        <v>0.00234532642474622</v>
      </c>
      <c r="MW443" s="1" t="str">
        <f t="shared" si="50"/>
        <v>c</v>
      </c>
      <c r="SY443" s="1">
        <f>AVERAGE(SY412:SY414)</f>
        <v>0.835469779406428</v>
      </c>
      <c r="SZ443" s="1">
        <f>STDEVA(SY412:SY414)</f>
        <v>0.000643425617012949</v>
      </c>
      <c r="TA443" s="1" t="str">
        <f t="shared" si="51"/>
        <v>c</v>
      </c>
      <c r="TB443" s="1">
        <f>AVERAGE(TB412:TB414)</f>
        <v>0.83740848821037</v>
      </c>
      <c r="TC443" s="1">
        <f>STDEVA(TB412:TB414)</f>
        <v>0.000791630937957067</v>
      </c>
      <c r="TD443" s="1" t="str">
        <f t="shared" si="52"/>
        <v>cd</v>
      </c>
      <c r="TE443" s="1">
        <f>AVERAGE(TE412:TE414)</f>
        <v>0.813686324493778</v>
      </c>
      <c r="TF443" s="1">
        <f>STDEVA(TE412:TE414)</f>
        <v>0.00107251580558245</v>
      </c>
      <c r="TG443" s="1" t="str">
        <f t="shared" si="53"/>
        <v>e</v>
      </c>
      <c r="TH443" s="1">
        <f>AVERAGE(TH412:TH414)</f>
        <v>0.780275415442506</v>
      </c>
      <c r="TI443" s="1">
        <f>STDEVA(TH412:TH414)</f>
        <v>0.00225230965025927</v>
      </c>
      <c r="TJ443" s="1" t="str">
        <f t="shared" si="54"/>
        <v>d</v>
      </c>
      <c r="TK443" s="1">
        <f>AVERAGE(TK412:TK414)</f>
        <v>0.702595943562606</v>
      </c>
      <c r="TL443" s="1">
        <f>STDEVA(TK412:TK414)</f>
        <v>0.00145874882823408</v>
      </c>
      <c r="TM443" s="1" t="str">
        <f t="shared" si="55"/>
        <v>d</v>
      </c>
      <c r="UG443" s="1">
        <f>AVERAGE(UG412:UG414)</f>
        <v>0.83740848821037</v>
      </c>
      <c r="UH443" s="1">
        <f>STDEVA(UG412:UG414)</f>
        <v>0.000791630937957067</v>
      </c>
      <c r="UI443" s="1">
        <f t="shared" si="56"/>
        <v>0</v>
      </c>
      <c r="VO443" s="1">
        <f>AVERAGE(VO412:VO414)</f>
        <v>0.813686324493778</v>
      </c>
      <c r="VP443" s="1">
        <f>STDEVA(VO412:VO414)</f>
        <v>0.00107251580558245</v>
      </c>
      <c r="VQ443" s="1">
        <f t="shared" si="57"/>
        <v>0</v>
      </c>
      <c r="WW443" s="1">
        <f>AVERAGE(WW412:WW414)</f>
        <v>0.780275415442506</v>
      </c>
      <c r="WX443" s="1">
        <f>STDEVA(WW412:WW414)</f>
        <v>0.00225230965025927</v>
      </c>
      <c r="WY443" s="1">
        <f t="shared" si="58"/>
        <v>0</v>
      </c>
      <c r="YE443" s="1">
        <f>AVERAGE(YE412:YE414)</f>
        <v>0.702595943562606</v>
      </c>
      <c r="YF443" s="1">
        <f>STDEVA(YE412:YE414)</f>
        <v>0.00145874882823408</v>
      </c>
      <c r="YG443" s="1">
        <f t="shared" si="59"/>
        <v>0</v>
      </c>
    </row>
    <row r="444" spans="2:657">
      <c r="B444" s="1" t="s">
        <v>82</v>
      </c>
      <c r="C444" s="1">
        <f>AVERAGE(C415:C417)</f>
        <v>0.827079052117006</v>
      </c>
      <c r="D444" s="1">
        <f>STDEVA(C415:C417)</f>
        <v>0.000869311134694895</v>
      </c>
      <c r="E444" s="1" t="str">
        <f t="shared" si="36"/>
        <v>d</v>
      </c>
      <c r="F444" s="1">
        <f>AVERAGE(F415:F417)</f>
        <v>0.830528627017404</v>
      </c>
      <c r="G444" s="1">
        <f>STDEVA(F415:F417)</f>
        <v>0.00100323758659043</v>
      </c>
      <c r="H444" s="1" t="str">
        <f t="shared" si="37"/>
        <v>d</v>
      </c>
      <c r="I444" s="1">
        <f>AVERAGE(I415:I417)</f>
        <v>0.760316705496712</v>
      </c>
      <c r="J444" s="1">
        <f>STDEVA(I415:I417)</f>
        <v>0.00587225628830145</v>
      </c>
      <c r="K444" s="1" t="str">
        <f t="shared" si="38"/>
        <v>d</v>
      </c>
      <c r="L444" s="1">
        <f>AVERAGE(L415:L417)</f>
        <v>0.662667064684485</v>
      </c>
      <c r="M444" s="1">
        <f>STDEVA(L415:L417)</f>
        <v>0.000784169168727723</v>
      </c>
      <c r="N444" s="1" t="str">
        <f t="shared" si="39"/>
        <v>f</v>
      </c>
      <c r="O444" s="1">
        <f>AVERAGE(O415:O417)</f>
        <v>0.571244638298953</v>
      </c>
      <c r="P444" s="1">
        <f>STDEVA(O415:O417)</f>
        <v>0.00710571565569571</v>
      </c>
      <c r="Q444" s="1" t="str">
        <f t="shared" si="40"/>
        <v>h</v>
      </c>
      <c r="FS444" s="1">
        <f>AVERAGE(FS415:FS417)</f>
        <v>0.826537402119076</v>
      </c>
      <c r="FT444" s="1">
        <f>STDEVA(FS415:FS417)</f>
        <v>0.000685656966803225</v>
      </c>
      <c r="FU444" s="1" t="str">
        <f t="shared" si="41"/>
        <v>bc</v>
      </c>
      <c r="FV444" s="1">
        <f>AVERAGE(FV415:FV417)</f>
        <v>0.828629361693671</v>
      </c>
      <c r="FW444" s="1">
        <f>STDEVA(FV415:FV417)</f>
        <v>0.00194704131056638</v>
      </c>
      <c r="FX444" s="1" t="str">
        <f t="shared" si="42"/>
        <v>e</v>
      </c>
      <c r="FY444" s="1">
        <f>AVERAGE(FY415:FY417)</f>
        <v>0.758812995266964</v>
      </c>
      <c r="FZ444" s="1">
        <f>STDEVA(FY415:FY417)</f>
        <v>0.00140377293272543</v>
      </c>
      <c r="GA444" s="1" t="str">
        <f t="shared" si="43"/>
        <v>g</v>
      </c>
      <c r="GB444" s="1">
        <f>AVERAGE(GB415:GB417)</f>
        <v>0.662811247294527</v>
      </c>
      <c r="GC444" s="1">
        <f>STDEVA(GB415:GB417)</f>
        <v>0.00143617674508744</v>
      </c>
      <c r="GD444" s="1" t="str">
        <f t="shared" si="44"/>
        <v>h</v>
      </c>
      <c r="GE444" s="1">
        <f>AVERAGE(GE415:GE417)</f>
        <v>0.575579816159226</v>
      </c>
      <c r="GF444" s="1">
        <f>STDEVA(GE415:GE417)</f>
        <v>0.00245173252155558</v>
      </c>
      <c r="GG444" s="1" t="str">
        <f t="shared" si="45"/>
        <v>h</v>
      </c>
      <c r="MI444" s="1">
        <f>AVERAGE(MI415:MI417)</f>
        <v>0.830658509138679</v>
      </c>
      <c r="MJ444" s="1">
        <f>STDEVA(MI415:MI417)</f>
        <v>0.00100661322492811</v>
      </c>
      <c r="MK444" s="1" t="str">
        <f t="shared" si="46"/>
        <v>d</v>
      </c>
      <c r="ML444" s="1">
        <f>AVERAGE(ML415:ML417)</f>
        <v>0.834369593511113</v>
      </c>
      <c r="MM444" s="1">
        <f>STDEVA(ML415:ML417)</f>
        <v>0.00126617889009779</v>
      </c>
      <c r="MN444" s="1" t="str">
        <f t="shared" si="47"/>
        <v>f</v>
      </c>
      <c r="MO444" s="1">
        <f>AVERAGE(MO415:MO417)</f>
        <v>0.786586204308772</v>
      </c>
      <c r="MP444" s="1">
        <f>STDEVA(MO415:MO417)</f>
        <v>0.00356263662551959</v>
      </c>
      <c r="MQ444" s="1" t="str">
        <f t="shared" si="48"/>
        <v>f</v>
      </c>
      <c r="MR444" s="1">
        <f>AVERAGE(MR415:MR417)</f>
        <v>0.690522630600287</v>
      </c>
      <c r="MS444" s="1">
        <f>STDEVA(MR415:MR417)</f>
        <v>0.00721285603751129</v>
      </c>
      <c r="MT444" s="1" t="str">
        <f t="shared" si="49"/>
        <v>g</v>
      </c>
      <c r="MU444" s="1">
        <f>AVERAGE(MU415:MU417)</f>
        <v>0.628494678831873</v>
      </c>
      <c r="MV444" s="1">
        <f>STDEVA(MU415:MU417)</f>
        <v>0.00294811954700944</v>
      </c>
      <c r="MW444" s="1" t="str">
        <f t="shared" si="50"/>
        <v>f</v>
      </c>
      <c r="SY444" s="1">
        <f>AVERAGE(SY415:SY417)</f>
        <v>0.831586662806548</v>
      </c>
      <c r="SZ444" s="1">
        <f>STDEVA(SY415:SY417)</f>
        <v>0.000849998109383438</v>
      </c>
      <c r="TA444" s="1" t="str">
        <f t="shared" si="51"/>
        <v>e</v>
      </c>
      <c r="TB444" s="1">
        <f>AVERAGE(TB415:TB417)</f>
        <v>0.835982896807412</v>
      </c>
      <c r="TC444" s="1">
        <f>STDEVA(TB415:TB417)</f>
        <v>0.0005733448142989</v>
      </c>
      <c r="TD444" s="1" t="str">
        <f t="shared" si="52"/>
        <v>d</v>
      </c>
      <c r="TE444" s="1">
        <f>AVERAGE(TE415:TE417)</f>
        <v>0.7855472553535</v>
      </c>
      <c r="TF444" s="1">
        <f>STDEVA(TE415:TE417)</f>
        <v>0.00184245138530356</v>
      </c>
      <c r="TG444" s="1" t="str">
        <f t="shared" si="53"/>
        <v>f</v>
      </c>
      <c r="TH444" s="1">
        <f>AVERAGE(TH415:TH417)</f>
        <v>0.685282895027196</v>
      </c>
      <c r="TI444" s="1">
        <f>STDEVA(TH415:TH417)</f>
        <v>0.00164992624645363</v>
      </c>
      <c r="TJ444" s="1" t="str">
        <f t="shared" si="54"/>
        <v>f</v>
      </c>
      <c r="TK444" s="1">
        <f>AVERAGE(TK415:TK417)</f>
        <v>0.626634028619345</v>
      </c>
      <c r="TL444" s="1">
        <f>STDEVA(TK415:TK417)</f>
        <v>0.0025272765174507</v>
      </c>
      <c r="TM444" s="1" t="str">
        <f t="shared" si="55"/>
        <v>g</v>
      </c>
      <c r="UG444" s="1">
        <f>AVERAGE(UG415:UG417)</f>
        <v>0.835982896807412</v>
      </c>
      <c r="UH444" s="1">
        <f>STDEVA(UG415:UG417)</f>
        <v>0.0005733448142989</v>
      </c>
      <c r="UI444" s="1">
        <f t="shared" si="56"/>
        <v>0</v>
      </c>
      <c r="VO444" s="1">
        <f>AVERAGE(VO415:VO417)</f>
        <v>0.7855472553535</v>
      </c>
      <c r="VP444" s="1">
        <f>STDEVA(VO415:VO417)</f>
        <v>0.00184245138530356</v>
      </c>
      <c r="VQ444" s="1">
        <f t="shared" si="57"/>
        <v>0</v>
      </c>
      <c r="WW444" s="1">
        <f>AVERAGE(WW415:WW417)</f>
        <v>0.685282895027196</v>
      </c>
      <c r="WX444" s="1">
        <f>STDEVA(WW415:WW417)</f>
        <v>0.00164992624645363</v>
      </c>
      <c r="WY444" s="1">
        <f t="shared" si="58"/>
        <v>0</v>
      </c>
      <c r="YE444" s="1">
        <f>AVERAGE(YE415:YE417)</f>
        <v>0.626634028619345</v>
      </c>
      <c r="YF444" s="1">
        <f>STDEVA(YE415:YE417)</f>
        <v>0.0025272765174507</v>
      </c>
      <c r="YG444" s="1">
        <f t="shared" si="59"/>
        <v>0</v>
      </c>
    </row>
    <row r="445" spans="2:655">
      <c r="B445" s="1" t="s">
        <v>102</v>
      </c>
      <c r="C445" s="1">
        <f>AVERAGE(C409:C417)</f>
        <v>0.830280855759179</v>
      </c>
      <c r="F445" s="1">
        <f>AVERAGE(F409:F417)</f>
        <v>0.834251441538573</v>
      </c>
      <c r="I445" s="1">
        <f>AVERAGE(I409:I417)</f>
        <v>0.792546803508884</v>
      </c>
      <c r="L445" s="1">
        <f>AVERAGE(L409:L417)</f>
        <v>0.744746143489624</v>
      </c>
      <c r="O445" s="1">
        <f>AVERAGE(O409:O417)</f>
        <v>0.637876653381931</v>
      </c>
      <c r="FS445" s="1">
        <f>AVERAGE(FS409:FS417)</f>
        <v>0.829768639862528</v>
      </c>
      <c r="FV445" s="1">
        <f>AVERAGE(FV409:FV417)</f>
        <v>0.83372519278429</v>
      </c>
      <c r="FY445" s="1">
        <f>AVERAGE(FY409:FY417)</f>
        <v>0.79252860519292</v>
      </c>
      <c r="GB445" s="1">
        <f>AVERAGE(GB409:GB417)</f>
        <v>0.745524196735854</v>
      </c>
      <c r="GE445" s="1">
        <f>AVERAGE(GE409:GE417)</f>
        <v>0.638678176939102</v>
      </c>
      <c r="MI445" s="1">
        <f>AVERAGE(MI409:MI417)</f>
        <v>0.834042842740991</v>
      </c>
      <c r="ML445" s="1">
        <f>AVERAGE(ML409:ML417)</f>
        <v>0.838212843576667</v>
      </c>
      <c r="MO445" s="1">
        <f>AVERAGE(MO409:MO417)</f>
        <v>0.809020713030678</v>
      </c>
      <c r="MR445" s="1">
        <f>AVERAGE(MR409:MR417)</f>
        <v>0.758476274886436</v>
      </c>
      <c r="MU445" s="1">
        <f>AVERAGE(MU409:MU417)</f>
        <v>0.686492832707967</v>
      </c>
      <c r="SY445" s="1">
        <f>AVERAGE(SY409:SY417)</f>
        <v>0.834964000511845</v>
      </c>
      <c r="TB445" s="1">
        <f>AVERAGE(TB409:TB417)</f>
        <v>0.837972319244097</v>
      </c>
      <c r="TE445" s="1">
        <f>AVERAGE(TE409:TE417)</f>
        <v>0.808369804248674</v>
      </c>
      <c r="TH445" s="1">
        <f>AVERAGE(TH409:TH417)</f>
        <v>0.756763594357296</v>
      </c>
      <c r="TK445" s="1">
        <f>AVERAGE(TK409:TK417)</f>
        <v>0.683996496964039</v>
      </c>
      <c r="UG445" s="1">
        <f>AVERAGE(UG409:UG417)</f>
        <v>0.837972319244097</v>
      </c>
      <c r="VO445" s="1">
        <f>AVERAGE(VO409:VO417)</f>
        <v>0.808369804248674</v>
      </c>
      <c r="WW445" s="1">
        <f>AVERAGE(WW409:WW417)</f>
        <v>0.756763594357296</v>
      </c>
      <c r="YE445" s="1">
        <f>AVERAGE(YE409:YE417)</f>
        <v>0.683996496964039</v>
      </c>
    </row>
    <row r="446" spans="2:657">
      <c r="B446" s="1" t="s">
        <v>83</v>
      </c>
      <c r="C446" s="1">
        <f>AVERAGE(C418:C420)</f>
        <v>0.829410801462808</v>
      </c>
      <c r="D446" s="1">
        <f>STDEVA(C418:C420)</f>
        <v>0.000904423890014934</v>
      </c>
      <c r="E446" s="1" t="str">
        <f t="shared" ref="E446:E448" si="60">E461</f>
        <v>c</v>
      </c>
      <c r="F446" s="1">
        <f>AVERAGE(F418:F420)</f>
        <v>0.831915676048363</v>
      </c>
      <c r="G446" s="1">
        <f>STDEVA(F418:F420)</f>
        <v>0.000955344333024455</v>
      </c>
      <c r="H446" s="1" t="str">
        <f t="shared" ref="H446:H448" si="61">H461</f>
        <v>d</v>
      </c>
      <c r="I446" s="1">
        <f>AVERAGE(I418:I420)</f>
        <v>0.81202921282859</v>
      </c>
      <c r="J446" s="1">
        <f>STDEVA(I418:I420)</f>
        <v>0.0023549179402015</v>
      </c>
      <c r="K446" s="1" t="str">
        <f t="shared" ref="K446:K448" si="62">K461</f>
        <v>b</v>
      </c>
      <c r="L446" s="1">
        <f>AVERAGE(L418:L420)</f>
        <v>0.784493825949853</v>
      </c>
      <c r="M446" s="1">
        <f>STDEVA(L418:L420)</f>
        <v>0.00462680070985486</v>
      </c>
      <c r="N446" s="1" t="str">
        <f t="shared" ref="N446:N448" si="63">N461</f>
        <v>c</v>
      </c>
      <c r="O446" s="1">
        <f>AVERAGE(O418:O420)</f>
        <v>0.684234238078249</v>
      </c>
      <c r="P446" s="1">
        <f>STDEVA(O418:O420)</f>
        <v>0.00194713875740568</v>
      </c>
      <c r="Q446" s="1" t="str">
        <f t="shared" ref="Q446:Q448" si="64">Q461</f>
        <v>c</v>
      </c>
      <c r="FS446" s="1">
        <f>AVERAGE(FS418:FS420)</f>
        <v>0.829935587513633</v>
      </c>
      <c r="FT446" s="1">
        <f>STDEVA(FS418:FS420)</f>
        <v>0.00117937663244624</v>
      </c>
      <c r="FU446" s="1" t="str">
        <f t="shared" ref="FU446:FU448" si="65">FU461</f>
        <v>ab</v>
      </c>
      <c r="FV446" s="1">
        <f>AVERAGE(FV418:FV420)</f>
        <v>0.832244411230481</v>
      </c>
      <c r="FW446" s="1">
        <f>STDEVA(FV418:FV420)</f>
        <v>0.000640410103145176</v>
      </c>
      <c r="FX446" s="1" t="str">
        <f t="shared" ref="FX446:FX448" si="66">FX461</f>
        <v>d</v>
      </c>
      <c r="FY446" s="1">
        <f>AVERAGE(FY418:FY420)</f>
        <v>0.811928417670696</v>
      </c>
      <c r="FZ446" s="1">
        <f>STDEVA(FY418:FY420)</f>
        <v>0.00181924184990177</v>
      </c>
      <c r="GA446" s="1" t="str">
        <f t="shared" ref="GA446:GA448" si="67">GA461</f>
        <v>e</v>
      </c>
      <c r="GB446" s="1">
        <f>AVERAGE(GB418:GB420)</f>
        <v>0.782810726273003</v>
      </c>
      <c r="GC446" s="1">
        <f>STDEVA(GB418:GB420)</f>
        <v>0.00170628269559042</v>
      </c>
      <c r="GD446" s="1" t="str">
        <f t="shared" ref="GD446:GD448" si="68">GD461</f>
        <v>d</v>
      </c>
      <c r="GE446" s="1">
        <f>AVERAGE(GE418:GE420)</f>
        <v>0.684521468001965</v>
      </c>
      <c r="GF446" s="1">
        <f>STDEVA(GE418:GE420)</f>
        <v>0.00322567062902146</v>
      </c>
      <c r="GG446" s="1" t="str">
        <f t="shared" ref="GG446:GG448" si="69">GG461</f>
        <v>c</v>
      </c>
      <c r="MI446" s="1">
        <f>AVERAGE(MI418:MI420)</f>
        <v>0.834823806987374</v>
      </c>
      <c r="MJ446" s="1">
        <f>STDEVA(MI418:MI420)</f>
        <v>0.000477871082037112</v>
      </c>
      <c r="MK446" s="1" t="str">
        <f t="shared" ref="MK446:MK448" si="70">MK461</f>
        <v>c</v>
      </c>
      <c r="ML446" s="1">
        <f>AVERAGE(ML418:ML420)</f>
        <v>0.836988749070088</v>
      </c>
      <c r="MM446" s="1">
        <f>STDEVA(ML418:ML420)</f>
        <v>0.000432400551994377</v>
      </c>
      <c r="MN446" s="1" t="str">
        <f t="shared" ref="MN446:MN448" si="71">MN461</f>
        <v>e</v>
      </c>
      <c r="MO446" s="1">
        <f>AVERAGE(MO418:MO420)</f>
        <v>0.820512610570613</v>
      </c>
      <c r="MP446" s="1">
        <f>STDEVA(MO418:MO420)</f>
        <v>0.000572151557228011</v>
      </c>
      <c r="MQ446" s="1" t="str">
        <f t="shared" ref="MQ446:MQ448" si="72">MQ461</f>
        <v>cd</v>
      </c>
      <c r="MR446" s="1">
        <f>AVERAGE(MR418:MR420)</f>
        <v>0.78475057733092</v>
      </c>
      <c r="MS446" s="1">
        <f>STDEVA(MR418:MR420)</f>
        <v>0.00252764916205049</v>
      </c>
      <c r="MT446" s="1" t="str">
        <f t="shared" ref="MT446:MT448" si="73">MT461</f>
        <v>cd</v>
      </c>
      <c r="MU446" s="1">
        <f>AVERAGE(MU418:MU420)</f>
        <v>0.706702474428162</v>
      </c>
      <c r="MV446" s="1">
        <f>STDEVA(MU418:MU420)</f>
        <v>0.00152548254999865</v>
      </c>
      <c r="MW446" s="1" t="str">
        <f t="shared" ref="MW446:MW448" si="74">MW461</f>
        <v>c</v>
      </c>
      <c r="SY446" s="1">
        <f>AVERAGE(SY418:SY420)</f>
        <v>0.835268993631034</v>
      </c>
      <c r="SZ446" s="1">
        <f>STDEVA(SY418:SY420)</f>
        <v>0.00111242485648853</v>
      </c>
      <c r="TA446" s="1" t="str">
        <f t="shared" ref="TA446:TA448" si="75">TA461</f>
        <v>c</v>
      </c>
      <c r="TB446" s="1">
        <f>AVERAGE(TB418:TB420)</f>
        <v>0.837425403270775</v>
      </c>
      <c r="TC446" s="1">
        <f>STDEVA(TB418:TB420)</f>
        <v>0.000800525782155088</v>
      </c>
      <c r="TD446" s="1" t="str">
        <f t="shared" ref="TD446:TD448" si="76">TD461</f>
        <v>cd</v>
      </c>
      <c r="TE446" s="1">
        <f>AVERAGE(TE418:TE420)</f>
        <v>0.82003955986992</v>
      </c>
      <c r="TF446" s="1">
        <f>STDEVA(TE418:TE420)</f>
        <v>0.000875073403114575</v>
      </c>
      <c r="TG446" s="1" t="str">
        <f t="shared" ref="TG446:TG448" si="77">TG461</f>
        <v>c</v>
      </c>
      <c r="TH446" s="1">
        <f>AVERAGE(TH418:TH420)</f>
        <v>0.786918870430014</v>
      </c>
      <c r="TI446" s="1">
        <f>STDEVA(TH418:TH420)</f>
        <v>0.00151566637389278</v>
      </c>
      <c r="TJ446" s="1" t="str">
        <f t="shared" ref="TJ446:TJ448" si="78">TJ461</f>
        <v>c</v>
      </c>
      <c r="TK446" s="1">
        <f>AVERAGE(TK418:TK420)</f>
        <v>0.702886155838912</v>
      </c>
      <c r="TL446" s="1">
        <f>STDEVA(TK418:TK420)</f>
        <v>0.00216030720594844</v>
      </c>
      <c r="TM446" s="1" t="str">
        <f t="shared" ref="TM446:TM448" si="79">TM461</f>
        <v>cd</v>
      </c>
      <c r="UG446" s="1">
        <f>AVERAGE(UG418:UG420)</f>
        <v>0.837425403270775</v>
      </c>
      <c r="UH446" s="1">
        <f>STDEVA(UG418:UG420)</f>
        <v>0.000800525782155088</v>
      </c>
      <c r="UI446" s="1">
        <f t="shared" ref="UI446:UI448" si="80">UI461</f>
        <v>0</v>
      </c>
      <c r="VO446" s="1">
        <f>AVERAGE(VO418:VO420)</f>
        <v>0.82003955986992</v>
      </c>
      <c r="VP446" s="1">
        <f>STDEVA(VO418:VO420)</f>
        <v>0.000875073403114575</v>
      </c>
      <c r="VQ446" s="1">
        <f t="shared" ref="VQ446:VQ448" si="81">VQ461</f>
        <v>0</v>
      </c>
      <c r="WW446" s="1">
        <f>AVERAGE(WW418:WW420)</f>
        <v>0.786918870430014</v>
      </c>
      <c r="WX446" s="1">
        <f>STDEVA(WW418:WW420)</f>
        <v>0.00151566637389278</v>
      </c>
      <c r="WY446" s="1">
        <f t="shared" ref="WY446:WY448" si="82">WY461</f>
        <v>0</v>
      </c>
      <c r="YE446" s="1">
        <f>AVERAGE(YE418:YE420)</f>
        <v>0.702886155838912</v>
      </c>
      <c r="YF446" s="1">
        <f>STDEVA(YE418:YE420)</f>
        <v>0.00216030720594844</v>
      </c>
      <c r="YG446" s="1">
        <f t="shared" ref="YG446:YG448" si="83">YG461</f>
        <v>0</v>
      </c>
    </row>
    <row r="447" spans="2:657">
      <c r="B447" s="1" t="s">
        <v>84</v>
      </c>
      <c r="C447" s="1">
        <f>AVERAGE(C421:C423)</f>
        <v>0.829423484224527</v>
      </c>
      <c r="D447" s="1">
        <f>STDEVA(C421:C423)</f>
        <v>0.00140373048898074</v>
      </c>
      <c r="E447" s="1" t="str">
        <f t="shared" si="60"/>
        <v>c</v>
      </c>
      <c r="F447" s="1">
        <f>AVERAGE(F421:F423)</f>
        <v>0.832393457963823</v>
      </c>
      <c r="G447" s="1">
        <f>STDEVA(F421:F423)</f>
        <v>0.000900838421676189</v>
      </c>
      <c r="H447" s="1" t="str">
        <f t="shared" si="61"/>
        <v>cd</v>
      </c>
      <c r="I447" s="1">
        <f>AVERAGE(I421:I423)</f>
        <v>0.812215886508535</v>
      </c>
      <c r="J447" s="1">
        <f>STDEVA(I421:I423)</f>
        <v>0.00183237920368363</v>
      </c>
      <c r="K447" s="1" t="str">
        <f t="shared" si="62"/>
        <v>b</v>
      </c>
      <c r="L447" s="1">
        <f>AVERAGE(L421:L423)</f>
        <v>0.780699873687051</v>
      </c>
      <c r="M447" s="1">
        <f>STDEVA(L421:L423)</f>
        <v>0.00130085294252211</v>
      </c>
      <c r="N447" s="1" t="str">
        <f t="shared" si="63"/>
        <v>c</v>
      </c>
      <c r="O447" s="1">
        <f>AVERAGE(O421:O423)</f>
        <v>0.666140995476198</v>
      </c>
      <c r="P447" s="1">
        <f>STDEVA(O421:O423)</f>
        <v>0.00152611846205055</v>
      </c>
      <c r="Q447" s="1" t="str">
        <f t="shared" si="64"/>
        <v>d</v>
      </c>
      <c r="FS447" s="1">
        <f>AVERAGE(FS421:FS423)</f>
        <v>0.820471617368152</v>
      </c>
      <c r="FT447" s="1">
        <f>STDEVA(FS421:FS423)</f>
        <v>0.0149978043244043</v>
      </c>
      <c r="FU447" s="1" t="str">
        <f t="shared" si="65"/>
        <v>c</v>
      </c>
      <c r="FV447" s="1">
        <f>AVERAGE(FV421:FV423)</f>
        <v>0.833146191086222</v>
      </c>
      <c r="FW447" s="1">
        <f>STDEVA(FV421:FV423)</f>
        <v>0.000756108391789626</v>
      </c>
      <c r="FX447" s="1" t="str">
        <f t="shared" si="66"/>
        <v>d</v>
      </c>
      <c r="FY447" s="1">
        <f>AVERAGE(FY421:FY423)</f>
        <v>0.813431055173533</v>
      </c>
      <c r="FZ447" s="1">
        <f>STDEVA(FY421:FY423)</f>
        <v>0.000893672001246396</v>
      </c>
      <c r="GA447" s="1" t="str">
        <f t="shared" si="67"/>
        <v>de</v>
      </c>
      <c r="GB447" s="1">
        <f>AVERAGE(GB421:GB423)</f>
        <v>0.783557075006529</v>
      </c>
      <c r="GC447" s="1">
        <f>STDEVA(GB421:GB423)</f>
        <v>0.00131082141215347</v>
      </c>
      <c r="GD447" s="1" t="str">
        <f t="shared" si="68"/>
        <v>d</v>
      </c>
      <c r="GE447" s="1">
        <f>AVERAGE(GE421:GE423)</f>
        <v>0.666757097641655</v>
      </c>
      <c r="GF447" s="1">
        <f>STDEVA(GE421:GE423)</f>
        <v>0.00435478591325802</v>
      </c>
      <c r="GG447" s="1" t="str">
        <f t="shared" si="69"/>
        <v>d</v>
      </c>
      <c r="MI447" s="1">
        <f>AVERAGE(MI421:MI423)</f>
        <v>0.834340648728556</v>
      </c>
      <c r="MJ447" s="1">
        <f>STDEVA(MI421:MI423)</f>
        <v>0.000825754044251543</v>
      </c>
      <c r="MK447" s="1" t="str">
        <f t="shared" si="70"/>
        <v>c</v>
      </c>
      <c r="ML447" s="1">
        <f>AVERAGE(ML421:ML423)</f>
        <v>0.836877118468156</v>
      </c>
      <c r="MM447" s="1">
        <f>STDEVA(ML421:ML423)</f>
        <v>0.000517009247031451</v>
      </c>
      <c r="MN447" s="1" t="str">
        <f t="shared" si="71"/>
        <v>e</v>
      </c>
      <c r="MO447" s="1">
        <f>AVERAGE(MO421:MO423)</f>
        <v>0.817131682240311</v>
      </c>
      <c r="MP447" s="1">
        <f>STDEVA(MO421:MO423)</f>
        <v>0.000479663903671746</v>
      </c>
      <c r="MQ447" s="1" t="str">
        <f t="shared" si="72"/>
        <v>de</v>
      </c>
      <c r="MR447" s="1">
        <f>AVERAGE(MR421:MR423)</f>
        <v>0.786198351743178</v>
      </c>
      <c r="MS447" s="1">
        <f>STDEVA(MR421:MR423)</f>
        <v>0.00298523471599048</v>
      </c>
      <c r="MT447" s="1" t="str">
        <f t="shared" si="73"/>
        <v>c</v>
      </c>
      <c r="MU447" s="1">
        <f>AVERAGE(MU421:MU423)</f>
        <v>0.706807669712261</v>
      </c>
      <c r="MV447" s="1">
        <f>STDEVA(MU421:MU423)</f>
        <v>0.00189278530769052</v>
      </c>
      <c r="MW447" s="1" t="str">
        <f t="shared" si="74"/>
        <v>c</v>
      </c>
      <c r="SY447" s="1">
        <f>AVERAGE(SY421:SY423)</f>
        <v>0.835488525112072</v>
      </c>
      <c r="SZ447" s="1">
        <f>STDEVA(SY421:SY423)</f>
        <v>0.00075647994016801</v>
      </c>
      <c r="TA447" s="1" t="str">
        <f t="shared" si="75"/>
        <v>c</v>
      </c>
      <c r="TB447" s="1">
        <f>AVERAGE(TB421:TB423)</f>
        <v>0.837483004330825</v>
      </c>
      <c r="TC447" s="1">
        <f>STDEVA(TB421:TB423)</f>
        <v>0.000785990945911657</v>
      </c>
      <c r="TD447" s="1" t="str">
        <f t="shared" si="76"/>
        <v>c</v>
      </c>
      <c r="TE447" s="1">
        <f>AVERAGE(TE421:TE423)</f>
        <v>0.817319954174747</v>
      </c>
      <c r="TF447" s="1">
        <f>STDEVA(TE421:TE423)</f>
        <v>0.00101118046881052</v>
      </c>
      <c r="TG447" s="1" t="str">
        <f t="shared" si="77"/>
        <v>d</v>
      </c>
      <c r="TH447" s="1">
        <f>AVERAGE(TH421:TH423)</f>
        <v>0.788816619509898</v>
      </c>
      <c r="TI447" s="1">
        <f>STDEVA(TH421:TH423)</f>
        <v>0.00232603250435397</v>
      </c>
      <c r="TJ447" s="1" t="str">
        <f t="shared" si="78"/>
        <v>c</v>
      </c>
      <c r="TK447" s="1">
        <f>AVERAGE(TK421:TK423)</f>
        <v>0.707184297038417</v>
      </c>
      <c r="TL447" s="1">
        <f>STDEVA(TK421:TK423)</f>
        <v>0.00133460132055765</v>
      </c>
      <c r="TM447" s="1" t="str">
        <f t="shared" si="79"/>
        <v>c</v>
      </c>
      <c r="UG447" s="1">
        <f>AVERAGE(UG421:UG423)</f>
        <v>0.837483004330825</v>
      </c>
      <c r="UH447" s="1">
        <f>STDEVA(UG421:UG423)</f>
        <v>0.000785990945911657</v>
      </c>
      <c r="UI447" s="1">
        <f t="shared" si="80"/>
        <v>0</v>
      </c>
      <c r="VO447" s="1">
        <f>AVERAGE(VO421:VO423)</f>
        <v>0.817319954174747</v>
      </c>
      <c r="VP447" s="1">
        <f>STDEVA(VO421:VO423)</f>
        <v>0.00101118046881052</v>
      </c>
      <c r="VQ447" s="1">
        <f t="shared" si="81"/>
        <v>0</v>
      </c>
      <c r="WW447" s="1">
        <f>AVERAGE(WW421:WW423)</f>
        <v>0.788816619509898</v>
      </c>
      <c r="WX447" s="1">
        <f>STDEVA(WW421:WW423)</f>
        <v>0.00232603250435397</v>
      </c>
      <c r="WY447" s="1">
        <f t="shared" si="82"/>
        <v>0</v>
      </c>
      <c r="YE447" s="1">
        <f>AVERAGE(YE421:YE423)</f>
        <v>0.707184297038417</v>
      </c>
      <c r="YF447" s="1">
        <f>STDEVA(YE421:YE423)</f>
        <v>0.00133460132055765</v>
      </c>
      <c r="YG447" s="1">
        <f t="shared" si="83"/>
        <v>0</v>
      </c>
    </row>
    <row r="448" spans="2:657">
      <c r="B448" s="1" t="s">
        <v>85</v>
      </c>
      <c r="C448" s="1">
        <f>AVERAGE(C424:C426)</f>
        <v>0.838142238387098</v>
      </c>
      <c r="D448" s="1">
        <f>STDEVA(C424:C426)</f>
        <v>0.00059956091544018</v>
      </c>
      <c r="E448" s="1" t="str">
        <f t="shared" si="60"/>
        <v>a</v>
      </c>
      <c r="F448" s="1">
        <f>AVERAGE(F424:F426)</f>
        <v>0.839742774491751</v>
      </c>
      <c r="G448" s="1">
        <f>STDEVA(F424:F426)</f>
        <v>0.00014866523787227</v>
      </c>
      <c r="H448" s="1" t="str">
        <f t="shared" si="61"/>
        <v>a</v>
      </c>
      <c r="I448" s="1">
        <f>AVERAGE(I424:I426)</f>
        <v>0.820469668796704</v>
      </c>
      <c r="J448" s="1">
        <f>STDEVA(I424:I426)</f>
        <v>0.00118562309804209</v>
      </c>
      <c r="K448" s="1" t="str">
        <f t="shared" si="62"/>
        <v>a</v>
      </c>
      <c r="L448" s="1">
        <f>AVERAGE(L424:L426)</f>
        <v>0.753774559713174</v>
      </c>
      <c r="M448" s="1">
        <f>STDEVA(L424:L426)</f>
        <v>0.000739764298671137</v>
      </c>
      <c r="N448" s="1" t="str">
        <f t="shared" si="63"/>
        <v>e</v>
      </c>
      <c r="O448" s="1">
        <f>AVERAGE(O424:O426)</f>
        <v>0.605289759278185</v>
      </c>
      <c r="P448" s="1">
        <f>STDEVA(O424:O426)</f>
        <v>0.00290150853000703</v>
      </c>
      <c r="Q448" s="1" t="str">
        <f t="shared" si="64"/>
        <v>f</v>
      </c>
      <c r="FS448" s="1">
        <f>AVERAGE(FS424:FS426)</f>
        <v>0.837731886072317</v>
      </c>
      <c r="FT448" s="1">
        <f>STDEVA(FS424:FS426)</f>
        <v>0.000634143278625707</v>
      </c>
      <c r="FU448" s="1" t="str">
        <f t="shared" si="65"/>
        <v>a</v>
      </c>
      <c r="FV448" s="1">
        <f>AVERAGE(FV424:FV426)</f>
        <v>0.839733246238602</v>
      </c>
      <c r="FW448" s="1">
        <f>STDEVA(FV424:FV426)</f>
        <v>0.000744651225772299</v>
      </c>
      <c r="FX448" s="1" t="str">
        <f t="shared" si="66"/>
        <v>a</v>
      </c>
      <c r="FY448" s="1">
        <f>AVERAGE(FY424:FY426)</f>
        <v>0.821009090815065</v>
      </c>
      <c r="FZ448" s="1">
        <f>STDEVA(FY424:FY426)</f>
        <v>0.00127649487450703</v>
      </c>
      <c r="GA448" s="1" t="str">
        <f t="shared" si="67"/>
        <v>a</v>
      </c>
      <c r="GB448" s="1">
        <f>AVERAGE(GB424:GB426)</f>
        <v>0.752632060332327</v>
      </c>
      <c r="GC448" s="1">
        <f>STDEVA(GB424:GB426)</f>
        <v>0.00228455275538078</v>
      </c>
      <c r="GD448" s="1" t="str">
        <f t="shared" si="68"/>
        <v>f</v>
      </c>
      <c r="GE448" s="1">
        <f>AVERAGE(GE424:GE426)</f>
        <v>0.605764737279977</v>
      </c>
      <c r="GF448" s="1">
        <f>STDEVA(GE424:GE426)</f>
        <v>0.00409299925716295</v>
      </c>
      <c r="GG448" s="1" t="str">
        <f t="shared" si="69"/>
        <v>f</v>
      </c>
      <c r="MI448" s="1">
        <f>AVERAGE(MI424:MI426)</f>
        <v>0.839850877338181</v>
      </c>
      <c r="MJ448" s="1">
        <f>STDEVA(MI424:MI426)</f>
        <v>0.000617671792148246</v>
      </c>
      <c r="MK448" s="1" t="str">
        <f t="shared" si="70"/>
        <v>a</v>
      </c>
      <c r="ML448" s="1">
        <f>AVERAGE(ML424:ML426)</f>
        <v>0.840961268217752</v>
      </c>
      <c r="MM448" s="1">
        <f>STDEVA(ML424:ML426)</f>
        <v>7.28691830378685e-5</v>
      </c>
      <c r="MN448" s="1" t="str">
        <f t="shared" si="71"/>
        <v>ab</v>
      </c>
      <c r="MO448" s="1">
        <f>AVERAGE(MO424:MO426)</f>
        <v>0.830612206803818</v>
      </c>
      <c r="MP448" s="1">
        <f>STDEVA(MO424:MO426)</f>
        <v>0.000812733596052439</v>
      </c>
      <c r="MQ448" s="1" t="str">
        <f t="shared" si="72"/>
        <v>a</v>
      </c>
      <c r="MR448" s="1">
        <f>AVERAGE(MR424:MR426)</f>
        <v>0.774949800533075</v>
      </c>
      <c r="MS448" s="1">
        <f>STDEVA(MR424:MR426)</f>
        <v>0.00377625142142538</v>
      </c>
      <c r="MT448" s="1" t="str">
        <f t="shared" si="73"/>
        <v>e</v>
      </c>
      <c r="MU448" s="1">
        <f>AVERAGE(MU424:MU426)</f>
        <v>0.645378176053771</v>
      </c>
      <c r="MV448" s="1">
        <f>STDEVA(MU424:MU426)</f>
        <v>0.00343935149311663</v>
      </c>
      <c r="MW448" s="1" t="str">
        <f t="shared" si="74"/>
        <v>d</v>
      </c>
      <c r="SY448" s="1">
        <f>AVERAGE(SY424:SY426)</f>
        <v>0.839753027263148</v>
      </c>
      <c r="SZ448" s="1">
        <f>STDEVA(SY424:SY426)</f>
        <v>0.00042102119836649</v>
      </c>
      <c r="TA448" s="1" t="str">
        <f t="shared" si="75"/>
        <v>a</v>
      </c>
      <c r="TB448" s="1">
        <f>AVERAGE(TB424:TB426)</f>
        <v>0.840966671274373</v>
      </c>
      <c r="TC448" s="1">
        <f>STDEVA(TB424:TB426)</f>
        <v>0.000712034087178534</v>
      </c>
      <c r="TD448" s="1" t="str">
        <f t="shared" si="76"/>
        <v>a</v>
      </c>
      <c r="TE448" s="1">
        <f>AVERAGE(TE424:TE426)</f>
        <v>0.830235754598603</v>
      </c>
      <c r="TF448" s="1">
        <f>STDEVA(TE424:TE426)</f>
        <v>0.000754368027372418</v>
      </c>
      <c r="TG448" s="1" t="str">
        <f t="shared" si="77"/>
        <v>a</v>
      </c>
      <c r="TH448" s="1">
        <f>AVERAGE(TH424:TH426)</f>
        <v>0.780477593580427</v>
      </c>
      <c r="TI448" s="1">
        <f>STDEVA(TH424:TH426)</f>
        <v>0.00117209284683386</v>
      </c>
      <c r="TJ448" s="1" t="str">
        <f t="shared" si="78"/>
        <v>d</v>
      </c>
      <c r="TK448" s="1">
        <f>AVERAGE(TK424:TK426)</f>
        <v>0.647163995004865</v>
      </c>
      <c r="TL448" s="1">
        <f>STDEVA(TK424:TK426)</f>
        <v>0.00307378633462391</v>
      </c>
      <c r="TM448" s="1" t="str">
        <f t="shared" si="79"/>
        <v>e</v>
      </c>
      <c r="UG448" s="1">
        <f>AVERAGE(UG424:UG426)</f>
        <v>0.840966671274373</v>
      </c>
      <c r="UH448" s="1">
        <f>STDEVA(UG424:UG426)</f>
        <v>0.000712034087178534</v>
      </c>
      <c r="UI448" s="1">
        <f t="shared" si="80"/>
        <v>0</v>
      </c>
      <c r="VO448" s="1">
        <f>AVERAGE(VO424:VO426)</f>
        <v>0.830235754598603</v>
      </c>
      <c r="VP448" s="1">
        <f>STDEVA(VO424:VO426)</f>
        <v>0.000754368027372418</v>
      </c>
      <c r="VQ448" s="1">
        <f t="shared" si="81"/>
        <v>0</v>
      </c>
      <c r="WW448" s="1">
        <f>AVERAGE(WW424:WW426)</f>
        <v>0.780477593580427</v>
      </c>
      <c r="WX448" s="1">
        <f>STDEVA(WW424:WW426)</f>
        <v>0.00117209284683386</v>
      </c>
      <c r="WY448" s="1">
        <f t="shared" si="82"/>
        <v>0</v>
      </c>
      <c r="YE448" s="1">
        <f>AVERAGE(YE424:YE426)</f>
        <v>0.647163995004865</v>
      </c>
      <c r="YF448" s="1">
        <f>STDEVA(YE424:YE426)</f>
        <v>0.00307378633462391</v>
      </c>
      <c r="YG448" s="1">
        <f t="shared" si="83"/>
        <v>0</v>
      </c>
    </row>
    <row r="449" spans="2:655">
      <c r="B449" s="1" t="s">
        <v>103</v>
      </c>
      <c r="C449" s="1">
        <f>AVERAGE(C418:C426)</f>
        <v>0.832325508024811</v>
      </c>
      <c r="F449" s="1">
        <f>AVERAGE(F418:F426)</f>
        <v>0.834683969501312</v>
      </c>
      <c r="I449" s="1">
        <f>AVERAGE(I418:I426)</f>
        <v>0.814904922711276</v>
      </c>
      <c r="L449" s="1">
        <f>AVERAGE(L418:L426)</f>
        <v>0.772989419783359</v>
      </c>
      <c r="O449" s="1">
        <f>AVERAGE(O418:O426)</f>
        <v>0.651888330944211</v>
      </c>
      <c r="FS449" s="1">
        <f>AVERAGE(FS418:FS426)</f>
        <v>0.8293796969847</v>
      </c>
      <c r="FV449" s="1">
        <f>AVERAGE(FV418:FV426)</f>
        <v>0.835041282851768</v>
      </c>
      <c r="FY449" s="1">
        <f>AVERAGE(FY418:FY426)</f>
        <v>0.815456187886431</v>
      </c>
      <c r="GB449" s="1">
        <f>AVERAGE(GB418:GB426)</f>
        <v>0.77299995387062</v>
      </c>
      <c r="GE449" s="1">
        <f>AVERAGE(GE418:GE426)</f>
        <v>0.652347767641199</v>
      </c>
      <c r="MI449" s="1">
        <f>AVERAGE(MI418:MI426)</f>
        <v>0.83633844435137</v>
      </c>
      <c r="ML449" s="1">
        <f>AVERAGE(ML418:ML426)</f>
        <v>0.838275711918666</v>
      </c>
      <c r="MO449" s="1">
        <f>AVERAGE(MO418:MO426)</f>
        <v>0.822752166538247</v>
      </c>
      <c r="MR449" s="1">
        <f>AVERAGE(MR418:MR426)</f>
        <v>0.781966243202391</v>
      </c>
      <c r="MU449" s="1">
        <f>AVERAGE(MU418:MU426)</f>
        <v>0.686296106731398</v>
      </c>
      <c r="SY449" s="1">
        <f>AVERAGE(SY418:SY426)</f>
        <v>0.836836848668751</v>
      </c>
      <c r="TB449" s="1">
        <f>AVERAGE(TB418:TB426)</f>
        <v>0.838625026291991</v>
      </c>
      <c r="TE449" s="1">
        <f>AVERAGE(TE418:TE426)</f>
        <v>0.822531756214423</v>
      </c>
      <c r="TH449" s="1">
        <f>AVERAGE(TH418:TH426)</f>
        <v>0.785404361173446</v>
      </c>
      <c r="TK449" s="1">
        <f>AVERAGE(TK418:TK426)</f>
        <v>0.685744815960731</v>
      </c>
      <c r="UG449" s="1">
        <f>AVERAGE(UG418:UG426)</f>
        <v>0.838625026291991</v>
      </c>
      <c r="VO449" s="1">
        <f>AVERAGE(VO418:VO426)</f>
        <v>0.822531756214423</v>
      </c>
      <c r="WW449" s="1">
        <f>AVERAGE(WW418:WW426)</f>
        <v>0.785404361173446</v>
      </c>
      <c r="YE449" s="1">
        <f>AVERAGE(YE418:YE426)</f>
        <v>0.685744815960731</v>
      </c>
    </row>
    <row r="450" spans="2:657">
      <c r="B450" s="1" t="s">
        <v>86</v>
      </c>
      <c r="C450" s="1">
        <f>AVERAGE(C427:C429)</f>
        <v>0.830284768056263</v>
      </c>
      <c r="D450" s="1">
        <f>STDEVA(C427:C429)</f>
        <v>0.000821921512956654</v>
      </c>
      <c r="E450" s="1" t="str">
        <f t="shared" ref="E450:E452" si="84">E464</f>
        <v>c</v>
      </c>
      <c r="F450" s="1">
        <f>AVERAGE(F427:F429)</f>
        <v>0.832517344884063</v>
      </c>
      <c r="G450" s="1">
        <f>STDEVA(F427:F429)</f>
        <v>0.00119189833096154</v>
      </c>
      <c r="H450" s="1" t="str">
        <f t="shared" ref="H450:H452" si="85">H464</f>
        <v>cd</v>
      </c>
      <c r="I450" s="1">
        <f>AVERAGE(I427:I429)</f>
        <v>0.8160906645663</v>
      </c>
      <c r="J450" s="1">
        <f>STDEVA(I427:I429)</f>
        <v>0.0017729432154993</v>
      </c>
      <c r="K450" s="1" t="str">
        <f t="shared" ref="K450:K452" si="86">K464</f>
        <v>ab</v>
      </c>
      <c r="L450" s="1">
        <f>AVERAGE(L427:L429)</f>
        <v>0.783751222010325</v>
      </c>
      <c r="M450" s="1">
        <f>STDEVA(L427:L429)</f>
        <v>0.00277336195540205</v>
      </c>
      <c r="N450" s="1" t="str">
        <f t="shared" ref="N450:N452" si="87">N464</f>
        <v>c</v>
      </c>
      <c r="O450" s="1">
        <f>AVERAGE(O427:O429)</f>
        <v>0.690981824459785</v>
      </c>
      <c r="P450" s="1">
        <f>STDEVA(O427:O429)</f>
        <v>0.00209652767129049</v>
      </c>
      <c r="Q450" s="1" t="str">
        <f t="shared" ref="Q450:Q452" si="88">Q464</f>
        <v>bc</v>
      </c>
      <c r="FS450" s="1">
        <f>AVERAGE(FS427:FS429)</f>
        <v>0.830248919225535</v>
      </c>
      <c r="FT450" s="1">
        <f>STDEVA(FS427:FS429)</f>
        <v>0.0006004708270108</v>
      </c>
      <c r="FU450" s="1" t="str">
        <f t="shared" ref="FU450:FU452" si="89">FU464</f>
        <v>ab</v>
      </c>
      <c r="FV450" s="1">
        <f>AVERAGE(FV427:FV429)</f>
        <v>0.832341661417108</v>
      </c>
      <c r="FW450" s="1">
        <f>STDEVA(FV427:FV429)</f>
        <v>0.000776326506156269</v>
      </c>
      <c r="FX450" s="1" t="str">
        <f t="shared" ref="FX450:FX452" si="90">FX464</f>
        <v>d</v>
      </c>
      <c r="FY450" s="1">
        <f>AVERAGE(FY427:FY429)</f>
        <v>0.816234603656179</v>
      </c>
      <c r="FZ450" s="1">
        <f>STDEVA(FY427:FY429)</f>
        <v>0.00200149712501769</v>
      </c>
      <c r="GA450" s="1" t="str">
        <f t="shared" ref="GA450:GA452" si="91">GA464</f>
        <v>bc</v>
      </c>
      <c r="GB450" s="1">
        <f>AVERAGE(GB427:GB429)</f>
        <v>0.782770266295855</v>
      </c>
      <c r="GC450" s="1">
        <f>STDEVA(GB427:GB429)</f>
        <v>0.00118583229787102</v>
      </c>
      <c r="GD450" s="1" t="str">
        <f t="shared" ref="GD450:GD452" si="92">GD464</f>
        <v>d</v>
      </c>
      <c r="GE450" s="1">
        <f>AVERAGE(GE427:GE429)</f>
        <v>0.691106445792001</v>
      </c>
      <c r="GF450" s="1">
        <f>STDEVA(GE427:GE429)</f>
        <v>0.00197947911384505</v>
      </c>
      <c r="GG450" s="1" t="str">
        <f t="shared" ref="GG450:GG452" si="93">GG464</f>
        <v>b</v>
      </c>
      <c r="MI450" s="1">
        <f>AVERAGE(MI427:MI429)</f>
        <v>0.83467853276017</v>
      </c>
      <c r="MJ450" s="1">
        <f>STDEVA(MI427:MI429)</f>
        <v>0.000927912919012901</v>
      </c>
      <c r="MK450" s="1" t="str">
        <f t="shared" ref="MK450:MK452" si="94">MK464</f>
        <v>c</v>
      </c>
      <c r="ML450" s="1">
        <f>AVERAGE(ML427:ML429)</f>
        <v>0.836865399768972</v>
      </c>
      <c r="MM450" s="1">
        <f>STDEVA(ML427:ML429)</f>
        <v>0.000425208721357137</v>
      </c>
      <c r="MN450" s="1" t="str">
        <f t="shared" ref="MN450:MN452" si="95">MN464</f>
        <v>e</v>
      </c>
      <c r="MO450" s="1">
        <f>AVERAGE(MO427:MO429)</f>
        <v>0.821116294879582</v>
      </c>
      <c r="MP450" s="1">
        <f>STDEVA(MO427:MO429)</f>
        <v>0.00102152785113504</v>
      </c>
      <c r="MQ450" s="1" t="str">
        <f t="shared" ref="MQ450:MQ452" si="96">MQ464</f>
        <v>c</v>
      </c>
      <c r="MR450" s="1">
        <f>AVERAGE(MR427:MR429)</f>
        <v>0.786868540852604</v>
      </c>
      <c r="MS450" s="1">
        <f>STDEVA(MR427:MR429)</f>
        <v>0.00197616722150599</v>
      </c>
      <c r="MT450" s="1" t="str">
        <f t="shared" ref="MT450:MT452" si="97">MT464</f>
        <v>c</v>
      </c>
      <c r="MU450" s="1">
        <f>AVERAGE(MU427:MU429)</f>
        <v>0.704386630376586</v>
      </c>
      <c r="MV450" s="1">
        <f>STDEVA(MU427:MU429)</f>
        <v>0.00474764568463812</v>
      </c>
      <c r="MW450" s="1" t="str">
        <f t="shared" ref="MW450:MW452" si="98">MW464</f>
        <v>c</v>
      </c>
      <c r="SY450" s="1">
        <f>AVERAGE(SY427:SY429)</f>
        <v>0.835249592017259</v>
      </c>
      <c r="SZ450" s="1">
        <f>STDEVA(SY427:SY429)</f>
        <v>0.00106655158486539</v>
      </c>
      <c r="TA450" s="1" t="str">
        <f t="shared" ref="TA450:TA452" si="99">TA464</f>
        <v>c</v>
      </c>
      <c r="TB450" s="1">
        <f>AVERAGE(TB427:TB429)</f>
        <v>0.836720471139357</v>
      </c>
      <c r="TC450" s="1">
        <f>STDEVA(TB427:TB429)</f>
        <v>0.000785486281837165</v>
      </c>
      <c r="TD450" s="1" t="str">
        <f t="shared" ref="TD450:TD452" si="100">TD464</f>
        <v>cd</v>
      </c>
      <c r="TE450" s="1">
        <f>AVERAGE(TE427:TE429)</f>
        <v>0.820317810971355</v>
      </c>
      <c r="TF450" s="1">
        <f>STDEVA(TE427:TE429)</f>
        <v>0.000840428597410901</v>
      </c>
      <c r="TG450" s="1" t="str">
        <f t="shared" ref="TG450:TG452" si="101">TG464</f>
        <v>c</v>
      </c>
      <c r="TH450" s="1">
        <f>AVERAGE(TH427:TH429)</f>
        <v>0.787454725766034</v>
      </c>
      <c r="TI450" s="1">
        <f>STDEVA(TH427:TH429)</f>
        <v>0.00100185754365788</v>
      </c>
      <c r="TJ450" s="1" t="str">
        <f t="shared" ref="TJ450:TJ452" si="102">TJ464</f>
        <v>c</v>
      </c>
      <c r="TK450" s="1">
        <f>AVERAGE(TK427:TK429)</f>
        <v>0.705703253302629</v>
      </c>
      <c r="TL450" s="1">
        <f>STDEVA(TK427:TK429)</f>
        <v>0.0020941352268523</v>
      </c>
      <c r="TM450" s="1" t="str">
        <f t="shared" ref="TM450:TM452" si="103">TM464</f>
        <v>cd</v>
      </c>
      <c r="UG450" s="1">
        <f>AVERAGE(UG427:UG429)</f>
        <v>0.836720471139357</v>
      </c>
      <c r="UH450" s="1">
        <f>STDEVA(UG427:UG429)</f>
        <v>0.000785486281837165</v>
      </c>
      <c r="UI450" s="1">
        <f t="shared" ref="UI450:UI452" si="104">UI464</f>
        <v>0</v>
      </c>
      <c r="VO450" s="1">
        <f>AVERAGE(VO427:VO429)</f>
        <v>0.820317810971355</v>
      </c>
      <c r="VP450" s="1">
        <f>STDEVA(VO427:VO429)</f>
        <v>0.000840428597410901</v>
      </c>
      <c r="VQ450" s="1">
        <f t="shared" ref="VQ450:VQ452" si="105">VQ464</f>
        <v>0</v>
      </c>
      <c r="WW450" s="1">
        <f>AVERAGE(WW427:WW429)</f>
        <v>0.787454725766034</v>
      </c>
      <c r="WX450" s="1">
        <f>STDEVA(WW427:WW429)</f>
        <v>0.00100185754365788</v>
      </c>
      <c r="WY450" s="1">
        <f t="shared" ref="WY450:WY452" si="106">WY464</f>
        <v>0</v>
      </c>
      <c r="YE450" s="1">
        <f>AVERAGE(YE427:YE429)</f>
        <v>0.705703253302629</v>
      </c>
      <c r="YF450" s="1">
        <f>STDEVA(YE427:YE429)</f>
        <v>0.0020941352268523</v>
      </c>
      <c r="YG450" s="1">
        <f t="shared" ref="YG450:YG452" si="107">YG464</f>
        <v>0</v>
      </c>
    </row>
    <row r="451" spans="2:657">
      <c r="B451" s="1" t="s">
        <v>87</v>
      </c>
      <c r="C451" s="1">
        <f>AVERAGE(C430:C432)</f>
        <v>0.829550785384862</v>
      </c>
      <c r="D451" s="1">
        <f>STDEVA(C430:C432)</f>
        <v>0.000953617982429635</v>
      </c>
      <c r="E451" s="1" t="str">
        <f t="shared" si="84"/>
        <v>c</v>
      </c>
      <c r="F451" s="1">
        <f>AVERAGE(F430:F432)</f>
        <v>0.830463184132784</v>
      </c>
      <c r="G451" s="1">
        <f>STDEVA(F430:F432)</f>
        <v>0.00209357065993497</v>
      </c>
      <c r="H451" s="1" t="str">
        <f t="shared" si="85"/>
        <v>d</v>
      </c>
      <c r="I451" s="1">
        <f>AVERAGE(I430:I432)</f>
        <v>0.815987972272312</v>
      </c>
      <c r="J451" s="1">
        <f>STDEVA(I430:I432)</f>
        <v>0.000671430937930881</v>
      </c>
      <c r="K451" s="1" t="str">
        <f t="shared" si="86"/>
        <v>ab</v>
      </c>
      <c r="L451" s="1">
        <f>AVERAGE(L430:L432)</f>
        <v>0.783270238968328</v>
      </c>
      <c r="M451" s="1">
        <f>STDEVA(L430:L432)</f>
        <v>0.000426266477709337</v>
      </c>
      <c r="N451" s="1" t="str">
        <f t="shared" si="87"/>
        <v>c</v>
      </c>
      <c r="O451" s="1">
        <f>AVERAGE(O430:O432)</f>
        <v>0.665143215787148</v>
      </c>
      <c r="P451" s="1">
        <f>STDEVA(O430:O432)</f>
        <v>0.000340599795232687</v>
      </c>
      <c r="Q451" s="1" t="str">
        <f t="shared" si="88"/>
        <v>d</v>
      </c>
      <c r="FS451" s="1">
        <f>AVERAGE(FS430:FS432)</f>
        <v>0.828992450583226</v>
      </c>
      <c r="FT451" s="1">
        <f>STDEVA(FS430:FS432)</f>
        <v>0.000649380667645865</v>
      </c>
      <c r="FU451" s="1" t="str">
        <f t="shared" si="89"/>
        <v>b</v>
      </c>
      <c r="FV451" s="1">
        <f>AVERAGE(FV430:FV432)</f>
        <v>0.831393900190808</v>
      </c>
      <c r="FW451" s="1">
        <f>STDEVA(FV430:FV432)</f>
        <v>0.00148410959680923</v>
      </c>
      <c r="FX451" s="1" t="str">
        <f t="shared" si="90"/>
        <v>d</v>
      </c>
      <c r="FY451" s="1">
        <f>AVERAGE(FY430:FY432)</f>
        <v>0.815308835465087</v>
      </c>
      <c r="FZ451" s="1">
        <f>STDEVA(FY430:FY432)</f>
        <v>0.000898652671343476</v>
      </c>
      <c r="GA451" s="1" t="str">
        <f t="shared" si="91"/>
        <v>cd</v>
      </c>
      <c r="GB451" s="1">
        <f>AVERAGE(GB430:GB432)</f>
        <v>0.780688811136916</v>
      </c>
      <c r="GC451" s="1">
        <f>STDEVA(GB430:GB432)</f>
        <v>0.000832452896983771</v>
      </c>
      <c r="GD451" s="1" t="str">
        <f t="shared" si="92"/>
        <v>d</v>
      </c>
      <c r="GE451" s="1">
        <f>AVERAGE(GE430:GE432)</f>
        <v>0.665365328219336</v>
      </c>
      <c r="GF451" s="1">
        <f>STDEVA(GE430:GE432)</f>
        <v>0.00256455583491022</v>
      </c>
      <c r="GG451" s="1" t="str">
        <f t="shared" si="93"/>
        <v>d</v>
      </c>
      <c r="MI451" s="1">
        <f>AVERAGE(MI430:MI432)</f>
        <v>0.833818067732415</v>
      </c>
      <c r="MJ451" s="1">
        <f>STDEVA(MI430:MI432)</f>
        <v>0.000258079403720111</v>
      </c>
      <c r="MK451" s="1" t="str">
        <f t="shared" si="94"/>
        <v>c</v>
      </c>
      <c r="ML451" s="1">
        <f>AVERAGE(ML430:ML432)</f>
        <v>0.835890265380908</v>
      </c>
      <c r="MM451" s="1">
        <f>STDEVA(ML430:ML432)</f>
        <v>0.00104827696391779</v>
      </c>
      <c r="MN451" s="1" t="str">
        <f t="shared" si="95"/>
        <v>e</v>
      </c>
      <c r="MO451" s="1">
        <f>AVERAGE(MO430:MO432)</f>
        <v>0.817701543311223</v>
      </c>
      <c r="MP451" s="1">
        <f>STDEVA(MO430:MO432)</f>
        <v>0.000727582845090736</v>
      </c>
      <c r="MQ451" s="1" t="str">
        <f t="shared" si="96"/>
        <v>cde</v>
      </c>
      <c r="MR451" s="1">
        <f>AVERAGE(MR430:MR432)</f>
        <v>0.789074690542768</v>
      </c>
      <c r="MS451" s="1">
        <f>STDEVA(MR430:MR432)</f>
        <v>0.000310896990512234</v>
      </c>
      <c r="MT451" s="1" t="str">
        <f t="shared" si="97"/>
        <v>c</v>
      </c>
      <c r="MU451" s="1">
        <f>AVERAGE(MU430:MU432)</f>
        <v>0.705195190958471</v>
      </c>
      <c r="MV451" s="1">
        <f>STDEVA(MU430:MU432)</f>
        <v>0.00231099669763579</v>
      </c>
      <c r="MW451" s="1" t="str">
        <f t="shared" si="98"/>
        <v>c</v>
      </c>
      <c r="SY451" s="1">
        <f>AVERAGE(SY430:SY432)</f>
        <v>0.833321570752346</v>
      </c>
      <c r="SZ451" s="1">
        <f>STDEVA(SY430:SY432)</f>
        <v>0.00070964719505679</v>
      </c>
      <c r="TA451" s="1" t="str">
        <f t="shared" si="99"/>
        <v>d</v>
      </c>
      <c r="TB451" s="1">
        <f>AVERAGE(TB430:TB432)</f>
        <v>0.836186300967981</v>
      </c>
      <c r="TC451" s="1">
        <f>STDEVA(TB430:TB432)</f>
        <v>0.000422292833687182</v>
      </c>
      <c r="TD451" s="1" t="str">
        <f t="shared" si="100"/>
        <v>cd</v>
      </c>
      <c r="TE451" s="1">
        <f>AVERAGE(TE430:TE432)</f>
        <v>0.816861540162169</v>
      </c>
      <c r="TF451" s="1">
        <f>STDEVA(TE430:TE432)</f>
        <v>0.000448387504072842</v>
      </c>
      <c r="TG451" s="1" t="str">
        <f t="shared" si="101"/>
        <v>d</v>
      </c>
      <c r="TH451" s="1">
        <f>AVERAGE(TH430:TH432)</f>
        <v>0.788630133761008</v>
      </c>
      <c r="TI451" s="1">
        <f>STDEVA(TH430:TH432)</f>
        <v>0.000794842731862075</v>
      </c>
      <c r="TJ451" s="1" t="str">
        <f t="shared" si="102"/>
        <v>c</v>
      </c>
      <c r="TK451" s="1">
        <f>AVERAGE(TK430:TK432)</f>
        <v>0.703208748315849</v>
      </c>
      <c r="TL451" s="1">
        <f>STDEVA(TK430:TK432)</f>
        <v>0.00129075224766451</v>
      </c>
      <c r="TM451" s="1" t="str">
        <f t="shared" si="103"/>
        <v>cd</v>
      </c>
      <c r="UG451" s="1">
        <f>AVERAGE(UG430:UG432)</f>
        <v>0.836186300967981</v>
      </c>
      <c r="UH451" s="1">
        <f>STDEVA(UG430:UG432)</f>
        <v>0.000422292833687182</v>
      </c>
      <c r="UI451" s="1">
        <f t="shared" si="104"/>
        <v>0</v>
      </c>
      <c r="VO451" s="1">
        <f>AVERAGE(VO430:VO432)</f>
        <v>0.816861540162169</v>
      </c>
      <c r="VP451" s="1">
        <f>STDEVA(VO430:VO432)</f>
        <v>0.000448387504072842</v>
      </c>
      <c r="VQ451" s="1">
        <f t="shared" si="105"/>
        <v>0</v>
      </c>
      <c r="WW451" s="1">
        <f>AVERAGE(WW430:WW432)</f>
        <v>0.788630133761008</v>
      </c>
      <c r="WX451" s="1">
        <f>STDEVA(WW430:WW432)</f>
        <v>0.000794842731862075</v>
      </c>
      <c r="WY451" s="1">
        <f t="shared" si="106"/>
        <v>0</v>
      </c>
      <c r="YE451" s="1">
        <f>AVERAGE(YE430:YE432)</f>
        <v>0.703208748315849</v>
      </c>
      <c r="YF451" s="1">
        <f>STDEVA(YE430:YE432)</f>
        <v>0.00129075224766451</v>
      </c>
      <c r="YG451" s="1">
        <f t="shared" si="107"/>
        <v>0</v>
      </c>
    </row>
    <row r="452" spans="2:657">
      <c r="B452" s="1" t="s">
        <v>88</v>
      </c>
      <c r="C452" s="1">
        <f>AVERAGE(C433:C435)</f>
        <v>0.83828580615605</v>
      </c>
      <c r="D452" s="1">
        <f>STDEVA(C433:C435)</f>
        <v>0.00145611543843123</v>
      </c>
      <c r="E452" s="1" t="str">
        <f t="shared" si="84"/>
        <v>a</v>
      </c>
      <c r="F452" s="1">
        <f>AVERAGE(F433:F435)</f>
        <v>0.839274711319407</v>
      </c>
      <c r="G452" s="1">
        <f>STDEVA(F433:F435)</f>
        <v>0.00100464551071816</v>
      </c>
      <c r="H452" s="1" t="str">
        <f t="shared" si="85"/>
        <v>a</v>
      </c>
      <c r="I452" s="1">
        <f>AVERAGE(I433:I435)</f>
        <v>0.818513793909024</v>
      </c>
      <c r="J452" s="1">
        <f>STDEVA(I433:I435)</f>
        <v>0.00216006017339663</v>
      </c>
      <c r="K452" s="1" t="str">
        <f t="shared" si="86"/>
        <v>a</v>
      </c>
      <c r="L452" s="1">
        <f>AVERAGE(L433:L435)</f>
        <v>0.748820097154345</v>
      </c>
      <c r="M452" s="1">
        <f>STDEVA(L433:L435)</f>
        <v>0.00283306285217052</v>
      </c>
      <c r="N452" s="1" t="str">
        <f t="shared" si="87"/>
        <v>e</v>
      </c>
      <c r="O452" s="1">
        <f>AVERAGE(O433:O435)</f>
        <v>0.596994993249628</v>
      </c>
      <c r="P452" s="1">
        <f>STDEVA(O433:O435)</f>
        <v>0.00520921229256352</v>
      </c>
      <c r="Q452" s="1" t="str">
        <f t="shared" si="88"/>
        <v>g</v>
      </c>
      <c r="FS452" s="1">
        <f>AVERAGE(FS433:FS435)</f>
        <v>0.837539088422984</v>
      </c>
      <c r="FT452" s="1">
        <f>STDEVA(FS433:FS435)</f>
        <v>0.000789778568416886</v>
      </c>
      <c r="FU452" s="1" t="str">
        <f t="shared" si="89"/>
        <v>a</v>
      </c>
      <c r="FV452" s="1">
        <f>AVERAGE(FV433:FV435)</f>
        <v>0.838692915081381</v>
      </c>
      <c r="FW452" s="1">
        <f>STDEVA(FV433:FV435)</f>
        <v>0.000815075094290771</v>
      </c>
      <c r="FX452" s="1" t="str">
        <f t="shared" si="90"/>
        <v>ab</v>
      </c>
      <c r="FY452" s="1">
        <f>AVERAGE(FY433:FY435)</f>
        <v>0.818590039974177</v>
      </c>
      <c r="FZ452" s="1">
        <f>STDEVA(FY433:FY435)</f>
        <v>0.00155350898629637</v>
      </c>
      <c r="GA452" s="1" t="str">
        <f t="shared" si="91"/>
        <v>ab</v>
      </c>
      <c r="GB452" s="1">
        <f>AVERAGE(GB433:GB435)</f>
        <v>0.746674704742338</v>
      </c>
      <c r="GC452" s="1">
        <f>STDEVA(GB433:GB435)</f>
        <v>0.00218460099850646</v>
      </c>
      <c r="GD452" s="1" t="str">
        <f t="shared" si="92"/>
        <v>g</v>
      </c>
      <c r="GE452" s="1">
        <f>AVERAGE(GE433:GE435)</f>
        <v>0.598411147923978</v>
      </c>
      <c r="GF452" s="1">
        <f>STDEVA(GE433:GE435)</f>
        <v>0.00391362955118169</v>
      </c>
      <c r="GG452" s="1" t="str">
        <f t="shared" si="93"/>
        <v>g</v>
      </c>
      <c r="MI452" s="1">
        <f>AVERAGE(MI433:MI435)</f>
        <v>0.839792437214584</v>
      </c>
      <c r="MJ452" s="1">
        <f>STDEVA(MI433:MI435)</f>
        <v>0.000497229529992366</v>
      </c>
      <c r="MK452" s="1" t="str">
        <f t="shared" si="94"/>
        <v>a</v>
      </c>
      <c r="ML452" s="1">
        <f>AVERAGE(ML433:ML435)</f>
        <v>0.840653607419432</v>
      </c>
      <c r="MM452" s="1">
        <f>STDEVA(ML433:ML435)</f>
        <v>0.000696995644020077</v>
      </c>
      <c r="MN452" s="1" t="str">
        <f t="shared" si="95"/>
        <v>abc</v>
      </c>
      <c r="MO452" s="1">
        <f>AVERAGE(MO433:MO435)</f>
        <v>0.828036523785264</v>
      </c>
      <c r="MP452" s="1">
        <f>STDEVA(MO433:MO435)</f>
        <v>0.0022402754473353</v>
      </c>
      <c r="MQ452" s="1" t="str">
        <f t="shared" si="96"/>
        <v>ab</v>
      </c>
      <c r="MR452" s="1">
        <f>AVERAGE(MR433:MR435)</f>
        <v>0.763652094392749</v>
      </c>
      <c r="MS452" s="1">
        <f>STDEVA(MR433:MR435)</f>
        <v>0.00201465449045751</v>
      </c>
      <c r="MT452" s="1" t="str">
        <f t="shared" si="97"/>
        <v>f</v>
      </c>
      <c r="MU452" s="1">
        <f>AVERAGE(MU433:MU435)</f>
        <v>0.639400769084016</v>
      </c>
      <c r="MV452" s="1">
        <f>STDEVA(MU433:MU435)</f>
        <v>0.00265886241850112</v>
      </c>
      <c r="MW452" s="1" t="str">
        <f t="shared" si="98"/>
        <v>e</v>
      </c>
      <c r="SY452" s="1">
        <f>AVERAGE(SY433:SY435)</f>
        <v>0.839682379693834</v>
      </c>
      <c r="SZ452" s="1">
        <f>STDEVA(SY433:SY435)</f>
        <v>0.000199691187900312</v>
      </c>
      <c r="TA452" s="1" t="str">
        <f t="shared" si="99"/>
        <v>a</v>
      </c>
      <c r="TB452" s="1">
        <f>AVERAGE(TB433:TB435)</f>
        <v>0.839947540634484</v>
      </c>
      <c r="TC452" s="1">
        <f>STDEVA(TB433:TB435)</f>
        <v>0.000665657622953724</v>
      </c>
      <c r="TD452" s="1" t="str">
        <f t="shared" si="100"/>
        <v>ab</v>
      </c>
      <c r="TE452" s="1">
        <f>AVERAGE(TE433:TE435)</f>
        <v>0.829014253680274</v>
      </c>
      <c r="TF452" s="1">
        <f>STDEVA(TE433:TE435)</f>
        <v>0.00113375727763279</v>
      </c>
      <c r="TG452" s="1" t="str">
        <f t="shared" si="101"/>
        <v>a</v>
      </c>
      <c r="TH452" s="1">
        <f>AVERAGE(TH433:TH435)</f>
        <v>0.770473036493287</v>
      </c>
      <c r="TI452" s="1">
        <f>STDEVA(TH433:TH435)</f>
        <v>0.00321239120418762</v>
      </c>
      <c r="TJ452" s="1" t="str">
        <f t="shared" si="102"/>
        <v>e</v>
      </c>
      <c r="TK452" s="1">
        <f>AVERAGE(TK433:TK435)</f>
        <v>0.639450404667796</v>
      </c>
      <c r="TL452" s="1">
        <f>STDEVA(TK433:TK435)</f>
        <v>0.00325855676502237</v>
      </c>
      <c r="TM452" s="1" t="str">
        <f t="shared" si="103"/>
        <v>f</v>
      </c>
      <c r="UG452" s="1">
        <f>AVERAGE(UG433:UG435)</f>
        <v>0.839947540634484</v>
      </c>
      <c r="UH452" s="1">
        <f>STDEVA(UG433:UG435)</f>
        <v>0.000665657622953724</v>
      </c>
      <c r="UI452" s="1">
        <f t="shared" si="104"/>
        <v>0</v>
      </c>
      <c r="VO452" s="1">
        <f>AVERAGE(VO433:VO435)</f>
        <v>0.829014253680274</v>
      </c>
      <c r="VP452" s="1">
        <f>STDEVA(VO433:VO435)</f>
        <v>0.00113375727763279</v>
      </c>
      <c r="VQ452" s="1">
        <f t="shared" si="105"/>
        <v>0</v>
      </c>
      <c r="WW452" s="1">
        <f>AVERAGE(WW433:WW435)</f>
        <v>0.770473036493287</v>
      </c>
      <c r="WX452" s="1">
        <f>STDEVA(WW433:WW435)</f>
        <v>0.00321239120418762</v>
      </c>
      <c r="WY452" s="1">
        <f t="shared" si="106"/>
        <v>0</v>
      </c>
      <c r="YE452" s="1">
        <f>AVERAGE(YE433:YE435)</f>
        <v>0.639450404667796</v>
      </c>
      <c r="YF452" s="1">
        <f>STDEVA(YE433:YE435)</f>
        <v>0.00325855676502237</v>
      </c>
      <c r="YG452" s="1">
        <f t="shared" si="107"/>
        <v>0</v>
      </c>
    </row>
    <row r="453" spans="2:655">
      <c r="B453" s="1" t="s">
        <v>104</v>
      </c>
      <c r="C453" s="1">
        <f>AVERAGE(C427:C435)</f>
        <v>0.832707119865725</v>
      </c>
      <c r="F453" s="1">
        <f>AVERAGE(F427:F435)</f>
        <v>0.834085080112085</v>
      </c>
      <c r="I453" s="1">
        <f>AVERAGE(I427:I435)</f>
        <v>0.816864143582545</v>
      </c>
      <c r="L453" s="1">
        <f>AVERAGE(L427:L435)</f>
        <v>0.771947186044333</v>
      </c>
      <c r="O453" s="1">
        <f>AVERAGE(O427:O435)</f>
        <v>0.65104001116552</v>
      </c>
      <c r="FS453" s="1">
        <f>AVERAGE(FS427:FS435)</f>
        <v>0.832260152743915</v>
      </c>
      <c r="FV453" s="1">
        <f>AVERAGE(FV427:FV435)</f>
        <v>0.834142825563099</v>
      </c>
      <c r="FY453" s="1">
        <f>AVERAGE(FY427:FY435)</f>
        <v>0.816711159698481</v>
      </c>
      <c r="GB453" s="1">
        <f>AVERAGE(GB427:GB435)</f>
        <v>0.77004459405837</v>
      </c>
      <c r="GE453" s="1">
        <f>AVERAGE(GE427:GE435)</f>
        <v>0.651627640645105</v>
      </c>
      <c r="MI453" s="1">
        <f>AVERAGE(MI427:MI435)</f>
        <v>0.836096345902389</v>
      </c>
      <c r="ML453" s="1">
        <f>AVERAGE(ML427:ML435)</f>
        <v>0.837803090856437</v>
      </c>
      <c r="MO453" s="1">
        <f>AVERAGE(MO427:MO435)</f>
        <v>0.822284787325356</v>
      </c>
      <c r="MR453" s="1">
        <f>AVERAGE(MR427:MR435)</f>
        <v>0.779865108596041</v>
      </c>
      <c r="MU453" s="1">
        <f>AVERAGE(MU427:MU435)</f>
        <v>0.682994196806358</v>
      </c>
      <c r="SY453" s="1">
        <f>AVERAGE(SY427:SY435)</f>
        <v>0.83608451415448</v>
      </c>
      <c r="TB453" s="1">
        <f>AVERAGE(TB427:TB435)</f>
        <v>0.837618104247274</v>
      </c>
      <c r="TE453" s="1">
        <f>AVERAGE(TE427:TE435)</f>
        <v>0.822064534937933</v>
      </c>
      <c r="TH453" s="1">
        <f>AVERAGE(TH427:TH435)</f>
        <v>0.78218596534011</v>
      </c>
      <c r="TK453" s="1">
        <f>AVERAGE(TK427:TK435)</f>
        <v>0.682787468762091</v>
      </c>
      <c r="UG453" s="1">
        <f>AVERAGE(UG427:UG435)</f>
        <v>0.837618104247274</v>
      </c>
      <c r="VO453" s="1">
        <f>AVERAGE(VO427:VO435)</f>
        <v>0.822064534937933</v>
      </c>
      <c r="WW453" s="1">
        <f>AVERAGE(WW427:WW435)</f>
        <v>0.78218596534011</v>
      </c>
      <c r="YE453" s="1">
        <f>AVERAGE(YE427:YE435)</f>
        <v>0.682787468762091</v>
      </c>
    </row>
    <row r="456" spans="5:533">
      <c r="E456" s="1" t="s">
        <v>106</v>
      </c>
      <c r="H456" s="1" t="s">
        <v>106</v>
      </c>
      <c r="K456" s="1" t="s">
        <v>106</v>
      </c>
      <c r="N456" s="1" t="s">
        <v>106</v>
      </c>
      <c r="Q456" s="1" t="s">
        <v>106</v>
      </c>
      <c r="AY456" s="1" t="s">
        <v>106</v>
      </c>
      <c r="BB456" s="1" t="s">
        <v>113</v>
      </c>
      <c r="BE456" s="1" t="s">
        <v>108</v>
      </c>
      <c r="BH456" s="1" t="s">
        <v>106</v>
      </c>
      <c r="BK456" s="1" t="s">
        <v>106</v>
      </c>
      <c r="CS456" s="1" t="s">
        <v>106</v>
      </c>
      <c r="CV456" s="1" t="s">
        <v>116</v>
      </c>
      <c r="CY456" s="1" t="s">
        <v>113</v>
      </c>
      <c r="DB456" s="1" t="s">
        <v>106</v>
      </c>
      <c r="DE456" s="1" t="s">
        <v>106</v>
      </c>
      <c r="EM456" s="1" t="s">
        <v>106</v>
      </c>
      <c r="EP456" s="1" t="s">
        <v>111</v>
      </c>
      <c r="ES456" s="1" t="s">
        <v>111</v>
      </c>
      <c r="EV456" s="1" t="s">
        <v>106</v>
      </c>
      <c r="EY456" s="1" t="s">
        <v>106</v>
      </c>
      <c r="FU456" s="1" t="str">
        <f t="shared" ref="FU456:FU466" si="108">AY456</f>
        <v>a</v>
      </c>
      <c r="FX456" s="1" t="str">
        <f t="shared" ref="FX456:FX466" si="109">BB456</f>
        <v>ab</v>
      </c>
      <c r="GA456" s="1" t="str">
        <f t="shared" ref="GA456:GA466" si="110">BE456</f>
        <v>bc</v>
      </c>
      <c r="GD456" s="1" t="str">
        <f t="shared" ref="GD456:GD466" si="111">BH456</f>
        <v>a</v>
      </c>
      <c r="GG456" s="1" t="str">
        <f t="shared" ref="GG456:GG466" si="112">BK456</f>
        <v>a</v>
      </c>
      <c r="MK456" s="1" t="str">
        <f t="shared" ref="MK456:MK466" si="113">CS456</f>
        <v>a</v>
      </c>
      <c r="MN456" s="1" t="str">
        <f t="shared" ref="MN456:MN466" si="114">CV456</f>
        <v>cd</v>
      </c>
      <c r="MQ456" s="1" t="str">
        <f t="shared" ref="MQ456:MQ466" si="115">CY456</f>
        <v>ab</v>
      </c>
      <c r="MT456" s="1" t="str">
        <f t="shared" ref="MT456:MT466" si="116">DB456</f>
        <v>a</v>
      </c>
      <c r="MW456" s="1" t="str">
        <f t="shared" ref="MW456:MW466" si="117">DE456</f>
        <v>a</v>
      </c>
      <c r="TA456" s="1" t="str">
        <f t="shared" ref="TA456:TA466" si="118">EM456</f>
        <v>a</v>
      </c>
      <c r="TD456" s="1" t="str">
        <f t="shared" ref="TD456:TD466" si="119">EP456</f>
        <v>b</v>
      </c>
      <c r="TG456" s="1" t="str">
        <f t="shared" ref="TG456:TG466" si="120">ES456</f>
        <v>b</v>
      </c>
      <c r="TJ456" s="1" t="str">
        <f t="shared" ref="TJ456:TJ466" si="121">EV456</f>
        <v>a</v>
      </c>
      <c r="TM456" s="1" t="str">
        <f t="shared" ref="TM456:TM466" si="122">EY456</f>
        <v>a</v>
      </c>
    </row>
    <row r="457" spans="5:533">
      <c r="E457" s="1" t="s">
        <v>106</v>
      </c>
      <c r="H457" s="1" t="s">
        <v>106</v>
      </c>
      <c r="K457" s="1" t="s">
        <v>106</v>
      </c>
      <c r="N457" s="1" t="s">
        <v>111</v>
      </c>
      <c r="Q457" s="1" t="s">
        <v>111</v>
      </c>
      <c r="AY457" s="1" t="s">
        <v>106</v>
      </c>
      <c r="BB457" s="1" t="s">
        <v>113</v>
      </c>
      <c r="BE457" s="1" t="s">
        <v>108</v>
      </c>
      <c r="BH457" s="1" t="s">
        <v>114</v>
      </c>
      <c r="BK457" s="1" t="s">
        <v>111</v>
      </c>
      <c r="CS457" s="1" t="s">
        <v>106</v>
      </c>
      <c r="CV457" s="1" t="s">
        <v>119</v>
      </c>
      <c r="CY457" s="1" t="s">
        <v>113</v>
      </c>
      <c r="DB457" s="1" t="s">
        <v>111</v>
      </c>
      <c r="DE457" s="1" t="s">
        <v>111</v>
      </c>
      <c r="EM457" s="1" t="s">
        <v>113</v>
      </c>
      <c r="EP457" s="1" t="s">
        <v>111</v>
      </c>
      <c r="ES457" s="1" t="s">
        <v>111</v>
      </c>
      <c r="EV457" s="1" t="s">
        <v>111</v>
      </c>
      <c r="EY457" s="1" t="s">
        <v>111</v>
      </c>
      <c r="FU457" s="1" t="str">
        <f t="shared" si="108"/>
        <v>a</v>
      </c>
      <c r="FX457" s="1" t="str">
        <f t="shared" si="109"/>
        <v>ab</v>
      </c>
      <c r="GA457" s="1" t="str">
        <f t="shared" si="110"/>
        <v>bc</v>
      </c>
      <c r="GD457" s="1" t="str">
        <f t="shared" si="111"/>
        <v>c</v>
      </c>
      <c r="GG457" s="1" t="str">
        <f t="shared" si="112"/>
        <v>b</v>
      </c>
      <c r="MK457" s="1" t="str">
        <f t="shared" si="113"/>
        <v>a</v>
      </c>
      <c r="MN457" s="1" t="str">
        <f t="shared" si="114"/>
        <v>bcd</v>
      </c>
      <c r="MQ457" s="1" t="str">
        <f t="shared" si="115"/>
        <v>ab</v>
      </c>
      <c r="MT457" s="1" t="str">
        <f t="shared" si="116"/>
        <v>b</v>
      </c>
      <c r="MW457" s="1" t="str">
        <f t="shared" si="117"/>
        <v>b</v>
      </c>
      <c r="TA457" s="1" t="str">
        <f t="shared" si="118"/>
        <v>ab</v>
      </c>
      <c r="TD457" s="1" t="str">
        <f t="shared" si="119"/>
        <v>b</v>
      </c>
      <c r="TG457" s="1" t="str">
        <f t="shared" si="120"/>
        <v>b</v>
      </c>
      <c r="TJ457" s="1" t="str">
        <f t="shared" si="121"/>
        <v>b</v>
      </c>
      <c r="TM457" s="1" t="str">
        <f t="shared" si="122"/>
        <v>b</v>
      </c>
    </row>
    <row r="458" spans="5:533">
      <c r="E458" s="1" t="s">
        <v>111</v>
      </c>
      <c r="H458" s="1" t="s">
        <v>113</v>
      </c>
      <c r="K458" s="1" t="s">
        <v>113</v>
      </c>
      <c r="N458" s="1" t="s">
        <v>113</v>
      </c>
      <c r="Q458" s="1" t="s">
        <v>111</v>
      </c>
      <c r="AY458" s="1" t="s">
        <v>113</v>
      </c>
      <c r="BB458" s="1" t="s">
        <v>111</v>
      </c>
      <c r="BE458" s="1" t="s">
        <v>108</v>
      </c>
      <c r="BH458" s="1" t="s">
        <v>111</v>
      </c>
      <c r="BK458" s="1" t="s">
        <v>111</v>
      </c>
      <c r="CS458" s="1" t="s">
        <v>111</v>
      </c>
      <c r="CV458" s="1" t="s">
        <v>106</v>
      </c>
      <c r="CY458" s="1" t="s">
        <v>111</v>
      </c>
      <c r="DB458" s="1" t="s">
        <v>113</v>
      </c>
      <c r="DE458" s="1" t="s">
        <v>111</v>
      </c>
      <c r="EM458" s="1" t="s">
        <v>111</v>
      </c>
      <c r="EP458" s="1" t="s">
        <v>113</v>
      </c>
      <c r="ES458" s="1" t="s">
        <v>111</v>
      </c>
      <c r="EV458" s="1" t="s">
        <v>106</v>
      </c>
      <c r="EY458" s="1" t="s">
        <v>111</v>
      </c>
      <c r="FU458" s="1" t="str">
        <f t="shared" si="108"/>
        <v>ab</v>
      </c>
      <c r="FX458" s="1" t="str">
        <f t="shared" si="109"/>
        <v>b</v>
      </c>
      <c r="GA458" s="1" t="str">
        <f t="shared" si="110"/>
        <v>bc</v>
      </c>
      <c r="GD458" s="1" t="str">
        <f t="shared" si="111"/>
        <v>b</v>
      </c>
      <c r="GG458" s="1" t="str">
        <f t="shared" si="112"/>
        <v>b</v>
      </c>
      <c r="MK458" s="1" t="str">
        <f t="shared" si="113"/>
        <v>b</v>
      </c>
      <c r="MN458" s="1" t="str">
        <f t="shared" si="114"/>
        <v>a</v>
      </c>
      <c r="MQ458" s="1" t="str">
        <f t="shared" si="115"/>
        <v>b</v>
      </c>
      <c r="MT458" s="1" t="str">
        <f t="shared" si="116"/>
        <v>ab</v>
      </c>
      <c r="MW458" s="1" t="str">
        <f t="shared" si="117"/>
        <v>b</v>
      </c>
      <c r="TA458" s="1" t="str">
        <f t="shared" si="118"/>
        <v>b</v>
      </c>
      <c r="TD458" s="1" t="str">
        <f t="shared" si="119"/>
        <v>ab</v>
      </c>
      <c r="TG458" s="1" t="str">
        <f t="shared" si="120"/>
        <v>b</v>
      </c>
      <c r="TJ458" s="1" t="str">
        <f t="shared" si="121"/>
        <v>a</v>
      </c>
      <c r="TM458" s="1" t="str">
        <f t="shared" si="122"/>
        <v>b</v>
      </c>
    </row>
    <row r="459" spans="5:533">
      <c r="E459" s="1" t="s">
        <v>114</v>
      </c>
      <c r="H459" s="1" t="s">
        <v>108</v>
      </c>
      <c r="K459" s="1" t="s">
        <v>114</v>
      </c>
      <c r="N459" s="1" t="s">
        <v>120</v>
      </c>
      <c r="Q459" s="1" t="s">
        <v>112</v>
      </c>
      <c r="AY459" s="1" t="s">
        <v>113</v>
      </c>
      <c r="BB459" s="1" t="s">
        <v>114</v>
      </c>
      <c r="BE459" s="1" t="s">
        <v>107</v>
      </c>
      <c r="BH459" s="1" t="s">
        <v>112</v>
      </c>
      <c r="BK459" s="1" t="s">
        <v>112</v>
      </c>
      <c r="CS459" s="1" t="s">
        <v>114</v>
      </c>
      <c r="CV459" s="1" t="s">
        <v>120</v>
      </c>
      <c r="CY459" s="1" t="s">
        <v>112</v>
      </c>
      <c r="DB459" s="1" t="s">
        <v>115</v>
      </c>
      <c r="DE459" s="1" t="s">
        <v>114</v>
      </c>
      <c r="EM459" s="1" t="s">
        <v>114</v>
      </c>
      <c r="EP459" s="1" t="s">
        <v>116</v>
      </c>
      <c r="ES459" s="1" t="s">
        <v>112</v>
      </c>
      <c r="EV459" s="1" t="s">
        <v>120</v>
      </c>
      <c r="EY459" s="1" t="s">
        <v>120</v>
      </c>
      <c r="FU459" s="1" t="str">
        <f t="shared" si="108"/>
        <v>ab</v>
      </c>
      <c r="FX459" s="1" t="str">
        <f t="shared" si="109"/>
        <v>c</v>
      </c>
      <c r="GA459" s="1" t="str">
        <f t="shared" si="110"/>
        <v>f</v>
      </c>
      <c r="GD459" s="1" t="str">
        <f t="shared" si="111"/>
        <v>e</v>
      </c>
      <c r="GG459" s="1" t="str">
        <f t="shared" si="112"/>
        <v>e</v>
      </c>
      <c r="MK459" s="1" t="str">
        <f t="shared" si="113"/>
        <v>c</v>
      </c>
      <c r="MN459" s="1" t="str">
        <f t="shared" si="114"/>
        <v>d</v>
      </c>
      <c r="MQ459" s="1" t="str">
        <f t="shared" si="115"/>
        <v>e</v>
      </c>
      <c r="MT459" s="1" t="str">
        <f t="shared" si="116"/>
        <v>de</v>
      </c>
      <c r="MW459" s="1" t="str">
        <f t="shared" si="117"/>
        <v>c</v>
      </c>
      <c r="TA459" s="1" t="str">
        <f t="shared" si="118"/>
        <v>c</v>
      </c>
      <c r="TD459" s="1" t="str">
        <f t="shared" si="119"/>
        <v>cd</v>
      </c>
      <c r="TG459" s="1" t="str">
        <f t="shared" si="120"/>
        <v>e</v>
      </c>
      <c r="TJ459" s="1" t="str">
        <f t="shared" si="121"/>
        <v>d</v>
      </c>
      <c r="TM459" s="1" t="str">
        <f t="shared" si="122"/>
        <v>d</v>
      </c>
    </row>
    <row r="460" spans="5:533">
      <c r="E460" s="1" t="s">
        <v>120</v>
      </c>
      <c r="H460" s="1" t="s">
        <v>120</v>
      </c>
      <c r="K460" s="1" t="s">
        <v>120</v>
      </c>
      <c r="N460" s="1" t="s">
        <v>107</v>
      </c>
      <c r="Q460" s="1" t="s">
        <v>121</v>
      </c>
      <c r="AY460" s="1" t="s">
        <v>108</v>
      </c>
      <c r="BB460" s="1" t="s">
        <v>112</v>
      </c>
      <c r="BE460" s="1" t="s">
        <v>117</v>
      </c>
      <c r="BH460" s="1" t="s">
        <v>121</v>
      </c>
      <c r="BK460" s="1" t="s">
        <v>121</v>
      </c>
      <c r="CS460" s="1" t="s">
        <v>120</v>
      </c>
      <c r="CV460" s="1" t="s">
        <v>107</v>
      </c>
      <c r="CY460" s="1" t="s">
        <v>107</v>
      </c>
      <c r="DB460" s="1" t="s">
        <v>117</v>
      </c>
      <c r="DE460" s="1" t="s">
        <v>107</v>
      </c>
      <c r="EM460" s="1" t="s">
        <v>112</v>
      </c>
      <c r="EP460" s="1" t="s">
        <v>120</v>
      </c>
      <c r="ES460" s="1" t="s">
        <v>107</v>
      </c>
      <c r="EV460" s="1" t="s">
        <v>107</v>
      </c>
      <c r="EY460" s="1" t="s">
        <v>117</v>
      </c>
      <c r="FU460" s="1" t="str">
        <f t="shared" si="108"/>
        <v>bc</v>
      </c>
      <c r="FX460" s="1" t="str">
        <f t="shared" si="109"/>
        <v>e</v>
      </c>
      <c r="GA460" s="1" t="str">
        <f t="shared" si="110"/>
        <v>g</v>
      </c>
      <c r="GD460" s="1" t="str">
        <f t="shared" si="111"/>
        <v>h</v>
      </c>
      <c r="GG460" s="1" t="str">
        <f t="shared" si="112"/>
        <v>h</v>
      </c>
      <c r="MK460" s="1" t="str">
        <f t="shared" si="113"/>
        <v>d</v>
      </c>
      <c r="MN460" s="1" t="str">
        <f t="shared" si="114"/>
        <v>f</v>
      </c>
      <c r="MQ460" s="1" t="str">
        <f t="shared" si="115"/>
        <v>f</v>
      </c>
      <c r="MT460" s="1" t="str">
        <f t="shared" si="116"/>
        <v>g</v>
      </c>
      <c r="MW460" s="1" t="str">
        <f t="shared" si="117"/>
        <v>f</v>
      </c>
      <c r="TA460" s="1" t="str">
        <f t="shared" si="118"/>
        <v>e</v>
      </c>
      <c r="TD460" s="1" t="str">
        <f t="shared" si="119"/>
        <v>d</v>
      </c>
      <c r="TG460" s="1" t="str">
        <f t="shared" si="120"/>
        <v>f</v>
      </c>
      <c r="TJ460" s="1" t="str">
        <f t="shared" si="121"/>
        <v>f</v>
      </c>
      <c r="TM460" s="1" t="str">
        <f t="shared" si="122"/>
        <v>g</v>
      </c>
    </row>
    <row r="461" spans="5:533">
      <c r="E461" s="1" t="s">
        <v>114</v>
      </c>
      <c r="H461" s="1" t="s">
        <v>120</v>
      </c>
      <c r="K461" s="1" t="s">
        <v>111</v>
      </c>
      <c r="N461" s="1" t="s">
        <v>114</v>
      </c>
      <c r="Q461" s="1" t="s">
        <v>114</v>
      </c>
      <c r="AY461" s="1" t="s">
        <v>113</v>
      </c>
      <c r="BB461" s="1" t="s">
        <v>120</v>
      </c>
      <c r="BE461" s="1" t="s">
        <v>112</v>
      </c>
      <c r="BH461" s="1" t="s">
        <v>120</v>
      </c>
      <c r="BK461" s="1" t="s">
        <v>114</v>
      </c>
      <c r="CS461" s="1" t="s">
        <v>114</v>
      </c>
      <c r="CV461" s="1" t="s">
        <v>112</v>
      </c>
      <c r="CY461" s="1" t="s">
        <v>116</v>
      </c>
      <c r="DB461" s="1" t="s">
        <v>116</v>
      </c>
      <c r="DE461" s="1" t="s">
        <v>114</v>
      </c>
      <c r="EM461" s="1" t="s">
        <v>114</v>
      </c>
      <c r="EP461" s="1" t="s">
        <v>116</v>
      </c>
      <c r="ES461" s="1" t="s">
        <v>114</v>
      </c>
      <c r="EV461" s="1" t="s">
        <v>114</v>
      </c>
      <c r="EY461" s="1" t="s">
        <v>116</v>
      </c>
      <c r="FU461" s="1" t="str">
        <f t="shared" si="108"/>
        <v>ab</v>
      </c>
      <c r="FX461" s="1" t="str">
        <f t="shared" si="109"/>
        <v>d</v>
      </c>
      <c r="GA461" s="1" t="str">
        <f t="shared" si="110"/>
        <v>e</v>
      </c>
      <c r="GD461" s="1" t="str">
        <f t="shared" si="111"/>
        <v>d</v>
      </c>
      <c r="GG461" s="1" t="str">
        <f t="shared" si="112"/>
        <v>c</v>
      </c>
      <c r="MK461" s="1" t="str">
        <f t="shared" si="113"/>
        <v>c</v>
      </c>
      <c r="MN461" s="1" t="str">
        <f t="shared" si="114"/>
        <v>e</v>
      </c>
      <c r="MQ461" s="1" t="str">
        <f t="shared" si="115"/>
        <v>cd</v>
      </c>
      <c r="MT461" s="1" t="str">
        <f t="shared" si="116"/>
        <v>cd</v>
      </c>
      <c r="MW461" s="1" t="str">
        <f t="shared" si="117"/>
        <v>c</v>
      </c>
      <c r="TA461" s="1" t="str">
        <f t="shared" si="118"/>
        <v>c</v>
      </c>
      <c r="TD461" s="1" t="str">
        <f t="shared" si="119"/>
        <v>cd</v>
      </c>
      <c r="TG461" s="1" t="str">
        <f t="shared" si="120"/>
        <v>c</v>
      </c>
      <c r="TJ461" s="1" t="str">
        <f t="shared" si="121"/>
        <v>c</v>
      </c>
      <c r="TM461" s="1" t="str">
        <f t="shared" si="122"/>
        <v>cd</v>
      </c>
    </row>
    <row r="462" spans="5:533">
      <c r="E462" s="1" t="s">
        <v>114</v>
      </c>
      <c r="H462" s="1" t="s">
        <v>116</v>
      </c>
      <c r="K462" s="1" t="s">
        <v>111</v>
      </c>
      <c r="N462" s="1" t="s">
        <v>114</v>
      </c>
      <c r="Q462" s="1" t="s">
        <v>120</v>
      </c>
      <c r="AY462" s="1" t="s">
        <v>114</v>
      </c>
      <c r="BB462" s="1" t="s">
        <v>120</v>
      </c>
      <c r="BE462" s="1" t="s">
        <v>115</v>
      </c>
      <c r="BH462" s="1" t="s">
        <v>120</v>
      </c>
      <c r="BK462" s="1" t="s">
        <v>120</v>
      </c>
      <c r="CS462" s="1" t="s">
        <v>114</v>
      </c>
      <c r="CV462" s="1" t="s">
        <v>112</v>
      </c>
      <c r="CY462" s="1" t="s">
        <v>115</v>
      </c>
      <c r="DB462" s="1" t="s">
        <v>114</v>
      </c>
      <c r="DE462" s="1" t="s">
        <v>114</v>
      </c>
      <c r="EM462" s="1" t="s">
        <v>114</v>
      </c>
      <c r="EP462" s="1" t="s">
        <v>114</v>
      </c>
      <c r="ES462" s="1" t="s">
        <v>120</v>
      </c>
      <c r="EV462" s="1" t="s">
        <v>114</v>
      </c>
      <c r="EY462" s="1" t="s">
        <v>114</v>
      </c>
      <c r="FU462" s="1" t="str">
        <f t="shared" si="108"/>
        <v>c</v>
      </c>
      <c r="FX462" s="1" t="str">
        <f t="shared" si="109"/>
        <v>d</v>
      </c>
      <c r="GA462" s="1" t="str">
        <f t="shared" si="110"/>
        <v>de</v>
      </c>
      <c r="GD462" s="1" t="str">
        <f t="shared" si="111"/>
        <v>d</v>
      </c>
      <c r="GG462" s="1" t="str">
        <f t="shared" si="112"/>
        <v>d</v>
      </c>
      <c r="MK462" s="1" t="str">
        <f t="shared" si="113"/>
        <v>c</v>
      </c>
      <c r="MN462" s="1" t="str">
        <f t="shared" si="114"/>
        <v>e</v>
      </c>
      <c r="MQ462" s="1" t="str">
        <f t="shared" si="115"/>
        <v>de</v>
      </c>
      <c r="MT462" s="1" t="str">
        <f t="shared" si="116"/>
        <v>c</v>
      </c>
      <c r="MW462" s="1" t="str">
        <f t="shared" si="117"/>
        <v>c</v>
      </c>
      <c r="TA462" s="1" t="str">
        <f t="shared" si="118"/>
        <v>c</v>
      </c>
      <c r="TD462" s="1" t="str">
        <f t="shared" si="119"/>
        <v>c</v>
      </c>
      <c r="TG462" s="1" t="str">
        <f t="shared" si="120"/>
        <v>d</v>
      </c>
      <c r="TJ462" s="1" t="str">
        <f t="shared" si="121"/>
        <v>c</v>
      </c>
      <c r="TM462" s="1" t="str">
        <f t="shared" si="122"/>
        <v>c</v>
      </c>
    </row>
    <row r="463" spans="5:533">
      <c r="E463" s="1" t="s">
        <v>106</v>
      </c>
      <c r="H463" s="1" t="s">
        <v>106</v>
      </c>
      <c r="K463" s="1" t="s">
        <v>106</v>
      </c>
      <c r="N463" s="1" t="s">
        <v>112</v>
      </c>
      <c r="Q463" s="1" t="s">
        <v>107</v>
      </c>
      <c r="AY463" s="1" t="s">
        <v>106</v>
      </c>
      <c r="BB463" s="1" t="s">
        <v>106</v>
      </c>
      <c r="BE463" s="1" t="s">
        <v>106</v>
      </c>
      <c r="BH463" s="1" t="s">
        <v>107</v>
      </c>
      <c r="BK463" s="1" t="s">
        <v>107</v>
      </c>
      <c r="CS463" s="1" t="s">
        <v>106</v>
      </c>
      <c r="CV463" s="1" t="s">
        <v>113</v>
      </c>
      <c r="CY463" s="1" t="s">
        <v>106</v>
      </c>
      <c r="DB463" s="1" t="s">
        <v>112</v>
      </c>
      <c r="DE463" s="1" t="s">
        <v>120</v>
      </c>
      <c r="EM463" s="1" t="s">
        <v>106</v>
      </c>
      <c r="EP463" s="1" t="s">
        <v>106</v>
      </c>
      <c r="ES463" s="1" t="s">
        <v>106</v>
      </c>
      <c r="EV463" s="1" t="s">
        <v>120</v>
      </c>
      <c r="EY463" s="1" t="s">
        <v>112</v>
      </c>
      <c r="FU463" s="1" t="str">
        <f t="shared" si="108"/>
        <v>a</v>
      </c>
      <c r="FX463" s="1" t="str">
        <f t="shared" si="109"/>
        <v>a</v>
      </c>
      <c r="GA463" s="1" t="str">
        <f t="shared" si="110"/>
        <v>a</v>
      </c>
      <c r="GD463" s="1" t="str">
        <f t="shared" si="111"/>
        <v>f</v>
      </c>
      <c r="GG463" s="1" t="str">
        <f t="shared" si="112"/>
        <v>f</v>
      </c>
      <c r="MK463" s="1" t="str">
        <f t="shared" si="113"/>
        <v>a</v>
      </c>
      <c r="MN463" s="1" t="str">
        <f t="shared" si="114"/>
        <v>ab</v>
      </c>
      <c r="MQ463" s="1" t="str">
        <f t="shared" si="115"/>
        <v>a</v>
      </c>
      <c r="MT463" s="1" t="str">
        <f t="shared" si="116"/>
        <v>e</v>
      </c>
      <c r="MW463" s="1" t="str">
        <f t="shared" si="117"/>
        <v>d</v>
      </c>
      <c r="TA463" s="1" t="str">
        <f t="shared" si="118"/>
        <v>a</v>
      </c>
      <c r="TD463" s="1" t="str">
        <f t="shared" si="119"/>
        <v>a</v>
      </c>
      <c r="TG463" s="1" t="str">
        <f t="shared" si="120"/>
        <v>a</v>
      </c>
      <c r="TJ463" s="1" t="str">
        <f t="shared" si="121"/>
        <v>d</v>
      </c>
      <c r="TM463" s="1" t="str">
        <f t="shared" si="122"/>
        <v>e</v>
      </c>
    </row>
    <row r="464" spans="5:533">
      <c r="E464" s="1" t="s">
        <v>114</v>
      </c>
      <c r="H464" s="1" t="s">
        <v>116</v>
      </c>
      <c r="K464" s="1" t="s">
        <v>113</v>
      </c>
      <c r="N464" s="1" t="s">
        <v>114</v>
      </c>
      <c r="Q464" s="1" t="s">
        <v>108</v>
      </c>
      <c r="AY464" s="1" t="s">
        <v>113</v>
      </c>
      <c r="BB464" s="1" t="s">
        <v>120</v>
      </c>
      <c r="BE464" s="1" t="s">
        <v>108</v>
      </c>
      <c r="BH464" s="1" t="s">
        <v>120</v>
      </c>
      <c r="BK464" s="1" t="s">
        <v>111</v>
      </c>
      <c r="CS464" s="1" t="s">
        <v>114</v>
      </c>
      <c r="CV464" s="1" t="s">
        <v>112</v>
      </c>
      <c r="CY464" s="1" t="s">
        <v>114</v>
      </c>
      <c r="DB464" s="1" t="s">
        <v>114</v>
      </c>
      <c r="DE464" s="1" t="s">
        <v>114</v>
      </c>
      <c r="EM464" s="1" t="s">
        <v>114</v>
      </c>
      <c r="EP464" s="1" t="s">
        <v>116</v>
      </c>
      <c r="ES464" s="1" t="s">
        <v>114</v>
      </c>
      <c r="EV464" s="1" t="s">
        <v>114</v>
      </c>
      <c r="EY464" s="1" t="s">
        <v>116</v>
      </c>
      <c r="FU464" s="1" t="str">
        <f t="shared" si="108"/>
        <v>ab</v>
      </c>
      <c r="FX464" s="1" t="str">
        <f t="shared" si="109"/>
        <v>d</v>
      </c>
      <c r="GA464" s="1" t="str">
        <f t="shared" si="110"/>
        <v>bc</v>
      </c>
      <c r="GD464" s="1" t="str">
        <f t="shared" si="111"/>
        <v>d</v>
      </c>
      <c r="GG464" s="1" t="str">
        <f t="shared" si="112"/>
        <v>b</v>
      </c>
      <c r="MK464" s="1" t="str">
        <f t="shared" si="113"/>
        <v>c</v>
      </c>
      <c r="MN464" s="1" t="str">
        <f t="shared" si="114"/>
        <v>e</v>
      </c>
      <c r="MQ464" s="1" t="str">
        <f t="shared" si="115"/>
        <v>c</v>
      </c>
      <c r="MT464" s="1" t="str">
        <f t="shared" si="116"/>
        <v>c</v>
      </c>
      <c r="MW464" s="1" t="str">
        <f t="shared" si="117"/>
        <v>c</v>
      </c>
      <c r="TA464" s="1" t="str">
        <f t="shared" si="118"/>
        <v>c</v>
      </c>
      <c r="TD464" s="1" t="str">
        <f t="shared" si="119"/>
        <v>cd</v>
      </c>
      <c r="TG464" s="1" t="str">
        <f t="shared" si="120"/>
        <v>c</v>
      </c>
      <c r="TJ464" s="1" t="str">
        <f t="shared" si="121"/>
        <v>c</v>
      </c>
      <c r="TM464" s="1" t="str">
        <f t="shared" si="122"/>
        <v>cd</v>
      </c>
    </row>
    <row r="465" spans="5:533">
      <c r="E465" s="1" t="s">
        <v>114</v>
      </c>
      <c r="H465" s="1" t="s">
        <v>120</v>
      </c>
      <c r="K465" s="1" t="s">
        <v>113</v>
      </c>
      <c r="N465" s="1" t="s">
        <v>114</v>
      </c>
      <c r="Q465" s="1" t="s">
        <v>120</v>
      </c>
      <c r="AY465" s="1" t="s">
        <v>111</v>
      </c>
      <c r="BB465" s="1" t="s">
        <v>120</v>
      </c>
      <c r="BE465" s="1" t="s">
        <v>116</v>
      </c>
      <c r="BH465" s="1" t="s">
        <v>120</v>
      </c>
      <c r="BK465" s="1" t="s">
        <v>120</v>
      </c>
      <c r="CS465" s="1" t="s">
        <v>114</v>
      </c>
      <c r="CV465" s="1" t="s">
        <v>112</v>
      </c>
      <c r="CY465" s="1" t="s">
        <v>109</v>
      </c>
      <c r="DB465" s="1" t="s">
        <v>114</v>
      </c>
      <c r="DE465" s="1" t="s">
        <v>114</v>
      </c>
      <c r="EM465" s="1" t="s">
        <v>120</v>
      </c>
      <c r="EP465" s="1" t="s">
        <v>116</v>
      </c>
      <c r="ES465" s="1" t="s">
        <v>120</v>
      </c>
      <c r="EV465" s="1" t="s">
        <v>114</v>
      </c>
      <c r="EY465" s="1" t="s">
        <v>116</v>
      </c>
      <c r="FU465" s="1" t="str">
        <f t="shared" si="108"/>
        <v>b</v>
      </c>
      <c r="FX465" s="1" t="str">
        <f t="shared" si="109"/>
        <v>d</v>
      </c>
      <c r="GA465" s="1" t="str">
        <f t="shared" si="110"/>
        <v>cd</v>
      </c>
      <c r="GD465" s="1" t="str">
        <f t="shared" si="111"/>
        <v>d</v>
      </c>
      <c r="GG465" s="1" t="str">
        <f t="shared" si="112"/>
        <v>d</v>
      </c>
      <c r="MK465" s="1" t="str">
        <f t="shared" si="113"/>
        <v>c</v>
      </c>
      <c r="MN465" s="1" t="str">
        <f t="shared" si="114"/>
        <v>e</v>
      </c>
      <c r="MQ465" s="1" t="str">
        <f t="shared" si="115"/>
        <v>cde</v>
      </c>
      <c r="MT465" s="1" t="str">
        <f t="shared" si="116"/>
        <v>c</v>
      </c>
      <c r="MW465" s="1" t="str">
        <f t="shared" si="117"/>
        <v>c</v>
      </c>
      <c r="TA465" s="1" t="str">
        <f t="shared" si="118"/>
        <v>d</v>
      </c>
      <c r="TD465" s="1" t="str">
        <f t="shared" si="119"/>
        <v>cd</v>
      </c>
      <c r="TG465" s="1" t="str">
        <f t="shared" si="120"/>
        <v>d</v>
      </c>
      <c r="TJ465" s="1" t="str">
        <f t="shared" si="121"/>
        <v>c</v>
      </c>
      <c r="TM465" s="1" t="str">
        <f t="shared" si="122"/>
        <v>cd</v>
      </c>
    </row>
    <row r="466" spans="5:533">
      <c r="E466" s="1" t="s">
        <v>106</v>
      </c>
      <c r="H466" s="1" t="s">
        <v>106</v>
      </c>
      <c r="K466" s="1" t="s">
        <v>106</v>
      </c>
      <c r="N466" s="1" t="s">
        <v>112</v>
      </c>
      <c r="Q466" s="1" t="s">
        <v>117</v>
      </c>
      <c r="AY466" s="1" t="s">
        <v>106</v>
      </c>
      <c r="BB466" s="1" t="s">
        <v>113</v>
      </c>
      <c r="BE466" s="1" t="s">
        <v>113</v>
      </c>
      <c r="BH466" s="1" t="s">
        <v>117</v>
      </c>
      <c r="BK466" s="1" t="s">
        <v>117</v>
      </c>
      <c r="CS466" s="1" t="s">
        <v>106</v>
      </c>
      <c r="CV466" s="1" t="s">
        <v>118</v>
      </c>
      <c r="CY466" s="1" t="s">
        <v>113</v>
      </c>
      <c r="DB466" s="1" t="s">
        <v>107</v>
      </c>
      <c r="DE466" s="1" t="s">
        <v>112</v>
      </c>
      <c r="EM466" s="1" t="s">
        <v>106</v>
      </c>
      <c r="EP466" s="1" t="s">
        <v>113</v>
      </c>
      <c r="ES466" s="1" t="s">
        <v>106</v>
      </c>
      <c r="EV466" s="1" t="s">
        <v>112</v>
      </c>
      <c r="EY466" s="1" t="s">
        <v>107</v>
      </c>
      <c r="FU466" s="1" t="str">
        <f t="shared" si="108"/>
        <v>a</v>
      </c>
      <c r="FX466" s="1" t="str">
        <f t="shared" si="109"/>
        <v>ab</v>
      </c>
      <c r="GA466" s="1" t="str">
        <f t="shared" si="110"/>
        <v>ab</v>
      </c>
      <c r="GD466" s="1" t="str">
        <f t="shared" si="111"/>
        <v>g</v>
      </c>
      <c r="GG466" s="1" t="str">
        <f t="shared" si="112"/>
        <v>g</v>
      </c>
      <c r="MK466" s="1" t="str">
        <f t="shared" si="113"/>
        <v>a</v>
      </c>
      <c r="MN466" s="1" t="str">
        <f t="shared" si="114"/>
        <v>abc</v>
      </c>
      <c r="MQ466" s="1" t="str">
        <f t="shared" si="115"/>
        <v>ab</v>
      </c>
      <c r="MT466" s="1" t="str">
        <f t="shared" si="116"/>
        <v>f</v>
      </c>
      <c r="MW466" s="1" t="str">
        <f t="shared" si="117"/>
        <v>e</v>
      </c>
      <c r="TA466" s="1" t="str">
        <f t="shared" si="118"/>
        <v>a</v>
      </c>
      <c r="TD466" s="1" t="str">
        <f t="shared" si="119"/>
        <v>ab</v>
      </c>
      <c r="TG466" s="1" t="str">
        <f t="shared" si="120"/>
        <v>a</v>
      </c>
      <c r="TJ466" s="1" t="str">
        <f t="shared" si="121"/>
        <v>e</v>
      </c>
      <c r="TM466" s="1" t="str">
        <f t="shared" si="122"/>
        <v>f</v>
      </c>
    </row>
    <row r="468" spans="9:534">
      <c r="I468" s="6"/>
      <c r="J468" s="6"/>
      <c r="K468" s="6"/>
      <c r="L468" s="6"/>
      <c r="M468" s="6"/>
      <c r="N468" s="6"/>
      <c r="O468" s="6"/>
      <c r="P468" s="6"/>
      <c r="Q468" s="6"/>
      <c r="R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MO468" s="6"/>
      <c r="MP468" s="6"/>
      <c r="MQ468" s="6"/>
      <c r="MR468" s="6"/>
      <c r="MS468" s="6"/>
      <c r="MT468" s="6"/>
      <c r="MU468" s="6"/>
      <c r="MV468" s="6"/>
      <c r="MW468" s="6"/>
      <c r="MX468" s="6"/>
      <c r="TE468" s="6"/>
      <c r="TF468" s="6"/>
      <c r="TG468" s="6"/>
      <c r="TH468" s="6"/>
      <c r="TI468" s="6"/>
      <c r="TJ468" s="6"/>
      <c r="TK468" s="6"/>
      <c r="TL468" s="6"/>
      <c r="TM468" s="6"/>
      <c r="TN468" s="6"/>
    </row>
    <row r="469" spans="6:658">
      <c r="F469" s="1">
        <f t="shared" ref="F468:F501" si="123">F367</f>
        <v>0.729955601984852</v>
      </c>
      <c r="I469" s="6">
        <f t="shared" ref="I468:I501" si="124">AN469</f>
        <v>0.734513274336283</v>
      </c>
      <c r="L469" s="6">
        <f t="shared" ref="L468:L501" si="125">BV469</f>
        <v>0.68364099299809</v>
      </c>
      <c r="O469" s="6">
        <f t="shared" ref="O468:O501" si="126">DD469</f>
        <v>0.616178291374329</v>
      </c>
      <c r="R469" s="6">
        <f t="shared" ref="R468:R501" si="127">EL469</f>
        <v>0.504725897920605</v>
      </c>
      <c r="AN469" s="1">
        <f t="shared" ref="AN468:AN501" si="128">AN367</f>
        <v>0.734513274336283</v>
      </c>
      <c r="BV469" s="1">
        <f t="shared" ref="BV468:BV501" si="129">BV367</f>
        <v>0.68364099299809</v>
      </c>
      <c r="DD469" s="1">
        <f t="shared" ref="DD468:DD501" si="130">DD367</f>
        <v>0.616178291374329</v>
      </c>
      <c r="EL469" s="1">
        <f t="shared" ref="EL468:EL501" si="131">EL367</f>
        <v>0.504725897920605</v>
      </c>
      <c r="FV469" s="1">
        <f t="shared" ref="FV468:FV501" si="132">FV367</f>
        <v>0.732231838447417</v>
      </c>
      <c r="FY469" s="6">
        <f t="shared" ref="FY468:FY501" si="133">HD469</f>
        <v>0.735947712418301</v>
      </c>
      <c r="GB469" s="6">
        <f t="shared" ref="GB468:GB501" si="134">IL469</f>
        <v>0.685006435006435</v>
      </c>
      <c r="GE469" s="6">
        <f t="shared" ref="GE468:GE501" si="135">JT469</f>
        <v>0.614694574967962</v>
      </c>
      <c r="GH469" s="6">
        <f t="shared" ref="GH468:GH501" si="136">LB469</f>
        <v>0.504570383912249</v>
      </c>
      <c r="HD469" s="1">
        <f t="shared" ref="HD468:HD501" si="137">HD367</f>
        <v>0.735947712418301</v>
      </c>
      <c r="IL469" s="1">
        <f t="shared" ref="IL468:IL501" si="138">IL367</f>
        <v>0.685006435006435</v>
      </c>
      <c r="JT469" s="1">
        <f t="shared" ref="JT468:JT501" si="139">JT367</f>
        <v>0.614694574967962</v>
      </c>
      <c r="LB469" s="1">
        <f t="shared" ref="LB468:LB501" si="140">LB367</f>
        <v>0.504570383912249</v>
      </c>
      <c r="ML469" s="1">
        <f t="shared" ref="ML468:ML501" si="141">ML367</f>
        <v>0.733535200605602</v>
      </c>
      <c r="MO469" s="6">
        <f t="shared" ref="MO468:MO501" si="142">NT469</f>
        <v>0.73512571570824</v>
      </c>
      <c r="MR469" s="6">
        <f t="shared" ref="MR468:MR501" si="143">PB469</f>
        <v>0.692642036634586</v>
      </c>
      <c r="MU469" s="6">
        <f t="shared" ref="MU468:MU501" si="144">QJ469</f>
        <v>0.626633986928105</v>
      </c>
      <c r="MX469" s="6">
        <f t="shared" ref="MX468:MX501" si="145">RR469</f>
        <v>0.553719008264463</v>
      </c>
      <c r="NT469" s="1">
        <f t="shared" ref="NT468:NT501" si="146">NT367</f>
        <v>0.73512571570824</v>
      </c>
      <c r="PB469" s="1">
        <f t="shared" ref="PB468:PB501" si="147">PB367</f>
        <v>0.692642036634586</v>
      </c>
      <c r="QJ469" s="1">
        <f t="shared" ref="QJ468:QJ501" si="148">QJ367</f>
        <v>0.626633986928105</v>
      </c>
      <c r="RR469" s="1">
        <f t="shared" ref="RR468:RR501" si="149">RR367</f>
        <v>0.553719008264463</v>
      </c>
      <c r="TB469" s="1">
        <f t="shared" ref="TB468:TB501" si="150">TB367</f>
        <v>0.733367062990134</v>
      </c>
      <c r="TE469" s="6">
        <f t="shared" ref="TE468:TE501" si="151">UJ469</f>
        <v>0.735524652338812</v>
      </c>
      <c r="TH469" s="6">
        <f t="shared" ref="TH468:TH501" si="152">VR469</f>
        <v>0.693514328808446</v>
      </c>
      <c r="TK469" s="6">
        <f t="shared" ref="TK468:TK501" si="153">WZ469</f>
        <v>0.623290692545214</v>
      </c>
      <c r="TN469" s="6">
        <f t="shared" ref="TN468:TN501" si="154">YH469</f>
        <v>0.555716353111433</v>
      </c>
      <c r="UJ469" s="1">
        <f t="shared" ref="UJ468:UJ501" si="155">UJ367</f>
        <v>0.735524652338812</v>
      </c>
      <c r="VR469" s="1">
        <f t="shared" ref="VR468:VR501" si="156">VR367</f>
        <v>0.693514328808446</v>
      </c>
      <c r="WZ469" s="1">
        <f t="shared" ref="WZ468:WZ501" si="157">WZ367</f>
        <v>0.623290692545214</v>
      </c>
      <c r="YH469" s="1">
        <f t="shared" ref="YH468:YH501" si="158">YH367</f>
        <v>0.555716353111433</v>
      </c>
    </row>
    <row r="470" spans="6:658">
      <c r="F470" s="1">
        <f t="shared" si="123"/>
        <v>0.72933939556031</v>
      </c>
      <c r="I470" s="6">
        <f t="shared" si="124"/>
        <v>0.731447846393358</v>
      </c>
      <c r="L470" s="6">
        <f t="shared" si="125"/>
        <v>0.684244581041734</v>
      </c>
      <c r="O470" s="6">
        <f t="shared" si="126"/>
        <v>0.614525139664804</v>
      </c>
      <c r="R470" s="6">
        <f t="shared" si="127"/>
        <v>0.50091407678245</v>
      </c>
      <c r="AN470" s="1">
        <f t="shared" si="128"/>
        <v>0.731447846393358</v>
      </c>
      <c r="BV470" s="1">
        <f t="shared" si="129"/>
        <v>0.684244581041734</v>
      </c>
      <c r="DD470" s="1">
        <f t="shared" si="130"/>
        <v>0.614525139664804</v>
      </c>
      <c r="EL470" s="1">
        <f t="shared" si="131"/>
        <v>0.50091407678245</v>
      </c>
      <c r="FV470" s="1">
        <f t="shared" si="132"/>
        <v>0.730748805098247</v>
      </c>
      <c r="FY470" s="6">
        <f t="shared" si="133"/>
        <v>0.733660552828726</v>
      </c>
      <c r="GB470" s="6">
        <f t="shared" si="134"/>
        <v>0.68364099299809</v>
      </c>
      <c r="GE470" s="6">
        <f t="shared" si="135"/>
        <v>0.617744610281924</v>
      </c>
      <c r="GH470" s="6">
        <f t="shared" si="136"/>
        <v>0.505597014925373</v>
      </c>
      <c r="HD470" s="1">
        <f t="shared" si="137"/>
        <v>0.733660552828726</v>
      </c>
      <c r="IL470" s="1">
        <f t="shared" si="138"/>
        <v>0.68364099299809</v>
      </c>
      <c r="JT470" s="1">
        <f t="shared" si="139"/>
        <v>0.617744610281924</v>
      </c>
      <c r="LB470" s="1">
        <f t="shared" si="140"/>
        <v>0.505597014925373</v>
      </c>
      <c r="ML470" s="1">
        <f t="shared" si="141"/>
        <v>0.732390873015873</v>
      </c>
      <c r="MO470" s="6">
        <f t="shared" si="142"/>
        <v>0.734683544303798</v>
      </c>
      <c r="MR470" s="6">
        <f t="shared" si="143"/>
        <v>0.694707861731416</v>
      </c>
      <c r="MU470" s="6">
        <f t="shared" si="144"/>
        <v>0.62289007822149</v>
      </c>
      <c r="MX470" s="6">
        <f t="shared" si="145"/>
        <v>0.556616643929059</v>
      </c>
      <c r="NT470" s="1">
        <f t="shared" si="146"/>
        <v>0.734683544303798</v>
      </c>
      <c r="PB470" s="1">
        <f t="shared" si="147"/>
        <v>0.694707861731416</v>
      </c>
      <c r="QJ470" s="1">
        <f t="shared" si="148"/>
        <v>0.62289007822149</v>
      </c>
      <c r="RR470" s="1">
        <f t="shared" si="149"/>
        <v>0.556616643929059</v>
      </c>
      <c r="TB470" s="1">
        <f t="shared" si="150"/>
        <v>0.732258064516129</v>
      </c>
      <c r="TE470" s="6">
        <f t="shared" si="151"/>
        <v>0.734230865120918</v>
      </c>
      <c r="TH470" s="6">
        <f t="shared" si="152"/>
        <v>0.694259818731118</v>
      </c>
      <c r="TK470" s="6">
        <f t="shared" si="153"/>
        <v>0.626262626262626</v>
      </c>
      <c r="TN470" s="6">
        <f t="shared" si="154"/>
        <v>0.553495007132668</v>
      </c>
      <c r="UJ470" s="1">
        <f t="shared" si="155"/>
        <v>0.734230865120918</v>
      </c>
      <c r="VR470" s="1">
        <f t="shared" si="156"/>
        <v>0.694259818731118</v>
      </c>
      <c r="WZ470" s="1">
        <f t="shared" si="157"/>
        <v>0.626262626262626</v>
      </c>
      <c r="YH470" s="1">
        <f t="shared" si="158"/>
        <v>0.553495007132668</v>
      </c>
    </row>
    <row r="471" spans="6:658">
      <c r="F471" s="1">
        <f t="shared" si="123"/>
        <v>0.731655629139073</v>
      </c>
      <c r="I471" s="6">
        <f t="shared" si="124"/>
        <v>0.732083226303622</v>
      </c>
      <c r="L471" s="6">
        <f t="shared" si="125"/>
        <v>0.687003495392437</v>
      </c>
      <c r="O471" s="6">
        <f t="shared" si="126"/>
        <v>0.613942111699959</v>
      </c>
      <c r="R471" s="6">
        <f t="shared" si="127"/>
        <v>0.507853403141361</v>
      </c>
      <c r="AN471" s="1">
        <f t="shared" si="128"/>
        <v>0.732083226303622</v>
      </c>
      <c r="BV471" s="1">
        <f t="shared" si="129"/>
        <v>0.687003495392437</v>
      </c>
      <c r="DD471" s="1">
        <f t="shared" si="130"/>
        <v>0.613942111699959</v>
      </c>
      <c r="EL471" s="1">
        <f t="shared" si="131"/>
        <v>0.507853403141361</v>
      </c>
      <c r="FV471" s="1">
        <f t="shared" si="132"/>
        <v>0.731740064446831</v>
      </c>
      <c r="FY471" s="6">
        <f t="shared" si="133"/>
        <v>0.734346345297354</v>
      </c>
      <c r="GB471" s="6">
        <f t="shared" si="134"/>
        <v>0.686754753464389</v>
      </c>
      <c r="GE471" s="6">
        <f t="shared" si="135"/>
        <v>0.616225304749895</v>
      </c>
      <c r="GH471" s="6">
        <f t="shared" si="136"/>
        <v>0.503759398496241</v>
      </c>
      <c r="HD471" s="1">
        <f t="shared" si="137"/>
        <v>0.734346345297354</v>
      </c>
      <c r="IL471" s="1">
        <f t="shared" si="138"/>
        <v>0.686754753464389</v>
      </c>
      <c r="JT471" s="1">
        <f t="shared" si="139"/>
        <v>0.616225304749895</v>
      </c>
      <c r="LB471" s="1">
        <f t="shared" si="140"/>
        <v>0.503759398496241</v>
      </c>
      <c r="ML471" s="1">
        <f t="shared" si="141"/>
        <v>0.733933483370843</v>
      </c>
      <c r="MO471" s="6">
        <f t="shared" si="142"/>
        <v>0.734406438631791</v>
      </c>
      <c r="MR471" s="6">
        <f t="shared" si="143"/>
        <v>0.692193087008343</v>
      </c>
      <c r="MU471" s="6">
        <f t="shared" si="144"/>
        <v>0.623151668779045</v>
      </c>
      <c r="MX471" s="6">
        <f t="shared" si="145"/>
        <v>0.552238805970149</v>
      </c>
      <c r="NT471" s="1">
        <f t="shared" si="146"/>
        <v>0.734406438631791</v>
      </c>
      <c r="PB471" s="1">
        <f t="shared" si="147"/>
        <v>0.692193087008343</v>
      </c>
      <c r="QJ471" s="1">
        <f t="shared" si="148"/>
        <v>0.623151668779045</v>
      </c>
      <c r="RR471" s="1">
        <f t="shared" si="149"/>
        <v>0.552238805970149</v>
      </c>
      <c r="TB471" s="1">
        <f t="shared" si="150"/>
        <v>0.734976112647724</v>
      </c>
      <c r="TE471" s="6">
        <f t="shared" si="151"/>
        <v>0.733501259445844</v>
      </c>
      <c r="TH471" s="6">
        <f t="shared" si="152"/>
        <v>0.692354927847713</v>
      </c>
      <c r="TK471" s="6">
        <f t="shared" si="153"/>
        <v>0.62400354295837</v>
      </c>
      <c r="TN471" s="6">
        <f t="shared" si="154"/>
        <v>0.554609929078014</v>
      </c>
      <c r="UJ471" s="1">
        <f t="shared" si="155"/>
        <v>0.733501259445844</v>
      </c>
      <c r="VR471" s="1">
        <f t="shared" si="156"/>
        <v>0.692354927847713</v>
      </c>
      <c r="WZ471" s="1">
        <f t="shared" si="157"/>
        <v>0.62400354295837</v>
      </c>
      <c r="YH471" s="1">
        <f t="shared" si="158"/>
        <v>0.554609929078014</v>
      </c>
    </row>
    <row r="472" spans="6:658">
      <c r="F472" s="1">
        <f t="shared" si="123"/>
        <v>0.7289769683985</v>
      </c>
      <c r="I472" s="6">
        <f t="shared" si="124"/>
        <v>0.73528642427413</v>
      </c>
      <c r="L472" s="6">
        <f t="shared" si="125"/>
        <v>0.683974358974359</v>
      </c>
      <c r="O472" s="6">
        <f t="shared" si="126"/>
        <v>0.60996835443038</v>
      </c>
      <c r="R472" s="6">
        <f t="shared" si="127"/>
        <v>0.493870402802102</v>
      </c>
      <c r="AN472" s="1">
        <f t="shared" si="128"/>
        <v>0.73528642427413</v>
      </c>
      <c r="BV472" s="1">
        <f t="shared" si="129"/>
        <v>0.683974358974359</v>
      </c>
      <c r="DD472" s="1">
        <f t="shared" si="130"/>
        <v>0.60996835443038</v>
      </c>
      <c r="EL472" s="1">
        <f t="shared" si="131"/>
        <v>0.493870402802102</v>
      </c>
      <c r="FV472" s="1">
        <f t="shared" si="132"/>
        <v>0.730184147317854</v>
      </c>
      <c r="FY472" s="6">
        <f t="shared" si="133"/>
        <v>0.734282018111255</v>
      </c>
      <c r="GB472" s="6">
        <f t="shared" si="134"/>
        <v>0.684824902723735</v>
      </c>
      <c r="GE472" s="6">
        <f t="shared" si="135"/>
        <v>0.608766898811962</v>
      </c>
      <c r="GH472" s="6">
        <f t="shared" si="136"/>
        <v>0.496153846153846</v>
      </c>
      <c r="HD472" s="1">
        <f t="shared" si="137"/>
        <v>0.734282018111255</v>
      </c>
      <c r="IL472" s="1">
        <f t="shared" si="138"/>
        <v>0.684824902723735</v>
      </c>
      <c r="JT472" s="1">
        <f t="shared" si="139"/>
        <v>0.608766898811962</v>
      </c>
      <c r="LB472" s="1">
        <f t="shared" si="140"/>
        <v>0.496153846153846</v>
      </c>
      <c r="ML472" s="1">
        <f t="shared" si="141"/>
        <v>0.73414271555996</v>
      </c>
      <c r="MO472" s="6">
        <f t="shared" si="142"/>
        <v>0.734771573604061</v>
      </c>
      <c r="MR472" s="6">
        <f t="shared" si="143"/>
        <v>0.691903584672435</v>
      </c>
      <c r="MU472" s="6">
        <f t="shared" si="144"/>
        <v>0.616977225672878</v>
      </c>
      <c r="MX472" s="6">
        <f t="shared" si="145"/>
        <v>0.545578231292517</v>
      </c>
      <c r="NT472" s="1">
        <f t="shared" si="146"/>
        <v>0.734771573604061</v>
      </c>
      <c r="PB472" s="1">
        <f t="shared" si="147"/>
        <v>0.691903584672435</v>
      </c>
      <c r="QJ472" s="1">
        <f t="shared" si="148"/>
        <v>0.616977225672878</v>
      </c>
      <c r="RR472" s="1">
        <f t="shared" si="149"/>
        <v>0.545578231292517</v>
      </c>
      <c r="TB472" s="1">
        <f t="shared" si="150"/>
        <v>0.733637747336377</v>
      </c>
      <c r="TE472" s="6">
        <f t="shared" si="151"/>
        <v>0.734495641344956</v>
      </c>
      <c r="TH472" s="6">
        <f t="shared" si="152"/>
        <v>0.693116922152089</v>
      </c>
      <c r="TK472" s="6">
        <f t="shared" si="153"/>
        <v>0.619110523998239</v>
      </c>
      <c r="TN472" s="6">
        <f t="shared" si="154"/>
        <v>0.544412607449857</v>
      </c>
      <c r="UJ472" s="1">
        <f t="shared" si="155"/>
        <v>0.734495641344956</v>
      </c>
      <c r="VR472" s="1">
        <f t="shared" si="156"/>
        <v>0.693116922152089</v>
      </c>
      <c r="WZ472" s="1">
        <f t="shared" si="157"/>
        <v>0.619110523998239</v>
      </c>
      <c r="YH472" s="1">
        <f t="shared" si="158"/>
        <v>0.544412607449857</v>
      </c>
    </row>
    <row r="473" spans="6:658">
      <c r="F473" s="1">
        <f t="shared" si="123"/>
        <v>0.731523783929051</v>
      </c>
      <c r="I473" s="6">
        <f t="shared" si="124"/>
        <v>0.73326414115205</v>
      </c>
      <c r="L473" s="6">
        <f t="shared" si="125"/>
        <v>0.688067647979956</v>
      </c>
      <c r="O473" s="6">
        <f t="shared" si="126"/>
        <v>0.606522659889877</v>
      </c>
      <c r="R473" s="6">
        <f t="shared" si="127"/>
        <v>0.49814126394052</v>
      </c>
      <c r="AN473" s="1">
        <f t="shared" si="128"/>
        <v>0.73326414115205</v>
      </c>
      <c r="BV473" s="1">
        <f t="shared" si="129"/>
        <v>0.688067647979956</v>
      </c>
      <c r="DD473" s="1">
        <f t="shared" si="130"/>
        <v>0.606522659889877</v>
      </c>
      <c r="EL473" s="1">
        <f t="shared" si="131"/>
        <v>0.49814126394052</v>
      </c>
      <c r="FV473" s="1">
        <f t="shared" si="132"/>
        <v>0.73241306079108</v>
      </c>
      <c r="FY473" s="6">
        <f t="shared" si="133"/>
        <v>0.733542319749216</v>
      </c>
      <c r="GB473" s="6">
        <f t="shared" si="134"/>
        <v>0.687116564417178</v>
      </c>
      <c r="GE473" s="6">
        <f t="shared" si="135"/>
        <v>0.603782080144079</v>
      </c>
      <c r="GH473" s="6">
        <f t="shared" si="136"/>
        <v>0.492565055762082</v>
      </c>
      <c r="HD473" s="1">
        <f t="shared" si="137"/>
        <v>0.733542319749216</v>
      </c>
      <c r="IL473" s="1">
        <f t="shared" si="138"/>
        <v>0.687116564417178</v>
      </c>
      <c r="JT473" s="1">
        <f t="shared" si="139"/>
        <v>0.603782080144079</v>
      </c>
      <c r="LB473" s="1">
        <f t="shared" si="140"/>
        <v>0.492565055762082</v>
      </c>
      <c r="ML473" s="1">
        <f t="shared" si="141"/>
        <v>0.732723577235772</v>
      </c>
      <c r="MO473" s="6">
        <f t="shared" si="142"/>
        <v>0.73542034839687</v>
      </c>
      <c r="MR473" s="6">
        <f t="shared" si="143"/>
        <v>0.693514328808446</v>
      </c>
      <c r="MU473" s="6">
        <f t="shared" si="144"/>
        <v>0.621886484279298</v>
      </c>
      <c r="MX473" s="6">
        <f t="shared" si="145"/>
        <v>0.543175487465181</v>
      </c>
      <c r="NT473" s="1">
        <f t="shared" si="146"/>
        <v>0.73542034839687</v>
      </c>
      <c r="PB473" s="1">
        <f t="shared" si="147"/>
        <v>0.693514328808446</v>
      </c>
      <c r="QJ473" s="1">
        <f t="shared" si="148"/>
        <v>0.621886484279298</v>
      </c>
      <c r="RR473" s="1">
        <f t="shared" si="149"/>
        <v>0.543175487465181</v>
      </c>
      <c r="TB473" s="1">
        <f t="shared" si="150"/>
        <v>0.732344810253833</v>
      </c>
      <c r="TE473" s="6">
        <f t="shared" si="151"/>
        <v>0.735726751433558</v>
      </c>
      <c r="TH473" s="6">
        <f t="shared" si="152"/>
        <v>0.691460055096419</v>
      </c>
      <c r="TK473" s="6">
        <f t="shared" si="153"/>
        <v>0.621621621621622</v>
      </c>
      <c r="TN473" s="6">
        <f t="shared" si="154"/>
        <v>0.545189504373178</v>
      </c>
      <c r="UJ473" s="1">
        <f t="shared" si="155"/>
        <v>0.735726751433558</v>
      </c>
      <c r="VR473" s="1">
        <f t="shared" si="156"/>
        <v>0.691460055096419</v>
      </c>
      <c r="WZ473" s="1">
        <f t="shared" si="157"/>
        <v>0.621621621621622</v>
      </c>
      <c r="YH473" s="1">
        <f t="shared" si="158"/>
        <v>0.545189504373178</v>
      </c>
    </row>
    <row r="474" spans="6:658">
      <c r="F474" s="1">
        <f t="shared" si="123"/>
        <v>0.730992608236536</v>
      </c>
      <c r="I474" s="6">
        <f t="shared" si="124"/>
        <v>0.732919254658385</v>
      </c>
      <c r="L474" s="6">
        <f t="shared" si="125"/>
        <v>0.682190882256478</v>
      </c>
      <c r="O474" s="6">
        <f t="shared" si="126"/>
        <v>0.607631688096226</v>
      </c>
      <c r="R474" s="6">
        <f t="shared" si="127"/>
        <v>0.498091603053435</v>
      </c>
      <c r="AN474" s="1">
        <f t="shared" si="128"/>
        <v>0.732919254658385</v>
      </c>
      <c r="BV474" s="1">
        <f t="shared" si="129"/>
        <v>0.682190882256478</v>
      </c>
      <c r="DD474" s="1">
        <f t="shared" si="130"/>
        <v>0.607631688096226</v>
      </c>
      <c r="EL474" s="1">
        <f t="shared" si="131"/>
        <v>0.498091603053435</v>
      </c>
      <c r="FV474" s="1">
        <f t="shared" si="132"/>
        <v>0.729331226961559</v>
      </c>
      <c r="FY474" s="6">
        <f t="shared" si="133"/>
        <v>0.732152162584679</v>
      </c>
      <c r="GB474" s="6">
        <f t="shared" si="134"/>
        <v>0.683471601786854</v>
      </c>
      <c r="GE474" s="6">
        <f t="shared" si="135"/>
        <v>0.60548885077187</v>
      </c>
      <c r="GH474" s="6">
        <f t="shared" si="136"/>
        <v>0.496212121212121</v>
      </c>
      <c r="HD474" s="1">
        <f t="shared" si="137"/>
        <v>0.732152162584679</v>
      </c>
      <c r="IL474" s="1">
        <f t="shared" si="138"/>
        <v>0.683471601786854</v>
      </c>
      <c r="JT474" s="1">
        <f t="shared" si="139"/>
        <v>0.60548885077187</v>
      </c>
      <c r="LB474" s="1">
        <f t="shared" si="140"/>
        <v>0.496212121212121</v>
      </c>
      <c r="ML474" s="1">
        <f t="shared" si="141"/>
        <v>0.733400150338261</v>
      </c>
      <c r="MO474" s="6">
        <f t="shared" si="142"/>
        <v>0.734591194968553</v>
      </c>
      <c r="MR474" s="6">
        <f t="shared" si="143"/>
        <v>0.690791499846012</v>
      </c>
      <c r="MU474" s="6">
        <f t="shared" si="144"/>
        <v>0.619527145359019</v>
      </c>
      <c r="MX474" s="6">
        <f t="shared" si="145"/>
        <v>0.542372881355932</v>
      </c>
      <c r="NT474" s="1">
        <f t="shared" si="146"/>
        <v>0.734591194968553</v>
      </c>
      <c r="PB474" s="1">
        <f t="shared" si="147"/>
        <v>0.690791499846012</v>
      </c>
      <c r="QJ474" s="1">
        <f t="shared" si="148"/>
        <v>0.619527145359019</v>
      </c>
      <c r="RR474" s="1">
        <f t="shared" si="149"/>
        <v>0.542372881355932</v>
      </c>
      <c r="TB474" s="1">
        <f t="shared" si="150"/>
        <v>0.734013436178154</v>
      </c>
      <c r="TE474" s="6">
        <f t="shared" si="151"/>
        <v>0.733903420523139</v>
      </c>
      <c r="TH474" s="6">
        <f t="shared" si="152"/>
        <v>0.692846270928463</v>
      </c>
      <c r="TK474" s="6">
        <f t="shared" si="153"/>
        <v>0.616507067943456</v>
      </c>
      <c r="TN474" s="6">
        <f t="shared" si="154"/>
        <v>0.543446244477172</v>
      </c>
      <c r="UJ474" s="1">
        <f t="shared" si="155"/>
        <v>0.733903420523139</v>
      </c>
      <c r="VR474" s="1">
        <f t="shared" si="156"/>
        <v>0.692846270928463</v>
      </c>
      <c r="WZ474" s="1">
        <f t="shared" si="157"/>
        <v>0.616507067943456</v>
      </c>
      <c r="YH474" s="1">
        <f t="shared" si="158"/>
        <v>0.543446244477172</v>
      </c>
    </row>
    <row r="475" spans="6:658">
      <c r="F475" s="1">
        <f t="shared" si="123"/>
        <v>0.726203501094092</v>
      </c>
      <c r="I475" s="6">
        <f t="shared" si="124"/>
        <v>0.729598707244815</v>
      </c>
      <c r="L475" s="6">
        <f t="shared" si="125"/>
        <v>0.671428571428571</v>
      </c>
      <c r="O475" s="6">
        <f t="shared" si="126"/>
        <v>0.614862165401518</v>
      </c>
      <c r="R475" s="6">
        <f t="shared" si="127"/>
        <v>0.49705304518664</v>
      </c>
      <c r="AN475" s="1">
        <f t="shared" si="128"/>
        <v>0.729598707244815</v>
      </c>
      <c r="BV475" s="1">
        <f t="shared" si="129"/>
        <v>0.671428571428571</v>
      </c>
      <c r="DD475" s="1">
        <f t="shared" si="130"/>
        <v>0.614862165401518</v>
      </c>
      <c r="EL475" s="1">
        <f t="shared" si="131"/>
        <v>0.49705304518664</v>
      </c>
      <c r="FV475" s="1">
        <f t="shared" si="132"/>
        <v>0.722963383479989</v>
      </c>
      <c r="FY475" s="6">
        <f t="shared" si="133"/>
        <v>0.728163493840985</v>
      </c>
      <c r="GB475" s="6">
        <f t="shared" si="134"/>
        <v>0.669094693028096</v>
      </c>
      <c r="GE475" s="6">
        <f t="shared" si="135"/>
        <v>0.609726688102894</v>
      </c>
      <c r="GH475" s="6">
        <f t="shared" si="136"/>
        <v>0.493449781659389</v>
      </c>
      <c r="HD475" s="1">
        <f t="shared" si="137"/>
        <v>0.728163493840985</v>
      </c>
      <c r="IL475" s="1">
        <f t="shared" si="138"/>
        <v>0.669094693028096</v>
      </c>
      <c r="JT475" s="1">
        <f t="shared" si="139"/>
        <v>0.609726688102894</v>
      </c>
      <c r="LB475" s="1">
        <f t="shared" si="140"/>
        <v>0.493449781659389</v>
      </c>
      <c r="ML475" s="1">
        <f t="shared" si="141"/>
        <v>0.729351969504447</v>
      </c>
      <c r="MO475" s="6">
        <f t="shared" si="142"/>
        <v>0.732943469785575</v>
      </c>
      <c r="MR475" s="6">
        <f t="shared" si="143"/>
        <v>0.685897435897436</v>
      </c>
      <c r="MU475" s="6">
        <f t="shared" si="144"/>
        <v>0.623070325900515</v>
      </c>
      <c r="MX475" s="6">
        <f t="shared" si="145"/>
        <v>0.547353760445682</v>
      </c>
      <c r="NT475" s="1">
        <f t="shared" si="146"/>
        <v>0.732943469785575</v>
      </c>
      <c r="PB475" s="1">
        <f t="shared" si="147"/>
        <v>0.685897435897436</v>
      </c>
      <c r="QJ475" s="1">
        <f t="shared" si="148"/>
        <v>0.623070325900515</v>
      </c>
      <c r="RR475" s="1">
        <f t="shared" si="149"/>
        <v>0.547353760445682</v>
      </c>
      <c r="TB475" s="1">
        <f t="shared" si="150"/>
        <v>0.72921052631579</v>
      </c>
      <c r="TE475" s="6">
        <f t="shared" si="151"/>
        <v>0.73286467486819</v>
      </c>
      <c r="TH475" s="6">
        <f t="shared" si="152"/>
        <v>0.685144124168514</v>
      </c>
      <c r="TK475" s="6">
        <f t="shared" si="153"/>
        <v>0.615829257447755</v>
      </c>
      <c r="TN475" s="6">
        <f t="shared" si="154"/>
        <v>0.544525547445255</v>
      </c>
      <c r="UJ475" s="1">
        <f t="shared" si="155"/>
        <v>0.73286467486819</v>
      </c>
      <c r="VR475" s="1">
        <f t="shared" si="156"/>
        <v>0.685144124168514</v>
      </c>
      <c r="WZ475" s="1">
        <f t="shared" si="157"/>
        <v>0.615829257447755</v>
      </c>
      <c r="YH475" s="1">
        <f t="shared" si="158"/>
        <v>0.544525547445255</v>
      </c>
    </row>
    <row r="476" spans="6:658">
      <c r="F476" s="1">
        <f t="shared" si="123"/>
        <v>0.723173050801413</v>
      </c>
      <c r="I476" s="6">
        <f t="shared" si="124"/>
        <v>0.727686947199142</v>
      </c>
      <c r="L476" s="6">
        <f t="shared" si="125"/>
        <v>0.670012953367876</v>
      </c>
      <c r="O476" s="6">
        <f t="shared" si="126"/>
        <v>0.598300970873786</v>
      </c>
      <c r="R476" s="6">
        <f t="shared" si="127"/>
        <v>0.490945674044266</v>
      </c>
      <c r="AN476" s="1">
        <f t="shared" si="128"/>
        <v>0.727686947199142</v>
      </c>
      <c r="BV476" s="1">
        <f t="shared" si="129"/>
        <v>0.670012953367876</v>
      </c>
      <c r="DD476" s="1">
        <f t="shared" si="130"/>
        <v>0.598300970873786</v>
      </c>
      <c r="EL476" s="1">
        <f t="shared" si="131"/>
        <v>0.490945674044266</v>
      </c>
      <c r="FV476" s="1">
        <f t="shared" si="132"/>
        <v>0.723119777158774</v>
      </c>
      <c r="FY476" s="6">
        <f t="shared" si="133"/>
        <v>0.729310822031553</v>
      </c>
      <c r="GB476" s="6">
        <f t="shared" si="134"/>
        <v>0.669011725293132</v>
      </c>
      <c r="GE476" s="6">
        <f t="shared" si="135"/>
        <v>0.607323232323232</v>
      </c>
      <c r="GH476" s="6">
        <f t="shared" si="136"/>
        <v>0.505567928730512</v>
      </c>
      <c r="HD476" s="1">
        <f t="shared" si="137"/>
        <v>0.729310822031553</v>
      </c>
      <c r="IL476" s="1">
        <f t="shared" si="138"/>
        <v>0.669011725293132</v>
      </c>
      <c r="JT476" s="1">
        <f t="shared" si="139"/>
        <v>0.607323232323232</v>
      </c>
      <c r="LB476" s="1">
        <f t="shared" si="140"/>
        <v>0.505567928730512</v>
      </c>
      <c r="ML476" s="1">
        <f t="shared" si="141"/>
        <v>0.728385615914308</v>
      </c>
      <c r="MO476" s="6">
        <f t="shared" si="142"/>
        <v>0.730193236714976</v>
      </c>
      <c r="MR476" s="6">
        <f t="shared" si="143"/>
        <v>0.688867745004757</v>
      </c>
      <c r="MU476" s="6">
        <f t="shared" si="144"/>
        <v>0.620689655172414</v>
      </c>
      <c r="MX476" s="6">
        <f t="shared" si="145"/>
        <v>0.546742209631728</v>
      </c>
      <c r="NT476" s="1">
        <f t="shared" si="146"/>
        <v>0.730193236714976</v>
      </c>
      <c r="PB476" s="1">
        <f t="shared" si="147"/>
        <v>0.688867745004757</v>
      </c>
      <c r="QJ476" s="1">
        <f t="shared" si="148"/>
        <v>0.620689655172414</v>
      </c>
      <c r="RR476" s="1">
        <f t="shared" si="149"/>
        <v>0.546742209631728</v>
      </c>
      <c r="TB476" s="1">
        <f t="shared" si="150"/>
        <v>0.729008631964426</v>
      </c>
      <c r="TE476" s="6">
        <f t="shared" si="151"/>
        <v>0.730456226880395</v>
      </c>
      <c r="TH476" s="6">
        <f t="shared" si="152"/>
        <v>0.686902012537116</v>
      </c>
      <c r="TK476" s="6">
        <f t="shared" si="153"/>
        <v>0.621452420701169</v>
      </c>
      <c r="TN476" s="6">
        <f t="shared" si="154"/>
        <v>0.557017543859649</v>
      </c>
      <c r="UJ476" s="1">
        <f t="shared" si="155"/>
        <v>0.730456226880395</v>
      </c>
      <c r="VR476" s="1">
        <f t="shared" si="156"/>
        <v>0.686902012537116</v>
      </c>
      <c r="WZ476" s="1">
        <f t="shared" si="157"/>
        <v>0.621452420701169</v>
      </c>
      <c r="YH476" s="1">
        <f t="shared" si="158"/>
        <v>0.557017543859649</v>
      </c>
    </row>
    <row r="477" spans="6:658">
      <c r="F477" s="1">
        <f t="shared" si="123"/>
        <v>0.72457857531267</v>
      </c>
      <c r="I477" s="6">
        <f t="shared" si="124"/>
        <v>0.728298844396668</v>
      </c>
      <c r="L477" s="6">
        <f t="shared" si="125"/>
        <v>0.670903010033445</v>
      </c>
      <c r="O477" s="6">
        <f t="shared" si="126"/>
        <v>0.624166666666667</v>
      </c>
      <c r="R477" s="6">
        <f t="shared" si="127"/>
        <v>0.501014198782961</v>
      </c>
      <c r="AN477" s="1">
        <f t="shared" si="128"/>
        <v>0.728298844396668</v>
      </c>
      <c r="BV477" s="1">
        <f t="shared" si="129"/>
        <v>0.670903010033445</v>
      </c>
      <c r="DD477" s="1">
        <f t="shared" si="130"/>
        <v>0.624166666666667</v>
      </c>
      <c r="EL477" s="1">
        <f t="shared" si="131"/>
        <v>0.501014198782961</v>
      </c>
      <c r="FV477" s="1">
        <f t="shared" si="132"/>
        <v>0.72640180332488</v>
      </c>
      <c r="FY477" s="6">
        <f t="shared" si="133"/>
        <v>0.728155339805825</v>
      </c>
      <c r="GB477" s="6">
        <f t="shared" si="134"/>
        <v>0.669115075201119</v>
      </c>
      <c r="GE477" s="6">
        <f t="shared" si="135"/>
        <v>0.612093788564377</v>
      </c>
      <c r="GH477" s="6">
        <f t="shared" si="136"/>
        <v>0.495495495495495</v>
      </c>
      <c r="HD477" s="1">
        <f t="shared" si="137"/>
        <v>0.728155339805825</v>
      </c>
      <c r="IL477" s="1">
        <f t="shared" si="138"/>
        <v>0.669115075201119</v>
      </c>
      <c r="JT477" s="1">
        <f t="shared" si="139"/>
        <v>0.612093788564377</v>
      </c>
      <c r="LB477" s="1">
        <f t="shared" si="140"/>
        <v>0.495495495495495</v>
      </c>
      <c r="ML477" s="1">
        <f t="shared" si="141"/>
        <v>0.72708705642073</v>
      </c>
      <c r="MO477" s="6">
        <f t="shared" si="142"/>
        <v>0.730185497470489</v>
      </c>
      <c r="MR477" s="6">
        <f t="shared" si="143"/>
        <v>0.691525423728814</v>
      </c>
      <c r="MU477" s="6">
        <f t="shared" si="144"/>
        <v>0.618947368421053</v>
      </c>
      <c r="MX477" s="6">
        <f t="shared" si="145"/>
        <v>0.543065693430657</v>
      </c>
      <c r="NT477" s="1">
        <f t="shared" si="146"/>
        <v>0.730185497470489</v>
      </c>
      <c r="PB477" s="1">
        <f t="shared" si="147"/>
        <v>0.691525423728814</v>
      </c>
      <c r="QJ477" s="1">
        <f t="shared" si="148"/>
        <v>0.618947368421053</v>
      </c>
      <c r="RR477" s="1">
        <f t="shared" si="149"/>
        <v>0.543065693430657</v>
      </c>
      <c r="TB477" s="1">
        <f t="shared" si="150"/>
        <v>0.728155339805825</v>
      </c>
      <c r="TE477" s="6">
        <f t="shared" si="151"/>
        <v>0.73128078817734</v>
      </c>
      <c r="TH477" s="6">
        <f t="shared" si="152"/>
        <v>0.681311684177014</v>
      </c>
      <c r="TK477" s="6">
        <f t="shared" si="153"/>
        <v>0.616299559471366</v>
      </c>
      <c r="TN477" s="6">
        <f t="shared" si="154"/>
        <v>0.545864661654135</v>
      </c>
      <c r="UJ477" s="1">
        <f t="shared" si="155"/>
        <v>0.73128078817734</v>
      </c>
      <c r="VR477" s="1">
        <f t="shared" si="156"/>
        <v>0.681311684177014</v>
      </c>
      <c r="WZ477" s="1">
        <f t="shared" si="157"/>
        <v>0.616299559471366</v>
      </c>
      <c r="YH477" s="1">
        <f t="shared" si="158"/>
        <v>0.545864661654135</v>
      </c>
    </row>
    <row r="478" spans="6:658">
      <c r="F478" s="1">
        <f t="shared" si="123"/>
        <v>0.718601398601399</v>
      </c>
      <c r="I478" s="6">
        <f t="shared" si="124"/>
        <v>0.725354068314357</v>
      </c>
      <c r="L478" s="6">
        <f t="shared" si="125"/>
        <v>0.647186147186147</v>
      </c>
      <c r="O478" s="6">
        <f t="shared" si="126"/>
        <v>0.55316742081448</v>
      </c>
      <c r="R478" s="6">
        <f t="shared" si="127"/>
        <v>0.446064139941691</v>
      </c>
      <c r="AN478" s="1">
        <f t="shared" si="128"/>
        <v>0.725354068314357</v>
      </c>
      <c r="BV478" s="1">
        <f t="shared" si="129"/>
        <v>0.647186147186147</v>
      </c>
      <c r="DD478" s="1">
        <f t="shared" si="130"/>
        <v>0.55316742081448</v>
      </c>
      <c r="EL478" s="1">
        <f t="shared" si="131"/>
        <v>0.446064139941691</v>
      </c>
      <c r="FV478" s="1">
        <f t="shared" si="132"/>
        <v>0.721311475409836</v>
      </c>
      <c r="FY478" s="6">
        <f t="shared" si="133"/>
        <v>0.72551285755562</v>
      </c>
      <c r="GB478" s="6">
        <f t="shared" si="134"/>
        <v>0.649155722326454</v>
      </c>
      <c r="GE478" s="6">
        <f t="shared" si="135"/>
        <v>0.55439459127228</v>
      </c>
      <c r="GH478" s="6">
        <f t="shared" si="136"/>
        <v>0.444805194805195</v>
      </c>
      <c r="HD478" s="1">
        <f t="shared" si="137"/>
        <v>0.72551285755562</v>
      </c>
      <c r="IL478" s="1">
        <f t="shared" si="138"/>
        <v>0.649155722326454</v>
      </c>
      <c r="JT478" s="1">
        <f t="shared" si="139"/>
        <v>0.55439459127228</v>
      </c>
      <c r="LB478" s="1">
        <f t="shared" si="140"/>
        <v>0.444805194805195</v>
      </c>
      <c r="ML478" s="1">
        <f t="shared" si="141"/>
        <v>0.723948811700183</v>
      </c>
      <c r="MO478" s="6">
        <f t="shared" si="142"/>
        <v>0.728660826032541</v>
      </c>
      <c r="MR478" s="6">
        <f t="shared" si="143"/>
        <v>0.670372792674951</v>
      </c>
      <c r="MU478" s="6">
        <f t="shared" si="144"/>
        <v>0.57059136920618</v>
      </c>
      <c r="MX478" s="6">
        <f t="shared" si="145"/>
        <v>0.536283185840708</v>
      </c>
      <c r="NT478" s="1">
        <f t="shared" si="146"/>
        <v>0.728660826032541</v>
      </c>
      <c r="PB478" s="1">
        <f t="shared" si="147"/>
        <v>0.670372792674951</v>
      </c>
      <c r="QJ478" s="1">
        <f t="shared" si="148"/>
        <v>0.57059136920618</v>
      </c>
      <c r="RR478" s="1">
        <f t="shared" si="149"/>
        <v>0.536283185840708</v>
      </c>
      <c r="TB478" s="1">
        <f t="shared" si="150"/>
        <v>0.726142200594755</v>
      </c>
      <c r="TE478" s="6">
        <f t="shared" si="151"/>
        <v>0.728449391664509</v>
      </c>
      <c r="TH478" s="6">
        <f t="shared" si="152"/>
        <v>0.665299145299145</v>
      </c>
      <c r="TK478" s="6">
        <f t="shared" si="153"/>
        <v>0.573743016759776</v>
      </c>
      <c r="TN478" s="6">
        <f t="shared" si="154"/>
        <v>0.520992366412214</v>
      </c>
      <c r="UJ478" s="1">
        <f t="shared" si="155"/>
        <v>0.728449391664509</v>
      </c>
      <c r="VR478" s="1">
        <f t="shared" si="156"/>
        <v>0.665299145299145</v>
      </c>
      <c r="WZ478" s="1">
        <f t="shared" si="157"/>
        <v>0.573743016759776</v>
      </c>
      <c r="YH478" s="1">
        <f t="shared" si="158"/>
        <v>0.520992366412214</v>
      </c>
    </row>
    <row r="479" spans="6:658">
      <c r="F479" s="1">
        <f t="shared" si="123"/>
        <v>0.722268326417704</v>
      </c>
      <c r="I479" s="6">
        <f t="shared" si="124"/>
        <v>0.72757022088901</v>
      </c>
      <c r="L479" s="6">
        <f t="shared" si="125"/>
        <v>0.649116607773852</v>
      </c>
      <c r="O479" s="6">
        <f t="shared" si="126"/>
        <v>0.559582646897309</v>
      </c>
      <c r="R479" s="6">
        <f t="shared" si="127"/>
        <v>0.447530864197531</v>
      </c>
      <c r="AN479" s="1">
        <f t="shared" si="128"/>
        <v>0.72757022088901</v>
      </c>
      <c r="BV479" s="1">
        <f t="shared" si="129"/>
        <v>0.649116607773852</v>
      </c>
      <c r="DD479" s="1">
        <f t="shared" si="130"/>
        <v>0.559582646897309</v>
      </c>
      <c r="EL479" s="1">
        <f t="shared" si="131"/>
        <v>0.447530864197531</v>
      </c>
      <c r="FV479" s="1">
        <f t="shared" si="132"/>
        <v>0.720651242502142</v>
      </c>
      <c r="FY479" s="6">
        <f t="shared" si="133"/>
        <v>0.723825693265422</v>
      </c>
      <c r="GB479" s="6">
        <f t="shared" si="134"/>
        <v>0.649435748088824</v>
      </c>
      <c r="GE479" s="6">
        <f t="shared" si="135"/>
        <v>0.55011655011655</v>
      </c>
      <c r="GH479" s="6">
        <f t="shared" si="136"/>
        <v>0.447653429602888</v>
      </c>
      <c r="HD479" s="1">
        <f t="shared" si="137"/>
        <v>0.723825693265422</v>
      </c>
      <c r="IL479" s="1">
        <f t="shared" si="138"/>
        <v>0.649435748088824</v>
      </c>
      <c r="JT479" s="1">
        <f t="shared" si="139"/>
        <v>0.55011655011655</v>
      </c>
      <c r="LB479" s="1">
        <f t="shared" si="140"/>
        <v>0.447653429602888</v>
      </c>
      <c r="ML479" s="1">
        <f t="shared" si="141"/>
        <v>0.723298429319372</v>
      </c>
      <c r="MO479" s="6">
        <f t="shared" si="142"/>
        <v>0.728944099378882</v>
      </c>
      <c r="MR479" s="6">
        <f t="shared" si="143"/>
        <v>0.667002688172043</v>
      </c>
      <c r="MU479" s="6">
        <f t="shared" si="144"/>
        <v>0.568306010928962</v>
      </c>
      <c r="MX479" s="6">
        <f t="shared" si="145"/>
        <v>0.518115942028985</v>
      </c>
      <c r="NT479" s="1">
        <f t="shared" si="146"/>
        <v>0.728944099378882</v>
      </c>
      <c r="PB479" s="1">
        <f t="shared" si="147"/>
        <v>0.667002688172043</v>
      </c>
      <c r="QJ479" s="1">
        <f t="shared" si="148"/>
        <v>0.568306010928962</v>
      </c>
      <c r="RR479" s="1">
        <f t="shared" si="149"/>
        <v>0.518115942028985</v>
      </c>
      <c r="TB479" s="1">
        <f t="shared" si="150"/>
        <v>0.726951319010062</v>
      </c>
      <c r="TE479" s="6">
        <f t="shared" si="151"/>
        <v>0.727669404517454</v>
      </c>
      <c r="TH479" s="6">
        <f t="shared" si="152"/>
        <v>0.667606626718364</v>
      </c>
      <c r="TK479" s="6">
        <f t="shared" si="153"/>
        <v>0.569240196078431</v>
      </c>
      <c r="TN479" s="6">
        <f t="shared" si="154"/>
        <v>0.518590998043053</v>
      </c>
      <c r="UJ479" s="1">
        <f t="shared" si="155"/>
        <v>0.727669404517454</v>
      </c>
      <c r="VR479" s="1">
        <f t="shared" si="156"/>
        <v>0.667606626718364</v>
      </c>
      <c r="WZ479" s="1">
        <f t="shared" si="157"/>
        <v>0.569240196078431</v>
      </c>
      <c r="YH479" s="1">
        <f t="shared" si="158"/>
        <v>0.518590998043053</v>
      </c>
    </row>
    <row r="480" spans="6:658">
      <c r="F480" s="1">
        <f t="shared" si="123"/>
        <v>0.72114027660175</v>
      </c>
      <c r="I480" s="6">
        <f t="shared" si="124"/>
        <v>0.728520450178424</v>
      </c>
      <c r="L480" s="6">
        <f t="shared" si="125"/>
        <v>0.645985401459854</v>
      </c>
      <c r="O480" s="6">
        <f t="shared" si="126"/>
        <v>0.553227633069083</v>
      </c>
      <c r="R480" s="6">
        <f t="shared" si="127"/>
        <v>0.445141065830721</v>
      </c>
      <c r="AN480" s="1">
        <f t="shared" si="128"/>
        <v>0.728520450178424</v>
      </c>
      <c r="BV480" s="1">
        <f t="shared" si="129"/>
        <v>0.645985401459854</v>
      </c>
      <c r="DD480" s="1">
        <f t="shared" si="130"/>
        <v>0.553227633069083</v>
      </c>
      <c r="EL480" s="1">
        <f t="shared" si="131"/>
        <v>0.445141065830721</v>
      </c>
      <c r="FV480" s="1">
        <f t="shared" si="132"/>
        <v>0.720383275261324</v>
      </c>
      <c r="FY480" s="6">
        <f t="shared" si="133"/>
        <v>0.724434259524491</v>
      </c>
      <c r="GB480" s="6">
        <f t="shared" si="134"/>
        <v>0.647306075659152</v>
      </c>
      <c r="GE480" s="6">
        <f t="shared" si="135"/>
        <v>0.552351097178683</v>
      </c>
      <c r="GH480" s="6">
        <f t="shared" si="136"/>
        <v>0.442508710801394</v>
      </c>
      <c r="HD480" s="1">
        <f t="shared" si="137"/>
        <v>0.724434259524491</v>
      </c>
      <c r="IL480" s="1">
        <f t="shared" si="138"/>
        <v>0.647306075659152</v>
      </c>
      <c r="JT480" s="1">
        <f t="shared" si="139"/>
        <v>0.552351097178683</v>
      </c>
      <c r="LB480" s="1">
        <f t="shared" si="140"/>
        <v>0.442508710801394</v>
      </c>
      <c r="ML480" s="1">
        <f t="shared" si="141"/>
        <v>0.723358449946179</v>
      </c>
      <c r="MO480" s="6">
        <f t="shared" si="142"/>
        <v>0.729829755736491</v>
      </c>
      <c r="MR480" s="6">
        <f t="shared" si="143"/>
        <v>0.664804469273743</v>
      </c>
      <c r="MU480" s="6">
        <f t="shared" si="144"/>
        <v>0.573056994818653</v>
      </c>
      <c r="MX480" s="6">
        <f t="shared" si="145"/>
        <v>0.528028933092224</v>
      </c>
      <c r="NT480" s="1">
        <f t="shared" si="146"/>
        <v>0.729829755736491</v>
      </c>
      <c r="PB480" s="1">
        <f t="shared" si="147"/>
        <v>0.664804469273743</v>
      </c>
      <c r="QJ480" s="1">
        <f t="shared" si="148"/>
        <v>0.573056994818653</v>
      </c>
      <c r="RR480" s="1">
        <f t="shared" si="149"/>
        <v>0.528028933092224</v>
      </c>
      <c r="TB480" s="1">
        <f t="shared" si="150"/>
        <v>0.725860155382908</v>
      </c>
      <c r="TE480" s="6">
        <f t="shared" si="151"/>
        <v>0.729288809584502</v>
      </c>
      <c r="TH480" s="6">
        <f t="shared" si="152"/>
        <v>0.669724770642202</v>
      </c>
      <c r="TK480" s="6">
        <f t="shared" si="153"/>
        <v>0.569983136593592</v>
      </c>
      <c r="TN480" s="6">
        <f t="shared" si="154"/>
        <v>0.53</v>
      </c>
      <c r="UJ480" s="1">
        <f t="shared" si="155"/>
        <v>0.729288809584502</v>
      </c>
      <c r="VR480" s="1">
        <f t="shared" si="156"/>
        <v>0.669724770642202</v>
      </c>
      <c r="WZ480" s="1">
        <f t="shared" si="157"/>
        <v>0.569983136593592</v>
      </c>
      <c r="YH480" s="1">
        <f t="shared" si="158"/>
        <v>0.53</v>
      </c>
    </row>
    <row r="481" spans="6:658">
      <c r="F481" s="1">
        <f t="shared" si="123"/>
        <v>0.705988023952096</v>
      </c>
      <c r="I481" s="6">
        <f t="shared" si="124"/>
        <v>0.713368002447232</v>
      </c>
      <c r="L481" s="6">
        <f t="shared" si="125"/>
        <v>0.588261253309797</v>
      </c>
      <c r="O481" s="6">
        <f t="shared" si="126"/>
        <v>0.404996214988645</v>
      </c>
      <c r="R481" s="6">
        <f t="shared" si="127"/>
        <v>0.374531835205993</v>
      </c>
      <c r="AN481" s="1">
        <f t="shared" si="128"/>
        <v>0.713368002447232</v>
      </c>
      <c r="BV481" s="1">
        <f t="shared" si="129"/>
        <v>0.588261253309797</v>
      </c>
      <c r="DD481" s="1">
        <f t="shared" si="130"/>
        <v>0.404996214988645</v>
      </c>
      <c r="EL481" s="1">
        <f t="shared" si="131"/>
        <v>0.374531835205993</v>
      </c>
      <c r="FV481" s="1">
        <f t="shared" si="132"/>
        <v>0.703337453646477</v>
      </c>
      <c r="FY481" s="6">
        <f t="shared" si="133"/>
        <v>0.713961775186265</v>
      </c>
      <c r="GB481" s="6">
        <f t="shared" si="134"/>
        <v>0.576905095839177</v>
      </c>
      <c r="GE481" s="6">
        <f t="shared" si="135"/>
        <v>0.403292181069959</v>
      </c>
      <c r="GH481" s="6">
        <f t="shared" si="136"/>
        <v>0.37344398340249</v>
      </c>
      <c r="HD481" s="1">
        <f t="shared" si="137"/>
        <v>0.713961775186265</v>
      </c>
      <c r="IL481" s="1">
        <f t="shared" si="138"/>
        <v>0.576905095839177</v>
      </c>
      <c r="JT481" s="1">
        <f t="shared" si="139"/>
        <v>0.403292181069959</v>
      </c>
      <c r="LB481" s="1">
        <f t="shared" si="140"/>
        <v>0.37344398340249</v>
      </c>
      <c r="ML481" s="1">
        <f t="shared" si="141"/>
        <v>0.711634349030471</v>
      </c>
      <c r="MO481" s="6">
        <f t="shared" si="142"/>
        <v>0.721255274261603</v>
      </c>
      <c r="MR481" s="6">
        <f t="shared" si="143"/>
        <v>0.631849315068493</v>
      </c>
      <c r="MU481" s="6">
        <f t="shared" si="144"/>
        <v>0.441875</v>
      </c>
      <c r="MX481" s="6">
        <f t="shared" si="145"/>
        <v>0.40990990990991</v>
      </c>
      <c r="NT481" s="1">
        <f t="shared" si="146"/>
        <v>0.721255274261603</v>
      </c>
      <c r="PB481" s="1">
        <f t="shared" si="147"/>
        <v>0.631849315068493</v>
      </c>
      <c r="QJ481" s="1">
        <f t="shared" si="148"/>
        <v>0.441875</v>
      </c>
      <c r="RR481" s="1">
        <f t="shared" si="149"/>
        <v>0.40990990990991</v>
      </c>
      <c r="TB481" s="1">
        <f t="shared" si="150"/>
        <v>0.713098308971052</v>
      </c>
      <c r="TE481" s="6">
        <f t="shared" si="151"/>
        <v>0.72311901504788</v>
      </c>
      <c r="TH481" s="6">
        <f t="shared" si="152"/>
        <v>0.628283555235696</v>
      </c>
      <c r="TK481" s="6">
        <f t="shared" si="153"/>
        <v>0.448808757244044</v>
      </c>
      <c r="TN481" s="6">
        <f t="shared" si="154"/>
        <v>0.41421568627451</v>
      </c>
      <c r="UJ481" s="1">
        <f t="shared" si="155"/>
        <v>0.72311901504788</v>
      </c>
      <c r="VR481" s="1">
        <f t="shared" si="156"/>
        <v>0.628283555235696</v>
      </c>
      <c r="WZ481" s="1">
        <f t="shared" si="157"/>
        <v>0.448808757244044</v>
      </c>
      <c r="YH481" s="1">
        <f t="shared" si="158"/>
        <v>0.41421568627451</v>
      </c>
    </row>
    <row r="482" spans="6:658">
      <c r="F482" s="1">
        <f t="shared" si="123"/>
        <v>0.707064735441916</v>
      </c>
      <c r="I482" s="6">
        <f t="shared" si="124"/>
        <v>0.717470983506414</v>
      </c>
      <c r="L482" s="6">
        <f t="shared" si="125"/>
        <v>0.582159624413146</v>
      </c>
      <c r="O482" s="6">
        <f t="shared" si="126"/>
        <v>0.40948275862069</v>
      </c>
      <c r="R482" s="6">
        <f t="shared" si="127"/>
        <v>0.372549019607843</v>
      </c>
      <c r="AN482" s="1">
        <f t="shared" si="128"/>
        <v>0.717470983506414</v>
      </c>
      <c r="BV482" s="1">
        <f t="shared" si="129"/>
        <v>0.582159624413146</v>
      </c>
      <c r="DD482" s="1">
        <f t="shared" si="130"/>
        <v>0.40948275862069</v>
      </c>
      <c r="EL482" s="1">
        <f t="shared" si="131"/>
        <v>0.372549019607843</v>
      </c>
      <c r="FV482" s="1">
        <f t="shared" si="132"/>
        <v>0.706838393130941</v>
      </c>
      <c r="FY482" s="6">
        <f t="shared" si="133"/>
        <v>0.716661437088171</v>
      </c>
      <c r="GB482" s="6">
        <f t="shared" si="134"/>
        <v>0.588155515370705</v>
      </c>
      <c r="GE482" s="6">
        <f t="shared" si="135"/>
        <v>0.403263403263403</v>
      </c>
      <c r="GH482" s="6">
        <f t="shared" si="136"/>
        <v>0.371794871794872</v>
      </c>
      <c r="HD482" s="1">
        <f t="shared" si="137"/>
        <v>0.716661437088171</v>
      </c>
      <c r="IL482" s="1">
        <f t="shared" si="138"/>
        <v>0.588155515370705</v>
      </c>
      <c r="JT482" s="1">
        <f t="shared" si="139"/>
        <v>0.403263403263403</v>
      </c>
      <c r="LB482" s="1">
        <f t="shared" si="140"/>
        <v>0.371794871794872</v>
      </c>
      <c r="ML482" s="1">
        <f t="shared" si="141"/>
        <v>0.715277777777778</v>
      </c>
      <c r="MO482" s="6">
        <f t="shared" si="142"/>
        <v>0.723749672689186</v>
      </c>
      <c r="MR482" s="6">
        <f t="shared" si="143"/>
        <v>0.627527492018446</v>
      </c>
      <c r="MU482" s="6">
        <f t="shared" si="144"/>
        <v>0.438676184295912</v>
      </c>
      <c r="MX482" s="6">
        <f t="shared" si="145"/>
        <v>0.41505376344086</v>
      </c>
      <c r="NT482" s="1">
        <f t="shared" si="146"/>
        <v>0.723749672689186</v>
      </c>
      <c r="PB482" s="1">
        <f t="shared" si="147"/>
        <v>0.627527492018446</v>
      </c>
      <c r="QJ482" s="1">
        <f t="shared" si="148"/>
        <v>0.438676184295912</v>
      </c>
      <c r="RR482" s="1">
        <f t="shared" si="149"/>
        <v>0.41505376344086</v>
      </c>
      <c r="TB482" s="1">
        <f t="shared" si="150"/>
        <v>0.710933028048082</v>
      </c>
      <c r="TE482" s="6">
        <f t="shared" si="151"/>
        <v>0.724230254350736</v>
      </c>
      <c r="TH482" s="6">
        <f t="shared" si="152"/>
        <v>0.625599409811877</v>
      </c>
      <c r="TK482" s="6">
        <f t="shared" si="153"/>
        <v>0.442307692307692</v>
      </c>
      <c r="TN482" s="6">
        <f t="shared" si="154"/>
        <v>0.417661097852029</v>
      </c>
      <c r="UJ482" s="1">
        <f t="shared" si="155"/>
        <v>0.724230254350736</v>
      </c>
      <c r="VR482" s="1">
        <f t="shared" si="156"/>
        <v>0.625599409811877</v>
      </c>
      <c r="WZ482" s="1">
        <f t="shared" si="157"/>
        <v>0.442307692307692</v>
      </c>
      <c r="YH482" s="1">
        <f t="shared" si="158"/>
        <v>0.417661097852029</v>
      </c>
    </row>
    <row r="483" spans="6:658">
      <c r="F483" s="1">
        <f t="shared" si="123"/>
        <v>0.708493637170761</v>
      </c>
      <c r="I483" s="6">
        <f t="shared" si="124"/>
        <v>0.716012084592145</v>
      </c>
      <c r="L483" s="6">
        <f t="shared" si="125"/>
        <v>0.589845474613687</v>
      </c>
      <c r="O483" s="6">
        <f t="shared" si="126"/>
        <v>0.41017733230532</v>
      </c>
      <c r="R483" s="6">
        <f t="shared" si="127"/>
        <v>0.374045801526718</v>
      </c>
      <c r="AN483" s="1">
        <f t="shared" si="128"/>
        <v>0.716012084592145</v>
      </c>
      <c r="BV483" s="1">
        <f t="shared" si="129"/>
        <v>0.589845474613687</v>
      </c>
      <c r="DD483" s="1">
        <f t="shared" si="130"/>
        <v>0.41017733230532</v>
      </c>
      <c r="EL483" s="1">
        <f t="shared" si="131"/>
        <v>0.374045801526718</v>
      </c>
      <c r="FV483" s="1">
        <f t="shared" si="132"/>
        <v>0.709509202453988</v>
      </c>
      <c r="FY483" s="6">
        <f t="shared" si="133"/>
        <v>0.718060304631644</v>
      </c>
      <c r="GB483" s="6">
        <f t="shared" si="134"/>
        <v>0.583175803402647</v>
      </c>
      <c r="GE483" s="6">
        <f t="shared" si="135"/>
        <v>0.40976821192053</v>
      </c>
      <c r="GH483" s="6">
        <f t="shared" si="136"/>
        <v>0.377118644067797</v>
      </c>
      <c r="HD483" s="1">
        <f t="shared" si="137"/>
        <v>0.718060304631644</v>
      </c>
      <c r="IL483" s="1">
        <f t="shared" si="138"/>
        <v>0.583175803402647</v>
      </c>
      <c r="JT483" s="1">
        <f t="shared" si="139"/>
        <v>0.40976821192053</v>
      </c>
      <c r="LB483" s="1">
        <f t="shared" si="140"/>
        <v>0.377118644067797</v>
      </c>
      <c r="ML483" s="1">
        <f t="shared" si="141"/>
        <v>0.713208600949456</v>
      </c>
      <c r="MO483" s="6">
        <f t="shared" si="142"/>
        <v>0.722193347193347</v>
      </c>
      <c r="MR483" s="6">
        <f t="shared" si="143"/>
        <v>0.625175808720113</v>
      </c>
      <c r="MU483" s="6">
        <f t="shared" si="144"/>
        <v>0.447573397243859</v>
      </c>
      <c r="MX483" s="6">
        <f t="shared" si="145"/>
        <v>0.406741573033708</v>
      </c>
      <c r="NT483" s="1">
        <f t="shared" si="146"/>
        <v>0.722193347193347</v>
      </c>
      <c r="PB483" s="1">
        <f t="shared" si="147"/>
        <v>0.625175808720113</v>
      </c>
      <c r="QJ483" s="1">
        <f t="shared" si="148"/>
        <v>0.447573397243859</v>
      </c>
      <c r="RR483" s="1">
        <f t="shared" si="149"/>
        <v>0.406741573033708</v>
      </c>
      <c r="TB483" s="1">
        <f t="shared" si="150"/>
        <v>0.715112912565142</v>
      </c>
      <c r="TE483" s="6">
        <f t="shared" si="151"/>
        <v>0.723110268219994</v>
      </c>
      <c r="TH483" s="6">
        <f t="shared" si="152"/>
        <v>0.630667158127534</v>
      </c>
      <c r="TK483" s="6">
        <f t="shared" si="153"/>
        <v>0.441737985516787</v>
      </c>
      <c r="TN483" s="6">
        <f t="shared" si="154"/>
        <v>0.419512195121951</v>
      </c>
      <c r="UJ483" s="1">
        <f t="shared" si="155"/>
        <v>0.723110268219994</v>
      </c>
      <c r="VR483" s="1">
        <f t="shared" si="156"/>
        <v>0.630667158127534</v>
      </c>
      <c r="WZ483" s="1">
        <f t="shared" si="157"/>
        <v>0.441737985516787</v>
      </c>
      <c r="YH483" s="1">
        <f t="shared" si="158"/>
        <v>0.419512195121951</v>
      </c>
    </row>
    <row r="484" spans="6:658">
      <c r="F484" s="1">
        <f t="shared" si="123"/>
        <v>0.717354437535331</v>
      </c>
      <c r="I484" s="6">
        <f t="shared" si="124"/>
        <v>0.722929035906135</v>
      </c>
      <c r="L484" s="6">
        <f t="shared" si="125"/>
        <v>0.661477310367671</v>
      </c>
      <c r="O484" s="6">
        <f t="shared" si="126"/>
        <v>0.588888888888889</v>
      </c>
      <c r="R484" s="6">
        <f t="shared" si="127"/>
        <v>0.487654320987654</v>
      </c>
      <c r="AN484" s="1">
        <f t="shared" si="128"/>
        <v>0.722929035906135</v>
      </c>
      <c r="BV484" s="1">
        <f t="shared" si="129"/>
        <v>0.661477310367671</v>
      </c>
      <c r="DD484" s="1">
        <f t="shared" si="130"/>
        <v>0.588888888888889</v>
      </c>
      <c r="EL484" s="1">
        <f t="shared" si="131"/>
        <v>0.487654320987654</v>
      </c>
      <c r="FV484" s="1">
        <f t="shared" si="132"/>
        <v>0.718457943925234</v>
      </c>
      <c r="FY484" s="6">
        <f t="shared" si="133"/>
        <v>0.723379290114403</v>
      </c>
      <c r="GB484" s="6">
        <f t="shared" si="134"/>
        <v>0.664718019257222</v>
      </c>
      <c r="GE484" s="6">
        <f t="shared" si="135"/>
        <v>0.591503267973856</v>
      </c>
      <c r="GH484" s="6">
        <f t="shared" si="136"/>
        <v>0.48512585812357</v>
      </c>
      <c r="HD484" s="1">
        <f t="shared" si="137"/>
        <v>0.723379290114403</v>
      </c>
      <c r="IL484" s="1">
        <f t="shared" si="138"/>
        <v>0.664718019257222</v>
      </c>
      <c r="JT484" s="1">
        <f t="shared" si="139"/>
        <v>0.591503267973856</v>
      </c>
      <c r="LB484" s="1">
        <f t="shared" si="140"/>
        <v>0.48512585812357</v>
      </c>
      <c r="ML484" s="1">
        <f t="shared" si="141"/>
        <v>0.726112991408487</v>
      </c>
      <c r="MO484" s="6">
        <f t="shared" si="142"/>
        <v>0.729989604989605</v>
      </c>
      <c r="MR484" s="6">
        <f t="shared" si="143"/>
        <v>0.674844720496894</v>
      </c>
      <c r="MU484" s="6">
        <f t="shared" si="144"/>
        <v>0.601868327402135</v>
      </c>
      <c r="MX484" s="6">
        <f t="shared" si="145"/>
        <v>0.524615384615385</v>
      </c>
      <c r="NT484" s="1">
        <f t="shared" si="146"/>
        <v>0.729989604989605</v>
      </c>
      <c r="PB484" s="1">
        <f t="shared" si="147"/>
        <v>0.674844720496894</v>
      </c>
      <c r="QJ484" s="1">
        <f t="shared" si="148"/>
        <v>0.601868327402135</v>
      </c>
      <c r="RR484" s="1">
        <f t="shared" si="149"/>
        <v>0.524615384615385</v>
      </c>
      <c r="TB484" s="1">
        <f t="shared" si="150"/>
        <v>0.725658956428187</v>
      </c>
      <c r="TE484" s="6">
        <f t="shared" si="151"/>
        <v>0.729418074550818</v>
      </c>
      <c r="TH484" s="6">
        <f t="shared" si="152"/>
        <v>0.678594249201278</v>
      </c>
      <c r="TK484" s="6">
        <f t="shared" si="153"/>
        <v>0.596654275092937</v>
      </c>
      <c r="TN484" s="6">
        <f t="shared" si="154"/>
        <v>0.524916943521595</v>
      </c>
      <c r="UJ484" s="1">
        <f t="shared" si="155"/>
        <v>0.729418074550818</v>
      </c>
      <c r="VR484" s="1">
        <f t="shared" si="156"/>
        <v>0.678594249201278</v>
      </c>
      <c r="WZ484" s="1">
        <f t="shared" si="157"/>
        <v>0.596654275092937</v>
      </c>
      <c r="YH484" s="1">
        <f t="shared" si="158"/>
        <v>0.524916943521595</v>
      </c>
    </row>
    <row r="485" spans="6:658">
      <c r="F485" s="1">
        <f t="shared" si="123"/>
        <v>0.719356627842485</v>
      </c>
      <c r="I485" s="6">
        <f t="shared" si="124"/>
        <v>0.725277777777778</v>
      </c>
      <c r="L485" s="6">
        <f t="shared" si="125"/>
        <v>0.663612565445026</v>
      </c>
      <c r="O485" s="6">
        <f t="shared" si="126"/>
        <v>0.576811594202899</v>
      </c>
      <c r="R485" s="6">
        <f t="shared" si="127"/>
        <v>0.491228070175439</v>
      </c>
      <c r="AN485" s="1">
        <f t="shared" si="128"/>
        <v>0.725277777777778</v>
      </c>
      <c r="BV485" s="1">
        <f t="shared" si="129"/>
        <v>0.663612565445026</v>
      </c>
      <c r="DD485" s="1">
        <f t="shared" si="130"/>
        <v>0.576811594202899</v>
      </c>
      <c r="EL485" s="1">
        <f t="shared" si="131"/>
        <v>0.491228070175439</v>
      </c>
      <c r="FV485" s="1">
        <f t="shared" si="132"/>
        <v>0.719816461141382</v>
      </c>
      <c r="FY485" s="6">
        <f t="shared" si="133"/>
        <v>0.72385668511506</v>
      </c>
      <c r="GB485" s="6">
        <f t="shared" si="134"/>
        <v>0.661933739012847</v>
      </c>
      <c r="GE485" s="6">
        <f t="shared" si="135"/>
        <v>0.575077058564509</v>
      </c>
      <c r="GH485" s="6">
        <f t="shared" si="136"/>
        <v>0.482598607888631</v>
      </c>
      <c r="HD485" s="1">
        <f t="shared" si="137"/>
        <v>0.72385668511506</v>
      </c>
      <c r="IL485" s="1">
        <f t="shared" si="138"/>
        <v>0.661933739012847</v>
      </c>
      <c r="JT485" s="1">
        <f t="shared" si="139"/>
        <v>0.575077058564509</v>
      </c>
      <c r="LB485" s="1">
        <f t="shared" si="140"/>
        <v>0.482598607888631</v>
      </c>
      <c r="ML485" s="1">
        <f t="shared" si="141"/>
        <v>0.724452554744526</v>
      </c>
      <c r="MO485" s="6">
        <f t="shared" si="142"/>
        <v>0.728835300153925</v>
      </c>
      <c r="MR485" s="6">
        <f t="shared" si="143"/>
        <v>0.677201595581467</v>
      </c>
      <c r="MU485" s="6">
        <f t="shared" si="144"/>
        <v>0.594300083822297</v>
      </c>
      <c r="MX485" s="6">
        <f t="shared" si="145"/>
        <v>0.522137404580153</v>
      </c>
      <c r="NT485" s="1">
        <f t="shared" si="146"/>
        <v>0.728835300153925</v>
      </c>
      <c r="PB485" s="1">
        <f t="shared" si="147"/>
        <v>0.677201595581467</v>
      </c>
      <c r="QJ485" s="1">
        <f t="shared" si="148"/>
        <v>0.594300083822297</v>
      </c>
      <c r="RR485" s="1">
        <f t="shared" si="149"/>
        <v>0.522137404580153</v>
      </c>
      <c r="TB485" s="1">
        <f t="shared" si="150"/>
        <v>0.725286437516653</v>
      </c>
      <c r="TE485" s="6">
        <f t="shared" si="151"/>
        <v>0.728822589238146</v>
      </c>
      <c r="TH485" s="6">
        <f t="shared" si="152"/>
        <v>0.680559974546611</v>
      </c>
      <c r="TK485" s="6">
        <f t="shared" si="153"/>
        <v>0.591393078970719</v>
      </c>
      <c r="TN485" s="6">
        <f t="shared" si="154"/>
        <v>0.521885521885522</v>
      </c>
      <c r="UJ485" s="1">
        <f t="shared" si="155"/>
        <v>0.728822589238146</v>
      </c>
      <c r="VR485" s="1">
        <f t="shared" si="156"/>
        <v>0.680559974546611</v>
      </c>
      <c r="WZ485" s="1">
        <f t="shared" si="157"/>
        <v>0.591393078970719</v>
      </c>
      <c r="YH485" s="1">
        <f t="shared" si="158"/>
        <v>0.521885521885522</v>
      </c>
    </row>
    <row r="486" spans="6:658">
      <c r="F486" s="1">
        <f t="shared" si="123"/>
        <v>0.718923418423973</v>
      </c>
      <c r="I486" s="6">
        <f t="shared" si="124"/>
        <v>0.726586525020967</v>
      </c>
      <c r="L486" s="6">
        <f t="shared" si="125"/>
        <v>0.665256994144437</v>
      </c>
      <c r="O486" s="6">
        <f t="shared" si="126"/>
        <v>0.574968500629987</v>
      </c>
      <c r="R486" s="6">
        <f t="shared" si="127"/>
        <v>0.488120950323974</v>
      </c>
      <c r="AN486" s="1">
        <f t="shared" si="128"/>
        <v>0.726586525020967</v>
      </c>
      <c r="BV486" s="1">
        <f t="shared" si="129"/>
        <v>0.665256994144437</v>
      </c>
      <c r="DD486" s="1">
        <f t="shared" si="130"/>
        <v>0.574968500629987</v>
      </c>
      <c r="EL486" s="1">
        <f t="shared" si="131"/>
        <v>0.488120950323974</v>
      </c>
      <c r="FV486" s="1">
        <f t="shared" si="132"/>
        <v>0.720977011494253</v>
      </c>
      <c r="FY486" s="6">
        <f t="shared" si="133"/>
        <v>0.726015557476232</v>
      </c>
      <c r="GB486" s="6">
        <f t="shared" si="134"/>
        <v>0.662008091210004</v>
      </c>
      <c r="GE486" s="6">
        <f t="shared" si="135"/>
        <v>0.587194608256108</v>
      </c>
      <c r="GH486" s="6">
        <f t="shared" si="136"/>
        <v>0.48711943793911</v>
      </c>
      <c r="HD486" s="1">
        <f t="shared" si="137"/>
        <v>0.726015557476232</v>
      </c>
      <c r="IL486" s="1">
        <f t="shared" si="138"/>
        <v>0.662008091210004</v>
      </c>
      <c r="JT486" s="1">
        <f t="shared" si="139"/>
        <v>0.587194608256108</v>
      </c>
      <c r="LB486" s="1">
        <f t="shared" si="140"/>
        <v>0.48711943793911</v>
      </c>
      <c r="ML486" s="1">
        <f t="shared" si="141"/>
        <v>0.725124704646889</v>
      </c>
      <c r="MO486" s="6">
        <f t="shared" si="142"/>
        <v>0.729785585120124</v>
      </c>
      <c r="MR486" s="6">
        <f t="shared" si="143"/>
        <v>0.679443585780525</v>
      </c>
      <c r="MU486" s="6">
        <f t="shared" si="144"/>
        <v>0.595811051693405</v>
      </c>
      <c r="MX486" s="6">
        <f t="shared" si="145"/>
        <v>0.524812030075188</v>
      </c>
      <c r="NT486" s="1">
        <f t="shared" si="146"/>
        <v>0.729785585120124</v>
      </c>
      <c r="PB486" s="1">
        <f t="shared" si="147"/>
        <v>0.679443585780525</v>
      </c>
      <c r="QJ486" s="1">
        <f t="shared" si="148"/>
        <v>0.595811051693405</v>
      </c>
      <c r="RR486" s="1">
        <f t="shared" si="149"/>
        <v>0.524812030075188</v>
      </c>
      <c r="TB486" s="1">
        <f t="shared" si="150"/>
        <v>0.727051177904143</v>
      </c>
      <c r="TE486" s="6">
        <f t="shared" si="151"/>
        <v>0.727297008547009</v>
      </c>
      <c r="TH486" s="6">
        <f t="shared" si="152"/>
        <v>0.678560050971647</v>
      </c>
      <c r="TK486" s="6">
        <f t="shared" si="153"/>
        <v>0.595080416272469</v>
      </c>
      <c r="TN486" s="6">
        <f t="shared" si="154"/>
        <v>0.527597402597403</v>
      </c>
      <c r="UJ486" s="1">
        <f t="shared" si="155"/>
        <v>0.727297008547009</v>
      </c>
      <c r="VR486" s="1">
        <f t="shared" si="156"/>
        <v>0.678560050971647</v>
      </c>
      <c r="WZ486" s="1">
        <f t="shared" si="157"/>
        <v>0.595080416272469</v>
      </c>
      <c r="YH486" s="1">
        <f t="shared" si="158"/>
        <v>0.527597402597403</v>
      </c>
    </row>
    <row r="487" spans="6:658">
      <c r="F487" s="1">
        <f t="shared" si="123"/>
        <v>0.717367256637168</v>
      </c>
      <c r="I487" s="6">
        <f t="shared" si="124"/>
        <v>0.726380712082983</v>
      </c>
      <c r="L487" s="6">
        <f t="shared" si="125"/>
        <v>0.660672660672661</v>
      </c>
      <c r="O487" s="6">
        <f t="shared" si="126"/>
        <v>0.59297153024911</v>
      </c>
      <c r="R487" s="6">
        <f t="shared" si="127"/>
        <v>0.462686567164179</v>
      </c>
      <c r="AN487" s="1">
        <f t="shared" si="128"/>
        <v>0.726380712082983</v>
      </c>
      <c r="BV487" s="1">
        <f t="shared" si="129"/>
        <v>0.660672660672661</v>
      </c>
      <c r="DD487" s="1">
        <f t="shared" si="130"/>
        <v>0.59297153024911</v>
      </c>
      <c r="EL487" s="1">
        <f t="shared" si="131"/>
        <v>0.462686567164179</v>
      </c>
      <c r="FV487" s="1">
        <f t="shared" si="132"/>
        <v>0.71786022433132</v>
      </c>
      <c r="FY487" s="6">
        <f t="shared" si="133"/>
        <v>0.723820483314154</v>
      </c>
      <c r="GB487" s="6">
        <f t="shared" si="134"/>
        <v>0.663201663201663</v>
      </c>
      <c r="GE487" s="6">
        <f t="shared" si="135"/>
        <v>0.592896174863388</v>
      </c>
      <c r="GH487" s="6">
        <f t="shared" si="136"/>
        <v>0.463291139240506</v>
      </c>
      <c r="HD487" s="1">
        <f t="shared" si="137"/>
        <v>0.723820483314154</v>
      </c>
      <c r="IL487" s="1">
        <f t="shared" si="138"/>
        <v>0.663201663201663</v>
      </c>
      <c r="JT487" s="1">
        <f t="shared" si="139"/>
        <v>0.592896174863388</v>
      </c>
      <c r="LB487" s="1">
        <f t="shared" si="140"/>
        <v>0.463291139240506</v>
      </c>
      <c r="ML487" s="1">
        <f t="shared" si="141"/>
        <v>0.726290832455216</v>
      </c>
      <c r="MO487" s="6">
        <f t="shared" si="142"/>
        <v>0.729772191673213</v>
      </c>
      <c r="MR487" s="6">
        <f t="shared" si="143"/>
        <v>0.676744934062399</v>
      </c>
      <c r="MU487" s="6">
        <f t="shared" si="144"/>
        <v>0.597837837837838</v>
      </c>
      <c r="MX487" s="6">
        <f t="shared" si="145"/>
        <v>0.525316455696203</v>
      </c>
      <c r="NT487" s="1">
        <f t="shared" si="146"/>
        <v>0.729772191673213</v>
      </c>
      <c r="PB487" s="1">
        <f t="shared" si="147"/>
        <v>0.676744934062399</v>
      </c>
      <c r="QJ487" s="1">
        <f t="shared" si="148"/>
        <v>0.597837837837838</v>
      </c>
      <c r="RR487" s="1">
        <f t="shared" si="149"/>
        <v>0.525316455696203</v>
      </c>
      <c r="TB487" s="1">
        <f t="shared" si="150"/>
        <v>0.72554347826087</v>
      </c>
      <c r="TE487" s="6">
        <f t="shared" si="151"/>
        <v>0.728421618714708</v>
      </c>
      <c r="TH487" s="6">
        <f t="shared" si="152"/>
        <v>0.679220350181698</v>
      </c>
      <c r="TK487" s="6">
        <f t="shared" si="153"/>
        <v>0.593715545755237</v>
      </c>
      <c r="TN487" s="6">
        <f t="shared" si="154"/>
        <v>0.528145695364238</v>
      </c>
      <c r="UJ487" s="1">
        <f t="shared" si="155"/>
        <v>0.728421618714708</v>
      </c>
      <c r="VR487" s="1">
        <f t="shared" si="156"/>
        <v>0.679220350181698</v>
      </c>
      <c r="WZ487" s="1">
        <f t="shared" si="157"/>
        <v>0.593715545755237</v>
      </c>
      <c r="YH487" s="1">
        <f t="shared" si="158"/>
        <v>0.528145695364238</v>
      </c>
    </row>
    <row r="488" spans="6:658">
      <c r="F488" s="1">
        <f t="shared" si="123"/>
        <v>0.717934782608696</v>
      </c>
      <c r="I488" s="6">
        <f t="shared" si="124"/>
        <v>0.727398015435502</v>
      </c>
      <c r="L488" s="6">
        <f t="shared" si="125"/>
        <v>0.665040650406504</v>
      </c>
      <c r="O488" s="6">
        <f t="shared" si="126"/>
        <v>0.586727688787185</v>
      </c>
      <c r="R488" s="6">
        <f t="shared" si="127"/>
        <v>0.46900269541779</v>
      </c>
      <c r="AN488" s="1">
        <f t="shared" si="128"/>
        <v>0.727398015435502</v>
      </c>
      <c r="BV488" s="1">
        <f t="shared" si="129"/>
        <v>0.665040650406504</v>
      </c>
      <c r="DD488" s="1">
        <f t="shared" si="130"/>
        <v>0.586727688787185</v>
      </c>
      <c r="EL488" s="1">
        <f t="shared" si="131"/>
        <v>0.46900269541779</v>
      </c>
      <c r="FV488" s="1">
        <f t="shared" si="132"/>
        <v>0.718297625940938</v>
      </c>
      <c r="FY488" s="6">
        <f t="shared" si="133"/>
        <v>0.725234175418677</v>
      </c>
      <c r="GB488" s="6">
        <f t="shared" si="134"/>
        <v>0.666105121293801</v>
      </c>
      <c r="GE488" s="6">
        <f t="shared" si="135"/>
        <v>0.591244466305952</v>
      </c>
      <c r="GH488" s="6">
        <f t="shared" si="136"/>
        <v>0.462765957446808</v>
      </c>
      <c r="HD488" s="1">
        <f t="shared" si="137"/>
        <v>0.725234175418677</v>
      </c>
      <c r="IL488" s="1">
        <f t="shared" si="138"/>
        <v>0.666105121293801</v>
      </c>
      <c r="JT488" s="1">
        <f t="shared" si="139"/>
        <v>0.591244466305952</v>
      </c>
      <c r="LB488" s="1">
        <f t="shared" si="140"/>
        <v>0.462765957446808</v>
      </c>
      <c r="ML488" s="1">
        <f t="shared" si="141"/>
        <v>0.725417439703154</v>
      </c>
      <c r="MO488" s="6">
        <f t="shared" si="142"/>
        <v>0.729506077062322</v>
      </c>
      <c r="MR488" s="6">
        <f t="shared" si="143"/>
        <v>0.673495518565941</v>
      </c>
      <c r="MU488" s="6">
        <f t="shared" si="144"/>
        <v>0.588866189989785</v>
      </c>
      <c r="MX488" s="6">
        <f t="shared" si="145"/>
        <v>0.528052805280528</v>
      </c>
      <c r="NT488" s="1">
        <f t="shared" si="146"/>
        <v>0.729506077062322</v>
      </c>
      <c r="PB488" s="1">
        <f t="shared" si="147"/>
        <v>0.673495518565941</v>
      </c>
      <c r="QJ488" s="1">
        <f t="shared" si="148"/>
        <v>0.588866189989785</v>
      </c>
      <c r="RR488" s="1">
        <f t="shared" si="149"/>
        <v>0.528052805280528</v>
      </c>
      <c r="TB488" s="1">
        <f t="shared" si="150"/>
        <v>0.726549643444871</v>
      </c>
      <c r="TE488" s="6">
        <f t="shared" si="151"/>
        <v>0.727321237993596</v>
      </c>
      <c r="TH488" s="6">
        <f t="shared" si="152"/>
        <v>0.676716917922948</v>
      </c>
      <c r="TK488" s="6">
        <f t="shared" si="153"/>
        <v>0.597652081109925</v>
      </c>
      <c r="TN488" s="6">
        <f t="shared" si="154"/>
        <v>0.528695652173913</v>
      </c>
      <c r="UJ488" s="1">
        <f t="shared" si="155"/>
        <v>0.727321237993596</v>
      </c>
      <c r="VR488" s="1">
        <f t="shared" si="156"/>
        <v>0.676716917922948</v>
      </c>
      <c r="WZ488" s="1">
        <f t="shared" si="157"/>
        <v>0.597652081109925</v>
      </c>
      <c r="YH488" s="1">
        <f t="shared" si="158"/>
        <v>0.528695652173913</v>
      </c>
    </row>
    <row r="489" spans="6:658">
      <c r="F489" s="1">
        <f t="shared" si="123"/>
        <v>0.717284623773173</v>
      </c>
      <c r="I489" s="6">
        <f t="shared" si="124"/>
        <v>0.724402964589624</v>
      </c>
      <c r="L489" s="6">
        <f t="shared" si="125"/>
        <v>0.666779891304348</v>
      </c>
      <c r="O489" s="6">
        <f t="shared" si="126"/>
        <v>0.589698821475338</v>
      </c>
      <c r="R489" s="6">
        <f t="shared" si="127"/>
        <v>0.466292134831461</v>
      </c>
      <c r="AN489" s="1">
        <f t="shared" si="128"/>
        <v>0.724402964589624</v>
      </c>
      <c r="BV489" s="1">
        <f t="shared" si="129"/>
        <v>0.666779891304348</v>
      </c>
      <c r="DD489" s="1">
        <f t="shared" si="130"/>
        <v>0.589698821475338</v>
      </c>
      <c r="EL489" s="1">
        <f t="shared" si="131"/>
        <v>0.466292134831461</v>
      </c>
      <c r="FV489" s="1">
        <f t="shared" si="132"/>
        <v>0.717441193344808</v>
      </c>
      <c r="FY489" s="6">
        <f t="shared" si="133"/>
        <v>0.72284003421728</v>
      </c>
      <c r="GB489" s="6">
        <f t="shared" si="134"/>
        <v>0.665733286664333</v>
      </c>
      <c r="GE489" s="6">
        <f t="shared" si="135"/>
        <v>0.592985694508537</v>
      </c>
      <c r="GH489" s="6">
        <f t="shared" si="136"/>
        <v>0.466487935656836</v>
      </c>
      <c r="HD489" s="1">
        <f t="shared" si="137"/>
        <v>0.72284003421728</v>
      </c>
      <c r="IL489" s="1">
        <f t="shared" si="138"/>
        <v>0.665733286664333</v>
      </c>
      <c r="JT489" s="1">
        <f t="shared" si="139"/>
        <v>0.592985694508537</v>
      </c>
      <c r="LB489" s="1">
        <f t="shared" si="140"/>
        <v>0.466487935656836</v>
      </c>
      <c r="ML489" s="1">
        <f t="shared" si="141"/>
        <v>0.7243947858473</v>
      </c>
      <c r="MO489" s="6">
        <f t="shared" si="142"/>
        <v>0.728708257830702</v>
      </c>
      <c r="MR489" s="6">
        <f t="shared" si="143"/>
        <v>0.677635782747604</v>
      </c>
      <c r="MU489" s="6">
        <f t="shared" si="144"/>
        <v>0.593833067517278</v>
      </c>
      <c r="MX489" s="6">
        <f t="shared" si="145"/>
        <v>0.534959349593496</v>
      </c>
      <c r="NT489" s="1">
        <f t="shared" si="146"/>
        <v>0.728708257830702</v>
      </c>
      <c r="PB489" s="1">
        <f t="shared" si="147"/>
        <v>0.677635782747604</v>
      </c>
      <c r="QJ489" s="1">
        <f t="shared" si="148"/>
        <v>0.593833067517278</v>
      </c>
      <c r="RR489" s="1">
        <f t="shared" si="149"/>
        <v>0.534959349593496</v>
      </c>
      <c r="TB489" s="1">
        <f t="shared" si="150"/>
        <v>0.725767037740972</v>
      </c>
      <c r="TE489" s="6">
        <f t="shared" si="151"/>
        <v>0.729094309377505</v>
      </c>
      <c r="TH489" s="6">
        <f t="shared" si="152"/>
        <v>0.675540765391015</v>
      </c>
      <c r="TK489" s="6">
        <f t="shared" si="153"/>
        <v>0.596471885336273</v>
      </c>
      <c r="TN489" s="6">
        <f t="shared" si="154"/>
        <v>0.52891156462585</v>
      </c>
      <c r="UJ489" s="1">
        <f t="shared" si="155"/>
        <v>0.729094309377505</v>
      </c>
      <c r="VR489" s="1">
        <f t="shared" si="156"/>
        <v>0.675540765391015</v>
      </c>
      <c r="WZ489" s="1">
        <f t="shared" si="157"/>
        <v>0.596471885336273</v>
      </c>
      <c r="YH489" s="1">
        <f t="shared" si="158"/>
        <v>0.52891156462585</v>
      </c>
    </row>
    <row r="490" spans="6:658">
      <c r="F490" s="1">
        <f t="shared" si="123"/>
        <v>0.729955601984852</v>
      </c>
      <c r="I490" s="6">
        <f t="shared" si="124"/>
        <v>0.732331223628692</v>
      </c>
      <c r="L490" s="6">
        <f t="shared" si="125"/>
        <v>0.686515437933207</v>
      </c>
      <c r="O490" s="6">
        <f t="shared" si="126"/>
        <v>0.557422969187675</v>
      </c>
      <c r="R490" s="6">
        <f t="shared" si="127"/>
        <v>0.409785932721713</v>
      </c>
      <c r="AN490" s="1">
        <f t="shared" si="128"/>
        <v>0.732331223628692</v>
      </c>
      <c r="BV490" s="1">
        <f t="shared" si="129"/>
        <v>0.686515437933207</v>
      </c>
      <c r="DD490" s="1">
        <f t="shared" si="130"/>
        <v>0.557422969187675</v>
      </c>
      <c r="EL490" s="1">
        <f t="shared" si="131"/>
        <v>0.409785932721713</v>
      </c>
      <c r="FV490" s="1">
        <f t="shared" si="132"/>
        <v>0.731604023292747</v>
      </c>
      <c r="FY490" s="6">
        <f t="shared" si="133"/>
        <v>0.732770362299101</v>
      </c>
      <c r="GB490" s="6">
        <f t="shared" si="134"/>
        <v>0.6875</v>
      </c>
      <c r="GE490" s="6">
        <f t="shared" si="135"/>
        <v>0.551176470588235</v>
      </c>
      <c r="GH490" s="6">
        <f t="shared" si="136"/>
        <v>0.402941176470588</v>
      </c>
      <c r="HD490" s="1">
        <f t="shared" si="137"/>
        <v>0.732770362299101</v>
      </c>
      <c r="IL490" s="1">
        <f t="shared" si="138"/>
        <v>0.6875</v>
      </c>
      <c r="JT490" s="1">
        <f t="shared" si="139"/>
        <v>0.551176470588235</v>
      </c>
      <c r="LB490" s="1">
        <f t="shared" si="140"/>
        <v>0.402941176470588</v>
      </c>
      <c r="ML490" s="1">
        <f t="shared" si="141"/>
        <v>0.731613891726251</v>
      </c>
      <c r="MO490" s="6">
        <f t="shared" si="142"/>
        <v>0.73475989052003</v>
      </c>
      <c r="MR490" s="6">
        <f t="shared" si="143"/>
        <v>0.691037014377485</v>
      </c>
      <c r="MU490" s="6">
        <f t="shared" si="144"/>
        <v>0.588386433710175</v>
      </c>
      <c r="MX490" s="6">
        <f t="shared" si="145"/>
        <v>0.433874709976798</v>
      </c>
      <c r="NT490" s="1">
        <f t="shared" si="146"/>
        <v>0.73475989052003</v>
      </c>
      <c r="PB490" s="1">
        <f t="shared" si="147"/>
        <v>0.691037014377485</v>
      </c>
      <c r="QJ490" s="1">
        <f t="shared" si="148"/>
        <v>0.588386433710175</v>
      </c>
      <c r="RR490" s="1">
        <f t="shared" si="149"/>
        <v>0.433874709976798</v>
      </c>
      <c r="TB490" s="1">
        <f t="shared" si="150"/>
        <v>0.731948051948052</v>
      </c>
      <c r="TE490" s="6">
        <f t="shared" si="151"/>
        <v>0.733982573039467</v>
      </c>
      <c r="TH490" s="6">
        <f t="shared" si="152"/>
        <v>0.688581314878893</v>
      </c>
      <c r="TK490" s="6">
        <f t="shared" si="153"/>
        <v>0.584945112388918</v>
      </c>
      <c r="TN490" s="6">
        <f t="shared" si="154"/>
        <v>0.434090909090909</v>
      </c>
      <c r="UJ490" s="1">
        <f t="shared" si="155"/>
        <v>0.733982573039467</v>
      </c>
      <c r="VR490" s="1">
        <f t="shared" si="156"/>
        <v>0.688581314878893</v>
      </c>
      <c r="WZ490" s="1">
        <f t="shared" si="157"/>
        <v>0.584945112388918</v>
      </c>
      <c r="YH490" s="1">
        <f t="shared" si="158"/>
        <v>0.434090909090909</v>
      </c>
    </row>
    <row r="491" spans="6:658">
      <c r="F491" s="1">
        <f t="shared" si="123"/>
        <v>0.73077975376197</v>
      </c>
      <c r="I491" s="6">
        <f t="shared" si="124"/>
        <v>0.731624378760136</v>
      </c>
      <c r="L491" s="6">
        <f t="shared" si="125"/>
        <v>0.685555897751771</v>
      </c>
      <c r="O491" s="6">
        <f t="shared" si="126"/>
        <v>0.558387670420865</v>
      </c>
      <c r="R491" s="6">
        <f t="shared" si="127"/>
        <v>0.406832298136646</v>
      </c>
      <c r="AN491" s="1">
        <f t="shared" si="128"/>
        <v>0.731624378760136</v>
      </c>
      <c r="BV491" s="1">
        <f t="shared" si="129"/>
        <v>0.685555897751771</v>
      </c>
      <c r="DD491" s="1">
        <f t="shared" si="130"/>
        <v>0.558387670420865</v>
      </c>
      <c r="EL491" s="1">
        <f t="shared" si="131"/>
        <v>0.406832298136646</v>
      </c>
      <c r="FV491" s="1">
        <f t="shared" si="132"/>
        <v>0.728826933193056</v>
      </c>
      <c r="FY491" s="6">
        <f t="shared" si="133"/>
        <v>0.731206057328286</v>
      </c>
      <c r="GB491" s="6">
        <f t="shared" si="134"/>
        <v>0.68346709470305</v>
      </c>
      <c r="GE491" s="6">
        <f t="shared" si="135"/>
        <v>0.554881746513038</v>
      </c>
      <c r="GH491" s="6">
        <f t="shared" si="136"/>
        <v>0.408955223880597</v>
      </c>
      <c r="HD491" s="1">
        <f t="shared" si="137"/>
        <v>0.731206057328286</v>
      </c>
      <c r="IL491" s="1">
        <f t="shared" si="138"/>
        <v>0.68346709470305</v>
      </c>
      <c r="JT491" s="1">
        <f t="shared" si="139"/>
        <v>0.554881746513038</v>
      </c>
      <c r="LB491" s="1">
        <f t="shared" si="140"/>
        <v>0.408955223880597</v>
      </c>
      <c r="ML491" s="1">
        <f t="shared" si="141"/>
        <v>0.731412400308721</v>
      </c>
      <c r="MO491" s="6">
        <f t="shared" si="142"/>
        <v>0.733020498888615</v>
      </c>
      <c r="MR491" s="6">
        <f t="shared" si="143"/>
        <v>0.688473520249221</v>
      </c>
      <c r="MU491" s="6">
        <f t="shared" si="144"/>
        <v>0.5850622406639</v>
      </c>
      <c r="MX491" s="6">
        <f t="shared" si="145"/>
        <v>0.436781609195402</v>
      </c>
      <c r="NT491" s="1">
        <f t="shared" si="146"/>
        <v>0.733020498888615</v>
      </c>
      <c r="PB491" s="1">
        <f t="shared" si="147"/>
        <v>0.688473520249221</v>
      </c>
      <c r="QJ491" s="1">
        <f t="shared" si="148"/>
        <v>0.5850622406639</v>
      </c>
      <c r="RR491" s="1">
        <f t="shared" si="149"/>
        <v>0.436781609195402</v>
      </c>
      <c r="TB491" s="1">
        <f t="shared" si="150"/>
        <v>0.730363732208751</v>
      </c>
      <c r="TE491" s="6">
        <f t="shared" si="151"/>
        <v>0.733624454148472</v>
      </c>
      <c r="TH491" s="6">
        <f t="shared" si="152"/>
        <v>0.690415335463259</v>
      </c>
      <c r="TK491" s="6">
        <f t="shared" si="153"/>
        <v>0.582677165354331</v>
      </c>
      <c r="TN491" s="6">
        <f t="shared" si="154"/>
        <v>0.4375</v>
      </c>
      <c r="UJ491" s="1">
        <f t="shared" si="155"/>
        <v>0.733624454148472</v>
      </c>
      <c r="VR491" s="1">
        <f t="shared" si="156"/>
        <v>0.690415335463259</v>
      </c>
      <c r="WZ491" s="1">
        <f t="shared" si="157"/>
        <v>0.582677165354331</v>
      </c>
      <c r="YH491" s="1">
        <f t="shared" si="158"/>
        <v>0.4375</v>
      </c>
    </row>
    <row r="492" spans="6:658">
      <c r="F492" s="1">
        <f t="shared" si="123"/>
        <v>0.728511530398323</v>
      </c>
      <c r="I492" s="6">
        <f t="shared" si="124"/>
        <v>0.731874505668336</v>
      </c>
      <c r="L492" s="6">
        <f t="shared" si="125"/>
        <v>0.682473566164691</v>
      </c>
      <c r="O492" s="6">
        <f t="shared" si="126"/>
        <v>0.544426494345719</v>
      </c>
      <c r="R492" s="6">
        <f t="shared" si="127"/>
        <v>0.404458598726115</v>
      </c>
      <c r="AN492" s="1">
        <f t="shared" si="128"/>
        <v>0.731874505668336</v>
      </c>
      <c r="BV492" s="1">
        <f t="shared" si="129"/>
        <v>0.682473566164691</v>
      </c>
      <c r="DD492" s="1">
        <f t="shared" si="130"/>
        <v>0.544426494345719</v>
      </c>
      <c r="EL492" s="1">
        <f t="shared" si="131"/>
        <v>0.404458598726115</v>
      </c>
      <c r="FV492" s="1">
        <f t="shared" si="132"/>
        <v>0.729614873837982</v>
      </c>
      <c r="FY492" s="6">
        <f t="shared" si="133"/>
        <v>0.730995717344754</v>
      </c>
      <c r="GB492" s="6">
        <f t="shared" si="134"/>
        <v>0.684210526315789</v>
      </c>
      <c r="GE492" s="6">
        <f t="shared" si="135"/>
        <v>0.557614360162131</v>
      </c>
      <c r="GH492" s="6">
        <f t="shared" si="136"/>
        <v>0.402402402402402</v>
      </c>
      <c r="HD492" s="1">
        <f t="shared" si="137"/>
        <v>0.730995717344754</v>
      </c>
      <c r="IL492" s="1">
        <f t="shared" si="138"/>
        <v>0.684210526315789</v>
      </c>
      <c r="JT492" s="1">
        <f t="shared" si="139"/>
        <v>0.557614360162131</v>
      </c>
      <c r="LB492" s="1">
        <f t="shared" si="140"/>
        <v>0.402402402402402</v>
      </c>
      <c r="ML492" s="1">
        <f t="shared" si="141"/>
        <v>0.730868002054443</v>
      </c>
      <c r="MO492" s="6">
        <f t="shared" si="142"/>
        <v>0.735055350553506</v>
      </c>
      <c r="MR492" s="6">
        <f t="shared" si="143"/>
        <v>0.688056493705864</v>
      </c>
      <c r="MU492" s="6">
        <f t="shared" si="144"/>
        <v>0.584673097534834</v>
      </c>
      <c r="MX492" s="6">
        <f t="shared" si="145"/>
        <v>0.437352245862884</v>
      </c>
      <c r="NT492" s="1">
        <f t="shared" si="146"/>
        <v>0.735055350553506</v>
      </c>
      <c r="PB492" s="1">
        <f t="shared" si="147"/>
        <v>0.688056493705864</v>
      </c>
      <c r="QJ492" s="1">
        <f t="shared" si="148"/>
        <v>0.584673097534834</v>
      </c>
      <c r="RR492" s="1">
        <f t="shared" si="149"/>
        <v>0.437352245862884</v>
      </c>
      <c r="TB492" s="1">
        <f t="shared" si="150"/>
        <v>0.730910041841004</v>
      </c>
      <c r="TE492" s="6">
        <f t="shared" si="151"/>
        <v>0.733129615482557</v>
      </c>
      <c r="TH492" s="6">
        <f t="shared" si="152"/>
        <v>0.686557587423805</v>
      </c>
      <c r="TK492" s="6">
        <f t="shared" si="153"/>
        <v>0.578865174388339</v>
      </c>
      <c r="TN492" s="6">
        <f t="shared" si="154"/>
        <v>0.438752783964365</v>
      </c>
      <c r="UJ492" s="1">
        <f t="shared" si="155"/>
        <v>0.733129615482557</v>
      </c>
      <c r="VR492" s="1">
        <f t="shared" si="156"/>
        <v>0.686557587423805</v>
      </c>
      <c r="WZ492" s="1">
        <f t="shared" si="157"/>
        <v>0.578865174388339</v>
      </c>
      <c r="YH492" s="1">
        <f t="shared" si="158"/>
        <v>0.438752783964365</v>
      </c>
    </row>
    <row r="493" spans="6:658">
      <c r="F493" s="1">
        <f t="shared" si="123"/>
        <v>0.719457013574661</v>
      </c>
      <c r="I493" s="6">
        <f t="shared" si="124"/>
        <v>0.725693471560661</v>
      </c>
      <c r="L493" s="6">
        <f t="shared" si="125"/>
        <v>0.66644407345576</v>
      </c>
      <c r="O493" s="6">
        <f t="shared" si="126"/>
        <v>0.584701815038894</v>
      </c>
      <c r="R493" s="6">
        <f t="shared" si="127"/>
        <v>0.491596638655462</v>
      </c>
      <c r="AN493" s="1">
        <f t="shared" si="128"/>
        <v>0.725693471560661</v>
      </c>
      <c r="BV493" s="1">
        <f t="shared" si="129"/>
        <v>0.66644407345576</v>
      </c>
      <c r="DD493" s="1">
        <f t="shared" si="130"/>
        <v>0.584701815038894</v>
      </c>
      <c r="EL493" s="1">
        <f t="shared" si="131"/>
        <v>0.491596638655462</v>
      </c>
      <c r="FV493" s="1">
        <f t="shared" si="132"/>
        <v>0.718768328445748</v>
      </c>
      <c r="FY493" s="6">
        <f t="shared" si="133"/>
        <v>0.726711724948575</v>
      </c>
      <c r="GB493" s="6">
        <f t="shared" si="134"/>
        <v>0.6668960770819</v>
      </c>
      <c r="GE493" s="6">
        <f t="shared" si="135"/>
        <v>0.589123867069486</v>
      </c>
      <c r="GH493" s="6">
        <f t="shared" si="136"/>
        <v>0.493333333333333</v>
      </c>
      <c r="HD493" s="1">
        <f t="shared" si="137"/>
        <v>0.726711724948575</v>
      </c>
      <c r="IL493" s="1">
        <f t="shared" si="138"/>
        <v>0.6668960770819</v>
      </c>
      <c r="JT493" s="1">
        <f t="shared" si="139"/>
        <v>0.589123867069486</v>
      </c>
      <c r="LB493" s="1">
        <f t="shared" si="140"/>
        <v>0.493333333333333</v>
      </c>
      <c r="ML493" s="1">
        <f t="shared" si="141"/>
        <v>0.728033472803347</v>
      </c>
      <c r="MO493" s="6">
        <f t="shared" si="142"/>
        <v>0.7288842544317</v>
      </c>
      <c r="MR493" s="6">
        <f t="shared" si="143"/>
        <v>0.672871528837351</v>
      </c>
      <c r="MU493" s="6">
        <f t="shared" si="144"/>
        <v>0.593492407809111</v>
      </c>
      <c r="MX493" s="6">
        <f t="shared" si="145"/>
        <v>0.516666666666667</v>
      </c>
      <c r="NT493" s="1">
        <f t="shared" si="146"/>
        <v>0.7288842544317</v>
      </c>
      <c r="PB493" s="1">
        <f t="shared" si="147"/>
        <v>0.672871528837351</v>
      </c>
      <c r="QJ493" s="1">
        <f t="shared" si="148"/>
        <v>0.593492407809111</v>
      </c>
      <c r="RR493" s="1">
        <f t="shared" si="149"/>
        <v>0.516666666666667</v>
      </c>
      <c r="TB493" s="1">
        <f t="shared" si="150"/>
        <v>0.725098554533508</v>
      </c>
      <c r="TE493" s="6">
        <f t="shared" si="151"/>
        <v>0.728515111695138</v>
      </c>
      <c r="TH493" s="6">
        <f t="shared" si="152"/>
        <v>0.675609004008634</v>
      </c>
      <c r="TK493" s="6">
        <f t="shared" si="153"/>
        <v>0.596259124087591</v>
      </c>
      <c r="TN493" s="6">
        <f t="shared" si="154"/>
        <v>0.526555386949924</v>
      </c>
      <c r="UJ493" s="1">
        <f t="shared" si="155"/>
        <v>0.728515111695138</v>
      </c>
      <c r="VR493" s="1">
        <f t="shared" si="156"/>
        <v>0.675609004008634</v>
      </c>
      <c r="WZ493" s="1">
        <f t="shared" si="157"/>
        <v>0.596259124087591</v>
      </c>
      <c r="YH493" s="1">
        <f t="shared" si="158"/>
        <v>0.526555386949924</v>
      </c>
    </row>
    <row r="494" spans="6:658">
      <c r="F494" s="1">
        <f t="shared" si="123"/>
        <v>0.717337031900139</v>
      </c>
      <c r="I494" s="6">
        <f t="shared" si="124"/>
        <v>0.726375176304655</v>
      </c>
      <c r="L494" s="6">
        <f t="shared" si="125"/>
        <v>0.661774516344229</v>
      </c>
      <c r="O494" s="6">
        <f t="shared" si="126"/>
        <v>0.585889570552147</v>
      </c>
      <c r="R494" s="6">
        <f t="shared" si="127"/>
        <v>0.488789237668161</v>
      </c>
      <c r="AN494" s="1">
        <f t="shared" si="128"/>
        <v>0.726375176304655</v>
      </c>
      <c r="BV494" s="1">
        <f t="shared" si="129"/>
        <v>0.661774516344229</v>
      </c>
      <c r="DD494" s="1">
        <f t="shared" si="130"/>
        <v>0.585889570552147</v>
      </c>
      <c r="EL494" s="1">
        <f t="shared" si="131"/>
        <v>0.488789237668161</v>
      </c>
      <c r="FV494" s="1">
        <f t="shared" si="132"/>
        <v>0.718134414831982</v>
      </c>
      <c r="FY494" s="6">
        <f t="shared" si="133"/>
        <v>0.725563909774436</v>
      </c>
      <c r="GB494" s="6">
        <f t="shared" si="134"/>
        <v>0.663490983327663</v>
      </c>
      <c r="GE494" s="6">
        <f t="shared" si="135"/>
        <v>0.586529884032114</v>
      </c>
      <c r="GH494" s="6">
        <f t="shared" si="136"/>
        <v>0.485193621867882</v>
      </c>
      <c r="HD494" s="1">
        <f t="shared" si="137"/>
        <v>0.725563909774436</v>
      </c>
      <c r="IL494" s="1">
        <f t="shared" si="138"/>
        <v>0.663490983327663</v>
      </c>
      <c r="JT494" s="1">
        <f t="shared" si="139"/>
        <v>0.586529884032114</v>
      </c>
      <c r="LB494" s="1">
        <f t="shared" si="140"/>
        <v>0.485193621867882</v>
      </c>
      <c r="ML494" s="1">
        <f t="shared" si="141"/>
        <v>0.726128016789087</v>
      </c>
      <c r="MO494" s="6">
        <f t="shared" si="142"/>
        <v>0.729680125852124</v>
      </c>
      <c r="MR494" s="6">
        <f t="shared" si="143"/>
        <v>0.675092478421702</v>
      </c>
      <c r="MU494" s="6">
        <f t="shared" si="144"/>
        <v>0.598517872711421</v>
      </c>
      <c r="MX494" s="6">
        <f t="shared" si="145"/>
        <v>0.521481481481481</v>
      </c>
      <c r="NT494" s="1">
        <f t="shared" si="146"/>
        <v>0.729680125852124</v>
      </c>
      <c r="PB494" s="1">
        <f t="shared" si="147"/>
        <v>0.675092478421702</v>
      </c>
      <c r="QJ494" s="1">
        <f t="shared" si="148"/>
        <v>0.598517872711421</v>
      </c>
      <c r="RR494" s="1">
        <f t="shared" si="149"/>
        <v>0.521481481481481</v>
      </c>
      <c r="TB494" s="1">
        <f t="shared" si="150"/>
        <v>0.726139978791092</v>
      </c>
      <c r="TE494" s="6">
        <f t="shared" si="151"/>
        <v>0.729680602440924</v>
      </c>
      <c r="TH494" s="6">
        <f t="shared" si="152"/>
        <v>0.67359413202934</v>
      </c>
      <c r="TK494" s="6">
        <f t="shared" si="153"/>
        <v>0.591818181818182</v>
      </c>
      <c r="TN494" s="6">
        <f t="shared" si="154"/>
        <v>0.523099850968703</v>
      </c>
      <c r="UJ494" s="1">
        <f t="shared" si="155"/>
        <v>0.729680602440924</v>
      </c>
      <c r="VR494" s="1">
        <f t="shared" si="156"/>
        <v>0.67359413202934</v>
      </c>
      <c r="WZ494" s="1">
        <f t="shared" si="157"/>
        <v>0.591818181818182</v>
      </c>
      <c r="YH494" s="1">
        <f t="shared" si="158"/>
        <v>0.523099850968703</v>
      </c>
    </row>
    <row r="495" spans="6:658">
      <c r="F495" s="1">
        <f t="shared" si="123"/>
        <v>0.714804469273743</v>
      </c>
      <c r="I495" s="6">
        <f t="shared" si="124"/>
        <v>0.723254504504504</v>
      </c>
      <c r="L495" s="6">
        <f t="shared" si="125"/>
        <v>0.662249283667622</v>
      </c>
      <c r="O495" s="6">
        <f t="shared" si="126"/>
        <v>0.587197373820271</v>
      </c>
      <c r="R495" s="6">
        <f t="shared" si="127"/>
        <v>0.486301369863014</v>
      </c>
      <c r="AN495" s="1">
        <f t="shared" si="128"/>
        <v>0.723254504504504</v>
      </c>
      <c r="BV495" s="1">
        <f t="shared" si="129"/>
        <v>0.662249283667622</v>
      </c>
      <c r="DD495" s="1">
        <f t="shared" si="130"/>
        <v>0.587197373820271</v>
      </c>
      <c r="EL495" s="1">
        <f t="shared" si="131"/>
        <v>0.486301369863014</v>
      </c>
      <c r="FV495" s="1">
        <f t="shared" si="132"/>
        <v>0.719003476245655</v>
      </c>
      <c r="FY495" s="6">
        <f t="shared" si="133"/>
        <v>0.726291216807703</v>
      </c>
      <c r="GB495" s="6">
        <f t="shared" si="134"/>
        <v>0.6663272233537</v>
      </c>
      <c r="GE495" s="6">
        <f t="shared" si="135"/>
        <v>0.585840707964602</v>
      </c>
      <c r="GH495" s="6">
        <f t="shared" si="136"/>
        <v>0.493087557603687</v>
      </c>
      <c r="HD495" s="1">
        <f t="shared" si="137"/>
        <v>0.726291216807703</v>
      </c>
      <c r="IL495" s="1">
        <f t="shared" si="138"/>
        <v>0.6663272233537</v>
      </c>
      <c r="JT495" s="1">
        <f t="shared" si="139"/>
        <v>0.585840707964602</v>
      </c>
      <c r="LB495" s="1">
        <f t="shared" si="140"/>
        <v>0.493087557603687</v>
      </c>
      <c r="ML495" s="1">
        <f t="shared" si="141"/>
        <v>0.72664907651715</v>
      </c>
      <c r="MO495" s="6">
        <f t="shared" si="142"/>
        <v>0.727605118829982</v>
      </c>
      <c r="MR495" s="6">
        <f t="shared" si="143"/>
        <v>0.675494672754947</v>
      </c>
      <c r="MU495" s="6">
        <f t="shared" si="144"/>
        <v>0.596358792184725</v>
      </c>
      <c r="MX495" s="6">
        <f t="shared" si="145"/>
        <v>0.525222551928783</v>
      </c>
      <c r="NT495" s="1">
        <f t="shared" si="146"/>
        <v>0.727605118829982</v>
      </c>
      <c r="PB495" s="1">
        <f t="shared" si="147"/>
        <v>0.675494672754947</v>
      </c>
      <c r="QJ495" s="1">
        <f t="shared" si="148"/>
        <v>0.596358792184725</v>
      </c>
      <c r="RR495" s="1">
        <f t="shared" si="149"/>
        <v>0.525222551928783</v>
      </c>
      <c r="TB495" s="1">
        <f t="shared" si="150"/>
        <v>0.726049089469517</v>
      </c>
      <c r="TE495" s="6">
        <f t="shared" si="151"/>
        <v>0.727903871829105</v>
      </c>
      <c r="TH495" s="6">
        <f t="shared" si="152"/>
        <v>0.678494952584888</v>
      </c>
      <c r="TK495" s="6">
        <f t="shared" si="153"/>
        <v>0.597903763696999</v>
      </c>
      <c r="TN495" s="6">
        <f t="shared" si="154"/>
        <v>0.52</v>
      </c>
      <c r="UJ495" s="1">
        <f t="shared" si="155"/>
        <v>0.727903871829105</v>
      </c>
      <c r="VR495" s="1">
        <f t="shared" si="156"/>
        <v>0.678494952584888</v>
      </c>
      <c r="WZ495" s="1">
        <f t="shared" si="157"/>
        <v>0.597903763696999</v>
      </c>
      <c r="YH495" s="1">
        <f t="shared" si="158"/>
        <v>0.52</v>
      </c>
    </row>
    <row r="496" spans="6:658">
      <c r="F496" s="1">
        <f t="shared" si="123"/>
        <v>0.718092566619916</v>
      </c>
      <c r="I496" s="6">
        <f t="shared" si="124"/>
        <v>0.724313614491933</v>
      </c>
      <c r="L496" s="6">
        <f t="shared" si="125"/>
        <v>0.664161257259993</v>
      </c>
      <c r="O496" s="6">
        <f t="shared" si="126"/>
        <v>0.589147286821705</v>
      </c>
      <c r="R496" s="6">
        <f t="shared" si="127"/>
        <v>0.470886075949367</v>
      </c>
      <c r="AN496" s="1">
        <f t="shared" si="128"/>
        <v>0.724313614491933</v>
      </c>
      <c r="BV496" s="1">
        <f t="shared" si="129"/>
        <v>0.664161257259993</v>
      </c>
      <c r="DD496" s="1">
        <f t="shared" si="130"/>
        <v>0.589147286821705</v>
      </c>
      <c r="EL496" s="1">
        <f t="shared" si="131"/>
        <v>0.470886075949367</v>
      </c>
      <c r="FV496" s="1">
        <f t="shared" si="132"/>
        <v>0.717813540510544</v>
      </c>
      <c r="FY496" s="6">
        <f t="shared" si="133"/>
        <v>0.723224351747463</v>
      </c>
      <c r="GB496" s="6">
        <f t="shared" si="134"/>
        <v>0.667112299465241</v>
      </c>
      <c r="GE496" s="6">
        <f t="shared" si="135"/>
        <v>0.591183294663573</v>
      </c>
      <c r="GH496" s="6">
        <f t="shared" si="136"/>
        <v>0.467980295566502</v>
      </c>
      <c r="HD496" s="1">
        <f t="shared" si="137"/>
        <v>0.723224351747463</v>
      </c>
      <c r="IL496" s="1">
        <f t="shared" si="138"/>
        <v>0.667112299465241</v>
      </c>
      <c r="JT496" s="1">
        <f t="shared" si="139"/>
        <v>0.591183294663573</v>
      </c>
      <c r="LB496" s="1">
        <f t="shared" si="140"/>
        <v>0.467980295566502</v>
      </c>
      <c r="ML496" s="1">
        <f t="shared" si="141"/>
        <v>0.726538060479666</v>
      </c>
      <c r="MO496" s="6">
        <f t="shared" si="142"/>
        <v>0.728086338510134</v>
      </c>
      <c r="MR496" s="6">
        <f t="shared" si="143"/>
        <v>0.671919319256224</v>
      </c>
      <c r="MU496" s="6">
        <f t="shared" si="144"/>
        <v>0.597207303974221</v>
      </c>
      <c r="MX496" s="6">
        <f t="shared" si="145"/>
        <v>0.522462562396007</v>
      </c>
      <c r="NT496" s="1">
        <f t="shared" si="146"/>
        <v>0.728086338510134</v>
      </c>
      <c r="PB496" s="1">
        <f t="shared" si="147"/>
        <v>0.671919319256224</v>
      </c>
      <c r="QJ496" s="1">
        <f t="shared" si="148"/>
        <v>0.597207303974221</v>
      </c>
      <c r="RR496" s="1">
        <f t="shared" si="149"/>
        <v>0.522462562396007</v>
      </c>
      <c r="TB496" s="1">
        <f t="shared" si="150"/>
        <v>0.726326742976066</v>
      </c>
      <c r="TE496" s="6">
        <f t="shared" si="151"/>
        <v>0.726379027853632</v>
      </c>
      <c r="TH496" s="6">
        <f t="shared" si="152"/>
        <v>0.673740893253088</v>
      </c>
      <c r="TK496" s="6">
        <f t="shared" si="153"/>
        <v>0.59954622802042</v>
      </c>
      <c r="TN496" s="6">
        <f t="shared" si="154"/>
        <v>0.523809523809524</v>
      </c>
      <c r="UJ496" s="1">
        <f t="shared" si="155"/>
        <v>0.726379027853632</v>
      </c>
      <c r="VR496" s="1">
        <f t="shared" si="156"/>
        <v>0.673740893253088</v>
      </c>
      <c r="WZ496" s="1">
        <f t="shared" si="157"/>
        <v>0.59954622802042</v>
      </c>
      <c r="YH496" s="1">
        <f t="shared" si="158"/>
        <v>0.523809523809524</v>
      </c>
    </row>
    <row r="497" spans="6:658">
      <c r="F497" s="1">
        <f t="shared" si="123"/>
        <v>0.720690615427458</v>
      </c>
      <c r="I497" s="6">
        <f t="shared" si="124"/>
        <v>0.727400336889388</v>
      </c>
      <c r="L497" s="6">
        <f t="shared" si="125"/>
        <v>0.662103505843072</v>
      </c>
      <c r="O497" s="6">
        <f t="shared" si="126"/>
        <v>0.585198720877113</v>
      </c>
      <c r="R497" s="6">
        <f t="shared" si="127"/>
        <v>0.46978021978022</v>
      </c>
      <c r="AN497" s="1">
        <f t="shared" si="128"/>
        <v>0.727400336889388</v>
      </c>
      <c r="BV497" s="1">
        <f t="shared" si="129"/>
        <v>0.662103505843072</v>
      </c>
      <c r="DD497" s="1">
        <f t="shared" si="130"/>
        <v>0.585198720877113</v>
      </c>
      <c r="EL497" s="1">
        <f t="shared" si="131"/>
        <v>0.46978021978022</v>
      </c>
      <c r="FV497" s="1">
        <f t="shared" si="132"/>
        <v>0.719434433046853</v>
      </c>
      <c r="FY497" s="6">
        <f t="shared" si="133"/>
        <v>0.724443175328384</v>
      </c>
      <c r="GB497" s="6">
        <f t="shared" si="134"/>
        <v>0.663538873994638</v>
      </c>
      <c r="GE497" s="6">
        <f t="shared" si="135"/>
        <v>0.587190275829827</v>
      </c>
      <c r="GH497" s="6">
        <f t="shared" si="136"/>
        <v>0.462724935732648</v>
      </c>
      <c r="HD497" s="1">
        <f t="shared" si="137"/>
        <v>0.724443175328384</v>
      </c>
      <c r="IL497" s="1">
        <f t="shared" si="138"/>
        <v>0.663538873994638</v>
      </c>
      <c r="JT497" s="1">
        <f t="shared" si="139"/>
        <v>0.587190275829827</v>
      </c>
      <c r="LB497" s="1">
        <f t="shared" si="140"/>
        <v>0.462724935732648</v>
      </c>
      <c r="ML497" s="1">
        <f t="shared" si="141"/>
        <v>0.727582590456214</v>
      </c>
      <c r="MO497" s="6">
        <f t="shared" si="142"/>
        <v>0.728196896736223</v>
      </c>
      <c r="MR497" s="6">
        <f t="shared" si="143"/>
        <v>0.673156718799872</v>
      </c>
      <c r="MU497" s="6">
        <f t="shared" si="144"/>
        <v>0.595366379310345</v>
      </c>
      <c r="MX497" s="6">
        <f t="shared" si="145"/>
        <v>0.526785714285714</v>
      </c>
      <c r="NT497" s="1">
        <f t="shared" si="146"/>
        <v>0.728196896736223</v>
      </c>
      <c r="PB497" s="1">
        <f t="shared" si="147"/>
        <v>0.673156718799872</v>
      </c>
      <c r="QJ497" s="1">
        <f t="shared" si="148"/>
        <v>0.595366379310345</v>
      </c>
      <c r="RR497" s="1">
        <f t="shared" si="149"/>
        <v>0.526785714285714</v>
      </c>
      <c r="TB497" s="1">
        <f t="shared" si="150"/>
        <v>0.725920125293657</v>
      </c>
      <c r="TE497" s="6">
        <f t="shared" si="151"/>
        <v>0.727601558152476</v>
      </c>
      <c r="TH497" s="6">
        <f t="shared" si="152"/>
        <v>0.674842767295597</v>
      </c>
      <c r="TK497" s="6">
        <f t="shared" si="153"/>
        <v>0.594713656387665</v>
      </c>
      <c r="TN497" s="6">
        <f t="shared" si="154"/>
        <v>0.523297491039427</v>
      </c>
      <c r="UJ497" s="1">
        <f t="shared" si="155"/>
        <v>0.727601558152476</v>
      </c>
      <c r="VR497" s="1">
        <f t="shared" si="156"/>
        <v>0.674842767295597</v>
      </c>
      <c r="WZ497" s="1">
        <f t="shared" si="157"/>
        <v>0.594713656387665</v>
      </c>
      <c r="YH497" s="1">
        <f t="shared" si="158"/>
        <v>0.523297491039427</v>
      </c>
    </row>
    <row r="498" spans="6:658">
      <c r="F498" s="1">
        <f t="shared" si="123"/>
        <v>0.718672199170124</v>
      </c>
      <c r="I498" s="6">
        <f t="shared" si="124"/>
        <v>0.720336605890603</v>
      </c>
      <c r="L498" s="6">
        <f t="shared" si="125"/>
        <v>0.661962365591398</v>
      </c>
      <c r="O498" s="6">
        <f t="shared" si="126"/>
        <v>0.589600742804085</v>
      </c>
      <c r="R498" s="6">
        <f t="shared" si="127"/>
        <v>0.478947368421053</v>
      </c>
      <c r="AN498" s="1">
        <f t="shared" si="128"/>
        <v>0.720336605890603</v>
      </c>
      <c r="BV498" s="1">
        <f t="shared" si="129"/>
        <v>0.661962365591398</v>
      </c>
      <c r="DD498" s="1">
        <f t="shared" si="130"/>
        <v>0.589600742804085</v>
      </c>
      <c r="EL498" s="1">
        <f t="shared" si="131"/>
        <v>0.478947368421053</v>
      </c>
      <c r="FV498" s="1">
        <f t="shared" si="132"/>
        <v>0.718247365501941</v>
      </c>
      <c r="FY498" s="6">
        <f t="shared" si="133"/>
        <v>0.722286042504308</v>
      </c>
      <c r="GB498" s="6">
        <f t="shared" si="134"/>
        <v>0.663725822870716</v>
      </c>
      <c r="GE498" s="6">
        <f t="shared" si="135"/>
        <v>0.587037037037037</v>
      </c>
      <c r="GH498" s="6">
        <f t="shared" si="136"/>
        <v>0.465822784810127</v>
      </c>
      <c r="HD498" s="1">
        <f t="shared" si="137"/>
        <v>0.722286042504308</v>
      </c>
      <c r="IL498" s="1">
        <f t="shared" si="138"/>
        <v>0.663725822870716</v>
      </c>
      <c r="JT498" s="1">
        <f t="shared" si="139"/>
        <v>0.587037037037037</v>
      </c>
      <c r="LB498" s="1">
        <f t="shared" si="140"/>
        <v>0.465822784810127</v>
      </c>
      <c r="ML498" s="1">
        <f t="shared" si="141"/>
        <v>0.725592293673523</v>
      </c>
      <c r="MO498" s="6">
        <f t="shared" si="142"/>
        <v>0.727876694127026</v>
      </c>
      <c r="MR498" s="6">
        <f t="shared" si="143"/>
        <v>0.67515923566879</v>
      </c>
      <c r="MU498" s="6">
        <f t="shared" si="144"/>
        <v>0.593817787418655</v>
      </c>
      <c r="MX498" s="6">
        <f t="shared" si="145"/>
        <v>0.520069808027923</v>
      </c>
      <c r="NT498" s="1">
        <f t="shared" si="146"/>
        <v>0.727876694127026</v>
      </c>
      <c r="PB498" s="1">
        <f t="shared" si="147"/>
        <v>0.67515923566879</v>
      </c>
      <c r="QJ498" s="1">
        <f t="shared" si="148"/>
        <v>0.593817787418655</v>
      </c>
      <c r="RR498" s="1">
        <f t="shared" si="149"/>
        <v>0.520069808027923</v>
      </c>
      <c r="TB498" s="1">
        <f t="shared" si="150"/>
        <v>0.726489028213166</v>
      </c>
      <c r="TE498" s="6">
        <f t="shared" si="151"/>
        <v>0.726125137211855</v>
      </c>
      <c r="TH498" s="6">
        <f t="shared" si="152"/>
        <v>0.673076923076923</v>
      </c>
      <c r="TK498" s="6">
        <f t="shared" si="153"/>
        <v>0.597048808172531</v>
      </c>
      <c r="TN498" s="6">
        <f t="shared" si="154"/>
        <v>0.525830258302583</v>
      </c>
      <c r="UJ498" s="1">
        <f t="shared" si="155"/>
        <v>0.726125137211855</v>
      </c>
      <c r="VR498" s="1">
        <f t="shared" si="156"/>
        <v>0.673076923076923</v>
      </c>
      <c r="WZ498" s="1">
        <f t="shared" si="157"/>
        <v>0.597048808172531</v>
      </c>
      <c r="YH498" s="1">
        <f t="shared" si="158"/>
        <v>0.525830258302583</v>
      </c>
    </row>
    <row r="499" spans="6:658">
      <c r="F499" s="1">
        <f t="shared" si="123"/>
        <v>0.72741935483871</v>
      </c>
      <c r="I499" s="6">
        <f t="shared" si="124"/>
        <v>0.733528161530287</v>
      </c>
      <c r="L499" s="6">
        <f t="shared" si="125"/>
        <v>0.681717011128776</v>
      </c>
      <c r="O499" s="6">
        <f t="shared" si="126"/>
        <v>0.544548976203653</v>
      </c>
      <c r="R499" s="6">
        <f t="shared" si="127"/>
        <v>0.39938080495356</v>
      </c>
      <c r="AN499" s="1">
        <f t="shared" si="128"/>
        <v>0.733528161530287</v>
      </c>
      <c r="BV499" s="1">
        <f t="shared" si="129"/>
        <v>0.681717011128776</v>
      </c>
      <c r="DD499" s="1">
        <f t="shared" si="130"/>
        <v>0.544548976203653</v>
      </c>
      <c r="EL499" s="1">
        <f t="shared" si="131"/>
        <v>0.39938080495356</v>
      </c>
      <c r="FV499" s="1">
        <f t="shared" si="132"/>
        <v>0.727965179542982</v>
      </c>
      <c r="FY499" s="6">
        <f t="shared" si="133"/>
        <v>0.734946095188009</v>
      </c>
      <c r="GB499" s="6">
        <f t="shared" si="134"/>
        <v>0.68577694235589</v>
      </c>
      <c r="GE499" s="6">
        <f t="shared" si="135"/>
        <v>0.547457627118644</v>
      </c>
      <c r="GH499" s="6">
        <f t="shared" si="136"/>
        <v>0.403076923076923</v>
      </c>
      <c r="HD499" s="1">
        <f t="shared" si="137"/>
        <v>0.734946095188009</v>
      </c>
      <c r="IL499" s="1">
        <f t="shared" si="138"/>
        <v>0.68577694235589</v>
      </c>
      <c r="JT499" s="1">
        <f t="shared" si="139"/>
        <v>0.547457627118644</v>
      </c>
      <c r="LB499" s="1">
        <f t="shared" si="140"/>
        <v>0.403076923076923</v>
      </c>
      <c r="ML499" s="1">
        <f t="shared" si="141"/>
        <v>0.732201672156068</v>
      </c>
      <c r="MO499" s="6">
        <f t="shared" si="142"/>
        <v>0.736591478696742</v>
      </c>
      <c r="MR499" s="6">
        <f t="shared" si="143"/>
        <v>0.687366818873668</v>
      </c>
      <c r="MU499" s="6">
        <f t="shared" si="144"/>
        <v>0.571895424836601</v>
      </c>
      <c r="MX499" s="6">
        <f t="shared" si="145"/>
        <v>0.427937915742794</v>
      </c>
      <c r="NT499" s="1">
        <f t="shared" si="146"/>
        <v>0.736591478696742</v>
      </c>
      <c r="PB499" s="1">
        <f t="shared" si="147"/>
        <v>0.687366818873668</v>
      </c>
      <c r="QJ499" s="1">
        <f t="shared" si="148"/>
        <v>0.571895424836601</v>
      </c>
      <c r="RR499" s="1">
        <f t="shared" si="149"/>
        <v>0.427937915742794</v>
      </c>
      <c r="TB499" s="1">
        <f t="shared" si="150"/>
        <v>0.732207792207792</v>
      </c>
      <c r="TE499" s="6">
        <f t="shared" si="151"/>
        <v>0.735745899505337</v>
      </c>
      <c r="TH499" s="6">
        <f t="shared" si="152"/>
        <v>0.68853445681613</v>
      </c>
      <c r="TK499" s="6">
        <f t="shared" si="153"/>
        <v>0.574152542372881</v>
      </c>
      <c r="TN499" s="6">
        <f t="shared" si="154"/>
        <v>0.424719101123596</v>
      </c>
      <c r="UJ499" s="1">
        <f t="shared" si="155"/>
        <v>0.735745899505337</v>
      </c>
      <c r="VR499" s="1">
        <f t="shared" si="156"/>
        <v>0.68853445681613</v>
      </c>
      <c r="WZ499" s="1">
        <f t="shared" si="157"/>
        <v>0.574152542372881</v>
      </c>
      <c r="YH499" s="1">
        <f t="shared" si="158"/>
        <v>0.424719101123596</v>
      </c>
    </row>
    <row r="500" spans="6:658">
      <c r="F500" s="1">
        <f t="shared" si="123"/>
        <v>0.729258849557522</v>
      </c>
      <c r="I500" s="6">
        <f t="shared" si="124"/>
        <v>0.734866508062384</v>
      </c>
      <c r="L500" s="6">
        <f t="shared" si="125"/>
        <v>0.687441570582736</v>
      </c>
      <c r="O500" s="6">
        <f t="shared" si="126"/>
        <v>0.54372197309417</v>
      </c>
      <c r="R500" s="6">
        <f t="shared" si="127"/>
        <v>0.403785488958991</v>
      </c>
      <c r="AN500" s="1">
        <f t="shared" si="128"/>
        <v>0.734866508062384</v>
      </c>
      <c r="BV500" s="1">
        <f t="shared" si="129"/>
        <v>0.687441570582736</v>
      </c>
      <c r="DD500" s="1">
        <f t="shared" si="130"/>
        <v>0.54372197309417</v>
      </c>
      <c r="EL500" s="1">
        <f t="shared" si="131"/>
        <v>0.403785488958991</v>
      </c>
      <c r="FV500" s="1">
        <f t="shared" si="132"/>
        <v>0.728618421052632</v>
      </c>
      <c r="FY500" s="6">
        <f t="shared" si="133"/>
        <v>0.733104540654699</v>
      </c>
      <c r="GB500" s="6">
        <f t="shared" si="134"/>
        <v>0.683168316831683</v>
      </c>
      <c r="GE500" s="6">
        <f t="shared" si="135"/>
        <v>0.54485049833887</v>
      </c>
      <c r="GH500" s="6">
        <f t="shared" si="136"/>
        <v>0.401273885350318</v>
      </c>
      <c r="HD500" s="1">
        <f t="shared" si="137"/>
        <v>0.733104540654699</v>
      </c>
      <c r="IL500" s="1">
        <f t="shared" si="138"/>
        <v>0.683168316831683</v>
      </c>
      <c r="JT500" s="1">
        <f t="shared" si="139"/>
        <v>0.54485049833887</v>
      </c>
      <c r="LB500" s="1">
        <f t="shared" si="140"/>
        <v>0.401273885350318</v>
      </c>
      <c r="ML500" s="1">
        <f t="shared" si="141"/>
        <v>0.73377789176712</v>
      </c>
      <c r="MO500" s="6">
        <f t="shared" si="142"/>
        <v>0.735044865403789</v>
      </c>
      <c r="MR500" s="6">
        <f t="shared" si="143"/>
        <v>0.689305470190535</v>
      </c>
      <c r="MU500" s="6">
        <f t="shared" si="144"/>
        <v>0.577613516367476</v>
      </c>
      <c r="MX500" s="6">
        <f t="shared" si="145"/>
        <v>0.426150121065375</v>
      </c>
      <c r="NT500" s="1">
        <f t="shared" si="146"/>
        <v>0.735044865403789</v>
      </c>
      <c r="PB500" s="1">
        <f t="shared" si="147"/>
        <v>0.689305470190535</v>
      </c>
      <c r="QJ500" s="1">
        <f t="shared" si="148"/>
        <v>0.577613516367476</v>
      </c>
      <c r="RR500" s="1">
        <f t="shared" si="149"/>
        <v>0.426150121065375</v>
      </c>
      <c r="TB500" s="1">
        <f t="shared" si="150"/>
        <v>0.733718487394958</v>
      </c>
      <c r="TE500" s="6">
        <f t="shared" si="151"/>
        <v>0.734756097560976</v>
      </c>
      <c r="TH500" s="6">
        <f t="shared" si="152"/>
        <v>0.689676052073872</v>
      </c>
      <c r="TK500" s="6">
        <f t="shared" si="153"/>
        <v>0.571428571428571</v>
      </c>
      <c r="TN500" s="6">
        <f t="shared" si="154"/>
        <v>0.430260047281324</v>
      </c>
      <c r="UJ500" s="1">
        <f t="shared" si="155"/>
        <v>0.734756097560976</v>
      </c>
      <c r="VR500" s="1">
        <f t="shared" si="156"/>
        <v>0.689676052073872</v>
      </c>
      <c r="WZ500" s="1">
        <f t="shared" si="157"/>
        <v>0.571428571428571</v>
      </c>
      <c r="YH500" s="1">
        <f t="shared" si="158"/>
        <v>0.430260047281324</v>
      </c>
    </row>
    <row r="501" spans="6:658">
      <c r="F501" s="1">
        <f t="shared" si="123"/>
        <v>0.729986431478969</v>
      </c>
      <c r="I501" s="6">
        <f t="shared" si="124"/>
        <v>0.730677921392772</v>
      </c>
      <c r="L501" s="6">
        <f t="shared" si="125"/>
        <v>0.681510164569216</v>
      </c>
      <c r="O501" s="6">
        <f t="shared" si="126"/>
        <v>0.548252477829943</v>
      </c>
      <c r="R501" s="6">
        <f t="shared" si="127"/>
        <v>0.407766990291262</v>
      </c>
      <c r="AN501" s="1">
        <f t="shared" si="128"/>
        <v>0.730677921392772</v>
      </c>
      <c r="BV501" s="1">
        <f t="shared" si="129"/>
        <v>0.681510164569216</v>
      </c>
      <c r="DD501" s="1">
        <f t="shared" si="130"/>
        <v>0.548252477829943</v>
      </c>
      <c r="EL501" s="1">
        <f t="shared" si="131"/>
        <v>0.407766990291262</v>
      </c>
      <c r="FV501" s="1">
        <f t="shared" si="132"/>
        <v>0.729469925844548</v>
      </c>
      <c r="FY501" s="6">
        <f t="shared" si="133"/>
        <v>0.732390678188007</v>
      </c>
      <c r="GB501" s="6">
        <f t="shared" si="134"/>
        <v>0.682143970084138</v>
      </c>
      <c r="GE501" s="6">
        <f t="shared" si="135"/>
        <v>0.547473625763465</v>
      </c>
      <c r="GH501" s="6">
        <f t="shared" si="136"/>
        <v>0.398119122257053</v>
      </c>
      <c r="HD501" s="1">
        <f t="shared" si="137"/>
        <v>0.732390678188007</v>
      </c>
      <c r="IL501" s="1">
        <f t="shared" si="138"/>
        <v>0.682143970084138</v>
      </c>
      <c r="JT501" s="1">
        <f t="shared" si="139"/>
        <v>0.547473625763465</v>
      </c>
      <c r="LB501" s="1">
        <f t="shared" si="140"/>
        <v>0.398119122257053</v>
      </c>
      <c r="ML501" s="1">
        <f t="shared" si="141"/>
        <v>0.731950844854071</v>
      </c>
      <c r="MO501" s="6">
        <f t="shared" si="142"/>
        <v>0.734098278872537</v>
      </c>
      <c r="MR501" s="6">
        <f t="shared" si="143"/>
        <v>0.685965444073962</v>
      </c>
      <c r="MU501" s="6">
        <f t="shared" si="144"/>
        <v>0.572996706915478</v>
      </c>
      <c r="MX501" s="6">
        <f t="shared" si="145"/>
        <v>0.430232558139535</v>
      </c>
      <c r="NT501" s="1">
        <f t="shared" si="146"/>
        <v>0.734098278872537</v>
      </c>
      <c r="PB501" s="1">
        <f t="shared" si="147"/>
        <v>0.685965444073962</v>
      </c>
      <c r="QJ501" s="1">
        <f t="shared" si="148"/>
        <v>0.572996706915478</v>
      </c>
      <c r="RR501" s="1">
        <f t="shared" si="149"/>
        <v>0.430232558139535</v>
      </c>
      <c r="TB501" s="1">
        <f t="shared" si="150"/>
        <v>0.731362804080565</v>
      </c>
      <c r="TE501" s="6">
        <f t="shared" si="151"/>
        <v>0.732412381683295</v>
      </c>
      <c r="TH501" s="6">
        <f t="shared" si="152"/>
        <v>0.687843616371411</v>
      </c>
      <c r="TK501" s="6">
        <f t="shared" si="153"/>
        <v>0.575055187637969</v>
      </c>
      <c r="TN501" s="6">
        <f t="shared" si="154"/>
        <v>0.428240740740741</v>
      </c>
      <c r="UJ501" s="1">
        <f t="shared" si="155"/>
        <v>0.732412381683295</v>
      </c>
      <c r="VR501" s="1">
        <f t="shared" si="156"/>
        <v>0.687843616371411</v>
      </c>
      <c r="WZ501" s="1">
        <f t="shared" si="157"/>
        <v>0.575055187637969</v>
      </c>
      <c r="YH501" s="1">
        <f t="shared" si="158"/>
        <v>0.428240740740741</v>
      </c>
    </row>
    <row r="505" spans="5:660">
      <c r="E505" s="1" t="s">
        <v>78</v>
      </c>
      <c r="F505" s="1">
        <f>AVERAGE(F469:F471)</f>
        <v>0.730316875561412</v>
      </c>
      <c r="G505" s="1">
        <f>STDEVA(F469:F471)</f>
        <v>0.00119963471343857</v>
      </c>
      <c r="H505" s="1" t="str">
        <f>H522</f>
        <v>a</v>
      </c>
      <c r="I505" s="1">
        <f>AVERAGE(I469:I471)</f>
        <v>0.732681449011088</v>
      </c>
      <c r="J505" s="1">
        <f>STDEVA(I469:I471)</f>
        <v>0.0016179044854728</v>
      </c>
      <c r="K505" s="1" t="str">
        <f>K522</f>
        <v>a</v>
      </c>
      <c r="L505" s="1">
        <f>AVERAGE(L469:L471)</f>
        <v>0.684963023144087</v>
      </c>
      <c r="M505" s="1">
        <f>STDEVA(L469:L471)</f>
        <v>0.00179268649764044</v>
      </c>
      <c r="N505" s="1" t="str">
        <f>N522</f>
        <v>a</v>
      </c>
      <c r="O505" s="1">
        <f>AVERAGE(O469:O471)</f>
        <v>0.614881847579698</v>
      </c>
      <c r="P505" s="1">
        <f>STDEVA(O469:O471)</f>
        <v>0.00115998072674814</v>
      </c>
      <c r="Q505" s="1" t="str">
        <f>Q522</f>
        <v>a</v>
      </c>
      <c r="R505" s="1">
        <f>AVERAGE(R469:R471)</f>
        <v>0.504497792614805</v>
      </c>
      <c r="S505" s="1">
        <f>STDEVA(R469:R471)</f>
        <v>0.003475282233398</v>
      </c>
      <c r="T505" s="1" t="str">
        <f>T522</f>
        <v>a</v>
      </c>
      <c r="FV505" s="1">
        <f>AVERAGE(FV469:FV471)</f>
        <v>0.731573569330832</v>
      </c>
      <c r="FW505" s="1">
        <f>STDEVA(FV469:FV471)</f>
        <v>0.000755405484773484</v>
      </c>
      <c r="FX505" s="1" t="str">
        <f>FX522</f>
        <v>a</v>
      </c>
      <c r="FY505" s="1">
        <f>AVERAGE(FY469:FY471)</f>
        <v>0.734651536848127</v>
      </c>
      <c r="FZ505" s="1">
        <f>STDEVA(FY469:FY471)</f>
        <v>0.00117372533373137</v>
      </c>
      <c r="GA505" s="1" t="str">
        <f>GA522</f>
        <v>a</v>
      </c>
      <c r="GB505" s="1">
        <f>AVERAGE(GB469:GB471)</f>
        <v>0.685134060489638</v>
      </c>
      <c r="GC505" s="1">
        <f>STDEVA(GB469:GB471)</f>
        <v>0.00156079859634213</v>
      </c>
      <c r="GD505" s="1" t="str">
        <f>GD522</f>
        <v>a</v>
      </c>
      <c r="GE505" s="1">
        <f>AVERAGE(GE469:GE471)</f>
        <v>0.616221496666594</v>
      </c>
      <c r="GF505" s="1">
        <f>STDEVA(GE469:GE471)</f>
        <v>0.00152502122287743</v>
      </c>
      <c r="GG505" s="1" t="str">
        <f>GG522</f>
        <v>a</v>
      </c>
      <c r="GH505" s="1">
        <f>AVERAGE(GH469:GH471)</f>
        <v>0.504642265777954</v>
      </c>
      <c r="GI505" s="1">
        <f>STDEVA(GH469:GH471)</f>
        <v>0.00092091464703163</v>
      </c>
      <c r="GJ505" s="1" t="str">
        <f>GJ522</f>
        <v>a</v>
      </c>
      <c r="ML505" s="1">
        <f>AVERAGE(ML469:ML471)</f>
        <v>0.733286518997439</v>
      </c>
      <c r="MM505" s="1">
        <f>STDEVA(ML469:ML471)</f>
        <v>0.000800808081561211</v>
      </c>
      <c r="MN505" s="1" t="str">
        <f>MN522</f>
        <v>a</v>
      </c>
      <c r="MO505" s="1">
        <f>AVERAGE(MO469:MO471)</f>
        <v>0.734738566214609</v>
      </c>
      <c r="MP505" s="1">
        <f>STDEVA(MO469:MO471)</f>
        <v>0.000362781526787608</v>
      </c>
      <c r="MQ505" s="1" t="str">
        <f>MQ522</f>
        <v>a</v>
      </c>
      <c r="MR505" s="1">
        <f>AVERAGE(MR469:MR471)</f>
        <v>0.693180995124782</v>
      </c>
      <c r="MS505" s="1">
        <f>STDEVA(MR469:MR471)</f>
        <v>0.00134122338466325</v>
      </c>
      <c r="MT505" s="1" t="str">
        <f>MT522</f>
        <v>a</v>
      </c>
      <c r="MU505" s="1">
        <f>AVERAGE(MU469:MU471)</f>
        <v>0.62422524464288</v>
      </c>
      <c r="MV505" s="1">
        <f>STDEVA(MU469:MU471)</f>
        <v>0.00209012845356976</v>
      </c>
      <c r="MW505" s="1" t="str">
        <f>MW522</f>
        <v>a</v>
      </c>
      <c r="MX505" s="1">
        <f>AVERAGE(MX469:MX471)</f>
        <v>0.554191486054557</v>
      </c>
      <c r="MY505" s="1">
        <f>STDEVA(MX469:MX471)</f>
        <v>0.00222683469193741</v>
      </c>
      <c r="MZ505" s="1" t="str">
        <f>MZ522</f>
        <v>a</v>
      </c>
      <c r="TB505" s="1">
        <f>AVERAGE(TB469:TB471)</f>
        <v>0.733533746717996</v>
      </c>
      <c r="TC505" s="1">
        <f>STDEVA(TB469:TB471)</f>
        <v>0.00136666894684406</v>
      </c>
      <c r="TD505" s="1" t="str">
        <f>TD522</f>
        <v>a</v>
      </c>
      <c r="TE505" s="1">
        <f>AVERAGE(TE469:TE471)</f>
        <v>0.734418925635191</v>
      </c>
      <c r="TF505" s="1">
        <f>STDEVA(TE469:TE471)</f>
        <v>0.0010247218000998</v>
      </c>
      <c r="TG505" s="1" t="str">
        <f>TG522</f>
        <v>a</v>
      </c>
      <c r="TH505" s="1">
        <f>AVERAGE(TH469:TH471)</f>
        <v>0.693376358462426</v>
      </c>
      <c r="TI505" s="1">
        <f>STDEVA(TH469:TH471)</f>
        <v>0.000959911028015542</v>
      </c>
      <c r="TJ505" s="1" t="str">
        <f>TJ522</f>
        <v>a</v>
      </c>
      <c r="TK505" s="1">
        <f>AVERAGE(TK469:TK471)</f>
        <v>0.62451895392207</v>
      </c>
      <c r="TL505" s="1">
        <f>STDEVA(TK469:TK471)</f>
        <v>0.00155155852332414</v>
      </c>
      <c r="TM505" s="1" t="str">
        <f>TM522</f>
        <v>a</v>
      </c>
      <c r="TN505" s="1">
        <f>AVERAGE(TN469:TN471)</f>
        <v>0.554607096440705</v>
      </c>
      <c r="TO505" s="1">
        <f>STDEVA(TN469:TN471)</f>
        <v>0.0011106756984915</v>
      </c>
      <c r="TP505" s="1" t="str">
        <f>TP522</f>
        <v>a</v>
      </c>
      <c r="UJ505" s="1">
        <f>AVERAGE(UJ469:UJ471)</f>
        <v>0.734418925635191</v>
      </c>
      <c r="UK505" s="1">
        <f>STDEVA(UJ469:UJ471)</f>
        <v>0.0010247218000998</v>
      </c>
      <c r="UL505" s="1">
        <f>UL522</f>
        <v>0</v>
      </c>
      <c r="VR505" s="1">
        <f>AVERAGE(VR469:VR471)</f>
        <v>0.693376358462426</v>
      </c>
      <c r="VS505" s="1">
        <f>STDEVA(VR469:VR471)</f>
        <v>0.000959911028015542</v>
      </c>
      <c r="VT505" s="1">
        <f>VT522</f>
        <v>0</v>
      </c>
      <c r="WZ505" s="1">
        <f>AVERAGE(WZ469:WZ471)</f>
        <v>0.62451895392207</v>
      </c>
      <c r="XA505" s="1">
        <f>STDEVA(WZ469:WZ471)</f>
        <v>0.00155155852332414</v>
      </c>
      <c r="XB505" s="1">
        <f>XB522</f>
        <v>0</v>
      </c>
      <c r="YH505" s="1">
        <f>AVERAGE(YH469:YH471)</f>
        <v>0.554607096440705</v>
      </c>
      <c r="YI505" s="1">
        <f>STDEVA(YH469:YH471)</f>
        <v>0.0011106756984915</v>
      </c>
      <c r="YJ505" s="1">
        <f>YJ522</f>
        <v>0</v>
      </c>
    </row>
    <row r="506" spans="5:660">
      <c r="E506" s="1" t="s">
        <v>81</v>
      </c>
      <c r="F506" s="1">
        <f>AVERAGE(F472:F474)</f>
        <v>0.730497786854696</v>
      </c>
      <c r="G506" s="1">
        <f>STDEVA(F472:F474)</f>
        <v>0.00134357861199434</v>
      </c>
      <c r="H506" s="1" t="str">
        <f>H523</f>
        <v>a</v>
      </c>
      <c r="I506" s="1">
        <f>AVERAGE(I472:I474)</f>
        <v>0.733823273361522</v>
      </c>
      <c r="J506" s="1">
        <f>STDEVA(I472:I474)</f>
        <v>0.00127880593452583</v>
      </c>
      <c r="K506" s="1" t="str">
        <f>K523</f>
        <v>a</v>
      </c>
      <c r="L506" s="1">
        <f>AVERAGE(L472:L474)</f>
        <v>0.684744296403597</v>
      </c>
      <c r="M506" s="1">
        <f>STDEVA(L472:L474)</f>
        <v>0.00301308754865673</v>
      </c>
      <c r="N506" s="1" t="str">
        <f>N523</f>
        <v>a</v>
      </c>
      <c r="O506" s="1">
        <f>AVERAGE(O472:O474)</f>
        <v>0.608040900805494</v>
      </c>
      <c r="P506" s="1">
        <f>STDEVA(O472:O474)</f>
        <v>0.0017589184170059</v>
      </c>
      <c r="Q506" s="1" t="str">
        <f>Q523</f>
        <v>a</v>
      </c>
      <c r="R506" s="1">
        <f>AVERAGE(R472:R474)</f>
        <v>0.496701089932019</v>
      </c>
      <c r="S506" s="1">
        <f>STDEVA(R472:R474)</f>
        <v>0.00245157271389955</v>
      </c>
      <c r="T506" s="1" t="str">
        <f>T523</f>
        <v>b</v>
      </c>
      <c r="FV506" s="1">
        <f>AVERAGE(FV472:FV474)</f>
        <v>0.730642811690164</v>
      </c>
      <c r="FW506" s="1">
        <f>STDEVA(FV472:FV474)</f>
        <v>0.00159129026045419</v>
      </c>
      <c r="FX506" s="1" t="str">
        <f>FX523</f>
        <v>ab</v>
      </c>
      <c r="FY506" s="1">
        <f>AVERAGE(FY472:FY474)</f>
        <v>0.733325500148383</v>
      </c>
      <c r="FZ506" s="1">
        <f>STDEVA(FY472:FY474)</f>
        <v>0.00108135525869163</v>
      </c>
      <c r="GA506" s="1" t="str">
        <f>GA523</f>
        <v>ab</v>
      </c>
      <c r="GB506" s="1">
        <f>AVERAGE(GB472:GB474)</f>
        <v>0.685137689642589</v>
      </c>
      <c r="GC506" s="1">
        <f>STDEVA(GB472:GB474)</f>
        <v>0.00184250234370794</v>
      </c>
      <c r="GD506" s="1" t="str">
        <f>GD523</f>
        <v>a</v>
      </c>
      <c r="GE506" s="1">
        <f>AVERAGE(GE472:GE474)</f>
        <v>0.606012609909304</v>
      </c>
      <c r="GF506" s="1">
        <f>STDEVA(GE472:GE474)</f>
        <v>0.00253334699823239</v>
      </c>
      <c r="GG506" s="1" t="str">
        <f>GG523</f>
        <v>b</v>
      </c>
      <c r="GH506" s="1">
        <f>AVERAGE(GH472:GH474)</f>
        <v>0.49497700770935</v>
      </c>
      <c r="GI506" s="1">
        <f>STDEVA(GH472:GH474)</f>
        <v>0.00208901487370279</v>
      </c>
      <c r="GJ506" s="1" t="str">
        <f>GJ523</f>
        <v>bc</v>
      </c>
      <c r="ML506" s="1">
        <f>AVERAGE(ML472:ML474)</f>
        <v>0.733422147711331</v>
      </c>
      <c r="MM506" s="1">
        <f>STDEVA(ML472:ML474)</f>
        <v>0.000709824843965912</v>
      </c>
      <c r="MN506" s="1" t="str">
        <f>MN523</f>
        <v>a</v>
      </c>
      <c r="MO506" s="1">
        <f>AVERAGE(MO472:MO474)</f>
        <v>0.734927705656495</v>
      </c>
      <c r="MP506" s="1">
        <f>STDEVA(MO472:MO474)</f>
        <v>0.000436069679374707</v>
      </c>
      <c r="MQ506" s="1" t="str">
        <f>MQ523</f>
        <v>a</v>
      </c>
      <c r="MR506" s="1">
        <f>AVERAGE(MR472:MR474)</f>
        <v>0.692069804442298</v>
      </c>
      <c r="MS506" s="1">
        <f>STDEVA(MR472:MR474)</f>
        <v>0.00136900370656486</v>
      </c>
      <c r="MT506" s="1" t="str">
        <f>MT523</f>
        <v>ab</v>
      </c>
      <c r="MU506" s="1">
        <f>AVERAGE(MU472:MU474)</f>
        <v>0.619463618437065</v>
      </c>
      <c r="MV506" s="1">
        <f>STDEVA(MU472:MU474)</f>
        <v>0.00245524576540449</v>
      </c>
      <c r="MW506" s="1" t="str">
        <f>MW523</f>
        <v>a</v>
      </c>
      <c r="MX506" s="1">
        <f>AVERAGE(MX472:MX474)</f>
        <v>0.543708866704543</v>
      </c>
      <c r="MY506" s="1">
        <f>STDEVA(MX472:MX474)</f>
        <v>0.00166791400069913</v>
      </c>
      <c r="MZ506" s="1" t="str">
        <f>MZ523</f>
        <v>b</v>
      </c>
      <c r="TB506" s="1">
        <f>AVERAGE(TB472:TB474)</f>
        <v>0.733331997922788</v>
      </c>
      <c r="TC506" s="1">
        <f>STDEVA(TB472:TB474)</f>
        <v>0.000875322881434036</v>
      </c>
      <c r="TD506" s="1" t="str">
        <f>TD523</f>
        <v>a</v>
      </c>
      <c r="TE506" s="1">
        <f>AVERAGE(TE472:TE474)</f>
        <v>0.734708604433884</v>
      </c>
      <c r="TF506" s="1">
        <f>STDEVA(TE472:TE474)</f>
        <v>0.000930133786160192</v>
      </c>
      <c r="TG506" s="1" t="str">
        <f>TG523</f>
        <v>a</v>
      </c>
      <c r="TH506" s="1">
        <f>AVERAGE(TH472:TH474)</f>
        <v>0.69247441605899</v>
      </c>
      <c r="TI506" s="1">
        <f>STDEVA(TH472:TH474)</f>
        <v>0.000888824585058426</v>
      </c>
      <c r="TJ506" s="1" t="str">
        <f>TJ523</f>
        <v>a</v>
      </c>
      <c r="TK506" s="1">
        <f>AVERAGE(TK472:TK474)</f>
        <v>0.619079737854439</v>
      </c>
      <c r="TL506" s="1">
        <f>STDEVA(TK472:TK474)</f>
        <v>0.00255741581908295</v>
      </c>
      <c r="TM506" s="1" t="str">
        <f>TM523</f>
        <v>b</v>
      </c>
      <c r="TN506" s="1">
        <f>AVERAGE(TN472:TN474)</f>
        <v>0.544349452100069</v>
      </c>
      <c r="TO506" s="1">
        <f>STDEVA(TN472:TN474)</f>
        <v>0.000873344270554534</v>
      </c>
      <c r="TP506" s="1" t="str">
        <f>TP523</f>
        <v>b</v>
      </c>
      <c r="UJ506" s="1">
        <f>AVERAGE(UJ472:UJ474)</f>
        <v>0.734708604433884</v>
      </c>
      <c r="UK506" s="1">
        <f>STDEVA(UJ472:UJ474)</f>
        <v>0.000930133786160192</v>
      </c>
      <c r="UL506" s="1">
        <f>UL523</f>
        <v>0</v>
      </c>
      <c r="VR506" s="1">
        <f>AVERAGE(VR472:VR474)</f>
        <v>0.69247441605899</v>
      </c>
      <c r="VS506" s="1">
        <f>STDEVA(VR472:VR474)</f>
        <v>0.000888824585058426</v>
      </c>
      <c r="VT506" s="1">
        <f>VT523</f>
        <v>0</v>
      </c>
      <c r="WZ506" s="1">
        <f>AVERAGE(WZ472:WZ474)</f>
        <v>0.619079737854439</v>
      </c>
      <c r="XA506" s="1">
        <f>STDEVA(WZ472:WZ474)</f>
        <v>0.00255741581908295</v>
      </c>
      <c r="XB506" s="1">
        <f>XB523</f>
        <v>0</v>
      </c>
      <c r="YH506" s="1">
        <f>AVERAGE(YH472:YH474)</f>
        <v>0.544349452100069</v>
      </c>
      <c r="YI506" s="1">
        <f>STDEVA(YH472:YH474)</f>
        <v>0.000873344270554534</v>
      </c>
      <c r="YJ506" s="1">
        <f>YJ523</f>
        <v>0</v>
      </c>
    </row>
    <row r="507" spans="5:658">
      <c r="E507" s="1" t="s">
        <v>101</v>
      </c>
      <c r="F507" s="1">
        <f>AVERAGE(F469:F474)</f>
        <v>0.730407331208054</v>
      </c>
      <c r="I507" s="1">
        <f>AVERAGE(I469:I474)</f>
        <v>0.733252361186305</v>
      </c>
      <c r="L507" s="1">
        <f>AVERAGE(L469:L474)</f>
        <v>0.684853659773842</v>
      </c>
      <c r="O507" s="1">
        <f>AVERAGE(O469:O474)</f>
        <v>0.611461374192596</v>
      </c>
      <c r="R507" s="1">
        <f>AVERAGE(R469:R474)</f>
        <v>0.500599441273412</v>
      </c>
      <c r="FV507" s="1">
        <f>AVERAGE(FV469:FV474)</f>
        <v>0.731108190510498</v>
      </c>
      <c r="FY507" s="1">
        <f>AVERAGE(FY469:FY474)</f>
        <v>0.733988518498255</v>
      </c>
      <c r="GB507" s="1">
        <f>AVERAGE(GB469:GB474)</f>
        <v>0.685135875066114</v>
      </c>
      <c r="GE507" s="1">
        <f>AVERAGE(GE469:GE474)</f>
        <v>0.611117053287949</v>
      </c>
      <c r="GH507" s="1">
        <f>AVERAGE(GH469:GH474)</f>
        <v>0.499809636743652</v>
      </c>
      <c r="ML507" s="1">
        <f>AVERAGE(ML469:ML474)</f>
        <v>0.733354333354385</v>
      </c>
      <c r="MO507" s="1">
        <f>AVERAGE(MO469:MO474)</f>
        <v>0.734833135935552</v>
      </c>
      <c r="MR507" s="1">
        <f>AVERAGE(MR469:MR474)</f>
        <v>0.69262539978354</v>
      </c>
      <c r="MU507" s="1">
        <f>AVERAGE(MU469:MU474)</f>
        <v>0.621844431539972</v>
      </c>
      <c r="MX507" s="1">
        <f>AVERAGE(MX469:MX474)</f>
        <v>0.54895017637955</v>
      </c>
      <c r="TB507" s="1">
        <f>AVERAGE(TB469:TB474)</f>
        <v>0.733432872320392</v>
      </c>
      <c r="TE507" s="1">
        <f>AVERAGE(TE469:TE474)</f>
        <v>0.734563765034538</v>
      </c>
      <c r="TH507" s="1">
        <f>AVERAGE(TH469:TH474)</f>
        <v>0.692925387260708</v>
      </c>
      <c r="TK507" s="1">
        <f>AVERAGE(TK469:TK474)</f>
        <v>0.621799345888255</v>
      </c>
      <c r="TN507" s="1">
        <f>AVERAGE(TN469:TN474)</f>
        <v>0.549478274270387</v>
      </c>
      <c r="UJ507" s="1">
        <f>AVERAGE(UJ469:UJ474)</f>
        <v>0.734563765034538</v>
      </c>
      <c r="VR507" s="1">
        <f>AVERAGE(VR469:VR474)</f>
        <v>0.692925387260708</v>
      </c>
      <c r="WZ507" s="1">
        <f>AVERAGE(WZ469:WZ474)</f>
        <v>0.621799345888255</v>
      </c>
      <c r="YH507" s="1">
        <f>AVERAGE(YH469:YH474)</f>
        <v>0.549478274270387</v>
      </c>
    </row>
    <row r="508" spans="5:660">
      <c r="E508" s="1" t="s">
        <v>80</v>
      </c>
      <c r="F508" s="1">
        <f>AVERAGE(F475:F477)</f>
        <v>0.724651709069391</v>
      </c>
      <c r="G508" s="1">
        <f>STDEVA(F475:F477)</f>
        <v>0.00151654826955131</v>
      </c>
      <c r="H508" s="1" t="str">
        <f t="shared" ref="H508:H510" si="159">H524</f>
        <v>b</v>
      </c>
      <c r="I508" s="1">
        <f>AVERAGE(I475:I477)</f>
        <v>0.728528166280208</v>
      </c>
      <c r="J508" s="1">
        <f>STDEVA(I475:I477)</f>
        <v>0.000976292995345719</v>
      </c>
      <c r="K508" s="1" t="str">
        <f t="shared" ref="K508:K510" si="160">K524</f>
        <v>b</v>
      </c>
      <c r="L508" s="1">
        <f>AVERAGE(L475:L477)</f>
        <v>0.670781511609964</v>
      </c>
      <c r="M508" s="1">
        <f>STDEVA(L475:L477)</f>
        <v>0.000715587187995529</v>
      </c>
      <c r="N508" s="1" t="str">
        <f t="shared" ref="N508:N510" si="161">N524</f>
        <v>b</v>
      </c>
      <c r="O508" s="1">
        <f>AVERAGE(O475:O477)</f>
        <v>0.612443267647324</v>
      </c>
      <c r="P508" s="1">
        <f>STDEVA(O475:O477)</f>
        <v>0.013101406583699</v>
      </c>
      <c r="Q508" s="1" t="str">
        <f t="shared" ref="Q508:Q510" si="162">Q524</f>
        <v>a</v>
      </c>
      <c r="R508" s="1">
        <f>AVERAGE(R475:R477)</f>
        <v>0.496337639337956</v>
      </c>
      <c r="S508" s="1">
        <f>STDEVA(R475:R477)</f>
        <v>0.00507224326601968</v>
      </c>
      <c r="T508" s="1" t="str">
        <f t="shared" ref="T508:T510" si="163">T524</f>
        <v>b</v>
      </c>
      <c r="FV508" s="1">
        <f>AVERAGE(FV475:FV477)</f>
        <v>0.724161654654548</v>
      </c>
      <c r="FW508" s="1">
        <f>STDEVA(FV475:FV477)</f>
        <v>0.0019416009617285</v>
      </c>
      <c r="FX508" s="1" t="str">
        <f t="shared" ref="FX508:FX510" si="164">FX524</f>
        <v>c</v>
      </c>
      <c r="FY508" s="1">
        <f>AVERAGE(FY475:FY477)</f>
        <v>0.728543218559455</v>
      </c>
      <c r="FZ508" s="1">
        <f>STDEVA(FY475:FY477)</f>
        <v>0.00066477660898633</v>
      </c>
      <c r="GA508" s="1" t="str">
        <f t="shared" ref="GA508:GA510" si="165">GA524</f>
        <v>c</v>
      </c>
      <c r="GB508" s="1">
        <f>AVERAGE(GB475:GB477)</f>
        <v>0.669073831174116</v>
      </c>
      <c r="GC508" s="1">
        <f>STDEVA(GB475:GB477)</f>
        <v>5.4742246792038e-5</v>
      </c>
      <c r="GD508" s="1" t="str">
        <f t="shared" ref="GD508:GD510" si="166">GD524</f>
        <v>b</v>
      </c>
      <c r="GE508" s="1">
        <f>AVERAGE(GE475:GE477)</f>
        <v>0.609714569663501</v>
      </c>
      <c r="GF508" s="1">
        <f>STDEVA(GE475:GE477)</f>
        <v>0.00238530120842431</v>
      </c>
      <c r="GG508" s="1" t="str">
        <f t="shared" ref="GG508:GG510" si="167">GG524</f>
        <v>b</v>
      </c>
      <c r="GH508" s="1">
        <f>AVERAGE(GH475:GH477)</f>
        <v>0.498171068628465</v>
      </c>
      <c r="GI508" s="1">
        <f>STDEVA(GH475:GH477)</f>
        <v>0.00648701709584217</v>
      </c>
      <c r="GJ508" s="1" t="str">
        <f t="shared" ref="GJ508:GJ510" si="168">GJ524</f>
        <v>b</v>
      </c>
      <c r="ML508" s="1">
        <f>AVERAGE(ML475:ML477)</f>
        <v>0.728274880613162</v>
      </c>
      <c r="MM508" s="1">
        <f>STDEVA(ML475:ML477)</f>
        <v>0.00113650981051113</v>
      </c>
      <c r="MN508" s="1" t="str">
        <f t="shared" ref="MN508:MN510" si="169">MN524</f>
        <v>c</v>
      </c>
      <c r="MO508" s="1">
        <f>AVERAGE(MO475:MO477)</f>
        <v>0.73110740132368</v>
      </c>
      <c r="MP508" s="1">
        <f>STDEVA(MO475:MO477)</f>
        <v>0.00159008663963653</v>
      </c>
      <c r="MQ508" s="1" t="str">
        <f t="shared" ref="MQ508:MQ510" si="170">MQ524</f>
        <v>b</v>
      </c>
      <c r="MR508" s="1">
        <f>AVERAGE(MR475:MR477)</f>
        <v>0.688763534877002</v>
      </c>
      <c r="MS508" s="1">
        <f>STDEVA(MR475:MR477)</f>
        <v>0.00281544074179847</v>
      </c>
      <c r="MT508" s="1" t="str">
        <f t="shared" ref="MT508:MT510" si="171">MT524</f>
        <v>bc</v>
      </c>
      <c r="MU508" s="1">
        <f>AVERAGE(MU475:MU477)</f>
        <v>0.620902449831327</v>
      </c>
      <c r="MV508" s="1">
        <f>STDEVA(MU475:MU477)</f>
        <v>0.00206969943941371</v>
      </c>
      <c r="MW508" s="1" t="str">
        <f t="shared" ref="MW508:MW510" si="172">MW524</f>
        <v>a</v>
      </c>
      <c r="MX508" s="1">
        <f>AVERAGE(MX475:MX477)</f>
        <v>0.545720554502689</v>
      </c>
      <c r="MY508" s="1">
        <f>STDEVA(MX475:MX477)</f>
        <v>0.00231942106642068</v>
      </c>
      <c r="MZ508" s="1" t="str">
        <f t="shared" ref="MZ508:MZ510" si="173">MZ524</f>
        <v>b</v>
      </c>
      <c r="TB508" s="1">
        <f>AVERAGE(TB475:TB477)</f>
        <v>0.728791499362014</v>
      </c>
      <c r="TC508" s="1">
        <f>STDEVA(TB475:TB477)</f>
        <v>0.000560102283494196</v>
      </c>
      <c r="TD508" s="1" t="str">
        <f t="shared" ref="TD508:TD510" si="174">TD524</f>
        <v>c</v>
      </c>
      <c r="TE508" s="1">
        <f>AVERAGE(TE475:TE477)</f>
        <v>0.731533896641975</v>
      </c>
      <c r="TF508" s="1">
        <f>STDEVA(TE475:TE477)</f>
        <v>0.00122401117177535</v>
      </c>
      <c r="TG508" s="1" t="str">
        <f t="shared" ref="TG508:TG510" si="175">TG524</f>
        <v>b</v>
      </c>
      <c r="TH508" s="1">
        <f>AVERAGE(TH475:TH477)</f>
        <v>0.684452606960882</v>
      </c>
      <c r="TI508" s="1">
        <f>STDEVA(TH475:TH477)</f>
        <v>0.00285859927758018</v>
      </c>
      <c r="TJ508" s="1" t="str">
        <f t="shared" ref="TJ508:TJ510" si="176">TJ524</f>
        <v>c</v>
      </c>
      <c r="TK508" s="1">
        <f>AVERAGE(TK475:TK477)</f>
        <v>0.617860412540096</v>
      </c>
      <c r="TL508" s="1">
        <f>STDEVA(TK475:TK477)</f>
        <v>0.00311964548791379</v>
      </c>
      <c r="TM508" s="1" t="str">
        <f t="shared" ref="TM508:TM510" si="177">TM524</f>
        <v>b</v>
      </c>
      <c r="TN508" s="1">
        <f>AVERAGE(TN475:TN477)</f>
        <v>0.549135917653013</v>
      </c>
      <c r="TO508" s="1">
        <f>STDEVA(TN475:TN477)</f>
        <v>0.00685844956691756</v>
      </c>
      <c r="TP508" s="1" t="str">
        <f t="shared" ref="TP508:TP510" si="178">TP524</f>
        <v>ab</v>
      </c>
      <c r="UJ508" s="1">
        <f>AVERAGE(UJ475:UJ477)</f>
        <v>0.731533896641975</v>
      </c>
      <c r="UK508" s="1">
        <f>STDEVA(UJ475:UJ477)</f>
        <v>0.00122401117177535</v>
      </c>
      <c r="UL508" s="1">
        <f t="shared" ref="UL508:UL510" si="179">UL524</f>
        <v>0</v>
      </c>
      <c r="VR508" s="1">
        <f>AVERAGE(VR475:VR477)</f>
        <v>0.684452606960882</v>
      </c>
      <c r="VS508" s="1">
        <f>STDEVA(VR475:VR477)</f>
        <v>0.00285859927758018</v>
      </c>
      <c r="VT508" s="1">
        <f t="shared" ref="VT508:VT510" si="180">VT524</f>
        <v>0</v>
      </c>
      <c r="WZ508" s="1">
        <f>AVERAGE(WZ475:WZ477)</f>
        <v>0.617860412540096</v>
      </c>
      <c r="XA508" s="1">
        <f>STDEVA(WZ475:WZ477)</f>
        <v>0.00311964548791379</v>
      </c>
      <c r="XB508" s="1">
        <f t="shared" ref="XB508:XB510" si="181">XB524</f>
        <v>0</v>
      </c>
      <c r="YH508" s="1">
        <f>AVERAGE(YH475:YH477)</f>
        <v>0.549135917653013</v>
      </c>
      <c r="YI508" s="1">
        <f>STDEVA(YH475:YH477)</f>
        <v>0.00685844956691756</v>
      </c>
      <c r="YJ508" s="1">
        <f t="shared" ref="YJ508:YJ510" si="182">YJ524</f>
        <v>0</v>
      </c>
    </row>
    <row r="509" spans="5:660">
      <c r="E509" s="1" t="s">
        <v>81</v>
      </c>
      <c r="F509" s="1">
        <f>AVERAGE(F478:F480)</f>
        <v>0.720670000540284</v>
      </c>
      <c r="G509" s="1">
        <f>STDEVA(F478:F480)</f>
        <v>0.00187815323735556</v>
      </c>
      <c r="H509" s="1" t="str">
        <f t="shared" si="159"/>
        <v>c</v>
      </c>
      <c r="I509" s="1">
        <f>AVERAGE(I478:I480)</f>
        <v>0.727148246460597</v>
      </c>
      <c r="J509" s="1">
        <f>STDEVA(I478:I480)</f>
        <v>0.00162482009494877</v>
      </c>
      <c r="K509" s="1" t="str">
        <f t="shared" si="160"/>
        <v>bc</v>
      </c>
      <c r="L509" s="1">
        <f>AVERAGE(L478:L480)</f>
        <v>0.647429385473284</v>
      </c>
      <c r="M509" s="1">
        <f>STDEVA(L478:L480)</f>
        <v>0.00157971101580375</v>
      </c>
      <c r="N509" s="1" t="str">
        <f t="shared" si="161"/>
        <v>d</v>
      </c>
      <c r="O509" s="1">
        <f>AVERAGE(O478:O480)</f>
        <v>0.55532590026029</v>
      </c>
      <c r="P509" s="1">
        <f>STDEVA(O478:O480)</f>
        <v>0.00368657365689722</v>
      </c>
      <c r="Q509" s="1" t="str">
        <f t="shared" si="162"/>
        <v>c</v>
      </c>
      <c r="R509" s="1">
        <f>AVERAGE(R478:R480)</f>
        <v>0.446245356656648</v>
      </c>
      <c r="S509" s="1">
        <f>STDEVA(R478:R480)</f>
        <v>0.00120516126797891</v>
      </c>
      <c r="T509" s="1" t="str">
        <f t="shared" si="163"/>
        <v>f</v>
      </c>
      <c r="FV509" s="1">
        <f>AVERAGE(FV478:FV480)</f>
        <v>0.720781997724434</v>
      </c>
      <c r="FW509" s="1">
        <f>STDEVA(FV478:FV480)</f>
        <v>0.000477714951662536</v>
      </c>
      <c r="FX509" s="1" t="str">
        <f t="shared" si="164"/>
        <v>d</v>
      </c>
      <c r="FY509" s="1">
        <f>AVERAGE(FY478:FY480)</f>
        <v>0.724590936781844</v>
      </c>
      <c r="FZ509" s="1">
        <f>STDEVA(FY478:FY480)</f>
        <v>0.000854424752543209</v>
      </c>
      <c r="GA509" s="1" t="str">
        <f t="shared" si="165"/>
        <v>de</v>
      </c>
      <c r="GB509" s="1">
        <f>AVERAGE(GB478:GB480)</f>
        <v>0.648632515358143</v>
      </c>
      <c r="GC509" s="1">
        <f>STDEVA(GB478:GB480)</f>
        <v>0.00115723174567302</v>
      </c>
      <c r="GD509" s="1" t="str">
        <f t="shared" si="166"/>
        <v>d</v>
      </c>
      <c r="GE509" s="1">
        <f>AVERAGE(GE478:GE480)</f>
        <v>0.552287412855838</v>
      </c>
      <c r="GF509" s="1">
        <f>STDEVA(GE478:GE480)</f>
        <v>0.00213973147900916</v>
      </c>
      <c r="GG509" s="1" t="str">
        <f t="shared" si="167"/>
        <v>e</v>
      </c>
      <c r="GH509" s="1">
        <f>AVERAGE(GH478:GH480)</f>
        <v>0.444989111736492</v>
      </c>
      <c r="GI509" s="1">
        <f>STDEVA(GH478:GH480)</f>
        <v>0.00257728577476883</v>
      </c>
      <c r="GJ509" s="1" t="str">
        <f t="shared" si="168"/>
        <v>f</v>
      </c>
      <c r="ML509" s="1">
        <f>AVERAGE(ML478:ML480)</f>
        <v>0.723535230321911</v>
      </c>
      <c r="MM509" s="1">
        <f>STDEVA(ML478:ML480)</f>
        <v>0.000359427024930631</v>
      </c>
      <c r="MN509" s="1" t="str">
        <f t="shared" si="169"/>
        <v>e</v>
      </c>
      <c r="MO509" s="1">
        <f>AVERAGE(MO478:MO480)</f>
        <v>0.729144893715971</v>
      </c>
      <c r="MP509" s="1">
        <f>STDEVA(MO478:MO480)</f>
        <v>0.000609785156878994</v>
      </c>
      <c r="MQ509" s="1" t="str">
        <f t="shared" si="170"/>
        <v>c</v>
      </c>
      <c r="MR509" s="1">
        <f>AVERAGE(MR478:MR480)</f>
        <v>0.667393316706912</v>
      </c>
      <c r="MS509" s="1">
        <f>STDEVA(MR478:MR480)</f>
        <v>0.00280463890087487</v>
      </c>
      <c r="MT509" s="1" t="str">
        <f t="shared" si="171"/>
        <v>e</v>
      </c>
      <c r="MU509" s="1">
        <f>AVERAGE(MU478:MU480)</f>
        <v>0.570651458317932</v>
      </c>
      <c r="MV509" s="1">
        <f>STDEVA(MU478:MU480)</f>
        <v>0.00237606186915221</v>
      </c>
      <c r="MW509" s="1" t="str">
        <f t="shared" si="172"/>
        <v>d</v>
      </c>
      <c r="MX509" s="1">
        <f>AVERAGE(MX478:MX480)</f>
        <v>0.527476020320639</v>
      </c>
      <c r="MY509" s="1">
        <f>STDEVA(MX478:MX480)</f>
        <v>0.00909623390906253</v>
      </c>
      <c r="MZ509" s="1" t="str">
        <f t="shared" si="173"/>
        <v>cd</v>
      </c>
      <c r="TB509" s="1">
        <f>AVERAGE(TB478:TB480)</f>
        <v>0.726317891662575</v>
      </c>
      <c r="TC509" s="1">
        <f>STDEVA(TB478:TB480)</f>
        <v>0.000566400943493258</v>
      </c>
      <c r="TD509" s="1" t="str">
        <f t="shared" si="174"/>
        <v>d</v>
      </c>
      <c r="TE509" s="1">
        <f>AVERAGE(TE478:TE480)</f>
        <v>0.728469201922155</v>
      </c>
      <c r="TF509" s="1">
        <f>STDEVA(TE478:TE480)</f>
        <v>0.000809884267982855</v>
      </c>
      <c r="TG509" s="1" t="str">
        <f t="shared" si="175"/>
        <v>c</v>
      </c>
      <c r="TH509" s="1">
        <f>AVERAGE(TH478:TH480)</f>
        <v>0.667543514219904</v>
      </c>
      <c r="TI509" s="1">
        <f>STDEVA(TH478:TH480)</f>
        <v>0.0022134875897263</v>
      </c>
      <c r="TJ509" s="1" t="str">
        <f t="shared" si="176"/>
        <v>f</v>
      </c>
      <c r="TK509" s="1">
        <f>AVERAGE(TK478:TK480)</f>
        <v>0.570988783143933</v>
      </c>
      <c r="TL509" s="1">
        <f>STDEVA(TK478:TK480)</f>
        <v>0.00241398886912251</v>
      </c>
      <c r="TM509" s="1" t="str">
        <f t="shared" si="177"/>
        <v>e</v>
      </c>
      <c r="TN509" s="1">
        <f>AVERAGE(TN478:TN480)</f>
        <v>0.523194454818422</v>
      </c>
      <c r="TO509" s="1">
        <f>STDEVA(TN478:TN480)</f>
        <v>0.00601483386511834</v>
      </c>
      <c r="TP509" s="1" t="str">
        <f t="shared" si="178"/>
        <v>c</v>
      </c>
      <c r="UJ509" s="1">
        <f>AVERAGE(UJ478:UJ480)</f>
        <v>0.728469201922155</v>
      </c>
      <c r="UK509" s="1">
        <f>STDEVA(UJ478:UJ480)</f>
        <v>0.000809884267982855</v>
      </c>
      <c r="UL509" s="1">
        <f t="shared" si="179"/>
        <v>0</v>
      </c>
      <c r="VR509" s="1">
        <f>AVERAGE(VR478:VR480)</f>
        <v>0.667543514219904</v>
      </c>
      <c r="VS509" s="1">
        <f>STDEVA(VR478:VR480)</f>
        <v>0.0022134875897263</v>
      </c>
      <c r="VT509" s="1">
        <f t="shared" si="180"/>
        <v>0</v>
      </c>
      <c r="WZ509" s="1">
        <f>AVERAGE(WZ478:WZ480)</f>
        <v>0.570988783143933</v>
      </c>
      <c r="XA509" s="1">
        <f>STDEVA(WZ478:WZ480)</f>
        <v>0.00241398886912251</v>
      </c>
      <c r="XB509" s="1">
        <f t="shared" si="181"/>
        <v>0</v>
      </c>
      <c r="YH509" s="1">
        <f>AVERAGE(YH478:YH480)</f>
        <v>0.523194454818422</v>
      </c>
      <c r="YI509" s="1">
        <f>STDEVA(YH478:YH480)</f>
        <v>0.00601483386511834</v>
      </c>
      <c r="YJ509" s="1">
        <f t="shared" si="182"/>
        <v>0</v>
      </c>
    </row>
    <row r="510" spans="5:660">
      <c r="E510" s="1" t="s">
        <v>82</v>
      </c>
      <c r="F510" s="1">
        <f>AVERAGE(F481:F483)</f>
        <v>0.707182132188257</v>
      </c>
      <c r="G510" s="1">
        <f>STDEVA(F481:F483)</f>
        <v>0.00125692517574664</v>
      </c>
      <c r="H510" s="1" t="str">
        <f t="shared" si="159"/>
        <v>e</v>
      </c>
      <c r="I510" s="1">
        <f>AVERAGE(I481:I483)</f>
        <v>0.715617023515264</v>
      </c>
      <c r="J510" s="1">
        <f>STDEVA(I481:I483)</f>
        <v>0.00207982411127788</v>
      </c>
      <c r="K510" s="1" t="str">
        <f t="shared" si="160"/>
        <v>d</v>
      </c>
      <c r="L510" s="1">
        <f>AVERAGE(L481:L483)</f>
        <v>0.586755450778876</v>
      </c>
      <c r="M510" s="1">
        <f>STDEVA(L481:L483)</f>
        <v>0.0040581589758022</v>
      </c>
      <c r="N510" s="1" t="str">
        <f t="shared" si="161"/>
        <v>e</v>
      </c>
      <c r="O510" s="1">
        <f>AVERAGE(O481:O483)</f>
        <v>0.408218768638218</v>
      </c>
      <c r="P510" s="1">
        <f>STDEVA(O481:O483)</f>
        <v>0.00281233838097917</v>
      </c>
      <c r="Q510" s="1" t="str">
        <f t="shared" si="162"/>
        <v>d</v>
      </c>
      <c r="R510" s="1">
        <f>AVERAGE(R481:R483)</f>
        <v>0.373708885446851</v>
      </c>
      <c r="S510" s="1">
        <f>STDEVA(R481:R483)</f>
        <v>0.0010334523490324</v>
      </c>
      <c r="T510" s="1" t="str">
        <f t="shared" si="163"/>
        <v>h</v>
      </c>
      <c r="FV510" s="1">
        <f>AVERAGE(FV481:FV483)</f>
        <v>0.706561683077135</v>
      </c>
      <c r="FW510" s="1">
        <f>STDEVA(FV481:FV483)</f>
        <v>0.00309516512906173</v>
      </c>
      <c r="FX510" s="1" t="str">
        <f t="shared" si="164"/>
        <v>f</v>
      </c>
      <c r="FY510" s="1">
        <f>AVERAGE(FY481:FY483)</f>
        <v>0.716227838968693</v>
      </c>
      <c r="FZ510" s="1">
        <f>STDEVA(FY481:FY483)</f>
        <v>0.00208338460217289</v>
      </c>
      <c r="GA510" s="1" t="str">
        <f t="shared" si="165"/>
        <v>f</v>
      </c>
      <c r="GB510" s="1">
        <f>AVERAGE(GB481:GB483)</f>
        <v>0.58274547153751</v>
      </c>
      <c r="GC510" s="1">
        <f>STDEVA(GB481:GB483)</f>
        <v>0.00563754148937825</v>
      </c>
      <c r="GD510" s="1" t="str">
        <f t="shared" si="166"/>
        <v>e</v>
      </c>
      <c r="GE510" s="1">
        <f>AVERAGE(GE481:GE483)</f>
        <v>0.405441265417964</v>
      </c>
      <c r="GF510" s="1">
        <f>STDEVA(GE481:GE483)</f>
        <v>0.00374727321763277</v>
      </c>
      <c r="GG510" s="1" t="str">
        <f t="shared" si="167"/>
        <v>g</v>
      </c>
      <c r="GH510" s="1">
        <f>AVERAGE(GH481:GH483)</f>
        <v>0.374119166421719</v>
      </c>
      <c r="GI510" s="1">
        <f>STDEVA(GH481:GH483)</f>
        <v>0.00272535169942942</v>
      </c>
      <c r="GJ510" s="1" t="str">
        <f t="shared" si="168"/>
        <v>h</v>
      </c>
      <c r="ML510" s="1">
        <f>AVERAGE(ML481:ML483)</f>
        <v>0.713373575919235</v>
      </c>
      <c r="MM510" s="1">
        <f>STDEVA(ML481:ML483)</f>
        <v>0.00182730835237671</v>
      </c>
      <c r="MN510" s="1" t="str">
        <f t="shared" si="169"/>
        <v>f</v>
      </c>
      <c r="MO510" s="1">
        <f>AVERAGE(MO481:MO483)</f>
        <v>0.722399431381379</v>
      </c>
      <c r="MP510" s="1">
        <f>STDEVA(MO481:MO483)</f>
        <v>0.00125990432108891</v>
      </c>
      <c r="MQ510" s="1" t="str">
        <f t="shared" si="170"/>
        <v>d</v>
      </c>
      <c r="MR510" s="1">
        <f>AVERAGE(MR481:MR483)</f>
        <v>0.628184205269017</v>
      </c>
      <c r="MS510" s="1">
        <f>STDEVA(MR481:MR483)</f>
        <v>0.00338487458638806</v>
      </c>
      <c r="MT510" s="1" t="str">
        <f t="shared" si="171"/>
        <v>f</v>
      </c>
      <c r="MU510" s="1">
        <f>AVERAGE(MU481:MU483)</f>
        <v>0.44270819384659</v>
      </c>
      <c r="MV510" s="1">
        <f>STDEVA(MU481:MU483)</f>
        <v>0.00450674589363272</v>
      </c>
      <c r="MW510" s="1" t="str">
        <f t="shared" si="172"/>
        <v>e</v>
      </c>
      <c r="MX510" s="1">
        <f>AVERAGE(MX481:MX483)</f>
        <v>0.410568415461493</v>
      </c>
      <c r="MY510" s="1">
        <f>STDEVA(MX481:MX483)</f>
        <v>0.00419503867828268</v>
      </c>
      <c r="MZ510" s="1" t="str">
        <f t="shared" si="173"/>
        <v>g</v>
      </c>
      <c r="TB510" s="1">
        <f>AVERAGE(TB481:TB483)</f>
        <v>0.713048083194759</v>
      </c>
      <c r="TC510" s="1">
        <f>STDEVA(TB481:TB483)</f>
        <v>0.00209039484677935</v>
      </c>
      <c r="TD510" s="1" t="str">
        <f t="shared" si="174"/>
        <v>e</v>
      </c>
      <c r="TE510" s="1">
        <f>AVERAGE(TE481:TE483)</f>
        <v>0.723486512539537</v>
      </c>
      <c r="TF510" s="1">
        <f>STDEVA(TE481:TE483)</f>
        <v>0.000644114149855617</v>
      </c>
      <c r="TG510" s="1" t="str">
        <f t="shared" si="175"/>
        <v>e</v>
      </c>
      <c r="TH510" s="1">
        <f>AVERAGE(TH481:TH483)</f>
        <v>0.628183374391703</v>
      </c>
      <c r="TI510" s="1">
        <f>STDEVA(TH481:TH483)</f>
        <v>0.00253535902760098</v>
      </c>
      <c r="TJ510" s="1" t="str">
        <f t="shared" si="176"/>
        <v>g</v>
      </c>
      <c r="TK510" s="1">
        <f>AVERAGE(TK481:TK483)</f>
        <v>0.444284811689508</v>
      </c>
      <c r="TL510" s="1">
        <f>STDEVA(TK481:TK483)</f>
        <v>0.00392819347693127</v>
      </c>
      <c r="TM510" s="1" t="str">
        <f t="shared" si="177"/>
        <v>f</v>
      </c>
      <c r="TN510" s="1">
        <f>AVERAGE(TN481:TN483)</f>
        <v>0.417129659749497</v>
      </c>
      <c r="TO510" s="1">
        <f>STDEVA(TN481:TN483)</f>
        <v>0.00268794928065493</v>
      </c>
      <c r="TP510" s="1" t="str">
        <f t="shared" si="178"/>
        <v>f</v>
      </c>
      <c r="UJ510" s="1">
        <f>AVERAGE(UJ481:UJ483)</f>
        <v>0.723486512539537</v>
      </c>
      <c r="UK510" s="1">
        <f>STDEVA(UJ481:UJ483)</f>
        <v>0.000644114149855617</v>
      </c>
      <c r="UL510" s="1">
        <f t="shared" si="179"/>
        <v>0</v>
      </c>
      <c r="VR510" s="1">
        <f>AVERAGE(VR481:VR483)</f>
        <v>0.628183374391703</v>
      </c>
      <c r="VS510" s="1">
        <f>STDEVA(VR481:VR483)</f>
        <v>0.00253535902760098</v>
      </c>
      <c r="VT510" s="1">
        <f t="shared" si="180"/>
        <v>0</v>
      </c>
      <c r="WZ510" s="1">
        <f>AVERAGE(WZ481:WZ483)</f>
        <v>0.444284811689508</v>
      </c>
      <c r="XA510" s="1">
        <f>STDEVA(WZ481:WZ483)</f>
        <v>0.00392819347693127</v>
      </c>
      <c r="XB510" s="1">
        <f t="shared" si="181"/>
        <v>0</v>
      </c>
      <c r="YH510" s="1">
        <f>AVERAGE(YH481:YH483)</f>
        <v>0.417129659749497</v>
      </c>
      <c r="YI510" s="1">
        <f>STDEVA(YH481:YH483)</f>
        <v>0.00268794928065493</v>
      </c>
      <c r="YJ510" s="1">
        <f t="shared" si="182"/>
        <v>0</v>
      </c>
    </row>
    <row r="511" spans="5:658">
      <c r="E511" s="1" t="s">
        <v>102</v>
      </c>
      <c r="F511" s="1">
        <f>AVERAGE(F475:F483)</f>
        <v>0.717501280599311</v>
      </c>
      <c r="I511" s="1">
        <f>AVERAGE(I475:I483)</f>
        <v>0.723764478752023</v>
      </c>
      <c r="L511" s="1">
        <f>AVERAGE(L475:L483)</f>
        <v>0.634988782620708</v>
      </c>
      <c r="O511" s="1">
        <f>AVERAGE(O475:O483)</f>
        <v>0.525329312181944</v>
      </c>
      <c r="R511" s="1">
        <f>AVERAGE(R475:R483)</f>
        <v>0.438763960480485</v>
      </c>
      <c r="FV511" s="1">
        <f>AVERAGE(FV475:FV483)</f>
        <v>0.717168445152039</v>
      </c>
      <c r="FY511" s="1">
        <f>AVERAGE(FY475:FY483)</f>
        <v>0.723120664769997</v>
      </c>
      <c r="GB511" s="1">
        <f>AVERAGE(GB475:GB483)</f>
        <v>0.63348393935659</v>
      </c>
      <c r="GE511" s="1">
        <f>AVERAGE(GE475:GE483)</f>
        <v>0.522481082645768</v>
      </c>
      <c r="GH511" s="1">
        <f>AVERAGE(GH475:GH483)</f>
        <v>0.439093115595559</v>
      </c>
      <c r="ML511" s="1">
        <f>AVERAGE(ML475:ML483)</f>
        <v>0.721727895618102</v>
      </c>
      <c r="MO511" s="1">
        <f>AVERAGE(MO475:MO483)</f>
        <v>0.727550575473677</v>
      </c>
      <c r="MR511" s="1">
        <f>AVERAGE(MR475:MR483)</f>
        <v>0.661447018950977</v>
      </c>
      <c r="MU511" s="1">
        <f>AVERAGE(MU475:MU483)</f>
        <v>0.544754033998616</v>
      </c>
      <c r="MX511" s="1">
        <f>AVERAGE(MX475:MX483)</f>
        <v>0.49458833009494</v>
      </c>
      <c r="TB511" s="1">
        <f>AVERAGE(TB475:TB483)</f>
        <v>0.722719158073116</v>
      </c>
      <c r="TE511" s="1">
        <f>AVERAGE(TE475:TE483)</f>
        <v>0.727829870367889</v>
      </c>
      <c r="TH511" s="1">
        <f>AVERAGE(TH475:TH483)</f>
        <v>0.660059831857496</v>
      </c>
      <c r="TK511" s="1">
        <f>AVERAGE(TK475:TK483)</f>
        <v>0.544378002457846</v>
      </c>
      <c r="TN511" s="1">
        <f>AVERAGE(TN475:TN483)</f>
        <v>0.496486677406977</v>
      </c>
      <c r="UJ511" s="1">
        <f>AVERAGE(UJ475:UJ483)</f>
        <v>0.727829870367889</v>
      </c>
      <c r="VR511" s="1">
        <f>AVERAGE(VR475:VR483)</f>
        <v>0.660059831857496</v>
      </c>
      <c r="WZ511" s="1">
        <f>AVERAGE(WZ475:WZ483)</f>
        <v>0.544378002457846</v>
      </c>
      <c r="YH511" s="1">
        <f>AVERAGE(YH475:YH483)</f>
        <v>0.496486677406977</v>
      </c>
    </row>
    <row r="512" spans="5:660">
      <c r="E512" s="1" t="s">
        <v>83</v>
      </c>
      <c r="F512" s="1">
        <f>AVERAGE(F484:F486)</f>
        <v>0.71854482793393</v>
      </c>
      <c r="G512" s="1">
        <f>STDEVA(F484:F486)</f>
        <v>0.00105341804421559</v>
      </c>
      <c r="H512" s="1" t="str">
        <f t="shared" ref="H512:H514" si="183">H527</f>
        <v>cd</v>
      </c>
      <c r="I512" s="1">
        <f>AVERAGE(I484:I486)</f>
        <v>0.724931112901627</v>
      </c>
      <c r="J512" s="1">
        <f>STDEVA(I484:I486)</f>
        <v>0.00185322396340718</v>
      </c>
      <c r="K512" s="1" t="str">
        <f t="shared" ref="K512:K514" si="184">K527</f>
        <v>c</v>
      </c>
      <c r="L512" s="1">
        <f>AVERAGE(L484:L486)</f>
        <v>0.663448956652378</v>
      </c>
      <c r="M512" s="1">
        <f>STDEVA(L484:L486)</f>
        <v>0.00189514596822</v>
      </c>
      <c r="N512" s="1" t="str">
        <f t="shared" ref="N512:N514" si="185">N527</f>
        <v>c</v>
      </c>
      <c r="O512" s="1">
        <f>AVERAGE(O484:O486)</f>
        <v>0.580222994573925</v>
      </c>
      <c r="P512" s="1">
        <f>STDEVA(O484:O486)</f>
        <v>0.00756125265337829</v>
      </c>
      <c r="Q512" s="1" t="str">
        <f t="shared" ref="Q512:Q514" si="186">Q527</f>
        <v>b</v>
      </c>
      <c r="R512" s="1">
        <f>AVERAGE(R484:R486)</f>
        <v>0.489001113829022</v>
      </c>
      <c r="S512" s="1">
        <f>STDEVA(R484:R486)</f>
        <v>0.00194266226117955</v>
      </c>
      <c r="T512" s="1" t="str">
        <f t="shared" ref="T512:T514" si="187">T527</f>
        <v>c</v>
      </c>
      <c r="FV512" s="1">
        <f>AVERAGE(FV484:FV486)</f>
        <v>0.719750472186956</v>
      </c>
      <c r="FW512" s="1">
        <f>STDEVA(FV484:FV486)</f>
        <v>0.00126082959233227</v>
      </c>
      <c r="FX512" s="1" t="str">
        <f t="shared" ref="FX512:FX514" si="188">FX527</f>
        <v>de</v>
      </c>
      <c r="FY512" s="1">
        <f>AVERAGE(FY484:FY486)</f>
        <v>0.724417177568565</v>
      </c>
      <c r="FZ512" s="1">
        <f>STDEVA(FY484:FY486)</f>
        <v>0.00140466730708296</v>
      </c>
      <c r="GA512" s="1" t="str">
        <f t="shared" ref="GA512:GA514" si="189">GA527</f>
        <v>de</v>
      </c>
      <c r="GB512" s="1">
        <f>AVERAGE(GB484:GB486)</f>
        <v>0.662886616493357</v>
      </c>
      <c r="GC512" s="1">
        <f>STDEVA(GB484:GB486)</f>
        <v>0.00158647695379502</v>
      </c>
      <c r="GD512" s="1" t="str">
        <f t="shared" ref="GD512:GD514" si="190">GD527</f>
        <v>c</v>
      </c>
      <c r="GE512" s="1">
        <f>AVERAGE(GE484:GE486)</f>
        <v>0.584591644931491</v>
      </c>
      <c r="GF512" s="1">
        <f>STDEVA(GE484:GE486)</f>
        <v>0.00851684521650518</v>
      </c>
      <c r="GG512" s="1" t="str">
        <f t="shared" ref="GG512:GG514" si="191">GG527</f>
        <v>d</v>
      </c>
      <c r="GH512" s="1">
        <f>AVERAGE(GH484:GH486)</f>
        <v>0.48494796798377</v>
      </c>
      <c r="GI512" s="1">
        <f>STDEVA(GH484:GH486)</f>
        <v>0.00226565879220744</v>
      </c>
      <c r="GJ512" s="1" t="str">
        <f t="shared" ref="GJ512:GJ514" si="192">GJ527</f>
        <v>d</v>
      </c>
      <c r="ML512" s="1">
        <f>AVERAGE(ML484:ML486)</f>
        <v>0.725230083599967</v>
      </c>
      <c r="MM512" s="1">
        <f>STDEVA(ML484:ML486)</f>
        <v>0.000835219145835954</v>
      </c>
      <c r="MN512" s="1" t="str">
        <f t="shared" ref="MN512:MN514" si="193">MN527</f>
        <v>d</v>
      </c>
      <c r="MO512" s="1">
        <f>AVERAGE(MO484:MO486)</f>
        <v>0.729536830087885</v>
      </c>
      <c r="MP512" s="1">
        <f>STDEVA(MO484:MO486)</f>
        <v>0.000616047248972633</v>
      </c>
      <c r="MQ512" s="1" t="str">
        <f t="shared" ref="MQ512:MQ514" si="194">MQ527</f>
        <v>c</v>
      </c>
      <c r="MR512" s="1">
        <f>AVERAGE(MR484:MR486)</f>
        <v>0.677163300619629</v>
      </c>
      <c r="MS512" s="1">
        <f>STDEVA(MR484:MR486)</f>
        <v>0.00229967179230502</v>
      </c>
      <c r="MT512" s="1" t="str">
        <f t="shared" ref="MT512:MT514" si="195">MT527</f>
        <v>d</v>
      </c>
      <c r="MU512" s="1">
        <f>AVERAGE(MU484:MU486)</f>
        <v>0.597326487639279</v>
      </c>
      <c r="MV512" s="1">
        <f>STDEVA(MU484:MU486)</f>
        <v>0.00400524497384087</v>
      </c>
      <c r="MW512" s="1" t="str">
        <f t="shared" ref="MW512:MW514" si="196">MW527</f>
        <v>b</v>
      </c>
      <c r="MX512" s="1">
        <f>AVERAGE(MX484:MX486)</f>
        <v>0.523854939756908</v>
      </c>
      <c r="MY512" s="1">
        <f>STDEVA(MX484:MX486)</f>
        <v>0.00149067524020503</v>
      </c>
      <c r="MZ512" s="1" t="str">
        <f t="shared" ref="MZ512:MZ514" si="197">MZ527</f>
        <v>cd</v>
      </c>
      <c r="TB512" s="1">
        <f>AVERAGE(TB484:TB486)</f>
        <v>0.725998857282995</v>
      </c>
      <c r="TC512" s="1">
        <f>STDEVA(TB484:TB486)</f>
        <v>0.000930175575971178</v>
      </c>
      <c r="TD512" s="1" t="str">
        <f t="shared" ref="TD512:TD514" si="198">TD527</f>
        <v>d</v>
      </c>
      <c r="TE512" s="1">
        <f>AVERAGE(TE484:TE486)</f>
        <v>0.728512557445324</v>
      </c>
      <c r="TF512" s="1">
        <f>STDEVA(TE484:TE486)</f>
        <v>0.00109399270223762</v>
      </c>
      <c r="TG512" s="1" t="str">
        <f t="shared" ref="TG512:TG514" si="199">TG527</f>
        <v>c</v>
      </c>
      <c r="TH512" s="1">
        <f>AVERAGE(TH484:TH486)</f>
        <v>0.679238091573179</v>
      </c>
      <c r="TI512" s="1">
        <f>STDEVA(TH484:TH486)</f>
        <v>0.00114491192950189</v>
      </c>
      <c r="TJ512" s="1" t="str">
        <f t="shared" ref="TJ512:TJ514" si="200">TJ527</f>
        <v>d</v>
      </c>
      <c r="TK512" s="1">
        <f>AVERAGE(TK484:TK486)</f>
        <v>0.594375923445375</v>
      </c>
      <c r="TL512" s="1">
        <f>STDEVA(TK484:TK486)</f>
        <v>0.00270042196085749</v>
      </c>
      <c r="TM512" s="1" t="str">
        <f t="shared" ref="TM512:TM514" si="201">TM527</f>
        <v>c</v>
      </c>
      <c r="TN512" s="1">
        <f>AVERAGE(TN484:TN486)</f>
        <v>0.524799956001506</v>
      </c>
      <c r="TO512" s="1">
        <f>STDEVA(TN484:TN486)</f>
        <v>0.00285773684522932</v>
      </c>
      <c r="TP512" s="1" t="str">
        <f t="shared" ref="TP512:TP514" si="202">TP527</f>
        <v>c</v>
      </c>
      <c r="UJ512" s="1">
        <f>AVERAGE(UJ484:UJ486)</f>
        <v>0.728512557445324</v>
      </c>
      <c r="UK512" s="1">
        <f>STDEVA(UJ484:UJ486)</f>
        <v>0.00109399270223762</v>
      </c>
      <c r="UL512" s="1">
        <f t="shared" ref="UL512:UL514" si="203">UL527</f>
        <v>0</v>
      </c>
      <c r="VR512" s="1">
        <f>AVERAGE(VR484:VR486)</f>
        <v>0.679238091573179</v>
      </c>
      <c r="VS512" s="1">
        <f>STDEVA(VR484:VR486)</f>
        <v>0.00114491192950189</v>
      </c>
      <c r="VT512" s="1">
        <f t="shared" ref="VT512:VT514" si="204">VT527</f>
        <v>0</v>
      </c>
      <c r="WZ512" s="1">
        <f>AVERAGE(WZ484:WZ486)</f>
        <v>0.594375923445375</v>
      </c>
      <c r="XA512" s="1">
        <f>STDEVA(WZ484:WZ486)</f>
        <v>0.00270042196085749</v>
      </c>
      <c r="XB512" s="1">
        <f t="shared" ref="XB512:XB514" si="205">XB527</f>
        <v>0</v>
      </c>
      <c r="YH512" s="1">
        <f>AVERAGE(YH484:YH486)</f>
        <v>0.524799956001506</v>
      </c>
      <c r="YI512" s="1">
        <f>STDEVA(YH484:YH486)</f>
        <v>0.00285773684522932</v>
      </c>
      <c r="YJ512" s="1">
        <f t="shared" ref="YJ512:YJ514" si="206">YJ527</f>
        <v>0</v>
      </c>
    </row>
    <row r="513" spans="5:660">
      <c r="E513" s="1" t="s">
        <v>84</v>
      </c>
      <c r="F513" s="1">
        <f>AVERAGE(F487:F489)</f>
        <v>0.717528887673012</v>
      </c>
      <c r="G513" s="1">
        <f>STDEVA(F487:F489)</f>
        <v>0.000353935123522687</v>
      </c>
      <c r="H513" s="1" t="str">
        <f t="shared" si="183"/>
        <v>d</v>
      </c>
      <c r="I513" s="1">
        <f>AVERAGE(I487:I489)</f>
        <v>0.726060564036036</v>
      </c>
      <c r="J513" s="1">
        <f>STDEVA(I487:I489)</f>
        <v>0.00152297520377749</v>
      </c>
      <c r="K513" s="1" t="str">
        <f t="shared" si="184"/>
        <v>bc</v>
      </c>
      <c r="L513" s="1">
        <f>AVERAGE(L487:L489)</f>
        <v>0.664164400794504</v>
      </c>
      <c r="M513" s="1">
        <f>STDEVA(L487:L489)</f>
        <v>0.00314649432449073</v>
      </c>
      <c r="N513" s="1" t="str">
        <f t="shared" si="185"/>
        <v>c</v>
      </c>
      <c r="O513" s="1">
        <f>AVERAGE(O487:O489)</f>
        <v>0.589799346837211</v>
      </c>
      <c r="P513" s="1">
        <f>STDEVA(O487:O489)</f>
        <v>0.00312313433295751</v>
      </c>
      <c r="Q513" s="1" t="str">
        <f t="shared" si="186"/>
        <v>b</v>
      </c>
      <c r="R513" s="1">
        <f>AVERAGE(R487:R489)</f>
        <v>0.46599379913781</v>
      </c>
      <c r="S513" s="1">
        <f>STDEVA(R487:R489)</f>
        <v>0.00316861518152557</v>
      </c>
      <c r="T513" s="1" t="str">
        <f t="shared" si="187"/>
        <v>e</v>
      </c>
      <c r="FV513" s="1">
        <f>AVERAGE(FV487:FV489)</f>
        <v>0.717866347872355</v>
      </c>
      <c r="FW513" s="1">
        <f>STDEVA(FV487:FV489)</f>
        <v>0.000428249134552183</v>
      </c>
      <c r="FX513" s="1" t="str">
        <f t="shared" si="188"/>
        <v>e</v>
      </c>
      <c r="FY513" s="1">
        <f>AVERAGE(FY487:FY489)</f>
        <v>0.723964897650037</v>
      </c>
      <c r="FZ513" s="1">
        <f>STDEVA(FY487:FY489)</f>
        <v>0.00120358616158694</v>
      </c>
      <c r="GA513" s="1" t="str">
        <f t="shared" si="189"/>
        <v>de</v>
      </c>
      <c r="GB513" s="1">
        <f>AVERAGE(GB487:GB489)</f>
        <v>0.665013357053266</v>
      </c>
      <c r="GC513" s="1">
        <f>STDEVA(GB487:GB489)</f>
        <v>0.00157994974820984</v>
      </c>
      <c r="GD513" s="1" t="str">
        <f t="shared" si="190"/>
        <v>bc</v>
      </c>
      <c r="GE513" s="1">
        <f>AVERAGE(GE487:GE489)</f>
        <v>0.592375445225959</v>
      </c>
      <c r="GF513" s="1">
        <f>STDEVA(GE487:GE489)</f>
        <v>0.000980478673833588</v>
      </c>
      <c r="GG513" s="1" t="str">
        <f t="shared" si="191"/>
        <v>c</v>
      </c>
      <c r="GH513" s="1">
        <f>AVERAGE(GH487:GH489)</f>
        <v>0.46418167744805</v>
      </c>
      <c r="GI513" s="1">
        <f>STDEVA(GH487:GH489)</f>
        <v>0.00201446622540627</v>
      </c>
      <c r="GJ513" s="1" t="str">
        <f t="shared" si="192"/>
        <v>e</v>
      </c>
      <c r="ML513" s="1">
        <f>AVERAGE(ML487:ML489)</f>
        <v>0.72536768600189</v>
      </c>
      <c r="MM513" s="1">
        <f>STDEVA(ML487:ML489)</f>
        <v>0.00094900197994511</v>
      </c>
      <c r="MN513" s="1" t="str">
        <f t="shared" si="193"/>
        <v>d</v>
      </c>
      <c r="MO513" s="1">
        <f>AVERAGE(MO487:MO489)</f>
        <v>0.729328842188745</v>
      </c>
      <c r="MP513" s="1">
        <f>STDEVA(MO487:MO489)</f>
        <v>0.000553667730339219</v>
      </c>
      <c r="MQ513" s="1" t="str">
        <f t="shared" si="194"/>
        <v>c</v>
      </c>
      <c r="MR513" s="1">
        <f>AVERAGE(MR487:MR489)</f>
        <v>0.675958745125315</v>
      </c>
      <c r="MS513" s="1">
        <f>STDEVA(MR487:MR489)</f>
        <v>0.00217922386575719</v>
      </c>
      <c r="MT513" s="1" t="str">
        <f t="shared" si="195"/>
        <v>d</v>
      </c>
      <c r="MU513" s="1">
        <f>AVERAGE(MU487:MU489)</f>
        <v>0.593512365114967</v>
      </c>
      <c r="MV513" s="1">
        <f>STDEVA(MU487:MU489)</f>
        <v>0.00449441362143069</v>
      </c>
      <c r="MW513" s="1" t="str">
        <f t="shared" si="196"/>
        <v>b</v>
      </c>
      <c r="MX513" s="1">
        <f>AVERAGE(MX487:MX489)</f>
        <v>0.529442870190075</v>
      </c>
      <c r="MY513" s="1">
        <f>STDEVA(MX487:MX489)</f>
        <v>0.00496946285006546</v>
      </c>
      <c r="MZ513" s="1" t="str">
        <f t="shared" si="197"/>
        <v>c</v>
      </c>
      <c r="TB513" s="1">
        <f>AVERAGE(TB487:TB489)</f>
        <v>0.725953386482238</v>
      </c>
      <c r="TC513" s="1">
        <f>STDEVA(TB487:TB489)</f>
        <v>0.000528333686606032</v>
      </c>
      <c r="TD513" s="1" t="str">
        <f t="shared" si="198"/>
        <v>d</v>
      </c>
      <c r="TE513" s="1">
        <f>AVERAGE(TE487:TE489)</f>
        <v>0.728279055361936</v>
      </c>
      <c r="TF513" s="1">
        <f>STDEVA(TE487:TE489)</f>
        <v>0.000895091484304103</v>
      </c>
      <c r="TG513" s="1" t="str">
        <f t="shared" si="199"/>
        <v>cd</v>
      </c>
      <c r="TH513" s="1">
        <f>AVERAGE(TH487:TH489)</f>
        <v>0.677159344498554</v>
      </c>
      <c r="TI513" s="1">
        <f>STDEVA(TH487:TH489)</f>
        <v>0.00187926634995101</v>
      </c>
      <c r="TJ513" s="1" t="str">
        <f t="shared" si="200"/>
        <v>de</v>
      </c>
      <c r="TK513" s="1">
        <f>AVERAGE(TK487:TK489)</f>
        <v>0.595946504067145</v>
      </c>
      <c r="TL513" s="1">
        <f>STDEVA(TK487:TK489)</f>
        <v>0.00202017245752444</v>
      </c>
      <c r="TM513" s="1" t="str">
        <f t="shared" si="201"/>
        <v>c</v>
      </c>
      <c r="TN513" s="1">
        <f>AVERAGE(TN487:TN489)</f>
        <v>0.528584304054667</v>
      </c>
      <c r="TO513" s="1">
        <f>STDEVA(TN487:TN489)</f>
        <v>0.000394889521531249</v>
      </c>
      <c r="TP513" s="1" t="str">
        <f t="shared" si="202"/>
        <v>c</v>
      </c>
      <c r="UJ513" s="1">
        <f>AVERAGE(UJ487:UJ489)</f>
        <v>0.728279055361936</v>
      </c>
      <c r="UK513" s="1">
        <f>STDEVA(UJ487:UJ489)</f>
        <v>0.000895091484304103</v>
      </c>
      <c r="UL513" s="1">
        <f t="shared" si="203"/>
        <v>0</v>
      </c>
      <c r="VR513" s="1">
        <f>AVERAGE(VR487:VR489)</f>
        <v>0.677159344498554</v>
      </c>
      <c r="VS513" s="1">
        <f>STDEVA(VR487:VR489)</f>
        <v>0.00187926634995101</v>
      </c>
      <c r="VT513" s="1">
        <f t="shared" si="204"/>
        <v>0</v>
      </c>
      <c r="WZ513" s="1">
        <f>AVERAGE(WZ487:WZ489)</f>
        <v>0.595946504067145</v>
      </c>
      <c r="XA513" s="1">
        <f>STDEVA(WZ487:WZ489)</f>
        <v>0.00202017245752444</v>
      </c>
      <c r="XB513" s="1">
        <f t="shared" si="205"/>
        <v>0</v>
      </c>
      <c r="YH513" s="1">
        <f>AVERAGE(YH487:YH489)</f>
        <v>0.528584304054667</v>
      </c>
      <c r="YI513" s="1">
        <f>STDEVA(YH487:YH489)</f>
        <v>0.000394889521531249</v>
      </c>
      <c r="YJ513" s="1">
        <f t="shared" si="206"/>
        <v>0</v>
      </c>
    </row>
    <row r="514" spans="5:660">
      <c r="E514" s="1" t="s">
        <v>85</v>
      </c>
      <c r="F514" s="1">
        <f>AVERAGE(F490:F492)</f>
        <v>0.729748962048382</v>
      </c>
      <c r="G514" s="1">
        <f>STDEVA(F490:F492)</f>
        <v>0.00114814387354413</v>
      </c>
      <c r="H514" s="1" t="str">
        <f t="shared" si="183"/>
        <v>a</v>
      </c>
      <c r="I514" s="1">
        <f>AVERAGE(I490:I492)</f>
        <v>0.731943369352388</v>
      </c>
      <c r="J514" s="1">
        <f>STDEVA(I490:I492)</f>
        <v>0.00035841885035097</v>
      </c>
      <c r="K514" s="1" t="str">
        <f t="shared" si="184"/>
        <v>a</v>
      </c>
      <c r="L514" s="1">
        <f>AVERAGE(L490:L492)</f>
        <v>0.684848300616556</v>
      </c>
      <c r="M514" s="1">
        <f>STDEVA(L490:L492)</f>
        <v>0.0021118006836833</v>
      </c>
      <c r="N514" s="1" t="str">
        <f t="shared" si="185"/>
        <v>a</v>
      </c>
      <c r="O514" s="1">
        <f>AVERAGE(O490:O492)</f>
        <v>0.553412377984753</v>
      </c>
      <c r="P514" s="1">
        <f>STDEVA(O490:O492)</f>
        <v>0.00779693790523097</v>
      </c>
      <c r="Q514" s="1" t="str">
        <f t="shared" si="186"/>
        <v>c</v>
      </c>
      <c r="R514" s="1">
        <f>AVERAGE(R490:R492)</f>
        <v>0.407025609861491</v>
      </c>
      <c r="S514" s="1">
        <f>STDEVA(R490:R492)</f>
        <v>0.00266892280562498</v>
      </c>
      <c r="T514" s="1" t="str">
        <f t="shared" si="187"/>
        <v>g</v>
      </c>
      <c r="FV514" s="1">
        <f>AVERAGE(FV490:FV492)</f>
        <v>0.730015276774595</v>
      </c>
      <c r="FW514" s="1">
        <f>STDEVA(FV490:FV492)</f>
        <v>0.00143118805165054</v>
      </c>
      <c r="FX514" s="1" t="str">
        <f t="shared" si="188"/>
        <v>ab</v>
      </c>
      <c r="FY514" s="1">
        <f>AVERAGE(FY490:FY492)</f>
        <v>0.731657378990714</v>
      </c>
      <c r="FZ514" s="1">
        <f>STDEVA(FY490:FY492)</f>
        <v>0.000969592497253411</v>
      </c>
      <c r="GA514" s="1" t="str">
        <f t="shared" si="189"/>
        <v>b</v>
      </c>
      <c r="GB514" s="1">
        <f>AVERAGE(GB490:GB492)</f>
        <v>0.68505920700628</v>
      </c>
      <c r="GC514" s="1">
        <f>STDEVA(GB490:GB492)</f>
        <v>0.00214622353666871</v>
      </c>
      <c r="GD514" s="1" t="str">
        <f t="shared" si="190"/>
        <v>a</v>
      </c>
      <c r="GE514" s="1">
        <f>AVERAGE(GE490:GE492)</f>
        <v>0.554557525754468</v>
      </c>
      <c r="GF514" s="1">
        <f>STDEVA(GE490:GE492)</f>
        <v>0.00323116772493086</v>
      </c>
      <c r="GG514" s="1" t="str">
        <f t="shared" si="191"/>
        <v>e</v>
      </c>
      <c r="GH514" s="1">
        <f>AVERAGE(GH490:GH492)</f>
        <v>0.404766267584529</v>
      </c>
      <c r="GI514" s="1">
        <f>STDEVA(GH490:GH492)</f>
        <v>0.00363773081905629</v>
      </c>
      <c r="GJ514" s="1" t="str">
        <f t="shared" si="192"/>
        <v>g</v>
      </c>
      <c r="ML514" s="1">
        <f>AVERAGE(ML490:ML492)</f>
        <v>0.731298098029805</v>
      </c>
      <c r="MM514" s="1">
        <f>STDEVA(ML490:ML492)</f>
        <v>0.000385858275603545</v>
      </c>
      <c r="MN514" s="1" t="str">
        <f t="shared" si="193"/>
        <v>b</v>
      </c>
      <c r="MO514" s="1">
        <f>AVERAGE(MO490:MO492)</f>
        <v>0.734278579987383</v>
      </c>
      <c r="MP514" s="1">
        <f>STDEVA(MO490:MO492)</f>
        <v>0.00109949997551379</v>
      </c>
      <c r="MQ514" s="1" t="str">
        <f t="shared" si="194"/>
        <v>a</v>
      </c>
      <c r="MR514" s="1">
        <f>AVERAGE(MR490:MR492)</f>
        <v>0.68918900944419</v>
      </c>
      <c r="MS514" s="1">
        <f>STDEVA(MR490:MR492)</f>
        <v>0.00161394530873214</v>
      </c>
      <c r="MT514" s="1" t="str">
        <f t="shared" si="195"/>
        <v>abc</v>
      </c>
      <c r="MU514" s="1">
        <f>AVERAGE(MU490:MU492)</f>
        <v>0.586040590636303</v>
      </c>
      <c r="MV514" s="1">
        <f>STDEVA(MU490:MU492)</f>
        <v>0.00204085592072272</v>
      </c>
      <c r="MW514" s="1" t="str">
        <f t="shared" si="196"/>
        <v>c</v>
      </c>
      <c r="MX514" s="1">
        <f>AVERAGE(MX490:MX492)</f>
        <v>0.436002855011695</v>
      </c>
      <c r="MY514" s="1">
        <f>STDEVA(MX490:MX492)</f>
        <v>0.0018649819084204</v>
      </c>
      <c r="MZ514" s="1" t="str">
        <f t="shared" si="197"/>
        <v>e</v>
      </c>
      <c r="TB514" s="1">
        <f>AVERAGE(TB490:TB492)</f>
        <v>0.731073941999269</v>
      </c>
      <c r="TC514" s="1">
        <f>STDEVA(TB490:TB492)</f>
        <v>0.000804776183478518</v>
      </c>
      <c r="TD514" s="1" t="str">
        <f t="shared" si="198"/>
        <v>b</v>
      </c>
      <c r="TE514" s="1">
        <f>AVERAGE(TE490:TE492)</f>
        <v>0.733578880890165</v>
      </c>
      <c r="TF514" s="1">
        <f>STDEVA(TE490:TE492)</f>
        <v>0.000428301108890749</v>
      </c>
      <c r="TG514" s="1" t="str">
        <f t="shared" si="199"/>
        <v>a</v>
      </c>
      <c r="TH514" s="1">
        <f>AVERAGE(TH490:TH492)</f>
        <v>0.688518079255319</v>
      </c>
      <c r="TI514" s="1">
        <f>STDEVA(TH490:TH492)</f>
        <v>0.00192965127472402</v>
      </c>
      <c r="TJ514" s="1" t="str">
        <f t="shared" si="200"/>
        <v>b</v>
      </c>
      <c r="TK514" s="1">
        <f>AVERAGE(TK490:TK492)</f>
        <v>0.582162484043863</v>
      </c>
      <c r="TL514" s="1">
        <f>STDEVA(TK490:TK492)</f>
        <v>0.00307247199519026</v>
      </c>
      <c r="TM514" s="1" t="str">
        <f t="shared" si="201"/>
        <v>d</v>
      </c>
      <c r="TN514" s="1">
        <f>AVERAGE(TN490:TN492)</f>
        <v>0.436781231018425</v>
      </c>
      <c r="TO514" s="1">
        <f>STDEVA(TN490:TN492)</f>
        <v>0.00241262118257228</v>
      </c>
      <c r="TP514" s="1" t="str">
        <f t="shared" si="202"/>
        <v>d</v>
      </c>
      <c r="UJ514" s="1">
        <f>AVERAGE(UJ490:UJ492)</f>
        <v>0.733578880890165</v>
      </c>
      <c r="UK514" s="1">
        <f>STDEVA(UJ490:UJ492)</f>
        <v>0.000428301108890749</v>
      </c>
      <c r="UL514" s="1">
        <f t="shared" si="203"/>
        <v>0</v>
      </c>
      <c r="VR514" s="1">
        <f>AVERAGE(VR490:VR492)</f>
        <v>0.688518079255319</v>
      </c>
      <c r="VS514" s="1">
        <f>STDEVA(VR490:VR492)</f>
        <v>0.00192965127472402</v>
      </c>
      <c r="VT514" s="1">
        <f t="shared" si="204"/>
        <v>0</v>
      </c>
      <c r="WZ514" s="1">
        <f>AVERAGE(WZ490:WZ492)</f>
        <v>0.582162484043863</v>
      </c>
      <c r="XA514" s="1">
        <f>STDEVA(WZ490:WZ492)</f>
        <v>0.00307247199519026</v>
      </c>
      <c r="XB514" s="1">
        <f t="shared" si="205"/>
        <v>0</v>
      </c>
      <c r="YH514" s="1">
        <f>AVERAGE(YH490:YH492)</f>
        <v>0.436781231018425</v>
      </c>
      <c r="YI514" s="1">
        <f>STDEVA(YH490:YH492)</f>
        <v>0.00241262118257228</v>
      </c>
      <c r="YJ514" s="1">
        <f t="shared" si="206"/>
        <v>0</v>
      </c>
    </row>
    <row r="515" spans="5:658">
      <c r="E515" s="1" t="s">
        <v>103</v>
      </c>
      <c r="F515" s="1">
        <f>AVERAGE(F484:F492)</f>
        <v>0.721940892551775</v>
      </c>
      <c r="I515" s="1">
        <f>AVERAGE(I484:I492)</f>
        <v>0.727645015430017</v>
      </c>
      <c r="L515" s="1">
        <f>AVERAGE(L484:L492)</f>
        <v>0.670820552687813</v>
      </c>
      <c r="O515" s="1">
        <f>AVERAGE(O484:O492)</f>
        <v>0.57447823979863</v>
      </c>
      <c r="R515" s="1">
        <f>AVERAGE(R484:R492)</f>
        <v>0.454006840942774</v>
      </c>
      <c r="FV515" s="1">
        <f>AVERAGE(FV484:FV492)</f>
        <v>0.722544032277969</v>
      </c>
      <c r="FY515" s="1">
        <f>AVERAGE(FY484:FY492)</f>
        <v>0.726679818069772</v>
      </c>
      <c r="GB515" s="1">
        <f>AVERAGE(GB484:GB492)</f>
        <v>0.670986393517634</v>
      </c>
      <c r="GE515" s="1">
        <f>AVERAGE(GE484:GE492)</f>
        <v>0.577174871970639</v>
      </c>
      <c r="GH515" s="1">
        <f>AVERAGE(GH484:GH492)</f>
        <v>0.451298637672117</v>
      </c>
      <c r="ML515" s="1">
        <f>AVERAGE(ML484:ML492)</f>
        <v>0.727298622543887</v>
      </c>
      <c r="MO515" s="1">
        <f>AVERAGE(MO484:MO492)</f>
        <v>0.731048084088004</v>
      </c>
      <c r="MR515" s="1">
        <f>AVERAGE(MR484:MR492)</f>
        <v>0.680770351729711</v>
      </c>
      <c r="MU515" s="1">
        <f>AVERAGE(MU484:MU492)</f>
        <v>0.59229314779685</v>
      </c>
      <c r="MX515" s="1">
        <f>AVERAGE(MX484:MX492)</f>
        <v>0.496433554986226</v>
      </c>
      <c r="TB515" s="1">
        <f>AVERAGE(TB484:TB492)</f>
        <v>0.727675395254834</v>
      </c>
      <c r="TE515" s="1">
        <f>AVERAGE(TE484:TE492)</f>
        <v>0.730123497899142</v>
      </c>
      <c r="TH515" s="1">
        <f>AVERAGE(TH484:TH492)</f>
        <v>0.681638505109017</v>
      </c>
      <c r="TK515" s="1">
        <f>AVERAGE(TK484:TK492)</f>
        <v>0.590828303852128</v>
      </c>
      <c r="TN515" s="1">
        <f>AVERAGE(TN484:TN492)</f>
        <v>0.4967218303582</v>
      </c>
      <c r="UJ515" s="1">
        <f>AVERAGE(UJ484:UJ492)</f>
        <v>0.730123497899142</v>
      </c>
      <c r="VR515" s="1">
        <f>AVERAGE(VR484:VR492)</f>
        <v>0.681638505109017</v>
      </c>
      <c r="WZ515" s="1">
        <f>AVERAGE(WZ484:WZ492)</f>
        <v>0.590828303852128</v>
      </c>
      <c r="YH515" s="1">
        <f>AVERAGE(YH484:YH492)</f>
        <v>0.4967218303582</v>
      </c>
    </row>
    <row r="516" spans="5:660">
      <c r="E516" s="1" t="s">
        <v>86</v>
      </c>
      <c r="F516" s="1">
        <f>AVERAGE(F493:F495)</f>
        <v>0.717199504916181</v>
      </c>
      <c r="G516" s="1">
        <f>STDEVA(F493:F495)</f>
        <v>0.00232931907893434</v>
      </c>
      <c r="H516" s="1" t="str">
        <f t="shared" ref="H516:H518" si="207">H530</f>
        <v>d</v>
      </c>
      <c r="I516" s="1">
        <f>AVERAGE(I493:I495)</f>
        <v>0.725107717456607</v>
      </c>
      <c r="J516" s="1">
        <f>STDEVA(I493:I495)</f>
        <v>0.00164072515183852</v>
      </c>
      <c r="K516" s="1" t="str">
        <f t="shared" ref="K516:K518" si="208">K530</f>
        <v>c</v>
      </c>
      <c r="L516" s="1">
        <f>AVERAGE(L493:L495)</f>
        <v>0.66348929115587</v>
      </c>
      <c r="M516" s="1">
        <f>STDEVA(L493:L495)</f>
        <v>0.00256990366213305</v>
      </c>
      <c r="N516" s="1" t="str">
        <f t="shared" ref="N516:N518" si="209">N530</f>
        <v>c</v>
      </c>
      <c r="O516" s="1">
        <f>AVERAGE(O493:O495)</f>
        <v>0.585929586470437</v>
      </c>
      <c r="P516" s="1">
        <f>STDEVA(O493:O495)</f>
        <v>0.00124826053495034</v>
      </c>
      <c r="Q516" s="1" t="str">
        <f t="shared" ref="Q516:Q518" si="210">Q530</f>
        <v>b</v>
      </c>
      <c r="R516" s="1">
        <f>AVERAGE(R493:R495)</f>
        <v>0.488895748728879</v>
      </c>
      <c r="S516" s="1">
        <f>STDEVA(R493:R495)</f>
        <v>0.002649240712093</v>
      </c>
      <c r="T516" s="1" t="str">
        <f t="shared" ref="T516:T518" si="211">T530</f>
        <v>c</v>
      </c>
      <c r="FV516" s="1">
        <f>AVERAGE(FV493:FV495)</f>
        <v>0.718635406507795</v>
      </c>
      <c r="FW516" s="1">
        <f>STDEVA(FV493:FV495)</f>
        <v>0.000449519873171139</v>
      </c>
      <c r="FX516" s="1" t="str">
        <f t="shared" ref="FX516:FX518" si="212">FX530</f>
        <v>de</v>
      </c>
      <c r="FY516" s="1">
        <f>AVERAGE(FY493:FY495)</f>
        <v>0.726188950510238</v>
      </c>
      <c r="FZ516" s="1">
        <f>STDEVA(FY493:FY495)</f>
        <v>0.00058070105492725</v>
      </c>
      <c r="GA516" s="1" t="str">
        <f t="shared" ref="GA516:GA518" si="213">GA530</f>
        <v>d</v>
      </c>
      <c r="GB516" s="1">
        <f>AVERAGE(GB493:GB495)</f>
        <v>0.665571427921087</v>
      </c>
      <c r="GC516" s="1">
        <f>STDEVA(GB493:GB495)</f>
        <v>0.00182403013153689</v>
      </c>
      <c r="GD516" s="1" t="str">
        <f t="shared" ref="GD516:GD518" si="214">GD530</f>
        <v>bc</v>
      </c>
      <c r="GE516" s="1">
        <f>AVERAGE(GE493:GE495)</f>
        <v>0.587164819688734</v>
      </c>
      <c r="GF516" s="1">
        <f>STDEVA(GE493:GE495)</f>
        <v>0.0017312252577387</v>
      </c>
      <c r="GG516" s="1" t="str">
        <f t="shared" ref="GG516:GG518" si="215">GG530</f>
        <v>cd</v>
      </c>
      <c r="GH516" s="1">
        <f>AVERAGE(GH493:GH495)</f>
        <v>0.490538170934967</v>
      </c>
      <c r="GI516" s="1">
        <f>STDEVA(GH493:GH495)</f>
        <v>0.00463014632330179</v>
      </c>
      <c r="GJ516" s="1" t="str">
        <f t="shared" ref="GJ516:GJ518" si="216">GJ530</f>
        <v>cd</v>
      </c>
      <c r="ML516" s="1">
        <f>AVERAGE(ML493:ML495)</f>
        <v>0.726936855369862</v>
      </c>
      <c r="MM516" s="1">
        <f>STDEVA(ML493:ML495)</f>
        <v>0.000984785843024195</v>
      </c>
      <c r="MN516" s="1" t="str">
        <f t="shared" ref="MN516:MN518" si="217">MN530</f>
        <v>cd</v>
      </c>
      <c r="MO516" s="1">
        <f>AVERAGE(MO493:MO495)</f>
        <v>0.728723166371268</v>
      </c>
      <c r="MP516" s="1">
        <f>STDEVA(MO493:MO495)</f>
        <v>0.00104684075097162</v>
      </c>
      <c r="MQ516" s="1" t="str">
        <f t="shared" ref="MQ516:MQ518" si="218">MQ530</f>
        <v>c</v>
      </c>
      <c r="MR516" s="1">
        <f>AVERAGE(MR493:MR495)</f>
        <v>0.674486226671333</v>
      </c>
      <c r="MS516" s="1">
        <f>STDEVA(MR493:MR495)</f>
        <v>0.0014127550713847</v>
      </c>
      <c r="MT516" s="1" t="str">
        <f t="shared" ref="MT516:MT518" si="219">MT530</f>
        <v>d</v>
      </c>
      <c r="MU516" s="1">
        <f>AVERAGE(MU493:MU495)</f>
        <v>0.596123024235086</v>
      </c>
      <c r="MV516" s="1">
        <f>STDEVA(MU493:MU495)</f>
        <v>0.00252101453102638</v>
      </c>
      <c r="MW516" s="1" t="str">
        <f t="shared" ref="MW516:MW518" si="220">MW530</f>
        <v>b</v>
      </c>
      <c r="MX516" s="1">
        <f>AVERAGE(MX493:MX495)</f>
        <v>0.521123566692311</v>
      </c>
      <c r="MY516" s="1">
        <f>STDEVA(MX493:MX495)</f>
        <v>0.00428915730672785</v>
      </c>
      <c r="MZ516" s="1" t="str">
        <f t="shared" ref="MZ516:MZ518" si="221">MZ530</f>
        <v>d</v>
      </c>
      <c r="TB516" s="1">
        <f>AVERAGE(TB493:TB495)</f>
        <v>0.725762540931373</v>
      </c>
      <c r="TC516" s="1">
        <f>STDEVA(TB493:TB495)</f>
        <v>0.000576822043272917</v>
      </c>
      <c r="TD516" s="1" t="str">
        <f t="shared" ref="TD516:TD518" si="222">TD530</f>
        <v>d</v>
      </c>
      <c r="TE516" s="1">
        <f>AVERAGE(TE493:TE495)</f>
        <v>0.728699861988389</v>
      </c>
      <c r="TF516" s="1">
        <f>STDEVA(TE493:TE495)</f>
        <v>0.000902658528949924</v>
      </c>
      <c r="TG516" s="1" t="str">
        <f t="shared" ref="TG516:TG518" si="223">TG530</f>
        <v>c</v>
      </c>
      <c r="TH516" s="1">
        <f>AVERAGE(TH493:TH495)</f>
        <v>0.675899362874287</v>
      </c>
      <c r="TI516" s="1">
        <f>STDEVA(TH493:TH495)</f>
        <v>0.00246327865507933</v>
      </c>
      <c r="TJ516" s="1" t="str">
        <f t="shared" ref="TJ516:TJ518" si="224">TJ530</f>
        <v>de</v>
      </c>
      <c r="TK516" s="1">
        <f>AVERAGE(TK493:TK495)</f>
        <v>0.595327023200924</v>
      </c>
      <c r="TL516" s="1">
        <f>STDEVA(TK493:TK495)</f>
        <v>0.00314804475002183</v>
      </c>
      <c r="TM516" s="1" t="str">
        <f t="shared" ref="TM516:TM518" si="225">TM530</f>
        <v>c</v>
      </c>
      <c r="TN516" s="1">
        <f>AVERAGE(TN493:TN495)</f>
        <v>0.523218412639542</v>
      </c>
      <c r="TO516" s="1">
        <f>STDEVA(TN493:TN495)</f>
        <v>0.00327930132317127</v>
      </c>
      <c r="TP516" s="1" t="str">
        <f t="shared" ref="TP516:TP518" si="226">TP530</f>
        <v>c</v>
      </c>
      <c r="UJ516" s="1">
        <f>AVERAGE(UJ493:UJ495)</f>
        <v>0.728699861988389</v>
      </c>
      <c r="UK516" s="1">
        <f>STDEVA(UJ493:UJ495)</f>
        <v>0.000902658528949924</v>
      </c>
      <c r="UL516" s="1">
        <f t="shared" ref="UL516:UL518" si="227">UL530</f>
        <v>0</v>
      </c>
      <c r="VR516" s="1">
        <f>AVERAGE(VR493:VR495)</f>
        <v>0.675899362874287</v>
      </c>
      <c r="VS516" s="1">
        <f>STDEVA(VR493:VR495)</f>
        <v>0.00246327865507933</v>
      </c>
      <c r="VT516" s="1">
        <f t="shared" ref="VT516:VT518" si="228">VT530</f>
        <v>0</v>
      </c>
      <c r="WZ516" s="1">
        <f>AVERAGE(WZ493:WZ495)</f>
        <v>0.595327023200924</v>
      </c>
      <c r="XA516" s="1">
        <f>STDEVA(WZ493:WZ495)</f>
        <v>0.00314804475002183</v>
      </c>
      <c r="XB516" s="1">
        <f t="shared" ref="XB516:XB518" si="229">XB530</f>
        <v>0</v>
      </c>
      <c r="YH516" s="1">
        <f>AVERAGE(YH493:YH495)</f>
        <v>0.523218412639542</v>
      </c>
      <c r="YI516" s="1">
        <f>STDEVA(YH493:YH495)</f>
        <v>0.00327930132317127</v>
      </c>
      <c r="YJ516" s="1">
        <f t="shared" ref="YJ516:YJ518" si="230">YJ530</f>
        <v>0</v>
      </c>
    </row>
    <row r="517" spans="5:660">
      <c r="E517" s="1" t="s">
        <v>87</v>
      </c>
      <c r="F517" s="1">
        <f>AVERAGE(F496:F498)</f>
        <v>0.719151793739166</v>
      </c>
      <c r="G517" s="1">
        <f>STDEVA(F496:F498)</f>
        <v>0.00136380812968059</v>
      </c>
      <c r="H517" s="1" t="str">
        <f t="shared" si="207"/>
        <v>cd</v>
      </c>
      <c r="I517" s="1">
        <f>AVERAGE(I496:I498)</f>
        <v>0.724016852423975</v>
      </c>
      <c r="J517" s="1">
        <f>STDEVA(I496:I498)</f>
        <v>0.00354120384890964</v>
      </c>
      <c r="K517" s="1" t="str">
        <f t="shared" si="208"/>
        <v>c</v>
      </c>
      <c r="L517" s="1">
        <f>AVERAGE(L496:L498)</f>
        <v>0.662742376231488</v>
      </c>
      <c r="M517" s="1">
        <f>STDEVA(L496:L498)</f>
        <v>0.00123081179408163</v>
      </c>
      <c r="N517" s="1" t="str">
        <f t="shared" si="209"/>
        <v>c</v>
      </c>
      <c r="O517" s="1">
        <f>AVERAGE(O496:O498)</f>
        <v>0.587982250167635</v>
      </c>
      <c r="P517" s="1">
        <f>STDEVA(O496:O498)</f>
        <v>0.00242124597374646</v>
      </c>
      <c r="Q517" s="1" t="str">
        <f t="shared" si="210"/>
        <v>b</v>
      </c>
      <c r="R517" s="1">
        <f>AVERAGE(R496:R498)</f>
        <v>0.47320455471688</v>
      </c>
      <c r="S517" s="1">
        <f>STDEVA(R496:R498)</f>
        <v>0.00500406448772759</v>
      </c>
      <c r="T517" s="1" t="str">
        <f t="shared" si="211"/>
        <v>d</v>
      </c>
      <c r="FV517" s="1">
        <f>AVERAGE(FV496:FV498)</f>
        <v>0.718498446353113</v>
      </c>
      <c r="FW517" s="1">
        <f>STDEVA(FV496:FV498)</f>
        <v>0.000839109259235557</v>
      </c>
      <c r="FX517" s="1" t="str">
        <f t="shared" si="212"/>
        <v>de</v>
      </c>
      <c r="FY517" s="1">
        <f>AVERAGE(FY496:FY498)</f>
        <v>0.723317856526718</v>
      </c>
      <c r="FZ517" s="1">
        <f>STDEVA(FY496:FY498)</f>
        <v>0.00108160198917339</v>
      </c>
      <c r="GA517" s="1" t="str">
        <f t="shared" si="213"/>
        <v>e</v>
      </c>
      <c r="GB517" s="1">
        <f>AVERAGE(GB496:GB498)</f>
        <v>0.664792332110198</v>
      </c>
      <c r="GC517" s="1">
        <f>STDEVA(GB496:GB498)</f>
        <v>0.00201132390899965</v>
      </c>
      <c r="GD517" s="1" t="str">
        <f t="shared" si="214"/>
        <v>bc</v>
      </c>
      <c r="GE517" s="1">
        <f>AVERAGE(GE496:GE498)</f>
        <v>0.588470202510146</v>
      </c>
      <c r="GF517" s="1">
        <f>STDEVA(GE496:GE498)</f>
        <v>0.00235085565414932</v>
      </c>
      <c r="GG517" s="1" t="str">
        <f t="shared" si="215"/>
        <v>cd</v>
      </c>
      <c r="GH517" s="1">
        <f>AVERAGE(GH496:GH498)</f>
        <v>0.465509338703092</v>
      </c>
      <c r="GI517" s="1">
        <f>STDEVA(GH496:GH498)</f>
        <v>0.002641663887086</v>
      </c>
      <c r="GJ517" s="1" t="str">
        <f t="shared" si="216"/>
        <v>e</v>
      </c>
      <c r="ML517" s="1">
        <f>AVERAGE(ML496:ML498)</f>
        <v>0.726570981536468</v>
      </c>
      <c r="MM517" s="1">
        <f>STDEVA(ML496:ML498)</f>
        <v>0.000995556712489896</v>
      </c>
      <c r="MN517" s="1" t="str">
        <f t="shared" si="217"/>
        <v>cd</v>
      </c>
      <c r="MO517" s="1">
        <f>AVERAGE(MO496:MO498)</f>
        <v>0.728053309791128</v>
      </c>
      <c r="MP517" s="1">
        <f>STDEVA(MO496:MO498)</f>
        <v>0.000162636404114886</v>
      </c>
      <c r="MQ517" s="1" t="str">
        <f t="shared" si="218"/>
        <v>c</v>
      </c>
      <c r="MR517" s="1">
        <f>AVERAGE(MR496:MR498)</f>
        <v>0.673411757908296</v>
      </c>
      <c r="MS517" s="1">
        <f>STDEVA(MR496:MR498)</f>
        <v>0.00163494596247759</v>
      </c>
      <c r="MT517" s="1" t="str">
        <f t="shared" si="219"/>
        <v>d</v>
      </c>
      <c r="MU517" s="1">
        <f>AVERAGE(MU496:MU498)</f>
        <v>0.59546382356774</v>
      </c>
      <c r="MV517" s="1">
        <f>STDEVA(MU496:MU498)</f>
        <v>0.00169685802517148</v>
      </c>
      <c r="MW517" s="1" t="str">
        <f t="shared" si="220"/>
        <v>b</v>
      </c>
      <c r="MX517" s="1">
        <f>AVERAGE(MX496:MX498)</f>
        <v>0.523106028236548</v>
      </c>
      <c r="MY517" s="1">
        <f>STDEVA(MX496:MX498)</f>
        <v>0.00340387799896193</v>
      </c>
      <c r="MZ517" s="1" t="str">
        <f t="shared" si="221"/>
        <v>cd</v>
      </c>
      <c r="TB517" s="1">
        <f>AVERAGE(TB496:TB498)</f>
        <v>0.72624529882763</v>
      </c>
      <c r="TC517" s="1">
        <f>STDEVA(TB496:TB498)</f>
        <v>0.000293065683665685</v>
      </c>
      <c r="TD517" s="1" t="str">
        <f t="shared" si="222"/>
        <v>d</v>
      </c>
      <c r="TE517" s="1">
        <f>AVERAGE(TE496:TE498)</f>
        <v>0.726701907739321</v>
      </c>
      <c r="TF517" s="1">
        <f>STDEVA(TE496:TE498)</f>
        <v>0.000789394238586352</v>
      </c>
      <c r="TG517" s="1" t="str">
        <f t="shared" si="223"/>
        <v>d</v>
      </c>
      <c r="TH517" s="1">
        <f>AVERAGE(TH496:TH498)</f>
        <v>0.673886861208536</v>
      </c>
      <c r="TI517" s="1">
        <f>STDEVA(TH496:TH498)</f>
        <v>0.000891925688703776</v>
      </c>
      <c r="TJ517" s="1" t="str">
        <f t="shared" si="224"/>
        <v>e</v>
      </c>
      <c r="TK517" s="1">
        <f>AVERAGE(TK496:TK498)</f>
        <v>0.597102897526872</v>
      </c>
      <c r="TL517" s="1">
        <f>STDEVA(TK496:TK498)</f>
        <v>0.00241673982673263</v>
      </c>
      <c r="TM517" s="1" t="str">
        <f t="shared" si="225"/>
        <v>c</v>
      </c>
      <c r="TN517" s="1">
        <f>AVERAGE(TN496:TN498)</f>
        <v>0.524312424383845</v>
      </c>
      <c r="TO517" s="1">
        <f>STDEVA(TN496:TN498)</f>
        <v>0.00133918230389602</v>
      </c>
      <c r="TP517" s="1" t="str">
        <f t="shared" si="226"/>
        <v>c</v>
      </c>
      <c r="UJ517" s="1">
        <f>AVERAGE(UJ496:UJ498)</f>
        <v>0.726701907739321</v>
      </c>
      <c r="UK517" s="1">
        <f>STDEVA(UJ496:UJ498)</f>
        <v>0.000789394238586352</v>
      </c>
      <c r="UL517" s="1">
        <f t="shared" si="227"/>
        <v>0</v>
      </c>
      <c r="VR517" s="1">
        <f>AVERAGE(VR496:VR498)</f>
        <v>0.673886861208536</v>
      </c>
      <c r="VS517" s="1">
        <f>STDEVA(VR496:VR498)</f>
        <v>0.000891925688703776</v>
      </c>
      <c r="VT517" s="1">
        <f t="shared" si="228"/>
        <v>0</v>
      </c>
      <c r="WZ517" s="1">
        <f>AVERAGE(WZ496:WZ498)</f>
        <v>0.597102897526872</v>
      </c>
      <c r="XA517" s="1">
        <f>STDEVA(WZ496:WZ498)</f>
        <v>0.00241673982673263</v>
      </c>
      <c r="XB517" s="1">
        <f t="shared" si="229"/>
        <v>0</v>
      </c>
      <c r="YH517" s="1">
        <f>AVERAGE(YH496:YH498)</f>
        <v>0.524312424383845</v>
      </c>
      <c r="YI517" s="1">
        <f>STDEVA(YH496:YH498)</f>
        <v>0.00133918230389602</v>
      </c>
      <c r="YJ517" s="1">
        <f t="shared" si="230"/>
        <v>0</v>
      </c>
    </row>
    <row r="518" spans="5:660">
      <c r="E518" s="1" t="s">
        <v>88</v>
      </c>
      <c r="F518" s="1">
        <f>AVERAGE(F499:F501)</f>
        <v>0.7288882119584</v>
      </c>
      <c r="G518" s="1">
        <f>STDEVA(F499:F501)</f>
        <v>0.0013230645455355</v>
      </c>
      <c r="H518" s="1" t="str">
        <f t="shared" si="207"/>
        <v>a</v>
      </c>
      <c r="I518" s="1">
        <f>AVERAGE(I499:I501)</f>
        <v>0.733024196995148</v>
      </c>
      <c r="J518" s="1">
        <f>STDEVA(I499:I501)</f>
        <v>0.00213928720879671</v>
      </c>
      <c r="K518" s="1" t="str">
        <f t="shared" si="208"/>
        <v>a</v>
      </c>
      <c r="L518" s="1">
        <f>AVERAGE(L499:L501)</f>
        <v>0.683556248760243</v>
      </c>
      <c r="M518" s="1">
        <f>STDEVA(L499:L501)</f>
        <v>0.00336637648266783</v>
      </c>
      <c r="N518" s="1" t="str">
        <f t="shared" si="209"/>
        <v>a</v>
      </c>
      <c r="O518" s="1">
        <f>AVERAGE(O499:O501)</f>
        <v>0.545507809042589</v>
      </c>
      <c r="P518" s="1">
        <f>STDEVA(O499:O501)</f>
        <v>0.00241265177760491</v>
      </c>
      <c r="Q518" s="1" t="str">
        <f t="shared" si="210"/>
        <v>c</v>
      </c>
      <c r="R518" s="1">
        <f>AVERAGE(R499:R501)</f>
        <v>0.403644428067938</v>
      </c>
      <c r="S518" s="1">
        <f>STDEVA(R499:R501)</f>
        <v>0.00419487184080866</v>
      </c>
      <c r="T518" s="1" t="str">
        <f t="shared" si="211"/>
        <v>g</v>
      </c>
      <c r="FV518" s="1">
        <f>AVERAGE(FV499:FV501)</f>
        <v>0.728684508813387</v>
      </c>
      <c r="FW518" s="1">
        <f>STDEVA(FV499:FV501)</f>
        <v>0.000754546918429163</v>
      </c>
      <c r="FX518" s="1" t="str">
        <f t="shared" si="212"/>
        <v>b</v>
      </c>
      <c r="FY518" s="1">
        <f>AVERAGE(FY499:FY501)</f>
        <v>0.733480438010239</v>
      </c>
      <c r="FZ518" s="1">
        <f>STDEVA(FY499:FY501)</f>
        <v>0.00131852687776974</v>
      </c>
      <c r="GA518" s="1" t="str">
        <f t="shared" si="213"/>
        <v>ab</v>
      </c>
      <c r="GB518" s="1">
        <f>AVERAGE(GB499:GB501)</f>
        <v>0.683696409757237</v>
      </c>
      <c r="GC518" s="1">
        <f>STDEVA(GB499:GB501)</f>
        <v>0.00187317470764041</v>
      </c>
      <c r="GD518" s="1" t="str">
        <f t="shared" si="214"/>
        <v>a</v>
      </c>
      <c r="GE518" s="1">
        <f>AVERAGE(GE499:GE501)</f>
        <v>0.54659391707366</v>
      </c>
      <c r="GF518" s="1">
        <f>STDEVA(GE499:GE501)</f>
        <v>0.00150986610425222</v>
      </c>
      <c r="GG518" s="1" t="str">
        <f t="shared" si="215"/>
        <v>f</v>
      </c>
      <c r="GH518" s="1">
        <f>AVERAGE(GH499:GH501)</f>
        <v>0.400823310228098</v>
      </c>
      <c r="GI518" s="1">
        <f>STDEVA(GH499:GH501)</f>
        <v>0.00250942437581771</v>
      </c>
      <c r="GJ518" s="1" t="str">
        <f t="shared" si="216"/>
        <v>g</v>
      </c>
      <c r="ML518" s="1">
        <f>AVERAGE(ML499:ML501)</f>
        <v>0.73264346959242</v>
      </c>
      <c r="MM518" s="1">
        <f>STDEVA(ML499:ML501)</f>
        <v>0.000990410943344054</v>
      </c>
      <c r="MN518" s="1" t="str">
        <f t="shared" si="217"/>
        <v>ab</v>
      </c>
      <c r="MO518" s="1">
        <f>AVERAGE(MO499:MO501)</f>
        <v>0.735244874324356</v>
      </c>
      <c r="MP518" s="1">
        <f>STDEVA(MO499:MO501)</f>
        <v>0.00125857618644397</v>
      </c>
      <c r="MQ518" s="1" t="str">
        <f t="shared" si="218"/>
        <v>a</v>
      </c>
      <c r="MR518" s="1">
        <f>AVERAGE(MR499:MR501)</f>
        <v>0.687545911046055</v>
      </c>
      <c r="MS518" s="1">
        <f>STDEVA(MR499:MR501)</f>
        <v>0.00167719978520895</v>
      </c>
      <c r="MT518" s="1" t="str">
        <f t="shared" si="219"/>
        <v>c</v>
      </c>
      <c r="MU518" s="1">
        <f>AVERAGE(MU499:MU501)</f>
        <v>0.574168549373185</v>
      </c>
      <c r="MV518" s="1">
        <f>STDEVA(MU499:MU501)</f>
        <v>0.00303381834461632</v>
      </c>
      <c r="MW518" s="1" t="str">
        <f t="shared" si="220"/>
        <v>d</v>
      </c>
      <c r="MX518" s="1">
        <f>AVERAGE(MX499:MX501)</f>
        <v>0.428106864982568</v>
      </c>
      <c r="MY518" s="1">
        <f>STDEVA(MX499:MX501)</f>
        <v>0.00204645571668026</v>
      </c>
      <c r="MZ518" s="1" t="str">
        <f t="shared" si="221"/>
        <v>f</v>
      </c>
      <c r="TB518" s="1">
        <f>AVERAGE(TB499:TB501)</f>
        <v>0.732429694561105</v>
      </c>
      <c r="TC518" s="1">
        <f>STDEVA(TB499:TB501)</f>
        <v>0.00119341587899256</v>
      </c>
      <c r="TD518" s="1" t="str">
        <f t="shared" si="222"/>
        <v>ab</v>
      </c>
      <c r="TE518" s="1">
        <f>AVERAGE(TE499:TE501)</f>
        <v>0.734304792916536</v>
      </c>
      <c r="TF518" s="1">
        <f>STDEVA(TE499:TE501)</f>
        <v>0.00171197026231123</v>
      </c>
      <c r="TG518" s="1" t="str">
        <f t="shared" si="223"/>
        <v>a</v>
      </c>
      <c r="TH518" s="1">
        <f>AVERAGE(TH499:TH501)</f>
        <v>0.688684708420471</v>
      </c>
      <c r="TI518" s="1">
        <f>STDEVA(TH499:TH501)</f>
        <v>0.000925411697229336</v>
      </c>
      <c r="TJ518" s="1" t="str">
        <f t="shared" si="224"/>
        <v>b</v>
      </c>
      <c r="TK518" s="1">
        <f>AVERAGE(TK499:TK501)</f>
        <v>0.573545433813141</v>
      </c>
      <c r="TL518" s="1">
        <f>STDEVA(TK499:TK501)</f>
        <v>0.00188799414327728</v>
      </c>
      <c r="TM518" s="1" t="str">
        <f t="shared" si="225"/>
        <v>e</v>
      </c>
      <c r="TN518" s="1">
        <f>AVERAGE(TN499:TN501)</f>
        <v>0.427739963048553</v>
      </c>
      <c r="TO518" s="1">
        <f>STDEVA(TN499:TN501)</f>
        <v>0.00280421197548538</v>
      </c>
      <c r="TP518" s="1" t="str">
        <f t="shared" si="226"/>
        <v>e</v>
      </c>
      <c r="UJ518" s="1">
        <f>AVERAGE(UJ499:UJ501)</f>
        <v>0.734304792916536</v>
      </c>
      <c r="UK518" s="1">
        <f>STDEVA(UJ499:UJ501)</f>
        <v>0.00171197026231123</v>
      </c>
      <c r="UL518" s="1">
        <f t="shared" si="227"/>
        <v>0</v>
      </c>
      <c r="VR518" s="1">
        <f>AVERAGE(VR499:VR501)</f>
        <v>0.688684708420471</v>
      </c>
      <c r="VS518" s="1">
        <f>STDEVA(VR499:VR501)</f>
        <v>0.000925411697229336</v>
      </c>
      <c r="VT518" s="1">
        <f t="shared" si="228"/>
        <v>0</v>
      </c>
      <c r="WZ518" s="1">
        <f>AVERAGE(WZ499:WZ501)</f>
        <v>0.573545433813141</v>
      </c>
      <c r="XA518" s="1">
        <f>STDEVA(WZ499:WZ501)</f>
        <v>0.00188799414327728</v>
      </c>
      <c r="XB518" s="1">
        <f t="shared" si="229"/>
        <v>0</v>
      </c>
      <c r="YH518" s="1">
        <f>AVERAGE(YH499:YH501)</f>
        <v>0.427739963048553</v>
      </c>
      <c r="YI518" s="1">
        <f>STDEVA(YH499:YH501)</f>
        <v>0.00280421197548538</v>
      </c>
      <c r="YJ518" s="1">
        <f t="shared" si="230"/>
        <v>0</v>
      </c>
    </row>
    <row r="519" spans="5:658">
      <c r="E519" s="1" t="s">
        <v>104</v>
      </c>
      <c r="F519" s="1">
        <f>AVERAGE(F493:F501)</f>
        <v>0.721746503537916</v>
      </c>
      <c r="I519" s="1">
        <f>AVERAGE(I493:I501)</f>
        <v>0.72738292229191</v>
      </c>
      <c r="L519" s="1">
        <f>AVERAGE(L493:L501)</f>
        <v>0.669929305382533</v>
      </c>
      <c r="O519" s="1">
        <f>AVERAGE(O493:O501)</f>
        <v>0.573139881893553</v>
      </c>
      <c r="R519" s="1">
        <f>AVERAGE(R493:R501)</f>
        <v>0.455248243837899</v>
      </c>
      <c r="FV519" s="1">
        <f>AVERAGE(FV493:FV501)</f>
        <v>0.721939453891432</v>
      </c>
      <c r="FY519" s="1">
        <f>AVERAGE(FY493:FY501)</f>
        <v>0.727662415015732</v>
      </c>
      <c r="GB519" s="1">
        <f>AVERAGE(GB493:GB501)</f>
        <v>0.671353389929508</v>
      </c>
      <c r="GE519" s="1">
        <f>AVERAGE(GE493:GE501)</f>
        <v>0.574076313090847</v>
      </c>
      <c r="GH519" s="1">
        <f>AVERAGE(GH493:GH501)</f>
        <v>0.452290273288719</v>
      </c>
      <c r="ML519" s="1">
        <f>AVERAGE(ML493:ML501)</f>
        <v>0.72871710216625</v>
      </c>
      <c r="MO519" s="1">
        <f>AVERAGE(MO493:MO501)</f>
        <v>0.730673783495584</v>
      </c>
      <c r="MR519" s="1">
        <f>AVERAGE(MR493:MR501)</f>
        <v>0.678481298541895</v>
      </c>
      <c r="MU519" s="1">
        <f>AVERAGE(MU493:MU501)</f>
        <v>0.588585132392004</v>
      </c>
      <c r="MX519" s="1">
        <f>AVERAGE(MX493:MX501)</f>
        <v>0.490778819970476</v>
      </c>
      <c r="TB519" s="1">
        <f>AVERAGE(TB493:TB501)</f>
        <v>0.728145844773369</v>
      </c>
      <c r="TE519" s="1">
        <f>AVERAGE(TE493:TE501)</f>
        <v>0.729902187548082</v>
      </c>
      <c r="TH519" s="1">
        <f>AVERAGE(TH493:TH501)</f>
        <v>0.679490310834432</v>
      </c>
      <c r="TK519" s="1">
        <f>AVERAGE(TK493:TK501)</f>
        <v>0.588658451513645</v>
      </c>
      <c r="TN519" s="1">
        <f>AVERAGE(TN493:TN501)</f>
        <v>0.491756933357313</v>
      </c>
      <c r="UJ519" s="1">
        <f>AVERAGE(UJ493:UJ501)</f>
        <v>0.729902187548082</v>
      </c>
      <c r="VR519" s="1">
        <f>AVERAGE(VR493:VR501)</f>
        <v>0.679490310834432</v>
      </c>
      <c r="WZ519" s="1">
        <f>AVERAGE(WZ493:WZ501)</f>
        <v>0.588658451513645</v>
      </c>
      <c r="YH519" s="1">
        <f>AVERAGE(YH493:YH501)</f>
        <v>0.491756933357313</v>
      </c>
    </row>
    <row r="522" spans="8:536">
      <c r="H522" s="1" t="s">
        <v>106</v>
      </c>
      <c r="K522" s="1" t="s">
        <v>106</v>
      </c>
      <c r="N522" s="1" t="s">
        <v>106</v>
      </c>
      <c r="Q522" s="1" t="s">
        <v>106</v>
      </c>
      <c r="T522" s="1" t="s">
        <v>106</v>
      </c>
      <c r="BB522" s="1" t="s">
        <v>106</v>
      </c>
      <c r="BE522" s="1" t="s">
        <v>106</v>
      </c>
      <c r="BH522" s="1" t="s">
        <v>106</v>
      </c>
      <c r="BK522" s="1" t="s">
        <v>106</v>
      </c>
      <c r="BN522" s="1" t="s">
        <v>106</v>
      </c>
      <c r="CV522" s="1" t="s">
        <v>106</v>
      </c>
      <c r="CY522" s="1" t="s">
        <v>106</v>
      </c>
      <c r="DB522" s="1" t="s">
        <v>106</v>
      </c>
      <c r="DE522" s="1" t="s">
        <v>106</v>
      </c>
      <c r="DH522" s="1" t="s">
        <v>106</v>
      </c>
      <c r="EP522" s="1" t="s">
        <v>106</v>
      </c>
      <c r="ES522" s="1" t="s">
        <v>106</v>
      </c>
      <c r="EV522" s="1" t="s">
        <v>106</v>
      </c>
      <c r="EY522" s="1" t="s">
        <v>106</v>
      </c>
      <c r="FB522" s="1" t="s">
        <v>106</v>
      </c>
      <c r="FX522" s="1" t="str">
        <f t="shared" ref="FX522:FX532" si="231">BB522</f>
        <v>a</v>
      </c>
      <c r="GA522" s="1" t="str">
        <f t="shared" ref="GA522:GA532" si="232">BE522</f>
        <v>a</v>
      </c>
      <c r="GD522" s="1" t="str">
        <f t="shared" ref="GD522:GD532" si="233">BH522</f>
        <v>a</v>
      </c>
      <c r="GG522" s="1" t="str">
        <f t="shared" ref="GG522:GG532" si="234">BK522</f>
        <v>a</v>
      </c>
      <c r="GJ522" s="1" t="str">
        <f t="shared" ref="GJ522:GJ532" si="235">BN522</f>
        <v>a</v>
      </c>
      <c r="MN522" s="1" t="str">
        <f t="shared" ref="MN522:MN532" si="236">CV522</f>
        <v>a</v>
      </c>
      <c r="MQ522" s="1" t="str">
        <f t="shared" ref="MQ522:MQ532" si="237">CY522</f>
        <v>a</v>
      </c>
      <c r="MT522" s="1" t="str">
        <f t="shared" ref="MT522:MT532" si="238">DB522</f>
        <v>a</v>
      </c>
      <c r="MW522" s="1" t="str">
        <f t="shared" ref="MW522:MW532" si="239">DE522</f>
        <v>a</v>
      </c>
      <c r="MZ522" s="1" t="str">
        <f t="shared" ref="MZ522:MZ532" si="240">DH522</f>
        <v>a</v>
      </c>
      <c r="TD522" s="1" t="str">
        <f t="shared" ref="TD522:TD532" si="241">EP522</f>
        <v>a</v>
      </c>
      <c r="TG522" s="1" t="str">
        <f t="shared" ref="TG522:TG532" si="242">ES522</f>
        <v>a</v>
      </c>
      <c r="TJ522" s="1" t="str">
        <f t="shared" ref="TJ522:TJ532" si="243">EV522</f>
        <v>a</v>
      </c>
      <c r="TM522" s="1" t="str">
        <f t="shared" ref="TM522:TM532" si="244">EY522</f>
        <v>a</v>
      </c>
      <c r="TP522" s="1" t="str">
        <f t="shared" ref="TP522:TP532" si="245">FB522</f>
        <v>a</v>
      </c>
    </row>
    <row r="523" spans="8:536">
      <c r="H523" s="1" t="s">
        <v>106</v>
      </c>
      <c r="K523" s="1" t="s">
        <v>106</v>
      </c>
      <c r="N523" s="1" t="s">
        <v>106</v>
      </c>
      <c r="Q523" s="1" t="s">
        <v>106</v>
      </c>
      <c r="T523" s="1" t="s">
        <v>111</v>
      </c>
      <c r="BB523" s="1" t="s">
        <v>113</v>
      </c>
      <c r="BE523" s="1" t="s">
        <v>113</v>
      </c>
      <c r="BH523" s="1" t="s">
        <v>106</v>
      </c>
      <c r="BK523" s="1" t="s">
        <v>111</v>
      </c>
      <c r="BN523" s="1" t="s">
        <v>108</v>
      </c>
      <c r="CV523" s="1" t="s">
        <v>106</v>
      </c>
      <c r="CY523" s="1" t="s">
        <v>106</v>
      </c>
      <c r="DB523" s="1" t="s">
        <v>113</v>
      </c>
      <c r="DE523" s="1" t="s">
        <v>106</v>
      </c>
      <c r="DH523" s="1" t="s">
        <v>111</v>
      </c>
      <c r="EP523" s="1" t="s">
        <v>106</v>
      </c>
      <c r="ES523" s="1" t="s">
        <v>106</v>
      </c>
      <c r="EV523" s="1" t="s">
        <v>106</v>
      </c>
      <c r="EY523" s="1" t="s">
        <v>111</v>
      </c>
      <c r="FB523" s="1" t="s">
        <v>111</v>
      </c>
      <c r="FX523" s="1" t="str">
        <f t="shared" si="231"/>
        <v>ab</v>
      </c>
      <c r="GA523" s="1" t="str">
        <f t="shared" si="232"/>
        <v>ab</v>
      </c>
      <c r="GD523" s="1" t="str">
        <f t="shared" si="233"/>
        <v>a</v>
      </c>
      <c r="GG523" s="1" t="str">
        <f t="shared" si="234"/>
        <v>b</v>
      </c>
      <c r="GJ523" s="1" t="str">
        <f t="shared" si="235"/>
        <v>bc</v>
      </c>
      <c r="MN523" s="1" t="str">
        <f t="shared" si="236"/>
        <v>a</v>
      </c>
      <c r="MQ523" s="1" t="str">
        <f t="shared" si="237"/>
        <v>a</v>
      </c>
      <c r="MT523" s="1" t="str">
        <f t="shared" si="238"/>
        <v>ab</v>
      </c>
      <c r="MW523" s="1" t="str">
        <f t="shared" si="239"/>
        <v>a</v>
      </c>
      <c r="MZ523" s="1" t="str">
        <f t="shared" si="240"/>
        <v>b</v>
      </c>
      <c r="TD523" s="1" t="str">
        <f t="shared" si="241"/>
        <v>a</v>
      </c>
      <c r="TG523" s="1" t="str">
        <f t="shared" si="242"/>
        <v>a</v>
      </c>
      <c r="TJ523" s="1" t="str">
        <f t="shared" si="243"/>
        <v>a</v>
      </c>
      <c r="TM523" s="1" t="str">
        <f t="shared" si="244"/>
        <v>b</v>
      </c>
      <c r="TP523" s="1" t="str">
        <f t="shared" si="245"/>
        <v>b</v>
      </c>
    </row>
    <row r="524" spans="8:536">
      <c r="H524" s="1" t="s">
        <v>111</v>
      </c>
      <c r="K524" s="1" t="s">
        <v>111</v>
      </c>
      <c r="N524" s="1" t="s">
        <v>111</v>
      </c>
      <c r="Q524" s="1" t="s">
        <v>106</v>
      </c>
      <c r="T524" s="1" t="s">
        <v>111</v>
      </c>
      <c r="BB524" s="1" t="s">
        <v>114</v>
      </c>
      <c r="BE524" s="1" t="s">
        <v>114</v>
      </c>
      <c r="BH524" s="1" t="s">
        <v>111</v>
      </c>
      <c r="BK524" s="1" t="s">
        <v>111</v>
      </c>
      <c r="BN524" s="1" t="s">
        <v>111</v>
      </c>
      <c r="CV524" s="1" t="s">
        <v>114</v>
      </c>
      <c r="CY524" s="1" t="s">
        <v>111</v>
      </c>
      <c r="DB524" s="1" t="s">
        <v>108</v>
      </c>
      <c r="DE524" s="1" t="s">
        <v>106</v>
      </c>
      <c r="DH524" s="1" t="s">
        <v>111</v>
      </c>
      <c r="EP524" s="1" t="s">
        <v>114</v>
      </c>
      <c r="ES524" s="1" t="s">
        <v>111</v>
      </c>
      <c r="EV524" s="1" t="s">
        <v>114</v>
      </c>
      <c r="EY524" s="1" t="s">
        <v>111</v>
      </c>
      <c r="FB524" s="1" t="s">
        <v>113</v>
      </c>
      <c r="FX524" s="1" t="str">
        <f t="shared" si="231"/>
        <v>c</v>
      </c>
      <c r="GA524" s="1" t="str">
        <f t="shared" si="232"/>
        <v>c</v>
      </c>
      <c r="GD524" s="1" t="str">
        <f t="shared" si="233"/>
        <v>b</v>
      </c>
      <c r="GG524" s="1" t="str">
        <f t="shared" si="234"/>
        <v>b</v>
      </c>
      <c r="GJ524" s="1" t="str">
        <f t="shared" si="235"/>
        <v>b</v>
      </c>
      <c r="MN524" s="1" t="str">
        <f t="shared" si="236"/>
        <v>c</v>
      </c>
      <c r="MQ524" s="1" t="str">
        <f t="shared" si="237"/>
        <v>b</v>
      </c>
      <c r="MT524" s="1" t="str">
        <f t="shared" si="238"/>
        <v>bc</v>
      </c>
      <c r="MW524" s="1" t="str">
        <f t="shared" si="239"/>
        <v>a</v>
      </c>
      <c r="MZ524" s="1" t="str">
        <f t="shared" si="240"/>
        <v>b</v>
      </c>
      <c r="TD524" s="1" t="str">
        <f t="shared" si="241"/>
        <v>c</v>
      </c>
      <c r="TG524" s="1" t="str">
        <f t="shared" si="242"/>
        <v>b</v>
      </c>
      <c r="TJ524" s="1" t="str">
        <f t="shared" si="243"/>
        <v>c</v>
      </c>
      <c r="TM524" s="1" t="str">
        <f t="shared" si="244"/>
        <v>b</v>
      </c>
      <c r="TP524" s="1" t="str">
        <f t="shared" si="245"/>
        <v>ab</v>
      </c>
    </row>
    <row r="525" spans="8:536">
      <c r="H525" s="1" t="s">
        <v>114</v>
      </c>
      <c r="K525" s="1" t="s">
        <v>108</v>
      </c>
      <c r="N525" s="1" t="s">
        <v>120</v>
      </c>
      <c r="Q525" s="1" t="s">
        <v>114</v>
      </c>
      <c r="T525" s="1" t="s">
        <v>107</v>
      </c>
      <c r="BB525" s="1" t="s">
        <v>120</v>
      </c>
      <c r="BE525" s="1" t="s">
        <v>115</v>
      </c>
      <c r="BH525" s="1" t="s">
        <v>120</v>
      </c>
      <c r="BK525" s="1" t="s">
        <v>112</v>
      </c>
      <c r="BN525" s="1" t="s">
        <v>107</v>
      </c>
      <c r="CV525" s="1" t="s">
        <v>112</v>
      </c>
      <c r="CY525" s="1" t="s">
        <v>114</v>
      </c>
      <c r="DB525" s="1" t="s">
        <v>112</v>
      </c>
      <c r="DE525" s="1" t="s">
        <v>120</v>
      </c>
      <c r="DH525" s="1" t="s">
        <v>116</v>
      </c>
      <c r="EP525" s="1" t="s">
        <v>120</v>
      </c>
      <c r="ES525" s="1" t="s">
        <v>114</v>
      </c>
      <c r="EV525" s="1" t="s">
        <v>107</v>
      </c>
      <c r="EY525" s="1" t="s">
        <v>112</v>
      </c>
      <c r="FB525" s="1" t="s">
        <v>114</v>
      </c>
      <c r="FX525" s="1" t="str">
        <f t="shared" si="231"/>
        <v>d</v>
      </c>
      <c r="GA525" s="1" t="str">
        <f t="shared" si="232"/>
        <v>de</v>
      </c>
      <c r="GD525" s="1" t="str">
        <f t="shared" si="233"/>
        <v>d</v>
      </c>
      <c r="GG525" s="1" t="str">
        <f t="shared" si="234"/>
        <v>e</v>
      </c>
      <c r="GJ525" s="1" t="str">
        <f t="shared" si="235"/>
        <v>f</v>
      </c>
      <c r="MN525" s="1" t="str">
        <f t="shared" si="236"/>
        <v>e</v>
      </c>
      <c r="MQ525" s="1" t="str">
        <f t="shared" si="237"/>
        <v>c</v>
      </c>
      <c r="MT525" s="1" t="str">
        <f t="shared" si="238"/>
        <v>e</v>
      </c>
      <c r="MW525" s="1" t="str">
        <f t="shared" si="239"/>
        <v>d</v>
      </c>
      <c r="MZ525" s="1" t="str">
        <f t="shared" si="240"/>
        <v>cd</v>
      </c>
      <c r="TD525" s="1" t="str">
        <f t="shared" si="241"/>
        <v>d</v>
      </c>
      <c r="TG525" s="1" t="str">
        <f t="shared" si="242"/>
        <v>c</v>
      </c>
      <c r="TJ525" s="1" t="str">
        <f t="shared" si="243"/>
        <v>f</v>
      </c>
      <c r="TM525" s="1" t="str">
        <f t="shared" si="244"/>
        <v>e</v>
      </c>
      <c r="TP525" s="1" t="str">
        <f t="shared" si="245"/>
        <v>c</v>
      </c>
    </row>
    <row r="526" spans="8:536">
      <c r="H526" s="1" t="s">
        <v>112</v>
      </c>
      <c r="K526" s="1" t="s">
        <v>120</v>
      </c>
      <c r="N526" s="1" t="s">
        <v>112</v>
      </c>
      <c r="Q526" s="1" t="s">
        <v>120</v>
      </c>
      <c r="T526" s="1" t="s">
        <v>121</v>
      </c>
      <c r="BB526" s="1" t="s">
        <v>107</v>
      </c>
      <c r="BE526" s="1" t="s">
        <v>107</v>
      </c>
      <c r="BH526" s="1" t="s">
        <v>112</v>
      </c>
      <c r="BK526" s="1" t="s">
        <v>117</v>
      </c>
      <c r="BN526" s="1" t="s">
        <v>121</v>
      </c>
      <c r="CV526" s="1" t="s">
        <v>107</v>
      </c>
      <c r="CY526" s="1" t="s">
        <v>120</v>
      </c>
      <c r="DB526" s="1" t="s">
        <v>107</v>
      </c>
      <c r="DE526" s="1" t="s">
        <v>112</v>
      </c>
      <c r="DH526" s="1" t="s">
        <v>117</v>
      </c>
      <c r="EP526" s="1" t="s">
        <v>112</v>
      </c>
      <c r="ES526" s="1" t="s">
        <v>112</v>
      </c>
      <c r="EV526" s="1" t="s">
        <v>117</v>
      </c>
      <c r="EY526" s="1" t="s">
        <v>107</v>
      </c>
      <c r="FB526" s="1" t="s">
        <v>107</v>
      </c>
      <c r="FX526" s="1" t="str">
        <f t="shared" si="231"/>
        <v>f</v>
      </c>
      <c r="GA526" s="1" t="str">
        <f t="shared" si="232"/>
        <v>f</v>
      </c>
      <c r="GD526" s="1" t="str">
        <f t="shared" si="233"/>
        <v>e</v>
      </c>
      <c r="GG526" s="1" t="str">
        <f t="shared" si="234"/>
        <v>g</v>
      </c>
      <c r="GJ526" s="1" t="str">
        <f t="shared" si="235"/>
        <v>h</v>
      </c>
      <c r="MN526" s="1" t="str">
        <f t="shared" si="236"/>
        <v>f</v>
      </c>
      <c r="MQ526" s="1" t="str">
        <f t="shared" si="237"/>
        <v>d</v>
      </c>
      <c r="MT526" s="1" t="str">
        <f t="shared" si="238"/>
        <v>f</v>
      </c>
      <c r="MW526" s="1" t="str">
        <f t="shared" si="239"/>
        <v>e</v>
      </c>
      <c r="MZ526" s="1" t="str">
        <f t="shared" si="240"/>
        <v>g</v>
      </c>
      <c r="TD526" s="1" t="str">
        <f t="shared" si="241"/>
        <v>e</v>
      </c>
      <c r="TG526" s="1" t="str">
        <f t="shared" si="242"/>
        <v>e</v>
      </c>
      <c r="TJ526" s="1" t="str">
        <f t="shared" si="243"/>
        <v>g</v>
      </c>
      <c r="TM526" s="1" t="str">
        <f t="shared" si="244"/>
        <v>f</v>
      </c>
      <c r="TP526" s="1" t="str">
        <f t="shared" si="245"/>
        <v>f</v>
      </c>
    </row>
    <row r="527" spans="8:536">
      <c r="H527" s="1" t="s">
        <v>116</v>
      </c>
      <c r="K527" s="1" t="s">
        <v>114</v>
      </c>
      <c r="N527" s="1" t="s">
        <v>114</v>
      </c>
      <c r="Q527" s="1" t="s">
        <v>111</v>
      </c>
      <c r="T527" s="1" t="s">
        <v>114</v>
      </c>
      <c r="BB527" s="1" t="s">
        <v>115</v>
      </c>
      <c r="BE527" s="1" t="s">
        <v>115</v>
      </c>
      <c r="BH527" s="1" t="s">
        <v>114</v>
      </c>
      <c r="BK527" s="1" t="s">
        <v>120</v>
      </c>
      <c r="BN527" s="1" t="s">
        <v>120</v>
      </c>
      <c r="CV527" s="1" t="s">
        <v>120</v>
      </c>
      <c r="CY527" s="1" t="s">
        <v>114</v>
      </c>
      <c r="DB527" s="1" t="s">
        <v>120</v>
      </c>
      <c r="DE527" s="1" t="s">
        <v>111</v>
      </c>
      <c r="DH527" s="1" t="s">
        <v>116</v>
      </c>
      <c r="EP527" s="1" t="s">
        <v>120</v>
      </c>
      <c r="ES527" s="1" t="s">
        <v>114</v>
      </c>
      <c r="EV527" s="1" t="s">
        <v>120</v>
      </c>
      <c r="EY527" s="1" t="s">
        <v>114</v>
      </c>
      <c r="FB527" s="1" t="s">
        <v>114</v>
      </c>
      <c r="FX527" s="1" t="str">
        <f t="shared" si="231"/>
        <v>de</v>
      </c>
      <c r="GA527" s="1" t="str">
        <f t="shared" si="232"/>
        <v>de</v>
      </c>
      <c r="GD527" s="1" t="str">
        <f t="shared" si="233"/>
        <v>c</v>
      </c>
      <c r="GG527" s="1" t="str">
        <f t="shared" si="234"/>
        <v>d</v>
      </c>
      <c r="GJ527" s="1" t="str">
        <f t="shared" si="235"/>
        <v>d</v>
      </c>
      <c r="MN527" s="1" t="str">
        <f t="shared" si="236"/>
        <v>d</v>
      </c>
      <c r="MQ527" s="1" t="str">
        <f t="shared" si="237"/>
        <v>c</v>
      </c>
      <c r="MT527" s="1" t="str">
        <f t="shared" si="238"/>
        <v>d</v>
      </c>
      <c r="MW527" s="1" t="str">
        <f t="shared" si="239"/>
        <v>b</v>
      </c>
      <c r="MZ527" s="1" t="str">
        <f t="shared" si="240"/>
        <v>cd</v>
      </c>
      <c r="TD527" s="1" t="str">
        <f t="shared" si="241"/>
        <v>d</v>
      </c>
      <c r="TG527" s="1" t="str">
        <f t="shared" si="242"/>
        <v>c</v>
      </c>
      <c r="TJ527" s="1" t="str">
        <f t="shared" si="243"/>
        <v>d</v>
      </c>
      <c r="TM527" s="1" t="str">
        <f t="shared" si="244"/>
        <v>c</v>
      </c>
      <c r="TP527" s="1" t="str">
        <f t="shared" si="245"/>
        <v>c</v>
      </c>
    </row>
    <row r="528" spans="8:536">
      <c r="H528" s="1" t="s">
        <v>120</v>
      </c>
      <c r="K528" s="1" t="s">
        <v>108</v>
      </c>
      <c r="N528" s="1" t="s">
        <v>114</v>
      </c>
      <c r="Q528" s="1" t="s">
        <v>111</v>
      </c>
      <c r="T528" s="1" t="s">
        <v>112</v>
      </c>
      <c r="BB528" s="1" t="s">
        <v>112</v>
      </c>
      <c r="BE528" s="1" t="s">
        <v>115</v>
      </c>
      <c r="BH528" s="1" t="s">
        <v>108</v>
      </c>
      <c r="BK528" s="1" t="s">
        <v>114</v>
      </c>
      <c r="BN528" s="1" t="s">
        <v>112</v>
      </c>
      <c r="CV528" s="1" t="s">
        <v>120</v>
      </c>
      <c r="CY528" s="1" t="s">
        <v>114</v>
      </c>
      <c r="DB528" s="1" t="s">
        <v>120</v>
      </c>
      <c r="DE528" s="1" t="s">
        <v>111</v>
      </c>
      <c r="DH528" s="1" t="s">
        <v>114</v>
      </c>
      <c r="EP528" s="1" t="s">
        <v>120</v>
      </c>
      <c r="ES528" s="1" t="s">
        <v>116</v>
      </c>
      <c r="EV528" s="1" t="s">
        <v>115</v>
      </c>
      <c r="EY528" s="1" t="s">
        <v>114</v>
      </c>
      <c r="FB528" s="1" t="s">
        <v>114</v>
      </c>
      <c r="FX528" s="1" t="str">
        <f t="shared" si="231"/>
        <v>e</v>
      </c>
      <c r="GA528" s="1" t="str">
        <f t="shared" si="232"/>
        <v>de</v>
      </c>
      <c r="GD528" s="1" t="str">
        <f t="shared" si="233"/>
        <v>bc</v>
      </c>
      <c r="GG528" s="1" t="str">
        <f t="shared" si="234"/>
        <v>c</v>
      </c>
      <c r="GJ528" s="1" t="str">
        <f t="shared" si="235"/>
        <v>e</v>
      </c>
      <c r="MN528" s="1" t="str">
        <f t="shared" si="236"/>
        <v>d</v>
      </c>
      <c r="MQ528" s="1" t="str">
        <f t="shared" si="237"/>
        <v>c</v>
      </c>
      <c r="MT528" s="1" t="str">
        <f t="shared" si="238"/>
        <v>d</v>
      </c>
      <c r="MW528" s="1" t="str">
        <f t="shared" si="239"/>
        <v>b</v>
      </c>
      <c r="MZ528" s="1" t="str">
        <f t="shared" si="240"/>
        <v>c</v>
      </c>
      <c r="TD528" s="1" t="str">
        <f t="shared" si="241"/>
        <v>d</v>
      </c>
      <c r="TG528" s="1" t="str">
        <f t="shared" si="242"/>
        <v>cd</v>
      </c>
      <c r="TJ528" s="1" t="str">
        <f t="shared" si="243"/>
        <v>de</v>
      </c>
      <c r="TM528" s="1" t="str">
        <f t="shared" si="244"/>
        <v>c</v>
      </c>
      <c r="TP528" s="1" t="str">
        <f t="shared" si="245"/>
        <v>c</v>
      </c>
    </row>
    <row r="529" spans="8:536">
      <c r="H529" s="1" t="s">
        <v>106</v>
      </c>
      <c r="K529" s="1" t="s">
        <v>106</v>
      </c>
      <c r="N529" s="1" t="s">
        <v>106</v>
      </c>
      <c r="Q529" s="1" t="s">
        <v>114</v>
      </c>
      <c r="T529" s="1" t="s">
        <v>117</v>
      </c>
      <c r="BB529" s="1" t="s">
        <v>113</v>
      </c>
      <c r="BE529" s="1" t="s">
        <v>111</v>
      </c>
      <c r="BH529" s="1" t="s">
        <v>106</v>
      </c>
      <c r="BK529" s="1" t="s">
        <v>112</v>
      </c>
      <c r="BN529" s="1" t="s">
        <v>117</v>
      </c>
      <c r="CV529" s="1" t="s">
        <v>111</v>
      </c>
      <c r="CY529" s="1" t="s">
        <v>106</v>
      </c>
      <c r="DB529" s="1" t="s">
        <v>118</v>
      </c>
      <c r="DE529" s="1" t="s">
        <v>114</v>
      </c>
      <c r="DH529" s="1" t="s">
        <v>112</v>
      </c>
      <c r="EP529" s="1" t="s">
        <v>111</v>
      </c>
      <c r="ES529" s="1" t="s">
        <v>106</v>
      </c>
      <c r="EV529" s="1" t="s">
        <v>111</v>
      </c>
      <c r="EY529" s="1" t="s">
        <v>120</v>
      </c>
      <c r="FB529" s="1" t="s">
        <v>120</v>
      </c>
      <c r="FX529" s="1" t="str">
        <f t="shared" si="231"/>
        <v>ab</v>
      </c>
      <c r="GA529" s="1" t="str">
        <f t="shared" si="232"/>
        <v>b</v>
      </c>
      <c r="GD529" s="1" t="str">
        <f t="shared" si="233"/>
        <v>a</v>
      </c>
      <c r="GG529" s="1" t="str">
        <f t="shared" si="234"/>
        <v>e</v>
      </c>
      <c r="GJ529" s="1" t="str">
        <f t="shared" si="235"/>
        <v>g</v>
      </c>
      <c r="MN529" s="1" t="str">
        <f t="shared" si="236"/>
        <v>b</v>
      </c>
      <c r="MQ529" s="1" t="str">
        <f t="shared" si="237"/>
        <v>a</v>
      </c>
      <c r="MT529" s="1" t="str">
        <f t="shared" si="238"/>
        <v>abc</v>
      </c>
      <c r="MW529" s="1" t="str">
        <f t="shared" si="239"/>
        <v>c</v>
      </c>
      <c r="MZ529" s="1" t="str">
        <f t="shared" si="240"/>
        <v>e</v>
      </c>
      <c r="TD529" s="1" t="str">
        <f t="shared" si="241"/>
        <v>b</v>
      </c>
      <c r="TG529" s="1" t="str">
        <f t="shared" si="242"/>
        <v>a</v>
      </c>
      <c r="TJ529" s="1" t="str">
        <f t="shared" si="243"/>
        <v>b</v>
      </c>
      <c r="TM529" s="1" t="str">
        <f t="shared" si="244"/>
        <v>d</v>
      </c>
      <c r="TP529" s="1" t="str">
        <f t="shared" si="245"/>
        <v>d</v>
      </c>
    </row>
    <row r="530" spans="8:536">
      <c r="H530" s="1" t="s">
        <v>120</v>
      </c>
      <c r="K530" s="1" t="s">
        <v>114</v>
      </c>
      <c r="N530" s="1" t="s">
        <v>114</v>
      </c>
      <c r="Q530" s="1" t="s">
        <v>111</v>
      </c>
      <c r="T530" s="1" t="s">
        <v>114</v>
      </c>
      <c r="BB530" s="1" t="s">
        <v>115</v>
      </c>
      <c r="BE530" s="1" t="s">
        <v>120</v>
      </c>
      <c r="BH530" s="1" t="s">
        <v>108</v>
      </c>
      <c r="BK530" s="1" t="s">
        <v>116</v>
      </c>
      <c r="BN530" s="1" t="s">
        <v>116</v>
      </c>
      <c r="CV530" s="1" t="s">
        <v>116</v>
      </c>
      <c r="CY530" s="1" t="s">
        <v>114</v>
      </c>
      <c r="DB530" s="1" t="s">
        <v>120</v>
      </c>
      <c r="DE530" s="1" t="s">
        <v>111</v>
      </c>
      <c r="DH530" s="1" t="s">
        <v>120</v>
      </c>
      <c r="EP530" s="1" t="s">
        <v>120</v>
      </c>
      <c r="ES530" s="1" t="s">
        <v>114</v>
      </c>
      <c r="EV530" s="1" t="s">
        <v>115</v>
      </c>
      <c r="EY530" s="1" t="s">
        <v>114</v>
      </c>
      <c r="FB530" s="1" t="s">
        <v>114</v>
      </c>
      <c r="FX530" s="1" t="str">
        <f t="shared" si="231"/>
        <v>de</v>
      </c>
      <c r="GA530" s="1" t="str">
        <f t="shared" si="232"/>
        <v>d</v>
      </c>
      <c r="GD530" s="1" t="str">
        <f t="shared" si="233"/>
        <v>bc</v>
      </c>
      <c r="GG530" s="1" t="str">
        <f t="shared" si="234"/>
        <v>cd</v>
      </c>
      <c r="GJ530" s="1" t="str">
        <f t="shared" si="235"/>
        <v>cd</v>
      </c>
      <c r="MN530" s="1" t="str">
        <f t="shared" si="236"/>
        <v>cd</v>
      </c>
      <c r="MQ530" s="1" t="str">
        <f t="shared" si="237"/>
        <v>c</v>
      </c>
      <c r="MT530" s="1" t="str">
        <f t="shared" si="238"/>
        <v>d</v>
      </c>
      <c r="MW530" s="1" t="str">
        <f t="shared" si="239"/>
        <v>b</v>
      </c>
      <c r="MZ530" s="1" t="str">
        <f t="shared" si="240"/>
        <v>d</v>
      </c>
      <c r="TD530" s="1" t="str">
        <f t="shared" si="241"/>
        <v>d</v>
      </c>
      <c r="TG530" s="1" t="str">
        <f t="shared" si="242"/>
        <v>c</v>
      </c>
      <c r="TJ530" s="1" t="str">
        <f t="shared" si="243"/>
        <v>de</v>
      </c>
      <c r="TM530" s="1" t="str">
        <f t="shared" si="244"/>
        <v>c</v>
      </c>
      <c r="TP530" s="1" t="str">
        <f t="shared" si="245"/>
        <v>c</v>
      </c>
    </row>
    <row r="531" spans="8:536">
      <c r="H531" s="1" t="s">
        <v>116</v>
      </c>
      <c r="K531" s="1" t="s">
        <v>114</v>
      </c>
      <c r="N531" s="1" t="s">
        <v>114</v>
      </c>
      <c r="Q531" s="1" t="s">
        <v>111</v>
      </c>
      <c r="T531" s="1" t="s">
        <v>120</v>
      </c>
      <c r="BB531" s="1" t="s">
        <v>115</v>
      </c>
      <c r="BE531" s="1" t="s">
        <v>112</v>
      </c>
      <c r="BH531" s="1" t="s">
        <v>108</v>
      </c>
      <c r="BK531" s="1" t="s">
        <v>116</v>
      </c>
      <c r="BN531" s="1" t="s">
        <v>112</v>
      </c>
      <c r="CV531" s="1" t="s">
        <v>116</v>
      </c>
      <c r="CY531" s="1" t="s">
        <v>114</v>
      </c>
      <c r="DB531" s="1" t="s">
        <v>120</v>
      </c>
      <c r="DE531" s="1" t="s">
        <v>111</v>
      </c>
      <c r="DH531" s="1" t="s">
        <v>116</v>
      </c>
      <c r="EP531" s="1" t="s">
        <v>120</v>
      </c>
      <c r="ES531" s="1" t="s">
        <v>120</v>
      </c>
      <c r="EV531" s="1" t="s">
        <v>112</v>
      </c>
      <c r="EY531" s="1" t="s">
        <v>114</v>
      </c>
      <c r="FB531" s="1" t="s">
        <v>114</v>
      </c>
      <c r="FX531" s="1" t="str">
        <f t="shared" si="231"/>
        <v>de</v>
      </c>
      <c r="GA531" s="1" t="str">
        <f t="shared" si="232"/>
        <v>e</v>
      </c>
      <c r="GD531" s="1" t="str">
        <f t="shared" si="233"/>
        <v>bc</v>
      </c>
      <c r="GG531" s="1" t="str">
        <f t="shared" si="234"/>
        <v>cd</v>
      </c>
      <c r="GJ531" s="1" t="str">
        <f t="shared" si="235"/>
        <v>e</v>
      </c>
      <c r="MN531" s="1" t="str">
        <f t="shared" si="236"/>
        <v>cd</v>
      </c>
      <c r="MQ531" s="1" t="str">
        <f t="shared" si="237"/>
        <v>c</v>
      </c>
      <c r="MT531" s="1" t="str">
        <f t="shared" si="238"/>
        <v>d</v>
      </c>
      <c r="MW531" s="1" t="str">
        <f t="shared" si="239"/>
        <v>b</v>
      </c>
      <c r="MZ531" s="1" t="str">
        <f t="shared" si="240"/>
        <v>cd</v>
      </c>
      <c r="TD531" s="1" t="str">
        <f t="shared" si="241"/>
        <v>d</v>
      </c>
      <c r="TG531" s="1" t="str">
        <f t="shared" si="242"/>
        <v>d</v>
      </c>
      <c r="TJ531" s="1" t="str">
        <f t="shared" si="243"/>
        <v>e</v>
      </c>
      <c r="TM531" s="1" t="str">
        <f t="shared" si="244"/>
        <v>c</v>
      </c>
      <c r="TP531" s="1" t="str">
        <f t="shared" si="245"/>
        <v>c</v>
      </c>
    </row>
    <row r="532" spans="8:536">
      <c r="H532" s="1" t="s">
        <v>106</v>
      </c>
      <c r="K532" s="1" t="s">
        <v>106</v>
      </c>
      <c r="N532" s="1" t="s">
        <v>106</v>
      </c>
      <c r="Q532" s="1" t="s">
        <v>114</v>
      </c>
      <c r="T532" s="1" t="s">
        <v>117</v>
      </c>
      <c r="BB532" s="1" t="s">
        <v>111</v>
      </c>
      <c r="BE532" s="1" t="s">
        <v>113</v>
      </c>
      <c r="BH532" s="1" t="s">
        <v>106</v>
      </c>
      <c r="BK532" s="1" t="s">
        <v>107</v>
      </c>
      <c r="BN532" s="1" t="s">
        <v>117</v>
      </c>
      <c r="CV532" s="1" t="s">
        <v>113</v>
      </c>
      <c r="CY532" s="1" t="s">
        <v>106</v>
      </c>
      <c r="DB532" s="1" t="s">
        <v>114</v>
      </c>
      <c r="DE532" s="1" t="s">
        <v>120</v>
      </c>
      <c r="DH532" s="1" t="s">
        <v>107</v>
      </c>
      <c r="EP532" s="1" t="s">
        <v>113</v>
      </c>
      <c r="ES532" s="1" t="s">
        <v>106</v>
      </c>
      <c r="EV532" s="1" t="s">
        <v>111</v>
      </c>
      <c r="EY532" s="1" t="s">
        <v>112</v>
      </c>
      <c r="FB532" s="1" t="s">
        <v>112</v>
      </c>
      <c r="FX532" s="1" t="str">
        <f t="shared" si="231"/>
        <v>b</v>
      </c>
      <c r="GA532" s="1" t="str">
        <f t="shared" si="232"/>
        <v>ab</v>
      </c>
      <c r="GD532" s="1" t="str">
        <f t="shared" si="233"/>
        <v>a</v>
      </c>
      <c r="GG532" s="1" t="str">
        <f t="shared" si="234"/>
        <v>f</v>
      </c>
      <c r="GJ532" s="1" t="str">
        <f t="shared" si="235"/>
        <v>g</v>
      </c>
      <c r="MN532" s="1" t="str">
        <f t="shared" si="236"/>
        <v>ab</v>
      </c>
      <c r="MQ532" s="1" t="str">
        <f t="shared" si="237"/>
        <v>a</v>
      </c>
      <c r="MT532" s="1" t="str">
        <f t="shared" si="238"/>
        <v>c</v>
      </c>
      <c r="MW532" s="1" t="str">
        <f t="shared" si="239"/>
        <v>d</v>
      </c>
      <c r="MZ532" s="1" t="str">
        <f t="shared" si="240"/>
        <v>f</v>
      </c>
      <c r="TD532" s="1" t="str">
        <f t="shared" si="241"/>
        <v>ab</v>
      </c>
      <c r="TG532" s="1" t="str">
        <f t="shared" si="242"/>
        <v>a</v>
      </c>
      <c r="TJ532" s="1" t="str">
        <f t="shared" si="243"/>
        <v>b</v>
      </c>
      <c r="TM532" s="1" t="str">
        <f t="shared" si="244"/>
        <v>e</v>
      </c>
      <c r="TP532" s="1" t="str">
        <f t="shared" si="245"/>
        <v>e</v>
      </c>
    </row>
    <row r="534" spans="12:537">
      <c r="L534" s="6"/>
      <c r="M534" s="6"/>
      <c r="N534" s="6"/>
      <c r="O534" s="6"/>
      <c r="P534" s="6"/>
      <c r="Q534" s="6"/>
      <c r="R534" s="6"/>
      <c r="S534" s="6"/>
      <c r="T534" s="6"/>
      <c r="U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MR534" s="6"/>
      <c r="MS534" s="6"/>
      <c r="MT534" s="6"/>
      <c r="MU534" s="6"/>
      <c r="MV534" s="6"/>
      <c r="MW534" s="6"/>
      <c r="MX534" s="6"/>
      <c r="MY534" s="6"/>
      <c r="MZ534" s="6"/>
      <c r="NA534" s="6"/>
      <c r="TH534" s="6"/>
      <c r="TI534" s="6"/>
      <c r="TJ534" s="6"/>
      <c r="TK534" s="6"/>
      <c r="TL534" s="6"/>
      <c r="TM534" s="6"/>
      <c r="TN534" s="6"/>
      <c r="TO534" s="6"/>
      <c r="TP534" s="6"/>
      <c r="TQ534" s="6"/>
    </row>
    <row r="535" spans="9:661">
      <c r="I535" s="1">
        <f t="shared" ref="I534:I567" si="246">I367</f>
        <v>0.742752676939149</v>
      </c>
      <c r="L535" s="6">
        <f t="shared" ref="L534:L567" si="247">AQ535</f>
        <v>0.747527329515877</v>
      </c>
      <c r="O535" s="6">
        <f t="shared" ref="O534:O567" si="248">BY535</f>
        <v>0.72533418204965</v>
      </c>
      <c r="R535" s="6">
        <f t="shared" ref="R534:R567" si="249">DG535</f>
        <v>0.668179942220388</v>
      </c>
      <c r="U535" s="6">
        <f t="shared" ref="U534:U567" si="250">EO535</f>
        <v>0.610586011342155</v>
      </c>
      <c r="AQ535" s="1">
        <f t="shared" ref="AQ534:AQ567" si="251">AQ367</f>
        <v>0.747527329515877</v>
      </c>
      <c r="BY535" s="1">
        <f t="shared" ref="BY534:BY567" si="252">BY367</f>
        <v>0.72533418204965</v>
      </c>
      <c r="DG535" s="1">
        <f t="shared" ref="DG534:DG567" si="253">DG367</f>
        <v>0.668179942220388</v>
      </c>
      <c r="EO535" s="1">
        <f t="shared" ref="EO534:EO567" si="254">EO367</f>
        <v>0.610586011342155</v>
      </c>
      <c r="FY535" s="1">
        <f t="shared" ref="FY534:FY567" si="255">FY367</f>
        <v>0.74560713349069</v>
      </c>
      <c r="GB535" s="6">
        <f t="shared" ref="GB534:GB567" si="256">HG535</f>
        <v>0.749019607843137</v>
      </c>
      <c r="GE535" s="6">
        <f t="shared" ref="GE534:GE567" si="257">IO535</f>
        <v>0.727155727155727</v>
      </c>
      <c r="GH535" s="6">
        <f t="shared" ref="GH534:GH567" si="258">JW535</f>
        <v>0.667663391712943</v>
      </c>
      <c r="GK535" s="6">
        <f t="shared" ref="GK534:GK567" si="259">LE535</f>
        <v>0.614259597806216</v>
      </c>
      <c r="HG535" s="1">
        <f t="shared" ref="HG534:HG567" si="260">HG367</f>
        <v>0.749019607843137</v>
      </c>
      <c r="IO535" s="1">
        <f t="shared" ref="IO534:IO567" si="261">IO367</f>
        <v>0.727155727155727</v>
      </c>
      <c r="JW535" s="1">
        <f t="shared" ref="JW534:JW567" si="262">JW367</f>
        <v>0.667663391712943</v>
      </c>
      <c r="LE535" s="1">
        <f t="shared" ref="LE534:LE567" si="263">LE367</f>
        <v>0.614259597806216</v>
      </c>
      <c r="MO535" s="1">
        <f t="shared" ref="MO534:MO567" si="264">MO367</f>
        <v>0.745394902851375</v>
      </c>
      <c r="MR535" s="6">
        <f t="shared" ref="MR534:MR567" si="265">NW535</f>
        <v>0.747572815533981</v>
      </c>
      <c r="MU535" s="6">
        <f t="shared" ref="MU534:MU567" si="266">PE535</f>
        <v>0.728034771809997</v>
      </c>
      <c r="MX535" s="6">
        <f t="shared" ref="MX534:MX567" si="267">QM535</f>
        <v>0.676470588235294</v>
      </c>
      <c r="NA535" s="6">
        <f t="shared" ref="NA534:NA567" si="268">RU535</f>
        <v>0.647382920110193</v>
      </c>
      <c r="NW535" s="1">
        <f t="shared" ref="NW534:NW567" si="269">NW367</f>
        <v>0.747572815533981</v>
      </c>
      <c r="PE535" s="1">
        <f t="shared" ref="PE534:PE567" si="270">PE367</f>
        <v>0.728034771809997</v>
      </c>
      <c r="QM535" s="1">
        <f t="shared" ref="QM534:QM567" si="271">QM367</f>
        <v>0.676470588235294</v>
      </c>
      <c r="RU535" s="1">
        <f t="shared" ref="RU534:RU567" si="272">RU367</f>
        <v>0.647382920110193</v>
      </c>
      <c r="TE535" s="1">
        <f t="shared" ref="TE534:TE567" si="273">TE367</f>
        <v>0.746015684290412</v>
      </c>
      <c r="TH535" s="6">
        <f t="shared" ref="TH534:TH567" si="274">UM535</f>
        <v>0.747914032869785</v>
      </c>
      <c r="TK535" s="6">
        <f t="shared" ref="TK534:TK567" si="275">VU535</f>
        <v>0.728808446455505</v>
      </c>
      <c r="TN535" s="6">
        <f t="shared" ref="TN534:TN567" si="276">XC535</f>
        <v>0.673577415086017</v>
      </c>
      <c r="TQ535" s="6">
        <f t="shared" ref="TQ534:TQ567" si="277">YK535</f>
        <v>0.648335745296671</v>
      </c>
      <c r="UM535" s="1">
        <f t="shared" ref="UM534:UM567" si="278">UM367</f>
        <v>0.747914032869785</v>
      </c>
      <c r="VU535" s="1">
        <f t="shared" ref="VU534:VU567" si="279">VU367</f>
        <v>0.728808446455505</v>
      </c>
      <c r="XC535" s="1">
        <f t="shared" ref="XC534:XC567" si="280">XC367</f>
        <v>0.673577415086017</v>
      </c>
      <c r="YK535" s="1">
        <f t="shared" ref="YK534:YK567" si="281">YK367</f>
        <v>0.648335745296671</v>
      </c>
    </row>
    <row r="536" spans="9:661">
      <c r="I536" s="1">
        <f t="shared" si="246"/>
        <v>0.7427119550682</v>
      </c>
      <c r="L536" s="6">
        <f t="shared" si="247"/>
        <v>0.745199792423456</v>
      </c>
      <c r="O536" s="6">
        <f t="shared" si="248"/>
        <v>0.726302167583306</v>
      </c>
      <c r="R536" s="6">
        <f t="shared" si="249"/>
        <v>0.667996807661612</v>
      </c>
      <c r="U536" s="6">
        <f t="shared" si="250"/>
        <v>0.608775137111517</v>
      </c>
      <c r="AQ536" s="1">
        <f t="shared" si="251"/>
        <v>0.745199792423456</v>
      </c>
      <c r="BY536" s="1">
        <f t="shared" si="252"/>
        <v>0.726302167583306</v>
      </c>
      <c r="DG536" s="1">
        <f t="shared" si="253"/>
        <v>0.667996807661612</v>
      </c>
      <c r="EO536" s="1">
        <f t="shared" si="254"/>
        <v>0.608775137111517</v>
      </c>
      <c r="FY536" s="1">
        <f t="shared" si="255"/>
        <v>0.743494423791822</v>
      </c>
      <c r="GB536" s="6">
        <f t="shared" si="256"/>
        <v>0.747352105399122</v>
      </c>
      <c r="GE536" s="6">
        <f t="shared" si="257"/>
        <v>0.72533418204965</v>
      </c>
      <c r="GH536" s="6">
        <f t="shared" si="258"/>
        <v>0.668739635157546</v>
      </c>
      <c r="GK536" s="6">
        <f t="shared" si="259"/>
        <v>0.615671641791045</v>
      </c>
      <c r="HG536" s="1">
        <f t="shared" si="260"/>
        <v>0.747352105399122</v>
      </c>
      <c r="IO536" s="1">
        <f t="shared" si="261"/>
        <v>0.72533418204965</v>
      </c>
      <c r="JW536" s="1">
        <f t="shared" si="262"/>
        <v>0.668739635157546</v>
      </c>
      <c r="LE536" s="1">
        <f t="shared" si="263"/>
        <v>0.615671641791045</v>
      </c>
      <c r="MO536" s="1">
        <f t="shared" si="264"/>
        <v>0.745039682539682</v>
      </c>
      <c r="MR536" s="6">
        <f t="shared" si="265"/>
        <v>0.747088607594937</v>
      </c>
      <c r="MU536" s="6">
        <f t="shared" si="266"/>
        <v>0.730192719486081</v>
      </c>
      <c r="MX536" s="6">
        <f t="shared" si="267"/>
        <v>0.673528200905722</v>
      </c>
      <c r="NA536" s="6">
        <f t="shared" si="268"/>
        <v>0.652114597544338</v>
      </c>
      <c r="NW536" s="1">
        <f t="shared" si="269"/>
        <v>0.747088607594937</v>
      </c>
      <c r="PE536" s="1">
        <f t="shared" si="270"/>
        <v>0.730192719486081</v>
      </c>
      <c r="QM536" s="1">
        <f t="shared" si="271"/>
        <v>0.673528200905722</v>
      </c>
      <c r="RU536" s="1">
        <f t="shared" si="272"/>
        <v>0.652114597544338</v>
      </c>
      <c r="TE536" s="1">
        <f t="shared" si="273"/>
        <v>0.744168734491315</v>
      </c>
      <c r="TH536" s="6">
        <f t="shared" si="274"/>
        <v>0.746696584392919</v>
      </c>
      <c r="TK536" s="6">
        <f t="shared" si="275"/>
        <v>0.729607250755287</v>
      </c>
      <c r="TN536" s="6">
        <f t="shared" si="276"/>
        <v>0.676346801346801</v>
      </c>
      <c r="TQ536" s="6">
        <f t="shared" si="277"/>
        <v>0.646219686162625</v>
      </c>
      <c r="UM536" s="1">
        <f t="shared" si="278"/>
        <v>0.746696584392919</v>
      </c>
      <c r="VU536" s="1">
        <f t="shared" si="279"/>
        <v>0.729607250755287</v>
      </c>
      <c r="XC536" s="1">
        <f t="shared" si="280"/>
        <v>0.676346801346801</v>
      </c>
      <c r="YK536" s="1">
        <f t="shared" si="281"/>
        <v>0.646219686162625</v>
      </c>
    </row>
    <row r="537" spans="9:661">
      <c r="I537" s="1">
        <f t="shared" si="246"/>
        <v>0.745165562913907</v>
      </c>
      <c r="L537" s="6">
        <f t="shared" si="247"/>
        <v>0.74492679167737</v>
      </c>
      <c r="O537" s="6">
        <f t="shared" si="248"/>
        <v>0.728948204639339</v>
      </c>
      <c r="R537" s="6">
        <f t="shared" si="249"/>
        <v>0.664900122299225</v>
      </c>
      <c r="U537" s="6">
        <f t="shared" si="250"/>
        <v>0.617801047120419</v>
      </c>
      <c r="AQ537" s="1">
        <f t="shared" si="251"/>
        <v>0.74492679167737</v>
      </c>
      <c r="BY537" s="1">
        <f t="shared" si="252"/>
        <v>0.728948204639339</v>
      </c>
      <c r="DG537" s="1">
        <f t="shared" si="253"/>
        <v>0.664900122299225</v>
      </c>
      <c r="EO537" s="1">
        <f t="shared" si="254"/>
        <v>0.617801047120419</v>
      </c>
      <c r="FY537" s="1">
        <f t="shared" si="255"/>
        <v>0.744629430719656</v>
      </c>
      <c r="GB537" s="6">
        <f t="shared" si="256"/>
        <v>0.747445637935552</v>
      </c>
      <c r="GE537" s="6">
        <f t="shared" si="257"/>
        <v>0.72832742507251</v>
      </c>
      <c r="GH537" s="6">
        <f t="shared" si="258"/>
        <v>0.667507356031946</v>
      </c>
      <c r="GK537" s="6">
        <f t="shared" si="259"/>
        <v>0.610902255639098</v>
      </c>
      <c r="HG537" s="1">
        <f t="shared" si="260"/>
        <v>0.747445637935552</v>
      </c>
      <c r="IO537" s="1">
        <f t="shared" si="261"/>
        <v>0.72832742507251</v>
      </c>
      <c r="JW537" s="1">
        <f t="shared" si="262"/>
        <v>0.667507356031946</v>
      </c>
      <c r="LE537" s="1">
        <f t="shared" si="263"/>
        <v>0.610902255639098</v>
      </c>
      <c r="MO537" s="1">
        <f t="shared" si="264"/>
        <v>0.746436609152288</v>
      </c>
      <c r="MR537" s="6">
        <f t="shared" si="265"/>
        <v>0.746981891348089</v>
      </c>
      <c r="MU537" s="6">
        <f t="shared" si="266"/>
        <v>0.727056019070322</v>
      </c>
      <c r="MX537" s="6">
        <f t="shared" si="267"/>
        <v>0.671736375158428</v>
      </c>
      <c r="NA537" s="6">
        <f t="shared" si="268"/>
        <v>0.645861601085482</v>
      </c>
      <c r="NW537" s="1">
        <f t="shared" si="269"/>
        <v>0.746981891348089</v>
      </c>
      <c r="PE537" s="1">
        <f t="shared" si="270"/>
        <v>0.727056019070322</v>
      </c>
      <c r="QM537" s="1">
        <f t="shared" si="271"/>
        <v>0.671736375158428</v>
      </c>
      <c r="RU537" s="1">
        <f t="shared" si="272"/>
        <v>0.645861601085482</v>
      </c>
      <c r="TE537" s="1">
        <f t="shared" si="273"/>
        <v>0.74704551169223</v>
      </c>
      <c r="TH537" s="6">
        <f t="shared" si="274"/>
        <v>0.746095717884131</v>
      </c>
      <c r="TK537" s="6">
        <f t="shared" si="275"/>
        <v>0.727970525023027</v>
      </c>
      <c r="TN537" s="6">
        <f t="shared" si="276"/>
        <v>0.672719220549158</v>
      </c>
      <c r="TQ537" s="6">
        <f t="shared" si="277"/>
        <v>0.64822695035461</v>
      </c>
      <c r="UM537" s="1">
        <f t="shared" si="278"/>
        <v>0.746095717884131</v>
      </c>
      <c r="VU537" s="1">
        <f t="shared" si="279"/>
        <v>0.727970525023027</v>
      </c>
      <c r="XC537" s="1">
        <f t="shared" si="280"/>
        <v>0.672719220549158</v>
      </c>
      <c r="YK537" s="1">
        <f t="shared" si="281"/>
        <v>0.64822695035461</v>
      </c>
    </row>
    <row r="538" spans="9:661">
      <c r="I538" s="1">
        <f t="shared" si="246"/>
        <v>0.742367434386717</v>
      </c>
      <c r="L538" s="6">
        <f t="shared" si="247"/>
        <v>0.748888307611823</v>
      </c>
      <c r="O538" s="6">
        <f t="shared" si="248"/>
        <v>0.725641025641026</v>
      </c>
      <c r="R538" s="6">
        <f t="shared" si="249"/>
        <v>0.670094936708861</v>
      </c>
      <c r="U538" s="6">
        <f t="shared" si="250"/>
        <v>0.604203152364273</v>
      </c>
      <c r="AQ538" s="1">
        <f t="shared" si="251"/>
        <v>0.748888307611823</v>
      </c>
      <c r="BY538" s="1">
        <f t="shared" si="252"/>
        <v>0.725641025641026</v>
      </c>
      <c r="DG538" s="1">
        <f t="shared" si="253"/>
        <v>0.670094936708861</v>
      </c>
      <c r="EO538" s="1">
        <f t="shared" si="254"/>
        <v>0.604203152364273</v>
      </c>
      <c r="FY538" s="1">
        <f t="shared" si="255"/>
        <v>0.743261275687216</v>
      </c>
      <c r="GB538" s="6">
        <f t="shared" si="256"/>
        <v>0.747477360931436</v>
      </c>
      <c r="GE538" s="6">
        <f t="shared" si="257"/>
        <v>0.72632944228275</v>
      </c>
      <c r="GH538" s="6">
        <f t="shared" si="258"/>
        <v>0.667759115116755</v>
      </c>
      <c r="GK538" s="6">
        <f t="shared" si="259"/>
        <v>0.607692307692308</v>
      </c>
      <c r="HG538" s="1">
        <f t="shared" si="260"/>
        <v>0.747477360931436</v>
      </c>
      <c r="IO538" s="1">
        <f t="shared" si="261"/>
        <v>0.72632944228275</v>
      </c>
      <c r="JW538" s="1">
        <f t="shared" si="262"/>
        <v>0.667759115116755</v>
      </c>
      <c r="LE538" s="1">
        <f t="shared" si="263"/>
        <v>0.607692307692308</v>
      </c>
      <c r="MO538" s="1">
        <f t="shared" si="264"/>
        <v>0.746531219028741</v>
      </c>
      <c r="MR538" s="6">
        <f t="shared" si="265"/>
        <v>0.747715736040609</v>
      </c>
      <c r="MU538" s="6">
        <f t="shared" si="266"/>
        <v>0.727441285537701</v>
      </c>
      <c r="MX538" s="6">
        <f t="shared" si="267"/>
        <v>0.670393374741201</v>
      </c>
      <c r="NA538" s="6">
        <f t="shared" si="268"/>
        <v>0.640816326530612</v>
      </c>
      <c r="NW538" s="1">
        <f t="shared" si="269"/>
        <v>0.747715736040609</v>
      </c>
      <c r="PE538" s="1">
        <f t="shared" si="270"/>
        <v>0.727441285537701</v>
      </c>
      <c r="QM538" s="1">
        <f t="shared" si="271"/>
        <v>0.670393374741201</v>
      </c>
      <c r="RU538" s="1">
        <f t="shared" si="272"/>
        <v>0.640816326530612</v>
      </c>
      <c r="TE538" s="1">
        <f t="shared" si="273"/>
        <v>0.745814307458143</v>
      </c>
      <c r="TH538" s="6">
        <f t="shared" si="274"/>
        <v>0.74719800747198</v>
      </c>
      <c r="TK538" s="6">
        <f t="shared" si="275"/>
        <v>0.72858431018936</v>
      </c>
      <c r="TN538" s="6">
        <f t="shared" si="276"/>
        <v>0.672391017173051</v>
      </c>
      <c r="TQ538" s="6">
        <f t="shared" si="277"/>
        <v>0.640401146131805</v>
      </c>
      <c r="UM538" s="1">
        <f t="shared" si="278"/>
        <v>0.74719800747198</v>
      </c>
      <c r="VU538" s="1">
        <f t="shared" si="279"/>
        <v>0.72858431018936</v>
      </c>
      <c r="XC538" s="1">
        <f t="shared" si="280"/>
        <v>0.672391017173051</v>
      </c>
      <c r="YK538" s="1">
        <f t="shared" si="281"/>
        <v>0.640401146131805</v>
      </c>
    </row>
    <row r="539" spans="9:661">
      <c r="I539" s="1">
        <f t="shared" si="246"/>
        <v>0.74496103198065</v>
      </c>
      <c r="L539" s="6">
        <f t="shared" si="247"/>
        <v>0.746497145822522</v>
      </c>
      <c r="O539" s="6">
        <f t="shared" si="248"/>
        <v>0.730034450360163</v>
      </c>
      <c r="R539" s="6">
        <f t="shared" si="249"/>
        <v>0.664125370605676</v>
      </c>
      <c r="U539" s="6">
        <f t="shared" si="250"/>
        <v>0.607806691449814</v>
      </c>
      <c r="AQ539" s="1">
        <f t="shared" si="251"/>
        <v>0.746497145822522</v>
      </c>
      <c r="BY539" s="1">
        <f t="shared" si="252"/>
        <v>0.730034450360163</v>
      </c>
      <c r="DG539" s="1">
        <f t="shared" si="253"/>
        <v>0.664125370605676</v>
      </c>
      <c r="EO539" s="1">
        <f t="shared" si="254"/>
        <v>0.607806691449814</v>
      </c>
      <c r="FY539" s="1">
        <f t="shared" si="255"/>
        <v>0.74568622245819</v>
      </c>
      <c r="GB539" s="6">
        <f t="shared" si="256"/>
        <v>0.747126436781609</v>
      </c>
      <c r="GE539" s="6">
        <f t="shared" si="257"/>
        <v>0.729415563448499</v>
      </c>
      <c r="GH539" s="6">
        <f t="shared" si="258"/>
        <v>0.663665015758667</v>
      </c>
      <c r="GK539" s="6">
        <f t="shared" si="259"/>
        <v>0.604089219330855</v>
      </c>
      <c r="HG539" s="1">
        <f t="shared" si="260"/>
        <v>0.747126436781609</v>
      </c>
      <c r="IO539" s="1">
        <f t="shared" si="261"/>
        <v>0.729415563448499</v>
      </c>
      <c r="JW539" s="1">
        <f t="shared" si="262"/>
        <v>0.663665015758667</v>
      </c>
      <c r="LE539" s="1">
        <f t="shared" si="263"/>
        <v>0.604089219330855</v>
      </c>
      <c r="MO539" s="1">
        <f t="shared" si="264"/>
        <v>0.744918699186992</v>
      </c>
      <c r="MR539" s="6">
        <f t="shared" si="265"/>
        <v>0.748548346377177</v>
      </c>
      <c r="MU539" s="6">
        <f t="shared" si="266"/>
        <v>0.728808446455505</v>
      </c>
      <c r="MX539" s="6">
        <f t="shared" si="267"/>
        <v>0.673744385463454</v>
      </c>
      <c r="NA539" s="6">
        <f t="shared" si="268"/>
        <v>0.639275766016713</v>
      </c>
      <c r="NW539" s="1">
        <f t="shared" si="269"/>
        <v>0.748548346377177</v>
      </c>
      <c r="PE539" s="1">
        <f t="shared" si="270"/>
        <v>0.728808446455505</v>
      </c>
      <c r="QM539" s="1">
        <f t="shared" si="271"/>
        <v>0.673744385463454</v>
      </c>
      <c r="RU539" s="1">
        <f t="shared" si="272"/>
        <v>0.639275766016713</v>
      </c>
      <c r="TE539" s="1">
        <f t="shared" si="273"/>
        <v>0.744408142749435</v>
      </c>
      <c r="TH539" s="6">
        <f t="shared" si="274"/>
        <v>0.748441785091</v>
      </c>
      <c r="TK539" s="6">
        <f t="shared" si="275"/>
        <v>0.726660544842363</v>
      </c>
      <c r="TN539" s="6">
        <f t="shared" si="276"/>
        <v>0.67652027027027</v>
      </c>
      <c r="TQ539" s="6">
        <f t="shared" si="277"/>
        <v>0.641399416909621</v>
      </c>
      <c r="UM539" s="1">
        <f t="shared" si="278"/>
        <v>0.748441785091</v>
      </c>
      <c r="VU539" s="1">
        <f t="shared" si="279"/>
        <v>0.726660544842363</v>
      </c>
      <c r="XC539" s="1">
        <f t="shared" si="280"/>
        <v>0.67652027027027</v>
      </c>
      <c r="YK539" s="1">
        <f t="shared" si="281"/>
        <v>0.641399416909621</v>
      </c>
    </row>
    <row r="540" spans="9:661">
      <c r="I540" s="1">
        <f t="shared" si="246"/>
        <v>0.743928194297783</v>
      </c>
      <c r="L540" s="6">
        <f t="shared" si="247"/>
        <v>0.746376811594203</v>
      </c>
      <c r="O540" s="6">
        <f t="shared" si="248"/>
        <v>0.723843883240407</v>
      </c>
      <c r="R540" s="6">
        <f t="shared" si="249"/>
        <v>0.667357942762339</v>
      </c>
      <c r="U540" s="6">
        <f t="shared" si="250"/>
        <v>0.606870229007634</v>
      </c>
      <c r="AQ540" s="1">
        <f t="shared" si="251"/>
        <v>0.746376811594203</v>
      </c>
      <c r="BY540" s="1">
        <f t="shared" si="252"/>
        <v>0.723843883240407</v>
      </c>
      <c r="DG540" s="1">
        <f t="shared" si="253"/>
        <v>0.667357942762339</v>
      </c>
      <c r="EO540" s="1">
        <f t="shared" si="254"/>
        <v>0.606870229007634</v>
      </c>
      <c r="FY540" s="1">
        <f t="shared" si="255"/>
        <v>0.742496050552923</v>
      </c>
      <c r="GB540" s="6">
        <f t="shared" si="256"/>
        <v>0.744919228764982</v>
      </c>
      <c r="GE540" s="6">
        <f t="shared" si="257"/>
        <v>0.725271218889598</v>
      </c>
      <c r="GH540" s="6">
        <f t="shared" si="258"/>
        <v>0.663379073756432</v>
      </c>
      <c r="GK540" s="6">
        <f t="shared" si="259"/>
        <v>0.604166666666667</v>
      </c>
      <c r="HG540" s="1">
        <f t="shared" si="260"/>
        <v>0.744919228764982</v>
      </c>
      <c r="IO540" s="1">
        <f t="shared" si="261"/>
        <v>0.725271218889598</v>
      </c>
      <c r="JW540" s="1">
        <f t="shared" si="262"/>
        <v>0.663379073756432</v>
      </c>
      <c r="LE540" s="1">
        <f t="shared" si="263"/>
        <v>0.604166666666667</v>
      </c>
      <c r="MO540" s="1">
        <f t="shared" si="264"/>
        <v>0.745427211225257</v>
      </c>
      <c r="MR540" s="6">
        <f t="shared" si="265"/>
        <v>0.746918238993711</v>
      </c>
      <c r="MU540" s="6">
        <f t="shared" si="266"/>
        <v>0.726208808130582</v>
      </c>
      <c r="MX540" s="6">
        <f t="shared" si="267"/>
        <v>0.673817863397548</v>
      </c>
      <c r="NA540" s="6">
        <f t="shared" si="268"/>
        <v>0.637005649717514</v>
      </c>
      <c r="NW540" s="1">
        <f t="shared" si="269"/>
        <v>0.746918238993711</v>
      </c>
      <c r="PE540" s="1">
        <f t="shared" si="270"/>
        <v>0.726208808130582</v>
      </c>
      <c r="QM540" s="1">
        <f t="shared" si="271"/>
        <v>0.673817863397548</v>
      </c>
      <c r="RU540" s="1">
        <f t="shared" si="272"/>
        <v>0.637005649717514</v>
      </c>
      <c r="TE540" s="1">
        <f t="shared" si="273"/>
        <v>0.74620552376213</v>
      </c>
      <c r="TH540" s="6">
        <f t="shared" si="274"/>
        <v>0.746981891348089</v>
      </c>
      <c r="TK540" s="6">
        <f t="shared" si="275"/>
        <v>0.727853881278539</v>
      </c>
      <c r="TN540" s="6">
        <f t="shared" si="276"/>
        <v>0.669402644778842</v>
      </c>
      <c r="TQ540" s="6">
        <f t="shared" si="277"/>
        <v>0.640648011782032</v>
      </c>
      <c r="UM540" s="1">
        <f t="shared" si="278"/>
        <v>0.746981891348089</v>
      </c>
      <c r="VU540" s="1">
        <f t="shared" si="279"/>
        <v>0.727853881278539</v>
      </c>
      <c r="XC540" s="1">
        <f t="shared" si="280"/>
        <v>0.669402644778842</v>
      </c>
      <c r="YK540" s="1">
        <f t="shared" si="281"/>
        <v>0.640648011782032</v>
      </c>
    </row>
    <row r="541" spans="9:661">
      <c r="I541" s="1">
        <f t="shared" si="246"/>
        <v>0.739606126914661</v>
      </c>
      <c r="L541" s="6">
        <f t="shared" si="247"/>
        <v>0.743603555076757</v>
      </c>
      <c r="O541" s="6">
        <f t="shared" si="248"/>
        <v>0.711627906976744</v>
      </c>
      <c r="R541" s="6">
        <f t="shared" si="249"/>
        <v>0.66640031961646</v>
      </c>
      <c r="U541" s="6">
        <f t="shared" si="250"/>
        <v>0.605108055009823</v>
      </c>
      <c r="AQ541" s="1">
        <f t="shared" si="251"/>
        <v>0.743603555076757</v>
      </c>
      <c r="BY541" s="1">
        <f t="shared" si="252"/>
        <v>0.711627906976744</v>
      </c>
      <c r="DG541" s="1">
        <f t="shared" si="253"/>
        <v>0.66640031961646</v>
      </c>
      <c r="EO541" s="1">
        <f t="shared" si="254"/>
        <v>0.605108055009823</v>
      </c>
      <c r="FY541" s="1">
        <f t="shared" si="255"/>
        <v>0.73658813511212</v>
      </c>
      <c r="GB541" s="6">
        <f t="shared" si="256"/>
        <v>0.742441209406495</v>
      </c>
      <c r="GE541" s="6">
        <f t="shared" si="257"/>
        <v>0.709677419354839</v>
      </c>
      <c r="GH541" s="6">
        <f t="shared" si="258"/>
        <v>0.662781350482315</v>
      </c>
      <c r="GK541" s="6">
        <f t="shared" si="259"/>
        <v>0.600436681222707</v>
      </c>
      <c r="HG541" s="1">
        <f t="shared" si="260"/>
        <v>0.742441209406495</v>
      </c>
      <c r="IO541" s="1">
        <f t="shared" si="261"/>
        <v>0.709677419354839</v>
      </c>
      <c r="JW541" s="1">
        <f t="shared" si="262"/>
        <v>0.662781350482315</v>
      </c>
      <c r="LE541" s="1">
        <f t="shared" si="263"/>
        <v>0.600436681222707</v>
      </c>
      <c r="MO541" s="1">
        <f t="shared" si="264"/>
        <v>0.741550190597205</v>
      </c>
      <c r="MR541" s="6">
        <f t="shared" si="265"/>
        <v>0.746345029239766</v>
      </c>
      <c r="MU541" s="6">
        <f t="shared" si="266"/>
        <v>0.721306471306471</v>
      </c>
      <c r="MX541" s="6">
        <f t="shared" si="267"/>
        <v>0.672813036020583</v>
      </c>
      <c r="NA541" s="6">
        <f t="shared" si="268"/>
        <v>0.644846796657382</v>
      </c>
      <c r="NW541" s="1">
        <f t="shared" si="269"/>
        <v>0.746345029239766</v>
      </c>
      <c r="PE541" s="1">
        <f t="shared" si="270"/>
        <v>0.721306471306471</v>
      </c>
      <c r="QM541" s="1">
        <f t="shared" si="271"/>
        <v>0.672813036020583</v>
      </c>
      <c r="RU541" s="1">
        <f t="shared" si="272"/>
        <v>0.644846796657382</v>
      </c>
      <c r="TE541" s="1">
        <f t="shared" si="273"/>
        <v>0.742105263157895</v>
      </c>
      <c r="TH541" s="6">
        <f t="shared" si="274"/>
        <v>0.746171227717801</v>
      </c>
      <c r="TK541" s="6">
        <f t="shared" si="275"/>
        <v>0.720620842572062</v>
      </c>
      <c r="TN541" s="6">
        <f t="shared" si="276"/>
        <v>0.667852378835038</v>
      </c>
      <c r="TQ541" s="6">
        <f t="shared" si="277"/>
        <v>0.643795620437956</v>
      </c>
      <c r="UM541" s="1">
        <f t="shared" si="278"/>
        <v>0.746171227717801</v>
      </c>
      <c r="VU541" s="1">
        <f t="shared" si="279"/>
        <v>0.720620842572062</v>
      </c>
      <c r="XC541" s="1">
        <f t="shared" si="280"/>
        <v>0.667852378835038</v>
      </c>
      <c r="YK541" s="1">
        <f t="shared" si="281"/>
        <v>0.643795620437956</v>
      </c>
    </row>
    <row r="542" spans="9:661">
      <c r="I542" s="1">
        <f t="shared" si="246"/>
        <v>0.737299646835099</v>
      </c>
      <c r="L542" s="6">
        <f t="shared" si="247"/>
        <v>0.742160278745645</v>
      </c>
      <c r="O542" s="6">
        <f t="shared" si="248"/>
        <v>0.710168393782383</v>
      </c>
      <c r="R542" s="6">
        <f t="shared" si="249"/>
        <v>0.651699029126214</v>
      </c>
      <c r="U542" s="6">
        <f t="shared" si="250"/>
        <v>0.599597585513079</v>
      </c>
      <c r="AQ542" s="1">
        <f t="shared" si="251"/>
        <v>0.742160278745645</v>
      </c>
      <c r="BY542" s="1">
        <f t="shared" si="252"/>
        <v>0.710168393782383</v>
      </c>
      <c r="DG542" s="1">
        <f t="shared" si="253"/>
        <v>0.651699029126214</v>
      </c>
      <c r="EO542" s="1">
        <f t="shared" si="254"/>
        <v>0.599597585513079</v>
      </c>
      <c r="FY542" s="1">
        <f t="shared" si="255"/>
        <v>0.736490250696379</v>
      </c>
      <c r="GB542" s="6">
        <f t="shared" si="256"/>
        <v>0.743980071962358</v>
      </c>
      <c r="GE542" s="6">
        <f t="shared" si="257"/>
        <v>0.710887772194305</v>
      </c>
      <c r="GH542" s="6">
        <f t="shared" si="258"/>
        <v>0.660774410774411</v>
      </c>
      <c r="GK542" s="6">
        <f t="shared" si="259"/>
        <v>0.616926503340757</v>
      </c>
      <c r="HG542" s="1">
        <f t="shared" si="260"/>
        <v>0.743980071962358</v>
      </c>
      <c r="IO542" s="1">
        <f t="shared" si="261"/>
        <v>0.710887772194305</v>
      </c>
      <c r="JW542" s="1">
        <f t="shared" si="262"/>
        <v>0.660774410774411</v>
      </c>
      <c r="LE542" s="1">
        <f t="shared" si="263"/>
        <v>0.616926503340757</v>
      </c>
      <c r="MO542" s="1">
        <f t="shared" si="264"/>
        <v>0.741137464932415</v>
      </c>
      <c r="MR542" s="6">
        <f t="shared" si="265"/>
        <v>0.743236714975845</v>
      </c>
      <c r="MU542" s="6">
        <f t="shared" si="266"/>
        <v>0.725975261655566</v>
      </c>
      <c r="MX542" s="6">
        <f t="shared" si="267"/>
        <v>0.669607056936648</v>
      </c>
      <c r="NA542" s="6">
        <f t="shared" si="268"/>
        <v>0.640226628895184</v>
      </c>
      <c r="NW542" s="1">
        <f t="shared" si="269"/>
        <v>0.743236714975845</v>
      </c>
      <c r="PE542" s="1">
        <f t="shared" si="270"/>
        <v>0.725975261655566</v>
      </c>
      <c r="QM542" s="1">
        <f t="shared" si="271"/>
        <v>0.669607056936648</v>
      </c>
      <c r="RU542" s="1">
        <f t="shared" si="272"/>
        <v>0.640226628895184</v>
      </c>
      <c r="TE542" s="1">
        <f t="shared" si="273"/>
        <v>0.742087365942977</v>
      </c>
      <c r="TH542" s="6">
        <f t="shared" si="274"/>
        <v>0.743526510480888</v>
      </c>
      <c r="TK542" s="6">
        <f t="shared" si="275"/>
        <v>0.722203893104586</v>
      </c>
      <c r="TN542" s="6">
        <f t="shared" si="276"/>
        <v>0.671118530884808</v>
      </c>
      <c r="TQ542" s="6">
        <f t="shared" si="277"/>
        <v>0.650584795321637</v>
      </c>
      <c r="UM542" s="1">
        <f t="shared" si="278"/>
        <v>0.743526510480888</v>
      </c>
      <c r="VU542" s="1">
        <f t="shared" si="279"/>
        <v>0.722203893104586</v>
      </c>
      <c r="XC542" s="1">
        <f t="shared" si="280"/>
        <v>0.671118530884808</v>
      </c>
      <c r="YK542" s="1">
        <f t="shared" si="281"/>
        <v>0.650584795321637</v>
      </c>
    </row>
    <row r="543" spans="9:661">
      <c r="I543" s="1">
        <f t="shared" si="246"/>
        <v>0.738444806960304</v>
      </c>
      <c r="L543" s="6">
        <f t="shared" si="247"/>
        <v>0.742811072292395</v>
      </c>
      <c r="O543" s="6">
        <f t="shared" si="248"/>
        <v>0.714046822742475</v>
      </c>
      <c r="R543" s="6">
        <f t="shared" si="249"/>
        <v>0.677083333333333</v>
      </c>
      <c r="U543" s="6">
        <f t="shared" si="250"/>
        <v>0.610547667342799</v>
      </c>
      <c r="AQ543" s="1">
        <f t="shared" si="251"/>
        <v>0.742811072292395</v>
      </c>
      <c r="BY543" s="1">
        <f t="shared" si="252"/>
        <v>0.714046822742475</v>
      </c>
      <c r="DG543" s="1">
        <f t="shared" si="253"/>
        <v>0.677083333333333</v>
      </c>
      <c r="EO543" s="1">
        <f t="shared" si="254"/>
        <v>0.610547667342799</v>
      </c>
      <c r="FY543" s="1">
        <f t="shared" si="255"/>
        <v>0.73992673992674</v>
      </c>
      <c r="GB543" s="6">
        <f t="shared" si="256"/>
        <v>0.742857142857143</v>
      </c>
      <c r="GE543" s="6">
        <f t="shared" si="257"/>
        <v>0.709338929695698</v>
      </c>
      <c r="GH543" s="6">
        <f t="shared" si="258"/>
        <v>0.665158371040724</v>
      </c>
      <c r="GK543" s="6">
        <f t="shared" si="259"/>
        <v>0.601351351351351</v>
      </c>
      <c r="HG543" s="1">
        <f t="shared" si="260"/>
        <v>0.742857142857143</v>
      </c>
      <c r="IO543" s="1">
        <f t="shared" si="261"/>
        <v>0.709338929695698</v>
      </c>
      <c r="JW543" s="1">
        <f t="shared" si="262"/>
        <v>0.665158371040724</v>
      </c>
      <c r="LE543" s="1">
        <f t="shared" si="263"/>
        <v>0.601351351351351</v>
      </c>
      <c r="MO543" s="1">
        <f t="shared" si="264"/>
        <v>0.73934133265254</v>
      </c>
      <c r="MR543" s="6">
        <f t="shared" si="265"/>
        <v>0.743676222596965</v>
      </c>
      <c r="MU543" s="6">
        <f t="shared" si="266"/>
        <v>0.728505392912173</v>
      </c>
      <c r="MX543" s="6">
        <f t="shared" si="267"/>
        <v>0.669894736842105</v>
      </c>
      <c r="NA543" s="6">
        <f t="shared" si="268"/>
        <v>0.643795620437956</v>
      </c>
      <c r="NW543" s="1">
        <f t="shared" si="269"/>
        <v>0.743676222596965</v>
      </c>
      <c r="PE543" s="1">
        <f t="shared" si="270"/>
        <v>0.728505392912173</v>
      </c>
      <c r="QM543" s="1">
        <f t="shared" si="271"/>
        <v>0.669894736842105</v>
      </c>
      <c r="RU543" s="1">
        <f t="shared" si="272"/>
        <v>0.643795620437956</v>
      </c>
      <c r="TE543" s="1">
        <f t="shared" si="273"/>
        <v>0.739963264235109</v>
      </c>
      <c r="TH543" s="6">
        <f t="shared" si="274"/>
        <v>0.744827586206897</v>
      </c>
      <c r="TK543" s="6">
        <f t="shared" si="275"/>
        <v>0.717287488061127</v>
      </c>
      <c r="TN543" s="6">
        <f t="shared" si="276"/>
        <v>0.66784140969163</v>
      </c>
      <c r="TQ543" s="6">
        <f t="shared" si="277"/>
        <v>0.643609022556391</v>
      </c>
      <c r="UM543" s="1">
        <f t="shared" si="278"/>
        <v>0.744827586206897</v>
      </c>
      <c r="VU543" s="1">
        <f t="shared" si="279"/>
        <v>0.717287488061127</v>
      </c>
      <c r="XC543" s="1">
        <f t="shared" si="280"/>
        <v>0.66784140969163</v>
      </c>
      <c r="YK543" s="1">
        <f t="shared" si="281"/>
        <v>0.643609022556391</v>
      </c>
    </row>
    <row r="544" spans="9:661">
      <c r="I544" s="1">
        <f t="shared" si="246"/>
        <v>0.738741258741259</v>
      </c>
      <c r="L544" s="6">
        <f t="shared" si="247"/>
        <v>0.747847820049986</v>
      </c>
      <c r="O544" s="6">
        <f t="shared" si="248"/>
        <v>0.714285714285714</v>
      </c>
      <c r="R544" s="6">
        <f t="shared" si="249"/>
        <v>0.671380090497738</v>
      </c>
      <c r="U544" s="6">
        <f t="shared" si="250"/>
        <v>0.571428571428571</v>
      </c>
      <c r="AQ544" s="1">
        <f t="shared" si="251"/>
        <v>0.747847820049986</v>
      </c>
      <c r="BY544" s="1">
        <f t="shared" si="252"/>
        <v>0.714285714285714</v>
      </c>
      <c r="DG544" s="1">
        <f t="shared" si="253"/>
        <v>0.671380090497738</v>
      </c>
      <c r="EO544" s="1">
        <f t="shared" si="254"/>
        <v>0.571428571428571</v>
      </c>
      <c r="FY544" s="1">
        <f t="shared" si="255"/>
        <v>0.742388758782201</v>
      </c>
      <c r="GB544" s="6">
        <f t="shared" si="256"/>
        <v>0.747182895117018</v>
      </c>
      <c r="GE544" s="6">
        <f t="shared" si="257"/>
        <v>0.716322701688555</v>
      </c>
      <c r="GH544" s="6">
        <f t="shared" si="258"/>
        <v>0.674247080516288</v>
      </c>
      <c r="GK544" s="6">
        <f t="shared" si="259"/>
        <v>0.564935064935065</v>
      </c>
      <c r="HG544" s="1">
        <f t="shared" si="260"/>
        <v>0.747182895117018</v>
      </c>
      <c r="IO544" s="1">
        <f t="shared" si="261"/>
        <v>0.716322701688555</v>
      </c>
      <c r="JW544" s="1">
        <f t="shared" si="262"/>
        <v>0.674247080516288</v>
      </c>
      <c r="LE544" s="1">
        <f t="shared" si="263"/>
        <v>0.564935064935065</v>
      </c>
      <c r="MO544" s="1">
        <f t="shared" si="264"/>
        <v>0.744058500914077</v>
      </c>
      <c r="MR544" s="6">
        <f t="shared" si="265"/>
        <v>0.750187734668335</v>
      </c>
      <c r="MU544" s="6">
        <f t="shared" si="266"/>
        <v>0.725310660562459</v>
      </c>
      <c r="MX544" s="6">
        <f t="shared" si="267"/>
        <v>0.677144379328716</v>
      </c>
      <c r="NA544" s="6">
        <f t="shared" si="268"/>
        <v>0.661946902654867</v>
      </c>
      <c r="NW544" s="1">
        <f t="shared" si="269"/>
        <v>0.750187734668335</v>
      </c>
      <c r="PE544" s="1">
        <f t="shared" si="270"/>
        <v>0.725310660562459</v>
      </c>
      <c r="QM544" s="1">
        <f t="shared" si="271"/>
        <v>0.677144379328716</v>
      </c>
      <c r="RU544" s="1">
        <f t="shared" si="272"/>
        <v>0.661946902654867</v>
      </c>
      <c r="TE544" s="1">
        <f t="shared" si="273"/>
        <v>0.746417950797513</v>
      </c>
      <c r="TH544" s="6">
        <f t="shared" si="274"/>
        <v>0.74967641729226</v>
      </c>
      <c r="TK544" s="6">
        <f t="shared" si="275"/>
        <v>0.721367521367521</v>
      </c>
      <c r="TN544" s="6">
        <f t="shared" si="276"/>
        <v>0.678212290502793</v>
      </c>
      <c r="TQ544" s="6">
        <f t="shared" si="277"/>
        <v>0.643129770992366</v>
      </c>
      <c r="UM544" s="1">
        <f t="shared" si="278"/>
        <v>0.74967641729226</v>
      </c>
      <c r="VU544" s="1">
        <f t="shared" si="279"/>
        <v>0.721367521367521</v>
      </c>
      <c r="XC544" s="1">
        <f t="shared" si="280"/>
        <v>0.678212290502793</v>
      </c>
      <c r="YK544" s="1">
        <f t="shared" si="281"/>
        <v>0.643129770992366</v>
      </c>
    </row>
    <row r="545" spans="9:661">
      <c r="I545" s="1">
        <f t="shared" si="246"/>
        <v>0.7432918395574</v>
      </c>
      <c r="L545" s="6">
        <f t="shared" si="247"/>
        <v>0.749931824379602</v>
      </c>
      <c r="O545" s="6">
        <f t="shared" si="248"/>
        <v>0.716254416961131</v>
      </c>
      <c r="R545" s="6">
        <f t="shared" si="249"/>
        <v>0.673805601317957</v>
      </c>
      <c r="U545" s="6">
        <f t="shared" si="250"/>
        <v>0.570987654320988</v>
      </c>
      <c r="AQ545" s="1">
        <f t="shared" si="251"/>
        <v>0.749931824379602</v>
      </c>
      <c r="BY545" s="1">
        <f t="shared" si="252"/>
        <v>0.716254416961131</v>
      </c>
      <c r="DG545" s="1">
        <f t="shared" si="253"/>
        <v>0.673805601317957</v>
      </c>
      <c r="EO545" s="1">
        <f t="shared" si="254"/>
        <v>0.570987654320988</v>
      </c>
      <c r="FY545" s="1">
        <f t="shared" si="255"/>
        <v>0.741216795201371</v>
      </c>
      <c r="GB545" s="6">
        <f t="shared" si="256"/>
        <v>0.746179966044143</v>
      </c>
      <c r="GE545" s="6">
        <f t="shared" si="257"/>
        <v>0.718966144885329</v>
      </c>
      <c r="GH545" s="6">
        <f t="shared" si="258"/>
        <v>0.668997668997669</v>
      </c>
      <c r="GK545" s="6">
        <f t="shared" si="259"/>
        <v>0.566787003610108</v>
      </c>
      <c r="HG545" s="1">
        <f t="shared" si="260"/>
        <v>0.746179966044143</v>
      </c>
      <c r="IO545" s="1">
        <f t="shared" si="261"/>
        <v>0.718966144885329</v>
      </c>
      <c r="JW545" s="1">
        <f t="shared" si="262"/>
        <v>0.668997668997669</v>
      </c>
      <c r="LE545" s="1">
        <f t="shared" si="263"/>
        <v>0.566787003610108</v>
      </c>
      <c r="MO545" s="1">
        <f t="shared" si="264"/>
        <v>0.743193717277487</v>
      </c>
      <c r="MR545" s="6">
        <f t="shared" si="265"/>
        <v>0.750062111801242</v>
      </c>
      <c r="MU545" s="6">
        <f t="shared" si="266"/>
        <v>0.724126344086021</v>
      </c>
      <c r="MX545" s="6">
        <f t="shared" si="267"/>
        <v>0.677049180327869</v>
      </c>
      <c r="NA545" s="6">
        <f t="shared" si="268"/>
        <v>0.643115942028985</v>
      </c>
      <c r="NW545" s="1">
        <f t="shared" si="269"/>
        <v>0.750062111801242</v>
      </c>
      <c r="PE545" s="1">
        <f t="shared" si="270"/>
        <v>0.724126344086021</v>
      </c>
      <c r="QM545" s="1">
        <f t="shared" si="271"/>
        <v>0.677049180327869</v>
      </c>
      <c r="RU545" s="1">
        <f t="shared" si="272"/>
        <v>0.643115942028985</v>
      </c>
      <c r="TE545" s="1">
        <f t="shared" si="273"/>
        <v>0.747348381833016</v>
      </c>
      <c r="TH545" s="6">
        <f t="shared" si="274"/>
        <v>0.749229979466119</v>
      </c>
      <c r="TK545" s="6">
        <f t="shared" si="275"/>
        <v>0.725766654917166</v>
      </c>
      <c r="TN545" s="6">
        <f t="shared" si="276"/>
        <v>0.674019607843137</v>
      </c>
      <c r="TQ545" s="6">
        <f t="shared" si="277"/>
        <v>0.643835616438356</v>
      </c>
      <c r="UM545" s="1">
        <f t="shared" si="278"/>
        <v>0.749229979466119</v>
      </c>
      <c r="VU545" s="1">
        <f t="shared" si="279"/>
        <v>0.725766654917166</v>
      </c>
      <c r="XC545" s="1">
        <f t="shared" si="280"/>
        <v>0.674019607843137</v>
      </c>
      <c r="YK545" s="1">
        <f t="shared" si="281"/>
        <v>0.643835616438356</v>
      </c>
    </row>
    <row r="546" spans="9:661">
      <c r="I546" s="1">
        <f t="shared" si="246"/>
        <v>0.74230877787186</v>
      </c>
      <c r="L546" s="6">
        <f t="shared" si="247"/>
        <v>0.75020587427944</v>
      </c>
      <c r="O546" s="6">
        <f t="shared" si="248"/>
        <v>0.716423357664234</v>
      </c>
      <c r="R546" s="6">
        <f t="shared" si="249"/>
        <v>0.669875424688562</v>
      </c>
      <c r="U546" s="6">
        <f t="shared" si="250"/>
        <v>0.561128526645768</v>
      </c>
      <c r="AQ546" s="1">
        <f t="shared" si="251"/>
        <v>0.75020587427944</v>
      </c>
      <c r="BY546" s="1">
        <f t="shared" si="252"/>
        <v>0.716423357664234</v>
      </c>
      <c r="DG546" s="1">
        <f t="shared" si="253"/>
        <v>0.669875424688562</v>
      </c>
      <c r="EO546" s="1">
        <f t="shared" si="254"/>
        <v>0.561128526645768</v>
      </c>
      <c r="FY546" s="1">
        <f t="shared" si="255"/>
        <v>0.741869918699187</v>
      </c>
      <c r="GB546" s="6">
        <f t="shared" si="256"/>
        <v>0.74706387854483</v>
      </c>
      <c r="GE546" s="6">
        <f t="shared" si="257"/>
        <v>0.715705005731754</v>
      </c>
      <c r="GH546" s="6">
        <f t="shared" si="258"/>
        <v>0.673354231974922</v>
      </c>
      <c r="GK546" s="6">
        <f t="shared" si="259"/>
        <v>0.564459930313589</v>
      </c>
      <c r="HG546" s="1">
        <f t="shared" si="260"/>
        <v>0.74706387854483</v>
      </c>
      <c r="IO546" s="1">
        <f t="shared" si="261"/>
        <v>0.715705005731754</v>
      </c>
      <c r="JW546" s="1">
        <f t="shared" si="262"/>
        <v>0.673354231974922</v>
      </c>
      <c r="LE546" s="1">
        <f t="shared" si="263"/>
        <v>0.564459930313589</v>
      </c>
      <c r="MO546" s="1">
        <f t="shared" si="264"/>
        <v>0.743272335844995</v>
      </c>
      <c r="MR546" s="6">
        <f t="shared" si="265"/>
        <v>0.751048605970886</v>
      </c>
      <c r="MU546" s="6">
        <f t="shared" si="266"/>
        <v>0.72198488333881</v>
      </c>
      <c r="MX546" s="6">
        <f t="shared" si="267"/>
        <v>0.677720207253886</v>
      </c>
      <c r="NA546" s="6">
        <f t="shared" si="268"/>
        <v>0.652802893309222</v>
      </c>
      <c r="NW546" s="1">
        <f t="shared" si="269"/>
        <v>0.751048605970886</v>
      </c>
      <c r="PE546" s="1">
        <f t="shared" si="270"/>
        <v>0.72198488333881</v>
      </c>
      <c r="QM546" s="1">
        <f t="shared" si="271"/>
        <v>0.677720207253886</v>
      </c>
      <c r="RU546" s="1">
        <f t="shared" si="272"/>
        <v>0.652802893309222</v>
      </c>
      <c r="TE546" s="1">
        <f t="shared" si="273"/>
        <v>0.746392896781354</v>
      </c>
      <c r="TH546" s="6">
        <f t="shared" si="274"/>
        <v>0.75070099413714</v>
      </c>
      <c r="TK546" s="6">
        <f t="shared" si="275"/>
        <v>0.72511043153245</v>
      </c>
      <c r="TN546" s="6">
        <f t="shared" si="276"/>
        <v>0.67734682405846</v>
      </c>
      <c r="TQ546" s="6">
        <f t="shared" si="277"/>
        <v>0.654</v>
      </c>
      <c r="UM546" s="1">
        <f t="shared" si="278"/>
        <v>0.75070099413714</v>
      </c>
      <c r="VU546" s="1">
        <f t="shared" si="279"/>
        <v>0.72511043153245</v>
      </c>
      <c r="XC546" s="1">
        <f t="shared" si="280"/>
        <v>0.67734682405846</v>
      </c>
      <c r="YK546" s="1">
        <f t="shared" si="281"/>
        <v>0.654</v>
      </c>
    </row>
    <row r="547" spans="9:661">
      <c r="I547" s="1">
        <f t="shared" si="246"/>
        <v>0.733832335329341</v>
      </c>
      <c r="L547" s="6">
        <f t="shared" si="247"/>
        <v>0.747017436524931</v>
      </c>
      <c r="O547" s="6">
        <f t="shared" si="248"/>
        <v>0.696822594880847</v>
      </c>
      <c r="R547" s="6">
        <f t="shared" si="249"/>
        <v>0.543527630582892</v>
      </c>
      <c r="U547" s="6">
        <f t="shared" si="250"/>
        <v>0.531835205992509</v>
      </c>
      <c r="AQ547" s="1">
        <f t="shared" si="251"/>
        <v>0.747017436524931</v>
      </c>
      <c r="BY547" s="1">
        <f t="shared" si="252"/>
        <v>0.696822594880847</v>
      </c>
      <c r="DG547" s="1">
        <f t="shared" si="253"/>
        <v>0.543527630582892</v>
      </c>
      <c r="EO547" s="1">
        <f t="shared" si="254"/>
        <v>0.531835205992509</v>
      </c>
      <c r="FY547" s="1">
        <f t="shared" si="255"/>
        <v>0.73114956736712</v>
      </c>
      <c r="GB547" s="6">
        <f t="shared" si="256"/>
        <v>0.746679624230645</v>
      </c>
      <c r="GE547" s="6">
        <f t="shared" si="257"/>
        <v>0.684431977559607</v>
      </c>
      <c r="GH547" s="6">
        <f t="shared" si="258"/>
        <v>0.54238683127572</v>
      </c>
      <c r="GK547" s="6">
        <f t="shared" si="259"/>
        <v>0.526970954356846</v>
      </c>
      <c r="HG547" s="1">
        <f t="shared" si="260"/>
        <v>0.746679624230645</v>
      </c>
      <c r="IO547" s="1">
        <f t="shared" si="261"/>
        <v>0.684431977559607</v>
      </c>
      <c r="JW547" s="1">
        <f t="shared" si="262"/>
        <v>0.54238683127572</v>
      </c>
      <c r="LE547" s="1">
        <f t="shared" si="263"/>
        <v>0.526970954356846</v>
      </c>
      <c r="MO547" s="1">
        <f t="shared" si="264"/>
        <v>0.736565096952909</v>
      </c>
      <c r="MR547" s="6">
        <f t="shared" si="265"/>
        <v>0.750527426160338</v>
      </c>
      <c r="MU547" s="6">
        <f t="shared" si="266"/>
        <v>0.709246575342466</v>
      </c>
      <c r="MX547" s="6">
        <f t="shared" si="267"/>
        <v>0.569375</v>
      </c>
      <c r="NA547" s="6">
        <f t="shared" si="268"/>
        <v>0.558558558558559</v>
      </c>
      <c r="NW547" s="1">
        <f t="shared" si="269"/>
        <v>0.750527426160338</v>
      </c>
      <c r="PE547" s="1">
        <f t="shared" si="270"/>
        <v>0.709246575342466</v>
      </c>
      <c r="QM547" s="1">
        <f t="shared" si="271"/>
        <v>0.569375</v>
      </c>
      <c r="RU547" s="1">
        <f t="shared" si="272"/>
        <v>0.558558558558559</v>
      </c>
      <c r="TE547" s="1">
        <f t="shared" si="273"/>
        <v>0.738320435654916</v>
      </c>
      <c r="TH547" s="6">
        <f t="shared" si="274"/>
        <v>0.752941176470588</v>
      </c>
      <c r="TK547" s="6">
        <f t="shared" si="275"/>
        <v>0.70456998920475</v>
      </c>
      <c r="TN547" s="6">
        <f t="shared" si="276"/>
        <v>0.576947842884739</v>
      </c>
      <c r="TQ547" s="6">
        <f t="shared" si="277"/>
        <v>0.563725490196078</v>
      </c>
      <c r="UM547" s="1">
        <f t="shared" si="278"/>
        <v>0.752941176470588</v>
      </c>
      <c r="VU547" s="1">
        <f t="shared" si="279"/>
        <v>0.70456998920475</v>
      </c>
      <c r="XC547" s="1">
        <f t="shared" si="280"/>
        <v>0.576947842884739</v>
      </c>
      <c r="YK547" s="1">
        <f t="shared" si="281"/>
        <v>0.563725490196078</v>
      </c>
    </row>
    <row r="548" spans="9:661">
      <c r="I548" s="1">
        <f t="shared" si="246"/>
        <v>0.735441915459651</v>
      </c>
      <c r="L548" s="6">
        <f t="shared" si="247"/>
        <v>0.750458155161882</v>
      </c>
      <c r="O548" s="6">
        <f t="shared" si="248"/>
        <v>0.688860435339309</v>
      </c>
      <c r="R548" s="6">
        <f t="shared" si="249"/>
        <v>0.553879310344828</v>
      </c>
      <c r="U548" s="6">
        <f t="shared" si="250"/>
        <v>0.525490196078431</v>
      </c>
      <c r="AQ548" s="1">
        <f t="shared" si="251"/>
        <v>0.750458155161882</v>
      </c>
      <c r="BY548" s="1">
        <f t="shared" si="252"/>
        <v>0.688860435339309</v>
      </c>
      <c r="DG548" s="1">
        <f t="shared" si="253"/>
        <v>0.553879310344828</v>
      </c>
      <c r="EO548" s="1">
        <f t="shared" si="254"/>
        <v>0.525490196078431</v>
      </c>
      <c r="FY548" s="1">
        <f t="shared" si="255"/>
        <v>0.735050597976081</v>
      </c>
      <c r="GB548" s="6">
        <f t="shared" si="256"/>
        <v>0.749607781612802</v>
      </c>
      <c r="GE548" s="6">
        <f t="shared" si="257"/>
        <v>0.698462929475588</v>
      </c>
      <c r="GH548" s="6">
        <f t="shared" si="258"/>
        <v>0.544677544677545</v>
      </c>
      <c r="GK548" s="6">
        <f t="shared" si="259"/>
        <v>0.525641025641026</v>
      </c>
      <c r="HG548" s="1">
        <f t="shared" si="260"/>
        <v>0.749607781612802</v>
      </c>
      <c r="IO548" s="1">
        <f t="shared" si="261"/>
        <v>0.698462929475588</v>
      </c>
      <c r="JW548" s="1">
        <f t="shared" si="262"/>
        <v>0.544677544677545</v>
      </c>
      <c r="LE548" s="1">
        <f t="shared" si="263"/>
        <v>0.525641025641026</v>
      </c>
      <c r="MO548" s="1">
        <f t="shared" si="264"/>
        <v>0.740833333333333</v>
      </c>
      <c r="MR548" s="6">
        <f t="shared" si="265"/>
        <v>0.753600418957842</v>
      </c>
      <c r="MU548" s="6">
        <f t="shared" si="266"/>
        <v>0.70166725789287</v>
      </c>
      <c r="MX548" s="6">
        <f t="shared" si="267"/>
        <v>0.565866320571058</v>
      </c>
      <c r="NA548" s="6">
        <f t="shared" si="268"/>
        <v>0.565591397849462</v>
      </c>
      <c r="NW548" s="1">
        <f t="shared" si="269"/>
        <v>0.753600418957842</v>
      </c>
      <c r="PE548" s="1">
        <f t="shared" si="270"/>
        <v>0.70166725789287</v>
      </c>
      <c r="QM548" s="1">
        <f t="shared" si="271"/>
        <v>0.565866320571058</v>
      </c>
      <c r="RU548" s="1">
        <f t="shared" si="272"/>
        <v>0.565591397849462</v>
      </c>
      <c r="TE548" s="1">
        <f t="shared" si="273"/>
        <v>0.736405266170578</v>
      </c>
      <c r="TH548" s="6">
        <f t="shared" si="274"/>
        <v>0.754484605087015</v>
      </c>
      <c r="TK548" s="6">
        <f t="shared" si="275"/>
        <v>0.700110660272962</v>
      </c>
      <c r="TN548" s="6">
        <f t="shared" si="276"/>
        <v>0.56980056980057</v>
      </c>
      <c r="TQ548" s="6">
        <f t="shared" si="277"/>
        <v>0.568019093078759</v>
      </c>
      <c r="UM548" s="1">
        <f t="shared" si="278"/>
        <v>0.754484605087015</v>
      </c>
      <c r="VU548" s="1">
        <f t="shared" si="279"/>
        <v>0.700110660272962</v>
      </c>
      <c r="XC548" s="1">
        <f t="shared" si="280"/>
        <v>0.56980056980057</v>
      </c>
      <c r="YK548" s="1">
        <f t="shared" si="281"/>
        <v>0.568019093078759</v>
      </c>
    </row>
    <row r="549" spans="9:661">
      <c r="I549" s="1">
        <f t="shared" si="246"/>
        <v>0.736312518496597</v>
      </c>
      <c r="L549" s="6">
        <f t="shared" si="247"/>
        <v>0.749244712990936</v>
      </c>
      <c r="O549" s="6">
        <f t="shared" si="248"/>
        <v>0.695805739514349</v>
      </c>
      <c r="R549" s="6">
        <f t="shared" si="249"/>
        <v>0.555898226676947</v>
      </c>
      <c r="U549" s="6">
        <f t="shared" si="250"/>
        <v>0.530534351145038</v>
      </c>
      <c r="AQ549" s="1">
        <f t="shared" si="251"/>
        <v>0.749244712990936</v>
      </c>
      <c r="BY549" s="1">
        <f t="shared" si="252"/>
        <v>0.695805739514349</v>
      </c>
      <c r="DG549" s="1">
        <f t="shared" si="253"/>
        <v>0.555898226676947</v>
      </c>
      <c r="EO549" s="1">
        <f t="shared" si="254"/>
        <v>0.530534351145038</v>
      </c>
      <c r="FY549" s="1">
        <f t="shared" si="255"/>
        <v>0.737116564417178</v>
      </c>
      <c r="GB549" s="6">
        <f t="shared" si="256"/>
        <v>0.750699409387628</v>
      </c>
      <c r="GE549" s="6">
        <f t="shared" si="257"/>
        <v>0.691398865784499</v>
      </c>
      <c r="GH549" s="6">
        <f t="shared" si="258"/>
        <v>0.552152317880795</v>
      </c>
      <c r="GK549" s="6">
        <f t="shared" si="259"/>
        <v>0.529661016949153</v>
      </c>
      <c r="HG549" s="1">
        <f t="shared" si="260"/>
        <v>0.750699409387628</v>
      </c>
      <c r="IO549" s="1">
        <f t="shared" si="261"/>
        <v>0.691398865784499</v>
      </c>
      <c r="JW549" s="1">
        <f t="shared" si="262"/>
        <v>0.552152317880795</v>
      </c>
      <c r="LE549" s="1">
        <f t="shared" si="263"/>
        <v>0.529661016949153</v>
      </c>
      <c r="MO549" s="1">
        <f t="shared" si="264"/>
        <v>0.739179000279252</v>
      </c>
      <c r="MR549" s="6">
        <f t="shared" si="265"/>
        <v>0.751819126819127</v>
      </c>
      <c r="MU549" s="6">
        <f t="shared" si="266"/>
        <v>0.70393811533052</v>
      </c>
      <c r="MX549" s="6">
        <f t="shared" si="267"/>
        <v>0.576393049730378</v>
      </c>
      <c r="NA549" s="6">
        <f t="shared" si="268"/>
        <v>0.557303370786517</v>
      </c>
      <c r="NW549" s="1">
        <f t="shared" si="269"/>
        <v>0.751819126819127</v>
      </c>
      <c r="PE549" s="1">
        <f t="shared" si="270"/>
        <v>0.70393811533052</v>
      </c>
      <c r="QM549" s="1">
        <f t="shared" si="271"/>
        <v>0.576393049730378</v>
      </c>
      <c r="RU549" s="1">
        <f t="shared" si="272"/>
        <v>0.557303370786517</v>
      </c>
      <c r="TE549" s="1">
        <f t="shared" si="273"/>
        <v>0.740590619571511</v>
      </c>
      <c r="TH549" s="6">
        <f t="shared" si="274"/>
        <v>0.753183419127608</v>
      </c>
      <c r="TK549" s="6">
        <f t="shared" si="275"/>
        <v>0.708809436048655</v>
      </c>
      <c r="TN549" s="6">
        <f t="shared" si="276"/>
        <v>0.570111915734036</v>
      </c>
      <c r="TQ549" s="6">
        <f t="shared" si="277"/>
        <v>0.570731707317073</v>
      </c>
      <c r="UM549" s="1">
        <f t="shared" si="278"/>
        <v>0.753183419127608</v>
      </c>
      <c r="VU549" s="1">
        <f t="shared" si="279"/>
        <v>0.708809436048655</v>
      </c>
      <c r="XC549" s="1">
        <f t="shared" si="280"/>
        <v>0.570111915734036</v>
      </c>
      <c r="YK549" s="1">
        <f t="shared" si="281"/>
        <v>0.570731707317073</v>
      </c>
    </row>
    <row r="550" spans="9:661">
      <c r="I550" s="1">
        <f t="shared" si="246"/>
        <v>0.736574335782928</v>
      </c>
      <c r="L550" s="6">
        <f t="shared" si="247"/>
        <v>0.742154368108567</v>
      </c>
      <c r="O550" s="6">
        <f t="shared" si="248"/>
        <v>0.707850281550182</v>
      </c>
      <c r="R550" s="6">
        <f t="shared" si="249"/>
        <v>0.680246913580247</v>
      </c>
      <c r="U550" s="6">
        <f t="shared" si="250"/>
        <v>0.598765432098765</v>
      </c>
      <c r="AQ550" s="1">
        <f t="shared" si="251"/>
        <v>0.742154368108567</v>
      </c>
      <c r="BY550" s="1">
        <f t="shared" si="252"/>
        <v>0.707850281550182</v>
      </c>
      <c r="DG550" s="1">
        <f t="shared" si="253"/>
        <v>0.680246913580247</v>
      </c>
      <c r="EO550" s="1">
        <f t="shared" si="254"/>
        <v>0.598765432098765</v>
      </c>
      <c r="FY550" s="1">
        <f t="shared" si="255"/>
        <v>0.737441588785047</v>
      </c>
      <c r="GB550" s="6">
        <f t="shared" si="256"/>
        <v>0.742739806394837</v>
      </c>
      <c r="GE550" s="6">
        <f t="shared" si="257"/>
        <v>0.709078404401651</v>
      </c>
      <c r="GH550" s="6">
        <f t="shared" si="258"/>
        <v>0.682598039215686</v>
      </c>
      <c r="GK550" s="6">
        <f t="shared" si="259"/>
        <v>0.594965675057208</v>
      </c>
      <c r="HG550" s="1">
        <f t="shared" si="260"/>
        <v>0.742739806394837</v>
      </c>
      <c r="IO550" s="1">
        <f t="shared" si="261"/>
        <v>0.709078404401651</v>
      </c>
      <c r="JW550" s="1">
        <f t="shared" si="262"/>
        <v>0.682598039215686</v>
      </c>
      <c r="LE550" s="1">
        <f t="shared" si="263"/>
        <v>0.594965675057208</v>
      </c>
      <c r="MO550" s="1">
        <f t="shared" si="264"/>
        <v>0.744077063264775</v>
      </c>
      <c r="MR550" s="6">
        <f t="shared" si="265"/>
        <v>0.748440748440748</v>
      </c>
      <c r="MU550" s="6">
        <f t="shared" si="266"/>
        <v>0.71583850931677</v>
      </c>
      <c r="MX550" s="6">
        <f t="shared" si="267"/>
        <v>0.680604982206406</v>
      </c>
      <c r="NA550" s="6">
        <f t="shared" si="268"/>
        <v>0.624615384615385</v>
      </c>
      <c r="NW550" s="1">
        <f t="shared" si="269"/>
        <v>0.748440748440748</v>
      </c>
      <c r="PE550" s="1">
        <f t="shared" si="270"/>
        <v>0.71583850931677</v>
      </c>
      <c r="QM550" s="1">
        <f t="shared" si="271"/>
        <v>0.680604982206406</v>
      </c>
      <c r="RU550" s="1">
        <f t="shared" si="272"/>
        <v>0.624615384615385</v>
      </c>
      <c r="TE550" s="1">
        <f t="shared" si="273"/>
        <v>0.744486282947821</v>
      </c>
      <c r="TH550" s="6">
        <f t="shared" si="274"/>
        <v>0.748726200053634</v>
      </c>
      <c r="TK550" s="6">
        <f t="shared" si="275"/>
        <v>0.719808306709265</v>
      </c>
      <c r="TN550" s="6">
        <f t="shared" si="276"/>
        <v>0.675185873605948</v>
      </c>
      <c r="TQ550" s="6">
        <f t="shared" si="277"/>
        <v>0.627906976744186</v>
      </c>
      <c r="UM550" s="1">
        <f t="shared" si="278"/>
        <v>0.748726200053634</v>
      </c>
      <c r="VU550" s="1">
        <f t="shared" si="279"/>
        <v>0.719808306709265</v>
      </c>
      <c r="XC550" s="1">
        <f t="shared" si="280"/>
        <v>0.675185873605948</v>
      </c>
      <c r="YK550" s="1">
        <f t="shared" si="281"/>
        <v>0.627906976744186</v>
      </c>
    </row>
    <row r="551" spans="9:661">
      <c r="I551" s="1">
        <f t="shared" si="246"/>
        <v>0.738768718801997</v>
      </c>
      <c r="L551" s="6">
        <f t="shared" si="247"/>
        <v>0.744166666666667</v>
      </c>
      <c r="O551" s="6">
        <f t="shared" si="248"/>
        <v>0.707787958115183</v>
      </c>
      <c r="R551" s="6">
        <f t="shared" si="249"/>
        <v>0.669565217391304</v>
      </c>
      <c r="U551" s="6">
        <f t="shared" si="250"/>
        <v>0.600877192982456</v>
      </c>
      <c r="AQ551" s="1">
        <f t="shared" si="251"/>
        <v>0.744166666666667</v>
      </c>
      <c r="BY551" s="1">
        <f t="shared" si="252"/>
        <v>0.707787958115183</v>
      </c>
      <c r="DG551" s="1">
        <f t="shared" si="253"/>
        <v>0.669565217391304</v>
      </c>
      <c r="EO551" s="1">
        <f t="shared" si="254"/>
        <v>0.600877192982456</v>
      </c>
      <c r="FY551" s="1">
        <f t="shared" si="255"/>
        <v>0.739317464869515</v>
      </c>
      <c r="GB551" s="6">
        <f t="shared" si="256"/>
        <v>0.742790562190504</v>
      </c>
      <c r="GE551" s="6">
        <f t="shared" si="257"/>
        <v>0.708248816768086</v>
      </c>
      <c r="GH551" s="6">
        <f t="shared" si="258"/>
        <v>0.671950682518714</v>
      </c>
      <c r="GK551" s="6">
        <f t="shared" si="259"/>
        <v>0.591647331786543</v>
      </c>
      <c r="HG551" s="1">
        <f t="shared" si="260"/>
        <v>0.742790562190504</v>
      </c>
      <c r="IO551" s="1">
        <f t="shared" si="261"/>
        <v>0.708248816768086</v>
      </c>
      <c r="JW551" s="1">
        <f t="shared" si="262"/>
        <v>0.671950682518714</v>
      </c>
      <c r="LE551" s="1">
        <f t="shared" si="263"/>
        <v>0.591647331786543</v>
      </c>
      <c r="MO551" s="1">
        <f t="shared" si="264"/>
        <v>0.742440041710115</v>
      </c>
      <c r="MR551" s="6">
        <f t="shared" si="265"/>
        <v>0.747562852744997</v>
      </c>
      <c r="MU551" s="6">
        <f t="shared" si="266"/>
        <v>0.719239030377416</v>
      </c>
      <c r="MX551" s="6">
        <f t="shared" si="267"/>
        <v>0.670578373847443</v>
      </c>
      <c r="NA551" s="6">
        <f t="shared" si="268"/>
        <v>0.622900763358779</v>
      </c>
      <c r="NW551" s="1">
        <f t="shared" si="269"/>
        <v>0.747562852744997</v>
      </c>
      <c r="PE551" s="1">
        <f t="shared" si="270"/>
        <v>0.719239030377416</v>
      </c>
      <c r="QM551" s="1">
        <f t="shared" si="271"/>
        <v>0.670578373847443</v>
      </c>
      <c r="RU551" s="1">
        <f t="shared" si="272"/>
        <v>0.622900763358779</v>
      </c>
      <c r="TE551" s="1">
        <f t="shared" si="273"/>
        <v>0.74367172928324</v>
      </c>
      <c r="TH551" s="6">
        <f t="shared" si="274"/>
        <v>0.74746936600959</v>
      </c>
      <c r="TK551" s="6">
        <f t="shared" si="275"/>
        <v>0.722558065542475</v>
      </c>
      <c r="TN551" s="6">
        <f t="shared" si="276"/>
        <v>0.667258207630879</v>
      </c>
      <c r="TQ551" s="6">
        <f t="shared" si="277"/>
        <v>0.622895622895623</v>
      </c>
      <c r="UM551" s="1">
        <f t="shared" si="278"/>
        <v>0.74746936600959</v>
      </c>
      <c r="VU551" s="1">
        <f t="shared" si="279"/>
        <v>0.722558065542475</v>
      </c>
      <c r="XC551" s="1">
        <f t="shared" si="280"/>
        <v>0.667258207630879</v>
      </c>
      <c r="YK551" s="1">
        <f t="shared" si="281"/>
        <v>0.622895622895623</v>
      </c>
    </row>
    <row r="552" spans="9:661">
      <c r="I552" s="1">
        <f t="shared" si="246"/>
        <v>0.738068812430633</v>
      </c>
      <c r="L552" s="6">
        <f t="shared" si="247"/>
        <v>0.74559686888454</v>
      </c>
      <c r="O552" s="6">
        <f t="shared" si="248"/>
        <v>0.710149642160052</v>
      </c>
      <c r="R552" s="6">
        <f t="shared" si="249"/>
        <v>0.669886602267955</v>
      </c>
      <c r="U552" s="6">
        <f t="shared" si="250"/>
        <v>0.596112311015119</v>
      </c>
      <c r="AQ552" s="1">
        <f t="shared" si="251"/>
        <v>0.74559686888454</v>
      </c>
      <c r="BY552" s="1">
        <f t="shared" si="252"/>
        <v>0.710149642160052</v>
      </c>
      <c r="DG552" s="1">
        <f t="shared" si="253"/>
        <v>0.669886602267955</v>
      </c>
      <c r="EO552" s="1">
        <f t="shared" si="254"/>
        <v>0.596112311015119</v>
      </c>
      <c r="FY552" s="1">
        <f t="shared" si="255"/>
        <v>0.739942528735632</v>
      </c>
      <c r="GB552" s="6">
        <f t="shared" si="256"/>
        <v>0.745030250648228</v>
      </c>
      <c r="GE552" s="6">
        <f t="shared" si="257"/>
        <v>0.707245310776021</v>
      </c>
      <c r="GH552" s="6">
        <f t="shared" si="258"/>
        <v>0.680707666385847</v>
      </c>
      <c r="GK552" s="6">
        <f t="shared" si="259"/>
        <v>0.599531615925059</v>
      </c>
      <c r="HG552" s="1">
        <f t="shared" si="260"/>
        <v>0.745030250648228</v>
      </c>
      <c r="IO552" s="1">
        <f t="shared" si="261"/>
        <v>0.707245310776021</v>
      </c>
      <c r="JW552" s="1">
        <f t="shared" si="262"/>
        <v>0.680707666385847</v>
      </c>
      <c r="LE552" s="1">
        <f t="shared" si="263"/>
        <v>0.599531615925059</v>
      </c>
      <c r="MO552" s="1">
        <f t="shared" si="264"/>
        <v>0.742977159359412</v>
      </c>
      <c r="MR552" s="6">
        <f t="shared" si="265"/>
        <v>0.748385430121416</v>
      </c>
      <c r="MU552" s="6">
        <f t="shared" si="266"/>
        <v>0.721792890262751</v>
      </c>
      <c r="MX552" s="6">
        <f t="shared" si="267"/>
        <v>0.675133689839572</v>
      </c>
      <c r="NA552" s="6">
        <f t="shared" si="268"/>
        <v>0.625563909774436</v>
      </c>
      <c r="NW552" s="1">
        <f t="shared" si="269"/>
        <v>0.748385430121416</v>
      </c>
      <c r="PE552" s="1">
        <f t="shared" si="270"/>
        <v>0.721792890262751</v>
      </c>
      <c r="QM552" s="1">
        <f t="shared" si="271"/>
        <v>0.675133689839572</v>
      </c>
      <c r="RU552" s="1">
        <f t="shared" si="272"/>
        <v>0.625563909774436</v>
      </c>
      <c r="TE552" s="1">
        <f t="shared" si="273"/>
        <v>0.745193609531546</v>
      </c>
      <c r="TH552" s="6">
        <f t="shared" si="274"/>
        <v>0.746260683760684</v>
      </c>
      <c r="TK552" s="6">
        <f t="shared" si="275"/>
        <v>0.720293086970373</v>
      </c>
      <c r="TN552" s="6">
        <f t="shared" si="276"/>
        <v>0.67360454115421</v>
      </c>
      <c r="TQ552" s="6">
        <f t="shared" si="277"/>
        <v>0.631493506493506</v>
      </c>
      <c r="UM552" s="1">
        <f t="shared" si="278"/>
        <v>0.746260683760684</v>
      </c>
      <c r="VU552" s="1">
        <f t="shared" si="279"/>
        <v>0.720293086970373</v>
      </c>
      <c r="XC552" s="1">
        <f t="shared" si="280"/>
        <v>0.67360454115421</v>
      </c>
      <c r="YK552" s="1">
        <f t="shared" si="281"/>
        <v>0.631493506493506</v>
      </c>
    </row>
    <row r="553" spans="9:661">
      <c r="I553" s="1">
        <f t="shared" si="246"/>
        <v>0.737278761061947</v>
      </c>
      <c r="L553" s="6">
        <f t="shared" si="247"/>
        <v>0.746285393888422</v>
      </c>
      <c r="O553" s="6">
        <f t="shared" si="248"/>
        <v>0.706959706959707</v>
      </c>
      <c r="R553" s="6">
        <f t="shared" si="249"/>
        <v>0.708629893238434</v>
      </c>
      <c r="U553" s="6">
        <f t="shared" si="250"/>
        <v>0.579601990049751</v>
      </c>
      <c r="AQ553" s="1">
        <f t="shared" si="251"/>
        <v>0.746285393888422</v>
      </c>
      <c r="BY553" s="1">
        <f t="shared" si="252"/>
        <v>0.706959706959707</v>
      </c>
      <c r="DG553" s="1">
        <f t="shared" si="253"/>
        <v>0.708629893238434</v>
      </c>
      <c r="EO553" s="1">
        <f t="shared" si="254"/>
        <v>0.579601990049751</v>
      </c>
      <c r="FY553" s="1">
        <f t="shared" si="255"/>
        <v>0.738280126545873</v>
      </c>
      <c r="GB553" s="6">
        <f t="shared" si="256"/>
        <v>0.745397008055236</v>
      </c>
      <c r="GE553" s="6">
        <f t="shared" si="257"/>
        <v>0.709286209286209</v>
      </c>
      <c r="GH553" s="6">
        <f t="shared" si="258"/>
        <v>0.710837887067395</v>
      </c>
      <c r="GK553" s="6">
        <f t="shared" si="259"/>
        <v>0.582278481012658</v>
      </c>
      <c r="HG553" s="1">
        <f t="shared" si="260"/>
        <v>0.745397008055236</v>
      </c>
      <c r="IO553" s="1">
        <f t="shared" si="261"/>
        <v>0.709286209286209</v>
      </c>
      <c r="JW553" s="1">
        <f t="shared" si="262"/>
        <v>0.710837887067395</v>
      </c>
      <c r="LE553" s="1">
        <f t="shared" si="263"/>
        <v>0.582278481012658</v>
      </c>
      <c r="MO553" s="1">
        <f t="shared" si="264"/>
        <v>0.746048472075869</v>
      </c>
      <c r="MR553" s="6">
        <f t="shared" si="265"/>
        <v>0.748625294579733</v>
      </c>
      <c r="MU553" s="6">
        <f t="shared" si="266"/>
        <v>0.718559022193631</v>
      </c>
      <c r="MX553" s="6">
        <f t="shared" si="267"/>
        <v>0.691351351351351</v>
      </c>
      <c r="NA553" s="6">
        <f t="shared" si="268"/>
        <v>0.636075949367089</v>
      </c>
      <c r="NW553" s="1">
        <f t="shared" si="269"/>
        <v>0.748625294579733</v>
      </c>
      <c r="PE553" s="1">
        <f t="shared" si="270"/>
        <v>0.718559022193631</v>
      </c>
      <c r="QM553" s="1">
        <f t="shared" si="271"/>
        <v>0.691351351351351</v>
      </c>
      <c r="RU553" s="1">
        <f t="shared" si="272"/>
        <v>0.636075949367089</v>
      </c>
      <c r="TE553" s="1">
        <f t="shared" si="273"/>
        <v>0.74429347826087</v>
      </c>
      <c r="TH553" s="6">
        <f t="shared" si="274"/>
        <v>0.747243882764184</v>
      </c>
      <c r="TK553" s="6">
        <f t="shared" si="275"/>
        <v>0.721176081929303</v>
      </c>
      <c r="TN553" s="6">
        <f t="shared" si="276"/>
        <v>0.689636163175303</v>
      </c>
      <c r="TQ553" s="6">
        <f t="shared" si="277"/>
        <v>0.640728476821192</v>
      </c>
      <c r="UM553" s="1">
        <f t="shared" si="278"/>
        <v>0.747243882764184</v>
      </c>
      <c r="VU553" s="1">
        <f t="shared" si="279"/>
        <v>0.721176081929303</v>
      </c>
      <c r="XC553" s="1">
        <f t="shared" si="280"/>
        <v>0.689636163175303</v>
      </c>
      <c r="YK553" s="1">
        <f t="shared" si="281"/>
        <v>0.640728476821192</v>
      </c>
    </row>
    <row r="554" spans="9:661">
      <c r="I554" s="1">
        <f t="shared" si="246"/>
        <v>0.73804347826087</v>
      </c>
      <c r="L554" s="6">
        <f t="shared" si="247"/>
        <v>0.74696802646086</v>
      </c>
      <c r="O554" s="6">
        <f t="shared" si="248"/>
        <v>0.711219512195122</v>
      </c>
      <c r="R554" s="6">
        <f t="shared" si="249"/>
        <v>0.702517162471396</v>
      </c>
      <c r="U554" s="6">
        <f t="shared" si="250"/>
        <v>0.587601078167116</v>
      </c>
      <c r="AQ554" s="1">
        <f t="shared" si="251"/>
        <v>0.74696802646086</v>
      </c>
      <c r="BY554" s="1">
        <f t="shared" si="252"/>
        <v>0.711219512195122</v>
      </c>
      <c r="DG554" s="1">
        <f t="shared" si="253"/>
        <v>0.702517162471396</v>
      </c>
      <c r="EO554" s="1">
        <f t="shared" si="254"/>
        <v>0.587601078167116</v>
      </c>
      <c r="FY554" s="1">
        <f t="shared" si="255"/>
        <v>0.739143022582513</v>
      </c>
      <c r="GB554" s="6">
        <f t="shared" si="256"/>
        <v>0.746522849843883</v>
      </c>
      <c r="GE554" s="6">
        <f t="shared" si="257"/>
        <v>0.712264150943396</v>
      </c>
      <c r="GH554" s="6">
        <f t="shared" si="258"/>
        <v>0.705853418593212</v>
      </c>
      <c r="GK554" s="6">
        <f t="shared" si="259"/>
        <v>0.579787234042553</v>
      </c>
      <c r="HG554" s="1">
        <f t="shared" si="260"/>
        <v>0.746522849843883</v>
      </c>
      <c r="IO554" s="1">
        <f t="shared" si="261"/>
        <v>0.712264150943396</v>
      </c>
      <c r="JW554" s="1">
        <f t="shared" si="262"/>
        <v>0.705853418593212</v>
      </c>
      <c r="LE554" s="1">
        <f t="shared" si="263"/>
        <v>0.579787234042553</v>
      </c>
      <c r="MO554" s="1">
        <f t="shared" si="264"/>
        <v>0.745030479724357</v>
      </c>
      <c r="MR554" s="6">
        <f t="shared" si="265"/>
        <v>0.748125161623998</v>
      </c>
      <c r="MU554" s="6">
        <f t="shared" si="266"/>
        <v>0.715428937259923</v>
      </c>
      <c r="MX554" s="6">
        <f t="shared" si="267"/>
        <v>0.680796731358529</v>
      </c>
      <c r="NA554" s="6">
        <f t="shared" si="268"/>
        <v>0.641914191419142</v>
      </c>
      <c r="NW554" s="1">
        <f t="shared" si="269"/>
        <v>0.748125161623998</v>
      </c>
      <c r="PE554" s="1">
        <f t="shared" si="270"/>
        <v>0.715428937259923</v>
      </c>
      <c r="QM554" s="1">
        <f t="shared" si="271"/>
        <v>0.680796731358529</v>
      </c>
      <c r="RU554" s="1">
        <f t="shared" si="272"/>
        <v>0.641914191419142</v>
      </c>
      <c r="TE554" s="1">
        <f t="shared" si="273"/>
        <v>0.745474492594624</v>
      </c>
      <c r="TH554" s="6">
        <f t="shared" si="274"/>
        <v>0.746264674493063</v>
      </c>
      <c r="TK554" s="6">
        <f t="shared" si="275"/>
        <v>0.718257956448911</v>
      </c>
      <c r="TN554" s="6">
        <f t="shared" si="276"/>
        <v>0.691568836712914</v>
      </c>
      <c r="TQ554" s="6">
        <f t="shared" si="277"/>
        <v>0.643478260869565</v>
      </c>
      <c r="UM554" s="1">
        <f t="shared" si="278"/>
        <v>0.746264674493063</v>
      </c>
      <c r="VU554" s="1">
        <f t="shared" si="279"/>
        <v>0.718257956448911</v>
      </c>
      <c r="XC554" s="1">
        <f t="shared" si="280"/>
        <v>0.691568836712914</v>
      </c>
      <c r="YK554" s="1">
        <f t="shared" si="281"/>
        <v>0.643478260869565</v>
      </c>
    </row>
    <row r="555" spans="9:661">
      <c r="I555" s="1">
        <f t="shared" si="246"/>
        <v>0.736641221374046</v>
      </c>
      <c r="L555" s="6">
        <f t="shared" si="247"/>
        <v>0.744441394455119</v>
      </c>
      <c r="O555" s="6">
        <f t="shared" si="248"/>
        <v>0.713315217391304</v>
      </c>
      <c r="R555" s="6">
        <f t="shared" si="249"/>
        <v>0.704932343954605</v>
      </c>
      <c r="U555" s="6">
        <f t="shared" si="250"/>
        <v>0.584269662921348</v>
      </c>
      <c r="AQ555" s="1">
        <f t="shared" si="251"/>
        <v>0.744441394455119</v>
      </c>
      <c r="BY555" s="1">
        <f t="shared" si="252"/>
        <v>0.713315217391304</v>
      </c>
      <c r="DG555" s="1">
        <f t="shared" si="253"/>
        <v>0.704932343954605</v>
      </c>
      <c r="EO555" s="1">
        <f t="shared" si="254"/>
        <v>0.584269662921348</v>
      </c>
      <c r="FY555" s="1">
        <f t="shared" si="255"/>
        <v>0.737808376362593</v>
      </c>
      <c r="GB555" s="6">
        <f t="shared" si="256"/>
        <v>0.743940690048475</v>
      </c>
      <c r="GE555" s="6">
        <f t="shared" si="257"/>
        <v>0.712985649282464</v>
      </c>
      <c r="GH555" s="6">
        <f t="shared" si="258"/>
        <v>0.708814028610983</v>
      </c>
      <c r="GK555" s="6">
        <f t="shared" si="259"/>
        <v>0.587131367292225</v>
      </c>
      <c r="HG555" s="1">
        <f t="shared" si="260"/>
        <v>0.743940690048475</v>
      </c>
      <c r="IO555" s="1">
        <f t="shared" si="261"/>
        <v>0.712985649282464</v>
      </c>
      <c r="JW555" s="1">
        <f t="shared" si="262"/>
        <v>0.708814028610983</v>
      </c>
      <c r="LE555" s="1">
        <f t="shared" si="263"/>
        <v>0.587131367292225</v>
      </c>
      <c r="MO555" s="1">
        <f t="shared" si="264"/>
        <v>0.743814844373504</v>
      </c>
      <c r="MR555" s="6">
        <f t="shared" si="265"/>
        <v>0.7483820864613</v>
      </c>
      <c r="MU555" s="6">
        <f t="shared" si="266"/>
        <v>0.719488817891374</v>
      </c>
      <c r="MX555" s="6">
        <f t="shared" si="267"/>
        <v>0.687931951089846</v>
      </c>
      <c r="NA555" s="6">
        <f t="shared" si="268"/>
        <v>0.645528455284553</v>
      </c>
      <c r="NW555" s="1">
        <f t="shared" si="269"/>
        <v>0.7483820864613</v>
      </c>
      <c r="PE555" s="1">
        <f t="shared" si="270"/>
        <v>0.719488817891374</v>
      </c>
      <c r="QM555" s="1">
        <f t="shared" si="271"/>
        <v>0.687931951089846</v>
      </c>
      <c r="RU555" s="1">
        <f t="shared" si="272"/>
        <v>0.645528455284553</v>
      </c>
      <c r="TE555" s="1">
        <f t="shared" si="273"/>
        <v>0.745316318218843</v>
      </c>
      <c r="TH555" s="6">
        <f t="shared" si="274"/>
        <v>0.747795885653219</v>
      </c>
      <c r="TK555" s="6">
        <f t="shared" si="275"/>
        <v>0.717803660565724</v>
      </c>
      <c r="TN555" s="6">
        <f t="shared" si="276"/>
        <v>0.69018743109151</v>
      </c>
      <c r="TQ555" s="6">
        <f t="shared" si="277"/>
        <v>0.642857142857143</v>
      </c>
      <c r="UM555" s="1">
        <f t="shared" si="278"/>
        <v>0.747795885653219</v>
      </c>
      <c r="VU555" s="1">
        <f t="shared" si="279"/>
        <v>0.717803660565724</v>
      </c>
      <c r="XC555" s="1">
        <f t="shared" si="280"/>
        <v>0.69018743109151</v>
      </c>
      <c r="YK555" s="1">
        <f t="shared" si="281"/>
        <v>0.642857142857143</v>
      </c>
    </row>
    <row r="556" spans="9:661">
      <c r="I556" s="1">
        <f t="shared" si="246"/>
        <v>0.74327500652912</v>
      </c>
      <c r="L556" s="6">
        <f t="shared" si="247"/>
        <v>0.745516877637131</v>
      </c>
      <c r="O556" s="6">
        <f t="shared" si="248"/>
        <v>0.72810333963453</v>
      </c>
      <c r="R556" s="6">
        <f t="shared" si="249"/>
        <v>0.675070028011204</v>
      </c>
      <c r="U556" s="6">
        <f t="shared" si="250"/>
        <v>0.529051987767584</v>
      </c>
      <c r="AQ556" s="1">
        <f t="shared" si="251"/>
        <v>0.745516877637131</v>
      </c>
      <c r="BY556" s="1">
        <f t="shared" si="252"/>
        <v>0.72810333963453</v>
      </c>
      <c r="DG556" s="1">
        <f t="shared" si="253"/>
        <v>0.675070028011204</v>
      </c>
      <c r="EO556" s="1">
        <f t="shared" si="254"/>
        <v>0.529051987767584</v>
      </c>
      <c r="FY556" s="1">
        <f t="shared" si="255"/>
        <v>0.74510322922181</v>
      </c>
      <c r="GB556" s="6">
        <f t="shared" si="256"/>
        <v>0.746390629256333</v>
      </c>
      <c r="GE556" s="6">
        <f t="shared" si="257"/>
        <v>0.729720744680851</v>
      </c>
      <c r="GH556" s="6">
        <f t="shared" si="258"/>
        <v>0.668823529411765</v>
      </c>
      <c r="GK556" s="6">
        <f t="shared" si="259"/>
        <v>0.526470588235294</v>
      </c>
      <c r="HG556" s="1">
        <f t="shared" si="260"/>
        <v>0.746390629256333</v>
      </c>
      <c r="IO556" s="1">
        <f t="shared" si="261"/>
        <v>0.729720744680851</v>
      </c>
      <c r="JW556" s="1">
        <f t="shared" si="262"/>
        <v>0.668823529411765</v>
      </c>
      <c r="LE556" s="1">
        <f t="shared" si="263"/>
        <v>0.526470588235294</v>
      </c>
      <c r="MO556" s="1">
        <f t="shared" si="264"/>
        <v>0.743871297242084</v>
      </c>
      <c r="MR556" s="6">
        <f t="shared" si="265"/>
        <v>0.747200796217965</v>
      </c>
      <c r="MU556" s="6">
        <f t="shared" si="266"/>
        <v>0.72621596818599</v>
      </c>
      <c r="MX556" s="6">
        <f t="shared" si="267"/>
        <v>0.704008221993834</v>
      </c>
      <c r="NA556" s="6">
        <f t="shared" si="268"/>
        <v>0.549883990719258</v>
      </c>
      <c r="NW556" s="1">
        <f t="shared" si="269"/>
        <v>0.747200796217965</v>
      </c>
      <c r="PE556" s="1">
        <f t="shared" si="270"/>
        <v>0.72621596818599</v>
      </c>
      <c r="QM556" s="1">
        <f t="shared" si="271"/>
        <v>0.704008221993834</v>
      </c>
      <c r="RU556" s="1">
        <f t="shared" si="272"/>
        <v>0.549883990719258</v>
      </c>
      <c r="TE556" s="1">
        <f t="shared" si="273"/>
        <v>0.744415584415584</v>
      </c>
      <c r="TH556" s="6">
        <f t="shared" si="274"/>
        <v>0.746540235776525</v>
      </c>
      <c r="TK556" s="6">
        <f t="shared" si="275"/>
        <v>0.72381251966027</v>
      </c>
      <c r="TN556" s="6">
        <f t="shared" si="276"/>
        <v>0.699424986931521</v>
      </c>
      <c r="TQ556" s="6">
        <f t="shared" si="277"/>
        <v>0.55</v>
      </c>
      <c r="UM556" s="1">
        <f t="shared" si="278"/>
        <v>0.746540235776525</v>
      </c>
      <c r="VU556" s="1">
        <f t="shared" si="279"/>
        <v>0.72381251966027</v>
      </c>
      <c r="XC556" s="1">
        <f t="shared" si="280"/>
        <v>0.699424986931521</v>
      </c>
      <c r="YK556" s="1">
        <f t="shared" si="281"/>
        <v>0.55</v>
      </c>
    </row>
    <row r="557" spans="9:661">
      <c r="I557" s="1">
        <f t="shared" si="246"/>
        <v>0.744186046511628</v>
      </c>
      <c r="L557" s="6">
        <f t="shared" si="247"/>
        <v>0.744964687418258</v>
      </c>
      <c r="O557" s="6">
        <f t="shared" si="248"/>
        <v>0.727440714505698</v>
      </c>
      <c r="R557" s="6">
        <f t="shared" si="249"/>
        <v>0.671013633669235</v>
      </c>
      <c r="U557" s="6">
        <f t="shared" si="250"/>
        <v>0.531055900621118</v>
      </c>
      <c r="AQ557" s="1">
        <f t="shared" si="251"/>
        <v>0.744964687418258</v>
      </c>
      <c r="BY557" s="1">
        <f t="shared" si="252"/>
        <v>0.727440714505698</v>
      </c>
      <c r="DG557" s="1">
        <f t="shared" si="253"/>
        <v>0.671013633669235</v>
      </c>
      <c r="EO557" s="1">
        <f t="shared" si="254"/>
        <v>0.531055900621118</v>
      </c>
      <c r="FY557" s="1">
        <f t="shared" si="255"/>
        <v>0.742766964755392</v>
      </c>
      <c r="GB557" s="6">
        <f t="shared" si="256"/>
        <v>0.744726879394267</v>
      </c>
      <c r="GE557" s="6">
        <f t="shared" si="257"/>
        <v>0.725200642054575</v>
      </c>
      <c r="GH557" s="6">
        <f t="shared" si="258"/>
        <v>0.667677380230443</v>
      </c>
      <c r="GK557" s="6">
        <f t="shared" si="259"/>
        <v>0.53134328358209</v>
      </c>
      <c r="HG557" s="1">
        <f t="shared" si="260"/>
        <v>0.744726879394267</v>
      </c>
      <c r="IO557" s="1">
        <f t="shared" si="261"/>
        <v>0.725200642054575</v>
      </c>
      <c r="JW557" s="1">
        <f t="shared" si="262"/>
        <v>0.667677380230443</v>
      </c>
      <c r="LE557" s="1">
        <f t="shared" si="263"/>
        <v>0.53134328358209</v>
      </c>
      <c r="MO557" s="1">
        <f t="shared" si="264"/>
        <v>0.743503987651145</v>
      </c>
      <c r="MR557" s="6">
        <f t="shared" si="265"/>
        <v>0.745616201531242</v>
      </c>
      <c r="MU557" s="6">
        <f t="shared" si="266"/>
        <v>0.723052959501558</v>
      </c>
      <c r="MX557" s="6">
        <f t="shared" si="267"/>
        <v>0.700207468879668</v>
      </c>
      <c r="NA557" s="6">
        <f t="shared" si="268"/>
        <v>0.551724137931034</v>
      </c>
      <c r="NW557" s="1">
        <f t="shared" si="269"/>
        <v>0.745616201531242</v>
      </c>
      <c r="PE557" s="1">
        <f t="shared" si="270"/>
        <v>0.723052959501558</v>
      </c>
      <c r="QM557" s="1">
        <f t="shared" si="271"/>
        <v>0.700207468879668</v>
      </c>
      <c r="RU557" s="1">
        <f t="shared" si="272"/>
        <v>0.551724137931034</v>
      </c>
      <c r="TE557" s="1">
        <f t="shared" si="273"/>
        <v>0.742488139167106</v>
      </c>
      <c r="TH557" s="6">
        <f t="shared" si="274"/>
        <v>0.746724890829694</v>
      </c>
      <c r="TK557" s="6">
        <f t="shared" si="275"/>
        <v>0.72555910543131</v>
      </c>
      <c r="TN557" s="6">
        <f t="shared" si="276"/>
        <v>0.692913385826772</v>
      </c>
      <c r="TQ557" s="6">
        <f t="shared" si="277"/>
        <v>0.553240740740741</v>
      </c>
      <c r="UM557" s="1">
        <f t="shared" si="278"/>
        <v>0.746724890829694</v>
      </c>
      <c r="VU557" s="1">
        <f t="shared" si="279"/>
        <v>0.72555910543131</v>
      </c>
      <c r="XC557" s="1">
        <f t="shared" si="280"/>
        <v>0.692913385826772</v>
      </c>
      <c r="YK557" s="1">
        <f t="shared" si="281"/>
        <v>0.553240740740741</v>
      </c>
    </row>
    <row r="558" spans="9:661">
      <c r="I558" s="1">
        <f t="shared" si="246"/>
        <v>0.742138364779874</v>
      </c>
      <c r="L558" s="6">
        <f t="shared" si="247"/>
        <v>0.745320326918007</v>
      </c>
      <c r="O558" s="6">
        <f t="shared" si="248"/>
        <v>0.723806472284524</v>
      </c>
      <c r="R558" s="6">
        <f t="shared" si="249"/>
        <v>0.659666128163705</v>
      </c>
      <c r="U558" s="6">
        <f t="shared" si="250"/>
        <v>0.525477707006369</v>
      </c>
      <c r="AQ558" s="1">
        <f t="shared" si="251"/>
        <v>0.745320326918007</v>
      </c>
      <c r="BY558" s="1">
        <f t="shared" si="252"/>
        <v>0.723806472284524</v>
      </c>
      <c r="DG558" s="1">
        <f t="shared" si="253"/>
        <v>0.659666128163705</v>
      </c>
      <c r="EO558" s="1">
        <f t="shared" si="254"/>
        <v>0.525477707006369</v>
      </c>
      <c r="FY558" s="1">
        <f t="shared" si="255"/>
        <v>0.742895086321381</v>
      </c>
      <c r="GB558" s="6">
        <f t="shared" si="256"/>
        <v>0.744379014989293</v>
      </c>
      <c r="GE558" s="6">
        <f t="shared" si="257"/>
        <v>0.726911618669315</v>
      </c>
      <c r="GH558" s="6">
        <f t="shared" si="258"/>
        <v>0.669947886508396</v>
      </c>
      <c r="GK558" s="6">
        <f t="shared" si="259"/>
        <v>0.522522522522523</v>
      </c>
      <c r="HG558" s="1">
        <f t="shared" si="260"/>
        <v>0.744379014989293</v>
      </c>
      <c r="IO558" s="1">
        <f t="shared" si="261"/>
        <v>0.726911618669315</v>
      </c>
      <c r="JW558" s="1">
        <f t="shared" si="262"/>
        <v>0.669947886508396</v>
      </c>
      <c r="LE558" s="1">
        <f t="shared" si="263"/>
        <v>0.522522522522523</v>
      </c>
      <c r="MO558" s="1">
        <f t="shared" si="264"/>
        <v>0.742937853107345</v>
      </c>
      <c r="MR558" s="6">
        <f t="shared" si="265"/>
        <v>0.747355473554736</v>
      </c>
      <c r="MU558" s="6">
        <f t="shared" si="266"/>
        <v>0.723058028860915</v>
      </c>
      <c r="MX558" s="6">
        <f t="shared" si="267"/>
        <v>0.69882100750268</v>
      </c>
      <c r="NA558" s="6">
        <f t="shared" si="268"/>
        <v>0.550827423167849</v>
      </c>
      <c r="NW558" s="1">
        <f t="shared" si="269"/>
        <v>0.747355473554736</v>
      </c>
      <c r="PE558" s="1">
        <f t="shared" si="270"/>
        <v>0.723058028860915</v>
      </c>
      <c r="QM558" s="1">
        <f t="shared" si="271"/>
        <v>0.69882100750268</v>
      </c>
      <c r="RU558" s="1">
        <f t="shared" si="272"/>
        <v>0.550827423167849</v>
      </c>
      <c r="TE558" s="1">
        <f t="shared" si="273"/>
        <v>0.743200836820084</v>
      </c>
      <c r="TH558" s="6">
        <f t="shared" si="274"/>
        <v>0.74611662846957</v>
      </c>
      <c r="TK558" s="6">
        <f t="shared" si="275"/>
        <v>0.720885466794995</v>
      </c>
      <c r="TN558" s="6">
        <f t="shared" si="276"/>
        <v>0.688183237896929</v>
      </c>
      <c r="TQ558" s="6">
        <f t="shared" si="277"/>
        <v>0.556792873051225</v>
      </c>
      <c r="UM558" s="1">
        <f t="shared" si="278"/>
        <v>0.74611662846957</v>
      </c>
      <c r="VU558" s="1">
        <f t="shared" si="279"/>
        <v>0.720885466794995</v>
      </c>
      <c r="XC558" s="1">
        <f t="shared" si="280"/>
        <v>0.688183237896929</v>
      </c>
      <c r="YK558" s="1">
        <f t="shared" si="281"/>
        <v>0.556792873051225</v>
      </c>
    </row>
    <row r="559" spans="9:661">
      <c r="I559" s="1">
        <f t="shared" si="246"/>
        <v>0.73868778280543</v>
      </c>
      <c r="L559" s="6">
        <f t="shared" si="247"/>
        <v>0.745026618100308</v>
      </c>
      <c r="O559" s="6">
        <f t="shared" si="248"/>
        <v>0.712520868113523</v>
      </c>
      <c r="R559" s="6">
        <f t="shared" si="249"/>
        <v>0.679343128781331</v>
      </c>
      <c r="U559" s="6">
        <f t="shared" si="250"/>
        <v>0.602941176470588</v>
      </c>
      <c r="AQ559" s="1">
        <f t="shared" si="251"/>
        <v>0.745026618100308</v>
      </c>
      <c r="BY559" s="1">
        <f t="shared" si="252"/>
        <v>0.712520868113523</v>
      </c>
      <c r="DG559" s="1">
        <f t="shared" si="253"/>
        <v>0.679343128781331</v>
      </c>
      <c r="EO559" s="1">
        <f t="shared" si="254"/>
        <v>0.602941176470588</v>
      </c>
      <c r="FY559" s="1">
        <f t="shared" si="255"/>
        <v>0.73841642228739</v>
      </c>
      <c r="GB559" s="6">
        <f t="shared" si="256"/>
        <v>0.746694093446959</v>
      </c>
      <c r="GE559" s="6">
        <f t="shared" si="257"/>
        <v>0.713007570543703</v>
      </c>
      <c r="GH559" s="6">
        <f t="shared" si="258"/>
        <v>0.688390159689253</v>
      </c>
      <c r="GK559" s="6">
        <f t="shared" si="259"/>
        <v>0.606666666666667</v>
      </c>
      <c r="HG559" s="1">
        <f t="shared" si="260"/>
        <v>0.746694093446959</v>
      </c>
      <c r="IO559" s="1">
        <f t="shared" si="261"/>
        <v>0.713007570543703</v>
      </c>
      <c r="JW559" s="1">
        <f t="shared" si="262"/>
        <v>0.688390159689253</v>
      </c>
      <c r="LE559" s="1">
        <f t="shared" si="263"/>
        <v>0.606666666666667</v>
      </c>
      <c r="MO559" s="1">
        <f t="shared" si="264"/>
        <v>0.746600418410042</v>
      </c>
      <c r="MR559" s="6">
        <f t="shared" si="265"/>
        <v>0.747653806047967</v>
      </c>
      <c r="MU559" s="6">
        <f t="shared" si="266"/>
        <v>0.714067744888618</v>
      </c>
      <c r="MX559" s="6">
        <f t="shared" si="267"/>
        <v>0.674186550976139</v>
      </c>
      <c r="NA559" s="6">
        <f t="shared" si="268"/>
        <v>0.616666666666667</v>
      </c>
      <c r="NW559" s="1">
        <f t="shared" si="269"/>
        <v>0.747653806047967</v>
      </c>
      <c r="PE559" s="1">
        <f t="shared" si="270"/>
        <v>0.714067744888618</v>
      </c>
      <c r="QM559" s="1">
        <f t="shared" si="271"/>
        <v>0.674186550976139</v>
      </c>
      <c r="RU559" s="1">
        <f t="shared" si="272"/>
        <v>0.616666666666667</v>
      </c>
      <c r="TE559" s="1">
        <f t="shared" si="273"/>
        <v>0.743758212877792</v>
      </c>
      <c r="TH559" s="6">
        <f t="shared" si="274"/>
        <v>0.747437582128778</v>
      </c>
      <c r="TK559" s="6">
        <f t="shared" si="275"/>
        <v>0.716928769657724</v>
      </c>
      <c r="TN559" s="6">
        <f t="shared" si="276"/>
        <v>0.677463503649635</v>
      </c>
      <c r="TQ559" s="6">
        <f t="shared" si="277"/>
        <v>0.629742033383915</v>
      </c>
      <c r="UM559" s="1">
        <f t="shared" si="278"/>
        <v>0.747437582128778</v>
      </c>
      <c r="VU559" s="1">
        <f t="shared" si="279"/>
        <v>0.716928769657724</v>
      </c>
      <c r="XC559" s="1">
        <f t="shared" si="280"/>
        <v>0.677463503649635</v>
      </c>
      <c r="YK559" s="1">
        <f t="shared" si="281"/>
        <v>0.629742033383915</v>
      </c>
    </row>
    <row r="560" spans="9:661">
      <c r="I560" s="1">
        <f t="shared" si="246"/>
        <v>0.73619972260749</v>
      </c>
      <c r="L560" s="6">
        <f t="shared" si="247"/>
        <v>0.745839210155148</v>
      </c>
      <c r="O560" s="6">
        <f t="shared" si="248"/>
        <v>0.707471647765177</v>
      </c>
      <c r="R560" s="6">
        <f t="shared" si="249"/>
        <v>0.684487291849255</v>
      </c>
      <c r="U560" s="6">
        <f t="shared" si="250"/>
        <v>0.600896860986547</v>
      </c>
      <c r="AQ560" s="1">
        <f t="shared" si="251"/>
        <v>0.745839210155148</v>
      </c>
      <c r="BY560" s="1">
        <f t="shared" si="252"/>
        <v>0.707471647765177</v>
      </c>
      <c r="DG560" s="1">
        <f t="shared" si="253"/>
        <v>0.684487291849255</v>
      </c>
      <c r="EO560" s="1">
        <f t="shared" si="254"/>
        <v>0.600896860986547</v>
      </c>
      <c r="FY560" s="1">
        <f t="shared" si="255"/>
        <v>0.736964078794901</v>
      </c>
      <c r="GB560" s="6">
        <f t="shared" si="256"/>
        <v>0.745517640254482</v>
      </c>
      <c r="GE560" s="6">
        <f t="shared" si="257"/>
        <v>0.71010547805376</v>
      </c>
      <c r="GH560" s="6">
        <f t="shared" si="258"/>
        <v>0.684656556645852</v>
      </c>
      <c r="GK560" s="6">
        <f t="shared" si="259"/>
        <v>0.594533029612756</v>
      </c>
      <c r="HG560" s="1">
        <f t="shared" si="260"/>
        <v>0.745517640254482</v>
      </c>
      <c r="IO560" s="1">
        <f t="shared" si="261"/>
        <v>0.71010547805376</v>
      </c>
      <c r="JW560" s="1">
        <f t="shared" si="262"/>
        <v>0.684656556645852</v>
      </c>
      <c r="LE560" s="1">
        <f t="shared" si="263"/>
        <v>0.594533029612756</v>
      </c>
      <c r="MO560" s="1">
        <f t="shared" si="264"/>
        <v>0.744228751311647</v>
      </c>
      <c r="MR560" s="6">
        <f t="shared" si="265"/>
        <v>0.748557944415312</v>
      </c>
      <c r="MU560" s="6">
        <f t="shared" si="266"/>
        <v>0.716707768187423</v>
      </c>
      <c r="MX560" s="6">
        <f t="shared" si="267"/>
        <v>0.678291194420227</v>
      </c>
      <c r="NA560" s="6">
        <f t="shared" si="268"/>
        <v>0.620740740740741</v>
      </c>
      <c r="NW560" s="1">
        <f t="shared" si="269"/>
        <v>0.748557944415312</v>
      </c>
      <c r="PE560" s="1">
        <f t="shared" si="270"/>
        <v>0.716707768187423</v>
      </c>
      <c r="QM560" s="1">
        <f t="shared" si="271"/>
        <v>0.678291194420227</v>
      </c>
      <c r="RU560" s="1">
        <f t="shared" si="272"/>
        <v>0.620740740740741</v>
      </c>
      <c r="TE560" s="1">
        <f t="shared" si="273"/>
        <v>0.744167550371156</v>
      </c>
      <c r="TH560" s="6">
        <f t="shared" si="274"/>
        <v>0.748636717735653</v>
      </c>
      <c r="TK560" s="6">
        <f t="shared" si="275"/>
        <v>0.714547677261614</v>
      </c>
      <c r="TN560" s="6">
        <f t="shared" si="276"/>
        <v>0.673181818181818</v>
      </c>
      <c r="TQ560" s="6">
        <f t="shared" si="277"/>
        <v>0.6274217585693</v>
      </c>
      <c r="UM560" s="1">
        <f t="shared" si="278"/>
        <v>0.748636717735653</v>
      </c>
      <c r="VU560" s="1">
        <f t="shared" si="279"/>
        <v>0.714547677261614</v>
      </c>
      <c r="XC560" s="1">
        <f t="shared" si="280"/>
        <v>0.673181818181818</v>
      </c>
      <c r="YK560" s="1">
        <f t="shared" si="281"/>
        <v>0.6274217585693</v>
      </c>
    </row>
    <row r="561" spans="9:661">
      <c r="I561" s="1">
        <f t="shared" si="246"/>
        <v>0.733519553072626</v>
      </c>
      <c r="L561" s="6">
        <f t="shared" si="247"/>
        <v>0.742117117117117</v>
      </c>
      <c r="O561" s="6">
        <f t="shared" si="248"/>
        <v>0.708810888252149</v>
      </c>
      <c r="R561" s="6">
        <f t="shared" si="249"/>
        <v>0.68321707016824</v>
      </c>
      <c r="U561" s="6">
        <f t="shared" si="250"/>
        <v>0.600456621004566</v>
      </c>
      <c r="AQ561" s="1">
        <f t="shared" si="251"/>
        <v>0.742117117117117</v>
      </c>
      <c r="BY561" s="1">
        <f t="shared" si="252"/>
        <v>0.708810888252149</v>
      </c>
      <c r="DG561" s="1">
        <f t="shared" si="253"/>
        <v>0.68321707016824</v>
      </c>
      <c r="EO561" s="1">
        <f t="shared" si="254"/>
        <v>0.600456621004566</v>
      </c>
      <c r="FY561" s="1">
        <f t="shared" si="255"/>
        <v>0.738122827346466</v>
      </c>
      <c r="GB561" s="6">
        <f t="shared" si="256"/>
        <v>0.745550043770061</v>
      </c>
      <c r="GE561" s="6">
        <f t="shared" si="257"/>
        <v>0.712152070604209</v>
      </c>
      <c r="GH561" s="6">
        <f t="shared" si="258"/>
        <v>0.682300884955752</v>
      </c>
      <c r="GK561" s="6">
        <f t="shared" si="259"/>
        <v>0.603686635944701</v>
      </c>
      <c r="HG561" s="1">
        <f t="shared" si="260"/>
        <v>0.745550043770061</v>
      </c>
      <c r="IO561" s="1">
        <f t="shared" si="261"/>
        <v>0.712152070604209</v>
      </c>
      <c r="JW561" s="1">
        <f t="shared" si="262"/>
        <v>0.682300884955752</v>
      </c>
      <c r="LE561" s="1">
        <f t="shared" si="263"/>
        <v>0.603686635944701</v>
      </c>
      <c r="MO561" s="1">
        <f t="shared" si="264"/>
        <v>0.745646437994723</v>
      </c>
      <c r="MR561" s="6">
        <f t="shared" si="265"/>
        <v>0.746670148863933</v>
      </c>
      <c r="MU561" s="6">
        <f t="shared" si="266"/>
        <v>0.715981735159817</v>
      </c>
      <c r="MX561" s="6">
        <f t="shared" si="267"/>
        <v>0.677175843694494</v>
      </c>
      <c r="NA561" s="6">
        <f t="shared" si="268"/>
        <v>0.630563798219585</v>
      </c>
      <c r="NW561" s="1">
        <f t="shared" si="269"/>
        <v>0.746670148863933</v>
      </c>
      <c r="PE561" s="1">
        <f t="shared" si="270"/>
        <v>0.715981735159817</v>
      </c>
      <c r="QM561" s="1">
        <f t="shared" si="271"/>
        <v>0.677175843694494</v>
      </c>
      <c r="RU561" s="1">
        <f t="shared" si="272"/>
        <v>0.630563798219585</v>
      </c>
      <c r="TE561" s="1">
        <f t="shared" si="273"/>
        <v>0.744259699129058</v>
      </c>
      <c r="TH561" s="6">
        <f t="shared" si="274"/>
        <v>0.746595460614152</v>
      </c>
      <c r="TK561" s="6">
        <f t="shared" si="275"/>
        <v>0.71948608137045</v>
      </c>
      <c r="TN561" s="6">
        <f t="shared" si="276"/>
        <v>0.676512625059552</v>
      </c>
      <c r="TQ561" s="6">
        <f t="shared" si="277"/>
        <v>0.620740740740741</v>
      </c>
      <c r="UM561" s="1">
        <f t="shared" si="278"/>
        <v>0.746595460614152</v>
      </c>
      <c r="VU561" s="1">
        <f t="shared" si="279"/>
        <v>0.71948608137045</v>
      </c>
      <c r="XC561" s="1">
        <f t="shared" si="280"/>
        <v>0.676512625059552</v>
      </c>
      <c r="YK561" s="1">
        <f t="shared" si="281"/>
        <v>0.620740740740741</v>
      </c>
    </row>
    <row r="562" spans="9:661">
      <c r="I562" s="1">
        <f t="shared" si="246"/>
        <v>0.738008415147265</v>
      </c>
      <c r="L562" s="6">
        <f t="shared" si="247"/>
        <v>0.744126804415511</v>
      </c>
      <c r="O562" s="6">
        <f t="shared" si="248"/>
        <v>0.70960027331739</v>
      </c>
      <c r="R562" s="6">
        <f t="shared" si="249"/>
        <v>0.702690378476972</v>
      </c>
      <c r="U562" s="6">
        <f t="shared" si="250"/>
        <v>0.582278481012658</v>
      </c>
      <c r="AQ562" s="1">
        <f t="shared" si="251"/>
        <v>0.744126804415511</v>
      </c>
      <c r="BY562" s="1">
        <f t="shared" si="252"/>
        <v>0.70960027331739</v>
      </c>
      <c r="DG562" s="1">
        <f t="shared" si="253"/>
        <v>0.702690378476972</v>
      </c>
      <c r="EO562" s="1">
        <f t="shared" si="254"/>
        <v>0.582278481012658</v>
      </c>
      <c r="FY562" s="1">
        <f t="shared" si="255"/>
        <v>0.737513873473918</v>
      </c>
      <c r="GB562" s="6">
        <f t="shared" si="256"/>
        <v>0.743799323562571</v>
      </c>
      <c r="GE562" s="6">
        <f t="shared" si="257"/>
        <v>0.713235294117647</v>
      </c>
      <c r="GH562" s="6">
        <f t="shared" si="258"/>
        <v>0.709976798143852</v>
      </c>
      <c r="GK562" s="6">
        <f t="shared" si="259"/>
        <v>0.591133004926108</v>
      </c>
      <c r="HG562" s="1">
        <f t="shared" si="260"/>
        <v>0.743799323562571</v>
      </c>
      <c r="IO562" s="1">
        <f t="shared" si="261"/>
        <v>0.713235294117647</v>
      </c>
      <c r="JW562" s="1">
        <f t="shared" si="262"/>
        <v>0.709976798143852</v>
      </c>
      <c r="LE562" s="1">
        <f t="shared" si="263"/>
        <v>0.591133004926108</v>
      </c>
      <c r="MO562" s="1">
        <f t="shared" si="264"/>
        <v>0.746089676746611</v>
      </c>
      <c r="MR562" s="6">
        <f t="shared" si="265"/>
        <v>0.747301921558305</v>
      </c>
      <c r="MU562" s="6">
        <f t="shared" si="266"/>
        <v>0.714150646076269</v>
      </c>
      <c r="MX562" s="6">
        <f t="shared" si="267"/>
        <v>0.69656283566058</v>
      </c>
      <c r="NA562" s="6">
        <f t="shared" si="268"/>
        <v>0.637271214642263</v>
      </c>
      <c r="NW562" s="1">
        <f t="shared" si="269"/>
        <v>0.747301921558305</v>
      </c>
      <c r="PE562" s="1">
        <f t="shared" si="270"/>
        <v>0.714150646076269</v>
      </c>
      <c r="QM562" s="1">
        <f t="shared" si="271"/>
        <v>0.69656283566058</v>
      </c>
      <c r="RU562" s="1">
        <f t="shared" si="272"/>
        <v>0.637271214642263</v>
      </c>
      <c r="TE562" s="1">
        <f t="shared" si="273"/>
        <v>0.745837669094693</v>
      </c>
      <c r="TH562" s="6">
        <f t="shared" si="274"/>
        <v>0.74604041507373</v>
      </c>
      <c r="TK562" s="6">
        <f t="shared" si="275"/>
        <v>0.716186252771619</v>
      </c>
      <c r="TN562" s="6">
        <f t="shared" si="276"/>
        <v>0.699376063528077</v>
      </c>
      <c r="TQ562" s="6">
        <f t="shared" si="277"/>
        <v>0.567901234567901</v>
      </c>
      <c r="UM562" s="1">
        <f t="shared" si="278"/>
        <v>0.74604041507373</v>
      </c>
      <c r="VU562" s="1">
        <f t="shared" si="279"/>
        <v>0.716186252771619</v>
      </c>
      <c r="XC562" s="1">
        <f t="shared" si="280"/>
        <v>0.699376063528077</v>
      </c>
      <c r="YK562" s="1">
        <f t="shared" si="281"/>
        <v>0.567901234567901</v>
      </c>
    </row>
    <row r="563" spans="9:661">
      <c r="I563" s="1">
        <f t="shared" si="246"/>
        <v>0.740183792815372</v>
      </c>
      <c r="L563" s="6">
        <f t="shared" si="247"/>
        <v>0.747332959011791</v>
      </c>
      <c r="O563" s="6">
        <f t="shared" si="248"/>
        <v>0.707846410684474</v>
      </c>
      <c r="R563" s="6">
        <f t="shared" si="249"/>
        <v>0.704431247144815</v>
      </c>
      <c r="U563" s="6">
        <f t="shared" si="250"/>
        <v>0.585164835164835</v>
      </c>
      <c r="AQ563" s="1">
        <f t="shared" si="251"/>
        <v>0.747332959011791</v>
      </c>
      <c r="BY563" s="1">
        <f t="shared" si="252"/>
        <v>0.707846410684474</v>
      </c>
      <c r="DG563" s="1">
        <f t="shared" si="253"/>
        <v>0.704431247144815</v>
      </c>
      <c r="EO563" s="1">
        <f t="shared" si="254"/>
        <v>0.585164835164835</v>
      </c>
      <c r="FY563" s="1">
        <f t="shared" si="255"/>
        <v>0.739672858331023</v>
      </c>
      <c r="GB563" s="6">
        <f t="shared" si="256"/>
        <v>0.745859508852084</v>
      </c>
      <c r="GE563" s="6">
        <f t="shared" si="257"/>
        <v>0.709785522788204</v>
      </c>
      <c r="GH563" s="6">
        <f t="shared" si="258"/>
        <v>0.705937353903693</v>
      </c>
      <c r="GK563" s="6">
        <f t="shared" si="259"/>
        <v>0.580976863753213</v>
      </c>
      <c r="HG563" s="1">
        <f t="shared" si="260"/>
        <v>0.745859508852084</v>
      </c>
      <c r="IO563" s="1">
        <f t="shared" si="261"/>
        <v>0.709785522788204</v>
      </c>
      <c r="JW563" s="1">
        <f t="shared" si="262"/>
        <v>0.705937353903693</v>
      </c>
      <c r="LE563" s="1">
        <f t="shared" si="263"/>
        <v>0.580976863753213</v>
      </c>
      <c r="MO563" s="1">
        <f t="shared" si="264"/>
        <v>0.74698479286838</v>
      </c>
      <c r="MR563" s="6">
        <f t="shared" si="265"/>
        <v>0.747726056714821</v>
      </c>
      <c r="MU563" s="6">
        <f t="shared" si="266"/>
        <v>0.715288860517076</v>
      </c>
      <c r="MX563" s="6">
        <f t="shared" si="267"/>
        <v>0.695581896551724</v>
      </c>
      <c r="NA563" s="6">
        <f t="shared" si="268"/>
        <v>0.641071428571429</v>
      </c>
      <c r="NW563" s="1">
        <f t="shared" si="269"/>
        <v>0.747726056714821</v>
      </c>
      <c r="PE563" s="1">
        <f t="shared" si="270"/>
        <v>0.715288860517076</v>
      </c>
      <c r="QM563" s="1">
        <f t="shared" si="271"/>
        <v>0.695581896551724</v>
      </c>
      <c r="RU563" s="1">
        <f t="shared" si="272"/>
        <v>0.641071428571429</v>
      </c>
      <c r="TE563" s="1">
        <f t="shared" si="273"/>
        <v>0.745236230749152</v>
      </c>
      <c r="TH563" s="6">
        <f t="shared" si="274"/>
        <v>0.746800222593211</v>
      </c>
      <c r="TK563" s="6">
        <f t="shared" si="275"/>
        <v>0.716981132075472</v>
      </c>
      <c r="TN563" s="6">
        <f t="shared" si="276"/>
        <v>0.693281938325991</v>
      </c>
      <c r="TQ563" s="6">
        <f t="shared" si="277"/>
        <v>0.627240143369176</v>
      </c>
      <c r="UM563" s="1">
        <f t="shared" si="278"/>
        <v>0.746800222593211</v>
      </c>
      <c r="VU563" s="1">
        <f t="shared" si="279"/>
        <v>0.716981132075472</v>
      </c>
      <c r="XC563" s="1">
        <f t="shared" si="280"/>
        <v>0.693281938325991</v>
      </c>
      <c r="YK563" s="1">
        <f t="shared" si="281"/>
        <v>0.627240143369176</v>
      </c>
    </row>
    <row r="564" spans="9:661">
      <c r="I564" s="1">
        <f t="shared" si="246"/>
        <v>0.738589211618257</v>
      </c>
      <c r="L564" s="6">
        <f t="shared" si="247"/>
        <v>0.739691444600281</v>
      </c>
      <c r="O564" s="6">
        <f t="shared" si="248"/>
        <v>0.708333333333333</v>
      </c>
      <c r="R564" s="6">
        <f t="shared" si="249"/>
        <v>0.705199628597957</v>
      </c>
      <c r="U564" s="6">
        <f t="shared" si="250"/>
        <v>0.597368421052632</v>
      </c>
      <c r="AQ564" s="1">
        <f t="shared" si="251"/>
        <v>0.739691444600281</v>
      </c>
      <c r="BY564" s="1">
        <f t="shared" si="252"/>
        <v>0.708333333333333</v>
      </c>
      <c r="DG564" s="1">
        <f t="shared" si="253"/>
        <v>0.705199628597957</v>
      </c>
      <c r="EO564" s="1">
        <f t="shared" si="254"/>
        <v>0.597368421052632</v>
      </c>
      <c r="FY564" s="1">
        <f t="shared" si="255"/>
        <v>0.738491403216861</v>
      </c>
      <c r="GB564" s="6">
        <f t="shared" si="256"/>
        <v>0.743251005169443</v>
      </c>
      <c r="GE564" s="6">
        <f t="shared" si="257"/>
        <v>0.709874448591788</v>
      </c>
      <c r="GH564" s="6">
        <f t="shared" si="258"/>
        <v>0.706481481481481</v>
      </c>
      <c r="GK564" s="6">
        <f t="shared" si="259"/>
        <v>0.582278481012658</v>
      </c>
      <c r="HG564" s="1">
        <f t="shared" si="260"/>
        <v>0.743251005169443</v>
      </c>
      <c r="IO564" s="1">
        <f t="shared" si="261"/>
        <v>0.709874448591788</v>
      </c>
      <c r="JW564" s="1">
        <f t="shared" si="262"/>
        <v>0.706481481481481</v>
      </c>
      <c r="LE564" s="1">
        <f t="shared" si="263"/>
        <v>0.582278481012658</v>
      </c>
      <c r="MO564" s="1">
        <f t="shared" si="264"/>
        <v>0.745378807602187</v>
      </c>
      <c r="MR564" s="6">
        <f t="shared" si="265"/>
        <v>0.74701036407122</v>
      </c>
      <c r="MU564" s="6">
        <f t="shared" si="266"/>
        <v>0.71687898089172</v>
      </c>
      <c r="MX564" s="6">
        <f t="shared" si="267"/>
        <v>0.690889370932755</v>
      </c>
      <c r="NA564" s="6">
        <f t="shared" si="268"/>
        <v>0.635253054101222</v>
      </c>
      <c r="NW564" s="1">
        <f t="shared" si="269"/>
        <v>0.74701036407122</v>
      </c>
      <c r="PE564" s="1">
        <f t="shared" si="270"/>
        <v>0.71687898089172</v>
      </c>
      <c r="QM564" s="1">
        <f t="shared" si="271"/>
        <v>0.690889370932755</v>
      </c>
      <c r="RU564" s="1">
        <f t="shared" si="272"/>
        <v>0.635253054101222</v>
      </c>
      <c r="TE564" s="1">
        <f t="shared" si="273"/>
        <v>0.745559038662487</v>
      </c>
      <c r="TH564" s="6">
        <f t="shared" si="274"/>
        <v>0.745609220636663</v>
      </c>
      <c r="TK564" s="6">
        <f t="shared" si="275"/>
        <v>0.715321563682219</v>
      </c>
      <c r="TN564" s="6">
        <f t="shared" si="276"/>
        <v>0.696367763904654</v>
      </c>
      <c r="TQ564" s="6">
        <f t="shared" si="277"/>
        <v>0.57380073800738</v>
      </c>
      <c r="UM564" s="1">
        <f t="shared" si="278"/>
        <v>0.745609220636663</v>
      </c>
      <c r="VU564" s="1">
        <f t="shared" si="279"/>
        <v>0.715321563682219</v>
      </c>
      <c r="XC564" s="1">
        <f t="shared" si="280"/>
        <v>0.696367763904654</v>
      </c>
      <c r="YK564" s="1">
        <f t="shared" si="281"/>
        <v>0.57380073800738</v>
      </c>
    </row>
    <row r="565" spans="9:661">
      <c r="I565" s="1">
        <f t="shared" si="246"/>
        <v>0.74005376344086</v>
      </c>
      <c r="L565" s="6">
        <f t="shared" si="247"/>
        <v>0.747343251859724</v>
      </c>
      <c r="O565" s="6">
        <f t="shared" si="248"/>
        <v>0.723688394276629</v>
      </c>
      <c r="R565" s="6">
        <f t="shared" si="249"/>
        <v>0.665744327614831</v>
      </c>
      <c r="U565" s="6">
        <f t="shared" si="250"/>
        <v>0.526315789473684</v>
      </c>
      <c r="AQ565" s="1">
        <f t="shared" si="251"/>
        <v>0.747343251859724</v>
      </c>
      <c r="BY565" s="1">
        <f t="shared" si="252"/>
        <v>0.723688394276629</v>
      </c>
      <c r="DG565" s="1">
        <f t="shared" si="253"/>
        <v>0.665744327614831</v>
      </c>
      <c r="EO565" s="1">
        <f t="shared" si="254"/>
        <v>0.526315789473684</v>
      </c>
      <c r="FY565" s="1">
        <f t="shared" si="255"/>
        <v>0.741566920565832</v>
      </c>
      <c r="GB565" s="6">
        <f t="shared" si="256"/>
        <v>0.74888246121483</v>
      </c>
      <c r="GE565" s="6">
        <f t="shared" si="257"/>
        <v>0.728383458646617</v>
      </c>
      <c r="GH565" s="6">
        <f t="shared" si="258"/>
        <v>0.669491525423729</v>
      </c>
      <c r="GK565" s="6">
        <f t="shared" si="259"/>
        <v>0.529230769230769</v>
      </c>
      <c r="HG565" s="1">
        <f t="shared" si="260"/>
        <v>0.74888246121483</v>
      </c>
      <c r="IO565" s="1">
        <f t="shared" si="261"/>
        <v>0.728383458646617</v>
      </c>
      <c r="JW565" s="1">
        <f t="shared" si="262"/>
        <v>0.669491525423729</v>
      </c>
      <c r="LE565" s="1">
        <f t="shared" si="263"/>
        <v>0.529230769230769</v>
      </c>
      <c r="MO565" s="1">
        <f t="shared" si="264"/>
        <v>0.744362807195338</v>
      </c>
      <c r="MR565" s="6">
        <f t="shared" si="265"/>
        <v>0.74937343358396</v>
      </c>
      <c r="MU565" s="6">
        <f t="shared" si="266"/>
        <v>0.722983257229833</v>
      </c>
      <c r="MX565" s="6">
        <f t="shared" si="267"/>
        <v>0.688453159041394</v>
      </c>
      <c r="NA565" s="6">
        <f t="shared" si="268"/>
        <v>0.543237250554324</v>
      </c>
      <c r="NW565" s="1">
        <f t="shared" si="269"/>
        <v>0.74937343358396</v>
      </c>
      <c r="PE565" s="1">
        <f t="shared" si="270"/>
        <v>0.722983257229833</v>
      </c>
      <c r="QM565" s="1">
        <f t="shared" si="271"/>
        <v>0.688453159041394</v>
      </c>
      <c r="RU565" s="1">
        <f t="shared" si="272"/>
        <v>0.543237250554324</v>
      </c>
      <c r="TE565" s="1">
        <f t="shared" si="273"/>
        <v>0.744935064935065</v>
      </c>
      <c r="TH565" s="6">
        <f t="shared" si="274"/>
        <v>0.748763342879458</v>
      </c>
      <c r="TK565" s="6">
        <f t="shared" si="275"/>
        <v>0.724044538068011</v>
      </c>
      <c r="TN565" s="6">
        <f t="shared" si="276"/>
        <v>0.691207627118644</v>
      </c>
      <c r="TQ565" s="6">
        <f t="shared" si="277"/>
        <v>0.541573033707865</v>
      </c>
      <c r="UM565" s="1">
        <f t="shared" si="278"/>
        <v>0.748763342879458</v>
      </c>
      <c r="VU565" s="1">
        <f t="shared" si="279"/>
        <v>0.724044538068011</v>
      </c>
      <c r="XC565" s="1">
        <f t="shared" si="280"/>
        <v>0.691207627118644</v>
      </c>
      <c r="YK565" s="1">
        <f t="shared" si="281"/>
        <v>0.541573033707865</v>
      </c>
    </row>
    <row r="566" spans="9:661">
      <c r="I566" s="1">
        <f t="shared" si="246"/>
        <v>0.742533185840708</v>
      </c>
      <c r="L566" s="6">
        <f t="shared" si="247"/>
        <v>0.748612212529738</v>
      </c>
      <c r="O566" s="6">
        <f t="shared" si="248"/>
        <v>0.728887503895295</v>
      </c>
      <c r="R566" s="6">
        <f t="shared" si="249"/>
        <v>0.664237668161435</v>
      </c>
      <c r="U566" s="6">
        <f t="shared" si="250"/>
        <v>0.526813880126183</v>
      </c>
      <c r="AQ566" s="1">
        <f t="shared" si="251"/>
        <v>0.748612212529738</v>
      </c>
      <c r="BY566" s="1">
        <f t="shared" si="252"/>
        <v>0.728887503895295</v>
      </c>
      <c r="DG566" s="1">
        <f t="shared" si="253"/>
        <v>0.664237668161435</v>
      </c>
      <c r="EO566" s="1">
        <f t="shared" si="254"/>
        <v>0.526813880126183</v>
      </c>
      <c r="FY566" s="1">
        <f t="shared" si="255"/>
        <v>0.742872807017544</v>
      </c>
      <c r="GB566" s="6">
        <f t="shared" si="256"/>
        <v>0.746832101372756</v>
      </c>
      <c r="GE566" s="6">
        <f t="shared" si="257"/>
        <v>0.725556930693069</v>
      </c>
      <c r="GH566" s="6">
        <f t="shared" si="258"/>
        <v>0.667774086378738</v>
      </c>
      <c r="GK566" s="6">
        <f t="shared" si="259"/>
        <v>0.525477707006369</v>
      </c>
      <c r="HG566" s="1">
        <f t="shared" si="260"/>
        <v>0.746832101372756</v>
      </c>
      <c r="IO566" s="1">
        <f t="shared" si="261"/>
        <v>0.725556930693069</v>
      </c>
      <c r="JW566" s="1">
        <f t="shared" si="262"/>
        <v>0.667774086378738</v>
      </c>
      <c r="LE566" s="1">
        <f t="shared" si="263"/>
        <v>0.525477707006369</v>
      </c>
      <c r="MO566" s="1">
        <f t="shared" si="264"/>
        <v>0.746088740702744</v>
      </c>
      <c r="MR566" s="6">
        <f t="shared" si="265"/>
        <v>0.747756729810568</v>
      </c>
      <c r="MU566" s="6">
        <f t="shared" si="266"/>
        <v>0.724953902888752</v>
      </c>
      <c r="MX566" s="6">
        <f t="shared" si="267"/>
        <v>0.696937697993664</v>
      </c>
      <c r="NA566" s="6">
        <f t="shared" si="268"/>
        <v>0.542372881355932</v>
      </c>
      <c r="NW566" s="1">
        <f t="shared" si="269"/>
        <v>0.747756729810568</v>
      </c>
      <c r="PE566" s="1">
        <f t="shared" si="270"/>
        <v>0.724953902888752</v>
      </c>
      <c r="QM566" s="1">
        <f t="shared" si="271"/>
        <v>0.696937697993664</v>
      </c>
      <c r="RU566" s="1">
        <f t="shared" si="272"/>
        <v>0.542372881355932</v>
      </c>
      <c r="TE566" s="1">
        <f t="shared" si="273"/>
        <v>0.745798319327731</v>
      </c>
      <c r="TH566" s="6">
        <f t="shared" si="274"/>
        <v>0.747459349593496</v>
      </c>
      <c r="TK566" s="6">
        <f t="shared" si="275"/>
        <v>0.725098395398123</v>
      </c>
      <c r="TN566" s="6">
        <f t="shared" si="276"/>
        <v>0.690385659967409</v>
      </c>
      <c r="TQ566" s="6">
        <f t="shared" si="277"/>
        <v>0.546099290780142</v>
      </c>
      <c r="UM566" s="1">
        <f t="shared" si="278"/>
        <v>0.747459349593496</v>
      </c>
      <c r="VU566" s="1">
        <f t="shared" si="279"/>
        <v>0.725098395398123</v>
      </c>
      <c r="XC566" s="1">
        <f t="shared" si="280"/>
        <v>0.690385659967409</v>
      </c>
      <c r="YK566" s="1">
        <f t="shared" si="281"/>
        <v>0.546099290780142</v>
      </c>
    </row>
    <row r="567" spans="9:661">
      <c r="I567" s="1">
        <f t="shared" si="246"/>
        <v>0.743283582089552</v>
      </c>
      <c r="L567" s="6">
        <f t="shared" si="247"/>
        <v>0.743867053547877</v>
      </c>
      <c r="O567" s="6">
        <f t="shared" si="248"/>
        <v>0.723136495643756</v>
      </c>
      <c r="R567" s="6">
        <f t="shared" si="249"/>
        <v>0.668231611893584</v>
      </c>
      <c r="U567" s="6">
        <f t="shared" si="250"/>
        <v>0.530744336569579</v>
      </c>
      <c r="AQ567" s="1">
        <f t="shared" si="251"/>
        <v>0.743867053547877</v>
      </c>
      <c r="BY567" s="1">
        <f t="shared" si="252"/>
        <v>0.723136495643756</v>
      </c>
      <c r="DG567" s="1">
        <f t="shared" si="253"/>
        <v>0.668231611893584</v>
      </c>
      <c r="EO567" s="1">
        <f t="shared" si="254"/>
        <v>0.530744336569579</v>
      </c>
      <c r="FY567" s="1">
        <f t="shared" si="255"/>
        <v>0.742378467453996</v>
      </c>
      <c r="GB567" s="6">
        <f t="shared" si="256"/>
        <v>0.746006808064939</v>
      </c>
      <c r="GE567" s="6">
        <f t="shared" si="257"/>
        <v>0.724213150514179</v>
      </c>
      <c r="GH567" s="6">
        <f t="shared" si="258"/>
        <v>0.667962243198223</v>
      </c>
      <c r="GK567" s="6">
        <f t="shared" si="259"/>
        <v>0.523510971786834</v>
      </c>
      <c r="HG567" s="1">
        <f t="shared" si="260"/>
        <v>0.746006808064939</v>
      </c>
      <c r="IO567" s="1">
        <f t="shared" si="261"/>
        <v>0.724213150514179</v>
      </c>
      <c r="JW567" s="1">
        <f t="shared" si="262"/>
        <v>0.667962243198223</v>
      </c>
      <c r="LE567" s="1">
        <f t="shared" si="263"/>
        <v>0.523510971786834</v>
      </c>
      <c r="MO567" s="1">
        <f t="shared" si="264"/>
        <v>0.744495647721454</v>
      </c>
      <c r="MR567" s="6">
        <f t="shared" si="265"/>
        <v>0.746071339486156</v>
      </c>
      <c r="MU567" s="6">
        <f t="shared" si="266"/>
        <v>0.721733858745074</v>
      </c>
      <c r="MX567" s="6">
        <f t="shared" si="267"/>
        <v>0.691547749725576</v>
      </c>
      <c r="NA567" s="6">
        <f t="shared" si="268"/>
        <v>0.548837209302326</v>
      </c>
      <c r="NW567" s="1">
        <f t="shared" si="269"/>
        <v>0.746071339486156</v>
      </c>
      <c r="PE567" s="1">
        <f t="shared" si="270"/>
        <v>0.721733858745074</v>
      </c>
      <c r="QM567" s="1">
        <f t="shared" si="271"/>
        <v>0.691547749725576</v>
      </c>
      <c r="RU567" s="1">
        <f t="shared" si="272"/>
        <v>0.548837209302326</v>
      </c>
      <c r="TE567" s="1">
        <f t="shared" si="273"/>
        <v>0.743395239340832</v>
      </c>
      <c r="TH567" s="6">
        <f t="shared" si="274"/>
        <v>0.745203376822717</v>
      </c>
      <c r="TK567" s="6">
        <f t="shared" si="275"/>
        <v>0.722968845448992</v>
      </c>
      <c r="TN567" s="6">
        <f t="shared" si="276"/>
        <v>0.694812362030905</v>
      </c>
      <c r="TQ567" s="6">
        <f t="shared" si="277"/>
        <v>0.543981481481482</v>
      </c>
      <c r="UM567" s="1">
        <f t="shared" si="278"/>
        <v>0.745203376822717</v>
      </c>
      <c r="VU567" s="1">
        <f t="shared" si="279"/>
        <v>0.722968845448992</v>
      </c>
      <c r="XC567" s="1">
        <f t="shared" si="280"/>
        <v>0.694812362030905</v>
      </c>
      <c r="YK567" s="1">
        <f t="shared" si="281"/>
        <v>0.543981481481482</v>
      </c>
    </row>
    <row r="571" spans="8:663">
      <c r="H571" s="1" t="s">
        <v>78</v>
      </c>
      <c r="I571" s="1">
        <f>AVERAGE(I535:I537)</f>
        <v>0.743543398307085</v>
      </c>
      <c r="J571" s="1">
        <f>STDEVA(I535:I537)</f>
        <v>0.00140498330111528</v>
      </c>
      <c r="K571" s="1" t="str">
        <f>K588</f>
        <v>a</v>
      </c>
      <c r="L571" s="1">
        <f>AVERAGE(L535:L537)</f>
        <v>0.745884637872234</v>
      </c>
      <c r="M571" s="1">
        <f>STDEVA(L535:L537)</f>
        <v>0.00142914632872616</v>
      </c>
      <c r="N571" s="1" t="str">
        <f>N588</f>
        <v>bcde</v>
      </c>
      <c r="O571" s="1">
        <f>AVERAGE(O535:O537)</f>
        <v>0.726861518090765</v>
      </c>
      <c r="P571" s="1">
        <f>STDEVA(O535:O537)</f>
        <v>0.00187081387699092</v>
      </c>
      <c r="Q571" s="1" t="str">
        <f>Q588</f>
        <v>a</v>
      </c>
      <c r="R571" s="1">
        <f>AVERAGE(R535:R537)</f>
        <v>0.667025624060408</v>
      </c>
      <c r="S571" s="1">
        <f>STDEVA(R535:R537)</f>
        <v>0.00184301461449674</v>
      </c>
      <c r="T571" s="1" t="str">
        <f>T588</f>
        <v>c</v>
      </c>
      <c r="U571" s="1">
        <f>AVERAGE(U535:U537)</f>
        <v>0.612387398524697</v>
      </c>
      <c r="V571" s="1">
        <f>STDEVA(U535:U537)</f>
        <v>0.004774987927552</v>
      </c>
      <c r="W571" s="1" t="str">
        <f>W588</f>
        <v>a</v>
      </c>
      <c r="FY571" s="1">
        <f>AVERAGE(FY535:FY537)</f>
        <v>0.744576996000723</v>
      </c>
      <c r="FZ571" s="1">
        <f>STDEVA(FY535:FY537)</f>
        <v>0.0010573304203206</v>
      </c>
      <c r="GA571" s="1" t="str">
        <f>GA588</f>
        <v>a</v>
      </c>
      <c r="GB571" s="1">
        <f>AVERAGE(GB535:GB537)</f>
        <v>0.74793911705927</v>
      </c>
      <c r="GC571" s="1">
        <f>STDEVA(GB535:GB537)</f>
        <v>0.000936900386572164</v>
      </c>
      <c r="GD571" s="1" t="str">
        <f>GD588</f>
        <v>ab</v>
      </c>
      <c r="GE571" s="1">
        <f>AVERAGE(GE535:GE537)</f>
        <v>0.726939111425962</v>
      </c>
      <c r="GF571" s="1">
        <f>STDEVA(GE535:GE537)</f>
        <v>0.00150833276476448</v>
      </c>
      <c r="GG571" s="1" t="str">
        <f>GG588</f>
        <v>a</v>
      </c>
      <c r="GH571" s="1">
        <f>AVERAGE(GH535:GH537)</f>
        <v>0.667970127634145</v>
      </c>
      <c r="GI571" s="1">
        <f>STDEVA(GH535:GH537)</f>
        <v>0.000670964346939391</v>
      </c>
      <c r="GJ571" s="1" t="str">
        <f>GJ588</f>
        <v>de</v>
      </c>
      <c r="GK571" s="1">
        <f>AVERAGE(GK535:GK537)</f>
        <v>0.613611165078786</v>
      </c>
      <c r="GL571" s="1">
        <f>STDEVA(GK535:GK537)</f>
        <v>0.0024499203697462</v>
      </c>
      <c r="GM571" s="1" t="str">
        <f>GM588</f>
        <v>a</v>
      </c>
      <c r="MO571" s="1">
        <f>AVERAGE(MO535:MO537)</f>
        <v>0.745623731514449</v>
      </c>
      <c r="MP571" s="1">
        <f>STDEVA(MO535:MO537)</f>
        <v>0.000726032305090046</v>
      </c>
      <c r="MQ571" s="1" t="str">
        <f>MQ588</f>
        <v>a</v>
      </c>
      <c r="MR571" s="1">
        <f>AVERAGE(MR535:MR537)</f>
        <v>0.747214438159002</v>
      </c>
      <c r="MS571" s="1">
        <f>STDEVA(MR535:MR537)</f>
        <v>0.000314917205798244</v>
      </c>
      <c r="MT571" s="1" t="str">
        <f>MT588</f>
        <v>b</v>
      </c>
      <c r="MU571" s="1">
        <f>AVERAGE(MU535:MU537)</f>
        <v>0.7284278367888</v>
      </c>
      <c r="MV571" s="1">
        <f>STDEVA(MU535:MU537)</f>
        <v>0.00160486679594528</v>
      </c>
      <c r="MW571" s="1" t="str">
        <f>MW588</f>
        <v>a</v>
      </c>
      <c r="MX571" s="1">
        <f>AVERAGE(MX535:MX537)</f>
        <v>0.673911721433148</v>
      </c>
      <c r="MY571" s="1">
        <f>STDEVA(MX535:MX537)</f>
        <v>0.00239029482711012</v>
      </c>
      <c r="MZ571" s="1" t="str">
        <f>MZ588</f>
        <v>d</v>
      </c>
      <c r="NA571" s="1">
        <f>AVERAGE(NA535:NA537)</f>
        <v>0.648453039580004</v>
      </c>
      <c r="NB571" s="1">
        <f>STDEVA(NA535:NA537)</f>
        <v>0.00326095966524744</v>
      </c>
      <c r="NC571" s="1" t="str">
        <f>NC588</f>
        <v>ab</v>
      </c>
      <c r="TE571" s="1">
        <f>AVERAGE(TE535:TE537)</f>
        <v>0.745743310157986</v>
      </c>
      <c r="TF571" s="1">
        <f>STDEVA(TE535:TE537)</f>
        <v>0.00145760163176978</v>
      </c>
      <c r="TG571" s="1" t="str">
        <f>TG588</f>
        <v>ab</v>
      </c>
      <c r="TH571" s="1">
        <f>AVERAGE(TH535:TH537)</f>
        <v>0.746902111715612</v>
      </c>
      <c r="TI571" s="1">
        <f>STDEVA(TH535:TH537)</f>
        <v>0.000926416999543619</v>
      </c>
      <c r="TJ571" s="1" t="str">
        <f>TJ588</f>
        <v>c</v>
      </c>
      <c r="TK571" s="1">
        <f>AVERAGE(TK535:TK537)</f>
        <v>0.728795407411273</v>
      </c>
      <c r="TL571" s="1">
        <f>STDEVA(TK535:TK537)</f>
        <v>0.000818440769491677</v>
      </c>
      <c r="TM571" s="1" t="str">
        <f>TM588</f>
        <v>a</v>
      </c>
      <c r="TN571" s="1">
        <f>AVERAGE(TN535:TN537)</f>
        <v>0.674214478993992</v>
      </c>
      <c r="TO571" s="1">
        <f>STDEVA(TN535:TN537)</f>
        <v>0.00189584372456984</v>
      </c>
      <c r="TP571" s="1" t="str">
        <f>TP588</f>
        <v>cd</v>
      </c>
      <c r="TQ571" s="1">
        <f>AVERAGE(TQ535:TQ537)</f>
        <v>0.647594127271302</v>
      </c>
      <c r="TR571" s="1">
        <f>STDEVA(TQ535:TQ537)</f>
        <v>0.00119154326642848</v>
      </c>
      <c r="TS571" s="1" t="str">
        <f>TS588</f>
        <v>a</v>
      </c>
      <c r="UM571" s="1">
        <f>AVERAGE(UM535:UM537)</f>
        <v>0.746902111715612</v>
      </c>
      <c r="UN571" s="1">
        <f>STDEVA(UM535:UM537)</f>
        <v>0.000926416999543619</v>
      </c>
      <c r="UO571" s="1">
        <f>UO588</f>
        <v>0</v>
      </c>
      <c r="VU571" s="1">
        <f>AVERAGE(VU535:VU537)</f>
        <v>0.728795407411273</v>
      </c>
      <c r="VV571" s="1">
        <f>STDEVA(VU535:VU537)</f>
        <v>0.000818440769491677</v>
      </c>
      <c r="VW571" s="1">
        <f>VW588</f>
        <v>0</v>
      </c>
      <c r="XC571" s="1">
        <f>AVERAGE(XC535:XC537)</f>
        <v>0.674214478993992</v>
      </c>
      <c r="XD571" s="1">
        <f>STDEVA(XC535:XC537)</f>
        <v>0.00189584372456984</v>
      </c>
      <c r="XE571" s="1">
        <f>XE588</f>
        <v>0</v>
      </c>
      <c r="YK571" s="1">
        <f>AVERAGE(YK535:YK537)</f>
        <v>0.647594127271302</v>
      </c>
      <c r="YL571" s="1">
        <f>STDEVA(YK535:YK537)</f>
        <v>0.00119154326642848</v>
      </c>
      <c r="YM571" s="1">
        <f>YM588</f>
        <v>0</v>
      </c>
    </row>
    <row r="572" spans="8:663">
      <c r="H572" s="1" t="s">
        <v>81</v>
      </c>
      <c r="I572" s="1">
        <f>AVERAGE(I538:I540)</f>
        <v>0.743752220221717</v>
      </c>
      <c r="J572" s="1">
        <f>STDEVA(I538:I540)</f>
        <v>0.00130572289418557</v>
      </c>
      <c r="K572" s="1" t="str">
        <f>K589</f>
        <v>a</v>
      </c>
      <c r="L572" s="1">
        <f>AVERAGE(L538:L540)</f>
        <v>0.747254088342849</v>
      </c>
      <c r="M572" s="1">
        <f>STDEVA(L538:L540)</f>
        <v>0.0014165537568127</v>
      </c>
      <c r="N572" s="1" t="str">
        <f>N589</f>
        <v>abc</v>
      </c>
      <c r="O572" s="1">
        <f>AVERAGE(O538:O540)</f>
        <v>0.726506453080532</v>
      </c>
      <c r="P572" s="1">
        <f>STDEVA(O538:O540)</f>
        <v>0.00318472978537255</v>
      </c>
      <c r="Q572" s="1" t="str">
        <f>Q589</f>
        <v>a</v>
      </c>
      <c r="R572" s="1">
        <f>AVERAGE(R538:R540)</f>
        <v>0.667192750025625</v>
      </c>
      <c r="S572" s="1">
        <f>STDEVA(R538:R540)</f>
        <v>0.00298820955511347</v>
      </c>
      <c r="T572" s="1" t="str">
        <f>T589</f>
        <v>c</v>
      </c>
      <c r="U572" s="1">
        <f>AVERAGE(U538:U540)</f>
        <v>0.60629335760724</v>
      </c>
      <c r="V572" s="1">
        <f>STDEVA(U538:U540)</f>
        <v>0.00186974836400489</v>
      </c>
      <c r="W572" s="1" t="str">
        <f>W589</f>
        <v>ab</v>
      </c>
      <c r="FY572" s="1">
        <f>AVERAGE(FY538:FY540)</f>
        <v>0.743814516232776</v>
      </c>
      <c r="FZ572" s="1">
        <f>STDEVA(FY538:FY540)</f>
        <v>0.00166548957433762</v>
      </c>
      <c r="GA572" s="1" t="str">
        <f>GA589</f>
        <v>a</v>
      </c>
      <c r="GB572" s="1">
        <f>AVERAGE(GB538:GB540)</f>
        <v>0.746507675492676</v>
      </c>
      <c r="GC572" s="1">
        <f>STDEVA(GB538:GB540)</f>
        <v>0.001386780153728</v>
      </c>
      <c r="GD572" s="1" t="str">
        <f>GD589</f>
        <v>bcd</v>
      </c>
      <c r="GE572" s="1">
        <f>AVERAGE(GE538:GE540)</f>
        <v>0.727005408206949</v>
      </c>
      <c r="GF572" s="1">
        <f>STDEVA(GE538:GE540)</f>
        <v>0.00215327550576577</v>
      </c>
      <c r="GG572" s="1" t="str">
        <f>GG589</f>
        <v>a</v>
      </c>
      <c r="GH572" s="1">
        <f>AVERAGE(GH538:GH540)</f>
        <v>0.664934401543952</v>
      </c>
      <c r="GI572" s="1">
        <f>STDEVA(GH538:GH540)</f>
        <v>0.00245044807809643</v>
      </c>
      <c r="GJ572" s="1" t="str">
        <f>GJ589</f>
        <v>ef</v>
      </c>
      <c r="GK572" s="1">
        <f>AVERAGE(GK538:GK540)</f>
        <v>0.605316064563276</v>
      </c>
      <c r="GL572" s="1">
        <f>STDEVA(GK538:GK540)</f>
        <v>0.00205825121854868</v>
      </c>
      <c r="GM572" s="1" t="str">
        <f>GM589</f>
        <v>ab</v>
      </c>
      <c r="MO572" s="1">
        <f>AVERAGE(MO538:MO540)</f>
        <v>0.745625709813663</v>
      </c>
      <c r="MP572" s="1">
        <f>STDEVA(MO538:MO540)</f>
        <v>0.000824382391374585</v>
      </c>
      <c r="MQ572" s="1" t="str">
        <f>MQ589</f>
        <v>a</v>
      </c>
      <c r="MR572" s="1">
        <f>AVERAGE(MR538:MR540)</f>
        <v>0.747727440470499</v>
      </c>
      <c r="MS572" s="1">
        <f>STDEVA(MR538:MR540)</f>
        <v>0.000815116719045466</v>
      </c>
      <c r="MT572" s="1" t="str">
        <f>MT589</f>
        <v>b</v>
      </c>
      <c r="MU572" s="1">
        <f>AVERAGE(MU538:MU540)</f>
        <v>0.727486180041263</v>
      </c>
      <c r="MV572" s="1">
        <f>STDEVA(MU538:MU540)</f>
        <v>0.00130040051231914</v>
      </c>
      <c r="MW572" s="1" t="str">
        <f>MW589</f>
        <v>ab</v>
      </c>
      <c r="MX572" s="1">
        <f>AVERAGE(MX538:MX540)</f>
        <v>0.672651874534068</v>
      </c>
      <c r="MY572" s="1">
        <f>STDEVA(MX538:MX540)</f>
        <v>0.00195626320761915</v>
      </c>
      <c r="MZ572" s="1" t="str">
        <f>MZ589</f>
        <v>d</v>
      </c>
      <c r="NA572" s="1">
        <f>AVERAGE(NA538:NA540)</f>
        <v>0.639032580754947</v>
      </c>
      <c r="NB572" s="1">
        <f>STDEVA(NA538:NA540)</f>
        <v>0.00191694255185862</v>
      </c>
      <c r="NC572" s="1" t="str">
        <f>NC589</f>
        <v>c</v>
      </c>
      <c r="TE572" s="1">
        <f>AVERAGE(TE538:TE540)</f>
        <v>0.745475991323236</v>
      </c>
      <c r="TF572" s="1">
        <f>STDEVA(TE538:TE540)</f>
        <v>0.00094524493204319</v>
      </c>
      <c r="TG572" s="1" t="str">
        <f>TG589</f>
        <v>ab</v>
      </c>
      <c r="TH572" s="1">
        <f>AVERAGE(TH538:TH540)</f>
        <v>0.74754056130369</v>
      </c>
      <c r="TI572" s="1">
        <f>STDEVA(TH538:TH540)</f>
        <v>0.000787927522594517</v>
      </c>
      <c r="TJ572" s="1" t="str">
        <f>TJ589</f>
        <v>c</v>
      </c>
      <c r="TK572" s="1">
        <f>AVERAGE(TK538:TK540)</f>
        <v>0.727699578770087</v>
      </c>
      <c r="TL572" s="1">
        <f>STDEVA(TK538:TK540)</f>
        <v>0.000971120603046944</v>
      </c>
      <c r="TM572" s="1" t="str">
        <f>TM589</f>
        <v>ab</v>
      </c>
      <c r="TN572" s="1">
        <f>AVERAGE(TN538:TN540)</f>
        <v>0.672771310740721</v>
      </c>
      <c r="TO572" s="1">
        <f>STDEVA(TN538:TN540)</f>
        <v>0.0035740195239067</v>
      </c>
      <c r="TP572" s="1" t="str">
        <f>TP589</f>
        <v>cd</v>
      </c>
      <c r="TQ572" s="1">
        <f>AVERAGE(TQ538:TQ540)</f>
        <v>0.64081619160782</v>
      </c>
      <c r="TR572" s="1">
        <f>STDEVA(TQ538:TQ540)</f>
        <v>0.000519951417741662</v>
      </c>
      <c r="TS572" s="1" t="str">
        <f>TS589</f>
        <v>abc</v>
      </c>
      <c r="UM572" s="1">
        <f>AVERAGE(UM538:UM540)</f>
        <v>0.74754056130369</v>
      </c>
      <c r="UN572" s="1">
        <f>STDEVA(UM538:UM540)</f>
        <v>0.000787927522594517</v>
      </c>
      <c r="UO572" s="1">
        <f>UO589</f>
        <v>0</v>
      </c>
      <c r="VU572" s="1">
        <f>AVERAGE(VU538:VU540)</f>
        <v>0.727699578770087</v>
      </c>
      <c r="VV572" s="1">
        <f>STDEVA(VU538:VU540)</f>
        <v>0.000971120603046944</v>
      </c>
      <c r="VW572" s="1">
        <f>VW589</f>
        <v>0</v>
      </c>
      <c r="XC572" s="1">
        <f>AVERAGE(XC538:XC540)</f>
        <v>0.672771310740721</v>
      </c>
      <c r="XD572" s="1">
        <f>STDEVA(XC538:XC540)</f>
        <v>0.0035740195239067</v>
      </c>
      <c r="XE572" s="1">
        <f>XE589</f>
        <v>0</v>
      </c>
      <c r="YK572" s="1">
        <f>AVERAGE(YK538:YK540)</f>
        <v>0.64081619160782</v>
      </c>
      <c r="YL572" s="1">
        <f>STDEVA(YK538:YK540)</f>
        <v>0.000519951417741662</v>
      </c>
      <c r="YM572" s="1">
        <f>YM589</f>
        <v>0</v>
      </c>
    </row>
    <row r="573" spans="8:661">
      <c r="H573" s="1" t="s">
        <v>101</v>
      </c>
      <c r="I573" s="1">
        <f>AVERAGE(I535:I540)</f>
        <v>0.743647809264401</v>
      </c>
      <c r="L573" s="1">
        <f>AVERAGE(L535:L540)</f>
        <v>0.746569363107542</v>
      </c>
      <c r="O573" s="1">
        <f>AVERAGE(O535:O540)</f>
        <v>0.726683985585649</v>
      </c>
      <c r="R573" s="1">
        <f>AVERAGE(R535:R540)</f>
        <v>0.667109187043017</v>
      </c>
      <c r="U573" s="1">
        <f>AVERAGE(U535:U540)</f>
        <v>0.609340378065969</v>
      </c>
      <c r="FY573" s="1">
        <f>AVERAGE(FY535:FY540)</f>
        <v>0.744195756116749</v>
      </c>
      <c r="GB573" s="1">
        <f>AVERAGE(GB535:GB540)</f>
        <v>0.747223396275973</v>
      </c>
      <c r="GE573" s="1">
        <f>AVERAGE(GE535:GE540)</f>
        <v>0.726972259816456</v>
      </c>
      <c r="GH573" s="1">
        <f>AVERAGE(GH535:GH540)</f>
        <v>0.666452264589048</v>
      </c>
      <c r="GK573" s="1">
        <f>AVERAGE(GK535:GK540)</f>
        <v>0.609463614821031</v>
      </c>
      <c r="MO573" s="1">
        <f>AVERAGE(MO535:MO540)</f>
        <v>0.745624720664056</v>
      </c>
      <c r="MR573" s="1">
        <f>AVERAGE(MR535:MR540)</f>
        <v>0.747470939314751</v>
      </c>
      <c r="MU573" s="1">
        <f>AVERAGE(MU535:MU540)</f>
        <v>0.727957008415031</v>
      </c>
      <c r="MX573" s="1">
        <f>AVERAGE(MX535:MX540)</f>
        <v>0.673281797983608</v>
      </c>
      <c r="NA573" s="1">
        <f>AVERAGE(NA535:NA540)</f>
        <v>0.643742810167475</v>
      </c>
      <c r="TE573" s="1">
        <f>AVERAGE(TE535:TE540)</f>
        <v>0.745609650740611</v>
      </c>
      <c r="TH573" s="1">
        <f>AVERAGE(TH535:TH540)</f>
        <v>0.747221336509651</v>
      </c>
      <c r="TK573" s="1">
        <f>AVERAGE(TK535:TK540)</f>
        <v>0.72824749309068</v>
      </c>
      <c r="TN573" s="1">
        <f>AVERAGE(TN535:TN540)</f>
        <v>0.673492894867357</v>
      </c>
      <c r="TQ573" s="1">
        <f>AVERAGE(TQ535:TQ540)</f>
        <v>0.644205159439561</v>
      </c>
      <c r="UM573" s="1">
        <f>AVERAGE(UM535:UM540)</f>
        <v>0.747221336509651</v>
      </c>
      <c r="VU573" s="1">
        <f>AVERAGE(VU535:VU540)</f>
        <v>0.72824749309068</v>
      </c>
      <c r="XC573" s="1">
        <f>AVERAGE(XC535:XC540)</f>
        <v>0.673492894867357</v>
      </c>
      <c r="YK573" s="1">
        <f>AVERAGE(YK535:YK540)</f>
        <v>0.644205159439561</v>
      </c>
    </row>
    <row r="574" spans="8:663">
      <c r="H574" s="1" t="s">
        <v>80</v>
      </c>
      <c r="I574" s="1">
        <f>AVERAGE(I541:I543)</f>
        <v>0.738450193570022</v>
      </c>
      <c r="J574" s="1">
        <f>STDEVA(I541:I543)</f>
        <v>0.00115324947475683</v>
      </c>
      <c r="K574" s="1" t="str">
        <f t="shared" ref="K574:K576" si="282">K590</f>
        <v>c</v>
      </c>
      <c r="L574" s="1">
        <f>AVERAGE(L541:L543)</f>
        <v>0.742858302038266</v>
      </c>
      <c r="M574" s="1">
        <f>STDEVA(L541:L543)</f>
        <v>0.00072279639502347</v>
      </c>
      <c r="N574" s="1" t="str">
        <f t="shared" ref="N574:N576" si="283">N590</f>
        <v>e</v>
      </c>
      <c r="O574" s="1">
        <f>AVERAGE(O541:O543)</f>
        <v>0.711947707833868</v>
      </c>
      <c r="P574" s="1">
        <f>STDEVA(O541:O543)</f>
        <v>0.00195889183999054</v>
      </c>
      <c r="Q574" s="1" t="str">
        <f t="shared" ref="Q574:Q576" si="284">Q590</f>
        <v>bc</v>
      </c>
      <c r="R574" s="1">
        <f>AVERAGE(R541:R543)</f>
        <v>0.665060894025336</v>
      </c>
      <c r="S574" s="1">
        <f>STDEVA(R541:R543)</f>
        <v>0.012745048870268</v>
      </c>
      <c r="T574" s="1" t="str">
        <f t="shared" ref="T574:T576" si="285">T590</f>
        <v>c</v>
      </c>
      <c r="U574" s="1">
        <f>AVERAGE(U541:U543)</f>
        <v>0.605084435955234</v>
      </c>
      <c r="V574" s="1">
        <f>STDEVA(U541:U543)</f>
        <v>0.00547507912401269</v>
      </c>
      <c r="W574" s="1" t="str">
        <f t="shared" ref="W574:W576" si="286">W590</f>
        <v>ab</v>
      </c>
      <c r="FY574" s="1">
        <f>AVERAGE(FY541:FY543)</f>
        <v>0.73766837524508</v>
      </c>
      <c r="FZ574" s="1">
        <f>STDEVA(FY541:FY543)</f>
        <v>0.00195641345738541</v>
      </c>
      <c r="GA574" s="1" t="str">
        <f t="shared" ref="GA574:GA576" si="287">GA590</f>
        <v>b</v>
      </c>
      <c r="GB574" s="1">
        <f>AVERAGE(GB541:GB543)</f>
        <v>0.743092808075332</v>
      </c>
      <c r="GC574" s="1">
        <f>STDEVA(GB541:GB543)</f>
        <v>0.000796038983189618</v>
      </c>
      <c r="GD574" s="1" t="str">
        <f t="shared" ref="GD574:GD576" si="288">GD590</f>
        <v>e</v>
      </c>
      <c r="GE574" s="1">
        <f>AVERAGE(GE541:GE543)</f>
        <v>0.709968040414947</v>
      </c>
      <c r="GF574" s="1">
        <f>STDEVA(GE541:GE543)</f>
        <v>0.000814293388040612</v>
      </c>
      <c r="GG574" s="1" t="str">
        <f t="shared" ref="GG574:GG576" si="289">GG590</f>
        <v>c</v>
      </c>
      <c r="GH574" s="1">
        <f>AVERAGE(GH541:GH543)</f>
        <v>0.662904710765817</v>
      </c>
      <c r="GI574" s="1">
        <f>STDEVA(GH541:GH543)</f>
        <v>0.00219458201574071</v>
      </c>
      <c r="GJ574" s="1" t="str">
        <f t="shared" ref="GJ574:GJ576" si="290">GJ590</f>
        <v>f</v>
      </c>
      <c r="GK574" s="1">
        <f>AVERAGE(GK541:GK543)</f>
        <v>0.606238178638272</v>
      </c>
      <c r="GL574" s="1">
        <f>STDEVA(GK541:GK543)</f>
        <v>0.00926765175599385</v>
      </c>
      <c r="GM574" s="1" t="str">
        <f t="shared" ref="GM574:GM576" si="291">GM590</f>
        <v>ab</v>
      </c>
      <c r="MO574" s="1">
        <f>AVERAGE(MO541:MO543)</f>
        <v>0.740676329394053</v>
      </c>
      <c r="MP574" s="1">
        <f>STDEVA(MO541:MO543)</f>
        <v>0.00117441382973885</v>
      </c>
      <c r="MQ574" s="1" t="str">
        <f t="shared" ref="MQ574:MQ576" si="292">MQ590</f>
        <v>d</v>
      </c>
      <c r="MR574" s="1">
        <f>AVERAGE(MR541:MR543)</f>
        <v>0.744419322270859</v>
      </c>
      <c r="MS574" s="1">
        <f>STDEVA(MR541:MR543)</f>
        <v>0.00168212729447844</v>
      </c>
      <c r="MT574" s="1" t="str">
        <f t="shared" ref="MT574:MT576" si="293">MT590</f>
        <v>c</v>
      </c>
      <c r="MU574" s="1">
        <f>AVERAGE(MU541:MU543)</f>
        <v>0.725262375291403</v>
      </c>
      <c r="MV574" s="1">
        <f>STDEVA(MU541:MU543)</f>
        <v>0.00365202317865242</v>
      </c>
      <c r="MW574" s="1" t="str">
        <f t="shared" ref="MW574:MW576" si="294">MW590</f>
        <v>ab</v>
      </c>
      <c r="MX574" s="1">
        <f>AVERAGE(MX541:MX543)</f>
        <v>0.670771609933112</v>
      </c>
      <c r="MY574" s="1">
        <f>STDEVA(MX541:MX543)</f>
        <v>0.00177376866726089</v>
      </c>
      <c r="MZ574" s="1" t="str">
        <f t="shared" ref="MZ574:MZ576" si="295">MZ590</f>
        <v>d</v>
      </c>
      <c r="NA574" s="1">
        <f>AVERAGE(NA541:NA543)</f>
        <v>0.642956348663507</v>
      </c>
      <c r="NB574" s="1">
        <f>STDEVA(NA541:NA543)</f>
        <v>0.00242172879803918</v>
      </c>
      <c r="NC574" s="1" t="str">
        <f t="shared" ref="NC574:NC576" si="296">NC590</f>
        <v>bc</v>
      </c>
      <c r="TE574" s="1">
        <f>AVERAGE(TE541:TE543)</f>
        <v>0.74138529777866</v>
      </c>
      <c r="TF574" s="1">
        <f>STDEVA(TE541:TE543)</f>
        <v>0.00123154968507728</v>
      </c>
      <c r="TG574" s="1" t="str">
        <f t="shared" ref="TG574:TG576" si="297">TG590</f>
        <v>d</v>
      </c>
      <c r="TH574" s="1">
        <f>AVERAGE(TH541:TH543)</f>
        <v>0.744841774801862</v>
      </c>
      <c r="TI574" s="1">
        <f>STDEVA(TH541:TH543)</f>
        <v>0.00132241570732364</v>
      </c>
      <c r="TJ574" s="1" t="str">
        <f t="shared" ref="TJ574:TJ576" si="298">TJ590</f>
        <v>d</v>
      </c>
      <c r="TK574" s="1">
        <f>AVERAGE(TK541:TK543)</f>
        <v>0.720037407912592</v>
      </c>
      <c r="TL574" s="1">
        <f>STDEVA(TK541:TK543)</f>
        <v>0.00250959292301372</v>
      </c>
      <c r="TM574" s="1" t="str">
        <f t="shared" ref="TM574:TM576" si="299">TM590</f>
        <v>cde</v>
      </c>
      <c r="TN574" s="1">
        <f>AVERAGE(TN541:TN543)</f>
        <v>0.668937439803825</v>
      </c>
      <c r="TO574" s="1">
        <f>STDEVA(TN541:TN543)</f>
        <v>0.00188888824661062</v>
      </c>
      <c r="TP574" s="1" t="str">
        <f t="shared" ref="TP574:TP576" si="300">TP590</f>
        <v>d</v>
      </c>
      <c r="TQ574" s="1">
        <f>AVERAGE(TQ541:TQ543)</f>
        <v>0.645996479438662</v>
      </c>
      <c r="TR574" s="1">
        <f>STDEVA(TQ541:TQ543)</f>
        <v>0.00397469328047178</v>
      </c>
      <c r="TS574" s="1" t="str">
        <f t="shared" ref="TS574:TS576" si="301">TS590</f>
        <v>ab</v>
      </c>
      <c r="UM574" s="1">
        <f>AVERAGE(UM541:UM543)</f>
        <v>0.744841774801862</v>
      </c>
      <c r="UN574" s="1">
        <f>STDEVA(UM541:UM543)</f>
        <v>0.00132241570732364</v>
      </c>
      <c r="UO574" s="1">
        <f t="shared" ref="UO574:UO576" si="302">UO590</f>
        <v>0</v>
      </c>
      <c r="VU574" s="1">
        <f>AVERAGE(VU541:VU543)</f>
        <v>0.720037407912592</v>
      </c>
      <c r="VV574" s="1">
        <f>STDEVA(VU541:VU543)</f>
        <v>0.00250959292301372</v>
      </c>
      <c r="VW574" s="1">
        <f t="shared" ref="VW574:VW576" si="303">VW590</f>
        <v>0</v>
      </c>
      <c r="XC574" s="1">
        <f>AVERAGE(XC541:XC543)</f>
        <v>0.668937439803825</v>
      </c>
      <c r="XD574" s="1">
        <f>STDEVA(XC541:XC543)</f>
        <v>0.00188888824661062</v>
      </c>
      <c r="XE574" s="1">
        <f t="shared" ref="XE574:XE576" si="304">XE590</f>
        <v>0</v>
      </c>
      <c r="YK574" s="1">
        <f>AVERAGE(YK541:YK543)</f>
        <v>0.645996479438662</v>
      </c>
      <c r="YL574" s="1">
        <f>STDEVA(YK541:YK543)</f>
        <v>0.00397469328047178</v>
      </c>
      <c r="YM574" s="1">
        <f t="shared" ref="YM574:YM576" si="305">YM590</f>
        <v>0</v>
      </c>
    </row>
    <row r="575" spans="8:663">
      <c r="H575" s="1" t="s">
        <v>81</v>
      </c>
      <c r="I575" s="1">
        <f>AVERAGE(I544:I546)</f>
        <v>0.74144729205684</v>
      </c>
      <c r="J575" s="1">
        <f>STDEVA(I544:I546)</f>
        <v>0.00239448633284231</v>
      </c>
      <c r="K575" s="1" t="str">
        <f t="shared" si="282"/>
        <v>ab</v>
      </c>
      <c r="L575" s="1">
        <f>AVERAGE(L544:L546)</f>
        <v>0.749328506236343</v>
      </c>
      <c r="M575" s="1">
        <f>STDEVA(L544:L546)</f>
        <v>0.00128961216020583</v>
      </c>
      <c r="N575" s="1" t="str">
        <f t="shared" si="283"/>
        <v>a</v>
      </c>
      <c r="O575" s="1">
        <f>AVERAGE(O544:O546)</f>
        <v>0.715654496303693</v>
      </c>
      <c r="P575" s="1">
        <f>STDEVA(O544:O546)</f>
        <v>0.00118840582287676</v>
      </c>
      <c r="Q575" s="1" t="str">
        <f t="shared" si="284"/>
        <v>b</v>
      </c>
      <c r="R575" s="1">
        <f>AVERAGE(R544:R546)</f>
        <v>0.671687038834752</v>
      </c>
      <c r="S575" s="1">
        <f>STDEVA(R544:R546)</f>
        <v>0.00198298639575735</v>
      </c>
      <c r="T575" s="1" t="str">
        <f t="shared" si="285"/>
        <v>c</v>
      </c>
      <c r="U575" s="1">
        <f>AVERAGE(U544:U546)</f>
        <v>0.567848250798442</v>
      </c>
      <c r="V575" s="1">
        <f>STDEVA(U544:U546)</f>
        <v>0.00582362614613659</v>
      </c>
      <c r="W575" s="1" t="str">
        <f t="shared" si="286"/>
        <v>d</v>
      </c>
      <c r="FY575" s="1">
        <f>AVERAGE(FY544:FY546)</f>
        <v>0.74182515756092</v>
      </c>
      <c r="FZ575" s="1">
        <f>STDEVA(FY544:FY546)</f>
        <v>0.000587262571872603</v>
      </c>
      <c r="GA575" s="1" t="str">
        <f t="shared" si="287"/>
        <v>a</v>
      </c>
      <c r="GB575" s="1">
        <f>AVERAGE(GB544:GB546)</f>
        <v>0.74680891323533</v>
      </c>
      <c r="GC575" s="1">
        <f>STDEVA(GB544:GB546)</f>
        <v>0.000547925326199576</v>
      </c>
      <c r="GD575" s="1" t="str">
        <f t="shared" si="288"/>
        <v>abc</v>
      </c>
      <c r="GE575" s="1">
        <f>AVERAGE(GE544:GE546)</f>
        <v>0.716997950768546</v>
      </c>
      <c r="GF575" s="1">
        <f>STDEVA(GE544:GE546)</f>
        <v>0.00173226098921818</v>
      </c>
      <c r="GG575" s="1" t="str">
        <f t="shared" si="289"/>
        <v>b</v>
      </c>
      <c r="GH575" s="1">
        <f>AVERAGE(GH544:GH546)</f>
        <v>0.672199660496293</v>
      </c>
      <c r="GI575" s="1">
        <f>STDEVA(GH544:GH546)</f>
        <v>0.00280871087821437</v>
      </c>
      <c r="GJ575" s="1" t="str">
        <f t="shared" si="290"/>
        <v>d</v>
      </c>
      <c r="GK575" s="1">
        <f>AVERAGE(GK544:GK546)</f>
        <v>0.565393999619587</v>
      </c>
      <c r="GL575" s="1">
        <f>STDEVA(GK544:GK546)</f>
        <v>0.00122954597935037</v>
      </c>
      <c r="GM575" s="1" t="str">
        <f t="shared" si="291"/>
        <v>e</v>
      </c>
      <c r="MO575" s="1">
        <f>AVERAGE(MO544:MO546)</f>
        <v>0.743508184678853</v>
      </c>
      <c r="MP575" s="1">
        <f>STDEVA(MO544:MO546)</f>
        <v>0.000478206220006116</v>
      </c>
      <c r="MQ575" s="1" t="str">
        <f t="shared" si="292"/>
        <v>bc</v>
      </c>
      <c r="MR575" s="1">
        <f>AVERAGE(MR544:MR546)</f>
        <v>0.750432817480155</v>
      </c>
      <c r="MS575" s="1">
        <f>STDEVA(MR544:MR546)</f>
        <v>0.000536974743514146</v>
      </c>
      <c r="MT575" s="1" t="str">
        <f t="shared" si="293"/>
        <v>a</v>
      </c>
      <c r="MU575" s="1">
        <f>AVERAGE(MU544:MU546)</f>
        <v>0.723807295995764</v>
      </c>
      <c r="MV575" s="1">
        <f>STDEVA(MU544:MU546)</f>
        <v>0.00168568748534777</v>
      </c>
      <c r="MW575" s="1" t="str">
        <f t="shared" si="294"/>
        <v>b</v>
      </c>
      <c r="MX575" s="1">
        <f>AVERAGE(MX544:MX546)</f>
        <v>0.677304588970157</v>
      </c>
      <c r="MY575" s="1">
        <f>STDEVA(MX544:MX546)</f>
        <v>0.000363069732651948</v>
      </c>
      <c r="MZ575" s="1" t="str">
        <f t="shared" si="295"/>
        <v>d</v>
      </c>
      <c r="NA575" s="1">
        <f>AVERAGE(NA544:NA546)</f>
        <v>0.652621912664358</v>
      </c>
      <c r="NB575" s="1">
        <f>STDEVA(NA544:NA546)</f>
        <v>0.00941678474951715</v>
      </c>
      <c r="NC575" s="1" t="str">
        <f t="shared" si="296"/>
        <v>a</v>
      </c>
      <c r="TE575" s="1">
        <f>AVERAGE(TE544:TE546)</f>
        <v>0.746719743137294</v>
      </c>
      <c r="TF575" s="1">
        <f>STDEVA(TE544:TE546)</f>
        <v>0.000544561184120249</v>
      </c>
      <c r="TG575" s="1" t="str">
        <f t="shared" si="297"/>
        <v>a</v>
      </c>
      <c r="TH575" s="1">
        <f>AVERAGE(TH544:TH546)</f>
        <v>0.749869130298506</v>
      </c>
      <c r="TI575" s="1">
        <f>STDEVA(TH544:TH546)</f>
        <v>0.000754204725304807</v>
      </c>
      <c r="TJ575" s="1" t="str">
        <f t="shared" si="298"/>
        <v>b</v>
      </c>
      <c r="TK575" s="1">
        <f>AVERAGE(TK544:TK546)</f>
        <v>0.724081535939046</v>
      </c>
      <c r="TL575" s="1">
        <f>STDEVA(TK544:TK546)</f>
        <v>0.00237319691629188</v>
      </c>
      <c r="TM575" s="1" t="str">
        <f t="shared" si="299"/>
        <v>bc</v>
      </c>
      <c r="TN575" s="1">
        <f>AVERAGE(TN544:TN546)</f>
        <v>0.676526240801464</v>
      </c>
      <c r="TO575" s="1">
        <f>STDEVA(TN544:TN546)</f>
        <v>0.00221351860900067</v>
      </c>
      <c r="TP575" s="1" t="str">
        <f t="shared" si="300"/>
        <v>c</v>
      </c>
      <c r="TQ575" s="1">
        <f>AVERAGE(TQ544:TQ546)</f>
        <v>0.646988462476907</v>
      </c>
      <c r="TR575" s="1">
        <f>STDEVA(TQ544:TQ546)</f>
        <v>0.00608241714096513</v>
      </c>
      <c r="TS575" s="1" t="str">
        <f t="shared" si="301"/>
        <v>a</v>
      </c>
      <c r="UM575" s="1">
        <f>AVERAGE(UM544:UM546)</f>
        <v>0.749869130298506</v>
      </c>
      <c r="UN575" s="1">
        <f>STDEVA(UM544:UM546)</f>
        <v>0.000754204725304807</v>
      </c>
      <c r="UO575" s="1">
        <f t="shared" si="302"/>
        <v>0</v>
      </c>
      <c r="VU575" s="1">
        <f>AVERAGE(VU544:VU546)</f>
        <v>0.724081535939046</v>
      </c>
      <c r="VV575" s="1">
        <f>STDEVA(VU544:VU546)</f>
        <v>0.00237319691629188</v>
      </c>
      <c r="VW575" s="1">
        <f t="shared" si="303"/>
        <v>0</v>
      </c>
      <c r="XC575" s="1">
        <f>AVERAGE(XC544:XC546)</f>
        <v>0.676526240801464</v>
      </c>
      <c r="XD575" s="1">
        <f>STDEVA(XC544:XC546)</f>
        <v>0.00221351860900067</v>
      </c>
      <c r="XE575" s="1">
        <f t="shared" si="304"/>
        <v>0</v>
      </c>
      <c r="YK575" s="1">
        <f>AVERAGE(YK544:YK546)</f>
        <v>0.646988462476907</v>
      </c>
      <c r="YL575" s="1">
        <f>STDEVA(YK544:YK546)</f>
        <v>0.00608241714096513</v>
      </c>
      <c r="YM575" s="1">
        <f t="shared" si="305"/>
        <v>0</v>
      </c>
    </row>
    <row r="576" spans="8:663">
      <c r="H576" s="1" t="s">
        <v>82</v>
      </c>
      <c r="I576" s="1">
        <f>AVERAGE(I547:I549)</f>
        <v>0.735195589761863</v>
      </c>
      <c r="J576" s="1">
        <f>STDEVA(I547:I549)</f>
        <v>0.00125830616219872</v>
      </c>
      <c r="K576" s="1" t="str">
        <f t="shared" si="282"/>
        <v>d</v>
      </c>
      <c r="L576" s="1">
        <f>AVERAGE(L547:L549)</f>
        <v>0.748906768225916</v>
      </c>
      <c r="M576" s="1">
        <f>STDEVA(L547:L549)</f>
        <v>0.00174507626848164</v>
      </c>
      <c r="N576" s="1" t="str">
        <f t="shared" si="283"/>
        <v>ab</v>
      </c>
      <c r="O576" s="1">
        <f>AVERAGE(O547:O549)</f>
        <v>0.693829589911502</v>
      </c>
      <c r="P576" s="1">
        <f>STDEVA(O547:O549)</f>
        <v>0.00433334415675168</v>
      </c>
      <c r="Q576" s="1" t="str">
        <f t="shared" si="284"/>
        <v>d</v>
      </c>
      <c r="R576" s="1">
        <f>AVERAGE(R547:R549)</f>
        <v>0.551101722534889</v>
      </c>
      <c r="S576" s="1">
        <f>STDEVA(R547:R549)</f>
        <v>0.00663657723996362</v>
      </c>
      <c r="T576" s="1" t="str">
        <f t="shared" si="285"/>
        <v>d</v>
      </c>
      <c r="U576" s="1">
        <f>AVERAGE(U547:U549)</f>
        <v>0.529286584405326</v>
      </c>
      <c r="V576" s="1">
        <f>STDEVA(U547:U549)</f>
        <v>0.00335148908397227</v>
      </c>
      <c r="W576" s="1" t="str">
        <f t="shared" si="286"/>
        <v>e</v>
      </c>
      <c r="FY576" s="1">
        <f>AVERAGE(FY547:FY549)</f>
        <v>0.734438909920126</v>
      </c>
      <c r="FZ576" s="1">
        <f>STDEVA(FY547:FY549)</f>
        <v>0.00303016256283362</v>
      </c>
      <c r="GA576" s="1" t="str">
        <f t="shared" si="287"/>
        <v>c</v>
      </c>
      <c r="GB576" s="1">
        <f>AVERAGE(GB547:GB549)</f>
        <v>0.748995605077025</v>
      </c>
      <c r="GC576" s="1">
        <f>STDEVA(GB547:GB549)</f>
        <v>0.00207863855932037</v>
      </c>
      <c r="GD576" s="1" t="str">
        <f t="shared" si="288"/>
        <v>a</v>
      </c>
      <c r="GE576" s="1">
        <f>AVERAGE(GE547:GE549)</f>
        <v>0.691431257606565</v>
      </c>
      <c r="GF576" s="1">
        <f>STDEVA(GE547:GE549)</f>
        <v>0.00701553204252826</v>
      </c>
      <c r="GG576" s="1" t="str">
        <f t="shared" si="289"/>
        <v>d</v>
      </c>
      <c r="GH576" s="1">
        <f>AVERAGE(GH547:GH549)</f>
        <v>0.546405564611353</v>
      </c>
      <c r="GI576" s="1">
        <f>STDEVA(GH547:GH549)</f>
        <v>0.00510692880576985</v>
      </c>
      <c r="GJ576" s="1" t="str">
        <f t="shared" si="290"/>
        <v>g</v>
      </c>
      <c r="GK576" s="1">
        <f>AVERAGE(GK547:GK549)</f>
        <v>0.527424332315675</v>
      </c>
      <c r="GL576" s="1">
        <f>STDEVA(GK547:GK549)</f>
        <v>0.0020479858909469</v>
      </c>
      <c r="GM576" s="1" t="str">
        <f t="shared" si="291"/>
        <v>f</v>
      </c>
      <c r="MO576" s="1">
        <f>AVERAGE(MO547:MO549)</f>
        <v>0.738859143521831</v>
      </c>
      <c r="MP576" s="1">
        <f>STDEVA(MO547:MO549)</f>
        <v>0.00215202037832961</v>
      </c>
      <c r="MQ576" s="1" t="str">
        <f t="shared" si="292"/>
        <v>d</v>
      </c>
      <c r="MR576" s="1">
        <f>AVERAGE(MR547:MR549)</f>
        <v>0.751982323979102</v>
      </c>
      <c r="MS576" s="1">
        <f>STDEVA(MR547:MR549)</f>
        <v>0.00154298288005636</v>
      </c>
      <c r="MT576" s="1" t="str">
        <f t="shared" si="293"/>
        <v>a</v>
      </c>
      <c r="MU576" s="1">
        <f>AVERAGE(MU547:MU549)</f>
        <v>0.704950649521952</v>
      </c>
      <c r="MV576" s="1">
        <f>STDEVA(MU547:MU549)</f>
        <v>0.003889785645386</v>
      </c>
      <c r="MW576" s="1" t="str">
        <f t="shared" si="294"/>
        <v>d</v>
      </c>
      <c r="MX576" s="1">
        <f>AVERAGE(MX547:MX549)</f>
        <v>0.570544790100478</v>
      </c>
      <c r="MY576" s="1">
        <f>STDEVA(MX547:MX549)</f>
        <v>0.00535997326092225</v>
      </c>
      <c r="MZ576" s="1" t="str">
        <f t="shared" si="295"/>
        <v>e</v>
      </c>
      <c r="NA576" s="1">
        <f>AVERAGE(NA547:NA549)</f>
        <v>0.560484442398179</v>
      </c>
      <c r="NB576" s="1">
        <f>STDEVA(NA547:NA549)</f>
        <v>0.00446705938754047</v>
      </c>
      <c r="NC576" s="1" t="str">
        <f t="shared" si="296"/>
        <v>e</v>
      </c>
      <c r="TE576" s="1">
        <f>AVERAGE(TE547:TE549)</f>
        <v>0.738438773799002</v>
      </c>
      <c r="TF576" s="1">
        <f>STDEVA(TE547:TE549)</f>
        <v>0.0020951846481718</v>
      </c>
      <c r="TG576" s="1" t="str">
        <f t="shared" si="297"/>
        <v>e</v>
      </c>
      <c r="TH576" s="1">
        <f>AVERAGE(TH547:TH549)</f>
        <v>0.753536400228403</v>
      </c>
      <c r="TI576" s="1">
        <f>STDEVA(TH547:TH549)</f>
        <v>0.000830054044409327</v>
      </c>
      <c r="TJ576" s="1" t="str">
        <f t="shared" si="298"/>
        <v>a</v>
      </c>
      <c r="TK576" s="1">
        <f>AVERAGE(TK547:TK549)</f>
        <v>0.704496695175456</v>
      </c>
      <c r="TL576" s="1">
        <f>STDEVA(TK547:TK549)</f>
        <v>0.00434985103308057</v>
      </c>
      <c r="TM576" s="1" t="str">
        <f t="shared" si="299"/>
        <v>f</v>
      </c>
      <c r="TN576" s="1">
        <f>AVERAGE(TN547:TN549)</f>
        <v>0.572286776139782</v>
      </c>
      <c r="TO576" s="1">
        <f>STDEVA(TN547:TN549)</f>
        <v>0.00403960288559217</v>
      </c>
      <c r="TP576" s="1" t="str">
        <f t="shared" si="300"/>
        <v>e</v>
      </c>
      <c r="TQ576" s="1">
        <f>AVERAGE(TQ547:TQ549)</f>
        <v>0.56749209686397</v>
      </c>
      <c r="TR576" s="1">
        <f>STDEVA(TQ547:TQ549)</f>
        <v>0.00353271331195033</v>
      </c>
      <c r="TS576" s="1" t="str">
        <f t="shared" si="301"/>
        <v>e</v>
      </c>
      <c r="UM576" s="1">
        <f>AVERAGE(UM547:UM549)</f>
        <v>0.753536400228403</v>
      </c>
      <c r="UN576" s="1">
        <f>STDEVA(UM547:UM549)</f>
        <v>0.000830054044409327</v>
      </c>
      <c r="UO576" s="1">
        <f t="shared" si="302"/>
        <v>0</v>
      </c>
      <c r="VU576" s="1">
        <f>AVERAGE(VU547:VU549)</f>
        <v>0.704496695175456</v>
      </c>
      <c r="VV576" s="1">
        <f>STDEVA(VU547:VU549)</f>
        <v>0.00434985103308057</v>
      </c>
      <c r="VW576" s="1">
        <f t="shared" si="303"/>
        <v>0</v>
      </c>
      <c r="XC576" s="1">
        <f>AVERAGE(XC547:XC549)</f>
        <v>0.572286776139782</v>
      </c>
      <c r="XD576" s="1">
        <f>STDEVA(XC547:XC549)</f>
        <v>0.00403960288559217</v>
      </c>
      <c r="XE576" s="1">
        <f t="shared" si="304"/>
        <v>0</v>
      </c>
      <c r="YK576" s="1">
        <f>AVERAGE(YK547:YK549)</f>
        <v>0.56749209686397</v>
      </c>
      <c r="YL576" s="1">
        <f>STDEVA(YK547:YK549)</f>
        <v>0.00353271331195033</v>
      </c>
      <c r="YM576" s="1">
        <f t="shared" si="305"/>
        <v>0</v>
      </c>
    </row>
    <row r="577" spans="8:661">
      <c r="H577" s="1" t="s">
        <v>102</v>
      </c>
      <c r="I577" s="1">
        <f>AVERAGE(I541:I549)</f>
        <v>0.738364358462908</v>
      </c>
      <c r="L577" s="1">
        <f>AVERAGE(L541:L549)</f>
        <v>0.747031192166842</v>
      </c>
      <c r="O577" s="1">
        <f>AVERAGE(O541:O549)</f>
        <v>0.707143931349687</v>
      </c>
      <c r="R577" s="1">
        <f>AVERAGE(R541:R549)</f>
        <v>0.629283218464992</v>
      </c>
      <c r="U577" s="1">
        <f>AVERAGE(U541:U549)</f>
        <v>0.567406423719667</v>
      </c>
      <c r="FY577" s="1">
        <f>AVERAGE(FY541:FY549)</f>
        <v>0.737977480908709</v>
      </c>
      <c r="GB577" s="1">
        <f>AVERAGE(GB541:GB549)</f>
        <v>0.746299108795896</v>
      </c>
      <c r="GE577" s="1">
        <f>AVERAGE(GE541:GE549)</f>
        <v>0.706132416263353</v>
      </c>
      <c r="GH577" s="1">
        <f>AVERAGE(GH541:GH549)</f>
        <v>0.627169978624488</v>
      </c>
      <c r="GK577" s="1">
        <f>AVERAGE(GK541:GK549)</f>
        <v>0.566352170191178</v>
      </c>
      <c r="MO577" s="1">
        <f>AVERAGE(MO541:MO549)</f>
        <v>0.741014552531579</v>
      </c>
      <c r="MR577" s="1">
        <f>AVERAGE(MR541:MR549)</f>
        <v>0.748944821243372</v>
      </c>
      <c r="MU577" s="1">
        <f>AVERAGE(MU541:MU549)</f>
        <v>0.71800677360304</v>
      </c>
      <c r="MX577" s="1">
        <f>AVERAGE(MX541:MX549)</f>
        <v>0.639540329667916</v>
      </c>
      <c r="NA577" s="1">
        <f>AVERAGE(NA541:NA549)</f>
        <v>0.618687567908682</v>
      </c>
      <c r="TE577" s="1">
        <f>AVERAGE(TE541:TE549)</f>
        <v>0.742181271571652</v>
      </c>
      <c r="TH577" s="1">
        <f>AVERAGE(TH541:TH549)</f>
        <v>0.749415768442924</v>
      </c>
      <c r="TK577" s="1">
        <f>AVERAGE(TK541:TK549)</f>
        <v>0.716205213009031</v>
      </c>
      <c r="TN577" s="1">
        <f>AVERAGE(TN541:TN549)</f>
        <v>0.639250152248357</v>
      </c>
      <c r="TQ577" s="1">
        <f>AVERAGE(TQ541:TQ549)</f>
        <v>0.620159012926513</v>
      </c>
      <c r="UM577" s="1">
        <f>AVERAGE(UM541:UM549)</f>
        <v>0.749415768442924</v>
      </c>
      <c r="VU577" s="1">
        <f>AVERAGE(VU541:VU549)</f>
        <v>0.716205213009031</v>
      </c>
      <c r="XC577" s="1">
        <f>AVERAGE(XC541:XC549)</f>
        <v>0.639250152248357</v>
      </c>
      <c r="YK577" s="1">
        <f>AVERAGE(YK541:YK549)</f>
        <v>0.620159012926513</v>
      </c>
    </row>
    <row r="578" spans="8:663">
      <c r="H578" s="1" t="s">
        <v>83</v>
      </c>
      <c r="I578" s="1">
        <f>AVERAGE(I550:I552)</f>
        <v>0.737803955671852</v>
      </c>
      <c r="J578" s="1">
        <f>STDEVA(I550:I552)</f>
        <v>0.00112091080626328</v>
      </c>
      <c r="K578" s="1" t="str">
        <f t="shared" ref="K578:K580" si="306">K593</f>
        <v>cd</v>
      </c>
      <c r="L578" s="1">
        <f>AVERAGE(L550:L552)</f>
        <v>0.743972634553258</v>
      </c>
      <c r="M578" s="1">
        <f>STDEVA(L550:L552)</f>
        <v>0.00172943321464577</v>
      </c>
      <c r="N578" s="1" t="str">
        <f t="shared" ref="N578:N580" si="307">N593</f>
        <v>cde</v>
      </c>
      <c r="O578" s="1">
        <f>AVERAGE(O550:O552)</f>
        <v>0.708595960608473</v>
      </c>
      <c r="P578" s="1">
        <f>STDEVA(O550:O552)</f>
        <v>0.00134588848922433</v>
      </c>
      <c r="Q578" s="1" t="str">
        <f t="shared" ref="Q578:Q580" si="308">Q593</f>
        <v>c</v>
      </c>
      <c r="R578" s="1">
        <f>AVERAGE(R550:R552)</f>
        <v>0.673232911079835</v>
      </c>
      <c r="S578" s="1">
        <f>STDEVA(R550:R552)</f>
        <v>0.00607642949161514</v>
      </c>
      <c r="T578" s="1" t="str">
        <f t="shared" ref="T578:T580" si="309">T593</f>
        <v>bc</v>
      </c>
      <c r="U578" s="1">
        <f>AVERAGE(U550:U552)</f>
        <v>0.59858497869878</v>
      </c>
      <c r="V578" s="1">
        <f>STDEVA(U550:U552)</f>
        <v>0.00238756101761587</v>
      </c>
      <c r="W578" s="1" t="str">
        <f t="shared" ref="W578:W580" si="310">W593</f>
        <v>b</v>
      </c>
      <c r="FY578" s="1">
        <f>AVERAGE(FY550:FY552)</f>
        <v>0.738900527463398</v>
      </c>
      <c r="FZ578" s="1">
        <f>STDEVA(FY550:FY552)</f>
        <v>0.00130155782029595</v>
      </c>
      <c r="GA578" s="1" t="str">
        <f t="shared" ref="GA578:GA580" si="311">GA593</f>
        <v>b</v>
      </c>
      <c r="GB578" s="1">
        <f>AVERAGE(GB550:GB552)</f>
        <v>0.74352020641119</v>
      </c>
      <c r="GC578" s="1">
        <f>STDEVA(GB550:GB552)</f>
        <v>0.00130798288828943</v>
      </c>
      <c r="GD578" s="1" t="str">
        <f t="shared" ref="GD578:GD580" si="312">GD593</f>
        <v>e</v>
      </c>
      <c r="GE578" s="1">
        <f>AVERAGE(GE550:GE552)</f>
        <v>0.708190843981919</v>
      </c>
      <c r="GF578" s="1">
        <f>STDEVA(GE550:GE552)</f>
        <v>0.000917920853360098</v>
      </c>
      <c r="GG578" s="1" t="str">
        <f t="shared" ref="GG578:GG580" si="313">GG593</f>
        <v>c</v>
      </c>
      <c r="GH578" s="1">
        <f>AVERAGE(GH550:GH552)</f>
        <v>0.678418796040082</v>
      </c>
      <c r="GI578" s="1">
        <f>STDEVA(GH550:GH552)</f>
        <v>0.00568073470186111</v>
      </c>
      <c r="GJ578" s="1" t="str">
        <f t="shared" ref="GJ578:GJ580" si="314">GJ593</f>
        <v>c</v>
      </c>
      <c r="GK578" s="1">
        <f>AVERAGE(GK550:GK552)</f>
        <v>0.595381540922937</v>
      </c>
      <c r="GL578" s="1">
        <f>STDEVA(GK550:GK552)</f>
        <v>0.00395855938542302</v>
      </c>
      <c r="GM578" s="1" t="str">
        <f t="shared" ref="GM578:GM580" si="315">GM593</f>
        <v>c</v>
      </c>
      <c r="MO578" s="1">
        <f>AVERAGE(MO550:MO552)</f>
        <v>0.743164754778101</v>
      </c>
      <c r="MP578" s="1">
        <f>STDEVA(MO550:MO552)</f>
        <v>0.000834478234251802</v>
      </c>
      <c r="MQ578" s="1" t="str">
        <f t="shared" ref="MQ578:MQ580" si="316">MQ593</f>
        <v>c</v>
      </c>
      <c r="MR578" s="1">
        <f>AVERAGE(MR550:MR552)</f>
        <v>0.748129677102387</v>
      </c>
      <c r="MS578" s="1">
        <f>STDEVA(MR550:MR552)</f>
        <v>0.000491662911160804</v>
      </c>
      <c r="MT578" s="1" t="str">
        <f t="shared" ref="MT578:MT580" si="317">MT593</f>
        <v>b</v>
      </c>
      <c r="MU578" s="1">
        <f>AVERAGE(MU550:MU552)</f>
        <v>0.718956809985646</v>
      </c>
      <c r="MV578" s="1">
        <f>STDEVA(MU550:MU552)</f>
        <v>0.00298720594780703</v>
      </c>
      <c r="MW578" s="1" t="str">
        <f t="shared" ref="MW578:MW580" si="318">MW593</f>
        <v>c</v>
      </c>
      <c r="MX578" s="1">
        <f>AVERAGE(MX550:MX552)</f>
        <v>0.675439015297807</v>
      </c>
      <c r="MY578" s="1">
        <f>STDEVA(MX550:MX552)</f>
        <v>0.00502027255461169</v>
      </c>
      <c r="MZ578" s="1" t="str">
        <f t="shared" ref="MZ578:MZ580" si="319">MZ593</f>
        <v>d</v>
      </c>
      <c r="NA578" s="1">
        <f>AVERAGE(NA550:NA552)</f>
        <v>0.624360019249533</v>
      </c>
      <c r="NB578" s="1">
        <f>STDEVA(NA550:NA552)</f>
        <v>0.00134981325018116</v>
      </c>
      <c r="NC578" s="1" t="str">
        <f t="shared" ref="NC578:NC580" si="320">NC593</f>
        <v>d</v>
      </c>
      <c r="TE578" s="1">
        <f>AVERAGE(TE550:TE552)</f>
        <v>0.744450540587536</v>
      </c>
      <c r="TF578" s="1">
        <f>STDEVA(TE550:TE552)</f>
        <v>0.000761569438584012</v>
      </c>
      <c r="TG578" s="1" t="str">
        <f t="shared" ref="TG578:TG580" si="321">TG593</f>
        <v>bc</v>
      </c>
      <c r="TH578" s="1">
        <f>AVERAGE(TH550:TH552)</f>
        <v>0.747485416607969</v>
      </c>
      <c r="TI578" s="1">
        <f>STDEVA(TH550:TH552)</f>
        <v>0.00123283651145716</v>
      </c>
      <c r="TJ578" s="1" t="str">
        <f t="shared" ref="TJ578:TJ580" si="322">TJ593</f>
        <v>c</v>
      </c>
      <c r="TK578" s="1">
        <f>AVERAGE(TK550:TK552)</f>
        <v>0.720886486407371</v>
      </c>
      <c r="TL578" s="1">
        <f>STDEVA(TK550:TK552)</f>
        <v>0.00146778253807459</v>
      </c>
      <c r="TM578" s="1" t="str">
        <f t="shared" ref="TM578:TM580" si="323">TM593</f>
        <v>cd</v>
      </c>
      <c r="TN578" s="1">
        <f>AVERAGE(TN550:TN552)</f>
        <v>0.672016207463679</v>
      </c>
      <c r="TO578" s="1">
        <f>STDEVA(TN550:TN552)</f>
        <v>0.0041957210211626</v>
      </c>
      <c r="TP578" s="1" t="str">
        <f t="shared" ref="TP578:TP580" si="324">TP593</f>
        <v>cd</v>
      </c>
      <c r="TQ578" s="1">
        <f>AVERAGE(TQ550:TQ552)</f>
        <v>0.627432035377772</v>
      </c>
      <c r="TR578" s="1">
        <f>STDEVA(TQ550:TQ552)</f>
        <v>0.00431857355695571</v>
      </c>
      <c r="TS578" s="1" t="str">
        <f t="shared" ref="TS578:TS580" si="325">TS593</f>
        <v>bc</v>
      </c>
      <c r="UM578" s="1">
        <f>AVERAGE(UM550:UM552)</f>
        <v>0.747485416607969</v>
      </c>
      <c r="UN578" s="1">
        <f>STDEVA(UM550:UM552)</f>
        <v>0.00123283651145716</v>
      </c>
      <c r="UO578" s="1">
        <f t="shared" ref="UO578:UO580" si="326">UO593</f>
        <v>0</v>
      </c>
      <c r="VU578" s="1">
        <f>AVERAGE(VU550:VU552)</f>
        <v>0.720886486407371</v>
      </c>
      <c r="VV578" s="1">
        <f>STDEVA(VU550:VU552)</f>
        <v>0.00146778253807459</v>
      </c>
      <c r="VW578" s="1">
        <f t="shared" ref="VW578:VW580" si="327">VW593</f>
        <v>0</v>
      </c>
      <c r="XC578" s="1">
        <f>AVERAGE(XC550:XC552)</f>
        <v>0.672016207463679</v>
      </c>
      <c r="XD578" s="1">
        <f>STDEVA(XC550:XC552)</f>
        <v>0.0041957210211626</v>
      </c>
      <c r="XE578" s="1">
        <f t="shared" ref="XE578:XE580" si="328">XE593</f>
        <v>0</v>
      </c>
      <c r="YK578" s="1">
        <f>AVERAGE(YK550:YK552)</f>
        <v>0.627432035377772</v>
      </c>
      <c r="YL578" s="1">
        <f>STDEVA(YK550:YK552)</f>
        <v>0.00431857355695571</v>
      </c>
      <c r="YM578" s="1">
        <f t="shared" ref="YM578:YM580" si="329">YM593</f>
        <v>0</v>
      </c>
    </row>
    <row r="579" spans="8:663">
      <c r="H579" s="1" t="s">
        <v>84</v>
      </c>
      <c r="I579" s="1">
        <f>AVERAGE(I553:I555)</f>
        <v>0.737321153565621</v>
      </c>
      <c r="J579" s="1">
        <f>STDEVA(I553:I555)</f>
        <v>0.000702088981139161</v>
      </c>
      <c r="K579" s="1" t="str">
        <f t="shared" si="306"/>
        <v>cd</v>
      </c>
      <c r="L579" s="1">
        <f>AVERAGE(L553:L555)</f>
        <v>0.745898271601467</v>
      </c>
      <c r="M579" s="1">
        <f>STDEVA(L553:L555)</f>
        <v>0.00130704440318633</v>
      </c>
      <c r="N579" s="1" t="str">
        <f t="shared" si="307"/>
        <v>bcde</v>
      </c>
      <c r="O579" s="1">
        <f>AVERAGE(O553:O555)</f>
        <v>0.710498145515378</v>
      </c>
      <c r="P579" s="1">
        <f>STDEVA(O553:O555)</f>
        <v>0.00323858080438322</v>
      </c>
      <c r="Q579" s="1" t="str">
        <f t="shared" si="308"/>
        <v>c</v>
      </c>
      <c r="R579" s="1">
        <f>AVERAGE(R553:R555)</f>
        <v>0.705359799888145</v>
      </c>
      <c r="S579" s="1">
        <f>STDEVA(R553:R555)</f>
        <v>0.00307870237095321</v>
      </c>
      <c r="T579" s="1" t="str">
        <f t="shared" si="309"/>
        <v>a</v>
      </c>
      <c r="U579" s="1">
        <f>AVERAGE(U553:U555)</f>
        <v>0.583824243712738</v>
      </c>
      <c r="V579" s="1">
        <f>STDEVA(U553:U555)</f>
        <v>0.00401810295797536</v>
      </c>
      <c r="W579" s="1" t="str">
        <f t="shared" si="310"/>
        <v>c</v>
      </c>
      <c r="FY579" s="1">
        <f>AVERAGE(FY553:FY555)</f>
        <v>0.738410508496993</v>
      </c>
      <c r="FZ579" s="1">
        <f>STDEVA(FY553:FY555)</f>
        <v>0.000676808483228511</v>
      </c>
      <c r="GA579" s="1" t="str">
        <f t="shared" si="311"/>
        <v>b</v>
      </c>
      <c r="GB579" s="1">
        <f>AVERAGE(GB553:GB555)</f>
        <v>0.745286849315864</v>
      </c>
      <c r="GC579" s="1">
        <f>STDEVA(GB553:GB555)</f>
        <v>0.00129459975017411</v>
      </c>
      <c r="GD579" s="1" t="str">
        <f t="shared" si="312"/>
        <v>cde</v>
      </c>
      <c r="GE579" s="1">
        <f>AVERAGE(GE553:GE555)</f>
        <v>0.71151200317069</v>
      </c>
      <c r="GF579" s="1">
        <f>STDEVA(GE553:GE555)</f>
        <v>0.00196106062513706</v>
      </c>
      <c r="GG579" s="1" t="str">
        <f t="shared" si="313"/>
        <v>c</v>
      </c>
      <c r="GH579" s="1">
        <f>AVERAGE(GH553:GH555)</f>
        <v>0.70850177809053</v>
      </c>
      <c r="GI579" s="1">
        <f>STDEVA(GH553:GH555)</f>
        <v>0.00250686193939244</v>
      </c>
      <c r="GJ579" s="1" t="str">
        <f t="shared" si="314"/>
        <v>a</v>
      </c>
      <c r="GK579" s="1">
        <f>AVERAGE(GK553:GK555)</f>
        <v>0.583065694115812</v>
      </c>
      <c r="GL579" s="1">
        <f>STDEVA(GK553:GK555)</f>
        <v>0.0037348161466888</v>
      </c>
      <c r="GM579" s="1" t="str">
        <f t="shared" si="315"/>
        <v>d</v>
      </c>
      <c r="MO579" s="1">
        <f>AVERAGE(MO553:MO555)</f>
        <v>0.744964598724577</v>
      </c>
      <c r="MP579" s="1">
        <f>STDEVA(MO553:MO555)</f>
        <v>0.00111827027493045</v>
      </c>
      <c r="MQ579" s="1" t="str">
        <f t="shared" si="316"/>
        <v>abc</v>
      </c>
      <c r="MR579" s="1">
        <f>AVERAGE(MR553:MR555)</f>
        <v>0.748377514221677</v>
      </c>
      <c r="MS579" s="1">
        <f>STDEVA(MR553:MR555)</f>
        <v>0.000250097825629175</v>
      </c>
      <c r="MT579" s="1" t="str">
        <f t="shared" si="317"/>
        <v>b</v>
      </c>
      <c r="MU579" s="1">
        <f>AVERAGE(MU553:MU555)</f>
        <v>0.717825592448309</v>
      </c>
      <c r="MV579" s="1">
        <f>STDEVA(MU553:MU555)</f>
        <v>0.00212699249620188</v>
      </c>
      <c r="MW579" s="1" t="str">
        <f t="shared" si="318"/>
        <v>c</v>
      </c>
      <c r="MX579" s="1">
        <f>AVERAGE(MX553:MX555)</f>
        <v>0.686693344599909</v>
      </c>
      <c r="MY579" s="1">
        <f>STDEVA(MX553:MX555)</f>
        <v>0.00538522147417417</v>
      </c>
      <c r="MZ579" s="1" t="str">
        <f t="shared" si="319"/>
        <v>c</v>
      </c>
      <c r="NA579" s="1">
        <f>AVERAGE(NA553:NA555)</f>
        <v>0.641172865356928</v>
      </c>
      <c r="NB579" s="1">
        <f>STDEVA(NA553:NA555)</f>
        <v>0.00476965829780423</v>
      </c>
      <c r="NC579" s="1" t="str">
        <f t="shared" si="320"/>
        <v>bc</v>
      </c>
      <c r="TE579" s="1">
        <f>AVERAGE(TE553:TE555)</f>
        <v>0.745028096358112</v>
      </c>
      <c r="TF579" s="1">
        <f>STDEVA(TE553:TE555)</f>
        <v>0.000641094840788719</v>
      </c>
      <c r="TG579" s="1" t="str">
        <f t="shared" si="321"/>
        <v>abc</v>
      </c>
      <c r="TH579" s="1">
        <f>AVERAGE(TH553:TH555)</f>
        <v>0.747101480970155</v>
      </c>
      <c r="TI579" s="1">
        <f>STDEVA(TH553:TH555)</f>
        <v>0.000775474440232377</v>
      </c>
      <c r="TJ579" s="1" t="str">
        <f t="shared" si="322"/>
        <v>c</v>
      </c>
      <c r="TK579" s="1">
        <f>AVERAGE(TK553:TK555)</f>
        <v>0.719079232981313</v>
      </c>
      <c r="TL579" s="1">
        <f>STDEVA(TK553:TK555)</f>
        <v>0.00183007590563514</v>
      </c>
      <c r="TM579" s="1" t="str">
        <f t="shared" si="323"/>
        <v>de</v>
      </c>
      <c r="TN579" s="1">
        <f>AVERAGE(TN553:TN555)</f>
        <v>0.690464143659909</v>
      </c>
      <c r="TO579" s="1">
        <f>STDEVA(TN553:TN555)</f>
        <v>0.00099560742005934</v>
      </c>
      <c r="TP579" s="1" t="str">
        <f t="shared" si="324"/>
        <v>b</v>
      </c>
      <c r="TQ579" s="1">
        <f>AVERAGE(TQ553:TQ555)</f>
        <v>0.6423546268493</v>
      </c>
      <c r="TR579" s="1">
        <f>STDEVA(TQ553:TQ555)</f>
        <v>0.00144212337605891</v>
      </c>
      <c r="TS579" s="1" t="str">
        <f t="shared" si="325"/>
        <v>abc</v>
      </c>
      <c r="UM579" s="1">
        <f>AVERAGE(UM553:UM555)</f>
        <v>0.747101480970155</v>
      </c>
      <c r="UN579" s="1">
        <f>STDEVA(UM553:UM555)</f>
        <v>0.000775474440232377</v>
      </c>
      <c r="UO579" s="1">
        <f t="shared" si="326"/>
        <v>0</v>
      </c>
      <c r="VU579" s="1">
        <f>AVERAGE(VU553:VU555)</f>
        <v>0.719079232981313</v>
      </c>
      <c r="VV579" s="1">
        <f>STDEVA(VU553:VU555)</f>
        <v>0.00183007590563514</v>
      </c>
      <c r="VW579" s="1">
        <f t="shared" si="327"/>
        <v>0</v>
      </c>
      <c r="XC579" s="1">
        <f>AVERAGE(XC553:XC555)</f>
        <v>0.690464143659909</v>
      </c>
      <c r="XD579" s="1">
        <f>STDEVA(XC553:XC555)</f>
        <v>0.00099560742005934</v>
      </c>
      <c r="XE579" s="1">
        <f t="shared" si="328"/>
        <v>0</v>
      </c>
      <c r="YK579" s="1">
        <f>AVERAGE(YK553:YK555)</f>
        <v>0.6423546268493</v>
      </c>
      <c r="YL579" s="1">
        <f>STDEVA(YK553:YK555)</f>
        <v>0.00144212337605891</v>
      </c>
      <c r="YM579" s="1">
        <f t="shared" si="329"/>
        <v>0</v>
      </c>
    </row>
    <row r="580" spans="8:663">
      <c r="H580" s="1" t="s">
        <v>85</v>
      </c>
      <c r="I580" s="1">
        <f>AVERAGE(I556:I558)</f>
        <v>0.743199805940207</v>
      </c>
      <c r="J580" s="1">
        <f>STDEVA(I556:I558)</f>
        <v>0.00102591006675487</v>
      </c>
      <c r="K580" s="1" t="str">
        <f t="shared" si="306"/>
        <v>a</v>
      </c>
      <c r="L580" s="1">
        <f>AVERAGE(L556:L558)</f>
        <v>0.745267297324465</v>
      </c>
      <c r="M580" s="1">
        <f>STDEVA(L556:L558)</f>
        <v>0.000279888572110555</v>
      </c>
      <c r="N580" s="1" t="str">
        <f t="shared" si="307"/>
        <v>cde</v>
      </c>
      <c r="O580" s="1">
        <f>AVERAGE(O556:O558)</f>
        <v>0.726450175474917</v>
      </c>
      <c r="P580" s="1">
        <f>STDEVA(O556:O558)</f>
        <v>0.00231336182524731</v>
      </c>
      <c r="Q580" s="1" t="str">
        <f t="shared" si="308"/>
        <v>a</v>
      </c>
      <c r="R580" s="1">
        <f>AVERAGE(R556:R558)</f>
        <v>0.668583263281382</v>
      </c>
      <c r="S580" s="1">
        <f>STDEVA(R556:R558)</f>
        <v>0.00798436333057094</v>
      </c>
      <c r="T580" s="1" t="str">
        <f t="shared" si="309"/>
        <v>c</v>
      </c>
      <c r="U580" s="1">
        <f>AVERAGE(U556:U558)</f>
        <v>0.528528531798357</v>
      </c>
      <c r="V580" s="1">
        <f>STDEVA(U556:U558)</f>
        <v>0.00282569736785361</v>
      </c>
      <c r="W580" s="1" t="str">
        <f t="shared" si="310"/>
        <v>e</v>
      </c>
      <c r="FY580" s="1">
        <f>AVERAGE(FY556:FY558)</f>
        <v>0.743588426766194</v>
      </c>
      <c r="FZ580" s="1">
        <f>STDEVA(FY556:FY558)</f>
        <v>0.00131342058898629</v>
      </c>
      <c r="GA580" s="1" t="str">
        <f t="shared" si="311"/>
        <v>a</v>
      </c>
      <c r="GB580" s="1">
        <f>AVERAGE(GB556:GB558)</f>
        <v>0.745165507879965</v>
      </c>
      <c r="GC580" s="1">
        <f>STDEVA(GB556:GB558)</f>
        <v>0.00107514845541852</v>
      </c>
      <c r="GD580" s="1" t="str">
        <f t="shared" si="312"/>
        <v>cde</v>
      </c>
      <c r="GE580" s="1">
        <f>AVERAGE(GE556:GE558)</f>
        <v>0.727277668468247</v>
      </c>
      <c r="GF580" s="1">
        <f>STDEVA(GE556:GE558)</f>
        <v>0.00228217577751829</v>
      </c>
      <c r="GG580" s="1" t="str">
        <f t="shared" si="313"/>
        <v>a</v>
      </c>
      <c r="GH580" s="1">
        <f>AVERAGE(GH556:GH558)</f>
        <v>0.668816265383534</v>
      </c>
      <c r="GI580" s="1">
        <f>STDEVA(GH556:GH558)</f>
        <v>0.00113527056869099</v>
      </c>
      <c r="GJ580" s="1" t="str">
        <f t="shared" si="314"/>
        <v>de</v>
      </c>
      <c r="GK580" s="1">
        <f>AVERAGE(GK556:GK558)</f>
        <v>0.526778798113302</v>
      </c>
      <c r="GL580" s="1">
        <f>STDEVA(GK556:GK558)</f>
        <v>0.00441845011448245</v>
      </c>
      <c r="GM580" s="1" t="str">
        <f t="shared" si="315"/>
        <v>f</v>
      </c>
      <c r="MO580" s="1">
        <f>AVERAGE(MO556:MO558)</f>
        <v>0.743437712666858</v>
      </c>
      <c r="MP580" s="1">
        <f>STDEVA(MO556:MO558)</f>
        <v>0.000470237991156004</v>
      </c>
      <c r="MQ580" s="1" t="str">
        <f t="shared" si="316"/>
        <v>c</v>
      </c>
      <c r="MR580" s="1">
        <f>AVERAGE(MR556:MR558)</f>
        <v>0.746724157101314</v>
      </c>
      <c r="MS580" s="1">
        <f>STDEVA(MR556:MR558)</f>
        <v>0.000962629434708724</v>
      </c>
      <c r="MT580" s="1" t="str">
        <f t="shared" si="317"/>
        <v>b</v>
      </c>
      <c r="MU580" s="1">
        <f>AVERAGE(MU556:MU558)</f>
        <v>0.724108985516154</v>
      </c>
      <c r="MV580" s="1">
        <f>STDEVA(MU556:MU558)</f>
        <v>0.0018247022778639</v>
      </c>
      <c r="MW580" s="1" t="str">
        <f t="shared" si="318"/>
        <v>ab</v>
      </c>
      <c r="MX580" s="1">
        <f>AVERAGE(MX556:MX558)</f>
        <v>0.70101223279206</v>
      </c>
      <c r="MY580" s="1">
        <f>STDEVA(MX556:MX558)</f>
        <v>0.0026856158065379</v>
      </c>
      <c r="MZ580" s="1" t="str">
        <f t="shared" si="319"/>
        <v>a</v>
      </c>
      <c r="NA580" s="1">
        <f>AVERAGE(NA556:NA558)</f>
        <v>0.550811850606047</v>
      </c>
      <c r="NB580" s="1">
        <f>STDEVA(NA556:NA558)</f>
        <v>0.000920172439689115</v>
      </c>
      <c r="NC580" s="1" t="str">
        <f t="shared" si="320"/>
        <v>f</v>
      </c>
      <c r="TE580" s="1">
        <f>AVERAGE(TE556:TE558)</f>
        <v>0.743368186800925</v>
      </c>
      <c r="TF580" s="1">
        <f>STDEVA(TE556:TE558)</f>
        <v>0.000974559289389939</v>
      </c>
      <c r="TG580" s="1" t="str">
        <f t="shared" si="321"/>
        <v>c</v>
      </c>
      <c r="TH580" s="1">
        <f>AVERAGE(TH556:TH558)</f>
        <v>0.746460585025263</v>
      </c>
      <c r="TI580" s="1">
        <f>STDEVA(TH556:TH558)</f>
        <v>0.000311855665843215</v>
      </c>
      <c r="TJ580" s="1" t="str">
        <f t="shared" si="322"/>
        <v>cd</v>
      </c>
      <c r="TK580" s="1">
        <f>AVERAGE(TK556:TK558)</f>
        <v>0.723419030628858</v>
      </c>
      <c r="TL580" s="1">
        <f>STDEVA(TK556:TK558)</f>
        <v>0.00236153546217173</v>
      </c>
      <c r="TM580" s="1" t="str">
        <f t="shared" si="323"/>
        <v>c</v>
      </c>
      <c r="TN580" s="1">
        <f>AVERAGE(TN556:TN558)</f>
        <v>0.693507203551741</v>
      </c>
      <c r="TO580" s="1">
        <f>STDEVA(TN556:TN558)</f>
        <v>0.00564435071173428</v>
      </c>
      <c r="TP580" s="1" t="str">
        <f t="shared" si="324"/>
        <v>ab</v>
      </c>
      <c r="TQ580" s="1">
        <f>AVERAGE(TQ556:TQ558)</f>
        <v>0.553344537930655</v>
      </c>
      <c r="TR580" s="1">
        <f>STDEVA(TQ556:TQ558)</f>
        <v>0.00339762585712287</v>
      </c>
      <c r="TS580" s="1" t="str">
        <f t="shared" si="325"/>
        <v>ef</v>
      </c>
      <c r="UM580" s="1">
        <f>AVERAGE(UM556:UM558)</f>
        <v>0.746460585025263</v>
      </c>
      <c r="UN580" s="1">
        <f>STDEVA(UM556:UM558)</f>
        <v>0.000311855665843215</v>
      </c>
      <c r="UO580" s="1">
        <f t="shared" si="326"/>
        <v>0</v>
      </c>
      <c r="VU580" s="1">
        <f>AVERAGE(VU556:VU558)</f>
        <v>0.723419030628858</v>
      </c>
      <c r="VV580" s="1">
        <f>STDEVA(VU556:VU558)</f>
        <v>0.00236153546217173</v>
      </c>
      <c r="VW580" s="1">
        <f t="shared" si="327"/>
        <v>0</v>
      </c>
      <c r="XC580" s="1">
        <f>AVERAGE(XC556:XC558)</f>
        <v>0.693507203551741</v>
      </c>
      <c r="XD580" s="1">
        <f>STDEVA(XC556:XC558)</f>
        <v>0.00564435071173428</v>
      </c>
      <c r="XE580" s="1">
        <f t="shared" si="328"/>
        <v>0</v>
      </c>
      <c r="YK580" s="1">
        <f>AVERAGE(YK556:YK558)</f>
        <v>0.553344537930655</v>
      </c>
      <c r="YL580" s="1">
        <f>STDEVA(YK556:YK558)</f>
        <v>0.00339762585712287</v>
      </c>
      <c r="YM580" s="1">
        <f t="shared" si="329"/>
        <v>0</v>
      </c>
    </row>
    <row r="581" spans="8:661">
      <c r="H581" s="1" t="s">
        <v>103</v>
      </c>
      <c r="I581" s="1">
        <f>AVERAGE(I550:I558)</f>
        <v>0.73944163839256</v>
      </c>
      <c r="L581" s="1">
        <f>AVERAGE(L550:L558)</f>
        <v>0.745046067826397</v>
      </c>
      <c r="O581" s="1">
        <f>AVERAGE(O550:O558)</f>
        <v>0.715181427199589</v>
      </c>
      <c r="R581" s="1">
        <f>AVERAGE(R550:R558)</f>
        <v>0.682391991416454</v>
      </c>
      <c r="U581" s="1">
        <f>AVERAGE(U550:U558)</f>
        <v>0.570312584736625</v>
      </c>
      <c r="FY581" s="1">
        <f>AVERAGE(FY550:FY558)</f>
        <v>0.740299820908862</v>
      </c>
      <c r="GB581" s="1">
        <f>AVERAGE(GB550:GB558)</f>
        <v>0.74465752120234</v>
      </c>
      <c r="GE581" s="1">
        <f>AVERAGE(GE550:GE558)</f>
        <v>0.715660171873619</v>
      </c>
      <c r="GH581" s="1">
        <f>AVERAGE(GH550:GH558)</f>
        <v>0.685245613171382</v>
      </c>
      <c r="GK581" s="1">
        <f>AVERAGE(GK550:GK558)</f>
        <v>0.56840867771735</v>
      </c>
      <c r="MO581" s="1">
        <f>AVERAGE(MO550:MO558)</f>
        <v>0.743855688723178</v>
      </c>
      <c r="MR581" s="1">
        <f>AVERAGE(MR550:MR558)</f>
        <v>0.747743782808459</v>
      </c>
      <c r="MU581" s="1">
        <f>AVERAGE(MU550:MU558)</f>
        <v>0.720297129316703</v>
      </c>
      <c r="MX581" s="1">
        <f>AVERAGE(MX550:MX558)</f>
        <v>0.687714864229925</v>
      </c>
      <c r="NA581" s="1">
        <f>AVERAGE(NA550:NA558)</f>
        <v>0.605448245070836</v>
      </c>
      <c r="TE581" s="1">
        <f>AVERAGE(TE550:TE558)</f>
        <v>0.744282274582191</v>
      </c>
      <c r="TH581" s="1">
        <f>AVERAGE(TH550:TH558)</f>
        <v>0.747015827534462</v>
      </c>
      <c r="TK581" s="1">
        <f>AVERAGE(TK550:TK558)</f>
        <v>0.721128250005847</v>
      </c>
      <c r="TN581" s="1">
        <f>AVERAGE(TN550:TN558)</f>
        <v>0.685329184891776</v>
      </c>
      <c r="TQ581" s="1">
        <f>AVERAGE(TQ550:TQ558)</f>
        <v>0.607710400052576</v>
      </c>
      <c r="UM581" s="1">
        <f>AVERAGE(UM550:UM558)</f>
        <v>0.747015827534462</v>
      </c>
      <c r="VU581" s="1">
        <f>AVERAGE(VU550:VU558)</f>
        <v>0.721128250005847</v>
      </c>
      <c r="XC581" s="1">
        <f>AVERAGE(XC550:XC558)</f>
        <v>0.685329184891776</v>
      </c>
      <c r="YK581" s="1">
        <f>AVERAGE(YK550:YK558)</f>
        <v>0.607710400052576</v>
      </c>
    </row>
    <row r="582" spans="8:663">
      <c r="H582" s="1" t="s">
        <v>86</v>
      </c>
      <c r="I582" s="1">
        <f>AVERAGE(I559:I561)</f>
        <v>0.736135686161848</v>
      </c>
      <c r="J582" s="1">
        <f>STDEVA(I559:I561)</f>
        <v>0.00258470987589285</v>
      </c>
      <c r="K582" s="1" t="str">
        <f t="shared" ref="K582:K584" si="330">K596</f>
        <v>cd</v>
      </c>
      <c r="L582" s="1">
        <f>AVERAGE(L559:L561)</f>
        <v>0.744327648457525</v>
      </c>
      <c r="M582" s="1">
        <f>STDEVA(L559:L561)</f>
        <v>0.00195701636863101</v>
      </c>
      <c r="N582" s="1" t="str">
        <f t="shared" ref="N582:N584" si="331">N596</f>
        <v>cde</v>
      </c>
      <c r="O582" s="1">
        <f>AVERAGE(O559:O561)</f>
        <v>0.709601134710283</v>
      </c>
      <c r="P582" s="1">
        <f>STDEVA(O559:O561)</f>
        <v>0.00261572621464517</v>
      </c>
      <c r="Q582" s="1" t="str">
        <f t="shared" ref="Q582:Q584" si="332">Q596</f>
        <v>c</v>
      </c>
      <c r="R582" s="1">
        <f>AVERAGE(R559:R561)</f>
        <v>0.682349163599609</v>
      </c>
      <c r="S582" s="1">
        <f>STDEVA(R559:R561)</f>
        <v>0.00267965478676886</v>
      </c>
      <c r="T582" s="1" t="str">
        <f t="shared" ref="T582:T584" si="333">T596</f>
        <v>b</v>
      </c>
      <c r="U582" s="1">
        <f>AVERAGE(U559:U561)</f>
        <v>0.601431552820567</v>
      </c>
      <c r="V582" s="1">
        <f>STDEVA(U559:U561)</f>
        <v>0.00132577354173357</v>
      </c>
      <c r="W582" s="1" t="str">
        <f t="shared" ref="W582:W584" si="334">W596</f>
        <v>b</v>
      </c>
      <c r="FY582" s="1">
        <f>AVERAGE(FY559:FY561)</f>
        <v>0.737834442809586</v>
      </c>
      <c r="FZ582" s="1">
        <f>STDEVA(FY559:FY561)</f>
        <v>0.00076791902950586</v>
      </c>
      <c r="GA582" s="1" t="str">
        <f t="shared" ref="GA582:GA584" si="335">GA596</f>
        <v>b</v>
      </c>
      <c r="GB582" s="1">
        <f>AVERAGE(GB559:GB561)</f>
        <v>0.745920592490501</v>
      </c>
      <c r="GC582" s="1">
        <f>STDEVA(GB559:GB561)</f>
        <v>0.000670067380333039</v>
      </c>
      <c r="GD582" s="1" t="str">
        <f t="shared" ref="GD582:GD584" si="336">GD596</f>
        <v>bcd</v>
      </c>
      <c r="GE582" s="1">
        <f>AVERAGE(GE559:GE561)</f>
        <v>0.71175503973389</v>
      </c>
      <c r="GF582" s="1">
        <f>STDEVA(GE559:GE561)</f>
        <v>0.00149122779582301</v>
      </c>
      <c r="GG582" s="1" t="str">
        <f t="shared" ref="GG582:GG584" si="337">GG596</f>
        <v>c</v>
      </c>
      <c r="GH582" s="1">
        <f>AVERAGE(GH559:GH561)</f>
        <v>0.685115867096952</v>
      </c>
      <c r="GI582" s="1">
        <f>STDEVA(GH559:GH561)</f>
        <v>0.00307051156371083</v>
      </c>
      <c r="GJ582" s="1" t="str">
        <f t="shared" ref="GJ582:GJ584" si="338">GJ596</f>
        <v>b</v>
      </c>
      <c r="GK582" s="1">
        <f>AVERAGE(GK559:GK561)</f>
        <v>0.601628777408041</v>
      </c>
      <c r="GL582" s="1">
        <f>STDEVA(GK559:GK561)</f>
        <v>0.00632316165827536</v>
      </c>
      <c r="GM582" s="1" t="str">
        <f t="shared" ref="GM582:GM584" si="339">GM596</f>
        <v>bc</v>
      </c>
      <c r="MO582" s="1">
        <f>AVERAGE(MO559:MO561)</f>
        <v>0.745491869238804</v>
      </c>
      <c r="MP582" s="1">
        <f>STDEVA(MO559:MO561)</f>
        <v>0.00119336491972547</v>
      </c>
      <c r="MQ582" s="1" t="str">
        <f t="shared" ref="MQ582:MQ584" si="340">MQ596</f>
        <v>ab</v>
      </c>
      <c r="MR582" s="1">
        <f>AVERAGE(MR559:MR561)</f>
        <v>0.747627299775737</v>
      </c>
      <c r="MS582" s="1">
        <f>STDEVA(MR559:MR561)</f>
        <v>0.000944176862564407</v>
      </c>
      <c r="MT582" s="1" t="str">
        <f t="shared" ref="MT582:MT584" si="341">MT596</f>
        <v>b</v>
      </c>
      <c r="MU582" s="1">
        <f>AVERAGE(MU559:MU561)</f>
        <v>0.715585749411953</v>
      </c>
      <c r="MV582" s="1">
        <f>STDEVA(MU559:MU561)</f>
        <v>0.00136383074057695</v>
      </c>
      <c r="MW582" s="1" t="str">
        <f t="shared" ref="MW582:MW584" si="342">MW596</f>
        <v>c</v>
      </c>
      <c r="MX582" s="1">
        <f>AVERAGE(MX559:MX561)</f>
        <v>0.67655119636362</v>
      </c>
      <c r="MY582" s="1">
        <f>STDEVA(MX559:MX561)</f>
        <v>0.00212241906011735</v>
      </c>
      <c r="MZ582" s="1" t="str">
        <f t="shared" ref="MZ582:MZ584" si="343">MZ596</f>
        <v>d</v>
      </c>
      <c r="NA582" s="1">
        <f>AVERAGE(NA559:NA561)</f>
        <v>0.622657068542331</v>
      </c>
      <c r="NB582" s="1">
        <f>STDEVA(NA559:NA561)</f>
        <v>0.00714400451652545</v>
      </c>
      <c r="NC582" s="1" t="str">
        <f t="shared" ref="NC582:NC584" si="344">NC596</f>
        <v>d</v>
      </c>
      <c r="TE582" s="1">
        <f>AVERAGE(TE559:TE561)</f>
        <v>0.744061820792669</v>
      </c>
      <c r="TF582" s="1">
        <f>STDEVA(TE559:TE561)</f>
        <v>0.00026693851890908</v>
      </c>
      <c r="TG582" s="1" t="str">
        <f t="shared" ref="TG582:TG584" si="345">TG596</f>
        <v>bc</v>
      </c>
      <c r="TH582" s="1">
        <f>AVERAGE(TH559:TH561)</f>
        <v>0.747556586826195</v>
      </c>
      <c r="TI582" s="1">
        <f>STDEVA(TH559:TH561)</f>
        <v>0.00102581881807887</v>
      </c>
      <c r="TJ582" s="1" t="str">
        <f t="shared" ref="TJ582:TJ584" si="346">TJ596</f>
        <v>c</v>
      </c>
      <c r="TK582" s="1">
        <f>AVERAGE(TK559:TK561)</f>
        <v>0.716987509429929</v>
      </c>
      <c r="TL582" s="1">
        <f>STDEVA(TK559:TK561)</f>
        <v>0.00246972600831968</v>
      </c>
      <c r="TM582" s="1" t="str">
        <f t="shared" ref="TM582:TM584" si="347">TM596</f>
        <v>de</v>
      </c>
      <c r="TN582" s="1">
        <f>AVERAGE(TN559:TN561)</f>
        <v>0.675719315630335</v>
      </c>
      <c r="TO582" s="1">
        <f>STDEVA(TN559:TN561)</f>
        <v>0.00224837997215593</v>
      </c>
      <c r="TP582" s="1" t="str">
        <f t="shared" ref="TP582:TP584" si="348">TP596</f>
        <v>c</v>
      </c>
      <c r="TQ582" s="1">
        <f>AVERAGE(TQ559:TQ561)</f>
        <v>0.625968177564652</v>
      </c>
      <c r="TR582" s="1">
        <f>STDEVA(TQ559:TQ561)</f>
        <v>0.00467338106886445</v>
      </c>
      <c r="TS582" s="1" t="str">
        <f t="shared" ref="TS582:TS584" si="349">TS596</f>
        <v>c</v>
      </c>
      <c r="UM582" s="1">
        <f>AVERAGE(UM559:UM561)</f>
        <v>0.747556586826195</v>
      </c>
      <c r="UN582" s="1">
        <f>STDEVA(UM559:UM561)</f>
        <v>0.00102581881807887</v>
      </c>
      <c r="UO582" s="1">
        <f t="shared" ref="UO582:UO584" si="350">UO596</f>
        <v>0</v>
      </c>
      <c r="VU582" s="1">
        <f>AVERAGE(VU559:VU561)</f>
        <v>0.716987509429929</v>
      </c>
      <c r="VV582" s="1">
        <f>STDEVA(VU559:VU561)</f>
        <v>0.00246972600831968</v>
      </c>
      <c r="VW582" s="1">
        <f t="shared" ref="VW582:VW584" si="351">VW596</f>
        <v>0</v>
      </c>
      <c r="XC582" s="1">
        <f>AVERAGE(XC559:XC561)</f>
        <v>0.675719315630335</v>
      </c>
      <c r="XD582" s="1">
        <f>STDEVA(XC559:XC561)</f>
        <v>0.00224837997215593</v>
      </c>
      <c r="XE582" s="1">
        <f t="shared" ref="XE582:XE584" si="352">XE596</f>
        <v>0</v>
      </c>
      <c r="YK582" s="1">
        <f>AVERAGE(YK559:YK561)</f>
        <v>0.625968177564652</v>
      </c>
      <c r="YL582" s="1">
        <f>STDEVA(YK559:YK561)</f>
        <v>0.00467338106886445</v>
      </c>
      <c r="YM582" s="1">
        <f t="shared" ref="YM582:YM584" si="353">YM596</f>
        <v>0</v>
      </c>
    </row>
    <row r="583" spans="8:663">
      <c r="H583" s="1" t="s">
        <v>87</v>
      </c>
      <c r="I583" s="1">
        <f>AVERAGE(I562:I564)</f>
        <v>0.738927139860298</v>
      </c>
      <c r="J583" s="1">
        <f>STDEVA(I562:I564)</f>
        <v>0.00112637188454826</v>
      </c>
      <c r="K583" s="1" t="str">
        <f t="shared" si="330"/>
        <v>bc</v>
      </c>
      <c r="L583" s="1">
        <f>AVERAGE(L562:L564)</f>
        <v>0.743717069342528</v>
      </c>
      <c r="M583" s="1">
        <f>STDEVA(L562:L564)</f>
        <v>0.00383719920617307</v>
      </c>
      <c r="N583" s="1" t="str">
        <f t="shared" si="331"/>
        <v>de</v>
      </c>
      <c r="O583" s="1">
        <f>AVERAGE(O562:O564)</f>
        <v>0.708593339111733</v>
      </c>
      <c r="P583" s="1">
        <f>STDEVA(O562:O564)</f>
        <v>0.000905378808778425</v>
      </c>
      <c r="Q583" s="1" t="str">
        <f t="shared" si="332"/>
        <v>c</v>
      </c>
      <c r="R583" s="1">
        <f>AVERAGE(R562:R564)</f>
        <v>0.704107084739915</v>
      </c>
      <c r="S583" s="1">
        <f>STDEVA(R562:R564)</f>
        <v>0.00128564963772371</v>
      </c>
      <c r="T583" s="1" t="str">
        <f t="shared" si="333"/>
        <v>a</v>
      </c>
      <c r="U583" s="1">
        <f>AVERAGE(U562:U564)</f>
        <v>0.588270579076708</v>
      </c>
      <c r="V583" s="1">
        <f>STDEVA(U562:U564)</f>
        <v>0.00801004410331805</v>
      </c>
      <c r="W583" s="1" t="str">
        <f t="shared" si="334"/>
        <v>c</v>
      </c>
      <c r="FY583" s="1">
        <f>AVERAGE(FY562:FY564)</f>
        <v>0.738559378340601</v>
      </c>
      <c r="FZ583" s="1">
        <f>STDEVA(FY562:FY564)</f>
        <v>0.00108109637238678</v>
      </c>
      <c r="GA583" s="1" t="str">
        <f t="shared" si="335"/>
        <v>b</v>
      </c>
      <c r="GB583" s="1">
        <f>AVERAGE(GB562:GB564)</f>
        <v>0.744303279194699</v>
      </c>
      <c r="GC583" s="1">
        <f>STDEVA(GB562:GB564)</f>
        <v>0.0013753368041881</v>
      </c>
      <c r="GD583" s="1" t="str">
        <f t="shared" si="336"/>
        <v>de</v>
      </c>
      <c r="GE583" s="1">
        <f>AVERAGE(GE562:GE564)</f>
        <v>0.710965088499213</v>
      </c>
      <c r="GF583" s="1">
        <f>STDEVA(GE562:GE564)</f>
        <v>0.0019665584436047</v>
      </c>
      <c r="GG583" s="1" t="str">
        <f t="shared" si="337"/>
        <v>c</v>
      </c>
      <c r="GH583" s="1">
        <f>AVERAGE(GH562:GH564)</f>
        <v>0.707465211176342</v>
      </c>
      <c r="GI583" s="1">
        <f>STDEVA(GH562:GH564)</f>
        <v>0.00219204710869765</v>
      </c>
      <c r="GJ583" s="1" t="str">
        <f t="shared" si="338"/>
        <v>a</v>
      </c>
      <c r="GK583" s="1">
        <f>AVERAGE(GK562:GK564)</f>
        <v>0.584796116563993</v>
      </c>
      <c r="GL583" s="1">
        <f>STDEVA(GK562:GK564)</f>
        <v>0.00552636114074655</v>
      </c>
      <c r="GM583" s="1" t="str">
        <f t="shared" si="339"/>
        <v>d</v>
      </c>
      <c r="MO583" s="1">
        <f>AVERAGE(MO562:MO564)</f>
        <v>0.746151092405726</v>
      </c>
      <c r="MP583" s="1">
        <f>STDEVA(MO562:MO564)</f>
        <v>0.00080475218620107</v>
      </c>
      <c r="MQ583" s="1" t="str">
        <f t="shared" si="340"/>
        <v>a</v>
      </c>
      <c r="MR583" s="1">
        <f>AVERAGE(MR562:MR564)</f>
        <v>0.747346114114782</v>
      </c>
      <c r="MS583" s="1">
        <f>STDEVA(MR562:MR564)</f>
        <v>0.000359887102522648</v>
      </c>
      <c r="MT583" s="1" t="str">
        <f t="shared" si="341"/>
        <v>b</v>
      </c>
      <c r="MU583" s="1">
        <f>AVERAGE(MU562:MU564)</f>
        <v>0.715439495828355</v>
      </c>
      <c r="MV583" s="1">
        <f>STDEVA(MU562:MU564)</f>
        <v>0.00137039080705243</v>
      </c>
      <c r="MW583" s="1" t="str">
        <f t="shared" si="342"/>
        <v>c</v>
      </c>
      <c r="MX583" s="1">
        <f>AVERAGE(MX562:MX564)</f>
        <v>0.694344701048353</v>
      </c>
      <c r="MY583" s="1">
        <f>STDEVA(MX562:MX564)</f>
        <v>0.00303233244213762</v>
      </c>
      <c r="MZ583" s="1" t="str">
        <f t="shared" si="343"/>
        <v>b</v>
      </c>
      <c r="NA583" s="1">
        <f>AVERAGE(NA562:NA564)</f>
        <v>0.637865232438304</v>
      </c>
      <c r="NB583" s="1">
        <f>STDEVA(NA562:NA564)</f>
        <v>0.002954321110746</v>
      </c>
      <c r="NC583" s="1" t="str">
        <f t="shared" si="344"/>
        <v>c</v>
      </c>
      <c r="TE583" s="1">
        <f>AVERAGE(TE562:TE564)</f>
        <v>0.745544312835444</v>
      </c>
      <c r="TF583" s="1">
        <f>STDEVA(TE562:TE564)</f>
        <v>0.000300989465527336</v>
      </c>
      <c r="TG583" s="1" t="str">
        <f t="shared" si="345"/>
        <v>ab</v>
      </c>
      <c r="TH583" s="1">
        <f>AVERAGE(TH562:TH564)</f>
        <v>0.746149952767868</v>
      </c>
      <c r="TI583" s="1">
        <f>STDEVA(TH562:TH564)</f>
        <v>0.000603009365559987</v>
      </c>
      <c r="TJ583" s="1" t="str">
        <f t="shared" si="346"/>
        <v>cd</v>
      </c>
      <c r="TK583" s="1">
        <f>AVERAGE(TK562:TK564)</f>
        <v>0.716162982843103</v>
      </c>
      <c r="TL583" s="1">
        <f>STDEVA(TK562:TK564)</f>
        <v>0.000830028873082292</v>
      </c>
      <c r="TM583" s="1" t="str">
        <f t="shared" si="347"/>
        <v>e</v>
      </c>
      <c r="TN583" s="1">
        <f>AVERAGE(TN562:TN564)</f>
        <v>0.696341921919574</v>
      </c>
      <c r="TO583" s="1">
        <f>STDEVA(TN562:TN564)</f>
        <v>0.00304714478665184</v>
      </c>
      <c r="TP583" s="1" t="str">
        <f t="shared" si="348"/>
        <v>a</v>
      </c>
      <c r="TQ583" s="1">
        <f>AVERAGE(TQ562:TQ564)</f>
        <v>0.589647371981486</v>
      </c>
      <c r="TR583" s="1">
        <f>STDEVA(TQ562:TQ564)</f>
        <v>0.0326896525014178</v>
      </c>
      <c r="TS583" s="1" t="str">
        <f t="shared" si="349"/>
        <v>d</v>
      </c>
      <c r="UM583" s="1">
        <f>AVERAGE(UM562:UM564)</f>
        <v>0.746149952767868</v>
      </c>
      <c r="UN583" s="1">
        <f>STDEVA(UM562:UM564)</f>
        <v>0.000603009365559987</v>
      </c>
      <c r="UO583" s="1">
        <f t="shared" si="350"/>
        <v>0</v>
      </c>
      <c r="VU583" s="1">
        <f>AVERAGE(VU562:VU564)</f>
        <v>0.716162982843103</v>
      </c>
      <c r="VV583" s="1">
        <f>STDEVA(VU562:VU564)</f>
        <v>0.000830028873082292</v>
      </c>
      <c r="VW583" s="1">
        <f t="shared" si="351"/>
        <v>0</v>
      </c>
      <c r="XC583" s="1">
        <f>AVERAGE(XC562:XC564)</f>
        <v>0.696341921919574</v>
      </c>
      <c r="XD583" s="1">
        <f>STDEVA(XC562:XC564)</f>
        <v>0.00304714478665184</v>
      </c>
      <c r="XE583" s="1">
        <f t="shared" si="352"/>
        <v>0</v>
      </c>
      <c r="YK583" s="1">
        <f>AVERAGE(YK562:YK564)</f>
        <v>0.589647371981486</v>
      </c>
      <c r="YL583" s="1">
        <f>STDEVA(YK562:YK564)</f>
        <v>0.0326896525014178</v>
      </c>
      <c r="YM583" s="1">
        <f t="shared" si="353"/>
        <v>0</v>
      </c>
    </row>
    <row r="584" spans="8:663">
      <c r="H584" s="1" t="s">
        <v>88</v>
      </c>
      <c r="I584" s="1">
        <f>AVERAGE(I565:I567)</f>
        <v>0.741956843790374</v>
      </c>
      <c r="J584" s="1">
        <f>STDEVA(I565:I567)</f>
        <v>0.00169028392440367</v>
      </c>
      <c r="K584" s="1" t="str">
        <f t="shared" si="330"/>
        <v>a</v>
      </c>
      <c r="L584" s="1">
        <f>AVERAGE(L565:L567)</f>
        <v>0.746607505979113</v>
      </c>
      <c r="M584" s="1">
        <f>STDEVA(L565:L567)</f>
        <v>0.00245664912867361</v>
      </c>
      <c r="N584" s="1" t="str">
        <f t="shared" si="331"/>
        <v>abcd</v>
      </c>
      <c r="O584" s="1">
        <f>AVERAGE(O565:O567)</f>
        <v>0.725237464605227</v>
      </c>
      <c r="P584" s="1">
        <f>STDEVA(O565:O567)</f>
        <v>0.00317304871370127</v>
      </c>
      <c r="Q584" s="1" t="str">
        <f t="shared" si="332"/>
        <v>a</v>
      </c>
      <c r="R584" s="1">
        <f>AVERAGE(R565:R567)</f>
        <v>0.666071202556617</v>
      </c>
      <c r="S584" s="1">
        <f>STDEVA(R565:R567)</f>
        <v>0.0020169363040433</v>
      </c>
      <c r="T584" s="1" t="str">
        <f t="shared" si="333"/>
        <v>c</v>
      </c>
      <c r="U584" s="1">
        <f>AVERAGE(U565:U567)</f>
        <v>0.527958002056482</v>
      </c>
      <c r="V584" s="1">
        <f>STDEVA(U565:U567)</f>
        <v>0.00242585419773817</v>
      </c>
      <c r="W584" s="1" t="str">
        <f t="shared" si="334"/>
        <v>e</v>
      </c>
      <c r="FY584" s="1">
        <f>AVERAGE(FY565:FY567)</f>
        <v>0.742272731679124</v>
      </c>
      <c r="FZ584" s="1">
        <f>STDEVA(FY565:FY567)</f>
        <v>0.000659332917998694</v>
      </c>
      <c r="GA584" s="1" t="str">
        <f t="shared" si="335"/>
        <v>a</v>
      </c>
      <c r="GB584" s="1">
        <f>AVERAGE(GB565:GB567)</f>
        <v>0.747240456884175</v>
      </c>
      <c r="GC584" s="1">
        <f>STDEVA(GB565:GB567)</f>
        <v>0.0014806792115109</v>
      </c>
      <c r="GD584" s="1" t="str">
        <f t="shared" si="336"/>
        <v>abc</v>
      </c>
      <c r="GE584" s="1">
        <f>AVERAGE(GE565:GE567)</f>
        <v>0.726051179951288</v>
      </c>
      <c r="GF584" s="1">
        <f>STDEVA(GE565:GE567)</f>
        <v>0.00212863318277398</v>
      </c>
      <c r="GG584" s="1" t="str">
        <f t="shared" si="337"/>
        <v>a</v>
      </c>
      <c r="GH584" s="1">
        <f>AVERAGE(GH565:GH567)</f>
        <v>0.66840928500023</v>
      </c>
      <c r="GI584" s="1">
        <f>STDEVA(GH565:GH567)</f>
        <v>0.000941957535067864</v>
      </c>
      <c r="GJ584" s="1" t="str">
        <f t="shared" si="338"/>
        <v>de</v>
      </c>
      <c r="GK584" s="1">
        <f>AVERAGE(GK565:GK567)</f>
        <v>0.526073149341324</v>
      </c>
      <c r="GL584" s="1">
        <f>STDEVA(GK565:GK567)</f>
        <v>0.00290601692710228</v>
      </c>
      <c r="GM584" s="1" t="str">
        <f t="shared" si="339"/>
        <v>f</v>
      </c>
      <c r="MO584" s="1">
        <f>AVERAGE(MO565:MO567)</f>
        <v>0.744982398539845</v>
      </c>
      <c r="MP584" s="1">
        <f>STDEVA(MO565:MO567)</f>
        <v>0.000960419901605682</v>
      </c>
      <c r="MQ584" s="1" t="str">
        <f t="shared" si="340"/>
        <v>abc</v>
      </c>
      <c r="MR584" s="1">
        <f>AVERAGE(MR565:MR567)</f>
        <v>0.747733834293562</v>
      </c>
      <c r="MS584" s="1">
        <f>STDEVA(MR565:MR567)</f>
        <v>0.00165116610648709</v>
      </c>
      <c r="MT584" s="1" t="str">
        <f t="shared" si="341"/>
        <v>b</v>
      </c>
      <c r="MU584" s="1">
        <f>AVERAGE(MU565:MU567)</f>
        <v>0.723223672954553</v>
      </c>
      <c r="MV584" s="1">
        <f>STDEVA(MU565:MU567)</f>
        <v>0.00162342873644908</v>
      </c>
      <c r="MW584" s="1" t="str">
        <f t="shared" si="342"/>
        <v>b</v>
      </c>
      <c r="MX584" s="1">
        <f>AVERAGE(MX565:MX567)</f>
        <v>0.692312868920212</v>
      </c>
      <c r="MY584" s="1">
        <f>STDEVA(MX565:MX567)</f>
        <v>0.0042937053746904</v>
      </c>
      <c r="MZ584" s="1" t="str">
        <f t="shared" si="343"/>
        <v>bc</v>
      </c>
      <c r="NA584" s="1">
        <f>AVERAGE(NA565:NA567)</f>
        <v>0.544815780404194</v>
      </c>
      <c r="NB584" s="1">
        <f>STDEVA(NA565:NA567)</f>
        <v>0.00350937335073214</v>
      </c>
      <c r="NC584" s="1" t="str">
        <f t="shared" si="344"/>
        <v>f</v>
      </c>
      <c r="TE584" s="1">
        <f>AVERAGE(TE565:TE567)</f>
        <v>0.744709541201209</v>
      </c>
      <c r="TF584" s="1">
        <f>STDEVA(TE565:TE567)</f>
        <v>0.00121731017894295</v>
      </c>
      <c r="TG584" s="1" t="str">
        <f t="shared" si="345"/>
        <v>abc</v>
      </c>
      <c r="TH584" s="1">
        <f>AVERAGE(TH565:TH567)</f>
        <v>0.747142023098557</v>
      </c>
      <c r="TI584" s="1">
        <f>STDEVA(TH565:TH567)</f>
        <v>0.00180107236378246</v>
      </c>
      <c r="TJ584" s="1" t="str">
        <f t="shared" si="346"/>
        <v>c</v>
      </c>
      <c r="TK584" s="1">
        <f>AVERAGE(TK565:TK567)</f>
        <v>0.724037259638375</v>
      </c>
      <c r="TL584" s="1">
        <f>STDEVA(TK565:TK567)</f>
        <v>0.00106479363170247</v>
      </c>
      <c r="TM584" s="1" t="str">
        <f t="shared" si="347"/>
        <v>bc</v>
      </c>
      <c r="TN584" s="1">
        <f>AVERAGE(TN565:TN567)</f>
        <v>0.692135216372319</v>
      </c>
      <c r="TO584" s="1">
        <f>STDEVA(TN565:TN567)</f>
        <v>0.00235462080968263</v>
      </c>
      <c r="TP584" s="1" t="str">
        <f t="shared" si="348"/>
        <v>ab</v>
      </c>
      <c r="TQ584" s="1">
        <f>AVERAGE(TQ565:TQ567)</f>
        <v>0.543884601989829</v>
      </c>
      <c r="TR584" s="1">
        <f>STDEVA(TQ565:TQ567)</f>
        <v>0.00226468320036397</v>
      </c>
      <c r="TS584" s="1" t="str">
        <f t="shared" si="349"/>
        <v>f</v>
      </c>
      <c r="UM584" s="1">
        <f>AVERAGE(UM565:UM567)</f>
        <v>0.747142023098557</v>
      </c>
      <c r="UN584" s="1">
        <f>STDEVA(UM565:UM567)</f>
        <v>0.00180107236378246</v>
      </c>
      <c r="UO584" s="1">
        <f t="shared" si="350"/>
        <v>0</v>
      </c>
      <c r="VU584" s="1">
        <f>AVERAGE(VU565:VU567)</f>
        <v>0.724037259638375</v>
      </c>
      <c r="VV584" s="1">
        <f>STDEVA(VU565:VU567)</f>
        <v>0.00106479363170247</v>
      </c>
      <c r="VW584" s="1">
        <f t="shared" si="351"/>
        <v>0</v>
      </c>
      <c r="XC584" s="1">
        <f>AVERAGE(XC565:XC567)</f>
        <v>0.692135216372319</v>
      </c>
      <c r="XD584" s="1">
        <f>STDEVA(XC565:XC567)</f>
        <v>0.00235462080968263</v>
      </c>
      <c r="XE584" s="1">
        <f t="shared" si="352"/>
        <v>0</v>
      </c>
      <c r="YK584" s="1">
        <f>AVERAGE(YK565:YK567)</f>
        <v>0.543884601989829</v>
      </c>
      <c r="YL584" s="1">
        <f>STDEVA(YK565:YK567)</f>
        <v>0.00226468320036397</v>
      </c>
      <c r="YM584" s="1">
        <f t="shared" si="353"/>
        <v>0</v>
      </c>
    </row>
    <row r="585" spans="8:661">
      <c r="H585" s="1" t="s">
        <v>104</v>
      </c>
      <c r="I585" s="1">
        <f>AVERAGE(I559:I567)</f>
        <v>0.739006556604173</v>
      </c>
      <c r="L585" s="1">
        <f>AVERAGE(L559:L567)</f>
        <v>0.744884074593055</v>
      </c>
      <c r="O585" s="1">
        <f>AVERAGE(O559:O567)</f>
        <v>0.714477312809081</v>
      </c>
      <c r="R585" s="1">
        <f>AVERAGE(R559:R567)</f>
        <v>0.68417581696538</v>
      </c>
      <c r="U585" s="1">
        <f>AVERAGE(U559:U567)</f>
        <v>0.572553377984586</v>
      </c>
      <c r="FY585" s="1">
        <f>AVERAGE(FY559:FY567)</f>
        <v>0.73955551760977</v>
      </c>
      <c r="GB585" s="1">
        <f>AVERAGE(GB559:GB567)</f>
        <v>0.745821442856458</v>
      </c>
      <c r="GE585" s="1">
        <f>AVERAGE(GE559:GE567)</f>
        <v>0.716257102728131</v>
      </c>
      <c r="GH585" s="1">
        <f>AVERAGE(GH559:GH567)</f>
        <v>0.686996787757841</v>
      </c>
      <c r="GK585" s="1">
        <f>AVERAGE(GK559:GK567)</f>
        <v>0.570832681104453</v>
      </c>
      <c r="MO585" s="1">
        <f>AVERAGE(MO559:MO567)</f>
        <v>0.745541786728125</v>
      </c>
      <c r="MR585" s="1">
        <f>AVERAGE(MR559:MR567)</f>
        <v>0.747569082728027</v>
      </c>
      <c r="MU585" s="1">
        <f>AVERAGE(MU559:MU567)</f>
        <v>0.71808297273162</v>
      </c>
      <c r="MX585" s="1">
        <f>AVERAGE(MX559:MX567)</f>
        <v>0.687736255444061</v>
      </c>
      <c r="NA585" s="1">
        <f>AVERAGE(NA559:NA567)</f>
        <v>0.60177936046161</v>
      </c>
      <c r="TE585" s="1">
        <f>AVERAGE(TE559:TE567)</f>
        <v>0.744771891609774</v>
      </c>
      <c r="TH585" s="1">
        <f>AVERAGE(TH559:TH567)</f>
        <v>0.74694952089754</v>
      </c>
      <c r="TK585" s="1">
        <f>AVERAGE(TK559:TK567)</f>
        <v>0.719062583970469</v>
      </c>
      <c r="TN585" s="1">
        <f>AVERAGE(TN559:TN567)</f>
        <v>0.688065484640743</v>
      </c>
      <c r="TQ585" s="1">
        <f>AVERAGE(TQ559:TQ567)</f>
        <v>0.586500050511989</v>
      </c>
      <c r="UM585" s="1">
        <f>AVERAGE(UM559:UM567)</f>
        <v>0.74694952089754</v>
      </c>
      <c r="VU585" s="1">
        <f>AVERAGE(VU559:VU567)</f>
        <v>0.719062583970469</v>
      </c>
      <c r="XC585" s="1">
        <f>AVERAGE(XC559:XC567)</f>
        <v>0.688065484640743</v>
      </c>
      <c r="YK585" s="1">
        <f>AVERAGE(YK559:YK567)</f>
        <v>0.586500050511989</v>
      </c>
    </row>
    <row r="588" spans="11:539">
      <c r="K588" s="1" t="s">
        <v>106</v>
      </c>
      <c r="N588" s="1" t="s">
        <v>110</v>
      </c>
      <c r="Q588" s="1" t="s">
        <v>106</v>
      </c>
      <c r="T588" s="1" t="s">
        <v>114</v>
      </c>
      <c r="W588" s="1" t="s">
        <v>106</v>
      </c>
      <c r="BE588" s="1" t="s">
        <v>106</v>
      </c>
      <c r="BH588" s="1" t="s">
        <v>113</v>
      </c>
      <c r="BK588" s="1" t="s">
        <v>106</v>
      </c>
      <c r="BN588" s="1" t="s">
        <v>115</v>
      </c>
      <c r="BQ588" s="1" t="s">
        <v>106</v>
      </c>
      <c r="CY588" s="1" t="s">
        <v>106</v>
      </c>
      <c r="DB588" s="1" t="s">
        <v>111</v>
      </c>
      <c r="DE588" s="1" t="s">
        <v>106</v>
      </c>
      <c r="DH588" s="1" t="s">
        <v>120</v>
      </c>
      <c r="DK588" s="1" t="s">
        <v>113</v>
      </c>
      <c r="ES588" s="1" t="s">
        <v>113</v>
      </c>
      <c r="EV588" s="1" t="s">
        <v>114</v>
      </c>
      <c r="EY588" s="1" t="s">
        <v>106</v>
      </c>
      <c r="FB588" s="1" t="s">
        <v>116</v>
      </c>
      <c r="FE588" s="1" t="s">
        <v>106</v>
      </c>
      <c r="GA588" s="1" t="str">
        <f t="shared" ref="GA588:GA598" si="354">BE588</f>
        <v>a</v>
      </c>
      <c r="GD588" s="1" t="str">
        <f t="shared" ref="GD588:GD598" si="355">BH588</f>
        <v>ab</v>
      </c>
      <c r="GG588" s="1" t="str">
        <f t="shared" ref="GG588:GG598" si="356">BK588</f>
        <v>a</v>
      </c>
      <c r="GJ588" s="1" t="str">
        <f t="shared" ref="GJ588:GJ598" si="357">BN588</f>
        <v>de</v>
      </c>
      <c r="GM588" s="1" t="str">
        <f t="shared" ref="GM588:GM598" si="358">BQ588</f>
        <v>a</v>
      </c>
      <c r="MQ588" s="1" t="str">
        <f t="shared" ref="MQ588:MQ598" si="359">CY588</f>
        <v>a</v>
      </c>
      <c r="MT588" s="1" t="str">
        <f t="shared" ref="MT588:MT598" si="360">DB588</f>
        <v>b</v>
      </c>
      <c r="MW588" s="1" t="str">
        <f t="shared" ref="MW588:MW598" si="361">DE588</f>
        <v>a</v>
      </c>
      <c r="MZ588" s="1" t="str">
        <f t="shared" ref="MZ588:MZ598" si="362">DH588</f>
        <v>d</v>
      </c>
      <c r="NC588" s="1" t="str">
        <f t="shared" ref="NC588:NC598" si="363">DK588</f>
        <v>ab</v>
      </c>
      <c r="TG588" s="1" t="str">
        <f t="shared" ref="TG588:TG598" si="364">ES588</f>
        <v>ab</v>
      </c>
      <c r="TJ588" s="1" t="str">
        <f t="shared" ref="TJ588:TJ598" si="365">EV588</f>
        <v>c</v>
      </c>
      <c r="TM588" s="1" t="str">
        <f t="shared" ref="TM588:TM598" si="366">EY588</f>
        <v>a</v>
      </c>
      <c r="TP588" s="1" t="str">
        <f t="shared" ref="TP588:TP598" si="367">FB588</f>
        <v>cd</v>
      </c>
      <c r="TS588" s="1" t="str">
        <f t="shared" ref="TS588:TS598" si="368">FE588</f>
        <v>a</v>
      </c>
    </row>
    <row r="589" spans="11:539">
      <c r="K589" s="1" t="s">
        <v>106</v>
      </c>
      <c r="N589" s="1" t="s">
        <v>118</v>
      </c>
      <c r="Q589" s="1" t="s">
        <v>106</v>
      </c>
      <c r="T589" s="1" t="s">
        <v>114</v>
      </c>
      <c r="W589" s="1" t="s">
        <v>113</v>
      </c>
      <c r="BE589" s="1" t="s">
        <v>106</v>
      </c>
      <c r="BH589" s="1" t="s">
        <v>119</v>
      </c>
      <c r="BK589" s="1" t="s">
        <v>106</v>
      </c>
      <c r="BN589" s="1" t="s">
        <v>122</v>
      </c>
      <c r="BQ589" s="1" t="s">
        <v>113</v>
      </c>
      <c r="CY589" s="1" t="s">
        <v>106</v>
      </c>
      <c r="DB589" s="1" t="s">
        <v>111</v>
      </c>
      <c r="DE589" s="1" t="s">
        <v>113</v>
      </c>
      <c r="DH589" s="1" t="s">
        <v>120</v>
      </c>
      <c r="DK589" s="1" t="s">
        <v>114</v>
      </c>
      <c r="ES589" s="1" t="s">
        <v>113</v>
      </c>
      <c r="EV589" s="1" t="s">
        <v>114</v>
      </c>
      <c r="EY589" s="1" t="s">
        <v>113</v>
      </c>
      <c r="FB589" s="1" t="s">
        <v>116</v>
      </c>
      <c r="FE589" s="1" t="s">
        <v>118</v>
      </c>
      <c r="GA589" s="1" t="str">
        <f t="shared" si="354"/>
        <v>a</v>
      </c>
      <c r="GD589" s="1" t="str">
        <f t="shared" si="355"/>
        <v>bcd</v>
      </c>
      <c r="GG589" s="1" t="str">
        <f t="shared" si="356"/>
        <v>a</v>
      </c>
      <c r="GJ589" s="1" t="str">
        <f t="shared" si="357"/>
        <v>ef</v>
      </c>
      <c r="GM589" s="1" t="str">
        <f t="shared" si="358"/>
        <v>ab</v>
      </c>
      <c r="MQ589" s="1" t="str">
        <f t="shared" si="359"/>
        <v>a</v>
      </c>
      <c r="MT589" s="1" t="str">
        <f t="shared" si="360"/>
        <v>b</v>
      </c>
      <c r="MW589" s="1" t="str">
        <f t="shared" si="361"/>
        <v>ab</v>
      </c>
      <c r="MZ589" s="1" t="str">
        <f t="shared" si="362"/>
        <v>d</v>
      </c>
      <c r="NC589" s="1" t="str">
        <f t="shared" si="363"/>
        <v>c</v>
      </c>
      <c r="TG589" s="1" t="str">
        <f t="shared" si="364"/>
        <v>ab</v>
      </c>
      <c r="TJ589" s="1" t="str">
        <f t="shared" si="365"/>
        <v>c</v>
      </c>
      <c r="TM589" s="1" t="str">
        <f t="shared" si="366"/>
        <v>ab</v>
      </c>
      <c r="TP589" s="1" t="str">
        <f t="shared" si="367"/>
        <v>cd</v>
      </c>
      <c r="TS589" s="1" t="str">
        <f t="shared" si="368"/>
        <v>abc</v>
      </c>
    </row>
    <row r="590" spans="11:539">
      <c r="K590" s="1" t="s">
        <v>114</v>
      </c>
      <c r="N590" s="1" t="s">
        <v>112</v>
      </c>
      <c r="Q590" s="1" t="s">
        <v>108</v>
      </c>
      <c r="T590" s="1" t="s">
        <v>114</v>
      </c>
      <c r="W590" s="1" t="s">
        <v>113</v>
      </c>
      <c r="BE590" s="1" t="s">
        <v>111</v>
      </c>
      <c r="BH590" s="1" t="s">
        <v>112</v>
      </c>
      <c r="BK590" s="1" t="s">
        <v>114</v>
      </c>
      <c r="BN590" s="1" t="s">
        <v>107</v>
      </c>
      <c r="BQ590" s="1" t="s">
        <v>113</v>
      </c>
      <c r="CY590" s="1" t="s">
        <v>120</v>
      </c>
      <c r="DB590" s="1" t="s">
        <v>114</v>
      </c>
      <c r="DE590" s="1" t="s">
        <v>113</v>
      </c>
      <c r="DH590" s="1" t="s">
        <v>120</v>
      </c>
      <c r="DK590" s="1" t="s">
        <v>108</v>
      </c>
      <c r="ES590" s="1" t="s">
        <v>120</v>
      </c>
      <c r="EV590" s="1" t="s">
        <v>120</v>
      </c>
      <c r="EY590" s="1" t="s">
        <v>109</v>
      </c>
      <c r="FB590" s="1" t="s">
        <v>120</v>
      </c>
      <c r="FE590" s="1" t="s">
        <v>113</v>
      </c>
      <c r="GA590" s="1" t="str">
        <f t="shared" si="354"/>
        <v>b</v>
      </c>
      <c r="GD590" s="1" t="str">
        <f t="shared" si="355"/>
        <v>e</v>
      </c>
      <c r="GG590" s="1" t="str">
        <f t="shared" si="356"/>
        <v>c</v>
      </c>
      <c r="GJ590" s="1" t="str">
        <f t="shared" si="357"/>
        <v>f</v>
      </c>
      <c r="GM590" s="1" t="str">
        <f t="shared" si="358"/>
        <v>ab</v>
      </c>
      <c r="MQ590" s="1" t="str">
        <f t="shared" si="359"/>
        <v>d</v>
      </c>
      <c r="MT590" s="1" t="str">
        <f t="shared" si="360"/>
        <v>c</v>
      </c>
      <c r="MW590" s="1" t="str">
        <f t="shared" si="361"/>
        <v>ab</v>
      </c>
      <c r="MZ590" s="1" t="str">
        <f t="shared" si="362"/>
        <v>d</v>
      </c>
      <c r="NC590" s="1" t="str">
        <f t="shared" si="363"/>
        <v>bc</v>
      </c>
      <c r="TG590" s="1" t="str">
        <f t="shared" si="364"/>
        <v>d</v>
      </c>
      <c r="TJ590" s="1" t="str">
        <f t="shared" si="365"/>
        <v>d</v>
      </c>
      <c r="TM590" s="1" t="str">
        <f t="shared" si="366"/>
        <v>cde</v>
      </c>
      <c r="TP590" s="1" t="str">
        <f t="shared" si="367"/>
        <v>d</v>
      </c>
      <c r="TS590" s="1" t="str">
        <f t="shared" si="368"/>
        <v>ab</v>
      </c>
    </row>
    <row r="591" spans="11:539">
      <c r="K591" s="1" t="s">
        <v>113</v>
      </c>
      <c r="N591" s="1" t="s">
        <v>106</v>
      </c>
      <c r="Q591" s="1" t="s">
        <v>111</v>
      </c>
      <c r="T591" s="1" t="s">
        <v>114</v>
      </c>
      <c r="W591" s="1" t="s">
        <v>120</v>
      </c>
      <c r="BE591" s="1" t="s">
        <v>106</v>
      </c>
      <c r="BH591" s="1" t="s">
        <v>118</v>
      </c>
      <c r="BK591" s="1" t="s">
        <v>111</v>
      </c>
      <c r="BN591" s="1" t="s">
        <v>120</v>
      </c>
      <c r="BQ591" s="1" t="s">
        <v>112</v>
      </c>
      <c r="CY591" s="1" t="s">
        <v>108</v>
      </c>
      <c r="DB591" s="1" t="s">
        <v>106</v>
      </c>
      <c r="DE591" s="1" t="s">
        <v>111</v>
      </c>
      <c r="DH591" s="1" t="s">
        <v>120</v>
      </c>
      <c r="DK591" s="1" t="s">
        <v>106</v>
      </c>
      <c r="ES591" s="1" t="s">
        <v>106</v>
      </c>
      <c r="EV591" s="1" t="s">
        <v>111</v>
      </c>
      <c r="EY591" s="1" t="s">
        <v>108</v>
      </c>
      <c r="FB591" s="1" t="s">
        <v>114</v>
      </c>
      <c r="FE591" s="1" t="s">
        <v>106</v>
      </c>
      <c r="GA591" s="1" t="str">
        <f t="shared" si="354"/>
        <v>a</v>
      </c>
      <c r="GD591" s="1" t="str">
        <f t="shared" si="355"/>
        <v>abc</v>
      </c>
      <c r="GG591" s="1" t="str">
        <f t="shared" si="356"/>
        <v>b</v>
      </c>
      <c r="GJ591" s="1" t="str">
        <f t="shared" si="357"/>
        <v>d</v>
      </c>
      <c r="GM591" s="1" t="str">
        <f t="shared" si="358"/>
        <v>e</v>
      </c>
      <c r="MQ591" s="1" t="str">
        <f t="shared" si="359"/>
        <v>bc</v>
      </c>
      <c r="MT591" s="1" t="str">
        <f t="shared" si="360"/>
        <v>a</v>
      </c>
      <c r="MW591" s="1" t="str">
        <f t="shared" si="361"/>
        <v>b</v>
      </c>
      <c r="MZ591" s="1" t="str">
        <f t="shared" si="362"/>
        <v>d</v>
      </c>
      <c r="NC591" s="1" t="str">
        <f t="shared" si="363"/>
        <v>a</v>
      </c>
      <c r="TG591" s="1" t="str">
        <f t="shared" si="364"/>
        <v>a</v>
      </c>
      <c r="TJ591" s="1" t="str">
        <f t="shared" si="365"/>
        <v>b</v>
      </c>
      <c r="TM591" s="1" t="str">
        <f t="shared" si="366"/>
        <v>bc</v>
      </c>
      <c r="TP591" s="1" t="str">
        <f t="shared" si="367"/>
        <v>c</v>
      </c>
      <c r="TS591" s="1" t="str">
        <f t="shared" si="368"/>
        <v>a</v>
      </c>
    </row>
    <row r="592" spans="11:539">
      <c r="K592" s="1" t="s">
        <v>120</v>
      </c>
      <c r="N592" s="1" t="s">
        <v>113</v>
      </c>
      <c r="Q592" s="1" t="s">
        <v>120</v>
      </c>
      <c r="T592" s="1" t="s">
        <v>120</v>
      </c>
      <c r="W592" s="1" t="s">
        <v>112</v>
      </c>
      <c r="BE592" s="1" t="s">
        <v>114</v>
      </c>
      <c r="BH592" s="1" t="s">
        <v>106</v>
      </c>
      <c r="BK592" s="1" t="s">
        <v>120</v>
      </c>
      <c r="BN592" s="1" t="s">
        <v>117</v>
      </c>
      <c r="BQ592" s="1" t="s">
        <v>107</v>
      </c>
      <c r="CY592" s="1" t="s">
        <v>120</v>
      </c>
      <c r="DB592" s="1" t="s">
        <v>106</v>
      </c>
      <c r="DE592" s="1" t="s">
        <v>120</v>
      </c>
      <c r="DH592" s="1" t="s">
        <v>112</v>
      </c>
      <c r="DK592" s="1" t="s">
        <v>112</v>
      </c>
      <c r="ES592" s="1" t="s">
        <v>112</v>
      </c>
      <c r="EV592" s="1" t="s">
        <v>106</v>
      </c>
      <c r="EY592" s="1" t="s">
        <v>107</v>
      </c>
      <c r="FB592" s="1" t="s">
        <v>112</v>
      </c>
      <c r="FE592" s="1" t="s">
        <v>112</v>
      </c>
      <c r="GA592" s="1" t="str">
        <f t="shared" si="354"/>
        <v>c</v>
      </c>
      <c r="GD592" s="1" t="str">
        <f t="shared" si="355"/>
        <v>a</v>
      </c>
      <c r="GG592" s="1" t="str">
        <f t="shared" si="356"/>
        <v>d</v>
      </c>
      <c r="GJ592" s="1" t="str">
        <f t="shared" si="357"/>
        <v>g</v>
      </c>
      <c r="GM592" s="1" t="str">
        <f t="shared" si="358"/>
        <v>f</v>
      </c>
      <c r="MQ592" s="1" t="str">
        <f t="shared" si="359"/>
        <v>d</v>
      </c>
      <c r="MT592" s="1" t="str">
        <f t="shared" si="360"/>
        <v>a</v>
      </c>
      <c r="MW592" s="1" t="str">
        <f t="shared" si="361"/>
        <v>d</v>
      </c>
      <c r="MZ592" s="1" t="str">
        <f t="shared" si="362"/>
        <v>e</v>
      </c>
      <c r="NC592" s="1" t="str">
        <f t="shared" si="363"/>
        <v>e</v>
      </c>
      <c r="TG592" s="1" t="str">
        <f t="shared" si="364"/>
        <v>e</v>
      </c>
      <c r="TJ592" s="1" t="str">
        <f t="shared" si="365"/>
        <v>a</v>
      </c>
      <c r="TM592" s="1" t="str">
        <f t="shared" si="366"/>
        <v>f</v>
      </c>
      <c r="TP592" s="1" t="str">
        <f t="shared" si="367"/>
        <v>e</v>
      </c>
      <c r="TS592" s="1" t="str">
        <f t="shared" si="368"/>
        <v>e</v>
      </c>
    </row>
    <row r="593" spans="11:539">
      <c r="K593" s="1" t="s">
        <v>116</v>
      </c>
      <c r="N593" s="1" t="s">
        <v>109</v>
      </c>
      <c r="Q593" s="1" t="s">
        <v>114</v>
      </c>
      <c r="T593" s="1" t="s">
        <v>108</v>
      </c>
      <c r="W593" s="1" t="s">
        <v>111</v>
      </c>
      <c r="BE593" s="1" t="s">
        <v>111</v>
      </c>
      <c r="BH593" s="1" t="s">
        <v>112</v>
      </c>
      <c r="BK593" s="1" t="s">
        <v>114</v>
      </c>
      <c r="BN593" s="1" t="s">
        <v>114</v>
      </c>
      <c r="BQ593" s="1" t="s">
        <v>114</v>
      </c>
      <c r="CY593" s="1" t="s">
        <v>114</v>
      </c>
      <c r="DB593" s="1" t="s">
        <v>111</v>
      </c>
      <c r="DE593" s="1" t="s">
        <v>114</v>
      </c>
      <c r="DH593" s="1" t="s">
        <v>120</v>
      </c>
      <c r="DK593" s="1" t="s">
        <v>120</v>
      </c>
      <c r="ES593" s="1" t="s">
        <v>108</v>
      </c>
      <c r="EV593" s="1" t="s">
        <v>114</v>
      </c>
      <c r="EY593" s="1" t="s">
        <v>116</v>
      </c>
      <c r="FB593" s="1" t="s">
        <v>116</v>
      </c>
      <c r="FE593" s="1" t="s">
        <v>108</v>
      </c>
      <c r="GA593" s="1" t="str">
        <f t="shared" si="354"/>
        <v>b</v>
      </c>
      <c r="GD593" s="1" t="str">
        <f t="shared" si="355"/>
        <v>e</v>
      </c>
      <c r="GG593" s="1" t="str">
        <f t="shared" si="356"/>
        <v>c</v>
      </c>
      <c r="GJ593" s="1" t="str">
        <f t="shared" si="357"/>
        <v>c</v>
      </c>
      <c r="GM593" s="1" t="str">
        <f t="shared" si="358"/>
        <v>c</v>
      </c>
      <c r="MQ593" s="1" t="str">
        <f t="shared" si="359"/>
        <v>c</v>
      </c>
      <c r="MT593" s="1" t="str">
        <f t="shared" si="360"/>
        <v>b</v>
      </c>
      <c r="MW593" s="1" t="str">
        <f t="shared" si="361"/>
        <v>c</v>
      </c>
      <c r="MZ593" s="1" t="str">
        <f t="shared" si="362"/>
        <v>d</v>
      </c>
      <c r="NC593" s="1" t="str">
        <f t="shared" si="363"/>
        <v>d</v>
      </c>
      <c r="TG593" s="1" t="str">
        <f t="shared" si="364"/>
        <v>bc</v>
      </c>
      <c r="TJ593" s="1" t="str">
        <f t="shared" si="365"/>
        <v>c</v>
      </c>
      <c r="TM593" s="1" t="str">
        <f t="shared" si="366"/>
        <v>cd</v>
      </c>
      <c r="TP593" s="1" t="str">
        <f t="shared" si="367"/>
        <v>cd</v>
      </c>
      <c r="TS593" s="1" t="str">
        <f t="shared" si="368"/>
        <v>bc</v>
      </c>
    </row>
    <row r="594" spans="11:539">
      <c r="K594" s="1" t="s">
        <v>116</v>
      </c>
      <c r="N594" s="1" t="s">
        <v>110</v>
      </c>
      <c r="Q594" s="1" t="s">
        <v>114</v>
      </c>
      <c r="T594" s="1" t="s">
        <v>106</v>
      </c>
      <c r="W594" s="1" t="s">
        <v>114</v>
      </c>
      <c r="BE594" s="1" t="s">
        <v>111</v>
      </c>
      <c r="BH594" s="1" t="s">
        <v>109</v>
      </c>
      <c r="BK594" s="1" t="s">
        <v>114</v>
      </c>
      <c r="BN594" s="1" t="s">
        <v>106</v>
      </c>
      <c r="BQ594" s="1" t="s">
        <v>120</v>
      </c>
      <c r="CY594" s="1" t="s">
        <v>118</v>
      </c>
      <c r="DB594" s="1" t="s">
        <v>111</v>
      </c>
      <c r="DE594" s="1" t="s">
        <v>114</v>
      </c>
      <c r="DH594" s="1" t="s">
        <v>114</v>
      </c>
      <c r="DK594" s="1" t="s">
        <v>108</v>
      </c>
      <c r="ES594" s="1" t="s">
        <v>118</v>
      </c>
      <c r="EV594" s="1" t="s">
        <v>114</v>
      </c>
      <c r="EY594" s="1" t="s">
        <v>115</v>
      </c>
      <c r="FB594" s="1" t="s">
        <v>111</v>
      </c>
      <c r="FE594" s="1" t="s">
        <v>118</v>
      </c>
      <c r="GA594" s="1" t="str">
        <f t="shared" si="354"/>
        <v>b</v>
      </c>
      <c r="GD594" s="1" t="str">
        <f t="shared" si="355"/>
        <v>cde</v>
      </c>
      <c r="GG594" s="1" t="str">
        <f t="shared" si="356"/>
        <v>c</v>
      </c>
      <c r="GJ594" s="1" t="str">
        <f t="shared" si="357"/>
        <v>a</v>
      </c>
      <c r="GM594" s="1" t="str">
        <f t="shared" si="358"/>
        <v>d</v>
      </c>
      <c r="MQ594" s="1" t="str">
        <f t="shared" si="359"/>
        <v>abc</v>
      </c>
      <c r="MT594" s="1" t="str">
        <f t="shared" si="360"/>
        <v>b</v>
      </c>
      <c r="MW594" s="1" t="str">
        <f t="shared" si="361"/>
        <v>c</v>
      </c>
      <c r="MZ594" s="1" t="str">
        <f t="shared" si="362"/>
        <v>c</v>
      </c>
      <c r="NC594" s="1" t="str">
        <f t="shared" si="363"/>
        <v>bc</v>
      </c>
      <c r="TG594" s="1" t="str">
        <f t="shared" si="364"/>
        <v>abc</v>
      </c>
      <c r="TJ594" s="1" t="str">
        <f t="shared" si="365"/>
        <v>c</v>
      </c>
      <c r="TM594" s="1" t="str">
        <f t="shared" si="366"/>
        <v>de</v>
      </c>
      <c r="TP594" s="1" t="str">
        <f t="shared" si="367"/>
        <v>b</v>
      </c>
      <c r="TS594" s="1" t="str">
        <f t="shared" si="368"/>
        <v>abc</v>
      </c>
    </row>
    <row r="595" spans="11:539">
      <c r="K595" s="1" t="s">
        <v>106</v>
      </c>
      <c r="N595" s="1" t="s">
        <v>109</v>
      </c>
      <c r="Q595" s="1" t="s">
        <v>106</v>
      </c>
      <c r="T595" s="1" t="s">
        <v>114</v>
      </c>
      <c r="W595" s="1" t="s">
        <v>112</v>
      </c>
      <c r="BE595" s="1" t="s">
        <v>106</v>
      </c>
      <c r="BH595" s="1" t="s">
        <v>109</v>
      </c>
      <c r="BK595" s="1" t="s">
        <v>106</v>
      </c>
      <c r="BN595" s="1" t="s">
        <v>115</v>
      </c>
      <c r="BQ595" s="1" t="s">
        <v>107</v>
      </c>
      <c r="CY595" s="1" t="s">
        <v>114</v>
      </c>
      <c r="DB595" s="1" t="s">
        <v>111</v>
      </c>
      <c r="DE595" s="1" t="s">
        <v>113</v>
      </c>
      <c r="DH595" s="1" t="s">
        <v>106</v>
      </c>
      <c r="DK595" s="1" t="s">
        <v>107</v>
      </c>
      <c r="ES595" s="1" t="s">
        <v>114</v>
      </c>
      <c r="EV595" s="1" t="s">
        <v>116</v>
      </c>
      <c r="EY595" s="1" t="s">
        <v>114</v>
      </c>
      <c r="FB595" s="1" t="s">
        <v>113</v>
      </c>
      <c r="FE595" s="1" t="s">
        <v>122</v>
      </c>
      <c r="GA595" s="1" t="str">
        <f t="shared" si="354"/>
        <v>a</v>
      </c>
      <c r="GD595" s="1" t="str">
        <f t="shared" si="355"/>
        <v>cde</v>
      </c>
      <c r="GG595" s="1" t="str">
        <f t="shared" si="356"/>
        <v>a</v>
      </c>
      <c r="GJ595" s="1" t="str">
        <f t="shared" si="357"/>
        <v>de</v>
      </c>
      <c r="GM595" s="1" t="str">
        <f t="shared" si="358"/>
        <v>f</v>
      </c>
      <c r="MQ595" s="1" t="str">
        <f t="shared" si="359"/>
        <v>c</v>
      </c>
      <c r="MT595" s="1" t="str">
        <f t="shared" si="360"/>
        <v>b</v>
      </c>
      <c r="MW595" s="1" t="str">
        <f t="shared" si="361"/>
        <v>ab</v>
      </c>
      <c r="MZ595" s="1" t="str">
        <f t="shared" si="362"/>
        <v>a</v>
      </c>
      <c r="NC595" s="1" t="str">
        <f t="shared" si="363"/>
        <v>f</v>
      </c>
      <c r="TG595" s="1" t="str">
        <f t="shared" si="364"/>
        <v>c</v>
      </c>
      <c r="TJ595" s="1" t="str">
        <f t="shared" si="365"/>
        <v>cd</v>
      </c>
      <c r="TM595" s="1" t="str">
        <f t="shared" si="366"/>
        <v>c</v>
      </c>
      <c r="TP595" s="1" t="str">
        <f t="shared" si="367"/>
        <v>ab</v>
      </c>
      <c r="TS595" s="1" t="str">
        <f t="shared" si="368"/>
        <v>ef</v>
      </c>
    </row>
    <row r="596" spans="11:539">
      <c r="K596" s="1" t="s">
        <v>116</v>
      </c>
      <c r="N596" s="1" t="s">
        <v>109</v>
      </c>
      <c r="Q596" s="1" t="s">
        <v>114</v>
      </c>
      <c r="T596" s="1" t="s">
        <v>111</v>
      </c>
      <c r="W596" s="1" t="s">
        <v>111</v>
      </c>
      <c r="BE596" s="1" t="s">
        <v>111</v>
      </c>
      <c r="BH596" s="1" t="s">
        <v>119</v>
      </c>
      <c r="BK596" s="1" t="s">
        <v>114</v>
      </c>
      <c r="BN596" s="1" t="s">
        <v>111</v>
      </c>
      <c r="BQ596" s="1" t="s">
        <v>108</v>
      </c>
      <c r="CY596" s="1" t="s">
        <v>113</v>
      </c>
      <c r="DB596" s="1" t="s">
        <v>111</v>
      </c>
      <c r="DE596" s="1" t="s">
        <v>114</v>
      </c>
      <c r="DH596" s="1" t="s">
        <v>120</v>
      </c>
      <c r="DK596" s="1" t="s">
        <v>120</v>
      </c>
      <c r="ES596" s="1" t="s">
        <v>108</v>
      </c>
      <c r="EV596" s="1" t="s">
        <v>114</v>
      </c>
      <c r="EY596" s="1" t="s">
        <v>115</v>
      </c>
      <c r="FB596" s="1" t="s">
        <v>114</v>
      </c>
      <c r="FE596" s="1" t="s">
        <v>114</v>
      </c>
      <c r="GA596" s="1" t="str">
        <f t="shared" si="354"/>
        <v>b</v>
      </c>
      <c r="GD596" s="1" t="str">
        <f t="shared" si="355"/>
        <v>bcd</v>
      </c>
      <c r="GG596" s="1" t="str">
        <f t="shared" si="356"/>
        <v>c</v>
      </c>
      <c r="GJ596" s="1" t="str">
        <f t="shared" si="357"/>
        <v>b</v>
      </c>
      <c r="GM596" s="1" t="str">
        <f t="shared" si="358"/>
        <v>bc</v>
      </c>
      <c r="MQ596" s="1" t="str">
        <f t="shared" si="359"/>
        <v>ab</v>
      </c>
      <c r="MT596" s="1" t="str">
        <f t="shared" si="360"/>
        <v>b</v>
      </c>
      <c r="MW596" s="1" t="str">
        <f t="shared" si="361"/>
        <v>c</v>
      </c>
      <c r="MZ596" s="1" t="str">
        <f t="shared" si="362"/>
        <v>d</v>
      </c>
      <c r="NC596" s="1" t="str">
        <f t="shared" si="363"/>
        <v>d</v>
      </c>
      <c r="TG596" s="1" t="str">
        <f t="shared" si="364"/>
        <v>bc</v>
      </c>
      <c r="TJ596" s="1" t="str">
        <f t="shared" si="365"/>
        <v>c</v>
      </c>
      <c r="TM596" s="1" t="str">
        <f t="shared" si="366"/>
        <v>de</v>
      </c>
      <c r="TP596" s="1" t="str">
        <f t="shared" si="367"/>
        <v>c</v>
      </c>
      <c r="TS596" s="1" t="str">
        <f t="shared" si="368"/>
        <v>c</v>
      </c>
    </row>
    <row r="597" spans="11:539">
      <c r="K597" s="1" t="s">
        <v>108</v>
      </c>
      <c r="N597" s="1" t="s">
        <v>115</v>
      </c>
      <c r="Q597" s="1" t="s">
        <v>114</v>
      </c>
      <c r="T597" s="1" t="s">
        <v>106</v>
      </c>
      <c r="W597" s="1" t="s">
        <v>114</v>
      </c>
      <c r="BE597" s="1" t="s">
        <v>111</v>
      </c>
      <c r="BH597" s="1" t="s">
        <v>115</v>
      </c>
      <c r="BK597" s="1" t="s">
        <v>114</v>
      </c>
      <c r="BN597" s="1" t="s">
        <v>106</v>
      </c>
      <c r="BQ597" s="1" t="s">
        <v>120</v>
      </c>
      <c r="CY597" s="1" t="s">
        <v>106</v>
      </c>
      <c r="DB597" s="1" t="s">
        <v>111</v>
      </c>
      <c r="DE597" s="1" t="s">
        <v>114</v>
      </c>
      <c r="DH597" s="1" t="s">
        <v>111</v>
      </c>
      <c r="DK597" s="1" t="s">
        <v>114</v>
      </c>
      <c r="ES597" s="1" t="s">
        <v>113</v>
      </c>
      <c r="EV597" s="1" t="s">
        <v>116</v>
      </c>
      <c r="EY597" s="1" t="s">
        <v>112</v>
      </c>
      <c r="FB597" s="1" t="s">
        <v>106</v>
      </c>
      <c r="FE597" s="1" t="s">
        <v>120</v>
      </c>
      <c r="GA597" s="1" t="str">
        <f t="shared" si="354"/>
        <v>b</v>
      </c>
      <c r="GD597" s="1" t="str">
        <f t="shared" si="355"/>
        <v>de</v>
      </c>
      <c r="GG597" s="1" t="str">
        <f t="shared" si="356"/>
        <v>c</v>
      </c>
      <c r="GJ597" s="1" t="str">
        <f t="shared" si="357"/>
        <v>a</v>
      </c>
      <c r="GM597" s="1" t="str">
        <f t="shared" si="358"/>
        <v>d</v>
      </c>
      <c r="MQ597" s="1" t="str">
        <f t="shared" si="359"/>
        <v>a</v>
      </c>
      <c r="MT597" s="1" t="str">
        <f t="shared" si="360"/>
        <v>b</v>
      </c>
      <c r="MW597" s="1" t="str">
        <f t="shared" si="361"/>
        <v>c</v>
      </c>
      <c r="MZ597" s="1" t="str">
        <f t="shared" si="362"/>
        <v>b</v>
      </c>
      <c r="NC597" s="1" t="str">
        <f t="shared" si="363"/>
        <v>c</v>
      </c>
      <c r="TG597" s="1" t="str">
        <f t="shared" si="364"/>
        <v>ab</v>
      </c>
      <c r="TJ597" s="1" t="str">
        <f t="shared" si="365"/>
        <v>cd</v>
      </c>
      <c r="TM597" s="1" t="str">
        <f t="shared" si="366"/>
        <v>e</v>
      </c>
      <c r="TP597" s="1" t="str">
        <f t="shared" si="367"/>
        <v>a</v>
      </c>
      <c r="TS597" s="1" t="str">
        <f t="shared" si="368"/>
        <v>d</v>
      </c>
    </row>
    <row r="598" spans="11:539">
      <c r="K598" s="1" t="s">
        <v>106</v>
      </c>
      <c r="N598" s="1" t="s">
        <v>643</v>
      </c>
      <c r="Q598" s="1" t="s">
        <v>106</v>
      </c>
      <c r="T598" s="1" t="s">
        <v>114</v>
      </c>
      <c r="W598" s="1" t="s">
        <v>112</v>
      </c>
      <c r="BE598" s="1" t="s">
        <v>106</v>
      </c>
      <c r="BH598" s="1" t="s">
        <v>118</v>
      </c>
      <c r="BK598" s="1" t="s">
        <v>106</v>
      </c>
      <c r="BN598" s="1" t="s">
        <v>115</v>
      </c>
      <c r="BQ598" s="1" t="s">
        <v>107</v>
      </c>
      <c r="CY598" s="1" t="s">
        <v>118</v>
      </c>
      <c r="DB598" s="1" t="s">
        <v>111</v>
      </c>
      <c r="DE598" s="1" t="s">
        <v>111</v>
      </c>
      <c r="DH598" s="1" t="s">
        <v>108</v>
      </c>
      <c r="DK598" s="1" t="s">
        <v>107</v>
      </c>
      <c r="ES598" s="1" t="s">
        <v>118</v>
      </c>
      <c r="EV598" s="1" t="s">
        <v>114</v>
      </c>
      <c r="EY598" s="1" t="s">
        <v>108</v>
      </c>
      <c r="FB598" s="1" t="s">
        <v>113</v>
      </c>
      <c r="FE598" s="1" t="s">
        <v>107</v>
      </c>
      <c r="GA598" s="1" t="str">
        <f t="shared" si="354"/>
        <v>a</v>
      </c>
      <c r="GD598" s="1" t="str">
        <f t="shared" si="355"/>
        <v>abc</v>
      </c>
      <c r="GG598" s="1" t="str">
        <f t="shared" si="356"/>
        <v>a</v>
      </c>
      <c r="GJ598" s="1" t="str">
        <f t="shared" si="357"/>
        <v>de</v>
      </c>
      <c r="GM598" s="1" t="str">
        <f t="shared" si="358"/>
        <v>f</v>
      </c>
      <c r="MQ598" s="1" t="str">
        <f t="shared" si="359"/>
        <v>abc</v>
      </c>
      <c r="MT598" s="1" t="str">
        <f t="shared" si="360"/>
        <v>b</v>
      </c>
      <c r="MW598" s="1" t="str">
        <f t="shared" si="361"/>
        <v>b</v>
      </c>
      <c r="MZ598" s="1" t="str">
        <f t="shared" si="362"/>
        <v>bc</v>
      </c>
      <c r="NC598" s="1" t="str">
        <f t="shared" si="363"/>
        <v>f</v>
      </c>
      <c r="TG598" s="1" t="str">
        <f t="shared" si="364"/>
        <v>abc</v>
      </c>
      <c r="TJ598" s="1" t="str">
        <f t="shared" si="365"/>
        <v>c</v>
      </c>
      <c r="TM598" s="1" t="str">
        <f t="shared" si="366"/>
        <v>bc</v>
      </c>
      <c r="TP598" s="1" t="str">
        <f t="shared" si="367"/>
        <v>ab</v>
      </c>
      <c r="TS598" s="1" t="str">
        <f t="shared" si="368"/>
        <v>f</v>
      </c>
    </row>
    <row r="600" spans="15:540">
      <c r="O600" s="6"/>
      <c r="P600" s="6"/>
      <c r="Q600" s="6"/>
      <c r="R600" s="6"/>
      <c r="S600" s="6"/>
      <c r="T600" s="6"/>
      <c r="U600" s="6"/>
      <c r="V600" s="6"/>
      <c r="W600" s="6"/>
      <c r="X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MU600" s="6"/>
      <c r="MV600" s="6"/>
      <c r="MW600" s="6"/>
      <c r="MX600" s="6"/>
      <c r="MY600" s="6"/>
      <c r="MZ600" s="6"/>
      <c r="NA600" s="6"/>
      <c r="NB600" s="6"/>
      <c r="NC600" s="6"/>
      <c r="ND600" s="6"/>
      <c r="TK600" s="6"/>
      <c r="TL600" s="6"/>
      <c r="TM600" s="6"/>
      <c r="TN600" s="6"/>
      <c r="TO600" s="6"/>
      <c r="TP600" s="6"/>
      <c r="TQ600" s="6"/>
      <c r="TR600" s="6"/>
      <c r="TS600" s="6"/>
      <c r="TT600" s="6"/>
    </row>
    <row r="601" spans="12:664">
      <c r="L601" s="1">
        <f t="shared" ref="L600:L633" si="369">L367</f>
        <v>0.982770745428973</v>
      </c>
      <c r="O601" s="6">
        <f t="shared" ref="O600:O633" si="370">AT601</f>
        <v>0.982590529247911</v>
      </c>
      <c r="R601" s="6">
        <f t="shared" ref="R600:R633" si="371">CB601</f>
        <v>0.942518648530057</v>
      </c>
      <c r="U601" s="6">
        <f t="shared" ref="U600:U633" si="372">DJ601</f>
        <v>0.922174181593576</v>
      </c>
      <c r="X601" s="6">
        <f t="shared" ref="X600:X633" si="373">ER601</f>
        <v>0.826625386996904</v>
      </c>
      <c r="AT601" s="1">
        <f t="shared" ref="AT600:AT633" si="374">AT367</f>
        <v>0.982590529247911</v>
      </c>
      <c r="CB601" s="1">
        <f t="shared" ref="CB600:CB633" si="375">CB367</f>
        <v>0.942518648530057</v>
      </c>
      <c r="DJ601" s="1">
        <f t="shared" ref="DJ600:DJ633" si="376">DJ367</f>
        <v>0.922174181593576</v>
      </c>
      <c r="ER601" s="1">
        <f t="shared" ref="ER600:ER633" si="377">ER367</f>
        <v>0.826625386996904</v>
      </c>
      <c r="GB601" s="1">
        <f t="shared" ref="GB600:GB633" si="378">GB367</f>
        <v>0.982061202954625</v>
      </c>
      <c r="GE601" s="6">
        <f t="shared" ref="GE600:GE633" si="379">HJ601</f>
        <v>0.982547993019197</v>
      </c>
      <c r="GH601" s="6">
        <f t="shared" ref="GH600:GH633" si="380">IR601</f>
        <v>0.942035398230089</v>
      </c>
      <c r="GK601" s="6">
        <f t="shared" ref="GK600:GK633" si="381">JZ601</f>
        <v>0.920665387076136</v>
      </c>
      <c r="GN601" s="6">
        <f t="shared" ref="GN600:GN633" si="382">LH601</f>
        <v>0.821428571428571</v>
      </c>
      <c r="HJ601" s="1">
        <f t="shared" ref="HJ600:HJ633" si="383">HJ367</f>
        <v>0.982547993019197</v>
      </c>
      <c r="IR601" s="1">
        <f t="shared" ref="IR600:IR633" si="384">IR367</f>
        <v>0.942035398230089</v>
      </c>
      <c r="JZ601" s="1">
        <f t="shared" ref="JZ600:JZ633" si="385">JZ367</f>
        <v>0.920665387076136</v>
      </c>
      <c r="LH601" s="1">
        <f t="shared" ref="LH600:LH633" si="386">LH367</f>
        <v>0.821428571428571</v>
      </c>
      <c r="MR601" s="1">
        <f t="shared" ref="MR600:MR633" si="387">MR367</f>
        <v>0.984089370345294</v>
      </c>
      <c r="MU601" s="6">
        <f t="shared" ref="MU600:MU633" si="388">NZ601</f>
        <v>0.983349983349983</v>
      </c>
      <c r="MX601" s="6">
        <f t="shared" ref="MX600:MX633" si="389">PH601</f>
        <v>0.95138592750533</v>
      </c>
      <c r="NA601" s="6">
        <f t="shared" ref="NA600:NA633" si="390">QP601</f>
        <v>0.926328502415459</v>
      </c>
      <c r="ND601" s="6">
        <f t="shared" ref="ND600:ND633" si="391">RX601</f>
        <v>0.85531914893617</v>
      </c>
      <c r="NZ601" s="1">
        <f t="shared" ref="NZ600:NZ633" si="392">NZ367</f>
        <v>0.983349983349983</v>
      </c>
      <c r="PH601" s="1">
        <f t="shared" ref="PH600:PH633" si="393">PH367</f>
        <v>0.95138592750533</v>
      </c>
      <c r="QP601" s="1">
        <f t="shared" ref="QP600:QP633" si="394">QP367</f>
        <v>0.926328502415459</v>
      </c>
      <c r="RX601" s="1">
        <f t="shared" ref="RX600:RX633" si="395">RX367</f>
        <v>0.85531914893617</v>
      </c>
      <c r="TH601" s="1">
        <f t="shared" ref="TH600:TH633" si="396">TH367</f>
        <v>0.98304510003391</v>
      </c>
      <c r="TK601" s="6">
        <f t="shared" ref="TK600:TK633" si="397">UP601</f>
        <v>0.983434753211629</v>
      </c>
      <c r="TN601" s="6">
        <f t="shared" ref="TN600:TN633" si="398">VX601</f>
        <v>0.951572847682119</v>
      </c>
      <c r="TQ601" s="6">
        <f t="shared" ref="TQ600:TQ633" si="399">XF601</f>
        <v>0.925343811394892</v>
      </c>
      <c r="TT601" s="6">
        <f t="shared" ref="TT600:TT633" si="400">YN601</f>
        <v>0.857142857142857</v>
      </c>
      <c r="UP601" s="1">
        <f t="shared" ref="UP600:UP633" si="401">UP367</f>
        <v>0.983434753211629</v>
      </c>
      <c r="VX601" s="1">
        <f t="shared" ref="VX600:VX633" si="402">VX367</f>
        <v>0.951572847682119</v>
      </c>
      <c r="XF601" s="1">
        <f t="shared" ref="XF600:XF633" si="403">XF367</f>
        <v>0.925343811394892</v>
      </c>
      <c r="YN601" s="1">
        <f t="shared" ref="YN600:YN633" si="404">YN367</f>
        <v>0.857142857142857</v>
      </c>
    </row>
    <row r="602" spans="12:664">
      <c r="L602" s="1">
        <f t="shared" si="369"/>
        <v>0.981994958588405</v>
      </c>
      <c r="O602" s="6">
        <f t="shared" si="370"/>
        <v>0.981545961002785</v>
      </c>
      <c r="R602" s="6">
        <f t="shared" si="371"/>
        <v>0.942093541202673</v>
      </c>
      <c r="U602" s="6">
        <f t="shared" si="372"/>
        <v>0.919952210274791</v>
      </c>
      <c r="X602" s="6">
        <f t="shared" si="373"/>
        <v>0.822822822822823</v>
      </c>
      <c r="AT602" s="1">
        <f t="shared" si="374"/>
        <v>0.981545961002785</v>
      </c>
      <c r="CB602" s="1">
        <f t="shared" si="375"/>
        <v>0.942093541202673</v>
      </c>
      <c r="DJ602" s="1">
        <f t="shared" si="376"/>
        <v>0.919952210274791</v>
      </c>
      <c r="ER602" s="1">
        <f t="shared" si="377"/>
        <v>0.822822822822823</v>
      </c>
      <c r="GB602" s="1">
        <f t="shared" si="378"/>
        <v>0.982857142857143</v>
      </c>
      <c r="GE602" s="6">
        <f t="shared" si="379"/>
        <v>0.981679917041134</v>
      </c>
      <c r="GH602" s="6">
        <f t="shared" si="380"/>
        <v>0.942518648530057</v>
      </c>
      <c r="GK602" s="6">
        <f t="shared" si="381"/>
        <v>0.92374457532548</v>
      </c>
      <c r="GN602" s="6">
        <f t="shared" si="382"/>
        <v>0.821212121212121</v>
      </c>
      <c r="HJ602" s="1">
        <f t="shared" si="383"/>
        <v>0.981679917041134</v>
      </c>
      <c r="IR602" s="1">
        <f t="shared" si="384"/>
        <v>0.942518648530057</v>
      </c>
      <c r="JZ602" s="1">
        <f t="shared" si="385"/>
        <v>0.92374457532548</v>
      </c>
      <c r="LH602" s="1">
        <f t="shared" si="386"/>
        <v>0.821212121212121</v>
      </c>
      <c r="MR602" s="1">
        <f t="shared" si="387"/>
        <v>0.983022636484687</v>
      </c>
      <c r="MU602" s="6">
        <f t="shared" si="388"/>
        <v>0.983395459166384</v>
      </c>
      <c r="MX602" s="6">
        <f t="shared" si="389"/>
        <v>0.951403435274403</v>
      </c>
      <c r="NA602" s="6">
        <f t="shared" si="390"/>
        <v>0.924816625916871</v>
      </c>
      <c r="ND602" s="6">
        <f t="shared" si="391"/>
        <v>0.853556485355649</v>
      </c>
      <c r="NZ602" s="1">
        <f t="shared" si="392"/>
        <v>0.983395459166384</v>
      </c>
      <c r="PH602" s="1">
        <f t="shared" si="393"/>
        <v>0.951403435274403</v>
      </c>
      <c r="QP602" s="1">
        <f t="shared" si="394"/>
        <v>0.924816625916871</v>
      </c>
      <c r="RX602" s="1">
        <f t="shared" si="395"/>
        <v>0.853556485355649</v>
      </c>
      <c r="TH602" s="1">
        <f t="shared" si="396"/>
        <v>0.983994664888296</v>
      </c>
      <c r="TK602" s="6">
        <f t="shared" si="397"/>
        <v>0.98330550918197</v>
      </c>
      <c r="TN602" s="6">
        <f t="shared" si="398"/>
        <v>0.951552795031056</v>
      </c>
      <c r="TQ602" s="6">
        <f t="shared" si="399"/>
        <v>0.925948973242066</v>
      </c>
      <c r="TT602" s="6">
        <f t="shared" si="400"/>
        <v>0.856512141280353</v>
      </c>
      <c r="UP602" s="1">
        <f t="shared" si="401"/>
        <v>0.98330550918197</v>
      </c>
      <c r="VX602" s="1">
        <f t="shared" si="402"/>
        <v>0.951552795031056</v>
      </c>
      <c r="XF602" s="1">
        <f t="shared" si="403"/>
        <v>0.925948973242066</v>
      </c>
      <c r="YN602" s="1">
        <f t="shared" si="404"/>
        <v>0.856512141280353</v>
      </c>
    </row>
    <row r="603" spans="12:664">
      <c r="L603" s="1">
        <f t="shared" si="369"/>
        <v>0.981869889797369</v>
      </c>
      <c r="O603" s="6">
        <f t="shared" si="370"/>
        <v>0.982758620689655</v>
      </c>
      <c r="R603" s="6">
        <f t="shared" si="371"/>
        <v>0.942458587619878</v>
      </c>
      <c r="U603" s="6">
        <f t="shared" si="372"/>
        <v>0.923359901900674</v>
      </c>
      <c r="X603" s="6">
        <f t="shared" si="373"/>
        <v>0.822033898305085</v>
      </c>
      <c r="AT603" s="1">
        <f t="shared" si="374"/>
        <v>0.982758620689655</v>
      </c>
      <c r="CB603" s="1">
        <f t="shared" si="375"/>
        <v>0.942458587619878</v>
      </c>
      <c r="DJ603" s="1">
        <f t="shared" si="376"/>
        <v>0.923359901900674</v>
      </c>
      <c r="ER603" s="1">
        <f t="shared" si="377"/>
        <v>0.822033898305085</v>
      </c>
      <c r="GB603" s="1">
        <f t="shared" si="378"/>
        <v>0.982690227190768</v>
      </c>
      <c r="GE603" s="6">
        <f t="shared" si="379"/>
        <v>0.982474588152822</v>
      </c>
      <c r="GH603" s="6">
        <f t="shared" si="380"/>
        <v>0.942920353982301</v>
      </c>
      <c r="GK603" s="6">
        <f t="shared" si="381"/>
        <v>0.923173803526449</v>
      </c>
      <c r="GN603" s="6">
        <f t="shared" si="382"/>
        <v>0.824615384615385</v>
      </c>
      <c r="HJ603" s="1">
        <f t="shared" si="383"/>
        <v>0.982474588152822</v>
      </c>
      <c r="IR603" s="1">
        <f t="shared" si="384"/>
        <v>0.942920353982301</v>
      </c>
      <c r="JZ603" s="1">
        <f t="shared" si="385"/>
        <v>0.923173803526449</v>
      </c>
      <c r="LH603" s="1">
        <f t="shared" si="386"/>
        <v>0.824615384615385</v>
      </c>
      <c r="MR603" s="1">
        <f t="shared" si="387"/>
        <v>0.983249581239531</v>
      </c>
      <c r="MU603" s="6">
        <f t="shared" si="388"/>
        <v>0.983164983164983</v>
      </c>
      <c r="MX603" s="6">
        <f t="shared" si="389"/>
        <v>0.952049180327869</v>
      </c>
      <c r="NA603" s="6">
        <f t="shared" si="390"/>
        <v>0.927672955974843</v>
      </c>
      <c r="ND603" s="6">
        <f t="shared" si="391"/>
        <v>0.855042016806723</v>
      </c>
      <c r="NZ603" s="1">
        <f t="shared" si="392"/>
        <v>0.983164983164983</v>
      </c>
      <c r="PH603" s="1">
        <f t="shared" si="393"/>
        <v>0.952049180327869</v>
      </c>
      <c r="QP603" s="1">
        <f t="shared" si="394"/>
        <v>0.927672955974843</v>
      </c>
      <c r="RX603" s="1">
        <f t="shared" si="395"/>
        <v>0.855042016806723</v>
      </c>
      <c r="TH603" s="1">
        <f t="shared" si="396"/>
        <v>0.983843823628408</v>
      </c>
      <c r="TK603" s="6">
        <f t="shared" si="397"/>
        <v>0.983119513841999</v>
      </c>
      <c r="TN603" s="6">
        <f t="shared" si="398"/>
        <v>0.951075495571489</v>
      </c>
      <c r="TQ603" s="6">
        <f t="shared" si="399"/>
        <v>0.927583936800527</v>
      </c>
      <c r="TT603" s="6">
        <f t="shared" si="400"/>
        <v>0.855579868708972</v>
      </c>
      <c r="UP603" s="1">
        <f t="shared" si="401"/>
        <v>0.983119513841999</v>
      </c>
      <c r="VX603" s="1">
        <f t="shared" si="402"/>
        <v>0.951075495571489</v>
      </c>
      <c r="XF603" s="1">
        <f t="shared" si="403"/>
        <v>0.927583936800527</v>
      </c>
      <c r="YN603" s="1">
        <f t="shared" si="404"/>
        <v>0.855579868708972</v>
      </c>
    </row>
    <row r="604" spans="12:664">
      <c r="L604" s="1">
        <f t="shared" si="369"/>
        <v>0.981962481962482</v>
      </c>
      <c r="O604" s="6">
        <f t="shared" si="370"/>
        <v>0.981837233670975</v>
      </c>
      <c r="R604" s="6">
        <f t="shared" si="371"/>
        <v>0.942579505300353</v>
      </c>
      <c r="U604" s="6">
        <f t="shared" si="372"/>
        <v>0.910271546635183</v>
      </c>
      <c r="X604" s="6">
        <f t="shared" si="373"/>
        <v>0.817391304347826</v>
      </c>
      <c r="AT604" s="1">
        <f t="shared" si="374"/>
        <v>0.981837233670975</v>
      </c>
      <c r="CB604" s="1">
        <f t="shared" si="375"/>
        <v>0.942579505300353</v>
      </c>
      <c r="DJ604" s="1">
        <f t="shared" si="376"/>
        <v>0.910271546635183</v>
      </c>
      <c r="ER604" s="1">
        <f t="shared" si="377"/>
        <v>0.817391304347826</v>
      </c>
      <c r="GB604" s="1">
        <f t="shared" si="378"/>
        <v>0.982405745062837</v>
      </c>
      <c r="GE604" s="6">
        <f t="shared" si="379"/>
        <v>0.982346832814122</v>
      </c>
      <c r="GH604" s="6">
        <f t="shared" si="380"/>
        <v>0.942857142857143</v>
      </c>
      <c r="GK604" s="6">
        <f t="shared" si="381"/>
        <v>0.911656441717791</v>
      </c>
      <c r="GN604" s="6">
        <f t="shared" si="382"/>
        <v>0.816455696202532</v>
      </c>
      <c r="HJ604" s="1">
        <f t="shared" si="383"/>
        <v>0.982346832814122</v>
      </c>
      <c r="IR604" s="1">
        <f t="shared" si="384"/>
        <v>0.942857142857143</v>
      </c>
      <c r="JZ604" s="1">
        <f t="shared" si="385"/>
        <v>0.911656441717791</v>
      </c>
      <c r="LH604" s="1">
        <f t="shared" si="386"/>
        <v>0.816455696202532</v>
      </c>
      <c r="MR604" s="1">
        <f t="shared" si="387"/>
        <v>0.983405243942914</v>
      </c>
      <c r="MU604" s="6">
        <f t="shared" si="388"/>
        <v>0.982688391038697</v>
      </c>
      <c r="MX604" s="6">
        <f t="shared" si="389"/>
        <v>0.951146983857264</v>
      </c>
      <c r="NA604" s="6">
        <f t="shared" si="390"/>
        <v>0.920321185917233</v>
      </c>
      <c r="ND604" s="6">
        <f t="shared" si="391"/>
        <v>0.851380042462845</v>
      </c>
      <c r="NZ604" s="1">
        <f t="shared" si="392"/>
        <v>0.982688391038697</v>
      </c>
      <c r="PH604" s="1">
        <f t="shared" si="393"/>
        <v>0.951146983857264</v>
      </c>
      <c r="QP604" s="1">
        <f t="shared" si="394"/>
        <v>0.920321185917233</v>
      </c>
      <c r="RX604" s="1">
        <f t="shared" si="395"/>
        <v>0.851380042462845</v>
      </c>
      <c r="TH604" s="1">
        <f t="shared" si="396"/>
        <v>0.983673469387755</v>
      </c>
      <c r="TK604" s="6">
        <f t="shared" si="397"/>
        <v>0.983</v>
      </c>
      <c r="TN604" s="6">
        <f t="shared" si="398"/>
        <v>0.951320132013201</v>
      </c>
      <c r="TQ604" s="6">
        <f t="shared" si="399"/>
        <v>0.920759659462999</v>
      </c>
      <c r="TT604" s="6">
        <f t="shared" si="400"/>
        <v>0.850111856823266</v>
      </c>
      <c r="UP604" s="1">
        <f t="shared" si="401"/>
        <v>0.983</v>
      </c>
      <c r="VX604" s="1">
        <f t="shared" si="402"/>
        <v>0.951320132013201</v>
      </c>
      <c r="XF604" s="1">
        <f t="shared" si="403"/>
        <v>0.920759659462999</v>
      </c>
      <c r="YN604" s="1">
        <f t="shared" si="404"/>
        <v>0.850111856823266</v>
      </c>
    </row>
    <row r="605" spans="12:664">
      <c r="L605" s="1">
        <f t="shared" si="369"/>
        <v>0.981962481962482</v>
      </c>
      <c r="O605" s="6">
        <f t="shared" si="370"/>
        <v>0.982273201251303</v>
      </c>
      <c r="R605" s="6">
        <f t="shared" si="371"/>
        <v>0.942513942513942</v>
      </c>
      <c r="U605" s="6">
        <f t="shared" si="372"/>
        <v>0.913265306122449</v>
      </c>
      <c r="X605" s="6">
        <f t="shared" si="373"/>
        <v>0.819571865443425</v>
      </c>
      <c r="AT605" s="1">
        <f t="shared" si="374"/>
        <v>0.982273201251303</v>
      </c>
      <c r="CB605" s="1">
        <f t="shared" si="375"/>
        <v>0.942513942513942</v>
      </c>
      <c r="DJ605" s="1">
        <f t="shared" si="376"/>
        <v>0.913265306122449</v>
      </c>
      <c r="ER605" s="1">
        <f t="shared" si="377"/>
        <v>0.819571865443425</v>
      </c>
      <c r="GB605" s="1">
        <f t="shared" si="378"/>
        <v>0.982200071199715</v>
      </c>
      <c r="GE605" s="6">
        <f t="shared" si="379"/>
        <v>0.981818181818182</v>
      </c>
      <c r="GH605" s="6">
        <f t="shared" si="380"/>
        <v>0.942009738822488</v>
      </c>
      <c r="GK605" s="6">
        <f t="shared" si="381"/>
        <v>0.909769335142469</v>
      </c>
      <c r="GN605" s="6">
        <f t="shared" si="382"/>
        <v>0.815384615384615</v>
      </c>
      <c r="HJ605" s="1">
        <f t="shared" si="383"/>
        <v>0.981818181818182</v>
      </c>
      <c r="IR605" s="1">
        <f t="shared" si="384"/>
        <v>0.942009738822488</v>
      </c>
      <c r="JZ605" s="1">
        <f t="shared" si="385"/>
        <v>0.909769335142469</v>
      </c>
      <c r="LH605" s="1">
        <f t="shared" si="386"/>
        <v>0.815384615384615</v>
      </c>
      <c r="MR605" s="1">
        <f t="shared" si="387"/>
        <v>0.983628922237381</v>
      </c>
      <c r="MU605" s="6">
        <f t="shared" si="388"/>
        <v>0.982462057335582</v>
      </c>
      <c r="MX605" s="6">
        <f t="shared" si="389"/>
        <v>0.951572847682119</v>
      </c>
      <c r="NA605" s="6">
        <f t="shared" si="390"/>
        <v>0.923030303030303</v>
      </c>
      <c r="ND605" s="6">
        <f t="shared" si="391"/>
        <v>0.849673202614379</v>
      </c>
      <c r="NZ605" s="1">
        <f t="shared" si="392"/>
        <v>0.982462057335582</v>
      </c>
      <c r="PH605" s="1">
        <f t="shared" si="393"/>
        <v>0.951572847682119</v>
      </c>
      <c r="QP605" s="1">
        <f t="shared" si="394"/>
        <v>0.923030303030303</v>
      </c>
      <c r="RX605" s="1">
        <f t="shared" si="395"/>
        <v>0.849673202614379</v>
      </c>
      <c r="TH605" s="1">
        <f t="shared" si="396"/>
        <v>0.983794733288319</v>
      </c>
      <c r="TK605" s="6">
        <f t="shared" si="397"/>
        <v>0.983011325782811</v>
      </c>
      <c r="TN605" s="6">
        <f t="shared" si="398"/>
        <v>0.951558550968829</v>
      </c>
      <c r="TQ605" s="6">
        <f t="shared" si="399"/>
        <v>0.918851435705368</v>
      </c>
      <c r="TT605" s="6">
        <f t="shared" si="400"/>
        <v>0.85</v>
      </c>
      <c r="UP605" s="1">
        <f t="shared" si="401"/>
        <v>0.983011325782811</v>
      </c>
      <c r="VX605" s="1">
        <f t="shared" si="402"/>
        <v>0.951558550968829</v>
      </c>
      <c r="XF605" s="1">
        <f t="shared" si="403"/>
        <v>0.918851435705368</v>
      </c>
      <c r="YN605" s="1">
        <f t="shared" si="404"/>
        <v>0.85</v>
      </c>
    </row>
    <row r="606" spans="12:664">
      <c r="L606" s="1">
        <f t="shared" si="369"/>
        <v>0.982611781405252</v>
      </c>
      <c r="O606" s="6">
        <f t="shared" si="370"/>
        <v>0.981969486823856</v>
      </c>
      <c r="R606" s="6">
        <f t="shared" si="371"/>
        <v>0.942455822383326</v>
      </c>
      <c r="U606" s="6">
        <f t="shared" si="372"/>
        <v>0.910503418272219</v>
      </c>
      <c r="X606" s="6">
        <f t="shared" si="373"/>
        <v>0.820754716981132</v>
      </c>
      <c r="AT606" s="1">
        <f t="shared" si="374"/>
        <v>0.981969486823856</v>
      </c>
      <c r="CB606" s="1">
        <f t="shared" si="375"/>
        <v>0.942455822383326</v>
      </c>
      <c r="DJ606" s="1">
        <f t="shared" si="376"/>
        <v>0.910503418272219</v>
      </c>
      <c r="ER606" s="1">
        <f t="shared" si="377"/>
        <v>0.820754716981132</v>
      </c>
      <c r="GB606" s="1">
        <f t="shared" si="378"/>
        <v>0.982269503546099</v>
      </c>
      <c r="GE606" s="6">
        <f t="shared" si="379"/>
        <v>0.982861140258832</v>
      </c>
      <c r="GH606" s="6">
        <f t="shared" si="380"/>
        <v>0.942366915970083</v>
      </c>
      <c r="GK606" s="6">
        <f t="shared" si="381"/>
        <v>0.91273432449903</v>
      </c>
      <c r="GN606" s="6">
        <f t="shared" si="382"/>
        <v>0.821316614420063</v>
      </c>
      <c r="HJ606" s="1">
        <f t="shared" si="383"/>
        <v>0.982861140258832</v>
      </c>
      <c r="IR606" s="1">
        <f t="shared" si="384"/>
        <v>0.942366915970083</v>
      </c>
      <c r="JZ606" s="1">
        <f t="shared" si="385"/>
        <v>0.91273432449903</v>
      </c>
      <c r="LH606" s="1">
        <f t="shared" si="386"/>
        <v>0.821316614420063</v>
      </c>
      <c r="MR606" s="1">
        <f t="shared" si="387"/>
        <v>0.983865546218487</v>
      </c>
      <c r="MU606" s="6">
        <f t="shared" si="388"/>
        <v>0.983496126641967</v>
      </c>
      <c r="MX606" s="6">
        <f t="shared" si="389"/>
        <v>0.951229855810008</v>
      </c>
      <c r="NA606" s="6">
        <f t="shared" si="390"/>
        <v>0.919428200129955</v>
      </c>
      <c r="ND606" s="6">
        <f t="shared" si="391"/>
        <v>0.851441241685144</v>
      </c>
      <c r="NZ606" s="1">
        <f t="shared" si="392"/>
        <v>0.983496126641967</v>
      </c>
      <c r="PH606" s="1">
        <f t="shared" si="393"/>
        <v>0.951229855810008</v>
      </c>
      <c r="QP606" s="1">
        <f t="shared" si="394"/>
        <v>0.919428200129955</v>
      </c>
      <c r="RX606" s="1">
        <f t="shared" si="395"/>
        <v>0.851441241685144</v>
      </c>
      <c r="TH606" s="1">
        <f t="shared" si="396"/>
        <v>0.983661220406802</v>
      </c>
      <c r="TK606" s="6">
        <f t="shared" si="397"/>
        <v>0.982491582491582</v>
      </c>
      <c r="TN606" s="6">
        <f t="shared" si="398"/>
        <v>0.951902969468842</v>
      </c>
      <c r="TQ606" s="6">
        <f t="shared" si="399"/>
        <v>0.920980926430518</v>
      </c>
      <c r="TT606" s="6">
        <f t="shared" si="400"/>
        <v>0.848275862068966</v>
      </c>
      <c r="UP606" s="1">
        <f t="shared" si="401"/>
        <v>0.982491582491582</v>
      </c>
      <c r="VX606" s="1">
        <f t="shared" si="402"/>
        <v>0.951902969468842</v>
      </c>
      <c r="XF606" s="1">
        <f t="shared" si="403"/>
        <v>0.920980926430518</v>
      </c>
      <c r="YN606" s="1">
        <f t="shared" si="404"/>
        <v>0.848275862068966</v>
      </c>
    </row>
    <row r="607" spans="12:664">
      <c r="L607" s="1">
        <f t="shared" si="369"/>
        <v>0.981878698224852</v>
      </c>
      <c r="O607" s="6">
        <f t="shared" si="370"/>
        <v>0.981166244114451</v>
      </c>
      <c r="R607" s="6">
        <f t="shared" si="371"/>
        <v>0.943510737628385</v>
      </c>
      <c r="U607" s="6">
        <f t="shared" si="372"/>
        <v>0.922661870503597</v>
      </c>
      <c r="X607" s="6">
        <f t="shared" si="373"/>
        <v>0.821428571428571</v>
      </c>
      <c r="AT607" s="1">
        <f t="shared" si="374"/>
        <v>0.981166244114451</v>
      </c>
      <c r="CB607" s="1">
        <f t="shared" si="375"/>
        <v>0.943510737628385</v>
      </c>
      <c r="DJ607" s="1">
        <f t="shared" si="376"/>
        <v>0.922661870503597</v>
      </c>
      <c r="ER607" s="1">
        <f t="shared" si="377"/>
        <v>0.821428571428571</v>
      </c>
      <c r="GB607" s="1">
        <f t="shared" si="378"/>
        <v>0.98150289017341</v>
      </c>
      <c r="GE607" s="6">
        <f t="shared" si="379"/>
        <v>0.980769230769231</v>
      </c>
      <c r="GH607" s="6">
        <f t="shared" si="380"/>
        <v>0.942815249266862</v>
      </c>
      <c r="GK607" s="6">
        <f t="shared" si="381"/>
        <v>0.919951485748939</v>
      </c>
      <c r="GN607" s="6">
        <f t="shared" si="382"/>
        <v>0.821818181818182</v>
      </c>
      <c r="HJ607" s="1">
        <f t="shared" si="383"/>
        <v>0.980769230769231</v>
      </c>
      <c r="IR607" s="1">
        <f t="shared" si="384"/>
        <v>0.942815249266862</v>
      </c>
      <c r="JZ607" s="1">
        <f t="shared" si="385"/>
        <v>0.919951485748939</v>
      </c>
      <c r="LH607" s="1">
        <f t="shared" si="386"/>
        <v>0.821818181818182</v>
      </c>
      <c r="MR607" s="1">
        <f t="shared" si="387"/>
        <v>0.983550376970528</v>
      </c>
      <c r="MU607" s="6">
        <f t="shared" si="388"/>
        <v>0.982043747959517</v>
      </c>
      <c r="MX607" s="6">
        <f t="shared" si="389"/>
        <v>0.950909860347016</v>
      </c>
      <c r="NA607" s="6">
        <f t="shared" si="390"/>
        <v>0.926067558954748</v>
      </c>
      <c r="ND607" s="6">
        <f t="shared" si="391"/>
        <v>0.848812095032397</v>
      </c>
      <c r="NZ607" s="1">
        <f t="shared" si="392"/>
        <v>0.982043747959517</v>
      </c>
      <c r="PH607" s="1">
        <f t="shared" si="393"/>
        <v>0.950909860347016</v>
      </c>
      <c r="QP607" s="1">
        <f t="shared" si="394"/>
        <v>0.926067558954748</v>
      </c>
      <c r="RX607" s="1">
        <f t="shared" si="395"/>
        <v>0.848812095032397</v>
      </c>
      <c r="TH607" s="1">
        <f t="shared" si="396"/>
        <v>0.982624113475177</v>
      </c>
      <c r="TK607" s="6">
        <f t="shared" si="397"/>
        <v>0.982166890982503</v>
      </c>
      <c r="TN607" s="6">
        <f t="shared" si="398"/>
        <v>0.950769230769231</v>
      </c>
      <c r="TQ607" s="6">
        <f t="shared" si="399"/>
        <v>0.922103861517976</v>
      </c>
      <c r="TT607" s="6">
        <f t="shared" si="400"/>
        <v>0.845804988662131</v>
      </c>
      <c r="UP607" s="1">
        <f t="shared" si="401"/>
        <v>0.982166890982503</v>
      </c>
      <c r="VX607" s="1">
        <f t="shared" si="402"/>
        <v>0.950769230769231</v>
      </c>
      <c r="XF607" s="1">
        <f t="shared" si="403"/>
        <v>0.922103861517976</v>
      </c>
      <c r="YN607" s="1">
        <f t="shared" si="404"/>
        <v>0.845804988662131</v>
      </c>
    </row>
    <row r="608" spans="12:664">
      <c r="L608" s="1">
        <f t="shared" si="369"/>
        <v>0.980840088430361</v>
      </c>
      <c r="O608" s="6">
        <f t="shared" si="370"/>
        <v>0.980498374864572</v>
      </c>
      <c r="R608" s="6">
        <f t="shared" si="371"/>
        <v>0.943456452348381</v>
      </c>
      <c r="U608" s="6">
        <f t="shared" si="372"/>
        <v>0.918063314711359</v>
      </c>
      <c r="X608" s="6">
        <f t="shared" si="373"/>
        <v>0.818791946308725</v>
      </c>
      <c r="AT608" s="1">
        <f t="shared" si="374"/>
        <v>0.980498374864572</v>
      </c>
      <c r="CB608" s="1">
        <f t="shared" si="375"/>
        <v>0.943456452348381</v>
      </c>
      <c r="DJ608" s="1">
        <f t="shared" si="376"/>
        <v>0.918063314711359</v>
      </c>
      <c r="ER608" s="1">
        <f t="shared" si="377"/>
        <v>0.818791946308725</v>
      </c>
      <c r="GB608" s="1">
        <f t="shared" si="378"/>
        <v>0.981845688350983</v>
      </c>
      <c r="GE608" s="6">
        <f t="shared" si="379"/>
        <v>0.980282738095238</v>
      </c>
      <c r="GH608" s="6">
        <f t="shared" si="380"/>
        <v>0.941093308199812</v>
      </c>
      <c r="GK608" s="6">
        <f t="shared" si="381"/>
        <v>0.919108280254777</v>
      </c>
      <c r="GN608" s="6">
        <f t="shared" si="382"/>
        <v>0.819494584837545</v>
      </c>
      <c r="HJ608" s="1">
        <f t="shared" si="383"/>
        <v>0.980282738095238</v>
      </c>
      <c r="IR608" s="1">
        <f t="shared" si="384"/>
        <v>0.941093308199812</v>
      </c>
      <c r="JZ608" s="1">
        <f t="shared" si="385"/>
        <v>0.919108280254777</v>
      </c>
      <c r="LH608" s="1">
        <f t="shared" si="386"/>
        <v>0.819494584837545</v>
      </c>
      <c r="MR608" s="1">
        <f t="shared" si="387"/>
        <v>0.982794218857536</v>
      </c>
      <c r="MU608" s="6">
        <f t="shared" si="388"/>
        <v>0.982450438739031</v>
      </c>
      <c r="MX608" s="6">
        <f t="shared" si="389"/>
        <v>0.948885976408912</v>
      </c>
      <c r="NA608" s="6">
        <f t="shared" si="390"/>
        <v>0.926946107784431</v>
      </c>
      <c r="ND608" s="6">
        <f t="shared" si="391"/>
        <v>0.853982300884956</v>
      </c>
      <c r="NZ608" s="1">
        <f t="shared" si="392"/>
        <v>0.982450438739031</v>
      </c>
      <c r="PH608" s="1">
        <f t="shared" si="393"/>
        <v>0.948885976408912</v>
      </c>
      <c r="QP608" s="1">
        <f t="shared" si="394"/>
        <v>0.926946107784431</v>
      </c>
      <c r="RX608" s="1">
        <f t="shared" si="395"/>
        <v>0.853982300884956</v>
      </c>
      <c r="TH608" s="1">
        <f t="shared" si="396"/>
        <v>0.982375749030666</v>
      </c>
      <c r="TK608" s="6">
        <f t="shared" si="397"/>
        <v>0.982421227197347</v>
      </c>
      <c r="TN608" s="6">
        <f t="shared" si="398"/>
        <v>0.951119232526268</v>
      </c>
      <c r="TQ608" s="6">
        <f t="shared" si="399"/>
        <v>0.925995024875622</v>
      </c>
      <c r="TT608" s="6">
        <f t="shared" si="400"/>
        <v>0.856179775280899</v>
      </c>
      <c r="UP608" s="1">
        <f t="shared" si="401"/>
        <v>0.982421227197347</v>
      </c>
      <c r="VX608" s="1">
        <f t="shared" si="402"/>
        <v>0.951119232526268</v>
      </c>
      <c r="XF608" s="1">
        <f t="shared" si="403"/>
        <v>0.925995024875622</v>
      </c>
      <c r="YN608" s="1">
        <f t="shared" si="404"/>
        <v>0.856179775280899</v>
      </c>
    </row>
    <row r="609" spans="12:664">
      <c r="L609" s="1">
        <f t="shared" si="369"/>
        <v>0.981222385861561</v>
      </c>
      <c r="O609" s="6">
        <f t="shared" si="370"/>
        <v>0.980463096960926</v>
      </c>
      <c r="R609" s="6">
        <f t="shared" si="371"/>
        <v>0.939578454332553</v>
      </c>
      <c r="U609" s="6">
        <f t="shared" si="372"/>
        <v>0.921846153846154</v>
      </c>
      <c r="X609" s="6">
        <f t="shared" si="373"/>
        <v>0.820598006644518</v>
      </c>
      <c r="AT609" s="1">
        <f t="shared" si="374"/>
        <v>0.980463096960926</v>
      </c>
      <c r="CB609" s="1">
        <f t="shared" si="375"/>
        <v>0.939578454332553</v>
      </c>
      <c r="DJ609" s="1">
        <f t="shared" si="376"/>
        <v>0.921846153846154</v>
      </c>
      <c r="ER609" s="1">
        <f t="shared" si="377"/>
        <v>0.820598006644518</v>
      </c>
      <c r="GB609" s="1">
        <f t="shared" si="378"/>
        <v>0.981721249047982</v>
      </c>
      <c r="GE609" s="6">
        <f t="shared" si="379"/>
        <v>0.980209111277072</v>
      </c>
      <c r="GH609" s="6">
        <f t="shared" si="380"/>
        <v>0.943293885601578</v>
      </c>
      <c r="GK609" s="6">
        <f t="shared" si="381"/>
        <v>0.920222634508349</v>
      </c>
      <c r="GN609" s="6">
        <f t="shared" si="382"/>
        <v>0.823970037453184</v>
      </c>
      <c r="HJ609" s="1">
        <f t="shared" si="383"/>
        <v>0.980209111277072</v>
      </c>
      <c r="IR609" s="1">
        <f t="shared" si="384"/>
        <v>0.943293885601578</v>
      </c>
      <c r="JZ609" s="1">
        <f t="shared" si="385"/>
        <v>0.920222634508349</v>
      </c>
      <c r="LH609" s="1">
        <f t="shared" si="386"/>
        <v>0.823970037453184</v>
      </c>
      <c r="MR609" s="1">
        <f t="shared" si="387"/>
        <v>0.983425414364641</v>
      </c>
      <c r="MU609" s="6">
        <f t="shared" si="388"/>
        <v>0.981859410430839</v>
      </c>
      <c r="MX609" s="6">
        <f t="shared" si="389"/>
        <v>0.949238578680203</v>
      </c>
      <c r="NA609" s="6">
        <f t="shared" si="390"/>
        <v>0.923947203016971</v>
      </c>
      <c r="ND609" s="6">
        <f t="shared" si="391"/>
        <v>0.843537414965986</v>
      </c>
      <c r="NZ609" s="1">
        <f t="shared" si="392"/>
        <v>0.981859410430839</v>
      </c>
      <c r="PH609" s="1">
        <f t="shared" si="393"/>
        <v>0.949238578680203</v>
      </c>
      <c r="QP609" s="1">
        <f t="shared" si="394"/>
        <v>0.923947203016971</v>
      </c>
      <c r="RX609" s="1">
        <f t="shared" si="395"/>
        <v>0.843537414965986</v>
      </c>
      <c r="TH609" s="1">
        <f t="shared" si="396"/>
        <v>0.984042553191489</v>
      </c>
      <c r="TK609" s="6">
        <f t="shared" si="397"/>
        <v>0.981812169312169</v>
      </c>
      <c r="TN609" s="6">
        <f t="shared" si="398"/>
        <v>0.949844651575677</v>
      </c>
      <c r="TQ609" s="6">
        <f t="shared" si="399"/>
        <v>0.922823218997362</v>
      </c>
      <c r="TT609" s="6">
        <f t="shared" si="400"/>
        <v>0.848130841121495</v>
      </c>
      <c r="UP609" s="1">
        <f t="shared" si="401"/>
        <v>0.981812169312169</v>
      </c>
      <c r="VX609" s="1">
        <f t="shared" si="402"/>
        <v>0.949844651575677</v>
      </c>
      <c r="XF609" s="1">
        <f t="shared" si="403"/>
        <v>0.922823218997362</v>
      </c>
      <c r="YN609" s="1">
        <f t="shared" si="404"/>
        <v>0.848130841121495</v>
      </c>
    </row>
    <row r="610" spans="12:664">
      <c r="L610" s="1">
        <f t="shared" si="369"/>
        <v>0.972737599394169</v>
      </c>
      <c r="O610" s="6">
        <f t="shared" si="370"/>
        <v>0.969922020051987</v>
      </c>
      <c r="R610" s="6">
        <f t="shared" si="371"/>
        <v>0.906060606060606</v>
      </c>
      <c r="U610" s="6">
        <f t="shared" si="372"/>
        <v>0.823925863521483</v>
      </c>
      <c r="X610" s="6">
        <f t="shared" si="373"/>
        <v>0.780612244897959</v>
      </c>
      <c r="AT610" s="1">
        <f t="shared" si="374"/>
        <v>0.969922020051987</v>
      </c>
      <c r="CB610" s="1">
        <f t="shared" si="375"/>
        <v>0.906060606060606</v>
      </c>
      <c r="DJ610" s="1">
        <f t="shared" si="376"/>
        <v>0.823925863521483</v>
      </c>
      <c r="ER610" s="1">
        <f t="shared" si="377"/>
        <v>0.780612244897959</v>
      </c>
      <c r="GB610" s="1">
        <f t="shared" si="378"/>
        <v>0.971608832807571</v>
      </c>
      <c r="GE610" s="6">
        <f t="shared" si="379"/>
        <v>0.970997679814385</v>
      </c>
      <c r="GH610" s="6">
        <f t="shared" si="380"/>
        <v>0.906233630172865</v>
      </c>
      <c r="GK610" s="6">
        <f t="shared" si="381"/>
        <v>0.822242479489517</v>
      </c>
      <c r="GN610" s="6">
        <f t="shared" si="382"/>
        <v>0.78735632183908</v>
      </c>
      <c r="HJ610" s="1">
        <f t="shared" si="383"/>
        <v>0.970997679814385</v>
      </c>
      <c r="IR610" s="1">
        <f t="shared" si="384"/>
        <v>0.906233630172865</v>
      </c>
      <c r="JZ610" s="1">
        <f t="shared" si="385"/>
        <v>0.822242479489517</v>
      </c>
      <c r="LH610" s="1">
        <f t="shared" si="386"/>
        <v>0.78735632183908</v>
      </c>
      <c r="MR610" s="1">
        <f t="shared" si="387"/>
        <v>0.972972972972973</v>
      </c>
      <c r="MU610" s="6">
        <f t="shared" si="388"/>
        <v>0.971304637971305</v>
      </c>
      <c r="MX610" s="6">
        <f t="shared" si="389"/>
        <v>0.924256086564473</v>
      </c>
      <c r="NA610" s="6">
        <f t="shared" si="390"/>
        <v>0.8426435877262</v>
      </c>
      <c r="ND610" s="6">
        <f t="shared" si="391"/>
        <v>0.810160427807487</v>
      </c>
      <c r="NZ610" s="1">
        <f t="shared" si="392"/>
        <v>0.971304637971305</v>
      </c>
      <c r="PH610" s="1">
        <f t="shared" si="393"/>
        <v>0.924256086564473</v>
      </c>
      <c r="QP610" s="1">
        <f t="shared" si="394"/>
        <v>0.8426435877262</v>
      </c>
      <c r="RX610" s="1">
        <f t="shared" si="395"/>
        <v>0.810160427807487</v>
      </c>
      <c r="TH610" s="1">
        <f t="shared" si="396"/>
        <v>0.972835929011228</v>
      </c>
      <c r="TK610" s="6">
        <f t="shared" si="397"/>
        <v>0.971685082872928</v>
      </c>
      <c r="TN610" s="6">
        <f t="shared" si="398"/>
        <v>0.922274881516588</v>
      </c>
      <c r="TQ610" s="6">
        <f t="shared" si="399"/>
        <v>0.845963756177924</v>
      </c>
      <c r="TT610" s="6">
        <f t="shared" si="400"/>
        <v>0.810089020771513</v>
      </c>
      <c r="UP610" s="1">
        <f t="shared" si="401"/>
        <v>0.971685082872928</v>
      </c>
      <c r="VX610" s="1">
        <f t="shared" si="402"/>
        <v>0.922274881516588</v>
      </c>
      <c r="XF610" s="1">
        <f t="shared" si="403"/>
        <v>0.845963756177924</v>
      </c>
      <c r="YN610" s="1">
        <f t="shared" si="404"/>
        <v>0.810089020771513</v>
      </c>
    </row>
    <row r="611" spans="12:664">
      <c r="L611" s="1">
        <f t="shared" si="369"/>
        <v>0.971715668031261</v>
      </c>
      <c r="O611" s="6">
        <f t="shared" si="370"/>
        <v>0.970181818181818</v>
      </c>
      <c r="R611" s="6">
        <f t="shared" si="371"/>
        <v>0.906265416872225</v>
      </c>
      <c r="U611" s="6">
        <f t="shared" si="372"/>
        <v>0.830480847595762</v>
      </c>
      <c r="X611" s="6">
        <f t="shared" si="373"/>
        <v>0.783783783783784</v>
      </c>
      <c r="AT611" s="1">
        <f t="shared" si="374"/>
        <v>0.970181818181818</v>
      </c>
      <c r="CB611" s="1">
        <f t="shared" si="375"/>
        <v>0.906265416872225</v>
      </c>
      <c r="DJ611" s="1">
        <f t="shared" si="376"/>
        <v>0.830480847595762</v>
      </c>
      <c r="ER611" s="1">
        <f t="shared" si="377"/>
        <v>0.783783783783784</v>
      </c>
      <c r="GB611" s="1">
        <f t="shared" si="378"/>
        <v>0.972254335260116</v>
      </c>
      <c r="GE611" s="6">
        <f t="shared" si="379"/>
        <v>0.970041714069018</v>
      </c>
      <c r="GH611" s="6">
        <f t="shared" si="380"/>
        <v>0.903291139240506</v>
      </c>
      <c r="GK611" s="6">
        <f t="shared" si="381"/>
        <v>0.822299651567944</v>
      </c>
      <c r="GN611" s="6">
        <f t="shared" si="382"/>
        <v>0.789808917197452</v>
      </c>
      <c r="HJ611" s="1">
        <f t="shared" si="383"/>
        <v>0.970041714069018</v>
      </c>
      <c r="IR611" s="1">
        <f t="shared" si="384"/>
        <v>0.903291139240506</v>
      </c>
      <c r="JZ611" s="1">
        <f t="shared" si="385"/>
        <v>0.822299651567944</v>
      </c>
      <c r="LH611" s="1">
        <f t="shared" si="386"/>
        <v>0.789808917197452</v>
      </c>
      <c r="MR611" s="1">
        <f t="shared" si="387"/>
        <v>0.973230010567101</v>
      </c>
      <c r="MU611" s="6">
        <f t="shared" si="388"/>
        <v>0.971844981782047</v>
      </c>
      <c r="MX611" s="6">
        <f t="shared" si="389"/>
        <v>0.921113689095128</v>
      </c>
      <c r="NA611" s="6">
        <f t="shared" si="390"/>
        <v>0.839386602098467</v>
      </c>
      <c r="ND611" s="6">
        <f t="shared" si="391"/>
        <v>0.805633802816901</v>
      </c>
      <c r="NZ611" s="1">
        <f t="shared" si="392"/>
        <v>0.971844981782047</v>
      </c>
      <c r="PH611" s="1">
        <f t="shared" si="393"/>
        <v>0.921113689095128</v>
      </c>
      <c r="QP611" s="1">
        <f t="shared" si="394"/>
        <v>0.839386602098467</v>
      </c>
      <c r="RX611" s="1">
        <f t="shared" si="395"/>
        <v>0.805633802816901</v>
      </c>
      <c r="TH611" s="1">
        <f t="shared" si="396"/>
        <v>0.972707423580786</v>
      </c>
      <c r="TK611" s="6">
        <f t="shared" si="397"/>
        <v>0.971223021582734</v>
      </c>
      <c r="TN611" s="6">
        <f t="shared" si="398"/>
        <v>0.919864011656144</v>
      </c>
      <c r="TQ611" s="6">
        <f t="shared" si="399"/>
        <v>0.844545454545454</v>
      </c>
      <c r="TT611" s="6">
        <f t="shared" si="400"/>
        <v>0.805471124620061</v>
      </c>
      <c r="UP611" s="1">
        <f t="shared" si="401"/>
        <v>0.971223021582734</v>
      </c>
      <c r="VX611" s="1">
        <f t="shared" si="402"/>
        <v>0.919864011656144</v>
      </c>
      <c r="XF611" s="1">
        <f t="shared" si="403"/>
        <v>0.844545454545454</v>
      </c>
      <c r="YN611" s="1">
        <f t="shared" si="404"/>
        <v>0.805471124620061</v>
      </c>
    </row>
    <row r="612" spans="12:664">
      <c r="L612" s="1">
        <f t="shared" si="369"/>
        <v>0.97148288973384</v>
      </c>
      <c r="O612" s="6">
        <f t="shared" si="370"/>
        <v>0.971094035858031</v>
      </c>
      <c r="R612" s="6">
        <f t="shared" si="371"/>
        <v>0.901681100356597</v>
      </c>
      <c r="U612" s="6">
        <f t="shared" si="372"/>
        <v>0.825866441251057</v>
      </c>
      <c r="X612" s="6">
        <f t="shared" si="373"/>
        <v>0.793296089385475</v>
      </c>
      <c r="AT612" s="1">
        <f t="shared" si="374"/>
        <v>0.971094035858031</v>
      </c>
      <c r="CB612" s="1">
        <f t="shared" si="375"/>
        <v>0.901681100356597</v>
      </c>
      <c r="DJ612" s="1">
        <f t="shared" si="376"/>
        <v>0.825866441251057</v>
      </c>
      <c r="ER612" s="1">
        <f t="shared" si="377"/>
        <v>0.793296089385475</v>
      </c>
      <c r="GB612" s="1">
        <f t="shared" si="378"/>
        <v>0.971037181996086</v>
      </c>
      <c r="GE612" s="6">
        <f t="shared" si="379"/>
        <v>0.969708588957055</v>
      </c>
      <c r="GH612" s="6">
        <f t="shared" si="380"/>
        <v>0.904431393486386</v>
      </c>
      <c r="GK612" s="6">
        <f t="shared" si="381"/>
        <v>0.820297951582868</v>
      </c>
      <c r="GN612" s="6">
        <f t="shared" si="382"/>
        <v>0.783950617283951</v>
      </c>
      <c r="HJ612" s="1">
        <f t="shared" si="383"/>
        <v>0.969708588957055</v>
      </c>
      <c r="IR612" s="1">
        <f t="shared" si="384"/>
        <v>0.904431393486386</v>
      </c>
      <c r="JZ612" s="1">
        <f t="shared" si="385"/>
        <v>0.820297951582868</v>
      </c>
      <c r="LH612" s="1">
        <f t="shared" si="386"/>
        <v>0.783950617283951</v>
      </c>
      <c r="MR612" s="1">
        <f t="shared" si="387"/>
        <v>0.973207820419985</v>
      </c>
      <c r="MU612" s="6">
        <f t="shared" si="388"/>
        <v>0.971747700394218</v>
      </c>
      <c r="MX612" s="6">
        <f t="shared" si="389"/>
        <v>0.920801092398726</v>
      </c>
      <c r="NA612" s="6">
        <f t="shared" si="390"/>
        <v>0.845565749235474</v>
      </c>
      <c r="ND612" s="6">
        <f t="shared" si="391"/>
        <v>0.808864265927978</v>
      </c>
      <c r="NZ612" s="1">
        <f t="shared" si="392"/>
        <v>0.971747700394218</v>
      </c>
      <c r="PH612" s="1">
        <f t="shared" si="393"/>
        <v>0.920801092398726</v>
      </c>
      <c r="QP612" s="1">
        <f t="shared" si="394"/>
        <v>0.845565749235474</v>
      </c>
      <c r="RX612" s="1">
        <f t="shared" si="395"/>
        <v>0.808864265927978</v>
      </c>
      <c r="TH612" s="1">
        <f t="shared" si="396"/>
        <v>0.972490706319703</v>
      </c>
      <c r="TK612" s="6">
        <f t="shared" si="397"/>
        <v>0.971477079796265</v>
      </c>
      <c r="TN612" s="6">
        <f t="shared" si="398"/>
        <v>0.923617619493908</v>
      </c>
      <c r="TQ612" s="6">
        <f t="shared" si="399"/>
        <v>0.84149377593361</v>
      </c>
      <c r="TT612" s="6">
        <f t="shared" si="400"/>
        <v>0.81039755351682</v>
      </c>
      <c r="UP612" s="1">
        <f t="shared" si="401"/>
        <v>0.971477079796265</v>
      </c>
      <c r="VX612" s="1">
        <f t="shared" si="402"/>
        <v>0.923617619493908</v>
      </c>
      <c r="XF612" s="1">
        <f t="shared" si="403"/>
        <v>0.84149377593361</v>
      </c>
      <c r="YN612" s="1">
        <f t="shared" si="404"/>
        <v>0.81039755351682</v>
      </c>
    </row>
    <row r="613" spans="12:664">
      <c r="L613" s="1">
        <f t="shared" si="369"/>
        <v>0.962056303549572</v>
      </c>
      <c r="O613" s="6">
        <f t="shared" si="370"/>
        <v>0.954954954954955</v>
      </c>
      <c r="R613" s="6">
        <f t="shared" si="371"/>
        <v>0.844205193160228</v>
      </c>
      <c r="U613" s="6">
        <f t="shared" si="372"/>
        <v>0.745125348189415</v>
      </c>
      <c r="X613" s="6">
        <f t="shared" si="373"/>
        <v>0.704225352112676</v>
      </c>
      <c r="AT613" s="1">
        <f t="shared" si="374"/>
        <v>0.954954954954955</v>
      </c>
      <c r="CB613" s="1">
        <f t="shared" si="375"/>
        <v>0.844205193160228</v>
      </c>
      <c r="DJ613" s="1">
        <f t="shared" si="376"/>
        <v>0.745125348189415</v>
      </c>
      <c r="ER613" s="1">
        <f t="shared" si="377"/>
        <v>0.704225352112676</v>
      </c>
      <c r="GB613" s="1">
        <f t="shared" si="378"/>
        <v>0.96196111580727</v>
      </c>
      <c r="GE613" s="6">
        <f t="shared" si="379"/>
        <v>0.956182212581345</v>
      </c>
      <c r="GH613" s="6">
        <f t="shared" si="380"/>
        <v>0.842896174863388</v>
      </c>
      <c r="GK613" s="6">
        <f t="shared" si="381"/>
        <v>0.743550834597876</v>
      </c>
      <c r="GN613" s="6">
        <f t="shared" si="382"/>
        <v>0.708661417322835</v>
      </c>
      <c r="HJ613" s="1">
        <f t="shared" si="383"/>
        <v>0.956182212581345</v>
      </c>
      <c r="IR613" s="1">
        <f t="shared" si="384"/>
        <v>0.842896174863388</v>
      </c>
      <c r="JZ613" s="1">
        <f t="shared" si="385"/>
        <v>0.743550834597876</v>
      </c>
      <c r="LH613" s="1">
        <f t="shared" si="386"/>
        <v>0.708661417322835</v>
      </c>
      <c r="MR613" s="1">
        <f t="shared" si="387"/>
        <v>0.96615268898082</v>
      </c>
      <c r="MU613" s="6">
        <f t="shared" si="388"/>
        <v>0.960997891777934</v>
      </c>
      <c r="MX613" s="6">
        <f t="shared" si="389"/>
        <v>0.89087397392564</v>
      </c>
      <c r="NA613" s="6">
        <f t="shared" si="390"/>
        <v>0.776070252469813</v>
      </c>
      <c r="ND613" s="6">
        <f t="shared" si="391"/>
        <v>0.733870967741935</v>
      </c>
      <c r="NZ613" s="1">
        <f t="shared" si="392"/>
        <v>0.960997891777934</v>
      </c>
      <c r="PH613" s="1">
        <f t="shared" si="393"/>
        <v>0.89087397392564</v>
      </c>
      <c r="QP613" s="1">
        <f t="shared" si="394"/>
        <v>0.776070252469813</v>
      </c>
      <c r="RX613" s="1">
        <f t="shared" si="395"/>
        <v>0.733870967741935</v>
      </c>
      <c r="TH613" s="1">
        <f t="shared" si="396"/>
        <v>0.96583850931677</v>
      </c>
      <c r="TK613" s="6">
        <f t="shared" si="397"/>
        <v>0.960392441860465</v>
      </c>
      <c r="TN613" s="6">
        <f t="shared" si="398"/>
        <v>0.891726251276813</v>
      </c>
      <c r="TQ613" s="6">
        <f t="shared" si="399"/>
        <v>0.777901785714286</v>
      </c>
      <c r="TT613" s="6">
        <f t="shared" si="400"/>
        <v>0.734782608695652</v>
      </c>
      <c r="UP613" s="1">
        <f t="shared" si="401"/>
        <v>0.960392441860465</v>
      </c>
      <c r="VX613" s="1">
        <f t="shared" si="402"/>
        <v>0.891726251276813</v>
      </c>
      <c r="XF613" s="1">
        <f t="shared" si="403"/>
        <v>0.777901785714286</v>
      </c>
      <c r="YN613" s="1">
        <f t="shared" si="404"/>
        <v>0.734782608695652</v>
      </c>
    </row>
    <row r="614" spans="12:664">
      <c r="L614" s="1">
        <f t="shared" si="369"/>
        <v>0.961414790996785</v>
      </c>
      <c r="O614" s="6">
        <f t="shared" si="370"/>
        <v>0.956043956043956</v>
      </c>
      <c r="R614" s="6">
        <f t="shared" si="371"/>
        <v>0.845105328376704</v>
      </c>
      <c r="U614" s="6">
        <f t="shared" si="372"/>
        <v>0.739299610894942</v>
      </c>
      <c r="X614" s="6">
        <f t="shared" si="373"/>
        <v>0.708955223880597</v>
      </c>
      <c r="AT614" s="1">
        <f t="shared" si="374"/>
        <v>0.956043956043956</v>
      </c>
      <c r="CB614" s="1">
        <f t="shared" si="375"/>
        <v>0.845105328376704</v>
      </c>
      <c r="DJ614" s="1">
        <f t="shared" si="376"/>
        <v>0.739299610894942</v>
      </c>
      <c r="ER614" s="1">
        <f t="shared" si="377"/>
        <v>0.708955223880597</v>
      </c>
      <c r="GB614" s="1">
        <f t="shared" si="378"/>
        <v>0.961618690029203</v>
      </c>
      <c r="GE614" s="6">
        <f t="shared" si="379"/>
        <v>0.956048555881122</v>
      </c>
      <c r="GH614" s="6">
        <f t="shared" si="380"/>
        <v>0.842071197411003</v>
      </c>
      <c r="GK614" s="6">
        <f t="shared" si="381"/>
        <v>0.74037089871612</v>
      </c>
      <c r="GN614" s="6">
        <f t="shared" si="382"/>
        <v>0.707317073170732</v>
      </c>
      <c r="HJ614" s="1">
        <f t="shared" si="383"/>
        <v>0.956048555881122</v>
      </c>
      <c r="IR614" s="1">
        <f t="shared" si="384"/>
        <v>0.842071197411003</v>
      </c>
      <c r="JZ614" s="1">
        <f t="shared" si="385"/>
        <v>0.74037089871612</v>
      </c>
      <c r="LH614" s="1">
        <f t="shared" si="386"/>
        <v>0.707317073170732</v>
      </c>
      <c r="MR614" s="1">
        <f t="shared" si="387"/>
        <v>0.965504311961005</v>
      </c>
      <c r="MU614" s="6">
        <f t="shared" si="388"/>
        <v>0.96038915913829</v>
      </c>
      <c r="MX614" s="6">
        <f t="shared" si="389"/>
        <v>0.894337714863499</v>
      </c>
      <c r="NA614" s="6">
        <f t="shared" si="390"/>
        <v>0.775229357798165</v>
      </c>
      <c r="ND614" s="6">
        <f t="shared" si="391"/>
        <v>0.733840304182509</v>
      </c>
      <c r="NZ614" s="1">
        <f t="shared" si="392"/>
        <v>0.96038915913829</v>
      </c>
      <c r="PH614" s="1">
        <f t="shared" si="393"/>
        <v>0.894337714863499</v>
      </c>
      <c r="QP614" s="1">
        <f t="shared" si="394"/>
        <v>0.775229357798165</v>
      </c>
      <c r="RX614" s="1">
        <f t="shared" si="395"/>
        <v>0.733840304182509</v>
      </c>
      <c r="TH614" s="1">
        <f t="shared" si="396"/>
        <v>0.965410027205597</v>
      </c>
      <c r="TK614" s="6">
        <f t="shared" si="397"/>
        <v>0.959900638750887</v>
      </c>
      <c r="TN614" s="6">
        <f t="shared" si="398"/>
        <v>0.893572181243414</v>
      </c>
      <c r="TQ614" s="6">
        <f t="shared" si="399"/>
        <v>0.77625</v>
      </c>
      <c r="TT614" s="6">
        <f t="shared" si="400"/>
        <v>0.735294117647059</v>
      </c>
      <c r="UP614" s="1">
        <f t="shared" si="401"/>
        <v>0.959900638750887</v>
      </c>
      <c r="VX614" s="1">
        <f t="shared" si="402"/>
        <v>0.893572181243414</v>
      </c>
      <c r="XF614" s="1">
        <f t="shared" si="403"/>
        <v>0.77625</v>
      </c>
      <c r="YN614" s="1">
        <f t="shared" si="404"/>
        <v>0.735294117647059</v>
      </c>
    </row>
    <row r="615" spans="12:664">
      <c r="L615" s="1">
        <f t="shared" si="369"/>
        <v>0.962218649517685</v>
      </c>
      <c r="O615" s="6">
        <f t="shared" si="370"/>
        <v>0.955645161290323</v>
      </c>
      <c r="R615" s="6">
        <f t="shared" si="371"/>
        <v>0.847715736040609</v>
      </c>
      <c r="U615" s="6">
        <f t="shared" si="372"/>
        <v>0.737864077669903</v>
      </c>
      <c r="X615" s="6">
        <f t="shared" si="373"/>
        <v>0.705035971223022</v>
      </c>
      <c r="AT615" s="1">
        <f t="shared" si="374"/>
        <v>0.955645161290323</v>
      </c>
      <c r="CB615" s="1">
        <f t="shared" si="375"/>
        <v>0.847715736040609</v>
      </c>
      <c r="DJ615" s="1">
        <f t="shared" si="376"/>
        <v>0.737864077669903</v>
      </c>
      <c r="ER615" s="1">
        <f t="shared" si="377"/>
        <v>0.705035971223022</v>
      </c>
      <c r="GB615" s="1">
        <f t="shared" si="378"/>
        <v>0.962546816479401</v>
      </c>
      <c r="GE615" s="6">
        <f t="shared" si="379"/>
        <v>0.956521739130435</v>
      </c>
      <c r="GH615" s="6">
        <f t="shared" si="380"/>
        <v>0.843472317156528</v>
      </c>
      <c r="GK615" s="6">
        <f t="shared" si="381"/>
        <v>0.742128935532234</v>
      </c>
      <c r="GN615" s="6">
        <f t="shared" si="382"/>
        <v>0.712</v>
      </c>
      <c r="HJ615" s="1">
        <f t="shared" si="383"/>
        <v>0.956521739130435</v>
      </c>
      <c r="IR615" s="1">
        <f t="shared" si="384"/>
        <v>0.843472317156528</v>
      </c>
      <c r="JZ615" s="1">
        <f t="shared" si="385"/>
        <v>0.742128935532234</v>
      </c>
      <c r="LH615" s="1">
        <f t="shared" si="386"/>
        <v>0.712</v>
      </c>
      <c r="MR615" s="1">
        <f t="shared" si="387"/>
        <v>0.964865885908576</v>
      </c>
      <c r="MU615" s="6">
        <f t="shared" si="388"/>
        <v>0.960594538541307</v>
      </c>
      <c r="MX615" s="6">
        <f t="shared" si="389"/>
        <v>0.888111888111888</v>
      </c>
      <c r="NA615" s="6">
        <f t="shared" si="390"/>
        <v>0.776507276507276</v>
      </c>
      <c r="ND615" s="6">
        <f t="shared" si="391"/>
        <v>0.729838709677419</v>
      </c>
      <c r="NZ615" s="1">
        <f t="shared" si="392"/>
        <v>0.960594538541307</v>
      </c>
      <c r="PH615" s="1">
        <f t="shared" si="393"/>
        <v>0.888111888111888</v>
      </c>
      <c r="QP615" s="1">
        <f t="shared" si="394"/>
        <v>0.776507276507276</v>
      </c>
      <c r="RX615" s="1">
        <f t="shared" si="395"/>
        <v>0.729838709677419</v>
      </c>
      <c r="TH615" s="1">
        <f t="shared" si="396"/>
        <v>0.965598123534011</v>
      </c>
      <c r="TK615" s="6">
        <f t="shared" si="397"/>
        <v>0.960071942446043</v>
      </c>
      <c r="TN615" s="6">
        <f t="shared" si="398"/>
        <v>0.889755590223609</v>
      </c>
      <c r="TQ615" s="6">
        <f t="shared" si="399"/>
        <v>0.774826789838337</v>
      </c>
      <c r="TT615" s="6">
        <f t="shared" si="400"/>
        <v>0.735042735042735</v>
      </c>
      <c r="UP615" s="1">
        <f t="shared" si="401"/>
        <v>0.960071942446043</v>
      </c>
      <c r="VX615" s="1">
        <f t="shared" si="402"/>
        <v>0.889755590223609</v>
      </c>
      <c r="XF615" s="1">
        <f t="shared" si="403"/>
        <v>0.774826789838337</v>
      </c>
      <c r="YN615" s="1">
        <f t="shared" si="404"/>
        <v>0.735042735042735</v>
      </c>
    </row>
    <row r="616" spans="12:664">
      <c r="L616" s="1">
        <f t="shared" si="369"/>
        <v>0.97390636991558</v>
      </c>
      <c r="O616" s="6">
        <f t="shared" si="370"/>
        <v>0.974095238095238</v>
      </c>
      <c r="R616" s="6">
        <f t="shared" si="371"/>
        <v>0.934487599438465</v>
      </c>
      <c r="U616" s="6">
        <f t="shared" si="372"/>
        <v>0.865698729582577</v>
      </c>
      <c r="X616" s="6">
        <f t="shared" si="373"/>
        <v>0.814432989690722</v>
      </c>
      <c r="AT616" s="1">
        <f t="shared" si="374"/>
        <v>0.974095238095238</v>
      </c>
      <c r="CB616" s="1">
        <f t="shared" si="375"/>
        <v>0.934487599438465</v>
      </c>
      <c r="DJ616" s="1">
        <f t="shared" si="376"/>
        <v>0.865698729582577</v>
      </c>
      <c r="ER616" s="1">
        <f t="shared" si="377"/>
        <v>0.814432989690722</v>
      </c>
      <c r="GB616" s="1">
        <f t="shared" si="378"/>
        <v>0.974257425742574</v>
      </c>
      <c r="GE616" s="6">
        <f t="shared" si="379"/>
        <v>0.9739336492891</v>
      </c>
      <c r="GH616" s="6">
        <f t="shared" si="380"/>
        <v>0.937439379243453</v>
      </c>
      <c r="GK616" s="6">
        <f t="shared" si="381"/>
        <v>0.86654697785757</v>
      </c>
      <c r="GN616" s="6">
        <f t="shared" si="382"/>
        <v>0.815384615384615</v>
      </c>
      <c r="HJ616" s="1">
        <f t="shared" si="383"/>
        <v>0.9739336492891</v>
      </c>
      <c r="IR616" s="1">
        <f t="shared" si="384"/>
        <v>0.937439379243453</v>
      </c>
      <c r="JZ616" s="1">
        <f t="shared" si="385"/>
        <v>0.86654697785757</v>
      </c>
      <c r="LH616" s="1">
        <f t="shared" si="386"/>
        <v>0.815384615384615</v>
      </c>
      <c r="MR616" s="1">
        <f t="shared" si="387"/>
        <v>0.975857242827152</v>
      </c>
      <c r="MU616" s="6">
        <f t="shared" si="388"/>
        <v>0.975347222222222</v>
      </c>
      <c r="MX616" s="6">
        <f t="shared" si="389"/>
        <v>0.942733188720174</v>
      </c>
      <c r="NA616" s="6">
        <f t="shared" si="390"/>
        <v>0.884313725490196</v>
      </c>
      <c r="ND616" s="6">
        <f t="shared" si="391"/>
        <v>0.839901477832512</v>
      </c>
      <c r="NZ616" s="1">
        <f t="shared" si="392"/>
        <v>0.975347222222222</v>
      </c>
      <c r="PH616" s="1">
        <f t="shared" si="393"/>
        <v>0.942733188720174</v>
      </c>
      <c r="QP616" s="1">
        <f t="shared" si="394"/>
        <v>0.884313725490196</v>
      </c>
      <c r="RX616" s="1">
        <f t="shared" si="395"/>
        <v>0.839901477832512</v>
      </c>
      <c r="TH616" s="1">
        <f t="shared" si="396"/>
        <v>0.97471098265896</v>
      </c>
      <c r="TK616" s="6">
        <f t="shared" si="397"/>
        <v>0.974212034383954</v>
      </c>
      <c r="TN616" s="6">
        <f t="shared" si="398"/>
        <v>0.942743009320905</v>
      </c>
      <c r="TQ616" s="6">
        <f t="shared" si="399"/>
        <v>0.883688919476944</v>
      </c>
      <c r="TT616" s="6">
        <f t="shared" si="400"/>
        <v>0.835978835978836</v>
      </c>
      <c r="UP616" s="1">
        <f t="shared" si="401"/>
        <v>0.974212034383954</v>
      </c>
      <c r="VX616" s="1">
        <f t="shared" si="402"/>
        <v>0.942743009320905</v>
      </c>
      <c r="XF616" s="1">
        <f t="shared" si="403"/>
        <v>0.883688919476944</v>
      </c>
      <c r="YN616" s="1">
        <f t="shared" si="404"/>
        <v>0.835978835978836</v>
      </c>
    </row>
    <row r="617" spans="12:664">
      <c r="L617" s="1">
        <f t="shared" si="369"/>
        <v>0.973723723723724</v>
      </c>
      <c r="O617" s="6">
        <f t="shared" si="370"/>
        <v>0.974617394550205</v>
      </c>
      <c r="R617" s="6">
        <f t="shared" si="371"/>
        <v>0.937586685159501</v>
      </c>
      <c r="U617" s="6">
        <f t="shared" si="372"/>
        <v>0.861471861471861</v>
      </c>
      <c r="X617" s="6">
        <f t="shared" si="373"/>
        <v>0.817518248175182</v>
      </c>
      <c r="AT617" s="1">
        <f t="shared" si="374"/>
        <v>0.974617394550205</v>
      </c>
      <c r="CB617" s="1">
        <f t="shared" si="375"/>
        <v>0.937586685159501</v>
      </c>
      <c r="DJ617" s="1">
        <f t="shared" si="376"/>
        <v>0.861471861471861</v>
      </c>
      <c r="ER617" s="1">
        <f t="shared" si="377"/>
        <v>0.817518248175182</v>
      </c>
      <c r="GB617" s="1">
        <f t="shared" si="378"/>
        <v>0.973622963537626</v>
      </c>
      <c r="GE617" s="6">
        <f t="shared" si="379"/>
        <v>0.974509803921568</v>
      </c>
      <c r="GH617" s="6">
        <f t="shared" si="380"/>
        <v>0.934606205250597</v>
      </c>
      <c r="GK617" s="6">
        <f t="shared" si="381"/>
        <v>0.855832241153342</v>
      </c>
      <c r="GN617" s="6">
        <f t="shared" si="382"/>
        <v>0.815686274509804</v>
      </c>
      <c r="HJ617" s="1">
        <f t="shared" si="383"/>
        <v>0.974509803921568</v>
      </c>
      <c r="IR617" s="1">
        <f t="shared" si="384"/>
        <v>0.934606205250597</v>
      </c>
      <c r="JZ617" s="1">
        <f t="shared" si="385"/>
        <v>0.855832241153342</v>
      </c>
      <c r="LH617" s="1">
        <f t="shared" si="386"/>
        <v>0.815686274509804</v>
      </c>
      <c r="MR617" s="1">
        <f t="shared" si="387"/>
        <v>0.975772471910112</v>
      </c>
      <c r="MU617" s="6">
        <f t="shared" si="388"/>
        <v>0.974948524365134</v>
      </c>
      <c r="MX617" s="6">
        <f t="shared" si="389"/>
        <v>0.941552901023891</v>
      </c>
      <c r="NA617" s="6">
        <f t="shared" si="390"/>
        <v>0.88625</v>
      </c>
      <c r="ND617" s="6">
        <f t="shared" si="391"/>
        <v>0.838235294117647</v>
      </c>
      <c r="NZ617" s="1">
        <f t="shared" si="392"/>
        <v>0.974948524365134</v>
      </c>
      <c r="PH617" s="1">
        <f t="shared" si="393"/>
        <v>0.941552901023891</v>
      </c>
      <c r="QP617" s="1">
        <f t="shared" si="394"/>
        <v>0.88625</v>
      </c>
      <c r="RX617" s="1">
        <f t="shared" si="395"/>
        <v>0.838235294117647</v>
      </c>
      <c r="TH617" s="1">
        <f t="shared" si="396"/>
        <v>0.975277678251523</v>
      </c>
      <c r="TK617" s="6">
        <f t="shared" si="397"/>
        <v>0.975053456878118</v>
      </c>
      <c r="TN617" s="6">
        <f t="shared" si="398"/>
        <v>0.941875825627477</v>
      </c>
      <c r="TQ617" s="6">
        <f t="shared" si="399"/>
        <v>0.886303191489362</v>
      </c>
      <c r="TT617" s="6">
        <f t="shared" si="400"/>
        <v>0.837837837837838</v>
      </c>
      <c r="UP617" s="1">
        <f t="shared" si="401"/>
        <v>0.975053456878118</v>
      </c>
      <c r="VX617" s="1">
        <f t="shared" si="402"/>
        <v>0.941875825627477</v>
      </c>
      <c r="XF617" s="1">
        <f t="shared" si="403"/>
        <v>0.886303191489362</v>
      </c>
      <c r="YN617" s="1">
        <f t="shared" si="404"/>
        <v>0.837837837837838</v>
      </c>
    </row>
    <row r="618" spans="12:664">
      <c r="L618" s="1">
        <f t="shared" si="369"/>
        <v>0.97406015037594</v>
      </c>
      <c r="O618" s="6">
        <f t="shared" si="370"/>
        <v>0.974503187101612</v>
      </c>
      <c r="R618" s="6">
        <f t="shared" si="371"/>
        <v>0.936784241868988</v>
      </c>
      <c r="U618" s="6">
        <f t="shared" si="372"/>
        <v>0.858307210031348</v>
      </c>
      <c r="X618" s="6">
        <f t="shared" si="373"/>
        <v>0.818840579710145</v>
      </c>
      <c r="AT618" s="1">
        <f t="shared" si="374"/>
        <v>0.974503187101612</v>
      </c>
      <c r="CB618" s="1">
        <f t="shared" si="375"/>
        <v>0.936784241868988</v>
      </c>
      <c r="DJ618" s="1">
        <f t="shared" si="376"/>
        <v>0.858307210031348</v>
      </c>
      <c r="ER618" s="1">
        <f t="shared" si="377"/>
        <v>0.818840579710145</v>
      </c>
      <c r="GB618" s="1">
        <f t="shared" si="378"/>
        <v>0.974368932038835</v>
      </c>
      <c r="GE618" s="6">
        <f t="shared" si="379"/>
        <v>0.974477958236659</v>
      </c>
      <c r="GH618" s="6">
        <f t="shared" si="380"/>
        <v>0.93603744149766</v>
      </c>
      <c r="GK618" s="6">
        <f t="shared" si="381"/>
        <v>0.862623762376238</v>
      </c>
      <c r="GN618" s="6">
        <f t="shared" si="382"/>
        <v>0.8125</v>
      </c>
      <c r="HJ618" s="1">
        <f t="shared" si="383"/>
        <v>0.974477958236659</v>
      </c>
      <c r="IR618" s="1">
        <f t="shared" si="384"/>
        <v>0.93603744149766</v>
      </c>
      <c r="JZ618" s="1">
        <f t="shared" si="385"/>
        <v>0.862623762376238</v>
      </c>
      <c r="LH618" s="1">
        <f t="shared" si="386"/>
        <v>0.8125</v>
      </c>
      <c r="MR618" s="1">
        <f t="shared" si="387"/>
        <v>0.975971731448763</v>
      </c>
      <c r="MU618" s="6">
        <f t="shared" si="388"/>
        <v>0.975146703486365</v>
      </c>
      <c r="MX618" s="6">
        <f t="shared" si="389"/>
        <v>0.941327623126338</v>
      </c>
      <c r="NA618" s="6">
        <f t="shared" si="390"/>
        <v>0.882508250825083</v>
      </c>
      <c r="ND618" s="6">
        <f t="shared" si="391"/>
        <v>0.838942307692308</v>
      </c>
      <c r="NZ618" s="1">
        <f t="shared" si="392"/>
        <v>0.975146703486365</v>
      </c>
      <c r="PH618" s="1">
        <f t="shared" si="393"/>
        <v>0.941327623126338</v>
      </c>
      <c r="QP618" s="1">
        <f t="shared" si="394"/>
        <v>0.882508250825083</v>
      </c>
      <c r="RX618" s="1">
        <f t="shared" si="395"/>
        <v>0.838942307692308</v>
      </c>
      <c r="TH618" s="1">
        <f t="shared" si="396"/>
        <v>0.975654069767442</v>
      </c>
      <c r="TK618" s="6">
        <f t="shared" si="397"/>
        <v>0.974588403722262</v>
      </c>
      <c r="TN618" s="6">
        <f t="shared" si="398"/>
        <v>0.942061034940292</v>
      </c>
      <c r="TQ618" s="6">
        <f t="shared" si="399"/>
        <v>0.883426966292135</v>
      </c>
      <c r="TT618" s="6">
        <f t="shared" si="400"/>
        <v>0.83547557840617</v>
      </c>
      <c r="UP618" s="1">
        <f t="shared" si="401"/>
        <v>0.974588403722262</v>
      </c>
      <c r="VX618" s="1">
        <f t="shared" si="402"/>
        <v>0.942061034940292</v>
      </c>
      <c r="XF618" s="1">
        <f t="shared" si="403"/>
        <v>0.883426966292135</v>
      </c>
      <c r="YN618" s="1">
        <f t="shared" si="404"/>
        <v>0.83547557840617</v>
      </c>
    </row>
    <row r="619" spans="12:664">
      <c r="L619" s="1">
        <f t="shared" si="369"/>
        <v>0.972993248312078</v>
      </c>
      <c r="O619" s="6">
        <f t="shared" si="370"/>
        <v>0.973328324567994</v>
      </c>
      <c r="R619" s="6">
        <f t="shared" si="371"/>
        <v>0.93452661328309</v>
      </c>
      <c r="U619" s="6">
        <f t="shared" si="372"/>
        <v>0.836785938480854</v>
      </c>
      <c r="X619" s="6">
        <f t="shared" si="373"/>
        <v>0.798283261802575</v>
      </c>
      <c r="AT619" s="1">
        <f t="shared" si="374"/>
        <v>0.973328324567994</v>
      </c>
      <c r="CB619" s="1">
        <f t="shared" si="375"/>
        <v>0.93452661328309</v>
      </c>
      <c r="DJ619" s="1">
        <f t="shared" si="376"/>
        <v>0.836785938480854</v>
      </c>
      <c r="ER619" s="1">
        <f t="shared" si="377"/>
        <v>0.798283261802575</v>
      </c>
      <c r="GB619" s="1">
        <f t="shared" si="378"/>
        <v>0.972341254382548</v>
      </c>
      <c r="GE619" s="6">
        <f t="shared" si="379"/>
        <v>0.971053647240448</v>
      </c>
      <c r="GH619" s="6">
        <f t="shared" si="380"/>
        <v>0.935026868588178</v>
      </c>
      <c r="GK619" s="6">
        <f t="shared" si="381"/>
        <v>0.834080717488789</v>
      </c>
      <c r="GN619" s="6">
        <f t="shared" si="382"/>
        <v>0.795652173913043</v>
      </c>
      <c r="HJ619" s="1">
        <f t="shared" si="383"/>
        <v>0.971053647240448</v>
      </c>
      <c r="IR619" s="1">
        <f t="shared" si="384"/>
        <v>0.935026868588178</v>
      </c>
      <c r="JZ619" s="1">
        <f t="shared" si="385"/>
        <v>0.834080717488789</v>
      </c>
      <c r="LH619" s="1">
        <f t="shared" si="386"/>
        <v>0.795652173913043</v>
      </c>
      <c r="MR619" s="1">
        <f t="shared" si="387"/>
        <v>0.973516949152542</v>
      </c>
      <c r="MU619" s="6">
        <f t="shared" si="388"/>
        <v>0.974816369359916</v>
      </c>
      <c r="MX619" s="6">
        <f t="shared" si="389"/>
        <v>0.941808415398389</v>
      </c>
      <c r="NA619" s="6">
        <f t="shared" si="390"/>
        <v>0.864738076622361</v>
      </c>
      <c r="ND619" s="6">
        <f t="shared" si="391"/>
        <v>0.825870646766169</v>
      </c>
      <c r="NZ619" s="1">
        <f t="shared" si="392"/>
        <v>0.974816369359916</v>
      </c>
      <c r="PH619" s="1">
        <f t="shared" si="393"/>
        <v>0.941808415398389</v>
      </c>
      <c r="QP619" s="1">
        <f t="shared" si="394"/>
        <v>0.864738076622361</v>
      </c>
      <c r="RX619" s="1">
        <f t="shared" si="395"/>
        <v>0.825870646766169</v>
      </c>
      <c r="TH619" s="1">
        <f t="shared" si="396"/>
        <v>0.974808324205915</v>
      </c>
      <c r="TK619" s="6">
        <f t="shared" si="397"/>
        <v>0.974811083123426</v>
      </c>
      <c r="TN619" s="6">
        <f t="shared" si="398"/>
        <v>0.941823179111315</v>
      </c>
      <c r="TQ619" s="6">
        <f t="shared" si="399"/>
        <v>0.860911270983213</v>
      </c>
      <c r="TT619" s="6">
        <f t="shared" si="400"/>
        <v>0.824289405684755</v>
      </c>
      <c r="UP619" s="1">
        <f t="shared" si="401"/>
        <v>0.974811083123426</v>
      </c>
      <c r="VX619" s="1">
        <f t="shared" si="402"/>
        <v>0.941823179111315</v>
      </c>
      <c r="XF619" s="1">
        <f t="shared" si="403"/>
        <v>0.860911270983213</v>
      </c>
      <c r="YN619" s="1">
        <f t="shared" si="404"/>
        <v>0.824289405684755</v>
      </c>
    </row>
    <row r="620" spans="12:664">
      <c r="L620" s="1">
        <f t="shared" si="369"/>
        <v>0.972754050073638</v>
      </c>
      <c r="O620" s="6">
        <f t="shared" si="370"/>
        <v>0.97380073800738</v>
      </c>
      <c r="R620" s="6">
        <f t="shared" si="371"/>
        <v>0.935070873342478</v>
      </c>
      <c r="U620" s="6">
        <f t="shared" si="372"/>
        <v>0.835179153094462</v>
      </c>
      <c r="X620" s="6">
        <f t="shared" si="373"/>
        <v>0.798165137614679</v>
      </c>
      <c r="AT620" s="1">
        <f t="shared" si="374"/>
        <v>0.97380073800738</v>
      </c>
      <c r="CB620" s="1">
        <f t="shared" si="375"/>
        <v>0.935070873342478</v>
      </c>
      <c r="DJ620" s="1">
        <f t="shared" si="376"/>
        <v>0.835179153094462</v>
      </c>
      <c r="ER620" s="1">
        <f t="shared" si="377"/>
        <v>0.798165137614679</v>
      </c>
      <c r="GB620" s="1">
        <f t="shared" si="378"/>
        <v>0.971797884841363</v>
      </c>
      <c r="GE620" s="6">
        <f t="shared" si="379"/>
        <v>0.97148288973384</v>
      </c>
      <c r="GH620" s="6">
        <f t="shared" si="380"/>
        <v>0.93519394512772</v>
      </c>
      <c r="GK620" s="6">
        <f t="shared" si="381"/>
        <v>0.837630662020906</v>
      </c>
      <c r="GN620" s="6">
        <f t="shared" si="382"/>
        <v>0.798165137614679</v>
      </c>
      <c r="HJ620" s="1">
        <f t="shared" si="383"/>
        <v>0.97148288973384</v>
      </c>
      <c r="IR620" s="1">
        <f t="shared" si="384"/>
        <v>0.93519394512772</v>
      </c>
      <c r="JZ620" s="1">
        <f t="shared" si="385"/>
        <v>0.837630662020906</v>
      </c>
      <c r="LH620" s="1">
        <f t="shared" si="386"/>
        <v>0.798165137614679</v>
      </c>
      <c r="MR620" s="1">
        <f t="shared" si="387"/>
        <v>0.973674848808254</v>
      </c>
      <c r="MU620" s="6">
        <f t="shared" si="388"/>
        <v>0.975112340131352</v>
      </c>
      <c r="MX620" s="6">
        <f t="shared" si="389"/>
        <v>0.941387024608501</v>
      </c>
      <c r="NA620" s="6">
        <f t="shared" si="390"/>
        <v>0.86496624156039</v>
      </c>
      <c r="ND620" s="6">
        <f t="shared" si="391"/>
        <v>0.822622107969152</v>
      </c>
      <c r="NZ620" s="1">
        <f t="shared" si="392"/>
        <v>0.975112340131352</v>
      </c>
      <c r="PH620" s="1">
        <f t="shared" si="393"/>
        <v>0.941387024608501</v>
      </c>
      <c r="QP620" s="1">
        <f t="shared" si="394"/>
        <v>0.86496624156039</v>
      </c>
      <c r="RX620" s="1">
        <f t="shared" si="395"/>
        <v>0.822622107969152</v>
      </c>
      <c r="TH620" s="1">
        <f t="shared" si="396"/>
        <v>0.974613686534216</v>
      </c>
      <c r="TK620" s="6">
        <f t="shared" si="397"/>
        <v>0.974615659635323</v>
      </c>
      <c r="TN620" s="6">
        <f t="shared" si="398"/>
        <v>0.942164179104477</v>
      </c>
      <c r="TQ620" s="6">
        <f t="shared" si="399"/>
        <v>0.864197530864197</v>
      </c>
      <c r="TT620" s="6">
        <f t="shared" si="400"/>
        <v>0.821621621621622</v>
      </c>
      <c r="UP620" s="1">
        <f t="shared" si="401"/>
        <v>0.974615659635323</v>
      </c>
      <c r="VX620" s="1">
        <f t="shared" si="402"/>
        <v>0.942164179104477</v>
      </c>
      <c r="XF620" s="1">
        <f t="shared" si="403"/>
        <v>0.864197530864197</v>
      </c>
      <c r="YN620" s="1">
        <f t="shared" si="404"/>
        <v>0.821621621621622</v>
      </c>
    </row>
    <row r="621" spans="12:664">
      <c r="L621" s="1">
        <f t="shared" si="369"/>
        <v>0.973723168023686</v>
      </c>
      <c r="O621" s="6">
        <f t="shared" si="370"/>
        <v>0.973082595870206</v>
      </c>
      <c r="R621" s="6">
        <f t="shared" si="371"/>
        <v>0.934761904761905</v>
      </c>
      <c r="U621" s="6">
        <f t="shared" si="372"/>
        <v>0.836532507739938</v>
      </c>
      <c r="X621" s="6">
        <f t="shared" si="373"/>
        <v>0.798076923076923</v>
      </c>
      <c r="AT621" s="1">
        <f t="shared" si="374"/>
        <v>0.973082595870206</v>
      </c>
      <c r="CB621" s="1">
        <f t="shared" si="375"/>
        <v>0.934761904761905</v>
      </c>
      <c r="DJ621" s="1">
        <f t="shared" si="376"/>
        <v>0.836532507739938</v>
      </c>
      <c r="ER621" s="1">
        <f t="shared" si="377"/>
        <v>0.798076923076923</v>
      </c>
      <c r="GB621" s="1">
        <f t="shared" si="378"/>
        <v>0.972395023328149</v>
      </c>
      <c r="GE621" s="6">
        <f t="shared" si="379"/>
        <v>0.971636642391721</v>
      </c>
      <c r="GH621" s="6">
        <f t="shared" si="380"/>
        <v>0.933726067746686</v>
      </c>
      <c r="GK621" s="6">
        <f t="shared" si="381"/>
        <v>0.836588541666667</v>
      </c>
      <c r="GN621" s="6">
        <f t="shared" si="382"/>
        <v>0.794520547945205</v>
      </c>
      <c r="HJ621" s="1">
        <f t="shared" si="383"/>
        <v>0.971636642391721</v>
      </c>
      <c r="IR621" s="1">
        <f t="shared" si="384"/>
        <v>0.933726067746686</v>
      </c>
      <c r="JZ621" s="1">
        <f t="shared" si="385"/>
        <v>0.836588541666667</v>
      </c>
      <c r="LH621" s="1">
        <f t="shared" si="386"/>
        <v>0.794520547945205</v>
      </c>
      <c r="MR621" s="1">
        <f t="shared" si="387"/>
        <v>0.973891273247496</v>
      </c>
      <c r="MU621" s="6">
        <f t="shared" si="388"/>
        <v>0.973711518505707</v>
      </c>
      <c r="MX621" s="6">
        <f t="shared" si="389"/>
        <v>0.941829484902309</v>
      </c>
      <c r="NA621" s="6">
        <f t="shared" si="390"/>
        <v>0.863214837712519</v>
      </c>
      <c r="ND621" s="6">
        <f t="shared" si="391"/>
        <v>0.828715365239295</v>
      </c>
      <c r="NZ621" s="1">
        <f t="shared" si="392"/>
        <v>0.973711518505707</v>
      </c>
      <c r="PH621" s="1">
        <f t="shared" si="393"/>
        <v>0.941829484902309</v>
      </c>
      <c r="QP621" s="1">
        <f t="shared" si="394"/>
        <v>0.863214837712519</v>
      </c>
      <c r="RX621" s="1">
        <f t="shared" si="395"/>
        <v>0.828715365239295</v>
      </c>
      <c r="TH621" s="1">
        <f t="shared" si="396"/>
        <v>0.973770491803279</v>
      </c>
      <c r="TK621" s="6">
        <f t="shared" si="397"/>
        <v>0.974991068238657</v>
      </c>
      <c r="TN621" s="6">
        <f t="shared" si="398"/>
        <v>0.941121928604543</v>
      </c>
      <c r="TQ621" s="6">
        <f t="shared" si="399"/>
        <v>0.864217252396166</v>
      </c>
      <c r="TT621" s="6">
        <f t="shared" si="400"/>
        <v>0.822751322751323</v>
      </c>
      <c r="UP621" s="1">
        <f t="shared" si="401"/>
        <v>0.974991068238657</v>
      </c>
      <c r="VX621" s="1">
        <f t="shared" si="402"/>
        <v>0.941121928604543</v>
      </c>
      <c r="XF621" s="1">
        <f t="shared" si="403"/>
        <v>0.864217252396166</v>
      </c>
      <c r="YN621" s="1">
        <f t="shared" si="404"/>
        <v>0.822751322751323</v>
      </c>
    </row>
    <row r="622" spans="12:664">
      <c r="L622" s="1">
        <f t="shared" si="369"/>
        <v>0.98208011243851</v>
      </c>
      <c r="O622" s="6">
        <f t="shared" si="370"/>
        <v>0.98231340643792</v>
      </c>
      <c r="R622" s="6">
        <f t="shared" si="371"/>
        <v>0.94288186932064</v>
      </c>
      <c r="U622" s="6">
        <f t="shared" si="372"/>
        <v>0.825726141078838</v>
      </c>
      <c r="X622" s="6">
        <f t="shared" si="373"/>
        <v>0.774566473988439</v>
      </c>
      <c r="AT622" s="1">
        <f t="shared" si="374"/>
        <v>0.98231340643792</v>
      </c>
      <c r="CB622" s="1">
        <f t="shared" si="375"/>
        <v>0.94288186932064</v>
      </c>
      <c r="DJ622" s="1">
        <f t="shared" si="376"/>
        <v>0.825726141078838</v>
      </c>
      <c r="ER622" s="1">
        <f t="shared" si="377"/>
        <v>0.774566473988439</v>
      </c>
      <c r="GB622" s="1">
        <f t="shared" si="378"/>
        <v>0.981882770870337</v>
      </c>
      <c r="GE622" s="6">
        <f t="shared" si="379"/>
        <v>0.981751824817518</v>
      </c>
      <c r="GH622" s="6">
        <f t="shared" si="380"/>
        <v>0.942141230068337</v>
      </c>
      <c r="GK622" s="6">
        <f t="shared" si="381"/>
        <v>0.824098504837291</v>
      </c>
      <c r="GN622" s="6">
        <f t="shared" si="382"/>
        <v>0.76536312849162</v>
      </c>
      <c r="HJ622" s="1">
        <f t="shared" si="383"/>
        <v>0.981751824817518</v>
      </c>
      <c r="IR622" s="1">
        <f t="shared" si="384"/>
        <v>0.942141230068337</v>
      </c>
      <c r="JZ622" s="1">
        <f t="shared" si="385"/>
        <v>0.824098504837291</v>
      </c>
      <c r="LH622" s="1">
        <f t="shared" si="386"/>
        <v>0.76536312849162</v>
      </c>
      <c r="MR622" s="1">
        <f t="shared" si="387"/>
        <v>0.983522142121524</v>
      </c>
      <c r="MU622" s="6">
        <f t="shared" si="388"/>
        <v>0.983349983349983</v>
      </c>
      <c r="MX622" s="6">
        <f t="shared" si="389"/>
        <v>0.951558550968829</v>
      </c>
      <c r="NA622" s="6">
        <f t="shared" si="390"/>
        <v>0.835766423357664</v>
      </c>
      <c r="ND622" s="6">
        <f t="shared" si="391"/>
        <v>0.789029535864979</v>
      </c>
      <c r="NZ622" s="1">
        <f t="shared" si="392"/>
        <v>0.983349983349983</v>
      </c>
      <c r="PH622" s="1">
        <f t="shared" si="393"/>
        <v>0.951558550968829</v>
      </c>
      <c r="QP622" s="1">
        <f t="shared" si="394"/>
        <v>0.835766423357664</v>
      </c>
      <c r="RX622" s="1">
        <f t="shared" si="395"/>
        <v>0.789029535864979</v>
      </c>
      <c r="TH622" s="1">
        <f t="shared" si="396"/>
        <v>0.983251919050942</v>
      </c>
      <c r="TK622" s="6">
        <f t="shared" si="397"/>
        <v>0.983178853415723</v>
      </c>
      <c r="TN622" s="6">
        <f t="shared" si="398"/>
        <v>0.951325510647545</v>
      </c>
      <c r="TQ622" s="6">
        <f t="shared" si="399"/>
        <v>0.836322869955157</v>
      </c>
      <c r="TT622" s="6">
        <f t="shared" si="400"/>
        <v>0.789256198347107</v>
      </c>
      <c r="UP622" s="1">
        <f t="shared" si="401"/>
        <v>0.983178853415723</v>
      </c>
      <c r="VX622" s="1">
        <f t="shared" si="402"/>
        <v>0.951325510647545</v>
      </c>
      <c r="XF622" s="1">
        <f t="shared" si="403"/>
        <v>0.836322869955157</v>
      </c>
      <c r="YN622" s="1">
        <f t="shared" si="404"/>
        <v>0.789256198347107</v>
      </c>
    </row>
    <row r="623" spans="12:664">
      <c r="L623" s="1">
        <f t="shared" si="369"/>
        <v>0.981985294117647</v>
      </c>
      <c r="O623" s="6">
        <f t="shared" si="370"/>
        <v>0.982092696629214</v>
      </c>
      <c r="R623" s="6">
        <f t="shared" si="371"/>
        <v>0.942421676545301</v>
      </c>
      <c r="U623" s="6">
        <f t="shared" si="372"/>
        <v>0.832155477031802</v>
      </c>
      <c r="X623" s="6">
        <f t="shared" si="373"/>
        <v>0.766081871345029</v>
      </c>
      <c r="AT623" s="1">
        <f t="shared" si="374"/>
        <v>0.982092696629214</v>
      </c>
      <c r="CB623" s="1">
        <f t="shared" si="375"/>
        <v>0.942421676545301</v>
      </c>
      <c r="DJ623" s="1">
        <f t="shared" si="376"/>
        <v>0.832155477031802</v>
      </c>
      <c r="ER623" s="1">
        <f t="shared" si="377"/>
        <v>0.766081871345029</v>
      </c>
      <c r="GB623" s="1">
        <f t="shared" si="378"/>
        <v>0.981232294617564</v>
      </c>
      <c r="GE623" s="6">
        <f t="shared" si="379"/>
        <v>0.981844589687727</v>
      </c>
      <c r="GH623" s="6">
        <f t="shared" si="380"/>
        <v>0.942452412571934</v>
      </c>
      <c r="GK623" s="6">
        <f t="shared" si="381"/>
        <v>0.831062670299727</v>
      </c>
      <c r="GN623" s="6">
        <f t="shared" si="382"/>
        <v>0.769662921348315</v>
      </c>
      <c r="HJ623" s="1">
        <f t="shared" si="383"/>
        <v>0.981844589687727</v>
      </c>
      <c r="IR623" s="1">
        <f t="shared" si="384"/>
        <v>0.942452412571934</v>
      </c>
      <c r="JZ623" s="1">
        <f t="shared" si="385"/>
        <v>0.831062670299727</v>
      </c>
      <c r="LH623" s="1">
        <f t="shared" si="386"/>
        <v>0.769662921348315</v>
      </c>
      <c r="MR623" s="1">
        <f t="shared" si="387"/>
        <v>0.983737024221453</v>
      </c>
      <c r="MU623" s="6">
        <f t="shared" si="388"/>
        <v>0.983106989069228</v>
      </c>
      <c r="MX623" s="6">
        <f t="shared" si="389"/>
        <v>0.952175786299009</v>
      </c>
      <c r="NA623" s="6">
        <f t="shared" si="390"/>
        <v>0.835555555555555</v>
      </c>
      <c r="ND623" s="6">
        <f t="shared" si="391"/>
        <v>0.791666666666667</v>
      </c>
      <c r="NZ623" s="1">
        <f t="shared" si="392"/>
        <v>0.983106989069228</v>
      </c>
      <c r="PH623" s="1">
        <f t="shared" si="393"/>
        <v>0.952175786299009</v>
      </c>
      <c r="QP623" s="1">
        <f t="shared" si="394"/>
        <v>0.835555555555555</v>
      </c>
      <c r="RX623" s="1">
        <f t="shared" si="395"/>
        <v>0.791666666666667</v>
      </c>
      <c r="TH623" s="1">
        <f t="shared" si="396"/>
        <v>0.983670571529996</v>
      </c>
      <c r="TK623" s="6">
        <f t="shared" si="397"/>
        <v>0.982456140350877</v>
      </c>
      <c r="TN623" s="6">
        <f t="shared" si="398"/>
        <v>0.951563188022897</v>
      </c>
      <c r="TQ623" s="6">
        <f t="shared" si="399"/>
        <v>0.840909090909091</v>
      </c>
      <c r="TT623" s="6">
        <f t="shared" si="400"/>
        <v>0.790794979079498</v>
      </c>
      <c r="UP623" s="1">
        <f t="shared" si="401"/>
        <v>0.982456140350877</v>
      </c>
      <c r="VX623" s="1">
        <f t="shared" si="402"/>
        <v>0.951563188022897</v>
      </c>
      <c r="XF623" s="1">
        <f t="shared" si="403"/>
        <v>0.840909090909091</v>
      </c>
      <c r="YN623" s="1">
        <f t="shared" si="404"/>
        <v>0.790794979079498</v>
      </c>
    </row>
    <row r="624" spans="12:664">
      <c r="L624" s="1">
        <f t="shared" si="369"/>
        <v>0.981638418079096</v>
      </c>
      <c r="O624" s="6">
        <f t="shared" si="370"/>
        <v>0.981959674566678</v>
      </c>
      <c r="R624" s="6">
        <f t="shared" si="371"/>
        <v>0.942895086321381</v>
      </c>
      <c r="U624" s="6">
        <f t="shared" si="372"/>
        <v>0.825306122448979</v>
      </c>
      <c r="X624" s="6">
        <f t="shared" si="373"/>
        <v>0.76969696969697</v>
      </c>
      <c r="AT624" s="1">
        <f t="shared" si="374"/>
        <v>0.981959674566678</v>
      </c>
      <c r="CB624" s="1">
        <f t="shared" si="375"/>
        <v>0.942895086321381</v>
      </c>
      <c r="DJ624" s="1">
        <f t="shared" si="376"/>
        <v>0.825306122448979</v>
      </c>
      <c r="ER624" s="1">
        <f t="shared" si="377"/>
        <v>0.76969696969697</v>
      </c>
      <c r="GB624" s="1">
        <f t="shared" si="378"/>
        <v>0.982123703968538</v>
      </c>
      <c r="GE624" s="6">
        <f t="shared" si="379"/>
        <v>0.982020855807264</v>
      </c>
      <c r="GH624" s="6">
        <f t="shared" si="380"/>
        <v>0.941256830601093</v>
      </c>
      <c r="GK624" s="6">
        <f t="shared" si="381"/>
        <v>0.832324978392394</v>
      </c>
      <c r="GN624" s="6">
        <f t="shared" si="382"/>
        <v>0.770114942528736</v>
      </c>
      <c r="HJ624" s="1">
        <f t="shared" si="383"/>
        <v>0.982020855807264</v>
      </c>
      <c r="IR624" s="1">
        <f t="shared" si="384"/>
        <v>0.941256830601093</v>
      </c>
      <c r="JZ624" s="1">
        <f t="shared" si="385"/>
        <v>0.832324978392394</v>
      </c>
      <c r="LH624" s="1">
        <f t="shared" si="386"/>
        <v>0.770114942528736</v>
      </c>
      <c r="MR624" s="1">
        <f t="shared" si="387"/>
        <v>0.983753888696855</v>
      </c>
      <c r="MU624" s="6">
        <f t="shared" si="388"/>
        <v>0.983541803818301</v>
      </c>
      <c r="MX624" s="6">
        <f t="shared" si="389"/>
        <v>0.951592356687898</v>
      </c>
      <c r="NA624" s="6">
        <f t="shared" si="390"/>
        <v>0.836656441717792</v>
      </c>
      <c r="ND624" s="6">
        <f t="shared" si="391"/>
        <v>0.793991416309013</v>
      </c>
      <c r="NZ624" s="1">
        <f t="shared" si="392"/>
        <v>0.983541803818301</v>
      </c>
      <c r="PH624" s="1">
        <f t="shared" si="393"/>
        <v>0.951592356687898</v>
      </c>
      <c r="QP624" s="1">
        <f t="shared" si="394"/>
        <v>0.836656441717792</v>
      </c>
      <c r="RX624" s="1">
        <f t="shared" si="395"/>
        <v>0.793991416309013</v>
      </c>
      <c r="TH624" s="1">
        <f t="shared" si="396"/>
        <v>0.983462350457424</v>
      </c>
      <c r="TK624" s="6">
        <f t="shared" si="397"/>
        <v>0.98259385665529</v>
      </c>
      <c r="TN624" s="6">
        <f t="shared" si="398"/>
        <v>0.952380952380952</v>
      </c>
      <c r="TQ624" s="6">
        <f t="shared" si="399"/>
        <v>0.841149773071104</v>
      </c>
      <c r="TT624" s="6">
        <f t="shared" si="400"/>
        <v>0.788</v>
      </c>
      <c r="UP624" s="1">
        <f t="shared" si="401"/>
        <v>0.98259385665529</v>
      </c>
      <c r="VX624" s="1">
        <f t="shared" si="402"/>
        <v>0.952380952380952</v>
      </c>
      <c r="XF624" s="1">
        <f t="shared" si="403"/>
        <v>0.841149773071104</v>
      </c>
      <c r="YN624" s="1">
        <f t="shared" si="404"/>
        <v>0.788</v>
      </c>
    </row>
    <row r="625" spans="12:664">
      <c r="L625" s="1">
        <f t="shared" si="369"/>
        <v>0.973966309341501</v>
      </c>
      <c r="O625" s="6">
        <f t="shared" si="370"/>
        <v>0.974050394885295</v>
      </c>
      <c r="R625" s="6">
        <f t="shared" si="371"/>
        <v>0.935332708528585</v>
      </c>
      <c r="U625" s="6">
        <f t="shared" si="372"/>
        <v>0.860687022900763</v>
      </c>
      <c r="X625" s="6">
        <f t="shared" si="373"/>
        <v>0.815331010452962</v>
      </c>
      <c r="AT625" s="1">
        <f t="shared" si="374"/>
        <v>0.974050394885295</v>
      </c>
      <c r="CB625" s="1">
        <f t="shared" si="375"/>
        <v>0.935332708528585</v>
      </c>
      <c r="DJ625" s="1">
        <f t="shared" si="376"/>
        <v>0.860687022900763</v>
      </c>
      <c r="ER625" s="1">
        <f t="shared" si="377"/>
        <v>0.815331010452962</v>
      </c>
      <c r="GB625" s="1">
        <f t="shared" si="378"/>
        <v>0.973391580619539</v>
      </c>
      <c r="GE625" s="6">
        <f t="shared" si="379"/>
        <v>0.973238882329791</v>
      </c>
      <c r="GH625" s="6">
        <f t="shared" si="380"/>
        <v>0.935328185328185</v>
      </c>
      <c r="GK625" s="6">
        <f t="shared" si="381"/>
        <v>0.855799373040752</v>
      </c>
      <c r="GN625" s="6">
        <f t="shared" si="382"/>
        <v>0.813186813186813</v>
      </c>
      <c r="HJ625" s="1">
        <f t="shared" si="383"/>
        <v>0.973238882329791</v>
      </c>
      <c r="IR625" s="1">
        <f t="shared" si="384"/>
        <v>0.935328185328185</v>
      </c>
      <c r="JZ625" s="1">
        <f t="shared" si="385"/>
        <v>0.855799373040752</v>
      </c>
      <c r="LH625" s="1">
        <f t="shared" si="386"/>
        <v>0.813186813186813</v>
      </c>
      <c r="MR625" s="1">
        <f t="shared" si="387"/>
        <v>0.975131348511383</v>
      </c>
      <c r="MU625" s="6">
        <f t="shared" si="388"/>
        <v>0.97489539748954</v>
      </c>
      <c r="MX625" s="6">
        <f t="shared" si="389"/>
        <v>0.942307692307692</v>
      </c>
      <c r="NA625" s="6">
        <f t="shared" si="390"/>
        <v>0.88030888030888</v>
      </c>
      <c r="ND625" s="6">
        <f t="shared" si="391"/>
        <v>0.837837837837838</v>
      </c>
      <c r="NZ625" s="1">
        <f t="shared" si="392"/>
        <v>0.97489539748954</v>
      </c>
      <c r="PH625" s="1">
        <f t="shared" si="393"/>
        <v>0.942307692307692</v>
      </c>
      <c r="QP625" s="1">
        <f t="shared" si="394"/>
        <v>0.88030888030888</v>
      </c>
      <c r="RX625" s="1">
        <f t="shared" si="395"/>
        <v>0.837837837837838</v>
      </c>
      <c r="TH625" s="1">
        <f t="shared" si="396"/>
        <v>0.974911660777385</v>
      </c>
      <c r="TK625" s="6">
        <f t="shared" si="397"/>
        <v>0.974683544303797</v>
      </c>
      <c r="TN625" s="6">
        <f t="shared" si="398"/>
        <v>0.942365591397849</v>
      </c>
      <c r="TQ625" s="6">
        <f t="shared" si="399"/>
        <v>0.88013468013468</v>
      </c>
      <c r="TT625" s="6">
        <f t="shared" si="400"/>
        <v>0.836144578313253</v>
      </c>
      <c r="UP625" s="1">
        <f t="shared" si="401"/>
        <v>0.974683544303797</v>
      </c>
      <c r="VX625" s="1">
        <f t="shared" si="402"/>
        <v>0.942365591397849</v>
      </c>
      <c r="XF625" s="1">
        <f t="shared" si="403"/>
        <v>0.88013468013468</v>
      </c>
      <c r="YN625" s="1">
        <f t="shared" si="404"/>
        <v>0.836144578313253</v>
      </c>
    </row>
    <row r="626" spans="12:664">
      <c r="L626" s="1">
        <f t="shared" si="369"/>
        <v>0.974378296910324</v>
      </c>
      <c r="O626" s="6">
        <f t="shared" si="370"/>
        <v>0.973903177004539</v>
      </c>
      <c r="R626" s="6">
        <f t="shared" si="371"/>
        <v>0.935407826496935</v>
      </c>
      <c r="U626" s="6">
        <f t="shared" si="372"/>
        <v>0.85595390524968</v>
      </c>
      <c r="X626" s="6">
        <f t="shared" si="373"/>
        <v>0.813432835820896</v>
      </c>
      <c r="AT626" s="1">
        <f t="shared" si="374"/>
        <v>0.973903177004539</v>
      </c>
      <c r="CB626" s="1">
        <f t="shared" si="375"/>
        <v>0.935407826496935</v>
      </c>
      <c r="DJ626" s="1">
        <f t="shared" si="376"/>
        <v>0.85595390524968</v>
      </c>
      <c r="ER626" s="1">
        <f t="shared" si="377"/>
        <v>0.813432835820896</v>
      </c>
      <c r="GB626" s="1">
        <f t="shared" si="378"/>
        <v>0.974449685534591</v>
      </c>
      <c r="GE626" s="6">
        <f t="shared" si="379"/>
        <v>0.973235065942591</v>
      </c>
      <c r="GH626" s="6">
        <f t="shared" si="380"/>
        <v>0.934355534259703</v>
      </c>
      <c r="GK626" s="6">
        <f t="shared" si="381"/>
        <v>0.856677524429967</v>
      </c>
      <c r="GN626" s="6">
        <f t="shared" si="382"/>
        <v>0.816091954022989</v>
      </c>
      <c r="HJ626" s="1">
        <f t="shared" si="383"/>
        <v>0.973235065942591</v>
      </c>
      <c r="IR626" s="1">
        <f t="shared" si="384"/>
        <v>0.934355534259703</v>
      </c>
      <c r="JZ626" s="1">
        <f t="shared" si="385"/>
        <v>0.856677524429967</v>
      </c>
      <c r="LH626" s="1">
        <f t="shared" si="386"/>
        <v>0.816091954022989</v>
      </c>
      <c r="MR626" s="1">
        <f t="shared" si="387"/>
        <v>0.975678533662319</v>
      </c>
      <c r="MU626" s="6">
        <f t="shared" si="388"/>
        <v>0.974781085814361</v>
      </c>
      <c r="MX626" s="6">
        <f t="shared" si="389"/>
        <v>0.941935483870968</v>
      </c>
      <c r="NA626" s="6">
        <f t="shared" si="390"/>
        <v>0.882390745501285</v>
      </c>
      <c r="ND626" s="6">
        <f t="shared" si="391"/>
        <v>0.840095465393795</v>
      </c>
      <c r="NZ626" s="1">
        <f t="shared" si="392"/>
        <v>0.974781085814361</v>
      </c>
      <c r="PH626" s="1">
        <f t="shared" si="393"/>
        <v>0.941935483870968</v>
      </c>
      <c r="QP626" s="1">
        <f t="shared" si="394"/>
        <v>0.882390745501285</v>
      </c>
      <c r="RX626" s="1">
        <f t="shared" si="395"/>
        <v>0.840095465393795</v>
      </c>
      <c r="TH626" s="1">
        <f t="shared" si="396"/>
        <v>0.975774848592804</v>
      </c>
      <c r="TK626" s="6">
        <f t="shared" si="397"/>
        <v>0.974679153659383</v>
      </c>
      <c r="TN626" s="6">
        <f t="shared" si="398"/>
        <v>0.942686056458511</v>
      </c>
      <c r="TQ626" s="6">
        <f t="shared" si="399"/>
        <v>0.87913571910871</v>
      </c>
      <c r="TT626" s="6">
        <f t="shared" si="400"/>
        <v>0.833729216152019</v>
      </c>
      <c r="UP626" s="1">
        <f t="shared" si="401"/>
        <v>0.974679153659383</v>
      </c>
      <c r="VX626" s="1">
        <f t="shared" si="402"/>
        <v>0.942686056458511</v>
      </c>
      <c r="XF626" s="1">
        <f t="shared" si="403"/>
        <v>0.87913571910871</v>
      </c>
      <c r="YN626" s="1">
        <f t="shared" si="404"/>
        <v>0.833729216152019</v>
      </c>
    </row>
    <row r="627" spans="12:664">
      <c r="L627" s="1">
        <f t="shared" si="369"/>
        <v>0.974485910129475</v>
      </c>
      <c r="O627" s="6">
        <f t="shared" si="370"/>
        <v>0.974582701062215</v>
      </c>
      <c r="R627" s="6">
        <f t="shared" si="371"/>
        <v>0.934310257705912</v>
      </c>
      <c r="U627" s="6">
        <f t="shared" si="372"/>
        <v>0.85945945945946</v>
      </c>
      <c r="X627" s="6">
        <f t="shared" si="373"/>
        <v>0.809885931558935</v>
      </c>
      <c r="AT627" s="1">
        <f t="shared" si="374"/>
        <v>0.974582701062215</v>
      </c>
      <c r="CB627" s="1">
        <f t="shared" si="375"/>
        <v>0.934310257705912</v>
      </c>
      <c r="DJ627" s="1">
        <f t="shared" si="376"/>
        <v>0.85945945945946</v>
      </c>
      <c r="ER627" s="1">
        <f t="shared" si="377"/>
        <v>0.809885931558935</v>
      </c>
      <c r="GB627" s="1">
        <f t="shared" si="378"/>
        <v>0.974097331240188</v>
      </c>
      <c r="GE627" s="6">
        <f t="shared" si="379"/>
        <v>0.974168297455969</v>
      </c>
      <c r="GH627" s="6">
        <f t="shared" si="380"/>
        <v>0.935653002859867</v>
      </c>
      <c r="GK627" s="6">
        <f t="shared" si="381"/>
        <v>0.858625162127108</v>
      </c>
      <c r="GN627" s="6">
        <f t="shared" si="382"/>
        <v>0.816793893129771</v>
      </c>
      <c r="HJ627" s="1">
        <f t="shared" si="383"/>
        <v>0.974168297455969</v>
      </c>
      <c r="IR627" s="1">
        <f t="shared" si="384"/>
        <v>0.935653002859867</v>
      </c>
      <c r="JZ627" s="1">
        <f t="shared" si="385"/>
        <v>0.858625162127108</v>
      </c>
      <c r="LH627" s="1">
        <f t="shared" si="386"/>
        <v>0.816793893129771</v>
      </c>
      <c r="MR627" s="1">
        <f t="shared" si="387"/>
        <v>0.974522292993631</v>
      </c>
      <c r="MU627" s="6">
        <f t="shared" si="388"/>
        <v>0.974466596712137</v>
      </c>
      <c r="MX627" s="6">
        <f t="shared" si="389"/>
        <v>0.943452380952381</v>
      </c>
      <c r="NA627" s="6">
        <f t="shared" si="390"/>
        <v>0.880655737704918</v>
      </c>
      <c r="ND627" s="6">
        <f t="shared" si="391"/>
        <v>0.832941176470588</v>
      </c>
      <c r="NZ627" s="1">
        <f t="shared" si="392"/>
        <v>0.974466596712137</v>
      </c>
      <c r="PH627" s="1">
        <f t="shared" si="393"/>
        <v>0.943452380952381</v>
      </c>
      <c r="QP627" s="1">
        <f t="shared" si="394"/>
        <v>0.880655737704918</v>
      </c>
      <c r="RX627" s="1">
        <f t="shared" si="395"/>
        <v>0.832941176470588</v>
      </c>
      <c r="TH627" s="1">
        <f t="shared" si="396"/>
        <v>0.975531914893617</v>
      </c>
      <c r="TK627" s="6">
        <f t="shared" si="397"/>
        <v>0.974964234620887</v>
      </c>
      <c r="TN627" s="6">
        <f t="shared" si="398"/>
        <v>0.943027210884354</v>
      </c>
      <c r="TQ627" s="6">
        <f t="shared" si="399"/>
        <v>0.883802816901409</v>
      </c>
      <c r="TT627" s="6">
        <f t="shared" si="400"/>
        <v>0.837708830548926</v>
      </c>
      <c r="UP627" s="1">
        <f t="shared" si="401"/>
        <v>0.974964234620887</v>
      </c>
      <c r="VX627" s="1">
        <f t="shared" si="402"/>
        <v>0.943027210884354</v>
      </c>
      <c r="XF627" s="1">
        <f t="shared" si="403"/>
        <v>0.883802816901409</v>
      </c>
      <c r="YN627" s="1">
        <f t="shared" si="404"/>
        <v>0.837708830548926</v>
      </c>
    </row>
    <row r="628" spans="12:664">
      <c r="L628" s="1">
        <f t="shared" si="369"/>
        <v>0.973014063093881</v>
      </c>
      <c r="O628" s="6">
        <f t="shared" si="370"/>
        <v>0.9733739064283</v>
      </c>
      <c r="R628" s="6">
        <f t="shared" si="371"/>
        <v>0.935965334617237</v>
      </c>
      <c r="U628" s="6">
        <f t="shared" si="372"/>
        <v>0.838416612589228</v>
      </c>
      <c r="X628" s="6">
        <f t="shared" si="373"/>
        <v>0.808695652173913</v>
      </c>
      <c r="AT628" s="1">
        <f t="shared" si="374"/>
        <v>0.9733739064283</v>
      </c>
      <c r="CB628" s="1">
        <f t="shared" si="375"/>
        <v>0.935965334617237</v>
      </c>
      <c r="DJ628" s="1">
        <f t="shared" si="376"/>
        <v>0.838416612589228</v>
      </c>
      <c r="ER628" s="1">
        <f t="shared" si="377"/>
        <v>0.808695652173913</v>
      </c>
      <c r="GB628" s="1">
        <f t="shared" si="378"/>
        <v>0.973288186606471</v>
      </c>
      <c r="GE628" s="6">
        <f t="shared" si="379"/>
        <v>0.972338006820766</v>
      </c>
      <c r="GH628" s="6">
        <f t="shared" si="380"/>
        <v>0.935332708528585</v>
      </c>
      <c r="GK628" s="6">
        <f t="shared" si="381"/>
        <v>0.832679738562092</v>
      </c>
      <c r="GN628" s="6">
        <f t="shared" si="382"/>
        <v>0.791666666666667</v>
      </c>
      <c r="HJ628" s="1">
        <f t="shared" si="383"/>
        <v>0.972338006820766</v>
      </c>
      <c r="IR628" s="1">
        <f t="shared" si="384"/>
        <v>0.935332708528585</v>
      </c>
      <c r="JZ628" s="1">
        <f t="shared" si="385"/>
        <v>0.832679738562092</v>
      </c>
      <c r="LH628" s="1">
        <f t="shared" si="386"/>
        <v>0.791666666666667</v>
      </c>
      <c r="MR628" s="1">
        <f t="shared" si="387"/>
        <v>0.973794549266247</v>
      </c>
      <c r="MU628" s="6">
        <f t="shared" si="388"/>
        <v>0.974286720676295</v>
      </c>
      <c r="MX628" s="6">
        <f t="shared" si="389"/>
        <v>0.940864960282436</v>
      </c>
      <c r="NA628" s="6">
        <f t="shared" si="390"/>
        <v>0.857363145720894</v>
      </c>
      <c r="ND628" s="6">
        <f t="shared" si="391"/>
        <v>0.819843342036554</v>
      </c>
      <c r="NZ628" s="1">
        <f t="shared" si="392"/>
        <v>0.974286720676295</v>
      </c>
      <c r="PH628" s="1">
        <f t="shared" si="393"/>
        <v>0.940864960282436</v>
      </c>
      <c r="QP628" s="1">
        <f t="shared" si="394"/>
        <v>0.857363145720894</v>
      </c>
      <c r="RX628" s="1">
        <f t="shared" si="395"/>
        <v>0.819843342036554</v>
      </c>
      <c r="TH628" s="1">
        <f t="shared" si="396"/>
        <v>0.973840251133589</v>
      </c>
      <c r="TK628" s="6">
        <f t="shared" si="397"/>
        <v>0.973645680819912</v>
      </c>
      <c r="TN628" s="6">
        <f t="shared" si="398"/>
        <v>0.940734188412207</v>
      </c>
      <c r="TQ628" s="6">
        <f t="shared" si="399"/>
        <v>0.857258718572587</v>
      </c>
      <c r="TT628" s="6">
        <f t="shared" si="400"/>
        <v>0.922360248447205</v>
      </c>
      <c r="UP628" s="1">
        <f t="shared" si="401"/>
        <v>0.973645680819912</v>
      </c>
      <c r="VX628" s="1">
        <f t="shared" si="402"/>
        <v>0.940734188412207</v>
      </c>
      <c r="XF628" s="1">
        <f t="shared" si="403"/>
        <v>0.857258718572587</v>
      </c>
      <c r="YN628" s="1">
        <f t="shared" si="404"/>
        <v>0.922360248447205</v>
      </c>
    </row>
    <row r="629" spans="12:664">
      <c r="L629" s="1">
        <f t="shared" si="369"/>
        <v>0.973664409330324</v>
      </c>
      <c r="O629" s="6">
        <f t="shared" si="370"/>
        <v>0.973328324567994</v>
      </c>
      <c r="R629" s="6">
        <f t="shared" si="371"/>
        <v>0.935377358490566</v>
      </c>
      <c r="U629" s="6">
        <f t="shared" si="372"/>
        <v>0.830739299610895</v>
      </c>
      <c r="X629" s="6">
        <f t="shared" si="373"/>
        <v>0.802816901408451</v>
      </c>
      <c r="AT629" s="1">
        <f t="shared" si="374"/>
        <v>0.973328324567994</v>
      </c>
      <c r="CB629" s="1">
        <f t="shared" si="375"/>
        <v>0.935377358490566</v>
      </c>
      <c r="DJ629" s="1">
        <f t="shared" si="376"/>
        <v>0.830739299610895</v>
      </c>
      <c r="ER629" s="1">
        <f t="shared" si="377"/>
        <v>0.802816901408451</v>
      </c>
      <c r="GB629" s="1">
        <f t="shared" si="378"/>
        <v>0.97263868065967</v>
      </c>
      <c r="GE629" s="6">
        <f t="shared" si="379"/>
        <v>0.971286370597243</v>
      </c>
      <c r="GH629" s="6">
        <f t="shared" si="380"/>
        <v>0.934844192634561</v>
      </c>
      <c r="GK629" s="6">
        <f t="shared" si="381"/>
        <v>0.831788079470199</v>
      </c>
      <c r="GN629" s="6">
        <f t="shared" si="382"/>
        <v>0.79646017699115</v>
      </c>
      <c r="HJ629" s="1">
        <f t="shared" si="383"/>
        <v>0.971286370597243</v>
      </c>
      <c r="IR629" s="1">
        <f t="shared" si="384"/>
        <v>0.934844192634561</v>
      </c>
      <c r="JZ629" s="1">
        <f t="shared" si="385"/>
        <v>0.831788079470199</v>
      </c>
      <c r="LH629" s="1">
        <f t="shared" si="386"/>
        <v>0.79646017699115</v>
      </c>
      <c r="MR629" s="1">
        <f t="shared" si="387"/>
        <v>0.974025974025974</v>
      </c>
      <c r="MU629" s="6">
        <f t="shared" si="388"/>
        <v>0.973881932021467</v>
      </c>
      <c r="MX629" s="6">
        <f t="shared" si="389"/>
        <v>0.941097724230254</v>
      </c>
      <c r="NA629" s="6">
        <f t="shared" si="390"/>
        <v>0.855925639039504</v>
      </c>
      <c r="ND629" s="6">
        <f t="shared" si="391"/>
        <v>0.821727019498607</v>
      </c>
      <c r="NZ629" s="1">
        <f t="shared" si="392"/>
        <v>0.973881932021467</v>
      </c>
      <c r="PH629" s="1">
        <f t="shared" si="393"/>
        <v>0.941097724230254</v>
      </c>
      <c r="QP629" s="1">
        <f t="shared" si="394"/>
        <v>0.855925639039504</v>
      </c>
      <c r="RX629" s="1">
        <f t="shared" si="395"/>
        <v>0.821727019498607</v>
      </c>
      <c r="TH629" s="1">
        <f t="shared" si="396"/>
        <v>0.974080560420315</v>
      </c>
      <c r="TK629" s="6">
        <f t="shared" si="397"/>
        <v>0.974292101341282</v>
      </c>
      <c r="TN629" s="6">
        <f t="shared" si="398"/>
        <v>0.941228070175439</v>
      </c>
      <c r="TQ629" s="6">
        <f t="shared" si="399"/>
        <v>0.857823669579031</v>
      </c>
      <c r="TT629" s="6">
        <f t="shared" si="400"/>
        <v>0.834285714285714</v>
      </c>
      <c r="UP629" s="1">
        <f t="shared" si="401"/>
        <v>0.974292101341282</v>
      </c>
      <c r="VX629" s="1">
        <f t="shared" si="402"/>
        <v>0.941228070175439</v>
      </c>
      <c r="XF629" s="1">
        <f t="shared" si="403"/>
        <v>0.857823669579031</v>
      </c>
      <c r="YN629" s="1">
        <f t="shared" si="404"/>
        <v>0.834285714285714</v>
      </c>
    </row>
    <row r="630" spans="12:664">
      <c r="L630" s="1">
        <f t="shared" si="369"/>
        <v>0.973033707865169</v>
      </c>
      <c r="O630" s="6">
        <f t="shared" si="370"/>
        <v>0.973833902161547</v>
      </c>
      <c r="R630" s="6">
        <f t="shared" si="371"/>
        <v>0.934535104364326</v>
      </c>
      <c r="U630" s="6">
        <f t="shared" si="372"/>
        <v>0.836076366030283</v>
      </c>
      <c r="X630" s="6">
        <f t="shared" si="373"/>
        <v>0.801762114537445</v>
      </c>
      <c r="AT630" s="1">
        <f t="shared" si="374"/>
        <v>0.973833902161547</v>
      </c>
      <c r="CB630" s="1">
        <f t="shared" si="375"/>
        <v>0.934535104364326</v>
      </c>
      <c r="DJ630" s="1">
        <f t="shared" si="376"/>
        <v>0.836076366030283</v>
      </c>
      <c r="ER630" s="1">
        <f t="shared" si="377"/>
        <v>0.801762114537445</v>
      </c>
      <c r="GB630" s="1">
        <f t="shared" si="378"/>
        <v>0.972587307547878</v>
      </c>
      <c r="GE630" s="6">
        <f t="shared" si="379"/>
        <v>0.971792890262751</v>
      </c>
      <c r="GH630" s="6">
        <f t="shared" si="380"/>
        <v>0.934990439770554</v>
      </c>
      <c r="GK630" s="6">
        <f t="shared" si="381"/>
        <v>0.830930537352556</v>
      </c>
      <c r="GN630" s="6">
        <f t="shared" si="382"/>
        <v>0.8</v>
      </c>
      <c r="HJ630" s="1">
        <f t="shared" si="383"/>
        <v>0.971792890262751</v>
      </c>
      <c r="IR630" s="1">
        <f t="shared" si="384"/>
        <v>0.934990439770554</v>
      </c>
      <c r="JZ630" s="1">
        <f t="shared" si="385"/>
        <v>0.830930537352556</v>
      </c>
      <c r="LH630" s="1">
        <f t="shared" si="386"/>
        <v>0.8</v>
      </c>
      <c r="MR630" s="1">
        <f t="shared" si="387"/>
        <v>0.973454418442194</v>
      </c>
      <c r="MU630" s="6">
        <f t="shared" si="388"/>
        <v>0.974386339381003</v>
      </c>
      <c r="MX630" s="6">
        <f t="shared" si="389"/>
        <v>0.941803642825411</v>
      </c>
      <c r="NA630" s="6">
        <f t="shared" si="390"/>
        <v>0.859497645211931</v>
      </c>
      <c r="ND630" s="6">
        <f t="shared" si="391"/>
        <v>0.818681318681319</v>
      </c>
      <c r="NZ630" s="1">
        <f t="shared" si="392"/>
        <v>0.974386339381003</v>
      </c>
      <c r="PH630" s="1">
        <f t="shared" si="393"/>
        <v>0.941803642825411</v>
      </c>
      <c r="QP630" s="1">
        <f t="shared" si="394"/>
        <v>0.859497645211931</v>
      </c>
      <c r="RX630" s="1">
        <f t="shared" si="395"/>
        <v>0.818681318681319</v>
      </c>
      <c r="TH630" s="1">
        <f t="shared" si="396"/>
        <v>0.974421864050456</v>
      </c>
      <c r="TK630" s="6">
        <f t="shared" si="397"/>
        <v>0.973868237026132</v>
      </c>
      <c r="TN630" s="6">
        <f t="shared" si="398"/>
        <v>0.940943146760687</v>
      </c>
      <c r="TQ630" s="6">
        <f t="shared" si="399"/>
        <v>0.857375713121435</v>
      </c>
      <c r="TT630" s="6">
        <f t="shared" si="400"/>
        <v>0.916398713826367</v>
      </c>
      <c r="UP630" s="1">
        <f t="shared" si="401"/>
        <v>0.973868237026132</v>
      </c>
      <c r="VX630" s="1">
        <f t="shared" si="402"/>
        <v>0.940943146760687</v>
      </c>
      <c r="XF630" s="1">
        <f t="shared" si="403"/>
        <v>0.857375713121435</v>
      </c>
      <c r="YN630" s="1">
        <f t="shared" si="404"/>
        <v>0.916398713826367</v>
      </c>
    </row>
    <row r="631" spans="12:664">
      <c r="L631" s="1">
        <f t="shared" si="369"/>
        <v>0.98292771521976</v>
      </c>
      <c r="O631" s="6">
        <f t="shared" si="370"/>
        <v>0.981514397440455</v>
      </c>
      <c r="R631" s="6">
        <f t="shared" si="371"/>
        <v>0.942003514938489</v>
      </c>
      <c r="U631" s="6">
        <f t="shared" si="372"/>
        <v>0.817955112219451</v>
      </c>
      <c r="X631" s="6">
        <f t="shared" si="373"/>
        <v>0.758823529411765</v>
      </c>
      <c r="AT631" s="1">
        <f t="shared" si="374"/>
        <v>0.981514397440455</v>
      </c>
      <c r="CB631" s="1">
        <f t="shared" si="375"/>
        <v>0.942003514938489</v>
      </c>
      <c r="DJ631" s="1">
        <f t="shared" si="376"/>
        <v>0.817955112219451</v>
      </c>
      <c r="ER631" s="1">
        <f t="shared" si="377"/>
        <v>0.758823529411765</v>
      </c>
      <c r="GB631" s="1">
        <f t="shared" si="378"/>
        <v>0.981658107116655</v>
      </c>
      <c r="GE631" s="6">
        <f t="shared" si="379"/>
        <v>0.981390449438202</v>
      </c>
      <c r="GH631" s="6">
        <f t="shared" si="380"/>
        <v>0.941505376344086</v>
      </c>
      <c r="GK631" s="6">
        <f t="shared" si="381"/>
        <v>0.817721518987342</v>
      </c>
      <c r="GN631" s="6">
        <f t="shared" si="382"/>
        <v>0.761627906976744</v>
      </c>
      <c r="HJ631" s="1">
        <f t="shared" si="383"/>
        <v>0.981390449438202</v>
      </c>
      <c r="IR631" s="1">
        <f t="shared" si="384"/>
        <v>0.941505376344086</v>
      </c>
      <c r="JZ631" s="1">
        <f t="shared" si="385"/>
        <v>0.817721518987342</v>
      </c>
      <c r="LH631" s="1">
        <f t="shared" si="386"/>
        <v>0.761627906976744</v>
      </c>
      <c r="MR631" s="1">
        <f t="shared" si="387"/>
        <v>0.983662355343771</v>
      </c>
      <c r="MU631" s="6">
        <f t="shared" si="388"/>
        <v>0.982943143812709</v>
      </c>
      <c r="MX631" s="6">
        <f t="shared" si="389"/>
        <v>0.950736842105263</v>
      </c>
      <c r="NA631" s="6">
        <f t="shared" si="390"/>
        <v>0.830696202531645</v>
      </c>
      <c r="ND631" s="6">
        <f t="shared" si="391"/>
        <v>0.787755102040816</v>
      </c>
      <c r="NZ631" s="1">
        <f t="shared" si="392"/>
        <v>0.982943143812709</v>
      </c>
      <c r="PH631" s="1">
        <f t="shared" si="393"/>
        <v>0.950736842105263</v>
      </c>
      <c r="QP631" s="1">
        <f t="shared" si="394"/>
        <v>0.830696202531645</v>
      </c>
      <c r="RX631" s="1">
        <f t="shared" si="395"/>
        <v>0.787755102040816</v>
      </c>
      <c r="TH631" s="1">
        <f t="shared" si="396"/>
        <v>0.982914923291492</v>
      </c>
      <c r="TK631" s="6">
        <f t="shared" si="397"/>
        <v>0.982614742698192</v>
      </c>
      <c r="TN631" s="6">
        <f t="shared" si="398"/>
        <v>0.950955943474647</v>
      </c>
      <c r="TQ631" s="6">
        <f t="shared" si="399"/>
        <v>0.830651340996169</v>
      </c>
      <c r="TT631" s="6">
        <f t="shared" si="400"/>
        <v>0.784232365145228</v>
      </c>
      <c r="UP631" s="1">
        <f t="shared" si="401"/>
        <v>0.982614742698192</v>
      </c>
      <c r="VX631" s="1">
        <f t="shared" si="402"/>
        <v>0.950955943474647</v>
      </c>
      <c r="XF631" s="1">
        <f t="shared" si="403"/>
        <v>0.830651340996169</v>
      </c>
      <c r="YN631" s="1">
        <f t="shared" si="404"/>
        <v>0.784232365145228</v>
      </c>
    </row>
    <row r="632" spans="12:664">
      <c r="L632" s="1">
        <f t="shared" si="369"/>
        <v>0.982122905027933</v>
      </c>
      <c r="O632" s="6">
        <f t="shared" si="370"/>
        <v>0.981638418079096</v>
      </c>
      <c r="R632" s="6">
        <f t="shared" si="371"/>
        <v>0.943138093202223</v>
      </c>
      <c r="U632" s="6">
        <f t="shared" si="372"/>
        <v>0.818565400843882</v>
      </c>
      <c r="X632" s="6">
        <f t="shared" si="373"/>
        <v>0.766467065868264</v>
      </c>
      <c r="AT632" s="1">
        <f t="shared" si="374"/>
        <v>0.981638418079096</v>
      </c>
      <c r="CB632" s="1">
        <f t="shared" si="375"/>
        <v>0.943138093202223</v>
      </c>
      <c r="DJ632" s="1">
        <f t="shared" si="376"/>
        <v>0.818565400843882</v>
      </c>
      <c r="ER632" s="1">
        <f t="shared" si="377"/>
        <v>0.766467065868264</v>
      </c>
      <c r="GB632" s="1">
        <f t="shared" si="378"/>
        <v>0.980811808118081</v>
      </c>
      <c r="GE632" s="6">
        <f t="shared" si="379"/>
        <v>0.981618946624249</v>
      </c>
      <c r="GH632" s="6">
        <f t="shared" si="380"/>
        <v>0.941577825159915</v>
      </c>
      <c r="GK632" s="6">
        <f t="shared" si="381"/>
        <v>0.81592039800995</v>
      </c>
      <c r="GN632" s="6">
        <f t="shared" si="382"/>
        <v>0.763636363636364</v>
      </c>
      <c r="HJ632" s="1">
        <f t="shared" si="383"/>
        <v>0.981618946624249</v>
      </c>
      <c r="IR632" s="1">
        <f t="shared" si="384"/>
        <v>0.941577825159915</v>
      </c>
      <c r="JZ632" s="1">
        <f t="shared" si="385"/>
        <v>0.81592039800995</v>
      </c>
      <c r="LH632" s="1">
        <f t="shared" si="386"/>
        <v>0.763636363636364</v>
      </c>
      <c r="MR632" s="1">
        <f t="shared" si="387"/>
        <v>0.983499484358886</v>
      </c>
      <c r="MU632" s="6">
        <f t="shared" si="388"/>
        <v>0.983</v>
      </c>
      <c r="MX632" s="6">
        <f t="shared" si="389"/>
        <v>0.950826621449767</v>
      </c>
      <c r="NA632" s="6">
        <f t="shared" si="390"/>
        <v>0.828787878787879</v>
      </c>
      <c r="ND632" s="6">
        <f t="shared" si="391"/>
        <v>0.785714285714286</v>
      </c>
      <c r="NZ632" s="1">
        <f t="shared" si="392"/>
        <v>0.983</v>
      </c>
      <c r="PH632" s="1">
        <f t="shared" si="393"/>
        <v>0.950826621449767</v>
      </c>
      <c r="QP632" s="1">
        <f t="shared" si="394"/>
        <v>0.828787878787879</v>
      </c>
      <c r="RX632" s="1">
        <f t="shared" si="395"/>
        <v>0.785714285714286</v>
      </c>
      <c r="TH632" s="1">
        <f t="shared" si="396"/>
        <v>0.983802816901409</v>
      </c>
      <c r="TK632" s="6">
        <f t="shared" si="397"/>
        <v>0.983004758667573</v>
      </c>
      <c r="TN632" s="6">
        <f t="shared" si="398"/>
        <v>0.951148225469729</v>
      </c>
      <c r="TQ632" s="6">
        <f t="shared" si="399"/>
        <v>0.827694728560189</v>
      </c>
      <c r="TT632" s="6">
        <f t="shared" si="400"/>
        <v>0.787878787878788</v>
      </c>
      <c r="UP632" s="1">
        <f t="shared" si="401"/>
        <v>0.983004758667573</v>
      </c>
      <c r="VX632" s="1">
        <f t="shared" si="402"/>
        <v>0.951148225469729</v>
      </c>
      <c r="XF632" s="1">
        <f t="shared" si="403"/>
        <v>0.827694728560189</v>
      </c>
      <c r="YN632" s="1">
        <f t="shared" si="404"/>
        <v>0.787878787878788</v>
      </c>
    </row>
    <row r="633" spans="12:664">
      <c r="L633" s="1">
        <f t="shared" si="369"/>
        <v>0.982110259218693</v>
      </c>
      <c r="O633" s="6">
        <f t="shared" si="370"/>
        <v>0.982269503546099</v>
      </c>
      <c r="R633" s="6">
        <f t="shared" si="371"/>
        <v>0.94243641231593</v>
      </c>
      <c r="U633" s="6">
        <f t="shared" si="372"/>
        <v>0.820452771272443</v>
      </c>
      <c r="X633" s="6">
        <f t="shared" si="373"/>
        <v>0.768292682926829</v>
      </c>
      <c r="AT633" s="1">
        <f t="shared" si="374"/>
        <v>0.982269503546099</v>
      </c>
      <c r="CB633" s="1">
        <f t="shared" si="375"/>
        <v>0.94243641231593</v>
      </c>
      <c r="DJ633" s="1">
        <f t="shared" si="376"/>
        <v>0.820452771272443</v>
      </c>
      <c r="ER633" s="1">
        <f t="shared" si="377"/>
        <v>0.768292682926829</v>
      </c>
      <c r="GB633" s="1">
        <f t="shared" si="378"/>
        <v>0.982611912689604</v>
      </c>
      <c r="GE633" s="6">
        <f t="shared" si="379"/>
        <v>0.981747981747982</v>
      </c>
      <c r="GH633" s="6">
        <f t="shared" si="380"/>
        <v>0.941910499139415</v>
      </c>
      <c r="GK633" s="6">
        <f t="shared" si="381"/>
        <v>0.819617622610141</v>
      </c>
      <c r="GN633" s="6">
        <f t="shared" si="382"/>
        <v>0.760479041916168</v>
      </c>
      <c r="HJ633" s="1">
        <f t="shared" si="383"/>
        <v>0.981747981747982</v>
      </c>
      <c r="IR633" s="1">
        <f t="shared" si="384"/>
        <v>0.941910499139415</v>
      </c>
      <c r="JZ633" s="1">
        <f t="shared" si="385"/>
        <v>0.819617622610141</v>
      </c>
      <c r="LH633" s="1">
        <f t="shared" si="386"/>
        <v>0.760479041916168</v>
      </c>
      <c r="MR633" s="1">
        <f t="shared" si="387"/>
        <v>0.983149931224209</v>
      </c>
      <c r="MU633" s="6">
        <f t="shared" si="388"/>
        <v>0.9839518555667</v>
      </c>
      <c r="MX633" s="6">
        <f t="shared" si="389"/>
        <v>0.950440991180176</v>
      </c>
      <c r="NA633" s="6">
        <f t="shared" si="390"/>
        <v>0.828571428571429</v>
      </c>
      <c r="ND633" s="6">
        <f t="shared" si="391"/>
        <v>0.783898305084746</v>
      </c>
      <c r="NZ633" s="1">
        <f t="shared" si="392"/>
        <v>0.9839518555667</v>
      </c>
      <c r="PH633" s="1">
        <f t="shared" si="393"/>
        <v>0.950440991180176</v>
      </c>
      <c r="QP633" s="1">
        <f t="shared" si="394"/>
        <v>0.828571428571429</v>
      </c>
      <c r="RX633" s="1">
        <f t="shared" si="395"/>
        <v>0.783898305084746</v>
      </c>
      <c r="TH633" s="1">
        <f t="shared" si="396"/>
        <v>0.983814215341309</v>
      </c>
      <c r="TK633" s="6">
        <f t="shared" si="397"/>
        <v>0.982835564709921</v>
      </c>
      <c r="TN633" s="6">
        <f t="shared" si="398"/>
        <v>0.951415293620617</v>
      </c>
      <c r="TQ633" s="6">
        <f t="shared" si="399"/>
        <v>0.827640984908658</v>
      </c>
      <c r="TT633" s="6">
        <f t="shared" si="400"/>
        <v>0.787234042553192</v>
      </c>
      <c r="UP633" s="1">
        <f t="shared" si="401"/>
        <v>0.982835564709921</v>
      </c>
      <c r="VX633" s="1">
        <f t="shared" si="402"/>
        <v>0.951415293620617</v>
      </c>
      <c r="XF633" s="1">
        <f t="shared" si="403"/>
        <v>0.827640984908658</v>
      </c>
      <c r="YN633" s="1">
        <f t="shared" si="404"/>
        <v>0.787234042553192</v>
      </c>
    </row>
    <row r="637" spans="11:666">
      <c r="K637" s="1" t="s">
        <v>78</v>
      </c>
      <c r="L637" s="1">
        <f>AVERAGE(L601:L603)</f>
        <v>0.982211864604916</v>
      </c>
      <c r="M637" s="1">
        <f>STDEVA(L601:L603)</f>
        <v>0.000488028054774555</v>
      </c>
      <c r="N637" s="1" t="str">
        <f>N654</f>
        <v>a</v>
      </c>
      <c r="O637" s="1">
        <f>AVERAGE(O601:O603)</f>
        <v>0.982298370313451</v>
      </c>
      <c r="P637" s="1">
        <f>STDEVA(O601:O603)</f>
        <v>0.000657003433231868</v>
      </c>
      <c r="Q637" s="1" t="str">
        <f>Q654</f>
        <v>a</v>
      </c>
      <c r="R637" s="1">
        <f>AVERAGE(R601:R603)</f>
        <v>0.942356925784203</v>
      </c>
      <c r="S637" s="1">
        <f>STDEVA(R601:R603)</f>
        <v>0.000230066091751145</v>
      </c>
      <c r="T637" s="1" t="str">
        <f>T654</f>
        <v>a</v>
      </c>
      <c r="U637" s="1">
        <f>AVERAGE(U601:U603)</f>
        <v>0.921828764589681</v>
      </c>
      <c r="V637" s="1">
        <f>STDEVA(U601:U603)</f>
        <v>0.00172990613450966</v>
      </c>
      <c r="W637" s="1" t="str">
        <f>W654</f>
        <v>a</v>
      </c>
      <c r="X637" s="1">
        <f>AVERAGE(X601:X603)</f>
        <v>0.823827369374937</v>
      </c>
      <c r="Y637" s="1">
        <f>STDEVA(X601:X603)</f>
        <v>0.00245505141153901</v>
      </c>
      <c r="Z637" s="1" t="str">
        <f>Z654</f>
        <v>a</v>
      </c>
      <c r="GB637" s="1">
        <f>AVERAGE(GB601:GB603)</f>
        <v>0.982536191000845</v>
      </c>
      <c r="GC637" s="1">
        <f>STDEVA(GB601:GB603)</f>
        <v>0.000419732585057799</v>
      </c>
      <c r="GD637" s="1" t="str">
        <f>GD654</f>
        <v>a</v>
      </c>
      <c r="GE637" s="1">
        <f>AVERAGE(GE601:GE603)</f>
        <v>0.982234166071051</v>
      </c>
      <c r="GF637" s="1">
        <f>STDEVA(GE601:GE603)</f>
        <v>0.000481394909585624</v>
      </c>
      <c r="GG637" s="1" t="str">
        <f>GG654</f>
        <v>ab</v>
      </c>
      <c r="GH637" s="1">
        <f>AVERAGE(GH601:GH603)</f>
        <v>0.942491466914149</v>
      </c>
      <c r="GI637" s="1">
        <f>STDEVA(GH601:GH603)</f>
        <v>0.00044310360078195</v>
      </c>
      <c r="GJ637" s="1" t="str">
        <f>GJ654</f>
        <v>a</v>
      </c>
      <c r="GK637" s="1">
        <f>AVERAGE(GK601:GK603)</f>
        <v>0.922527921976021</v>
      </c>
      <c r="GL637" s="1">
        <f>STDEVA(GK601:GK603)</f>
        <v>0.00163805442571733</v>
      </c>
      <c r="GM637" s="1" t="str">
        <f>GM654</f>
        <v>a</v>
      </c>
      <c r="GN637" s="1">
        <f>AVERAGE(GN601:GN603)</f>
        <v>0.822418692418692</v>
      </c>
      <c r="GO637" s="1">
        <f>STDEVA(GN601:GN603)</f>
        <v>0.00190546716825737</v>
      </c>
      <c r="GP637" s="1" t="str">
        <f>GP654</f>
        <v>a</v>
      </c>
      <c r="MR637" s="1">
        <f>AVERAGE(MR601:MR603)</f>
        <v>0.983453862689838</v>
      </c>
      <c r="MS637" s="1">
        <f>STDEVA(MR601:MR603)</f>
        <v>0.000561941692300955</v>
      </c>
      <c r="MT637" s="1" t="str">
        <f>MT654</f>
        <v>a</v>
      </c>
      <c r="MU637" s="1">
        <f>AVERAGE(MU601:MU603)</f>
        <v>0.983303475227117</v>
      </c>
      <c r="MV637" s="1">
        <f>STDEVA(MU601:MU603)</f>
        <v>0.000122073956783948</v>
      </c>
      <c r="MW637" s="1" t="str">
        <f>MW654</f>
        <v>a</v>
      </c>
      <c r="MX637" s="1">
        <f>AVERAGE(MX601:MX603)</f>
        <v>0.951612847702534</v>
      </c>
      <c r="MY637" s="1">
        <f>STDEVA(MX601:MX603)</f>
        <v>0.000377976521020994</v>
      </c>
      <c r="MZ637" s="1" t="str">
        <f>MZ654</f>
        <v>a</v>
      </c>
      <c r="NA637" s="1">
        <f>AVERAGE(NA601:NA603)</f>
        <v>0.926272694769057</v>
      </c>
      <c r="NB637" s="1">
        <f>STDEVA(NA601:NA603)</f>
        <v>0.00142898258214249</v>
      </c>
      <c r="NC637" s="1" t="str">
        <f>NC654</f>
        <v>a</v>
      </c>
      <c r="ND637" s="1">
        <f>AVERAGE(ND601:ND603)</f>
        <v>0.854639217032847</v>
      </c>
      <c r="NE637" s="1">
        <f>STDEVA(ND601:ND603)</f>
        <v>0.000947856248541941</v>
      </c>
      <c r="NF637" s="1" t="str">
        <f>NF654</f>
        <v>a</v>
      </c>
      <c r="TH637" s="1">
        <f>AVERAGE(TH601:TH603)</f>
        <v>0.983627862850205</v>
      </c>
      <c r="TI637" s="1">
        <f>STDEVA(TH601:TH603)</f>
        <v>0.000510291726821978</v>
      </c>
      <c r="TJ637" s="1" t="str">
        <f>TJ654</f>
        <v>a</v>
      </c>
      <c r="TK637" s="1">
        <f>AVERAGE(TK601:TK603)</f>
        <v>0.983286592078533</v>
      </c>
      <c r="TL637" s="1">
        <f>STDEVA(TK601:TK603)</f>
        <v>0.000158468790754343</v>
      </c>
      <c r="TM637" s="1" t="str">
        <f>TM654</f>
        <v>a</v>
      </c>
      <c r="TN637" s="1">
        <f>AVERAGE(TN601:TN603)</f>
        <v>0.951400379428221</v>
      </c>
      <c r="TO637" s="1">
        <f>STDEVA(TN601:TN603)</f>
        <v>0.000281536263166469</v>
      </c>
      <c r="TP637" s="1" t="str">
        <f>TP654</f>
        <v>a</v>
      </c>
      <c r="TQ637" s="1">
        <f>AVERAGE(TQ601:TQ603)</f>
        <v>0.926292240479161</v>
      </c>
      <c r="TR637" s="1">
        <f>STDEVA(TQ601:TQ603)</f>
        <v>0.00115884198892265</v>
      </c>
      <c r="TS637" s="1" t="str">
        <f>TS654</f>
        <v>a</v>
      </c>
      <c r="TT637" s="1">
        <f>AVERAGE(TT601:TT603)</f>
        <v>0.856411622377394</v>
      </c>
      <c r="TU637" s="1">
        <f>STDEVA(TT601:TT603)</f>
        <v>0.000786327697912347</v>
      </c>
      <c r="TV637" s="1" t="str">
        <f>TV654</f>
        <v>b</v>
      </c>
      <c r="UP637" s="1">
        <f>AVERAGE(UP601:UP603)</f>
        <v>0.983286592078533</v>
      </c>
      <c r="UQ637" s="1">
        <f>STDEVA(UP601:UP603)</f>
        <v>0.000158468790754343</v>
      </c>
      <c r="UR637" s="1">
        <f>UR654</f>
        <v>0</v>
      </c>
      <c r="VX637" s="1">
        <f>AVERAGE(VX601:VX603)</f>
        <v>0.951400379428221</v>
      </c>
      <c r="VY637" s="1">
        <f>STDEVA(VX601:VX603)</f>
        <v>0.000281536263166469</v>
      </c>
      <c r="VZ637" s="1">
        <f>VZ654</f>
        <v>0</v>
      </c>
      <c r="XF637" s="1">
        <f>AVERAGE(XF601:XF603)</f>
        <v>0.926292240479161</v>
      </c>
      <c r="XG637" s="1">
        <f>STDEVA(XF601:XF603)</f>
        <v>0.00115884198892265</v>
      </c>
      <c r="XH637" s="1">
        <f>XH654</f>
        <v>0</v>
      </c>
      <c r="YN637" s="1">
        <f>AVERAGE(YN601:YN603)</f>
        <v>0.856411622377394</v>
      </c>
      <c r="YO637" s="1">
        <f>STDEVA(YN601:YN603)</f>
        <v>0.000786327697912347</v>
      </c>
      <c r="YP637" s="1">
        <f>YP654</f>
        <v>0</v>
      </c>
    </row>
    <row r="638" spans="11:666">
      <c r="K638" s="1" t="s">
        <v>81</v>
      </c>
      <c r="L638" s="1">
        <f>AVERAGE(L604:L606)</f>
        <v>0.982178915110072</v>
      </c>
      <c r="M638" s="1">
        <f>STDEVA(L604:L606)</f>
        <v>0.000374873208067761</v>
      </c>
      <c r="N638" s="1" t="str">
        <f>N655</f>
        <v>a</v>
      </c>
      <c r="O638" s="1">
        <f>AVERAGE(O604:O606)</f>
        <v>0.982026640582045</v>
      </c>
      <c r="P638" s="1">
        <f>STDEVA(O604:O606)</f>
        <v>0.000223532652717203</v>
      </c>
      <c r="Q638" s="1" t="str">
        <f>Q655</f>
        <v>a</v>
      </c>
      <c r="R638" s="1">
        <f>AVERAGE(R604:R606)</f>
        <v>0.942516423399207</v>
      </c>
      <c r="S638" s="1">
        <f>STDEVA(R604:R606)</f>
        <v>6.18787692579477e-5</v>
      </c>
      <c r="T638" s="1" t="str">
        <f>T655</f>
        <v>a</v>
      </c>
      <c r="U638" s="1">
        <f>AVERAGE(U604:U606)</f>
        <v>0.91134675700995</v>
      </c>
      <c r="V638" s="1">
        <f>STDEVA(U604:U606)</f>
        <v>0.00166555220176891</v>
      </c>
      <c r="W638" s="1" t="str">
        <f>W655</f>
        <v>b</v>
      </c>
      <c r="X638" s="1">
        <f>AVERAGE(X604:X606)</f>
        <v>0.819239295590794</v>
      </c>
      <c r="Y638" s="1">
        <f>STDEVA(X604:X606)</f>
        <v>0.00170619112810659</v>
      </c>
      <c r="Z638" s="1" t="str">
        <f>Z655</f>
        <v>abc</v>
      </c>
      <c r="GB638" s="1">
        <f>AVERAGE(GB604:GB606)</f>
        <v>0.98229177326955</v>
      </c>
      <c r="GC638" s="1">
        <f>STDEVA(GB604:GB606)</f>
        <v>0.000104629775541133</v>
      </c>
      <c r="GD638" s="1" t="str">
        <f>GD655</f>
        <v>a</v>
      </c>
      <c r="GE638" s="1">
        <f>AVERAGE(GE604:GE606)</f>
        <v>0.982342051630379</v>
      </c>
      <c r="GF638" s="1">
        <f>STDEVA(GE604:GE606)</f>
        <v>0.000521495658677154</v>
      </c>
      <c r="GG638" s="1" t="str">
        <f>GG655</f>
        <v>a</v>
      </c>
      <c r="GH638" s="1">
        <f>AVERAGE(GH604:GH606)</f>
        <v>0.942411265883238</v>
      </c>
      <c r="GI638" s="1">
        <f>STDEVA(GH604:GH606)</f>
        <v>0.000425439285427428</v>
      </c>
      <c r="GJ638" s="1" t="str">
        <f>GJ655</f>
        <v>a</v>
      </c>
      <c r="GK638" s="1">
        <f>AVERAGE(GK604:GK606)</f>
        <v>0.911386700453097</v>
      </c>
      <c r="GL638" s="1">
        <f>STDEVA(GK604:GK606)</f>
        <v>0.00150078670487809</v>
      </c>
      <c r="GM638" s="1" t="str">
        <f>GM655</f>
        <v>b</v>
      </c>
      <c r="GN638" s="1">
        <f>AVERAGE(GN604:GN606)</f>
        <v>0.817718975335737</v>
      </c>
      <c r="GO638" s="1">
        <f>STDEVA(GN604:GN606)</f>
        <v>0.00316133812893054</v>
      </c>
      <c r="GP638" s="1" t="str">
        <f>GP655</f>
        <v>bc</v>
      </c>
      <c r="MR638" s="1">
        <f>AVERAGE(MR604:MR606)</f>
        <v>0.983633237466261</v>
      </c>
      <c r="MS638" s="1">
        <f>STDEVA(MR604:MR606)</f>
        <v>0.000230181476502228</v>
      </c>
      <c r="MT638" s="1" t="str">
        <f>MT655</f>
        <v>a</v>
      </c>
      <c r="MU638" s="1">
        <f>AVERAGE(MU604:MU606)</f>
        <v>0.982882191672082</v>
      </c>
      <c r="MV638" s="1">
        <f>STDEVA(MU604:MU606)</f>
        <v>0.000543593457215264</v>
      </c>
      <c r="MW638" s="1" t="str">
        <f>MW655</f>
        <v>a</v>
      </c>
      <c r="MX638" s="1">
        <f>AVERAGE(MX604:MX606)</f>
        <v>0.951316562449797</v>
      </c>
      <c r="MY638" s="1">
        <f>STDEVA(MX604:MX606)</f>
        <v>0.000225784256243947</v>
      </c>
      <c r="MZ638" s="1" t="str">
        <f>MZ655</f>
        <v>a</v>
      </c>
      <c r="NA638" s="1">
        <f>AVERAGE(NA604:NA606)</f>
        <v>0.92092656302583</v>
      </c>
      <c r="NB638" s="1">
        <f>STDEVA(NA604:NA606)</f>
        <v>0.00187580580255131</v>
      </c>
      <c r="NC638" s="1" t="str">
        <f>NC655</f>
        <v>b</v>
      </c>
      <c r="ND638" s="1">
        <f>AVERAGE(ND604:ND606)</f>
        <v>0.850831495587456</v>
      </c>
      <c r="NE638" s="1">
        <f>STDEVA(ND604:ND606)</f>
        <v>0.00100357774726834</v>
      </c>
      <c r="NF638" s="1" t="str">
        <f>NF655</f>
        <v>ab</v>
      </c>
      <c r="TH638" s="1">
        <f>AVERAGE(TH604:TH606)</f>
        <v>0.983709807694292</v>
      </c>
      <c r="TI638" s="1">
        <f>STDEVA(TH604:TH606)</f>
        <v>7.3802281632588e-5</v>
      </c>
      <c r="TJ638" s="1" t="str">
        <f>TJ655</f>
        <v>a</v>
      </c>
      <c r="TK638" s="1">
        <f>AVERAGE(TK604:TK606)</f>
        <v>0.982834302758131</v>
      </c>
      <c r="TL638" s="1">
        <f>STDEVA(TK604:TK606)</f>
        <v>0.000296858474978584</v>
      </c>
      <c r="TM638" s="1" t="str">
        <f>TM655</f>
        <v>ab</v>
      </c>
      <c r="TN638" s="1">
        <f>AVERAGE(TN604:TN606)</f>
        <v>0.951593884150291</v>
      </c>
      <c r="TO638" s="1">
        <f>STDEVA(TN604:TN606)</f>
        <v>0.000293020818728669</v>
      </c>
      <c r="TP638" s="1" t="str">
        <f>TP655</f>
        <v>a</v>
      </c>
      <c r="TQ638" s="1">
        <f>AVERAGE(TQ604:TQ606)</f>
        <v>0.920197340532962</v>
      </c>
      <c r="TR638" s="1">
        <f>STDEVA(TQ604:TQ606)</f>
        <v>0.00117082646939385</v>
      </c>
      <c r="TS638" s="1" t="str">
        <f>TS655</f>
        <v>b</v>
      </c>
      <c r="TT638" s="1">
        <f>AVERAGE(TT604:TT606)</f>
        <v>0.849462572964077</v>
      </c>
      <c r="TU638" s="1">
        <f>STDEVA(TT604:TT606)</f>
        <v>0.00102924246349458</v>
      </c>
      <c r="TV638" s="1" t="str">
        <f>TV655</f>
        <v>bc</v>
      </c>
      <c r="UP638" s="1">
        <f>AVERAGE(UP604:UP606)</f>
        <v>0.982834302758131</v>
      </c>
      <c r="UQ638" s="1">
        <f>STDEVA(UP604:UP606)</f>
        <v>0.000296858474978584</v>
      </c>
      <c r="UR638" s="1">
        <f>UR655</f>
        <v>0</v>
      </c>
      <c r="VX638" s="1">
        <f>AVERAGE(VX604:VX606)</f>
        <v>0.951593884150291</v>
      </c>
      <c r="VY638" s="1">
        <f>STDEVA(VX604:VX606)</f>
        <v>0.000293020818728669</v>
      </c>
      <c r="VZ638" s="1">
        <f>VZ655</f>
        <v>0</v>
      </c>
      <c r="XF638" s="1">
        <f>AVERAGE(XF604:XF606)</f>
        <v>0.920197340532962</v>
      </c>
      <c r="XG638" s="1">
        <f>STDEVA(XF604:XF606)</f>
        <v>0.00117082646939385</v>
      </c>
      <c r="XH638" s="1">
        <f>XH655</f>
        <v>0</v>
      </c>
      <c r="YN638" s="1">
        <f>AVERAGE(YN604:YN606)</f>
        <v>0.849462572964077</v>
      </c>
      <c r="YO638" s="1">
        <f>STDEVA(YN604:YN606)</f>
        <v>0.00102924246349458</v>
      </c>
      <c r="YP638" s="1">
        <f>YP655</f>
        <v>0</v>
      </c>
    </row>
    <row r="639" spans="11:664">
      <c r="K639" s="1" t="s">
        <v>101</v>
      </c>
      <c r="L639" s="1">
        <f>AVERAGE(L601:L606)</f>
        <v>0.982195389857494</v>
      </c>
      <c r="O639" s="1">
        <f>AVERAGE(O601:O606)</f>
        <v>0.982162505447748</v>
      </c>
      <c r="R639" s="1">
        <f>AVERAGE(R601:R606)</f>
        <v>0.942436674591705</v>
      </c>
      <c r="U639" s="1">
        <f>AVERAGE(U601:U606)</f>
        <v>0.916587760799815</v>
      </c>
      <c r="X639" s="1">
        <f>AVERAGE(X601:X606)</f>
        <v>0.821533332482866</v>
      </c>
      <c r="GB639" s="1">
        <f>AVERAGE(GB601:GB606)</f>
        <v>0.982413982135198</v>
      </c>
      <c r="GE639" s="1">
        <f>AVERAGE(GE601:GE606)</f>
        <v>0.982288108850715</v>
      </c>
      <c r="GH639" s="1">
        <f>AVERAGE(GH601:GH606)</f>
        <v>0.942451366398693</v>
      </c>
      <c r="GK639" s="1">
        <f>AVERAGE(GK601:GK606)</f>
        <v>0.916957311214559</v>
      </c>
      <c r="GN639" s="1">
        <f>AVERAGE(GN601:GN606)</f>
        <v>0.820068833877214</v>
      </c>
      <c r="MR639" s="1">
        <f>AVERAGE(MR601:MR606)</f>
        <v>0.983543550078049</v>
      </c>
      <c r="MU639" s="1">
        <f>AVERAGE(MU601:MU606)</f>
        <v>0.983092833449599</v>
      </c>
      <c r="MX639" s="1">
        <f>AVERAGE(MX601:MX606)</f>
        <v>0.951464705076166</v>
      </c>
      <c r="NA639" s="1">
        <f>AVERAGE(NA601:NA606)</f>
        <v>0.923599628897444</v>
      </c>
      <c r="ND639" s="1">
        <f>AVERAGE(ND601:ND606)</f>
        <v>0.852735356310152</v>
      </c>
      <c r="TH639" s="1">
        <f>AVERAGE(TH601:TH606)</f>
        <v>0.983668835272248</v>
      </c>
      <c r="TK639" s="1">
        <f>AVERAGE(TK601:TK606)</f>
        <v>0.983060447418332</v>
      </c>
      <c r="TN639" s="1">
        <f>AVERAGE(TN601:TN606)</f>
        <v>0.951497131789256</v>
      </c>
      <c r="TQ639" s="1">
        <f>AVERAGE(TQ601:TQ606)</f>
        <v>0.923244790506061</v>
      </c>
      <c r="TT639" s="1">
        <f>AVERAGE(TT601:TT606)</f>
        <v>0.852937097670736</v>
      </c>
      <c r="UP639" s="1">
        <f>AVERAGE(UP601:UP606)</f>
        <v>0.983060447418332</v>
      </c>
      <c r="VX639" s="1">
        <f>AVERAGE(VX601:VX606)</f>
        <v>0.951497131789256</v>
      </c>
      <c r="XF639" s="1">
        <f>AVERAGE(XF601:XF606)</f>
        <v>0.923244790506061</v>
      </c>
      <c r="YN639" s="1">
        <f>AVERAGE(YN601:YN606)</f>
        <v>0.852937097670736</v>
      </c>
    </row>
    <row r="640" spans="11:666">
      <c r="K640" s="1" t="s">
        <v>80</v>
      </c>
      <c r="L640" s="1">
        <f>AVERAGE(L607:L609)</f>
        <v>0.981313724172258</v>
      </c>
      <c r="M640" s="1">
        <f>STDEVA(L607:L609)</f>
        <v>0.000525294766349162</v>
      </c>
      <c r="N640" s="1" t="str">
        <f t="shared" ref="N640:N642" si="405">N656</f>
        <v>b</v>
      </c>
      <c r="O640" s="1">
        <f>AVERAGE(O607:O609)</f>
        <v>0.98070923864665</v>
      </c>
      <c r="P640" s="1">
        <f>STDEVA(O607:O609)</f>
        <v>0.000396171214024497</v>
      </c>
      <c r="Q640" s="1" t="str">
        <f t="shared" ref="Q640:Q642" si="406">Q656</f>
        <v>b</v>
      </c>
      <c r="R640" s="1">
        <f>AVERAGE(R607:R609)</f>
        <v>0.942181881436439</v>
      </c>
      <c r="S640" s="1">
        <f>STDEVA(R607:R609)</f>
        <v>0.00225479738265893</v>
      </c>
      <c r="T640" s="1" t="str">
        <f t="shared" ref="T640:T642" si="407">T656</f>
        <v>a</v>
      </c>
      <c r="U640" s="1">
        <f>AVERAGE(U607:U609)</f>
        <v>0.92085711302037</v>
      </c>
      <c r="V640" s="1">
        <f>STDEVA(U607:U609)</f>
        <v>0.00245363610991543</v>
      </c>
      <c r="W640" s="1" t="str">
        <f t="shared" ref="W640:W642" si="408">W656</f>
        <v>a</v>
      </c>
      <c r="X640" s="1">
        <f>AVERAGE(X607:X609)</f>
        <v>0.820272841460605</v>
      </c>
      <c r="Y640" s="1">
        <f>STDEVA(X607:X609)</f>
        <v>0.00134805315298527</v>
      </c>
      <c r="Z640" s="1" t="str">
        <f t="shared" ref="Z640:Z642" si="409">Z656</f>
        <v>ab</v>
      </c>
      <c r="GB640" s="1">
        <f>AVERAGE(GB607:GB609)</f>
        <v>0.981689942524125</v>
      </c>
      <c r="GC640" s="1">
        <f>STDEVA(GB607:GB609)</f>
        <v>0.000173530174505262</v>
      </c>
      <c r="GD640" s="1" t="str">
        <f t="shared" ref="GD640:GD642" si="410">GD656</f>
        <v>a</v>
      </c>
      <c r="GE640" s="1">
        <f>AVERAGE(GE607:GE609)</f>
        <v>0.98042036004718</v>
      </c>
      <c r="GF640" s="1">
        <f>STDEVA(GE607:GE609)</f>
        <v>0.000304365426118438</v>
      </c>
      <c r="GG640" s="1" t="str">
        <f t="shared" ref="GG640:GG642" si="411">GG656</f>
        <v>c</v>
      </c>
      <c r="GH640" s="1">
        <f>AVERAGE(GH607:GH609)</f>
        <v>0.942400814356084</v>
      </c>
      <c r="GI640" s="1">
        <f>STDEVA(GH607:GH609)</f>
        <v>0.00115734715912941</v>
      </c>
      <c r="GJ640" s="1" t="str">
        <f t="shared" ref="GJ640:GJ642" si="412">GJ656</f>
        <v>a</v>
      </c>
      <c r="GK640" s="1">
        <f>AVERAGE(GK607:GK609)</f>
        <v>0.919760800170688</v>
      </c>
      <c r="GL640" s="1">
        <f>STDEVA(GK607:GK609)</f>
        <v>0.000581134315737625</v>
      </c>
      <c r="GM640" s="1" t="str">
        <f t="shared" ref="GM640:GM642" si="413">GM656</f>
        <v>a</v>
      </c>
      <c r="GN640" s="1">
        <f>AVERAGE(GN607:GN609)</f>
        <v>0.82176093470297</v>
      </c>
      <c r="GO640" s="1">
        <f>STDEVA(GN607:GN609)</f>
        <v>0.00223827544168635</v>
      </c>
      <c r="GP640" s="1" t="str">
        <f t="shared" ref="GP640:GP642" si="414">GP656</f>
        <v>ab</v>
      </c>
      <c r="MR640" s="1">
        <f>AVERAGE(MR607:MR609)</f>
        <v>0.983256670064235</v>
      </c>
      <c r="MS640" s="1">
        <f>STDEVA(MR607:MR609)</f>
        <v>0.000405339058259163</v>
      </c>
      <c r="MT640" s="1" t="str">
        <f t="shared" ref="MT640:MT642" si="415">MT656</f>
        <v>a</v>
      </c>
      <c r="MU640" s="1">
        <f>AVERAGE(MU607:MU609)</f>
        <v>0.982117865709796</v>
      </c>
      <c r="MV640" s="1">
        <f>STDEVA(MU607:MU609)</f>
        <v>0.000302404854377354</v>
      </c>
      <c r="MW640" s="1" t="str">
        <f t="shared" ref="MW640:MW642" si="416">MW656</f>
        <v>b</v>
      </c>
      <c r="MX640" s="1">
        <f>AVERAGE(MX607:MX609)</f>
        <v>0.949678138478711</v>
      </c>
      <c r="MY640" s="1">
        <f>STDEVA(MX607:MX609)</f>
        <v>0.00108117351108741</v>
      </c>
      <c r="MZ640" s="1" t="str">
        <f t="shared" ref="MZ640:MZ642" si="417">MZ656</f>
        <v>a</v>
      </c>
      <c r="NA640" s="1">
        <f>AVERAGE(NA607:NA609)</f>
        <v>0.92565362325205</v>
      </c>
      <c r="NB640" s="1">
        <f>STDEVA(NA607:NA609)</f>
        <v>0.00154170831403044</v>
      </c>
      <c r="NC640" s="1" t="str">
        <f t="shared" ref="NC640:NC642" si="418">NC656</f>
        <v>a</v>
      </c>
      <c r="ND640" s="1">
        <f>AVERAGE(ND607:ND609)</f>
        <v>0.848777270294446</v>
      </c>
      <c r="NE640" s="1">
        <f>STDEVA(ND607:ND609)</f>
        <v>0.00522253004173751</v>
      </c>
      <c r="NF640" s="1" t="str">
        <f t="shared" ref="NF640:NF642" si="419">NF656</f>
        <v>b</v>
      </c>
      <c r="TH640" s="1">
        <f>AVERAGE(TH607:TH609)</f>
        <v>0.983014138565778</v>
      </c>
      <c r="TI640" s="1">
        <f>STDEVA(TH607:TH609)</f>
        <v>0.000899248967810104</v>
      </c>
      <c r="TJ640" s="1" t="str">
        <f t="shared" ref="TJ640:TJ642" si="420">TJ656</f>
        <v>a</v>
      </c>
      <c r="TK640" s="1">
        <f>AVERAGE(TK607:TK609)</f>
        <v>0.982133429164006</v>
      </c>
      <c r="TL640" s="1">
        <f>STDEVA(TK607:TK609)</f>
        <v>0.000305904636851202</v>
      </c>
      <c r="TM640" s="1" t="str">
        <f t="shared" ref="TM640:TM642" si="421">TM656</f>
        <v>c</v>
      </c>
      <c r="TN640" s="1">
        <f>AVERAGE(TN607:TN609)</f>
        <v>0.950577704957058</v>
      </c>
      <c r="TO640" s="1">
        <f>STDEVA(TN607:TN609)</f>
        <v>0.000658521641594638</v>
      </c>
      <c r="TP640" s="1" t="str">
        <f t="shared" ref="TP640:TP642" si="422">TP656</f>
        <v>a</v>
      </c>
      <c r="TQ640" s="1">
        <f>AVERAGE(TQ607:TQ609)</f>
        <v>0.923640701796987</v>
      </c>
      <c r="TR640" s="1">
        <f>STDEVA(TQ607:TQ609)</f>
        <v>0.00207038563188924</v>
      </c>
      <c r="TS640" s="1" t="str">
        <f t="shared" ref="TS640:TS642" si="423">TS656</f>
        <v>a</v>
      </c>
      <c r="TT640" s="1">
        <f>AVERAGE(TT607:TT609)</f>
        <v>0.850038535021509</v>
      </c>
      <c r="TU640" s="1">
        <f>STDEVA(TT607:TT609)</f>
        <v>0.00544412723568703</v>
      </c>
      <c r="TV640" s="1" t="str">
        <f t="shared" ref="TV640:TV642" si="424">TV656</f>
        <v>bc</v>
      </c>
      <c r="UP640" s="1">
        <f>AVERAGE(UP607:UP609)</f>
        <v>0.982133429164006</v>
      </c>
      <c r="UQ640" s="1">
        <f>STDEVA(UP607:UP609)</f>
        <v>0.000305904636851202</v>
      </c>
      <c r="UR640" s="1">
        <f t="shared" ref="UR640:UR642" si="425">UR656</f>
        <v>0</v>
      </c>
      <c r="VX640" s="1">
        <f>AVERAGE(VX607:VX609)</f>
        <v>0.950577704957058</v>
      </c>
      <c r="VY640" s="1">
        <f>STDEVA(VX607:VX609)</f>
        <v>0.000658521641594638</v>
      </c>
      <c r="VZ640" s="1">
        <f t="shared" ref="VZ640:VZ642" si="426">VZ656</f>
        <v>0</v>
      </c>
      <c r="XF640" s="1">
        <f>AVERAGE(XF607:XF609)</f>
        <v>0.923640701796987</v>
      </c>
      <c r="XG640" s="1">
        <f>STDEVA(XF607:XF609)</f>
        <v>0.00207038563188924</v>
      </c>
      <c r="XH640" s="1">
        <f t="shared" ref="XH640:XH642" si="427">XH656</f>
        <v>0</v>
      </c>
      <c r="YN640" s="1">
        <f>AVERAGE(YN607:YN609)</f>
        <v>0.850038535021509</v>
      </c>
      <c r="YO640" s="1">
        <f>STDEVA(YN607:YN609)</f>
        <v>0.00544412723568703</v>
      </c>
      <c r="YP640" s="1">
        <f t="shared" ref="YP640:YP642" si="428">YP656</f>
        <v>0</v>
      </c>
    </row>
    <row r="641" spans="11:666">
      <c r="K641" s="1" t="s">
        <v>81</v>
      </c>
      <c r="L641" s="1">
        <f>AVERAGE(L610:L612)</f>
        <v>0.97197871905309</v>
      </c>
      <c r="M641" s="1">
        <f>STDEVA(L610:L612)</f>
        <v>0.000667436111545036</v>
      </c>
      <c r="N641" s="1" t="str">
        <f t="shared" si="405"/>
        <v>e</v>
      </c>
      <c r="O641" s="1">
        <f>AVERAGE(O610:O612)</f>
        <v>0.970399291363945</v>
      </c>
      <c r="P641" s="1">
        <f>STDEVA(O610:O612)</f>
        <v>0.000615529204110627</v>
      </c>
      <c r="Q641" s="1" t="str">
        <f t="shared" si="406"/>
        <v>f</v>
      </c>
      <c r="R641" s="1">
        <f>AVERAGE(R610:R612)</f>
        <v>0.904669041096476</v>
      </c>
      <c r="S641" s="1">
        <f>STDEVA(R610:R612)</f>
        <v>0.00258965813688033</v>
      </c>
      <c r="T641" s="1" t="str">
        <f t="shared" si="407"/>
        <v>c</v>
      </c>
      <c r="U641" s="1">
        <f>AVERAGE(U610:U612)</f>
        <v>0.8267577174561</v>
      </c>
      <c r="V641" s="1">
        <f>STDEVA(U610:U612)</f>
        <v>0.00336715518038178</v>
      </c>
      <c r="W641" s="1" t="str">
        <f t="shared" si="408"/>
        <v>e</v>
      </c>
      <c r="X641" s="1">
        <f>AVERAGE(X610:X612)</f>
        <v>0.785897372689073</v>
      </c>
      <c r="Y641" s="1">
        <f>STDEVA(X610:X612)</f>
        <v>0.00660078944455061</v>
      </c>
      <c r="Z641" s="1" t="str">
        <f t="shared" si="409"/>
        <v>f</v>
      </c>
      <c r="GB641" s="1">
        <f>AVERAGE(GB610:GB612)</f>
        <v>0.971633450021257</v>
      </c>
      <c r="GC641" s="1">
        <f>STDEVA(GB610:GB612)</f>
        <v>0.000608949934265328</v>
      </c>
      <c r="GD641" s="1" t="str">
        <f t="shared" si="410"/>
        <v>d</v>
      </c>
      <c r="GE641" s="1">
        <f>AVERAGE(GE610:GE612)</f>
        <v>0.970249327613486</v>
      </c>
      <c r="GF641" s="1">
        <f>STDEVA(GE610:GE612)</f>
        <v>0.000669153455866406</v>
      </c>
      <c r="GG641" s="1" t="str">
        <f t="shared" si="411"/>
        <v>g</v>
      </c>
      <c r="GH641" s="1">
        <f>AVERAGE(GH610:GH612)</f>
        <v>0.904652054299919</v>
      </c>
      <c r="GI641" s="1">
        <f>STDEVA(GH610:GH612)</f>
        <v>0.00148360426587607</v>
      </c>
      <c r="GJ641" s="1" t="str">
        <f t="shared" si="412"/>
        <v>c</v>
      </c>
      <c r="GK641" s="1">
        <f>AVERAGE(GK610:GK612)</f>
        <v>0.82161336088011</v>
      </c>
      <c r="GL641" s="1">
        <f>STDEVA(GK610:GK612)</f>
        <v>0.00113953647422577</v>
      </c>
      <c r="GM641" s="1" t="str">
        <f t="shared" si="413"/>
        <v>g</v>
      </c>
      <c r="GN641" s="1">
        <f>AVERAGE(GN610:GN612)</f>
        <v>0.787038618773494</v>
      </c>
      <c r="GO641" s="1">
        <f>STDEVA(GN610:GN612)</f>
        <v>0.00294204366003384</v>
      </c>
      <c r="GP641" s="1" t="str">
        <f t="shared" si="414"/>
        <v>e</v>
      </c>
      <c r="MR641" s="1">
        <f>AVERAGE(MR610:MR612)</f>
        <v>0.973136934653353</v>
      </c>
      <c r="MS641" s="1">
        <f>STDEVA(MR610:MR612)</f>
        <v>0.000142427789184738</v>
      </c>
      <c r="MT641" s="1" t="str">
        <f t="shared" si="415"/>
        <v>d</v>
      </c>
      <c r="MU641" s="1">
        <f>AVERAGE(MU610:MU612)</f>
        <v>0.97163244004919</v>
      </c>
      <c r="MV641" s="1">
        <f>STDEVA(MU610:MU612)</f>
        <v>0.000288021820013387</v>
      </c>
      <c r="MW641" s="1" t="str">
        <f t="shared" si="416"/>
        <v>e</v>
      </c>
      <c r="MX641" s="1">
        <f>AVERAGE(MX610:MX612)</f>
        <v>0.922056956019442</v>
      </c>
      <c r="MY641" s="1">
        <f>STDEVA(MX610:MX612)</f>
        <v>0.00191090568558872</v>
      </c>
      <c r="MZ641" s="1" t="str">
        <f t="shared" si="417"/>
        <v>c</v>
      </c>
      <c r="NA641" s="1">
        <f>AVERAGE(NA610:NA612)</f>
        <v>0.842531979686714</v>
      </c>
      <c r="NB641" s="1">
        <f>STDEVA(NA610:NA612)</f>
        <v>0.00309108510090796</v>
      </c>
      <c r="NC641" s="1" t="str">
        <f t="shared" si="418"/>
        <v>g</v>
      </c>
      <c r="ND641" s="1">
        <f>AVERAGE(ND610:ND612)</f>
        <v>0.808219498850789</v>
      </c>
      <c r="NE641" s="1">
        <f>STDEVA(ND610:ND612)</f>
        <v>0.00233117500184306</v>
      </c>
      <c r="NF641" s="1" t="str">
        <f t="shared" si="419"/>
        <v>f</v>
      </c>
      <c r="TH641" s="1">
        <f>AVERAGE(TH610:TH612)</f>
        <v>0.972678019637239</v>
      </c>
      <c r="TI641" s="1">
        <f>STDEVA(TH610:TH612)</f>
        <v>0.000174479570746948</v>
      </c>
      <c r="TJ641" s="1" t="str">
        <f t="shared" si="420"/>
        <v>d</v>
      </c>
      <c r="TK641" s="1">
        <f>AVERAGE(TK610:TK612)</f>
        <v>0.971461728083976</v>
      </c>
      <c r="TL641" s="1">
        <f>STDEVA(TK610:TK612)</f>
        <v>0.0002314128675693</v>
      </c>
      <c r="TM641" s="1" t="str">
        <f t="shared" si="421"/>
        <v>f</v>
      </c>
      <c r="TN641" s="1">
        <f>AVERAGE(TN610:TN612)</f>
        <v>0.921918837555547</v>
      </c>
      <c r="TO641" s="1">
        <f>STDEVA(TN610:TN612)</f>
        <v>0.00190196435996508</v>
      </c>
      <c r="TP641" s="1" t="str">
        <f t="shared" si="422"/>
        <v>c</v>
      </c>
      <c r="TQ641" s="1">
        <f>AVERAGE(TQ610:TQ612)</f>
        <v>0.844000995552329</v>
      </c>
      <c r="TR641" s="1">
        <f>STDEVA(TQ610:TQ612)</f>
        <v>0.00228418640713391</v>
      </c>
      <c r="TS641" s="1" t="str">
        <f t="shared" si="423"/>
        <v>g</v>
      </c>
      <c r="TT641" s="1">
        <f>AVERAGE(TT610:TT612)</f>
        <v>0.808652566302798</v>
      </c>
      <c r="TU641" s="1">
        <f>STDEVA(TT610:TT612)</f>
        <v>0.00275952468719242</v>
      </c>
      <c r="TV641" s="1" t="str">
        <f t="shared" si="424"/>
        <v>de</v>
      </c>
      <c r="UP641" s="1">
        <f>AVERAGE(UP610:UP612)</f>
        <v>0.971461728083976</v>
      </c>
      <c r="UQ641" s="1">
        <f>STDEVA(UP610:UP612)</f>
        <v>0.0002314128675693</v>
      </c>
      <c r="UR641" s="1">
        <f t="shared" si="425"/>
        <v>0</v>
      </c>
      <c r="VX641" s="1">
        <f>AVERAGE(VX610:VX612)</f>
        <v>0.921918837555547</v>
      </c>
      <c r="VY641" s="1">
        <f>STDEVA(VX610:VX612)</f>
        <v>0.00190196435996508</v>
      </c>
      <c r="VZ641" s="1">
        <f t="shared" si="426"/>
        <v>0</v>
      </c>
      <c r="XF641" s="1">
        <f>AVERAGE(XF610:XF612)</f>
        <v>0.844000995552329</v>
      </c>
      <c r="XG641" s="1">
        <f>STDEVA(XF610:XF612)</f>
        <v>0.00228418640713391</v>
      </c>
      <c r="XH641" s="1">
        <f t="shared" si="427"/>
        <v>0</v>
      </c>
      <c r="YN641" s="1">
        <f>AVERAGE(YN610:YN612)</f>
        <v>0.808652566302798</v>
      </c>
      <c r="YO641" s="1">
        <f>STDEVA(YN610:YN612)</f>
        <v>0.00275952468719242</v>
      </c>
      <c r="YP641" s="1">
        <f t="shared" si="428"/>
        <v>0</v>
      </c>
    </row>
    <row r="642" spans="11:666">
      <c r="K642" s="1" t="s">
        <v>82</v>
      </c>
      <c r="L642" s="1">
        <f>AVERAGE(L613:L615)</f>
        <v>0.96189658135468</v>
      </c>
      <c r="M642" s="1">
        <f>STDEVA(L613:L615)</f>
        <v>0.000425065306819647</v>
      </c>
      <c r="N642" s="1" t="str">
        <f t="shared" si="405"/>
        <v>f</v>
      </c>
      <c r="O642" s="1">
        <f>AVERAGE(O613:O615)</f>
        <v>0.955548024096411</v>
      </c>
      <c r="P642" s="1">
        <f>STDEVA(O613:O615)</f>
        <v>0.000550960587330908</v>
      </c>
      <c r="Q642" s="1" t="str">
        <f t="shared" si="406"/>
        <v>g</v>
      </c>
      <c r="R642" s="1">
        <f>AVERAGE(R613:R615)</f>
        <v>0.845675419192514</v>
      </c>
      <c r="S642" s="1">
        <f>STDEVA(R613:R615)</f>
        <v>0.00182338434852651</v>
      </c>
      <c r="T642" s="1" t="str">
        <f t="shared" si="407"/>
        <v>d</v>
      </c>
      <c r="U642" s="1">
        <f>AVERAGE(U613:U615)</f>
        <v>0.74076301225142</v>
      </c>
      <c r="V642" s="1">
        <f>STDEVA(U613:U615)</f>
        <v>0.00384547396779519</v>
      </c>
      <c r="W642" s="1" t="str">
        <f t="shared" si="408"/>
        <v>g</v>
      </c>
      <c r="X642" s="1">
        <f>AVERAGE(X613:X615)</f>
        <v>0.706072182405432</v>
      </c>
      <c r="Y642" s="1">
        <f>STDEVA(X613:X615)</f>
        <v>0.00252947068497696</v>
      </c>
      <c r="Z642" s="1" t="str">
        <f t="shared" si="409"/>
        <v>h</v>
      </c>
      <c r="GB642" s="1">
        <f>AVERAGE(GB613:GB615)</f>
        <v>0.962042207438624</v>
      </c>
      <c r="GC642" s="1">
        <f>STDEVA(GB613:GB615)</f>
        <v>0.000469346957373738</v>
      </c>
      <c r="GD642" s="1" t="str">
        <f t="shared" si="410"/>
        <v>e</v>
      </c>
      <c r="GE642" s="1">
        <f>AVERAGE(GE613:GE615)</f>
        <v>0.956250835864301</v>
      </c>
      <c r="GF642" s="1">
        <f>STDEVA(GE613:GE615)</f>
        <v>0.00024394151569648</v>
      </c>
      <c r="GG642" s="1" t="str">
        <f t="shared" si="411"/>
        <v>h</v>
      </c>
      <c r="GH642" s="1">
        <f>AVERAGE(GH613:GH615)</f>
        <v>0.842813229810306</v>
      </c>
      <c r="GI642" s="1">
        <f>STDEVA(GH613:GH615)</f>
        <v>0.000704232949170667</v>
      </c>
      <c r="GJ642" s="1" t="str">
        <f t="shared" si="412"/>
        <v>d</v>
      </c>
      <c r="GK642" s="1">
        <f>AVERAGE(GK613:GK615)</f>
        <v>0.74201688961541</v>
      </c>
      <c r="GL642" s="1">
        <f>STDEVA(GK613:GK615)</f>
        <v>0.00159292616546632</v>
      </c>
      <c r="GM642" s="1" t="str">
        <f t="shared" si="413"/>
        <v>h</v>
      </c>
      <c r="GN642" s="1">
        <f>AVERAGE(GN613:GN615)</f>
        <v>0.709326163497855</v>
      </c>
      <c r="GO642" s="1">
        <f>STDEVA(GN613:GN615)</f>
        <v>0.00241119607870737</v>
      </c>
      <c r="GP642" s="1" t="str">
        <f t="shared" si="414"/>
        <v>h</v>
      </c>
      <c r="MR642" s="1">
        <f>AVERAGE(MR613:MR615)</f>
        <v>0.965507628950134</v>
      </c>
      <c r="MS642" s="1">
        <f>STDEVA(MR613:MR615)</f>
        <v>0.000643407948736134</v>
      </c>
      <c r="MT642" s="1" t="str">
        <f t="shared" si="415"/>
        <v>e</v>
      </c>
      <c r="MU642" s="1">
        <f>AVERAGE(MU613:MU615)</f>
        <v>0.960660529819177</v>
      </c>
      <c r="MV642" s="1">
        <f>STDEVA(MU613:MU615)</f>
        <v>0.000309685313193969</v>
      </c>
      <c r="MW642" s="1" t="str">
        <f t="shared" si="416"/>
        <v>f</v>
      </c>
      <c r="MX642" s="1">
        <f>AVERAGE(MX613:MX615)</f>
        <v>0.891107858967009</v>
      </c>
      <c r="MY642" s="1">
        <f>STDEVA(MX613:MX615)</f>
        <v>0.00311949616840581</v>
      </c>
      <c r="MZ642" s="1" t="str">
        <f t="shared" si="417"/>
        <v>d</v>
      </c>
      <c r="NA642" s="1">
        <f>AVERAGE(NA613:NA615)</f>
        <v>0.775935628925085</v>
      </c>
      <c r="NB642" s="1">
        <f>STDEVA(NA613:NA615)</f>
        <v>0.000649508799686809</v>
      </c>
      <c r="NC642" s="1" t="str">
        <f t="shared" si="418"/>
        <v>j</v>
      </c>
      <c r="ND642" s="1">
        <f>AVERAGE(ND613:ND615)</f>
        <v>0.732516660533955</v>
      </c>
      <c r="NE642" s="1">
        <f>STDEVA(ND613:ND615)</f>
        <v>0.00231922414957744</v>
      </c>
      <c r="NF642" s="1" t="str">
        <f t="shared" si="419"/>
        <v>i</v>
      </c>
      <c r="TH642" s="1">
        <f>AVERAGE(TH613:TH615)</f>
        <v>0.965615553352126</v>
      </c>
      <c r="TI642" s="1">
        <f>STDEVA(TH613:TH615)</f>
        <v>0.000214772155594174</v>
      </c>
      <c r="TJ642" s="1" t="str">
        <f t="shared" si="420"/>
        <v>e</v>
      </c>
      <c r="TK642" s="1">
        <f>AVERAGE(TK613:TK615)</f>
        <v>0.960121674352465</v>
      </c>
      <c r="TL642" s="1">
        <f>STDEVA(TK613:TK615)</f>
        <v>0.000249644790722573</v>
      </c>
      <c r="TM642" s="1" t="str">
        <f t="shared" si="421"/>
        <v>g</v>
      </c>
      <c r="TN642" s="1">
        <f>AVERAGE(TN613:TN615)</f>
        <v>0.891684674247945</v>
      </c>
      <c r="TO642" s="1">
        <f>STDEVA(TN613:TN615)</f>
        <v>0.00190863517732211</v>
      </c>
      <c r="TP642" s="1" t="str">
        <f t="shared" si="422"/>
        <v>d</v>
      </c>
      <c r="TQ642" s="1">
        <f>AVERAGE(TQ613:TQ615)</f>
        <v>0.776326191850874</v>
      </c>
      <c r="TR642" s="1">
        <f>STDEVA(TQ613:TQ615)</f>
        <v>0.0015389131904951</v>
      </c>
      <c r="TS642" s="1" t="str">
        <f t="shared" si="423"/>
        <v>j</v>
      </c>
      <c r="TT642" s="1">
        <f>AVERAGE(TT613:TT615)</f>
        <v>0.735039820461815</v>
      </c>
      <c r="TU642" s="1">
        <f>STDEVA(TT613:TT615)</f>
        <v>0.000255766930874097</v>
      </c>
      <c r="TV642" s="1" t="str">
        <f t="shared" si="424"/>
        <v>f</v>
      </c>
      <c r="UP642" s="1">
        <f>AVERAGE(UP613:UP615)</f>
        <v>0.960121674352465</v>
      </c>
      <c r="UQ642" s="1">
        <f>STDEVA(UP613:UP615)</f>
        <v>0.000249644790722573</v>
      </c>
      <c r="UR642" s="1">
        <f t="shared" si="425"/>
        <v>0</v>
      </c>
      <c r="VX642" s="1">
        <f>AVERAGE(VX613:VX615)</f>
        <v>0.891684674247945</v>
      </c>
      <c r="VY642" s="1">
        <f>STDEVA(VX613:VX615)</f>
        <v>0.00190863517732211</v>
      </c>
      <c r="VZ642" s="1">
        <f t="shared" si="426"/>
        <v>0</v>
      </c>
      <c r="XF642" s="1">
        <f>AVERAGE(XF613:XF615)</f>
        <v>0.776326191850874</v>
      </c>
      <c r="XG642" s="1">
        <f>STDEVA(XF613:XF615)</f>
        <v>0.0015389131904951</v>
      </c>
      <c r="XH642" s="1">
        <f t="shared" si="427"/>
        <v>0</v>
      </c>
      <c r="YN642" s="1">
        <f>AVERAGE(YN613:YN615)</f>
        <v>0.735039820461815</v>
      </c>
      <c r="YO642" s="1">
        <f>STDEVA(YN613:YN615)</f>
        <v>0.000255766930874097</v>
      </c>
      <c r="YP642" s="1">
        <f t="shared" si="428"/>
        <v>0</v>
      </c>
    </row>
    <row r="643" spans="11:664">
      <c r="K643" s="1" t="s">
        <v>102</v>
      </c>
      <c r="L643" s="1">
        <f>AVERAGE(L607:L615)</f>
        <v>0.97172967486001</v>
      </c>
      <c r="O643" s="1">
        <f>AVERAGE(O607:O615)</f>
        <v>0.968885518035669</v>
      </c>
      <c r="R643" s="1">
        <f>AVERAGE(R607:R615)</f>
        <v>0.897508780575143</v>
      </c>
      <c r="U643" s="1">
        <f>AVERAGE(U607:U615)</f>
        <v>0.829459280909297</v>
      </c>
      <c r="X643" s="1">
        <f>AVERAGE(X607:X615)</f>
        <v>0.77074746551837</v>
      </c>
      <c r="GB643" s="1">
        <f>AVERAGE(GB607:GB615)</f>
        <v>0.971788533328002</v>
      </c>
      <c r="GE643" s="1">
        <f>AVERAGE(GE607:GE615)</f>
        <v>0.968973507841656</v>
      </c>
      <c r="GH643" s="1">
        <f>AVERAGE(GH607:GH615)</f>
        <v>0.896622032822103</v>
      </c>
      <c r="GK643" s="1">
        <f>AVERAGE(GK607:GK615)</f>
        <v>0.827797016888736</v>
      </c>
      <c r="GN643" s="1">
        <f>AVERAGE(GN607:GN615)</f>
        <v>0.772708572324773</v>
      </c>
      <c r="MR643" s="1">
        <f>AVERAGE(MR607:MR615)</f>
        <v>0.973967077889241</v>
      </c>
      <c r="MU643" s="1">
        <f>AVERAGE(MU607:MU615)</f>
        <v>0.971470278526054</v>
      </c>
      <c r="MX643" s="1">
        <f>AVERAGE(MX607:MX615)</f>
        <v>0.920947651155054</v>
      </c>
      <c r="NA643" s="1">
        <f>AVERAGE(NA607:NA615)</f>
        <v>0.848040410621283</v>
      </c>
      <c r="ND643" s="1">
        <f>AVERAGE(ND607:ND615)</f>
        <v>0.79650447655973</v>
      </c>
      <c r="TH643" s="1">
        <f>AVERAGE(TH607:TH615)</f>
        <v>0.973769237185047</v>
      </c>
      <c r="TK643" s="1">
        <f>AVERAGE(TK607:TK615)</f>
        <v>0.971238943866816</v>
      </c>
      <c r="TN643" s="1">
        <f>AVERAGE(TN607:TN615)</f>
        <v>0.921393738920183</v>
      </c>
      <c r="TQ643" s="1">
        <f>AVERAGE(TQ607:TQ615)</f>
        <v>0.847989296400063</v>
      </c>
      <c r="TT643" s="1">
        <f>AVERAGE(TT607:TT615)</f>
        <v>0.797910307262041</v>
      </c>
      <c r="UP643" s="1">
        <f>AVERAGE(UP607:UP615)</f>
        <v>0.971238943866816</v>
      </c>
      <c r="VX643" s="1">
        <f>AVERAGE(VX607:VX615)</f>
        <v>0.921393738920183</v>
      </c>
      <c r="XF643" s="1">
        <f>AVERAGE(XF607:XF615)</f>
        <v>0.847989296400063</v>
      </c>
      <c r="YN643" s="1">
        <f>AVERAGE(YN607:YN615)</f>
        <v>0.797910307262041</v>
      </c>
    </row>
    <row r="644" spans="11:666">
      <c r="K644" s="1" t="s">
        <v>83</v>
      </c>
      <c r="L644" s="1">
        <f>AVERAGE(L616:L618)</f>
        <v>0.973896748005081</v>
      </c>
      <c r="M644" s="1">
        <f>STDEVA(L616:L618)</f>
        <v>0.000168419591946862</v>
      </c>
      <c r="N644" s="1" t="str">
        <f t="shared" ref="N644:N646" si="429">N659</f>
        <v>cd</v>
      </c>
      <c r="O644" s="1">
        <f>AVERAGE(O616:O618)</f>
        <v>0.974405273249018</v>
      </c>
      <c r="P644" s="1">
        <f>STDEVA(O616:O618)</f>
        <v>0.000274503520493443</v>
      </c>
      <c r="Q644" s="1" t="str">
        <f t="shared" ref="Q644:Q646" si="430">Q659</f>
        <v>c</v>
      </c>
      <c r="R644" s="1">
        <f>AVERAGE(R616:R618)</f>
        <v>0.936286175488985</v>
      </c>
      <c r="S644" s="1">
        <f>STDEVA(R616:R618)</f>
        <v>0.00160845754241407</v>
      </c>
      <c r="T644" s="1" t="str">
        <f t="shared" ref="T644:T646" si="431">T659</f>
        <v>b</v>
      </c>
      <c r="U644" s="1">
        <f>AVERAGE(U616:U618)</f>
        <v>0.861825933695262</v>
      </c>
      <c r="V644" s="1">
        <f>STDEVA(U616:U618)</f>
        <v>0.00370845866548198</v>
      </c>
      <c r="W644" s="1" t="str">
        <f t="shared" ref="W644:W646" si="432">W659</f>
        <v>c</v>
      </c>
      <c r="X644" s="1">
        <f>AVERAGE(X616:X618)</f>
        <v>0.816930605858683</v>
      </c>
      <c r="Y644" s="1">
        <f>STDEVA(X616:X618)</f>
        <v>0.00226179244492848</v>
      </c>
      <c r="Z644" s="1" t="str">
        <f t="shared" ref="Z644:Z646" si="433">Z659</f>
        <v>bc</v>
      </c>
      <c r="GB644" s="1">
        <f>AVERAGE(GB616:GB618)</f>
        <v>0.974083107106345</v>
      </c>
      <c r="GC644" s="1">
        <f>STDEVA(GB616:GB618)</f>
        <v>0.000402377299809025</v>
      </c>
      <c r="GD644" s="1" t="str">
        <f t="shared" ref="GD644:GD646" si="434">GD659</f>
        <v>b</v>
      </c>
      <c r="GE644" s="1">
        <f>AVERAGE(GE616:GE618)</f>
        <v>0.974307137149109</v>
      </c>
      <c r="GF644" s="1">
        <f>STDEVA(GE616:GE618)</f>
        <v>0.000323841663614602</v>
      </c>
      <c r="GG644" s="1" t="str">
        <f t="shared" ref="GG644:GG646" si="435">GG659</f>
        <v>d</v>
      </c>
      <c r="GH644" s="1">
        <f>AVERAGE(GH616:GH618)</f>
        <v>0.93602767533057</v>
      </c>
      <c r="GI644" s="1">
        <f>STDEVA(GH616:GH618)</f>
        <v>0.00141661224474581</v>
      </c>
      <c r="GJ644" s="1" t="str">
        <f t="shared" ref="GJ644:GJ646" si="436">GJ659</f>
        <v>b</v>
      </c>
      <c r="GK644" s="1">
        <f>AVERAGE(GK616:GK618)</f>
        <v>0.861667660462383</v>
      </c>
      <c r="GL644" s="1">
        <f>STDEVA(GK616:GK618)</f>
        <v>0.00542097720088278</v>
      </c>
      <c r="GM644" s="1" t="str">
        <f t="shared" ref="GM644:GM646" si="437">GM659</f>
        <v>c</v>
      </c>
      <c r="GN644" s="1">
        <f>AVERAGE(GN616:GN618)</f>
        <v>0.814523629964806</v>
      </c>
      <c r="GO644" s="1">
        <f>STDEVA(GN616:GN618)</f>
        <v>0.00175899352835627</v>
      </c>
      <c r="GP644" s="1" t="str">
        <f t="shared" ref="GP644:GP646" si="438">GP659</f>
        <v>c</v>
      </c>
      <c r="MR644" s="1">
        <f>AVERAGE(MR616:MR618)</f>
        <v>0.975867148728676</v>
      </c>
      <c r="MS644" s="1">
        <f>STDEVA(MR616:MR618)</f>
        <v>9.99984304855769e-5</v>
      </c>
      <c r="MT644" s="1" t="str">
        <f t="shared" ref="MT644:MT646" si="439">MT659</f>
        <v>b</v>
      </c>
      <c r="MU644" s="1">
        <f>AVERAGE(MU616:MU618)</f>
        <v>0.975147483357907</v>
      </c>
      <c r="MV644" s="1">
        <f>STDEVA(MU616:MU618)</f>
        <v>0.000199350072639688</v>
      </c>
      <c r="MW644" s="1" t="str">
        <f t="shared" ref="MW644:MW646" si="440">MW659</f>
        <v>c</v>
      </c>
      <c r="MX644" s="1">
        <f>AVERAGE(MX616:MX618)</f>
        <v>0.941871237623467</v>
      </c>
      <c r="MY644" s="1">
        <f>STDEVA(MX616:MX618)</f>
        <v>0.000754922050688676</v>
      </c>
      <c r="MZ644" s="1" t="str">
        <f t="shared" ref="MZ644:MZ646" si="441">MZ659</f>
        <v>b</v>
      </c>
      <c r="NA644" s="1">
        <f>AVERAGE(NA616:NA618)</f>
        <v>0.884357325438426</v>
      </c>
      <c r="NB644" s="1">
        <f>STDEVA(NA616:NA618)</f>
        <v>0.00187125557811141</v>
      </c>
      <c r="NC644" s="1" t="str">
        <f t="shared" ref="NC644:NC646" si="442">NC659</f>
        <v>c</v>
      </c>
      <c r="ND644" s="1">
        <f>AVERAGE(ND616:ND618)</f>
        <v>0.839026359880822</v>
      </c>
      <c r="NE644" s="1">
        <f>STDEVA(ND616:ND618)</f>
        <v>0.000836265879201186</v>
      </c>
      <c r="NF644" s="1" t="str">
        <f t="shared" ref="NF644:NF646" si="443">NF659</f>
        <v>c</v>
      </c>
      <c r="TH644" s="1">
        <f>AVERAGE(TH616:TH618)</f>
        <v>0.975214243559308</v>
      </c>
      <c r="TI644" s="1">
        <f>STDEVA(TH616:TH618)</f>
        <v>0.000474732865597774</v>
      </c>
      <c r="TJ644" s="1" t="str">
        <f t="shared" ref="TJ644:TJ646" si="444">TJ659</f>
        <v>b</v>
      </c>
      <c r="TK644" s="1">
        <f>AVERAGE(TK616:TK618)</f>
        <v>0.974617964994778</v>
      </c>
      <c r="TL644" s="1">
        <f>STDEVA(TK616:TK618)</f>
        <v>0.000421489448321009</v>
      </c>
      <c r="TM644" s="1" t="str">
        <f t="shared" ref="TM644:TM646" si="445">TM659</f>
        <v>d</v>
      </c>
      <c r="TN644" s="1">
        <f>AVERAGE(TN616:TN618)</f>
        <v>0.942226623296225</v>
      </c>
      <c r="TO644" s="1">
        <f>STDEVA(TN616:TN618)</f>
        <v>0.000456690833335312</v>
      </c>
      <c r="TP644" s="1" t="str">
        <f t="shared" ref="TP644:TP646" si="446">TP659</f>
        <v>b</v>
      </c>
      <c r="TQ644" s="1">
        <f>AVERAGE(TQ616:TQ618)</f>
        <v>0.884473025752814</v>
      </c>
      <c r="TR644" s="1">
        <f>STDEVA(TQ616:TQ618)</f>
        <v>0.00159037254603567</v>
      </c>
      <c r="TS644" s="1" t="str">
        <f t="shared" ref="TS644:TS646" si="447">TS659</f>
        <v>c</v>
      </c>
      <c r="TT644" s="1">
        <f>AVERAGE(TT616:TT618)</f>
        <v>0.836430750740948</v>
      </c>
      <c r="TU644" s="1">
        <f>STDEVA(TT616:TT618)</f>
        <v>0.00124428196956608</v>
      </c>
      <c r="TV644" s="1" t="str">
        <f t="shared" ref="TV644:TV646" si="448">TV659</f>
        <v>bc</v>
      </c>
      <c r="UP644" s="1">
        <f>AVERAGE(UP616:UP618)</f>
        <v>0.974617964994778</v>
      </c>
      <c r="UQ644" s="1">
        <f>STDEVA(UP616:UP618)</f>
        <v>0.000421489448321009</v>
      </c>
      <c r="UR644" s="1">
        <f t="shared" ref="UR644:UR646" si="449">UR659</f>
        <v>0</v>
      </c>
      <c r="VX644" s="1">
        <f>AVERAGE(VX616:VX618)</f>
        <v>0.942226623296225</v>
      </c>
      <c r="VY644" s="1">
        <f>STDEVA(VX616:VX618)</f>
        <v>0.000456690833335312</v>
      </c>
      <c r="VZ644" s="1">
        <f t="shared" ref="VZ644:VZ646" si="450">VZ659</f>
        <v>0</v>
      </c>
      <c r="XF644" s="1">
        <f>AVERAGE(XF616:XF618)</f>
        <v>0.884473025752814</v>
      </c>
      <c r="XG644" s="1">
        <f>STDEVA(XF616:XF618)</f>
        <v>0.00159037254603567</v>
      </c>
      <c r="XH644" s="1">
        <f t="shared" ref="XH644:XH646" si="451">XH659</f>
        <v>0</v>
      </c>
      <c r="YN644" s="1">
        <f>AVERAGE(YN616:YN618)</f>
        <v>0.836430750740948</v>
      </c>
      <c r="YO644" s="1">
        <f>STDEVA(YN616:YN618)</f>
        <v>0.00124428196956608</v>
      </c>
      <c r="YP644" s="1">
        <f t="shared" ref="YP644:YP646" si="452">YP659</f>
        <v>0</v>
      </c>
    </row>
    <row r="645" spans="11:666">
      <c r="K645" s="1" t="s">
        <v>84</v>
      </c>
      <c r="L645" s="1">
        <f>AVERAGE(L619:L621)</f>
        <v>0.973156822136467</v>
      </c>
      <c r="M645" s="1">
        <f>STDEVA(L619:L621)</f>
        <v>0.000504841259501973</v>
      </c>
      <c r="N645" s="1" t="str">
        <f t="shared" si="429"/>
        <v>d</v>
      </c>
      <c r="O645" s="1">
        <f>AVERAGE(O619:O621)</f>
        <v>0.973403886148527</v>
      </c>
      <c r="P645" s="1">
        <f>STDEVA(O619:O621)</f>
        <v>0.000364985200570582</v>
      </c>
      <c r="Q645" s="1" t="str">
        <f t="shared" si="430"/>
        <v>e</v>
      </c>
      <c r="R645" s="1">
        <f>AVERAGE(R619:R621)</f>
        <v>0.934786463795824</v>
      </c>
      <c r="S645" s="1">
        <f>STDEVA(R619:R621)</f>
        <v>0.00027295991037465</v>
      </c>
      <c r="T645" s="1" t="str">
        <f t="shared" si="431"/>
        <v>b</v>
      </c>
      <c r="U645" s="1">
        <f>AVERAGE(U619:U621)</f>
        <v>0.836165866438418</v>
      </c>
      <c r="V645" s="1">
        <f>STDEVA(U619:U621)</f>
        <v>0.000863862953520654</v>
      </c>
      <c r="W645" s="1" t="str">
        <f t="shared" si="432"/>
        <v>d</v>
      </c>
      <c r="X645" s="1">
        <f>AVERAGE(X619:X621)</f>
        <v>0.798175107498059</v>
      </c>
      <c r="Y645" s="1">
        <f>STDEVA(X619:X621)</f>
        <v>0.000103530026354119</v>
      </c>
      <c r="Z645" s="1" t="str">
        <f t="shared" si="433"/>
        <v>e</v>
      </c>
      <c r="GB645" s="1">
        <f>AVERAGE(GB619:GB621)</f>
        <v>0.97217805418402</v>
      </c>
      <c r="GC645" s="1">
        <f>STDEVA(GB619:GB621)</f>
        <v>0.000330332138460585</v>
      </c>
      <c r="GD645" s="1" t="str">
        <f t="shared" si="434"/>
        <v>cd</v>
      </c>
      <c r="GE645" s="1">
        <f>AVERAGE(GE619:GE621)</f>
        <v>0.97139105978867</v>
      </c>
      <c r="GF645" s="1">
        <f>STDEVA(GE619:GE621)</f>
        <v>0.00030215127126083</v>
      </c>
      <c r="GG645" s="1" t="str">
        <f t="shared" si="435"/>
        <v>f</v>
      </c>
      <c r="GH645" s="1">
        <f>AVERAGE(GH619:GH621)</f>
        <v>0.934648960487528</v>
      </c>
      <c r="GI645" s="1">
        <f>STDEVA(GH619:GH621)</f>
        <v>0.000803602451987377</v>
      </c>
      <c r="GJ645" s="1" t="str">
        <f t="shared" si="436"/>
        <v>b</v>
      </c>
      <c r="GK645" s="1">
        <f>AVERAGE(GK619:GK621)</f>
        <v>0.836099973725454</v>
      </c>
      <c r="GL645" s="1">
        <f>STDEVA(GK619:GK621)</f>
        <v>0.00182470559821635</v>
      </c>
      <c r="GM645" s="1" t="str">
        <f t="shared" si="437"/>
        <v>e</v>
      </c>
      <c r="GN645" s="1">
        <f>AVERAGE(GN619:GN621)</f>
        <v>0.796112619824309</v>
      </c>
      <c r="GO645" s="1">
        <f>STDEVA(GN619:GN621)</f>
        <v>0.00186541316941025</v>
      </c>
      <c r="GP645" s="1" t="str">
        <f t="shared" si="438"/>
        <v>d</v>
      </c>
      <c r="MR645" s="1">
        <f>AVERAGE(MR619:MR621)</f>
        <v>0.973694357069431</v>
      </c>
      <c r="MS645" s="1">
        <f>STDEVA(MR619:MR621)</f>
        <v>0.000187923019362767</v>
      </c>
      <c r="MT645" s="1" t="str">
        <f t="shared" si="439"/>
        <v>d</v>
      </c>
      <c r="MU645" s="1">
        <f>AVERAGE(MU619:MU621)</f>
        <v>0.974546742665658</v>
      </c>
      <c r="MV645" s="1">
        <f>STDEVA(MU619:MU621)</f>
        <v>0.000738308351849171</v>
      </c>
      <c r="MW645" s="1" t="str">
        <f t="shared" si="440"/>
        <v>cd</v>
      </c>
      <c r="MX645" s="1">
        <f>AVERAGE(MX619:MX621)</f>
        <v>0.941674974969733</v>
      </c>
      <c r="MY645" s="1">
        <f>STDEVA(MX619:MX621)</f>
        <v>0.000249594749341971</v>
      </c>
      <c r="MZ645" s="1" t="str">
        <f t="shared" si="441"/>
        <v>b</v>
      </c>
      <c r="NA645" s="1">
        <f>AVERAGE(NA619:NA621)</f>
        <v>0.864306385298424</v>
      </c>
      <c r="NB645" s="1">
        <f>STDEVA(NA619:NA621)</f>
        <v>0.000952166954350194</v>
      </c>
      <c r="NC645" s="1" t="str">
        <f t="shared" si="442"/>
        <v>e</v>
      </c>
      <c r="ND645" s="1">
        <f>AVERAGE(ND619:ND621)</f>
        <v>0.825736039991539</v>
      </c>
      <c r="NE645" s="1">
        <f>STDEVA(ND619:ND621)</f>
        <v>0.00304885802848705</v>
      </c>
      <c r="NF645" s="1" t="str">
        <f t="shared" si="443"/>
        <v>d</v>
      </c>
      <c r="TH645" s="1">
        <f>AVERAGE(TH619:TH621)</f>
        <v>0.974397500847803</v>
      </c>
      <c r="TI645" s="1">
        <f>STDEVA(TH619:TH621)</f>
        <v>0.000551657694814167</v>
      </c>
      <c r="TJ645" s="1" t="str">
        <f t="shared" si="444"/>
        <v>c</v>
      </c>
      <c r="TK645" s="1">
        <f>AVERAGE(TK619:TK621)</f>
        <v>0.974805936999135</v>
      </c>
      <c r="TL645" s="1">
        <f>STDEVA(TK619:TK621)</f>
        <v>0.000187757201754212</v>
      </c>
      <c r="TM645" s="1" t="str">
        <f t="shared" si="445"/>
        <v>d</v>
      </c>
      <c r="TN645" s="1">
        <f>AVERAGE(TN619:TN621)</f>
        <v>0.941703095606778</v>
      </c>
      <c r="TO645" s="1">
        <f>STDEVA(TN619:TN621)</f>
        <v>0.000531400566615704</v>
      </c>
      <c r="TP645" s="1" t="str">
        <f t="shared" si="446"/>
        <v>b</v>
      </c>
      <c r="TQ645" s="1">
        <f>AVERAGE(TQ619:TQ621)</f>
        <v>0.863108684747859</v>
      </c>
      <c r="TR645" s="1">
        <f>STDEVA(TQ619:TQ621)</f>
        <v>0.00190304169016241</v>
      </c>
      <c r="TS645" s="1" t="str">
        <f t="shared" si="447"/>
        <v>e</v>
      </c>
      <c r="TT645" s="1">
        <f>AVERAGE(TT619:TT621)</f>
        <v>0.822887450019233</v>
      </c>
      <c r="TU645" s="1">
        <f>STDEVA(TT619:TT621)</f>
        <v>0.00133909145568102</v>
      </c>
      <c r="TV645" s="1" t="str">
        <f t="shared" si="448"/>
        <v>cd</v>
      </c>
      <c r="UP645" s="1">
        <f>AVERAGE(UP619:UP621)</f>
        <v>0.974805936999135</v>
      </c>
      <c r="UQ645" s="1">
        <f>STDEVA(UP619:UP621)</f>
        <v>0.000187757201754212</v>
      </c>
      <c r="UR645" s="1">
        <f t="shared" si="449"/>
        <v>0</v>
      </c>
      <c r="VX645" s="1">
        <f>AVERAGE(VX619:VX621)</f>
        <v>0.941703095606778</v>
      </c>
      <c r="VY645" s="1">
        <f>STDEVA(VX619:VX621)</f>
        <v>0.000531400566615704</v>
      </c>
      <c r="VZ645" s="1">
        <f t="shared" si="450"/>
        <v>0</v>
      </c>
      <c r="XF645" s="1">
        <f>AVERAGE(XF619:XF621)</f>
        <v>0.863108684747859</v>
      </c>
      <c r="XG645" s="1">
        <f>STDEVA(XF619:XF621)</f>
        <v>0.00190304169016241</v>
      </c>
      <c r="XH645" s="1">
        <f t="shared" si="451"/>
        <v>0</v>
      </c>
      <c r="YN645" s="1">
        <f>AVERAGE(YN619:YN621)</f>
        <v>0.822887450019233</v>
      </c>
      <c r="YO645" s="1">
        <f>STDEVA(YN619:YN621)</f>
        <v>0.00133909145568102</v>
      </c>
      <c r="YP645" s="1">
        <f t="shared" si="452"/>
        <v>0</v>
      </c>
    </row>
    <row r="646" spans="11:666">
      <c r="K646" s="1" t="s">
        <v>85</v>
      </c>
      <c r="L646" s="1">
        <f>AVERAGE(L622:L624)</f>
        <v>0.981901274878418</v>
      </c>
      <c r="M646" s="1">
        <f>STDEVA(L622:L624)</f>
        <v>0.000232525055004962</v>
      </c>
      <c r="N646" s="1" t="str">
        <f t="shared" si="429"/>
        <v>ab</v>
      </c>
      <c r="O646" s="1">
        <f>AVERAGE(O622:O624)</f>
        <v>0.982121925877937</v>
      </c>
      <c r="P646" s="1">
        <f>STDEVA(O622:O624)</f>
        <v>0.000178668186644328</v>
      </c>
      <c r="Q646" s="1" t="str">
        <f t="shared" si="430"/>
        <v>a</v>
      </c>
      <c r="R646" s="1">
        <f>AVERAGE(R622:R624)</f>
        <v>0.942732877395774</v>
      </c>
      <c r="S646" s="1">
        <f>STDEVA(R622:R624)</f>
        <v>0.000269588852289306</v>
      </c>
      <c r="T646" s="1" t="str">
        <f t="shared" si="431"/>
        <v>a</v>
      </c>
      <c r="U646" s="1">
        <f>AVERAGE(U622:U624)</f>
        <v>0.827729246853207</v>
      </c>
      <c r="V646" s="1">
        <f>STDEVA(U622:U624)</f>
        <v>0.00383897630987594</v>
      </c>
      <c r="W646" s="1" t="str">
        <f t="shared" si="432"/>
        <v>e</v>
      </c>
      <c r="X646" s="1">
        <f>AVERAGE(X622:X624)</f>
        <v>0.770115105010146</v>
      </c>
      <c r="Y646" s="1">
        <f>STDEVA(X622:X624)</f>
        <v>0.00425772807483449</v>
      </c>
      <c r="Z646" s="1" t="str">
        <f t="shared" si="433"/>
        <v>g</v>
      </c>
      <c r="GB646" s="1">
        <f>AVERAGE(GB622:GB624)</f>
        <v>0.98174625648548</v>
      </c>
      <c r="GC646" s="1">
        <f>STDEVA(GB622:GB624)</f>
        <v>0.000461117979161398</v>
      </c>
      <c r="GD646" s="1" t="str">
        <f t="shared" si="434"/>
        <v>a</v>
      </c>
      <c r="GE646" s="1">
        <f>AVERAGE(GE622:GE624)</f>
        <v>0.981872423437503</v>
      </c>
      <c r="GF646" s="1">
        <f>STDEVA(GE622:GE624)</f>
        <v>0.00013665817421863</v>
      </c>
      <c r="GG646" s="1" t="str">
        <f t="shared" si="435"/>
        <v>ab</v>
      </c>
      <c r="GH646" s="1">
        <f>AVERAGE(GH622:GH624)</f>
        <v>0.941950157747121</v>
      </c>
      <c r="GI646" s="1">
        <f>STDEVA(GH622:GH624)</f>
        <v>0.000620270534687308</v>
      </c>
      <c r="GJ646" s="1" t="str">
        <f t="shared" si="436"/>
        <v>a</v>
      </c>
      <c r="GK646" s="1">
        <f>AVERAGE(GK622:GK624)</f>
        <v>0.829162051176471</v>
      </c>
      <c r="GL646" s="1">
        <f>STDEVA(GK622:GK624)</f>
        <v>0.00443034779413192</v>
      </c>
      <c r="GM646" s="1" t="str">
        <f t="shared" si="437"/>
        <v>f</v>
      </c>
      <c r="GN646" s="1">
        <f>AVERAGE(GN622:GN624)</f>
        <v>0.768380330789557</v>
      </c>
      <c r="GO646" s="1">
        <f>STDEVA(GN622:GN624)</f>
        <v>0.00262273007892404</v>
      </c>
      <c r="GP646" s="1" t="str">
        <f t="shared" si="438"/>
        <v>f</v>
      </c>
      <c r="MR646" s="1">
        <f>AVERAGE(MR622:MR624)</f>
        <v>0.983671018346611</v>
      </c>
      <c r="MS646" s="1">
        <f>STDEVA(MR622:MR624)</f>
        <v>0.000129206038673287</v>
      </c>
      <c r="MT646" s="1" t="str">
        <f t="shared" si="439"/>
        <v>a</v>
      </c>
      <c r="MU646" s="1">
        <f>AVERAGE(MU622:MU624)</f>
        <v>0.983332925412504</v>
      </c>
      <c r="MV646" s="1">
        <f>STDEVA(MU622:MU624)</f>
        <v>0.000217908688276051</v>
      </c>
      <c r="MW646" s="1" t="str">
        <f t="shared" si="440"/>
        <v>a</v>
      </c>
      <c r="MX646" s="1">
        <f>AVERAGE(MX622:MX624)</f>
        <v>0.951775564651912</v>
      </c>
      <c r="MY646" s="1">
        <f>STDEVA(MX622:MX624)</f>
        <v>0.000347014022431729</v>
      </c>
      <c r="MZ646" s="1" t="str">
        <f t="shared" si="441"/>
        <v>a</v>
      </c>
      <c r="NA646" s="1">
        <f>AVERAGE(NA622:NA624)</f>
        <v>0.835992806877004</v>
      </c>
      <c r="NB646" s="1">
        <f>STDEVA(NA622:NA624)</f>
        <v>0.000584315590175498</v>
      </c>
      <c r="NC646" s="1" t="str">
        <f t="shared" si="442"/>
        <v>h</v>
      </c>
      <c r="ND646" s="1">
        <f>AVERAGE(ND622:ND624)</f>
        <v>0.791562539613553</v>
      </c>
      <c r="NE646" s="1">
        <f>STDEVA(ND622:ND624)</f>
        <v>0.00248257854208364</v>
      </c>
      <c r="NF646" s="1" t="str">
        <f t="shared" si="443"/>
        <v>g</v>
      </c>
      <c r="TH646" s="1">
        <f>AVERAGE(TH622:TH624)</f>
        <v>0.983461613679454</v>
      </c>
      <c r="TI646" s="1">
        <f>STDEVA(TH622:TH624)</f>
        <v>0.000209327212005333</v>
      </c>
      <c r="TJ646" s="1" t="str">
        <f t="shared" si="444"/>
        <v>a</v>
      </c>
      <c r="TK646" s="1">
        <f>AVERAGE(TK622:TK624)</f>
        <v>0.98274295014063</v>
      </c>
      <c r="TL646" s="1">
        <f>STDEVA(TK622:TK624)</f>
        <v>0.000383731929936428</v>
      </c>
      <c r="TM646" s="1" t="str">
        <f t="shared" si="445"/>
        <v>b</v>
      </c>
      <c r="TN646" s="1">
        <f>AVERAGE(TN622:TN624)</f>
        <v>0.951756550350465</v>
      </c>
      <c r="TO646" s="1">
        <f>STDEVA(TN622:TN624)</f>
        <v>0.000553652468111876</v>
      </c>
      <c r="TP646" s="1" t="str">
        <f t="shared" si="446"/>
        <v>a</v>
      </c>
      <c r="TQ646" s="1">
        <f>AVERAGE(TQ622:TQ624)</f>
        <v>0.839460577978451</v>
      </c>
      <c r="TR646" s="1">
        <f>STDEVA(TQ622:TQ624)</f>
        <v>0.00271999829142591</v>
      </c>
      <c r="TS646" s="1" t="str">
        <f t="shared" si="447"/>
        <v>h</v>
      </c>
      <c r="TT646" s="1">
        <f>AVERAGE(TT622:TT624)</f>
        <v>0.789350392475535</v>
      </c>
      <c r="TU646" s="1">
        <f>STDEVA(TT622:TT624)</f>
        <v>0.00139986835598223</v>
      </c>
      <c r="TV646" s="1" t="str">
        <f t="shared" si="448"/>
        <v>e</v>
      </c>
      <c r="UP646" s="1">
        <f>AVERAGE(UP622:UP624)</f>
        <v>0.98274295014063</v>
      </c>
      <c r="UQ646" s="1">
        <f>STDEVA(UP622:UP624)</f>
        <v>0.000383731929936428</v>
      </c>
      <c r="UR646" s="1">
        <f t="shared" si="449"/>
        <v>0</v>
      </c>
      <c r="VX646" s="1">
        <f>AVERAGE(VX622:VX624)</f>
        <v>0.951756550350465</v>
      </c>
      <c r="VY646" s="1">
        <f>STDEVA(VX622:VX624)</f>
        <v>0.000553652468111876</v>
      </c>
      <c r="VZ646" s="1">
        <f t="shared" si="450"/>
        <v>0</v>
      </c>
      <c r="XF646" s="1">
        <f>AVERAGE(XF622:XF624)</f>
        <v>0.839460577978451</v>
      </c>
      <c r="XG646" s="1">
        <f>STDEVA(XF622:XF624)</f>
        <v>0.00271999829142591</v>
      </c>
      <c r="XH646" s="1">
        <f t="shared" si="451"/>
        <v>0</v>
      </c>
      <c r="YN646" s="1">
        <f>AVERAGE(YN622:YN624)</f>
        <v>0.789350392475535</v>
      </c>
      <c r="YO646" s="1">
        <f>STDEVA(YN622:YN624)</f>
        <v>0.00139986835598223</v>
      </c>
      <c r="YP646" s="1">
        <f t="shared" si="452"/>
        <v>0</v>
      </c>
    </row>
    <row r="647" spans="11:664">
      <c r="K647" s="1" t="s">
        <v>103</v>
      </c>
      <c r="L647" s="1">
        <f>AVERAGE(L616:L624)</f>
        <v>0.976318281673322</v>
      </c>
      <c r="O647" s="1">
        <f>AVERAGE(O616:O624)</f>
        <v>0.976643695091827</v>
      </c>
      <c r="R647" s="1">
        <f>AVERAGE(R616:R624)</f>
        <v>0.937935172226861</v>
      </c>
      <c r="U647" s="1">
        <f>AVERAGE(U616:U624)</f>
        <v>0.841907015662296</v>
      </c>
      <c r="X647" s="1">
        <f>AVERAGE(X616:X624)</f>
        <v>0.795073606122296</v>
      </c>
      <c r="GB647" s="1">
        <f>AVERAGE(GB616:GB624)</f>
        <v>0.976002472591948</v>
      </c>
      <c r="GE647" s="1">
        <f>AVERAGE(GE616:GE624)</f>
        <v>0.975856873458427</v>
      </c>
      <c r="GH647" s="1">
        <f>AVERAGE(GH616:GH624)</f>
        <v>0.93754226452174</v>
      </c>
      <c r="GK647" s="1">
        <f>AVERAGE(GK616:GK624)</f>
        <v>0.842309895121436</v>
      </c>
      <c r="GN647" s="1">
        <f>AVERAGE(GN616:GN624)</f>
        <v>0.793005526859557</v>
      </c>
      <c r="MR647" s="1">
        <f>AVERAGE(MR616:MR624)</f>
        <v>0.977744174714906</v>
      </c>
      <c r="MU647" s="1">
        <f>AVERAGE(MU616:MU624)</f>
        <v>0.977675717145357</v>
      </c>
      <c r="MX647" s="1">
        <f>AVERAGE(MX616:MX624)</f>
        <v>0.945107259081704</v>
      </c>
      <c r="NA647" s="1">
        <f>AVERAGE(NA616:NA624)</f>
        <v>0.861552172537951</v>
      </c>
      <c r="ND647" s="1">
        <f>AVERAGE(ND616:ND624)</f>
        <v>0.818774979828638</v>
      </c>
      <c r="TH647" s="1">
        <f>AVERAGE(TH616:TH624)</f>
        <v>0.977691119362189</v>
      </c>
      <c r="TK647" s="1">
        <f>AVERAGE(TK616:TK624)</f>
        <v>0.977388950711515</v>
      </c>
      <c r="TN647" s="1">
        <f>AVERAGE(TN616:TN624)</f>
        <v>0.945228756417823</v>
      </c>
      <c r="TQ647" s="1">
        <f>AVERAGE(TQ616:TQ624)</f>
        <v>0.862347429493041</v>
      </c>
      <c r="TT647" s="1">
        <f>AVERAGE(TT616:TT624)</f>
        <v>0.816222864411905</v>
      </c>
      <c r="UP647" s="1">
        <f>AVERAGE(UP616:UP624)</f>
        <v>0.977388950711515</v>
      </c>
      <c r="VX647" s="1">
        <f>AVERAGE(VX616:VX624)</f>
        <v>0.945228756417823</v>
      </c>
      <c r="XF647" s="1">
        <f>AVERAGE(XF616:XF624)</f>
        <v>0.862347429493041</v>
      </c>
      <c r="YN647" s="1">
        <f>AVERAGE(YN616:YN624)</f>
        <v>0.816222864411905</v>
      </c>
    </row>
    <row r="648" spans="11:666">
      <c r="K648" s="1" t="s">
        <v>86</v>
      </c>
      <c r="L648" s="1">
        <f>AVERAGE(L625:L627)</f>
        <v>0.974276838793766</v>
      </c>
      <c r="M648" s="1">
        <f>STDEVA(L625:L627)</f>
        <v>0.000274256370531933</v>
      </c>
      <c r="N648" s="1" t="str">
        <f t="shared" ref="N648:N650" si="453">N662</f>
        <v>c</v>
      </c>
      <c r="O648" s="1">
        <f>AVERAGE(O625:O627)</f>
        <v>0.974178757650683</v>
      </c>
      <c r="P648" s="1">
        <f>STDEVA(O625:O627)</f>
        <v>0.000357485644318608</v>
      </c>
      <c r="Q648" s="1" t="str">
        <f t="shared" ref="Q648:Q650" si="454">Q662</f>
        <v>cd</v>
      </c>
      <c r="R648" s="1">
        <f>AVERAGE(R625:R627)</f>
        <v>0.935016930910478</v>
      </c>
      <c r="S648" s="1">
        <f>STDEVA(R625:R627)</f>
        <v>0.000613148384023264</v>
      </c>
      <c r="T648" s="1" t="str">
        <f t="shared" ref="T648:T650" si="455">T662</f>
        <v>b</v>
      </c>
      <c r="U648" s="1">
        <f>AVERAGE(U625:U627)</f>
        <v>0.858700129203301</v>
      </c>
      <c r="V648" s="1">
        <f>STDEVA(U625:U627)</f>
        <v>0.00245622423715513</v>
      </c>
      <c r="W648" s="1" t="str">
        <f t="shared" ref="W648:W650" si="456">W662</f>
        <v>c</v>
      </c>
      <c r="X648" s="1">
        <f>AVERAGE(X625:X627)</f>
        <v>0.812883259277598</v>
      </c>
      <c r="Y648" s="1">
        <f>STDEVA(X625:X627)</f>
        <v>0.00276382829120227</v>
      </c>
      <c r="Z648" s="1" t="str">
        <f t="shared" ref="Z648:Z650" si="457">Z662</f>
        <v>c</v>
      </c>
      <c r="GB648" s="1">
        <f>AVERAGE(GB625:GB627)</f>
        <v>0.973979532464773</v>
      </c>
      <c r="GC648" s="1">
        <f>STDEVA(GB625:GB627)</f>
        <v>0.00053879858614462</v>
      </c>
      <c r="GD648" s="1" t="str">
        <f t="shared" ref="GD648:GD650" si="458">GD662</f>
        <v>b</v>
      </c>
      <c r="GE648" s="1">
        <f>AVERAGE(GE625:GE627)</f>
        <v>0.973547415242784</v>
      </c>
      <c r="GF648" s="1">
        <f>STDEVA(GE625:GE627)</f>
        <v>0.000537703155272426</v>
      </c>
      <c r="GG648" s="1" t="str">
        <f t="shared" ref="GG648:GG650" si="459">GG662</f>
        <v>e</v>
      </c>
      <c r="GH648" s="1">
        <f>AVERAGE(GH625:GH627)</f>
        <v>0.935112240815918</v>
      </c>
      <c r="GI648" s="1">
        <f>STDEVA(GH625:GH627)</f>
        <v>0.000675151995025047</v>
      </c>
      <c r="GJ648" s="1" t="str">
        <f t="shared" ref="GJ648:GJ650" si="460">GJ662</f>
        <v>b</v>
      </c>
      <c r="GK648" s="1">
        <f>AVERAGE(GK625:GK627)</f>
        <v>0.857034019865942</v>
      </c>
      <c r="GL648" s="1">
        <f>STDEVA(GK625:GK627)</f>
        <v>0.00144623225556774</v>
      </c>
      <c r="GM648" s="1" t="str">
        <f t="shared" ref="GM648:GM650" si="461">GM662</f>
        <v>d</v>
      </c>
      <c r="GN648" s="1">
        <f>AVERAGE(GN625:GN627)</f>
        <v>0.815357553446524</v>
      </c>
      <c r="GO648" s="1">
        <f>STDEVA(GN625:GN627)</f>
        <v>0.00191239760085487</v>
      </c>
      <c r="GP648" s="1" t="str">
        <f t="shared" ref="GP648:GP650" si="462">GP662</f>
        <v>c</v>
      </c>
      <c r="MR648" s="1">
        <f>AVERAGE(MR625:MR627)</f>
        <v>0.975110725055778</v>
      </c>
      <c r="MS648" s="1">
        <f>STDEVA(MR625:MR627)</f>
        <v>0.000578396158504983</v>
      </c>
      <c r="MT648" s="1" t="str">
        <f t="shared" ref="MT648:MT650" si="463">MT662</f>
        <v>c</v>
      </c>
      <c r="MU648" s="1">
        <f>AVERAGE(MU625:MU627)</f>
        <v>0.974714360005346</v>
      </c>
      <c r="MV648" s="1">
        <f>STDEVA(MU625:MU627)</f>
        <v>0.00022205129332394</v>
      </c>
      <c r="MW648" s="1" t="str">
        <f t="shared" ref="MW648:MW650" si="464">MW662</f>
        <v>cd</v>
      </c>
      <c r="MX648" s="1">
        <f>AVERAGE(MX625:MX627)</f>
        <v>0.942565185710347</v>
      </c>
      <c r="MY648" s="1">
        <f>STDEVA(MX625:MX627)</f>
        <v>0.000790551281200724</v>
      </c>
      <c r="MZ648" s="1" t="str">
        <f t="shared" ref="MZ648:MZ650" si="465">MZ662</f>
        <v>b</v>
      </c>
      <c r="NA648" s="1">
        <f>AVERAGE(NA625:NA627)</f>
        <v>0.881118454505028</v>
      </c>
      <c r="NB648" s="1">
        <f>STDEVA(NA625:NA627)</f>
        <v>0.00111540163065362</v>
      </c>
      <c r="NC648" s="1" t="str">
        <f t="shared" ref="NC648:NC650" si="466">NC662</f>
        <v>d</v>
      </c>
      <c r="ND648" s="1">
        <f>AVERAGE(ND625:ND627)</f>
        <v>0.83695815990074</v>
      </c>
      <c r="NE648" s="1">
        <f>STDEVA(ND625:ND627)</f>
        <v>0.00365736755794947</v>
      </c>
      <c r="NF648" s="1" t="str">
        <f t="shared" ref="NF648:NF650" si="467">NF662</f>
        <v>c</v>
      </c>
      <c r="TH648" s="1">
        <f>AVERAGE(TH625:TH627)</f>
        <v>0.975406141421269</v>
      </c>
      <c r="TI648" s="1">
        <f>STDEVA(TH625:TH627)</f>
        <v>0.000445126415675096</v>
      </c>
      <c r="TJ648" s="1" t="str">
        <f t="shared" ref="TJ648:TJ650" si="468">TJ662</f>
        <v>b</v>
      </c>
      <c r="TK648" s="1">
        <f>AVERAGE(TK625:TK627)</f>
        <v>0.974775644194689</v>
      </c>
      <c r="TL648" s="1">
        <f>STDEVA(TK625:TK627)</f>
        <v>0.000163338853552063</v>
      </c>
      <c r="TM648" s="1" t="str">
        <f t="shared" ref="TM648:TM650" si="469">TM662</f>
        <v>d</v>
      </c>
      <c r="TN648" s="1">
        <f>AVERAGE(TN625:TN627)</f>
        <v>0.942692952913572</v>
      </c>
      <c r="TO648" s="1">
        <f>STDEVA(TN625:TN627)</f>
        <v>0.000330863653262091</v>
      </c>
      <c r="TP648" s="1" t="str">
        <f t="shared" ref="TP648:TP650" si="470">TP662</f>
        <v>b</v>
      </c>
      <c r="TQ648" s="1">
        <f>AVERAGE(TQ625:TQ627)</f>
        <v>0.8810244053816</v>
      </c>
      <c r="TR648" s="1">
        <f>STDEVA(TQ625:TQ627)</f>
        <v>0.00245746998209679</v>
      </c>
      <c r="TS648" s="1" t="str">
        <f t="shared" ref="TS648:TS650" si="471">TS662</f>
        <v>d</v>
      </c>
      <c r="TT648" s="1">
        <f>AVERAGE(TT625:TT627)</f>
        <v>0.835860875004733</v>
      </c>
      <c r="TU648" s="1">
        <f>STDEVA(TT625:TT627)</f>
        <v>0.00200491854260126</v>
      </c>
      <c r="TV648" s="1" t="str">
        <f t="shared" ref="TV648:TV650" si="472">TV662</f>
        <v>bc</v>
      </c>
      <c r="UP648" s="1">
        <f>AVERAGE(UP625:UP627)</f>
        <v>0.974775644194689</v>
      </c>
      <c r="UQ648" s="1">
        <f>STDEVA(UP625:UP627)</f>
        <v>0.000163338853552063</v>
      </c>
      <c r="UR648" s="1">
        <f t="shared" ref="UR648:UR650" si="473">UR662</f>
        <v>0</v>
      </c>
      <c r="VX648" s="1">
        <f>AVERAGE(VX625:VX627)</f>
        <v>0.942692952913572</v>
      </c>
      <c r="VY648" s="1">
        <f>STDEVA(VX625:VX627)</f>
        <v>0.000330863653262091</v>
      </c>
      <c r="VZ648" s="1">
        <f t="shared" ref="VZ648:VZ650" si="474">VZ662</f>
        <v>0</v>
      </c>
      <c r="XF648" s="1">
        <f>AVERAGE(XF625:XF627)</f>
        <v>0.8810244053816</v>
      </c>
      <c r="XG648" s="1">
        <f>STDEVA(XF625:XF627)</f>
        <v>0.00245746998209679</v>
      </c>
      <c r="XH648" s="1">
        <f t="shared" ref="XH648:XH650" si="475">XH662</f>
        <v>0</v>
      </c>
      <c r="YN648" s="1">
        <f>AVERAGE(YN625:YN627)</f>
        <v>0.835860875004733</v>
      </c>
      <c r="YO648" s="1">
        <f>STDEVA(YN625:YN627)</f>
        <v>0.00200491854260126</v>
      </c>
      <c r="YP648" s="1">
        <f t="shared" ref="YP648:YP650" si="476">YP662</f>
        <v>0</v>
      </c>
    </row>
    <row r="649" spans="11:666">
      <c r="K649" s="1" t="s">
        <v>87</v>
      </c>
      <c r="L649" s="1">
        <f>AVERAGE(L628:L630)</f>
        <v>0.973237393429791</v>
      </c>
      <c r="M649" s="1">
        <f>STDEVA(L628:L630)</f>
        <v>0.000369937040238676</v>
      </c>
      <c r="N649" s="1" t="str">
        <f t="shared" si="453"/>
        <v>d</v>
      </c>
      <c r="O649" s="1">
        <f>AVERAGE(O628:O630)</f>
        <v>0.973512044385947</v>
      </c>
      <c r="P649" s="1">
        <f>STDEVA(O628:O630)</f>
        <v>0.000279667208093859</v>
      </c>
      <c r="Q649" s="1" t="str">
        <f t="shared" si="454"/>
        <v>de</v>
      </c>
      <c r="R649" s="1">
        <f>AVERAGE(R628:R630)</f>
        <v>0.935292599157376</v>
      </c>
      <c r="S649" s="1">
        <f>STDEVA(R628:R630)</f>
        <v>0.000718872556512554</v>
      </c>
      <c r="T649" s="1" t="str">
        <f t="shared" si="455"/>
        <v>b</v>
      </c>
      <c r="U649" s="1">
        <f>AVERAGE(U628:U630)</f>
        <v>0.835077426076802</v>
      </c>
      <c r="V649" s="1">
        <f>STDEVA(U628:U630)</f>
        <v>0.00393493258072048</v>
      </c>
      <c r="W649" s="1" t="str">
        <f t="shared" si="456"/>
        <v>d</v>
      </c>
      <c r="X649" s="1">
        <f>AVERAGE(X628:X630)</f>
        <v>0.80442488937327</v>
      </c>
      <c r="Y649" s="1">
        <f>STDEVA(X628:X630)</f>
        <v>0.00373600120587929</v>
      </c>
      <c r="Z649" s="1" t="str">
        <f t="shared" si="457"/>
        <v>d</v>
      </c>
      <c r="GB649" s="1">
        <f>AVERAGE(GB628:GB630)</f>
        <v>0.97283805827134</v>
      </c>
      <c r="GC649" s="1">
        <f>STDEVA(GB628:GB630)</f>
        <v>0.000390667937921421</v>
      </c>
      <c r="GD649" s="1" t="str">
        <f t="shared" si="458"/>
        <v>c</v>
      </c>
      <c r="GE649" s="1">
        <f>AVERAGE(GE628:GE630)</f>
        <v>0.971805755893587</v>
      </c>
      <c r="GF649" s="1">
        <f>STDEVA(GE628:GE630)</f>
        <v>0.00052593614631299</v>
      </c>
      <c r="GG649" s="1" t="str">
        <f t="shared" si="459"/>
        <v>f</v>
      </c>
      <c r="GH649" s="1">
        <f>AVERAGE(GH628:GH630)</f>
        <v>0.935055780311233</v>
      </c>
      <c r="GI649" s="1">
        <f>STDEVA(GH628:GH630)</f>
        <v>0.000250726911939423</v>
      </c>
      <c r="GJ649" s="1" t="str">
        <f t="shared" si="460"/>
        <v>b</v>
      </c>
      <c r="GK649" s="1">
        <f>AVERAGE(GK628:GK630)</f>
        <v>0.831799451794949</v>
      </c>
      <c r="GL649" s="1">
        <f>STDEVA(GK628:GK630)</f>
        <v>0.000874656055365739</v>
      </c>
      <c r="GM649" s="1" t="str">
        <f t="shared" si="461"/>
        <v>f</v>
      </c>
      <c r="GN649" s="1">
        <f>AVERAGE(GN628:GN630)</f>
        <v>0.796042281219272</v>
      </c>
      <c r="GO649" s="1">
        <f>STDEVA(GN628:GN630)</f>
        <v>0.00418235445272476</v>
      </c>
      <c r="GP649" s="1" t="str">
        <f t="shared" si="462"/>
        <v>d</v>
      </c>
      <c r="MR649" s="1">
        <f>AVERAGE(MR628:MR630)</f>
        <v>0.973758313911472</v>
      </c>
      <c r="MS649" s="1">
        <f>STDEVA(MR628:MR630)</f>
        <v>0.000287495560034351</v>
      </c>
      <c r="MT649" s="1" t="str">
        <f t="shared" si="463"/>
        <v>d</v>
      </c>
      <c r="MU649" s="1">
        <f>AVERAGE(MU628:MU630)</f>
        <v>0.974184997359588</v>
      </c>
      <c r="MV649" s="1">
        <f>STDEVA(MU628:MU630)</f>
        <v>0.000267146815365492</v>
      </c>
      <c r="MW649" s="1" t="str">
        <f t="shared" si="464"/>
        <v>d</v>
      </c>
      <c r="MX649" s="1">
        <f>AVERAGE(MX628:MX630)</f>
        <v>0.941255442446034</v>
      </c>
      <c r="MY649" s="1">
        <f>STDEVA(MX628:MX630)</f>
        <v>0.000488812342124177</v>
      </c>
      <c r="MZ649" s="1" t="str">
        <f t="shared" si="465"/>
        <v>b</v>
      </c>
      <c r="NA649" s="1">
        <f>AVERAGE(NA628:NA630)</f>
        <v>0.857595476657443</v>
      </c>
      <c r="NB649" s="1">
        <f>STDEVA(NA628:NA630)</f>
        <v>0.00179730082958358</v>
      </c>
      <c r="NC649" s="1" t="str">
        <f t="shared" si="466"/>
        <v>f</v>
      </c>
      <c r="ND649" s="1">
        <f>AVERAGE(ND628:ND630)</f>
        <v>0.820083893405493</v>
      </c>
      <c r="NE649" s="1">
        <f>STDEVA(ND628:ND630)</f>
        <v>0.00153703353507078</v>
      </c>
      <c r="NF649" s="1" t="str">
        <f t="shared" si="467"/>
        <v>e</v>
      </c>
      <c r="TH649" s="1">
        <f>AVERAGE(TH628:TH630)</f>
        <v>0.974114225201453</v>
      </c>
      <c r="TI649" s="1">
        <f>STDEVA(TH628:TH630)</f>
        <v>0.000292264237263656</v>
      </c>
      <c r="TJ649" s="1" t="str">
        <f t="shared" si="468"/>
        <v>c</v>
      </c>
      <c r="TK649" s="1">
        <f>AVERAGE(TK628:TK630)</f>
        <v>0.973935339729109</v>
      </c>
      <c r="TL649" s="1">
        <f>STDEVA(TK628:TK630)</f>
        <v>0.000328392984352556</v>
      </c>
      <c r="TM649" s="1" t="str">
        <f t="shared" si="469"/>
        <v>e</v>
      </c>
      <c r="TN649" s="1">
        <f>AVERAGE(TN628:TN630)</f>
        <v>0.940968468449444</v>
      </c>
      <c r="TO649" s="1">
        <f>STDEVA(TN628:TN630)</f>
        <v>0.000247912665981923</v>
      </c>
      <c r="TP649" s="1" t="str">
        <f t="shared" si="470"/>
        <v>b</v>
      </c>
      <c r="TQ649" s="1">
        <f>AVERAGE(TQ628:TQ630)</f>
        <v>0.857486033757684</v>
      </c>
      <c r="TR649" s="1">
        <f>STDEVA(TQ628:TQ630)</f>
        <v>0.000298195224655508</v>
      </c>
      <c r="TS649" s="1" t="str">
        <f t="shared" si="471"/>
        <v>f</v>
      </c>
      <c r="TT649" s="1">
        <f>AVERAGE(TT628:TT630)</f>
        <v>0.891014892186429</v>
      </c>
      <c r="TU649" s="1">
        <f>STDEVA(TT628:TT630)</f>
        <v>0.0492192512410239</v>
      </c>
      <c r="TV649" s="1" t="str">
        <f t="shared" si="472"/>
        <v>a</v>
      </c>
      <c r="UP649" s="1">
        <f>AVERAGE(UP628:UP630)</f>
        <v>0.973935339729109</v>
      </c>
      <c r="UQ649" s="1">
        <f>STDEVA(UP628:UP630)</f>
        <v>0.000328392984352556</v>
      </c>
      <c r="UR649" s="1">
        <f t="shared" si="473"/>
        <v>0</v>
      </c>
      <c r="VX649" s="1">
        <f>AVERAGE(VX628:VX630)</f>
        <v>0.940968468449444</v>
      </c>
      <c r="VY649" s="1">
        <f>STDEVA(VX628:VX630)</f>
        <v>0.000247912665981923</v>
      </c>
      <c r="VZ649" s="1">
        <f t="shared" si="474"/>
        <v>0</v>
      </c>
      <c r="XF649" s="1">
        <f>AVERAGE(XF628:XF630)</f>
        <v>0.857486033757684</v>
      </c>
      <c r="XG649" s="1">
        <f>STDEVA(XF628:XF630)</f>
        <v>0.000298195224655508</v>
      </c>
      <c r="XH649" s="1">
        <f t="shared" si="475"/>
        <v>0</v>
      </c>
      <c r="YN649" s="1">
        <f>AVERAGE(YN628:YN630)</f>
        <v>0.891014892186429</v>
      </c>
      <c r="YO649" s="1">
        <f>STDEVA(YN628:YN630)</f>
        <v>0.0492192512410239</v>
      </c>
      <c r="YP649" s="1">
        <f t="shared" si="476"/>
        <v>0</v>
      </c>
    </row>
    <row r="650" spans="11:666">
      <c r="K650" s="1" t="s">
        <v>88</v>
      </c>
      <c r="L650" s="1">
        <f>AVERAGE(L631:L633)</f>
        <v>0.982386959822129</v>
      </c>
      <c r="M650" s="1">
        <f>STDEVA(L631:L633)</f>
        <v>0.000468350594291895</v>
      </c>
      <c r="N650" s="1" t="str">
        <f t="shared" si="453"/>
        <v>a</v>
      </c>
      <c r="O650" s="1">
        <f>AVERAGE(O631:O633)</f>
        <v>0.98180743968855</v>
      </c>
      <c r="P650" s="1">
        <f>STDEVA(O631:O633)</f>
        <v>0.000404935224501618</v>
      </c>
      <c r="Q650" s="1" t="str">
        <f t="shared" si="454"/>
        <v>a</v>
      </c>
      <c r="R650" s="1">
        <f>AVERAGE(R631:R633)</f>
        <v>0.942526006818881</v>
      </c>
      <c r="S650" s="1">
        <f>STDEVA(R631:R633)</f>
        <v>0.000572570816889961</v>
      </c>
      <c r="T650" s="1" t="str">
        <f t="shared" si="455"/>
        <v>a</v>
      </c>
      <c r="U650" s="1">
        <f>AVERAGE(U631:U633)</f>
        <v>0.818991094778592</v>
      </c>
      <c r="V650" s="1">
        <f>STDEVA(U631:U633)</f>
        <v>0.00130210855184385</v>
      </c>
      <c r="W650" s="1" t="str">
        <f t="shared" si="456"/>
        <v>f</v>
      </c>
      <c r="X650" s="1">
        <f>AVERAGE(X631:X633)</f>
        <v>0.764527759402286</v>
      </c>
      <c r="Y650" s="1">
        <f>STDEVA(X631:X633)</f>
        <v>0.00502363406805296</v>
      </c>
      <c r="Z650" s="1" t="str">
        <f t="shared" si="457"/>
        <v>g</v>
      </c>
      <c r="GB650" s="1">
        <f>AVERAGE(GB631:GB633)</f>
        <v>0.981693942641447</v>
      </c>
      <c r="GC650" s="1">
        <f>STDEVA(GB631:GB633)</f>
        <v>0.0009005871727559</v>
      </c>
      <c r="GD650" s="1" t="str">
        <f t="shared" si="458"/>
        <v>a</v>
      </c>
      <c r="GE650" s="1">
        <f>AVERAGE(GE631:GE633)</f>
        <v>0.981585792603478</v>
      </c>
      <c r="GF650" s="1">
        <f>STDEVA(GE631:GE633)</f>
        <v>0.000181057256010449</v>
      </c>
      <c r="GG650" s="1" t="str">
        <f t="shared" si="459"/>
        <v>b</v>
      </c>
      <c r="GH650" s="1">
        <f>AVERAGE(GH631:GH633)</f>
        <v>0.941664566881139</v>
      </c>
      <c r="GI650" s="1">
        <f>STDEVA(GH631:GH633)</f>
        <v>0.000216042159020794</v>
      </c>
      <c r="GJ650" s="1" t="str">
        <f t="shared" si="460"/>
        <v>a</v>
      </c>
      <c r="GK650" s="1">
        <f>AVERAGE(GK631:GK633)</f>
        <v>0.817753179869145</v>
      </c>
      <c r="GL650" s="1">
        <f>STDEVA(GK631:GK633)</f>
        <v>0.00184881563295048</v>
      </c>
      <c r="GM650" s="1" t="str">
        <f t="shared" si="461"/>
        <v>g</v>
      </c>
      <c r="GN650" s="1">
        <f>AVERAGE(GN631:GN633)</f>
        <v>0.761914437509759</v>
      </c>
      <c r="GO650" s="1">
        <f>STDEVA(GN631:GN633)</f>
        <v>0.00159804409231018</v>
      </c>
      <c r="GP650" s="1" t="str">
        <f t="shared" si="462"/>
        <v>g</v>
      </c>
      <c r="MR650" s="1">
        <f>AVERAGE(MR631:MR633)</f>
        <v>0.983437256975622</v>
      </c>
      <c r="MS650" s="1">
        <f>STDEVA(MR631:MR633)</f>
        <v>0.000261818267120848</v>
      </c>
      <c r="MT650" s="1" t="str">
        <f t="shared" si="463"/>
        <v>a</v>
      </c>
      <c r="MU650" s="1">
        <f>AVERAGE(MU631:MU633)</f>
        <v>0.98329833312647</v>
      </c>
      <c r="MV650" s="1">
        <f>STDEVA(MU631:MU633)</f>
        <v>0.000566680546182582</v>
      </c>
      <c r="MW650" s="1" t="str">
        <f t="shared" si="464"/>
        <v>a</v>
      </c>
      <c r="MX650" s="1">
        <f>AVERAGE(MX631:MX633)</f>
        <v>0.950668151578402</v>
      </c>
      <c r="MY650" s="1">
        <f>STDEVA(MX631:MX633)</f>
        <v>0.000201783219238924</v>
      </c>
      <c r="MZ650" s="1" t="str">
        <f t="shared" si="465"/>
        <v>a</v>
      </c>
      <c r="NA650" s="1">
        <f>AVERAGE(NA631:NA633)</f>
        <v>0.829351836630318</v>
      </c>
      <c r="NB650" s="1">
        <f>STDEVA(NA631:NA633)</f>
        <v>0.00116927431834448</v>
      </c>
      <c r="NC650" s="1" t="str">
        <f t="shared" si="466"/>
        <v>i</v>
      </c>
      <c r="ND650" s="1">
        <f>AVERAGE(ND631:ND633)</f>
        <v>0.785789230946616</v>
      </c>
      <c r="NE650" s="1">
        <f>STDEVA(ND631:ND633)</f>
        <v>0.00192949042002689</v>
      </c>
      <c r="NF650" s="1" t="str">
        <f t="shared" si="467"/>
        <v>h</v>
      </c>
      <c r="TH650" s="1">
        <f>AVERAGE(TH631:TH633)</f>
        <v>0.983510651844737</v>
      </c>
      <c r="TI650" s="1">
        <f>STDEVA(TH631:TH633)</f>
        <v>0.000515947538971762</v>
      </c>
      <c r="TJ650" s="1" t="str">
        <f t="shared" si="468"/>
        <v>a</v>
      </c>
      <c r="TK650" s="1">
        <f>AVERAGE(TK631:TK633)</f>
        <v>0.982818355358562</v>
      </c>
      <c r="TL650" s="1">
        <f>STDEVA(TK631:TK633)</f>
        <v>0.000195576674027563</v>
      </c>
      <c r="TM650" s="1" t="str">
        <f t="shared" si="469"/>
        <v>ab</v>
      </c>
      <c r="TN650" s="1">
        <f>AVERAGE(TN631:TN633)</f>
        <v>0.951173154188331</v>
      </c>
      <c r="TO650" s="1">
        <f>STDEVA(TN631:TN633)</f>
        <v>0.000230687494045447</v>
      </c>
      <c r="TP650" s="1" t="str">
        <f t="shared" si="470"/>
        <v>a</v>
      </c>
      <c r="TQ650" s="1">
        <f>AVERAGE(TQ631:TQ633)</f>
        <v>0.828662351488338</v>
      </c>
      <c r="TR650" s="1">
        <f>STDEVA(TQ631:TQ633)</f>
        <v>0.00172272503369348</v>
      </c>
      <c r="TS650" s="1" t="str">
        <f t="shared" si="471"/>
        <v>i</v>
      </c>
      <c r="TT650" s="1">
        <f>AVERAGE(TT631:TT633)</f>
        <v>0.786448398525736</v>
      </c>
      <c r="TU650" s="1">
        <f>STDEVA(TT631:TT633)</f>
        <v>0.00194602854330626</v>
      </c>
      <c r="TV650" s="1" t="str">
        <f t="shared" si="472"/>
        <v>e</v>
      </c>
      <c r="UP650" s="1">
        <f>AVERAGE(UP631:UP633)</f>
        <v>0.982818355358562</v>
      </c>
      <c r="UQ650" s="1">
        <f>STDEVA(UP631:UP633)</f>
        <v>0.000195576674027563</v>
      </c>
      <c r="UR650" s="1">
        <f t="shared" si="473"/>
        <v>0</v>
      </c>
      <c r="VX650" s="1">
        <f>AVERAGE(VX631:VX633)</f>
        <v>0.951173154188331</v>
      </c>
      <c r="VY650" s="1">
        <f>STDEVA(VX631:VX633)</f>
        <v>0.000230687494045447</v>
      </c>
      <c r="VZ650" s="1">
        <f t="shared" si="474"/>
        <v>0</v>
      </c>
      <c r="XF650" s="1">
        <f>AVERAGE(XF631:XF633)</f>
        <v>0.828662351488338</v>
      </c>
      <c r="XG650" s="1">
        <f>STDEVA(XF631:XF633)</f>
        <v>0.00172272503369348</v>
      </c>
      <c r="XH650" s="1">
        <f t="shared" si="475"/>
        <v>0</v>
      </c>
      <c r="YN650" s="1">
        <f>AVERAGE(YN631:YN633)</f>
        <v>0.786448398525736</v>
      </c>
      <c r="YO650" s="1">
        <f>STDEVA(YN631:YN633)</f>
        <v>0.00194602854330626</v>
      </c>
      <c r="YP650" s="1">
        <f t="shared" si="476"/>
        <v>0</v>
      </c>
    </row>
    <row r="651" spans="11:664">
      <c r="K651" s="1" t="s">
        <v>104</v>
      </c>
      <c r="L651" s="1">
        <f>AVERAGE(L625:L633)</f>
        <v>0.976633730681895</v>
      </c>
      <c r="O651" s="1">
        <f>AVERAGE(O625:O633)</f>
        <v>0.976499413908393</v>
      </c>
      <c r="R651" s="1">
        <f>AVERAGE(R625:R633)</f>
        <v>0.937611845628912</v>
      </c>
      <c r="U651" s="1">
        <f>AVERAGE(U625:U633)</f>
        <v>0.837589550019565</v>
      </c>
      <c r="X651" s="1">
        <f>AVERAGE(X625:X633)</f>
        <v>0.793945302684384</v>
      </c>
      <c r="GB651" s="1">
        <f>AVERAGE(GB625:GB633)</f>
        <v>0.976170511125853</v>
      </c>
      <c r="GE651" s="1">
        <f>AVERAGE(GE625:GE633)</f>
        <v>0.975646321246616</v>
      </c>
      <c r="GH651" s="1">
        <f>AVERAGE(GH625:GH633)</f>
        <v>0.937277529336097</v>
      </c>
      <c r="GK651" s="1">
        <f>AVERAGE(GK625:GK633)</f>
        <v>0.835528883843345</v>
      </c>
      <c r="GN651" s="1">
        <f>AVERAGE(GN625:GN633)</f>
        <v>0.791104757391852</v>
      </c>
      <c r="MR651" s="1">
        <f>AVERAGE(MR625:MR633)</f>
        <v>0.977435431980957</v>
      </c>
      <c r="MU651" s="1">
        <f>AVERAGE(MU625:MU633)</f>
        <v>0.977399230163801</v>
      </c>
      <c r="MX651" s="1">
        <f>AVERAGE(MX625:MX633)</f>
        <v>0.944829593244928</v>
      </c>
      <c r="NA651" s="1">
        <f>AVERAGE(NA625:NA633)</f>
        <v>0.856021922597596</v>
      </c>
      <c r="ND651" s="1">
        <f>AVERAGE(ND625:ND633)</f>
        <v>0.81427709475095</v>
      </c>
      <c r="TH651" s="1">
        <f>AVERAGE(TH625:TH633)</f>
        <v>0.977677006155819</v>
      </c>
      <c r="TK651" s="1">
        <f>AVERAGE(TK625:TK633)</f>
        <v>0.977176446427453</v>
      </c>
      <c r="TN651" s="1">
        <f>AVERAGE(TN625:TN633)</f>
        <v>0.944944858517116</v>
      </c>
      <c r="TQ651" s="1">
        <f>AVERAGE(TQ625:TQ633)</f>
        <v>0.855724263542541</v>
      </c>
      <c r="TT651" s="1">
        <f>AVERAGE(TT625:TT633)</f>
        <v>0.837774721905632</v>
      </c>
      <c r="UP651" s="1">
        <f>AVERAGE(UP625:UP633)</f>
        <v>0.977176446427453</v>
      </c>
      <c r="VX651" s="1">
        <f>AVERAGE(VX625:VX633)</f>
        <v>0.944944858517116</v>
      </c>
      <c r="XF651" s="1">
        <f>AVERAGE(XF625:XF633)</f>
        <v>0.855724263542541</v>
      </c>
      <c r="YN651" s="1">
        <f>AVERAGE(YN625:YN633)</f>
        <v>0.837774721905632</v>
      </c>
    </row>
    <row r="654" spans="14:542">
      <c r="N654" s="1" t="s">
        <v>106</v>
      </c>
      <c r="Q654" s="1" t="s">
        <v>106</v>
      </c>
      <c r="T654" s="1" t="s">
        <v>106</v>
      </c>
      <c r="W654" s="1" t="s">
        <v>106</v>
      </c>
      <c r="Z654" s="1" t="s">
        <v>106</v>
      </c>
      <c r="BH654" s="1" t="s">
        <v>106</v>
      </c>
      <c r="BK654" s="1" t="s">
        <v>113</v>
      </c>
      <c r="BN654" s="1" t="s">
        <v>106</v>
      </c>
      <c r="BQ654" s="1" t="s">
        <v>106</v>
      </c>
      <c r="BT654" s="1" t="s">
        <v>106</v>
      </c>
      <c r="DB654" s="1" t="s">
        <v>106</v>
      </c>
      <c r="DE654" s="1" t="s">
        <v>106</v>
      </c>
      <c r="DH654" s="1" t="s">
        <v>106</v>
      </c>
      <c r="DK654" s="1" t="s">
        <v>106</v>
      </c>
      <c r="DN654" s="1" t="s">
        <v>106</v>
      </c>
      <c r="EV654" s="1" t="s">
        <v>106</v>
      </c>
      <c r="EY654" s="1" t="s">
        <v>106</v>
      </c>
      <c r="FB654" s="1" t="s">
        <v>106</v>
      </c>
      <c r="FE654" s="1" t="s">
        <v>106</v>
      </c>
      <c r="FH654" s="1" t="s">
        <v>111</v>
      </c>
      <c r="GD654" s="1" t="str">
        <f t="shared" ref="GD654:GD664" si="477">BH654</f>
        <v>a</v>
      </c>
      <c r="GG654" s="1" t="str">
        <f t="shared" ref="GG654:GG664" si="478">BK654</f>
        <v>ab</v>
      </c>
      <c r="GJ654" s="1" t="str">
        <f t="shared" ref="GJ654:GJ664" si="479">BN654</f>
        <v>a</v>
      </c>
      <c r="GM654" s="1" t="str">
        <f t="shared" ref="GM654:GM664" si="480">BQ654</f>
        <v>a</v>
      </c>
      <c r="GP654" s="1" t="str">
        <f t="shared" ref="GP654:GP664" si="481">BT654</f>
        <v>a</v>
      </c>
      <c r="MT654" s="1" t="str">
        <f t="shared" ref="MT654:MT664" si="482">DB654</f>
        <v>a</v>
      </c>
      <c r="MW654" s="1" t="str">
        <f t="shared" ref="MW654:MW664" si="483">DE654</f>
        <v>a</v>
      </c>
      <c r="MZ654" s="1" t="str">
        <f t="shared" ref="MZ654:MZ664" si="484">DH654</f>
        <v>a</v>
      </c>
      <c r="NC654" s="1" t="str">
        <f t="shared" ref="NC654:NC664" si="485">DK654</f>
        <v>a</v>
      </c>
      <c r="NF654" s="1" t="str">
        <f t="shared" ref="NF654:NF664" si="486">DN654</f>
        <v>a</v>
      </c>
      <c r="TJ654" s="1" t="str">
        <f t="shared" ref="TJ654:TJ664" si="487">EV654</f>
        <v>a</v>
      </c>
      <c r="TM654" s="1" t="str">
        <f t="shared" ref="TM654:TM664" si="488">EY654</f>
        <v>a</v>
      </c>
      <c r="TP654" s="1" t="str">
        <f t="shared" ref="TP654:TP664" si="489">FB654</f>
        <v>a</v>
      </c>
      <c r="TS654" s="1" t="str">
        <f t="shared" ref="TS654:TS664" si="490">FE654</f>
        <v>a</v>
      </c>
      <c r="TV654" s="1" t="str">
        <f t="shared" ref="TV654:TV664" si="491">FH654</f>
        <v>b</v>
      </c>
    </row>
    <row r="655" spans="14:542">
      <c r="N655" s="1" t="s">
        <v>106</v>
      </c>
      <c r="Q655" s="1" t="s">
        <v>106</v>
      </c>
      <c r="T655" s="1" t="s">
        <v>106</v>
      </c>
      <c r="W655" s="1" t="s">
        <v>111</v>
      </c>
      <c r="Z655" s="1" t="s">
        <v>118</v>
      </c>
      <c r="BH655" s="1" t="s">
        <v>106</v>
      </c>
      <c r="BK655" s="1" t="s">
        <v>106</v>
      </c>
      <c r="BN655" s="1" t="s">
        <v>106</v>
      </c>
      <c r="BQ655" s="1" t="s">
        <v>111</v>
      </c>
      <c r="BT655" s="1" t="s">
        <v>108</v>
      </c>
      <c r="DB655" s="1" t="s">
        <v>106</v>
      </c>
      <c r="DE655" s="1" t="s">
        <v>106</v>
      </c>
      <c r="DH655" s="1" t="s">
        <v>106</v>
      </c>
      <c r="DK655" s="1" t="s">
        <v>111</v>
      </c>
      <c r="DN655" s="1" t="s">
        <v>113</v>
      </c>
      <c r="EV655" s="1" t="s">
        <v>106</v>
      </c>
      <c r="EY655" s="1" t="s">
        <v>113</v>
      </c>
      <c r="FB655" s="1" t="s">
        <v>106</v>
      </c>
      <c r="FE655" s="1" t="s">
        <v>111</v>
      </c>
      <c r="FH655" s="1" t="s">
        <v>108</v>
      </c>
      <c r="GD655" s="1" t="str">
        <f t="shared" si="477"/>
        <v>a</v>
      </c>
      <c r="GG655" s="1" t="str">
        <f t="shared" si="478"/>
        <v>a</v>
      </c>
      <c r="GJ655" s="1" t="str">
        <f t="shared" si="479"/>
        <v>a</v>
      </c>
      <c r="GM655" s="1" t="str">
        <f t="shared" si="480"/>
        <v>b</v>
      </c>
      <c r="GP655" s="1" t="str">
        <f t="shared" si="481"/>
        <v>bc</v>
      </c>
      <c r="MT655" s="1" t="str">
        <f t="shared" si="482"/>
        <v>a</v>
      </c>
      <c r="MW655" s="1" t="str">
        <f t="shared" si="483"/>
        <v>a</v>
      </c>
      <c r="MZ655" s="1" t="str">
        <f t="shared" si="484"/>
        <v>a</v>
      </c>
      <c r="NC655" s="1" t="str">
        <f t="shared" si="485"/>
        <v>b</v>
      </c>
      <c r="NF655" s="1" t="str">
        <f t="shared" si="486"/>
        <v>ab</v>
      </c>
      <c r="TJ655" s="1" t="str">
        <f t="shared" si="487"/>
        <v>a</v>
      </c>
      <c r="TM655" s="1" t="str">
        <f t="shared" si="488"/>
        <v>ab</v>
      </c>
      <c r="TP655" s="1" t="str">
        <f t="shared" si="489"/>
        <v>a</v>
      </c>
      <c r="TS655" s="1" t="str">
        <f t="shared" si="490"/>
        <v>b</v>
      </c>
      <c r="TV655" s="1" t="str">
        <f t="shared" si="491"/>
        <v>bc</v>
      </c>
    </row>
    <row r="656" spans="14:542">
      <c r="N656" s="1" t="s">
        <v>111</v>
      </c>
      <c r="Q656" s="1" t="s">
        <v>111</v>
      </c>
      <c r="T656" s="1" t="s">
        <v>106</v>
      </c>
      <c r="W656" s="1" t="s">
        <v>106</v>
      </c>
      <c r="Z656" s="1" t="s">
        <v>113</v>
      </c>
      <c r="BH656" s="1" t="s">
        <v>106</v>
      </c>
      <c r="BK656" s="1" t="s">
        <v>114</v>
      </c>
      <c r="BN656" s="1" t="s">
        <v>106</v>
      </c>
      <c r="BQ656" s="1" t="s">
        <v>106</v>
      </c>
      <c r="BT656" s="1" t="s">
        <v>113</v>
      </c>
      <c r="DB656" s="1" t="s">
        <v>106</v>
      </c>
      <c r="DE656" s="1" t="s">
        <v>111</v>
      </c>
      <c r="DH656" s="1" t="s">
        <v>106</v>
      </c>
      <c r="DK656" s="1" t="s">
        <v>106</v>
      </c>
      <c r="DN656" s="1" t="s">
        <v>111</v>
      </c>
      <c r="EV656" s="1" t="s">
        <v>106</v>
      </c>
      <c r="EY656" s="1" t="s">
        <v>114</v>
      </c>
      <c r="FB656" s="1" t="s">
        <v>106</v>
      </c>
      <c r="FE656" s="1" t="s">
        <v>106</v>
      </c>
      <c r="FH656" s="1" t="s">
        <v>108</v>
      </c>
      <c r="GD656" s="1" t="str">
        <f t="shared" si="477"/>
        <v>a</v>
      </c>
      <c r="GG656" s="1" t="str">
        <f t="shared" si="478"/>
        <v>c</v>
      </c>
      <c r="GJ656" s="1" t="str">
        <f t="shared" si="479"/>
        <v>a</v>
      </c>
      <c r="GM656" s="1" t="str">
        <f t="shared" si="480"/>
        <v>a</v>
      </c>
      <c r="GP656" s="1" t="str">
        <f t="shared" si="481"/>
        <v>ab</v>
      </c>
      <c r="MT656" s="1" t="str">
        <f t="shared" si="482"/>
        <v>a</v>
      </c>
      <c r="MW656" s="1" t="str">
        <f t="shared" si="483"/>
        <v>b</v>
      </c>
      <c r="MZ656" s="1" t="str">
        <f t="shared" si="484"/>
        <v>a</v>
      </c>
      <c r="NC656" s="1" t="str">
        <f t="shared" si="485"/>
        <v>a</v>
      </c>
      <c r="NF656" s="1" t="str">
        <f t="shared" si="486"/>
        <v>b</v>
      </c>
      <c r="TJ656" s="1" t="str">
        <f t="shared" si="487"/>
        <v>a</v>
      </c>
      <c r="TM656" s="1" t="str">
        <f t="shared" si="488"/>
        <v>c</v>
      </c>
      <c r="TP656" s="1" t="str">
        <f t="shared" si="489"/>
        <v>a</v>
      </c>
      <c r="TS656" s="1" t="str">
        <f t="shared" si="490"/>
        <v>a</v>
      </c>
      <c r="TV656" s="1" t="str">
        <f t="shared" si="491"/>
        <v>bc</v>
      </c>
    </row>
    <row r="657" spans="14:542">
      <c r="N657" s="1" t="s">
        <v>112</v>
      </c>
      <c r="Q657" s="1" t="s">
        <v>107</v>
      </c>
      <c r="T657" s="1" t="s">
        <v>114</v>
      </c>
      <c r="W657" s="1" t="s">
        <v>112</v>
      </c>
      <c r="Z657" s="1" t="s">
        <v>107</v>
      </c>
      <c r="BH657" s="1" t="s">
        <v>120</v>
      </c>
      <c r="BK657" s="1" t="s">
        <v>117</v>
      </c>
      <c r="BN657" s="1" t="s">
        <v>114</v>
      </c>
      <c r="BQ657" s="1" t="s">
        <v>117</v>
      </c>
      <c r="BT657" s="1" t="s">
        <v>112</v>
      </c>
      <c r="DB657" s="1" t="s">
        <v>120</v>
      </c>
      <c r="DE657" s="1" t="s">
        <v>112</v>
      </c>
      <c r="DH657" s="1" t="s">
        <v>114</v>
      </c>
      <c r="DK657" s="1" t="s">
        <v>117</v>
      </c>
      <c r="DN657" s="1" t="s">
        <v>107</v>
      </c>
      <c r="EV657" s="1" t="s">
        <v>120</v>
      </c>
      <c r="EY657" s="1" t="s">
        <v>107</v>
      </c>
      <c r="FB657" s="1" t="s">
        <v>114</v>
      </c>
      <c r="FE657" s="1" t="s">
        <v>117</v>
      </c>
      <c r="FH657" s="1" t="s">
        <v>115</v>
      </c>
      <c r="GD657" s="1" t="str">
        <f t="shared" si="477"/>
        <v>d</v>
      </c>
      <c r="GG657" s="1" t="str">
        <f t="shared" si="478"/>
        <v>g</v>
      </c>
      <c r="GJ657" s="1" t="str">
        <f t="shared" si="479"/>
        <v>c</v>
      </c>
      <c r="GM657" s="1" t="str">
        <f t="shared" si="480"/>
        <v>g</v>
      </c>
      <c r="GP657" s="1" t="str">
        <f t="shared" si="481"/>
        <v>e</v>
      </c>
      <c r="MT657" s="1" t="str">
        <f t="shared" si="482"/>
        <v>d</v>
      </c>
      <c r="MW657" s="1" t="str">
        <f t="shared" si="483"/>
        <v>e</v>
      </c>
      <c r="MZ657" s="1" t="str">
        <f t="shared" si="484"/>
        <v>c</v>
      </c>
      <c r="NC657" s="1" t="str">
        <f t="shared" si="485"/>
        <v>g</v>
      </c>
      <c r="NF657" s="1" t="str">
        <f t="shared" si="486"/>
        <v>f</v>
      </c>
      <c r="TJ657" s="1" t="str">
        <f t="shared" si="487"/>
        <v>d</v>
      </c>
      <c r="TM657" s="1" t="str">
        <f t="shared" si="488"/>
        <v>f</v>
      </c>
      <c r="TP657" s="1" t="str">
        <f t="shared" si="489"/>
        <v>c</v>
      </c>
      <c r="TS657" s="1" t="str">
        <f t="shared" si="490"/>
        <v>g</v>
      </c>
      <c r="TV657" s="1" t="str">
        <f t="shared" si="491"/>
        <v>de</v>
      </c>
    </row>
    <row r="658" spans="14:542">
      <c r="N658" s="1" t="s">
        <v>107</v>
      </c>
      <c r="Q658" s="1" t="s">
        <v>117</v>
      </c>
      <c r="T658" s="1" t="s">
        <v>120</v>
      </c>
      <c r="W658" s="1" t="s">
        <v>117</v>
      </c>
      <c r="Z658" s="1" t="s">
        <v>121</v>
      </c>
      <c r="BH658" s="1" t="s">
        <v>112</v>
      </c>
      <c r="BK658" s="1" t="s">
        <v>121</v>
      </c>
      <c r="BN658" s="1" t="s">
        <v>120</v>
      </c>
      <c r="BQ658" s="1" t="s">
        <v>121</v>
      </c>
      <c r="BT658" s="1" t="s">
        <v>121</v>
      </c>
      <c r="DB658" s="1" t="s">
        <v>112</v>
      </c>
      <c r="DE658" s="1" t="s">
        <v>107</v>
      </c>
      <c r="DH658" s="1" t="s">
        <v>120</v>
      </c>
      <c r="DK658" s="1" t="s">
        <v>153</v>
      </c>
      <c r="DN658" s="1" t="s">
        <v>123</v>
      </c>
      <c r="EV658" s="1" t="s">
        <v>112</v>
      </c>
      <c r="EY658" s="1" t="s">
        <v>117</v>
      </c>
      <c r="FB658" s="1" t="s">
        <v>120</v>
      </c>
      <c r="FE658" s="1" t="s">
        <v>153</v>
      </c>
      <c r="FH658" s="1" t="s">
        <v>107</v>
      </c>
      <c r="GD658" s="1" t="str">
        <f t="shared" si="477"/>
        <v>e</v>
      </c>
      <c r="GG658" s="1" t="str">
        <f t="shared" si="478"/>
        <v>h</v>
      </c>
      <c r="GJ658" s="1" t="str">
        <f t="shared" si="479"/>
        <v>d</v>
      </c>
      <c r="GM658" s="1" t="str">
        <f t="shared" si="480"/>
        <v>h</v>
      </c>
      <c r="GP658" s="1" t="str">
        <f t="shared" si="481"/>
        <v>h</v>
      </c>
      <c r="MT658" s="1" t="str">
        <f t="shared" si="482"/>
        <v>e</v>
      </c>
      <c r="MW658" s="1" t="str">
        <f t="shared" si="483"/>
        <v>f</v>
      </c>
      <c r="MZ658" s="1" t="str">
        <f t="shared" si="484"/>
        <v>d</v>
      </c>
      <c r="NC658" s="1" t="str">
        <f t="shared" si="485"/>
        <v>j</v>
      </c>
      <c r="NF658" s="1" t="str">
        <f t="shared" si="486"/>
        <v>i</v>
      </c>
      <c r="TJ658" s="1" t="str">
        <f t="shared" si="487"/>
        <v>e</v>
      </c>
      <c r="TM658" s="1" t="str">
        <f t="shared" si="488"/>
        <v>g</v>
      </c>
      <c r="TP658" s="1" t="str">
        <f t="shared" si="489"/>
        <v>d</v>
      </c>
      <c r="TS658" s="1" t="str">
        <f t="shared" si="490"/>
        <v>j</v>
      </c>
      <c r="TV658" s="1" t="str">
        <f t="shared" si="491"/>
        <v>f</v>
      </c>
    </row>
    <row r="659" spans="14:542">
      <c r="N659" s="1" t="s">
        <v>116</v>
      </c>
      <c r="Q659" s="1" t="s">
        <v>114</v>
      </c>
      <c r="T659" s="1" t="s">
        <v>111</v>
      </c>
      <c r="W659" s="1" t="s">
        <v>114</v>
      </c>
      <c r="Z659" s="1" t="s">
        <v>108</v>
      </c>
      <c r="BH659" s="1" t="s">
        <v>111</v>
      </c>
      <c r="BK659" s="1" t="s">
        <v>120</v>
      </c>
      <c r="BN659" s="1" t="s">
        <v>111</v>
      </c>
      <c r="BQ659" s="1" t="s">
        <v>114</v>
      </c>
      <c r="BT659" s="1" t="s">
        <v>114</v>
      </c>
      <c r="DB659" s="1" t="s">
        <v>111</v>
      </c>
      <c r="DE659" s="1" t="s">
        <v>114</v>
      </c>
      <c r="DH659" s="1" t="s">
        <v>111</v>
      </c>
      <c r="DK659" s="1" t="s">
        <v>114</v>
      </c>
      <c r="DN659" s="1" t="s">
        <v>114</v>
      </c>
      <c r="EV659" s="1" t="s">
        <v>111</v>
      </c>
      <c r="EY659" s="1" t="s">
        <v>120</v>
      </c>
      <c r="FB659" s="1" t="s">
        <v>111</v>
      </c>
      <c r="FE659" s="1" t="s">
        <v>114</v>
      </c>
      <c r="FH659" s="1" t="s">
        <v>108</v>
      </c>
      <c r="GD659" s="1" t="str">
        <f t="shared" si="477"/>
        <v>b</v>
      </c>
      <c r="GG659" s="1" t="str">
        <f t="shared" si="478"/>
        <v>d</v>
      </c>
      <c r="GJ659" s="1" t="str">
        <f t="shared" si="479"/>
        <v>b</v>
      </c>
      <c r="GM659" s="1" t="str">
        <f t="shared" si="480"/>
        <v>c</v>
      </c>
      <c r="GP659" s="1" t="str">
        <f t="shared" si="481"/>
        <v>c</v>
      </c>
      <c r="MT659" s="1" t="str">
        <f t="shared" si="482"/>
        <v>b</v>
      </c>
      <c r="MW659" s="1" t="str">
        <f t="shared" si="483"/>
        <v>c</v>
      </c>
      <c r="MZ659" s="1" t="str">
        <f t="shared" si="484"/>
        <v>b</v>
      </c>
      <c r="NC659" s="1" t="str">
        <f t="shared" si="485"/>
        <v>c</v>
      </c>
      <c r="NF659" s="1" t="str">
        <f t="shared" si="486"/>
        <v>c</v>
      </c>
      <c r="TJ659" s="1" t="str">
        <f t="shared" si="487"/>
        <v>b</v>
      </c>
      <c r="TM659" s="1" t="str">
        <f t="shared" si="488"/>
        <v>d</v>
      </c>
      <c r="TP659" s="1" t="str">
        <f t="shared" si="489"/>
        <v>b</v>
      </c>
      <c r="TS659" s="1" t="str">
        <f t="shared" si="490"/>
        <v>c</v>
      </c>
      <c r="TV659" s="1" t="str">
        <f t="shared" si="491"/>
        <v>bc</v>
      </c>
    </row>
    <row r="660" spans="14:542">
      <c r="N660" s="1" t="s">
        <v>120</v>
      </c>
      <c r="Q660" s="1" t="s">
        <v>112</v>
      </c>
      <c r="T660" s="1" t="s">
        <v>111</v>
      </c>
      <c r="W660" s="1" t="s">
        <v>120</v>
      </c>
      <c r="Z660" s="1" t="s">
        <v>112</v>
      </c>
      <c r="BH660" s="1" t="s">
        <v>116</v>
      </c>
      <c r="BK660" s="1" t="s">
        <v>107</v>
      </c>
      <c r="BN660" s="1" t="s">
        <v>111</v>
      </c>
      <c r="BQ660" s="1" t="s">
        <v>112</v>
      </c>
      <c r="BT660" s="1" t="s">
        <v>120</v>
      </c>
      <c r="DB660" s="1" t="s">
        <v>120</v>
      </c>
      <c r="DE660" s="1" t="s">
        <v>116</v>
      </c>
      <c r="DH660" s="1" t="s">
        <v>111</v>
      </c>
      <c r="DK660" s="1" t="s">
        <v>112</v>
      </c>
      <c r="DN660" s="1" t="s">
        <v>120</v>
      </c>
      <c r="EV660" s="1" t="s">
        <v>114</v>
      </c>
      <c r="EY660" s="1" t="s">
        <v>120</v>
      </c>
      <c r="FB660" s="1" t="s">
        <v>111</v>
      </c>
      <c r="FE660" s="1" t="s">
        <v>112</v>
      </c>
      <c r="FH660" s="1" t="s">
        <v>116</v>
      </c>
      <c r="GD660" s="1" t="str">
        <f t="shared" si="477"/>
        <v>cd</v>
      </c>
      <c r="GG660" s="1" t="str">
        <f t="shared" si="478"/>
        <v>f</v>
      </c>
      <c r="GJ660" s="1" t="str">
        <f t="shared" si="479"/>
        <v>b</v>
      </c>
      <c r="GM660" s="1" t="str">
        <f t="shared" si="480"/>
        <v>e</v>
      </c>
      <c r="GP660" s="1" t="str">
        <f t="shared" si="481"/>
        <v>d</v>
      </c>
      <c r="MT660" s="1" t="str">
        <f t="shared" si="482"/>
        <v>d</v>
      </c>
      <c r="MW660" s="1" t="str">
        <f t="shared" si="483"/>
        <v>cd</v>
      </c>
      <c r="MZ660" s="1" t="str">
        <f t="shared" si="484"/>
        <v>b</v>
      </c>
      <c r="NC660" s="1" t="str">
        <f t="shared" si="485"/>
        <v>e</v>
      </c>
      <c r="NF660" s="1" t="str">
        <f t="shared" si="486"/>
        <v>d</v>
      </c>
      <c r="TJ660" s="1" t="str">
        <f t="shared" si="487"/>
        <v>c</v>
      </c>
      <c r="TM660" s="1" t="str">
        <f t="shared" si="488"/>
        <v>d</v>
      </c>
      <c r="TP660" s="1" t="str">
        <f t="shared" si="489"/>
        <v>b</v>
      </c>
      <c r="TS660" s="1" t="str">
        <f t="shared" si="490"/>
        <v>e</v>
      </c>
      <c r="TV660" s="1" t="str">
        <f t="shared" si="491"/>
        <v>cd</v>
      </c>
    </row>
    <row r="661" spans="14:542">
      <c r="N661" s="1" t="s">
        <v>113</v>
      </c>
      <c r="Q661" s="1" t="s">
        <v>106</v>
      </c>
      <c r="T661" s="1" t="s">
        <v>106</v>
      </c>
      <c r="W661" s="1" t="s">
        <v>112</v>
      </c>
      <c r="Z661" s="1" t="s">
        <v>117</v>
      </c>
      <c r="BH661" s="1" t="s">
        <v>106</v>
      </c>
      <c r="BK661" s="1" t="s">
        <v>113</v>
      </c>
      <c r="BN661" s="1" t="s">
        <v>106</v>
      </c>
      <c r="BQ661" s="1" t="s">
        <v>107</v>
      </c>
      <c r="BT661" s="1" t="s">
        <v>107</v>
      </c>
      <c r="DB661" s="1" t="s">
        <v>106</v>
      </c>
      <c r="DE661" s="1" t="s">
        <v>106</v>
      </c>
      <c r="DH661" s="1" t="s">
        <v>106</v>
      </c>
      <c r="DK661" s="1" t="s">
        <v>121</v>
      </c>
      <c r="DN661" s="1" t="s">
        <v>117</v>
      </c>
      <c r="EV661" s="1" t="s">
        <v>106</v>
      </c>
      <c r="EY661" s="1" t="s">
        <v>111</v>
      </c>
      <c r="FB661" s="1" t="s">
        <v>106</v>
      </c>
      <c r="FE661" s="1" t="s">
        <v>121</v>
      </c>
      <c r="FH661" s="1" t="s">
        <v>112</v>
      </c>
      <c r="GD661" s="1" t="str">
        <f t="shared" si="477"/>
        <v>a</v>
      </c>
      <c r="GG661" s="1" t="str">
        <f t="shared" si="478"/>
        <v>ab</v>
      </c>
      <c r="GJ661" s="1" t="str">
        <f t="shared" si="479"/>
        <v>a</v>
      </c>
      <c r="GM661" s="1" t="str">
        <f t="shared" si="480"/>
        <v>f</v>
      </c>
      <c r="GP661" s="1" t="str">
        <f t="shared" si="481"/>
        <v>f</v>
      </c>
      <c r="MT661" s="1" t="str">
        <f t="shared" si="482"/>
        <v>a</v>
      </c>
      <c r="MW661" s="1" t="str">
        <f t="shared" si="483"/>
        <v>a</v>
      </c>
      <c r="MZ661" s="1" t="str">
        <f t="shared" si="484"/>
        <v>a</v>
      </c>
      <c r="NC661" s="1" t="str">
        <f t="shared" si="485"/>
        <v>h</v>
      </c>
      <c r="NF661" s="1" t="str">
        <f t="shared" si="486"/>
        <v>g</v>
      </c>
      <c r="TJ661" s="1" t="str">
        <f t="shared" si="487"/>
        <v>a</v>
      </c>
      <c r="TM661" s="1" t="str">
        <f t="shared" si="488"/>
        <v>b</v>
      </c>
      <c r="TP661" s="1" t="str">
        <f t="shared" si="489"/>
        <v>a</v>
      </c>
      <c r="TS661" s="1" t="str">
        <f t="shared" si="490"/>
        <v>h</v>
      </c>
      <c r="TV661" s="1" t="str">
        <f t="shared" si="491"/>
        <v>e</v>
      </c>
    </row>
    <row r="662" spans="14:542">
      <c r="N662" s="1" t="s">
        <v>114</v>
      </c>
      <c r="Q662" s="1" t="s">
        <v>116</v>
      </c>
      <c r="T662" s="1" t="s">
        <v>111</v>
      </c>
      <c r="W662" s="1" t="s">
        <v>114</v>
      </c>
      <c r="Z662" s="1" t="s">
        <v>114</v>
      </c>
      <c r="BH662" s="1" t="s">
        <v>111</v>
      </c>
      <c r="BK662" s="1" t="s">
        <v>112</v>
      </c>
      <c r="BN662" s="1" t="s">
        <v>111</v>
      </c>
      <c r="BQ662" s="1" t="s">
        <v>120</v>
      </c>
      <c r="BT662" s="1" t="s">
        <v>114</v>
      </c>
      <c r="DB662" s="1" t="s">
        <v>114</v>
      </c>
      <c r="DE662" s="1" t="s">
        <v>116</v>
      </c>
      <c r="DH662" s="1" t="s">
        <v>111</v>
      </c>
      <c r="DK662" s="1" t="s">
        <v>120</v>
      </c>
      <c r="DN662" s="1" t="s">
        <v>114</v>
      </c>
      <c r="EV662" s="1" t="s">
        <v>111</v>
      </c>
      <c r="EY662" s="1" t="s">
        <v>120</v>
      </c>
      <c r="FB662" s="1" t="s">
        <v>111</v>
      </c>
      <c r="FE662" s="1" t="s">
        <v>120</v>
      </c>
      <c r="FH662" s="1" t="s">
        <v>108</v>
      </c>
      <c r="GD662" s="1" t="str">
        <f t="shared" si="477"/>
        <v>b</v>
      </c>
      <c r="GG662" s="1" t="str">
        <f t="shared" si="478"/>
        <v>e</v>
      </c>
      <c r="GJ662" s="1" t="str">
        <f t="shared" si="479"/>
        <v>b</v>
      </c>
      <c r="GM662" s="1" t="str">
        <f t="shared" si="480"/>
        <v>d</v>
      </c>
      <c r="GP662" s="1" t="str">
        <f t="shared" si="481"/>
        <v>c</v>
      </c>
      <c r="MT662" s="1" t="str">
        <f t="shared" si="482"/>
        <v>c</v>
      </c>
      <c r="MW662" s="1" t="str">
        <f t="shared" si="483"/>
        <v>cd</v>
      </c>
      <c r="MZ662" s="1" t="str">
        <f t="shared" si="484"/>
        <v>b</v>
      </c>
      <c r="NC662" s="1" t="str">
        <f t="shared" si="485"/>
        <v>d</v>
      </c>
      <c r="NF662" s="1" t="str">
        <f t="shared" si="486"/>
        <v>c</v>
      </c>
      <c r="TJ662" s="1" t="str">
        <f t="shared" si="487"/>
        <v>b</v>
      </c>
      <c r="TM662" s="1" t="str">
        <f t="shared" si="488"/>
        <v>d</v>
      </c>
      <c r="TP662" s="1" t="str">
        <f t="shared" si="489"/>
        <v>b</v>
      </c>
      <c r="TS662" s="1" t="str">
        <f t="shared" si="490"/>
        <v>d</v>
      </c>
      <c r="TV662" s="1" t="str">
        <f t="shared" si="491"/>
        <v>bc</v>
      </c>
    </row>
    <row r="663" spans="14:542">
      <c r="N663" s="1" t="s">
        <v>120</v>
      </c>
      <c r="Q663" s="1" t="s">
        <v>115</v>
      </c>
      <c r="T663" s="1" t="s">
        <v>111</v>
      </c>
      <c r="W663" s="1" t="s">
        <v>120</v>
      </c>
      <c r="Z663" s="1" t="s">
        <v>120</v>
      </c>
      <c r="BH663" s="1" t="s">
        <v>114</v>
      </c>
      <c r="BK663" s="1" t="s">
        <v>107</v>
      </c>
      <c r="BN663" s="1" t="s">
        <v>111</v>
      </c>
      <c r="BQ663" s="1" t="s">
        <v>107</v>
      </c>
      <c r="BT663" s="1" t="s">
        <v>120</v>
      </c>
      <c r="DB663" s="1" t="s">
        <v>120</v>
      </c>
      <c r="DE663" s="1" t="s">
        <v>120</v>
      </c>
      <c r="DH663" s="1" t="s">
        <v>111</v>
      </c>
      <c r="DK663" s="1" t="s">
        <v>107</v>
      </c>
      <c r="DN663" s="1" t="s">
        <v>112</v>
      </c>
      <c r="EV663" s="1" t="s">
        <v>114</v>
      </c>
      <c r="EY663" s="1" t="s">
        <v>112</v>
      </c>
      <c r="FB663" s="1" t="s">
        <v>111</v>
      </c>
      <c r="FE663" s="1" t="s">
        <v>107</v>
      </c>
      <c r="FH663" s="1" t="s">
        <v>106</v>
      </c>
      <c r="GD663" s="1" t="str">
        <f t="shared" si="477"/>
        <v>c</v>
      </c>
      <c r="GG663" s="1" t="str">
        <f t="shared" si="478"/>
        <v>f</v>
      </c>
      <c r="GJ663" s="1" t="str">
        <f t="shared" si="479"/>
        <v>b</v>
      </c>
      <c r="GM663" s="1" t="str">
        <f t="shared" si="480"/>
        <v>f</v>
      </c>
      <c r="GP663" s="1" t="str">
        <f t="shared" si="481"/>
        <v>d</v>
      </c>
      <c r="MT663" s="1" t="str">
        <f t="shared" si="482"/>
        <v>d</v>
      </c>
      <c r="MW663" s="1" t="str">
        <f t="shared" si="483"/>
        <v>d</v>
      </c>
      <c r="MZ663" s="1" t="str">
        <f t="shared" si="484"/>
        <v>b</v>
      </c>
      <c r="NC663" s="1" t="str">
        <f t="shared" si="485"/>
        <v>f</v>
      </c>
      <c r="NF663" s="1" t="str">
        <f t="shared" si="486"/>
        <v>e</v>
      </c>
      <c r="TJ663" s="1" t="str">
        <f t="shared" si="487"/>
        <v>c</v>
      </c>
      <c r="TM663" s="1" t="str">
        <f t="shared" si="488"/>
        <v>e</v>
      </c>
      <c r="TP663" s="1" t="str">
        <f t="shared" si="489"/>
        <v>b</v>
      </c>
      <c r="TS663" s="1" t="str">
        <f t="shared" si="490"/>
        <v>f</v>
      </c>
      <c r="TV663" s="1" t="str">
        <f t="shared" si="491"/>
        <v>a</v>
      </c>
    </row>
    <row r="664" spans="14:542">
      <c r="N664" s="1" t="s">
        <v>106</v>
      </c>
      <c r="Q664" s="1" t="s">
        <v>106</v>
      </c>
      <c r="T664" s="1" t="s">
        <v>106</v>
      </c>
      <c r="W664" s="1" t="s">
        <v>107</v>
      </c>
      <c r="Z664" s="1" t="s">
        <v>117</v>
      </c>
      <c r="BH664" s="1" t="s">
        <v>106</v>
      </c>
      <c r="BK664" s="1" t="s">
        <v>111</v>
      </c>
      <c r="BN664" s="1" t="s">
        <v>106</v>
      </c>
      <c r="BQ664" s="1" t="s">
        <v>117</v>
      </c>
      <c r="BT664" s="1" t="s">
        <v>117</v>
      </c>
      <c r="DB664" s="1" t="s">
        <v>106</v>
      </c>
      <c r="DE664" s="1" t="s">
        <v>106</v>
      </c>
      <c r="DH664" s="1" t="s">
        <v>106</v>
      </c>
      <c r="DK664" s="1" t="s">
        <v>123</v>
      </c>
      <c r="DN664" s="1" t="s">
        <v>121</v>
      </c>
      <c r="EV664" s="1" t="s">
        <v>106</v>
      </c>
      <c r="EY664" s="1" t="s">
        <v>113</v>
      </c>
      <c r="FB664" s="1" t="s">
        <v>106</v>
      </c>
      <c r="FE664" s="1" t="s">
        <v>123</v>
      </c>
      <c r="FH664" s="1" t="s">
        <v>112</v>
      </c>
      <c r="GD664" s="1" t="str">
        <f t="shared" si="477"/>
        <v>a</v>
      </c>
      <c r="GG664" s="1" t="str">
        <f t="shared" si="478"/>
        <v>b</v>
      </c>
      <c r="GJ664" s="1" t="str">
        <f t="shared" si="479"/>
        <v>a</v>
      </c>
      <c r="GM664" s="1" t="str">
        <f t="shared" si="480"/>
        <v>g</v>
      </c>
      <c r="GP664" s="1" t="str">
        <f t="shared" si="481"/>
        <v>g</v>
      </c>
      <c r="MT664" s="1" t="str">
        <f t="shared" si="482"/>
        <v>a</v>
      </c>
      <c r="MW664" s="1" t="str">
        <f t="shared" si="483"/>
        <v>a</v>
      </c>
      <c r="MZ664" s="1" t="str">
        <f t="shared" si="484"/>
        <v>a</v>
      </c>
      <c r="NC664" s="1" t="str">
        <f t="shared" si="485"/>
        <v>i</v>
      </c>
      <c r="NF664" s="1" t="str">
        <f t="shared" si="486"/>
        <v>h</v>
      </c>
      <c r="TJ664" s="1" t="str">
        <f t="shared" si="487"/>
        <v>a</v>
      </c>
      <c r="TM664" s="1" t="str">
        <f t="shared" si="488"/>
        <v>ab</v>
      </c>
      <c r="TP664" s="1" t="str">
        <f t="shared" si="489"/>
        <v>a</v>
      </c>
      <c r="TS664" s="1" t="str">
        <f t="shared" si="490"/>
        <v>i</v>
      </c>
      <c r="TV664" s="1" t="str">
        <f t="shared" si="491"/>
        <v>e</v>
      </c>
    </row>
    <row r="666" spans="18:543">
      <c r="R666" s="6"/>
      <c r="S666" s="6"/>
      <c r="T666" s="6"/>
      <c r="U666" s="6"/>
      <c r="V666" s="6"/>
      <c r="W666" s="6"/>
      <c r="X666" s="6"/>
      <c r="Y666" s="6"/>
      <c r="Z666" s="6"/>
      <c r="AA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MX666" s="6"/>
      <c r="MY666" s="6"/>
      <c r="MZ666" s="6"/>
      <c r="NA666" s="6"/>
      <c r="NB666" s="6"/>
      <c r="NC666" s="6"/>
      <c r="ND666" s="6"/>
      <c r="NE666" s="6"/>
      <c r="NF666" s="6"/>
      <c r="NG666" s="6"/>
      <c r="TN666" s="6"/>
      <c r="TO666" s="6"/>
      <c r="TP666" s="6"/>
      <c r="TQ666" s="6"/>
      <c r="TR666" s="6"/>
      <c r="TS666" s="6"/>
      <c r="TT666" s="6"/>
      <c r="TU666" s="6"/>
      <c r="TV666" s="6"/>
      <c r="TW666" s="6"/>
    </row>
    <row r="667" spans="15:667">
      <c r="O667" s="1">
        <f t="shared" ref="O666:O699" si="492">O367</f>
        <v>0.283102637764429</v>
      </c>
      <c r="R667" s="6">
        <f t="shared" ref="R666:R699" si="493">AW667</f>
        <v>0.297241020301926</v>
      </c>
      <c r="U667" s="6">
        <f t="shared" ref="U666:U699" si="494">CE667</f>
        <v>0.373647358370465</v>
      </c>
      <c r="X667" s="6">
        <f t="shared" ref="X666:X699" si="495">DM667</f>
        <v>0.363598844407759</v>
      </c>
      <c r="AA667" s="6">
        <f t="shared" ref="AA666:AA699" si="496">EU667</f>
        <v>0.468809073724008</v>
      </c>
      <c r="AW667" s="1">
        <f t="shared" ref="AW666:AW699" si="497">AW367</f>
        <v>0.297241020301926</v>
      </c>
      <c r="CE667" s="1">
        <f t="shared" ref="CE666:CE699" si="498">CE367</f>
        <v>0.373647358370465</v>
      </c>
      <c r="DM667" s="1">
        <f t="shared" ref="DM666:DM699" si="499">DM367</f>
        <v>0.363598844407759</v>
      </c>
      <c r="EU667" s="1">
        <f t="shared" ref="EU666:EU699" si="500">EU367</f>
        <v>0.468809073724008</v>
      </c>
      <c r="GE667" s="1">
        <f t="shared" ref="GE666:GE699" si="501">GE367</f>
        <v>0.286650931025439</v>
      </c>
      <c r="GH667" s="6">
        <f t="shared" ref="GH666:GH699" si="502">HM667</f>
        <v>0.296209150326797</v>
      </c>
      <c r="GK667" s="6">
        <f t="shared" ref="GK666:GK699" si="503">IU667</f>
        <v>0.374839124839125</v>
      </c>
      <c r="GN667" s="6">
        <f t="shared" ref="GN666:GN699" si="504">KC667</f>
        <v>0.362665527552328</v>
      </c>
      <c r="GQ667" s="6">
        <f t="shared" ref="GQ666:GQ699" si="505">LK667</f>
        <v>0.464351005484461</v>
      </c>
      <c r="HM667" s="1">
        <f t="shared" ref="HM666:HM699" si="506">HM367</f>
        <v>0.296209150326797</v>
      </c>
      <c r="IU667" s="1">
        <f t="shared" ref="IU666:IU699" si="507">IU367</f>
        <v>0.374839124839125</v>
      </c>
      <c r="KC667" s="1">
        <f t="shared" ref="KC666:KC699" si="508">KC367</f>
        <v>0.362665527552328</v>
      </c>
      <c r="LK667" s="1">
        <f t="shared" ref="LK666:LK699" si="509">LK367</f>
        <v>0.464351005484461</v>
      </c>
      <c r="MU667" s="1">
        <f t="shared" ref="MU666:MU699" si="510">MU367</f>
        <v>0.273530153923795</v>
      </c>
      <c r="MX667" s="6">
        <f t="shared" ref="MX666:MX699" si="511">OC667</f>
        <v>0.286034353995519</v>
      </c>
      <c r="NA667" s="6">
        <f t="shared" ref="NA666:NA699" si="512">PK667</f>
        <v>0.325364793542378</v>
      </c>
      <c r="ND667" s="6">
        <f t="shared" ref="ND666:ND699" si="513">QS667</f>
        <v>0.339052287581699</v>
      </c>
      <c r="NG667" s="6">
        <f t="shared" ref="NG666:NG699" si="514">SA667</f>
        <v>0.451790633608815</v>
      </c>
      <c r="OC667" s="1">
        <f t="shared" ref="OC666:OC699" si="515">OC367</f>
        <v>0.286034353995519</v>
      </c>
      <c r="PK667" s="1">
        <f t="shared" ref="PK666:PK699" si="516">PK367</f>
        <v>0.325364793542378</v>
      </c>
      <c r="QS667" s="1">
        <f t="shared" ref="QS666:QS699" si="517">QS367</f>
        <v>0.339052287581699</v>
      </c>
      <c r="SA667" s="1">
        <f t="shared" ref="SA666:SA699" si="518">SA367</f>
        <v>0.451790633608815</v>
      </c>
      <c r="TK667" s="1">
        <f t="shared" ref="TK666:TK699" si="519">TK367</f>
        <v>0.275486971920061</v>
      </c>
      <c r="TN667" s="6">
        <f t="shared" ref="TN666:TN699" si="520">US667</f>
        <v>0.283438685208597</v>
      </c>
      <c r="TQ667" s="6">
        <f t="shared" ref="TQ666:TQ699" si="521">WA667</f>
        <v>0.325490196078432</v>
      </c>
      <c r="TT667" s="6">
        <f t="shared" ref="TT666:TT699" si="522">XI667</f>
        <v>0.345831495368328</v>
      </c>
      <c r="TW667" s="6">
        <f t="shared" ref="TW666:TW699" si="523">YQ667</f>
        <v>0.454413892908828</v>
      </c>
      <c r="US667" s="1">
        <f t="shared" ref="US666:US699" si="524">US367</f>
        <v>0.283438685208597</v>
      </c>
      <c r="WA667" s="1">
        <f t="shared" ref="WA666:WA699" si="525">WA367</f>
        <v>0.325490196078432</v>
      </c>
      <c r="XI667" s="1">
        <f t="shared" ref="XI666:XI699" si="526">XI367</f>
        <v>0.345831495368328</v>
      </c>
      <c r="YQ667" s="1">
        <f t="shared" ref="YQ666:YQ699" si="527">YQ367</f>
        <v>0.454413892908828</v>
      </c>
    </row>
    <row r="668" spans="15:667">
      <c r="O668" s="1">
        <f t="shared" si="492"/>
        <v>0.280823749665686</v>
      </c>
      <c r="R668" s="6">
        <f t="shared" si="493"/>
        <v>0.295537104307213</v>
      </c>
      <c r="U668" s="6">
        <f t="shared" si="494"/>
        <v>0.370753801358784</v>
      </c>
      <c r="X668" s="6">
        <f t="shared" si="495"/>
        <v>0.369912210694334</v>
      </c>
      <c r="AA668" s="6">
        <f t="shared" si="496"/>
        <v>0.46800731261426</v>
      </c>
      <c r="AW668" s="1">
        <f t="shared" si="497"/>
        <v>0.295537104307213</v>
      </c>
      <c r="CE668" s="1">
        <f t="shared" si="498"/>
        <v>0.370753801358784</v>
      </c>
      <c r="DM668" s="1">
        <f t="shared" si="499"/>
        <v>0.369912210694334</v>
      </c>
      <c r="EU668" s="1">
        <f t="shared" si="500"/>
        <v>0.46800731261426</v>
      </c>
      <c r="GE668" s="1">
        <f t="shared" si="501"/>
        <v>0.284386617100372</v>
      </c>
      <c r="GH668" s="6">
        <f t="shared" si="502"/>
        <v>0.294497545853785</v>
      </c>
      <c r="GK668" s="6">
        <f t="shared" si="503"/>
        <v>0.372056015276894</v>
      </c>
      <c r="GN668" s="6">
        <f t="shared" si="504"/>
        <v>0.367330016583748</v>
      </c>
      <c r="GQ668" s="6">
        <f t="shared" si="505"/>
        <v>0.466417910447761</v>
      </c>
      <c r="HM668" s="1">
        <f t="shared" si="506"/>
        <v>0.294497545853785</v>
      </c>
      <c r="IU668" s="1">
        <f t="shared" si="507"/>
        <v>0.372056015276894</v>
      </c>
      <c r="KC668" s="1">
        <f t="shared" si="508"/>
        <v>0.367330016583748</v>
      </c>
      <c r="LK668" s="1">
        <f t="shared" si="509"/>
        <v>0.466417910447761</v>
      </c>
      <c r="MU668" s="1">
        <f t="shared" si="510"/>
        <v>0.274553571428571</v>
      </c>
      <c r="MX668" s="6">
        <f t="shared" si="511"/>
        <v>0.284556962025316</v>
      </c>
      <c r="NA668" s="6">
        <f t="shared" si="512"/>
        <v>0.326399510553686</v>
      </c>
      <c r="ND668" s="6">
        <f t="shared" si="513"/>
        <v>0.343351173322355</v>
      </c>
      <c r="NG668" s="6">
        <f t="shared" si="514"/>
        <v>0.454297407912688</v>
      </c>
      <c r="OC668" s="1">
        <f t="shared" si="515"/>
        <v>0.284556962025316</v>
      </c>
      <c r="PK668" s="1">
        <f t="shared" si="516"/>
        <v>0.326399510553686</v>
      </c>
      <c r="QS668" s="1">
        <f t="shared" si="517"/>
        <v>0.343351173322355</v>
      </c>
      <c r="SA668" s="1">
        <f t="shared" si="518"/>
        <v>0.454297407912688</v>
      </c>
      <c r="TK668" s="1">
        <f t="shared" si="519"/>
        <v>0.273697270471464</v>
      </c>
      <c r="TN668" s="6">
        <f t="shared" si="520"/>
        <v>0.288955372725006</v>
      </c>
      <c r="TQ668" s="6">
        <f t="shared" si="521"/>
        <v>0.323564954682779</v>
      </c>
      <c r="TT668" s="6">
        <f t="shared" si="522"/>
        <v>0.340488215488216</v>
      </c>
      <c r="TW668" s="6">
        <f t="shared" si="523"/>
        <v>0.455064194008559</v>
      </c>
      <c r="US668" s="1">
        <f t="shared" si="524"/>
        <v>0.288955372725006</v>
      </c>
      <c r="WA668" s="1">
        <f t="shared" si="525"/>
        <v>0.323564954682779</v>
      </c>
      <c r="XI668" s="1">
        <f t="shared" si="526"/>
        <v>0.340488215488216</v>
      </c>
      <c r="YQ668" s="1">
        <f t="shared" si="527"/>
        <v>0.455064194008559</v>
      </c>
    </row>
    <row r="669" spans="15:667">
      <c r="O669" s="1">
        <f t="shared" si="492"/>
        <v>0.287417218543046</v>
      </c>
      <c r="R669" s="6">
        <f t="shared" si="493"/>
        <v>0.293090161828924</v>
      </c>
      <c r="U669" s="6">
        <f t="shared" si="494"/>
        <v>0.377820146170956</v>
      </c>
      <c r="X669" s="6">
        <f t="shared" si="495"/>
        <v>0.364859355890746</v>
      </c>
      <c r="AA669" s="6">
        <f t="shared" si="496"/>
        <v>0.469458987783595</v>
      </c>
      <c r="AW669" s="1">
        <f t="shared" si="497"/>
        <v>0.293090161828924</v>
      </c>
      <c r="CE669" s="1">
        <f t="shared" si="498"/>
        <v>0.377820146170956</v>
      </c>
      <c r="DM669" s="1">
        <f t="shared" si="499"/>
        <v>0.364859355890746</v>
      </c>
      <c r="EU669" s="1">
        <f t="shared" si="500"/>
        <v>0.469458987783595</v>
      </c>
      <c r="GE669" s="1">
        <f t="shared" si="501"/>
        <v>0.285714285714286</v>
      </c>
      <c r="GH669" s="6">
        <f t="shared" si="502"/>
        <v>0.297353942887084</v>
      </c>
      <c r="GK669" s="6">
        <f t="shared" si="503"/>
        <v>0.373509506928779</v>
      </c>
      <c r="GN669" s="6">
        <f t="shared" si="504"/>
        <v>0.365279529213955</v>
      </c>
      <c r="GQ669" s="6">
        <f t="shared" si="505"/>
        <v>0.468045112781955</v>
      </c>
      <c r="HM669" s="1">
        <f t="shared" si="506"/>
        <v>0.297353942887084</v>
      </c>
      <c r="IU669" s="1">
        <f t="shared" si="507"/>
        <v>0.373509506928779</v>
      </c>
      <c r="KC669" s="1">
        <f t="shared" si="508"/>
        <v>0.365279529213955</v>
      </c>
      <c r="LK669" s="1">
        <f t="shared" si="509"/>
        <v>0.468045112781955</v>
      </c>
      <c r="MU669" s="1">
        <f t="shared" si="510"/>
        <v>0.276569142285571</v>
      </c>
      <c r="MX669" s="6">
        <f t="shared" si="511"/>
        <v>0.286217303822938</v>
      </c>
      <c r="NA669" s="6">
        <f t="shared" si="512"/>
        <v>0.323897497020262</v>
      </c>
      <c r="ND669" s="6">
        <f t="shared" si="513"/>
        <v>0.344317701732151</v>
      </c>
      <c r="NG669" s="6">
        <f t="shared" si="514"/>
        <v>0.458616010854817</v>
      </c>
      <c r="OC669" s="1">
        <f t="shared" si="515"/>
        <v>0.286217303822938</v>
      </c>
      <c r="PK669" s="1">
        <f t="shared" si="516"/>
        <v>0.323897497020262</v>
      </c>
      <c r="QS669" s="1">
        <f t="shared" si="517"/>
        <v>0.344317701732151</v>
      </c>
      <c r="SA669" s="1">
        <f t="shared" si="518"/>
        <v>0.458616010854817</v>
      </c>
      <c r="TK669" s="1">
        <f t="shared" si="519"/>
        <v>0.276841840583354</v>
      </c>
      <c r="TN669" s="6">
        <f t="shared" si="520"/>
        <v>0.285894206549119</v>
      </c>
      <c r="TQ669" s="6">
        <f t="shared" si="521"/>
        <v>0.323917715689285</v>
      </c>
      <c r="TT669" s="6">
        <f t="shared" si="522"/>
        <v>0.338795394154119</v>
      </c>
      <c r="TW669" s="6">
        <f t="shared" si="523"/>
        <v>0.459574468085106</v>
      </c>
      <c r="US669" s="1">
        <f t="shared" si="524"/>
        <v>0.285894206549119</v>
      </c>
      <c r="WA669" s="1">
        <f t="shared" si="525"/>
        <v>0.323917715689285</v>
      </c>
      <c r="XI669" s="1">
        <f t="shared" si="526"/>
        <v>0.338795394154119</v>
      </c>
      <c r="YQ669" s="1">
        <f t="shared" si="527"/>
        <v>0.459574468085106</v>
      </c>
    </row>
    <row r="670" spans="15:667">
      <c r="O670" s="1">
        <f t="shared" si="492"/>
        <v>0.286555972147831</v>
      </c>
      <c r="R670" s="6">
        <f t="shared" si="493"/>
        <v>0.296887261313105</v>
      </c>
      <c r="U670" s="6">
        <f t="shared" si="494"/>
        <v>0.376282051282051</v>
      </c>
      <c r="X670" s="6">
        <f t="shared" si="495"/>
        <v>0.393591772151899</v>
      </c>
      <c r="AA670" s="6">
        <f t="shared" si="496"/>
        <v>0.478108581436077</v>
      </c>
      <c r="AW670" s="1">
        <f t="shared" si="497"/>
        <v>0.296887261313105</v>
      </c>
      <c r="CE670" s="1">
        <f t="shared" si="498"/>
        <v>0.376282051282051</v>
      </c>
      <c r="DM670" s="1">
        <f t="shared" si="499"/>
        <v>0.393591772151899</v>
      </c>
      <c r="EU670" s="1">
        <f t="shared" si="500"/>
        <v>0.478108581436077</v>
      </c>
      <c r="GE670" s="1">
        <f t="shared" si="501"/>
        <v>0.283960501734721</v>
      </c>
      <c r="GH670" s="6">
        <f t="shared" si="502"/>
        <v>0.296248382923674</v>
      </c>
      <c r="GK670" s="6">
        <f t="shared" si="503"/>
        <v>0.374837872892348</v>
      </c>
      <c r="GN670" s="6">
        <f t="shared" si="504"/>
        <v>0.383859074149939</v>
      </c>
      <c r="GQ670" s="6">
        <f t="shared" si="505"/>
        <v>0.475</v>
      </c>
      <c r="HM670" s="1">
        <f t="shared" si="506"/>
        <v>0.296248382923674</v>
      </c>
      <c r="IU670" s="1">
        <f t="shared" si="507"/>
        <v>0.374837872892348</v>
      </c>
      <c r="KC670" s="1">
        <f t="shared" si="508"/>
        <v>0.383859074149939</v>
      </c>
      <c r="LK670" s="1">
        <f t="shared" si="509"/>
        <v>0.475</v>
      </c>
      <c r="MU670" s="1">
        <f t="shared" si="510"/>
        <v>0.275768087215065</v>
      </c>
      <c r="MX670" s="6">
        <f t="shared" si="511"/>
        <v>0.287309644670051</v>
      </c>
      <c r="NA670" s="6">
        <f t="shared" si="512"/>
        <v>0.328182941903585</v>
      </c>
      <c r="ND670" s="6">
        <f t="shared" si="513"/>
        <v>0.34824016563147</v>
      </c>
      <c r="NG670" s="6">
        <f t="shared" si="514"/>
        <v>0.46530612244898</v>
      </c>
      <c r="OC670" s="1">
        <f t="shared" si="515"/>
        <v>0.287309644670051</v>
      </c>
      <c r="PK670" s="1">
        <f t="shared" si="516"/>
        <v>0.328182941903585</v>
      </c>
      <c r="QS670" s="1">
        <f t="shared" si="517"/>
        <v>0.34824016563147</v>
      </c>
      <c r="SA670" s="1">
        <f t="shared" si="518"/>
        <v>0.46530612244898</v>
      </c>
      <c r="TK670" s="1">
        <f t="shared" si="519"/>
        <v>0.273718924403856</v>
      </c>
      <c r="TN670" s="6">
        <f t="shared" si="520"/>
        <v>0.286176836861768</v>
      </c>
      <c r="TQ670" s="6">
        <f t="shared" si="521"/>
        <v>0.326420198376916</v>
      </c>
      <c r="TT670" s="6">
        <f t="shared" si="522"/>
        <v>0.349185380889476</v>
      </c>
      <c r="TW670" s="6">
        <f t="shared" si="523"/>
        <v>0.465616045845272</v>
      </c>
      <c r="US670" s="1">
        <f t="shared" si="524"/>
        <v>0.286176836861768</v>
      </c>
      <c r="WA670" s="1">
        <f t="shared" si="525"/>
        <v>0.326420198376916</v>
      </c>
      <c r="XI670" s="1">
        <f t="shared" si="526"/>
        <v>0.349185380889476</v>
      </c>
      <c r="YQ670" s="1">
        <f t="shared" si="527"/>
        <v>0.465616045845272</v>
      </c>
    </row>
    <row r="671" spans="15:667">
      <c r="O671" s="1">
        <f t="shared" si="492"/>
        <v>0.282450954044612</v>
      </c>
      <c r="R671" s="6">
        <f t="shared" si="493"/>
        <v>0.297872340425532</v>
      </c>
      <c r="U671" s="6">
        <f t="shared" si="494"/>
        <v>0.372377074851237</v>
      </c>
      <c r="X671" s="6">
        <f t="shared" si="495"/>
        <v>0.383312155866159</v>
      </c>
      <c r="AA671" s="6">
        <f t="shared" si="496"/>
        <v>0.477695167286245</v>
      </c>
      <c r="AW671" s="1">
        <f t="shared" si="497"/>
        <v>0.297872340425532</v>
      </c>
      <c r="CE671" s="1">
        <f t="shared" si="498"/>
        <v>0.372377074851237</v>
      </c>
      <c r="DM671" s="1">
        <f t="shared" si="499"/>
        <v>0.383312155866159</v>
      </c>
      <c r="EU671" s="1">
        <f t="shared" si="500"/>
        <v>0.477695167286245</v>
      </c>
      <c r="GE671" s="1">
        <f t="shared" si="501"/>
        <v>0.286700292009557</v>
      </c>
      <c r="GH671" s="6">
        <f t="shared" si="502"/>
        <v>0.294409613375131</v>
      </c>
      <c r="GK671" s="6">
        <f t="shared" si="503"/>
        <v>0.373264449467227</v>
      </c>
      <c r="GN671" s="6">
        <f t="shared" si="504"/>
        <v>0.393516434038721</v>
      </c>
      <c r="GQ671" s="6">
        <f t="shared" si="505"/>
        <v>0.477695167286245</v>
      </c>
      <c r="HM671" s="1">
        <f t="shared" si="506"/>
        <v>0.294409613375131</v>
      </c>
      <c r="IU671" s="1">
        <f t="shared" si="507"/>
        <v>0.373264449467227</v>
      </c>
      <c r="KC671" s="1">
        <f t="shared" si="508"/>
        <v>0.393516434038721</v>
      </c>
      <c r="LK671" s="1">
        <f t="shared" si="509"/>
        <v>0.477695167286245</v>
      </c>
      <c r="MU671" s="1">
        <f t="shared" si="510"/>
        <v>0.272865853658537</v>
      </c>
      <c r="MX671" s="6">
        <f t="shared" si="511"/>
        <v>0.286038879070942</v>
      </c>
      <c r="NA671" s="6">
        <f t="shared" si="512"/>
        <v>0.32579185520362</v>
      </c>
      <c r="ND671" s="6">
        <f t="shared" si="513"/>
        <v>0.34340547162107</v>
      </c>
      <c r="NG671" s="6">
        <f t="shared" si="514"/>
        <v>0.463788300835655</v>
      </c>
      <c r="OC671" s="1">
        <f t="shared" si="515"/>
        <v>0.286038879070942</v>
      </c>
      <c r="PK671" s="1">
        <f t="shared" si="516"/>
        <v>0.32579185520362</v>
      </c>
      <c r="QS671" s="1">
        <f t="shared" si="517"/>
        <v>0.34340547162107</v>
      </c>
      <c r="SA671" s="1">
        <f t="shared" si="518"/>
        <v>0.463788300835655</v>
      </c>
      <c r="TK671" s="1">
        <f t="shared" si="519"/>
        <v>0.274943453128927</v>
      </c>
      <c r="TN671" s="6">
        <f t="shared" si="520"/>
        <v>0.283719770630765</v>
      </c>
      <c r="TQ671" s="6">
        <f t="shared" si="521"/>
        <v>0.325068870523416</v>
      </c>
      <c r="TT671" s="6">
        <f t="shared" si="522"/>
        <v>0.346706081081081</v>
      </c>
      <c r="TW671" s="6">
        <f t="shared" si="523"/>
        <v>0.463556851311953</v>
      </c>
      <c r="US671" s="1">
        <f t="shared" si="524"/>
        <v>0.283719770630765</v>
      </c>
      <c r="WA671" s="1">
        <f t="shared" si="525"/>
        <v>0.325068870523416</v>
      </c>
      <c r="XI671" s="1">
        <f t="shared" si="526"/>
        <v>0.346706081081081</v>
      </c>
      <c r="YQ671" s="1">
        <f t="shared" si="527"/>
        <v>0.463556851311953</v>
      </c>
    </row>
    <row r="672" spans="15:667">
      <c r="O672" s="1">
        <f t="shared" si="492"/>
        <v>0.283790918690602</v>
      </c>
      <c r="R672" s="6">
        <f t="shared" si="493"/>
        <v>0.295031055900621</v>
      </c>
      <c r="U672" s="6">
        <f t="shared" si="494"/>
        <v>0.373893079698262</v>
      </c>
      <c r="X672" s="6">
        <f t="shared" si="495"/>
        <v>0.386561592700124</v>
      </c>
      <c r="AA672" s="6">
        <f t="shared" si="496"/>
        <v>0.477099236641221</v>
      </c>
      <c r="AW672" s="1">
        <f t="shared" si="497"/>
        <v>0.295031055900621</v>
      </c>
      <c r="CE672" s="1">
        <f t="shared" si="498"/>
        <v>0.373893079698262</v>
      </c>
      <c r="DM672" s="1">
        <f t="shared" si="499"/>
        <v>0.386561592700124</v>
      </c>
      <c r="EU672" s="1">
        <f t="shared" si="500"/>
        <v>0.477099236641221</v>
      </c>
      <c r="GE672" s="1">
        <f t="shared" si="501"/>
        <v>0.284623486045287</v>
      </c>
      <c r="GH672" s="6">
        <f t="shared" si="502"/>
        <v>0.297290255341324</v>
      </c>
      <c r="GK672" s="6">
        <f t="shared" si="503"/>
        <v>0.375239310784939</v>
      </c>
      <c r="GN672" s="6">
        <f t="shared" si="504"/>
        <v>0.388507718696398</v>
      </c>
      <c r="GQ672" s="6">
        <f t="shared" si="505"/>
        <v>0.477272727272727</v>
      </c>
      <c r="HM672" s="1">
        <f t="shared" si="506"/>
        <v>0.297290255341324</v>
      </c>
      <c r="IU672" s="1">
        <f t="shared" si="507"/>
        <v>0.375239310784939</v>
      </c>
      <c r="KC672" s="1">
        <f t="shared" si="508"/>
        <v>0.388507718696398</v>
      </c>
      <c r="LK672" s="1">
        <f t="shared" si="509"/>
        <v>0.477272727272727</v>
      </c>
      <c r="MU672" s="1">
        <f t="shared" si="510"/>
        <v>0.276872964169381</v>
      </c>
      <c r="MX672" s="6">
        <f t="shared" si="511"/>
        <v>0.284528301886792</v>
      </c>
      <c r="NA672" s="6">
        <f t="shared" si="512"/>
        <v>0.326455189405605</v>
      </c>
      <c r="ND672" s="6">
        <f t="shared" si="513"/>
        <v>0.346760070052539</v>
      </c>
      <c r="NG672" s="6">
        <f t="shared" si="514"/>
        <v>0.461864406779661</v>
      </c>
      <c r="OC672" s="1">
        <f t="shared" si="515"/>
        <v>0.284528301886792</v>
      </c>
      <c r="PK672" s="1">
        <f t="shared" si="516"/>
        <v>0.326455189405605</v>
      </c>
      <c r="QS672" s="1">
        <f t="shared" si="517"/>
        <v>0.346760070052539</v>
      </c>
      <c r="SA672" s="1">
        <f t="shared" si="518"/>
        <v>0.461864406779661</v>
      </c>
      <c r="TK672" s="1">
        <f t="shared" si="519"/>
        <v>0.274695197810401</v>
      </c>
      <c r="TN672" s="6">
        <f t="shared" si="520"/>
        <v>0.287474849094567</v>
      </c>
      <c r="TQ672" s="6">
        <f t="shared" si="521"/>
        <v>0.327549467275495</v>
      </c>
      <c r="TT672" s="6">
        <f t="shared" si="522"/>
        <v>0.343821249430005</v>
      </c>
      <c r="TW672" s="6">
        <f t="shared" si="523"/>
        <v>0.469808541973491</v>
      </c>
      <c r="US672" s="1">
        <f t="shared" si="524"/>
        <v>0.287474849094567</v>
      </c>
      <c r="WA672" s="1">
        <f t="shared" si="525"/>
        <v>0.327549467275495</v>
      </c>
      <c r="XI672" s="1">
        <f t="shared" si="526"/>
        <v>0.343821249430005</v>
      </c>
      <c r="YQ672" s="1">
        <f t="shared" si="527"/>
        <v>0.469808541973491</v>
      </c>
    </row>
    <row r="673" spans="15:667">
      <c r="O673" s="1">
        <f t="shared" si="492"/>
        <v>0.310722100656455</v>
      </c>
      <c r="R673" s="6">
        <f t="shared" si="493"/>
        <v>0.318340964179908</v>
      </c>
      <c r="U673" s="6">
        <f t="shared" si="494"/>
        <v>0.34485049833887</v>
      </c>
      <c r="X673" s="6">
        <f t="shared" si="495"/>
        <v>0.378345984818218</v>
      </c>
      <c r="AA673" s="6">
        <f t="shared" si="496"/>
        <v>0.485265225933202</v>
      </c>
      <c r="AW673" s="1">
        <f t="shared" si="497"/>
        <v>0.318340964179908</v>
      </c>
      <c r="CE673" s="1">
        <f t="shared" si="498"/>
        <v>0.34485049833887</v>
      </c>
      <c r="DM673" s="1">
        <f t="shared" si="499"/>
        <v>0.378345984818218</v>
      </c>
      <c r="EU673" s="1">
        <f t="shared" si="500"/>
        <v>0.485265225933202</v>
      </c>
      <c r="GE673" s="1">
        <f t="shared" si="501"/>
        <v>0.315640079477718</v>
      </c>
      <c r="GH673" s="6">
        <f t="shared" si="502"/>
        <v>0.317469204927212</v>
      </c>
      <c r="GK673" s="6">
        <f t="shared" si="503"/>
        <v>0.345473465140479</v>
      </c>
      <c r="GN673" s="6">
        <f t="shared" si="504"/>
        <v>0.389469453376206</v>
      </c>
      <c r="GQ673" s="6">
        <f t="shared" si="505"/>
        <v>0.493449781659389</v>
      </c>
      <c r="HM673" s="1">
        <f t="shared" si="506"/>
        <v>0.317469204927212</v>
      </c>
      <c r="IU673" s="1">
        <f t="shared" si="507"/>
        <v>0.345473465140479</v>
      </c>
      <c r="KC673" s="1">
        <f t="shared" si="508"/>
        <v>0.389469453376206</v>
      </c>
      <c r="LK673" s="1">
        <f t="shared" si="509"/>
        <v>0.493449781659389</v>
      </c>
      <c r="MU673" s="1">
        <f t="shared" si="510"/>
        <v>0.279542566709021</v>
      </c>
      <c r="MX673" s="6">
        <f t="shared" si="511"/>
        <v>0.296052631578947</v>
      </c>
      <c r="NA673" s="6">
        <f t="shared" si="512"/>
        <v>0.318986568986569</v>
      </c>
      <c r="ND673" s="6">
        <f t="shared" si="513"/>
        <v>0.343053173241852</v>
      </c>
      <c r="NG673" s="6">
        <f t="shared" si="514"/>
        <v>0.455431754874652</v>
      </c>
      <c r="OC673" s="1">
        <f t="shared" si="515"/>
        <v>0.296052631578947</v>
      </c>
      <c r="PK673" s="1">
        <f t="shared" si="516"/>
        <v>0.318986568986569</v>
      </c>
      <c r="QS673" s="1">
        <f t="shared" si="517"/>
        <v>0.343053173241852</v>
      </c>
      <c r="SA673" s="1">
        <f t="shared" si="518"/>
        <v>0.455431754874652</v>
      </c>
      <c r="TK673" s="1">
        <f t="shared" si="519"/>
        <v>0.277105263157895</v>
      </c>
      <c r="TN673" s="6">
        <f t="shared" si="520"/>
        <v>0.294501631935727</v>
      </c>
      <c r="TQ673" s="6">
        <f t="shared" si="521"/>
        <v>0.31802343997466</v>
      </c>
      <c r="TT673" s="6">
        <f t="shared" si="522"/>
        <v>0.356158292574478</v>
      </c>
      <c r="TW673" s="6">
        <f t="shared" si="523"/>
        <v>0.461313868613139</v>
      </c>
      <c r="US673" s="1">
        <f t="shared" si="524"/>
        <v>0.294501631935727</v>
      </c>
      <c r="WA673" s="1">
        <f t="shared" si="525"/>
        <v>0.31802343997466</v>
      </c>
      <c r="XI673" s="1">
        <f t="shared" si="526"/>
        <v>0.356158292574478</v>
      </c>
      <c r="YQ673" s="1">
        <f t="shared" si="527"/>
        <v>0.461313868613139</v>
      </c>
    </row>
    <row r="674" spans="15:667">
      <c r="O674" s="1">
        <f t="shared" si="492"/>
        <v>0.316761749524586</v>
      </c>
      <c r="R674" s="6">
        <f t="shared" si="493"/>
        <v>0.322969713213616</v>
      </c>
      <c r="U674" s="6">
        <f t="shared" si="494"/>
        <v>0.345531088082902</v>
      </c>
      <c r="X674" s="6">
        <f t="shared" si="495"/>
        <v>0.370954692556634</v>
      </c>
      <c r="AA674" s="6">
        <f t="shared" si="496"/>
        <v>0.490945674044266</v>
      </c>
      <c r="AW674" s="1">
        <f t="shared" si="497"/>
        <v>0.322969713213616</v>
      </c>
      <c r="CE674" s="1">
        <f t="shared" si="498"/>
        <v>0.345531088082902</v>
      </c>
      <c r="DM674" s="1">
        <f t="shared" si="499"/>
        <v>0.370954692556634</v>
      </c>
      <c r="EU674" s="1">
        <f t="shared" si="500"/>
        <v>0.490945674044266</v>
      </c>
      <c r="GE674" s="1">
        <f t="shared" si="501"/>
        <v>0.316155988857939</v>
      </c>
      <c r="GH674" s="6">
        <f t="shared" si="502"/>
        <v>0.322446720177138</v>
      </c>
      <c r="GK674" s="6">
        <f t="shared" si="503"/>
        <v>0.344723618090452</v>
      </c>
      <c r="GN674" s="6">
        <f t="shared" si="504"/>
        <v>0.388888888888889</v>
      </c>
      <c r="GQ674" s="6">
        <f t="shared" si="505"/>
        <v>0.483296213808463</v>
      </c>
      <c r="HM674" s="1">
        <f t="shared" si="506"/>
        <v>0.322446720177138</v>
      </c>
      <c r="IU674" s="1">
        <f t="shared" si="507"/>
        <v>0.344723618090452</v>
      </c>
      <c r="KC674" s="1">
        <f t="shared" si="508"/>
        <v>0.388888888888889</v>
      </c>
      <c r="LK674" s="1">
        <f t="shared" si="509"/>
        <v>0.483296213808463</v>
      </c>
      <c r="MU674" s="1">
        <f t="shared" si="510"/>
        <v>0.285131344044887</v>
      </c>
      <c r="MX674" s="6">
        <f t="shared" si="511"/>
        <v>0.292028985507246</v>
      </c>
      <c r="NA674" s="6">
        <f t="shared" si="512"/>
        <v>0.316206787186806</v>
      </c>
      <c r="ND674" s="6">
        <f t="shared" si="513"/>
        <v>0.364875701684042</v>
      </c>
      <c r="NG674" s="6">
        <f t="shared" si="514"/>
        <v>0.458923512747875</v>
      </c>
      <c r="OC674" s="1">
        <f t="shared" si="515"/>
        <v>0.292028985507246</v>
      </c>
      <c r="PK674" s="1">
        <f t="shared" si="516"/>
        <v>0.316206787186806</v>
      </c>
      <c r="QS674" s="1">
        <f t="shared" si="517"/>
        <v>0.364875701684042</v>
      </c>
      <c r="SA674" s="1">
        <f t="shared" si="518"/>
        <v>0.458923512747875</v>
      </c>
      <c r="TK674" s="1">
        <f t="shared" si="519"/>
        <v>0.283808527334554</v>
      </c>
      <c r="TN674" s="6">
        <f t="shared" si="520"/>
        <v>0.290998766954377</v>
      </c>
      <c r="TQ674" s="6">
        <f t="shared" si="521"/>
        <v>0.314747608050148</v>
      </c>
      <c r="TT674" s="6">
        <f t="shared" si="522"/>
        <v>0.353088480801336</v>
      </c>
      <c r="TW674" s="6">
        <f t="shared" si="523"/>
        <v>0.483918128654971</v>
      </c>
      <c r="US674" s="1">
        <f t="shared" si="524"/>
        <v>0.290998766954377</v>
      </c>
      <c r="WA674" s="1">
        <f t="shared" si="525"/>
        <v>0.314747608050148</v>
      </c>
      <c r="XI674" s="1">
        <f t="shared" si="526"/>
        <v>0.353088480801336</v>
      </c>
      <c r="YQ674" s="1">
        <f t="shared" si="527"/>
        <v>0.483918128654971</v>
      </c>
    </row>
    <row r="675" spans="15:667">
      <c r="O675" s="1">
        <f t="shared" si="492"/>
        <v>0.316748232735182</v>
      </c>
      <c r="R675" s="6">
        <f t="shared" si="493"/>
        <v>0.320881483472185</v>
      </c>
      <c r="U675" s="6">
        <f t="shared" si="494"/>
        <v>0.345150501672241</v>
      </c>
      <c r="X675" s="6">
        <f t="shared" si="495"/>
        <v>0.364166666666667</v>
      </c>
      <c r="AA675" s="6">
        <f t="shared" si="496"/>
        <v>0.490872210953347</v>
      </c>
      <c r="AW675" s="1">
        <f t="shared" si="497"/>
        <v>0.320881483472185</v>
      </c>
      <c r="CE675" s="1">
        <f t="shared" si="498"/>
        <v>0.345150501672241</v>
      </c>
      <c r="DM675" s="1">
        <f t="shared" si="499"/>
        <v>0.364166666666667</v>
      </c>
      <c r="EU675" s="1">
        <f t="shared" si="500"/>
        <v>0.490872210953347</v>
      </c>
      <c r="GE675" s="1">
        <f t="shared" si="501"/>
        <v>0.31614539306847</v>
      </c>
      <c r="GH675" s="6">
        <f t="shared" si="502"/>
        <v>0.320110957004161</v>
      </c>
      <c r="GK675" s="6">
        <f t="shared" si="503"/>
        <v>0.35082196572228</v>
      </c>
      <c r="GN675" s="6">
        <f t="shared" si="504"/>
        <v>0.375976964212258</v>
      </c>
      <c r="GQ675" s="6">
        <f t="shared" si="505"/>
        <v>0.484234234234234</v>
      </c>
      <c r="HM675" s="1">
        <f t="shared" si="506"/>
        <v>0.320110957004161</v>
      </c>
      <c r="IU675" s="1">
        <f t="shared" si="507"/>
        <v>0.35082196572228</v>
      </c>
      <c r="KC675" s="1">
        <f t="shared" si="508"/>
        <v>0.375976964212258</v>
      </c>
      <c r="LK675" s="1">
        <f t="shared" si="509"/>
        <v>0.484234234234234</v>
      </c>
      <c r="MU675" s="1">
        <f t="shared" si="510"/>
        <v>0.277508297166199</v>
      </c>
      <c r="MX675" s="6">
        <f t="shared" si="511"/>
        <v>0.288846061190074</v>
      </c>
      <c r="NA675" s="6">
        <f t="shared" si="512"/>
        <v>0.313097072419106</v>
      </c>
      <c r="ND675" s="6">
        <f t="shared" si="513"/>
        <v>0.35621052631579</v>
      </c>
      <c r="NG675" s="6">
        <f t="shared" si="514"/>
        <v>0.47007299270073</v>
      </c>
      <c r="OC675" s="1">
        <f t="shared" si="515"/>
        <v>0.288846061190074</v>
      </c>
      <c r="PK675" s="1">
        <f t="shared" si="516"/>
        <v>0.313097072419106</v>
      </c>
      <c r="QS675" s="1">
        <f t="shared" si="517"/>
        <v>0.35621052631579</v>
      </c>
      <c r="SA675" s="1">
        <f t="shared" si="518"/>
        <v>0.47007299270073</v>
      </c>
      <c r="TK675" s="1">
        <f t="shared" si="519"/>
        <v>0.275255838362634</v>
      </c>
      <c r="TN675" s="6">
        <f t="shared" si="520"/>
        <v>0.287931034482759</v>
      </c>
      <c r="TQ675" s="6">
        <f t="shared" si="521"/>
        <v>0.312002546959567</v>
      </c>
      <c r="TT675" s="6">
        <f t="shared" si="522"/>
        <v>0.356828193832599</v>
      </c>
      <c r="TW675" s="6">
        <f t="shared" si="523"/>
        <v>0.475187969924812</v>
      </c>
      <c r="US675" s="1">
        <f t="shared" si="524"/>
        <v>0.287931034482759</v>
      </c>
      <c r="WA675" s="1">
        <f t="shared" si="525"/>
        <v>0.312002546959567</v>
      </c>
      <c r="XI675" s="1">
        <f t="shared" si="526"/>
        <v>0.356828193832599</v>
      </c>
      <c r="YQ675" s="1">
        <f t="shared" si="527"/>
        <v>0.475187969924812</v>
      </c>
    </row>
    <row r="676" spans="15:667">
      <c r="O676" s="1">
        <f t="shared" si="492"/>
        <v>0.323916083916084</v>
      </c>
      <c r="R676" s="6">
        <f t="shared" si="493"/>
        <v>0.348514301582894</v>
      </c>
      <c r="U676" s="6">
        <f t="shared" si="494"/>
        <v>0.391053391053391</v>
      </c>
      <c r="X676" s="6">
        <f t="shared" si="495"/>
        <v>0.445135746606335</v>
      </c>
      <c r="AA676" s="6">
        <f t="shared" si="496"/>
        <v>0.571428571428571</v>
      </c>
      <c r="AW676" s="1">
        <f t="shared" si="497"/>
        <v>0.348514301582894</v>
      </c>
      <c r="CE676" s="1">
        <f t="shared" si="498"/>
        <v>0.391053391053391</v>
      </c>
      <c r="DM676" s="1">
        <f t="shared" si="499"/>
        <v>0.445135746606335</v>
      </c>
      <c r="EU676" s="1">
        <f t="shared" si="500"/>
        <v>0.571428571428571</v>
      </c>
      <c r="GE676" s="1">
        <f t="shared" si="501"/>
        <v>0.322892271662763</v>
      </c>
      <c r="GH676" s="6">
        <f t="shared" si="502"/>
        <v>0.348454203987287</v>
      </c>
      <c r="GK676" s="6">
        <f t="shared" si="503"/>
        <v>0.392120075046904</v>
      </c>
      <c r="GN676" s="6">
        <f t="shared" si="504"/>
        <v>0.441303011677935</v>
      </c>
      <c r="GQ676" s="6">
        <f t="shared" si="505"/>
        <v>0.568181818181818</v>
      </c>
      <c r="HM676" s="1">
        <f t="shared" si="506"/>
        <v>0.348454203987287</v>
      </c>
      <c r="IU676" s="1">
        <f t="shared" si="507"/>
        <v>0.392120075046904</v>
      </c>
      <c r="KC676" s="1">
        <f t="shared" si="508"/>
        <v>0.441303011677935</v>
      </c>
      <c r="LK676" s="1">
        <f t="shared" si="509"/>
        <v>0.568181818181818</v>
      </c>
      <c r="MU676" s="1">
        <f t="shared" si="510"/>
        <v>0.295116218333769</v>
      </c>
      <c r="MX676" s="6">
        <f t="shared" si="511"/>
        <v>0.313391739674593</v>
      </c>
      <c r="NA676" s="6">
        <f t="shared" si="512"/>
        <v>0.363963374754741</v>
      </c>
      <c r="ND676" s="6">
        <f t="shared" si="513"/>
        <v>0.422482685135855</v>
      </c>
      <c r="NG676" s="6">
        <f t="shared" si="514"/>
        <v>0.506194690265487</v>
      </c>
      <c r="OC676" s="1">
        <f t="shared" si="515"/>
        <v>0.313391739674593</v>
      </c>
      <c r="PK676" s="1">
        <f t="shared" si="516"/>
        <v>0.363963374754741</v>
      </c>
      <c r="QS676" s="1">
        <f t="shared" si="517"/>
        <v>0.422482685135855</v>
      </c>
      <c r="SA676" s="1">
        <f t="shared" si="518"/>
        <v>0.506194690265487</v>
      </c>
      <c r="TK676" s="1">
        <f t="shared" si="519"/>
        <v>0.293322519599892</v>
      </c>
      <c r="TN676" s="6">
        <f t="shared" si="520"/>
        <v>0.311674864095263</v>
      </c>
      <c r="TQ676" s="6">
        <f t="shared" si="521"/>
        <v>0.364786324786325</v>
      </c>
      <c r="TT676" s="6">
        <f t="shared" si="522"/>
        <v>0.427374301675978</v>
      </c>
      <c r="TW676" s="6">
        <f t="shared" si="523"/>
        <v>0.50381679389313</v>
      </c>
      <c r="US676" s="1">
        <f t="shared" si="524"/>
        <v>0.311674864095263</v>
      </c>
      <c r="WA676" s="1">
        <f t="shared" si="525"/>
        <v>0.364786324786325</v>
      </c>
      <c r="XI676" s="1">
        <f t="shared" si="526"/>
        <v>0.427374301675978</v>
      </c>
      <c r="YQ676" s="1">
        <f t="shared" si="527"/>
        <v>0.50381679389313</v>
      </c>
    </row>
    <row r="677" spans="15:667">
      <c r="O677" s="1">
        <f t="shared" si="492"/>
        <v>0.323651452282158</v>
      </c>
      <c r="R677" s="6">
        <f t="shared" si="493"/>
        <v>0.350149986364876</v>
      </c>
      <c r="U677" s="6">
        <f t="shared" si="494"/>
        <v>0.390106007067138</v>
      </c>
      <c r="X677" s="6">
        <f t="shared" si="495"/>
        <v>0.438769906644701</v>
      </c>
      <c r="AA677" s="6">
        <f t="shared" si="496"/>
        <v>0.564814814814815</v>
      </c>
      <c r="AW677" s="1">
        <f t="shared" si="497"/>
        <v>0.350149986364876</v>
      </c>
      <c r="CE677" s="1">
        <f t="shared" si="498"/>
        <v>0.390106007067138</v>
      </c>
      <c r="DM677" s="1">
        <f t="shared" si="499"/>
        <v>0.438769906644701</v>
      </c>
      <c r="EU677" s="1">
        <f t="shared" si="500"/>
        <v>0.564814814814815</v>
      </c>
      <c r="GE677" s="1">
        <f t="shared" si="501"/>
        <v>0.323336189660097</v>
      </c>
      <c r="GH677" s="6">
        <f t="shared" si="502"/>
        <v>0.350594227504244</v>
      </c>
      <c r="GK677" s="6">
        <f t="shared" si="503"/>
        <v>0.390243902439025</v>
      </c>
      <c r="GN677" s="6">
        <f t="shared" si="504"/>
        <v>0.444638694638695</v>
      </c>
      <c r="GQ677" s="6">
        <f t="shared" si="505"/>
        <v>0.577617328519856</v>
      </c>
      <c r="HM677" s="1">
        <f t="shared" si="506"/>
        <v>0.350594227504244</v>
      </c>
      <c r="IU677" s="1">
        <f t="shared" si="507"/>
        <v>0.390243902439025</v>
      </c>
      <c r="KC677" s="1">
        <f t="shared" si="508"/>
        <v>0.444638694638695</v>
      </c>
      <c r="LK677" s="1">
        <f t="shared" si="509"/>
        <v>0.577617328519856</v>
      </c>
      <c r="MU677" s="1">
        <f t="shared" si="510"/>
        <v>0.291361256544503</v>
      </c>
      <c r="MX677" s="6">
        <f t="shared" si="511"/>
        <v>0.314782608695652</v>
      </c>
      <c r="NA677" s="6">
        <f t="shared" si="512"/>
        <v>0.370631720430108</v>
      </c>
      <c r="ND677" s="6">
        <f t="shared" si="513"/>
        <v>0.418579234972678</v>
      </c>
      <c r="NG677" s="6">
        <f t="shared" si="514"/>
        <v>0.501811594202898</v>
      </c>
      <c r="OC677" s="1">
        <f t="shared" si="515"/>
        <v>0.314782608695652</v>
      </c>
      <c r="PK677" s="1">
        <f t="shared" si="516"/>
        <v>0.370631720430108</v>
      </c>
      <c r="QS677" s="1">
        <f t="shared" si="517"/>
        <v>0.418579234972678</v>
      </c>
      <c r="SA677" s="1">
        <f t="shared" si="518"/>
        <v>0.501811594202898</v>
      </c>
      <c r="TK677" s="1">
        <f t="shared" si="519"/>
        <v>0.296709273864563</v>
      </c>
      <c r="TN677" s="6">
        <f t="shared" si="520"/>
        <v>0.313911704312115</v>
      </c>
      <c r="TQ677" s="6">
        <f t="shared" si="521"/>
        <v>0.371519210433557</v>
      </c>
      <c r="TT677" s="6">
        <f t="shared" si="522"/>
        <v>0.423406862745098</v>
      </c>
      <c r="TW677" s="6">
        <f t="shared" si="523"/>
        <v>0.50880626223092</v>
      </c>
      <c r="US677" s="1">
        <f t="shared" si="524"/>
        <v>0.313911704312115</v>
      </c>
      <c r="WA677" s="1">
        <f t="shared" si="525"/>
        <v>0.371519210433557</v>
      </c>
      <c r="XI677" s="1">
        <f t="shared" si="526"/>
        <v>0.423406862745098</v>
      </c>
      <c r="YQ677" s="1">
        <f t="shared" si="527"/>
        <v>0.50880626223092</v>
      </c>
    </row>
    <row r="678" spans="15:667">
      <c r="O678" s="1">
        <f t="shared" si="492"/>
        <v>0.323736946090883</v>
      </c>
      <c r="R678" s="6">
        <f t="shared" si="493"/>
        <v>0.348339280812517</v>
      </c>
      <c r="U678" s="6">
        <f t="shared" si="494"/>
        <v>0.391605839416058</v>
      </c>
      <c r="X678" s="6">
        <f t="shared" si="495"/>
        <v>0.447338618346546</v>
      </c>
      <c r="AA678" s="6">
        <f t="shared" si="496"/>
        <v>0.557993730407524</v>
      </c>
      <c r="AW678" s="1">
        <f t="shared" si="497"/>
        <v>0.348339280812517</v>
      </c>
      <c r="CE678" s="1">
        <f t="shared" si="498"/>
        <v>0.391605839416058</v>
      </c>
      <c r="DM678" s="1">
        <f t="shared" si="499"/>
        <v>0.447338618346546</v>
      </c>
      <c r="EU678" s="1">
        <f t="shared" si="500"/>
        <v>0.557993730407524</v>
      </c>
      <c r="GE678" s="1">
        <f t="shared" si="501"/>
        <v>0.322880371660859</v>
      </c>
      <c r="GH678" s="6">
        <f t="shared" si="502"/>
        <v>0.349756516757376</v>
      </c>
      <c r="GK678" s="6">
        <f t="shared" si="503"/>
        <v>0.393198318685518</v>
      </c>
      <c r="GN678" s="6">
        <f t="shared" si="504"/>
        <v>0.446394984326019</v>
      </c>
      <c r="GQ678" s="6">
        <f t="shared" si="505"/>
        <v>0.571428571428571</v>
      </c>
      <c r="HM678" s="1">
        <f t="shared" si="506"/>
        <v>0.349756516757376</v>
      </c>
      <c r="IU678" s="1">
        <f t="shared" si="507"/>
        <v>0.393198318685518</v>
      </c>
      <c r="KC678" s="1">
        <f t="shared" si="508"/>
        <v>0.446394984326019</v>
      </c>
      <c r="LK678" s="1">
        <f t="shared" si="509"/>
        <v>0.571428571428571</v>
      </c>
      <c r="MU678" s="1">
        <f t="shared" si="510"/>
        <v>0.293595263724435</v>
      </c>
      <c r="MX678" s="6">
        <f t="shared" si="511"/>
        <v>0.319022945965951</v>
      </c>
      <c r="NA678" s="6">
        <f t="shared" si="512"/>
        <v>0.36411436082813</v>
      </c>
      <c r="ND678" s="6">
        <f t="shared" si="513"/>
        <v>0.417098445595855</v>
      </c>
      <c r="NG678" s="6">
        <f t="shared" si="514"/>
        <v>0.502712477396022</v>
      </c>
      <c r="OC678" s="1">
        <f t="shared" si="515"/>
        <v>0.319022945965951</v>
      </c>
      <c r="PK678" s="1">
        <f t="shared" si="516"/>
        <v>0.36411436082813</v>
      </c>
      <c r="QS678" s="1">
        <f t="shared" si="517"/>
        <v>0.417098445595855</v>
      </c>
      <c r="SA678" s="1">
        <f t="shared" si="518"/>
        <v>0.502712477396022</v>
      </c>
      <c r="TK678" s="1">
        <f t="shared" si="519"/>
        <v>0.292452830188679</v>
      </c>
      <c r="TN678" s="6">
        <f t="shared" si="520"/>
        <v>0.318123884782054</v>
      </c>
      <c r="TQ678" s="6">
        <f t="shared" si="521"/>
        <v>0.36493374108053</v>
      </c>
      <c r="TT678" s="6">
        <f t="shared" si="522"/>
        <v>0.422147273749298</v>
      </c>
      <c r="TW678" s="6">
        <f t="shared" si="523"/>
        <v>0.502</v>
      </c>
      <c r="US678" s="1">
        <f t="shared" si="524"/>
        <v>0.318123884782054</v>
      </c>
      <c r="WA678" s="1">
        <f t="shared" si="525"/>
        <v>0.36493374108053</v>
      </c>
      <c r="XI678" s="1">
        <f t="shared" si="526"/>
        <v>0.422147273749298</v>
      </c>
      <c r="YQ678" s="1">
        <f t="shared" si="527"/>
        <v>0.502</v>
      </c>
    </row>
    <row r="679" spans="15:667">
      <c r="O679" s="1">
        <f t="shared" si="492"/>
        <v>0.331736526946108</v>
      </c>
      <c r="R679" s="6">
        <f t="shared" si="493"/>
        <v>0.359131232792903</v>
      </c>
      <c r="U679" s="6">
        <f t="shared" si="494"/>
        <v>0.436893203883495</v>
      </c>
      <c r="X679" s="6">
        <f t="shared" si="495"/>
        <v>0.560938682816049</v>
      </c>
      <c r="AA679" s="6">
        <f t="shared" si="496"/>
        <v>0.644194756554307</v>
      </c>
      <c r="AW679" s="1">
        <f t="shared" si="497"/>
        <v>0.359131232792903</v>
      </c>
      <c r="CE679" s="1">
        <f t="shared" si="498"/>
        <v>0.436893203883495</v>
      </c>
      <c r="DM679" s="1">
        <f t="shared" si="499"/>
        <v>0.560938682816049</v>
      </c>
      <c r="EU679" s="1">
        <f t="shared" si="500"/>
        <v>0.644194756554307</v>
      </c>
      <c r="GE679" s="1">
        <f t="shared" si="501"/>
        <v>0.331273176761434</v>
      </c>
      <c r="GH679" s="6">
        <f t="shared" si="502"/>
        <v>0.360220278587626</v>
      </c>
      <c r="GK679" s="6">
        <f t="shared" si="503"/>
        <v>0.442730247779336</v>
      </c>
      <c r="GN679" s="6">
        <f t="shared" si="504"/>
        <v>0.562139917695473</v>
      </c>
      <c r="GQ679" s="6">
        <f t="shared" si="505"/>
        <v>0.647302904564315</v>
      </c>
      <c r="HM679" s="1">
        <f t="shared" si="506"/>
        <v>0.360220278587626</v>
      </c>
      <c r="IU679" s="1">
        <f t="shared" si="507"/>
        <v>0.442730247779336</v>
      </c>
      <c r="KC679" s="1">
        <f t="shared" si="508"/>
        <v>0.562139917695473</v>
      </c>
      <c r="LK679" s="1">
        <f t="shared" si="509"/>
        <v>0.647302904564315</v>
      </c>
      <c r="MU679" s="1">
        <f t="shared" si="510"/>
        <v>0.324653739612188</v>
      </c>
      <c r="MX679" s="6">
        <f t="shared" si="511"/>
        <v>0.340189873417722</v>
      </c>
      <c r="NA679" s="6">
        <f t="shared" si="512"/>
        <v>0.392808219178082</v>
      </c>
      <c r="ND679" s="6">
        <f t="shared" si="513"/>
        <v>0.515625</v>
      </c>
      <c r="NG679" s="6">
        <f t="shared" si="514"/>
        <v>0.581081081081081</v>
      </c>
      <c r="OC679" s="1">
        <f t="shared" si="515"/>
        <v>0.340189873417722</v>
      </c>
      <c r="PK679" s="1">
        <f t="shared" si="516"/>
        <v>0.392808219178082</v>
      </c>
      <c r="QS679" s="1">
        <f t="shared" si="517"/>
        <v>0.515625</v>
      </c>
      <c r="SA679" s="1">
        <f t="shared" si="518"/>
        <v>0.581081081081081</v>
      </c>
      <c r="TK679" s="1">
        <f t="shared" si="519"/>
        <v>0.324161650902838</v>
      </c>
      <c r="TN679" s="6">
        <f t="shared" si="520"/>
        <v>0.339808481532148</v>
      </c>
      <c r="TQ679" s="6">
        <f t="shared" si="521"/>
        <v>0.395106153292551</v>
      </c>
      <c r="TT679" s="6">
        <f t="shared" si="522"/>
        <v>0.519639407598197</v>
      </c>
      <c r="TW679" s="6">
        <f t="shared" si="523"/>
        <v>0.580882352941176</v>
      </c>
      <c r="US679" s="1">
        <f t="shared" si="524"/>
        <v>0.339808481532148</v>
      </c>
      <c r="WA679" s="1">
        <f t="shared" si="525"/>
        <v>0.395106153292551</v>
      </c>
      <c r="XI679" s="1">
        <f t="shared" si="526"/>
        <v>0.519639407598197</v>
      </c>
      <c r="YQ679" s="1">
        <f t="shared" si="527"/>
        <v>0.580882352941176</v>
      </c>
    </row>
    <row r="680" spans="15:667">
      <c r="O680" s="1">
        <f t="shared" si="492"/>
        <v>0.331658291457286</v>
      </c>
      <c r="R680" s="6">
        <f t="shared" si="493"/>
        <v>0.359193646915089</v>
      </c>
      <c r="U680" s="6">
        <f t="shared" si="494"/>
        <v>0.434485702091336</v>
      </c>
      <c r="X680" s="6">
        <f t="shared" si="495"/>
        <v>0.540948275862069</v>
      </c>
      <c r="AA680" s="6">
        <f t="shared" si="496"/>
        <v>0.635294117647059</v>
      </c>
      <c r="AW680" s="1">
        <f t="shared" si="497"/>
        <v>0.359193646915089</v>
      </c>
      <c r="CE680" s="1">
        <f t="shared" si="498"/>
        <v>0.434485702091336</v>
      </c>
      <c r="DM680" s="1">
        <f t="shared" si="499"/>
        <v>0.540948275862069</v>
      </c>
      <c r="EU680" s="1">
        <f t="shared" si="500"/>
        <v>0.635294117647059</v>
      </c>
      <c r="GE680" s="1">
        <f t="shared" si="501"/>
        <v>0.331493406930389</v>
      </c>
      <c r="GH680" s="6">
        <f t="shared" si="502"/>
        <v>0.352368999058676</v>
      </c>
      <c r="GK680" s="6">
        <f t="shared" si="503"/>
        <v>0.439421338155515</v>
      </c>
      <c r="GN680" s="6">
        <f t="shared" si="504"/>
        <v>0.566433566433566</v>
      </c>
      <c r="GQ680" s="6">
        <f t="shared" si="505"/>
        <v>0.645299145299145</v>
      </c>
      <c r="HM680" s="1">
        <f t="shared" si="506"/>
        <v>0.352368999058676</v>
      </c>
      <c r="IU680" s="1">
        <f t="shared" si="507"/>
        <v>0.439421338155515</v>
      </c>
      <c r="KC680" s="1">
        <f t="shared" si="508"/>
        <v>0.566433566433566</v>
      </c>
      <c r="LK680" s="1">
        <f t="shared" si="509"/>
        <v>0.645299145299145</v>
      </c>
      <c r="MU680" s="1">
        <f t="shared" si="510"/>
        <v>0.328611111111111</v>
      </c>
      <c r="MX680" s="6">
        <f t="shared" si="511"/>
        <v>0.34433097669547</v>
      </c>
      <c r="NA680" s="6">
        <f t="shared" si="512"/>
        <v>0.394820858460447</v>
      </c>
      <c r="ND680" s="6">
        <f t="shared" si="513"/>
        <v>0.519792342634653</v>
      </c>
      <c r="NG680" s="6">
        <f t="shared" si="514"/>
        <v>0.576344086021505</v>
      </c>
      <c r="OC680" s="1">
        <f t="shared" si="515"/>
        <v>0.34433097669547</v>
      </c>
      <c r="PK680" s="1">
        <f t="shared" si="516"/>
        <v>0.394820858460447</v>
      </c>
      <c r="QS680" s="1">
        <f t="shared" si="517"/>
        <v>0.519792342634653</v>
      </c>
      <c r="SA680" s="1">
        <f t="shared" si="518"/>
        <v>0.576344086021505</v>
      </c>
      <c r="TK680" s="1">
        <f t="shared" si="519"/>
        <v>0.328849456210647</v>
      </c>
      <c r="TN680" s="6">
        <f t="shared" si="520"/>
        <v>0.344846050870147</v>
      </c>
      <c r="TQ680" s="6">
        <f t="shared" si="521"/>
        <v>0.396532644780524</v>
      </c>
      <c r="TT680" s="6">
        <f t="shared" si="522"/>
        <v>0.51994301994302</v>
      </c>
      <c r="TW680" s="6">
        <f t="shared" si="523"/>
        <v>0.58472553699284</v>
      </c>
      <c r="US680" s="1">
        <f t="shared" si="524"/>
        <v>0.344846050870147</v>
      </c>
      <c r="WA680" s="1">
        <f t="shared" si="525"/>
        <v>0.396532644780524</v>
      </c>
      <c r="XI680" s="1">
        <f t="shared" si="526"/>
        <v>0.51994301994302</v>
      </c>
      <c r="YQ680" s="1">
        <f t="shared" si="527"/>
        <v>0.58472553699284</v>
      </c>
    </row>
    <row r="681" spans="15:667">
      <c r="O681" s="1">
        <f t="shared" si="492"/>
        <v>0.332938739271974</v>
      </c>
      <c r="R681" s="6">
        <f t="shared" si="493"/>
        <v>0.358308157099698</v>
      </c>
      <c r="U681" s="6">
        <f t="shared" si="494"/>
        <v>0.437527593818984</v>
      </c>
      <c r="X681" s="6">
        <f t="shared" si="495"/>
        <v>0.558211256746338</v>
      </c>
      <c r="AA681" s="6">
        <f t="shared" si="496"/>
        <v>0.629770992366412</v>
      </c>
      <c r="AW681" s="1">
        <f t="shared" si="497"/>
        <v>0.358308157099698</v>
      </c>
      <c r="CE681" s="1">
        <f t="shared" si="498"/>
        <v>0.437527593818984</v>
      </c>
      <c r="DM681" s="1">
        <f t="shared" si="499"/>
        <v>0.558211256746338</v>
      </c>
      <c r="EU681" s="1">
        <f t="shared" si="500"/>
        <v>0.629770992366412</v>
      </c>
      <c r="GE681" s="1">
        <f t="shared" si="501"/>
        <v>0.332515337423313</v>
      </c>
      <c r="GH681" s="6">
        <f t="shared" si="502"/>
        <v>0.354367423064967</v>
      </c>
      <c r="GK681" s="6">
        <f t="shared" si="503"/>
        <v>0.443289224952741</v>
      </c>
      <c r="GN681" s="6">
        <f t="shared" si="504"/>
        <v>0.562086092715232</v>
      </c>
      <c r="GQ681" s="6">
        <f t="shared" si="505"/>
        <v>0.648305084745763</v>
      </c>
      <c r="HM681" s="1">
        <f t="shared" si="506"/>
        <v>0.354367423064967</v>
      </c>
      <c r="IU681" s="1">
        <f t="shared" si="507"/>
        <v>0.443289224952741</v>
      </c>
      <c r="KC681" s="1">
        <f t="shared" si="508"/>
        <v>0.562086092715232</v>
      </c>
      <c r="LK681" s="1">
        <f t="shared" si="509"/>
        <v>0.648305084745763</v>
      </c>
      <c r="MU681" s="1">
        <f t="shared" si="510"/>
        <v>0.327841385087964</v>
      </c>
      <c r="MX681" s="6">
        <f t="shared" si="511"/>
        <v>0.341216216216216</v>
      </c>
      <c r="NA681" s="6">
        <f t="shared" si="512"/>
        <v>0.39732770745429</v>
      </c>
      <c r="ND681" s="6">
        <f t="shared" si="513"/>
        <v>0.52186938286399</v>
      </c>
      <c r="NG681" s="6">
        <f t="shared" si="514"/>
        <v>0.584269662921348</v>
      </c>
      <c r="OC681" s="1">
        <f t="shared" si="515"/>
        <v>0.341216216216216</v>
      </c>
      <c r="PK681" s="1">
        <f t="shared" si="516"/>
        <v>0.39732770745429</v>
      </c>
      <c r="QS681" s="1">
        <f t="shared" si="517"/>
        <v>0.52186938286399</v>
      </c>
      <c r="SA681" s="1">
        <f t="shared" si="518"/>
        <v>0.584269662921348</v>
      </c>
      <c r="TK681" s="1">
        <f t="shared" si="519"/>
        <v>0.327156919513607</v>
      </c>
      <c r="TN681" s="6">
        <f t="shared" si="520"/>
        <v>0.341099972907071</v>
      </c>
      <c r="TQ681" s="6">
        <f t="shared" si="521"/>
        <v>0.399926280869886</v>
      </c>
      <c r="TT681" s="6">
        <f t="shared" si="522"/>
        <v>0.522712310730744</v>
      </c>
      <c r="TW681" s="6">
        <f t="shared" si="523"/>
        <v>0.582926829268293</v>
      </c>
      <c r="US681" s="1">
        <f t="shared" si="524"/>
        <v>0.341099972907071</v>
      </c>
      <c r="WA681" s="1">
        <f t="shared" si="525"/>
        <v>0.399926280869886</v>
      </c>
      <c r="XI681" s="1">
        <f t="shared" si="526"/>
        <v>0.522712310730744</v>
      </c>
      <c r="YQ681" s="1">
        <f t="shared" si="527"/>
        <v>0.582926829268293</v>
      </c>
    </row>
    <row r="682" spans="15:667">
      <c r="O682" s="1">
        <f t="shared" si="492"/>
        <v>0.304126625211984</v>
      </c>
      <c r="R682" s="6">
        <f t="shared" si="493"/>
        <v>0.338139666383941</v>
      </c>
      <c r="U682" s="6">
        <f t="shared" si="494"/>
        <v>0.358065584630672</v>
      </c>
      <c r="X682" s="6">
        <f t="shared" si="495"/>
        <v>0.420164609053498</v>
      </c>
      <c r="AA682" s="6">
        <f t="shared" si="496"/>
        <v>0.5</v>
      </c>
      <c r="AW682" s="1">
        <f t="shared" si="497"/>
        <v>0.338139666383941</v>
      </c>
      <c r="CE682" s="1">
        <f t="shared" si="498"/>
        <v>0.358065584630672</v>
      </c>
      <c r="DM682" s="1">
        <f t="shared" si="499"/>
        <v>0.420164609053498</v>
      </c>
      <c r="EU682" s="1">
        <f t="shared" si="500"/>
        <v>0.5</v>
      </c>
      <c r="GE682" s="1">
        <f t="shared" si="501"/>
        <v>0.30286214953271</v>
      </c>
      <c r="GH682" s="6">
        <f t="shared" si="502"/>
        <v>0.337929011440305</v>
      </c>
      <c r="GK682" s="6">
        <f t="shared" si="503"/>
        <v>0.359353507565337</v>
      </c>
      <c r="GN682" s="6">
        <f t="shared" si="504"/>
        <v>0.425245098039216</v>
      </c>
      <c r="GQ682" s="6">
        <f t="shared" si="505"/>
        <v>0.498855835240275</v>
      </c>
      <c r="HM682" s="1">
        <f t="shared" si="506"/>
        <v>0.337929011440305</v>
      </c>
      <c r="IU682" s="1">
        <f t="shared" si="507"/>
        <v>0.359353507565337</v>
      </c>
      <c r="KC682" s="1">
        <f t="shared" si="508"/>
        <v>0.425245098039216</v>
      </c>
      <c r="LK682" s="1">
        <f t="shared" si="509"/>
        <v>0.498855835240275</v>
      </c>
      <c r="MU682" s="1">
        <f t="shared" si="510"/>
        <v>0.288206196303046</v>
      </c>
      <c r="MX682" s="6">
        <f t="shared" si="511"/>
        <v>0.31470893970894</v>
      </c>
      <c r="NA682" s="6">
        <f t="shared" si="512"/>
        <v>0.326708074534162</v>
      </c>
      <c r="ND682" s="6">
        <f t="shared" si="513"/>
        <v>0.362989323843416</v>
      </c>
      <c r="NG682" s="6">
        <f t="shared" si="514"/>
        <v>0.472307692307692</v>
      </c>
      <c r="OC682" s="1">
        <f t="shared" si="515"/>
        <v>0.31470893970894</v>
      </c>
      <c r="PK682" s="1">
        <f t="shared" si="516"/>
        <v>0.326708074534162</v>
      </c>
      <c r="QS682" s="1">
        <f t="shared" si="517"/>
        <v>0.362989323843416</v>
      </c>
      <c r="SA682" s="1">
        <f t="shared" si="518"/>
        <v>0.472307692307692</v>
      </c>
      <c r="TK682" s="1">
        <f t="shared" si="519"/>
        <v>0.286444324905863</v>
      </c>
      <c r="TN682" s="6">
        <f t="shared" si="520"/>
        <v>0.313757039420756</v>
      </c>
      <c r="TQ682" s="6">
        <f t="shared" si="521"/>
        <v>0.326517571884984</v>
      </c>
      <c r="TT682" s="6">
        <f t="shared" si="522"/>
        <v>0.380576208178439</v>
      </c>
      <c r="TW682" s="6">
        <f t="shared" si="523"/>
        <v>0.476744186046512</v>
      </c>
      <c r="US682" s="1">
        <f t="shared" si="524"/>
        <v>0.313757039420756</v>
      </c>
      <c r="WA682" s="1">
        <f t="shared" si="525"/>
        <v>0.326517571884984</v>
      </c>
      <c r="XI682" s="1">
        <f t="shared" si="526"/>
        <v>0.380576208178439</v>
      </c>
      <c r="YQ682" s="1">
        <f t="shared" si="527"/>
        <v>0.476744186046512</v>
      </c>
    </row>
    <row r="683" spans="15:667">
      <c r="O683" s="1">
        <f t="shared" si="492"/>
        <v>0.306433721575152</v>
      </c>
      <c r="R683" s="6">
        <f t="shared" si="493"/>
        <v>0.336388888888889</v>
      </c>
      <c r="U683" s="6">
        <f t="shared" si="494"/>
        <v>0.352748691099477</v>
      </c>
      <c r="X683" s="6">
        <f t="shared" si="495"/>
        <v>0.426915113871636</v>
      </c>
      <c r="AA683" s="6">
        <f t="shared" si="496"/>
        <v>0.495614035087719</v>
      </c>
      <c r="AW683" s="1">
        <f t="shared" si="497"/>
        <v>0.336388888888889</v>
      </c>
      <c r="CE683" s="1">
        <f t="shared" si="498"/>
        <v>0.352748691099477</v>
      </c>
      <c r="DM683" s="1">
        <f t="shared" si="499"/>
        <v>0.426915113871636</v>
      </c>
      <c r="EU683" s="1">
        <f t="shared" si="500"/>
        <v>0.495614035087719</v>
      </c>
      <c r="GE683" s="1">
        <f t="shared" si="501"/>
        <v>0.308287926584457</v>
      </c>
      <c r="GH683" s="6">
        <f t="shared" si="502"/>
        <v>0.336440431109817</v>
      </c>
      <c r="GK683" s="6">
        <f t="shared" si="503"/>
        <v>0.353279242731575</v>
      </c>
      <c r="GN683" s="6">
        <f t="shared" si="504"/>
        <v>0.427124614707177</v>
      </c>
      <c r="GQ683" s="6">
        <f t="shared" si="505"/>
        <v>0.501160092807425</v>
      </c>
      <c r="HM683" s="1">
        <f t="shared" si="506"/>
        <v>0.336440431109817</v>
      </c>
      <c r="IU683" s="1">
        <f t="shared" si="507"/>
        <v>0.353279242731575</v>
      </c>
      <c r="KC683" s="1">
        <f t="shared" si="508"/>
        <v>0.427124614707177</v>
      </c>
      <c r="LK683" s="1">
        <f t="shared" si="509"/>
        <v>0.501160092807425</v>
      </c>
      <c r="MU683" s="1">
        <f t="shared" si="510"/>
        <v>0.285714285714286</v>
      </c>
      <c r="MX683" s="6">
        <f t="shared" si="511"/>
        <v>0.311441765007696</v>
      </c>
      <c r="NA683" s="6">
        <f t="shared" si="512"/>
        <v>0.323412089598036</v>
      </c>
      <c r="ND683" s="6">
        <f t="shared" si="513"/>
        <v>0.370494551550712</v>
      </c>
      <c r="NG683" s="6">
        <f t="shared" si="514"/>
        <v>0.468702290076336</v>
      </c>
      <c r="OC683" s="1">
        <f t="shared" si="515"/>
        <v>0.311441765007696</v>
      </c>
      <c r="PK683" s="1">
        <f t="shared" si="516"/>
        <v>0.323412089598036</v>
      </c>
      <c r="QS683" s="1">
        <f t="shared" si="517"/>
        <v>0.370494551550712</v>
      </c>
      <c r="SA683" s="1">
        <f t="shared" si="518"/>
        <v>0.468702290076336</v>
      </c>
      <c r="TK683" s="1">
        <f t="shared" si="519"/>
        <v>0.284572342126299</v>
      </c>
      <c r="TN683" s="6">
        <f t="shared" si="520"/>
        <v>0.31006925945658</v>
      </c>
      <c r="TQ683" s="6">
        <f t="shared" si="521"/>
        <v>0.322303531657652</v>
      </c>
      <c r="TT683" s="6">
        <f t="shared" si="522"/>
        <v>0.365128660159716</v>
      </c>
      <c r="TW683" s="6">
        <f t="shared" si="523"/>
        <v>0.481481481481481</v>
      </c>
      <c r="US683" s="1">
        <f t="shared" si="524"/>
        <v>0.31006925945658</v>
      </c>
      <c r="WA683" s="1">
        <f t="shared" si="525"/>
        <v>0.322303531657652</v>
      </c>
      <c r="XI683" s="1">
        <f t="shared" si="526"/>
        <v>0.365128660159716</v>
      </c>
      <c r="YQ683" s="1">
        <f t="shared" si="527"/>
        <v>0.481481481481481</v>
      </c>
    </row>
    <row r="684" spans="15:667">
      <c r="O684" s="1">
        <f t="shared" si="492"/>
        <v>0.304938956714762</v>
      </c>
      <c r="R684" s="6">
        <f t="shared" si="493"/>
        <v>0.338551859099804</v>
      </c>
      <c r="U684" s="6">
        <f t="shared" si="494"/>
        <v>0.35718932986337</v>
      </c>
      <c r="X684" s="6">
        <f t="shared" si="495"/>
        <v>0.407391852162957</v>
      </c>
      <c r="AA684" s="6">
        <f t="shared" si="496"/>
        <v>0.494600431965443</v>
      </c>
      <c r="AW684" s="1">
        <f t="shared" si="497"/>
        <v>0.338551859099804</v>
      </c>
      <c r="CE684" s="1">
        <f t="shared" si="498"/>
        <v>0.35718932986337</v>
      </c>
      <c r="DM684" s="1">
        <f t="shared" si="499"/>
        <v>0.407391852162957</v>
      </c>
      <c r="EU684" s="1">
        <f t="shared" si="500"/>
        <v>0.494600431965443</v>
      </c>
      <c r="GE684" s="1">
        <f t="shared" si="501"/>
        <v>0.303448275862069</v>
      </c>
      <c r="GH684" s="6">
        <f t="shared" si="502"/>
        <v>0.338231057332181</v>
      </c>
      <c r="GK684" s="6">
        <f t="shared" si="503"/>
        <v>0.358587716072085</v>
      </c>
      <c r="GN684" s="6">
        <f t="shared" si="504"/>
        <v>0.419123841617523</v>
      </c>
      <c r="GQ684" s="6">
        <f t="shared" si="505"/>
        <v>0.501170960187354</v>
      </c>
      <c r="HM684" s="1">
        <f t="shared" si="506"/>
        <v>0.338231057332181</v>
      </c>
      <c r="IU684" s="1">
        <f t="shared" si="507"/>
        <v>0.358587716072085</v>
      </c>
      <c r="KC684" s="1">
        <f t="shared" si="508"/>
        <v>0.419123841617523</v>
      </c>
      <c r="LK684" s="1">
        <f t="shared" si="509"/>
        <v>0.501170960187354</v>
      </c>
      <c r="MU684" s="1">
        <f t="shared" si="510"/>
        <v>0.2843265949068</v>
      </c>
      <c r="MX684" s="6">
        <f t="shared" si="511"/>
        <v>0.316972358563679</v>
      </c>
      <c r="NA684" s="6">
        <f t="shared" si="512"/>
        <v>0.327975270479135</v>
      </c>
      <c r="ND684" s="6">
        <f t="shared" si="513"/>
        <v>0.381016042780749</v>
      </c>
      <c r="NG684" s="6">
        <f t="shared" si="514"/>
        <v>0.47218045112782</v>
      </c>
      <c r="OC684" s="1">
        <f t="shared" si="515"/>
        <v>0.316972358563679</v>
      </c>
      <c r="PK684" s="1">
        <f t="shared" si="516"/>
        <v>0.327975270479135</v>
      </c>
      <c r="QS684" s="1">
        <f t="shared" si="517"/>
        <v>0.381016042780749</v>
      </c>
      <c r="SA684" s="1">
        <f t="shared" si="518"/>
        <v>0.47218045112782</v>
      </c>
      <c r="TK684" s="1">
        <f t="shared" si="519"/>
        <v>0.28215542919036</v>
      </c>
      <c r="TN684" s="6">
        <f t="shared" si="520"/>
        <v>0.315972222222222</v>
      </c>
      <c r="TQ684" s="6">
        <f t="shared" si="521"/>
        <v>0.327492832112138</v>
      </c>
      <c r="TT684" s="6">
        <f t="shared" si="522"/>
        <v>0.367549668874172</v>
      </c>
      <c r="TW684" s="6">
        <f t="shared" si="523"/>
        <v>0.477272727272727</v>
      </c>
      <c r="US684" s="1">
        <f t="shared" si="524"/>
        <v>0.315972222222222</v>
      </c>
      <c r="WA684" s="1">
        <f t="shared" si="525"/>
        <v>0.327492832112138</v>
      </c>
      <c r="XI684" s="1">
        <f t="shared" si="526"/>
        <v>0.367549668874172</v>
      </c>
      <c r="YQ684" s="1">
        <f t="shared" si="527"/>
        <v>0.477272727272727</v>
      </c>
    </row>
    <row r="685" spans="15:667">
      <c r="O685" s="1">
        <f t="shared" si="492"/>
        <v>0.305586283185841</v>
      </c>
      <c r="R685" s="6">
        <f t="shared" si="493"/>
        <v>0.337818895430334</v>
      </c>
      <c r="U685" s="6">
        <f t="shared" si="494"/>
        <v>0.35964035964036</v>
      </c>
      <c r="X685" s="6">
        <f t="shared" si="495"/>
        <v>0.425266903914591</v>
      </c>
      <c r="AA685" s="6">
        <f t="shared" si="496"/>
        <v>0.529850746268657</v>
      </c>
      <c r="AW685" s="1">
        <f t="shared" si="497"/>
        <v>0.337818895430334</v>
      </c>
      <c r="CE685" s="1">
        <f t="shared" si="498"/>
        <v>0.35964035964036</v>
      </c>
      <c r="DM685" s="1">
        <f t="shared" si="499"/>
        <v>0.425266903914591</v>
      </c>
      <c r="EU685" s="1">
        <f t="shared" si="500"/>
        <v>0.529850746268657</v>
      </c>
      <c r="GE685" s="1">
        <f t="shared" si="501"/>
        <v>0.309749784296808</v>
      </c>
      <c r="GH685" s="6">
        <f t="shared" si="502"/>
        <v>0.341484464902186</v>
      </c>
      <c r="GK685" s="6">
        <f t="shared" si="503"/>
        <v>0.36036036036036</v>
      </c>
      <c r="GN685" s="6">
        <f t="shared" si="504"/>
        <v>0.429417122040073</v>
      </c>
      <c r="GQ685" s="6">
        <f t="shared" si="505"/>
        <v>0.541772151898734</v>
      </c>
      <c r="HM685" s="1">
        <f t="shared" si="506"/>
        <v>0.341484464902186</v>
      </c>
      <c r="IU685" s="1">
        <f t="shared" si="507"/>
        <v>0.36036036036036</v>
      </c>
      <c r="KC685" s="1">
        <f t="shared" si="508"/>
        <v>0.429417122040073</v>
      </c>
      <c r="LK685" s="1">
        <f t="shared" si="509"/>
        <v>0.541772151898734</v>
      </c>
      <c r="MU685" s="1">
        <f t="shared" si="510"/>
        <v>0.284246575342466</v>
      </c>
      <c r="MX685" s="6">
        <f t="shared" si="511"/>
        <v>0.317360565593087</v>
      </c>
      <c r="NA685" s="6">
        <f t="shared" si="512"/>
        <v>0.336764232872306</v>
      </c>
      <c r="ND685" s="6">
        <f t="shared" si="513"/>
        <v>0.412972972972973</v>
      </c>
      <c r="NG685" s="6">
        <f t="shared" si="514"/>
        <v>0.485759493670886</v>
      </c>
      <c r="OC685" s="1">
        <f t="shared" si="515"/>
        <v>0.317360565593087</v>
      </c>
      <c r="PK685" s="1">
        <f t="shared" si="516"/>
        <v>0.336764232872306</v>
      </c>
      <c r="QS685" s="1">
        <f t="shared" si="517"/>
        <v>0.412972972972973</v>
      </c>
      <c r="SA685" s="1">
        <f t="shared" si="518"/>
        <v>0.485759493670886</v>
      </c>
      <c r="TK685" s="1">
        <f t="shared" si="519"/>
        <v>0.289945652173913</v>
      </c>
      <c r="TN685" s="6">
        <f t="shared" si="520"/>
        <v>0.317020704490454</v>
      </c>
      <c r="TQ685" s="6">
        <f t="shared" si="521"/>
        <v>0.33994053518335</v>
      </c>
      <c r="TT685" s="6">
        <f t="shared" si="522"/>
        <v>0.417861080485116</v>
      </c>
      <c r="TW685" s="6">
        <f t="shared" si="523"/>
        <v>0.481788079470199</v>
      </c>
      <c r="US685" s="1">
        <f t="shared" si="524"/>
        <v>0.317020704490454</v>
      </c>
      <c r="WA685" s="1">
        <f t="shared" si="525"/>
        <v>0.33994053518335</v>
      </c>
      <c r="XI685" s="1">
        <f t="shared" si="526"/>
        <v>0.417861080485116</v>
      </c>
      <c r="YQ685" s="1">
        <f t="shared" si="527"/>
        <v>0.481788079470199</v>
      </c>
    </row>
    <row r="686" spans="15:667">
      <c r="O686" s="1">
        <f t="shared" si="492"/>
        <v>0.309510869565217</v>
      </c>
      <c r="R686" s="6">
        <f t="shared" si="493"/>
        <v>0.34013230429989</v>
      </c>
      <c r="U686" s="6">
        <f t="shared" si="494"/>
        <v>0.36260162601626</v>
      </c>
      <c r="X686" s="6">
        <f t="shared" si="495"/>
        <v>0.42883295194508</v>
      </c>
      <c r="AA686" s="6">
        <f t="shared" si="496"/>
        <v>0.539083557951483</v>
      </c>
      <c r="AW686" s="1">
        <f t="shared" si="497"/>
        <v>0.34013230429989</v>
      </c>
      <c r="CE686" s="1">
        <f t="shared" si="498"/>
        <v>0.36260162601626</v>
      </c>
      <c r="DM686" s="1">
        <f t="shared" si="499"/>
        <v>0.42883295194508</v>
      </c>
      <c r="EU686" s="1">
        <f t="shared" si="500"/>
        <v>0.539083557951483</v>
      </c>
      <c r="GE686" s="1">
        <f t="shared" si="501"/>
        <v>0.307759119861031</v>
      </c>
      <c r="GH686" s="6">
        <f t="shared" si="502"/>
        <v>0.33863184785694</v>
      </c>
      <c r="GK686" s="6">
        <f t="shared" si="503"/>
        <v>0.363207547169811</v>
      </c>
      <c r="GN686" s="6">
        <f t="shared" si="504"/>
        <v>0.428430890309887</v>
      </c>
      <c r="GQ686" s="6">
        <f t="shared" si="505"/>
        <v>0.542553191489362</v>
      </c>
      <c r="HM686" s="1">
        <f t="shared" si="506"/>
        <v>0.33863184785694</v>
      </c>
      <c r="IU686" s="1">
        <f t="shared" si="507"/>
        <v>0.363207547169811</v>
      </c>
      <c r="KC686" s="1">
        <f t="shared" si="508"/>
        <v>0.428430890309887</v>
      </c>
      <c r="LK686" s="1">
        <f t="shared" si="509"/>
        <v>0.542553191489362</v>
      </c>
      <c r="MU686" s="1">
        <f t="shared" si="510"/>
        <v>0.289424860853432</v>
      </c>
      <c r="MX686" s="6">
        <f t="shared" si="511"/>
        <v>0.315748642358417</v>
      </c>
      <c r="NA686" s="6">
        <f t="shared" si="512"/>
        <v>0.339628681177977</v>
      </c>
      <c r="ND686" s="6">
        <f t="shared" si="513"/>
        <v>0.414198161389173</v>
      </c>
      <c r="NG686" s="6">
        <f t="shared" si="514"/>
        <v>0.486798679867987</v>
      </c>
      <c r="OC686" s="1">
        <f t="shared" si="515"/>
        <v>0.315748642358417</v>
      </c>
      <c r="PK686" s="1">
        <f t="shared" si="516"/>
        <v>0.339628681177977</v>
      </c>
      <c r="QS686" s="1">
        <f t="shared" si="517"/>
        <v>0.414198161389173</v>
      </c>
      <c r="SA686" s="1">
        <f t="shared" si="518"/>
        <v>0.486798679867987</v>
      </c>
      <c r="TK686" s="1">
        <f t="shared" si="519"/>
        <v>0.285244103126714</v>
      </c>
      <c r="TN686" s="6">
        <f t="shared" si="520"/>
        <v>0.314567769477054</v>
      </c>
      <c r="TQ686" s="6">
        <f t="shared" si="521"/>
        <v>0.339363484087102</v>
      </c>
      <c r="TT686" s="6">
        <f t="shared" si="522"/>
        <v>0.414087513340448</v>
      </c>
      <c r="TW686" s="6">
        <f t="shared" si="523"/>
        <v>0.483478260869565</v>
      </c>
      <c r="US686" s="1">
        <f t="shared" si="524"/>
        <v>0.314567769477054</v>
      </c>
      <c r="WA686" s="1">
        <f t="shared" si="525"/>
        <v>0.339363484087102</v>
      </c>
      <c r="XI686" s="1">
        <f t="shared" si="526"/>
        <v>0.414087513340448</v>
      </c>
      <c r="YQ686" s="1">
        <f t="shared" si="527"/>
        <v>0.483478260869565</v>
      </c>
    </row>
    <row r="687" spans="15:667">
      <c r="O687" s="1">
        <f t="shared" si="492"/>
        <v>0.305343511450382</v>
      </c>
      <c r="R687" s="6">
        <f t="shared" si="493"/>
        <v>0.338457315399396</v>
      </c>
      <c r="U687" s="6">
        <f t="shared" si="494"/>
        <v>0.359714673913043</v>
      </c>
      <c r="X687" s="6">
        <f t="shared" si="495"/>
        <v>0.428633784373636</v>
      </c>
      <c r="AA687" s="6">
        <f t="shared" si="496"/>
        <v>0.539325842696629</v>
      </c>
      <c r="AW687" s="1">
        <f t="shared" si="497"/>
        <v>0.338457315399396</v>
      </c>
      <c r="CE687" s="1">
        <f t="shared" si="498"/>
        <v>0.359714673913043</v>
      </c>
      <c r="DM687" s="1">
        <f t="shared" si="499"/>
        <v>0.428633784373636</v>
      </c>
      <c r="EU687" s="1">
        <f t="shared" si="500"/>
        <v>0.539325842696629</v>
      </c>
      <c r="GE687" s="1">
        <f t="shared" si="501"/>
        <v>0.307228915662651</v>
      </c>
      <c r="GH687" s="6">
        <f t="shared" si="502"/>
        <v>0.338180781294554</v>
      </c>
      <c r="GK687" s="6">
        <f t="shared" si="503"/>
        <v>0.359817990899545</v>
      </c>
      <c r="GN687" s="6">
        <f t="shared" si="504"/>
        <v>0.429164743885556</v>
      </c>
      <c r="GQ687" s="6">
        <f t="shared" si="505"/>
        <v>0.541554959785523</v>
      </c>
      <c r="HM687" s="1">
        <f t="shared" si="506"/>
        <v>0.338180781294554</v>
      </c>
      <c r="IU687" s="1">
        <f t="shared" si="507"/>
        <v>0.359817990899545</v>
      </c>
      <c r="KC687" s="1">
        <f t="shared" si="508"/>
        <v>0.429164743885556</v>
      </c>
      <c r="LK687" s="1">
        <f t="shared" si="509"/>
        <v>0.541554959785523</v>
      </c>
      <c r="MU687" s="1">
        <f t="shared" si="510"/>
        <v>0.288640595903166</v>
      </c>
      <c r="MX687" s="6">
        <f t="shared" si="511"/>
        <v>0.314522391923375</v>
      </c>
      <c r="NA687" s="6">
        <f t="shared" si="512"/>
        <v>0.341214057507987</v>
      </c>
      <c r="ND687" s="6">
        <f t="shared" si="513"/>
        <v>0.418926103136629</v>
      </c>
      <c r="NG687" s="6">
        <f t="shared" si="514"/>
        <v>0.489430894308943</v>
      </c>
      <c r="OC687" s="1">
        <f t="shared" si="515"/>
        <v>0.314522391923375</v>
      </c>
      <c r="PK687" s="1">
        <f t="shared" si="516"/>
        <v>0.341214057507987</v>
      </c>
      <c r="QS687" s="1">
        <f t="shared" si="517"/>
        <v>0.418926103136629</v>
      </c>
      <c r="SA687" s="1">
        <f t="shared" si="518"/>
        <v>0.489430894308943</v>
      </c>
      <c r="TK687" s="1">
        <f t="shared" si="519"/>
        <v>0.287537333695357</v>
      </c>
      <c r="TN687" s="6">
        <f t="shared" si="520"/>
        <v>0.313919316056639</v>
      </c>
      <c r="TQ687" s="6">
        <f t="shared" si="521"/>
        <v>0.338435940099834</v>
      </c>
      <c r="TT687" s="6">
        <f t="shared" si="522"/>
        <v>0.41289966923925</v>
      </c>
      <c r="TW687" s="6">
        <f t="shared" si="523"/>
        <v>0.488095238095238</v>
      </c>
      <c r="US687" s="1">
        <f t="shared" si="524"/>
        <v>0.313919316056639</v>
      </c>
      <c r="WA687" s="1">
        <f t="shared" si="525"/>
        <v>0.338435940099834</v>
      </c>
      <c r="XI687" s="1">
        <f t="shared" si="526"/>
        <v>0.41289966923925</v>
      </c>
      <c r="YQ687" s="1">
        <f t="shared" si="527"/>
        <v>0.488095238095238</v>
      </c>
    </row>
    <row r="688" spans="15:667">
      <c r="O688" s="1">
        <f t="shared" si="492"/>
        <v>0.283624967354401</v>
      </c>
      <c r="R688" s="6">
        <f t="shared" si="493"/>
        <v>0.292457805907173</v>
      </c>
      <c r="U688" s="6">
        <f t="shared" si="494"/>
        <v>0.372085696282294</v>
      </c>
      <c r="X688" s="6">
        <f t="shared" si="495"/>
        <v>0.499719887955182</v>
      </c>
      <c r="AA688" s="6">
        <f t="shared" si="496"/>
        <v>0.574923547400612</v>
      </c>
      <c r="AW688" s="1">
        <f t="shared" si="497"/>
        <v>0.292457805907173</v>
      </c>
      <c r="CE688" s="1">
        <f t="shared" si="498"/>
        <v>0.372085696282294</v>
      </c>
      <c r="DM688" s="1">
        <f t="shared" si="499"/>
        <v>0.499719887955182</v>
      </c>
      <c r="EU688" s="1">
        <f t="shared" si="500"/>
        <v>0.574923547400612</v>
      </c>
      <c r="GE688" s="1">
        <f t="shared" si="501"/>
        <v>0.286130227633669</v>
      </c>
      <c r="GH688" s="6">
        <f t="shared" si="502"/>
        <v>0.290656496867338</v>
      </c>
      <c r="GK688" s="6">
        <f t="shared" si="503"/>
        <v>0.371675531914894</v>
      </c>
      <c r="GN688" s="6">
        <f t="shared" si="504"/>
        <v>0.510588235294118</v>
      </c>
      <c r="GQ688" s="6">
        <f t="shared" si="505"/>
        <v>0.579411764705882</v>
      </c>
      <c r="HM688" s="1">
        <f t="shared" si="506"/>
        <v>0.290656496867338</v>
      </c>
      <c r="IU688" s="1">
        <f t="shared" si="507"/>
        <v>0.371675531914894</v>
      </c>
      <c r="KC688" s="1">
        <f t="shared" si="508"/>
        <v>0.510588235294118</v>
      </c>
      <c r="LK688" s="1">
        <f t="shared" si="509"/>
        <v>0.579411764705882</v>
      </c>
      <c r="MU688" s="1">
        <f t="shared" si="510"/>
        <v>0.27170582226762</v>
      </c>
      <c r="MX688" s="6">
        <f t="shared" si="511"/>
        <v>0.285394376710624</v>
      </c>
      <c r="NA688" s="6">
        <f t="shared" si="512"/>
        <v>0.323646375038238</v>
      </c>
      <c r="ND688" s="6">
        <f t="shared" si="513"/>
        <v>0.469681397738952</v>
      </c>
      <c r="NG688" s="6">
        <f t="shared" si="514"/>
        <v>0.540603248259861</v>
      </c>
      <c r="OC688" s="1">
        <f t="shared" si="515"/>
        <v>0.285394376710624</v>
      </c>
      <c r="PK688" s="1">
        <f t="shared" si="516"/>
        <v>0.323646375038238</v>
      </c>
      <c r="QS688" s="1">
        <f t="shared" si="517"/>
        <v>0.469681397738952</v>
      </c>
      <c r="SA688" s="1">
        <f t="shared" si="518"/>
        <v>0.540603248259861</v>
      </c>
      <c r="TK688" s="1">
        <f t="shared" si="519"/>
        <v>0.276883116883117</v>
      </c>
      <c r="TN688" s="6">
        <f t="shared" si="520"/>
        <v>0.283700666324961</v>
      </c>
      <c r="TQ688" s="6">
        <f t="shared" si="521"/>
        <v>0.323372129600503</v>
      </c>
      <c r="TT688" s="6">
        <f t="shared" si="522"/>
        <v>0.467328802927339</v>
      </c>
      <c r="TW688" s="6">
        <f t="shared" si="523"/>
        <v>0.545454545454545</v>
      </c>
      <c r="US688" s="1">
        <f t="shared" si="524"/>
        <v>0.283700666324961</v>
      </c>
      <c r="WA688" s="1">
        <f t="shared" si="525"/>
        <v>0.323372129600503</v>
      </c>
      <c r="XI688" s="1">
        <f t="shared" si="526"/>
        <v>0.467328802927339</v>
      </c>
      <c r="YQ688" s="1">
        <f t="shared" si="527"/>
        <v>0.545454545454545</v>
      </c>
    </row>
    <row r="689" spans="15:667">
      <c r="O689" s="1">
        <f t="shared" si="492"/>
        <v>0.283173734610123</v>
      </c>
      <c r="R689" s="6">
        <f t="shared" si="493"/>
        <v>0.29296364111954</v>
      </c>
      <c r="U689" s="6">
        <f t="shared" si="494"/>
        <v>0.370495842315984</v>
      </c>
      <c r="X689" s="6">
        <f t="shared" si="495"/>
        <v>0.516893894487255</v>
      </c>
      <c r="AA689" s="6">
        <f t="shared" si="496"/>
        <v>0.580745341614907</v>
      </c>
      <c r="AW689" s="1">
        <f t="shared" si="497"/>
        <v>0.29296364111954</v>
      </c>
      <c r="CE689" s="1">
        <f t="shared" si="498"/>
        <v>0.370495842315984</v>
      </c>
      <c r="DM689" s="1">
        <f t="shared" si="499"/>
        <v>0.516893894487255</v>
      </c>
      <c r="EU689" s="1">
        <f t="shared" si="500"/>
        <v>0.580745341614907</v>
      </c>
      <c r="GE689" s="1">
        <f t="shared" si="501"/>
        <v>0.286954234613362</v>
      </c>
      <c r="GH689" s="6">
        <f t="shared" si="502"/>
        <v>0.291238507301244</v>
      </c>
      <c r="GK689" s="6">
        <f t="shared" si="503"/>
        <v>0.372070626003211</v>
      </c>
      <c r="GN689" s="6">
        <f t="shared" si="504"/>
        <v>0.505761067313523</v>
      </c>
      <c r="GQ689" s="6">
        <f t="shared" si="505"/>
        <v>0.573134328358209</v>
      </c>
      <c r="HM689" s="1">
        <f t="shared" si="506"/>
        <v>0.291238507301244</v>
      </c>
      <c r="IU689" s="1">
        <f t="shared" si="507"/>
        <v>0.372070626003211</v>
      </c>
      <c r="KC689" s="1">
        <f t="shared" si="508"/>
        <v>0.505761067313523</v>
      </c>
      <c r="LK689" s="1">
        <f t="shared" si="509"/>
        <v>0.573134328358209</v>
      </c>
      <c r="MU689" s="1">
        <f t="shared" si="510"/>
        <v>0.275533830717777</v>
      </c>
      <c r="MX689" s="6">
        <f t="shared" si="511"/>
        <v>0.287478389725858</v>
      </c>
      <c r="NA689" s="6">
        <f t="shared" si="512"/>
        <v>0.32803738317757</v>
      </c>
      <c r="ND689" s="6">
        <f t="shared" si="513"/>
        <v>0.464730290456432</v>
      </c>
      <c r="NG689" s="6">
        <f t="shared" si="514"/>
        <v>0.547126436781609</v>
      </c>
      <c r="OC689" s="1">
        <f t="shared" si="515"/>
        <v>0.287478389725858</v>
      </c>
      <c r="PK689" s="1">
        <f t="shared" si="516"/>
        <v>0.32803738317757</v>
      </c>
      <c r="QS689" s="1">
        <f t="shared" si="517"/>
        <v>0.464730290456432</v>
      </c>
      <c r="SA689" s="1">
        <f t="shared" si="518"/>
        <v>0.547126436781609</v>
      </c>
      <c r="TK689" s="1">
        <f t="shared" si="519"/>
        <v>0.27859778597786</v>
      </c>
      <c r="TN689" s="6">
        <f t="shared" si="520"/>
        <v>0.284870279989725</v>
      </c>
      <c r="TQ689" s="6">
        <f t="shared" si="521"/>
        <v>0.327476038338658</v>
      </c>
      <c r="TT689" s="6">
        <f t="shared" si="522"/>
        <v>0.46246719160105</v>
      </c>
      <c r="TW689" s="6">
        <f t="shared" si="523"/>
        <v>0.541666666666667</v>
      </c>
      <c r="US689" s="1">
        <f t="shared" si="524"/>
        <v>0.284870279989725</v>
      </c>
      <c r="WA689" s="1">
        <f t="shared" si="525"/>
        <v>0.327476038338658</v>
      </c>
      <c r="XI689" s="1">
        <f t="shared" si="526"/>
        <v>0.46246719160105</v>
      </c>
      <c r="YQ689" s="1">
        <f t="shared" si="527"/>
        <v>0.541666666666667</v>
      </c>
    </row>
    <row r="690" spans="15:667">
      <c r="O690" s="1">
        <f t="shared" si="492"/>
        <v>0.287473794549266</v>
      </c>
      <c r="R690" s="6">
        <f t="shared" si="493"/>
        <v>0.292117057737938</v>
      </c>
      <c r="U690" s="6">
        <f t="shared" si="494"/>
        <v>0.371355334828581</v>
      </c>
      <c r="X690" s="6">
        <f t="shared" si="495"/>
        <v>0.521270866989768</v>
      </c>
      <c r="AA690" s="6">
        <f t="shared" si="496"/>
        <v>0.579617834394905</v>
      </c>
      <c r="AW690" s="1">
        <f t="shared" si="497"/>
        <v>0.292117057737938</v>
      </c>
      <c r="CE690" s="1">
        <f t="shared" si="498"/>
        <v>0.371355334828581</v>
      </c>
      <c r="DM690" s="1">
        <f t="shared" si="499"/>
        <v>0.521270866989768</v>
      </c>
      <c r="EU690" s="1">
        <f t="shared" si="500"/>
        <v>0.579617834394905</v>
      </c>
      <c r="GE690" s="1">
        <f t="shared" si="501"/>
        <v>0.284196547144754</v>
      </c>
      <c r="GH690" s="6">
        <f t="shared" si="502"/>
        <v>0.291755888650964</v>
      </c>
      <c r="GK690" s="6">
        <f t="shared" si="503"/>
        <v>0.372724263488911</v>
      </c>
      <c r="GN690" s="6">
        <f t="shared" si="504"/>
        <v>0.51650260567458</v>
      </c>
      <c r="GQ690" s="6">
        <f t="shared" si="505"/>
        <v>0.573573573573574</v>
      </c>
      <c r="HM690" s="1">
        <f t="shared" si="506"/>
        <v>0.291755888650964</v>
      </c>
      <c r="IU690" s="1">
        <f t="shared" si="507"/>
        <v>0.372724263488911</v>
      </c>
      <c r="KC690" s="1">
        <f t="shared" si="508"/>
        <v>0.51650260567458</v>
      </c>
      <c r="LK690" s="1">
        <f t="shared" si="509"/>
        <v>0.573573573573574</v>
      </c>
      <c r="MU690" s="1">
        <f t="shared" si="510"/>
        <v>0.270672829994864</v>
      </c>
      <c r="MX690" s="6">
        <f t="shared" si="511"/>
        <v>0.284378843788438</v>
      </c>
      <c r="NA690" s="6">
        <f t="shared" si="512"/>
        <v>0.326680994780473</v>
      </c>
      <c r="ND690" s="6">
        <f t="shared" si="513"/>
        <v>0.465702036441586</v>
      </c>
      <c r="NG690" s="6">
        <f t="shared" si="514"/>
        <v>0.546099290780142</v>
      </c>
      <c r="OC690" s="1">
        <f t="shared" si="515"/>
        <v>0.284378843788438</v>
      </c>
      <c r="PK690" s="1">
        <f t="shared" si="516"/>
        <v>0.326680994780473</v>
      </c>
      <c r="QS690" s="1">
        <f t="shared" si="517"/>
        <v>0.465702036441586</v>
      </c>
      <c r="SA690" s="1">
        <f t="shared" si="518"/>
        <v>0.546099290780142</v>
      </c>
      <c r="TK690" s="1">
        <f t="shared" si="519"/>
        <v>0.275889121338912</v>
      </c>
      <c r="TN690" s="6">
        <f t="shared" si="520"/>
        <v>0.282403870639165</v>
      </c>
      <c r="TQ690" s="6">
        <f t="shared" si="521"/>
        <v>0.325633622072506</v>
      </c>
      <c r="TT690" s="6">
        <f t="shared" si="522"/>
        <v>0.465903175429464</v>
      </c>
      <c r="TW690" s="6">
        <f t="shared" si="523"/>
        <v>0.541202672605791</v>
      </c>
      <c r="US690" s="1">
        <f t="shared" si="524"/>
        <v>0.282403870639165</v>
      </c>
      <c r="WA690" s="1">
        <f t="shared" si="525"/>
        <v>0.325633622072506</v>
      </c>
      <c r="XI690" s="1">
        <f t="shared" si="526"/>
        <v>0.465903175429464</v>
      </c>
      <c r="YQ690" s="1">
        <f t="shared" si="527"/>
        <v>0.541202672605791</v>
      </c>
    </row>
    <row r="691" spans="15:667">
      <c r="O691" s="1">
        <f t="shared" si="492"/>
        <v>0.304864253393665</v>
      </c>
      <c r="R691" s="6">
        <f t="shared" si="493"/>
        <v>0.335948444942561</v>
      </c>
      <c r="U691" s="6">
        <f t="shared" si="494"/>
        <v>0.357595993322203</v>
      </c>
      <c r="X691" s="6">
        <f t="shared" si="495"/>
        <v>0.428262748487468</v>
      </c>
      <c r="AA691" s="6">
        <f t="shared" si="496"/>
        <v>0.502100840336134</v>
      </c>
      <c r="AW691" s="1">
        <f t="shared" si="497"/>
        <v>0.335948444942561</v>
      </c>
      <c r="CE691" s="1">
        <f t="shared" si="498"/>
        <v>0.357595993322203</v>
      </c>
      <c r="DM691" s="1">
        <f t="shared" si="499"/>
        <v>0.428262748487468</v>
      </c>
      <c r="EU691" s="1">
        <f t="shared" si="500"/>
        <v>0.502100840336134</v>
      </c>
      <c r="GE691" s="1">
        <f t="shared" si="501"/>
        <v>0.303519061583578</v>
      </c>
      <c r="GH691" s="6">
        <f t="shared" si="502"/>
        <v>0.334998530708199</v>
      </c>
      <c r="GK691" s="6">
        <f t="shared" si="503"/>
        <v>0.358568479008947</v>
      </c>
      <c r="GN691" s="6">
        <f t="shared" si="504"/>
        <v>0.425118687958567</v>
      </c>
      <c r="GQ691" s="6">
        <f t="shared" si="505"/>
        <v>0.502222222222222</v>
      </c>
      <c r="HM691" s="1">
        <f t="shared" si="506"/>
        <v>0.334998530708199</v>
      </c>
      <c r="IU691" s="1">
        <f t="shared" si="507"/>
        <v>0.358568479008947</v>
      </c>
      <c r="KC691" s="1">
        <f t="shared" si="508"/>
        <v>0.425118687958567</v>
      </c>
      <c r="LK691" s="1">
        <f t="shared" si="509"/>
        <v>0.502222222222222</v>
      </c>
      <c r="MU691" s="1">
        <f t="shared" si="510"/>
        <v>0.28765690376569</v>
      </c>
      <c r="MX691" s="6">
        <f t="shared" si="511"/>
        <v>0.315432742440042</v>
      </c>
      <c r="NA691" s="6">
        <f t="shared" si="512"/>
        <v>0.327738785474519</v>
      </c>
      <c r="ND691" s="6">
        <f t="shared" si="513"/>
        <v>0.372234273318872</v>
      </c>
      <c r="NG691" s="6">
        <f t="shared" si="514"/>
        <v>0.475757575757576</v>
      </c>
      <c r="OC691" s="1">
        <f t="shared" si="515"/>
        <v>0.315432742440042</v>
      </c>
      <c r="PK691" s="1">
        <f t="shared" si="516"/>
        <v>0.327738785474519</v>
      </c>
      <c r="QS691" s="1">
        <f t="shared" si="517"/>
        <v>0.372234273318872</v>
      </c>
      <c r="SA691" s="1">
        <f t="shared" si="518"/>
        <v>0.475757575757576</v>
      </c>
      <c r="TK691" s="1">
        <f t="shared" si="519"/>
        <v>0.284099868593956</v>
      </c>
      <c r="TN691" s="6">
        <f t="shared" si="520"/>
        <v>0.314323258869908</v>
      </c>
      <c r="TQ691" s="6">
        <f t="shared" si="521"/>
        <v>0.329016342892384</v>
      </c>
      <c r="TT691" s="6">
        <f t="shared" si="522"/>
        <v>0.375912408759124</v>
      </c>
      <c r="TW691" s="6">
        <f t="shared" si="523"/>
        <v>0.477996965098634</v>
      </c>
      <c r="US691" s="1">
        <f t="shared" si="524"/>
        <v>0.314323258869908</v>
      </c>
      <c r="WA691" s="1">
        <f t="shared" si="525"/>
        <v>0.329016342892384</v>
      </c>
      <c r="XI691" s="1">
        <f t="shared" si="526"/>
        <v>0.375912408759124</v>
      </c>
      <c r="YQ691" s="1">
        <f t="shared" si="527"/>
        <v>0.477996965098634</v>
      </c>
    </row>
    <row r="692" spans="15:667">
      <c r="O692" s="1">
        <f t="shared" si="492"/>
        <v>0.306518723994452</v>
      </c>
      <c r="R692" s="6">
        <f t="shared" si="493"/>
        <v>0.337940761636107</v>
      </c>
      <c r="U692" s="6">
        <f t="shared" si="494"/>
        <v>0.353569046030687</v>
      </c>
      <c r="X692" s="6">
        <f t="shared" si="495"/>
        <v>0.429009640666082</v>
      </c>
      <c r="AA692" s="6">
        <f t="shared" si="496"/>
        <v>0.497757847533632</v>
      </c>
      <c r="AW692" s="1">
        <f t="shared" si="497"/>
        <v>0.337940761636107</v>
      </c>
      <c r="CE692" s="1">
        <f t="shared" si="498"/>
        <v>0.353569046030687</v>
      </c>
      <c r="DM692" s="1">
        <f t="shared" si="499"/>
        <v>0.429009640666082</v>
      </c>
      <c r="EU692" s="1">
        <f t="shared" si="500"/>
        <v>0.497757847533632</v>
      </c>
      <c r="GE692" s="1">
        <f t="shared" si="501"/>
        <v>0.304750869061414</v>
      </c>
      <c r="GH692" s="6">
        <f t="shared" si="502"/>
        <v>0.337767495662233</v>
      </c>
      <c r="GK692" s="6">
        <f t="shared" si="503"/>
        <v>0.35318135420211</v>
      </c>
      <c r="GN692" s="6">
        <f t="shared" si="504"/>
        <v>0.427743086529884</v>
      </c>
      <c r="GQ692" s="6">
        <f t="shared" si="505"/>
        <v>0.507972665148064</v>
      </c>
      <c r="HM692" s="1">
        <f t="shared" si="506"/>
        <v>0.337767495662233</v>
      </c>
      <c r="IU692" s="1">
        <f t="shared" si="507"/>
        <v>0.35318135420211</v>
      </c>
      <c r="KC692" s="1">
        <f t="shared" si="508"/>
        <v>0.427743086529884</v>
      </c>
      <c r="LK692" s="1">
        <f t="shared" si="509"/>
        <v>0.507972665148064</v>
      </c>
      <c r="MU692" s="1">
        <f t="shared" si="510"/>
        <v>0.290398740818468</v>
      </c>
      <c r="MX692" s="6">
        <f t="shared" si="511"/>
        <v>0.316203460933403</v>
      </c>
      <c r="NA692" s="6">
        <f t="shared" si="512"/>
        <v>0.330764488286067</v>
      </c>
      <c r="ND692" s="6">
        <f t="shared" si="513"/>
        <v>0.372275501307759</v>
      </c>
      <c r="NG692" s="6">
        <f t="shared" si="514"/>
        <v>0.478518518518519</v>
      </c>
      <c r="OC692" s="1">
        <f t="shared" si="515"/>
        <v>0.316203460933403</v>
      </c>
      <c r="PK692" s="1">
        <f t="shared" si="516"/>
        <v>0.330764488286067</v>
      </c>
      <c r="QS692" s="1">
        <f t="shared" si="517"/>
        <v>0.372275501307759</v>
      </c>
      <c r="SA692" s="1">
        <f t="shared" si="518"/>
        <v>0.478518518518519</v>
      </c>
      <c r="TK692" s="1">
        <f t="shared" si="519"/>
        <v>0.287380699893956</v>
      </c>
      <c r="TN692" s="6">
        <f t="shared" si="520"/>
        <v>0.315762139703973</v>
      </c>
      <c r="TQ692" s="6">
        <f t="shared" si="521"/>
        <v>0.329767726161369</v>
      </c>
      <c r="TT692" s="6">
        <f t="shared" si="522"/>
        <v>0.372727272727273</v>
      </c>
      <c r="TW692" s="6">
        <f t="shared" si="523"/>
        <v>0.479880774962742</v>
      </c>
      <c r="US692" s="1">
        <f t="shared" si="524"/>
        <v>0.315762139703973</v>
      </c>
      <c r="WA692" s="1">
        <f t="shared" si="525"/>
        <v>0.329767726161369</v>
      </c>
      <c r="XI692" s="1">
        <f t="shared" si="526"/>
        <v>0.372727272727273</v>
      </c>
      <c r="YQ692" s="1">
        <f t="shared" si="527"/>
        <v>0.479880774962742</v>
      </c>
    </row>
    <row r="693" spans="15:667">
      <c r="O693" s="1">
        <f t="shared" si="492"/>
        <v>0.304469273743017</v>
      </c>
      <c r="R693" s="6">
        <f t="shared" si="493"/>
        <v>0.338119369369369</v>
      </c>
      <c r="U693" s="6">
        <f t="shared" si="494"/>
        <v>0.358166189111748</v>
      </c>
      <c r="X693" s="6">
        <f t="shared" si="495"/>
        <v>0.4185473943373</v>
      </c>
      <c r="AA693" s="6">
        <f t="shared" si="496"/>
        <v>0.504566210045662</v>
      </c>
      <c r="AW693" s="1">
        <f t="shared" si="497"/>
        <v>0.338119369369369</v>
      </c>
      <c r="CE693" s="1">
        <f t="shared" si="498"/>
        <v>0.358166189111748</v>
      </c>
      <c r="DM693" s="1">
        <f t="shared" si="499"/>
        <v>0.4185473943373</v>
      </c>
      <c r="EU693" s="1">
        <f t="shared" si="500"/>
        <v>0.504566210045662</v>
      </c>
      <c r="GE693" s="1">
        <f t="shared" si="501"/>
        <v>0.303592120509849</v>
      </c>
      <c r="GH693" s="6">
        <f t="shared" si="502"/>
        <v>0.337904873066822</v>
      </c>
      <c r="GK693" s="6">
        <f t="shared" si="503"/>
        <v>0.355057705363204</v>
      </c>
      <c r="GN693" s="6">
        <f t="shared" si="504"/>
        <v>0.424336283185841</v>
      </c>
      <c r="GQ693" s="6">
        <f t="shared" si="505"/>
        <v>0.504608294930876</v>
      </c>
      <c r="HM693" s="1">
        <f t="shared" si="506"/>
        <v>0.337904873066822</v>
      </c>
      <c r="IU693" s="1">
        <f t="shared" si="507"/>
        <v>0.355057705363204</v>
      </c>
      <c r="KC693" s="1">
        <f t="shared" si="508"/>
        <v>0.424336283185841</v>
      </c>
      <c r="LK693" s="1">
        <f t="shared" si="509"/>
        <v>0.504608294930876</v>
      </c>
      <c r="MU693" s="1">
        <f t="shared" si="510"/>
        <v>0.289182058047494</v>
      </c>
      <c r="MX693" s="6">
        <f t="shared" si="511"/>
        <v>0.31418124836772</v>
      </c>
      <c r="NA693" s="6">
        <f t="shared" si="512"/>
        <v>0.326331811263318</v>
      </c>
      <c r="ND693" s="6">
        <f t="shared" si="513"/>
        <v>0.379218472468916</v>
      </c>
      <c r="NG693" s="6">
        <f t="shared" si="514"/>
        <v>0.476261127596439</v>
      </c>
      <c r="OC693" s="1">
        <f t="shared" si="515"/>
        <v>0.31418124836772</v>
      </c>
      <c r="PK693" s="1">
        <f t="shared" si="516"/>
        <v>0.326331811263318</v>
      </c>
      <c r="QS693" s="1">
        <f t="shared" si="517"/>
        <v>0.379218472468916</v>
      </c>
      <c r="SA693" s="1">
        <f t="shared" si="518"/>
        <v>0.476261127596439</v>
      </c>
      <c r="TK693" s="1">
        <f t="shared" si="519"/>
        <v>0.284771707574558</v>
      </c>
      <c r="TN693" s="6">
        <f t="shared" si="520"/>
        <v>0.313484646194927</v>
      </c>
      <c r="TQ693" s="6">
        <f t="shared" si="521"/>
        <v>0.325787702661364</v>
      </c>
      <c r="TT693" s="6">
        <f t="shared" si="522"/>
        <v>0.380657455931396</v>
      </c>
      <c r="TW693" s="6">
        <f t="shared" si="523"/>
        <v>0.475555555555556</v>
      </c>
      <c r="US693" s="1">
        <f t="shared" si="524"/>
        <v>0.313484646194927</v>
      </c>
      <c r="WA693" s="1">
        <f t="shared" si="525"/>
        <v>0.325787702661364</v>
      </c>
      <c r="XI693" s="1">
        <f t="shared" si="526"/>
        <v>0.380657455931396</v>
      </c>
      <c r="YQ693" s="1">
        <f t="shared" si="527"/>
        <v>0.475555555555556</v>
      </c>
    </row>
    <row r="694" spans="15:667">
      <c r="O694" s="1">
        <f t="shared" si="492"/>
        <v>0.305189340813464</v>
      </c>
      <c r="R694" s="6">
        <f t="shared" si="493"/>
        <v>0.342768185677894</v>
      </c>
      <c r="U694" s="6">
        <f t="shared" si="494"/>
        <v>0.360778954560984</v>
      </c>
      <c r="X694" s="6">
        <f t="shared" si="495"/>
        <v>0.431828545371637</v>
      </c>
      <c r="AA694" s="6">
        <f t="shared" si="496"/>
        <v>0.534177215189873</v>
      </c>
      <c r="AW694" s="1">
        <f t="shared" si="497"/>
        <v>0.342768185677894</v>
      </c>
      <c r="CE694" s="1">
        <f t="shared" si="498"/>
        <v>0.360778954560984</v>
      </c>
      <c r="DM694" s="1">
        <f t="shared" si="499"/>
        <v>0.431828545371637</v>
      </c>
      <c r="EU694" s="1">
        <f t="shared" si="500"/>
        <v>0.534177215189873</v>
      </c>
      <c r="GE694" s="1">
        <f t="shared" si="501"/>
        <v>0.303829078801332</v>
      </c>
      <c r="GH694" s="6">
        <f t="shared" si="502"/>
        <v>0.33934611048478</v>
      </c>
      <c r="GK694" s="6">
        <f t="shared" si="503"/>
        <v>0.362299465240642</v>
      </c>
      <c r="GN694" s="6">
        <f t="shared" si="504"/>
        <v>0.430162412993039</v>
      </c>
      <c r="GQ694" s="6">
        <f t="shared" si="505"/>
        <v>0.544334975369458</v>
      </c>
      <c r="HM694" s="1">
        <f t="shared" si="506"/>
        <v>0.33934611048478</v>
      </c>
      <c r="IU694" s="1">
        <f t="shared" si="507"/>
        <v>0.362299465240642</v>
      </c>
      <c r="KC694" s="1">
        <f t="shared" si="508"/>
        <v>0.430162412993039</v>
      </c>
      <c r="LK694" s="1">
        <f t="shared" si="509"/>
        <v>0.544334975369458</v>
      </c>
      <c r="MU694" s="1">
        <f t="shared" si="510"/>
        <v>0.286496350364963</v>
      </c>
      <c r="MX694" s="6">
        <f t="shared" si="511"/>
        <v>0.315872598052119</v>
      </c>
      <c r="NA694" s="6">
        <f t="shared" si="512"/>
        <v>0.34667507091081</v>
      </c>
      <c r="ND694" s="6">
        <f t="shared" si="513"/>
        <v>0.422126745435016</v>
      </c>
      <c r="NG694" s="6">
        <f t="shared" si="514"/>
        <v>0.489184692179701</v>
      </c>
      <c r="OC694" s="1">
        <f t="shared" si="515"/>
        <v>0.315872598052119</v>
      </c>
      <c r="PK694" s="1">
        <f t="shared" si="516"/>
        <v>0.34667507091081</v>
      </c>
      <c r="QS694" s="1">
        <f t="shared" si="517"/>
        <v>0.422126745435016</v>
      </c>
      <c r="SA694" s="1">
        <f t="shared" si="518"/>
        <v>0.489184692179701</v>
      </c>
      <c r="TK694" s="1">
        <f t="shared" si="519"/>
        <v>0.286680541103018</v>
      </c>
      <c r="TN694" s="6">
        <f t="shared" si="520"/>
        <v>0.318132168214091</v>
      </c>
      <c r="TQ694" s="6">
        <f t="shared" si="521"/>
        <v>0.34589800443459</v>
      </c>
      <c r="TT694" s="6">
        <f t="shared" si="522"/>
        <v>0.421440726035168</v>
      </c>
      <c r="TW694" s="6">
        <f t="shared" si="523"/>
        <v>0.486772486772487</v>
      </c>
      <c r="US694" s="1">
        <f t="shared" si="524"/>
        <v>0.318132168214091</v>
      </c>
      <c r="WA694" s="1">
        <f t="shared" si="525"/>
        <v>0.34589800443459</v>
      </c>
      <c r="XI694" s="1">
        <f t="shared" si="526"/>
        <v>0.421440726035168</v>
      </c>
      <c r="YQ694" s="1">
        <f t="shared" si="527"/>
        <v>0.486772486772487</v>
      </c>
    </row>
    <row r="695" spans="15:667">
      <c r="O695" s="1">
        <f t="shared" si="492"/>
        <v>0.308270676691729</v>
      </c>
      <c r="R695" s="6">
        <f t="shared" si="493"/>
        <v>0.339977540707468</v>
      </c>
      <c r="U695" s="6">
        <f t="shared" si="494"/>
        <v>0.357929883138564</v>
      </c>
      <c r="X695" s="6">
        <f t="shared" si="495"/>
        <v>0.429419826404751</v>
      </c>
      <c r="AA695" s="6">
        <f t="shared" si="496"/>
        <v>0.541208791208791</v>
      </c>
      <c r="AW695" s="1">
        <f t="shared" si="497"/>
        <v>0.339977540707468</v>
      </c>
      <c r="CE695" s="1">
        <f t="shared" si="498"/>
        <v>0.357929883138564</v>
      </c>
      <c r="DM695" s="1">
        <f t="shared" si="499"/>
        <v>0.429419826404751</v>
      </c>
      <c r="EU695" s="1">
        <f t="shared" si="500"/>
        <v>0.541208791208791</v>
      </c>
      <c r="GE695" s="1">
        <f t="shared" si="501"/>
        <v>0.306071527585251</v>
      </c>
      <c r="GH695" s="6">
        <f t="shared" si="502"/>
        <v>0.342375785265563</v>
      </c>
      <c r="GK695" s="6">
        <f t="shared" si="503"/>
        <v>0.35857908847185</v>
      </c>
      <c r="GN695" s="6">
        <f t="shared" si="504"/>
        <v>0.432445067788686</v>
      </c>
      <c r="GQ695" s="6">
        <f t="shared" si="505"/>
        <v>0.547557840616967</v>
      </c>
      <c r="HM695" s="1">
        <f t="shared" si="506"/>
        <v>0.342375785265563</v>
      </c>
      <c r="IU695" s="1">
        <f t="shared" si="507"/>
        <v>0.35857908847185</v>
      </c>
      <c r="KC695" s="1">
        <f t="shared" si="508"/>
        <v>0.432445067788686</v>
      </c>
      <c r="LK695" s="1">
        <f t="shared" si="509"/>
        <v>0.547557840616967</v>
      </c>
      <c r="MU695" s="1">
        <f t="shared" si="510"/>
        <v>0.289459884635553</v>
      </c>
      <c r="MX695" s="6">
        <f t="shared" si="511"/>
        <v>0.321562332798288</v>
      </c>
      <c r="NA695" s="6">
        <f t="shared" si="512"/>
        <v>0.340248962655602</v>
      </c>
      <c r="ND695" s="6">
        <f t="shared" si="513"/>
        <v>0.417564655172414</v>
      </c>
      <c r="NG695" s="6">
        <f t="shared" si="514"/>
        <v>0.491071428571429</v>
      </c>
      <c r="OC695" s="1">
        <f t="shared" si="515"/>
        <v>0.321562332798288</v>
      </c>
      <c r="PK695" s="1">
        <f t="shared" si="516"/>
        <v>0.340248962655602</v>
      </c>
      <c r="QS695" s="1">
        <f t="shared" si="517"/>
        <v>0.417564655172414</v>
      </c>
      <c r="SA695" s="1">
        <f t="shared" si="518"/>
        <v>0.491071428571429</v>
      </c>
      <c r="TK695" s="1">
        <f t="shared" si="519"/>
        <v>0.287914382667711</v>
      </c>
      <c r="TN695" s="6">
        <f t="shared" si="520"/>
        <v>0.319143016138008</v>
      </c>
      <c r="TQ695" s="6">
        <f t="shared" si="521"/>
        <v>0.348427672955975</v>
      </c>
      <c r="TT695" s="6">
        <f t="shared" si="522"/>
        <v>0.424008810572687</v>
      </c>
      <c r="TW695" s="6">
        <f t="shared" si="523"/>
        <v>0.483870967741935</v>
      </c>
      <c r="US695" s="1">
        <f t="shared" si="524"/>
        <v>0.319143016138008</v>
      </c>
      <c r="WA695" s="1">
        <f t="shared" si="525"/>
        <v>0.348427672955975</v>
      </c>
      <c r="XI695" s="1">
        <f t="shared" si="526"/>
        <v>0.424008810572687</v>
      </c>
      <c r="YQ695" s="1">
        <f t="shared" si="527"/>
        <v>0.483870967741935</v>
      </c>
    </row>
    <row r="696" spans="15:667">
      <c r="O696" s="1">
        <f t="shared" si="492"/>
        <v>0.305117565698479</v>
      </c>
      <c r="R696" s="6">
        <f t="shared" si="493"/>
        <v>0.336044880785414</v>
      </c>
      <c r="U696" s="6">
        <f t="shared" si="494"/>
        <v>0.354502688172043</v>
      </c>
      <c r="X696" s="6">
        <f t="shared" si="495"/>
        <v>0.429433611884865</v>
      </c>
      <c r="AA696" s="6">
        <f t="shared" si="496"/>
        <v>0.542105263157895</v>
      </c>
      <c r="AW696" s="1">
        <f t="shared" si="497"/>
        <v>0.336044880785414</v>
      </c>
      <c r="CE696" s="1">
        <f t="shared" si="498"/>
        <v>0.354502688172043</v>
      </c>
      <c r="DM696" s="1">
        <f t="shared" si="499"/>
        <v>0.429433611884865</v>
      </c>
      <c r="EU696" s="1">
        <f t="shared" si="500"/>
        <v>0.542105263157895</v>
      </c>
      <c r="GE696" s="1">
        <f t="shared" si="501"/>
        <v>0.308374930671104</v>
      </c>
      <c r="GH696" s="6">
        <f t="shared" si="502"/>
        <v>0.342619184376795</v>
      </c>
      <c r="GK696" s="6">
        <f t="shared" si="503"/>
        <v>0.358669833729216</v>
      </c>
      <c r="GN696" s="6">
        <f t="shared" si="504"/>
        <v>0.435648148148148</v>
      </c>
      <c r="GQ696" s="6">
        <f t="shared" si="505"/>
        <v>0.541772151898734</v>
      </c>
      <c r="HM696" s="1">
        <f t="shared" si="506"/>
        <v>0.342619184376795</v>
      </c>
      <c r="IU696" s="1">
        <f t="shared" si="507"/>
        <v>0.358669833729216</v>
      </c>
      <c r="KC696" s="1">
        <f t="shared" si="508"/>
        <v>0.435648148148148</v>
      </c>
      <c r="LK696" s="1">
        <f t="shared" si="509"/>
        <v>0.541772151898734</v>
      </c>
      <c r="MU696" s="1">
        <f t="shared" si="510"/>
        <v>0.284040614423327</v>
      </c>
      <c r="MX696" s="6">
        <f t="shared" si="511"/>
        <v>0.322880680308265</v>
      </c>
      <c r="NA696" s="6">
        <f t="shared" si="512"/>
        <v>0.342675159235669</v>
      </c>
      <c r="ND696" s="6">
        <f t="shared" si="513"/>
        <v>0.425704989154013</v>
      </c>
      <c r="NG696" s="6">
        <f t="shared" si="514"/>
        <v>0.485165794066318</v>
      </c>
      <c r="OC696" s="1">
        <f t="shared" si="515"/>
        <v>0.322880680308265</v>
      </c>
      <c r="PK696" s="1">
        <f t="shared" si="516"/>
        <v>0.342675159235669</v>
      </c>
      <c r="QS696" s="1">
        <f t="shared" si="517"/>
        <v>0.425704989154013</v>
      </c>
      <c r="SA696" s="1">
        <f t="shared" si="518"/>
        <v>0.485165794066318</v>
      </c>
      <c r="TK696" s="1">
        <f t="shared" si="519"/>
        <v>0.283960292580982</v>
      </c>
      <c r="TN696" s="6">
        <f t="shared" si="520"/>
        <v>0.321075740944017</v>
      </c>
      <c r="TQ696" s="6">
        <f t="shared" si="521"/>
        <v>0.343631778058008</v>
      </c>
      <c r="TT696" s="6">
        <f t="shared" si="522"/>
        <v>0.425085130533485</v>
      </c>
      <c r="TW696" s="6">
        <f t="shared" si="523"/>
        <v>0.492619926199262</v>
      </c>
      <c r="US696" s="1">
        <f t="shared" si="524"/>
        <v>0.321075740944017</v>
      </c>
      <c r="WA696" s="1">
        <f t="shared" si="525"/>
        <v>0.343631778058008</v>
      </c>
      <c r="XI696" s="1">
        <f t="shared" si="526"/>
        <v>0.425085130533485</v>
      </c>
      <c r="YQ696" s="1">
        <f t="shared" si="527"/>
        <v>0.492619926199262</v>
      </c>
    </row>
    <row r="697" spans="15:667">
      <c r="O697" s="1">
        <f t="shared" si="492"/>
        <v>0.286827956989247</v>
      </c>
      <c r="R697" s="6">
        <f t="shared" si="493"/>
        <v>0.298087141339001</v>
      </c>
      <c r="U697" s="6">
        <f t="shared" si="494"/>
        <v>0.374244833068363</v>
      </c>
      <c r="X697" s="6">
        <f t="shared" si="495"/>
        <v>0.521306032097399</v>
      </c>
      <c r="AA697" s="6">
        <f t="shared" si="496"/>
        <v>0.582043343653251</v>
      </c>
      <c r="AW697" s="1">
        <f t="shared" si="497"/>
        <v>0.298087141339001</v>
      </c>
      <c r="CE697" s="1">
        <f t="shared" si="498"/>
        <v>0.374244833068363</v>
      </c>
      <c r="DM697" s="1">
        <f t="shared" si="499"/>
        <v>0.521306032097399</v>
      </c>
      <c r="EU697" s="1">
        <f t="shared" si="500"/>
        <v>0.582043343653251</v>
      </c>
      <c r="GE697" s="1">
        <f t="shared" si="501"/>
        <v>0.286452665941241</v>
      </c>
      <c r="GH697" s="6">
        <f t="shared" si="502"/>
        <v>0.299237444123061</v>
      </c>
      <c r="GK697" s="6">
        <f t="shared" si="503"/>
        <v>0.3734335839599</v>
      </c>
      <c r="GN697" s="6">
        <f t="shared" si="504"/>
        <v>0.525988700564972</v>
      </c>
      <c r="GQ697" s="6">
        <f t="shared" si="505"/>
        <v>0.581538461538462</v>
      </c>
      <c r="HM697" s="1">
        <f t="shared" si="506"/>
        <v>0.299237444123061</v>
      </c>
      <c r="IU697" s="1">
        <f t="shared" si="507"/>
        <v>0.3734335839599</v>
      </c>
      <c r="KC697" s="1">
        <f t="shared" si="508"/>
        <v>0.525988700564972</v>
      </c>
      <c r="LK697" s="1">
        <f t="shared" si="509"/>
        <v>0.581538461538462</v>
      </c>
      <c r="MU697" s="1">
        <f t="shared" si="510"/>
        <v>0.272612110463643</v>
      </c>
      <c r="MX697" s="6">
        <f t="shared" si="511"/>
        <v>0.28671679197995</v>
      </c>
      <c r="NA697" s="6">
        <f t="shared" si="512"/>
        <v>0.328158295281583</v>
      </c>
      <c r="ND697" s="6">
        <f t="shared" si="513"/>
        <v>0.476579520697168</v>
      </c>
      <c r="NG697" s="6">
        <f t="shared" si="514"/>
        <v>0.554323725055432</v>
      </c>
      <c r="OC697" s="1">
        <f t="shared" si="515"/>
        <v>0.28671679197995</v>
      </c>
      <c r="PK697" s="1">
        <f t="shared" si="516"/>
        <v>0.328158295281583</v>
      </c>
      <c r="QS697" s="1">
        <f t="shared" si="517"/>
        <v>0.476579520697168</v>
      </c>
      <c r="SA697" s="1">
        <f t="shared" si="518"/>
        <v>0.554323725055432</v>
      </c>
      <c r="TK697" s="1">
        <f t="shared" si="519"/>
        <v>0.276883116883117</v>
      </c>
      <c r="TN697" s="6">
        <f t="shared" si="520"/>
        <v>0.284821661025775</v>
      </c>
      <c r="TQ697" s="6">
        <f t="shared" si="521"/>
        <v>0.32922058380981</v>
      </c>
      <c r="TT697" s="6">
        <f t="shared" si="522"/>
        <v>0.478813559322034</v>
      </c>
      <c r="TW697" s="6">
        <f t="shared" si="523"/>
        <v>0.550561797752809</v>
      </c>
      <c r="US697" s="1">
        <f t="shared" si="524"/>
        <v>0.284821661025775</v>
      </c>
      <c r="WA697" s="1">
        <f t="shared" si="525"/>
        <v>0.32922058380981</v>
      </c>
      <c r="XI697" s="1">
        <f t="shared" si="526"/>
        <v>0.478813559322034</v>
      </c>
      <c r="YQ697" s="1">
        <f t="shared" si="527"/>
        <v>0.550561797752809</v>
      </c>
    </row>
    <row r="698" spans="15:667">
      <c r="O698" s="1">
        <f t="shared" si="492"/>
        <v>0.288440265486726</v>
      </c>
      <c r="R698" s="6">
        <f t="shared" si="493"/>
        <v>0.294739624636532</v>
      </c>
      <c r="U698" s="6">
        <f t="shared" si="494"/>
        <v>0.371766905578061</v>
      </c>
      <c r="X698" s="6">
        <f t="shared" si="495"/>
        <v>0.523542600896861</v>
      </c>
      <c r="AA698" s="6">
        <f t="shared" si="496"/>
        <v>0.586750788643533</v>
      </c>
      <c r="AW698" s="1">
        <f t="shared" si="497"/>
        <v>0.294739624636532</v>
      </c>
      <c r="CE698" s="1">
        <f t="shared" si="498"/>
        <v>0.371766905578061</v>
      </c>
      <c r="DM698" s="1">
        <f t="shared" si="499"/>
        <v>0.523542600896861</v>
      </c>
      <c r="EU698" s="1">
        <f t="shared" si="500"/>
        <v>0.586750788643533</v>
      </c>
      <c r="GE698" s="1">
        <f t="shared" si="501"/>
        <v>0.288377192982456</v>
      </c>
      <c r="GH698" s="6">
        <f t="shared" si="502"/>
        <v>0.296198521647307</v>
      </c>
      <c r="GK698" s="6">
        <f t="shared" si="503"/>
        <v>0.380569306930693</v>
      </c>
      <c r="GN698" s="6">
        <f t="shared" si="504"/>
        <v>0.521040974529347</v>
      </c>
      <c r="GQ698" s="6">
        <f t="shared" si="505"/>
        <v>0.589171974522293</v>
      </c>
      <c r="HM698" s="1">
        <f t="shared" si="506"/>
        <v>0.296198521647307</v>
      </c>
      <c r="IU698" s="1">
        <f t="shared" si="507"/>
        <v>0.380569306930693</v>
      </c>
      <c r="KC698" s="1">
        <f t="shared" si="508"/>
        <v>0.521040974529347</v>
      </c>
      <c r="LK698" s="1">
        <f t="shared" si="509"/>
        <v>0.589171974522293</v>
      </c>
      <c r="MU698" s="1">
        <f t="shared" si="510"/>
        <v>0.271864580661708</v>
      </c>
      <c r="MX698" s="6">
        <f t="shared" si="511"/>
        <v>0.288634097706879</v>
      </c>
      <c r="NA698" s="6">
        <f t="shared" si="512"/>
        <v>0.324830977258758</v>
      </c>
      <c r="ND698" s="6">
        <f t="shared" si="513"/>
        <v>0.473072861668427</v>
      </c>
      <c r="NG698" s="6">
        <f t="shared" si="514"/>
        <v>0.552058111380145</v>
      </c>
      <c r="OC698" s="1">
        <f t="shared" si="515"/>
        <v>0.288634097706879</v>
      </c>
      <c r="PK698" s="1">
        <f t="shared" si="516"/>
        <v>0.324830977258758</v>
      </c>
      <c r="QS698" s="1">
        <f t="shared" si="517"/>
        <v>0.473072861668427</v>
      </c>
      <c r="SA698" s="1">
        <f t="shared" si="518"/>
        <v>0.552058111380145</v>
      </c>
      <c r="TK698" s="1">
        <f t="shared" si="519"/>
        <v>0.276523109243697</v>
      </c>
      <c r="TN698" s="6">
        <f t="shared" si="520"/>
        <v>0.28734756097561</v>
      </c>
      <c r="TQ698" s="6">
        <f t="shared" si="521"/>
        <v>0.326067211625795</v>
      </c>
      <c r="TT698" s="6">
        <f t="shared" si="522"/>
        <v>0.472569255839218</v>
      </c>
      <c r="TW698" s="6">
        <f t="shared" si="523"/>
        <v>0.555555555555556</v>
      </c>
      <c r="US698" s="1">
        <f t="shared" si="524"/>
        <v>0.28734756097561</v>
      </c>
      <c r="WA698" s="1">
        <f t="shared" si="525"/>
        <v>0.326067211625795</v>
      </c>
      <c r="XI698" s="1">
        <f t="shared" si="526"/>
        <v>0.472569255839218</v>
      </c>
      <c r="YQ698" s="1">
        <f t="shared" si="527"/>
        <v>0.555555555555556</v>
      </c>
    </row>
    <row r="699" spans="15:667">
      <c r="O699" s="1">
        <f t="shared" si="492"/>
        <v>0.287652645861601</v>
      </c>
      <c r="R699" s="6">
        <f t="shared" si="493"/>
        <v>0.297283038776048</v>
      </c>
      <c r="U699" s="6">
        <f t="shared" si="494"/>
        <v>0.372378186511778</v>
      </c>
      <c r="X699" s="6">
        <f t="shared" si="495"/>
        <v>0.520605112154408</v>
      </c>
      <c r="AA699" s="6">
        <f t="shared" si="496"/>
        <v>0.576051779935275</v>
      </c>
      <c r="AW699" s="1">
        <f t="shared" si="497"/>
        <v>0.297283038776048</v>
      </c>
      <c r="CE699" s="1">
        <f t="shared" si="498"/>
        <v>0.372378186511778</v>
      </c>
      <c r="DM699" s="1">
        <f t="shared" si="499"/>
        <v>0.520605112154408</v>
      </c>
      <c r="EU699" s="1">
        <f t="shared" si="500"/>
        <v>0.576051779935275</v>
      </c>
      <c r="GE699" s="1">
        <f t="shared" si="501"/>
        <v>0.2834386157649</v>
      </c>
      <c r="GH699" s="6">
        <f t="shared" si="502"/>
        <v>0.29693637077769</v>
      </c>
      <c r="GK699" s="6">
        <f t="shared" si="503"/>
        <v>0.377999376752882</v>
      </c>
      <c r="GN699" s="6">
        <f t="shared" si="504"/>
        <v>0.523042754025541</v>
      </c>
      <c r="GQ699" s="6">
        <f t="shared" si="505"/>
        <v>0.586206896551724</v>
      </c>
      <c r="HM699" s="1">
        <f t="shared" si="506"/>
        <v>0.29693637077769</v>
      </c>
      <c r="IU699" s="1">
        <f t="shared" si="507"/>
        <v>0.377999376752882</v>
      </c>
      <c r="KC699" s="1">
        <f t="shared" si="508"/>
        <v>0.523042754025541</v>
      </c>
      <c r="LK699" s="1">
        <f t="shared" si="509"/>
        <v>0.586206896551724</v>
      </c>
      <c r="MU699" s="1">
        <f t="shared" si="510"/>
        <v>0.274961597542243</v>
      </c>
      <c r="MX699" s="6">
        <f t="shared" si="511"/>
        <v>0.285357944624595</v>
      </c>
      <c r="NA699" s="6">
        <f t="shared" si="512"/>
        <v>0.329493785995756</v>
      </c>
      <c r="ND699" s="6">
        <f t="shared" si="513"/>
        <v>0.474753018660812</v>
      </c>
      <c r="NG699" s="6">
        <f t="shared" si="514"/>
        <v>0.548837209302325</v>
      </c>
      <c r="OC699" s="1">
        <f t="shared" si="515"/>
        <v>0.285357944624595</v>
      </c>
      <c r="PK699" s="1">
        <f t="shared" si="516"/>
        <v>0.329493785995756</v>
      </c>
      <c r="QS699" s="1">
        <f t="shared" si="517"/>
        <v>0.474753018660812</v>
      </c>
      <c r="SA699" s="1">
        <f t="shared" si="518"/>
        <v>0.548837209302325</v>
      </c>
      <c r="TK699" s="1">
        <f t="shared" si="519"/>
        <v>0.273607114831284</v>
      </c>
      <c r="TN699" s="6">
        <f t="shared" si="520"/>
        <v>0.283704272192377</v>
      </c>
      <c r="TQ699" s="6">
        <f t="shared" si="521"/>
        <v>0.330482590103849</v>
      </c>
      <c r="TT699" s="6">
        <f t="shared" si="522"/>
        <v>0.475165562913907</v>
      </c>
      <c r="TW699" s="6">
        <f t="shared" si="523"/>
        <v>0.553240740740741</v>
      </c>
      <c r="US699" s="1">
        <f t="shared" si="524"/>
        <v>0.283704272192377</v>
      </c>
      <c r="WA699" s="1">
        <f t="shared" si="525"/>
        <v>0.330482590103849</v>
      </c>
      <c r="XI699" s="1">
        <f t="shared" si="526"/>
        <v>0.475165562913907</v>
      </c>
      <c r="YQ699" s="1">
        <f t="shared" si="527"/>
        <v>0.553240740740741</v>
      </c>
    </row>
    <row r="703" spans="14:669">
      <c r="N703" s="1" t="s">
        <v>78</v>
      </c>
      <c r="O703" s="1">
        <f>AVERAGE(O667:O669)</f>
        <v>0.283781201991054</v>
      </c>
      <c r="P703" s="1">
        <f>STDEVA(O667:O669)</f>
        <v>0.00334870049667341</v>
      </c>
      <c r="Q703" s="1" t="str">
        <f>Q720</f>
        <v>f</v>
      </c>
      <c r="R703" s="1">
        <f>AVERAGE(R667:R669)</f>
        <v>0.295289428812688</v>
      </c>
      <c r="S703" s="1">
        <f>STDEVA(R667:R669)</f>
        <v>0.00208648361571933</v>
      </c>
      <c r="T703" s="1" t="str">
        <f>T720</f>
        <v>ef</v>
      </c>
      <c r="U703" s="1">
        <f>AVERAGE(U667:U669)</f>
        <v>0.374073768633402</v>
      </c>
      <c r="V703" s="1">
        <f>STDEVA(U667:U669)</f>
        <v>0.00355241840657654</v>
      </c>
      <c r="W703" s="1" t="str">
        <f>W720</f>
        <v>c</v>
      </c>
      <c r="X703" s="1">
        <f>AVERAGE(X667:X669)</f>
        <v>0.366123470330946</v>
      </c>
      <c r="Y703" s="1">
        <f>STDEVA(X667:X669)</f>
        <v>0.00334112817107578</v>
      </c>
      <c r="Z703" s="1" t="str">
        <f>Z720</f>
        <v>f</v>
      </c>
      <c r="AA703" s="1">
        <f>AVERAGE(AA667:AA669)</f>
        <v>0.468758458040621</v>
      </c>
      <c r="AB703" s="1">
        <f>STDEVA(AA667:AA669)</f>
        <v>0.000727159996059871</v>
      </c>
      <c r="AC703" s="1" t="str">
        <f>AC720</f>
        <v>h</v>
      </c>
      <c r="GE703" s="1">
        <f>AVERAGE(GE667:GE669)</f>
        <v>0.285583944613366</v>
      </c>
      <c r="GF703" s="1">
        <f>STDEVA(GE667:GE669)</f>
        <v>0.0011377701831897</v>
      </c>
      <c r="GG703" s="1" t="str">
        <f>GG720</f>
        <v>f</v>
      </c>
      <c r="GH703" s="1">
        <f>AVERAGE(GH667:GH669)</f>
        <v>0.296020213022555</v>
      </c>
      <c r="GI703" s="1">
        <f>STDEVA(GH667:GH669)</f>
        <v>0.0014375409495598</v>
      </c>
      <c r="GJ703" s="1" t="str">
        <f>GJ720</f>
        <v>f</v>
      </c>
      <c r="GK703" s="1">
        <f>AVERAGE(GK667:GK669)</f>
        <v>0.373468215681599</v>
      </c>
      <c r="GL703" s="1">
        <f>STDEVA(GK667:GK669)</f>
        <v>0.00139201416449895</v>
      </c>
      <c r="GM703" s="1" t="str">
        <f>GM720</f>
        <v>cd</v>
      </c>
      <c r="GN703" s="1">
        <f>AVERAGE(GN667:GN669)</f>
        <v>0.365091691116677</v>
      </c>
      <c r="GO703" s="1">
        <f>STDEVA(GN667:GN669)</f>
        <v>0.00233791078618311</v>
      </c>
      <c r="GP703" s="1" t="str">
        <f>GP720</f>
        <v>h</v>
      </c>
      <c r="GQ703" s="1">
        <f>AVERAGE(GQ667:GQ669)</f>
        <v>0.466271342904726</v>
      </c>
      <c r="GR703" s="1">
        <f>STDEVA(GQ667:GQ669)</f>
        <v>0.00185140992620592</v>
      </c>
      <c r="GS703" s="1" t="str">
        <f>GS720</f>
        <v>h</v>
      </c>
      <c r="MU703" s="1">
        <f>AVERAGE(MU667:MU669)</f>
        <v>0.274884289212646</v>
      </c>
      <c r="MV703" s="1">
        <f>STDEVA(MU667:MU669)</f>
        <v>0.00154625135578933</v>
      </c>
      <c r="MW703" s="1" t="str">
        <f>MW720</f>
        <v>e</v>
      </c>
      <c r="MX703" s="1">
        <f>AVERAGE(MX667:MX669)</f>
        <v>0.285602873281258</v>
      </c>
      <c r="MY703" s="1">
        <f>STDEVA(MX667:MX669)</f>
        <v>0.00091039300651798</v>
      </c>
      <c r="MZ703" s="1" t="str">
        <f>MZ720</f>
        <v>e</v>
      </c>
      <c r="NA703" s="1">
        <f>AVERAGE(NA667:NA669)</f>
        <v>0.325220600372109</v>
      </c>
      <c r="NB703" s="1">
        <f>STDEVA(NA667:NA669)</f>
        <v>0.00125722379993504</v>
      </c>
      <c r="NC703" s="1" t="str">
        <f>NC720</f>
        <v>d</v>
      </c>
      <c r="ND703" s="1">
        <f>AVERAGE(ND667:ND669)</f>
        <v>0.342240387545402</v>
      </c>
      <c r="NE703" s="1">
        <f>STDEVA(ND667:ND669)</f>
        <v>0.00280295028954389</v>
      </c>
      <c r="NF703" s="1" t="str">
        <f>NF720</f>
        <v>f</v>
      </c>
      <c r="NG703" s="1">
        <f>AVERAGE(NG667:NG669)</f>
        <v>0.454901350792107</v>
      </c>
      <c r="NH703" s="1">
        <f>STDEVA(NG667:NG669)</f>
        <v>0.00345253586350078</v>
      </c>
      <c r="NI703" s="1" t="str">
        <f>NI720</f>
        <v>h</v>
      </c>
      <c r="TK703" s="1">
        <f>AVERAGE(TK667:TK669)</f>
        <v>0.275342027658293</v>
      </c>
      <c r="TL703" s="1">
        <f>STDEVA(TK667:TK669)</f>
        <v>0.00157728783879569</v>
      </c>
      <c r="TM703" s="1" t="str">
        <f>TM720</f>
        <v>de</v>
      </c>
      <c r="TN703" s="1">
        <f>AVERAGE(TN667:TN669)</f>
        <v>0.286096088160907</v>
      </c>
      <c r="TO703" s="1">
        <f>STDEVA(TN667:TN669)</f>
        <v>0.00276387905439271</v>
      </c>
      <c r="TP703" s="1" t="str">
        <f>TP720</f>
        <v>e</v>
      </c>
      <c r="TQ703" s="1">
        <f>AVERAGE(TQ667:TQ669)</f>
        <v>0.324324288816832</v>
      </c>
      <c r="TR703" s="1">
        <f>STDEVA(TQ667:TQ669)</f>
        <v>0.00102499506775194</v>
      </c>
      <c r="TS703" s="1" t="str">
        <f>TS720</f>
        <v>e</v>
      </c>
      <c r="TT703" s="1">
        <f>AVERAGE(TT667:TT669)</f>
        <v>0.341705035003554</v>
      </c>
      <c r="TU703" s="1">
        <f>STDEVA(TT667:TT669)</f>
        <v>0.00367248789975304</v>
      </c>
      <c r="TV703" s="1" t="str">
        <f>TV720</f>
        <v>i</v>
      </c>
      <c r="TW703" s="1">
        <f>AVERAGE(TW667:TW669)</f>
        <v>0.456350851667498</v>
      </c>
      <c r="TX703" s="1">
        <f>STDEVA(TW667:TW669)</f>
        <v>0.002810604914602</v>
      </c>
      <c r="TY703" s="1" t="str">
        <f>TY720</f>
        <v>i</v>
      </c>
      <c r="US703" s="1">
        <f>AVERAGE(US667:US669)</f>
        <v>0.286096088160907</v>
      </c>
      <c r="UT703" s="1">
        <f>STDEVA(US667:US669)</f>
        <v>0.00276387905439271</v>
      </c>
      <c r="UU703" s="1">
        <f>UU720</f>
        <v>0</v>
      </c>
      <c r="WA703" s="1">
        <f>AVERAGE(WA667:WA669)</f>
        <v>0.324324288816832</v>
      </c>
      <c r="WB703" s="1">
        <f>STDEVA(WA667:WA669)</f>
        <v>0.00102499506775194</v>
      </c>
      <c r="WC703" s="1">
        <f>WC720</f>
        <v>0</v>
      </c>
      <c r="XI703" s="1">
        <f>AVERAGE(XI667:XI669)</f>
        <v>0.341705035003554</v>
      </c>
      <c r="XJ703" s="1">
        <f>STDEVA(XI667:XI669)</f>
        <v>0.00367248789975304</v>
      </c>
      <c r="XK703" s="1">
        <f>XK720</f>
        <v>0</v>
      </c>
      <c r="YQ703" s="1">
        <f>AVERAGE(YQ667:YQ669)</f>
        <v>0.456350851667498</v>
      </c>
      <c r="YR703" s="1">
        <f>STDEVA(YQ667:YQ669)</f>
        <v>0.002810604914602</v>
      </c>
      <c r="YS703" s="1">
        <f>YS720</f>
        <v>0</v>
      </c>
    </row>
    <row r="704" spans="14:669">
      <c r="N704" s="1" t="s">
        <v>81</v>
      </c>
      <c r="O704" s="1">
        <f>AVERAGE(O670:O672)</f>
        <v>0.284265948294348</v>
      </c>
      <c r="P704" s="1">
        <f>STDEVA(O670:O672)</f>
        <v>0.00209333065956262</v>
      </c>
      <c r="Q704" s="1" t="str">
        <f>Q721</f>
        <v>ef</v>
      </c>
      <c r="R704" s="1">
        <f>AVERAGE(R670:R672)</f>
        <v>0.296596885879753</v>
      </c>
      <c r="S704" s="1">
        <f>STDEVA(R670:R672)</f>
        <v>0.00144272757549549</v>
      </c>
      <c r="T704" s="1" t="str">
        <f>T721</f>
        <v>e</v>
      </c>
      <c r="U704" s="1">
        <f>AVERAGE(U670:U672)</f>
        <v>0.374184068610517</v>
      </c>
      <c r="V704" s="1">
        <f>STDEVA(U670:U672)</f>
        <v>0.00196868386024648</v>
      </c>
      <c r="W704" s="1" t="str">
        <f>W721</f>
        <v>c</v>
      </c>
      <c r="X704" s="1">
        <f>AVERAGE(X670:X672)</f>
        <v>0.387821840239394</v>
      </c>
      <c r="Y704" s="1">
        <f>STDEVA(X670:X672)</f>
        <v>0.00525440725873904</v>
      </c>
      <c r="Z704" s="1" t="str">
        <f>Z721</f>
        <v>e</v>
      </c>
      <c r="AA704" s="1">
        <f>AVERAGE(AA670:AA672)</f>
        <v>0.477634328454515</v>
      </c>
      <c r="AB704" s="1">
        <f>STDEVA(AA670:AA672)</f>
        <v>0.000507415265152997</v>
      </c>
      <c r="AC704" s="1" t="str">
        <f>AC721</f>
        <v>g</v>
      </c>
      <c r="GE704" s="1">
        <f>AVERAGE(GE670:GE672)</f>
        <v>0.285094759929855</v>
      </c>
      <c r="GF704" s="1">
        <f>STDEVA(GE670:GE672)</f>
        <v>0.00142940092109519</v>
      </c>
      <c r="GG704" s="1" t="str">
        <f>GG721</f>
        <v>f</v>
      </c>
      <c r="GH704" s="1">
        <f>AVERAGE(GH670:GH672)</f>
        <v>0.295982750546709</v>
      </c>
      <c r="GI704" s="1">
        <f>STDEVA(GH670:GH672)</f>
        <v>0.0014585763449738</v>
      </c>
      <c r="GJ704" s="1" t="str">
        <f>GJ721</f>
        <v>f</v>
      </c>
      <c r="GK704" s="1">
        <f>AVERAGE(GK670:GK672)</f>
        <v>0.374447211048171</v>
      </c>
      <c r="GL704" s="1">
        <f>STDEVA(GK670:GK672)</f>
        <v>0.00104378245502648</v>
      </c>
      <c r="GM704" s="1" t="str">
        <f>GM721</f>
        <v>cd</v>
      </c>
      <c r="GN704" s="1">
        <f>AVERAGE(GN670:GN672)</f>
        <v>0.388627742295019</v>
      </c>
      <c r="GO704" s="1">
        <f>STDEVA(GN670:GN672)</f>
        <v>0.00482979857277064</v>
      </c>
      <c r="GP704" s="1" t="str">
        <f>GP721</f>
        <v>g</v>
      </c>
      <c r="GQ704" s="1">
        <f>AVERAGE(GQ670:GQ672)</f>
        <v>0.476655964852991</v>
      </c>
      <c r="GR704" s="1">
        <f>STDEVA(GQ670:GQ672)</f>
        <v>0.00144957876192048</v>
      </c>
      <c r="GS704" s="1" t="str">
        <f>GS721</f>
        <v>g</v>
      </c>
      <c r="MU704" s="1">
        <f>AVERAGE(MU670:MU672)</f>
        <v>0.275168968347661</v>
      </c>
      <c r="MV704" s="1">
        <f>STDEVA(MU670:MU672)</f>
        <v>0.00206964760877053</v>
      </c>
      <c r="MW704" s="1" t="str">
        <f>MW721</f>
        <v>e</v>
      </c>
      <c r="MX704" s="1">
        <f>AVERAGE(MX670:MX672)</f>
        <v>0.285958941875928</v>
      </c>
      <c r="MY704" s="1">
        <f>STDEVA(MX670:MX672)</f>
        <v>0.00139239340197235</v>
      </c>
      <c r="MZ704" s="1" t="str">
        <f>MZ721</f>
        <v>e</v>
      </c>
      <c r="NA704" s="1">
        <f>AVERAGE(NA670:NA672)</f>
        <v>0.32680999550427</v>
      </c>
      <c r="NB704" s="1">
        <f>STDEVA(NA670:NA672)</f>
        <v>0.00123439840708919</v>
      </c>
      <c r="NC704" s="1" t="str">
        <f>NC721</f>
        <v>d</v>
      </c>
      <c r="ND704" s="1">
        <f>AVERAGE(ND670:ND672)</f>
        <v>0.34613523576836</v>
      </c>
      <c r="NE704" s="1">
        <f>STDEVA(ND670:ND672)</f>
        <v>0.00247717176545433</v>
      </c>
      <c r="NF704" s="1" t="str">
        <f>NF721</f>
        <v>f</v>
      </c>
      <c r="NG704" s="1">
        <f>AVERAGE(NG670:NG672)</f>
        <v>0.463652943354765</v>
      </c>
      <c r="NH704" s="1">
        <f>STDEVA(NG670:NG672)</f>
        <v>0.00172484576783917</v>
      </c>
      <c r="NI704" s="1" t="str">
        <f>NI721</f>
        <v>g</v>
      </c>
      <c r="TK704" s="1">
        <f>AVERAGE(TK670:TK672)</f>
        <v>0.274452525114395</v>
      </c>
      <c r="TL704" s="1">
        <f>STDEVA(TK670:TK672)</f>
        <v>0.000647329265267003</v>
      </c>
      <c r="TM704" s="1" t="str">
        <f>TM721</f>
        <v>e</v>
      </c>
      <c r="TN704" s="1">
        <f>AVERAGE(TN670:TN672)</f>
        <v>0.285790485529034</v>
      </c>
      <c r="TO704" s="1">
        <f>STDEVA(TN670:TN672)</f>
        <v>0.00190711931497663</v>
      </c>
      <c r="TP704" s="1" t="str">
        <f>TP721</f>
        <v>e</v>
      </c>
      <c r="TQ704" s="1">
        <f>AVERAGE(TQ670:TQ672)</f>
        <v>0.326346178725276</v>
      </c>
      <c r="TR704" s="1">
        <f>STDEVA(TQ670:TQ672)</f>
        <v>0.00124195380076226</v>
      </c>
      <c r="TS704" s="1" t="str">
        <f>TS721</f>
        <v>e</v>
      </c>
      <c r="TT704" s="1">
        <f>AVERAGE(TT670:TT672)</f>
        <v>0.346570903800187</v>
      </c>
      <c r="TU704" s="1">
        <f>STDEVA(TT670:TT672)</f>
        <v>0.00268461938672416</v>
      </c>
      <c r="TV704" s="1" t="str">
        <f>TV721</f>
        <v>i</v>
      </c>
      <c r="TW704" s="1">
        <f>AVERAGE(TW670:TW672)</f>
        <v>0.466327146376905</v>
      </c>
      <c r="TX704" s="1">
        <f>STDEVA(TW670:TW672)</f>
        <v>0.00318593110510164</v>
      </c>
      <c r="TY704" s="1" t="str">
        <f>TY721</f>
        <v>h</v>
      </c>
      <c r="US704" s="1">
        <f>AVERAGE(US670:US672)</f>
        <v>0.285790485529034</v>
      </c>
      <c r="UT704" s="1">
        <f>STDEVA(US670:US672)</f>
        <v>0.00190711931497663</v>
      </c>
      <c r="UU704" s="1">
        <f>UU721</f>
        <v>0</v>
      </c>
      <c r="WA704" s="1">
        <f>AVERAGE(WA670:WA672)</f>
        <v>0.326346178725276</v>
      </c>
      <c r="WB704" s="1">
        <f>STDEVA(WA670:WA672)</f>
        <v>0.00124195380076226</v>
      </c>
      <c r="WC704" s="1">
        <f>WC721</f>
        <v>0</v>
      </c>
      <c r="XI704" s="1">
        <f>AVERAGE(XI670:XI672)</f>
        <v>0.346570903800187</v>
      </c>
      <c r="XJ704" s="1">
        <f>STDEVA(XI670:XI672)</f>
        <v>0.00268461938672416</v>
      </c>
      <c r="XK704" s="1">
        <f>XK721</f>
        <v>0</v>
      </c>
      <c r="YQ704" s="1">
        <f>AVERAGE(YQ670:YQ672)</f>
        <v>0.466327146376905</v>
      </c>
      <c r="YR704" s="1">
        <f>STDEVA(YQ670:YQ672)</f>
        <v>0.00318593110510164</v>
      </c>
      <c r="YS704" s="1">
        <f>YS721</f>
        <v>0</v>
      </c>
    </row>
    <row r="705" spans="14:667">
      <c r="N705" s="1" t="s">
        <v>101</v>
      </c>
      <c r="O705" s="1">
        <f>AVERAGE(O667:O672)</f>
        <v>0.284023575142701</v>
      </c>
      <c r="R705" s="1">
        <f>AVERAGE(R667:R672)</f>
        <v>0.29594315734622</v>
      </c>
      <c r="U705" s="1">
        <f>AVERAGE(U667:U672)</f>
        <v>0.374128918621959</v>
      </c>
      <c r="X705" s="1">
        <f>AVERAGE(X667:X672)</f>
        <v>0.37697265528517</v>
      </c>
      <c r="AA705" s="1">
        <f>AVERAGE(AA667:AA672)</f>
        <v>0.473196393247568</v>
      </c>
      <c r="GE705" s="1">
        <f>AVERAGE(GE667:GE672)</f>
        <v>0.28533935227161</v>
      </c>
      <c r="GH705" s="1">
        <f>AVERAGE(GH667:GH672)</f>
        <v>0.296001481784632</v>
      </c>
      <c r="GK705" s="1">
        <f>AVERAGE(GK667:GK672)</f>
        <v>0.373957713364885</v>
      </c>
      <c r="GN705" s="1">
        <f>AVERAGE(GN667:GN672)</f>
        <v>0.376859716705848</v>
      </c>
      <c r="GQ705" s="1">
        <f>AVERAGE(GQ667:GQ672)</f>
        <v>0.471463653878858</v>
      </c>
      <c r="MU705" s="1">
        <f>AVERAGE(MU667:MU672)</f>
        <v>0.275026628780153</v>
      </c>
      <c r="MX705" s="1">
        <f>AVERAGE(MX667:MX672)</f>
        <v>0.285780907578593</v>
      </c>
      <c r="NA705" s="1">
        <f>AVERAGE(NA667:NA672)</f>
        <v>0.326015297938189</v>
      </c>
      <c r="ND705" s="1">
        <f>AVERAGE(ND667:ND672)</f>
        <v>0.344187811656881</v>
      </c>
      <c r="NG705" s="1">
        <f>AVERAGE(NG667:NG672)</f>
        <v>0.459277147073436</v>
      </c>
      <c r="TK705" s="1">
        <f>AVERAGE(TK667:TK672)</f>
        <v>0.274897276386344</v>
      </c>
      <c r="TN705" s="1">
        <f>AVERAGE(TN667:TN672)</f>
        <v>0.28594328684497</v>
      </c>
      <c r="TQ705" s="1">
        <f>AVERAGE(TQ667:TQ672)</f>
        <v>0.325335233771054</v>
      </c>
      <c r="TT705" s="1">
        <f>AVERAGE(TT667:TT672)</f>
        <v>0.344137969401871</v>
      </c>
      <c r="TW705" s="1">
        <f>AVERAGE(TW667:TW672)</f>
        <v>0.461338999022202</v>
      </c>
      <c r="US705" s="1">
        <f>AVERAGE(US667:US672)</f>
        <v>0.28594328684497</v>
      </c>
      <c r="WA705" s="1">
        <f>AVERAGE(WA667:WA672)</f>
        <v>0.325335233771054</v>
      </c>
      <c r="XI705" s="1">
        <f>AVERAGE(XI667:XI672)</f>
        <v>0.344137969401871</v>
      </c>
      <c r="YQ705" s="1">
        <f>AVERAGE(YQ667:YQ672)</f>
        <v>0.461338999022202</v>
      </c>
    </row>
    <row r="706" spans="14:669">
      <c r="N706" s="1" t="s">
        <v>80</v>
      </c>
      <c r="O706" s="1">
        <f>AVERAGE(O673:O675)</f>
        <v>0.314744027638741</v>
      </c>
      <c r="P706" s="1">
        <f>STDEVA(O673:O675)</f>
        <v>0.00348309749562501</v>
      </c>
      <c r="Q706" s="1" t="str">
        <f t="shared" ref="Q706:Q708" si="528">Q722</f>
        <v>c</v>
      </c>
      <c r="R706" s="1">
        <f>AVERAGE(R673:R675)</f>
        <v>0.32073072028857</v>
      </c>
      <c r="S706" s="1">
        <f>STDEVA(R673:R675)</f>
        <v>0.00231805447679979</v>
      </c>
      <c r="T706" s="1" t="str">
        <f t="shared" ref="T706:T708" si="529">T722</f>
        <v>d</v>
      </c>
      <c r="U706" s="1">
        <f>AVERAGE(U673:U675)</f>
        <v>0.345177362698004</v>
      </c>
      <c r="V706" s="1">
        <f>STDEVA(U673:U675)</f>
        <v>0.000341089044017801</v>
      </c>
      <c r="W706" s="1" t="str">
        <f t="shared" ref="W706:W708" si="530">W722</f>
        <v>f</v>
      </c>
      <c r="X706" s="1">
        <f>AVERAGE(X673:X675)</f>
        <v>0.371155781347173</v>
      </c>
      <c r="Y706" s="1">
        <f>STDEVA(X673:X675)</f>
        <v>0.00709179760970303</v>
      </c>
      <c r="Z706" s="1" t="str">
        <f t="shared" ref="Z706:Z708" si="531">Z722</f>
        <v>f</v>
      </c>
      <c r="AA706" s="1">
        <f>AVERAGE(AA673:AA675)</f>
        <v>0.489027703643605</v>
      </c>
      <c r="AB706" s="1">
        <f>STDEVA(AA673:AA675)</f>
        <v>0.00325860830683726</v>
      </c>
      <c r="AC706" s="1" t="str">
        <f t="shared" ref="AC706:AC708" si="532">AC722</f>
        <v>f</v>
      </c>
      <c r="GE706" s="1">
        <f>AVERAGE(GE673:GE675)</f>
        <v>0.315980487134709</v>
      </c>
      <c r="GF706" s="1">
        <f>STDEVA(GE673:GE675)</f>
        <v>0.000294849279110782</v>
      </c>
      <c r="GG706" s="1" t="str">
        <f t="shared" ref="GG706:GG708" si="533">GG722</f>
        <v>c</v>
      </c>
      <c r="GH706" s="1">
        <f>AVERAGE(GH673:GH675)</f>
        <v>0.320008960702837</v>
      </c>
      <c r="GI706" s="1">
        <f>STDEVA(GH673:GH675)</f>
        <v>0.0024903246675736</v>
      </c>
      <c r="GJ706" s="1" t="str">
        <f t="shared" ref="GJ706:GJ708" si="534">GJ722</f>
        <v>e</v>
      </c>
      <c r="GK706" s="1">
        <f>AVERAGE(GK673:GK675)</f>
        <v>0.34700634965107</v>
      </c>
      <c r="GL706" s="1">
        <f>STDEVA(GK673:GK675)</f>
        <v>0.00332562206989385</v>
      </c>
      <c r="GM706" s="1" t="str">
        <f t="shared" ref="GM706:GM708" si="535">GM722</f>
        <v>g</v>
      </c>
      <c r="GN706" s="1">
        <f>AVERAGE(GN673:GN675)</f>
        <v>0.384778435492451</v>
      </c>
      <c r="GO706" s="1">
        <f>STDEVA(GN673:GN675)</f>
        <v>0.00762782316935993</v>
      </c>
      <c r="GP706" s="1" t="str">
        <f t="shared" ref="GP706:GP708" si="536">GP722</f>
        <v>g</v>
      </c>
      <c r="GQ706" s="1">
        <f>AVERAGE(GQ673:GQ675)</f>
        <v>0.486993409900695</v>
      </c>
      <c r="GR706" s="1">
        <f>STDEVA(GQ673:GQ675)</f>
        <v>0.00561101798202688</v>
      </c>
      <c r="GS706" s="1" t="str">
        <f t="shared" ref="GS706:GS708" si="537">GS722</f>
        <v>f</v>
      </c>
      <c r="MU706" s="1">
        <f>AVERAGE(MU673:MU675)</f>
        <v>0.280727402640036</v>
      </c>
      <c r="MV706" s="1">
        <f>STDEVA(MU673:MU675)</f>
        <v>0.00394722536299046</v>
      </c>
      <c r="MW706" s="1" t="str">
        <f t="shared" ref="MW706:MW708" si="538">MW722</f>
        <v>d</v>
      </c>
      <c r="MX706" s="1">
        <f>AVERAGE(MX673:MX675)</f>
        <v>0.292309226092089</v>
      </c>
      <c r="MY706" s="1">
        <f>STDEVA(MX673:MX675)</f>
        <v>0.00361144919408949</v>
      </c>
      <c r="MZ706" s="1" t="str">
        <f t="shared" ref="MZ706:MZ708" si="539">MZ722</f>
        <v>d</v>
      </c>
      <c r="NA706" s="1">
        <f>AVERAGE(NA673:NA675)</f>
        <v>0.316096809530827</v>
      </c>
      <c r="NB706" s="1">
        <f>STDEVA(NA673:NA675)</f>
        <v>0.00294628813393222</v>
      </c>
      <c r="NC706" s="1" t="str">
        <f t="shared" ref="NC706:NC708" si="540">NC722</f>
        <v>e</v>
      </c>
      <c r="ND706" s="1">
        <f>AVERAGE(ND673:ND675)</f>
        <v>0.354713133747228</v>
      </c>
      <c r="NE706" s="1">
        <f>STDEVA(ND673:ND675)</f>
        <v>0.0109880537530915</v>
      </c>
      <c r="NF706" s="1" t="str">
        <f t="shared" ref="NF706:NF708" si="541">NF722</f>
        <v>e</v>
      </c>
      <c r="NG706" s="1">
        <f>AVERAGE(NG673:NG675)</f>
        <v>0.461476086774419</v>
      </c>
      <c r="NH706" s="1">
        <f>STDEVA(NG673:NG675)</f>
        <v>0.00764710316987312</v>
      </c>
      <c r="NI706" s="1" t="str">
        <f t="shared" ref="NI706:NI708" si="542">NI722</f>
        <v>g</v>
      </c>
      <c r="TK706" s="1">
        <f>AVERAGE(TK673:TK675)</f>
        <v>0.278723209618361</v>
      </c>
      <c r="TL706" s="1">
        <f>STDEVA(TK673:TK675)</f>
        <v>0.00450004835799579</v>
      </c>
      <c r="TM706" s="1" t="str">
        <f t="shared" ref="TM706:TM708" si="543">TM722</f>
        <v>d</v>
      </c>
      <c r="TN706" s="1">
        <f>AVERAGE(TN673:TN675)</f>
        <v>0.291143811124287</v>
      </c>
      <c r="TO706" s="1">
        <f>STDEVA(TN673:TN675)</f>
        <v>0.00328769920775254</v>
      </c>
      <c r="TP706" s="1" t="str">
        <f t="shared" ref="TP706:TP708" si="544">TP722</f>
        <v>d</v>
      </c>
      <c r="TQ706" s="1">
        <f>AVERAGE(TQ673:TQ675)</f>
        <v>0.314924531661458</v>
      </c>
      <c r="TR706" s="1">
        <f>STDEVA(TQ673:TQ675)</f>
        <v>0.0030143431536533</v>
      </c>
      <c r="TS706" s="1" t="str">
        <f t="shared" ref="TS706:TS708" si="545">TS722</f>
        <v>f</v>
      </c>
      <c r="TT706" s="1">
        <f>AVERAGE(TT673:TT675)</f>
        <v>0.355358322402804</v>
      </c>
      <c r="TU706" s="1">
        <f>STDEVA(TT673:TT675)</f>
        <v>0.00199407311694579</v>
      </c>
      <c r="TV706" s="1" t="str">
        <f t="shared" ref="TV706:TV708" si="546">TV722</f>
        <v>h</v>
      </c>
      <c r="TW706" s="1">
        <f>AVERAGE(TW673:TW675)</f>
        <v>0.47347332239764</v>
      </c>
      <c r="TX706" s="1">
        <f>STDEVA(TW673:TW675)</f>
        <v>0.0113992611653791</v>
      </c>
      <c r="TY706" s="1" t="str">
        <f t="shared" ref="TY706:TY708" si="547">TY722</f>
        <v>gh</v>
      </c>
      <c r="US706" s="1">
        <f>AVERAGE(US673:US675)</f>
        <v>0.291143811124287</v>
      </c>
      <c r="UT706" s="1">
        <f>STDEVA(US673:US675)</f>
        <v>0.00328769920775254</v>
      </c>
      <c r="UU706" s="1">
        <f t="shared" ref="UU706:UU708" si="548">UU722</f>
        <v>0</v>
      </c>
      <c r="WA706" s="1">
        <f>AVERAGE(WA673:WA675)</f>
        <v>0.314924531661458</v>
      </c>
      <c r="WB706" s="1">
        <f>STDEVA(WA673:WA675)</f>
        <v>0.0030143431536533</v>
      </c>
      <c r="WC706" s="1">
        <f t="shared" ref="WC706:WC708" si="549">WC722</f>
        <v>0</v>
      </c>
      <c r="XI706" s="1">
        <f>AVERAGE(XI673:XI675)</f>
        <v>0.355358322402804</v>
      </c>
      <c r="XJ706" s="1">
        <f>STDEVA(XI673:XI675)</f>
        <v>0.00199407311694579</v>
      </c>
      <c r="XK706" s="1">
        <f t="shared" ref="XK706:XK708" si="550">XK722</f>
        <v>0</v>
      </c>
      <c r="YQ706" s="1">
        <f>AVERAGE(YQ673:YQ675)</f>
        <v>0.47347332239764</v>
      </c>
      <c r="YR706" s="1">
        <f>STDEVA(YQ673:YQ675)</f>
        <v>0.0113992611653791</v>
      </c>
      <c r="YS706" s="1">
        <f t="shared" ref="YS706:YS708" si="551">YS722</f>
        <v>0</v>
      </c>
    </row>
    <row r="707" spans="14:669">
      <c r="N707" s="1" t="s">
        <v>81</v>
      </c>
      <c r="O707" s="1">
        <f>AVERAGE(O676:O678)</f>
        <v>0.323768160763042</v>
      </c>
      <c r="P707" s="1">
        <f>STDEVA(O676:O678)</f>
        <v>0.000135049036416731</v>
      </c>
      <c r="Q707" s="1" t="str">
        <f t="shared" si="528"/>
        <v>b</v>
      </c>
      <c r="R707" s="1">
        <f>AVERAGE(R676:R678)</f>
        <v>0.349001189586762</v>
      </c>
      <c r="S707" s="1">
        <f>STDEVA(R676:R678)</f>
        <v>0.000998728489414983</v>
      </c>
      <c r="T707" s="1" t="str">
        <f t="shared" si="529"/>
        <v>b</v>
      </c>
      <c r="U707" s="1">
        <f>AVERAGE(U676:U678)</f>
        <v>0.390921745845529</v>
      </c>
      <c r="V707" s="1">
        <f>STDEVA(U676:U678)</f>
        <v>0.000758532869612179</v>
      </c>
      <c r="W707" s="1" t="str">
        <f t="shared" si="530"/>
        <v>b</v>
      </c>
      <c r="X707" s="1">
        <f>AVERAGE(X676:X678)</f>
        <v>0.443748090532527</v>
      </c>
      <c r="Y707" s="1">
        <f>STDEVA(X676:X678)</f>
        <v>0.00444970752878383</v>
      </c>
      <c r="Z707" s="1" t="str">
        <f t="shared" si="531"/>
        <v>c</v>
      </c>
      <c r="AA707" s="1">
        <f>AVERAGE(AA676:AA678)</f>
        <v>0.564745705550303</v>
      </c>
      <c r="AB707" s="1">
        <f>STDEVA(AA676:AA678)</f>
        <v>0.00671768713048164</v>
      </c>
      <c r="AC707" s="1" t="str">
        <f t="shared" si="532"/>
        <v>c</v>
      </c>
      <c r="GE707" s="1">
        <f>AVERAGE(GE676:GE678)</f>
        <v>0.32303627766124</v>
      </c>
      <c r="GF707" s="1">
        <f>STDEVA(GE676:GE678)</f>
        <v>0.000259799553127335</v>
      </c>
      <c r="GG707" s="1" t="str">
        <f t="shared" si="533"/>
        <v>b</v>
      </c>
      <c r="GH707" s="1">
        <f>AVERAGE(GH676:GH678)</f>
        <v>0.349601649416303</v>
      </c>
      <c r="GI707" s="1">
        <f>STDEVA(GH676:GH678)</f>
        <v>0.00107838447841261</v>
      </c>
      <c r="GJ707" s="1" t="str">
        <f t="shared" si="534"/>
        <v>b</v>
      </c>
      <c r="GK707" s="1">
        <f>AVERAGE(GK676:GK678)</f>
        <v>0.391854098723815</v>
      </c>
      <c r="GL707" s="1">
        <f>STDEVA(GK676:GK678)</f>
        <v>0.00149505899305632</v>
      </c>
      <c r="GM707" s="1" t="str">
        <f t="shared" si="535"/>
        <v>b</v>
      </c>
      <c r="GN707" s="1">
        <f>AVERAGE(GN676:GN678)</f>
        <v>0.444112230214216</v>
      </c>
      <c r="GO707" s="1">
        <f>STDEVA(GN676:GN678)</f>
        <v>0.00258648795761564</v>
      </c>
      <c r="GP707" s="1" t="str">
        <f t="shared" si="536"/>
        <v>d</v>
      </c>
      <c r="GQ707" s="1">
        <f>AVERAGE(GQ676:GQ678)</f>
        <v>0.572409239376748</v>
      </c>
      <c r="GR707" s="1">
        <f>STDEVA(GQ676:GQ678)</f>
        <v>0.00479358905761009</v>
      </c>
      <c r="GS707" s="1" t="str">
        <f t="shared" si="537"/>
        <v>c</v>
      </c>
      <c r="MU707" s="1">
        <f>AVERAGE(MU676:MU678)</f>
        <v>0.293357579534235</v>
      </c>
      <c r="MV707" s="1">
        <f>STDEVA(MU676:MU678)</f>
        <v>0.00188873101325071</v>
      </c>
      <c r="MW707" s="1" t="str">
        <f t="shared" si="538"/>
        <v>b</v>
      </c>
      <c r="MX707" s="1">
        <f>AVERAGE(MX676:MX678)</f>
        <v>0.315732431445399</v>
      </c>
      <c r="MY707" s="1">
        <f>STDEVA(MX676:MX678)</f>
        <v>0.00293329908395131</v>
      </c>
      <c r="MZ707" s="1" t="str">
        <f t="shared" si="539"/>
        <v>c</v>
      </c>
      <c r="NA707" s="1">
        <f>AVERAGE(NA676:NA678)</f>
        <v>0.36623648533766</v>
      </c>
      <c r="NB707" s="1">
        <f>STDEVA(NA676:NA678)</f>
        <v>0.00380713380865486</v>
      </c>
      <c r="NC707" s="1" t="str">
        <f t="shared" si="540"/>
        <v>b</v>
      </c>
      <c r="ND707" s="1">
        <f>AVERAGE(ND676:ND678)</f>
        <v>0.419386788568129</v>
      </c>
      <c r="NE707" s="1">
        <f>STDEVA(ND676:ND678)</f>
        <v>0.00278147729869774</v>
      </c>
      <c r="NF707" s="1" t="str">
        <f t="shared" si="541"/>
        <v>c</v>
      </c>
      <c r="NG707" s="1">
        <f>AVERAGE(NG676:NG678)</f>
        <v>0.503572920621469</v>
      </c>
      <c r="NH707" s="1">
        <f>STDEVA(NG676:NG678)</f>
        <v>0.00231476881818315</v>
      </c>
      <c r="NI707" s="1" t="str">
        <f t="shared" si="542"/>
        <v>d</v>
      </c>
      <c r="TK707" s="1">
        <f>AVERAGE(TK676:TK678)</f>
        <v>0.294161541217711</v>
      </c>
      <c r="TL707" s="1">
        <f>STDEVA(TK676:TK678)</f>
        <v>0.00224884329108764</v>
      </c>
      <c r="TM707" s="1" t="str">
        <f t="shared" si="543"/>
        <v>b</v>
      </c>
      <c r="TN707" s="1">
        <f>AVERAGE(TN676:TN678)</f>
        <v>0.314570151063144</v>
      </c>
      <c r="TO707" s="1">
        <f>STDEVA(TN676:TN678)</f>
        <v>0.00327454287613136</v>
      </c>
      <c r="TP707" s="1" t="str">
        <f t="shared" si="544"/>
        <v>c</v>
      </c>
      <c r="TQ707" s="1">
        <f>AVERAGE(TQ676:TQ678)</f>
        <v>0.367079758766804</v>
      </c>
      <c r="TR707" s="1">
        <f>STDEVA(TQ676:TQ678)</f>
        <v>0.00384538440432496</v>
      </c>
      <c r="TS707" s="1" t="str">
        <f t="shared" si="545"/>
        <v>b</v>
      </c>
      <c r="TT707" s="1">
        <f>AVERAGE(TT676:TT678)</f>
        <v>0.424309479390124</v>
      </c>
      <c r="TU707" s="1">
        <f>STDEVA(TT676:TT678)</f>
        <v>0.0027279099769755</v>
      </c>
      <c r="TV707" s="1" t="str">
        <f t="shared" si="546"/>
        <v>d</v>
      </c>
      <c r="TW707" s="1">
        <f>AVERAGE(TW676:TW678)</f>
        <v>0.50487435204135</v>
      </c>
      <c r="TX707" s="1">
        <f>STDEVA(TW676:TW678)</f>
        <v>0.00352421953298332</v>
      </c>
      <c r="TY707" s="1" t="str">
        <f t="shared" si="547"/>
        <v>d</v>
      </c>
      <c r="US707" s="1">
        <f>AVERAGE(US676:US678)</f>
        <v>0.314570151063144</v>
      </c>
      <c r="UT707" s="1">
        <f>STDEVA(US676:US678)</f>
        <v>0.00327454287613136</v>
      </c>
      <c r="UU707" s="1">
        <f t="shared" si="548"/>
        <v>0</v>
      </c>
      <c r="WA707" s="1">
        <f>AVERAGE(WA676:WA678)</f>
        <v>0.367079758766804</v>
      </c>
      <c r="WB707" s="1">
        <f>STDEVA(WA676:WA678)</f>
        <v>0.00384538440432496</v>
      </c>
      <c r="WC707" s="1">
        <f t="shared" si="549"/>
        <v>0</v>
      </c>
      <c r="XI707" s="1">
        <f>AVERAGE(XI676:XI678)</f>
        <v>0.424309479390124</v>
      </c>
      <c r="XJ707" s="1">
        <f>STDEVA(XI676:XI678)</f>
        <v>0.0027279099769755</v>
      </c>
      <c r="XK707" s="1">
        <f t="shared" si="550"/>
        <v>0</v>
      </c>
      <c r="YQ707" s="1">
        <f>AVERAGE(YQ676:YQ678)</f>
        <v>0.50487435204135</v>
      </c>
      <c r="YR707" s="1">
        <f>STDEVA(YQ676:YQ678)</f>
        <v>0.00352421953298332</v>
      </c>
      <c r="YS707" s="1">
        <f t="shared" si="551"/>
        <v>0</v>
      </c>
    </row>
    <row r="708" spans="14:669">
      <c r="N708" s="1" t="s">
        <v>82</v>
      </c>
      <c r="O708" s="1">
        <f>AVERAGE(O679:O681)</f>
        <v>0.332111185891789</v>
      </c>
      <c r="P708" s="1">
        <f>STDEVA(O679:O681)</f>
        <v>0.000717749013039402</v>
      </c>
      <c r="Q708" s="1" t="str">
        <f t="shared" si="528"/>
        <v>a</v>
      </c>
      <c r="R708" s="1">
        <f>AVERAGE(R679:R681)</f>
        <v>0.358877678935897</v>
      </c>
      <c r="S708" s="1">
        <f>STDEVA(R679:R681)</f>
        <v>0.000494206659295797</v>
      </c>
      <c r="T708" s="1" t="str">
        <f t="shared" si="529"/>
        <v>a</v>
      </c>
      <c r="U708" s="1">
        <f>AVERAGE(U679:U681)</f>
        <v>0.436302166597938</v>
      </c>
      <c r="V708" s="1">
        <f>STDEVA(U679:U681)</f>
        <v>0.00160476481933426</v>
      </c>
      <c r="W708" s="1" t="str">
        <f t="shared" si="530"/>
        <v>a</v>
      </c>
      <c r="X708" s="1">
        <f>AVERAGE(X679:X681)</f>
        <v>0.553366071808152</v>
      </c>
      <c r="Y708" s="1">
        <f>STDEVA(X679:X681)</f>
        <v>0.0108402470156518</v>
      </c>
      <c r="Z708" s="1" t="str">
        <f t="shared" si="531"/>
        <v>a</v>
      </c>
      <c r="AA708" s="1">
        <f>AVERAGE(AA679:AA681)</f>
        <v>0.636419955522593</v>
      </c>
      <c r="AB708" s="1">
        <f>STDEVA(AA679:AA681)</f>
        <v>0.00727749108748952</v>
      </c>
      <c r="AC708" s="1" t="str">
        <f t="shared" si="532"/>
        <v>a</v>
      </c>
      <c r="GE708" s="1">
        <f>AVERAGE(GE679:GE681)</f>
        <v>0.331760640371712</v>
      </c>
      <c r="GF708" s="1">
        <f>STDEVA(GE679:GE681)</f>
        <v>0.000662797904040648</v>
      </c>
      <c r="GG708" s="1" t="str">
        <f t="shared" si="533"/>
        <v>a</v>
      </c>
      <c r="GH708" s="1">
        <f>AVERAGE(GH679:GH681)</f>
        <v>0.355652233570423</v>
      </c>
      <c r="GI708" s="1">
        <f>STDEVA(GH679:GH681)</f>
        <v>0.004080281986165</v>
      </c>
      <c r="GJ708" s="1" t="str">
        <f t="shared" si="534"/>
        <v>a</v>
      </c>
      <c r="GK708" s="1">
        <f>AVERAGE(GK679:GK681)</f>
        <v>0.441813603629197</v>
      </c>
      <c r="GL708" s="1">
        <f>STDEVA(GK679:GK681)</f>
        <v>0.00209052970381336</v>
      </c>
      <c r="GM708" s="1" t="str">
        <f t="shared" si="535"/>
        <v>a</v>
      </c>
      <c r="GN708" s="1">
        <f>AVERAGE(GN679:GN681)</f>
        <v>0.563553192281424</v>
      </c>
      <c r="GO708" s="1">
        <f>STDEVA(GN679:GN681)</f>
        <v>0.00249462236107456</v>
      </c>
      <c r="GP708" s="1" t="str">
        <f t="shared" si="536"/>
        <v>a</v>
      </c>
      <c r="GQ708" s="1">
        <f>AVERAGE(GQ679:GQ681)</f>
        <v>0.646969044869741</v>
      </c>
      <c r="GR708" s="1">
        <f>STDEVA(GQ679:GQ681)</f>
        <v>0.00153052759234478</v>
      </c>
      <c r="GS708" s="1" t="str">
        <f t="shared" si="537"/>
        <v>a</v>
      </c>
      <c r="MU708" s="1">
        <f>AVERAGE(MU679:MU681)</f>
        <v>0.327035411937088</v>
      </c>
      <c r="MV708" s="1">
        <f>STDEVA(MU679:MU681)</f>
        <v>0.00209818775019568</v>
      </c>
      <c r="MW708" s="1" t="str">
        <f t="shared" si="538"/>
        <v>a</v>
      </c>
      <c r="MX708" s="1">
        <f>AVERAGE(MX679:MX681)</f>
        <v>0.341912355443136</v>
      </c>
      <c r="MY708" s="1">
        <f>STDEVA(MX679:MX681)</f>
        <v>0.00215653459436356</v>
      </c>
      <c r="MZ708" s="1" t="str">
        <f t="shared" si="539"/>
        <v>a</v>
      </c>
      <c r="NA708" s="1">
        <f>AVERAGE(NA679:NA681)</f>
        <v>0.39498559503094</v>
      </c>
      <c r="NB708" s="1">
        <f>STDEVA(NA679:NA681)</f>
        <v>0.00226424317884316</v>
      </c>
      <c r="NC708" s="1" t="str">
        <f t="shared" si="540"/>
        <v>a</v>
      </c>
      <c r="ND708" s="1">
        <f>AVERAGE(ND679:ND681)</f>
        <v>0.519095575166214</v>
      </c>
      <c r="NE708" s="1">
        <f>STDEVA(ND679:ND681)</f>
        <v>0.00317996745530977</v>
      </c>
      <c r="NF708" s="1" t="str">
        <f t="shared" si="541"/>
        <v>a</v>
      </c>
      <c r="NG708" s="1">
        <f>AVERAGE(NG679:NG681)</f>
        <v>0.580564943341312</v>
      </c>
      <c r="NH708" s="1">
        <f>STDEVA(NG679:NG681)</f>
        <v>0.00398791811897409</v>
      </c>
      <c r="NI708" s="1" t="str">
        <f t="shared" si="542"/>
        <v>a</v>
      </c>
      <c r="TK708" s="1">
        <f>AVERAGE(TK679:TK681)</f>
        <v>0.326722675542364</v>
      </c>
      <c r="TL708" s="1">
        <f>STDEVA(TK679:TK681)</f>
        <v>0.00237387984550652</v>
      </c>
      <c r="TM708" s="1" t="str">
        <f t="shared" si="543"/>
        <v>a</v>
      </c>
      <c r="TN708" s="1">
        <f>AVERAGE(TN679:TN681)</f>
        <v>0.341918168436455</v>
      </c>
      <c r="TO708" s="1">
        <f>STDEVA(TN679:TN681)</f>
        <v>0.00261655482495894</v>
      </c>
      <c r="TP708" s="1" t="str">
        <f t="shared" si="544"/>
        <v>a</v>
      </c>
      <c r="TQ708" s="1">
        <f>AVERAGE(TQ679:TQ681)</f>
        <v>0.397188359647653</v>
      </c>
      <c r="TR708" s="1">
        <f>STDEVA(TQ679:TQ681)</f>
        <v>0.00247606117769259</v>
      </c>
      <c r="TS708" s="1" t="str">
        <f t="shared" si="545"/>
        <v>a</v>
      </c>
      <c r="TT708" s="1">
        <f>AVERAGE(TT679:TT681)</f>
        <v>0.52076491275732</v>
      </c>
      <c r="TU708" s="1">
        <f>STDEVA(TT679:TT681)</f>
        <v>0.00169331457920635</v>
      </c>
      <c r="TV708" s="1" t="str">
        <f t="shared" si="546"/>
        <v>a</v>
      </c>
      <c r="TW708" s="1">
        <f>AVERAGE(TW679:TW681)</f>
        <v>0.58284490640077</v>
      </c>
      <c r="TX708" s="1">
        <f>STDEVA(TW679:TW681)</f>
        <v>0.00192290130555575</v>
      </c>
      <c r="TY708" s="1" t="str">
        <f t="shared" si="547"/>
        <v>a</v>
      </c>
      <c r="US708" s="1">
        <f>AVERAGE(US679:US681)</f>
        <v>0.341918168436455</v>
      </c>
      <c r="UT708" s="1">
        <f>STDEVA(US679:US681)</f>
        <v>0.00261655482495894</v>
      </c>
      <c r="UU708" s="1">
        <f t="shared" si="548"/>
        <v>0</v>
      </c>
      <c r="WA708" s="1">
        <f>AVERAGE(WA679:WA681)</f>
        <v>0.397188359647653</v>
      </c>
      <c r="WB708" s="1">
        <f>STDEVA(WA679:WA681)</f>
        <v>0.00247606117769259</v>
      </c>
      <c r="WC708" s="1">
        <f t="shared" si="549"/>
        <v>0</v>
      </c>
      <c r="XI708" s="1">
        <f>AVERAGE(XI679:XI681)</f>
        <v>0.52076491275732</v>
      </c>
      <c r="XJ708" s="1">
        <f>STDEVA(XI679:XI681)</f>
        <v>0.00169331457920635</v>
      </c>
      <c r="XK708" s="1">
        <f t="shared" si="550"/>
        <v>0</v>
      </c>
      <c r="YQ708" s="1">
        <f>AVERAGE(YQ679:YQ681)</f>
        <v>0.58284490640077</v>
      </c>
      <c r="YR708" s="1">
        <f>STDEVA(YQ679:YQ681)</f>
        <v>0.00192290130555575</v>
      </c>
      <c r="YS708" s="1">
        <f t="shared" si="551"/>
        <v>0</v>
      </c>
    </row>
    <row r="709" spans="14:667">
      <c r="N709" s="1" t="s">
        <v>102</v>
      </c>
      <c r="O709" s="1">
        <f>AVERAGE(O673:O681)</f>
        <v>0.323541124764524</v>
      </c>
      <c r="R709" s="1">
        <f>AVERAGE(R673:R681)</f>
        <v>0.342869862937076</v>
      </c>
      <c r="U709" s="1">
        <f>AVERAGE(U673:U681)</f>
        <v>0.390800425047157</v>
      </c>
      <c r="X709" s="1">
        <f>AVERAGE(X673:X681)</f>
        <v>0.456089981229284</v>
      </c>
      <c r="AA709" s="1">
        <f>AVERAGE(AA673:AA681)</f>
        <v>0.563397788238834</v>
      </c>
      <c r="GE709" s="1">
        <f>AVERAGE(GE673:GE681)</f>
        <v>0.32359246838922</v>
      </c>
      <c r="GH709" s="1">
        <f>AVERAGE(GH673:GH681)</f>
        <v>0.341754281229854</v>
      </c>
      <c r="GK709" s="1">
        <f>AVERAGE(GK673:GK681)</f>
        <v>0.393558017334694</v>
      </c>
      <c r="GN709" s="1">
        <f>AVERAGE(GN673:GN681)</f>
        <v>0.464147952662697</v>
      </c>
      <c r="GQ709" s="1">
        <f>AVERAGE(GQ673:GQ681)</f>
        <v>0.568790564715728</v>
      </c>
      <c r="MU709" s="1">
        <f>AVERAGE(MU673:MU681)</f>
        <v>0.300373464703786</v>
      </c>
      <c r="MX709" s="1">
        <f>AVERAGE(MX673:MX681)</f>
        <v>0.316651337660208</v>
      </c>
      <c r="NA709" s="1">
        <f>AVERAGE(NA673:NA681)</f>
        <v>0.359106296633142</v>
      </c>
      <c r="ND709" s="1">
        <f>AVERAGE(ND673:ND681)</f>
        <v>0.43106516582719</v>
      </c>
      <c r="NG709" s="1">
        <f>AVERAGE(NG673:NG681)</f>
        <v>0.515204650245733</v>
      </c>
      <c r="TK709" s="1">
        <f>AVERAGE(TK673:TK681)</f>
        <v>0.299869142126146</v>
      </c>
      <c r="TN709" s="1">
        <f>AVERAGE(TN673:TN681)</f>
        <v>0.315877376874629</v>
      </c>
      <c r="TQ709" s="1">
        <f>AVERAGE(TQ673:TQ681)</f>
        <v>0.359730883358639</v>
      </c>
      <c r="TT709" s="1">
        <f>AVERAGE(TT673:TT681)</f>
        <v>0.43347757151675</v>
      </c>
      <c r="TW709" s="1">
        <f>AVERAGE(TW673:TW681)</f>
        <v>0.520397526946587</v>
      </c>
      <c r="US709" s="1">
        <f>AVERAGE(US673:US681)</f>
        <v>0.315877376874629</v>
      </c>
      <c r="WA709" s="1">
        <f>AVERAGE(WA673:WA681)</f>
        <v>0.359730883358639</v>
      </c>
      <c r="XI709" s="1">
        <f>AVERAGE(XI673:XI681)</f>
        <v>0.43347757151675</v>
      </c>
      <c r="YQ709" s="1">
        <f>AVERAGE(YQ673:YQ681)</f>
        <v>0.520397526946587</v>
      </c>
    </row>
    <row r="710" spans="14:669">
      <c r="N710" s="1" t="s">
        <v>83</v>
      </c>
      <c r="O710" s="1">
        <f>AVERAGE(O682:O684)</f>
        <v>0.305166434500633</v>
      </c>
      <c r="P710" s="1">
        <f>STDEVA(O682:O684)</f>
        <v>0.00117024912498775</v>
      </c>
      <c r="Q710" s="1" t="str">
        <f t="shared" ref="Q710:Q712" si="552">Q725</f>
        <v>d</v>
      </c>
      <c r="R710" s="1">
        <f>AVERAGE(R682:R684)</f>
        <v>0.337693471457545</v>
      </c>
      <c r="S710" s="1">
        <f>STDEVA(R682:R684)</f>
        <v>0.00114844567463312</v>
      </c>
      <c r="T710" s="1" t="str">
        <f t="shared" ref="T710:T712" si="553">T725</f>
        <v>c</v>
      </c>
      <c r="U710" s="1">
        <f>AVERAGE(U682:U684)</f>
        <v>0.356001201864506</v>
      </c>
      <c r="V710" s="1">
        <f>STDEVA(U682:U684)</f>
        <v>0.00285062717867156</v>
      </c>
      <c r="W710" s="1" t="str">
        <f t="shared" ref="W710:W712" si="554">W725</f>
        <v>e</v>
      </c>
      <c r="X710" s="1">
        <f>AVERAGE(X682:X684)</f>
        <v>0.41815719169603</v>
      </c>
      <c r="Y710" s="1">
        <f>STDEVA(X682:X684)</f>
        <v>0.00991522719213681</v>
      </c>
      <c r="Z710" s="1" t="str">
        <f t="shared" ref="Z710:Z712" si="555">Z725</f>
        <v>d</v>
      </c>
      <c r="AA710" s="1">
        <f>AVERAGE(AA682:AA684)</f>
        <v>0.496738155684387</v>
      </c>
      <c r="AB710" s="1">
        <f>STDEVA(AA682:AA684)</f>
        <v>0.00286994234730302</v>
      </c>
      <c r="AC710" s="1" t="str">
        <f t="shared" ref="AC710:AC712" si="556">AC725</f>
        <v>ef</v>
      </c>
      <c r="GE710" s="1">
        <f>AVERAGE(GE682:GE684)</f>
        <v>0.304866117326412</v>
      </c>
      <c r="GF710" s="1">
        <f>STDEVA(GE682:GE684)</f>
        <v>0.00297782974115749</v>
      </c>
      <c r="GG710" s="1" t="str">
        <f t="shared" ref="GG710:GG712" si="557">GG725</f>
        <v>e</v>
      </c>
      <c r="GH710" s="1">
        <f>AVERAGE(GH682:GH684)</f>
        <v>0.337533499960768</v>
      </c>
      <c r="GI710" s="1">
        <f>STDEVA(GH682:GH684)</f>
        <v>0.000958596664342829</v>
      </c>
      <c r="GJ710" s="1" t="str">
        <f t="shared" ref="GJ710:GJ712" si="558">GJ725</f>
        <v>d</v>
      </c>
      <c r="GK710" s="1">
        <f>AVERAGE(GK682:GK684)</f>
        <v>0.357073488789666</v>
      </c>
      <c r="GL710" s="1">
        <f>STDEVA(GK682:GK684)</f>
        <v>0.00330814699110933</v>
      </c>
      <c r="GM710" s="1" t="str">
        <f t="shared" ref="GM710:GM712" si="559">GM725</f>
        <v>ef</v>
      </c>
      <c r="GN710" s="1">
        <f>AVERAGE(GN682:GN684)</f>
        <v>0.423831184787972</v>
      </c>
      <c r="GO710" s="1">
        <f>STDEVA(GN682:GN684)</f>
        <v>0.00418359361309937</v>
      </c>
      <c r="GP710" s="1" t="str">
        <f t="shared" ref="GP710:GP712" si="560">GP725</f>
        <v>f</v>
      </c>
      <c r="GQ710" s="1">
        <f>AVERAGE(GQ682:GQ684)</f>
        <v>0.500395629411684</v>
      </c>
      <c r="GR710" s="1">
        <f>STDEVA(GQ682:GQ684)</f>
        <v>0.00133351193947302</v>
      </c>
      <c r="GS710" s="1" t="str">
        <f t="shared" ref="GS710:GS712" si="561">GS725</f>
        <v>e</v>
      </c>
      <c r="MU710" s="1">
        <f>AVERAGE(MU682:MU684)</f>
        <v>0.28608235897471</v>
      </c>
      <c r="MV710" s="1">
        <f>STDEVA(MU682:MU684)</f>
        <v>0.00196581667309516</v>
      </c>
      <c r="MW710" s="1" t="str">
        <f t="shared" ref="MW710:MW712" si="562">MW725</f>
        <v>c</v>
      </c>
      <c r="MX710" s="1">
        <f>AVERAGE(MX682:MX684)</f>
        <v>0.314374354426771</v>
      </c>
      <c r="MY710" s="1">
        <f>STDEVA(MX682:MX684)</f>
        <v>0.00278043643222615</v>
      </c>
      <c r="MZ710" s="1" t="str">
        <f t="shared" ref="MZ710:MZ712" si="563">MZ725</f>
        <v>c</v>
      </c>
      <c r="NA710" s="1">
        <f>AVERAGE(NA682:NA684)</f>
        <v>0.326031811537111</v>
      </c>
      <c r="NB710" s="1">
        <f>STDEVA(NA682:NA684)</f>
        <v>0.00235555803776728</v>
      </c>
      <c r="NC710" s="1" t="str">
        <f t="shared" ref="NC710:NC712" si="564">NC725</f>
        <v>d</v>
      </c>
      <c r="ND710" s="1">
        <f>AVERAGE(ND682:ND684)</f>
        <v>0.371499972724959</v>
      </c>
      <c r="NE710" s="1">
        <f>STDEVA(ND682:ND684)</f>
        <v>0.00905531902886987</v>
      </c>
      <c r="NF710" s="1" t="str">
        <f t="shared" ref="NF710:NF712" si="565">NF725</f>
        <v>d</v>
      </c>
      <c r="NG710" s="1">
        <f>AVERAGE(NG682:NG684)</f>
        <v>0.471063477837283</v>
      </c>
      <c r="NH710" s="1">
        <f>STDEVA(NG682:NG684)</f>
        <v>0.00204583804620441</v>
      </c>
      <c r="NI710" s="1" t="str">
        <f t="shared" ref="NI710:NI712" si="566">NI725</f>
        <v>f</v>
      </c>
      <c r="TK710" s="1">
        <f>AVERAGE(TK682:TK684)</f>
        <v>0.284390698740841</v>
      </c>
      <c r="TL710" s="1">
        <f>STDEVA(TK682:TK684)</f>
        <v>0.00215020983957993</v>
      </c>
      <c r="TM710" s="1" t="str">
        <f t="shared" ref="TM710:TM712" si="567">TM725</f>
        <v>c</v>
      </c>
      <c r="TN710" s="1">
        <f>AVERAGE(TN682:TN684)</f>
        <v>0.313266173699853</v>
      </c>
      <c r="TO710" s="1">
        <f>STDEVA(TN682:TN684)</f>
        <v>0.00298193799736158</v>
      </c>
      <c r="TP710" s="1" t="str">
        <f t="shared" ref="TP710:TP712" si="568">TP725</f>
        <v>c</v>
      </c>
      <c r="TQ710" s="1">
        <f>AVERAGE(TQ682:TQ684)</f>
        <v>0.325437978551591</v>
      </c>
      <c r="TR710" s="1">
        <f>STDEVA(TQ682:TQ684)</f>
        <v>0.0027579614076093</v>
      </c>
      <c r="TS710" s="1" t="str">
        <f t="shared" ref="TS710:TS712" si="569">TS725</f>
        <v>e</v>
      </c>
      <c r="TT710" s="1">
        <f>AVERAGE(TT682:TT684)</f>
        <v>0.371084845737442</v>
      </c>
      <c r="TU710" s="1">
        <f>STDEVA(TT682:TT684)</f>
        <v>0.0083084169092936</v>
      </c>
      <c r="TV710" s="1" t="str">
        <f t="shared" ref="TV710:TV712" si="570">TV725</f>
        <v>g</v>
      </c>
      <c r="TW710" s="1">
        <f>AVERAGE(TW682:TW684)</f>
        <v>0.478499464933573</v>
      </c>
      <c r="TX710" s="1">
        <f>STDEVA(TW682:TW684)</f>
        <v>0.00259598843910179</v>
      </c>
      <c r="TY710" s="1" t="str">
        <f t="shared" ref="TY710:TY712" si="571">TY725</f>
        <v>fg</v>
      </c>
      <c r="US710" s="1">
        <f>AVERAGE(US682:US684)</f>
        <v>0.313266173699853</v>
      </c>
      <c r="UT710" s="1">
        <f>STDEVA(US682:US684)</f>
        <v>0.00298193799736158</v>
      </c>
      <c r="UU710" s="1">
        <f t="shared" ref="UU710:UU712" si="572">UU725</f>
        <v>0</v>
      </c>
      <c r="WA710" s="1">
        <f>AVERAGE(WA682:WA684)</f>
        <v>0.325437978551591</v>
      </c>
      <c r="WB710" s="1">
        <f>STDEVA(WA682:WA684)</f>
        <v>0.0027579614076093</v>
      </c>
      <c r="WC710" s="1">
        <f t="shared" ref="WC710:WC712" si="573">WC725</f>
        <v>0</v>
      </c>
      <c r="XI710" s="1">
        <f>AVERAGE(XI682:XI684)</f>
        <v>0.371084845737442</v>
      </c>
      <c r="XJ710" s="1">
        <f>STDEVA(XI682:XI684)</f>
        <v>0.0083084169092936</v>
      </c>
      <c r="XK710" s="1">
        <f t="shared" ref="XK710:XK712" si="574">XK725</f>
        <v>0</v>
      </c>
      <c r="YQ710" s="1">
        <f>AVERAGE(YQ682:YQ684)</f>
        <v>0.478499464933573</v>
      </c>
      <c r="YR710" s="1">
        <f>STDEVA(YQ682:YQ684)</f>
        <v>0.00259598843910179</v>
      </c>
      <c r="YS710" s="1">
        <f t="shared" ref="YS710:YS712" si="575">YS725</f>
        <v>0</v>
      </c>
    </row>
    <row r="711" spans="14:669">
      <c r="N711" s="1" t="s">
        <v>84</v>
      </c>
      <c r="O711" s="1">
        <f>AVERAGE(O685:O687)</f>
        <v>0.306813554733813</v>
      </c>
      <c r="P711" s="1">
        <f>STDEVA(O685:O687)</f>
        <v>0.00233909491121434</v>
      </c>
      <c r="Q711" s="1" t="str">
        <f t="shared" si="552"/>
        <v>d</v>
      </c>
      <c r="R711" s="1">
        <f>AVERAGE(R685:R687)</f>
        <v>0.33880283837654</v>
      </c>
      <c r="S711" s="1">
        <f>STDEVA(R685:R687)</f>
        <v>0.00119478230035268</v>
      </c>
      <c r="T711" s="1" t="str">
        <f t="shared" si="553"/>
        <v>c</v>
      </c>
      <c r="U711" s="1">
        <f>AVERAGE(U685:U687)</f>
        <v>0.360652219856554</v>
      </c>
      <c r="V711" s="1">
        <f>STDEVA(U685:U687)</f>
        <v>0.00168864411123406</v>
      </c>
      <c r="W711" s="1" t="str">
        <f t="shared" si="554"/>
        <v>d</v>
      </c>
      <c r="X711" s="1">
        <f>AVERAGE(X685:X687)</f>
        <v>0.427577880077769</v>
      </c>
      <c r="Y711" s="1">
        <f>STDEVA(X685:X687)</f>
        <v>0.00200384007606958</v>
      </c>
      <c r="Z711" s="1" t="str">
        <f t="shared" si="555"/>
        <v>d</v>
      </c>
      <c r="AA711" s="1">
        <f>AVERAGE(AA685:AA687)</f>
        <v>0.536086715638923</v>
      </c>
      <c r="AB711" s="1">
        <f>STDEVA(AA685:AA687)</f>
        <v>0.00540186643342881</v>
      </c>
      <c r="AC711" s="1" t="str">
        <f t="shared" si="556"/>
        <v>d</v>
      </c>
      <c r="GE711" s="1">
        <f>AVERAGE(GE685:GE687)</f>
        <v>0.308245939940163</v>
      </c>
      <c r="GF711" s="1">
        <f>STDEVA(GE685:GE687)</f>
        <v>0.00132907486988271</v>
      </c>
      <c r="GG711" s="1" t="str">
        <f t="shared" si="557"/>
        <v>d</v>
      </c>
      <c r="GH711" s="1">
        <f>AVERAGE(GH685:GH687)</f>
        <v>0.33943236468456</v>
      </c>
      <c r="GI711" s="1">
        <f>STDEVA(GH685:GH687)</f>
        <v>0.00179142449975207</v>
      </c>
      <c r="GJ711" s="1" t="str">
        <f t="shared" si="558"/>
        <v>cd</v>
      </c>
      <c r="GK711" s="1">
        <f>AVERAGE(GK685:GK687)</f>
        <v>0.361128632809906</v>
      </c>
      <c r="GL711" s="1">
        <f>STDEVA(GK685:GK687)</f>
        <v>0.00182070174517219</v>
      </c>
      <c r="GM711" s="1" t="str">
        <f t="shared" si="559"/>
        <v>e</v>
      </c>
      <c r="GN711" s="1">
        <f>AVERAGE(GN685:GN687)</f>
        <v>0.429004252078505</v>
      </c>
      <c r="GO711" s="1">
        <f>STDEVA(GN685:GN687)</f>
        <v>0.000512329456018337</v>
      </c>
      <c r="GP711" s="1" t="str">
        <f t="shared" si="560"/>
        <v>ef</v>
      </c>
      <c r="GQ711" s="1">
        <f>AVERAGE(GQ685:GQ687)</f>
        <v>0.541960101057873</v>
      </c>
      <c r="GR711" s="1">
        <f>STDEVA(GQ685:GQ687)</f>
        <v>0.00052498599834002</v>
      </c>
      <c r="GS711" s="1" t="str">
        <f t="shared" si="561"/>
        <v>d</v>
      </c>
      <c r="MU711" s="1">
        <f>AVERAGE(MU685:MU687)</f>
        <v>0.287437344033021</v>
      </c>
      <c r="MV711" s="1">
        <f>STDEVA(MU685:MU687)</f>
        <v>0.0027909714268558</v>
      </c>
      <c r="MW711" s="1" t="str">
        <f t="shared" si="562"/>
        <v>c</v>
      </c>
      <c r="MX711" s="1">
        <f>AVERAGE(MX685:MX687)</f>
        <v>0.315877199958293</v>
      </c>
      <c r="MY711" s="1">
        <f>STDEVA(MX685:MX687)</f>
        <v>0.00142344748312871</v>
      </c>
      <c r="MZ711" s="1" t="str">
        <f t="shared" si="563"/>
        <v>c</v>
      </c>
      <c r="NA711" s="1">
        <f>AVERAGE(NA685:NA687)</f>
        <v>0.339202323852757</v>
      </c>
      <c r="NB711" s="1">
        <f>STDEVA(NA685:NA687)</f>
        <v>0.00225534260117062</v>
      </c>
      <c r="NC711" s="1" t="str">
        <f t="shared" si="564"/>
        <v>c</v>
      </c>
      <c r="ND711" s="1">
        <f>AVERAGE(ND685:ND687)</f>
        <v>0.415365745832925</v>
      </c>
      <c r="NE711" s="1">
        <f>STDEVA(ND685:ND687)</f>
        <v>0.00314362525777606</v>
      </c>
      <c r="NF711" s="1" t="str">
        <f t="shared" si="565"/>
        <v>c</v>
      </c>
      <c r="NG711" s="1">
        <f>AVERAGE(NG685:NG687)</f>
        <v>0.487329689282605</v>
      </c>
      <c r="NH711" s="1">
        <f>STDEVA(NG685:NG687)</f>
        <v>0.00189242540410229</v>
      </c>
      <c r="NI711" s="1" t="str">
        <f t="shared" si="566"/>
        <v>e</v>
      </c>
      <c r="TK711" s="1">
        <f>AVERAGE(TK685:TK687)</f>
        <v>0.287575696331995</v>
      </c>
      <c r="TL711" s="1">
        <f>STDEVA(TK685:TK687)</f>
        <v>0.00235100927895255</v>
      </c>
      <c r="TM711" s="1" t="str">
        <f t="shared" si="567"/>
        <v>c</v>
      </c>
      <c r="TN711" s="1">
        <f>AVERAGE(TN685:TN687)</f>
        <v>0.315169263341383</v>
      </c>
      <c r="TO711" s="1">
        <f>STDEVA(TN685:TN687)</f>
        <v>0.00163584800821154</v>
      </c>
      <c r="TP711" s="1" t="str">
        <f t="shared" si="568"/>
        <v>c</v>
      </c>
      <c r="TQ711" s="1">
        <f>AVERAGE(TQ685:TQ687)</f>
        <v>0.339246653123429</v>
      </c>
      <c r="TR711" s="1">
        <f>STDEVA(TQ685:TQ687)</f>
        <v>0.000759070943252205</v>
      </c>
      <c r="TS711" s="1" t="str">
        <f t="shared" si="569"/>
        <v>d</v>
      </c>
      <c r="TT711" s="1">
        <f>AVERAGE(TT685:TT687)</f>
        <v>0.414949421021605</v>
      </c>
      <c r="TU711" s="1">
        <f>STDEVA(TT685:TT687)</f>
        <v>0.00259057214255418</v>
      </c>
      <c r="TV711" s="1" t="str">
        <f t="shared" si="570"/>
        <v>e</v>
      </c>
      <c r="TW711" s="1">
        <f>AVERAGE(TW685:TW687)</f>
        <v>0.484453859478334</v>
      </c>
      <c r="TX711" s="1">
        <f>STDEVA(TW685:TW687)</f>
        <v>0.00326479815064056</v>
      </c>
      <c r="TY711" s="1" t="str">
        <f t="shared" si="571"/>
        <v>ef</v>
      </c>
      <c r="US711" s="1">
        <f>AVERAGE(US685:US687)</f>
        <v>0.315169263341383</v>
      </c>
      <c r="UT711" s="1">
        <f>STDEVA(US685:US687)</f>
        <v>0.00163584800821154</v>
      </c>
      <c r="UU711" s="1">
        <f t="shared" si="572"/>
        <v>0</v>
      </c>
      <c r="WA711" s="1">
        <f>AVERAGE(WA685:WA687)</f>
        <v>0.339246653123429</v>
      </c>
      <c r="WB711" s="1">
        <f>STDEVA(WA685:WA687)</f>
        <v>0.000759070943252205</v>
      </c>
      <c r="WC711" s="1">
        <f t="shared" si="573"/>
        <v>0</v>
      </c>
      <c r="XI711" s="1">
        <f>AVERAGE(XI685:XI687)</f>
        <v>0.414949421021605</v>
      </c>
      <c r="XJ711" s="1">
        <f>STDEVA(XI685:XI687)</f>
        <v>0.00259057214255418</v>
      </c>
      <c r="XK711" s="1">
        <f t="shared" si="574"/>
        <v>0</v>
      </c>
      <c r="YQ711" s="1">
        <f>AVERAGE(YQ685:YQ687)</f>
        <v>0.484453859478334</v>
      </c>
      <c r="YR711" s="1">
        <f>STDEVA(YQ685:YQ687)</f>
        <v>0.00326479815064056</v>
      </c>
      <c r="YS711" s="1">
        <f t="shared" si="575"/>
        <v>0</v>
      </c>
    </row>
    <row r="712" spans="14:669">
      <c r="N712" s="1" t="s">
        <v>85</v>
      </c>
      <c r="O712" s="1">
        <f>AVERAGE(O688:O690)</f>
        <v>0.28475749883793</v>
      </c>
      <c r="P712" s="1">
        <f>STDEVA(O688:O690)</f>
        <v>0.00236317573213353</v>
      </c>
      <c r="Q712" s="1" t="str">
        <f t="shared" si="552"/>
        <v>ef</v>
      </c>
      <c r="R712" s="1">
        <f>AVERAGE(R688:R690)</f>
        <v>0.29251283492155</v>
      </c>
      <c r="S712" s="1">
        <f>STDEVA(R688:R690)</f>
        <v>0.000425965960868255</v>
      </c>
      <c r="T712" s="1" t="str">
        <f t="shared" si="553"/>
        <v>f</v>
      </c>
      <c r="U712" s="1">
        <f>AVERAGE(U688:U690)</f>
        <v>0.371312291142286</v>
      </c>
      <c r="V712" s="1">
        <f>STDEVA(U688:U690)</f>
        <v>0.000795800526353739</v>
      </c>
      <c r="W712" s="1" t="str">
        <f t="shared" si="554"/>
        <v>c</v>
      </c>
      <c r="X712" s="1">
        <f>AVERAGE(X688:X690)</f>
        <v>0.512628216477402</v>
      </c>
      <c r="Y712" s="1">
        <f>STDEVA(X688:X690)</f>
        <v>0.0113911448502819</v>
      </c>
      <c r="Z712" s="1" t="str">
        <f t="shared" si="555"/>
        <v>b</v>
      </c>
      <c r="AA712" s="1">
        <f>AVERAGE(AA688:AA690)</f>
        <v>0.578428907803474</v>
      </c>
      <c r="AB712" s="1">
        <f>STDEVA(AA688:AA690)</f>
        <v>0.0030876336891312</v>
      </c>
      <c r="AC712" s="1" t="str">
        <f t="shared" si="556"/>
        <v>b</v>
      </c>
      <c r="GE712" s="1">
        <f>AVERAGE(GE688:GE690)</f>
        <v>0.285760336463928</v>
      </c>
      <c r="GF712" s="1">
        <f>STDEVA(GE688:GE690)</f>
        <v>0.00141556513510239</v>
      </c>
      <c r="GG712" s="1" t="str">
        <f t="shared" si="557"/>
        <v>f</v>
      </c>
      <c r="GH712" s="1">
        <f>AVERAGE(GH688:GH690)</f>
        <v>0.291216964273182</v>
      </c>
      <c r="GI712" s="1">
        <f>STDEVA(GH688:GH690)</f>
        <v>0.000550012408968424</v>
      </c>
      <c r="GJ712" s="1" t="str">
        <f t="shared" si="558"/>
        <v>g</v>
      </c>
      <c r="GK712" s="1">
        <f>AVERAGE(GK688:GK690)</f>
        <v>0.372156807135672</v>
      </c>
      <c r="GL712" s="1">
        <f>STDEVA(GK688:GK690)</f>
        <v>0.000529650704973971</v>
      </c>
      <c r="GM712" s="1" t="str">
        <f t="shared" si="559"/>
        <v>d</v>
      </c>
      <c r="GN712" s="1">
        <f>AVERAGE(GN688:GN690)</f>
        <v>0.510950636094074</v>
      </c>
      <c r="GO712" s="1">
        <f>STDEVA(GN688:GN690)</f>
        <v>0.0053799314443003</v>
      </c>
      <c r="GP712" s="1" t="str">
        <f t="shared" si="560"/>
        <v>c</v>
      </c>
      <c r="GQ712" s="1">
        <f>AVERAGE(GQ688:GQ690)</f>
        <v>0.575373222212555</v>
      </c>
      <c r="GR712" s="1">
        <f>STDEVA(GQ688:GQ690)</f>
        <v>0.00350436915758218</v>
      </c>
      <c r="GS712" s="1" t="str">
        <f t="shared" si="561"/>
        <v>c</v>
      </c>
      <c r="MU712" s="1">
        <f>AVERAGE(MU688:MU690)</f>
        <v>0.272637494326754</v>
      </c>
      <c r="MV712" s="1">
        <f>STDEVA(MU688:MU690)</f>
        <v>0.00256092593144923</v>
      </c>
      <c r="MW712" s="1" t="str">
        <f t="shared" si="562"/>
        <v>e</v>
      </c>
      <c r="MX712" s="1">
        <f>AVERAGE(MX688:MX690)</f>
        <v>0.28575053674164</v>
      </c>
      <c r="MY712" s="1">
        <f>STDEVA(MX688:MX690)</f>
        <v>0.00158016889297144</v>
      </c>
      <c r="MZ712" s="1" t="str">
        <f t="shared" si="563"/>
        <v>e</v>
      </c>
      <c r="NA712" s="1">
        <f>AVERAGE(NA688:NA690)</f>
        <v>0.326121584332094</v>
      </c>
      <c r="NB712" s="1">
        <f>STDEVA(NA688:NA690)</f>
        <v>0.00224832007446384</v>
      </c>
      <c r="NC712" s="1" t="str">
        <f t="shared" si="564"/>
        <v>d</v>
      </c>
      <c r="ND712" s="1">
        <f>AVERAGE(ND688:ND690)</f>
        <v>0.46670457487899</v>
      </c>
      <c r="NE712" s="1">
        <f>STDEVA(ND688:ND690)</f>
        <v>0.00262339061514098</v>
      </c>
      <c r="NF712" s="1" t="str">
        <f t="shared" si="565"/>
        <v>b</v>
      </c>
      <c r="NG712" s="1">
        <f>AVERAGE(NG688:NG690)</f>
        <v>0.544609658607204</v>
      </c>
      <c r="NH712" s="1">
        <f>STDEVA(NG688:NG690)</f>
        <v>0.00350745636188904</v>
      </c>
      <c r="NI712" s="1" t="str">
        <f t="shared" si="566"/>
        <v>c</v>
      </c>
      <c r="TK712" s="1">
        <f>AVERAGE(TK688:TK690)</f>
        <v>0.277123341399963</v>
      </c>
      <c r="TL712" s="1">
        <f>STDEVA(TK688:TK690)</f>
        <v>0.00137021782773458</v>
      </c>
      <c r="TM712" s="1" t="str">
        <f t="shared" si="567"/>
        <v>de</v>
      </c>
      <c r="TN712" s="1">
        <f>AVERAGE(TN688:TN690)</f>
        <v>0.28365827231795</v>
      </c>
      <c r="TO712" s="1">
        <f>STDEVA(TN688:TN690)</f>
        <v>0.0012337510729501</v>
      </c>
      <c r="TP712" s="1" t="str">
        <f t="shared" si="568"/>
        <v>e</v>
      </c>
      <c r="TQ712" s="1">
        <f>AVERAGE(TQ688:TQ690)</f>
        <v>0.325493930003889</v>
      </c>
      <c r="TR712" s="1">
        <f>STDEVA(TQ688:TQ690)</f>
        <v>0.00205551748674204</v>
      </c>
      <c r="TS712" s="1" t="str">
        <f t="shared" si="569"/>
        <v>e</v>
      </c>
      <c r="TT712" s="1">
        <f>AVERAGE(TT688:TT690)</f>
        <v>0.465233056652618</v>
      </c>
      <c r="TU712" s="1">
        <f>STDEVA(TT688:TT690)</f>
        <v>0.0024991219564654</v>
      </c>
      <c r="TV712" s="1" t="str">
        <f t="shared" si="570"/>
        <v>c</v>
      </c>
      <c r="TW712" s="1">
        <f>AVERAGE(TW688:TW690)</f>
        <v>0.542774628242334</v>
      </c>
      <c r="TX712" s="1">
        <f>STDEVA(TW688:TW690)</f>
        <v>0.00233244288683804</v>
      </c>
      <c r="TY712" s="1" t="str">
        <f t="shared" si="571"/>
        <v>c</v>
      </c>
      <c r="US712" s="1">
        <f>AVERAGE(US688:US690)</f>
        <v>0.28365827231795</v>
      </c>
      <c r="UT712" s="1">
        <f>STDEVA(US688:US690)</f>
        <v>0.0012337510729501</v>
      </c>
      <c r="UU712" s="1">
        <f t="shared" si="572"/>
        <v>0</v>
      </c>
      <c r="WA712" s="1">
        <f>AVERAGE(WA688:WA690)</f>
        <v>0.325493930003889</v>
      </c>
      <c r="WB712" s="1">
        <f>STDEVA(WA688:WA690)</f>
        <v>0.00205551748674204</v>
      </c>
      <c r="WC712" s="1">
        <f t="shared" si="573"/>
        <v>0</v>
      </c>
      <c r="XI712" s="1">
        <f>AVERAGE(XI688:XI690)</f>
        <v>0.465233056652618</v>
      </c>
      <c r="XJ712" s="1">
        <f>STDEVA(XI688:XI690)</f>
        <v>0.0024991219564654</v>
      </c>
      <c r="XK712" s="1">
        <f t="shared" si="574"/>
        <v>0</v>
      </c>
      <c r="YQ712" s="1">
        <f>AVERAGE(YQ688:YQ690)</f>
        <v>0.542774628242334</v>
      </c>
      <c r="YR712" s="1">
        <f>STDEVA(YQ688:YQ690)</f>
        <v>0.00233244288683804</v>
      </c>
      <c r="YS712" s="1">
        <f t="shared" si="575"/>
        <v>0</v>
      </c>
    </row>
    <row r="713" spans="14:667">
      <c r="N713" s="1" t="s">
        <v>103</v>
      </c>
      <c r="O713" s="1">
        <f>AVERAGE(O682:O690)</f>
        <v>0.298912496024125</v>
      </c>
      <c r="R713" s="1">
        <f>AVERAGE(R682:R690)</f>
        <v>0.323003048251878</v>
      </c>
      <c r="U713" s="1">
        <f>AVERAGE(U682:U690)</f>
        <v>0.362655237621116</v>
      </c>
      <c r="X713" s="1">
        <f>AVERAGE(X682:X690)</f>
        <v>0.4527877627504</v>
      </c>
      <c r="AA713" s="1">
        <f>AVERAGE(AA682:AA690)</f>
        <v>0.537084593042262</v>
      </c>
      <c r="GE713" s="1">
        <f>AVERAGE(GE682:GE690)</f>
        <v>0.299624131243501</v>
      </c>
      <c r="GH713" s="1">
        <f>AVERAGE(GH682:GH690)</f>
        <v>0.322727609639503</v>
      </c>
      <c r="GK713" s="1">
        <f>AVERAGE(GK682:GK690)</f>
        <v>0.363452976245081</v>
      </c>
      <c r="GN713" s="1">
        <f>AVERAGE(GN682:GN690)</f>
        <v>0.454595357653517</v>
      </c>
      <c r="GQ713" s="1">
        <f>AVERAGE(GQ682:GQ690)</f>
        <v>0.539242984227371</v>
      </c>
      <c r="MU713" s="1">
        <f>AVERAGE(MU682:MU690)</f>
        <v>0.282052399111495</v>
      </c>
      <c r="MX713" s="1">
        <f>AVERAGE(MX682:MX690)</f>
        <v>0.305334030375568</v>
      </c>
      <c r="NA713" s="1">
        <f>AVERAGE(NA682:NA690)</f>
        <v>0.330451906573987</v>
      </c>
      <c r="ND713" s="1">
        <f>AVERAGE(ND682:ND690)</f>
        <v>0.417856764478958</v>
      </c>
      <c r="NG713" s="1">
        <f>AVERAGE(NG682:NG690)</f>
        <v>0.501000941909031</v>
      </c>
      <c r="TK713" s="1">
        <f>AVERAGE(TK682:TK690)</f>
        <v>0.283029912157599</v>
      </c>
      <c r="TN713" s="1">
        <f>AVERAGE(TN682:TN690)</f>
        <v>0.304031236453062</v>
      </c>
      <c r="TQ713" s="1">
        <f>AVERAGE(TQ682:TQ690)</f>
        <v>0.330059520559636</v>
      </c>
      <c r="TT713" s="1">
        <f>AVERAGE(TT682:TT690)</f>
        <v>0.417089107803888</v>
      </c>
      <c r="TW713" s="1">
        <f>AVERAGE(TW682:TW690)</f>
        <v>0.501909317551414</v>
      </c>
      <c r="US713" s="1">
        <f>AVERAGE(US682:US690)</f>
        <v>0.304031236453062</v>
      </c>
      <c r="WA713" s="1">
        <f>AVERAGE(WA682:WA690)</f>
        <v>0.330059520559636</v>
      </c>
      <c r="XI713" s="1">
        <f>AVERAGE(XI682:XI690)</f>
        <v>0.417089107803888</v>
      </c>
      <c r="YQ713" s="1">
        <f>AVERAGE(YQ682:YQ690)</f>
        <v>0.501909317551414</v>
      </c>
    </row>
    <row r="714" spans="14:669">
      <c r="N714" s="1" t="s">
        <v>86</v>
      </c>
      <c r="O714" s="1">
        <f>AVERAGE(O691:O693)</f>
        <v>0.305284083710378</v>
      </c>
      <c r="P714" s="1">
        <f>STDEVA(O691:O693)</f>
        <v>0.00108731536566005</v>
      </c>
      <c r="Q714" s="1" t="str">
        <f t="shared" ref="Q714:Q716" si="576">Q728</f>
        <v>d</v>
      </c>
      <c r="R714" s="1">
        <f>AVERAGE(R691:R693)</f>
        <v>0.337336191982679</v>
      </c>
      <c r="S714" s="1">
        <f>STDEVA(R691:R693)</f>
        <v>0.00120513757144704</v>
      </c>
      <c r="T714" s="1" t="str">
        <f t="shared" ref="T714:T716" si="577">T728</f>
        <v>c</v>
      </c>
      <c r="U714" s="1">
        <f>AVERAGE(U691:U693)</f>
        <v>0.356443742821546</v>
      </c>
      <c r="V714" s="1">
        <f>STDEVA(U691:U693)</f>
        <v>0.0025058316063006</v>
      </c>
      <c r="W714" s="1" t="str">
        <f t="shared" ref="W714:W716" si="578">W728</f>
        <v>e</v>
      </c>
      <c r="X714" s="1">
        <f>AVERAGE(X691:X693)</f>
        <v>0.425273261163617</v>
      </c>
      <c r="Y714" s="1">
        <f>STDEVA(X691:X693)</f>
        <v>0.00583673071210515</v>
      </c>
      <c r="Z714" s="1" t="str">
        <f t="shared" ref="Z714:Z716" si="579">Z728</f>
        <v>d</v>
      </c>
      <c r="AA714" s="1">
        <f>AVERAGE(AA691:AA693)</f>
        <v>0.50147496597181</v>
      </c>
      <c r="AB714" s="1">
        <f>STDEVA(AA691:AA693)</f>
        <v>0.00344706238175957</v>
      </c>
      <c r="AC714" s="1" t="str">
        <f t="shared" ref="AC714:AC716" si="580">AC728</f>
        <v>e</v>
      </c>
      <c r="GE714" s="1">
        <f>AVERAGE(GE691:GE693)</f>
        <v>0.303954017051614</v>
      </c>
      <c r="GF714" s="1">
        <f>STDEVA(GE691:GE693)</f>
        <v>0.000691060233133692</v>
      </c>
      <c r="GG714" s="1" t="str">
        <f t="shared" ref="GG714:GG716" si="581">GG728</f>
        <v>e</v>
      </c>
      <c r="GH714" s="1">
        <f>AVERAGE(GH691:GH693)</f>
        <v>0.336890299812418</v>
      </c>
      <c r="GI714" s="1">
        <f>STDEVA(GH691:GH693)</f>
        <v>0.00163975940173604</v>
      </c>
      <c r="GJ714" s="1" t="str">
        <f t="shared" ref="GJ714:GJ716" si="582">GJ728</f>
        <v>d</v>
      </c>
      <c r="GK714" s="1">
        <f>AVERAGE(GK691:GK693)</f>
        <v>0.355602512858087</v>
      </c>
      <c r="GL714" s="1">
        <f>STDEVA(GK691:GK693)</f>
        <v>0.00273457306100435</v>
      </c>
      <c r="GM714" s="1" t="str">
        <f t="shared" ref="GM714:GM716" si="583">GM728</f>
        <v>f</v>
      </c>
      <c r="GN714" s="1">
        <f>AVERAGE(GN691:GN693)</f>
        <v>0.425732685891431</v>
      </c>
      <c r="GO714" s="1">
        <f>STDEVA(GN691:GN693)</f>
        <v>0.00178446696590791</v>
      </c>
      <c r="GP714" s="1" t="str">
        <f t="shared" ref="GP714:GP716" si="584">GP728</f>
        <v>ef</v>
      </c>
      <c r="GQ714" s="1">
        <f>AVERAGE(GQ691:GQ693)</f>
        <v>0.504934394100387</v>
      </c>
      <c r="GR714" s="1">
        <f>STDEVA(GQ691:GQ693)</f>
        <v>0.00288905762526603</v>
      </c>
      <c r="GS714" s="1" t="str">
        <f t="shared" ref="GS714:GS716" si="585">GS728</f>
        <v>e</v>
      </c>
      <c r="MU714" s="1">
        <f>AVERAGE(MU691:MU693)</f>
        <v>0.289079234210551</v>
      </c>
      <c r="MV714" s="1">
        <f>STDEVA(MU691:MU693)</f>
        <v>0.00137380754186281</v>
      </c>
      <c r="MW714" s="1" t="str">
        <f t="shared" ref="MW714:MW716" si="586">MW728</f>
        <v>c</v>
      </c>
      <c r="MX714" s="1">
        <f>AVERAGE(MX691:MX693)</f>
        <v>0.315272483913722</v>
      </c>
      <c r="MY714" s="1">
        <f>STDEVA(MX691:MX693)</f>
        <v>0.00102058709165142</v>
      </c>
      <c r="MZ714" s="1" t="str">
        <f t="shared" ref="MZ714:MZ716" si="587">MZ728</f>
        <v>c</v>
      </c>
      <c r="NA714" s="1">
        <f>AVERAGE(NA691:NA693)</f>
        <v>0.328278361674635</v>
      </c>
      <c r="NB714" s="1">
        <f>STDEVA(NA691:NA693)</f>
        <v>0.00226506363129149</v>
      </c>
      <c r="NC714" s="1" t="str">
        <f t="shared" ref="NC714:NC716" si="588">NC728</f>
        <v>d</v>
      </c>
      <c r="ND714" s="1">
        <f>AVERAGE(ND691:ND693)</f>
        <v>0.374576082365183</v>
      </c>
      <c r="NE714" s="1">
        <f>STDEVA(ND691:ND693)</f>
        <v>0.00402048061097197</v>
      </c>
      <c r="NF714" s="1" t="str">
        <f t="shared" ref="NF714:NF716" si="589">NF728</f>
        <v>d</v>
      </c>
      <c r="NG714" s="1">
        <f>AVERAGE(NG691:NG693)</f>
        <v>0.476845740624178</v>
      </c>
      <c r="NH714" s="1">
        <f>STDEVA(NG691:NG693)</f>
        <v>0.00147038448252552</v>
      </c>
      <c r="NI714" s="1" t="str">
        <f t="shared" ref="NI714:NI716" si="590">NI728</f>
        <v>f</v>
      </c>
      <c r="TK714" s="1">
        <f>AVERAGE(TK691:TK693)</f>
        <v>0.285417425354156</v>
      </c>
      <c r="TL714" s="1">
        <f>STDEVA(TK691:TK693)</f>
        <v>0.0017331119678002</v>
      </c>
      <c r="TM714" s="1" t="str">
        <f t="shared" ref="TM714:TM716" si="591">TM728</f>
        <v>c</v>
      </c>
      <c r="TN714" s="1">
        <f>AVERAGE(TN691:TN693)</f>
        <v>0.314523348256269</v>
      </c>
      <c r="TO714" s="1">
        <f>STDEVA(TN691:TN693)</f>
        <v>0.00115185545657328</v>
      </c>
      <c r="TP714" s="1" t="str">
        <f t="shared" ref="TP714:TP716" si="592">TP728</f>
        <v>c</v>
      </c>
      <c r="TQ714" s="1">
        <f>AVERAGE(TQ691:TQ693)</f>
        <v>0.328190590571706</v>
      </c>
      <c r="TR714" s="1">
        <f>STDEVA(TQ691:TQ693)</f>
        <v>0.00211460325746373</v>
      </c>
      <c r="TS714" s="1" t="str">
        <f t="shared" ref="TS714:TS716" si="593">TS728</f>
        <v>e</v>
      </c>
      <c r="TT714" s="1">
        <f>AVERAGE(TT691:TT693)</f>
        <v>0.376432379139264</v>
      </c>
      <c r="TU714" s="1">
        <f>STDEVA(TT691:TT693)</f>
        <v>0.0039905799465626</v>
      </c>
      <c r="TV714" s="1" t="str">
        <f t="shared" ref="TV714:TV716" si="594">TV728</f>
        <v>f</v>
      </c>
      <c r="TW714" s="1">
        <f>AVERAGE(TW691:TW693)</f>
        <v>0.477811098538977</v>
      </c>
      <c r="TX714" s="1">
        <f>STDEVA(TW691:TW693)</f>
        <v>0.00216859182733296</v>
      </c>
      <c r="TY714" s="1" t="str">
        <f t="shared" ref="TY714:TY716" si="595">TY728</f>
        <v>fg</v>
      </c>
      <c r="US714" s="1">
        <f>AVERAGE(US691:US693)</f>
        <v>0.314523348256269</v>
      </c>
      <c r="UT714" s="1">
        <f>STDEVA(US691:US693)</f>
        <v>0.00115185545657328</v>
      </c>
      <c r="UU714" s="1">
        <f t="shared" ref="UU714:UU716" si="596">UU728</f>
        <v>0</v>
      </c>
      <c r="WA714" s="1">
        <f>AVERAGE(WA691:WA693)</f>
        <v>0.328190590571706</v>
      </c>
      <c r="WB714" s="1">
        <f>STDEVA(WA691:WA693)</f>
        <v>0.00211460325746373</v>
      </c>
      <c r="WC714" s="1">
        <f t="shared" ref="WC714:WC716" si="597">WC728</f>
        <v>0</v>
      </c>
      <c r="XI714" s="1">
        <f>AVERAGE(XI691:XI693)</f>
        <v>0.376432379139264</v>
      </c>
      <c r="XJ714" s="1">
        <f>STDEVA(XI691:XI693)</f>
        <v>0.0039905799465626</v>
      </c>
      <c r="XK714" s="1">
        <f t="shared" ref="XK714:XK716" si="598">XK728</f>
        <v>0</v>
      </c>
      <c r="YQ714" s="1">
        <f>AVERAGE(YQ691:YQ693)</f>
        <v>0.477811098538977</v>
      </c>
      <c r="YR714" s="1">
        <f>STDEVA(YQ691:YQ693)</f>
        <v>0.00216859182733296</v>
      </c>
      <c r="YS714" s="1">
        <f t="shared" ref="YS714:YS716" si="599">YS728</f>
        <v>0</v>
      </c>
    </row>
    <row r="715" spans="14:669">
      <c r="N715" s="1" t="s">
        <v>87</v>
      </c>
      <c r="O715" s="1">
        <f>AVERAGE(O694:O696)</f>
        <v>0.306192527734557</v>
      </c>
      <c r="P715" s="1">
        <f>STDEVA(O694:O696)</f>
        <v>0.00180008756257271</v>
      </c>
      <c r="Q715" s="1" t="str">
        <f t="shared" si="576"/>
        <v>d</v>
      </c>
      <c r="R715" s="1">
        <f>AVERAGE(R694:R696)</f>
        <v>0.339596869056925</v>
      </c>
      <c r="S715" s="1">
        <f>STDEVA(R694:R696)</f>
        <v>0.00337777890757468</v>
      </c>
      <c r="T715" s="1" t="str">
        <f t="shared" si="577"/>
        <v>c</v>
      </c>
      <c r="U715" s="1">
        <f>AVERAGE(U694:U696)</f>
        <v>0.35773717529053</v>
      </c>
      <c r="V715" s="1">
        <f>STDEVA(U694:U696)</f>
        <v>0.00314256776892054</v>
      </c>
      <c r="W715" s="1" t="str">
        <f t="shared" si="578"/>
        <v>de</v>
      </c>
      <c r="X715" s="1">
        <f>AVERAGE(X694:X696)</f>
        <v>0.430227327887084</v>
      </c>
      <c r="Y715" s="1">
        <f>STDEVA(X694:X696)</f>
        <v>0.00138671214911144</v>
      </c>
      <c r="Z715" s="1" t="str">
        <f t="shared" si="579"/>
        <v>d</v>
      </c>
      <c r="AA715" s="1">
        <f>AVERAGE(AA694:AA696)</f>
        <v>0.539163756518853</v>
      </c>
      <c r="AB715" s="1">
        <f>STDEVA(AA694:AA696)</f>
        <v>0.00434167148781428</v>
      </c>
      <c r="AC715" s="1" t="str">
        <f t="shared" si="580"/>
        <v>d</v>
      </c>
      <c r="GE715" s="1">
        <f>AVERAGE(GE694:GE696)</f>
        <v>0.306091845685896</v>
      </c>
      <c r="GF715" s="1">
        <f>STDEVA(GE694:GE696)</f>
        <v>0.00227299404407225</v>
      </c>
      <c r="GG715" s="1" t="str">
        <f t="shared" si="581"/>
        <v>de</v>
      </c>
      <c r="GH715" s="1">
        <f>AVERAGE(GH694:GH696)</f>
        <v>0.341447026709046</v>
      </c>
      <c r="GI715" s="1">
        <f>STDEVA(GH694:GH696)</f>
        <v>0.00182351241231704</v>
      </c>
      <c r="GJ715" s="1" t="str">
        <f t="shared" si="582"/>
        <v>c</v>
      </c>
      <c r="GK715" s="1">
        <f>AVERAGE(GK694:GK696)</f>
        <v>0.359849462480569</v>
      </c>
      <c r="GL715" s="1">
        <f>STDEVA(GK694:GK696)</f>
        <v>0.00212224970696325</v>
      </c>
      <c r="GM715" s="1" t="str">
        <f t="shared" si="583"/>
        <v>e</v>
      </c>
      <c r="GN715" s="1">
        <f>AVERAGE(GN694:GN696)</f>
        <v>0.432751876309958</v>
      </c>
      <c r="GO715" s="1">
        <f>STDEVA(GN694:GN696)</f>
        <v>0.00275570701445985</v>
      </c>
      <c r="GP715" s="1" t="str">
        <f t="shared" si="584"/>
        <v>e</v>
      </c>
      <c r="GQ715" s="1">
        <f>AVERAGE(GQ694:GQ696)</f>
        <v>0.544554989295053</v>
      </c>
      <c r="GR715" s="1">
        <f>STDEVA(GQ694:GQ696)</f>
        <v>0.00289911246447289</v>
      </c>
      <c r="GS715" s="1" t="str">
        <f t="shared" si="585"/>
        <v>d</v>
      </c>
      <c r="MU715" s="1">
        <f>AVERAGE(MU694:MU696)</f>
        <v>0.286665616474615</v>
      </c>
      <c r="MV715" s="1">
        <f>STDEVA(MU694:MU696)</f>
        <v>0.00271359736699952</v>
      </c>
      <c r="MW715" s="1" t="str">
        <f t="shared" si="586"/>
        <v>c</v>
      </c>
      <c r="MX715" s="1">
        <f>AVERAGE(MX694:MX696)</f>
        <v>0.320105203719557</v>
      </c>
      <c r="MY715" s="1">
        <f>STDEVA(MX694:MX696)</f>
        <v>0.00372434196755448</v>
      </c>
      <c r="MZ715" s="1" t="str">
        <f t="shared" si="587"/>
        <v>b</v>
      </c>
      <c r="NA715" s="1">
        <f>AVERAGE(NA694:NA696)</f>
        <v>0.343199730934027</v>
      </c>
      <c r="NB715" s="1">
        <f>STDEVA(NA694:NA696)</f>
        <v>0.00324501131384031</v>
      </c>
      <c r="NC715" s="1" t="str">
        <f t="shared" si="588"/>
        <v>c</v>
      </c>
      <c r="ND715" s="1">
        <f>AVERAGE(ND694:ND696)</f>
        <v>0.421798796587148</v>
      </c>
      <c r="NE715" s="1">
        <f>STDEVA(ND694:ND696)</f>
        <v>0.00408006399068798</v>
      </c>
      <c r="NF715" s="1" t="str">
        <f t="shared" si="589"/>
        <v>c</v>
      </c>
      <c r="NG715" s="1">
        <f>AVERAGE(NG694:NG696)</f>
        <v>0.488473971605816</v>
      </c>
      <c r="NH715" s="1">
        <f>STDEVA(NG694:NG696)</f>
        <v>0.00301628455680109</v>
      </c>
      <c r="NI715" s="1" t="str">
        <f t="shared" si="590"/>
        <v>e</v>
      </c>
      <c r="TK715" s="1">
        <f>AVERAGE(TK694:TK696)</f>
        <v>0.286185072117237</v>
      </c>
      <c r="TL715" s="1">
        <f>STDEVA(TK694:TK696)</f>
        <v>0.00202307296961694</v>
      </c>
      <c r="TM715" s="1" t="str">
        <f t="shared" si="591"/>
        <v>c</v>
      </c>
      <c r="TN715" s="1">
        <f>AVERAGE(TN694:TN696)</f>
        <v>0.319450308432039</v>
      </c>
      <c r="TO715" s="1">
        <f>STDEVA(TN694:TN696)</f>
        <v>0.00149565253971985</v>
      </c>
      <c r="TP715" s="1" t="str">
        <f t="shared" si="592"/>
        <v>b</v>
      </c>
      <c r="TQ715" s="1">
        <f>AVERAGE(TQ694:TQ696)</f>
        <v>0.345985818482857</v>
      </c>
      <c r="TR715" s="1">
        <f>STDEVA(TQ694:TQ696)</f>
        <v>0.00239915306897897</v>
      </c>
      <c r="TS715" s="1" t="str">
        <f t="shared" si="593"/>
        <v>c</v>
      </c>
      <c r="TT715" s="1">
        <f>AVERAGE(TT694:TT696)</f>
        <v>0.42351155571378</v>
      </c>
      <c r="TU715" s="1">
        <f>STDEVA(TT694:TT696)</f>
        <v>0.00187239628093751</v>
      </c>
      <c r="TV715" s="1" t="str">
        <f t="shared" si="594"/>
        <v>d</v>
      </c>
      <c r="TW715" s="1">
        <f>AVERAGE(TW694:TW696)</f>
        <v>0.487754460237895</v>
      </c>
      <c r="TX715" s="1">
        <f>STDEVA(TW694:TW696)</f>
        <v>0.00445637436006904</v>
      </c>
      <c r="TY715" s="1" t="str">
        <f t="shared" si="595"/>
        <v>e</v>
      </c>
      <c r="US715" s="1">
        <f>AVERAGE(US694:US696)</f>
        <v>0.319450308432039</v>
      </c>
      <c r="UT715" s="1">
        <f>STDEVA(US694:US696)</f>
        <v>0.00149565253971985</v>
      </c>
      <c r="UU715" s="1">
        <f t="shared" si="596"/>
        <v>0</v>
      </c>
      <c r="WA715" s="1">
        <f>AVERAGE(WA694:WA696)</f>
        <v>0.345985818482857</v>
      </c>
      <c r="WB715" s="1">
        <f>STDEVA(WA694:WA696)</f>
        <v>0.00239915306897897</v>
      </c>
      <c r="WC715" s="1">
        <f t="shared" si="597"/>
        <v>0</v>
      </c>
      <c r="XI715" s="1">
        <f>AVERAGE(XI694:XI696)</f>
        <v>0.42351155571378</v>
      </c>
      <c r="XJ715" s="1">
        <f>STDEVA(XI694:XI696)</f>
        <v>0.00187239628093751</v>
      </c>
      <c r="XK715" s="1">
        <f t="shared" si="598"/>
        <v>0</v>
      </c>
      <c r="YQ715" s="1">
        <f>AVERAGE(YQ694:YQ696)</f>
        <v>0.487754460237895</v>
      </c>
      <c r="YR715" s="1">
        <f>STDEVA(YQ694:YQ696)</f>
        <v>0.00445637436006904</v>
      </c>
      <c r="YS715" s="1">
        <f t="shared" si="599"/>
        <v>0</v>
      </c>
    </row>
    <row r="716" spans="14:669">
      <c r="N716" s="1" t="s">
        <v>88</v>
      </c>
      <c r="O716" s="1">
        <f>AVERAGE(O697:O699)</f>
        <v>0.287640289445858</v>
      </c>
      <c r="P716" s="1">
        <f>STDEVA(O697:O699)</f>
        <v>0.000806225268468917</v>
      </c>
      <c r="Q716" s="1" t="str">
        <f t="shared" si="576"/>
        <v>e</v>
      </c>
      <c r="R716" s="1">
        <f>AVERAGE(R697:R699)</f>
        <v>0.296703268250527</v>
      </c>
      <c r="S716" s="1">
        <f>STDEVA(R697:R699)</f>
        <v>0.00174744596912885</v>
      </c>
      <c r="T716" s="1" t="str">
        <f t="shared" si="577"/>
        <v>e</v>
      </c>
      <c r="U716" s="1">
        <f>AVERAGE(U697:U699)</f>
        <v>0.372796641719401</v>
      </c>
      <c r="V716" s="1">
        <f>STDEVA(U697:U699)</f>
        <v>0.00129087556812716</v>
      </c>
      <c r="W716" s="1" t="str">
        <f t="shared" si="578"/>
        <v>c</v>
      </c>
      <c r="X716" s="1">
        <f>AVERAGE(X697:X699)</f>
        <v>0.521817915049556</v>
      </c>
      <c r="Y716" s="1">
        <f>STDEVA(X697:X699)</f>
        <v>0.00153418647678223</v>
      </c>
      <c r="Z716" s="1" t="str">
        <f t="shared" si="579"/>
        <v>b</v>
      </c>
      <c r="AA716" s="1">
        <f>AVERAGE(AA697:AA699)</f>
        <v>0.581615304077353</v>
      </c>
      <c r="AB716" s="1">
        <f>STDEVA(AA697:AA699)</f>
        <v>0.0053623325375946</v>
      </c>
      <c r="AC716" s="1" t="str">
        <f t="shared" si="580"/>
        <v>b</v>
      </c>
      <c r="GE716" s="1">
        <f>AVERAGE(GE697:GE699)</f>
        <v>0.286089491562866</v>
      </c>
      <c r="GF716" s="1">
        <f>STDEVA(GE697:GE699)</f>
        <v>0.00248923842877146</v>
      </c>
      <c r="GG716" s="1" t="str">
        <f t="shared" si="581"/>
        <v>f</v>
      </c>
      <c r="GH716" s="1">
        <f>AVERAGE(GH697:GH699)</f>
        <v>0.297457445516019</v>
      </c>
      <c r="GI716" s="1">
        <f>STDEVA(GH697:GH699)</f>
        <v>0.0015850557137222</v>
      </c>
      <c r="GJ716" s="1" t="str">
        <f t="shared" si="582"/>
        <v>f</v>
      </c>
      <c r="GK716" s="1">
        <f>AVERAGE(GK697:GK699)</f>
        <v>0.377334089214492</v>
      </c>
      <c r="GL716" s="1">
        <f>STDEVA(GK697:GK699)</f>
        <v>0.00361408234694928</v>
      </c>
      <c r="GM716" s="1" t="str">
        <f t="shared" si="583"/>
        <v>c</v>
      </c>
      <c r="GN716" s="1">
        <f>AVERAGE(GN697:GN699)</f>
        <v>0.523357476373287</v>
      </c>
      <c r="GO716" s="1">
        <f>STDEVA(GN697:GN699)</f>
        <v>0.00248883222576946</v>
      </c>
      <c r="GP716" s="1" t="str">
        <f t="shared" si="584"/>
        <v>b</v>
      </c>
      <c r="GQ716" s="1">
        <f>AVERAGE(GQ697:GQ699)</f>
        <v>0.585639110870826</v>
      </c>
      <c r="GR716" s="1">
        <f>STDEVA(GQ697:GQ699)</f>
        <v>0.00384830034601709</v>
      </c>
      <c r="GS716" s="1" t="str">
        <f t="shared" si="585"/>
        <v>b</v>
      </c>
      <c r="MU716" s="1">
        <f>AVERAGE(MU697:MU699)</f>
        <v>0.273146096222531</v>
      </c>
      <c r="MV716" s="1">
        <f>STDEVA(MU697:MU699)</f>
        <v>0.00161608600717929</v>
      </c>
      <c r="MW716" s="1" t="str">
        <f t="shared" si="586"/>
        <v>e</v>
      </c>
      <c r="MX716" s="1">
        <f>AVERAGE(MX697:MX699)</f>
        <v>0.286902944770475</v>
      </c>
      <c r="MY716" s="1">
        <f>STDEVA(MX697:MX699)</f>
        <v>0.00164599040115841</v>
      </c>
      <c r="MZ716" s="1" t="str">
        <f t="shared" si="587"/>
        <v>e</v>
      </c>
      <c r="NA716" s="1">
        <f>AVERAGE(NA697:NA699)</f>
        <v>0.327494352845366</v>
      </c>
      <c r="NB716" s="1">
        <f>STDEVA(NA697:NA699)</f>
        <v>0.00240126237600425</v>
      </c>
      <c r="NC716" s="1" t="str">
        <f t="shared" si="588"/>
        <v>d</v>
      </c>
      <c r="ND716" s="1">
        <f>AVERAGE(ND697:ND699)</f>
        <v>0.474801800342135</v>
      </c>
      <c r="NE716" s="1">
        <f>STDEVA(ND697:ND699)</f>
        <v>0.00175383839771157</v>
      </c>
      <c r="NF716" s="1" t="str">
        <f t="shared" si="589"/>
        <v>b</v>
      </c>
      <c r="NG716" s="1">
        <f>AVERAGE(NG697:NG699)</f>
        <v>0.551739681912634</v>
      </c>
      <c r="NH716" s="1">
        <f>STDEVA(NG697:NG699)</f>
        <v>0.00275708392538334</v>
      </c>
      <c r="NI716" s="1" t="str">
        <f t="shared" si="590"/>
        <v>b</v>
      </c>
      <c r="TK716" s="1">
        <f>AVERAGE(TK697:TK699)</f>
        <v>0.2756711136527</v>
      </c>
      <c r="TL716" s="1">
        <f>STDEVA(TK697:TK699)</f>
        <v>0.00179651599664813</v>
      </c>
      <c r="TM716" s="1" t="str">
        <f t="shared" si="591"/>
        <v>de</v>
      </c>
      <c r="TN716" s="1">
        <f>AVERAGE(TN697:TN699)</f>
        <v>0.285291164731254</v>
      </c>
      <c r="TO716" s="1">
        <f>STDEVA(TN697:TN699)</f>
        <v>0.00186647089090671</v>
      </c>
      <c r="TP716" s="1" t="str">
        <f t="shared" si="592"/>
        <v>e</v>
      </c>
      <c r="TQ716" s="1">
        <f>AVERAGE(TQ697:TQ699)</f>
        <v>0.328590128513151</v>
      </c>
      <c r="TR716" s="1">
        <f>STDEVA(TQ697:TQ699)</f>
        <v>0.00227420253867799</v>
      </c>
      <c r="TS716" s="1" t="str">
        <f t="shared" si="593"/>
        <v>e</v>
      </c>
      <c r="TT716" s="1">
        <f>AVERAGE(TT697:TT699)</f>
        <v>0.475516126025053</v>
      </c>
      <c r="TU716" s="1">
        <f>STDEVA(TT697:TT699)</f>
        <v>0.0031368778056451</v>
      </c>
      <c r="TV716" s="1" t="str">
        <f t="shared" si="594"/>
        <v>b</v>
      </c>
      <c r="TW716" s="1">
        <f>AVERAGE(TW697:TW699)</f>
        <v>0.553119364683035</v>
      </c>
      <c r="TX716" s="1">
        <f>STDEVA(TW697:TW699)</f>
        <v>0.00249909050629648</v>
      </c>
      <c r="TY716" s="1" t="str">
        <f t="shared" si="595"/>
        <v>b</v>
      </c>
      <c r="US716" s="1">
        <f>AVERAGE(US697:US699)</f>
        <v>0.285291164731254</v>
      </c>
      <c r="UT716" s="1">
        <f>STDEVA(US697:US699)</f>
        <v>0.00186647089090671</v>
      </c>
      <c r="UU716" s="1">
        <f t="shared" si="596"/>
        <v>0</v>
      </c>
      <c r="WA716" s="1">
        <f>AVERAGE(WA697:WA699)</f>
        <v>0.328590128513151</v>
      </c>
      <c r="WB716" s="1">
        <f>STDEVA(WA697:WA699)</f>
        <v>0.00227420253867799</v>
      </c>
      <c r="WC716" s="1">
        <f t="shared" si="597"/>
        <v>0</v>
      </c>
      <c r="XI716" s="1">
        <f>AVERAGE(XI697:XI699)</f>
        <v>0.475516126025053</v>
      </c>
      <c r="XJ716" s="1">
        <f>STDEVA(XI697:XI699)</f>
        <v>0.0031368778056451</v>
      </c>
      <c r="XK716" s="1">
        <f t="shared" si="598"/>
        <v>0</v>
      </c>
      <c r="YQ716" s="1">
        <f>AVERAGE(YQ697:YQ699)</f>
        <v>0.553119364683035</v>
      </c>
      <c r="YR716" s="1">
        <f>STDEVA(YQ697:YQ699)</f>
        <v>0.00249909050629648</v>
      </c>
      <c r="YS716" s="1">
        <f t="shared" si="599"/>
        <v>0</v>
      </c>
    </row>
    <row r="717" spans="14:667">
      <c r="N717" s="1" t="s">
        <v>104</v>
      </c>
      <c r="O717" s="1">
        <f>AVERAGE(O691:O699)</f>
        <v>0.299705633630264</v>
      </c>
      <c r="R717" s="1">
        <f>AVERAGE(R691:R699)</f>
        <v>0.32454544309671</v>
      </c>
      <c r="U717" s="1">
        <f>AVERAGE(U691:U699)</f>
        <v>0.362325853277159</v>
      </c>
      <c r="X717" s="1">
        <f>AVERAGE(X691:X699)</f>
        <v>0.459106168033419</v>
      </c>
      <c r="AA717" s="1">
        <f>AVERAGE(AA691:AA699)</f>
        <v>0.540751342189339</v>
      </c>
      <c r="GE717" s="1">
        <f>AVERAGE(GE691:GE699)</f>
        <v>0.298711784766792</v>
      </c>
      <c r="GH717" s="1">
        <f>AVERAGE(GH691:GH699)</f>
        <v>0.325264924012494</v>
      </c>
      <c r="GK717" s="1">
        <f>AVERAGE(GK691:GK699)</f>
        <v>0.364262021517716</v>
      </c>
      <c r="GN717" s="1">
        <f>AVERAGE(GN691:GN699)</f>
        <v>0.460614012858225</v>
      </c>
      <c r="GQ717" s="1">
        <f>AVERAGE(GQ691:GQ699)</f>
        <v>0.545042831422089</v>
      </c>
      <c r="MU717" s="1">
        <f>AVERAGE(MU691:MU699)</f>
        <v>0.282963648969232</v>
      </c>
      <c r="MX717" s="1">
        <f>AVERAGE(MX691:MX699)</f>
        <v>0.307426877467918</v>
      </c>
      <c r="NA717" s="1">
        <f>AVERAGE(NA691:NA699)</f>
        <v>0.332990815151342</v>
      </c>
      <c r="ND717" s="1">
        <f>AVERAGE(ND691:ND699)</f>
        <v>0.423725559764822</v>
      </c>
      <c r="NG717" s="1">
        <f>AVERAGE(NG691:NG699)</f>
        <v>0.505686464714209</v>
      </c>
      <c r="TK717" s="1">
        <f>AVERAGE(TK691:TK699)</f>
        <v>0.282424537041364</v>
      </c>
      <c r="TN717" s="1">
        <f>AVERAGE(TN691:TN699)</f>
        <v>0.306421607139854</v>
      </c>
      <c r="TQ717" s="1">
        <f>AVERAGE(TQ691:TQ699)</f>
        <v>0.334255512522571</v>
      </c>
      <c r="TT717" s="1">
        <f>AVERAGE(TT691:TT699)</f>
        <v>0.425153353626032</v>
      </c>
      <c r="TW717" s="1">
        <f>AVERAGE(TW691:TW699)</f>
        <v>0.506228307819969</v>
      </c>
      <c r="US717" s="1">
        <f>AVERAGE(US691:US699)</f>
        <v>0.306421607139854</v>
      </c>
      <c r="WA717" s="1">
        <f>AVERAGE(WA691:WA699)</f>
        <v>0.334255512522571</v>
      </c>
      <c r="XI717" s="1">
        <f>AVERAGE(XI691:XI699)</f>
        <v>0.425153353626032</v>
      </c>
      <c r="YQ717" s="1">
        <f>AVERAGE(YQ691:YQ699)</f>
        <v>0.506228307819969</v>
      </c>
    </row>
    <row r="720" spans="17:545">
      <c r="Q720" s="1" t="s">
        <v>107</v>
      </c>
      <c r="T720" s="1" t="s">
        <v>122</v>
      </c>
      <c r="W720" s="1" t="s">
        <v>114</v>
      </c>
      <c r="Z720" s="1" t="s">
        <v>107</v>
      </c>
      <c r="AC720" s="1" t="s">
        <v>121</v>
      </c>
      <c r="BK720" s="1" t="s">
        <v>107</v>
      </c>
      <c r="BN720" s="1" t="s">
        <v>107</v>
      </c>
      <c r="BQ720" s="1" t="s">
        <v>116</v>
      </c>
      <c r="BT720" s="1" t="s">
        <v>121</v>
      </c>
      <c r="BW720" s="1" t="s">
        <v>121</v>
      </c>
      <c r="DE720" s="1" t="s">
        <v>112</v>
      </c>
      <c r="DH720" s="1" t="s">
        <v>112</v>
      </c>
      <c r="DK720" s="1" t="s">
        <v>120</v>
      </c>
      <c r="DN720" s="1" t="s">
        <v>107</v>
      </c>
      <c r="DQ720" s="1" t="s">
        <v>121</v>
      </c>
      <c r="EY720" s="1" t="s">
        <v>115</v>
      </c>
      <c r="FB720" s="1" t="s">
        <v>112</v>
      </c>
      <c r="FE720" s="1" t="s">
        <v>112</v>
      </c>
      <c r="FH720" s="1" t="s">
        <v>123</v>
      </c>
      <c r="FK720" s="1" t="s">
        <v>123</v>
      </c>
      <c r="GG720" s="1" t="str">
        <f t="shared" ref="GG720:GG730" si="600">BK720</f>
        <v>f</v>
      </c>
      <c r="GJ720" s="1" t="str">
        <f t="shared" ref="GJ720:GJ730" si="601">BN720</f>
        <v>f</v>
      </c>
      <c r="GM720" s="1" t="str">
        <f t="shared" ref="GM720:GM730" si="602">BQ720</f>
        <v>cd</v>
      </c>
      <c r="GP720" s="1" t="str">
        <f t="shared" ref="GP720:GP730" si="603">BT720</f>
        <v>h</v>
      </c>
      <c r="GS720" s="1" t="str">
        <f t="shared" ref="GS720:GS730" si="604">BW720</f>
        <v>h</v>
      </c>
      <c r="MW720" s="1" t="str">
        <f t="shared" ref="MW720:MW730" si="605">DE720</f>
        <v>e</v>
      </c>
      <c r="MZ720" s="1" t="str">
        <f t="shared" ref="MZ720:MZ730" si="606">DH720</f>
        <v>e</v>
      </c>
      <c r="NC720" s="1" t="str">
        <f t="shared" ref="NC720:NC730" si="607">DK720</f>
        <v>d</v>
      </c>
      <c r="NF720" s="1" t="str">
        <f t="shared" ref="NF720:NF730" si="608">DN720</f>
        <v>f</v>
      </c>
      <c r="NI720" s="1" t="str">
        <f t="shared" ref="NI720:NI730" si="609">DQ720</f>
        <v>h</v>
      </c>
      <c r="TM720" s="1" t="str">
        <f t="shared" ref="TM720:TM730" si="610">EY720</f>
        <v>de</v>
      </c>
      <c r="TP720" s="1" t="str">
        <f t="shared" ref="TP720:TP730" si="611">FB720</f>
        <v>e</v>
      </c>
      <c r="TS720" s="1" t="str">
        <f t="shared" ref="TS720:TS730" si="612">FE720</f>
        <v>e</v>
      </c>
      <c r="TV720" s="1" t="str">
        <f t="shared" ref="TV720:TV730" si="613">FH720</f>
        <v>i</v>
      </c>
      <c r="TY720" s="1" t="str">
        <f t="shared" ref="TY720:TY730" si="614">FK720</f>
        <v>i</v>
      </c>
    </row>
    <row r="721" spans="17:545">
      <c r="Q721" s="1" t="s">
        <v>122</v>
      </c>
      <c r="T721" s="1" t="s">
        <v>112</v>
      </c>
      <c r="W721" s="1" t="s">
        <v>114</v>
      </c>
      <c r="Z721" s="1" t="s">
        <v>112</v>
      </c>
      <c r="AC721" s="1" t="s">
        <v>117</v>
      </c>
      <c r="BK721" s="1" t="s">
        <v>107</v>
      </c>
      <c r="BN721" s="1" t="s">
        <v>107</v>
      </c>
      <c r="BQ721" s="1" t="s">
        <v>116</v>
      </c>
      <c r="BT721" s="1" t="s">
        <v>117</v>
      </c>
      <c r="BW721" s="1" t="s">
        <v>117</v>
      </c>
      <c r="DE721" s="1" t="s">
        <v>112</v>
      </c>
      <c r="DH721" s="1" t="s">
        <v>112</v>
      </c>
      <c r="DK721" s="1" t="s">
        <v>120</v>
      </c>
      <c r="DN721" s="1" t="s">
        <v>107</v>
      </c>
      <c r="DQ721" s="1" t="s">
        <v>117</v>
      </c>
      <c r="EY721" s="1" t="s">
        <v>112</v>
      </c>
      <c r="FB721" s="1" t="s">
        <v>112</v>
      </c>
      <c r="FE721" s="1" t="s">
        <v>112</v>
      </c>
      <c r="FH721" s="1" t="s">
        <v>123</v>
      </c>
      <c r="FK721" s="1" t="s">
        <v>121</v>
      </c>
      <c r="GG721" s="1" t="str">
        <f t="shared" si="600"/>
        <v>f</v>
      </c>
      <c r="GJ721" s="1" t="str">
        <f t="shared" si="601"/>
        <v>f</v>
      </c>
      <c r="GM721" s="1" t="str">
        <f t="shared" si="602"/>
        <v>cd</v>
      </c>
      <c r="GP721" s="1" t="str">
        <f t="shared" si="603"/>
        <v>g</v>
      </c>
      <c r="GS721" s="1" t="str">
        <f t="shared" si="604"/>
        <v>g</v>
      </c>
      <c r="MW721" s="1" t="str">
        <f t="shared" si="605"/>
        <v>e</v>
      </c>
      <c r="MZ721" s="1" t="str">
        <f t="shared" si="606"/>
        <v>e</v>
      </c>
      <c r="NC721" s="1" t="str">
        <f t="shared" si="607"/>
        <v>d</v>
      </c>
      <c r="NF721" s="1" t="str">
        <f t="shared" si="608"/>
        <v>f</v>
      </c>
      <c r="NI721" s="1" t="str">
        <f t="shared" si="609"/>
        <v>g</v>
      </c>
      <c r="TM721" s="1" t="str">
        <f t="shared" si="610"/>
        <v>e</v>
      </c>
      <c r="TP721" s="1" t="str">
        <f t="shared" si="611"/>
        <v>e</v>
      </c>
      <c r="TS721" s="1" t="str">
        <f t="shared" si="612"/>
        <v>e</v>
      </c>
      <c r="TV721" s="1" t="str">
        <f t="shared" si="613"/>
        <v>i</v>
      </c>
      <c r="TY721" s="1" t="str">
        <f t="shared" si="614"/>
        <v>h</v>
      </c>
    </row>
    <row r="722" spans="17:545">
      <c r="Q722" s="1" t="s">
        <v>114</v>
      </c>
      <c r="T722" s="1" t="s">
        <v>120</v>
      </c>
      <c r="W722" s="1" t="s">
        <v>107</v>
      </c>
      <c r="Z722" s="1" t="s">
        <v>107</v>
      </c>
      <c r="AC722" s="1" t="s">
        <v>107</v>
      </c>
      <c r="BK722" s="1" t="s">
        <v>114</v>
      </c>
      <c r="BN722" s="1" t="s">
        <v>112</v>
      </c>
      <c r="BQ722" s="1" t="s">
        <v>117</v>
      </c>
      <c r="BT722" s="1" t="s">
        <v>117</v>
      </c>
      <c r="BW722" s="1" t="s">
        <v>107</v>
      </c>
      <c r="DE722" s="1" t="s">
        <v>120</v>
      </c>
      <c r="DH722" s="1" t="s">
        <v>120</v>
      </c>
      <c r="DK722" s="1" t="s">
        <v>112</v>
      </c>
      <c r="DN722" s="1" t="s">
        <v>112</v>
      </c>
      <c r="DQ722" s="1" t="s">
        <v>117</v>
      </c>
      <c r="EY722" s="1" t="s">
        <v>120</v>
      </c>
      <c r="FB722" s="1" t="s">
        <v>120</v>
      </c>
      <c r="FE722" s="1" t="s">
        <v>107</v>
      </c>
      <c r="FH722" s="1" t="s">
        <v>121</v>
      </c>
      <c r="FK722" s="1" t="s">
        <v>152</v>
      </c>
      <c r="GG722" s="1" t="str">
        <f t="shared" si="600"/>
        <v>c</v>
      </c>
      <c r="GJ722" s="1" t="str">
        <f t="shared" si="601"/>
        <v>e</v>
      </c>
      <c r="GM722" s="1" t="str">
        <f t="shared" si="602"/>
        <v>g</v>
      </c>
      <c r="GP722" s="1" t="str">
        <f t="shared" si="603"/>
        <v>g</v>
      </c>
      <c r="GS722" s="1" t="str">
        <f t="shared" si="604"/>
        <v>f</v>
      </c>
      <c r="MW722" s="1" t="str">
        <f t="shared" si="605"/>
        <v>d</v>
      </c>
      <c r="MZ722" s="1" t="str">
        <f t="shared" si="606"/>
        <v>d</v>
      </c>
      <c r="NC722" s="1" t="str">
        <f t="shared" si="607"/>
        <v>e</v>
      </c>
      <c r="NF722" s="1" t="str">
        <f t="shared" si="608"/>
        <v>e</v>
      </c>
      <c r="NI722" s="1" t="str">
        <f t="shared" si="609"/>
        <v>g</v>
      </c>
      <c r="TM722" s="1" t="str">
        <f t="shared" si="610"/>
        <v>d</v>
      </c>
      <c r="TP722" s="1" t="str">
        <f t="shared" si="611"/>
        <v>d</v>
      </c>
      <c r="TS722" s="1" t="str">
        <f t="shared" si="612"/>
        <v>f</v>
      </c>
      <c r="TV722" s="1" t="str">
        <f t="shared" si="613"/>
        <v>h</v>
      </c>
      <c r="TY722" s="1" t="str">
        <f t="shared" si="614"/>
        <v>gh</v>
      </c>
    </row>
    <row r="723" spans="17:545">
      <c r="Q723" s="1" t="s">
        <v>111</v>
      </c>
      <c r="T723" s="1" t="s">
        <v>111</v>
      </c>
      <c r="W723" s="1" t="s">
        <v>111</v>
      </c>
      <c r="Z723" s="1" t="s">
        <v>114</v>
      </c>
      <c r="AC723" s="1" t="s">
        <v>114</v>
      </c>
      <c r="BK723" s="1" t="s">
        <v>111</v>
      </c>
      <c r="BN723" s="1" t="s">
        <v>111</v>
      </c>
      <c r="BQ723" s="1" t="s">
        <v>111</v>
      </c>
      <c r="BT723" s="1" t="s">
        <v>120</v>
      </c>
      <c r="BW723" s="1" t="s">
        <v>114</v>
      </c>
      <c r="DE723" s="1" t="s">
        <v>111</v>
      </c>
      <c r="DH723" s="1" t="s">
        <v>114</v>
      </c>
      <c r="DK723" s="1" t="s">
        <v>111</v>
      </c>
      <c r="DN723" s="1" t="s">
        <v>114</v>
      </c>
      <c r="DQ723" s="1" t="s">
        <v>120</v>
      </c>
      <c r="EY723" s="1" t="s">
        <v>111</v>
      </c>
      <c r="FB723" s="1" t="s">
        <v>114</v>
      </c>
      <c r="FE723" s="1" t="s">
        <v>111</v>
      </c>
      <c r="FH723" s="1" t="s">
        <v>120</v>
      </c>
      <c r="FK723" s="1" t="s">
        <v>120</v>
      </c>
      <c r="GG723" s="1" t="str">
        <f t="shared" si="600"/>
        <v>b</v>
      </c>
      <c r="GJ723" s="1" t="str">
        <f t="shared" si="601"/>
        <v>b</v>
      </c>
      <c r="GM723" s="1" t="str">
        <f t="shared" si="602"/>
        <v>b</v>
      </c>
      <c r="GP723" s="1" t="str">
        <f t="shared" si="603"/>
        <v>d</v>
      </c>
      <c r="GS723" s="1" t="str">
        <f t="shared" si="604"/>
        <v>c</v>
      </c>
      <c r="MW723" s="1" t="str">
        <f t="shared" si="605"/>
        <v>b</v>
      </c>
      <c r="MZ723" s="1" t="str">
        <f t="shared" si="606"/>
        <v>c</v>
      </c>
      <c r="NC723" s="1" t="str">
        <f t="shared" si="607"/>
        <v>b</v>
      </c>
      <c r="NF723" s="1" t="str">
        <f t="shared" si="608"/>
        <v>c</v>
      </c>
      <c r="NI723" s="1" t="str">
        <f t="shared" si="609"/>
        <v>d</v>
      </c>
      <c r="TM723" s="1" t="str">
        <f t="shared" si="610"/>
        <v>b</v>
      </c>
      <c r="TP723" s="1" t="str">
        <f t="shared" si="611"/>
        <v>c</v>
      </c>
      <c r="TS723" s="1" t="str">
        <f t="shared" si="612"/>
        <v>b</v>
      </c>
      <c r="TV723" s="1" t="str">
        <f t="shared" si="613"/>
        <v>d</v>
      </c>
      <c r="TY723" s="1" t="str">
        <f t="shared" si="614"/>
        <v>d</v>
      </c>
    </row>
    <row r="724" spans="17:545">
      <c r="Q724" s="1" t="s">
        <v>106</v>
      </c>
      <c r="T724" s="1" t="s">
        <v>106</v>
      </c>
      <c r="W724" s="1" t="s">
        <v>106</v>
      </c>
      <c r="Z724" s="1" t="s">
        <v>106</v>
      </c>
      <c r="AC724" s="1" t="s">
        <v>106</v>
      </c>
      <c r="BK724" s="1" t="s">
        <v>106</v>
      </c>
      <c r="BN724" s="1" t="s">
        <v>106</v>
      </c>
      <c r="BQ724" s="1" t="s">
        <v>106</v>
      </c>
      <c r="BT724" s="1" t="s">
        <v>106</v>
      </c>
      <c r="BW724" s="1" t="s">
        <v>106</v>
      </c>
      <c r="DE724" s="1" t="s">
        <v>106</v>
      </c>
      <c r="DH724" s="1" t="s">
        <v>106</v>
      </c>
      <c r="DK724" s="1" t="s">
        <v>106</v>
      </c>
      <c r="DN724" s="1" t="s">
        <v>106</v>
      </c>
      <c r="DQ724" s="1" t="s">
        <v>106</v>
      </c>
      <c r="EY724" s="1" t="s">
        <v>106</v>
      </c>
      <c r="FB724" s="1" t="s">
        <v>106</v>
      </c>
      <c r="FE724" s="1" t="s">
        <v>106</v>
      </c>
      <c r="FH724" s="1" t="s">
        <v>106</v>
      </c>
      <c r="FK724" s="1" t="s">
        <v>106</v>
      </c>
      <c r="GG724" s="1" t="str">
        <f t="shared" si="600"/>
        <v>a</v>
      </c>
      <c r="GJ724" s="1" t="str">
        <f t="shared" si="601"/>
        <v>a</v>
      </c>
      <c r="GM724" s="1" t="str">
        <f t="shared" si="602"/>
        <v>a</v>
      </c>
      <c r="GP724" s="1" t="str">
        <f t="shared" si="603"/>
        <v>a</v>
      </c>
      <c r="GS724" s="1" t="str">
        <f t="shared" si="604"/>
        <v>a</v>
      </c>
      <c r="MW724" s="1" t="str">
        <f t="shared" si="605"/>
        <v>a</v>
      </c>
      <c r="MZ724" s="1" t="str">
        <f t="shared" si="606"/>
        <v>a</v>
      </c>
      <c r="NC724" s="1" t="str">
        <f t="shared" si="607"/>
        <v>a</v>
      </c>
      <c r="NF724" s="1" t="str">
        <f t="shared" si="608"/>
        <v>a</v>
      </c>
      <c r="NI724" s="1" t="str">
        <f t="shared" si="609"/>
        <v>a</v>
      </c>
      <c r="TM724" s="1" t="str">
        <f t="shared" si="610"/>
        <v>a</v>
      </c>
      <c r="TP724" s="1" t="str">
        <f t="shared" si="611"/>
        <v>a</v>
      </c>
      <c r="TS724" s="1" t="str">
        <f t="shared" si="612"/>
        <v>a</v>
      </c>
      <c r="TV724" s="1" t="str">
        <f t="shared" si="613"/>
        <v>a</v>
      </c>
      <c r="TY724" s="1" t="str">
        <f t="shared" si="614"/>
        <v>a</v>
      </c>
    </row>
    <row r="725" spans="17:545">
      <c r="Q725" s="1" t="s">
        <v>120</v>
      </c>
      <c r="T725" s="1" t="s">
        <v>114</v>
      </c>
      <c r="W725" s="1" t="s">
        <v>112</v>
      </c>
      <c r="Z725" s="1" t="s">
        <v>120</v>
      </c>
      <c r="AC725" s="1" t="s">
        <v>122</v>
      </c>
      <c r="BK725" s="1" t="s">
        <v>112</v>
      </c>
      <c r="BN725" s="1" t="s">
        <v>120</v>
      </c>
      <c r="BQ725" s="1" t="s">
        <v>122</v>
      </c>
      <c r="BT725" s="1" t="s">
        <v>107</v>
      </c>
      <c r="BW725" s="1" t="s">
        <v>112</v>
      </c>
      <c r="DE725" s="1" t="s">
        <v>114</v>
      </c>
      <c r="DH725" s="1" t="s">
        <v>114</v>
      </c>
      <c r="DK725" s="1" t="s">
        <v>120</v>
      </c>
      <c r="DN725" s="1" t="s">
        <v>120</v>
      </c>
      <c r="DQ725" s="1" t="s">
        <v>107</v>
      </c>
      <c r="EY725" s="1" t="s">
        <v>114</v>
      </c>
      <c r="FB725" s="1" t="s">
        <v>114</v>
      </c>
      <c r="FE725" s="1" t="s">
        <v>112</v>
      </c>
      <c r="FH725" s="1" t="s">
        <v>117</v>
      </c>
      <c r="FK725" s="1" t="s">
        <v>124</v>
      </c>
      <c r="GG725" s="1" t="str">
        <f t="shared" si="600"/>
        <v>e</v>
      </c>
      <c r="GJ725" s="1" t="str">
        <f t="shared" si="601"/>
        <v>d</v>
      </c>
      <c r="GM725" s="1" t="str">
        <f t="shared" si="602"/>
        <v>ef</v>
      </c>
      <c r="GP725" s="1" t="str">
        <f t="shared" si="603"/>
        <v>f</v>
      </c>
      <c r="GS725" s="1" t="str">
        <f t="shared" si="604"/>
        <v>e</v>
      </c>
      <c r="MW725" s="1" t="str">
        <f t="shared" si="605"/>
        <v>c</v>
      </c>
      <c r="MZ725" s="1" t="str">
        <f t="shared" si="606"/>
        <v>c</v>
      </c>
      <c r="NC725" s="1" t="str">
        <f t="shared" si="607"/>
        <v>d</v>
      </c>
      <c r="NF725" s="1" t="str">
        <f t="shared" si="608"/>
        <v>d</v>
      </c>
      <c r="NI725" s="1" t="str">
        <f t="shared" si="609"/>
        <v>f</v>
      </c>
      <c r="TM725" s="1" t="str">
        <f t="shared" si="610"/>
        <v>c</v>
      </c>
      <c r="TP725" s="1" t="str">
        <f t="shared" si="611"/>
        <v>c</v>
      </c>
      <c r="TS725" s="1" t="str">
        <f t="shared" si="612"/>
        <v>e</v>
      </c>
      <c r="TV725" s="1" t="str">
        <f t="shared" si="613"/>
        <v>g</v>
      </c>
      <c r="TY725" s="1" t="str">
        <f t="shared" si="614"/>
        <v>fg</v>
      </c>
    </row>
    <row r="726" spans="17:545">
      <c r="Q726" s="1" t="s">
        <v>120</v>
      </c>
      <c r="T726" s="1" t="s">
        <v>114</v>
      </c>
      <c r="W726" s="1" t="s">
        <v>120</v>
      </c>
      <c r="Z726" s="1" t="s">
        <v>120</v>
      </c>
      <c r="AC726" s="1" t="s">
        <v>120</v>
      </c>
      <c r="BK726" s="1" t="s">
        <v>120</v>
      </c>
      <c r="BN726" s="1" t="s">
        <v>116</v>
      </c>
      <c r="BQ726" s="1" t="s">
        <v>112</v>
      </c>
      <c r="BT726" s="1" t="s">
        <v>122</v>
      </c>
      <c r="BW726" s="1" t="s">
        <v>120</v>
      </c>
      <c r="DE726" s="1" t="s">
        <v>114</v>
      </c>
      <c r="DH726" s="1" t="s">
        <v>114</v>
      </c>
      <c r="DK726" s="1" t="s">
        <v>114</v>
      </c>
      <c r="DN726" s="1" t="s">
        <v>114</v>
      </c>
      <c r="DQ726" s="1" t="s">
        <v>112</v>
      </c>
      <c r="EY726" s="1" t="s">
        <v>114</v>
      </c>
      <c r="FB726" s="1" t="s">
        <v>114</v>
      </c>
      <c r="FE726" s="1" t="s">
        <v>120</v>
      </c>
      <c r="FH726" s="1" t="s">
        <v>112</v>
      </c>
      <c r="FK726" s="1" t="s">
        <v>122</v>
      </c>
      <c r="GG726" s="1" t="str">
        <f t="shared" si="600"/>
        <v>d</v>
      </c>
      <c r="GJ726" s="1" t="str">
        <f t="shared" si="601"/>
        <v>cd</v>
      </c>
      <c r="GM726" s="1" t="str">
        <f t="shared" si="602"/>
        <v>e</v>
      </c>
      <c r="GP726" s="1" t="str">
        <f t="shared" si="603"/>
        <v>ef</v>
      </c>
      <c r="GS726" s="1" t="str">
        <f t="shared" si="604"/>
        <v>d</v>
      </c>
      <c r="MW726" s="1" t="str">
        <f t="shared" si="605"/>
        <v>c</v>
      </c>
      <c r="MZ726" s="1" t="str">
        <f t="shared" si="606"/>
        <v>c</v>
      </c>
      <c r="NC726" s="1" t="str">
        <f t="shared" si="607"/>
        <v>c</v>
      </c>
      <c r="NF726" s="1" t="str">
        <f t="shared" si="608"/>
        <v>c</v>
      </c>
      <c r="NI726" s="1" t="str">
        <f t="shared" si="609"/>
        <v>e</v>
      </c>
      <c r="TM726" s="1" t="str">
        <f t="shared" si="610"/>
        <v>c</v>
      </c>
      <c r="TP726" s="1" t="str">
        <f t="shared" si="611"/>
        <v>c</v>
      </c>
      <c r="TS726" s="1" t="str">
        <f t="shared" si="612"/>
        <v>d</v>
      </c>
      <c r="TV726" s="1" t="str">
        <f t="shared" si="613"/>
        <v>e</v>
      </c>
      <c r="TY726" s="1" t="str">
        <f t="shared" si="614"/>
        <v>ef</v>
      </c>
    </row>
    <row r="727" spans="17:545">
      <c r="Q727" s="1" t="s">
        <v>122</v>
      </c>
      <c r="T727" s="1" t="s">
        <v>107</v>
      </c>
      <c r="W727" s="1" t="s">
        <v>114</v>
      </c>
      <c r="Z727" s="1" t="s">
        <v>111</v>
      </c>
      <c r="AC727" s="1" t="s">
        <v>111</v>
      </c>
      <c r="BK727" s="1" t="s">
        <v>107</v>
      </c>
      <c r="BN727" s="1" t="s">
        <v>117</v>
      </c>
      <c r="BQ727" s="1" t="s">
        <v>120</v>
      </c>
      <c r="BT727" s="1" t="s">
        <v>114</v>
      </c>
      <c r="BW727" s="1" t="s">
        <v>114</v>
      </c>
      <c r="DE727" s="1" t="s">
        <v>112</v>
      </c>
      <c r="DH727" s="1" t="s">
        <v>112</v>
      </c>
      <c r="DK727" s="1" t="s">
        <v>120</v>
      </c>
      <c r="DN727" s="1" t="s">
        <v>111</v>
      </c>
      <c r="DQ727" s="1" t="s">
        <v>114</v>
      </c>
      <c r="EY727" s="1" t="s">
        <v>115</v>
      </c>
      <c r="FB727" s="1" t="s">
        <v>112</v>
      </c>
      <c r="FE727" s="1" t="s">
        <v>112</v>
      </c>
      <c r="FH727" s="1" t="s">
        <v>114</v>
      </c>
      <c r="FK727" s="1" t="s">
        <v>114</v>
      </c>
      <c r="GG727" s="1" t="str">
        <f t="shared" si="600"/>
        <v>f</v>
      </c>
      <c r="GJ727" s="1" t="str">
        <f t="shared" si="601"/>
        <v>g</v>
      </c>
      <c r="GM727" s="1" t="str">
        <f t="shared" si="602"/>
        <v>d</v>
      </c>
      <c r="GP727" s="1" t="str">
        <f t="shared" si="603"/>
        <v>c</v>
      </c>
      <c r="GS727" s="1" t="str">
        <f t="shared" si="604"/>
        <v>c</v>
      </c>
      <c r="MW727" s="1" t="str">
        <f t="shared" si="605"/>
        <v>e</v>
      </c>
      <c r="MZ727" s="1" t="str">
        <f t="shared" si="606"/>
        <v>e</v>
      </c>
      <c r="NC727" s="1" t="str">
        <f t="shared" si="607"/>
        <v>d</v>
      </c>
      <c r="NF727" s="1" t="str">
        <f t="shared" si="608"/>
        <v>b</v>
      </c>
      <c r="NI727" s="1" t="str">
        <f t="shared" si="609"/>
        <v>c</v>
      </c>
      <c r="TM727" s="1" t="str">
        <f t="shared" si="610"/>
        <v>de</v>
      </c>
      <c r="TP727" s="1" t="str">
        <f t="shared" si="611"/>
        <v>e</v>
      </c>
      <c r="TS727" s="1" t="str">
        <f t="shared" si="612"/>
        <v>e</v>
      </c>
      <c r="TV727" s="1" t="str">
        <f t="shared" si="613"/>
        <v>c</v>
      </c>
      <c r="TY727" s="1" t="str">
        <f t="shared" si="614"/>
        <v>c</v>
      </c>
    </row>
    <row r="728" spans="17:545">
      <c r="Q728" s="1" t="s">
        <v>120</v>
      </c>
      <c r="T728" s="1" t="s">
        <v>114</v>
      </c>
      <c r="W728" s="1" t="s">
        <v>112</v>
      </c>
      <c r="Z728" s="1" t="s">
        <v>120</v>
      </c>
      <c r="AC728" s="1" t="s">
        <v>112</v>
      </c>
      <c r="BK728" s="1" t="s">
        <v>112</v>
      </c>
      <c r="BN728" s="1" t="s">
        <v>120</v>
      </c>
      <c r="BQ728" s="1" t="s">
        <v>107</v>
      </c>
      <c r="BT728" s="1" t="s">
        <v>122</v>
      </c>
      <c r="BW728" s="1" t="s">
        <v>112</v>
      </c>
      <c r="DE728" s="1" t="s">
        <v>114</v>
      </c>
      <c r="DH728" s="1" t="s">
        <v>114</v>
      </c>
      <c r="DK728" s="1" t="s">
        <v>120</v>
      </c>
      <c r="DN728" s="1" t="s">
        <v>120</v>
      </c>
      <c r="DQ728" s="1" t="s">
        <v>107</v>
      </c>
      <c r="EY728" s="1" t="s">
        <v>114</v>
      </c>
      <c r="FB728" s="1" t="s">
        <v>114</v>
      </c>
      <c r="FE728" s="1" t="s">
        <v>112</v>
      </c>
      <c r="FH728" s="1" t="s">
        <v>107</v>
      </c>
      <c r="FK728" s="1" t="s">
        <v>124</v>
      </c>
      <c r="GG728" s="1" t="str">
        <f t="shared" si="600"/>
        <v>e</v>
      </c>
      <c r="GJ728" s="1" t="str">
        <f t="shared" si="601"/>
        <v>d</v>
      </c>
      <c r="GM728" s="1" t="str">
        <f t="shared" si="602"/>
        <v>f</v>
      </c>
      <c r="GP728" s="1" t="str">
        <f t="shared" si="603"/>
        <v>ef</v>
      </c>
      <c r="GS728" s="1" t="str">
        <f t="shared" si="604"/>
        <v>e</v>
      </c>
      <c r="MW728" s="1" t="str">
        <f t="shared" si="605"/>
        <v>c</v>
      </c>
      <c r="MZ728" s="1" t="str">
        <f t="shared" si="606"/>
        <v>c</v>
      </c>
      <c r="NC728" s="1" t="str">
        <f t="shared" si="607"/>
        <v>d</v>
      </c>
      <c r="NF728" s="1" t="str">
        <f t="shared" si="608"/>
        <v>d</v>
      </c>
      <c r="NI728" s="1" t="str">
        <f t="shared" si="609"/>
        <v>f</v>
      </c>
      <c r="TM728" s="1" t="str">
        <f t="shared" si="610"/>
        <v>c</v>
      </c>
      <c r="TP728" s="1" t="str">
        <f t="shared" si="611"/>
        <v>c</v>
      </c>
      <c r="TS728" s="1" t="str">
        <f t="shared" si="612"/>
        <v>e</v>
      </c>
      <c r="TV728" s="1" t="str">
        <f t="shared" si="613"/>
        <v>f</v>
      </c>
      <c r="TY728" s="1" t="str">
        <f t="shared" si="614"/>
        <v>fg</v>
      </c>
    </row>
    <row r="729" spans="17:545">
      <c r="Q729" s="1" t="s">
        <v>120</v>
      </c>
      <c r="T729" s="1" t="s">
        <v>114</v>
      </c>
      <c r="W729" s="1" t="s">
        <v>115</v>
      </c>
      <c r="Z729" s="1" t="s">
        <v>120</v>
      </c>
      <c r="AC729" s="1" t="s">
        <v>120</v>
      </c>
      <c r="BK729" s="1" t="s">
        <v>115</v>
      </c>
      <c r="BN729" s="1" t="s">
        <v>114</v>
      </c>
      <c r="BQ729" s="1" t="s">
        <v>112</v>
      </c>
      <c r="BT729" s="1" t="s">
        <v>112</v>
      </c>
      <c r="BW729" s="1" t="s">
        <v>120</v>
      </c>
      <c r="DE729" s="1" t="s">
        <v>114</v>
      </c>
      <c r="DH729" s="1" t="s">
        <v>111</v>
      </c>
      <c r="DK729" s="1" t="s">
        <v>114</v>
      </c>
      <c r="DN729" s="1" t="s">
        <v>114</v>
      </c>
      <c r="DQ729" s="1" t="s">
        <v>112</v>
      </c>
      <c r="EY729" s="1" t="s">
        <v>114</v>
      </c>
      <c r="FB729" s="1" t="s">
        <v>111</v>
      </c>
      <c r="FE729" s="1" t="s">
        <v>114</v>
      </c>
      <c r="FH729" s="1" t="s">
        <v>120</v>
      </c>
      <c r="FK729" s="1" t="s">
        <v>112</v>
      </c>
      <c r="GG729" s="1" t="str">
        <f t="shared" si="600"/>
        <v>de</v>
      </c>
      <c r="GJ729" s="1" t="str">
        <f t="shared" si="601"/>
        <v>c</v>
      </c>
      <c r="GM729" s="1" t="str">
        <f t="shared" si="602"/>
        <v>e</v>
      </c>
      <c r="GP729" s="1" t="str">
        <f t="shared" si="603"/>
        <v>e</v>
      </c>
      <c r="GS729" s="1" t="str">
        <f t="shared" si="604"/>
        <v>d</v>
      </c>
      <c r="MW729" s="1" t="str">
        <f t="shared" si="605"/>
        <v>c</v>
      </c>
      <c r="MZ729" s="1" t="str">
        <f t="shared" si="606"/>
        <v>b</v>
      </c>
      <c r="NC729" s="1" t="str">
        <f t="shared" si="607"/>
        <v>c</v>
      </c>
      <c r="NF729" s="1" t="str">
        <f t="shared" si="608"/>
        <v>c</v>
      </c>
      <c r="NI729" s="1" t="str">
        <f t="shared" si="609"/>
        <v>e</v>
      </c>
      <c r="TM729" s="1" t="str">
        <f t="shared" si="610"/>
        <v>c</v>
      </c>
      <c r="TP729" s="1" t="str">
        <f t="shared" si="611"/>
        <v>b</v>
      </c>
      <c r="TS729" s="1" t="str">
        <f t="shared" si="612"/>
        <v>c</v>
      </c>
      <c r="TV729" s="1" t="str">
        <f t="shared" si="613"/>
        <v>d</v>
      </c>
      <c r="TY729" s="1" t="str">
        <f t="shared" si="614"/>
        <v>e</v>
      </c>
    </row>
    <row r="730" spans="17:545">
      <c r="Q730" s="1" t="s">
        <v>112</v>
      </c>
      <c r="T730" s="1" t="s">
        <v>112</v>
      </c>
      <c r="W730" s="1" t="s">
        <v>114</v>
      </c>
      <c r="Z730" s="1" t="s">
        <v>111</v>
      </c>
      <c r="AC730" s="1" t="s">
        <v>111</v>
      </c>
      <c r="BK730" s="1" t="s">
        <v>107</v>
      </c>
      <c r="BN730" s="1" t="s">
        <v>107</v>
      </c>
      <c r="BQ730" s="1" t="s">
        <v>114</v>
      </c>
      <c r="BT730" s="1" t="s">
        <v>111</v>
      </c>
      <c r="BW730" s="1" t="s">
        <v>111</v>
      </c>
      <c r="DE730" s="1" t="s">
        <v>112</v>
      </c>
      <c r="DH730" s="1" t="s">
        <v>112</v>
      </c>
      <c r="DK730" s="1" t="s">
        <v>120</v>
      </c>
      <c r="DN730" s="1" t="s">
        <v>111</v>
      </c>
      <c r="DQ730" s="1" t="s">
        <v>111</v>
      </c>
      <c r="EY730" s="1" t="s">
        <v>115</v>
      </c>
      <c r="FB730" s="1" t="s">
        <v>112</v>
      </c>
      <c r="FE730" s="1" t="s">
        <v>112</v>
      </c>
      <c r="FH730" s="1" t="s">
        <v>111</v>
      </c>
      <c r="FK730" s="1" t="s">
        <v>111</v>
      </c>
      <c r="GG730" s="1" t="str">
        <f t="shared" si="600"/>
        <v>f</v>
      </c>
      <c r="GJ730" s="1" t="str">
        <f t="shared" si="601"/>
        <v>f</v>
      </c>
      <c r="GM730" s="1" t="str">
        <f t="shared" si="602"/>
        <v>c</v>
      </c>
      <c r="GP730" s="1" t="str">
        <f t="shared" si="603"/>
        <v>b</v>
      </c>
      <c r="GS730" s="1" t="str">
        <f t="shared" si="604"/>
        <v>b</v>
      </c>
      <c r="MW730" s="1" t="str">
        <f t="shared" si="605"/>
        <v>e</v>
      </c>
      <c r="MZ730" s="1" t="str">
        <f t="shared" si="606"/>
        <v>e</v>
      </c>
      <c r="NC730" s="1" t="str">
        <f t="shared" si="607"/>
        <v>d</v>
      </c>
      <c r="NF730" s="1" t="str">
        <f t="shared" si="608"/>
        <v>b</v>
      </c>
      <c r="NI730" s="1" t="str">
        <f t="shared" si="609"/>
        <v>b</v>
      </c>
      <c r="TM730" s="1" t="str">
        <f t="shared" si="610"/>
        <v>de</v>
      </c>
      <c r="TP730" s="1" t="str">
        <f t="shared" si="611"/>
        <v>e</v>
      </c>
      <c r="TS730" s="1" t="str">
        <f t="shared" si="612"/>
        <v>e</v>
      </c>
      <c r="TV730" s="1" t="str">
        <f t="shared" si="613"/>
        <v>b</v>
      </c>
      <c r="TY730" s="1" t="str">
        <f t="shared" si="614"/>
        <v>b</v>
      </c>
    </row>
    <row r="732" spans="21:546">
      <c r="U732" s="6"/>
      <c r="V732" s="6"/>
      <c r="W732" s="6"/>
      <c r="X732" s="6"/>
      <c r="Y732" s="6"/>
      <c r="Z732" s="6"/>
      <c r="AA732" s="6"/>
      <c r="AB732" s="6"/>
      <c r="AC732" s="6"/>
      <c r="AD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NA732" s="6"/>
      <c r="NB732" s="6"/>
      <c r="NC732" s="6"/>
      <c r="ND732" s="6"/>
      <c r="NE732" s="6"/>
      <c r="NF732" s="6"/>
      <c r="NG732" s="6"/>
      <c r="NH732" s="6"/>
      <c r="NI732" s="6"/>
      <c r="NJ732" s="6"/>
      <c r="TQ732" s="6"/>
      <c r="TR732" s="6"/>
      <c r="TS732" s="6"/>
      <c r="TT732" s="6"/>
      <c r="TU732" s="6"/>
      <c r="TV732" s="6"/>
      <c r="TW732" s="6"/>
      <c r="TX732" s="6"/>
      <c r="TY732" s="6"/>
      <c r="TZ732" s="6"/>
    </row>
    <row r="733" spans="18:670">
      <c r="R733" s="1">
        <f t="shared" ref="R732:R765" si="615">R367</f>
        <v>0.495655258024472</v>
      </c>
      <c r="U733" s="6">
        <f t="shared" ref="U732:U765" si="616">AZ733</f>
        <v>0.495609413417633</v>
      </c>
      <c r="X733" s="6">
        <f t="shared" ref="X732:X765" si="617">CH733</f>
        <v>0.485204427377457</v>
      </c>
      <c r="AA733" s="6">
        <f t="shared" ref="AA732:AA765" si="618">DP733</f>
        <v>0.479755784061697</v>
      </c>
      <c r="AD733" s="6">
        <f t="shared" ref="AD732:AD765" si="619">EX733</f>
        <v>0.452542372881356</v>
      </c>
      <c r="AZ733" s="1">
        <f t="shared" ref="AZ732:AZ765" si="620">AZ367</f>
        <v>0.495609413417633</v>
      </c>
      <c r="CH733" s="1">
        <f t="shared" ref="CH732:CH765" si="621">CH367</f>
        <v>0.485204427377457</v>
      </c>
      <c r="DP733" s="1">
        <f t="shared" ref="DP732:DP765" si="622">DP367</f>
        <v>0.479755784061697</v>
      </c>
      <c r="EX733" s="1">
        <f t="shared" ref="EX732:EX765" si="623">EX367</f>
        <v>0.452542372881356</v>
      </c>
      <c r="GH733" s="1">
        <f t="shared" ref="GH732:GH765" si="624">GH367</f>
        <v>0.49547471162378</v>
      </c>
      <c r="GK733" s="6">
        <f t="shared" ref="GK732:GK765" si="625">HP733</f>
        <v>0.495598591549296</v>
      </c>
      <c r="GN733" s="6">
        <f t="shared" ref="GN732:GN765" si="626">IX733</f>
        <v>0.48507632718159</v>
      </c>
      <c r="GQ733" s="6">
        <f t="shared" ref="GQ732:GQ765" si="627">KF733</f>
        <v>0.479347101932045</v>
      </c>
      <c r="GT733" s="6">
        <f t="shared" ref="GT732:GT765" si="628">LN733</f>
        <v>0.450980392156863</v>
      </c>
      <c r="HP733" s="1">
        <f t="shared" ref="HP732:HP765" si="629">HP367</f>
        <v>0.495598591549296</v>
      </c>
      <c r="IX733" s="1">
        <f t="shared" ref="IX732:IX765" si="630">IX367</f>
        <v>0.48507632718159</v>
      </c>
      <c r="KF733" s="1">
        <f t="shared" ref="KF732:KF765" si="631">KF367</f>
        <v>0.479347101932045</v>
      </c>
      <c r="LN733" s="1">
        <f t="shared" ref="LN732:LN765" si="632">LN367</f>
        <v>0.450980392156863</v>
      </c>
      <c r="MX733" s="1">
        <f t="shared" ref="MX732:MX765" si="633">MX367</f>
        <v>0.495990445316499</v>
      </c>
      <c r="NA733" s="6">
        <f t="shared" ref="NA732:NA765" si="634">OF733</f>
        <v>0.495802552048355</v>
      </c>
      <c r="ND733" s="6">
        <f t="shared" ref="ND732:ND765" si="635">PN733</f>
        <v>0.487543706293706</v>
      </c>
      <c r="NG733" s="6">
        <f t="shared" ref="NG732:NG765" si="636">QV733</f>
        <v>0.480877742946708</v>
      </c>
      <c r="NJ733" s="6">
        <f t="shared" ref="NJ732:NJ765" si="637">SD733</f>
        <v>0.461009174311927</v>
      </c>
      <c r="OF733" s="1">
        <f t="shared" ref="OF732:OF765" si="638">OF367</f>
        <v>0.495802552048355</v>
      </c>
      <c r="PN733" s="1">
        <f t="shared" ref="PN732:PN765" si="639">PN367</f>
        <v>0.487543706293706</v>
      </c>
      <c r="QV733" s="1">
        <f t="shared" ref="QV732:QV765" si="640">QV367</f>
        <v>0.480877742946708</v>
      </c>
      <c r="SD733" s="1">
        <f t="shared" ref="SD732:SD765" si="641">SD367</f>
        <v>0.461009174311927</v>
      </c>
      <c r="TN733" s="1">
        <f t="shared" ref="TN732:TN765" si="642">TN367</f>
        <v>0.495725034199726</v>
      </c>
      <c r="TQ733" s="6">
        <f t="shared" ref="TQ732:TQ765" si="643">UV733</f>
        <v>0.495824100903358</v>
      </c>
      <c r="TT733" s="6">
        <f t="shared" ref="TT732:TT765" si="644">WD733</f>
        <v>0.487592788971368</v>
      </c>
      <c r="TW733" s="6">
        <f t="shared" ref="TW732:TW765" si="645">XL733</f>
        <v>0.480612244897959</v>
      </c>
      <c r="TZ733" s="6">
        <f t="shared" ref="TZ732:TZ765" si="646">YT733</f>
        <v>0.461538461538462</v>
      </c>
      <c r="UV733" s="1">
        <f t="shared" ref="UV732:UV765" si="647">UV367</f>
        <v>0.495824100903358</v>
      </c>
      <c r="WD733" s="1">
        <f t="shared" ref="WD732:WD765" si="648">WD367</f>
        <v>0.487592788971368</v>
      </c>
      <c r="XL733" s="1">
        <f t="shared" ref="XL732:XL765" si="649">XL367</f>
        <v>0.480612244897959</v>
      </c>
      <c r="YT733" s="1">
        <f t="shared" ref="YT732:YT765" si="650">YT367</f>
        <v>0.461538461538462</v>
      </c>
    </row>
    <row r="734" spans="18:670">
      <c r="R734" s="1">
        <f t="shared" si="615"/>
        <v>0.495457848837209</v>
      </c>
      <c r="U734" s="6">
        <f t="shared" si="616"/>
        <v>0.49534352486382</v>
      </c>
      <c r="X734" s="6">
        <f t="shared" si="617"/>
        <v>0.485091743119266</v>
      </c>
      <c r="AA734" s="6">
        <f t="shared" si="618"/>
        <v>0.479153702551338</v>
      </c>
      <c r="AD734" s="6">
        <f t="shared" si="619"/>
        <v>0.451400329489292</v>
      </c>
      <c r="AZ734" s="1">
        <f t="shared" si="620"/>
        <v>0.49534352486382</v>
      </c>
      <c r="CH734" s="1">
        <f t="shared" si="621"/>
        <v>0.485091743119266</v>
      </c>
      <c r="DP734" s="1">
        <f t="shared" si="622"/>
        <v>0.479153702551338</v>
      </c>
      <c r="EX734" s="1">
        <f t="shared" si="623"/>
        <v>0.451400329489292</v>
      </c>
      <c r="GH734" s="1">
        <f t="shared" si="624"/>
        <v>0.495677233429395</v>
      </c>
      <c r="GK734" s="6">
        <f t="shared" si="625"/>
        <v>0.495377638234781</v>
      </c>
      <c r="GN734" s="6">
        <f t="shared" si="626"/>
        <v>0.485204427377457</v>
      </c>
      <c r="GQ734" s="6">
        <f t="shared" si="627"/>
        <v>0.480180470512407</v>
      </c>
      <c r="GT734" s="6">
        <f t="shared" si="628"/>
        <v>0.450915141430948</v>
      </c>
      <c r="HP734" s="1">
        <f t="shared" si="629"/>
        <v>0.495377638234781</v>
      </c>
      <c r="IX734" s="1">
        <f t="shared" si="630"/>
        <v>0.485204427377457</v>
      </c>
      <c r="KF734" s="1">
        <f t="shared" si="631"/>
        <v>0.480180470512407</v>
      </c>
      <c r="LN734" s="1">
        <f t="shared" si="632"/>
        <v>0.450915141430948</v>
      </c>
      <c r="MX734" s="1">
        <f t="shared" si="633"/>
        <v>0.495719321806278</v>
      </c>
      <c r="NA734" s="6">
        <f t="shared" si="634"/>
        <v>0.495814112420981</v>
      </c>
      <c r="ND734" s="6">
        <f t="shared" si="635"/>
        <v>0.48754830399313</v>
      </c>
      <c r="NG734" s="6">
        <f t="shared" si="636"/>
        <v>0.480469990473166</v>
      </c>
      <c r="NJ734" s="6">
        <f t="shared" si="637"/>
        <v>0.460496613995485</v>
      </c>
      <c r="OF734" s="1">
        <f t="shared" si="638"/>
        <v>0.495814112420981</v>
      </c>
      <c r="PN734" s="1">
        <f t="shared" si="639"/>
        <v>0.48754830399313</v>
      </c>
      <c r="QV734" s="1">
        <f t="shared" si="640"/>
        <v>0.480469990473166</v>
      </c>
      <c r="SD734" s="1">
        <f t="shared" si="641"/>
        <v>0.460496613995485</v>
      </c>
      <c r="TN734" s="1">
        <f t="shared" si="642"/>
        <v>0.495966386554622</v>
      </c>
      <c r="TQ734" s="6">
        <f t="shared" si="643"/>
        <v>0.495791245791246</v>
      </c>
      <c r="TT734" s="6">
        <f t="shared" si="644"/>
        <v>0.487587523870146</v>
      </c>
      <c r="TW734" s="6">
        <f t="shared" si="645"/>
        <v>0.480775444264943</v>
      </c>
      <c r="TZ734" s="6">
        <f t="shared" si="646"/>
        <v>0.461355529131986</v>
      </c>
      <c r="UV734" s="1">
        <f t="shared" si="647"/>
        <v>0.495791245791246</v>
      </c>
      <c r="WD734" s="1">
        <f t="shared" si="648"/>
        <v>0.487587523870146</v>
      </c>
      <c r="XL734" s="1">
        <f t="shared" si="649"/>
        <v>0.480775444264943</v>
      </c>
      <c r="YT734" s="1">
        <f t="shared" si="650"/>
        <v>0.461355529131986</v>
      </c>
    </row>
    <row r="735" spans="18:670">
      <c r="R735" s="1">
        <f t="shared" si="615"/>
        <v>0.49542600896861</v>
      </c>
      <c r="U735" s="6">
        <f t="shared" si="616"/>
        <v>0.495652173913043</v>
      </c>
      <c r="X735" s="6">
        <f t="shared" si="617"/>
        <v>0.485188509874327</v>
      </c>
      <c r="AA735" s="6">
        <f t="shared" si="618"/>
        <v>0.48007650621613</v>
      </c>
      <c r="AD735" s="6">
        <f t="shared" si="619"/>
        <v>0.451162790697674</v>
      </c>
      <c r="AZ735" s="1">
        <f t="shared" si="620"/>
        <v>0.495652173913043</v>
      </c>
      <c r="CH735" s="1">
        <f t="shared" si="621"/>
        <v>0.485188509874327</v>
      </c>
      <c r="DP735" s="1">
        <f t="shared" si="622"/>
        <v>0.48007650621613</v>
      </c>
      <c r="EX735" s="1">
        <f t="shared" si="623"/>
        <v>0.451162790697674</v>
      </c>
      <c r="GH735" s="1">
        <f t="shared" si="624"/>
        <v>0.495634776282284</v>
      </c>
      <c r="GK735" s="6">
        <f t="shared" si="625"/>
        <v>0.495579915134371</v>
      </c>
      <c r="GN735" s="6">
        <f t="shared" si="626"/>
        <v>0.485310863129128</v>
      </c>
      <c r="GQ735" s="6">
        <f t="shared" si="627"/>
        <v>0.480026195153897</v>
      </c>
      <c r="GT735" s="6">
        <f t="shared" si="628"/>
        <v>0.451939291736931</v>
      </c>
      <c r="HP735" s="1">
        <f t="shared" si="629"/>
        <v>0.495579915134371</v>
      </c>
      <c r="IX735" s="1">
        <f t="shared" si="630"/>
        <v>0.485310863129128</v>
      </c>
      <c r="KF735" s="1">
        <f t="shared" si="631"/>
        <v>0.480026195153897</v>
      </c>
      <c r="LN735" s="1">
        <f t="shared" si="632"/>
        <v>0.451939291736931</v>
      </c>
      <c r="MX735" s="1">
        <f t="shared" si="633"/>
        <v>0.495777027027027</v>
      </c>
      <c r="NA735" s="6">
        <f t="shared" si="634"/>
        <v>0.495755517826825</v>
      </c>
      <c r="ND735" s="6">
        <f t="shared" si="635"/>
        <v>0.487717824900273</v>
      </c>
      <c r="NG735" s="6">
        <f t="shared" si="636"/>
        <v>0.481239804241436</v>
      </c>
      <c r="NJ735" s="6">
        <f t="shared" si="637"/>
        <v>0.460928652321631</v>
      </c>
      <c r="OF735" s="1">
        <f t="shared" si="638"/>
        <v>0.495755517826825</v>
      </c>
      <c r="PN735" s="1">
        <f t="shared" si="639"/>
        <v>0.487717824900273</v>
      </c>
      <c r="QV735" s="1">
        <f t="shared" si="640"/>
        <v>0.481239804241436</v>
      </c>
      <c r="SD735" s="1">
        <f t="shared" si="641"/>
        <v>0.460928652321631</v>
      </c>
      <c r="TN735" s="1">
        <f t="shared" si="642"/>
        <v>0.495928062436376</v>
      </c>
      <c r="TQ735" s="6">
        <f t="shared" si="643"/>
        <v>0.495743956418114</v>
      </c>
      <c r="TT735" s="6">
        <f t="shared" si="644"/>
        <v>0.487462170341548</v>
      </c>
      <c r="TW735" s="6">
        <f t="shared" si="645"/>
        <v>0.481215846994536</v>
      </c>
      <c r="TZ735" s="6">
        <f t="shared" si="646"/>
        <v>0.461084905660377</v>
      </c>
      <c r="UV735" s="1">
        <f t="shared" si="647"/>
        <v>0.495743956418114</v>
      </c>
      <c r="WD735" s="1">
        <f t="shared" si="648"/>
        <v>0.487462170341548</v>
      </c>
      <c r="XL735" s="1">
        <f t="shared" si="649"/>
        <v>0.481215846994536</v>
      </c>
      <c r="YT735" s="1">
        <f t="shared" si="650"/>
        <v>0.461084905660377</v>
      </c>
    </row>
    <row r="736" spans="18:670">
      <c r="R736" s="1">
        <f t="shared" si="615"/>
        <v>0.495449581361485</v>
      </c>
      <c r="U736" s="6">
        <f t="shared" si="616"/>
        <v>0.495417694747973</v>
      </c>
      <c r="X736" s="6">
        <f t="shared" si="617"/>
        <v>0.485220554797635</v>
      </c>
      <c r="AA736" s="6">
        <f t="shared" si="618"/>
        <v>0.476514215080346</v>
      </c>
      <c r="AD736" s="6">
        <f t="shared" si="619"/>
        <v>0.449760765550239</v>
      </c>
      <c r="AZ736" s="1">
        <f t="shared" si="620"/>
        <v>0.495417694747973</v>
      </c>
      <c r="CH736" s="1">
        <f t="shared" si="621"/>
        <v>0.485220554797635</v>
      </c>
      <c r="DP736" s="1">
        <f t="shared" si="622"/>
        <v>0.476514215080346</v>
      </c>
      <c r="EX736" s="1">
        <f t="shared" si="623"/>
        <v>0.449760765550239</v>
      </c>
      <c r="GH736" s="1">
        <f t="shared" si="624"/>
        <v>0.495562398116283</v>
      </c>
      <c r="GK736" s="6">
        <f t="shared" si="625"/>
        <v>0.495547407019382</v>
      </c>
      <c r="GN736" s="6">
        <f t="shared" si="626"/>
        <v>0.485294117647059</v>
      </c>
      <c r="GQ736" s="6">
        <f t="shared" si="627"/>
        <v>0.476893453145058</v>
      </c>
      <c r="GT736" s="6">
        <f t="shared" si="628"/>
        <v>0.449477351916376</v>
      </c>
      <c r="HP736" s="1">
        <f t="shared" si="629"/>
        <v>0.495547407019382</v>
      </c>
      <c r="IX736" s="1">
        <f t="shared" si="630"/>
        <v>0.485294117647059</v>
      </c>
      <c r="KF736" s="1">
        <f t="shared" si="631"/>
        <v>0.476893453145058</v>
      </c>
      <c r="LN736" s="1">
        <f t="shared" si="632"/>
        <v>0.449477351916376</v>
      </c>
      <c r="MX736" s="1">
        <f t="shared" si="633"/>
        <v>0.495816599732262</v>
      </c>
      <c r="NA736" s="6">
        <f t="shared" si="634"/>
        <v>0.495634309193631</v>
      </c>
      <c r="ND736" s="6">
        <f t="shared" si="635"/>
        <v>0.487480949270629</v>
      </c>
      <c r="NG736" s="6">
        <f t="shared" si="636"/>
        <v>0.479253779350273</v>
      </c>
      <c r="NJ736" s="6">
        <f t="shared" si="637"/>
        <v>0.459862385321101</v>
      </c>
      <c r="OF736" s="1">
        <f t="shared" si="638"/>
        <v>0.495634309193631</v>
      </c>
      <c r="PN736" s="1">
        <f t="shared" si="639"/>
        <v>0.487480949270629</v>
      </c>
      <c r="QV736" s="1">
        <f t="shared" si="640"/>
        <v>0.479253779350273</v>
      </c>
      <c r="SD736" s="1">
        <f t="shared" si="641"/>
        <v>0.459862385321101</v>
      </c>
      <c r="TN736" s="1">
        <f t="shared" si="642"/>
        <v>0.495884773662551</v>
      </c>
      <c r="TQ736" s="6">
        <f t="shared" si="643"/>
        <v>0.495713565305093</v>
      </c>
      <c r="TT736" s="6">
        <f t="shared" si="644"/>
        <v>0.487526427061311</v>
      </c>
      <c r="TW736" s="6">
        <f t="shared" si="645"/>
        <v>0.479372655983635</v>
      </c>
      <c r="TZ736" s="6">
        <f t="shared" si="646"/>
        <v>0.459492140266022</v>
      </c>
      <c r="UV736" s="1">
        <f t="shared" si="647"/>
        <v>0.495713565305093</v>
      </c>
      <c r="WD736" s="1">
        <f t="shared" si="648"/>
        <v>0.487526427061311</v>
      </c>
      <c r="XL736" s="1">
        <f t="shared" si="649"/>
        <v>0.479372655983635</v>
      </c>
      <c r="YT736" s="1">
        <f t="shared" si="650"/>
        <v>0.459492140266022</v>
      </c>
    </row>
    <row r="737" spans="18:670">
      <c r="R737" s="1">
        <f t="shared" si="615"/>
        <v>0.495449581361485</v>
      </c>
      <c r="U737" s="6">
        <f t="shared" si="616"/>
        <v>0.495528669121515</v>
      </c>
      <c r="X737" s="6">
        <f t="shared" si="617"/>
        <v>0.485203180212014</v>
      </c>
      <c r="AA737" s="6">
        <f t="shared" si="618"/>
        <v>0.477333333333333</v>
      </c>
      <c r="AD737" s="6">
        <f t="shared" si="619"/>
        <v>0.450420168067227</v>
      </c>
      <c r="AZ737" s="1">
        <f t="shared" si="620"/>
        <v>0.495528669121515</v>
      </c>
      <c r="CH737" s="1">
        <f t="shared" si="621"/>
        <v>0.485203180212014</v>
      </c>
      <c r="DP737" s="1">
        <f t="shared" si="622"/>
        <v>0.477333333333333</v>
      </c>
      <c r="EX737" s="1">
        <f t="shared" si="623"/>
        <v>0.450420168067227</v>
      </c>
      <c r="GH737" s="1">
        <f t="shared" si="624"/>
        <v>0.495510057471264</v>
      </c>
      <c r="GK737" s="6">
        <f t="shared" si="625"/>
        <v>0.495412844036697</v>
      </c>
      <c r="GN737" s="6">
        <f t="shared" si="626"/>
        <v>0.485069523592432</v>
      </c>
      <c r="GQ737" s="6">
        <f t="shared" si="627"/>
        <v>0.476376554174067</v>
      </c>
      <c r="GT737" s="6">
        <f t="shared" si="628"/>
        <v>0.449152542372881</v>
      </c>
      <c r="HP737" s="1">
        <f t="shared" si="629"/>
        <v>0.495412844036697</v>
      </c>
      <c r="IX737" s="1">
        <f t="shared" si="630"/>
        <v>0.485069523592432</v>
      </c>
      <c r="KF737" s="1">
        <f t="shared" si="631"/>
        <v>0.476376554174067</v>
      </c>
      <c r="LN737" s="1">
        <f t="shared" si="632"/>
        <v>0.449152542372881</v>
      </c>
      <c r="MX737" s="1">
        <f t="shared" si="633"/>
        <v>0.495873452544704</v>
      </c>
      <c r="NA737" s="6">
        <f t="shared" si="634"/>
        <v>0.495576726777816</v>
      </c>
      <c r="ND737" s="6">
        <f t="shared" si="635"/>
        <v>0.487592788971368</v>
      </c>
      <c r="NG737" s="6">
        <f t="shared" si="636"/>
        <v>0.479987393633785</v>
      </c>
      <c r="NJ737" s="6">
        <f t="shared" si="637"/>
        <v>0.459363957597173</v>
      </c>
      <c r="OF737" s="1">
        <f t="shared" si="638"/>
        <v>0.495576726777816</v>
      </c>
      <c r="PN737" s="1">
        <f t="shared" si="639"/>
        <v>0.487592788971368</v>
      </c>
      <c r="QV737" s="1">
        <f t="shared" si="640"/>
        <v>0.479987393633785</v>
      </c>
      <c r="SD737" s="1">
        <f t="shared" si="641"/>
        <v>0.459363957597173</v>
      </c>
      <c r="TN737" s="1">
        <f t="shared" si="642"/>
        <v>0.495915588835943</v>
      </c>
      <c r="TQ737" s="6">
        <f t="shared" si="643"/>
        <v>0.495716445489669</v>
      </c>
      <c r="TT737" s="6">
        <f t="shared" si="644"/>
        <v>0.487589035182387</v>
      </c>
      <c r="TW737" s="6">
        <f t="shared" si="645"/>
        <v>0.478854912166558</v>
      </c>
      <c r="TZ737" s="6">
        <f t="shared" si="646"/>
        <v>0.459459459459459</v>
      </c>
      <c r="UV737" s="1">
        <f t="shared" si="647"/>
        <v>0.495716445489669</v>
      </c>
      <c r="WD737" s="1">
        <f t="shared" si="648"/>
        <v>0.487589035182387</v>
      </c>
      <c r="XL737" s="1">
        <f t="shared" si="649"/>
        <v>0.478854912166558</v>
      </c>
      <c r="YT737" s="1">
        <f t="shared" si="650"/>
        <v>0.459459459459459</v>
      </c>
    </row>
    <row r="738" spans="18:670">
      <c r="R738" s="1">
        <f t="shared" si="615"/>
        <v>0.495614820118131</v>
      </c>
      <c r="U738" s="6">
        <f t="shared" si="616"/>
        <v>0.495451364590623</v>
      </c>
      <c r="X738" s="6">
        <f t="shared" si="617"/>
        <v>0.485187777000233</v>
      </c>
      <c r="AA738" s="6">
        <f t="shared" si="618"/>
        <v>0.476577748861418</v>
      </c>
      <c r="AD738" s="6">
        <f t="shared" si="619"/>
        <v>0.450777202072539</v>
      </c>
      <c r="AZ738" s="1">
        <f t="shared" si="620"/>
        <v>0.495451364590623</v>
      </c>
      <c r="CH738" s="1">
        <f t="shared" si="621"/>
        <v>0.485187777000233</v>
      </c>
      <c r="DP738" s="1">
        <f t="shared" si="622"/>
        <v>0.476577748861418</v>
      </c>
      <c r="EX738" s="1">
        <f t="shared" si="623"/>
        <v>0.450777202072539</v>
      </c>
      <c r="GH738" s="1">
        <f t="shared" si="624"/>
        <v>0.495527728085868</v>
      </c>
      <c r="GK738" s="6">
        <f t="shared" si="625"/>
        <v>0.495678250132298</v>
      </c>
      <c r="GN738" s="6">
        <f t="shared" si="626"/>
        <v>0.485164212910532</v>
      </c>
      <c r="GQ738" s="6">
        <f t="shared" si="627"/>
        <v>0.477188239270024</v>
      </c>
      <c r="GT738" s="6">
        <f t="shared" si="628"/>
        <v>0.450946643717728</v>
      </c>
      <c r="HP738" s="1">
        <f t="shared" si="629"/>
        <v>0.495678250132298</v>
      </c>
      <c r="IX738" s="1">
        <f t="shared" si="630"/>
        <v>0.485164212910532</v>
      </c>
      <c r="KF738" s="1">
        <f t="shared" si="631"/>
        <v>0.477188239270024</v>
      </c>
      <c r="LN738" s="1">
        <f t="shared" si="632"/>
        <v>0.450946643717728</v>
      </c>
      <c r="MX738" s="1">
        <f t="shared" si="633"/>
        <v>0.495933581836666</v>
      </c>
      <c r="NA738" s="6">
        <f t="shared" si="634"/>
        <v>0.495839701137714</v>
      </c>
      <c r="ND738" s="6">
        <f t="shared" si="635"/>
        <v>0.487502716800695</v>
      </c>
      <c r="NG738" s="6">
        <f t="shared" si="636"/>
        <v>0.479011509817197</v>
      </c>
      <c r="NJ738" s="6">
        <f t="shared" si="637"/>
        <v>0.459880239520958</v>
      </c>
      <c r="OF738" s="1">
        <f t="shared" si="638"/>
        <v>0.495839701137714</v>
      </c>
      <c r="PN738" s="1">
        <f t="shared" si="639"/>
        <v>0.487502716800695</v>
      </c>
      <c r="QV738" s="1">
        <f t="shared" si="640"/>
        <v>0.479011509817197</v>
      </c>
      <c r="SD738" s="1">
        <f t="shared" si="641"/>
        <v>0.459880239520958</v>
      </c>
      <c r="TN738" s="1">
        <f t="shared" si="642"/>
        <v>0.495881660783325</v>
      </c>
      <c r="TQ738" s="6">
        <f t="shared" si="643"/>
        <v>0.495584239130435</v>
      </c>
      <c r="TT738" s="6">
        <f t="shared" si="644"/>
        <v>0.487679451467752</v>
      </c>
      <c r="TW738" s="6">
        <f t="shared" si="645"/>
        <v>0.479432624113475</v>
      </c>
      <c r="TZ738" s="6">
        <f t="shared" si="646"/>
        <v>0.458955223880597</v>
      </c>
      <c r="UV738" s="1">
        <f t="shared" si="647"/>
        <v>0.495584239130435</v>
      </c>
      <c r="WD738" s="1">
        <f t="shared" si="648"/>
        <v>0.487679451467752</v>
      </c>
      <c r="XL738" s="1">
        <f t="shared" si="649"/>
        <v>0.479432624113475</v>
      </c>
      <c r="YT738" s="1">
        <f t="shared" si="650"/>
        <v>0.458955223880597</v>
      </c>
    </row>
    <row r="739" spans="18:670">
      <c r="R739" s="1">
        <f t="shared" si="615"/>
        <v>0.495428251539466</v>
      </c>
      <c r="U739" s="6">
        <f t="shared" si="616"/>
        <v>0.495246800731261</v>
      </c>
      <c r="X739" s="6">
        <f t="shared" si="617"/>
        <v>0.485467211145808</v>
      </c>
      <c r="AA739" s="6">
        <f t="shared" si="618"/>
        <v>0.479887745556595</v>
      </c>
      <c r="AD739" s="6">
        <f t="shared" si="619"/>
        <v>0.450980392156863</v>
      </c>
      <c r="AZ739" s="1">
        <f t="shared" si="620"/>
        <v>0.495246800731261</v>
      </c>
      <c r="CH739" s="1">
        <f t="shared" si="621"/>
        <v>0.485467211145808</v>
      </c>
      <c r="DP739" s="1">
        <f t="shared" si="622"/>
        <v>0.479887745556595</v>
      </c>
      <c r="EX739" s="1">
        <f t="shared" si="623"/>
        <v>0.450980392156863</v>
      </c>
      <c r="GH739" s="1">
        <f t="shared" si="624"/>
        <v>0.495332555425904</v>
      </c>
      <c r="GK739" s="6">
        <f t="shared" si="625"/>
        <v>0.495145631067961</v>
      </c>
      <c r="GN739" s="6">
        <f t="shared" si="626"/>
        <v>0.485283018867925</v>
      </c>
      <c r="GQ739" s="6">
        <f t="shared" si="627"/>
        <v>0.479153506001263</v>
      </c>
      <c r="GT739" s="6">
        <f t="shared" si="628"/>
        <v>0.451097804391218</v>
      </c>
      <c r="HP739" s="1">
        <f t="shared" si="629"/>
        <v>0.495145631067961</v>
      </c>
      <c r="IX739" s="1">
        <f t="shared" si="630"/>
        <v>0.485283018867925</v>
      </c>
      <c r="KF739" s="1">
        <f t="shared" si="631"/>
        <v>0.479153506001263</v>
      </c>
      <c r="LN739" s="1">
        <f t="shared" si="632"/>
        <v>0.451097804391218</v>
      </c>
      <c r="MX739" s="1">
        <f t="shared" si="633"/>
        <v>0.495853489979267</v>
      </c>
      <c r="NA739" s="6">
        <f t="shared" si="634"/>
        <v>0.49547026848954</v>
      </c>
      <c r="ND739" s="6">
        <f t="shared" si="635"/>
        <v>0.487418655097614</v>
      </c>
      <c r="NG739" s="6">
        <f t="shared" si="636"/>
        <v>0.480807412309729</v>
      </c>
      <c r="NJ739" s="6">
        <f t="shared" si="637"/>
        <v>0.45911214953271</v>
      </c>
      <c r="OF739" s="1">
        <f t="shared" si="638"/>
        <v>0.49547026848954</v>
      </c>
      <c r="PN739" s="1">
        <f t="shared" si="639"/>
        <v>0.487418655097614</v>
      </c>
      <c r="QV739" s="1">
        <f t="shared" si="640"/>
        <v>0.480807412309729</v>
      </c>
      <c r="SD739" s="1">
        <f t="shared" si="641"/>
        <v>0.45911214953271</v>
      </c>
      <c r="TN739" s="1">
        <f t="shared" si="642"/>
        <v>0.495617957431586</v>
      </c>
      <c r="TQ739" s="6">
        <f t="shared" si="643"/>
        <v>0.495501612629435</v>
      </c>
      <c r="TT739" s="6">
        <f t="shared" si="644"/>
        <v>0.487381703470032</v>
      </c>
      <c r="TW739" s="6">
        <f t="shared" si="645"/>
        <v>0.479736750952546</v>
      </c>
      <c r="TZ739" s="6">
        <f t="shared" si="646"/>
        <v>0.458230958230958</v>
      </c>
      <c r="UV739" s="1">
        <f t="shared" si="647"/>
        <v>0.495501612629435</v>
      </c>
      <c r="WD739" s="1">
        <f t="shared" si="648"/>
        <v>0.487381703470032</v>
      </c>
      <c r="XL739" s="1">
        <f t="shared" si="649"/>
        <v>0.479736750952546</v>
      </c>
      <c r="YT739" s="1">
        <f t="shared" si="650"/>
        <v>0.458230958230958</v>
      </c>
    </row>
    <row r="740" spans="18:670">
      <c r="R740" s="1">
        <f t="shared" si="615"/>
        <v>0.49516369047619</v>
      </c>
      <c r="U740" s="6">
        <f t="shared" si="616"/>
        <v>0.49507658643326</v>
      </c>
      <c r="X740" s="6">
        <f t="shared" si="617"/>
        <v>0.485452839042703</v>
      </c>
      <c r="AA740" s="6">
        <f t="shared" si="618"/>
        <v>0.478640776699029</v>
      </c>
      <c r="AD740" s="6">
        <f t="shared" si="619"/>
        <v>0.450184501845019</v>
      </c>
      <c r="AZ740" s="1">
        <f t="shared" si="620"/>
        <v>0.49507658643326</v>
      </c>
      <c r="CH740" s="1">
        <f t="shared" si="621"/>
        <v>0.485452839042703</v>
      </c>
      <c r="DP740" s="1">
        <f t="shared" si="622"/>
        <v>0.478640776699029</v>
      </c>
      <c r="EX740" s="1">
        <f t="shared" si="623"/>
        <v>0.450184501845019</v>
      </c>
      <c r="GH740" s="1">
        <f t="shared" si="624"/>
        <v>0.495419847328244</v>
      </c>
      <c r="GK740" s="6">
        <f t="shared" si="625"/>
        <v>0.495021604358444</v>
      </c>
      <c r="GN740" s="6">
        <f t="shared" si="626"/>
        <v>0.484826414178199</v>
      </c>
      <c r="GQ740" s="6">
        <f t="shared" si="627"/>
        <v>0.478924659807501</v>
      </c>
      <c r="GT740" s="6">
        <f t="shared" si="628"/>
        <v>0.450396825396825</v>
      </c>
      <c r="HP740" s="1">
        <f t="shared" si="629"/>
        <v>0.495021604358444</v>
      </c>
      <c r="IX740" s="1">
        <f t="shared" si="630"/>
        <v>0.484826414178199</v>
      </c>
      <c r="KF740" s="1">
        <f t="shared" si="631"/>
        <v>0.478924659807501</v>
      </c>
      <c r="LN740" s="1">
        <f t="shared" si="632"/>
        <v>0.450396825396825</v>
      </c>
      <c r="MX740" s="1">
        <f t="shared" si="633"/>
        <v>0.495661228740021</v>
      </c>
      <c r="NA740" s="6">
        <f t="shared" si="634"/>
        <v>0.495573770491803</v>
      </c>
      <c r="ND740" s="6">
        <f t="shared" si="635"/>
        <v>0.486886348352387</v>
      </c>
      <c r="NG740" s="6">
        <f t="shared" si="636"/>
        <v>0.481044126786824</v>
      </c>
      <c r="NJ740" s="6">
        <f t="shared" si="637"/>
        <v>0.460620525059666</v>
      </c>
      <c r="OF740" s="1">
        <f t="shared" si="638"/>
        <v>0.495573770491803</v>
      </c>
      <c r="PN740" s="1">
        <f t="shared" si="639"/>
        <v>0.486886348352387</v>
      </c>
      <c r="QV740" s="1">
        <f t="shared" si="640"/>
        <v>0.481044126786824</v>
      </c>
      <c r="SD740" s="1">
        <f t="shared" si="641"/>
        <v>0.460620525059666</v>
      </c>
      <c r="TN740" s="1">
        <f t="shared" si="642"/>
        <v>0.495554765291607</v>
      </c>
      <c r="TQ740" s="6">
        <f t="shared" si="643"/>
        <v>0.495566337627572</v>
      </c>
      <c r="TT740" s="6">
        <f t="shared" si="644"/>
        <v>0.487473659564505</v>
      </c>
      <c r="TW740" s="6">
        <f t="shared" si="645"/>
        <v>0.480787859218599</v>
      </c>
      <c r="TZ740" s="6">
        <f t="shared" si="646"/>
        <v>0.461259079903148</v>
      </c>
      <c r="UV740" s="1">
        <f t="shared" si="647"/>
        <v>0.495566337627572</v>
      </c>
      <c r="WD740" s="1">
        <f t="shared" si="648"/>
        <v>0.487473659564505</v>
      </c>
      <c r="XL740" s="1">
        <f t="shared" si="649"/>
        <v>0.480787859218599</v>
      </c>
      <c r="YT740" s="1">
        <f t="shared" si="650"/>
        <v>0.461259079903148</v>
      </c>
    </row>
    <row r="741" spans="18:670">
      <c r="R741" s="1">
        <f t="shared" si="615"/>
        <v>0.495261103884036</v>
      </c>
      <c r="U741" s="6">
        <f t="shared" si="616"/>
        <v>0.495067592254293</v>
      </c>
      <c r="X741" s="6">
        <f t="shared" si="617"/>
        <v>0.484424052161314</v>
      </c>
      <c r="AA741" s="6">
        <f t="shared" si="618"/>
        <v>0.479666986871598</v>
      </c>
      <c r="AD741" s="6">
        <f t="shared" si="619"/>
        <v>0.450729927007299</v>
      </c>
      <c r="AZ741" s="1">
        <f t="shared" si="620"/>
        <v>0.495067592254293</v>
      </c>
      <c r="CH741" s="1">
        <f t="shared" si="621"/>
        <v>0.484424052161314</v>
      </c>
      <c r="DP741" s="1">
        <f t="shared" si="622"/>
        <v>0.479666986871598</v>
      </c>
      <c r="EX741" s="1">
        <f t="shared" si="623"/>
        <v>0.450729927007299</v>
      </c>
      <c r="GH741" s="1">
        <f t="shared" si="624"/>
        <v>0.495388162951576</v>
      </c>
      <c r="GK741" s="6">
        <f t="shared" si="625"/>
        <v>0.495002828587592</v>
      </c>
      <c r="GN741" s="6">
        <f t="shared" si="626"/>
        <v>0.485409794468409</v>
      </c>
      <c r="GQ741" s="6">
        <f t="shared" si="627"/>
        <v>0.479227053140097</v>
      </c>
      <c r="GT741" s="6">
        <f t="shared" si="628"/>
        <v>0.451745379876797</v>
      </c>
      <c r="HP741" s="1">
        <f t="shared" si="629"/>
        <v>0.495002828587592</v>
      </c>
      <c r="IX741" s="1">
        <f t="shared" si="630"/>
        <v>0.485409794468409</v>
      </c>
      <c r="KF741" s="1">
        <f t="shared" si="631"/>
        <v>0.479227053140097</v>
      </c>
      <c r="LN741" s="1">
        <f t="shared" si="632"/>
        <v>0.451745379876797</v>
      </c>
      <c r="MX741" s="1">
        <f t="shared" si="633"/>
        <v>0.495821727019499</v>
      </c>
      <c r="NA741" s="6">
        <f t="shared" si="634"/>
        <v>0.495423340961098</v>
      </c>
      <c r="ND741" s="6">
        <f t="shared" si="635"/>
        <v>0.486979166666667</v>
      </c>
      <c r="NG741" s="6">
        <f t="shared" si="636"/>
        <v>0.480235217249265</v>
      </c>
      <c r="NJ741" s="6">
        <f t="shared" si="637"/>
        <v>0.457564575645756</v>
      </c>
      <c r="OF741" s="1">
        <f t="shared" si="638"/>
        <v>0.495423340961098</v>
      </c>
      <c r="PN741" s="1">
        <f t="shared" si="639"/>
        <v>0.486979166666667</v>
      </c>
      <c r="QV741" s="1">
        <f t="shared" si="640"/>
        <v>0.480235217249265</v>
      </c>
      <c r="SD741" s="1">
        <f t="shared" si="641"/>
        <v>0.457564575645756</v>
      </c>
      <c r="TN741" s="1">
        <f t="shared" si="642"/>
        <v>0.49597855227882</v>
      </c>
      <c r="TQ741" s="6">
        <f t="shared" si="643"/>
        <v>0.495411313198732</v>
      </c>
      <c r="TT741" s="6">
        <f t="shared" si="644"/>
        <v>0.487138629638061</v>
      </c>
      <c r="TW741" s="6">
        <f t="shared" si="645"/>
        <v>0.479931389365352</v>
      </c>
      <c r="TZ741" s="6">
        <f t="shared" si="646"/>
        <v>0.458912768647282</v>
      </c>
      <c r="UV741" s="1">
        <f t="shared" si="647"/>
        <v>0.495411313198732</v>
      </c>
      <c r="WD741" s="1">
        <f t="shared" si="648"/>
        <v>0.487138629638061</v>
      </c>
      <c r="XL741" s="1">
        <f t="shared" si="649"/>
        <v>0.479931389365352</v>
      </c>
      <c r="YT741" s="1">
        <f t="shared" si="650"/>
        <v>0.458912768647282</v>
      </c>
    </row>
    <row r="742" spans="18:670">
      <c r="R742" s="1">
        <f t="shared" si="615"/>
        <v>0.493090211132438</v>
      </c>
      <c r="U742" s="6">
        <f t="shared" si="616"/>
        <v>0.492365692742696</v>
      </c>
      <c r="X742" s="6">
        <f t="shared" si="617"/>
        <v>0.475357710651828</v>
      </c>
      <c r="AA742" s="6">
        <f t="shared" si="618"/>
        <v>0.451732101616628</v>
      </c>
      <c r="AD742" s="6">
        <f t="shared" si="619"/>
        <v>0.438395415472779</v>
      </c>
      <c r="AZ742" s="1">
        <f t="shared" si="620"/>
        <v>0.492365692742696</v>
      </c>
      <c r="CH742" s="1">
        <f t="shared" si="621"/>
        <v>0.475357710651828</v>
      </c>
      <c r="DP742" s="1">
        <f t="shared" si="622"/>
        <v>0.451732101616628</v>
      </c>
      <c r="EX742" s="1">
        <f t="shared" si="623"/>
        <v>0.438395415472779</v>
      </c>
      <c r="GH742" s="1">
        <f t="shared" si="624"/>
        <v>0.4928</v>
      </c>
      <c r="GK742" s="6">
        <f t="shared" si="625"/>
        <v>0.492642731018246</v>
      </c>
      <c r="GN742" s="6">
        <f t="shared" si="626"/>
        <v>0.475405331134927</v>
      </c>
      <c r="GQ742" s="6">
        <f t="shared" si="627"/>
        <v>0.451225612806403</v>
      </c>
      <c r="GT742" s="6">
        <f t="shared" si="628"/>
        <v>0.440514469453376</v>
      </c>
      <c r="HP742" s="1">
        <f t="shared" si="629"/>
        <v>0.492642731018246</v>
      </c>
      <c r="IX742" s="1">
        <f t="shared" si="630"/>
        <v>0.475405331134927</v>
      </c>
      <c r="KF742" s="1">
        <f t="shared" si="631"/>
        <v>0.451225612806403</v>
      </c>
      <c r="LN742" s="1">
        <f t="shared" si="632"/>
        <v>0.440514469453376</v>
      </c>
      <c r="MX742" s="1">
        <f t="shared" si="633"/>
        <v>0.493150684931507</v>
      </c>
      <c r="NA742" s="6">
        <f t="shared" si="634"/>
        <v>0.49272173324306</v>
      </c>
      <c r="ND742" s="6">
        <f t="shared" si="635"/>
        <v>0.480318650421743</v>
      </c>
      <c r="NG742" s="6">
        <f t="shared" si="636"/>
        <v>0.45730145175064</v>
      </c>
      <c r="NJ742" s="6">
        <f t="shared" si="637"/>
        <v>0.447562776957164</v>
      </c>
      <c r="OF742" s="1">
        <f t="shared" si="638"/>
        <v>0.49272173324306</v>
      </c>
      <c r="PN742" s="1">
        <f t="shared" si="639"/>
        <v>0.480318650421743</v>
      </c>
      <c r="QV742" s="1">
        <f t="shared" si="640"/>
        <v>0.45730145175064</v>
      </c>
      <c r="SD742" s="1">
        <f t="shared" si="641"/>
        <v>0.447562776957164</v>
      </c>
      <c r="TN742" s="1">
        <f t="shared" si="642"/>
        <v>0.493115476409033</v>
      </c>
      <c r="TQ742" s="6">
        <f t="shared" si="643"/>
        <v>0.492819614711033</v>
      </c>
      <c r="TT742" s="6">
        <f t="shared" si="644"/>
        <v>0.479783037475345</v>
      </c>
      <c r="TW742" s="6">
        <f t="shared" si="645"/>
        <v>0.458277554663097</v>
      </c>
      <c r="TZ742" s="6">
        <f t="shared" si="646"/>
        <v>0.447540983606557</v>
      </c>
      <c r="UV742" s="1">
        <f t="shared" si="647"/>
        <v>0.492819614711033</v>
      </c>
      <c r="WD742" s="1">
        <f t="shared" si="648"/>
        <v>0.479783037475345</v>
      </c>
      <c r="XL742" s="1">
        <f t="shared" si="649"/>
        <v>0.458277554663097</v>
      </c>
      <c r="YT742" s="1">
        <f t="shared" si="650"/>
        <v>0.447540983606557</v>
      </c>
    </row>
    <row r="743" spans="18:670">
      <c r="R743" s="1">
        <f t="shared" si="615"/>
        <v>0.492827482068705</v>
      </c>
      <c r="U743" s="6">
        <f t="shared" si="616"/>
        <v>0.492432631967516</v>
      </c>
      <c r="X743" s="6">
        <f t="shared" si="617"/>
        <v>0.475414078674948</v>
      </c>
      <c r="AA743" s="6">
        <f t="shared" si="618"/>
        <v>0.453695458593054</v>
      </c>
      <c r="AD743" s="6">
        <f t="shared" si="619"/>
        <v>0.439393939393939</v>
      </c>
      <c r="AZ743" s="1">
        <f t="shared" si="620"/>
        <v>0.492432631967516</v>
      </c>
      <c r="CH743" s="1">
        <f t="shared" si="621"/>
        <v>0.475414078674948</v>
      </c>
      <c r="DP743" s="1">
        <f t="shared" si="622"/>
        <v>0.453695458593054</v>
      </c>
      <c r="EX743" s="1">
        <f t="shared" si="623"/>
        <v>0.439393939393939</v>
      </c>
      <c r="GH743" s="1">
        <f t="shared" si="624"/>
        <v>0.492966002344666</v>
      </c>
      <c r="GK743" s="6">
        <f t="shared" si="625"/>
        <v>0.492396535129933</v>
      </c>
      <c r="GN743" s="6">
        <f t="shared" si="626"/>
        <v>0.474594306996542</v>
      </c>
      <c r="GQ743" s="6">
        <f t="shared" si="627"/>
        <v>0.451242829827916</v>
      </c>
      <c r="GT743" s="6">
        <f t="shared" si="628"/>
        <v>0.441281138790036</v>
      </c>
      <c r="HP743" s="1">
        <f t="shared" si="629"/>
        <v>0.492396535129933</v>
      </c>
      <c r="IX743" s="1">
        <f t="shared" si="630"/>
        <v>0.474594306996542</v>
      </c>
      <c r="KF743" s="1">
        <f t="shared" si="631"/>
        <v>0.451242829827916</v>
      </c>
      <c r="LN743" s="1">
        <f t="shared" si="632"/>
        <v>0.441281138790036</v>
      </c>
      <c r="MX743" s="1">
        <f t="shared" si="633"/>
        <v>0.493216708318458</v>
      </c>
      <c r="NA743" s="6">
        <f t="shared" si="634"/>
        <v>0.492860742482782</v>
      </c>
      <c r="ND743" s="6">
        <f t="shared" si="635"/>
        <v>0.479468599033817</v>
      </c>
      <c r="NG743" s="6">
        <f t="shared" si="636"/>
        <v>0.456340500219394</v>
      </c>
      <c r="NJ743" s="6">
        <f t="shared" si="637"/>
        <v>0.446177847113885</v>
      </c>
      <c r="OF743" s="1">
        <f t="shared" si="638"/>
        <v>0.492860742482782</v>
      </c>
      <c r="PN743" s="1">
        <f t="shared" si="639"/>
        <v>0.479468599033817</v>
      </c>
      <c r="QV743" s="1">
        <f t="shared" si="640"/>
        <v>0.456340500219394</v>
      </c>
      <c r="SD743" s="1">
        <f t="shared" si="641"/>
        <v>0.446177847113885</v>
      </c>
      <c r="TN743" s="1">
        <f t="shared" si="642"/>
        <v>0.493082457111234</v>
      </c>
      <c r="TQ743" s="6">
        <f t="shared" si="643"/>
        <v>0.492700729927007</v>
      </c>
      <c r="TT743" s="6">
        <f t="shared" si="644"/>
        <v>0.479129774854541</v>
      </c>
      <c r="TW743" s="6">
        <f t="shared" si="645"/>
        <v>0.457861015278462</v>
      </c>
      <c r="TZ743" s="6">
        <f t="shared" si="646"/>
        <v>0.446127946127946</v>
      </c>
      <c r="UV743" s="1">
        <f t="shared" si="647"/>
        <v>0.492700729927007</v>
      </c>
      <c r="WD743" s="1">
        <f t="shared" si="648"/>
        <v>0.479129774854541</v>
      </c>
      <c r="XL743" s="1">
        <f t="shared" si="649"/>
        <v>0.457861015278462</v>
      </c>
      <c r="YT743" s="1">
        <f t="shared" si="650"/>
        <v>0.446127946127946</v>
      </c>
    </row>
    <row r="744" spans="18:670">
      <c r="R744" s="1">
        <f t="shared" si="615"/>
        <v>0.492767598842816</v>
      </c>
      <c r="U744" s="6">
        <f t="shared" si="616"/>
        <v>0.492667532949694</v>
      </c>
      <c r="X744" s="6">
        <f t="shared" si="617"/>
        <v>0.474149477631931</v>
      </c>
      <c r="AA744" s="6">
        <f t="shared" si="618"/>
        <v>0.452314814814815</v>
      </c>
      <c r="AD744" s="6">
        <f t="shared" si="619"/>
        <v>0.442367601246106</v>
      </c>
      <c r="AZ744" s="1">
        <f t="shared" si="620"/>
        <v>0.492667532949694</v>
      </c>
      <c r="CH744" s="1">
        <f t="shared" si="621"/>
        <v>0.474149477631931</v>
      </c>
      <c r="DP744" s="1">
        <f t="shared" si="622"/>
        <v>0.452314814814815</v>
      </c>
      <c r="EX744" s="1">
        <f t="shared" si="623"/>
        <v>0.442367601246106</v>
      </c>
      <c r="GH744" s="1">
        <f t="shared" si="624"/>
        <v>0.492652899126291</v>
      </c>
      <c r="GK744" s="6">
        <f t="shared" si="625"/>
        <v>0.492310687171501</v>
      </c>
      <c r="GN744" s="6">
        <f t="shared" si="626"/>
        <v>0.474908887019905</v>
      </c>
      <c r="GQ744" s="6">
        <f t="shared" si="627"/>
        <v>0.450639386189258</v>
      </c>
      <c r="GT744" s="6">
        <f t="shared" si="628"/>
        <v>0.439446366782007</v>
      </c>
      <c r="HP744" s="1">
        <f t="shared" si="629"/>
        <v>0.492310687171501</v>
      </c>
      <c r="IX744" s="1">
        <f t="shared" si="630"/>
        <v>0.474908887019905</v>
      </c>
      <c r="KF744" s="1">
        <f t="shared" si="631"/>
        <v>0.450639386189258</v>
      </c>
      <c r="LN744" s="1">
        <f t="shared" si="632"/>
        <v>0.439446366782007</v>
      </c>
      <c r="MX744" s="1">
        <f t="shared" si="633"/>
        <v>0.493211009174312</v>
      </c>
      <c r="NA744" s="6">
        <f t="shared" si="634"/>
        <v>0.492835721426191</v>
      </c>
      <c r="ND744" s="6">
        <f t="shared" si="635"/>
        <v>0.479383886255924</v>
      </c>
      <c r="NG744" s="6">
        <f t="shared" si="636"/>
        <v>0.458160729080365</v>
      </c>
      <c r="NJ744" s="6">
        <f t="shared" si="637"/>
        <v>0.447166921898928</v>
      </c>
      <c r="OF744" s="1">
        <f t="shared" si="638"/>
        <v>0.492835721426191</v>
      </c>
      <c r="PN744" s="1">
        <f t="shared" si="639"/>
        <v>0.479383886255924</v>
      </c>
      <c r="QV744" s="1">
        <f t="shared" si="640"/>
        <v>0.458160729080365</v>
      </c>
      <c r="SD744" s="1">
        <f t="shared" si="641"/>
        <v>0.447166921898928</v>
      </c>
      <c r="TN744" s="1">
        <f t="shared" si="642"/>
        <v>0.49302676215605</v>
      </c>
      <c r="TQ744" s="6">
        <f t="shared" si="643"/>
        <v>0.492766104030313</v>
      </c>
      <c r="TT744" s="6">
        <f t="shared" si="644"/>
        <v>0.480146163215591</v>
      </c>
      <c r="TW744" s="6">
        <f t="shared" si="645"/>
        <v>0.456962595763858</v>
      </c>
      <c r="TZ744" s="6">
        <f t="shared" si="646"/>
        <v>0.447635135135135</v>
      </c>
      <c r="UV744" s="1">
        <f t="shared" si="647"/>
        <v>0.492766104030313</v>
      </c>
      <c r="WD744" s="1">
        <f t="shared" si="648"/>
        <v>0.480146163215591</v>
      </c>
      <c r="XL744" s="1">
        <f t="shared" si="649"/>
        <v>0.456962595763858</v>
      </c>
      <c r="YT744" s="1">
        <f t="shared" si="650"/>
        <v>0.447635135135135</v>
      </c>
    </row>
    <row r="745" spans="18:670">
      <c r="R745" s="1">
        <f t="shared" si="615"/>
        <v>0.490330630068621</v>
      </c>
      <c r="U745" s="6">
        <f t="shared" si="616"/>
        <v>0.488479262672811</v>
      </c>
      <c r="X745" s="6">
        <f t="shared" si="617"/>
        <v>0.457760989010989</v>
      </c>
      <c r="AA745" s="6">
        <f t="shared" si="618"/>
        <v>0.426975259377494</v>
      </c>
      <c r="AD745" s="6">
        <f t="shared" si="619"/>
        <v>0.413223140495868</v>
      </c>
      <c r="AZ745" s="1">
        <f t="shared" si="620"/>
        <v>0.488479262672811</v>
      </c>
      <c r="CH745" s="1">
        <f t="shared" si="621"/>
        <v>0.457760989010989</v>
      </c>
      <c r="DP745" s="1">
        <f t="shared" si="622"/>
        <v>0.426975259377494</v>
      </c>
      <c r="EX745" s="1">
        <f t="shared" si="623"/>
        <v>0.413223140495868</v>
      </c>
      <c r="GH745" s="1">
        <f t="shared" si="624"/>
        <v>0.490305902628178</v>
      </c>
      <c r="GK745" s="6">
        <f t="shared" si="625"/>
        <v>0.488800177422932</v>
      </c>
      <c r="GN745" s="6">
        <f t="shared" si="626"/>
        <v>0.457375833951075</v>
      </c>
      <c r="GQ745" s="6">
        <f t="shared" si="627"/>
        <v>0.426457789382071</v>
      </c>
      <c r="GT745" s="6">
        <f t="shared" si="628"/>
        <v>0.414746543778802</v>
      </c>
      <c r="HP745" s="1">
        <f t="shared" si="629"/>
        <v>0.488800177422932</v>
      </c>
      <c r="IX745" s="1">
        <f t="shared" si="630"/>
        <v>0.457375833951075</v>
      </c>
      <c r="KF745" s="1">
        <f t="shared" si="631"/>
        <v>0.426457789382071</v>
      </c>
      <c r="LN745" s="1">
        <f t="shared" si="632"/>
        <v>0.414746543778802</v>
      </c>
      <c r="MX745" s="1">
        <f t="shared" si="633"/>
        <v>0.491392501912777</v>
      </c>
      <c r="NA745" s="6">
        <f t="shared" si="634"/>
        <v>0.490055545601147</v>
      </c>
      <c r="ND745" s="6">
        <f t="shared" si="635"/>
        <v>0.471144024514811</v>
      </c>
      <c r="NG745" s="6">
        <f t="shared" si="636"/>
        <v>0.436959208899876</v>
      </c>
      <c r="NJ745" s="6">
        <f t="shared" si="637"/>
        <v>0.423255813953488</v>
      </c>
      <c r="OF745" s="1">
        <f t="shared" si="638"/>
        <v>0.490055545601147</v>
      </c>
      <c r="PN745" s="1">
        <f t="shared" si="639"/>
        <v>0.471144024514811</v>
      </c>
      <c r="QV745" s="1">
        <f t="shared" si="640"/>
        <v>0.436959208899876</v>
      </c>
      <c r="SD745" s="1">
        <f t="shared" si="641"/>
        <v>0.423255813953488</v>
      </c>
      <c r="TN745" s="1">
        <f t="shared" si="642"/>
        <v>0.4913112164297</v>
      </c>
      <c r="TQ745" s="6">
        <f t="shared" si="643"/>
        <v>0.489898053753475</v>
      </c>
      <c r="TT745" s="6">
        <f t="shared" si="644"/>
        <v>0.471382289416847</v>
      </c>
      <c r="TW745" s="6">
        <f t="shared" si="645"/>
        <v>0.437539234149404</v>
      </c>
      <c r="TZ745" s="6">
        <f t="shared" si="646"/>
        <v>0.423558897243108</v>
      </c>
      <c r="UV745" s="1">
        <f t="shared" si="647"/>
        <v>0.489898053753475</v>
      </c>
      <c r="WD745" s="1">
        <f t="shared" si="648"/>
        <v>0.471382289416847</v>
      </c>
      <c r="XL745" s="1">
        <f t="shared" si="649"/>
        <v>0.437539234149404</v>
      </c>
      <c r="YT745" s="1">
        <f t="shared" si="650"/>
        <v>0.423558897243108</v>
      </c>
    </row>
    <row r="746" spans="18:670">
      <c r="R746" s="1">
        <f t="shared" si="615"/>
        <v>0.49016393442623</v>
      </c>
      <c r="U746" s="6">
        <f t="shared" si="616"/>
        <v>0.48876404494382</v>
      </c>
      <c r="X746" s="6">
        <f t="shared" si="617"/>
        <v>0.458025520483546</v>
      </c>
      <c r="AA746" s="6">
        <f t="shared" si="618"/>
        <v>0.425055928411633</v>
      </c>
      <c r="AD746" s="6">
        <f t="shared" si="619"/>
        <v>0.414847161572052</v>
      </c>
      <c r="AZ746" s="1">
        <f t="shared" si="620"/>
        <v>0.48876404494382</v>
      </c>
      <c r="CH746" s="1">
        <f t="shared" si="621"/>
        <v>0.458025520483546</v>
      </c>
      <c r="DP746" s="1">
        <f t="shared" si="622"/>
        <v>0.425055928411633</v>
      </c>
      <c r="EX746" s="1">
        <f t="shared" si="623"/>
        <v>0.414847161572052</v>
      </c>
      <c r="GH746" s="1">
        <f t="shared" si="624"/>
        <v>0.490216928966397</v>
      </c>
      <c r="GK746" s="6">
        <f t="shared" si="625"/>
        <v>0.488765247164562</v>
      </c>
      <c r="GN746" s="6">
        <f t="shared" si="626"/>
        <v>0.457132817990162</v>
      </c>
      <c r="GQ746" s="6">
        <f t="shared" si="627"/>
        <v>0.425409836065574</v>
      </c>
      <c r="GT746" s="6">
        <f t="shared" si="628"/>
        <v>0.414285714285714</v>
      </c>
      <c r="HP746" s="1">
        <f t="shared" si="629"/>
        <v>0.488765247164562</v>
      </c>
      <c r="IX746" s="1">
        <f t="shared" si="630"/>
        <v>0.457132817990162</v>
      </c>
      <c r="KF746" s="1">
        <f t="shared" si="631"/>
        <v>0.425409836065574</v>
      </c>
      <c r="LN746" s="1">
        <f t="shared" si="632"/>
        <v>0.414285714285714</v>
      </c>
      <c r="MX746" s="1">
        <f t="shared" si="633"/>
        <v>0.49122472338802</v>
      </c>
      <c r="NA746" s="6">
        <f t="shared" si="634"/>
        <v>0.489897199574619</v>
      </c>
      <c r="ND746" s="6">
        <f t="shared" si="635"/>
        <v>0.472111022151054</v>
      </c>
      <c r="NG746" s="6">
        <f t="shared" si="636"/>
        <v>0.436692506459948</v>
      </c>
      <c r="NJ746" s="6">
        <f t="shared" si="637"/>
        <v>0.423245614035088</v>
      </c>
      <c r="OF746" s="1">
        <f t="shared" si="638"/>
        <v>0.489897199574619</v>
      </c>
      <c r="PN746" s="1">
        <f t="shared" si="639"/>
        <v>0.472111022151054</v>
      </c>
      <c r="QV746" s="1">
        <f t="shared" si="640"/>
        <v>0.436692506459948</v>
      </c>
      <c r="SD746" s="1">
        <f t="shared" si="641"/>
        <v>0.423245614035088</v>
      </c>
      <c r="TN746" s="1">
        <f t="shared" si="642"/>
        <v>0.491200316393118</v>
      </c>
      <c r="TQ746" s="6">
        <f t="shared" si="643"/>
        <v>0.489770052507695</v>
      </c>
      <c r="TT746" s="6">
        <f t="shared" si="644"/>
        <v>0.471897607122983</v>
      </c>
      <c r="TW746" s="6">
        <f t="shared" si="645"/>
        <v>0.437016185784659</v>
      </c>
      <c r="TZ746" s="6">
        <f t="shared" si="646"/>
        <v>0.423728813559322</v>
      </c>
      <c r="UV746" s="1">
        <f t="shared" si="647"/>
        <v>0.489770052507695</v>
      </c>
      <c r="WD746" s="1">
        <f t="shared" si="648"/>
        <v>0.471897607122983</v>
      </c>
      <c r="XL746" s="1">
        <f t="shared" si="649"/>
        <v>0.437016185784659</v>
      </c>
      <c r="YT746" s="1">
        <f t="shared" si="650"/>
        <v>0.423728813559322</v>
      </c>
    </row>
    <row r="747" spans="18:670">
      <c r="R747" s="1">
        <f t="shared" si="615"/>
        <v>0.490372798033593</v>
      </c>
      <c r="U747" s="6">
        <f t="shared" si="616"/>
        <v>0.488659793814433</v>
      </c>
      <c r="X747" s="6">
        <f t="shared" si="617"/>
        <v>0.458791208791209</v>
      </c>
      <c r="AA747" s="6">
        <f t="shared" si="618"/>
        <v>0.424581005586592</v>
      </c>
      <c r="AD747" s="6">
        <f t="shared" si="619"/>
        <v>0.413502109704641</v>
      </c>
      <c r="AZ747" s="1">
        <f t="shared" si="620"/>
        <v>0.488659793814433</v>
      </c>
      <c r="CH747" s="1">
        <f t="shared" si="621"/>
        <v>0.458791208791209</v>
      </c>
      <c r="DP747" s="1">
        <f t="shared" si="622"/>
        <v>0.424581005586592</v>
      </c>
      <c r="EX747" s="1">
        <f t="shared" si="623"/>
        <v>0.413502109704641</v>
      </c>
      <c r="GH747" s="1">
        <f t="shared" si="624"/>
        <v>0.490458015267176</v>
      </c>
      <c r="GK747" s="6">
        <f t="shared" si="625"/>
        <v>0.488888888888889</v>
      </c>
      <c r="GN747" s="6">
        <f t="shared" si="626"/>
        <v>0.457545420837968</v>
      </c>
      <c r="GQ747" s="6">
        <f t="shared" si="627"/>
        <v>0.425989672977625</v>
      </c>
      <c r="GT747" s="6">
        <f t="shared" si="628"/>
        <v>0.41588785046729</v>
      </c>
      <c r="HP747" s="1">
        <f t="shared" si="629"/>
        <v>0.488888888888889</v>
      </c>
      <c r="IX747" s="1">
        <f t="shared" si="630"/>
        <v>0.457545420837968</v>
      </c>
      <c r="KF747" s="1">
        <f t="shared" si="631"/>
        <v>0.425989672977625</v>
      </c>
      <c r="LN747" s="1">
        <f t="shared" si="632"/>
        <v>0.41588785046729</v>
      </c>
      <c r="MX747" s="1">
        <f t="shared" si="633"/>
        <v>0.491059411651605</v>
      </c>
      <c r="NA747" s="6">
        <f t="shared" si="634"/>
        <v>0.489950634696756</v>
      </c>
      <c r="ND747" s="6">
        <f t="shared" si="635"/>
        <v>0.47037037037037</v>
      </c>
      <c r="NG747" s="6">
        <f t="shared" si="636"/>
        <v>0.437097717963721</v>
      </c>
      <c r="NJ747" s="6">
        <f t="shared" si="637"/>
        <v>0.421911421911422</v>
      </c>
      <c r="OF747" s="1">
        <f t="shared" si="638"/>
        <v>0.489950634696756</v>
      </c>
      <c r="PN747" s="1">
        <f t="shared" si="639"/>
        <v>0.47037037037037</v>
      </c>
      <c r="QV747" s="1">
        <f t="shared" si="640"/>
        <v>0.437097717963721</v>
      </c>
      <c r="SD747" s="1">
        <f t="shared" si="641"/>
        <v>0.421911421911422</v>
      </c>
      <c r="TN747" s="1">
        <f t="shared" si="642"/>
        <v>0.491249005568815</v>
      </c>
      <c r="TQ747" s="6">
        <f t="shared" si="643"/>
        <v>0.48981464488897</v>
      </c>
      <c r="TT747" s="6">
        <f t="shared" si="644"/>
        <v>0.470831040176114</v>
      </c>
      <c r="TW747" s="6">
        <f t="shared" si="645"/>
        <v>0.436564736499675</v>
      </c>
      <c r="TZ747" s="6">
        <f t="shared" si="646"/>
        <v>0.423645320197044</v>
      </c>
      <c r="UV747" s="1">
        <f t="shared" si="647"/>
        <v>0.48981464488897</v>
      </c>
      <c r="WD747" s="1">
        <f t="shared" si="648"/>
        <v>0.470831040176114</v>
      </c>
      <c r="XL747" s="1">
        <f t="shared" si="649"/>
        <v>0.436564736499675</v>
      </c>
      <c r="YT747" s="1">
        <f t="shared" si="650"/>
        <v>0.423645320197044</v>
      </c>
    </row>
    <row r="748" spans="18:670">
      <c r="R748" s="1">
        <f t="shared" si="615"/>
        <v>0.493390357698289</v>
      </c>
      <c r="U748" s="6">
        <f t="shared" si="616"/>
        <v>0.493438826707835</v>
      </c>
      <c r="X748" s="6">
        <f t="shared" si="617"/>
        <v>0.483067247218191</v>
      </c>
      <c r="AA748" s="6">
        <f t="shared" si="618"/>
        <v>0.464007782101167</v>
      </c>
      <c r="AD748" s="6">
        <f t="shared" si="619"/>
        <v>0.448863636363636</v>
      </c>
      <c r="AZ748" s="1">
        <f t="shared" si="620"/>
        <v>0.493438826707835</v>
      </c>
      <c r="CH748" s="1">
        <f t="shared" si="621"/>
        <v>0.483067247218191</v>
      </c>
      <c r="DP748" s="1">
        <f t="shared" si="622"/>
        <v>0.464007782101167</v>
      </c>
      <c r="EX748" s="1">
        <f t="shared" si="623"/>
        <v>0.448863636363636</v>
      </c>
      <c r="GH748" s="1">
        <f t="shared" si="624"/>
        <v>0.493480441323972</v>
      </c>
      <c r="GK748" s="6">
        <f t="shared" si="625"/>
        <v>0.493397358943577</v>
      </c>
      <c r="GN748" s="6">
        <f t="shared" si="626"/>
        <v>0.483854818523154</v>
      </c>
      <c r="GQ748" s="6">
        <f t="shared" si="627"/>
        <v>0.464251362616223</v>
      </c>
      <c r="GT748" s="6">
        <f t="shared" si="628"/>
        <v>0.449152542372881</v>
      </c>
      <c r="HP748" s="1">
        <f t="shared" si="629"/>
        <v>0.493397358943577</v>
      </c>
      <c r="IX748" s="1">
        <f t="shared" si="630"/>
        <v>0.483854818523154</v>
      </c>
      <c r="KF748" s="1">
        <f t="shared" si="631"/>
        <v>0.464251362616223</v>
      </c>
      <c r="LN748" s="1">
        <f t="shared" si="632"/>
        <v>0.449152542372881</v>
      </c>
      <c r="MX748" s="1">
        <f t="shared" si="633"/>
        <v>0.493890561360014</v>
      </c>
      <c r="NA748" s="6">
        <f t="shared" si="634"/>
        <v>0.493759887502197</v>
      </c>
      <c r="ND748" s="6">
        <f t="shared" si="635"/>
        <v>0.485261277355962</v>
      </c>
      <c r="NG748" s="6">
        <f t="shared" si="636"/>
        <v>0.469302809573361</v>
      </c>
      <c r="NJ748" s="6">
        <f t="shared" si="637"/>
        <v>0.456492637215529</v>
      </c>
      <c r="OF748" s="1">
        <f t="shared" si="638"/>
        <v>0.493759887502197</v>
      </c>
      <c r="PN748" s="1">
        <f t="shared" si="639"/>
        <v>0.485261277355962</v>
      </c>
      <c r="QV748" s="1">
        <f t="shared" si="640"/>
        <v>0.469302809573361</v>
      </c>
      <c r="SD748" s="1">
        <f t="shared" si="641"/>
        <v>0.456492637215529</v>
      </c>
      <c r="TN748" s="1">
        <f t="shared" si="642"/>
        <v>0.493596780095134</v>
      </c>
      <c r="TQ748" s="6">
        <f t="shared" si="643"/>
        <v>0.493468795355588</v>
      </c>
      <c r="TT748" s="6">
        <f t="shared" si="644"/>
        <v>0.485263879369431</v>
      </c>
      <c r="TW748" s="6">
        <f t="shared" si="645"/>
        <v>0.469126781147242</v>
      </c>
      <c r="TZ748" s="6">
        <f t="shared" si="646"/>
        <v>0.455331412103746</v>
      </c>
      <c r="UV748" s="1">
        <f t="shared" si="647"/>
        <v>0.493468795355588</v>
      </c>
      <c r="WD748" s="1">
        <f t="shared" si="648"/>
        <v>0.485263879369431</v>
      </c>
      <c r="XL748" s="1">
        <f t="shared" si="649"/>
        <v>0.469126781147242</v>
      </c>
      <c r="YT748" s="1">
        <f t="shared" si="650"/>
        <v>0.455331412103746</v>
      </c>
    </row>
    <row r="749" spans="18:670">
      <c r="R749" s="1">
        <f t="shared" si="615"/>
        <v>0.493343476607075</v>
      </c>
      <c r="U749" s="6">
        <f t="shared" si="616"/>
        <v>0.493572778827977</v>
      </c>
      <c r="X749" s="6">
        <f t="shared" si="617"/>
        <v>0.483894058697208</v>
      </c>
      <c r="AA749" s="6">
        <f t="shared" si="618"/>
        <v>0.462790697674419</v>
      </c>
      <c r="AD749" s="6">
        <f t="shared" si="619"/>
        <v>0.449799196787149</v>
      </c>
      <c r="AZ749" s="1">
        <f t="shared" si="620"/>
        <v>0.493572778827977</v>
      </c>
      <c r="CH749" s="1">
        <f t="shared" si="621"/>
        <v>0.483894058697208</v>
      </c>
      <c r="DP749" s="1">
        <f t="shared" si="622"/>
        <v>0.462790697674419</v>
      </c>
      <c r="EX749" s="1">
        <f t="shared" si="623"/>
        <v>0.449799196787149</v>
      </c>
      <c r="GH749" s="1">
        <f t="shared" si="624"/>
        <v>0.493317610062893</v>
      </c>
      <c r="GK749" s="6">
        <f t="shared" si="625"/>
        <v>0.493545183714002</v>
      </c>
      <c r="GN749" s="6">
        <f t="shared" si="626"/>
        <v>0.483098939057488</v>
      </c>
      <c r="GQ749" s="6">
        <f t="shared" si="627"/>
        <v>0.461158192090395</v>
      </c>
      <c r="GT749" s="6">
        <f t="shared" si="628"/>
        <v>0.449244060475162</v>
      </c>
      <c r="HP749" s="1">
        <f t="shared" si="629"/>
        <v>0.493545183714002</v>
      </c>
      <c r="IX749" s="1">
        <f t="shared" si="630"/>
        <v>0.483098939057488</v>
      </c>
      <c r="KF749" s="1">
        <f t="shared" si="631"/>
        <v>0.461158192090395</v>
      </c>
      <c r="LN749" s="1">
        <f t="shared" si="632"/>
        <v>0.449244060475162</v>
      </c>
      <c r="MX749" s="1">
        <f t="shared" si="633"/>
        <v>0.493868846632309</v>
      </c>
      <c r="NA749" s="6">
        <f t="shared" si="634"/>
        <v>0.493657688966116</v>
      </c>
      <c r="ND749" s="6">
        <f t="shared" si="635"/>
        <v>0.484948362997143</v>
      </c>
      <c r="NG749" s="6">
        <f t="shared" si="636"/>
        <v>0.469847581179589</v>
      </c>
      <c r="NJ749" s="6">
        <f t="shared" si="637"/>
        <v>0.456</v>
      </c>
      <c r="OF749" s="1">
        <f t="shared" si="638"/>
        <v>0.493657688966116</v>
      </c>
      <c r="PN749" s="1">
        <f t="shared" si="639"/>
        <v>0.484948362997143</v>
      </c>
      <c r="QV749" s="1">
        <f t="shared" si="640"/>
        <v>0.469847581179589</v>
      </c>
      <c r="SD749" s="1">
        <f t="shared" si="641"/>
        <v>0.456</v>
      </c>
      <c r="TN749" s="1">
        <f t="shared" si="642"/>
        <v>0.493742064211863</v>
      </c>
      <c r="TQ749" s="6">
        <f t="shared" si="643"/>
        <v>0.493684590400577</v>
      </c>
      <c r="TT749" s="6">
        <f t="shared" si="644"/>
        <v>0.485034013605442</v>
      </c>
      <c r="TW749" s="6">
        <f t="shared" si="645"/>
        <v>0.469862530842439</v>
      </c>
      <c r="TZ749" s="6">
        <f t="shared" si="646"/>
        <v>0.455882352941177</v>
      </c>
      <c r="UV749" s="1">
        <f t="shared" si="647"/>
        <v>0.493684590400577</v>
      </c>
      <c r="WD749" s="1">
        <f t="shared" si="648"/>
        <v>0.485034013605442</v>
      </c>
      <c r="XL749" s="1">
        <f t="shared" si="649"/>
        <v>0.469862530842439</v>
      </c>
      <c r="YT749" s="1">
        <f t="shared" si="650"/>
        <v>0.455882352941177</v>
      </c>
    </row>
    <row r="750" spans="18:670">
      <c r="R750" s="1">
        <f t="shared" si="615"/>
        <v>0.493429822890878</v>
      </c>
      <c r="U750" s="6">
        <f t="shared" si="616"/>
        <v>0.493543486517281</v>
      </c>
      <c r="X750" s="6">
        <f t="shared" si="617"/>
        <v>0.48368022705771</v>
      </c>
      <c r="AA750" s="6">
        <f t="shared" si="618"/>
        <v>0.461875843454791</v>
      </c>
      <c r="AD750" s="6">
        <f t="shared" si="619"/>
        <v>0.450199203187251</v>
      </c>
      <c r="AZ750" s="1">
        <f t="shared" si="620"/>
        <v>0.493543486517281</v>
      </c>
      <c r="CH750" s="1">
        <f t="shared" si="621"/>
        <v>0.48368022705771</v>
      </c>
      <c r="DP750" s="1">
        <f t="shared" si="622"/>
        <v>0.461875843454791</v>
      </c>
      <c r="EX750" s="1">
        <f t="shared" si="623"/>
        <v>0.450199203187251</v>
      </c>
      <c r="GH750" s="1">
        <f t="shared" si="624"/>
        <v>0.493509047993706</v>
      </c>
      <c r="GK750" s="6">
        <f t="shared" si="625"/>
        <v>0.493537015276146</v>
      </c>
      <c r="GN750" s="6">
        <f t="shared" si="626"/>
        <v>0.48348106365834</v>
      </c>
      <c r="GQ750" s="6">
        <f t="shared" si="627"/>
        <v>0.46312292358804</v>
      </c>
      <c r="GT750" s="6">
        <f t="shared" si="628"/>
        <v>0.448275862068966</v>
      </c>
      <c r="HP750" s="1">
        <f t="shared" si="629"/>
        <v>0.493537015276146</v>
      </c>
      <c r="IX750" s="1">
        <f t="shared" si="630"/>
        <v>0.48348106365834</v>
      </c>
      <c r="KF750" s="1">
        <f t="shared" si="631"/>
        <v>0.46312292358804</v>
      </c>
      <c r="LN750" s="1">
        <f t="shared" si="632"/>
        <v>0.448275862068966</v>
      </c>
      <c r="MX750" s="1">
        <f t="shared" si="633"/>
        <v>0.493919885550787</v>
      </c>
      <c r="NA750" s="6">
        <f t="shared" si="634"/>
        <v>0.493708493533729</v>
      </c>
      <c r="ND750" s="6">
        <f t="shared" si="635"/>
        <v>0.484888594749614</v>
      </c>
      <c r="NG750" s="6">
        <f t="shared" si="636"/>
        <v>0.468793828892006</v>
      </c>
      <c r="NJ750" s="6">
        <f t="shared" si="637"/>
        <v>0.456209150326797</v>
      </c>
      <c r="OF750" s="1">
        <f t="shared" si="638"/>
        <v>0.493708493533729</v>
      </c>
      <c r="PN750" s="1">
        <f t="shared" si="639"/>
        <v>0.484888594749614</v>
      </c>
      <c r="QV750" s="1">
        <f t="shared" si="640"/>
        <v>0.468793828892006</v>
      </c>
      <c r="SD750" s="1">
        <f t="shared" si="641"/>
        <v>0.456209150326797</v>
      </c>
      <c r="TN750" s="1">
        <f t="shared" si="642"/>
        <v>0.493838513886334</v>
      </c>
      <c r="TQ750" s="6">
        <f t="shared" si="643"/>
        <v>0.493565343483778</v>
      </c>
      <c r="TT750" s="6">
        <f t="shared" si="644"/>
        <v>0.48508312457299</v>
      </c>
      <c r="TW750" s="6">
        <f t="shared" si="645"/>
        <v>0.469052945563013</v>
      </c>
      <c r="TZ750" s="6">
        <f t="shared" si="646"/>
        <v>0.455182072829132</v>
      </c>
      <c r="UV750" s="1">
        <f t="shared" si="647"/>
        <v>0.493565343483778</v>
      </c>
      <c r="WD750" s="1">
        <f t="shared" si="648"/>
        <v>0.48508312457299</v>
      </c>
      <c r="XL750" s="1">
        <f t="shared" si="649"/>
        <v>0.469052945563013</v>
      </c>
      <c r="YT750" s="1">
        <f t="shared" si="650"/>
        <v>0.455182072829132</v>
      </c>
    </row>
    <row r="751" spans="18:670">
      <c r="R751" s="1">
        <f t="shared" si="615"/>
        <v>0.493155893536122</v>
      </c>
      <c r="U751" s="6">
        <f t="shared" si="616"/>
        <v>0.493241956976966</v>
      </c>
      <c r="X751" s="6">
        <f t="shared" si="617"/>
        <v>0.483077672266861</v>
      </c>
      <c r="AA751" s="6">
        <f t="shared" si="618"/>
        <v>0.455570745044429</v>
      </c>
      <c r="AD751" s="6">
        <f t="shared" si="619"/>
        <v>0.443914081145585</v>
      </c>
      <c r="AZ751" s="1">
        <f t="shared" si="620"/>
        <v>0.493241956976966</v>
      </c>
      <c r="CH751" s="1">
        <f t="shared" si="621"/>
        <v>0.483077672266861</v>
      </c>
      <c r="DP751" s="1">
        <f t="shared" si="622"/>
        <v>0.455570745044429</v>
      </c>
      <c r="EX751" s="1">
        <f t="shared" si="623"/>
        <v>0.443914081145585</v>
      </c>
      <c r="GH751" s="1">
        <f t="shared" si="624"/>
        <v>0.492988346829943</v>
      </c>
      <c r="GK751" s="6">
        <f t="shared" si="625"/>
        <v>0.492657137262581</v>
      </c>
      <c r="GN751" s="6">
        <f t="shared" si="626"/>
        <v>0.483211310275183</v>
      </c>
      <c r="GQ751" s="6">
        <f t="shared" si="627"/>
        <v>0.454767726161369</v>
      </c>
      <c r="GT751" s="6">
        <f t="shared" si="628"/>
        <v>0.443099273607748</v>
      </c>
      <c r="HP751" s="1">
        <f t="shared" si="629"/>
        <v>0.492657137262581</v>
      </c>
      <c r="IX751" s="1">
        <f t="shared" si="630"/>
        <v>0.483211310275183</v>
      </c>
      <c r="KF751" s="1">
        <f t="shared" si="631"/>
        <v>0.454767726161369</v>
      </c>
      <c r="LN751" s="1">
        <f t="shared" si="632"/>
        <v>0.443099273607748</v>
      </c>
      <c r="MX751" s="1">
        <f t="shared" si="633"/>
        <v>0.493290391841117</v>
      </c>
      <c r="NA751" s="6">
        <f t="shared" si="634"/>
        <v>0.493623804463337</v>
      </c>
      <c r="ND751" s="6">
        <f t="shared" si="635"/>
        <v>0.485016136468419</v>
      </c>
      <c r="NG751" s="6">
        <f t="shared" si="636"/>
        <v>0.463731656184486</v>
      </c>
      <c r="NJ751" s="6">
        <f t="shared" si="637"/>
        <v>0.452316076294278</v>
      </c>
      <c r="OF751" s="1">
        <f t="shared" si="638"/>
        <v>0.493623804463337</v>
      </c>
      <c r="PN751" s="1">
        <f t="shared" si="639"/>
        <v>0.485016136468419</v>
      </c>
      <c r="QV751" s="1">
        <f t="shared" si="640"/>
        <v>0.463731656184486</v>
      </c>
      <c r="SD751" s="1">
        <f t="shared" si="641"/>
        <v>0.452316076294278</v>
      </c>
      <c r="TN751" s="1">
        <f t="shared" si="642"/>
        <v>0.493621741541875</v>
      </c>
      <c r="TQ751" s="6">
        <f t="shared" si="643"/>
        <v>0.493622448979592</v>
      </c>
      <c r="TT751" s="6">
        <f t="shared" si="644"/>
        <v>0.485020051899033</v>
      </c>
      <c r="TW751" s="6">
        <f t="shared" si="645"/>
        <v>0.462628865979381</v>
      </c>
      <c r="TZ751" s="6">
        <f t="shared" si="646"/>
        <v>0.451841359773371</v>
      </c>
      <c r="UV751" s="1">
        <f t="shared" si="647"/>
        <v>0.493622448979592</v>
      </c>
      <c r="WD751" s="1">
        <f t="shared" si="648"/>
        <v>0.485020051899033</v>
      </c>
      <c r="XL751" s="1">
        <f t="shared" si="649"/>
        <v>0.462628865979381</v>
      </c>
      <c r="YT751" s="1">
        <f t="shared" si="650"/>
        <v>0.451841359773371</v>
      </c>
    </row>
    <row r="752" spans="18:670">
      <c r="R752" s="1">
        <f t="shared" si="615"/>
        <v>0.493094438223218</v>
      </c>
      <c r="U752" s="6">
        <f t="shared" si="616"/>
        <v>0.493363245466442</v>
      </c>
      <c r="X752" s="6">
        <f t="shared" si="617"/>
        <v>0.483223062381853</v>
      </c>
      <c r="AA752" s="6">
        <f t="shared" si="618"/>
        <v>0.45509407170749</v>
      </c>
      <c r="AD752" s="6">
        <f t="shared" si="619"/>
        <v>0.443877551020408</v>
      </c>
      <c r="AZ752" s="1">
        <f t="shared" si="620"/>
        <v>0.493363245466442</v>
      </c>
      <c r="CH752" s="1">
        <f t="shared" si="621"/>
        <v>0.483223062381853</v>
      </c>
      <c r="DP752" s="1">
        <f t="shared" si="622"/>
        <v>0.45509407170749</v>
      </c>
      <c r="EX752" s="1">
        <f t="shared" si="623"/>
        <v>0.443877551020408</v>
      </c>
      <c r="GH752" s="1">
        <f t="shared" si="624"/>
        <v>0.49284862932062</v>
      </c>
      <c r="GK752" s="6">
        <f t="shared" si="625"/>
        <v>0.492767598842816</v>
      </c>
      <c r="GN752" s="6">
        <f t="shared" si="626"/>
        <v>0.483255927646052</v>
      </c>
      <c r="GQ752" s="6">
        <f t="shared" si="627"/>
        <v>0.455821008722033</v>
      </c>
      <c r="GT752" s="6">
        <f t="shared" si="628"/>
        <v>0.443877551020408</v>
      </c>
      <c r="HP752" s="1">
        <f t="shared" si="629"/>
        <v>0.492767598842816</v>
      </c>
      <c r="IX752" s="1">
        <f t="shared" si="630"/>
        <v>0.483255927646052</v>
      </c>
      <c r="KF752" s="1">
        <f t="shared" si="631"/>
        <v>0.455821008722033</v>
      </c>
      <c r="LN752" s="1">
        <f t="shared" si="632"/>
        <v>0.443877551020408</v>
      </c>
      <c r="MX752" s="1">
        <f t="shared" si="633"/>
        <v>0.493330930064888</v>
      </c>
      <c r="NA752" s="6">
        <f t="shared" si="634"/>
        <v>0.493699684984249</v>
      </c>
      <c r="ND752" s="6">
        <f t="shared" si="635"/>
        <v>0.48490435584236</v>
      </c>
      <c r="NG752" s="6">
        <f t="shared" si="636"/>
        <v>0.46379726468222</v>
      </c>
      <c r="NJ752" s="6">
        <f t="shared" si="637"/>
        <v>0.451339915373766</v>
      </c>
      <c r="OF752" s="1">
        <f t="shared" si="638"/>
        <v>0.493699684984249</v>
      </c>
      <c r="PN752" s="1">
        <f t="shared" si="639"/>
        <v>0.48490435584236</v>
      </c>
      <c r="QV752" s="1">
        <f t="shared" si="640"/>
        <v>0.46379726468222</v>
      </c>
      <c r="SD752" s="1">
        <f t="shared" si="641"/>
        <v>0.451339915373766</v>
      </c>
      <c r="TN752" s="1">
        <f t="shared" si="642"/>
        <v>0.49357182783678</v>
      </c>
      <c r="TQ752" s="6">
        <f t="shared" si="643"/>
        <v>0.493572333876516</v>
      </c>
      <c r="TT752" s="6">
        <f t="shared" si="644"/>
        <v>0.485110470701249</v>
      </c>
      <c r="TW752" s="6">
        <f t="shared" si="645"/>
        <v>0.463576158940397</v>
      </c>
      <c r="TZ752" s="6">
        <f t="shared" si="646"/>
        <v>0.451038575667656</v>
      </c>
      <c r="UV752" s="1">
        <f t="shared" si="647"/>
        <v>0.493572333876516</v>
      </c>
      <c r="WD752" s="1">
        <f t="shared" si="648"/>
        <v>0.485110470701249</v>
      </c>
      <c r="XL752" s="1">
        <f t="shared" si="649"/>
        <v>0.463576158940397</v>
      </c>
      <c r="YT752" s="1">
        <f t="shared" si="650"/>
        <v>0.451038575667656</v>
      </c>
    </row>
    <row r="753" spans="18:670">
      <c r="R753" s="1">
        <f t="shared" si="615"/>
        <v>0.493343333958372</v>
      </c>
      <c r="U753" s="6">
        <f t="shared" si="616"/>
        <v>0.493178845075687</v>
      </c>
      <c r="X753" s="6">
        <f t="shared" si="617"/>
        <v>0.483140536549348</v>
      </c>
      <c r="AA753" s="6">
        <f t="shared" si="618"/>
        <v>0.455495616992583</v>
      </c>
      <c r="AD753" s="6">
        <f t="shared" si="619"/>
        <v>0.443850267379679</v>
      </c>
      <c r="AZ753" s="1">
        <f t="shared" si="620"/>
        <v>0.493178845075687</v>
      </c>
      <c r="CH753" s="1">
        <f t="shared" si="621"/>
        <v>0.483140536549348</v>
      </c>
      <c r="DP753" s="1">
        <f t="shared" si="622"/>
        <v>0.455495616992583</v>
      </c>
      <c r="EX753" s="1">
        <f t="shared" si="623"/>
        <v>0.443850267379679</v>
      </c>
      <c r="GH753" s="1">
        <f t="shared" si="624"/>
        <v>0.493002168342204</v>
      </c>
      <c r="GK753" s="6">
        <f t="shared" si="625"/>
        <v>0.492807153965785</v>
      </c>
      <c r="GN753" s="6">
        <f t="shared" si="626"/>
        <v>0.482863670982483</v>
      </c>
      <c r="GQ753" s="6">
        <f t="shared" si="627"/>
        <v>0.455512229705778</v>
      </c>
      <c r="GT753" s="6">
        <f t="shared" si="628"/>
        <v>0.442748091603053</v>
      </c>
      <c r="HP753" s="1">
        <f t="shared" si="629"/>
        <v>0.492807153965785</v>
      </c>
      <c r="IX753" s="1">
        <f t="shared" si="630"/>
        <v>0.482863670982483</v>
      </c>
      <c r="KF753" s="1">
        <f t="shared" si="631"/>
        <v>0.455512229705778</v>
      </c>
      <c r="LN753" s="1">
        <f t="shared" si="632"/>
        <v>0.442748091603053</v>
      </c>
      <c r="MX753" s="1">
        <f t="shared" si="633"/>
        <v>0.493386483058525</v>
      </c>
      <c r="NA753" s="6">
        <f t="shared" si="634"/>
        <v>0.493340343498072</v>
      </c>
      <c r="ND753" s="6">
        <f t="shared" si="635"/>
        <v>0.485021724216785</v>
      </c>
      <c r="NG753" s="6">
        <f t="shared" si="636"/>
        <v>0.463293239319784</v>
      </c>
      <c r="NJ753" s="6">
        <f t="shared" si="637"/>
        <v>0.453168044077135</v>
      </c>
      <c r="OF753" s="1">
        <f t="shared" si="638"/>
        <v>0.493340343498072</v>
      </c>
      <c r="PN753" s="1">
        <f t="shared" si="639"/>
        <v>0.485021724216785</v>
      </c>
      <c r="QV753" s="1">
        <f t="shared" si="640"/>
        <v>0.463293239319784</v>
      </c>
      <c r="SD753" s="1">
        <f t="shared" si="641"/>
        <v>0.453168044077135</v>
      </c>
      <c r="TN753" s="1">
        <f t="shared" si="642"/>
        <v>0.493355481727575</v>
      </c>
      <c r="TQ753" s="6">
        <f t="shared" si="643"/>
        <v>0.493668596237337</v>
      </c>
      <c r="TT753" s="6">
        <f t="shared" si="644"/>
        <v>0.484834010031048</v>
      </c>
      <c r="TW753" s="6">
        <f t="shared" si="645"/>
        <v>0.463581833761782</v>
      </c>
      <c r="TZ753" s="6">
        <f t="shared" si="646"/>
        <v>0.451378809869376</v>
      </c>
      <c r="UV753" s="1">
        <f t="shared" si="647"/>
        <v>0.493668596237337</v>
      </c>
      <c r="WD753" s="1">
        <f t="shared" si="648"/>
        <v>0.484834010031048</v>
      </c>
      <c r="XL753" s="1">
        <f t="shared" si="649"/>
        <v>0.463581833761782</v>
      </c>
      <c r="YT753" s="1">
        <f t="shared" si="650"/>
        <v>0.451378809869376</v>
      </c>
    </row>
    <row r="754" spans="18:670">
      <c r="R754" s="1">
        <f t="shared" si="615"/>
        <v>0.495479524906931</v>
      </c>
      <c r="U754" s="6">
        <f t="shared" si="616"/>
        <v>0.495538900785154</v>
      </c>
      <c r="X754" s="6">
        <f t="shared" si="617"/>
        <v>0.485300668151448</v>
      </c>
      <c r="AA754" s="6">
        <f t="shared" si="618"/>
        <v>0.452272727272727</v>
      </c>
      <c r="AD754" s="6">
        <f t="shared" si="619"/>
        <v>0.436482084690554</v>
      </c>
      <c r="AZ754" s="1">
        <f t="shared" si="620"/>
        <v>0.495538900785154</v>
      </c>
      <c r="CH754" s="1">
        <f t="shared" si="621"/>
        <v>0.485300668151448</v>
      </c>
      <c r="DP754" s="1">
        <f t="shared" si="622"/>
        <v>0.452272727272727</v>
      </c>
      <c r="EX754" s="1">
        <f t="shared" si="623"/>
        <v>0.436482084690554</v>
      </c>
      <c r="GH754" s="1">
        <f t="shared" si="624"/>
        <v>0.49542928840294</v>
      </c>
      <c r="GK754" s="6">
        <f t="shared" si="625"/>
        <v>0.495395948434622</v>
      </c>
      <c r="GN754" s="6">
        <f t="shared" si="626"/>
        <v>0.485104386582219</v>
      </c>
      <c r="GQ754" s="6">
        <f t="shared" si="627"/>
        <v>0.451783992285439</v>
      </c>
      <c r="GT754" s="6">
        <f t="shared" si="628"/>
        <v>0.433544303797468</v>
      </c>
      <c r="HP754" s="1">
        <f t="shared" si="629"/>
        <v>0.495395948434622</v>
      </c>
      <c r="IX754" s="1">
        <f t="shared" si="630"/>
        <v>0.485104386582219</v>
      </c>
      <c r="KF754" s="1">
        <f t="shared" si="631"/>
        <v>0.451783992285439</v>
      </c>
      <c r="LN754" s="1">
        <f t="shared" si="632"/>
        <v>0.433544303797468</v>
      </c>
      <c r="MX754" s="1">
        <f t="shared" si="633"/>
        <v>0.495846313603323</v>
      </c>
      <c r="NA754" s="6">
        <f t="shared" si="634"/>
        <v>0.495802552048355</v>
      </c>
      <c r="ND754" s="6">
        <f t="shared" si="635"/>
        <v>0.487589035182387</v>
      </c>
      <c r="NG754" s="6">
        <f t="shared" si="636"/>
        <v>0.455268389662028</v>
      </c>
      <c r="NJ754" s="6">
        <f t="shared" si="637"/>
        <v>0.441037735849057</v>
      </c>
      <c r="OF754" s="1">
        <f t="shared" si="638"/>
        <v>0.495802552048355</v>
      </c>
      <c r="PN754" s="1">
        <f t="shared" si="639"/>
        <v>0.487589035182387</v>
      </c>
      <c r="QV754" s="1">
        <f t="shared" si="640"/>
        <v>0.455268389662028</v>
      </c>
      <c r="SD754" s="1">
        <f t="shared" si="641"/>
        <v>0.441037735849057</v>
      </c>
      <c r="TN754" s="1">
        <f t="shared" si="642"/>
        <v>0.495777621393385</v>
      </c>
      <c r="TQ754" s="6">
        <f t="shared" si="643"/>
        <v>0.495759044486758</v>
      </c>
      <c r="TT754" s="6">
        <f t="shared" si="644"/>
        <v>0.487527839643653</v>
      </c>
      <c r="TW754" s="6">
        <f t="shared" si="645"/>
        <v>0.455433455433455</v>
      </c>
      <c r="TZ754" s="6">
        <f t="shared" si="646"/>
        <v>0.441108545034642</v>
      </c>
      <c r="UV754" s="1">
        <f t="shared" si="647"/>
        <v>0.495759044486758</v>
      </c>
      <c r="WD754" s="1">
        <f t="shared" si="648"/>
        <v>0.487527839643653</v>
      </c>
      <c r="XL754" s="1">
        <f t="shared" si="649"/>
        <v>0.455433455433455</v>
      </c>
      <c r="YT754" s="1">
        <f t="shared" si="650"/>
        <v>0.441108545034642</v>
      </c>
    </row>
    <row r="755" spans="18:670">
      <c r="R755" s="1">
        <f t="shared" si="615"/>
        <v>0.495455388610647</v>
      </c>
      <c r="U755" s="6">
        <f t="shared" si="616"/>
        <v>0.495482728077945</v>
      </c>
      <c r="X755" s="6">
        <f t="shared" si="617"/>
        <v>0.485178727114211</v>
      </c>
      <c r="AA755" s="6">
        <f t="shared" si="618"/>
        <v>0.454194792671167</v>
      </c>
      <c r="AD755" s="6">
        <f t="shared" si="619"/>
        <v>0.433774834437086</v>
      </c>
      <c r="AZ755" s="1">
        <f t="shared" si="620"/>
        <v>0.495482728077945</v>
      </c>
      <c r="CH755" s="1">
        <f t="shared" si="621"/>
        <v>0.485178727114211</v>
      </c>
      <c r="DP755" s="1">
        <f t="shared" si="622"/>
        <v>0.454194792671167</v>
      </c>
      <c r="EX755" s="1">
        <f t="shared" si="623"/>
        <v>0.433774834437086</v>
      </c>
      <c r="GH755" s="1">
        <f t="shared" si="624"/>
        <v>0.4952636282395</v>
      </c>
      <c r="GK755" s="6">
        <f t="shared" si="625"/>
        <v>0.495419567607182</v>
      </c>
      <c r="GN755" s="6">
        <f t="shared" si="626"/>
        <v>0.485186873290793</v>
      </c>
      <c r="GQ755" s="6">
        <f t="shared" si="627"/>
        <v>0.453869047619048</v>
      </c>
      <c r="GT755" s="6">
        <f t="shared" si="628"/>
        <v>0.434920634920635</v>
      </c>
      <c r="HP755" s="1">
        <f t="shared" si="629"/>
        <v>0.495419567607182</v>
      </c>
      <c r="IX755" s="1">
        <f t="shared" si="630"/>
        <v>0.485186873290793</v>
      </c>
      <c r="KF755" s="1">
        <f t="shared" si="631"/>
        <v>0.453869047619048</v>
      </c>
      <c r="LN755" s="1">
        <f t="shared" si="632"/>
        <v>0.434920634920635</v>
      </c>
      <c r="MX755" s="1">
        <f t="shared" si="633"/>
        <v>0.495900924472353</v>
      </c>
      <c r="NA755" s="6">
        <f t="shared" si="634"/>
        <v>0.495740771671956</v>
      </c>
      <c r="ND755" s="6">
        <f t="shared" si="635"/>
        <v>0.487751048333701</v>
      </c>
      <c r="NG755" s="6">
        <f t="shared" si="636"/>
        <v>0.455205811138015</v>
      </c>
      <c r="NJ755" s="6">
        <f t="shared" si="637"/>
        <v>0.441860465116279</v>
      </c>
      <c r="OF755" s="1">
        <f t="shared" si="638"/>
        <v>0.495740771671956</v>
      </c>
      <c r="PN755" s="1">
        <f t="shared" si="639"/>
        <v>0.487751048333701</v>
      </c>
      <c r="QV755" s="1">
        <f t="shared" si="640"/>
        <v>0.455205811138015</v>
      </c>
      <c r="SD755" s="1">
        <f t="shared" si="641"/>
        <v>0.441860465116279</v>
      </c>
      <c r="TN755" s="1">
        <f t="shared" si="642"/>
        <v>0.49588403722262</v>
      </c>
      <c r="TQ755" s="6">
        <f t="shared" si="643"/>
        <v>0.495575221238938</v>
      </c>
      <c r="TT755" s="6">
        <f t="shared" si="644"/>
        <v>0.487590252707581</v>
      </c>
      <c r="TW755" s="6">
        <f t="shared" si="645"/>
        <v>0.45679012345679</v>
      </c>
      <c r="TZ755" s="6">
        <f t="shared" si="646"/>
        <v>0.441588785046729</v>
      </c>
      <c r="UV755" s="1">
        <f t="shared" si="647"/>
        <v>0.495575221238938</v>
      </c>
      <c r="WD755" s="1">
        <f t="shared" si="648"/>
        <v>0.487590252707581</v>
      </c>
      <c r="XL755" s="1">
        <f t="shared" si="649"/>
        <v>0.45679012345679</v>
      </c>
      <c r="YT755" s="1">
        <f t="shared" si="650"/>
        <v>0.441588785046729</v>
      </c>
    </row>
    <row r="756" spans="18:670">
      <c r="R756" s="1">
        <f t="shared" si="615"/>
        <v>0.495367070563079</v>
      </c>
      <c r="U756" s="6">
        <f t="shared" si="616"/>
        <v>0.495448866678565</v>
      </c>
      <c r="X756" s="6">
        <f t="shared" si="617"/>
        <v>0.485304169514696</v>
      </c>
      <c r="AA756" s="6">
        <f t="shared" si="618"/>
        <v>0.452146690518784</v>
      </c>
      <c r="AD756" s="6">
        <f t="shared" si="619"/>
        <v>0.434931506849315</v>
      </c>
      <c r="AZ756" s="1">
        <f t="shared" si="620"/>
        <v>0.495448866678565</v>
      </c>
      <c r="CH756" s="1">
        <f t="shared" si="621"/>
        <v>0.485304169514696</v>
      </c>
      <c r="DP756" s="1">
        <f t="shared" si="622"/>
        <v>0.452146690518784</v>
      </c>
      <c r="EX756" s="1">
        <f t="shared" si="623"/>
        <v>0.434931506849315</v>
      </c>
      <c r="GH756" s="1">
        <f t="shared" si="624"/>
        <v>0.495490620490621</v>
      </c>
      <c r="GK756" s="6">
        <f t="shared" si="625"/>
        <v>0.495464441219158</v>
      </c>
      <c r="GN756" s="6">
        <f t="shared" si="626"/>
        <v>0.484869809992963</v>
      </c>
      <c r="GQ756" s="6">
        <f t="shared" si="627"/>
        <v>0.454245283018868</v>
      </c>
      <c r="GT756" s="6">
        <f t="shared" si="628"/>
        <v>0.435064935064935</v>
      </c>
      <c r="HP756" s="1">
        <f t="shared" si="629"/>
        <v>0.495464441219158</v>
      </c>
      <c r="IX756" s="1">
        <f t="shared" si="630"/>
        <v>0.484869809992963</v>
      </c>
      <c r="KF756" s="1">
        <f t="shared" si="631"/>
        <v>0.454245283018868</v>
      </c>
      <c r="LN756" s="1">
        <f t="shared" si="632"/>
        <v>0.435064935064935</v>
      </c>
      <c r="MX756" s="1">
        <f t="shared" si="633"/>
        <v>0.495905209966893</v>
      </c>
      <c r="NA756" s="6">
        <f t="shared" si="634"/>
        <v>0.495851310985728</v>
      </c>
      <c r="ND756" s="6">
        <f t="shared" si="635"/>
        <v>0.487597911227154</v>
      </c>
      <c r="NG756" s="6">
        <f t="shared" si="636"/>
        <v>0.45553235908142</v>
      </c>
      <c r="NJ756" s="6">
        <f t="shared" si="637"/>
        <v>0.442583732057416</v>
      </c>
      <c r="OF756" s="1">
        <f t="shared" si="638"/>
        <v>0.495851310985728</v>
      </c>
      <c r="PN756" s="1">
        <f t="shared" si="639"/>
        <v>0.487597911227154</v>
      </c>
      <c r="QV756" s="1">
        <f t="shared" si="640"/>
        <v>0.45553235908142</v>
      </c>
      <c r="SD756" s="1">
        <f t="shared" si="641"/>
        <v>0.442583732057416</v>
      </c>
      <c r="TN756" s="1">
        <f t="shared" si="642"/>
        <v>0.49583111584176</v>
      </c>
      <c r="TQ756" s="6">
        <f t="shared" si="643"/>
        <v>0.49561025994147</v>
      </c>
      <c r="TT756" s="6">
        <f t="shared" si="644"/>
        <v>0.48780487804878</v>
      </c>
      <c r="TW756" s="6">
        <f t="shared" si="645"/>
        <v>0.456861133935908</v>
      </c>
      <c r="TZ756" s="6">
        <f t="shared" si="646"/>
        <v>0.440715883668904</v>
      </c>
      <c r="UV756" s="1">
        <f t="shared" si="647"/>
        <v>0.49561025994147</v>
      </c>
      <c r="WD756" s="1">
        <f t="shared" si="648"/>
        <v>0.48780487804878</v>
      </c>
      <c r="XL756" s="1">
        <f t="shared" si="649"/>
        <v>0.456861133935908</v>
      </c>
      <c r="YT756" s="1">
        <f t="shared" si="650"/>
        <v>0.440715883668904</v>
      </c>
    </row>
    <row r="757" spans="18:670">
      <c r="R757" s="1">
        <f t="shared" si="615"/>
        <v>0.493405740884406</v>
      </c>
      <c r="U757" s="6">
        <f t="shared" si="616"/>
        <v>0.493427319489427</v>
      </c>
      <c r="X757" s="6">
        <f t="shared" si="617"/>
        <v>0.483292978208232</v>
      </c>
      <c r="AA757" s="6">
        <f t="shared" si="618"/>
        <v>0.462564102564103</v>
      </c>
      <c r="AD757" s="6">
        <f t="shared" si="619"/>
        <v>0.449136276391555</v>
      </c>
      <c r="AZ757" s="1">
        <f t="shared" si="620"/>
        <v>0.493427319489427</v>
      </c>
      <c r="CH757" s="1">
        <f t="shared" si="621"/>
        <v>0.483292978208232</v>
      </c>
      <c r="DP757" s="1">
        <f t="shared" si="622"/>
        <v>0.462564102564103</v>
      </c>
      <c r="EX757" s="1">
        <f t="shared" si="623"/>
        <v>0.449136276391555</v>
      </c>
      <c r="GH757" s="1">
        <f t="shared" si="624"/>
        <v>0.49325820084524</v>
      </c>
      <c r="GK757" s="6">
        <f t="shared" si="625"/>
        <v>0.493218986836857</v>
      </c>
      <c r="GN757" s="6">
        <f t="shared" si="626"/>
        <v>0.483291770573566</v>
      </c>
      <c r="GQ757" s="6">
        <f t="shared" si="627"/>
        <v>0.461148648648649</v>
      </c>
      <c r="GT757" s="6">
        <f t="shared" si="628"/>
        <v>0.448484848484848</v>
      </c>
      <c r="HP757" s="1">
        <f t="shared" si="629"/>
        <v>0.493218986836857</v>
      </c>
      <c r="IX757" s="1">
        <f t="shared" si="630"/>
        <v>0.483291770573566</v>
      </c>
      <c r="KF757" s="1">
        <f t="shared" si="631"/>
        <v>0.461148648648649</v>
      </c>
      <c r="LN757" s="1">
        <f t="shared" si="632"/>
        <v>0.448484848484848</v>
      </c>
      <c r="MX757" s="1">
        <f t="shared" si="633"/>
        <v>0.493704557545664</v>
      </c>
      <c r="NA757" s="6">
        <f t="shared" si="634"/>
        <v>0.49364406779661</v>
      </c>
      <c r="ND757" s="6">
        <f t="shared" si="635"/>
        <v>0.485148514851485</v>
      </c>
      <c r="NG757" s="6">
        <f t="shared" si="636"/>
        <v>0.468172484599589</v>
      </c>
      <c r="NJ757" s="6">
        <f t="shared" si="637"/>
        <v>0.455882352941177</v>
      </c>
      <c r="OF757" s="1">
        <f t="shared" si="638"/>
        <v>0.49364406779661</v>
      </c>
      <c r="PN757" s="1">
        <f t="shared" si="639"/>
        <v>0.485148514851485</v>
      </c>
      <c r="QV757" s="1">
        <f t="shared" si="640"/>
        <v>0.468172484599589</v>
      </c>
      <c r="SD757" s="1">
        <f t="shared" si="641"/>
        <v>0.455882352941177</v>
      </c>
      <c r="TN757" s="1">
        <f t="shared" si="642"/>
        <v>0.49364823760959</v>
      </c>
      <c r="TQ757" s="6">
        <f t="shared" si="643"/>
        <v>0.493589743589744</v>
      </c>
      <c r="TT757" s="6">
        <f t="shared" si="644"/>
        <v>0.485163861824624</v>
      </c>
      <c r="TW757" s="6">
        <f t="shared" si="645"/>
        <v>0.468123209169054</v>
      </c>
      <c r="TZ757" s="6">
        <f t="shared" si="646"/>
        <v>0.455380577427822</v>
      </c>
      <c r="UV757" s="1">
        <f t="shared" si="647"/>
        <v>0.493589743589744</v>
      </c>
      <c r="WD757" s="1">
        <f t="shared" si="648"/>
        <v>0.485163861824624</v>
      </c>
      <c r="XL757" s="1">
        <f t="shared" si="649"/>
        <v>0.468123209169054</v>
      </c>
      <c r="YT757" s="1">
        <f t="shared" si="650"/>
        <v>0.455380577427822</v>
      </c>
    </row>
    <row r="758" spans="18:670">
      <c r="R758" s="1">
        <f t="shared" si="615"/>
        <v>0.493511450381679</v>
      </c>
      <c r="U758" s="6">
        <f t="shared" si="616"/>
        <v>0.493389538225714</v>
      </c>
      <c r="X758" s="6">
        <f t="shared" si="617"/>
        <v>0.483313032886724</v>
      </c>
      <c r="AA758" s="6">
        <f t="shared" si="618"/>
        <v>0.461193515005174</v>
      </c>
      <c r="AD758" s="6">
        <f t="shared" si="619"/>
        <v>0.448559670781893</v>
      </c>
      <c r="AZ758" s="1">
        <f t="shared" si="620"/>
        <v>0.493389538225714</v>
      </c>
      <c r="CH758" s="1">
        <f t="shared" si="621"/>
        <v>0.483313032886724</v>
      </c>
      <c r="DP758" s="1">
        <f t="shared" si="622"/>
        <v>0.461193515005174</v>
      </c>
      <c r="EX758" s="1">
        <f t="shared" si="623"/>
        <v>0.448559670781893</v>
      </c>
      <c r="GH758" s="1">
        <f t="shared" si="624"/>
        <v>0.493529763089787</v>
      </c>
      <c r="GK758" s="6">
        <f t="shared" si="625"/>
        <v>0.493218006683704</v>
      </c>
      <c r="GN758" s="6">
        <f t="shared" si="626"/>
        <v>0.4830319544216</v>
      </c>
      <c r="GQ758" s="6">
        <f t="shared" si="627"/>
        <v>0.46140350877193</v>
      </c>
      <c r="GT758" s="6">
        <f t="shared" si="628"/>
        <v>0.449367088607595</v>
      </c>
      <c r="HP758" s="1">
        <f t="shared" si="629"/>
        <v>0.493218006683704</v>
      </c>
      <c r="IX758" s="1">
        <f t="shared" si="630"/>
        <v>0.4830319544216</v>
      </c>
      <c r="KF758" s="1">
        <f t="shared" si="631"/>
        <v>0.46140350877193</v>
      </c>
      <c r="LN758" s="1">
        <f t="shared" si="632"/>
        <v>0.449367088607595</v>
      </c>
      <c r="MX758" s="1">
        <f t="shared" si="633"/>
        <v>0.493844781445138</v>
      </c>
      <c r="NA758" s="6">
        <f t="shared" si="634"/>
        <v>0.493614757006031</v>
      </c>
      <c r="ND758" s="6">
        <f t="shared" si="635"/>
        <v>0.485049833887043</v>
      </c>
      <c r="NG758" s="6">
        <f t="shared" si="636"/>
        <v>0.468760669170365</v>
      </c>
      <c r="NJ758" s="6">
        <f t="shared" si="637"/>
        <v>0.456549935149157</v>
      </c>
      <c r="OF758" s="1">
        <f t="shared" si="638"/>
        <v>0.493614757006031</v>
      </c>
      <c r="PN758" s="1">
        <f t="shared" si="639"/>
        <v>0.485049833887043</v>
      </c>
      <c r="QV758" s="1">
        <f t="shared" si="640"/>
        <v>0.468760669170365</v>
      </c>
      <c r="SD758" s="1">
        <f t="shared" si="641"/>
        <v>0.456549935149157</v>
      </c>
      <c r="TN758" s="1">
        <f t="shared" si="642"/>
        <v>0.493869455463397</v>
      </c>
      <c r="TQ758" s="6">
        <f t="shared" si="643"/>
        <v>0.493588617600562</v>
      </c>
      <c r="TT758" s="6">
        <f t="shared" si="644"/>
        <v>0.485248789079701</v>
      </c>
      <c r="TW758" s="6">
        <f t="shared" si="645"/>
        <v>0.467840459935322</v>
      </c>
      <c r="TZ758" s="6">
        <f t="shared" si="646"/>
        <v>0.454663212435233</v>
      </c>
      <c r="UV758" s="1">
        <f t="shared" si="647"/>
        <v>0.493588617600562</v>
      </c>
      <c r="WD758" s="1">
        <f t="shared" si="648"/>
        <v>0.485248789079701</v>
      </c>
      <c r="XL758" s="1">
        <f t="shared" si="649"/>
        <v>0.467840459935322</v>
      </c>
      <c r="YT758" s="1">
        <f t="shared" si="650"/>
        <v>0.454663212435233</v>
      </c>
    </row>
    <row r="759" spans="18:670">
      <c r="R759" s="1">
        <f t="shared" si="615"/>
        <v>0.493539054966249</v>
      </c>
      <c r="U759" s="6">
        <f t="shared" si="616"/>
        <v>0.493563880883766</v>
      </c>
      <c r="X759" s="6">
        <f t="shared" si="617"/>
        <v>0.483019853709509</v>
      </c>
      <c r="AA759" s="6">
        <f t="shared" si="618"/>
        <v>0.462209302325581</v>
      </c>
      <c r="AD759" s="6">
        <f t="shared" si="619"/>
        <v>0.447478991596639</v>
      </c>
      <c r="AZ759" s="1">
        <f t="shared" si="620"/>
        <v>0.493563880883766</v>
      </c>
      <c r="CH759" s="1">
        <f t="shared" si="621"/>
        <v>0.483019853709509</v>
      </c>
      <c r="DP759" s="1">
        <f t="shared" si="622"/>
        <v>0.462209302325581</v>
      </c>
      <c r="EX759" s="1">
        <f t="shared" si="623"/>
        <v>0.447478991596639</v>
      </c>
      <c r="GH759" s="1">
        <f t="shared" si="624"/>
        <v>0.493439363817097</v>
      </c>
      <c r="GK759" s="6">
        <f t="shared" si="625"/>
        <v>0.493457573354481</v>
      </c>
      <c r="GN759" s="6">
        <f t="shared" si="626"/>
        <v>0.483378478207338</v>
      </c>
      <c r="GQ759" s="6">
        <f t="shared" si="627"/>
        <v>0.461967899511514</v>
      </c>
      <c r="GT759" s="6">
        <f t="shared" si="628"/>
        <v>0.449579831932773</v>
      </c>
      <c r="HP759" s="1">
        <f t="shared" si="629"/>
        <v>0.493457573354481</v>
      </c>
      <c r="IX759" s="1">
        <f t="shared" si="630"/>
        <v>0.483378478207338</v>
      </c>
      <c r="KF759" s="1">
        <f t="shared" si="631"/>
        <v>0.461967899511514</v>
      </c>
      <c r="LN759" s="1">
        <f t="shared" si="632"/>
        <v>0.449579831932773</v>
      </c>
      <c r="MX759" s="1">
        <f t="shared" si="633"/>
        <v>0.493548387096774</v>
      </c>
      <c r="NA759" s="6">
        <f t="shared" si="634"/>
        <v>0.493534100974313</v>
      </c>
      <c r="ND759" s="6">
        <f t="shared" si="635"/>
        <v>0.485451761102603</v>
      </c>
      <c r="NG759" s="6">
        <f t="shared" si="636"/>
        <v>0.468270571827057</v>
      </c>
      <c r="NJ759" s="6">
        <f t="shared" si="637"/>
        <v>0.454428754813864</v>
      </c>
      <c r="OF759" s="1">
        <f t="shared" si="638"/>
        <v>0.493534100974313</v>
      </c>
      <c r="PN759" s="1">
        <f t="shared" si="639"/>
        <v>0.485451761102603</v>
      </c>
      <c r="QV759" s="1">
        <f t="shared" si="640"/>
        <v>0.468270571827057</v>
      </c>
      <c r="SD759" s="1">
        <f t="shared" si="641"/>
        <v>0.454428754813864</v>
      </c>
      <c r="TN759" s="1">
        <f t="shared" si="642"/>
        <v>0.493807215939688</v>
      </c>
      <c r="TQ759" s="6">
        <f t="shared" si="643"/>
        <v>0.493661716769286</v>
      </c>
      <c r="TT759" s="6">
        <f t="shared" si="644"/>
        <v>0.485339168490153</v>
      </c>
      <c r="TW759" s="6">
        <f t="shared" si="645"/>
        <v>0.469158878504673</v>
      </c>
      <c r="TZ759" s="6">
        <f t="shared" si="646"/>
        <v>0.455844155844156</v>
      </c>
      <c r="UV759" s="1">
        <f t="shared" si="647"/>
        <v>0.493661716769286</v>
      </c>
      <c r="WD759" s="1">
        <f t="shared" si="648"/>
        <v>0.485339168490153</v>
      </c>
      <c r="XL759" s="1">
        <f t="shared" si="649"/>
        <v>0.469158878504673</v>
      </c>
      <c r="YT759" s="1">
        <f t="shared" si="650"/>
        <v>0.455844155844156</v>
      </c>
    </row>
    <row r="760" spans="18:670">
      <c r="R760" s="1">
        <f t="shared" si="615"/>
        <v>0.493161240608746</v>
      </c>
      <c r="U760" s="6">
        <f t="shared" si="616"/>
        <v>0.49325366229761</v>
      </c>
      <c r="X760" s="6">
        <f t="shared" si="617"/>
        <v>0.483461825416563</v>
      </c>
      <c r="AA760" s="6">
        <f t="shared" si="618"/>
        <v>0.456053653370985</v>
      </c>
      <c r="AD760" s="6">
        <f t="shared" si="619"/>
        <v>0.447115384615385</v>
      </c>
      <c r="AZ760" s="1">
        <f t="shared" si="620"/>
        <v>0.49325366229761</v>
      </c>
      <c r="CH760" s="1">
        <f t="shared" si="621"/>
        <v>0.483461825416563</v>
      </c>
      <c r="DP760" s="1">
        <f t="shared" si="622"/>
        <v>0.456053653370985</v>
      </c>
      <c r="EX760" s="1">
        <f t="shared" si="623"/>
        <v>0.447115384615385</v>
      </c>
      <c r="GH760" s="1">
        <f t="shared" si="624"/>
        <v>0.493231649189704</v>
      </c>
      <c r="GK760" s="6">
        <f t="shared" si="625"/>
        <v>0.492987512007685</v>
      </c>
      <c r="GN760" s="6">
        <f t="shared" si="626"/>
        <v>0.483292978208232</v>
      </c>
      <c r="GQ760" s="6">
        <f t="shared" si="627"/>
        <v>0.45435092724679</v>
      </c>
      <c r="GT760" s="6">
        <f t="shared" si="628"/>
        <v>0.441860465116279</v>
      </c>
      <c r="HP760" s="1">
        <f t="shared" si="629"/>
        <v>0.492987512007685</v>
      </c>
      <c r="IX760" s="1">
        <f t="shared" si="630"/>
        <v>0.483292978208232</v>
      </c>
      <c r="KF760" s="1">
        <f t="shared" si="631"/>
        <v>0.45435092724679</v>
      </c>
      <c r="LN760" s="1">
        <f t="shared" si="632"/>
        <v>0.441860465116279</v>
      </c>
      <c r="MX760" s="1">
        <f t="shared" si="633"/>
        <v>0.49336165693043</v>
      </c>
      <c r="NA760" s="6">
        <f t="shared" si="634"/>
        <v>0.493487957181088</v>
      </c>
      <c r="ND760" s="6">
        <f t="shared" si="635"/>
        <v>0.484765802637563</v>
      </c>
      <c r="NG760" s="6">
        <f t="shared" si="636"/>
        <v>0.461602324616023</v>
      </c>
      <c r="NJ760" s="6">
        <f t="shared" si="637"/>
        <v>0.450502152080344</v>
      </c>
      <c r="OF760" s="1">
        <f t="shared" si="638"/>
        <v>0.493487957181088</v>
      </c>
      <c r="PN760" s="1">
        <f t="shared" si="639"/>
        <v>0.484765802637563</v>
      </c>
      <c r="QV760" s="1">
        <f t="shared" si="640"/>
        <v>0.461602324616023</v>
      </c>
      <c r="SD760" s="1">
        <f t="shared" si="641"/>
        <v>0.450502152080344</v>
      </c>
      <c r="TN760" s="1">
        <f t="shared" si="642"/>
        <v>0.493373387524298</v>
      </c>
      <c r="TQ760" s="6">
        <f t="shared" si="643"/>
        <v>0.493323442136498</v>
      </c>
      <c r="TT760" s="6">
        <f t="shared" si="644"/>
        <v>0.484731084776664</v>
      </c>
      <c r="TW760" s="6">
        <f t="shared" si="645"/>
        <v>0.461572052401747</v>
      </c>
      <c r="TZ760" s="6">
        <f t="shared" si="646"/>
        <v>0.479806138933764</v>
      </c>
      <c r="UV760" s="1">
        <f t="shared" si="647"/>
        <v>0.493323442136498</v>
      </c>
      <c r="WD760" s="1">
        <f t="shared" si="648"/>
        <v>0.484731084776664</v>
      </c>
      <c r="XL760" s="1">
        <f t="shared" si="649"/>
        <v>0.461572052401747</v>
      </c>
      <c r="YT760" s="1">
        <f t="shared" si="650"/>
        <v>0.479806138933764</v>
      </c>
    </row>
    <row r="761" spans="18:670">
      <c r="R761" s="1">
        <f t="shared" si="615"/>
        <v>0.493328250095311</v>
      </c>
      <c r="U761" s="6">
        <f t="shared" si="616"/>
        <v>0.493241956976966</v>
      </c>
      <c r="X761" s="6">
        <f t="shared" si="617"/>
        <v>0.483304898854497</v>
      </c>
      <c r="AA761" s="6">
        <f t="shared" si="618"/>
        <v>0.453772582359192</v>
      </c>
      <c r="AD761" s="6">
        <f t="shared" si="619"/>
        <v>0.4453125</v>
      </c>
      <c r="AZ761" s="1">
        <f t="shared" si="620"/>
        <v>0.493241956976966</v>
      </c>
      <c r="CH761" s="1">
        <f t="shared" si="621"/>
        <v>0.483304898854497</v>
      </c>
      <c r="DP761" s="1">
        <f t="shared" si="622"/>
        <v>0.453772582359192</v>
      </c>
      <c r="EX761" s="1">
        <f t="shared" si="623"/>
        <v>0.4453125</v>
      </c>
      <c r="GH761" s="1">
        <f t="shared" si="624"/>
        <v>0.493064791943758</v>
      </c>
      <c r="GK761" s="6">
        <f t="shared" si="625"/>
        <v>0.492717032433482</v>
      </c>
      <c r="GN761" s="6">
        <f t="shared" si="626"/>
        <v>0.483162518301611</v>
      </c>
      <c r="GQ761" s="6">
        <f t="shared" si="627"/>
        <v>0.454085321764281</v>
      </c>
      <c r="GT761" s="6">
        <f t="shared" si="628"/>
        <v>0.443349753694581</v>
      </c>
      <c r="HP761" s="1">
        <f t="shared" si="629"/>
        <v>0.492717032433482</v>
      </c>
      <c r="IX761" s="1">
        <f t="shared" si="630"/>
        <v>0.483162518301611</v>
      </c>
      <c r="KF761" s="1">
        <f t="shared" si="631"/>
        <v>0.454085321764281</v>
      </c>
      <c r="LN761" s="1">
        <f t="shared" si="632"/>
        <v>0.443349753694581</v>
      </c>
      <c r="MX761" s="1">
        <f t="shared" si="633"/>
        <v>0.493421052631579</v>
      </c>
      <c r="NA761" s="6">
        <f t="shared" si="634"/>
        <v>0.493384085553743</v>
      </c>
      <c r="ND761" s="6">
        <f t="shared" si="635"/>
        <v>0.484827586206897</v>
      </c>
      <c r="NG761" s="6">
        <f t="shared" si="636"/>
        <v>0.46118530884808</v>
      </c>
      <c r="NJ761" s="6">
        <f t="shared" si="637"/>
        <v>0.451070336391437</v>
      </c>
      <c r="OF761" s="1">
        <f t="shared" si="638"/>
        <v>0.493384085553743</v>
      </c>
      <c r="PN761" s="1">
        <f t="shared" si="639"/>
        <v>0.484827586206897</v>
      </c>
      <c r="QV761" s="1">
        <f t="shared" si="640"/>
        <v>0.46118530884808</v>
      </c>
      <c r="SD761" s="1">
        <f t="shared" si="641"/>
        <v>0.451070336391437</v>
      </c>
      <c r="TN761" s="1">
        <f t="shared" si="642"/>
        <v>0.493435060326473</v>
      </c>
      <c r="TQ761" s="6">
        <f t="shared" si="643"/>
        <v>0.49348933761087</v>
      </c>
      <c r="TT761" s="6">
        <f t="shared" si="644"/>
        <v>0.484862178038861</v>
      </c>
      <c r="TW761" s="6">
        <f t="shared" si="645"/>
        <v>0.461735784523301</v>
      </c>
      <c r="TZ761" s="6">
        <f t="shared" si="646"/>
        <v>0.454828660436137</v>
      </c>
      <c r="UV761" s="1">
        <f t="shared" si="647"/>
        <v>0.49348933761087</v>
      </c>
      <c r="WD761" s="1">
        <f t="shared" si="648"/>
        <v>0.484862178038861</v>
      </c>
      <c r="XL761" s="1">
        <f t="shared" si="649"/>
        <v>0.461735784523301</v>
      </c>
      <c r="YT761" s="1">
        <f t="shared" si="650"/>
        <v>0.454828660436137</v>
      </c>
    </row>
    <row r="762" spans="18:670">
      <c r="R762" s="1">
        <f t="shared" si="615"/>
        <v>0.493166287015945</v>
      </c>
      <c r="U762" s="6">
        <f t="shared" si="616"/>
        <v>0.493371757925072</v>
      </c>
      <c r="X762" s="6">
        <f t="shared" si="617"/>
        <v>0.483079941147621</v>
      </c>
      <c r="AA762" s="6">
        <f t="shared" si="618"/>
        <v>0.455360344209394</v>
      </c>
      <c r="AD762" s="6">
        <f t="shared" si="619"/>
        <v>0.444987775061125</v>
      </c>
      <c r="AZ762" s="1">
        <f t="shared" si="620"/>
        <v>0.493371757925072</v>
      </c>
      <c r="CH762" s="1">
        <f t="shared" si="621"/>
        <v>0.483079941147621</v>
      </c>
      <c r="DP762" s="1">
        <f t="shared" si="622"/>
        <v>0.455360344209394</v>
      </c>
      <c r="EX762" s="1">
        <f t="shared" si="623"/>
        <v>0.444987775061125</v>
      </c>
      <c r="GH762" s="1">
        <f t="shared" si="624"/>
        <v>0.493051589567866</v>
      </c>
      <c r="GK762" s="6">
        <f t="shared" si="625"/>
        <v>0.492847344699197</v>
      </c>
      <c r="GN762" s="6">
        <f t="shared" si="626"/>
        <v>0.483201581027668</v>
      </c>
      <c r="GQ762" s="6">
        <f t="shared" si="627"/>
        <v>0.453829634931997</v>
      </c>
      <c r="GT762" s="6">
        <f t="shared" si="628"/>
        <v>0.444444444444444</v>
      </c>
      <c r="HP762" s="1">
        <f t="shared" si="629"/>
        <v>0.492847344699197</v>
      </c>
      <c r="IX762" s="1">
        <f t="shared" si="630"/>
        <v>0.483201581027668</v>
      </c>
      <c r="KF762" s="1">
        <f t="shared" si="631"/>
        <v>0.453829634931997</v>
      </c>
      <c r="LN762" s="1">
        <f t="shared" si="632"/>
        <v>0.444444444444444</v>
      </c>
      <c r="MX762" s="1">
        <f t="shared" si="633"/>
        <v>0.493274336283186</v>
      </c>
      <c r="NA762" s="6">
        <f t="shared" si="634"/>
        <v>0.493513513513513</v>
      </c>
      <c r="ND762" s="6">
        <f t="shared" si="635"/>
        <v>0.485014870738961</v>
      </c>
      <c r="NG762" s="6">
        <f t="shared" si="636"/>
        <v>0.462220346137611</v>
      </c>
      <c r="NJ762" s="6">
        <f t="shared" si="637"/>
        <v>0.450151057401813</v>
      </c>
      <c r="OF762" s="1">
        <f t="shared" si="638"/>
        <v>0.493513513513513</v>
      </c>
      <c r="PN762" s="1">
        <f t="shared" si="639"/>
        <v>0.485014870738961</v>
      </c>
      <c r="QV762" s="1">
        <f t="shared" si="640"/>
        <v>0.462220346137611</v>
      </c>
      <c r="SD762" s="1">
        <f t="shared" si="641"/>
        <v>0.450151057401813</v>
      </c>
      <c r="TN762" s="1">
        <f t="shared" si="642"/>
        <v>0.493522626441881</v>
      </c>
      <c r="TQ762" s="6">
        <f t="shared" si="643"/>
        <v>0.49338057057617</v>
      </c>
      <c r="TT762" s="6">
        <f t="shared" si="644"/>
        <v>0.484786557674841</v>
      </c>
      <c r="TW762" s="6">
        <f t="shared" si="645"/>
        <v>0.461605967529618</v>
      </c>
      <c r="TZ762" s="6">
        <f t="shared" si="646"/>
        <v>0.478187919463087</v>
      </c>
      <c r="UV762" s="1">
        <f t="shared" si="647"/>
        <v>0.49338057057617</v>
      </c>
      <c r="WD762" s="1">
        <f t="shared" si="648"/>
        <v>0.484786557674841</v>
      </c>
      <c r="XL762" s="1">
        <f t="shared" si="649"/>
        <v>0.461605967529618</v>
      </c>
      <c r="YT762" s="1">
        <f t="shared" si="650"/>
        <v>0.478187919463087</v>
      </c>
    </row>
    <row r="763" spans="18:670">
      <c r="R763" s="1">
        <f t="shared" si="615"/>
        <v>0.495695182267815</v>
      </c>
      <c r="U763" s="6">
        <f t="shared" si="616"/>
        <v>0.495335486185863</v>
      </c>
      <c r="X763" s="6">
        <f t="shared" si="617"/>
        <v>0.485067873303167</v>
      </c>
      <c r="AA763" s="6">
        <f t="shared" si="618"/>
        <v>0.449931412894376</v>
      </c>
      <c r="AD763" s="6">
        <f t="shared" si="619"/>
        <v>0.431438127090301</v>
      </c>
      <c r="AZ763" s="1">
        <f t="shared" si="620"/>
        <v>0.495335486185863</v>
      </c>
      <c r="CH763" s="1">
        <f t="shared" si="621"/>
        <v>0.485067873303167</v>
      </c>
      <c r="DP763" s="1">
        <f t="shared" si="622"/>
        <v>0.449931412894376</v>
      </c>
      <c r="EX763" s="1">
        <f t="shared" si="623"/>
        <v>0.431438127090301</v>
      </c>
      <c r="GH763" s="1">
        <f t="shared" si="624"/>
        <v>0.49537208441318</v>
      </c>
      <c r="GK763" s="6">
        <f t="shared" si="625"/>
        <v>0.495303916356548</v>
      </c>
      <c r="GN763" s="6">
        <f t="shared" si="626"/>
        <v>0.484935755427559</v>
      </c>
      <c r="GQ763" s="6">
        <f t="shared" si="627"/>
        <v>0.449860724233983</v>
      </c>
      <c r="GT763" s="6">
        <f t="shared" si="628"/>
        <v>0.432343234323432</v>
      </c>
      <c r="HP763" s="1">
        <f t="shared" si="629"/>
        <v>0.495303916356548</v>
      </c>
      <c r="IX763" s="1">
        <f t="shared" si="630"/>
        <v>0.484935755427559</v>
      </c>
      <c r="KF763" s="1">
        <f t="shared" si="631"/>
        <v>0.449860724233983</v>
      </c>
      <c r="LN763" s="1">
        <f t="shared" si="632"/>
        <v>0.432343234323432</v>
      </c>
      <c r="MX763" s="1">
        <f t="shared" si="633"/>
        <v>0.495881949210707</v>
      </c>
      <c r="NA763" s="6">
        <f t="shared" si="634"/>
        <v>0.495699106088717</v>
      </c>
      <c r="ND763" s="6">
        <f t="shared" si="635"/>
        <v>0.487373192315994</v>
      </c>
      <c r="NG763" s="6">
        <f t="shared" si="636"/>
        <v>0.453759723422645</v>
      </c>
      <c r="NJ763" s="6">
        <f t="shared" si="637"/>
        <v>0.440639269406393</v>
      </c>
      <c r="OF763" s="1">
        <f t="shared" si="638"/>
        <v>0.495699106088717</v>
      </c>
      <c r="PN763" s="1">
        <f t="shared" si="639"/>
        <v>0.487373192315994</v>
      </c>
      <c r="QV763" s="1">
        <f t="shared" si="640"/>
        <v>0.453759723422645</v>
      </c>
      <c r="SD763" s="1">
        <f t="shared" si="641"/>
        <v>0.440639269406393</v>
      </c>
      <c r="TN763" s="1">
        <f t="shared" si="642"/>
        <v>0.495691928960788</v>
      </c>
      <c r="TQ763" s="6">
        <f t="shared" si="643"/>
        <v>0.495615573482988</v>
      </c>
      <c r="TT763" s="6">
        <f t="shared" si="644"/>
        <v>0.487430762675756</v>
      </c>
      <c r="TW763" s="6">
        <f t="shared" si="645"/>
        <v>0.453746337379657</v>
      </c>
      <c r="TZ763" s="6">
        <f t="shared" si="646"/>
        <v>0.43953488372093</v>
      </c>
      <c r="UV763" s="1">
        <f t="shared" si="647"/>
        <v>0.495615573482988</v>
      </c>
      <c r="WD763" s="1">
        <f t="shared" si="648"/>
        <v>0.487430762675756</v>
      </c>
      <c r="XL763" s="1">
        <f t="shared" si="649"/>
        <v>0.453746337379657</v>
      </c>
      <c r="YT763" s="1">
        <f t="shared" si="650"/>
        <v>0.43953488372093</v>
      </c>
    </row>
    <row r="764" spans="18:670">
      <c r="R764" s="1">
        <f t="shared" si="615"/>
        <v>0.495490417136415</v>
      </c>
      <c r="U764" s="6">
        <f t="shared" si="616"/>
        <v>0.495367070563079</v>
      </c>
      <c r="X764" s="6">
        <f t="shared" si="617"/>
        <v>0.485368536853685</v>
      </c>
      <c r="AA764" s="6">
        <f t="shared" si="618"/>
        <v>0.450116009280742</v>
      </c>
      <c r="AD764" s="6">
        <f t="shared" si="619"/>
        <v>0.433898305084746</v>
      </c>
      <c r="AZ764" s="1">
        <f t="shared" si="620"/>
        <v>0.495367070563079</v>
      </c>
      <c r="CH764" s="1">
        <f t="shared" si="621"/>
        <v>0.485368536853685</v>
      </c>
      <c r="DP764" s="1">
        <f t="shared" si="622"/>
        <v>0.450116009280742</v>
      </c>
      <c r="EX764" s="1">
        <f t="shared" si="623"/>
        <v>0.433898305084746</v>
      </c>
      <c r="GH764" s="1">
        <f t="shared" si="624"/>
        <v>0.495156482861401</v>
      </c>
      <c r="GK764" s="6">
        <f t="shared" si="625"/>
        <v>0.495362112022833</v>
      </c>
      <c r="GN764" s="6">
        <f t="shared" si="626"/>
        <v>0.484954974741928</v>
      </c>
      <c r="GQ764" s="6">
        <f t="shared" si="627"/>
        <v>0.449315068493151</v>
      </c>
      <c r="GT764" s="6">
        <f t="shared" si="628"/>
        <v>0.43298969072165</v>
      </c>
      <c r="HP764" s="1">
        <f t="shared" si="629"/>
        <v>0.495362112022833</v>
      </c>
      <c r="IX764" s="1">
        <f t="shared" si="630"/>
        <v>0.484954974741928</v>
      </c>
      <c r="KF764" s="1">
        <f t="shared" si="631"/>
        <v>0.449315068493151</v>
      </c>
      <c r="LN764" s="1">
        <f t="shared" si="632"/>
        <v>0.43298969072165</v>
      </c>
      <c r="MX764" s="1">
        <f t="shared" si="633"/>
        <v>0.495840554592721</v>
      </c>
      <c r="NA764" s="6">
        <f t="shared" si="634"/>
        <v>0.495713565305093</v>
      </c>
      <c r="ND764" s="6">
        <f t="shared" si="635"/>
        <v>0.487396784006953</v>
      </c>
      <c r="NG764" s="6">
        <f t="shared" si="636"/>
        <v>0.453189726594863</v>
      </c>
      <c r="NJ764" s="6">
        <f t="shared" si="637"/>
        <v>0.44</v>
      </c>
      <c r="OF764" s="1">
        <f t="shared" si="638"/>
        <v>0.495713565305093</v>
      </c>
      <c r="PN764" s="1">
        <f t="shared" si="639"/>
        <v>0.487396784006953</v>
      </c>
      <c r="QV764" s="1">
        <f t="shared" si="640"/>
        <v>0.453189726594863</v>
      </c>
      <c r="SD764" s="1">
        <f t="shared" si="641"/>
        <v>0.44</v>
      </c>
      <c r="TN764" s="1">
        <f t="shared" si="642"/>
        <v>0.495917642882499</v>
      </c>
      <c r="TQ764" s="6">
        <f t="shared" si="643"/>
        <v>0.495714775454234</v>
      </c>
      <c r="TT764" s="6">
        <f t="shared" si="644"/>
        <v>0.487481275411941</v>
      </c>
      <c r="TW764" s="6">
        <f t="shared" si="645"/>
        <v>0.452862677572105</v>
      </c>
      <c r="TZ764" s="6">
        <f t="shared" si="646"/>
        <v>0.440677966101695</v>
      </c>
      <c r="UV764" s="1">
        <f t="shared" si="647"/>
        <v>0.495714775454234</v>
      </c>
      <c r="WD764" s="1">
        <f t="shared" si="648"/>
        <v>0.487481275411941</v>
      </c>
      <c r="XL764" s="1">
        <f t="shared" si="649"/>
        <v>0.452862677572105</v>
      </c>
      <c r="YT764" s="1">
        <f t="shared" si="650"/>
        <v>0.440677966101695</v>
      </c>
    </row>
    <row r="765" spans="18:670">
      <c r="R765" s="1">
        <f t="shared" si="615"/>
        <v>0.495487198379075</v>
      </c>
      <c r="U765" s="6">
        <f t="shared" si="616"/>
        <v>0.495527728085868</v>
      </c>
      <c r="X765" s="6">
        <f t="shared" si="617"/>
        <v>0.485182632667126</v>
      </c>
      <c r="AA765" s="6">
        <f t="shared" si="618"/>
        <v>0.450686106346484</v>
      </c>
      <c r="AD765" s="6">
        <f t="shared" si="619"/>
        <v>0.43448275862069</v>
      </c>
      <c r="AZ765" s="1">
        <f t="shared" si="620"/>
        <v>0.495527728085868</v>
      </c>
      <c r="CH765" s="1">
        <f t="shared" si="621"/>
        <v>0.485182632667126</v>
      </c>
      <c r="DP765" s="1">
        <f t="shared" si="622"/>
        <v>0.450686106346484</v>
      </c>
      <c r="EX765" s="1">
        <f t="shared" si="623"/>
        <v>0.43448275862069</v>
      </c>
      <c r="GH765" s="1">
        <f t="shared" si="624"/>
        <v>0.495614853517447</v>
      </c>
      <c r="GK765" s="6">
        <f t="shared" si="625"/>
        <v>0.495394969890188</v>
      </c>
      <c r="GN765" s="6">
        <f t="shared" si="626"/>
        <v>0.485043208508753</v>
      </c>
      <c r="GQ765" s="6">
        <f t="shared" si="627"/>
        <v>0.45043398812243</v>
      </c>
      <c r="GT765" s="6">
        <f t="shared" si="628"/>
        <v>0.431972789115646</v>
      </c>
      <c r="HP765" s="1">
        <f t="shared" si="629"/>
        <v>0.495394969890188</v>
      </c>
      <c r="IX765" s="1">
        <f t="shared" si="630"/>
        <v>0.485043208508753</v>
      </c>
      <c r="KF765" s="1">
        <f t="shared" si="631"/>
        <v>0.45043398812243</v>
      </c>
      <c r="LN765" s="1">
        <f t="shared" si="632"/>
        <v>0.431972789115646</v>
      </c>
      <c r="MX765" s="1">
        <f t="shared" si="633"/>
        <v>0.495751690653719</v>
      </c>
      <c r="NA765" s="6">
        <f t="shared" si="634"/>
        <v>0.495955510616785</v>
      </c>
      <c r="ND765" s="6">
        <f t="shared" si="635"/>
        <v>0.487295434969854</v>
      </c>
      <c r="NG765" s="6">
        <f t="shared" si="636"/>
        <v>0.453125</v>
      </c>
      <c r="NJ765" s="6">
        <f t="shared" si="637"/>
        <v>0.439429928741093</v>
      </c>
      <c r="OF765" s="1">
        <f t="shared" si="638"/>
        <v>0.495955510616785</v>
      </c>
      <c r="PN765" s="1">
        <f t="shared" si="639"/>
        <v>0.487295434969854</v>
      </c>
      <c r="QV765" s="1">
        <f t="shared" si="640"/>
        <v>0.453125</v>
      </c>
      <c r="SD765" s="1">
        <f t="shared" si="641"/>
        <v>0.439429928741093</v>
      </c>
      <c r="TN765" s="1">
        <f t="shared" si="642"/>
        <v>0.495920539198297</v>
      </c>
      <c r="TQ765" s="6">
        <f t="shared" si="643"/>
        <v>0.495671745152355</v>
      </c>
      <c r="TT765" s="6">
        <f t="shared" si="644"/>
        <v>0.487551418055856</v>
      </c>
      <c r="TW765" s="6">
        <f t="shared" si="645"/>
        <v>0.452846588439809</v>
      </c>
      <c r="TZ765" s="6">
        <f t="shared" si="646"/>
        <v>0.440476190476191</v>
      </c>
      <c r="UV765" s="1">
        <f t="shared" si="647"/>
        <v>0.495671745152355</v>
      </c>
      <c r="WD765" s="1">
        <f t="shared" si="648"/>
        <v>0.487551418055856</v>
      </c>
      <c r="XL765" s="1">
        <f t="shared" si="649"/>
        <v>0.452846588439809</v>
      </c>
      <c r="YT765" s="1">
        <f t="shared" si="650"/>
        <v>0.440476190476191</v>
      </c>
    </row>
    <row r="769" spans="17:672">
      <c r="Q769" s="1" t="s">
        <v>78</v>
      </c>
      <c r="R769" s="1">
        <f>AVERAGE(R733:R735)</f>
        <v>0.495513038610097</v>
      </c>
      <c r="S769" s="1">
        <f>STDEVA(R733:R735)</f>
        <v>0.000124190239862181</v>
      </c>
      <c r="T769" s="1" t="str">
        <f>T786</f>
        <v>a</v>
      </c>
      <c r="U769" s="1">
        <f>AVERAGE(U733:U735)</f>
        <v>0.495535037398165</v>
      </c>
      <c r="V769" s="1">
        <f>STDEVA(U733:U735)</f>
        <v>0.000167227100376898</v>
      </c>
      <c r="W769" s="1" t="str">
        <f>W786</f>
        <v>a</v>
      </c>
      <c r="X769" s="1">
        <f>AVERAGE(X733:X735)</f>
        <v>0.485161560123683</v>
      </c>
      <c r="Y769" s="1">
        <f>STDEVA(X733:X735)</f>
        <v>6.0984853084988e-5</v>
      </c>
      <c r="Z769" s="1" t="str">
        <f>Z786</f>
        <v>a</v>
      </c>
      <c r="AA769" s="1">
        <f>AVERAGE(AA733:AA735)</f>
        <v>0.479661997609722</v>
      </c>
      <c r="AB769" s="1">
        <f>STDEVA(AA733:AA735)</f>
        <v>0.000468496077752002</v>
      </c>
      <c r="AC769" s="1" t="str">
        <f>AC786</f>
        <v>a</v>
      </c>
      <c r="AD769" s="1">
        <f>AVERAGE(AD733:AD735)</f>
        <v>0.451701831022774</v>
      </c>
      <c r="AE769" s="1">
        <f>STDEVA(AD733:AD735)</f>
        <v>0.000737556188640583</v>
      </c>
      <c r="AF769" s="1" t="str">
        <f>AF786</f>
        <v>a</v>
      </c>
      <c r="GH769" s="1">
        <f>AVERAGE(GH733:GH735)</f>
        <v>0.495595573778486</v>
      </c>
      <c r="GI769" s="1">
        <f>STDEVA(GH733:GH735)</f>
        <v>0.000106800738131366</v>
      </c>
      <c r="GJ769" s="1" t="str">
        <f>GJ786</f>
        <v>a</v>
      </c>
      <c r="GK769" s="1">
        <f>AVERAGE(GK733:GK735)</f>
        <v>0.495518714972816</v>
      </c>
      <c r="GL769" s="1">
        <f>STDEVA(GK733:GK735)</f>
        <v>0.000122532390124011</v>
      </c>
      <c r="GM769" s="1" t="str">
        <f>GM786</f>
        <v>ab</v>
      </c>
      <c r="GN769" s="1">
        <f>AVERAGE(GN733:GN735)</f>
        <v>0.485197205896058</v>
      </c>
      <c r="GO769" s="1">
        <f>STDEVA(GN733:GN735)</f>
        <v>0.000117434620180798</v>
      </c>
      <c r="GP769" s="1" t="str">
        <f>GP786</f>
        <v>a</v>
      </c>
      <c r="GQ769" s="1">
        <f>AVERAGE(GQ733:GQ735)</f>
        <v>0.479851255866116</v>
      </c>
      <c r="GR769" s="1">
        <f>STDEVA(GQ733:GQ735)</f>
        <v>0.000443371868176619</v>
      </c>
      <c r="GS769" s="1" t="str">
        <f>GS786</f>
        <v>a</v>
      </c>
      <c r="GT769" s="1">
        <f>AVERAGE(GT733:GT735)</f>
        <v>0.451278275108247</v>
      </c>
      <c r="GU769" s="1">
        <f>STDEVA(GT733:GT735)</f>
        <v>0.000573386128063113</v>
      </c>
      <c r="GV769" s="1" t="str">
        <f>GV786</f>
        <v>a</v>
      </c>
      <c r="MX769" s="1">
        <f>AVERAGE(MX733:MX735)</f>
        <v>0.495828931383268</v>
      </c>
      <c r="MY769" s="1">
        <f>STDEVA(MX733:MX735)</f>
        <v>0.000142819942921786</v>
      </c>
      <c r="MZ769" s="1" t="str">
        <f>MZ786</f>
        <v>a</v>
      </c>
      <c r="NA769" s="1">
        <f>AVERAGE(NA733:NA735)</f>
        <v>0.495790727432053</v>
      </c>
      <c r="NB769" s="1">
        <f>STDEVA(NA733:NA735)</f>
        <v>3.10354278054146e-5</v>
      </c>
      <c r="NC769" s="1" t="str">
        <f>NC786</f>
        <v>a</v>
      </c>
      <c r="ND769" s="1">
        <f>AVERAGE(ND733:ND735)</f>
        <v>0.487603278395703</v>
      </c>
      <c r="NE769" s="1">
        <f>STDEVA(ND733:ND735)</f>
        <v>9.92268158910569e-5</v>
      </c>
      <c r="NF769" s="1" t="str">
        <f>NF786</f>
        <v>a</v>
      </c>
      <c r="NG769" s="1">
        <f>AVERAGE(NG733:NG735)</f>
        <v>0.48086251255377</v>
      </c>
      <c r="NH769" s="1">
        <f>STDEVA(NG733:NG735)</f>
        <v>0.000385132812294825</v>
      </c>
      <c r="NI769" s="1" t="str">
        <f>NI786</f>
        <v>a</v>
      </c>
      <c r="NJ769" s="1">
        <f>AVERAGE(NJ733:NJ735)</f>
        <v>0.460811480209681</v>
      </c>
      <c r="NK769" s="1">
        <f>STDEVA(NJ733:NJ735)</f>
        <v>0.000275638345231029</v>
      </c>
      <c r="NL769" s="1" t="str">
        <f>NL786</f>
        <v>a</v>
      </c>
      <c r="TN769" s="1">
        <f>AVERAGE(TN733:TN735)</f>
        <v>0.495873161063575</v>
      </c>
      <c r="TO769" s="1">
        <f>STDEVA(TN733:TN735)</f>
        <v>0.000129704897189675</v>
      </c>
      <c r="TP769" s="1" t="str">
        <f>TP786</f>
        <v>a</v>
      </c>
      <c r="TQ769" s="1">
        <f>AVERAGE(TQ733:TQ735)</f>
        <v>0.495786434370906</v>
      </c>
      <c r="TR769" s="1">
        <f>STDEVA(TQ733:TQ735)</f>
        <v>4.02882979663306e-5</v>
      </c>
      <c r="TS769" s="1" t="str">
        <f>TS786</f>
        <v>a</v>
      </c>
      <c r="TT769" s="1">
        <f>AVERAGE(TT733:TT735)</f>
        <v>0.487547494394354</v>
      </c>
      <c r="TU769" s="1">
        <f>STDEVA(TT733:TT735)</f>
        <v>7.39396768533955e-5</v>
      </c>
      <c r="TV769" s="1" t="str">
        <f>TV786</f>
        <v>a</v>
      </c>
      <c r="TW769" s="1">
        <f>AVERAGE(TW733:TW735)</f>
        <v>0.480867845385813</v>
      </c>
      <c r="TX769" s="1">
        <f>STDEVA(TW733:TW735)</f>
        <v>0.000312229640010839</v>
      </c>
      <c r="TY769" s="1" t="str">
        <f>TY786</f>
        <v>a</v>
      </c>
      <c r="TZ769" s="1">
        <f>AVERAGE(TZ733:TZ735)</f>
        <v>0.461326298776942</v>
      </c>
      <c r="UA769" s="1">
        <f>STDEVA(TZ733:TZ735)</f>
        <v>0.000228186423518538</v>
      </c>
      <c r="UB769" s="1" t="str">
        <f>UB786</f>
        <v>b</v>
      </c>
      <c r="UV769" s="1">
        <f>AVERAGE(UV733:UV735)</f>
        <v>0.495786434370906</v>
      </c>
      <c r="UW769" s="1">
        <f>STDEVA(UV733:UV735)</f>
        <v>4.02882979663306e-5</v>
      </c>
      <c r="UX769" s="1">
        <f>UX786</f>
        <v>0</v>
      </c>
      <c r="WD769" s="1">
        <f>AVERAGE(WD733:WD735)</f>
        <v>0.487547494394354</v>
      </c>
      <c r="WE769" s="1">
        <f>STDEVA(WD733:WD735)</f>
        <v>7.39396768533955e-5</v>
      </c>
      <c r="WF769" s="1">
        <f>WF786</f>
        <v>0</v>
      </c>
      <c r="XL769" s="1">
        <f>AVERAGE(XL733:XL735)</f>
        <v>0.480867845385813</v>
      </c>
      <c r="XM769" s="1">
        <f>STDEVA(XL733:XL735)</f>
        <v>0.000312229640010839</v>
      </c>
      <c r="XN769" s="1">
        <f>XN786</f>
        <v>0</v>
      </c>
      <c r="YT769" s="1">
        <f>AVERAGE(YT733:YT735)</f>
        <v>0.461326298776942</v>
      </c>
      <c r="YU769" s="1">
        <f>STDEVA(YT733:YT735)</f>
        <v>0.000228186423518538</v>
      </c>
      <c r="YV769" s="1">
        <f>YV786</f>
        <v>0</v>
      </c>
    </row>
    <row r="770" spans="17:672">
      <c r="Q770" s="1" t="s">
        <v>81</v>
      </c>
      <c r="R770" s="1">
        <f>AVERAGE(R736:R738)</f>
        <v>0.495504660947034</v>
      </c>
      <c r="S770" s="1">
        <f>STDEVA(R736:R738)</f>
        <v>9.54006406301637e-5</v>
      </c>
      <c r="T770" s="1" t="str">
        <f>T787</f>
        <v>a</v>
      </c>
      <c r="U770" s="1">
        <f>AVERAGE(U736:U738)</f>
        <v>0.495465909486704</v>
      </c>
      <c r="V770" s="1">
        <f>STDEVA(U736:U738)</f>
        <v>5.68989753620664e-5</v>
      </c>
      <c r="W770" s="1" t="str">
        <f>W787</f>
        <v>a</v>
      </c>
      <c r="X770" s="1">
        <f>AVERAGE(X736:X738)</f>
        <v>0.485203837336628</v>
      </c>
      <c r="Y770" s="1">
        <f>STDEVA(X736:X738)</f>
        <v>1.63987761799507e-5</v>
      </c>
      <c r="Z770" s="1" t="str">
        <f>Z787</f>
        <v>a</v>
      </c>
      <c r="AA770" s="1">
        <f>AVERAGE(AA736:AA738)</f>
        <v>0.476808432425033</v>
      </c>
      <c r="AB770" s="1">
        <f>STDEVA(AA736:AA738)</f>
        <v>0.000455686139777747</v>
      </c>
      <c r="AC770" s="1" t="str">
        <f>AC787</f>
        <v>b</v>
      </c>
      <c r="AD770" s="1">
        <f>AVERAGE(AD736:AD738)</f>
        <v>0.450319378563335</v>
      </c>
      <c r="AE770" s="1">
        <f>STDEVA(AD736:AD738)</f>
        <v>0.000515659474883574</v>
      </c>
      <c r="AF770" s="1" t="str">
        <f>AF787</f>
        <v>abc</v>
      </c>
      <c r="GH770" s="1">
        <f>AVERAGE(GH736:GH738)</f>
        <v>0.495533394557805</v>
      </c>
      <c r="GI770" s="1">
        <f>STDEVA(GH736:GH738)</f>
        <v>2.66264428419428e-5</v>
      </c>
      <c r="GJ770" s="1" t="str">
        <f>GJ787</f>
        <v>a</v>
      </c>
      <c r="GK770" s="1">
        <f>AVERAGE(GK736:GK738)</f>
        <v>0.495546167062793</v>
      </c>
      <c r="GL770" s="1">
        <f>STDEVA(GK736:GK738)</f>
        <v>0.000132707392464854</v>
      </c>
      <c r="GM770" s="1" t="str">
        <f>GM787</f>
        <v>a</v>
      </c>
      <c r="GN770" s="1">
        <f>AVERAGE(GN736:GN738)</f>
        <v>0.485175951383341</v>
      </c>
      <c r="GO770" s="1">
        <f>STDEVA(GN736:GN738)</f>
        <v>0.00011275622444603</v>
      </c>
      <c r="GP770" s="1" t="str">
        <f>GP787</f>
        <v>a</v>
      </c>
      <c r="GQ770" s="1">
        <f>AVERAGE(GQ736:GQ738)</f>
        <v>0.476819415529716</v>
      </c>
      <c r="GR770" s="1">
        <f>STDEVA(GQ736:GQ738)</f>
        <v>0.000410876319728237</v>
      </c>
      <c r="GS770" s="1" t="str">
        <f>GS787</f>
        <v>b</v>
      </c>
      <c r="GT770" s="1">
        <f>AVERAGE(GT736:GT738)</f>
        <v>0.449858846002329</v>
      </c>
      <c r="GU770" s="1">
        <f>STDEVA(GT736:GT738)</f>
        <v>0.000955956699912469</v>
      </c>
      <c r="GV770" s="1" t="str">
        <f>GV787</f>
        <v>bc</v>
      </c>
      <c r="MX770" s="1">
        <f>AVERAGE(MX736:MX738)</f>
        <v>0.495874544704544</v>
      </c>
      <c r="MY770" s="1">
        <f>STDEVA(MX736:MX738)</f>
        <v>5.84986991093268e-5</v>
      </c>
      <c r="MZ770" s="1" t="str">
        <f>MZ787</f>
        <v>a</v>
      </c>
      <c r="NA770" s="1">
        <f>AVERAGE(NA736:NA738)</f>
        <v>0.495683579036387</v>
      </c>
      <c r="NB770" s="1">
        <f>STDEVA(NA736:NA738)</f>
        <v>0.000138237174974514</v>
      </c>
      <c r="NC770" s="1" t="str">
        <f>NC787</f>
        <v>a</v>
      </c>
      <c r="ND770" s="1">
        <f>AVERAGE(ND736:ND738)</f>
        <v>0.487525485014231</v>
      </c>
      <c r="NE770" s="1">
        <f>STDEVA(ND736:ND738)</f>
        <v>5.92943785364984e-5</v>
      </c>
      <c r="NF770" s="1" t="str">
        <f>NF787</f>
        <v>a</v>
      </c>
      <c r="NG770" s="1">
        <f>AVERAGE(NG736:NG738)</f>
        <v>0.479417560933752</v>
      </c>
      <c r="NH770" s="1">
        <f>STDEVA(NG736:NG738)</f>
        <v>0.00050813936197133</v>
      </c>
      <c r="NI770" s="1" t="str">
        <f>NI787</f>
        <v>b</v>
      </c>
      <c r="NJ770" s="1">
        <f>AVERAGE(NJ736:NJ738)</f>
        <v>0.459702194146411</v>
      </c>
      <c r="NK770" s="1">
        <f>STDEVA(NJ736:NJ738)</f>
        <v>0.000293057444101393</v>
      </c>
      <c r="NL770" s="1" t="str">
        <f>NL787</f>
        <v>ab</v>
      </c>
      <c r="TN770" s="1">
        <f>AVERAGE(TN736:TN738)</f>
        <v>0.495894007760606</v>
      </c>
      <c r="TO770" s="1">
        <f>STDEVA(TN736:TN738)</f>
        <v>1.87544558379257e-5</v>
      </c>
      <c r="TP770" s="1" t="str">
        <f>TP787</f>
        <v>a</v>
      </c>
      <c r="TQ770" s="1">
        <f>AVERAGE(TQ736:TQ738)</f>
        <v>0.495671416641732</v>
      </c>
      <c r="TR770" s="1">
        <f>STDEVA(TQ736:TQ738)</f>
        <v>7.55116727587948e-5</v>
      </c>
      <c r="TS770" s="1" t="str">
        <f>TS787</f>
        <v>ab</v>
      </c>
      <c r="TT770" s="1">
        <f>AVERAGE(TT736:TT738)</f>
        <v>0.487598304570483</v>
      </c>
      <c r="TU770" s="1">
        <f>STDEVA(TT736:TT738)</f>
        <v>7.69321675793151e-5</v>
      </c>
      <c r="TV770" s="1" t="str">
        <f>TV787</f>
        <v>a</v>
      </c>
      <c r="TW770" s="1">
        <f>AVERAGE(TW736:TW738)</f>
        <v>0.479220064087889</v>
      </c>
      <c r="TX770" s="1">
        <f>STDEVA(TW736:TW738)</f>
        <v>0.000317649159274783</v>
      </c>
      <c r="TY770" s="1" t="str">
        <f>TY787</f>
        <v>b</v>
      </c>
      <c r="TZ770" s="1">
        <f>AVERAGE(TZ736:TZ738)</f>
        <v>0.459302274535359</v>
      </c>
      <c r="UA770" s="1">
        <f>STDEVA(TZ736:TZ738)</f>
        <v>0.000300998549012522</v>
      </c>
      <c r="UB770" s="1" t="str">
        <f>UB787</f>
        <v>bc</v>
      </c>
      <c r="UV770" s="1">
        <f>AVERAGE(UV736:UV738)</f>
        <v>0.495671416641732</v>
      </c>
      <c r="UW770" s="1">
        <f>STDEVA(UV736:UV738)</f>
        <v>7.55116727587948e-5</v>
      </c>
      <c r="UX770" s="1">
        <f>UX787</f>
        <v>0</v>
      </c>
      <c r="WD770" s="1">
        <f>AVERAGE(WD736:WD738)</f>
        <v>0.487598304570483</v>
      </c>
      <c r="WE770" s="1">
        <f>STDEVA(WD736:WD738)</f>
        <v>7.69321675793151e-5</v>
      </c>
      <c r="WF770" s="1">
        <f>WF787</f>
        <v>0</v>
      </c>
      <c r="XL770" s="1">
        <f>AVERAGE(XL736:XL738)</f>
        <v>0.479220064087889</v>
      </c>
      <c r="XM770" s="1">
        <f>STDEVA(XL736:XL738)</f>
        <v>0.000317649159274783</v>
      </c>
      <c r="XN770" s="1">
        <f>XN787</f>
        <v>0</v>
      </c>
      <c r="YT770" s="1">
        <f>AVERAGE(YT736:YT738)</f>
        <v>0.459302274535359</v>
      </c>
      <c r="YU770" s="1">
        <f>STDEVA(YT736:YT738)</f>
        <v>0.000300998549012522</v>
      </c>
      <c r="YV770" s="1">
        <f>YV787</f>
        <v>0</v>
      </c>
    </row>
    <row r="771" spans="17:670">
      <c r="Q771" s="1" t="s">
        <v>101</v>
      </c>
      <c r="R771" s="1">
        <f>AVERAGE(R733:R738)</f>
        <v>0.495508849778566</v>
      </c>
      <c r="U771" s="1">
        <f>AVERAGE(U733:U738)</f>
        <v>0.495500473442435</v>
      </c>
      <c r="X771" s="1">
        <f>AVERAGE(X733:X738)</f>
        <v>0.485182698730155</v>
      </c>
      <c r="AA771" s="1">
        <f>AVERAGE(AA733:AA738)</f>
        <v>0.478235215017377</v>
      </c>
      <c r="AD771" s="1">
        <f>AVERAGE(AD733:AD738)</f>
        <v>0.451010604793054</v>
      </c>
      <c r="GH771" s="1">
        <f>AVERAGE(GH733:GH738)</f>
        <v>0.495564484168146</v>
      </c>
      <c r="GK771" s="1">
        <f>AVERAGE(GK733:GK738)</f>
        <v>0.495532441017804</v>
      </c>
      <c r="GN771" s="1">
        <f>AVERAGE(GN733:GN738)</f>
        <v>0.4851865786397</v>
      </c>
      <c r="GQ771" s="1">
        <f>AVERAGE(GQ733:GQ738)</f>
        <v>0.478335335697916</v>
      </c>
      <c r="GT771" s="1">
        <f>AVERAGE(GT733:GT738)</f>
        <v>0.450568560555288</v>
      </c>
      <c r="MX771" s="1">
        <f>AVERAGE(MX733:MX738)</f>
        <v>0.495851738043906</v>
      </c>
      <c r="NA771" s="1">
        <f>AVERAGE(NA733:NA738)</f>
        <v>0.49573715323422</v>
      </c>
      <c r="ND771" s="1">
        <f>AVERAGE(ND733:ND738)</f>
        <v>0.487564381704967</v>
      </c>
      <c r="NG771" s="1">
        <f>AVERAGE(NG733:NG738)</f>
        <v>0.480140036743761</v>
      </c>
      <c r="NJ771" s="1">
        <f>AVERAGE(NJ733:NJ738)</f>
        <v>0.460256837178046</v>
      </c>
      <c r="TN771" s="1">
        <f>AVERAGE(TN733:TN738)</f>
        <v>0.495883584412091</v>
      </c>
      <c r="TQ771" s="1">
        <f>AVERAGE(TQ733:TQ738)</f>
        <v>0.495728925506319</v>
      </c>
      <c r="TT771" s="1">
        <f>AVERAGE(TT733:TT738)</f>
        <v>0.487572899482419</v>
      </c>
      <c r="TW771" s="1">
        <f>AVERAGE(TW733:TW738)</f>
        <v>0.480043954736851</v>
      </c>
      <c r="TZ771" s="1">
        <f>AVERAGE(TZ733:TZ738)</f>
        <v>0.46031428665615</v>
      </c>
      <c r="UV771" s="1">
        <f>AVERAGE(UV733:UV738)</f>
        <v>0.495728925506319</v>
      </c>
      <c r="WD771" s="1">
        <f>AVERAGE(WD733:WD738)</f>
        <v>0.487572899482419</v>
      </c>
      <c r="XL771" s="1">
        <f>AVERAGE(XL733:XL738)</f>
        <v>0.480043954736851</v>
      </c>
      <c r="YT771" s="1">
        <f>AVERAGE(YT733:YT738)</f>
        <v>0.46031428665615</v>
      </c>
    </row>
    <row r="772" spans="17:672">
      <c r="Q772" s="1" t="s">
        <v>80</v>
      </c>
      <c r="R772" s="1">
        <f>AVERAGE(R739:R741)</f>
        <v>0.495284348633231</v>
      </c>
      <c r="S772" s="1">
        <f>STDEVA(R739:R741)</f>
        <v>0.000133803504529033</v>
      </c>
      <c r="T772" s="1" t="str">
        <f t="shared" ref="T772:T774" si="651">T788</f>
        <v>b</v>
      </c>
      <c r="U772" s="1">
        <f>AVERAGE(U739:U741)</f>
        <v>0.495130326472938</v>
      </c>
      <c r="V772" s="1">
        <f>STDEVA(U739:U741)</f>
        <v>0.00010096986408215</v>
      </c>
      <c r="W772" s="1" t="str">
        <f t="shared" ref="W772:W774" si="652">W788</f>
        <v>b</v>
      </c>
      <c r="X772" s="1">
        <f>AVERAGE(X739:X741)</f>
        <v>0.485114700783275</v>
      </c>
      <c r="Y772" s="1">
        <f>STDEVA(X739:X741)</f>
        <v>0.000598162418244154</v>
      </c>
      <c r="Z772" s="1" t="str">
        <f t="shared" ref="Z772:Z774" si="653">Z788</f>
        <v>a</v>
      </c>
      <c r="AA772" s="1">
        <f>AVERAGE(AA739:AA741)</f>
        <v>0.479398503042407</v>
      </c>
      <c r="AB772" s="1">
        <f>STDEVA(AA739:AA741)</f>
        <v>0.000665428815003784</v>
      </c>
      <c r="AC772" s="1" t="str">
        <f t="shared" ref="AC772:AC774" si="654">AC788</f>
        <v>a</v>
      </c>
      <c r="AD772" s="1">
        <f>AVERAGE(AD739:AD741)</f>
        <v>0.45063160700306</v>
      </c>
      <c r="AE772" s="1">
        <f>STDEVA(AD739:AD741)</f>
        <v>0.000406952656395144</v>
      </c>
      <c r="AF772" s="1" t="str">
        <f t="shared" ref="AF772:AF774" si="655">AF788</f>
        <v>ab</v>
      </c>
      <c r="GH772" s="1">
        <f>AVERAGE(GH739:GH741)</f>
        <v>0.495380188568575</v>
      </c>
      <c r="GI772" s="1">
        <f>STDEVA(GH739:GH741)</f>
        <v>4.41889368701837e-5</v>
      </c>
      <c r="GJ772" s="1" t="str">
        <f t="shared" ref="GJ772:GJ774" si="656">GJ788</f>
        <v>a</v>
      </c>
      <c r="GK772" s="1">
        <f>AVERAGE(GK739:GK741)</f>
        <v>0.495056688004666</v>
      </c>
      <c r="GL772" s="1">
        <f>STDEVA(GK739:GK741)</f>
        <v>7.75969314730828e-5</v>
      </c>
      <c r="GM772" s="1" t="str">
        <f t="shared" ref="GM772:GM774" si="657">GM788</f>
        <v>c</v>
      </c>
      <c r="GN772" s="1">
        <f>AVERAGE(GN739:GN741)</f>
        <v>0.485173075838177</v>
      </c>
      <c r="GO772" s="1">
        <f>STDEVA(GN739:GN741)</f>
        <v>0.000306836671690309</v>
      </c>
      <c r="GP772" s="1" t="str">
        <f t="shared" ref="GP772:GP774" si="658">GP788</f>
        <v>a</v>
      </c>
      <c r="GQ772" s="1">
        <f>AVERAGE(GQ739:GQ741)</f>
        <v>0.47910173964962</v>
      </c>
      <c r="GR772" s="1">
        <f>STDEVA(GQ739:GQ741)</f>
        <v>0.000157703038244099</v>
      </c>
      <c r="GS772" s="1" t="str">
        <f t="shared" ref="GS772:GS774" si="659">GS788</f>
        <v>a</v>
      </c>
      <c r="GT772" s="1">
        <f>AVERAGE(GT739:GT741)</f>
        <v>0.451080003221613</v>
      </c>
      <c r="GU772" s="1">
        <f>STDEVA(GT739:GT741)</f>
        <v>0.000674453451019532</v>
      </c>
      <c r="GV772" s="1" t="str">
        <f t="shared" ref="GV772:GV774" si="660">GV788</f>
        <v>ab</v>
      </c>
      <c r="MX772" s="1">
        <f>AVERAGE(MX739:MX741)</f>
        <v>0.495778815246262</v>
      </c>
      <c r="MY772" s="1">
        <f>STDEVA(MX739:MX741)</f>
        <v>0.000103063869716221</v>
      </c>
      <c r="MZ772" s="1" t="str">
        <f t="shared" ref="MZ772:MZ774" si="661">MZ788</f>
        <v>a</v>
      </c>
      <c r="NA772" s="1">
        <f>AVERAGE(NA739:NA741)</f>
        <v>0.495489126647481</v>
      </c>
      <c r="NB772" s="1">
        <f>STDEVA(NA739:NA741)</f>
        <v>7.69674185464105e-5</v>
      </c>
      <c r="NC772" s="1" t="str">
        <f t="shared" ref="NC772:NC774" si="662">NC788</f>
        <v>b</v>
      </c>
      <c r="ND772" s="1">
        <f>AVERAGE(ND739:ND741)</f>
        <v>0.487094723372223</v>
      </c>
      <c r="NE772" s="1">
        <f>STDEVA(ND739:ND741)</f>
        <v>0.000284345972193408</v>
      </c>
      <c r="NF772" s="1" t="str">
        <f t="shared" ref="NF772:NF774" si="663">NF788</f>
        <v>a</v>
      </c>
      <c r="NG772" s="1">
        <f>AVERAGE(NG739:NG741)</f>
        <v>0.480695585448606</v>
      </c>
      <c r="NH772" s="1">
        <f>STDEVA(NG739:NG741)</f>
        <v>0.000415887719390628</v>
      </c>
      <c r="NI772" s="1" t="str">
        <f t="shared" ref="NI772:NI774" si="664">NI788</f>
        <v>a</v>
      </c>
      <c r="NJ772" s="1">
        <f>AVERAGE(NJ739:NJ741)</f>
        <v>0.459099083412711</v>
      </c>
      <c r="NK772" s="1">
        <f>STDEVA(NJ739:NJ741)</f>
        <v>0.0015280166058365</v>
      </c>
      <c r="NL772" s="1" t="str">
        <f t="shared" ref="NL772:NL774" si="665">NL788</f>
        <v>b</v>
      </c>
      <c r="TN772" s="1">
        <f>AVERAGE(TN739:TN741)</f>
        <v>0.495717091667338</v>
      </c>
      <c r="TO772" s="1">
        <f>STDEVA(TN739:TN741)</f>
        <v>0.000228625348892662</v>
      </c>
      <c r="TP772" s="1" t="str">
        <f t="shared" ref="TP772:TP774" si="666">TP788</f>
        <v>a</v>
      </c>
      <c r="TQ772" s="1">
        <f>AVERAGE(TQ739:TQ741)</f>
        <v>0.49549308781858</v>
      </c>
      <c r="TR772" s="1">
        <f>STDEVA(TQ739:TQ741)</f>
        <v>7.78630058784514e-5</v>
      </c>
      <c r="TS772" s="1" t="str">
        <f t="shared" ref="TS772:TS774" si="667">TS788</f>
        <v>c</v>
      </c>
      <c r="TT772" s="1">
        <f>AVERAGE(TT739:TT741)</f>
        <v>0.487331330890866</v>
      </c>
      <c r="TU772" s="1">
        <f>STDEVA(TT739:TT741)</f>
        <v>0.000173102023246928</v>
      </c>
      <c r="TV772" s="1" t="str">
        <f t="shared" ref="TV772:TV774" si="668">TV788</f>
        <v>a</v>
      </c>
      <c r="TW772" s="1">
        <f>AVERAGE(TW739:TW741)</f>
        <v>0.480151999845499</v>
      </c>
      <c r="TX772" s="1">
        <f>STDEVA(TW739:TW741)</f>
        <v>0.000559203795323431</v>
      </c>
      <c r="TY772" s="1" t="str">
        <f t="shared" ref="TY772:TY774" si="669">TY788</f>
        <v>ab</v>
      </c>
      <c r="TZ772" s="1">
        <f>AVERAGE(TZ739:TZ741)</f>
        <v>0.459467602260463</v>
      </c>
      <c r="UA772" s="1">
        <f>STDEVA(TZ739:TZ741)</f>
        <v>0.00158847740592439</v>
      </c>
      <c r="UB772" s="1" t="str">
        <f t="shared" ref="UB772:UB774" si="670">UB788</f>
        <v>bc</v>
      </c>
      <c r="UV772" s="1">
        <f>AVERAGE(UV739:UV741)</f>
        <v>0.49549308781858</v>
      </c>
      <c r="UW772" s="1">
        <f>STDEVA(UV739:UV741)</f>
        <v>7.78630058784514e-5</v>
      </c>
      <c r="UX772" s="1">
        <f t="shared" ref="UX772:UX774" si="671">UX788</f>
        <v>0</v>
      </c>
      <c r="WD772" s="1">
        <f>AVERAGE(WD739:WD741)</f>
        <v>0.487331330890866</v>
      </c>
      <c r="WE772" s="1">
        <f>STDEVA(WD739:WD741)</f>
        <v>0.000173102023246928</v>
      </c>
      <c r="WF772" s="1">
        <f t="shared" ref="WF772:WF774" si="672">WF788</f>
        <v>0</v>
      </c>
      <c r="XL772" s="1">
        <f>AVERAGE(XL739:XL741)</f>
        <v>0.480151999845499</v>
      </c>
      <c r="XM772" s="1">
        <f>STDEVA(XL739:XL741)</f>
        <v>0.000559203795323431</v>
      </c>
      <c r="XN772" s="1">
        <f t="shared" ref="XN772:XN774" si="673">XN788</f>
        <v>0</v>
      </c>
      <c r="YT772" s="1">
        <f>AVERAGE(YT739:YT741)</f>
        <v>0.459467602260463</v>
      </c>
      <c r="YU772" s="1">
        <f>STDEVA(YT739:YT741)</f>
        <v>0.00158847740592439</v>
      </c>
      <c r="YV772" s="1">
        <f t="shared" ref="YV772:YV774" si="674">YV788</f>
        <v>0</v>
      </c>
    </row>
    <row r="773" spans="17:672">
      <c r="Q773" s="1" t="s">
        <v>81</v>
      </c>
      <c r="R773" s="1">
        <f>AVERAGE(R742:R744)</f>
        <v>0.492895097347986</v>
      </c>
      <c r="S773" s="1">
        <f>STDEVA(R742:R744)</f>
        <v>0.000171605774518069</v>
      </c>
      <c r="T773" s="1" t="str">
        <f t="shared" si="651"/>
        <v>e</v>
      </c>
      <c r="U773" s="1">
        <f>AVERAGE(U742:U744)</f>
        <v>0.492488619219968</v>
      </c>
      <c r="V773" s="1">
        <f>STDEVA(U742:U744)</f>
        <v>0.000158517528898429</v>
      </c>
      <c r="W773" s="1" t="str">
        <f t="shared" si="652"/>
        <v>f</v>
      </c>
      <c r="X773" s="1">
        <f>AVERAGE(X742:X744)</f>
        <v>0.474973755652903</v>
      </c>
      <c r="Y773" s="1">
        <f>STDEVA(X742:X744)</f>
        <v>0.000714401868978398</v>
      </c>
      <c r="Z773" s="1" t="str">
        <f t="shared" si="653"/>
        <v>c</v>
      </c>
      <c r="AA773" s="1">
        <f>AVERAGE(AA742:AA744)</f>
        <v>0.452580791674832</v>
      </c>
      <c r="AB773" s="1">
        <f>STDEVA(AA742:AA744)</f>
        <v>0.00100834042950231</v>
      </c>
      <c r="AC773" s="1" t="str">
        <f t="shared" si="654"/>
        <v>e</v>
      </c>
      <c r="AD773" s="1">
        <f>AVERAGE(AD742:AD744)</f>
        <v>0.440052318704275</v>
      </c>
      <c r="AE773" s="1">
        <f>STDEVA(AD742:AD744)</f>
        <v>0.00206631615239852</v>
      </c>
      <c r="AF773" s="1" t="str">
        <f t="shared" si="655"/>
        <v>f</v>
      </c>
      <c r="GH773" s="1">
        <f>AVERAGE(GH742:GH744)</f>
        <v>0.492806300490319</v>
      </c>
      <c r="GI773" s="1">
        <f>STDEVA(GH742:GH744)</f>
        <v>0.000156646667608725</v>
      </c>
      <c r="GJ773" s="1" t="str">
        <f t="shared" si="656"/>
        <v>d</v>
      </c>
      <c r="GK773" s="1">
        <f>AVERAGE(GK742:GK744)</f>
        <v>0.492449984439893</v>
      </c>
      <c r="GL773" s="1">
        <f>STDEVA(GK742:GK744)</f>
        <v>0.000172353997899013</v>
      </c>
      <c r="GM773" s="1" t="str">
        <f t="shared" si="657"/>
        <v>g</v>
      </c>
      <c r="GN773" s="1">
        <f>AVERAGE(GN742:GN744)</f>
        <v>0.474969508383791</v>
      </c>
      <c r="GO773" s="1">
        <f>STDEVA(GN742:GN744)</f>
        <v>0.000408896381227086</v>
      </c>
      <c r="GP773" s="1" t="str">
        <f t="shared" si="658"/>
        <v>c</v>
      </c>
      <c r="GQ773" s="1">
        <f>AVERAGE(GQ742:GQ744)</f>
        <v>0.451035942941192</v>
      </c>
      <c r="GR773" s="1">
        <f>STDEVA(GQ742:GQ744)</f>
        <v>0.000343536096481724</v>
      </c>
      <c r="GS773" s="1" t="str">
        <f t="shared" si="659"/>
        <v>g</v>
      </c>
      <c r="GT773" s="1">
        <f>AVERAGE(GT742:GT744)</f>
        <v>0.44041399167514</v>
      </c>
      <c r="GU773" s="1">
        <f>STDEVA(GT742:GT744)</f>
        <v>0.00092150361817028</v>
      </c>
      <c r="GV773" s="1" t="str">
        <f t="shared" si="660"/>
        <v>e</v>
      </c>
      <c r="MX773" s="1">
        <f>AVERAGE(MX742:MX744)</f>
        <v>0.493192800808092</v>
      </c>
      <c r="MY773" s="1">
        <f>STDEVA(MX742:MX744)</f>
        <v>3.65845644556477e-5</v>
      </c>
      <c r="MZ773" s="1" t="str">
        <f t="shared" si="661"/>
        <v>d</v>
      </c>
      <c r="NA773" s="1">
        <f>AVERAGE(NA742:NA744)</f>
        <v>0.492806065717344</v>
      </c>
      <c r="NB773" s="1">
        <f>STDEVA(NA742:NA744)</f>
        <v>7.40978271097862e-5</v>
      </c>
      <c r="NC773" s="1" t="str">
        <f t="shared" si="662"/>
        <v>e</v>
      </c>
      <c r="ND773" s="1">
        <f>AVERAGE(ND742:ND744)</f>
        <v>0.479723711903828</v>
      </c>
      <c r="NE773" s="1">
        <f>STDEVA(ND742:ND744)</f>
        <v>0.000516969964078147</v>
      </c>
      <c r="NF773" s="1" t="str">
        <f t="shared" si="663"/>
        <v>c</v>
      </c>
      <c r="NG773" s="1">
        <f>AVERAGE(NG742:NG744)</f>
        <v>0.457267560350133</v>
      </c>
      <c r="NH773" s="1">
        <f>STDEVA(NG742:NG744)</f>
        <v>0.000910587583293525</v>
      </c>
      <c r="NI773" s="1" t="str">
        <f t="shared" si="664"/>
        <v>g</v>
      </c>
      <c r="NJ773" s="1">
        <f>AVERAGE(NJ742:NJ744)</f>
        <v>0.446969181989992</v>
      </c>
      <c r="NK773" s="1">
        <f>STDEVA(NJ742:NJ744)</f>
        <v>0.000713325641899235</v>
      </c>
      <c r="NL773" s="1" t="str">
        <f t="shared" si="665"/>
        <v>f</v>
      </c>
      <c r="TN773" s="1">
        <f>AVERAGE(TN742:TN744)</f>
        <v>0.493074898558772</v>
      </c>
      <c r="TO773" s="1">
        <f>STDEVA(TN742:TN744)</f>
        <v>4.48375228693715e-5</v>
      </c>
      <c r="TP773" s="1" t="str">
        <f t="shared" si="666"/>
        <v>d</v>
      </c>
      <c r="TQ773" s="1">
        <f>AVERAGE(TQ742:TQ744)</f>
        <v>0.492762149556118</v>
      </c>
      <c r="TR773" s="1">
        <f>STDEVA(TQ742:TQ744)</f>
        <v>5.95409637799518e-5</v>
      </c>
      <c r="TS773" s="1" t="str">
        <f t="shared" si="667"/>
        <v>f</v>
      </c>
      <c r="TT773" s="1">
        <f>AVERAGE(TT742:TT744)</f>
        <v>0.479686325181826</v>
      </c>
      <c r="TU773" s="1">
        <f>STDEVA(TT742:TT744)</f>
        <v>0.000515049780028864</v>
      </c>
      <c r="TV773" s="1" t="str">
        <f t="shared" si="668"/>
        <v>c</v>
      </c>
      <c r="TW773" s="1">
        <f>AVERAGE(TW742:TW744)</f>
        <v>0.457700388568472</v>
      </c>
      <c r="TX773" s="1">
        <f>STDEVA(TW742:TW744)</f>
        <v>0.000672034174461195</v>
      </c>
      <c r="TY773" s="1" t="str">
        <f t="shared" si="669"/>
        <v>g</v>
      </c>
      <c r="TZ773" s="1">
        <f>AVERAGE(TZ742:TZ744)</f>
        <v>0.447101354956546</v>
      </c>
      <c r="UA773" s="1">
        <f>STDEVA(TZ742:TZ744)</f>
        <v>0.000844310184873341</v>
      </c>
      <c r="UB773" s="1" t="str">
        <f t="shared" si="670"/>
        <v>de</v>
      </c>
      <c r="UV773" s="1">
        <f>AVERAGE(UV742:UV744)</f>
        <v>0.492762149556118</v>
      </c>
      <c r="UW773" s="1">
        <f>STDEVA(UV742:UV744)</f>
        <v>5.95409637799518e-5</v>
      </c>
      <c r="UX773" s="1">
        <f t="shared" si="671"/>
        <v>0</v>
      </c>
      <c r="WD773" s="1">
        <f>AVERAGE(WD742:WD744)</f>
        <v>0.479686325181826</v>
      </c>
      <c r="WE773" s="1">
        <f>STDEVA(WD742:WD744)</f>
        <v>0.000515049780028864</v>
      </c>
      <c r="WF773" s="1">
        <f t="shared" si="672"/>
        <v>0</v>
      </c>
      <c r="XL773" s="1">
        <f>AVERAGE(XL742:XL744)</f>
        <v>0.457700388568472</v>
      </c>
      <c r="XM773" s="1">
        <f>STDEVA(XL742:XL744)</f>
        <v>0.000672034174461195</v>
      </c>
      <c r="XN773" s="1">
        <f t="shared" si="673"/>
        <v>0</v>
      </c>
      <c r="YT773" s="1">
        <f>AVERAGE(YT742:YT744)</f>
        <v>0.447101354956546</v>
      </c>
      <c r="YU773" s="1">
        <f>STDEVA(YT742:YT744)</f>
        <v>0.000844310184873341</v>
      </c>
      <c r="YV773" s="1">
        <f t="shared" si="674"/>
        <v>0</v>
      </c>
    </row>
    <row r="774" spans="17:672">
      <c r="Q774" s="1" t="s">
        <v>82</v>
      </c>
      <c r="R774" s="1">
        <f>AVERAGE(R745:R747)</f>
        <v>0.490289120842815</v>
      </c>
      <c r="S774" s="1">
        <f>STDEVA(R745:R747)</f>
        <v>0.000110445749082984</v>
      </c>
      <c r="T774" s="1" t="str">
        <f t="shared" si="651"/>
        <v>f</v>
      </c>
      <c r="U774" s="1">
        <f>AVERAGE(U745:U747)</f>
        <v>0.488634367143688</v>
      </c>
      <c r="V774" s="1">
        <f>STDEVA(U745:U747)</f>
        <v>0.000144083733152467</v>
      </c>
      <c r="W774" s="1" t="str">
        <f t="shared" si="652"/>
        <v>g</v>
      </c>
      <c r="X774" s="1">
        <f>AVERAGE(X745:X747)</f>
        <v>0.458192572761915</v>
      </c>
      <c r="Y774" s="1">
        <f>STDEVA(X745:X747)</f>
        <v>0.000535040229020304</v>
      </c>
      <c r="Z774" s="1" t="str">
        <f t="shared" si="653"/>
        <v>d</v>
      </c>
      <c r="AA774" s="1">
        <f>AVERAGE(AA745:AA747)</f>
        <v>0.425537397791906</v>
      </c>
      <c r="AB774" s="1">
        <f>STDEVA(AA745:AA747)</f>
        <v>0.00126766414200195</v>
      </c>
      <c r="AC774" s="1" t="str">
        <f t="shared" si="654"/>
        <v>g</v>
      </c>
      <c r="AD774" s="1">
        <f>AVERAGE(AD745:AD747)</f>
        <v>0.413857470590854</v>
      </c>
      <c r="AE774" s="1">
        <f>STDEVA(AD745:AD747)</f>
        <v>0.000868373268566164</v>
      </c>
      <c r="AF774" s="1" t="str">
        <f t="shared" si="655"/>
        <v>h</v>
      </c>
      <c r="GH774" s="1">
        <f>AVERAGE(GH745:GH747)</f>
        <v>0.490326948953917</v>
      </c>
      <c r="GI774" s="1">
        <f>STDEVA(GH745:GH747)</f>
        <v>0.000121913337974519</v>
      </c>
      <c r="GJ774" s="1" t="str">
        <f t="shared" si="656"/>
        <v>e</v>
      </c>
      <c r="GK774" s="1">
        <f>AVERAGE(GK745:GK747)</f>
        <v>0.488818104492128</v>
      </c>
      <c r="GL774" s="1">
        <f>STDEVA(GK745:GK747)</f>
        <v>6.37405197348572e-5</v>
      </c>
      <c r="GM774" s="1" t="str">
        <f t="shared" si="657"/>
        <v>h</v>
      </c>
      <c r="GN774" s="1">
        <f>AVERAGE(GN745:GN747)</f>
        <v>0.457351357593068</v>
      </c>
      <c r="GO774" s="1">
        <f>STDEVA(GN745:GN747)</f>
        <v>0.000207387551652622</v>
      </c>
      <c r="GP774" s="1" t="str">
        <f t="shared" si="658"/>
        <v>d</v>
      </c>
      <c r="GQ774" s="1">
        <f>AVERAGE(GQ745:GQ747)</f>
        <v>0.425952432808423</v>
      </c>
      <c r="GR774" s="1">
        <f>STDEVA(GQ745:GQ747)</f>
        <v>0.00052496824765046</v>
      </c>
      <c r="GS774" s="1" t="str">
        <f t="shared" si="659"/>
        <v>h</v>
      </c>
      <c r="GT774" s="1">
        <f>AVERAGE(GT745:GT747)</f>
        <v>0.414973369510602</v>
      </c>
      <c r="GU774" s="1">
        <f>STDEVA(GT745:GT747)</f>
        <v>0.000824801503716672</v>
      </c>
      <c r="GV774" s="1" t="str">
        <f t="shared" si="660"/>
        <v>h</v>
      </c>
      <c r="MX774" s="1">
        <f>AVERAGE(MX745:MX747)</f>
        <v>0.491225545650801</v>
      </c>
      <c r="MY774" s="1">
        <f>STDEVA(MX745:MX747)</f>
        <v>0.000166546652950312</v>
      </c>
      <c r="MZ774" s="1" t="str">
        <f t="shared" si="661"/>
        <v>e</v>
      </c>
      <c r="NA774" s="1">
        <f>AVERAGE(NA745:NA747)</f>
        <v>0.489967793290841</v>
      </c>
      <c r="NB774" s="1">
        <f>STDEVA(NA745:NA747)</f>
        <v>8.05554408001443e-5</v>
      </c>
      <c r="NC774" s="1" t="str">
        <f t="shared" si="662"/>
        <v>f</v>
      </c>
      <c r="ND774" s="1">
        <f>AVERAGE(ND745:ND747)</f>
        <v>0.471208472345412</v>
      </c>
      <c r="NE774" s="1">
        <f>STDEVA(ND745:ND747)</f>
        <v>0.000872113695312297</v>
      </c>
      <c r="NF774" s="1" t="str">
        <f t="shared" si="663"/>
        <v>d</v>
      </c>
      <c r="NG774" s="1">
        <f>AVERAGE(NG745:NG747)</f>
        <v>0.436916477774515</v>
      </c>
      <c r="NH774" s="1">
        <f>STDEVA(NG745:NG747)</f>
        <v>0.000205957647353767</v>
      </c>
      <c r="NI774" s="1" t="str">
        <f t="shared" si="664"/>
        <v>j</v>
      </c>
      <c r="NJ774" s="1">
        <f>AVERAGE(NJ745:NJ747)</f>
        <v>0.422804283299999</v>
      </c>
      <c r="NK774" s="1">
        <f>STDEVA(NJ745:NJ747)</f>
        <v>0.000773257462940489</v>
      </c>
      <c r="NL774" s="1" t="str">
        <f t="shared" si="665"/>
        <v>i</v>
      </c>
      <c r="TN774" s="1">
        <f>AVERAGE(TN745:TN747)</f>
        <v>0.491253512797211</v>
      </c>
      <c r="TO774" s="1">
        <f>STDEVA(TN745:TN747)</f>
        <v>5.55872364783511e-5</v>
      </c>
      <c r="TP774" s="1" t="str">
        <f t="shared" si="666"/>
        <v>e</v>
      </c>
      <c r="TQ774" s="1">
        <f>AVERAGE(TQ745:TQ747)</f>
        <v>0.489827583716714</v>
      </c>
      <c r="TR774" s="1">
        <f>STDEVA(TQ745:TQ747)</f>
        <v>6.49741462264441e-5</v>
      </c>
      <c r="TS774" s="1" t="str">
        <f t="shared" si="667"/>
        <v>g</v>
      </c>
      <c r="TT774" s="1">
        <f>AVERAGE(TT745:TT747)</f>
        <v>0.471370312238648</v>
      </c>
      <c r="TU774" s="1">
        <f>STDEVA(TT745:TT747)</f>
        <v>0.00053338433857413</v>
      </c>
      <c r="TV774" s="1" t="str">
        <f t="shared" si="668"/>
        <v>d</v>
      </c>
      <c r="TW774" s="1">
        <f>AVERAGE(TW745:TW747)</f>
        <v>0.437040052144579</v>
      </c>
      <c r="TX774" s="1">
        <f>STDEVA(TW745:TW747)</f>
        <v>0.000487687009959973</v>
      </c>
      <c r="TY774" s="1" t="str">
        <f t="shared" si="669"/>
        <v>j</v>
      </c>
      <c r="TZ774" s="1">
        <f>AVERAGE(TZ745:TZ747)</f>
        <v>0.423644343666491</v>
      </c>
      <c r="UA774" s="1">
        <f>STDEVA(TZ745:TZ747)</f>
        <v>8.49623671863153e-5</v>
      </c>
      <c r="UB774" s="1" t="str">
        <f t="shared" si="670"/>
        <v>f</v>
      </c>
      <c r="UV774" s="1">
        <f>AVERAGE(UV745:UV747)</f>
        <v>0.489827583716714</v>
      </c>
      <c r="UW774" s="1">
        <f>STDEVA(UV745:UV747)</f>
        <v>6.49741462264441e-5</v>
      </c>
      <c r="UX774" s="1">
        <f t="shared" si="671"/>
        <v>0</v>
      </c>
      <c r="WD774" s="1">
        <f>AVERAGE(WD745:WD747)</f>
        <v>0.471370312238648</v>
      </c>
      <c r="WE774" s="1">
        <f>STDEVA(WD745:WD747)</f>
        <v>0.00053338433857413</v>
      </c>
      <c r="WF774" s="1">
        <f t="shared" si="672"/>
        <v>0</v>
      </c>
      <c r="XL774" s="1">
        <f>AVERAGE(XL745:XL747)</f>
        <v>0.437040052144579</v>
      </c>
      <c r="XM774" s="1">
        <f>STDEVA(XL745:XL747)</f>
        <v>0.000487687009959973</v>
      </c>
      <c r="XN774" s="1">
        <f t="shared" si="673"/>
        <v>0</v>
      </c>
      <c r="YT774" s="1">
        <f>AVERAGE(YT745:YT747)</f>
        <v>0.423644343666491</v>
      </c>
      <c r="YU774" s="1">
        <f>STDEVA(YT745:YT747)</f>
        <v>8.49623671863153e-5</v>
      </c>
      <c r="YV774" s="1">
        <f t="shared" si="674"/>
        <v>0</v>
      </c>
    </row>
    <row r="775" spans="17:670">
      <c r="Q775" s="1" t="s">
        <v>102</v>
      </c>
      <c r="R775" s="1">
        <f>AVERAGE(R739:R747)</f>
        <v>0.492822855608011</v>
      </c>
      <c r="U775" s="1">
        <f>AVERAGE(U739:U747)</f>
        <v>0.492084437612198</v>
      </c>
      <c r="X775" s="1">
        <f>AVERAGE(X739:X747)</f>
        <v>0.472760343066031</v>
      </c>
      <c r="AA775" s="1">
        <f>AVERAGE(AA739:AA747)</f>
        <v>0.452505564169715</v>
      </c>
      <c r="AD775" s="1">
        <f>AVERAGE(AD739:AD747)</f>
        <v>0.434847132099396</v>
      </c>
      <c r="GH775" s="1">
        <f>AVERAGE(GH739:GH747)</f>
        <v>0.492837812670937</v>
      </c>
      <c r="GK775" s="1">
        <f>AVERAGE(GK739:GK747)</f>
        <v>0.492108258978895</v>
      </c>
      <c r="GN775" s="1">
        <f>AVERAGE(GN739:GN747)</f>
        <v>0.472497980605012</v>
      </c>
      <c r="GQ775" s="1">
        <f>AVERAGE(GQ739:GQ747)</f>
        <v>0.452030038466412</v>
      </c>
      <c r="GT775" s="1">
        <f>AVERAGE(GT739:GT747)</f>
        <v>0.435489121469118</v>
      </c>
      <c r="MX775" s="1">
        <f>AVERAGE(MX739:MX747)</f>
        <v>0.493399053901719</v>
      </c>
      <c r="NA775" s="1">
        <f>AVERAGE(NA739:NA747)</f>
        <v>0.492754328551889</v>
      </c>
      <c r="ND775" s="1">
        <f>AVERAGE(ND739:ND747)</f>
        <v>0.479342302540487</v>
      </c>
      <c r="NG775" s="1">
        <f>AVERAGE(NG739:NG747)</f>
        <v>0.458293207857752</v>
      </c>
      <c r="NJ775" s="1">
        <f>AVERAGE(NJ739:NJ747)</f>
        <v>0.442957516234234</v>
      </c>
      <c r="TN775" s="1">
        <f>AVERAGE(TN739:TN747)</f>
        <v>0.493348501007774</v>
      </c>
      <c r="TQ775" s="1">
        <f>AVERAGE(TQ739:TQ747)</f>
        <v>0.492694273697137</v>
      </c>
      <c r="TT775" s="1">
        <f>AVERAGE(TT739:TT747)</f>
        <v>0.47946265610378</v>
      </c>
      <c r="TW775" s="1">
        <f>AVERAGE(TW739:TW747)</f>
        <v>0.458297480186183</v>
      </c>
      <c r="TZ775" s="1">
        <f>AVERAGE(TZ739:TZ747)</f>
        <v>0.443404433627833</v>
      </c>
      <c r="UV775" s="1">
        <f>AVERAGE(UV739:UV747)</f>
        <v>0.492694273697137</v>
      </c>
      <c r="WD775" s="1">
        <f>AVERAGE(WD739:WD747)</f>
        <v>0.47946265610378</v>
      </c>
      <c r="XL775" s="1">
        <f>AVERAGE(XL739:XL747)</f>
        <v>0.458297480186183</v>
      </c>
      <c r="YT775" s="1">
        <f>AVERAGE(YT739:YT747)</f>
        <v>0.443404433627833</v>
      </c>
    </row>
    <row r="776" spans="17:672">
      <c r="Q776" s="1" t="s">
        <v>83</v>
      </c>
      <c r="R776" s="1">
        <f>AVERAGE(R748:R750)</f>
        <v>0.493387885732081</v>
      </c>
      <c r="S776" s="1">
        <f>STDEVA(R748:R750)</f>
        <v>4.32261858639724e-5</v>
      </c>
      <c r="T776" s="1" t="str">
        <f t="shared" ref="T776:T778" si="675">T791</f>
        <v>cd</v>
      </c>
      <c r="U776" s="1">
        <f>AVERAGE(U748:U750)</f>
        <v>0.493518364017698</v>
      </c>
      <c r="V776" s="1">
        <f>STDEVA(U748:U750)</f>
        <v>7.04212156359088e-5</v>
      </c>
      <c r="W776" s="1" t="str">
        <f t="shared" ref="W776:W778" si="676">W791</f>
        <v>c</v>
      </c>
      <c r="X776" s="1">
        <f>AVERAGE(X748:X750)</f>
        <v>0.483547177657703</v>
      </c>
      <c r="Y776" s="1">
        <f>STDEVA(X748:X750)</f>
        <v>0.000429163037307027</v>
      </c>
      <c r="Z776" s="1" t="str">
        <f t="shared" ref="Z776:Z778" si="677">Z791</f>
        <v>b</v>
      </c>
      <c r="AA776" s="1">
        <f>AVERAGE(AA748:AA750)</f>
        <v>0.462891441076792</v>
      </c>
      <c r="AB776" s="1">
        <f>STDEVA(AA748:AA750)</f>
        <v>0.00106953378760084</v>
      </c>
      <c r="AC776" s="1" t="str">
        <f t="shared" ref="AC776:AC778" si="678">AC791</f>
        <v>c</v>
      </c>
      <c r="AD776" s="1">
        <f>AVERAGE(AD748:AD750)</f>
        <v>0.449620678779345</v>
      </c>
      <c r="AE776" s="1">
        <f>STDEVA(AD748:AD750)</f>
        <v>0.000685445982129567</v>
      </c>
      <c r="AF776" s="1" t="str">
        <f t="shared" ref="AF776:AF778" si="679">AF791</f>
        <v>bc</v>
      </c>
      <c r="GH776" s="1">
        <f>AVERAGE(GH748:GH750)</f>
        <v>0.493435699793524</v>
      </c>
      <c r="GI776" s="1">
        <f>STDEVA(GH748:GH750)</f>
        <v>0.000103264097093811</v>
      </c>
      <c r="GJ776" s="1" t="str">
        <f t="shared" ref="GJ776:GJ778" si="680">GJ791</f>
        <v>b</v>
      </c>
      <c r="GK776" s="1">
        <f>AVERAGE(GK748:GK750)</f>
        <v>0.493493185977908</v>
      </c>
      <c r="GL776" s="1">
        <f>STDEVA(GK748:GK750)</f>
        <v>8.30890860808438e-5</v>
      </c>
      <c r="GM776" s="1" t="str">
        <f t="shared" ref="GM776:GM778" si="681">GM791</f>
        <v>d</v>
      </c>
      <c r="GN776" s="1">
        <f>AVERAGE(GN748:GN750)</f>
        <v>0.483478273746327</v>
      </c>
      <c r="GO776" s="1">
        <f>STDEVA(GN748:GN750)</f>
        <v>0.000377947455819614</v>
      </c>
      <c r="GP776" s="1" t="str">
        <f t="shared" ref="GP776:GP778" si="682">GP791</f>
        <v>b</v>
      </c>
      <c r="GQ776" s="1">
        <f>AVERAGE(GQ748:GQ750)</f>
        <v>0.462844159431553</v>
      </c>
      <c r="GR776" s="1">
        <f>STDEVA(GQ748:GQ750)</f>
        <v>0.00156531404729807</v>
      </c>
      <c r="GS776" s="1" t="str">
        <f t="shared" ref="GS776:GS778" si="683">GS791</f>
        <v>c</v>
      </c>
      <c r="GT776" s="1">
        <f>AVERAGE(GT748:GT750)</f>
        <v>0.448890821639003</v>
      </c>
      <c r="GU776" s="1">
        <f>STDEVA(GT748:GT750)</f>
        <v>0.000534532829063592</v>
      </c>
      <c r="GV776" s="1" t="str">
        <f t="shared" ref="GV776:GV778" si="684">GV791</f>
        <v>c</v>
      </c>
      <c r="MX776" s="1">
        <f>AVERAGE(MX748:MX750)</f>
        <v>0.493893097847703</v>
      </c>
      <c r="MY776" s="1">
        <f>STDEVA(MX748:MX750)</f>
        <v>2.56138268754556e-5</v>
      </c>
      <c r="MZ776" s="1" t="str">
        <f t="shared" ref="MZ776:MZ778" si="685">MZ791</f>
        <v>b</v>
      </c>
      <c r="NA776" s="1">
        <f>AVERAGE(NA748:NA750)</f>
        <v>0.493708690000681</v>
      </c>
      <c r="NB776" s="1">
        <f>STDEVA(NA748:NA750)</f>
        <v>5.10995513063604e-5</v>
      </c>
      <c r="NC776" s="1" t="str">
        <f t="shared" ref="NC776:NC778" si="686">NC791</f>
        <v>c</v>
      </c>
      <c r="ND776" s="1">
        <f>AVERAGE(ND748:ND750)</f>
        <v>0.48503274503424</v>
      </c>
      <c r="NE776" s="1">
        <f>STDEVA(ND748:ND750)</f>
        <v>0.000200158255905446</v>
      </c>
      <c r="NF776" s="1" t="str">
        <f t="shared" ref="NF776:NF778" si="687">NF791</f>
        <v>b</v>
      </c>
      <c r="NG776" s="1">
        <f>AVERAGE(NG748:NG750)</f>
        <v>0.469314739881652</v>
      </c>
      <c r="NH776" s="1">
        <f>STDEVA(NG748:NG750)</f>
        <v>0.000526977437931471</v>
      </c>
      <c r="NI776" s="1" t="str">
        <f t="shared" ref="NI776:NI778" si="688">NI791</f>
        <v>c</v>
      </c>
      <c r="NJ776" s="1">
        <f>AVERAGE(NJ748:NJ750)</f>
        <v>0.456233929180775</v>
      </c>
      <c r="NK776" s="1">
        <f>STDEVA(NJ748:NJ750)</f>
        <v>0.000247251592986444</v>
      </c>
      <c r="NL776" s="1" t="str">
        <f t="shared" ref="NL776:NL778" si="689">NL791</f>
        <v>c</v>
      </c>
      <c r="TN776" s="1">
        <f>AVERAGE(TN748:TN750)</f>
        <v>0.493725786064444</v>
      </c>
      <c r="TO776" s="1">
        <f>STDEVA(TN748:TN750)</f>
        <v>0.000121686235929254</v>
      </c>
      <c r="TP776" s="1" t="str">
        <f t="shared" ref="TP776:TP778" si="690">TP791</f>
        <v>b</v>
      </c>
      <c r="TQ776" s="1">
        <f>AVERAGE(TQ748:TQ750)</f>
        <v>0.493572909746648</v>
      </c>
      <c r="TR776" s="1">
        <f>STDEVA(TQ748:TQ750)</f>
        <v>0.000108096307110302</v>
      </c>
      <c r="TS776" s="1" t="str">
        <f t="shared" ref="TS776:TS778" si="691">TS791</f>
        <v>d</v>
      </c>
      <c r="TT776" s="1">
        <f>AVERAGE(TT748:TT750)</f>
        <v>0.485127005849288</v>
      </c>
      <c r="TU776" s="1">
        <f>STDEVA(TT748:TT750)</f>
        <v>0.000121052642146641</v>
      </c>
      <c r="TV776" s="1" t="str">
        <f t="shared" ref="TV776:TV778" si="692">TV791</f>
        <v>b</v>
      </c>
      <c r="TW776" s="1">
        <f>AVERAGE(TW748:TW750)</f>
        <v>0.469347419184231</v>
      </c>
      <c r="TX776" s="1">
        <f>STDEVA(TW748:TW750)</f>
        <v>0.000447624774438359</v>
      </c>
      <c r="TY776" s="1" t="str">
        <f t="shared" ref="TY776:TY778" si="693">TY791</f>
        <v>c</v>
      </c>
      <c r="TZ776" s="1">
        <f>AVERAGE(TZ748:TZ750)</f>
        <v>0.455465279291352</v>
      </c>
      <c r="UA776" s="1">
        <f>STDEVA(TZ748:TZ750)</f>
        <v>0.000368833806435058</v>
      </c>
      <c r="UB776" s="1" t="str">
        <f t="shared" ref="UB776:UB778" si="694">UB791</f>
        <v>bc</v>
      </c>
      <c r="UV776" s="1">
        <f>AVERAGE(UV748:UV750)</f>
        <v>0.493572909746648</v>
      </c>
      <c r="UW776" s="1">
        <f>STDEVA(UV748:UV750)</f>
        <v>0.000108096307110302</v>
      </c>
      <c r="UX776" s="1">
        <f t="shared" ref="UX776:UX778" si="695">UX791</f>
        <v>0</v>
      </c>
      <c r="WD776" s="1">
        <f>AVERAGE(WD748:WD750)</f>
        <v>0.485127005849288</v>
      </c>
      <c r="WE776" s="1">
        <f>STDEVA(WD748:WD750)</f>
        <v>0.000121052642146641</v>
      </c>
      <c r="WF776" s="1">
        <f t="shared" ref="WF776:WF778" si="696">WF791</f>
        <v>0</v>
      </c>
      <c r="XL776" s="1">
        <f>AVERAGE(XL748:XL750)</f>
        <v>0.469347419184231</v>
      </c>
      <c r="XM776" s="1">
        <f>STDEVA(XL748:XL750)</f>
        <v>0.000447624774438359</v>
      </c>
      <c r="XN776" s="1">
        <f t="shared" ref="XN776:XN778" si="697">XN791</f>
        <v>0</v>
      </c>
      <c r="YT776" s="1">
        <f>AVERAGE(YT748:YT750)</f>
        <v>0.455465279291352</v>
      </c>
      <c r="YU776" s="1">
        <f>STDEVA(YT748:YT750)</f>
        <v>0.000368833806435058</v>
      </c>
      <c r="YV776" s="1">
        <f t="shared" ref="YV776:YV778" si="698">YV791</f>
        <v>0</v>
      </c>
    </row>
    <row r="777" spans="17:672">
      <c r="Q777" s="1" t="s">
        <v>84</v>
      </c>
      <c r="R777" s="1">
        <f>AVERAGE(R751:R753)</f>
        <v>0.493197888572571</v>
      </c>
      <c r="S777" s="1">
        <f>STDEVA(R751:R753)</f>
        <v>0.000129653226181683</v>
      </c>
      <c r="T777" s="1" t="str">
        <f t="shared" si="675"/>
        <v>d</v>
      </c>
      <c r="U777" s="1">
        <f>AVERAGE(U751:U753)</f>
        <v>0.493261349173032</v>
      </c>
      <c r="V777" s="1">
        <f>STDEVA(U751:U753)</f>
        <v>9.37172288264163e-5</v>
      </c>
      <c r="W777" s="1" t="str">
        <f t="shared" si="676"/>
        <v>e</v>
      </c>
      <c r="X777" s="1">
        <f>AVERAGE(X751:X753)</f>
        <v>0.483147090399354</v>
      </c>
      <c r="Y777" s="1">
        <f>STDEVA(X751:X753)</f>
        <v>7.29162951384162e-5</v>
      </c>
      <c r="Z777" s="1" t="str">
        <f t="shared" si="677"/>
        <v>b</v>
      </c>
      <c r="AA777" s="1">
        <f>AVERAGE(AA751:AA753)</f>
        <v>0.455386811248167</v>
      </c>
      <c r="AB777" s="1">
        <f>STDEVA(AA751:AA753)</f>
        <v>0.000256287699764327</v>
      </c>
      <c r="AC777" s="1" t="str">
        <f t="shared" si="678"/>
        <v>d</v>
      </c>
      <c r="AD777" s="1">
        <f>AVERAGE(AD751:AD753)</f>
        <v>0.443880633181891</v>
      </c>
      <c r="AE777" s="1">
        <f>STDEVA(AD751:AD753)</f>
        <v>3.20183380161473e-5</v>
      </c>
      <c r="AF777" s="1" t="str">
        <f t="shared" si="679"/>
        <v>e</v>
      </c>
      <c r="GH777" s="1">
        <f>AVERAGE(GH751:GH753)</f>
        <v>0.492946381497589</v>
      </c>
      <c r="GI777" s="1">
        <f>STDEVA(GH751:GH753)</f>
        <v>8.49374748090081e-5</v>
      </c>
      <c r="GJ777" s="1" t="str">
        <f t="shared" si="680"/>
        <v>cd</v>
      </c>
      <c r="GK777" s="1">
        <f>AVERAGE(GK751:GK753)</f>
        <v>0.492743963357061</v>
      </c>
      <c r="GL777" s="1">
        <f>STDEVA(GK751:GK753)</f>
        <v>7.77510768430635e-5</v>
      </c>
      <c r="GM777" s="1" t="str">
        <f t="shared" si="681"/>
        <v>f</v>
      </c>
      <c r="GN777" s="1">
        <f>AVERAGE(GN751:GN753)</f>
        <v>0.483110302967906</v>
      </c>
      <c r="GO777" s="1">
        <f>STDEVA(GN751:GN753)</f>
        <v>0.000214751436831448</v>
      </c>
      <c r="GP777" s="1" t="str">
        <f t="shared" si="682"/>
        <v>b</v>
      </c>
      <c r="GQ777" s="1">
        <f>AVERAGE(GQ751:GQ753)</f>
        <v>0.455366988196393</v>
      </c>
      <c r="GR777" s="1">
        <f>STDEVA(GQ751:GQ753)</f>
        <v>0.000541453931729854</v>
      </c>
      <c r="GS777" s="1" t="str">
        <f t="shared" si="683"/>
        <v>e</v>
      </c>
      <c r="GT777" s="1">
        <f>AVERAGE(GT751:GT753)</f>
        <v>0.443241638743737</v>
      </c>
      <c r="GU777" s="1">
        <f>STDEVA(GT751:GT753)</f>
        <v>0.000578031588947893</v>
      </c>
      <c r="GV777" s="1" t="str">
        <f t="shared" si="684"/>
        <v>d</v>
      </c>
      <c r="MX777" s="1">
        <f>AVERAGE(MX751:MX753)</f>
        <v>0.493335934988177</v>
      </c>
      <c r="MY777" s="1">
        <f>STDEVA(MX751:MX753)</f>
        <v>4.82407240680403e-5</v>
      </c>
      <c r="MZ777" s="1" t="str">
        <f t="shared" si="685"/>
        <v>d</v>
      </c>
      <c r="NA777" s="1">
        <f>AVERAGE(NA751:NA753)</f>
        <v>0.493554610981886</v>
      </c>
      <c r="NB777" s="1">
        <f>STDEVA(NA751:NA753)</f>
        <v>0.000189400051025412</v>
      </c>
      <c r="NC777" s="1" t="str">
        <f t="shared" si="686"/>
        <v>cd</v>
      </c>
      <c r="ND777" s="1">
        <f>AVERAGE(ND751:ND753)</f>
        <v>0.484980738842521</v>
      </c>
      <c r="NE777" s="1">
        <f>STDEVA(ND751:ND753)</f>
        <v>6.62085928575002e-5</v>
      </c>
      <c r="NF777" s="1" t="str">
        <f t="shared" si="687"/>
        <v>b</v>
      </c>
      <c r="NG777" s="1">
        <f>AVERAGE(NG751:NG753)</f>
        <v>0.46360738672883</v>
      </c>
      <c r="NH777" s="1">
        <f>STDEVA(NG751:NG753)</f>
        <v>0.000274030225890296</v>
      </c>
      <c r="NI777" s="1" t="str">
        <f t="shared" si="688"/>
        <v>e</v>
      </c>
      <c r="NJ777" s="1">
        <f>AVERAGE(NJ751:NJ753)</f>
        <v>0.452274678581726</v>
      </c>
      <c r="NK777" s="1">
        <f>STDEVA(NJ751:NJ753)</f>
        <v>0.000914767165443702</v>
      </c>
      <c r="NL777" s="1" t="str">
        <f t="shared" si="689"/>
        <v>d</v>
      </c>
      <c r="TN777" s="1">
        <f>AVERAGE(TN751:TN753)</f>
        <v>0.493516350368743</v>
      </c>
      <c r="TO777" s="1">
        <f>STDEVA(TN751:TN753)</f>
        <v>0.000141534039271857</v>
      </c>
      <c r="TP777" s="1" t="str">
        <f t="shared" si="690"/>
        <v>c</v>
      </c>
      <c r="TQ777" s="1">
        <f>AVERAGE(TQ751:TQ753)</f>
        <v>0.493621126364482</v>
      </c>
      <c r="TR777" s="1">
        <f>STDEVA(TQ751:TQ753)</f>
        <v>4.81448077236735e-5</v>
      </c>
      <c r="TS777" s="1" t="str">
        <f t="shared" si="691"/>
        <v>d</v>
      </c>
      <c r="TT777" s="1">
        <f>AVERAGE(TT751:TT753)</f>
        <v>0.484988177543777</v>
      </c>
      <c r="TU777" s="1">
        <f>STDEVA(TT751:TT753)</f>
        <v>0.000140959591493945</v>
      </c>
      <c r="TV777" s="1" t="str">
        <f t="shared" si="692"/>
        <v>b</v>
      </c>
      <c r="TW777" s="1">
        <f>AVERAGE(TW751:TW753)</f>
        <v>0.463262286227187</v>
      </c>
      <c r="TX777" s="1">
        <f>STDEVA(TW751:TW753)</f>
        <v>0.000548565364060693</v>
      </c>
      <c r="TY777" s="1" t="str">
        <f t="shared" si="693"/>
        <v>e</v>
      </c>
      <c r="TZ777" s="1">
        <f>AVERAGE(TZ751:TZ753)</f>
        <v>0.451419581770134</v>
      </c>
      <c r="UA777" s="1">
        <f>STDEVA(TZ751:TZ753)</f>
        <v>0.000402942106283092</v>
      </c>
      <c r="UB777" s="1" t="str">
        <f t="shared" si="694"/>
        <v>cd</v>
      </c>
      <c r="UV777" s="1">
        <f>AVERAGE(UV751:UV753)</f>
        <v>0.493621126364482</v>
      </c>
      <c r="UW777" s="1">
        <f>STDEVA(UV751:UV753)</f>
        <v>4.81448077236735e-5</v>
      </c>
      <c r="UX777" s="1">
        <f t="shared" si="695"/>
        <v>0</v>
      </c>
      <c r="WD777" s="1">
        <f>AVERAGE(WD751:WD753)</f>
        <v>0.484988177543777</v>
      </c>
      <c r="WE777" s="1">
        <f>STDEVA(WD751:WD753)</f>
        <v>0.000140959591493945</v>
      </c>
      <c r="WF777" s="1">
        <f t="shared" si="696"/>
        <v>0</v>
      </c>
      <c r="XL777" s="1">
        <f>AVERAGE(XL751:XL753)</f>
        <v>0.463262286227187</v>
      </c>
      <c r="XM777" s="1">
        <f>STDEVA(XL751:XL753)</f>
        <v>0.000548565364060693</v>
      </c>
      <c r="XN777" s="1">
        <f t="shared" si="697"/>
        <v>0</v>
      </c>
      <c r="YT777" s="1">
        <f>AVERAGE(YT751:YT753)</f>
        <v>0.451419581770134</v>
      </c>
      <c r="YU777" s="1">
        <f>STDEVA(YT751:YT753)</f>
        <v>0.000402942106283092</v>
      </c>
      <c r="YV777" s="1">
        <f t="shared" si="698"/>
        <v>0</v>
      </c>
    </row>
    <row r="778" spans="17:672">
      <c r="Q778" s="1" t="s">
        <v>85</v>
      </c>
      <c r="R778" s="1">
        <f>AVERAGE(R754:R756)</f>
        <v>0.495433994693553</v>
      </c>
      <c r="S778" s="1">
        <f>STDEVA(R754:R756)</f>
        <v>5.92010948319463e-5</v>
      </c>
      <c r="T778" s="1" t="str">
        <f t="shared" si="675"/>
        <v>ab</v>
      </c>
      <c r="U778" s="1">
        <f>AVERAGE(U754:U756)</f>
        <v>0.495490165180555</v>
      </c>
      <c r="V778" s="1">
        <f>STDEVA(U754:U756)</f>
        <v>4.5475465458989e-5</v>
      </c>
      <c r="W778" s="1" t="str">
        <f t="shared" si="676"/>
        <v>a</v>
      </c>
      <c r="X778" s="1">
        <f>AVERAGE(X754:X756)</f>
        <v>0.485261188260118</v>
      </c>
      <c r="Y778" s="1">
        <f>STDEVA(X754:X756)</f>
        <v>7.14349027044011e-5</v>
      </c>
      <c r="Z778" s="1" t="str">
        <f t="shared" si="677"/>
        <v>a</v>
      </c>
      <c r="AA778" s="1">
        <f>AVERAGE(AA754:AA756)</f>
        <v>0.452871403487559</v>
      </c>
      <c r="AB778" s="1">
        <f>STDEVA(AA754:AA756)</f>
        <v>0.00114781989628309</v>
      </c>
      <c r="AC778" s="1" t="str">
        <f t="shared" si="678"/>
        <v>e</v>
      </c>
      <c r="AD778" s="1">
        <f>AVERAGE(AD754:AD756)</f>
        <v>0.435062808658985</v>
      </c>
      <c r="AE778" s="1">
        <f>STDEVA(AD754:AD756)</f>
        <v>0.00135839283995539</v>
      </c>
      <c r="AF778" s="1" t="str">
        <f t="shared" si="679"/>
        <v>g</v>
      </c>
      <c r="GH778" s="1">
        <f>AVERAGE(GH754:GH756)</f>
        <v>0.495394512377687</v>
      </c>
      <c r="GI778" s="1">
        <f>STDEVA(GH754:GH756)</f>
        <v>0.000117424015714606</v>
      </c>
      <c r="GJ778" s="1" t="str">
        <f t="shared" si="680"/>
        <v>a</v>
      </c>
      <c r="GK778" s="1">
        <f>AVERAGE(GK754:GK756)</f>
        <v>0.495426652420321</v>
      </c>
      <c r="GL778" s="1">
        <f>STDEVA(GK754:GK756)</f>
        <v>3.47916845851629e-5</v>
      </c>
      <c r="GM778" s="1" t="str">
        <f t="shared" si="681"/>
        <v>ab</v>
      </c>
      <c r="GN778" s="1">
        <f>AVERAGE(GN754:GN756)</f>
        <v>0.485053689955325</v>
      </c>
      <c r="GO778" s="1">
        <f>STDEVA(GN754:GN756)</f>
        <v>0.000164498920031688</v>
      </c>
      <c r="GP778" s="1" t="str">
        <f t="shared" si="682"/>
        <v>a</v>
      </c>
      <c r="GQ778" s="1">
        <f>AVERAGE(GQ754:GQ756)</f>
        <v>0.453299440974451</v>
      </c>
      <c r="GR778" s="1">
        <f>STDEVA(GQ754:GQ756)</f>
        <v>0.00132583061353712</v>
      </c>
      <c r="GS778" s="1" t="str">
        <f t="shared" si="683"/>
        <v>f</v>
      </c>
      <c r="GT778" s="1">
        <f>AVERAGE(GT754:GT756)</f>
        <v>0.434509957927679</v>
      </c>
      <c r="GU778" s="1">
        <f>STDEVA(GT754:GT756)</f>
        <v>0.000839387608501942</v>
      </c>
      <c r="GV778" s="1" t="str">
        <f t="shared" si="684"/>
        <v>f</v>
      </c>
      <c r="MX778" s="1">
        <f>AVERAGE(MX754:MX756)</f>
        <v>0.495884149347523</v>
      </c>
      <c r="MY778" s="1">
        <f>STDEVA(MX754:MX756)</f>
        <v>3.28367023351137e-5</v>
      </c>
      <c r="MZ778" s="1" t="str">
        <f t="shared" si="685"/>
        <v>a</v>
      </c>
      <c r="NA778" s="1">
        <f>AVERAGE(NA754:NA756)</f>
        <v>0.49579821156868</v>
      </c>
      <c r="NB778" s="1">
        <f>STDEVA(NA754:NA756)</f>
        <v>5.53973356325165e-5</v>
      </c>
      <c r="NC778" s="1" t="str">
        <f t="shared" si="686"/>
        <v>a</v>
      </c>
      <c r="ND778" s="1">
        <f>AVERAGE(ND754:ND756)</f>
        <v>0.487645998247747</v>
      </c>
      <c r="NE778" s="1">
        <f>STDEVA(ND754:ND756)</f>
        <v>9.10842272944672e-5</v>
      </c>
      <c r="NF778" s="1" t="str">
        <f t="shared" si="687"/>
        <v>a</v>
      </c>
      <c r="NG778" s="1">
        <f>AVERAGE(NG754:NG756)</f>
        <v>0.455335519960487</v>
      </c>
      <c r="NH778" s="1">
        <f>STDEVA(NG754:NG756)</f>
        <v>0.000173315456794767</v>
      </c>
      <c r="NI778" s="1" t="str">
        <f t="shared" si="688"/>
        <v>h</v>
      </c>
      <c r="NJ778" s="1">
        <f>AVERAGE(NJ754:NJ756)</f>
        <v>0.441827311007584</v>
      </c>
      <c r="NK778" s="1">
        <f>STDEVA(NJ754:NJ756)</f>
        <v>0.000773531166313376</v>
      </c>
      <c r="NL778" s="1" t="str">
        <f t="shared" si="689"/>
        <v>g</v>
      </c>
      <c r="TN778" s="1">
        <f>AVERAGE(TN754:TN756)</f>
        <v>0.495830924819255</v>
      </c>
      <c r="TO778" s="1">
        <f>STDEVA(TN754:TN756)</f>
        <v>5.32081717891189e-5</v>
      </c>
      <c r="TP778" s="1" t="str">
        <f t="shared" si="690"/>
        <v>a</v>
      </c>
      <c r="TQ778" s="1">
        <f>AVERAGE(TQ754:TQ756)</f>
        <v>0.495648175222389</v>
      </c>
      <c r="TR778" s="1">
        <f>STDEVA(TQ754:TQ756)</f>
        <v>9.76008350635874e-5</v>
      </c>
      <c r="TS778" s="1" t="str">
        <f t="shared" si="691"/>
        <v>b</v>
      </c>
      <c r="TT778" s="1">
        <f>AVERAGE(TT754:TT756)</f>
        <v>0.487640990133338</v>
      </c>
      <c r="TU778" s="1">
        <f>STDEVA(TT754:TT756)</f>
        <v>0.000145321313847209</v>
      </c>
      <c r="TV778" s="1" t="str">
        <f t="shared" si="692"/>
        <v>a</v>
      </c>
      <c r="TW778" s="1">
        <f>AVERAGE(TW754:TW756)</f>
        <v>0.456361570942051</v>
      </c>
      <c r="TX778" s="1">
        <f>STDEVA(TW754:TW756)</f>
        <v>0.000804555417611596</v>
      </c>
      <c r="TY778" s="1" t="str">
        <f t="shared" si="693"/>
        <v>h</v>
      </c>
      <c r="TZ778" s="1">
        <f>AVERAGE(TZ754:TZ756)</f>
        <v>0.441137737916758</v>
      </c>
      <c r="UA778" s="1">
        <f>STDEVA(TZ754:TZ756)</f>
        <v>0.000437182309942856</v>
      </c>
      <c r="UB778" s="1" t="str">
        <f t="shared" si="694"/>
        <v>e</v>
      </c>
      <c r="UV778" s="1">
        <f>AVERAGE(UV754:UV756)</f>
        <v>0.495648175222389</v>
      </c>
      <c r="UW778" s="1">
        <f>STDEVA(UV754:UV756)</f>
        <v>9.76008350635874e-5</v>
      </c>
      <c r="UX778" s="1">
        <f t="shared" si="695"/>
        <v>0</v>
      </c>
      <c r="WD778" s="1">
        <f>AVERAGE(WD754:WD756)</f>
        <v>0.487640990133338</v>
      </c>
      <c r="WE778" s="1">
        <f>STDEVA(WD754:WD756)</f>
        <v>0.000145321313847209</v>
      </c>
      <c r="WF778" s="1">
        <f t="shared" si="696"/>
        <v>0</v>
      </c>
      <c r="XL778" s="1">
        <f>AVERAGE(XL754:XL756)</f>
        <v>0.456361570942051</v>
      </c>
      <c r="XM778" s="1">
        <f>STDEVA(XL754:XL756)</f>
        <v>0.000804555417611596</v>
      </c>
      <c r="XN778" s="1">
        <f t="shared" si="697"/>
        <v>0</v>
      </c>
      <c r="YT778" s="1">
        <f>AVERAGE(YT754:YT756)</f>
        <v>0.441137737916758</v>
      </c>
      <c r="YU778" s="1">
        <f>STDEVA(YT754:YT756)</f>
        <v>0.000437182309942856</v>
      </c>
      <c r="YV778" s="1">
        <f t="shared" si="698"/>
        <v>0</v>
      </c>
    </row>
    <row r="779" spans="17:670">
      <c r="Q779" s="1" t="s">
        <v>103</v>
      </c>
      <c r="R779" s="1">
        <f>AVERAGE(R748:R756)</f>
        <v>0.494006589666068</v>
      </c>
      <c r="U779" s="1">
        <f>AVERAGE(U748:U756)</f>
        <v>0.494089959457095</v>
      </c>
      <c r="X779" s="1">
        <f>AVERAGE(X748:X756)</f>
        <v>0.483985152105725</v>
      </c>
      <c r="AA779" s="1">
        <f>AVERAGE(AA748:AA756)</f>
        <v>0.45704988527084</v>
      </c>
      <c r="AD779" s="1">
        <f>AVERAGE(AD748:AD756)</f>
        <v>0.442854706873407</v>
      </c>
      <c r="GH779" s="1">
        <f>AVERAGE(GH748:GH756)</f>
        <v>0.493925531222933</v>
      </c>
      <c r="GK779" s="1">
        <f>AVERAGE(GK748:GK756)</f>
        <v>0.49388793391843</v>
      </c>
      <c r="GN779" s="1">
        <f>AVERAGE(GN748:GN756)</f>
        <v>0.483880755556519</v>
      </c>
      <c r="GQ779" s="1">
        <f>AVERAGE(GQ748:GQ756)</f>
        <v>0.457170196200799</v>
      </c>
      <c r="GT779" s="1">
        <f>AVERAGE(GT748:GT756)</f>
        <v>0.442214139436806</v>
      </c>
      <c r="MX779" s="1">
        <f>AVERAGE(MX748:MX756)</f>
        <v>0.494371060727801</v>
      </c>
      <c r="NA779" s="1">
        <f>AVERAGE(NA748:NA756)</f>
        <v>0.494353837517082</v>
      </c>
      <c r="ND779" s="1">
        <f>AVERAGE(ND748:ND756)</f>
        <v>0.485886494041503</v>
      </c>
      <c r="NG779" s="1">
        <f>AVERAGE(NG748:NG756)</f>
        <v>0.46275254885699</v>
      </c>
      <c r="NJ779" s="1">
        <f>AVERAGE(NJ748:NJ756)</f>
        <v>0.450111972923362</v>
      </c>
      <c r="TN779" s="1">
        <f>AVERAGE(TN748:TN756)</f>
        <v>0.494357687084147</v>
      </c>
      <c r="TQ779" s="1">
        <f>AVERAGE(TQ748:TQ756)</f>
        <v>0.494280737111173</v>
      </c>
      <c r="TT779" s="1">
        <f>AVERAGE(TT748:TT756)</f>
        <v>0.485918724508801</v>
      </c>
      <c r="TW779" s="1">
        <f>AVERAGE(TW748:TW756)</f>
        <v>0.462990425451156</v>
      </c>
      <c r="TZ779" s="1">
        <f>AVERAGE(TZ748:TZ756)</f>
        <v>0.449340866326081</v>
      </c>
      <c r="UV779" s="1">
        <f>AVERAGE(UV748:UV756)</f>
        <v>0.494280737111173</v>
      </c>
      <c r="WD779" s="1">
        <f>AVERAGE(WD748:WD756)</f>
        <v>0.485918724508801</v>
      </c>
      <c r="XL779" s="1">
        <f>AVERAGE(XL748:XL756)</f>
        <v>0.462990425451156</v>
      </c>
      <c r="YT779" s="1">
        <f>AVERAGE(YT748:YT756)</f>
        <v>0.449340866326081</v>
      </c>
    </row>
    <row r="780" spans="17:672">
      <c r="Q780" s="1" t="s">
        <v>86</v>
      </c>
      <c r="R780" s="1">
        <f>AVERAGE(R757:R759)</f>
        <v>0.493485415410778</v>
      </c>
      <c r="S780" s="1">
        <f>STDEVA(R757:R759)</f>
        <v>7.03670795666137e-5</v>
      </c>
      <c r="T780" s="1" t="str">
        <f t="shared" ref="T780:T782" si="699">T794</f>
        <v>c</v>
      </c>
      <c r="U780" s="1">
        <f>AVERAGE(U757:U759)</f>
        <v>0.493460246199635</v>
      </c>
      <c r="V780" s="1">
        <f>STDEVA(U757:U759)</f>
        <v>9.17167748453265e-5</v>
      </c>
      <c r="W780" s="1" t="str">
        <f t="shared" ref="W780:W782" si="700">W794</f>
        <v>cd</v>
      </c>
      <c r="X780" s="1">
        <f>AVERAGE(X757:X759)</f>
        <v>0.483208621601488</v>
      </c>
      <c r="Y780" s="1">
        <f>STDEVA(X757:X759)</f>
        <v>0.000163785027747071</v>
      </c>
      <c r="Z780" s="1" t="str">
        <f t="shared" ref="Z780:Z782" si="701">Z794</f>
        <v>b</v>
      </c>
      <c r="AA780" s="1">
        <f>AVERAGE(AA757:AA759)</f>
        <v>0.461988973298286</v>
      </c>
      <c r="AB780" s="1">
        <f>STDEVA(AA757:AA759)</f>
        <v>0.000711362231478456</v>
      </c>
      <c r="AC780" s="1" t="str">
        <f t="shared" ref="AC780:AC782" si="702">AC794</f>
        <v>c</v>
      </c>
      <c r="AD780" s="1">
        <f>AVERAGE(AD757:AD759)</f>
        <v>0.448391646256695</v>
      </c>
      <c r="AE780" s="1">
        <f>STDEVA(AD757:AD759)</f>
        <v>0.000841321819321146</v>
      </c>
      <c r="AF780" s="1" t="str">
        <f t="shared" ref="AF780:AF782" si="703">AF794</f>
        <v>c</v>
      </c>
      <c r="GH780" s="1">
        <f>AVERAGE(GH757:GH759)</f>
        <v>0.493409109250708</v>
      </c>
      <c r="GI780" s="1">
        <f>STDEVA(GH757:GH759)</f>
        <v>0.000138285998048737</v>
      </c>
      <c r="GJ780" s="1" t="str">
        <f t="shared" ref="GJ780:GJ782" si="704">GJ794</f>
        <v>b</v>
      </c>
      <c r="GK780" s="1">
        <f>AVERAGE(GK757:GK759)</f>
        <v>0.493298188958347</v>
      </c>
      <c r="GL780" s="1">
        <f>STDEVA(GK757:GK759)</f>
        <v>0.000138031806020219</v>
      </c>
      <c r="GM780" s="1" t="str">
        <f t="shared" ref="GM780:GM782" si="705">GM794</f>
        <v>e</v>
      </c>
      <c r="GN780" s="1">
        <f>AVERAGE(GN757:GN759)</f>
        <v>0.483234067734168</v>
      </c>
      <c r="GO780" s="1">
        <f>STDEVA(GN757:GN759)</f>
        <v>0.000180324420909852</v>
      </c>
      <c r="GP780" s="1" t="str">
        <f t="shared" ref="GP780:GP782" si="706">GP794</f>
        <v>b</v>
      </c>
      <c r="GQ780" s="1">
        <f>AVERAGE(GQ757:GQ759)</f>
        <v>0.461506685644031</v>
      </c>
      <c r="GR780" s="1">
        <f>STDEVA(GQ757:GQ759)</f>
        <v>0.000419257789765393</v>
      </c>
      <c r="GS780" s="1" t="str">
        <f t="shared" ref="GS780:GS782" si="707">GS794</f>
        <v>d</v>
      </c>
      <c r="GT780" s="1">
        <f>AVERAGE(GT757:GT759)</f>
        <v>0.449143923008405</v>
      </c>
      <c r="GU780" s="1">
        <f>STDEVA(GT757:GT759)</f>
        <v>0.000580602576039229</v>
      </c>
      <c r="GV780" s="1" t="str">
        <f t="shared" ref="GV780:GV782" si="708">GV794</f>
        <v>c</v>
      </c>
      <c r="MX780" s="1">
        <f>AVERAGE(MX757:MX759)</f>
        <v>0.493699242029192</v>
      </c>
      <c r="MY780" s="1">
        <f>STDEVA(MX757:MX759)</f>
        <v>0.000148268653032481</v>
      </c>
      <c r="MZ780" s="1" t="str">
        <f t="shared" ref="MZ780:MZ782" si="709">MZ794</f>
        <v>c</v>
      </c>
      <c r="NA780" s="1">
        <f>AVERAGE(NA757:NA759)</f>
        <v>0.493597641925651</v>
      </c>
      <c r="NB780" s="1">
        <f>STDEVA(NA757:NA759)</f>
        <v>5.69462025406079e-5</v>
      </c>
      <c r="NC780" s="1" t="str">
        <f t="shared" ref="NC780:NC782" si="710">NC794</f>
        <v>cd</v>
      </c>
      <c r="ND780" s="1">
        <f>AVERAGE(ND757:ND759)</f>
        <v>0.485216703280377</v>
      </c>
      <c r="NE780" s="1">
        <f>STDEVA(ND757:ND759)</f>
        <v>0.000209460301795056</v>
      </c>
      <c r="NF780" s="1" t="str">
        <f t="shared" ref="NF780:NF782" si="711">NF794</f>
        <v>b</v>
      </c>
      <c r="NG780" s="1">
        <f>AVERAGE(NG757:NG759)</f>
        <v>0.468401241865671</v>
      </c>
      <c r="NH780" s="1">
        <f>STDEVA(NG757:NG759)</f>
        <v>0.000315113101232137</v>
      </c>
      <c r="NI780" s="1" t="str">
        <f t="shared" ref="NI780:NI782" si="712">NI794</f>
        <v>d</v>
      </c>
      <c r="NJ780" s="1">
        <f>AVERAGE(NJ757:NJ759)</f>
        <v>0.455620347634732</v>
      </c>
      <c r="NK780" s="1">
        <f>STDEVA(NJ757:NJ759)</f>
        <v>0.00108459051681364</v>
      </c>
      <c r="NL780" s="1" t="str">
        <f t="shared" ref="NL780:NL782" si="713">NL794</f>
        <v>c</v>
      </c>
      <c r="TN780" s="1">
        <f>AVERAGE(TN757:TN759)</f>
        <v>0.493774969670892</v>
      </c>
      <c r="TO780" s="1">
        <f>STDEVA(TN757:TN759)</f>
        <v>0.00011407980145131</v>
      </c>
      <c r="TP780" s="1" t="str">
        <f t="shared" ref="TP780:TP782" si="714">TP794</f>
        <v>b</v>
      </c>
      <c r="TQ780" s="1">
        <f>AVERAGE(TQ757:TQ759)</f>
        <v>0.493613359319864</v>
      </c>
      <c r="TR780" s="1">
        <f>STDEVA(TQ757:TQ759)</f>
        <v>4.18825637812236e-5</v>
      </c>
      <c r="TS780" s="1" t="str">
        <f t="shared" ref="TS780:TS782" si="715">TS794</f>
        <v>d</v>
      </c>
      <c r="TT780" s="1">
        <f>AVERAGE(TT757:TT759)</f>
        <v>0.485250606464826</v>
      </c>
      <c r="TU780" s="1">
        <f>STDEVA(TT757:TT759)</f>
        <v>8.76674621014432e-5</v>
      </c>
      <c r="TV780" s="1" t="str">
        <f t="shared" ref="TV780:TV782" si="716">TV794</f>
        <v>b</v>
      </c>
      <c r="TW780" s="1">
        <f>AVERAGE(TW757:TW759)</f>
        <v>0.46837418253635</v>
      </c>
      <c r="TX780" s="1">
        <f>STDEVA(TW757:TW759)</f>
        <v>0.000694116419861447</v>
      </c>
      <c r="TY780" s="1" t="str">
        <f t="shared" ref="TY780:TY782" si="717">TY794</f>
        <v>d</v>
      </c>
      <c r="TZ780" s="1">
        <f>AVERAGE(TZ757:TZ759)</f>
        <v>0.455295981902404</v>
      </c>
      <c r="UA780" s="1">
        <f>STDEVA(TZ757:TZ759)</f>
        <v>0.000594999273915554</v>
      </c>
      <c r="UB780" s="1" t="str">
        <f t="shared" ref="UB780:UB782" si="718">UB794</f>
        <v>bc</v>
      </c>
      <c r="UV780" s="1">
        <f>AVERAGE(UV757:UV759)</f>
        <v>0.493613359319864</v>
      </c>
      <c r="UW780" s="1">
        <f>STDEVA(UV757:UV759)</f>
        <v>4.18825637812236e-5</v>
      </c>
      <c r="UX780" s="1">
        <f t="shared" ref="UX780:UX782" si="719">UX794</f>
        <v>0</v>
      </c>
      <c r="WD780" s="1">
        <f>AVERAGE(WD757:WD759)</f>
        <v>0.485250606464826</v>
      </c>
      <c r="WE780" s="1">
        <f>STDEVA(WD757:WD759)</f>
        <v>8.76674621014432e-5</v>
      </c>
      <c r="WF780" s="1">
        <f t="shared" ref="WF780:WF782" si="720">WF794</f>
        <v>0</v>
      </c>
      <c r="XL780" s="1">
        <f>AVERAGE(XL757:XL759)</f>
        <v>0.46837418253635</v>
      </c>
      <c r="XM780" s="1">
        <f>STDEVA(XL757:XL759)</f>
        <v>0.000694116419861447</v>
      </c>
      <c r="XN780" s="1">
        <f t="shared" ref="XN780:XN782" si="721">XN794</f>
        <v>0</v>
      </c>
      <c r="YT780" s="1">
        <f>AVERAGE(YT757:YT759)</f>
        <v>0.455295981902404</v>
      </c>
      <c r="YU780" s="1">
        <f>STDEVA(YT757:YT759)</f>
        <v>0.000594999273915554</v>
      </c>
      <c r="YV780" s="1">
        <f t="shared" ref="YV780:YV782" si="722">YV794</f>
        <v>0</v>
      </c>
    </row>
    <row r="781" spans="17:672">
      <c r="Q781" s="1" t="s">
        <v>87</v>
      </c>
      <c r="R781" s="1">
        <f>AVERAGE(R760:R762)</f>
        <v>0.493218592573334</v>
      </c>
      <c r="S781" s="1">
        <f>STDEVA(R760:R762)</f>
        <v>9.499971395202e-5</v>
      </c>
      <c r="T781" s="1" t="str">
        <f t="shared" si="699"/>
        <v>d</v>
      </c>
      <c r="U781" s="1">
        <f>AVERAGE(U760:U762)</f>
        <v>0.493289125733216</v>
      </c>
      <c r="V781" s="1">
        <f>STDEVA(U760:U762)</f>
        <v>7.18005082229329e-5</v>
      </c>
      <c r="W781" s="1" t="str">
        <f t="shared" si="700"/>
        <v>de</v>
      </c>
      <c r="X781" s="1">
        <f>AVERAGE(X760:X762)</f>
        <v>0.483282221806227</v>
      </c>
      <c r="Y781" s="1">
        <f>STDEVA(X760:X762)</f>
        <v>0.000191949433718755</v>
      </c>
      <c r="Z781" s="1" t="str">
        <f t="shared" si="701"/>
        <v>b</v>
      </c>
      <c r="AA781" s="1">
        <f>AVERAGE(AA760:AA762)</f>
        <v>0.45506219331319</v>
      </c>
      <c r="AB781" s="1">
        <f>STDEVA(AA760:AA762)</f>
        <v>0.0011693980108972</v>
      </c>
      <c r="AC781" s="1" t="str">
        <f t="shared" si="702"/>
        <v>d</v>
      </c>
      <c r="AD781" s="1">
        <f>AVERAGE(AD760:AD762)</f>
        <v>0.44580521989217</v>
      </c>
      <c r="AE781" s="1">
        <f>STDEVA(AD760:AD762)</f>
        <v>0.00114619381997522</v>
      </c>
      <c r="AF781" s="1" t="str">
        <f t="shared" si="703"/>
        <v>d</v>
      </c>
      <c r="GH781" s="1">
        <f>AVERAGE(GH760:GH762)</f>
        <v>0.493116010233776</v>
      </c>
      <c r="GI781" s="1">
        <f>STDEVA(GH760:GH762)</f>
        <v>0.000100363597875063</v>
      </c>
      <c r="GJ781" s="1" t="str">
        <f t="shared" si="704"/>
        <v>c</v>
      </c>
      <c r="GK781" s="1">
        <f>AVERAGE(GK760:GK762)</f>
        <v>0.492850629713455</v>
      </c>
      <c r="GL781" s="1">
        <f>STDEVA(GK760:GK762)</f>
        <v>0.000135269706528241</v>
      </c>
      <c r="GM781" s="1" t="str">
        <f t="shared" si="705"/>
        <v>f</v>
      </c>
      <c r="GN781" s="1">
        <f>AVERAGE(GN760:GN762)</f>
        <v>0.483219025845837</v>
      </c>
      <c r="GO781" s="1">
        <f>STDEVA(GN760:GN762)</f>
        <v>6.69566133377316e-5</v>
      </c>
      <c r="GP781" s="1" t="str">
        <f t="shared" si="706"/>
        <v>b</v>
      </c>
      <c r="GQ781" s="1">
        <f>AVERAGE(GQ760:GQ762)</f>
        <v>0.454088627981023</v>
      </c>
      <c r="GR781" s="1">
        <f>STDEVA(GQ760:GQ762)</f>
        <v>0.000260661883802453</v>
      </c>
      <c r="GS781" s="1" t="str">
        <f t="shared" si="707"/>
        <v>f</v>
      </c>
      <c r="GT781" s="1">
        <f>AVERAGE(GT760:GT762)</f>
        <v>0.443218221085102</v>
      </c>
      <c r="GU781" s="1">
        <f>STDEVA(GT760:GT762)</f>
        <v>0.0012970015083314</v>
      </c>
      <c r="GV781" s="1" t="str">
        <f t="shared" si="708"/>
        <v>d</v>
      </c>
      <c r="MX781" s="1">
        <f>AVERAGE(MX760:MX762)</f>
        <v>0.493352348615065</v>
      </c>
      <c r="MY781" s="1">
        <f>STDEVA(MX760:MX762)</f>
        <v>7.37997647194991e-5</v>
      </c>
      <c r="MZ781" s="1" t="str">
        <f t="shared" si="709"/>
        <v>d</v>
      </c>
      <c r="NA781" s="1">
        <f>AVERAGE(NA760:NA762)</f>
        <v>0.493461852082782</v>
      </c>
      <c r="NB781" s="1">
        <f>STDEVA(NA760:NA762)</f>
        <v>6.85492983975212e-5</v>
      </c>
      <c r="NC781" s="1" t="str">
        <f t="shared" si="710"/>
        <v>d</v>
      </c>
      <c r="ND781" s="1">
        <f>AVERAGE(ND760:ND762)</f>
        <v>0.48486941986114</v>
      </c>
      <c r="NE781" s="1">
        <f>STDEVA(ND760:ND762)</f>
        <v>0.000129696841727661</v>
      </c>
      <c r="NF781" s="1" t="str">
        <f t="shared" si="711"/>
        <v>b</v>
      </c>
      <c r="NG781" s="1">
        <f>AVERAGE(NG760:NG762)</f>
        <v>0.461669326533905</v>
      </c>
      <c r="NH781" s="1">
        <f>STDEVA(NG760:NG762)</f>
        <v>0.00052076145251891</v>
      </c>
      <c r="NI781" s="1" t="str">
        <f t="shared" si="712"/>
        <v>f</v>
      </c>
      <c r="NJ781" s="1">
        <f>AVERAGE(NJ760:NJ762)</f>
        <v>0.450574515291198</v>
      </c>
      <c r="NK781" s="1">
        <f>STDEVA(NJ760:NJ762)</f>
        <v>0.000463892003493427</v>
      </c>
      <c r="NL781" s="1" t="str">
        <f t="shared" si="713"/>
        <v>e</v>
      </c>
      <c r="TN781" s="1">
        <f>AVERAGE(TN760:TN762)</f>
        <v>0.493443691430884</v>
      </c>
      <c r="TO781" s="1">
        <f>STDEVA(TN760:TN762)</f>
        <v>7.49929036835806e-5</v>
      </c>
      <c r="TP781" s="1" t="str">
        <f t="shared" si="714"/>
        <v>c</v>
      </c>
      <c r="TQ781" s="1">
        <f>AVERAGE(TQ760:TQ762)</f>
        <v>0.49339778344118</v>
      </c>
      <c r="TR781" s="1">
        <f>STDEVA(TQ760:TQ762)</f>
        <v>8.42765634420818e-5</v>
      </c>
      <c r="TS781" s="1" t="str">
        <f t="shared" si="715"/>
        <v>e</v>
      </c>
      <c r="TT781" s="1">
        <f>AVERAGE(TT760:TT762)</f>
        <v>0.484793273496789</v>
      </c>
      <c r="TU781" s="1">
        <f>STDEVA(TT760:TT762)</f>
        <v>6.58041605578851e-5</v>
      </c>
      <c r="TV781" s="1" t="str">
        <f t="shared" si="716"/>
        <v>b</v>
      </c>
      <c r="TW781" s="1">
        <f>AVERAGE(TW760:TW762)</f>
        <v>0.461637934818222</v>
      </c>
      <c r="TX781" s="1">
        <f>STDEVA(TW760:TW762)</f>
        <v>8.64203827961431e-5</v>
      </c>
      <c r="TY781" s="1" t="str">
        <f t="shared" si="717"/>
        <v>f</v>
      </c>
      <c r="TZ781" s="1">
        <f>AVERAGE(TZ760:TZ762)</f>
        <v>0.470940906277663</v>
      </c>
      <c r="UA781" s="1">
        <f>STDEVA(TZ760:TZ762)</f>
        <v>0.0139770529120821</v>
      </c>
      <c r="UB781" s="1" t="str">
        <f t="shared" si="718"/>
        <v>a</v>
      </c>
      <c r="UV781" s="1">
        <f>AVERAGE(UV760:UV762)</f>
        <v>0.49339778344118</v>
      </c>
      <c r="UW781" s="1">
        <f>STDEVA(UV760:UV762)</f>
        <v>8.42765634420818e-5</v>
      </c>
      <c r="UX781" s="1">
        <f t="shared" si="719"/>
        <v>0</v>
      </c>
      <c r="WD781" s="1">
        <f>AVERAGE(WD760:WD762)</f>
        <v>0.484793273496789</v>
      </c>
      <c r="WE781" s="1">
        <f>STDEVA(WD760:WD762)</f>
        <v>6.58041605578851e-5</v>
      </c>
      <c r="WF781" s="1">
        <f t="shared" si="720"/>
        <v>0</v>
      </c>
      <c r="XL781" s="1">
        <f>AVERAGE(XL760:XL762)</f>
        <v>0.461637934818222</v>
      </c>
      <c r="XM781" s="1">
        <f>STDEVA(XL760:XL762)</f>
        <v>8.64203827961431e-5</v>
      </c>
      <c r="XN781" s="1">
        <f t="shared" si="721"/>
        <v>0</v>
      </c>
      <c r="YT781" s="1">
        <f>AVERAGE(YT760:YT762)</f>
        <v>0.470940906277663</v>
      </c>
      <c r="YU781" s="1">
        <f>STDEVA(YT760:YT762)</f>
        <v>0.0139770529120821</v>
      </c>
      <c r="YV781" s="1">
        <f t="shared" si="722"/>
        <v>0</v>
      </c>
    </row>
    <row r="782" spans="17:672">
      <c r="Q782" s="1" t="s">
        <v>88</v>
      </c>
      <c r="R782" s="1">
        <f>AVERAGE(R763:R765)</f>
        <v>0.495557599261102</v>
      </c>
      <c r="S782" s="1">
        <f>STDEVA(R763:R765)</f>
        <v>0.000119161247483601</v>
      </c>
      <c r="T782" s="1" t="str">
        <f t="shared" si="699"/>
        <v>a</v>
      </c>
      <c r="U782" s="1">
        <f>AVERAGE(U763:U765)</f>
        <v>0.495410094944937</v>
      </c>
      <c r="V782" s="1">
        <f>STDEVA(U763:U765)</f>
        <v>0.000103090058225862</v>
      </c>
      <c r="W782" s="1" t="str">
        <f t="shared" si="700"/>
        <v>a</v>
      </c>
      <c r="X782" s="1">
        <f>AVERAGE(X763:X765)</f>
        <v>0.485206347607993</v>
      </c>
      <c r="Y782" s="1">
        <f>STDEVA(X763:X765)</f>
        <v>0.000151728182839453</v>
      </c>
      <c r="Z782" s="1" t="str">
        <f t="shared" si="701"/>
        <v>a</v>
      </c>
      <c r="AA782" s="1">
        <f>AVERAGE(AA763:AA765)</f>
        <v>0.450244509507201</v>
      </c>
      <c r="AB782" s="1">
        <f>STDEVA(AA763:AA765)</f>
        <v>0.000393414263612119</v>
      </c>
      <c r="AC782" s="1" t="str">
        <f t="shared" si="702"/>
        <v>f</v>
      </c>
      <c r="AD782" s="1">
        <f>AVERAGE(AD763:AD765)</f>
        <v>0.433273063598579</v>
      </c>
      <c r="AE782" s="1">
        <f>STDEVA(AD763:AD765)</f>
        <v>0.00161574765231993</v>
      </c>
      <c r="AF782" s="1" t="str">
        <f t="shared" si="703"/>
        <v>g</v>
      </c>
      <c r="GH782" s="1">
        <f>AVERAGE(GH763:GH765)</f>
        <v>0.49538114026401</v>
      </c>
      <c r="GI782" s="1">
        <f>STDEVA(GH763:GH765)</f>
        <v>0.000229319473457448</v>
      </c>
      <c r="GJ782" s="1" t="str">
        <f t="shared" si="704"/>
        <v>a</v>
      </c>
      <c r="GK782" s="1">
        <f>AVERAGE(GK763:GK765)</f>
        <v>0.495353666089856</v>
      </c>
      <c r="GL782" s="1">
        <f>STDEVA(GK763:GK765)</f>
        <v>4.61105935220759e-5</v>
      </c>
      <c r="GM782" s="1" t="str">
        <f t="shared" si="705"/>
        <v>b</v>
      </c>
      <c r="GN782" s="1">
        <f>AVERAGE(GN763:GN765)</f>
        <v>0.484977979559413</v>
      </c>
      <c r="GO782" s="1">
        <f>STDEVA(GN763:GN765)</f>
        <v>5.73014605847214e-5</v>
      </c>
      <c r="GP782" s="1" t="str">
        <f t="shared" si="706"/>
        <v>a</v>
      </c>
      <c r="GQ782" s="1">
        <f>AVERAGE(GQ763:GQ765)</f>
        <v>0.449869926949855</v>
      </c>
      <c r="GR782" s="1">
        <f>STDEVA(GQ763:GQ765)</f>
        <v>0.000559516578558135</v>
      </c>
      <c r="GS782" s="1" t="str">
        <f t="shared" si="707"/>
        <v>g</v>
      </c>
      <c r="GT782" s="1">
        <f>AVERAGE(GT763:GT765)</f>
        <v>0.432435238053576</v>
      </c>
      <c r="GU782" s="1">
        <f>STDEVA(GT763:GT765)</f>
        <v>0.000514655937343815</v>
      </c>
      <c r="GV782" s="1" t="str">
        <f t="shared" si="708"/>
        <v>g</v>
      </c>
      <c r="MX782" s="1">
        <f>AVERAGE(MX763:MX765)</f>
        <v>0.495824731485716</v>
      </c>
      <c r="MY782" s="1">
        <f>STDEVA(MX763:MX765)</f>
        <v>6.65552473783254e-5</v>
      </c>
      <c r="MZ782" s="1" t="str">
        <f t="shared" si="709"/>
        <v>a</v>
      </c>
      <c r="NA782" s="1">
        <f>AVERAGE(NA763:NA765)</f>
        <v>0.495789394003532</v>
      </c>
      <c r="NB782" s="1">
        <f>STDEVA(NA763:NA765)</f>
        <v>0.000144042751062273</v>
      </c>
      <c r="NC782" s="1" t="str">
        <f t="shared" si="710"/>
        <v>a</v>
      </c>
      <c r="ND782" s="1">
        <f>AVERAGE(ND763:ND765)</f>
        <v>0.4873551370976</v>
      </c>
      <c r="NE782" s="1">
        <f>STDEVA(ND763:ND765)</f>
        <v>5.30320659007451e-5</v>
      </c>
      <c r="NF782" s="1" t="str">
        <f t="shared" si="711"/>
        <v>a</v>
      </c>
      <c r="NG782" s="1">
        <f>AVERAGE(NG763:NG765)</f>
        <v>0.453358150005836</v>
      </c>
      <c r="NH782" s="1">
        <f>STDEVA(NG763:NG765)</f>
        <v>0.000349275378227857</v>
      </c>
      <c r="NI782" s="1" t="str">
        <f t="shared" si="712"/>
        <v>i</v>
      </c>
      <c r="NJ782" s="1">
        <f>AVERAGE(NJ763:NJ765)</f>
        <v>0.440023066049162</v>
      </c>
      <c r="NK782" s="1">
        <f>STDEVA(NJ763:NJ765)</f>
        <v>0.000605000200954514</v>
      </c>
      <c r="NL782" s="1" t="str">
        <f t="shared" si="713"/>
        <v>h</v>
      </c>
      <c r="TN782" s="1">
        <f>AVERAGE(TN763:TN765)</f>
        <v>0.495843370347195</v>
      </c>
      <c r="TO782" s="1">
        <f>STDEVA(TN763:TN765)</f>
        <v>0.000131160082719364</v>
      </c>
      <c r="TP782" s="1" t="str">
        <f t="shared" si="714"/>
        <v>a</v>
      </c>
      <c r="TQ782" s="1">
        <f>AVERAGE(TQ763:TQ765)</f>
        <v>0.495667364696526</v>
      </c>
      <c r="TR782" s="1">
        <f>STDEVA(TQ763:TQ765)</f>
        <v>4.97458447480127e-5</v>
      </c>
      <c r="TS782" s="1" t="str">
        <f t="shared" si="715"/>
        <v>ab</v>
      </c>
      <c r="TT782" s="1">
        <f>AVERAGE(TT763:TT765)</f>
        <v>0.487487818714518</v>
      </c>
      <c r="TU782" s="1">
        <f>STDEVA(TT763:TT765)</f>
        <v>6.05932446170379e-5</v>
      </c>
      <c r="TV782" s="1" t="str">
        <f t="shared" si="716"/>
        <v>a</v>
      </c>
      <c r="TW782" s="1">
        <f>AVERAGE(TW763:TW765)</f>
        <v>0.45315186779719</v>
      </c>
      <c r="TX782" s="1">
        <f>STDEVA(TW763:TW765)</f>
        <v>0.000514888607761932</v>
      </c>
      <c r="TY782" s="1" t="str">
        <f t="shared" si="717"/>
        <v>i</v>
      </c>
      <c r="TZ782" s="1">
        <f>AVERAGE(TZ763:TZ765)</f>
        <v>0.440229680099605</v>
      </c>
      <c r="UA782" s="1">
        <f>STDEVA(TZ763:TZ765)</f>
        <v>0.000610110528205192</v>
      </c>
      <c r="UB782" s="1" t="str">
        <f t="shared" si="718"/>
        <v>e</v>
      </c>
      <c r="UV782" s="1">
        <f>AVERAGE(UV763:UV765)</f>
        <v>0.495667364696526</v>
      </c>
      <c r="UW782" s="1">
        <f>STDEVA(UV763:UV765)</f>
        <v>4.97458447480127e-5</v>
      </c>
      <c r="UX782" s="1">
        <f t="shared" si="719"/>
        <v>0</v>
      </c>
      <c r="WD782" s="1">
        <f>AVERAGE(WD763:WD765)</f>
        <v>0.487487818714518</v>
      </c>
      <c r="WE782" s="1">
        <f>STDEVA(WD763:WD765)</f>
        <v>6.05932446170379e-5</v>
      </c>
      <c r="WF782" s="1">
        <f t="shared" si="720"/>
        <v>0</v>
      </c>
      <c r="XL782" s="1">
        <f>AVERAGE(XL763:XL765)</f>
        <v>0.45315186779719</v>
      </c>
      <c r="XM782" s="1">
        <f>STDEVA(XL763:XL765)</f>
        <v>0.000514888607761932</v>
      </c>
      <c r="XN782" s="1">
        <f t="shared" si="721"/>
        <v>0</v>
      </c>
      <c r="YT782" s="1">
        <f>AVERAGE(YT763:YT765)</f>
        <v>0.440229680099605</v>
      </c>
      <c r="YU782" s="1">
        <f>STDEVA(YT763:YT765)</f>
        <v>0.000610110528205192</v>
      </c>
      <c r="YV782" s="1">
        <f t="shared" si="722"/>
        <v>0</v>
      </c>
    </row>
    <row r="783" spans="17:670">
      <c r="Q783" s="1" t="s">
        <v>104</v>
      </c>
      <c r="R783" s="1">
        <f>AVERAGE(R757:R765)</f>
        <v>0.494087202415071</v>
      </c>
      <c r="U783" s="1">
        <f>AVERAGE(U757:U765)</f>
        <v>0.494053155625929</v>
      </c>
      <c r="X783" s="1">
        <f>AVERAGE(X757:X765)</f>
        <v>0.483899063671903</v>
      </c>
      <c r="AA783" s="1">
        <f>AVERAGE(AA757:AA765)</f>
        <v>0.455765225372892</v>
      </c>
      <c r="AD783" s="1">
        <f>AVERAGE(AD757:AD765)</f>
        <v>0.442489976582481</v>
      </c>
      <c r="GH783" s="1">
        <f>AVERAGE(GH757:GH765)</f>
        <v>0.493968753249498</v>
      </c>
      <c r="GK783" s="1">
        <f>AVERAGE(GK757:GK765)</f>
        <v>0.493834161587219</v>
      </c>
      <c r="GN783" s="1">
        <f>AVERAGE(GN757:GN765)</f>
        <v>0.483810357713139</v>
      </c>
      <c r="GQ783" s="1">
        <f>AVERAGE(GQ757:GQ765)</f>
        <v>0.455155080191636</v>
      </c>
      <c r="GT783" s="1">
        <f>AVERAGE(GT757:GT765)</f>
        <v>0.441599127382361</v>
      </c>
      <c r="MX783" s="1">
        <f>AVERAGE(MX757:MX765)</f>
        <v>0.494292107376658</v>
      </c>
      <c r="NA783" s="1">
        <f>AVERAGE(NA757:NA765)</f>
        <v>0.494282962670655</v>
      </c>
      <c r="ND783" s="1">
        <f>AVERAGE(ND757:ND765)</f>
        <v>0.485813753413039</v>
      </c>
      <c r="NG783" s="1">
        <f>AVERAGE(NG757:NG765)</f>
        <v>0.461142906135137</v>
      </c>
      <c r="NJ783" s="1">
        <f>AVERAGE(NJ757:NJ765)</f>
        <v>0.448739309658364</v>
      </c>
      <c r="TN783" s="1">
        <f>AVERAGE(TN757:TN765)</f>
        <v>0.49435401048299</v>
      </c>
      <c r="TQ783" s="1">
        <f>AVERAGE(TQ757:TQ765)</f>
        <v>0.494226169152523</v>
      </c>
      <c r="TT783" s="1">
        <f>AVERAGE(TT757:TT765)</f>
        <v>0.485843899558711</v>
      </c>
      <c r="TW783" s="1">
        <f>AVERAGE(TW757:TW765)</f>
        <v>0.461054661717254</v>
      </c>
      <c r="TZ783" s="1">
        <f>AVERAGE(TZ757:TZ765)</f>
        <v>0.455488856093224</v>
      </c>
      <c r="UV783" s="1">
        <f>AVERAGE(UV757:UV765)</f>
        <v>0.494226169152523</v>
      </c>
      <c r="WD783" s="1">
        <f>AVERAGE(WD757:WD765)</f>
        <v>0.485843899558711</v>
      </c>
      <c r="XL783" s="1">
        <f>AVERAGE(XL757:XL765)</f>
        <v>0.461054661717254</v>
      </c>
      <c r="YT783" s="1">
        <f>AVERAGE(YT757:YT765)</f>
        <v>0.455488856093224</v>
      </c>
    </row>
    <row r="786" spans="20:548">
      <c r="T786" s="1" t="s">
        <v>106</v>
      </c>
      <c r="W786" s="1" t="s">
        <v>106</v>
      </c>
      <c r="Z786" s="1" t="s">
        <v>106</v>
      </c>
      <c r="AC786" s="1" t="s">
        <v>106</v>
      </c>
      <c r="AF786" s="1" t="s">
        <v>106</v>
      </c>
      <c r="BN786" s="1" t="s">
        <v>106</v>
      </c>
      <c r="BQ786" s="1" t="s">
        <v>113</v>
      </c>
      <c r="BT786" s="1" t="s">
        <v>106</v>
      </c>
      <c r="BW786" s="1" t="s">
        <v>106</v>
      </c>
      <c r="BZ786" s="1" t="s">
        <v>106</v>
      </c>
      <c r="DH786" s="1" t="s">
        <v>106</v>
      </c>
      <c r="DK786" s="1" t="s">
        <v>106</v>
      </c>
      <c r="DN786" s="1" t="s">
        <v>106</v>
      </c>
      <c r="DQ786" s="1" t="s">
        <v>106</v>
      </c>
      <c r="DT786" s="1" t="s">
        <v>106</v>
      </c>
      <c r="FB786" s="1" t="s">
        <v>106</v>
      </c>
      <c r="FE786" s="1" t="s">
        <v>106</v>
      </c>
      <c r="FH786" s="1" t="s">
        <v>106</v>
      </c>
      <c r="FK786" s="1" t="s">
        <v>106</v>
      </c>
      <c r="FN786" s="1" t="s">
        <v>111</v>
      </c>
      <c r="GJ786" s="1" t="str">
        <f t="shared" ref="GJ786:GJ796" si="723">BN786</f>
        <v>a</v>
      </c>
      <c r="GM786" s="1" t="str">
        <f t="shared" ref="GM786:GM796" si="724">BQ786</f>
        <v>ab</v>
      </c>
      <c r="GP786" s="1" t="str">
        <f t="shared" ref="GP786:GP796" si="725">BT786</f>
        <v>a</v>
      </c>
      <c r="GS786" s="1" t="str">
        <f t="shared" ref="GS786:GS796" si="726">BW786</f>
        <v>a</v>
      </c>
      <c r="GV786" s="1" t="str">
        <f t="shared" ref="GV786:GV796" si="727">BZ786</f>
        <v>a</v>
      </c>
      <c r="MZ786" s="1" t="str">
        <f t="shared" ref="MZ786:MZ796" si="728">DH786</f>
        <v>a</v>
      </c>
      <c r="NC786" s="1" t="str">
        <f t="shared" ref="NC786:NC796" si="729">DK786</f>
        <v>a</v>
      </c>
      <c r="NF786" s="1" t="str">
        <f t="shared" ref="NF786:NF796" si="730">DN786</f>
        <v>a</v>
      </c>
      <c r="NI786" s="1" t="str">
        <f t="shared" ref="NI786:NI796" si="731">DQ786</f>
        <v>a</v>
      </c>
      <c r="NL786" s="1" t="str">
        <f t="shared" ref="NL786:NL796" si="732">DT786</f>
        <v>a</v>
      </c>
      <c r="TP786" s="1" t="str">
        <f t="shared" ref="TP786:TP796" si="733">FB786</f>
        <v>a</v>
      </c>
      <c r="TS786" s="1" t="str">
        <f t="shared" ref="TS786:TS796" si="734">FE786</f>
        <v>a</v>
      </c>
      <c r="TV786" s="1" t="str">
        <f t="shared" ref="TV786:TV796" si="735">FH786</f>
        <v>a</v>
      </c>
      <c r="TY786" s="1" t="str">
        <f t="shared" ref="TY786:TY796" si="736">FK786</f>
        <v>a</v>
      </c>
      <c r="UB786" s="1" t="str">
        <f t="shared" ref="UB786:UB796" si="737">FN786</f>
        <v>b</v>
      </c>
    </row>
    <row r="787" spans="20:548">
      <c r="T787" s="1" t="s">
        <v>106</v>
      </c>
      <c r="W787" s="1" t="s">
        <v>106</v>
      </c>
      <c r="Z787" s="1" t="s">
        <v>106</v>
      </c>
      <c r="AC787" s="1" t="s">
        <v>111</v>
      </c>
      <c r="AF787" s="1" t="s">
        <v>118</v>
      </c>
      <c r="BN787" s="1" t="s">
        <v>106</v>
      </c>
      <c r="BQ787" s="1" t="s">
        <v>106</v>
      </c>
      <c r="BT787" s="1" t="s">
        <v>106</v>
      </c>
      <c r="BW787" s="1" t="s">
        <v>111</v>
      </c>
      <c r="BZ787" s="1" t="s">
        <v>108</v>
      </c>
      <c r="DH787" s="1" t="s">
        <v>106</v>
      </c>
      <c r="DK787" s="1" t="s">
        <v>106</v>
      </c>
      <c r="DN787" s="1" t="s">
        <v>106</v>
      </c>
      <c r="DQ787" s="1" t="s">
        <v>111</v>
      </c>
      <c r="DT787" s="1" t="s">
        <v>113</v>
      </c>
      <c r="FB787" s="1" t="s">
        <v>106</v>
      </c>
      <c r="FE787" s="1" t="s">
        <v>113</v>
      </c>
      <c r="FH787" s="1" t="s">
        <v>106</v>
      </c>
      <c r="FK787" s="1" t="s">
        <v>111</v>
      </c>
      <c r="FN787" s="1" t="s">
        <v>108</v>
      </c>
      <c r="GJ787" s="1" t="str">
        <f t="shared" si="723"/>
        <v>a</v>
      </c>
      <c r="GM787" s="1" t="str">
        <f t="shared" si="724"/>
        <v>a</v>
      </c>
      <c r="GP787" s="1" t="str">
        <f t="shared" si="725"/>
        <v>a</v>
      </c>
      <c r="GS787" s="1" t="str">
        <f t="shared" si="726"/>
        <v>b</v>
      </c>
      <c r="GV787" s="1" t="str">
        <f t="shared" si="727"/>
        <v>bc</v>
      </c>
      <c r="MZ787" s="1" t="str">
        <f t="shared" si="728"/>
        <v>a</v>
      </c>
      <c r="NC787" s="1" t="str">
        <f t="shared" si="729"/>
        <v>a</v>
      </c>
      <c r="NF787" s="1" t="str">
        <f t="shared" si="730"/>
        <v>a</v>
      </c>
      <c r="NI787" s="1" t="str">
        <f t="shared" si="731"/>
        <v>b</v>
      </c>
      <c r="NL787" s="1" t="str">
        <f t="shared" si="732"/>
        <v>ab</v>
      </c>
      <c r="TP787" s="1" t="str">
        <f t="shared" si="733"/>
        <v>a</v>
      </c>
      <c r="TS787" s="1" t="str">
        <f t="shared" si="734"/>
        <v>ab</v>
      </c>
      <c r="TV787" s="1" t="str">
        <f t="shared" si="735"/>
        <v>a</v>
      </c>
      <c r="TY787" s="1" t="str">
        <f t="shared" si="736"/>
        <v>b</v>
      </c>
      <c r="UB787" s="1" t="str">
        <f t="shared" si="737"/>
        <v>bc</v>
      </c>
    </row>
    <row r="788" spans="20:548">
      <c r="T788" s="1" t="s">
        <v>111</v>
      </c>
      <c r="W788" s="1" t="s">
        <v>111</v>
      </c>
      <c r="Z788" s="1" t="s">
        <v>106</v>
      </c>
      <c r="AC788" s="1" t="s">
        <v>106</v>
      </c>
      <c r="AF788" s="1" t="s">
        <v>113</v>
      </c>
      <c r="BN788" s="1" t="s">
        <v>106</v>
      </c>
      <c r="BQ788" s="1" t="s">
        <v>114</v>
      </c>
      <c r="BT788" s="1" t="s">
        <v>106</v>
      </c>
      <c r="BW788" s="1" t="s">
        <v>106</v>
      </c>
      <c r="BZ788" s="1" t="s">
        <v>113</v>
      </c>
      <c r="DH788" s="1" t="s">
        <v>106</v>
      </c>
      <c r="DK788" s="1" t="s">
        <v>111</v>
      </c>
      <c r="DN788" s="1" t="s">
        <v>106</v>
      </c>
      <c r="DQ788" s="1" t="s">
        <v>106</v>
      </c>
      <c r="DT788" s="1" t="s">
        <v>111</v>
      </c>
      <c r="FB788" s="1" t="s">
        <v>106</v>
      </c>
      <c r="FE788" s="1" t="s">
        <v>114</v>
      </c>
      <c r="FH788" s="1" t="s">
        <v>106</v>
      </c>
      <c r="FK788" s="1" t="s">
        <v>113</v>
      </c>
      <c r="FN788" s="1" t="s">
        <v>108</v>
      </c>
      <c r="GJ788" s="1" t="str">
        <f t="shared" si="723"/>
        <v>a</v>
      </c>
      <c r="GM788" s="1" t="str">
        <f t="shared" si="724"/>
        <v>c</v>
      </c>
      <c r="GP788" s="1" t="str">
        <f t="shared" si="725"/>
        <v>a</v>
      </c>
      <c r="GS788" s="1" t="str">
        <f t="shared" si="726"/>
        <v>a</v>
      </c>
      <c r="GV788" s="1" t="str">
        <f t="shared" si="727"/>
        <v>ab</v>
      </c>
      <c r="MZ788" s="1" t="str">
        <f t="shared" si="728"/>
        <v>a</v>
      </c>
      <c r="NC788" s="1" t="str">
        <f t="shared" si="729"/>
        <v>b</v>
      </c>
      <c r="NF788" s="1" t="str">
        <f t="shared" si="730"/>
        <v>a</v>
      </c>
      <c r="NI788" s="1" t="str">
        <f t="shared" si="731"/>
        <v>a</v>
      </c>
      <c r="NL788" s="1" t="str">
        <f t="shared" si="732"/>
        <v>b</v>
      </c>
      <c r="TP788" s="1" t="str">
        <f t="shared" si="733"/>
        <v>a</v>
      </c>
      <c r="TS788" s="1" t="str">
        <f t="shared" si="734"/>
        <v>c</v>
      </c>
      <c r="TV788" s="1" t="str">
        <f t="shared" si="735"/>
        <v>a</v>
      </c>
      <c r="TY788" s="1" t="str">
        <f t="shared" si="736"/>
        <v>ab</v>
      </c>
      <c r="UB788" s="1" t="str">
        <f t="shared" si="737"/>
        <v>bc</v>
      </c>
    </row>
    <row r="789" spans="20:548">
      <c r="T789" s="1" t="s">
        <v>112</v>
      </c>
      <c r="W789" s="1" t="s">
        <v>107</v>
      </c>
      <c r="Z789" s="1" t="s">
        <v>114</v>
      </c>
      <c r="AC789" s="1" t="s">
        <v>112</v>
      </c>
      <c r="AF789" s="1" t="s">
        <v>107</v>
      </c>
      <c r="BN789" s="1" t="s">
        <v>120</v>
      </c>
      <c r="BQ789" s="1" t="s">
        <v>117</v>
      </c>
      <c r="BT789" s="1" t="s">
        <v>114</v>
      </c>
      <c r="BW789" s="1" t="s">
        <v>117</v>
      </c>
      <c r="BZ789" s="1" t="s">
        <v>112</v>
      </c>
      <c r="DH789" s="1" t="s">
        <v>120</v>
      </c>
      <c r="DK789" s="1" t="s">
        <v>112</v>
      </c>
      <c r="DN789" s="1" t="s">
        <v>114</v>
      </c>
      <c r="DQ789" s="1" t="s">
        <v>117</v>
      </c>
      <c r="DT789" s="1" t="s">
        <v>107</v>
      </c>
      <c r="FB789" s="1" t="s">
        <v>120</v>
      </c>
      <c r="FE789" s="1" t="s">
        <v>107</v>
      </c>
      <c r="FH789" s="1" t="s">
        <v>114</v>
      </c>
      <c r="FK789" s="1" t="s">
        <v>117</v>
      </c>
      <c r="FN789" s="1" t="s">
        <v>115</v>
      </c>
      <c r="GJ789" s="1" t="str">
        <f t="shared" si="723"/>
        <v>d</v>
      </c>
      <c r="GM789" s="1" t="str">
        <f t="shared" si="724"/>
        <v>g</v>
      </c>
      <c r="GP789" s="1" t="str">
        <f t="shared" si="725"/>
        <v>c</v>
      </c>
      <c r="GS789" s="1" t="str">
        <f t="shared" si="726"/>
        <v>g</v>
      </c>
      <c r="GV789" s="1" t="str">
        <f t="shared" si="727"/>
        <v>e</v>
      </c>
      <c r="MZ789" s="1" t="str">
        <f t="shared" si="728"/>
        <v>d</v>
      </c>
      <c r="NC789" s="1" t="str">
        <f t="shared" si="729"/>
        <v>e</v>
      </c>
      <c r="NF789" s="1" t="str">
        <f t="shared" si="730"/>
        <v>c</v>
      </c>
      <c r="NI789" s="1" t="str">
        <f t="shared" si="731"/>
        <v>g</v>
      </c>
      <c r="NL789" s="1" t="str">
        <f t="shared" si="732"/>
        <v>f</v>
      </c>
      <c r="TP789" s="1" t="str">
        <f t="shared" si="733"/>
        <v>d</v>
      </c>
      <c r="TS789" s="1" t="str">
        <f t="shared" si="734"/>
        <v>f</v>
      </c>
      <c r="TV789" s="1" t="str">
        <f t="shared" si="735"/>
        <v>c</v>
      </c>
      <c r="TY789" s="1" t="str">
        <f t="shared" si="736"/>
        <v>g</v>
      </c>
      <c r="UB789" s="1" t="str">
        <f t="shared" si="737"/>
        <v>de</v>
      </c>
    </row>
    <row r="790" spans="20:548">
      <c r="T790" s="1" t="s">
        <v>107</v>
      </c>
      <c r="W790" s="1" t="s">
        <v>117</v>
      </c>
      <c r="Z790" s="1" t="s">
        <v>120</v>
      </c>
      <c r="AC790" s="1" t="s">
        <v>117</v>
      </c>
      <c r="AF790" s="1" t="s">
        <v>121</v>
      </c>
      <c r="BN790" s="1" t="s">
        <v>112</v>
      </c>
      <c r="BQ790" s="1" t="s">
        <v>121</v>
      </c>
      <c r="BT790" s="1" t="s">
        <v>120</v>
      </c>
      <c r="BW790" s="1" t="s">
        <v>121</v>
      </c>
      <c r="BZ790" s="1" t="s">
        <v>121</v>
      </c>
      <c r="DH790" s="1" t="s">
        <v>112</v>
      </c>
      <c r="DK790" s="1" t="s">
        <v>107</v>
      </c>
      <c r="DN790" s="1" t="s">
        <v>120</v>
      </c>
      <c r="DQ790" s="1" t="s">
        <v>153</v>
      </c>
      <c r="DT790" s="1" t="s">
        <v>123</v>
      </c>
      <c r="FB790" s="1" t="s">
        <v>112</v>
      </c>
      <c r="FE790" s="1" t="s">
        <v>117</v>
      </c>
      <c r="FH790" s="1" t="s">
        <v>120</v>
      </c>
      <c r="FK790" s="1" t="s">
        <v>153</v>
      </c>
      <c r="FN790" s="1" t="s">
        <v>107</v>
      </c>
      <c r="GJ790" s="1" t="str">
        <f t="shared" si="723"/>
        <v>e</v>
      </c>
      <c r="GM790" s="1" t="str">
        <f t="shared" si="724"/>
        <v>h</v>
      </c>
      <c r="GP790" s="1" t="str">
        <f t="shared" si="725"/>
        <v>d</v>
      </c>
      <c r="GS790" s="1" t="str">
        <f t="shared" si="726"/>
        <v>h</v>
      </c>
      <c r="GV790" s="1" t="str">
        <f t="shared" si="727"/>
        <v>h</v>
      </c>
      <c r="MZ790" s="1" t="str">
        <f t="shared" si="728"/>
        <v>e</v>
      </c>
      <c r="NC790" s="1" t="str">
        <f t="shared" si="729"/>
        <v>f</v>
      </c>
      <c r="NF790" s="1" t="str">
        <f t="shared" si="730"/>
        <v>d</v>
      </c>
      <c r="NI790" s="1" t="str">
        <f t="shared" si="731"/>
        <v>j</v>
      </c>
      <c r="NL790" s="1" t="str">
        <f t="shared" si="732"/>
        <v>i</v>
      </c>
      <c r="TP790" s="1" t="str">
        <f t="shared" si="733"/>
        <v>e</v>
      </c>
      <c r="TS790" s="1" t="str">
        <f t="shared" si="734"/>
        <v>g</v>
      </c>
      <c r="TV790" s="1" t="str">
        <f t="shared" si="735"/>
        <v>d</v>
      </c>
      <c r="TY790" s="1" t="str">
        <f t="shared" si="736"/>
        <v>j</v>
      </c>
      <c r="UB790" s="1" t="str">
        <f t="shared" si="737"/>
        <v>f</v>
      </c>
    </row>
    <row r="791" spans="20:548">
      <c r="T791" s="1" t="s">
        <v>116</v>
      </c>
      <c r="W791" s="1" t="s">
        <v>114</v>
      </c>
      <c r="Z791" s="1" t="s">
        <v>111</v>
      </c>
      <c r="AC791" s="1" t="s">
        <v>114</v>
      </c>
      <c r="AF791" s="1" t="s">
        <v>108</v>
      </c>
      <c r="BN791" s="1" t="s">
        <v>111</v>
      </c>
      <c r="BQ791" s="1" t="s">
        <v>120</v>
      </c>
      <c r="BT791" s="1" t="s">
        <v>111</v>
      </c>
      <c r="BW791" s="1" t="s">
        <v>114</v>
      </c>
      <c r="BZ791" s="1" t="s">
        <v>114</v>
      </c>
      <c r="DH791" s="1" t="s">
        <v>111</v>
      </c>
      <c r="DK791" s="1" t="s">
        <v>114</v>
      </c>
      <c r="DN791" s="1" t="s">
        <v>111</v>
      </c>
      <c r="DQ791" s="1" t="s">
        <v>114</v>
      </c>
      <c r="DT791" s="1" t="s">
        <v>114</v>
      </c>
      <c r="FB791" s="1" t="s">
        <v>111</v>
      </c>
      <c r="FE791" s="1" t="s">
        <v>120</v>
      </c>
      <c r="FH791" s="1" t="s">
        <v>111</v>
      </c>
      <c r="FK791" s="1" t="s">
        <v>114</v>
      </c>
      <c r="FN791" s="1" t="s">
        <v>108</v>
      </c>
      <c r="GJ791" s="1" t="str">
        <f t="shared" si="723"/>
        <v>b</v>
      </c>
      <c r="GM791" s="1" t="str">
        <f t="shared" si="724"/>
        <v>d</v>
      </c>
      <c r="GP791" s="1" t="str">
        <f t="shared" si="725"/>
        <v>b</v>
      </c>
      <c r="GS791" s="1" t="str">
        <f t="shared" si="726"/>
        <v>c</v>
      </c>
      <c r="GV791" s="1" t="str">
        <f t="shared" si="727"/>
        <v>c</v>
      </c>
      <c r="MZ791" s="1" t="str">
        <f t="shared" si="728"/>
        <v>b</v>
      </c>
      <c r="NC791" s="1" t="str">
        <f t="shared" si="729"/>
        <v>c</v>
      </c>
      <c r="NF791" s="1" t="str">
        <f t="shared" si="730"/>
        <v>b</v>
      </c>
      <c r="NI791" s="1" t="str">
        <f t="shared" si="731"/>
        <v>c</v>
      </c>
      <c r="NL791" s="1" t="str">
        <f t="shared" si="732"/>
        <v>c</v>
      </c>
      <c r="TP791" s="1" t="str">
        <f t="shared" si="733"/>
        <v>b</v>
      </c>
      <c r="TS791" s="1" t="str">
        <f t="shared" si="734"/>
        <v>d</v>
      </c>
      <c r="TV791" s="1" t="str">
        <f t="shared" si="735"/>
        <v>b</v>
      </c>
      <c r="TY791" s="1" t="str">
        <f t="shared" si="736"/>
        <v>c</v>
      </c>
      <c r="UB791" s="1" t="str">
        <f t="shared" si="737"/>
        <v>bc</v>
      </c>
    </row>
    <row r="792" spans="20:548">
      <c r="T792" s="1" t="s">
        <v>120</v>
      </c>
      <c r="W792" s="1" t="s">
        <v>112</v>
      </c>
      <c r="Z792" s="1" t="s">
        <v>111</v>
      </c>
      <c r="AC792" s="1" t="s">
        <v>120</v>
      </c>
      <c r="AF792" s="1" t="s">
        <v>112</v>
      </c>
      <c r="BN792" s="1" t="s">
        <v>116</v>
      </c>
      <c r="BQ792" s="1" t="s">
        <v>107</v>
      </c>
      <c r="BT792" s="1" t="s">
        <v>111</v>
      </c>
      <c r="BW792" s="1" t="s">
        <v>112</v>
      </c>
      <c r="BZ792" s="1" t="s">
        <v>120</v>
      </c>
      <c r="DH792" s="1" t="s">
        <v>120</v>
      </c>
      <c r="DK792" s="1" t="s">
        <v>116</v>
      </c>
      <c r="DN792" s="1" t="s">
        <v>111</v>
      </c>
      <c r="DQ792" s="1" t="s">
        <v>112</v>
      </c>
      <c r="DT792" s="1" t="s">
        <v>120</v>
      </c>
      <c r="FB792" s="1" t="s">
        <v>114</v>
      </c>
      <c r="FE792" s="1" t="s">
        <v>120</v>
      </c>
      <c r="FH792" s="1" t="s">
        <v>111</v>
      </c>
      <c r="FK792" s="1" t="s">
        <v>112</v>
      </c>
      <c r="FN792" s="1" t="s">
        <v>116</v>
      </c>
      <c r="GJ792" s="1" t="str">
        <f t="shared" si="723"/>
        <v>cd</v>
      </c>
      <c r="GM792" s="1" t="str">
        <f t="shared" si="724"/>
        <v>f</v>
      </c>
      <c r="GP792" s="1" t="str">
        <f t="shared" si="725"/>
        <v>b</v>
      </c>
      <c r="GS792" s="1" t="str">
        <f t="shared" si="726"/>
        <v>e</v>
      </c>
      <c r="GV792" s="1" t="str">
        <f t="shared" si="727"/>
        <v>d</v>
      </c>
      <c r="MZ792" s="1" t="str">
        <f t="shared" si="728"/>
        <v>d</v>
      </c>
      <c r="NC792" s="1" t="str">
        <f t="shared" si="729"/>
        <v>cd</v>
      </c>
      <c r="NF792" s="1" t="str">
        <f t="shared" si="730"/>
        <v>b</v>
      </c>
      <c r="NI792" s="1" t="str">
        <f t="shared" si="731"/>
        <v>e</v>
      </c>
      <c r="NL792" s="1" t="str">
        <f t="shared" si="732"/>
        <v>d</v>
      </c>
      <c r="TP792" s="1" t="str">
        <f t="shared" si="733"/>
        <v>c</v>
      </c>
      <c r="TS792" s="1" t="str">
        <f t="shared" si="734"/>
        <v>d</v>
      </c>
      <c r="TV792" s="1" t="str">
        <f t="shared" si="735"/>
        <v>b</v>
      </c>
      <c r="TY792" s="1" t="str">
        <f t="shared" si="736"/>
        <v>e</v>
      </c>
      <c r="UB792" s="1" t="str">
        <f t="shared" si="737"/>
        <v>cd</v>
      </c>
    </row>
    <row r="793" spans="20:548">
      <c r="T793" s="1" t="s">
        <v>113</v>
      </c>
      <c r="W793" s="1" t="s">
        <v>106</v>
      </c>
      <c r="Z793" s="1" t="s">
        <v>106</v>
      </c>
      <c r="AC793" s="1" t="s">
        <v>112</v>
      </c>
      <c r="AF793" s="1" t="s">
        <v>117</v>
      </c>
      <c r="BN793" s="1" t="s">
        <v>106</v>
      </c>
      <c r="BQ793" s="1" t="s">
        <v>113</v>
      </c>
      <c r="BT793" s="1" t="s">
        <v>106</v>
      </c>
      <c r="BW793" s="1" t="s">
        <v>107</v>
      </c>
      <c r="BZ793" s="1" t="s">
        <v>107</v>
      </c>
      <c r="DH793" s="1" t="s">
        <v>106</v>
      </c>
      <c r="DK793" s="1" t="s">
        <v>106</v>
      </c>
      <c r="DN793" s="1" t="s">
        <v>106</v>
      </c>
      <c r="DQ793" s="1" t="s">
        <v>121</v>
      </c>
      <c r="DT793" s="1" t="s">
        <v>117</v>
      </c>
      <c r="FB793" s="1" t="s">
        <v>106</v>
      </c>
      <c r="FE793" s="1" t="s">
        <v>111</v>
      </c>
      <c r="FH793" s="1" t="s">
        <v>106</v>
      </c>
      <c r="FK793" s="1" t="s">
        <v>121</v>
      </c>
      <c r="FN793" s="1" t="s">
        <v>112</v>
      </c>
      <c r="GJ793" s="1" t="str">
        <f t="shared" si="723"/>
        <v>a</v>
      </c>
      <c r="GM793" s="1" t="str">
        <f t="shared" si="724"/>
        <v>ab</v>
      </c>
      <c r="GP793" s="1" t="str">
        <f t="shared" si="725"/>
        <v>a</v>
      </c>
      <c r="GS793" s="1" t="str">
        <f t="shared" si="726"/>
        <v>f</v>
      </c>
      <c r="GV793" s="1" t="str">
        <f t="shared" si="727"/>
        <v>f</v>
      </c>
      <c r="MZ793" s="1" t="str">
        <f t="shared" si="728"/>
        <v>a</v>
      </c>
      <c r="NC793" s="1" t="str">
        <f t="shared" si="729"/>
        <v>a</v>
      </c>
      <c r="NF793" s="1" t="str">
        <f t="shared" si="730"/>
        <v>a</v>
      </c>
      <c r="NI793" s="1" t="str">
        <f t="shared" si="731"/>
        <v>h</v>
      </c>
      <c r="NL793" s="1" t="str">
        <f t="shared" si="732"/>
        <v>g</v>
      </c>
      <c r="TP793" s="1" t="str">
        <f t="shared" si="733"/>
        <v>a</v>
      </c>
      <c r="TS793" s="1" t="str">
        <f t="shared" si="734"/>
        <v>b</v>
      </c>
      <c r="TV793" s="1" t="str">
        <f t="shared" si="735"/>
        <v>a</v>
      </c>
      <c r="TY793" s="1" t="str">
        <f t="shared" si="736"/>
        <v>h</v>
      </c>
      <c r="UB793" s="1" t="str">
        <f t="shared" si="737"/>
        <v>e</v>
      </c>
    </row>
    <row r="794" spans="20:548">
      <c r="T794" s="1" t="s">
        <v>114</v>
      </c>
      <c r="W794" s="1" t="s">
        <v>116</v>
      </c>
      <c r="Z794" s="1" t="s">
        <v>111</v>
      </c>
      <c r="AC794" s="1" t="s">
        <v>114</v>
      </c>
      <c r="AF794" s="1" t="s">
        <v>114</v>
      </c>
      <c r="BN794" s="1" t="s">
        <v>111</v>
      </c>
      <c r="BQ794" s="1" t="s">
        <v>112</v>
      </c>
      <c r="BT794" s="1" t="s">
        <v>111</v>
      </c>
      <c r="BW794" s="1" t="s">
        <v>120</v>
      </c>
      <c r="BZ794" s="1" t="s">
        <v>114</v>
      </c>
      <c r="DH794" s="1" t="s">
        <v>114</v>
      </c>
      <c r="DK794" s="1" t="s">
        <v>116</v>
      </c>
      <c r="DN794" s="1" t="s">
        <v>111</v>
      </c>
      <c r="DQ794" s="1" t="s">
        <v>120</v>
      </c>
      <c r="DT794" s="1" t="s">
        <v>114</v>
      </c>
      <c r="FB794" s="1" t="s">
        <v>111</v>
      </c>
      <c r="FE794" s="1" t="s">
        <v>120</v>
      </c>
      <c r="FH794" s="1" t="s">
        <v>111</v>
      </c>
      <c r="FK794" s="1" t="s">
        <v>120</v>
      </c>
      <c r="FN794" s="1" t="s">
        <v>108</v>
      </c>
      <c r="GJ794" s="1" t="str">
        <f t="shared" si="723"/>
        <v>b</v>
      </c>
      <c r="GM794" s="1" t="str">
        <f t="shared" si="724"/>
        <v>e</v>
      </c>
      <c r="GP794" s="1" t="str">
        <f t="shared" si="725"/>
        <v>b</v>
      </c>
      <c r="GS794" s="1" t="str">
        <f t="shared" si="726"/>
        <v>d</v>
      </c>
      <c r="GV794" s="1" t="str">
        <f t="shared" si="727"/>
        <v>c</v>
      </c>
      <c r="MZ794" s="1" t="str">
        <f t="shared" si="728"/>
        <v>c</v>
      </c>
      <c r="NC794" s="1" t="str">
        <f t="shared" si="729"/>
        <v>cd</v>
      </c>
      <c r="NF794" s="1" t="str">
        <f t="shared" si="730"/>
        <v>b</v>
      </c>
      <c r="NI794" s="1" t="str">
        <f t="shared" si="731"/>
        <v>d</v>
      </c>
      <c r="NL794" s="1" t="str">
        <f t="shared" si="732"/>
        <v>c</v>
      </c>
      <c r="TP794" s="1" t="str">
        <f t="shared" si="733"/>
        <v>b</v>
      </c>
      <c r="TS794" s="1" t="str">
        <f t="shared" si="734"/>
        <v>d</v>
      </c>
      <c r="TV794" s="1" t="str">
        <f t="shared" si="735"/>
        <v>b</v>
      </c>
      <c r="TY794" s="1" t="str">
        <f t="shared" si="736"/>
        <v>d</v>
      </c>
      <c r="UB794" s="1" t="str">
        <f t="shared" si="737"/>
        <v>bc</v>
      </c>
    </row>
    <row r="795" spans="20:548">
      <c r="T795" s="1" t="s">
        <v>120</v>
      </c>
      <c r="W795" s="1" t="s">
        <v>115</v>
      </c>
      <c r="Z795" s="1" t="s">
        <v>111</v>
      </c>
      <c r="AC795" s="1" t="s">
        <v>120</v>
      </c>
      <c r="AF795" s="1" t="s">
        <v>120</v>
      </c>
      <c r="BN795" s="1" t="s">
        <v>114</v>
      </c>
      <c r="BQ795" s="1" t="s">
        <v>107</v>
      </c>
      <c r="BT795" s="1" t="s">
        <v>111</v>
      </c>
      <c r="BW795" s="1" t="s">
        <v>107</v>
      </c>
      <c r="BZ795" s="1" t="s">
        <v>120</v>
      </c>
      <c r="DH795" s="1" t="s">
        <v>120</v>
      </c>
      <c r="DK795" s="1" t="s">
        <v>120</v>
      </c>
      <c r="DN795" s="1" t="s">
        <v>111</v>
      </c>
      <c r="DQ795" s="1" t="s">
        <v>107</v>
      </c>
      <c r="DT795" s="1" t="s">
        <v>112</v>
      </c>
      <c r="FB795" s="1" t="s">
        <v>114</v>
      </c>
      <c r="FE795" s="1" t="s">
        <v>112</v>
      </c>
      <c r="FH795" s="1" t="s">
        <v>111</v>
      </c>
      <c r="FK795" s="1" t="s">
        <v>107</v>
      </c>
      <c r="FN795" s="1" t="s">
        <v>106</v>
      </c>
      <c r="GJ795" s="1" t="str">
        <f t="shared" si="723"/>
        <v>c</v>
      </c>
      <c r="GM795" s="1" t="str">
        <f t="shared" si="724"/>
        <v>f</v>
      </c>
      <c r="GP795" s="1" t="str">
        <f t="shared" si="725"/>
        <v>b</v>
      </c>
      <c r="GS795" s="1" t="str">
        <f t="shared" si="726"/>
        <v>f</v>
      </c>
      <c r="GV795" s="1" t="str">
        <f t="shared" si="727"/>
        <v>d</v>
      </c>
      <c r="MZ795" s="1" t="str">
        <f t="shared" si="728"/>
        <v>d</v>
      </c>
      <c r="NC795" s="1" t="str">
        <f t="shared" si="729"/>
        <v>d</v>
      </c>
      <c r="NF795" s="1" t="str">
        <f t="shared" si="730"/>
        <v>b</v>
      </c>
      <c r="NI795" s="1" t="str">
        <f t="shared" si="731"/>
        <v>f</v>
      </c>
      <c r="NL795" s="1" t="str">
        <f t="shared" si="732"/>
        <v>e</v>
      </c>
      <c r="TP795" s="1" t="str">
        <f t="shared" si="733"/>
        <v>c</v>
      </c>
      <c r="TS795" s="1" t="str">
        <f t="shared" si="734"/>
        <v>e</v>
      </c>
      <c r="TV795" s="1" t="str">
        <f t="shared" si="735"/>
        <v>b</v>
      </c>
      <c r="TY795" s="1" t="str">
        <f t="shared" si="736"/>
        <v>f</v>
      </c>
      <c r="UB795" s="1" t="str">
        <f t="shared" si="737"/>
        <v>a</v>
      </c>
    </row>
    <row r="796" spans="20:548">
      <c r="T796" s="1" t="s">
        <v>106</v>
      </c>
      <c r="W796" s="1" t="s">
        <v>106</v>
      </c>
      <c r="Z796" s="1" t="s">
        <v>106</v>
      </c>
      <c r="AC796" s="1" t="s">
        <v>107</v>
      </c>
      <c r="AF796" s="1" t="s">
        <v>117</v>
      </c>
      <c r="BN796" s="1" t="s">
        <v>106</v>
      </c>
      <c r="BQ796" s="1" t="s">
        <v>111</v>
      </c>
      <c r="BT796" s="1" t="s">
        <v>106</v>
      </c>
      <c r="BW796" s="1" t="s">
        <v>117</v>
      </c>
      <c r="BZ796" s="1" t="s">
        <v>117</v>
      </c>
      <c r="DH796" s="1" t="s">
        <v>106</v>
      </c>
      <c r="DK796" s="1" t="s">
        <v>106</v>
      </c>
      <c r="DN796" s="1" t="s">
        <v>106</v>
      </c>
      <c r="DQ796" s="1" t="s">
        <v>123</v>
      </c>
      <c r="DT796" s="1" t="s">
        <v>121</v>
      </c>
      <c r="FB796" s="1" t="s">
        <v>106</v>
      </c>
      <c r="FE796" s="1" t="s">
        <v>113</v>
      </c>
      <c r="FH796" s="1" t="s">
        <v>106</v>
      </c>
      <c r="FK796" s="1" t="s">
        <v>123</v>
      </c>
      <c r="FN796" s="1" t="s">
        <v>112</v>
      </c>
      <c r="GJ796" s="1" t="str">
        <f t="shared" si="723"/>
        <v>a</v>
      </c>
      <c r="GM796" s="1" t="str">
        <f t="shared" si="724"/>
        <v>b</v>
      </c>
      <c r="GP796" s="1" t="str">
        <f t="shared" si="725"/>
        <v>a</v>
      </c>
      <c r="GS796" s="1" t="str">
        <f t="shared" si="726"/>
        <v>g</v>
      </c>
      <c r="GV796" s="1" t="str">
        <f t="shared" si="727"/>
        <v>g</v>
      </c>
      <c r="MZ796" s="1" t="str">
        <f t="shared" si="728"/>
        <v>a</v>
      </c>
      <c r="NC796" s="1" t="str">
        <f t="shared" si="729"/>
        <v>a</v>
      </c>
      <c r="NF796" s="1" t="str">
        <f t="shared" si="730"/>
        <v>a</v>
      </c>
      <c r="NI796" s="1" t="str">
        <f t="shared" si="731"/>
        <v>i</v>
      </c>
      <c r="NL796" s="1" t="str">
        <f t="shared" si="732"/>
        <v>h</v>
      </c>
      <c r="TP796" s="1" t="str">
        <f t="shared" si="733"/>
        <v>a</v>
      </c>
      <c r="TS796" s="1" t="str">
        <f t="shared" si="734"/>
        <v>ab</v>
      </c>
      <c r="TV796" s="1" t="str">
        <f t="shared" si="735"/>
        <v>a</v>
      </c>
      <c r="TY796" s="1" t="str">
        <f t="shared" si="736"/>
        <v>i</v>
      </c>
      <c r="UB796" s="1" t="str">
        <f t="shared" si="737"/>
        <v>e</v>
      </c>
    </row>
    <row r="798" spans="24:549"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ND798" s="6"/>
      <c r="NE798" s="6"/>
      <c r="NF798" s="6"/>
      <c r="NG798" s="6"/>
      <c r="NH798" s="6"/>
      <c r="NI798" s="6"/>
      <c r="NJ798" s="6"/>
      <c r="NK798" s="6"/>
      <c r="NL798" s="6"/>
      <c r="NM798" s="6"/>
      <c r="TT798" s="6"/>
      <c r="TU798" s="6"/>
      <c r="TV798" s="6"/>
      <c r="TW798" s="6"/>
      <c r="TX798" s="6"/>
      <c r="TY798" s="6"/>
      <c r="TZ798" s="6"/>
      <c r="UA798" s="6"/>
      <c r="UB798" s="6"/>
      <c r="UC798" s="6"/>
    </row>
    <row r="799" spans="21:673">
      <c r="U799" s="1">
        <f t="shared" ref="U798:U831" si="738">U367</f>
        <v>0.504344741975528</v>
      </c>
      <c r="X799" s="6">
        <f t="shared" ref="X798:X831" si="739">BC799</f>
        <v>0.504390586582367</v>
      </c>
      <c r="AA799" s="6">
        <f t="shared" ref="AA798:AA831" si="740">CK799</f>
        <v>0.514795572622543</v>
      </c>
      <c r="AD799" s="6">
        <f t="shared" ref="AD798:AD831" si="741">DS799</f>
        <v>0.520244215938303</v>
      </c>
      <c r="AG799" s="6">
        <f t="shared" ref="AG798:AG831" si="742">FA799</f>
        <v>0.547457627118644</v>
      </c>
      <c r="BC799" s="1">
        <f t="shared" ref="BC798:BC831" si="743">BC367</f>
        <v>0.504390586582367</v>
      </c>
      <c r="CK799" s="1">
        <f t="shared" ref="CK798:CK831" si="744">CK367</f>
        <v>0.514795572622543</v>
      </c>
      <c r="DS799" s="1">
        <f t="shared" ref="DS798:DS831" si="745">DS367</f>
        <v>0.520244215938303</v>
      </c>
      <c r="FA799" s="1">
        <f t="shared" ref="FA798:FA831" si="746">FA367</f>
        <v>0.547457627118644</v>
      </c>
      <c r="GK799" s="1">
        <f t="shared" ref="GK798:GK831" si="747">GK367</f>
        <v>0.50452528837622</v>
      </c>
      <c r="GN799" s="6">
        <f t="shared" ref="GN798:GN831" si="748">HS799</f>
        <v>0.504401408450704</v>
      </c>
      <c r="GQ799" s="6">
        <f t="shared" ref="GQ798:GQ831" si="749">JA799</f>
        <v>0.51492367281841</v>
      </c>
      <c r="GT799" s="6">
        <f t="shared" ref="GT798:GT831" si="750">KI799</f>
        <v>0.520652898067955</v>
      </c>
      <c r="GW799" s="6">
        <f t="shared" ref="GW798:GW831" si="751">LQ799</f>
        <v>0.549019607843137</v>
      </c>
      <c r="HS799" s="1">
        <f t="shared" ref="HS798:HS831" si="752">HS367</f>
        <v>0.504401408450704</v>
      </c>
      <c r="JA799" s="1">
        <f t="shared" ref="JA798:JA831" si="753">JA367</f>
        <v>0.51492367281841</v>
      </c>
      <c r="KI799" s="1">
        <f t="shared" ref="KI798:KI831" si="754">KI367</f>
        <v>0.520652898067955</v>
      </c>
      <c r="LQ799" s="1">
        <f t="shared" ref="LQ798:LQ831" si="755">LQ367</f>
        <v>0.549019607843137</v>
      </c>
      <c r="NA799" s="1">
        <f t="shared" ref="NA798:NA831" si="756">NA367</f>
        <v>0.504009554683501</v>
      </c>
      <c r="ND799" s="6">
        <f t="shared" ref="ND798:ND831" si="757">OI799</f>
        <v>0.504197447951645</v>
      </c>
      <c r="NG799" s="6">
        <f t="shared" ref="NG798:NG831" si="758">PQ799</f>
        <v>0.512456293706294</v>
      </c>
      <c r="NJ799" s="6">
        <f t="shared" ref="NJ798:NJ831" si="759">QY799</f>
        <v>0.519122257053292</v>
      </c>
      <c r="NM799" s="6">
        <f t="shared" ref="NM798:NM831" si="760">SG799</f>
        <v>0.538990825688073</v>
      </c>
      <c r="OI799" s="1">
        <f t="shared" ref="OI798:OI831" si="761">OI367</f>
        <v>0.504197447951645</v>
      </c>
      <c r="PQ799" s="1">
        <f t="shared" ref="PQ798:PQ831" si="762">PQ367</f>
        <v>0.512456293706294</v>
      </c>
      <c r="QY799" s="1">
        <f t="shared" ref="QY798:QY831" si="763">QY367</f>
        <v>0.519122257053292</v>
      </c>
      <c r="SG799" s="1">
        <f t="shared" ref="SG798:SG831" si="764">SG367</f>
        <v>0.538990825688073</v>
      </c>
      <c r="TQ799" s="1">
        <f t="shared" ref="TQ798:TQ831" si="765">TQ367</f>
        <v>0.504274965800274</v>
      </c>
      <c r="TT799" s="6">
        <f t="shared" ref="TT798:TT831" si="766">UY799</f>
        <v>0.504175899096642</v>
      </c>
      <c r="TW799" s="6">
        <f t="shared" ref="TW798:TW831" si="767">WG799</f>
        <v>0.512407211028632</v>
      </c>
      <c r="TZ799" s="6">
        <f t="shared" ref="TZ798:TZ831" si="768">XO799</f>
        <v>0.519387755102041</v>
      </c>
      <c r="UC799" s="6">
        <f t="shared" ref="UC798:UC831" si="769">YW799</f>
        <v>0.538461538461538</v>
      </c>
      <c r="UY799" s="1">
        <f t="shared" ref="UY798:UY831" si="770">UY367</f>
        <v>0.504175899096642</v>
      </c>
      <c r="WG799" s="1">
        <f t="shared" ref="WG798:WG831" si="771">WG367</f>
        <v>0.512407211028632</v>
      </c>
      <c r="XO799" s="1">
        <f t="shared" ref="XO798:XO831" si="772">XO367</f>
        <v>0.519387755102041</v>
      </c>
      <c r="YW799" s="1">
        <f t="shared" ref="YW798:YW831" si="773">YW367</f>
        <v>0.538461538461538</v>
      </c>
    </row>
    <row r="800" spans="21:673">
      <c r="U800" s="1">
        <f t="shared" si="738"/>
        <v>0.504542151162791</v>
      </c>
      <c r="X800" s="6">
        <f t="shared" si="739"/>
        <v>0.50465647513618</v>
      </c>
      <c r="AA800" s="6">
        <f t="shared" si="740"/>
        <v>0.514908256880734</v>
      </c>
      <c r="AD800" s="6">
        <f t="shared" si="741"/>
        <v>0.520846297448662</v>
      </c>
      <c r="AG800" s="6">
        <f t="shared" si="742"/>
        <v>0.548599670510708</v>
      </c>
      <c r="BC800" s="1">
        <f t="shared" si="743"/>
        <v>0.50465647513618</v>
      </c>
      <c r="CK800" s="1">
        <f t="shared" si="744"/>
        <v>0.514908256880734</v>
      </c>
      <c r="DS800" s="1">
        <f t="shared" si="745"/>
        <v>0.520846297448662</v>
      </c>
      <c r="FA800" s="1">
        <f t="shared" si="746"/>
        <v>0.548599670510708</v>
      </c>
      <c r="GK800" s="1">
        <f t="shared" si="747"/>
        <v>0.504322766570605</v>
      </c>
      <c r="GN800" s="6">
        <f t="shared" si="748"/>
        <v>0.504622361765219</v>
      </c>
      <c r="GQ800" s="6">
        <f t="shared" si="749"/>
        <v>0.514795572622543</v>
      </c>
      <c r="GT800" s="6">
        <f t="shared" si="750"/>
        <v>0.519819529487593</v>
      </c>
      <c r="GW800" s="6">
        <f t="shared" si="751"/>
        <v>0.549084858569052</v>
      </c>
      <c r="HS800" s="1">
        <f t="shared" si="752"/>
        <v>0.504622361765219</v>
      </c>
      <c r="JA800" s="1">
        <f t="shared" si="753"/>
        <v>0.514795572622543</v>
      </c>
      <c r="KI800" s="1">
        <f t="shared" si="754"/>
        <v>0.519819529487593</v>
      </c>
      <c r="LQ800" s="1">
        <f t="shared" si="755"/>
        <v>0.549084858569052</v>
      </c>
      <c r="NA800" s="1">
        <f t="shared" si="756"/>
        <v>0.504280678193722</v>
      </c>
      <c r="ND800" s="6">
        <f t="shared" si="757"/>
        <v>0.504185887579019</v>
      </c>
      <c r="NG800" s="6">
        <f t="shared" si="758"/>
        <v>0.51245169600687</v>
      </c>
      <c r="NJ800" s="6">
        <f t="shared" si="759"/>
        <v>0.519530009526834</v>
      </c>
      <c r="NM800" s="6">
        <f t="shared" si="760"/>
        <v>0.539503386004515</v>
      </c>
      <c r="OI800" s="1">
        <f t="shared" si="761"/>
        <v>0.504185887579019</v>
      </c>
      <c r="PQ800" s="1">
        <f t="shared" si="762"/>
        <v>0.51245169600687</v>
      </c>
      <c r="QY800" s="1">
        <f t="shared" si="763"/>
        <v>0.519530009526834</v>
      </c>
      <c r="SG800" s="1">
        <f t="shared" si="764"/>
        <v>0.539503386004515</v>
      </c>
      <c r="TQ800" s="1">
        <f t="shared" si="765"/>
        <v>0.504033613445378</v>
      </c>
      <c r="TT800" s="6">
        <f t="shared" si="766"/>
        <v>0.504208754208754</v>
      </c>
      <c r="TW800" s="6">
        <f t="shared" si="767"/>
        <v>0.512412476129854</v>
      </c>
      <c r="TZ800" s="6">
        <f t="shared" si="768"/>
        <v>0.519224555735057</v>
      </c>
      <c r="UC800" s="6">
        <f t="shared" si="769"/>
        <v>0.538644470868014</v>
      </c>
      <c r="UY800" s="1">
        <f t="shared" si="770"/>
        <v>0.504208754208754</v>
      </c>
      <c r="WG800" s="1">
        <f t="shared" si="771"/>
        <v>0.512412476129854</v>
      </c>
      <c r="XO800" s="1">
        <f t="shared" si="772"/>
        <v>0.519224555735057</v>
      </c>
      <c r="YW800" s="1">
        <f t="shared" si="773"/>
        <v>0.538644470868014</v>
      </c>
    </row>
    <row r="801" spans="21:673">
      <c r="U801" s="1">
        <f t="shared" si="738"/>
        <v>0.50457399103139</v>
      </c>
      <c r="X801" s="6">
        <f t="shared" si="739"/>
        <v>0.504347826086956</v>
      </c>
      <c r="AA801" s="6">
        <f t="shared" si="740"/>
        <v>0.514811490125673</v>
      </c>
      <c r="AD801" s="6">
        <f t="shared" si="741"/>
        <v>0.51992349378387</v>
      </c>
      <c r="AG801" s="6">
        <f t="shared" si="742"/>
        <v>0.548837209302326</v>
      </c>
      <c r="BC801" s="1">
        <f t="shared" si="743"/>
        <v>0.504347826086956</v>
      </c>
      <c r="CK801" s="1">
        <f t="shared" si="744"/>
        <v>0.514811490125673</v>
      </c>
      <c r="DS801" s="1">
        <f t="shared" si="745"/>
        <v>0.51992349378387</v>
      </c>
      <c r="FA801" s="1">
        <f t="shared" si="746"/>
        <v>0.548837209302326</v>
      </c>
      <c r="GK801" s="1">
        <f t="shared" si="747"/>
        <v>0.504365223717716</v>
      </c>
      <c r="GN801" s="6">
        <f t="shared" si="748"/>
        <v>0.50442008486563</v>
      </c>
      <c r="GQ801" s="6">
        <f t="shared" si="749"/>
        <v>0.514689136870872</v>
      </c>
      <c r="GT801" s="6">
        <f t="shared" si="750"/>
        <v>0.519973804846103</v>
      </c>
      <c r="GW801" s="6">
        <f t="shared" si="751"/>
        <v>0.548060708263069</v>
      </c>
      <c r="HS801" s="1">
        <f t="shared" si="752"/>
        <v>0.50442008486563</v>
      </c>
      <c r="JA801" s="1">
        <f t="shared" si="753"/>
        <v>0.514689136870872</v>
      </c>
      <c r="KI801" s="1">
        <f t="shared" si="754"/>
        <v>0.519973804846103</v>
      </c>
      <c r="LQ801" s="1">
        <f t="shared" si="755"/>
        <v>0.548060708263069</v>
      </c>
      <c r="NA801" s="1">
        <f t="shared" si="756"/>
        <v>0.504222972972973</v>
      </c>
      <c r="ND801" s="6">
        <f t="shared" si="757"/>
        <v>0.504244482173175</v>
      </c>
      <c r="NG801" s="6">
        <f t="shared" si="758"/>
        <v>0.512282175099727</v>
      </c>
      <c r="NJ801" s="6">
        <f t="shared" si="759"/>
        <v>0.518760195758564</v>
      </c>
      <c r="NM801" s="6">
        <f t="shared" si="760"/>
        <v>0.539071347678369</v>
      </c>
      <c r="OI801" s="1">
        <f t="shared" si="761"/>
        <v>0.504244482173175</v>
      </c>
      <c r="PQ801" s="1">
        <f t="shared" si="762"/>
        <v>0.512282175099727</v>
      </c>
      <c r="QY801" s="1">
        <f t="shared" si="763"/>
        <v>0.518760195758564</v>
      </c>
      <c r="SG801" s="1">
        <f t="shared" si="764"/>
        <v>0.539071347678369</v>
      </c>
      <c r="TQ801" s="1">
        <f t="shared" si="765"/>
        <v>0.504071937563624</v>
      </c>
      <c r="TT801" s="6">
        <f t="shared" si="766"/>
        <v>0.504256043581886</v>
      </c>
      <c r="TW801" s="6">
        <f t="shared" si="767"/>
        <v>0.512537829658452</v>
      </c>
      <c r="TZ801" s="6">
        <f t="shared" si="768"/>
        <v>0.518784153005464</v>
      </c>
      <c r="UC801" s="6">
        <f t="shared" si="769"/>
        <v>0.538915094339623</v>
      </c>
      <c r="UY801" s="1">
        <f t="shared" si="770"/>
        <v>0.504256043581886</v>
      </c>
      <c r="WG801" s="1">
        <f t="shared" si="771"/>
        <v>0.512537829658452</v>
      </c>
      <c r="XO801" s="1">
        <f t="shared" si="772"/>
        <v>0.518784153005464</v>
      </c>
      <c r="YW801" s="1">
        <f t="shared" si="773"/>
        <v>0.538915094339623</v>
      </c>
    </row>
    <row r="802" spans="21:673">
      <c r="U802" s="1">
        <f t="shared" si="738"/>
        <v>0.504550418638515</v>
      </c>
      <c r="X802" s="6">
        <f t="shared" si="739"/>
        <v>0.504582305252027</v>
      </c>
      <c r="AA802" s="6">
        <f t="shared" si="740"/>
        <v>0.514779445202365</v>
      </c>
      <c r="AD802" s="6">
        <f t="shared" si="741"/>
        <v>0.523485784919654</v>
      </c>
      <c r="AG802" s="6">
        <f t="shared" si="742"/>
        <v>0.550239234449761</v>
      </c>
      <c r="BC802" s="1">
        <f t="shared" si="743"/>
        <v>0.504582305252027</v>
      </c>
      <c r="CK802" s="1">
        <f t="shared" si="744"/>
        <v>0.514779445202365</v>
      </c>
      <c r="DS802" s="1">
        <f t="shared" si="745"/>
        <v>0.523485784919654</v>
      </c>
      <c r="FA802" s="1">
        <f t="shared" si="746"/>
        <v>0.550239234449761</v>
      </c>
      <c r="GK802" s="1">
        <f t="shared" si="747"/>
        <v>0.504437601883717</v>
      </c>
      <c r="GN802" s="6">
        <f t="shared" si="748"/>
        <v>0.504452592980618</v>
      </c>
      <c r="GQ802" s="6">
        <f t="shared" si="749"/>
        <v>0.514705882352941</v>
      </c>
      <c r="GT802" s="6">
        <f t="shared" si="750"/>
        <v>0.523106546854942</v>
      </c>
      <c r="GW802" s="6">
        <f t="shared" si="751"/>
        <v>0.550522648083624</v>
      </c>
      <c r="HS802" s="1">
        <f t="shared" si="752"/>
        <v>0.504452592980618</v>
      </c>
      <c r="JA802" s="1">
        <f t="shared" si="753"/>
        <v>0.514705882352941</v>
      </c>
      <c r="KI802" s="1">
        <f t="shared" si="754"/>
        <v>0.523106546854942</v>
      </c>
      <c r="LQ802" s="1">
        <f t="shared" si="755"/>
        <v>0.550522648083624</v>
      </c>
      <c r="NA802" s="1">
        <f t="shared" si="756"/>
        <v>0.504183400267738</v>
      </c>
      <c r="ND802" s="6">
        <f t="shared" si="757"/>
        <v>0.504365690806369</v>
      </c>
      <c r="NG802" s="6">
        <f t="shared" si="758"/>
        <v>0.512519050729371</v>
      </c>
      <c r="NJ802" s="6">
        <f t="shared" si="759"/>
        <v>0.520746220649727</v>
      </c>
      <c r="NM802" s="6">
        <f t="shared" si="760"/>
        <v>0.540137614678899</v>
      </c>
      <c r="OI802" s="1">
        <f t="shared" si="761"/>
        <v>0.504365690806369</v>
      </c>
      <c r="PQ802" s="1">
        <f t="shared" si="762"/>
        <v>0.512519050729371</v>
      </c>
      <c r="QY802" s="1">
        <f t="shared" si="763"/>
        <v>0.520746220649727</v>
      </c>
      <c r="SG802" s="1">
        <f t="shared" si="764"/>
        <v>0.540137614678899</v>
      </c>
      <c r="TQ802" s="1">
        <f t="shared" si="765"/>
        <v>0.504115226337449</v>
      </c>
      <c r="TT802" s="6">
        <f t="shared" si="766"/>
        <v>0.504286434694907</v>
      </c>
      <c r="TW802" s="6">
        <f t="shared" si="767"/>
        <v>0.512473572938689</v>
      </c>
      <c r="TZ802" s="6">
        <f t="shared" si="768"/>
        <v>0.520627344016365</v>
      </c>
      <c r="UC802" s="6">
        <f t="shared" si="769"/>
        <v>0.540507859733978</v>
      </c>
      <c r="UY802" s="1">
        <f t="shared" si="770"/>
        <v>0.504286434694907</v>
      </c>
      <c r="WG802" s="1">
        <f t="shared" si="771"/>
        <v>0.512473572938689</v>
      </c>
      <c r="XO802" s="1">
        <f t="shared" si="772"/>
        <v>0.520627344016365</v>
      </c>
      <c r="YW802" s="1">
        <f t="shared" si="773"/>
        <v>0.540507859733978</v>
      </c>
    </row>
    <row r="803" spans="21:673">
      <c r="U803" s="1">
        <f t="shared" si="738"/>
        <v>0.504550418638515</v>
      </c>
      <c r="X803" s="6">
        <f t="shared" si="739"/>
        <v>0.504471330878485</v>
      </c>
      <c r="AA803" s="6">
        <f t="shared" si="740"/>
        <v>0.514796819787986</v>
      </c>
      <c r="AD803" s="6">
        <f t="shared" si="741"/>
        <v>0.522666666666667</v>
      </c>
      <c r="AG803" s="6">
        <f t="shared" si="742"/>
        <v>0.549579831932773</v>
      </c>
      <c r="BC803" s="1">
        <f t="shared" si="743"/>
        <v>0.504471330878485</v>
      </c>
      <c r="CK803" s="1">
        <f t="shared" si="744"/>
        <v>0.514796819787986</v>
      </c>
      <c r="DS803" s="1">
        <f t="shared" si="745"/>
        <v>0.522666666666667</v>
      </c>
      <c r="FA803" s="1">
        <f t="shared" si="746"/>
        <v>0.549579831932773</v>
      </c>
      <c r="GK803" s="1">
        <f t="shared" si="747"/>
        <v>0.504489942528736</v>
      </c>
      <c r="GN803" s="6">
        <f t="shared" si="748"/>
        <v>0.504587155963303</v>
      </c>
      <c r="GQ803" s="6">
        <f t="shared" si="749"/>
        <v>0.514930476407568</v>
      </c>
      <c r="GT803" s="6">
        <f t="shared" si="750"/>
        <v>0.523623445825932</v>
      </c>
      <c r="GW803" s="6">
        <f t="shared" si="751"/>
        <v>0.550847457627119</v>
      </c>
      <c r="HS803" s="1">
        <f t="shared" si="752"/>
        <v>0.504587155963303</v>
      </c>
      <c r="JA803" s="1">
        <f t="shared" si="753"/>
        <v>0.514930476407568</v>
      </c>
      <c r="KI803" s="1">
        <f t="shared" si="754"/>
        <v>0.523623445825932</v>
      </c>
      <c r="LQ803" s="1">
        <f t="shared" si="755"/>
        <v>0.550847457627119</v>
      </c>
      <c r="NA803" s="1">
        <f t="shared" si="756"/>
        <v>0.504126547455296</v>
      </c>
      <c r="ND803" s="6">
        <f t="shared" si="757"/>
        <v>0.504423273222184</v>
      </c>
      <c r="NG803" s="6">
        <f t="shared" si="758"/>
        <v>0.512407211028632</v>
      </c>
      <c r="NJ803" s="6">
        <f t="shared" si="759"/>
        <v>0.520012606366215</v>
      </c>
      <c r="NM803" s="6">
        <f t="shared" si="760"/>
        <v>0.540636042402827</v>
      </c>
      <c r="OI803" s="1">
        <f t="shared" si="761"/>
        <v>0.504423273222184</v>
      </c>
      <c r="PQ803" s="1">
        <f t="shared" si="762"/>
        <v>0.512407211028632</v>
      </c>
      <c r="QY803" s="1">
        <f t="shared" si="763"/>
        <v>0.520012606366215</v>
      </c>
      <c r="SG803" s="1">
        <f t="shared" si="764"/>
        <v>0.540636042402827</v>
      </c>
      <c r="TQ803" s="1">
        <f t="shared" si="765"/>
        <v>0.504084411164057</v>
      </c>
      <c r="TT803" s="6">
        <f t="shared" si="766"/>
        <v>0.504283554510331</v>
      </c>
      <c r="TW803" s="6">
        <f t="shared" si="767"/>
        <v>0.512410964817613</v>
      </c>
      <c r="TZ803" s="6">
        <f t="shared" si="768"/>
        <v>0.521145087833442</v>
      </c>
      <c r="UC803" s="6">
        <f t="shared" si="769"/>
        <v>0.54054054054054</v>
      </c>
      <c r="UY803" s="1">
        <f t="shared" si="770"/>
        <v>0.504283554510331</v>
      </c>
      <c r="WG803" s="1">
        <f t="shared" si="771"/>
        <v>0.512410964817613</v>
      </c>
      <c r="XO803" s="1">
        <f t="shared" si="772"/>
        <v>0.521145087833442</v>
      </c>
      <c r="YW803" s="1">
        <f t="shared" si="773"/>
        <v>0.54054054054054</v>
      </c>
    </row>
    <row r="804" spans="21:673">
      <c r="U804" s="1">
        <f t="shared" si="738"/>
        <v>0.504385179881869</v>
      </c>
      <c r="X804" s="6">
        <f t="shared" si="739"/>
        <v>0.504548635409377</v>
      </c>
      <c r="AA804" s="6">
        <f t="shared" si="740"/>
        <v>0.514812222999767</v>
      </c>
      <c r="AD804" s="6">
        <f t="shared" si="741"/>
        <v>0.523422251138582</v>
      </c>
      <c r="AG804" s="6">
        <f t="shared" si="742"/>
        <v>0.549222797927461</v>
      </c>
      <c r="BC804" s="1">
        <f t="shared" si="743"/>
        <v>0.504548635409377</v>
      </c>
      <c r="CK804" s="1">
        <f t="shared" si="744"/>
        <v>0.514812222999767</v>
      </c>
      <c r="DS804" s="1">
        <f t="shared" si="745"/>
        <v>0.523422251138582</v>
      </c>
      <c r="FA804" s="1">
        <f t="shared" si="746"/>
        <v>0.549222797927461</v>
      </c>
      <c r="GK804" s="1">
        <f t="shared" si="747"/>
        <v>0.504472271914132</v>
      </c>
      <c r="GN804" s="6">
        <f t="shared" si="748"/>
        <v>0.504321749867702</v>
      </c>
      <c r="GQ804" s="6">
        <f t="shared" si="749"/>
        <v>0.514835787089468</v>
      </c>
      <c r="GT804" s="6">
        <f t="shared" si="750"/>
        <v>0.522811760729976</v>
      </c>
      <c r="GW804" s="6">
        <f t="shared" si="751"/>
        <v>0.549053356282272</v>
      </c>
      <c r="HS804" s="1">
        <f t="shared" si="752"/>
        <v>0.504321749867702</v>
      </c>
      <c r="JA804" s="1">
        <f t="shared" si="753"/>
        <v>0.514835787089468</v>
      </c>
      <c r="KI804" s="1">
        <f t="shared" si="754"/>
        <v>0.522811760729976</v>
      </c>
      <c r="LQ804" s="1">
        <f t="shared" si="755"/>
        <v>0.549053356282272</v>
      </c>
      <c r="NA804" s="1">
        <f t="shared" si="756"/>
        <v>0.504066418163334</v>
      </c>
      <c r="ND804" s="6">
        <f t="shared" si="757"/>
        <v>0.504160298862286</v>
      </c>
      <c r="NG804" s="6">
        <f t="shared" si="758"/>
        <v>0.512497283199305</v>
      </c>
      <c r="NJ804" s="6">
        <f t="shared" si="759"/>
        <v>0.520988490182803</v>
      </c>
      <c r="NM804" s="6">
        <f t="shared" si="760"/>
        <v>0.540119760479042</v>
      </c>
      <c r="OI804" s="1">
        <f t="shared" si="761"/>
        <v>0.504160298862286</v>
      </c>
      <c r="PQ804" s="1">
        <f t="shared" si="762"/>
        <v>0.512497283199305</v>
      </c>
      <c r="QY804" s="1">
        <f t="shared" si="763"/>
        <v>0.520988490182803</v>
      </c>
      <c r="SG804" s="1">
        <f t="shared" si="764"/>
        <v>0.540119760479042</v>
      </c>
      <c r="TQ804" s="1">
        <f t="shared" si="765"/>
        <v>0.504118339216675</v>
      </c>
      <c r="TT804" s="6">
        <f t="shared" si="766"/>
        <v>0.504415760869565</v>
      </c>
      <c r="TW804" s="6">
        <f t="shared" si="767"/>
        <v>0.512320548532248</v>
      </c>
      <c r="TZ804" s="6">
        <f t="shared" si="768"/>
        <v>0.520567375886525</v>
      </c>
      <c r="UC804" s="6">
        <f t="shared" si="769"/>
        <v>0.541044776119403</v>
      </c>
      <c r="UY804" s="1">
        <f t="shared" si="770"/>
        <v>0.504415760869565</v>
      </c>
      <c r="WG804" s="1">
        <f t="shared" si="771"/>
        <v>0.512320548532248</v>
      </c>
      <c r="XO804" s="1">
        <f t="shared" si="772"/>
        <v>0.520567375886525</v>
      </c>
      <c r="YW804" s="1">
        <f t="shared" si="773"/>
        <v>0.541044776119403</v>
      </c>
    </row>
    <row r="805" spans="21:673">
      <c r="U805" s="1">
        <f t="shared" si="738"/>
        <v>0.504571748460534</v>
      </c>
      <c r="X805" s="6">
        <f t="shared" si="739"/>
        <v>0.504753199268739</v>
      </c>
      <c r="AA805" s="6">
        <f t="shared" si="740"/>
        <v>0.514532788854192</v>
      </c>
      <c r="AD805" s="6">
        <f t="shared" si="741"/>
        <v>0.520112254443405</v>
      </c>
      <c r="AG805" s="6">
        <f t="shared" si="742"/>
        <v>0.549019607843137</v>
      </c>
      <c r="BC805" s="1">
        <f t="shared" si="743"/>
        <v>0.504753199268739</v>
      </c>
      <c r="CK805" s="1">
        <f t="shared" si="744"/>
        <v>0.514532788854192</v>
      </c>
      <c r="DS805" s="1">
        <f t="shared" si="745"/>
        <v>0.520112254443405</v>
      </c>
      <c r="FA805" s="1">
        <f t="shared" si="746"/>
        <v>0.549019607843137</v>
      </c>
      <c r="GK805" s="1">
        <f t="shared" si="747"/>
        <v>0.504667444574096</v>
      </c>
      <c r="GN805" s="6">
        <f t="shared" si="748"/>
        <v>0.504854368932039</v>
      </c>
      <c r="GQ805" s="6">
        <f t="shared" si="749"/>
        <v>0.514716981132075</v>
      </c>
      <c r="GT805" s="6">
        <f t="shared" si="750"/>
        <v>0.520846493998737</v>
      </c>
      <c r="GW805" s="6">
        <f t="shared" si="751"/>
        <v>0.548902195608782</v>
      </c>
      <c r="HS805" s="1">
        <f t="shared" si="752"/>
        <v>0.504854368932039</v>
      </c>
      <c r="JA805" s="1">
        <f t="shared" si="753"/>
        <v>0.514716981132075</v>
      </c>
      <c r="KI805" s="1">
        <f t="shared" si="754"/>
        <v>0.520846493998737</v>
      </c>
      <c r="LQ805" s="1">
        <f t="shared" si="755"/>
        <v>0.548902195608782</v>
      </c>
      <c r="NA805" s="1">
        <f t="shared" si="756"/>
        <v>0.504146510020733</v>
      </c>
      <c r="ND805" s="6">
        <f t="shared" si="757"/>
        <v>0.50452973151046</v>
      </c>
      <c r="NG805" s="6">
        <f t="shared" si="758"/>
        <v>0.512581344902386</v>
      </c>
      <c r="NJ805" s="6">
        <f t="shared" si="759"/>
        <v>0.519192587690271</v>
      </c>
      <c r="NM805" s="6">
        <f t="shared" si="760"/>
        <v>0.54088785046729</v>
      </c>
      <c r="OI805" s="1">
        <f t="shared" si="761"/>
        <v>0.50452973151046</v>
      </c>
      <c r="PQ805" s="1">
        <f t="shared" si="762"/>
        <v>0.512581344902386</v>
      </c>
      <c r="QY805" s="1">
        <f t="shared" si="763"/>
        <v>0.519192587690271</v>
      </c>
      <c r="SG805" s="1">
        <f t="shared" si="764"/>
        <v>0.54088785046729</v>
      </c>
      <c r="TQ805" s="1">
        <f t="shared" si="765"/>
        <v>0.504382042568413</v>
      </c>
      <c r="TT805" s="6">
        <f t="shared" si="766"/>
        <v>0.504498387370565</v>
      </c>
      <c r="TW805" s="6">
        <f t="shared" si="767"/>
        <v>0.512618296529968</v>
      </c>
      <c r="TZ805" s="6">
        <f t="shared" si="768"/>
        <v>0.520263249047454</v>
      </c>
      <c r="UC805" s="6">
        <f t="shared" si="769"/>
        <v>0.541769041769042</v>
      </c>
      <c r="UY805" s="1">
        <f t="shared" si="770"/>
        <v>0.504498387370565</v>
      </c>
      <c r="WG805" s="1">
        <f t="shared" si="771"/>
        <v>0.512618296529968</v>
      </c>
      <c r="XO805" s="1">
        <f t="shared" si="772"/>
        <v>0.520263249047454</v>
      </c>
      <c r="YW805" s="1">
        <f t="shared" si="773"/>
        <v>0.541769041769042</v>
      </c>
    </row>
    <row r="806" spans="21:673">
      <c r="U806" s="1">
        <f t="shared" si="738"/>
        <v>0.50483630952381</v>
      </c>
      <c r="X806" s="6">
        <f t="shared" si="739"/>
        <v>0.50492341356674</v>
      </c>
      <c r="AA806" s="6">
        <f t="shared" si="740"/>
        <v>0.514547160957297</v>
      </c>
      <c r="AD806" s="6">
        <f t="shared" si="741"/>
        <v>0.521359223300971</v>
      </c>
      <c r="AG806" s="6">
        <f t="shared" si="742"/>
        <v>0.549815498154982</v>
      </c>
      <c r="BC806" s="1">
        <f t="shared" si="743"/>
        <v>0.50492341356674</v>
      </c>
      <c r="CK806" s="1">
        <f t="shared" si="744"/>
        <v>0.514547160957297</v>
      </c>
      <c r="DS806" s="1">
        <f t="shared" si="745"/>
        <v>0.521359223300971</v>
      </c>
      <c r="FA806" s="1">
        <f t="shared" si="746"/>
        <v>0.549815498154982</v>
      </c>
      <c r="GK806" s="1">
        <f t="shared" si="747"/>
        <v>0.504580152671756</v>
      </c>
      <c r="GN806" s="6">
        <f t="shared" si="748"/>
        <v>0.504978395641556</v>
      </c>
      <c r="GQ806" s="6">
        <f t="shared" si="749"/>
        <v>0.515173585821801</v>
      </c>
      <c r="GT806" s="6">
        <f t="shared" si="750"/>
        <v>0.521075340192499</v>
      </c>
      <c r="GW806" s="6">
        <f t="shared" si="751"/>
        <v>0.549603174603175</v>
      </c>
      <c r="HS806" s="1">
        <f t="shared" si="752"/>
        <v>0.504978395641556</v>
      </c>
      <c r="JA806" s="1">
        <f t="shared" si="753"/>
        <v>0.515173585821801</v>
      </c>
      <c r="KI806" s="1">
        <f t="shared" si="754"/>
        <v>0.521075340192499</v>
      </c>
      <c r="LQ806" s="1">
        <f t="shared" si="755"/>
        <v>0.549603174603175</v>
      </c>
      <c r="NA806" s="1">
        <f t="shared" si="756"/>
        <v>0.504338771259979</v>
      </c>
      <c r="ND806" s="6">
        <f t="shared" si="757"/>
        <v>0.504426229508197</v>
      </c>
      <c r="NG806" s="6">
        <f t="shared" si="758"/>
        <v>0.513113651647613</v>
      </c>
      <c r="NJ806" s="6">
        <f t="shared" si="759"/>
        <v>0.518955873213176</v>
      </c>
      <c r="NM806" s="6">
        <f t="shared" si="760"/>
        <v>0.539379474940334</v>
      </c>
      <c r="OI806" s="1">
        <f t="shared" si="761"/>
        <v>0.504426229508197</v>
      </c>
      <c r="PQ806" s="1">
        <f t="shared" si="762"/>
        <v>0.513113651647613</v>
      </c>
      <c r="QY806" s="1">
        <f t="shared" si="763"/>
        <v>0.518955873213176</v>
      </c>
      <c r="SG806" s="1">
        <f t="shared" si="764"/>
        <v>0.539379474940334</v>
      </c>
      <c r="TQ806" s="1">
        <f t="shared" si="765"/>
        <v>0.504445234708393</v>
      </c>
      <c r="TT806" s="6">
        <f t="shared" si="766"/>
        <v>0.504433662372428</v>
      </c>
      <c r="TW806" s="6">
        <f t="shared" si="767"/>
        <v>0.512526340435495</v>
      </c>
      <c r="TZ806" s="6">
        <f t="shared" si="768"/>
        <v>0.519212140781401</v>
      </c>
      <c r="UC806" s="6">
        <f t="shared" si="769"/>
        <v>0.538740920096852</v>
      </c>
      <c r="UY806" s="1">
        <f t="shared" si="770"/>
        <v>0.504433662372428</v>
      </c>
      <c r="WG806" s="1">
        <f t="shared" si="771"/>
        <v>0.512526340435495</v>
      </c>
      <c r="XO806" s="1">
        <f t="shared" si="772"/>
        <v>0.519212140781401</v>
      </c>
      <c r="YW806" s="1">
        <f t="shared" si="773"/>
        <v>0.538740920096852</v>
      </c>
    </row>
    <row r="807" spans="21:673">
      <c r="U807" s="1">
        <f t="shared" si="738"/>
        <v>0.504738896115964</v>
      </c>
      <c r="X807" s="6">
        <f t="shared" si="739"/>
        <v>0.504932407745707</v>
      </c>
      <c r="AA807" s="6">
        <f t="shared" si="740"/>
        <v>0.515575947838686</v>
      </c>
      <c r="AD807" s="6">
        <f t="shared" si="741"/>
        <v>0.520333013128402</v>
      </c>
      <c r="AG807" s="6">
        <f t="shared" si="742"/>
        <v>0.549270072992701</v>
      </c>
      <c r="BC807" s="1">
        <f t="shared" si="743"/>
        <v>0.504932407745707</v>
      </c>
      <c r="CK807" s="1">
        <f t="shared" si="744"/>
        <v>0.515575947838686</v>
      </c>
      <c r="DS807" s="1">
        <f t="shared" si="745"/>
        <v>0.520333013128402</v>
      </c>
      <c r="FA807" s="1">
        <f t="shared" si="746"/>
        <v>0.549270072992701</v>
      </c>
      <c r="GK807" s="1">
        <f t="shared" si="747"/>
        <v>0.504611837048424</v>
      </c>
      <c r="GN807" s="6">
        <f t="shared" si="748"/>
        <v>0.504997171412408</v>
      </c>
      <c r="GQ807" s="6">
        <f t="shared" si="749"/>
        <v>0.514590205531591</v>
      </c>
      <c r="GT807" s="6">
        <f t="shared" si="750"/>
        <v>0.520772946859903</v>
      </c>
      <c r="GW807" s="6">
        <f t="shared" si="751"/>
        <v>0.548254620123203</v>
      </c>
      <c r="HS807" s="1">
        <f t="shared" si="752"/>
        <v>0.504997171412408</v>
      </c>
      <c r="JA807" s="1">
        <f t="shared" si="753"/>
        <v>0.514590205531591</v>
      </c>
      <c r="KI807" s="1">
        <f t="shared" si="754"/>
        <v>0.520772946859903</v>
      </c>
      <c r="LQ807" s="1">
        <f t="shared" si="755"/>
        <v>0.548254620123203</v>
      </c>
      <c r="NA807" s="1">
        <f t="shared" si="756"/>
        <v>0.504178272980501</v>
      </c>
      <c r="ND807" s="6">
        <f t="shared" si="757"/>
        <v>0.504576659038902</v>
      </c>
      <c r="NG807" s="6">
        <f t="shared" si="758"/>
        <v>0.513020833333333</v>
      </c>
      <c r="NJ807" s="6">
        <f t="shared" si="759"/>
        <v>0.519764782750735</v>
      </c>
      <c r="NM807" s="6">
        <f t="shared" si="760"/>
        <v>0.542435424354244</v>
      </c>
      <c r="OI807" s="1">
        <f t="shared" si="761"/>
        <v>0.504576659038902</v>
      </c>
      <c r="PQ807" s="1">
        <f t="shared" si="762"/>
        <v>0.513020833333333</v>
      </c>
      <c r="QY807" s="1">
        <f t="shared" si="763"/>
        <v>0.519764782750735</v>
      </c>
      <c r="SG807" s="1">
        <f t="shared" si="764"/>
        <v>0.542435424354244</v>
      </c>
      <c r="TQ807" s="1">
        <f t="shared" si="765"/>
        <v>0.50402144772118</v>
      </c>
      <c r="TT807" s="6">
        <f t="shared" si="766"/>
        <v>0.504588686801268</v>
      </c>
      <c r="TW807" s="6">
        <f t="shared" si="767"/>
        <v>0.512861370361939</v>
      </c>
      <c r="TZ807" s="6">
        <f t="shared" si="768"/>
        <v>0.520068610634648</v>
      </c>
      <c r="UC807" s="6">
        <f t="shared" si="769"/>
        <v>0.541087231352718</v>
      </c>
      <c r="UY807" s="1">
        <f t="shared" si="770"/>
        <v>0.504588686801268</v>
      </c>
      <c r="WG807" s="1">
        <f t="shared" si="771"/>
        <v>0.512861370361939</v>
      </c>
      <c r="XO807" s="1">
        <f t="shared" si="772"/>
        <v>0.520068610634648</v>
      </c>
      <c r="YW807" s="1">
        <f t="shared" si="773"/>
        <v>0.541087231352718</v>
      </c>
    </row>
    <row r="808" spans="21:673">
      <c r="U808" s="1">
        <f t="shared" si="738"/>
        <v>0.506909788867562</v>
      </c>
      <c r="X808" s="6">
        <f t="shared" si="739"/>
        <v>0.507634307257304</v>
      </c>
      <c r="AA808" s="6">
        <f t="shared" si="740"/>
        <v>0.524642289348172</v>
      </c>
      <c r="AD808" s="6">
        <f t="shared" si="741"/>
        <v>0.548267898383372</v>
      </c>
      <c r="AG808" s="6">
        <f t="shared" si="742"/>
        <v>0.561604584527221</v>
      </c>
      <c r="BC808" s="1">
        <f t="shared" si="743"/>
        <v>0.507634307257304</v>
      </c>
      <c r="CK808" s="1">
        <f t="shared" si="744"/>
        <v>0.524642289348172</v>
      </c>
      <c r="DS808" s="1">
        <f t="shared" si="745"/>
        <v>0.548267898383372</v>
      </c>
      <c r="FA808" s="1">
        <f t="shared" si="746"/>
        <v>0.561604584527221</v>
      </c>
      <c r="GK808" s="1">
        <f t="shared" si="747"/>
        <v>0.5072</v>
      </c>
      <c r="GN808" s="6">
        <f t="shared" si="748"/>
        <v>0.507357268981754</v>
      </c>
      <c r="GQ808" s="6">
        <f t="shared" si="749"/>
        <v>0.524594668865073</v>
      </c>
      <c r="GT808" s="6">
        <f t="shared" si="750"/>
        <v>0.548774387193597</v>
      </c>
      <c r="GW808" s="6">
        <f t="shared" si="751"/>
        <v>0.559485530546624</v>
      </c>
      <c r="HS808" s="1">
        <f t="shared" si="752"/>
        <v>0.507357268981754</v>
      </c>
      <c r="JA808" s="1">
        <f t="shared" si="753"/>
        <v>0.524594668865073</v>
      </c>
      <c r="KI808" s="1">
        <f t="shared" si="754"/>
        <v>0.548774387193597</v>
      </c>
      <c r="LQ808" s="1">
        <f t="shared" si="755"/>
        <v>0.559485530546624</v>
      </c>
      <c r="NA808" s="1">
        <f t="shared" si="756"/>
        <v>0.506849315068493</v>
      </c>
      <c r="ND808" s="6">
        <f t="shared" si="757"/>
        <v>0.50727826675694</v>
      </c>
      <c r="NG808" s="6">
        <f t="shared" si="758"/>
        <v>0.519681349578257</v>
      </c>
      <c r="NJ808" s="6">
        <f t="shared" si="759"/>
        <v>0.54269854824936</v>
      </c>
      <c r="NM808" s="6">
        <f t="shared" si="760"/>
        <v>0.552437223042836</v>
      </c>
      <c r="OI808" s="1">
        <f t="shared" si="761"/>
        <v>0.50727826675694</v>
      </c>
      <c r="PQ808" s="1">
        <f t="shared" si="762"/>
        <v>0.519681349578257</v>
      </c>
      <c r="QY808" s="1">
        <f t="shared" si="763"/>
        <v>0.54269854824936</v>
      </c>
      <c r="SG808" s="1">
        <f t="shared" si="764"/>
        <v>0.552437223042836</v>
      </c>
      <c r="TQ808" s="1">
        <f t="shared" si="765"/>
        <v>0.506884523590967</v>
      </c>
      <c r="TT808" s="6">
        <f t="shared" si="766"/>
        <v>0.507180385288967</v>
      </c>
      <c r="TW808" s="6">
        <f t="shared" si="767"/>
        <v>0.520216962524655</v>
      </c>
      <c r="TZ808" s="6">
        <f t="shared" si="768"/>
        <v>0.541722445336903</v>
      </c>
      <c r="UC808" s="6">
        <f t="shared" si="769"/>
        <v>0.552459016393443</v>
      </c>
      <c r="UY808" s="1">
        <f t="shared" si="770"/>
        <v>0.507180385288967</v>
      </c>
      <c r="WG808" s="1">
        <f t="shared" si="771"/>
        <v>0.520216962524655</v>
      </c>
      <c r="XO808" s="1">
        <f t="shared" si="772"/>
        <v>0.541722445336903</v>
      </c>
      <c r="YW808" s="1">
        <f t="shared" si="773"/>
        <v>0.552459016393443</v>
      </c>
    </row>
    <row r="809" spans="21:673">
      <c r="U809" s="1">
        <f t="shared" si="738"/>
        <v>0.507172517931295</v>
      </c>
      <c r="X809" s="6">
        <f t="shared" si="739"/>
        <v>0.507567368032484</v>
      </c>
      <c r="AA809" s="6">
        <f t="shared" si="740"/>
        <v>0.524585921325052</v>
      </c>
      <c r="AD809" s="6">
        <f t="shared" si="741"/>
        <v>0.546304541406946</v>
      </c>
      <c r="AG809" s="6">
        <f t="shared" si="742"/>
        <v>0.560606060606061</v>
      </c>
      <c r="BC809" s="1">
        <f t="shared" si="743"/>
        <v>0.507567368032484</v>
      </c>
      <c r="CK809" s="1">
        <f t="shared" si="744"/>
        <v>0.524585921325052</v>
      </c>
      <c r="DS809" s="1">
        <f t="shared" si="745"/>
        <v>0.546304541406946</v>
      </c>
      <c r="FA809" s="1">
        <f t="shared" si="746"/>
        <v>0.560606060606061</v>
      </c>
      <c r="GK809" s="1">
        <f t="shared" si="747"/>
        <v>0.507033997655334</v>
      </c>
      <c r="GN809" s="6">
        <f t="shared" si="748"/>
        <v>0.507603464870067</v>
      </c>
      <c r="GQ809" s="6">
        <f t="shared" si="749"/>
        <v>0.525405693003458</v>
      </c>
      <c r="GT809" s="6">
        <f t="shared" si="750"/>
        <v>0.548757170172084</v>
      </c>
      <c r="GW809" s="6">
        <f t="shared" si="751"/>
        <v>0.558718861209964</v>
      </c>
      <c r="HS809" s="1">
        <f t="shared" si="752"/>
        <v>0.507603464870067</v>
      </c>
      <c r="JA809" s="1">
        <f t="shared" si="753"/>
        <v>0.525405693003458</v>
      </c>
      <c r="KI809" s="1">
        <f t="shared" si="754"/>
        <v>0.548757170172084</v>
      </c>
      <c r="LQ809" s="1">
        <f t="shared" si="755"/>
        <v>0.558718861209964</v>
      </c>
      <c r="NA809" s="1">
        <f t="shared" si="756"/>
        <v>0.506783291681542</v>
      </c>
      <c r="ND809" s="6">
        <f t="shared" si="757"/>
        <v>0.507139257517218</v>
      </c>
      <c r="NG809" s="6">
        <f t="shared" si="758"/>
        <v>0.520531400966184</v>
      </c>
      <c r="NJ809" s="6">
        <f t="shared" si="759"/>
        <v>0.543659499780605</v>
      </c>
      <c r="NM809" s="6">
        <f t="shared" si="760"/>
        <v>0.553822152886115</v>
      </c>
      <c r="OI809" s="1">
        <f t="shared" si="761"/>
        <v>0.507139257517218</v>
      </c>
      <c r="PQ809" s="1">
        <f t="shared" si="762"/>
        <v>0.520531400966184</v>
      </c>
      <c r="QY809" s="1">
        <f t="shared" si="763"/>
        <v>0.543659499780605</v>
      </c>
      <c r="SG809" s="1">
        <f t="shared" si="764"/>
        <v>0.553822152886115</v>
      </c>
      <c r="TQ809" s="1">
        <f t="shared" si="765"/>
        <v>0.506917542888766</v>
      </c>
      <c r="TT809" s="6">
        <f t="shared" si="766"/>
        <v>0.507299270072993</v>
      </c>
      <c r="TW809" s="6">
        <f t="shared" si="767"/>
        <v>0.520870225145459</v>
      </c>
      <c r="TZ809" s="6">
        <f t="shared" si="768"/>
        <v>0.542138984721538</v>
      </c>
      <c r="UC809" s="6">
        <f t="shared" si="769"/>
        <v>0.553872053872054</v>
      </c>
      <c r="UY809" s="1">
        <f t="shared" si="770"/>
        <v>0.507299270072993</v>
      </c>
      <c r="WG809" s="1">
        <f t="shared" si="771"/>
        <v>0.520870225145459</v>
      </c>
      <c r="XO809" s="1">
        <f t="shared" si="772"/>
        <v>0.542138984721538</v>
      </c>
      <c r="YW809" s="1">
        <f t="shared" si="773"/>
        <v>0.553872053872054</v>
      </c>
    </row>
    <row r="810" spans="21:673">
      <c r="U810" s="1">
        <f t="shared" si="738"/>
        <v>0.507232401157184</v>
      </c>
      <c r="X810" s="6">
        <f t="shared" si="739"/>
        <v>0.507332467050306</v>
      </c>
      <c r="AA810" s="6">
        <f t="shared" si="740"/>
        <v>0.525850522368069</v>
      </c>
      <c r="AD810" s="6">
        <f t="shared" si="741"/>
        <v>0.547685185185185</v>
      </c>
      <c r="AG810" s="6">
        <f t="shared" si="742"/>
        <v>0.557632398753894</v>
      </c>
      <c r="BC810" s="1">
        <f t="shared" si="743"/>
        <v>0.507332467050306</v>
      </c>
      <c r="CK810" s="1">
        <f t="shared" si="744"/>
        <v>0.525850522368069</v>
      </c>
      <c r="DS810" s="1">
        <f t="shared" si="745"/>
        <v>0.547685185185185</v>
      </c>
      <c r="FA810" s="1">
        <f t="shared" si="746"/>
        <v>0.557632398753894</v>
      </c>
      <c r="GK810" s="1">
        <f t="shared" si="747"/>
        <v>0.507347100873709</v>
      </c>
      <c r="GN810" s="6">
        <f t="shared" si="748"/>
        <v>0.507689312828499</v>
      </c>
      <c r="GQ810" s="6">
        <f t="shared" si="749"/>
        <v>0.525091112980095</v>
      </c>
      <c r="GT810" s="6">
        <f t="shared" si="750"/>
        <v>0.549360613810742</v>
      </c>
      <c r="GW810" s="6">
        <f t="shared" si="751"/>
        <v>0.560553633217993</v>
      </c>
      <c r="HS810" s="1">
        <f t="shared" si="752"/>
        <v>0.507689312828499</v>
      </c>
      <c r="JA810" s="1">
        <f t="shared" si="753"/>
        <v>0.525091112980095</v>
      </c>
      <c r="KI810" s="1">
        <f t="shared" si="754"/>
        <v>0.549360613810742</v>
      </c>
      <c r="LQ810" s="1">
        <f t="shared" si="755"/>
        <v>0.560553633217993</v>
      </c>
      <c r="NA810" s="1">
        <f t="shared" si="756"/>
        <v>0.506788990825688</v>
      </c>
      <c r="ND810" s="6">
        <f t="shared" si="757"/>
        <v>0.507164278573809</v>
      </c>
      <c r="NG810" s="6">
        <f t="shared" si="758"/>
        <v>0.520616113744076</v>
      </c>
      <c r="NJ810" s="6">
        <f t="shared" si="759"/>
        <v>0.541839270919635</v>
      </c>
      <c r="NM810" s="6">
        <f t="shared" si="760"/>
        <v>0.552833078101072</v>
      </c>
      <c r="OI810" s="1">
        <f t="shared" si="761"/>
        <v>0.507164278573809</v>
      </c>
      <c r="PQ810" s="1">
        <f t="shared" si="762"/>
        <v>0.520616113744076</v>
      </c>
      <c r="QY810" s="1">
        <f t="shared" si="763"/>
        <v>0.541839270919635</v>
      </c>
      <c r="SG810" s="1">
        <f t="shared" si="764"/>
        <v>0.552833078101072</v>
      </c>
      <c r="TQ810" s="1">
        <f t="shared" si="765"/>
        <v>0.50697323784395</v>
      </c>
      <c r="TT810" s="6">
        <f t="shared" si="766"/>
        <v>0.507233895969686</v>
      </c>
      <c r="TW810" s="6">
        <f t="shared" si="767"/>
        <v>0.519853836784409</v>
      </c>
      <c r="TZ810" s="6">
        <f t="shared" si="768"/>
        <v>0.543037404236142</v>
      </c>
      <c r="UC810" s="6">
        <f t="shared" si="769"/>
        <v>0.552364864864865</v>
      </c>
      <c r="UY810" s="1">
        <f t="shared" si="770"/>
        <v>0.507233895969686</v>
      </c>
      <c r="WG810" s="1">
        <f t="shared" si="771"/>
        <v>0.519853836784409</v>
      </c>
      <c r="XO810" s="1">
        <f t="shared" si="772"/>
        <v>0.543037404236142</v>
      </c>
      <c r="YW810" s="1">
        <f t="shared" si="773"/>
        <v>0.552364864864865</v>
      </c>
    </row>
    <row r="811" spans="21:673">
      <c r="U811" s="1">
        <f t="shared" si="738"/>
        <v>0.509669369931379</v>
      </c>
      <c r="X811" s="6">
        <f t="shared" si="739"/>
        <v>0.511520737327189</v>
      </c>
      <c r="AA811" s="6">
        <f t="shared" si="740"/>
        <v>0.542239010989011</v>
      </c>
      <c r="AD811" s="6">
        <f t="shared" si="741"/>
        <v>0.573024740622506</v>
      </c>
      <c r="AG811" s="6">
        <f t="shared" si="742"/>
        <v>0.586776859504132</v>
      </c>
      <c r="BC811" s="1">
        <f t="shared" si="743"/>
        <v>0.511520737327189</v>
      </c>
      <c r="CK811" s="1">
        <f t="shared" si="744"/>
        <v>0.542239010989011</v>
      </c>
      <c r="DS811" s="1">
        <f t="shared" si="745"/>
        <v>0.573024740622506</v>
      </c>
      <c r="FA811" s="1">
        <f t="shared" si="746"/>
        <v>0.586776859504132</v>
      </c>
      <c r="GK811" s="1">
        <f t="shared" si="747"/>
        <v>0.509694097371822</v>
      </c>
      <c r="GN811" s="6">
        <f t="shared" si="748"/>
        <v>0.511199822577068</v>
      </c>
      <c r="GQ811" s="6">
        <f t="shared" si="749"/>
        <v>0.542624166048925</v>
      </c>
      <c r="GT811" s="6">
        <f t="shared" si="750"/>
        <v>0.573542210617929</v>
      </c>
      <c r="GW811" s="6">
        <f t="shared" si="751"/>
        <v>0.585253456221198</v>
      </c>
      <c r="HS811" s="1">
        <f t="shared" si="752"/>
        <v>0.511199822577068</v>
      </c>
      <c r="JA811" s="1">
        <f t="shared" si="753"/>
        <v>0.542624166048925</v>
      </c>
      <c r="KI811" s="1">
        <f t="shared" si="754"/>
        <v>0.573542210617929</v>
      </c>
      <c r="LQ811" s="1">
        <f t="shared" si="755"/>
        <v>0.585253456221198</v>
      </c>
      <c r="NA811" s="1">
        <f t="shared" si="756"/>
        <v>0.508607498087223</v>
      </c>
      <c r="ND811" s="6">
        <f t="shared" si="757"/>
        <v>0.509944454398853</v>
      </c>
      <c r="NG811" s="6">
        <f t="shared" si="758"/>
        <v>0.528855975485189</v>
      </c>
      <c r="NJ811" s="6">
        <f t="shared" si="759"/>
        <v>0.563040791100124</v>
      </c>
      <c r="NM811" s="6">
        <f t="shared" si="760"/>
        <v>0.576744186046512</v>
      </c>
      <c r="OI811" s="1">
        <f t="shared" si="761"/>
        <v>0.509944454398853</v>
      </c>
      <c r="PQ811" s="1">
        <f t="shared" si="762"/>
        <v>0.528855975485189</v>
      </c>
      <c r="QY811" s="1">
        <f t="shared" si="763"/>
        <v>0.563040791100124</v>
      </c>
      <c r="SG811" s="1">
        <f t="shared" si="764"/>
        <v>0.576744186046512</v>
      </c>
      <c r="TQ811" s="1">
        <f t="shared" si="765"/>
        <v>0.5086887835703</v>
      </c>
      <c r="TT811" s="6">
        <f t="shared" si="766"/>
        <v>0.510101946246524</v>
      </c>
      <c r="TW811" s="6">
        <f t="shared" si="767"/>
        <v>0.528617710583153</v>
      </c>
      <c r="TZ811" s="6">
        <f t="shared" si="768"/>
        <v>0.562460765850596</v>
      </c>
      <c r="UC811" s="6">
        <f t="shared" si="769"/>
        <v>0.576441102756892</v>
      </c>
      <c r="UY811" s="1">
        <f t="shared" si="770"/>
        <v>0.510101946246524</v>
      </c>
      <c r="WG811" s="1">
        <f t="shared" si="771"/>
        <v>0.528617710583153</v>
      </c>
      <c r="XO811" s="1">
        <f t="shared" si="772"/>
        <v>0.562460765850596</v>
      </c>
      <c r="YW811" s="1">
        <f t="shared" si="773"/>
        <v>0.576441102756892</v>
      </c>
    </row>
    <row r="812" spans="21:673">
      <c r="U812" s="1">
        <f t="shared" si="738"/>
        <v>0.50983606557377</v>
      </c>
      <c r="X812" s="6">
        <f t="shared" si="739"/>
        <v>0.51123595505618</v>
      </c>
      <c r="AA812" s="6">
        <f t="shared" si="740"/>
        <v>0.541974479516454</v>
      </c>
      <c r="AD812" s="6">
        <f t="shared" si="741"/>
        <v>0.574944071588367</v>
      </c>
      <c r="AG812" s="6">
        <f t="shared" si="742"/>
        <v>0.585152838427948</v>
      </c>
      <c r="BC812" s="1">
        <f t="shared" si="743"/>
        <v>0.51123595505618</v>
      </c>
      <c r="CK812" s="1">
        <f t="shared" si="744"/>
        <v>0.541974479516454</v>
      </c>
      <c r="DS812" s="1">
        <f t="shared" si="745"/>
        <v>0.574944071588367</v>
      </c>
      <c r="FA812" s="1">
        <f t="shared" si="746"/>
        <v>0.585152838427948</v>
      </c>
      <c r="GK812" s="1">
        <f t="shared" si="747"/>
        <v>0.509783071033603</v>
      </c>
      <c r="GN812" s="6">
        <f t="shared" si="748"/>
        <v>0.511234752835438</v>
      </c>
      <c r="GQ812" s="6">
        <f t="shared" si="749"/>
        <v>0.542867182009838</v>
      </c>
      <c r="GT812" s="6">
        <f t="shared" si="750"/>
        <v>0.574590163934426</v>
      </c>
      <c r="GW812" s="6">
        <f t="shared" si="751"/>
        <v>0.585714285714286</v>
      </c>
      <c r="HS812" s="1">
        <f t="shared" si="752"/>
        <v>0.511234752835438</v>
      </c>
      <c r="JA812" s="1">
        <f t="shared" si="753"/>
        <v>0.542867182009838</v>
      </c>
      <c r="KI812" s="1">
        <f t="shared" si="754"/>
        <v>0.574590163934426</v>
      </c>
      <c r="LQ812" s="1">
        <f t="shared" si="755"/>
        <v>0.585714285714286</v>
      </c>
      <c r="NA812" s="1">
        <f t="shared" si="756"/>
        <v>0.50877527661198</v>
      </c>
      <c r="ND812" s="6">
        <f t="shared" si="757"/>
        <v>0.510102800425381</v>
      </c>
      <c r="NG812" s="6">
        <f t="shared" si="758"/>
        <v>0.527888977848946</v>
      </c>
      <c r="NJ812" s="6">
        <f t="shared" si="759"/>
        <v>0.563307493540052</v>
      </c>
      <c r="NM812" s="6">
        <f t="shared" si="760"/>
        <v>0.576754385964912</v>
      </c>
      <c r="OI812" s="1">
        <f t="shared" si="761"/>
        <v>0.510102800425381</v>
      </c>
      <c r="PQ812" s="1">
        <f t="shared" si="762"/>
        <v>0.527888977848946</v>
      </c>
      <c r="QY812" s="1">
        <f t="shared" si="763"/>
        <v>0.563307493540052</v>
      </c>
      <c r="SG812" s="1">
        <f t="shared" si="764"/>
        <v>0.576754385964912</v>
      </c>
      <c r="TQ812" s="1">
        <f t="shared" si="765"/>
        <v>0.508799683606882</v>
      </c>
      <c r="TT812" s="6">
        <f t="shared" si="766"/>
        <v>0.510229947492305</v>
      </c>
      <c r="TW812" s="6">
        <f t="shared" si="767"/>
        <v>0.528102392877017</v>
      </c>
      <c r="TZ812" s="6">
        <f t="shared" si="768"/>
        <v>0.562983814215341</v>
      </c>
      <c r="UC812" s="6">
        <f t="shared" si="769"/>
        <v>0.576271186440678</v>
      </c>
      <c r="UY812" s="1">
        <f t="shared" si="770"/>
        <v>0.510229947492305</v>
      </c>
      <c r="WG812" s="1">
        <f t="shared" si="771"/>
        <v>0.528102392877017</v>
      </c>
      <c r="XO812" s="1">
        <f t="shared" si="772"/>
        <v>0.562983814215341</v>
      </c>
      <c r="YW812" s="1">
        <f t="shared" si="773"/>
        <v>0.576271186440678</v>
      </c>
    </row>
    <row r="813" spans="21:673">
      <c r="U813" s="1">
        <f t="shared" si="738"/>
        <v>0.509627201966407</v>
      </c>
      <c r="X813" s="6">
        <f t="shared" si="739"/>
        <v>0.511340206185567</v>
      </c>
      <c r="AA813" s="6">
        <f t="shared" si="740"/>
        <v>0.541208791208791</v>
      </c>
      <c r="AD813" s="6">
        <f t="shared" si="741"/>
        <v>0.575418994413408</v>
      </c>
      <c r="AG813" s="6">
        <f t="shared" si="742"/>
        <v>0.586497890295359</v>
      </c>
      <c r="BC813" s="1">
        <f t="shared" si="743"/>
        <v>0.511340206185567</v>
      </c>
      <c r="CK813" s="1">
        <f t="shared" si="744"/>
        <v>0.541208791208791</v>
      </c>
      <c r="DS813" s="1">
        <f t="shared" si="745"/>
        <v>0.575418994413408</v>
      </c>
      <c r="FA813" s="1">
        <f t="shared" si="746"/>
        <v>0.586497890295359</v>
      </c>
      <c r="GK813" s="1">
        <f t="shared" si="747"/>
        <v>0.509541984732824</v>
      </c>
      <c r="GN813" s="6">
        <f t="shared" si="748"/>
        <v>0.511111111111111</v>
      </c>
      <c r="GQ813" s="6">
        <f t="shared" si="749"/>
        <v>0.542454579162032</v>
      </c>
      <c r="GT813" s="6">
        <f t="shared" si="750"/>
        <v>0.574010327022375</v>
      </c>
      <c r="GW813" s="6">
        <f t="shared" si="751"/>
        <v>0.58411214953271</v>
      </c>
      <c r="HS813" s="1">
        <f t="shared" si="752"/>
        <v>0.511111111111111</v>
      </c>
      <c r="JA813" s="1">
        <f t="shared" si="753"/>
        <v>0.542454579162032</v>
      </c>
      <c r="KI813" s="1">
        <f t="shared" si="754"/>
        <v>0.574010327022375</v>
      </c>
      <c r="LQ813" s="1">
        <f t="shared" si="755"/>
        <v>0.58411214953271</v>
      </c>
      <c r="NA813" s="1">
        <f t="shared" si="756"/>
        <v>0.508940588348395</v>
      </c>
      <c r="ND813" s="6">
        <f t="shared" si="757"/>
        <v>0.510049365303244</v>
      </c>
      <c r="NG813" s="6">
        <f t="shared" si="758"/>
        <v>0.52962962962963</v>
      </c>
      <c r="NJ813" s="6">
        <f t="shared" si="759"/>
        <v>0.562902282036279</v>
      </c>
      <c r="NM813" s="6">
        <f t="shared" si="760"/>
        <v>0.578088578088578</v>
      </c>
      <c r="OI813" s="1">
        <f t="shared" si="761"/>
        <v>0.510049365303244</v>
      </c>
      <c r="PQ813" s="1">
        <f t="shared" si="762"/>
        <v>0.52962962962963</v>
      </c>
      <c r="QY813" s="1">
        <f t="shared" si="763"/>
        <v>0.562902282036279</v>
      </c>
      <c r="SG813" s="1">
        <f t="shared" si="764"/>
        <v>0.578088578088578</v>
      </c>
      <c r="TQ813" s="1">
        <f t="shared" si="765"/>
        <v>0.508750994431185</v>
      </c>
      <c r="TT813" s="6">
        <f t="shared" si="766"/>
        <v>0.51018535511103</v>
      </c>
      <c r="TW813" s="6">
        <f t="shared" si="767"/>
        <v>0.529168959823886</v>
      </c>
      <c r="TZ813" s="6">
        <f t="shared" si="768"/>
        <v>0.563435263500325</v>
      </c>
      <c r="UC813" s="6">
        <f t="shared" si="769"/>
        <v>0.576354679802956</v>
      </c>
      <c r="UY813" s="1">
        <f t="shared" si="770"/>
        <v>0.51018535511103</v>
      </c>
      <c r="WG813" s="1">
        <f t="shared" si="771"/>
        <v>0.529168959823886</v>
      </c>
      <c r="XO813" s="1">
        <f t="shared" si="772"/>
        <v>0.563435263500325</v>
      </c>
      <c r="YW813" s="1">
        <f t="shared" si="773"/>
        <v>0.576354679802956</v>
      </c>
    </row>
    <row r="814" spans="21:673">
      <c r="U814" s="1">
        <f t="shared" si="738"/>
        <v>0.506609642301711</v>
      </c>
      <c r="X814" s="6">
        <f t="shared" si="739"/>
        <v>0.506561173292165</v>
      </c>
      <c r="AA814" s="6">
        <f t="shared" si="740"/>
        <v>0.516932752781809</v>
      </c>
      <c r="AD814" s="6">
        <f t="shared" si="741"/>
        <v>0.535992217898833</v>
      </c>
      <c r="AG814" s="6">
        <f t="shared" si="742"/>
        <v>0.551136363636364</v>
      </c>
      <c r="BC814" s="1">
        <f t="shared" si="743"/>
        <v>0.506561173292165</v>
      </c>
      <c r="CK814" s="1">
        <f t="shared" si="744"/>
        <v>0.516932752781809</v>
      </c>
      <c r="DS814" s="1">
        <f t="shared" si="745"/>
        <v>0.535992217898833</v>
      </c>
      <c r="FA814" s="1">
        <f t="shared" si="746"/>
        <v>0.551136363636364</v>
      </c>
      <c r="GK814" s="1">
        <f t="shared" si="747"/>
        <v>0.506519558676028</v>
      </c>
      <c r="GN814" s="6">
        <f t="shared" si="748"/>
        <v>0.506602641056423</v>
      </c>
      <c r="GQ814" s="6">
        <f t="shared" si="749"/>
        <v>0.516145181476846</v>
      </c>
      <c r="GT814" s="6">
        <f t="shared" si="750"/>
        <v>0.535748637383777</v>
      </c>
      <c r="GW814" s="6">
        <f t="shared" si="751"/>
        <v>0.550847457627119</v>
      </c>
      <c r="HS814" s="1">
        <f t="shared" si="752"/>
        <v>0.506602641056423</v>
      </c>
      <c r="JA814" s="1">
        <f t="shared" si="753"/>
        <v>0.516145181476846</v>
      </c>
      <c r="KI814" s="1">
        <f t="shared" si="754"/>
        <v>0.535748637383777</v>
      </c>
      <c r="LQ814" s="1">
        <f t="shared" si="755"/>
        <v>0.550847457627119</v>
      </c>
      <c r="NA814" s="1">
        <f t="shared" si="756"/>
        <v>0.506109438639986</v>
      </c>
      <c r="ND814" s="6">
        <f t="shared" si="757"/>
        <v>0.506240112497803</v>
      </c>
      <c r="NG814" s="6">
        <f t="shared" si="758"/>
        <v>0.514738722644038</v>
      </c>
      <c r="NJ814" s="6">
        <f t="shared" si="759"/>
        <v>0.530697190426639</v>
      </c>
      <c r="NM814" s="6">
        <f t="shared" si="760"/>
        <v>0.543507362784471</v>
      </c>
      <c r="OI814" s="1">
        <f t="shared" si="761"/>
        <v>0.506240112497803</v>
      </c>
      <c r="PQ814" s="1">
        <f t="shared" si="762"/>
        <v>0.514738722644038</v>
      </c>
      <c r="QY814" s="1">
        <f t="shared" si="763"/>
        <v>0.530697190426639</v>
      </c>
      <c r="SG814" s="1">
        <f t="shared" si="764"/>
        <v>0.543507362784471</v>
      </c>
      <c r="TQ814" s="1">
        <f t="shared" si="765"/>
        <v>0.506403219904866</v>
      </c>
      <c r="TT814" s="6">
        <f t="shared" si="766"/>
        <v>0.506531204644412</v>
      </c>
      <c r="TW814" s="6">
        <f t="shared" si="767"/>
        <v>0.514736120630569</v>
      </c>
      <c r="TZ814" s="6">
        <f t="shared" si="768"/>
        <v>0.530873218852759</v>
      </c>
      <c r="UC814" s="6">
        <f t="shared" si="769"/>
        <v>0.544668587896254</v>
      </c>
      <c r="UY814" s="1">
        <f t="shared" si="770"/>
        <v>0.506531204644412</v>
      </c>
      <c r="WG814" s="1">
        <f t="shared" si="771"/>
        <v>0.514736120630569</v>
      </c>
      <c r="XO814" s="1">
        <f t="shared" si="772"/>
        <v>0.530873218852759</v>
      </c>
      <c r="YW814" s="1">
        <f t="shared" si="773"/>
        <v>0.544668587896254</v>
      </c>
    </row>
    <row r="815" spans="21:673">
      <c r="U815" s="1">
        <f t="shared" si="738"/>
        <v>0.506656523392925</v>
      </c>
      <c r="X815" s="6">
        <f t="shared" si="739"/>
        <v>0.506427221172023</v>
      </c>
      <c r="AA815" s="6">
        <f t="shared" si="740"/>
        <v>0.516105941302792</v>
      </c>
      <c r="AD815" s="6">
        <f t="shared" si="741"/>
        <v>0.537209302325582</v>
      </c>
      <c r="AG815" s="6">
        <f t="shared" si="742"/>
        <v>0.550200803212851</v>
      </c>
      <c r="BC815" s="1">
        <f t="shared" si="743"/>
        <v>0.506427221172023</v>
      </c>
      <c r="CK815" s="1">
        <f t="shared" si="744"/>
        <v>0.516105941302792</v>
      </c>
      <c r="DS815" s="1">
        <f t="shared" si="745"/>
        <v>0.537209302325582</v>
      </c>
      <c r="FA815" s="1">
        <f t="shared" si="746"/>
        <v>0.550200803212851</v>
      </c>
      <c r="GK815" s="1">
        <f t="shared" si="747"/>
        <v>0.506682389937107</v>
      </c>
      <c r="GN815" s="6">
        <f t="shared" si="748"/>
        <v>0.506454816285998</v>
      </c>
      <c r="GQ815" s="6">
        <f t="shared" si="749"/>
        <v>0.516901060942512</v>
      </c>
      <c r="GT815" s="6">
        <f t="shared" si="750"/>
        <v>0.538841807909604</v>
      </c>
      <c r="GW815" s="6">
        <f t="shared" si="751"/>
        <v>0.550755939524838</v>
      </c>
      <c r="HS815" s="1">
        <f t="shared" si="752"/>
        <v>0.506454816285998</v>
      </c>
      <c r="JA815" s="1">
        <f t="shared" si="753"/>
        <v>0.516901060942512</v>
      </c>
      <c r="KI815" s="1">
        <f t="shared" si="754"/>
        <v>0.538841807909604</v>
      </c>
      <c r="LQ815" s="1">
        <f t="shared" si="755"/>
        <v>0.550755939524838</v>
      </c>
      <c r="NA815" s="1">
        <f t="shared" si="756"/>
        <v>0.506131153367691</v>
      </c>
      <c r="ND815" s="6">
        <f t="shared" si="757"/>
        <v>0.506342311033884</v>
      </c>
      <c r="NG815" s="6">
        <f t="shared" si="758"/>
        <v>0.515051637002856</v>
      </c>
      <c r="NJ815" s="6">
        <f t="shared" si="759"/>
        <v>0.530152418820411</v>
      </c>
      <c r="NM815" s="6">
        <f t="shared" si="760"/>
        <v>0.544</v>
      </c>
      <c r="OI815" s="1">
        <f t="shared" si="761"/>
        <v>0.506342311033884</v>
      </c>
      <c r="PQ815" s="1">
        <f t="shared" si="762"/>
        <v>0.515051637002856</v>
      </c>
      <c r="QY815" s="1">
        <f t="shared" si="763"/>
        <v>0.530152418820411</v>
      </c>
      <c r="SG815" s="1">
        <f t="shared" si="764"/>
        <v>0.544</v>
      </c>
      <c r="TQ815" s="1">
        <f t="shared" si="765"/>
        <v>0.506257935788137</v>
      </c>
      <c r="TT815" s="6">
        <f t="shared" si="766"/>
        <v>0.506315409599423</v>
      </c>
      <c r="TW815" s="6">
        <f t="shared" si="767"/>
        <v>0.514965986394558</v>
      </c>
      <c r="TZ815" s="6">
        <f t="shared" si="768"/>
        <v>0.530137469157561</v>
      </c>
      <c r="UC815" s="6">
        <f t="shared" si="769"/>
        <v>0.544117647058824</v>
      </c>
      <c r="UY815" s="1">
        <f t="shared" si="770"/>
        <v>0.506315409599423</v>
      </c>
      <c r="WG815" s="1">
        <f t="shared" si="771"/>
        <v>0.514965986394558</v>
      </c>
      <c r="XO815" s="1">
        <f t="shared" si="772"/>
        <v>0.530137469157561</v>
      </c>
      <c r="YW815" s="1">
        <f t="shared" si="773"/>
        <v>0.544117647058824</v>
      </c>
    </row>
    <row r="816" spans="21:673">
      <c r="U816" s="1">
        <f t="shared" si="738"/>
        <v>0.506570177109122</v>
      </c>
      <c r="X816" s="6">
        <f t="shared" si="739"/>
        <v>0.506456513482719</v>
      </c>
      <c r="AA816" s="6">
        <f t="shared" si="740"/>
        <v>0.516319772942289</v>
      </c>
      <c r="AD816" s="6">
        <f t="shared" si="741"/>
        <v>0.538124156545209</v>
      </c>
      <c r="AG816" s="6">
        <f t="shared" si="742"/>
        <v>0.549800796812749</v>
      </c>
      <c r="BC816" s="1">
        <f t="shared" si="743"/>
        <v>0.506456513482719</v>
      </c>
      <c r="CK816" s="1">
        <f t="shared" si="744"/>
        <v>0.516319772942289</v>
      </c>
      <c r="DS816" s="1">
        <f t="shared" si="745"/>
        <v>0.538124156545209</v>
      </c>
      <c r="FA816" s="1">
        <f t="shared" si="746"/>
        <v>0.549800796812749</v>
      </c>
      <c r="GK816" s="1">
        <f t="shared" si="747"/>
        <v>0.506490952006294</v>
      </c>
      <c r="GN816" s="6">
        <f t="shared" si="748"/>
        <v>0.506462984723854</v>
      </c>
      <c r="GQ816" s="6">
        <f t="shared" si="749"/>
        <v>0.51651893634166</v>
      </c>
      <c r="GT816" s="6">
        <f t="shared" si="750"/>
        <v>0.53687707641196</v>
      </c>
      <c r="GW816" s="6">
        <f t="shared" si="751"/>
        <v>0.551724137931034</v>
      </c>
      <c r="HS816" s="1">
        <f t="shared" si="752"/>
        <v>0.506462984723854</v>
      </c>
      <c r="JA816" s="1">
        <f t="shared" si="753"/>
        <v>0.51651893634166</v>
      </c>
      <c r="KI816" s="1">
        <f t="shared" si="754"/>
        <v>0.53687707641196</v>
      </c>
      <c r="LQ816" s="1">
        <f t="shared" si="755"/>
        <v>0.551724137931034</v>
      </c>
      <c r="NA816" s="1">
        <f t="shared" si="756"/>
        <v>0.506080114449213</v>
      </c>
      <c r="ND816" s="6">
        <f t="shared" si="757"/>
        <v>0.506291506466271</v>
      </c>
      <c r="NG816" s="6">
        <f t="shared" si="758"/>
        <v>0.515111405250386</v>
      </c>
      <c r="NJ816" s="6">
        <f t="shared" si="759"/>
        <v>0.531206171107994</v>
      </c>
      <c r="NM816" s="6">
        <f t="shared" si="760"/>
        <v>0.543790849673203</v>
      </c>
      <c r="OI816" s="1">
        <f t="shared" si="761"/>
        <v>0.506291506466271</v>
      </c>
      <c r="PQ816" s="1">
        <f t="shared" si="762"/>
        <v>0.515111405250386</v>
      </c>
      <c r="QY816" s="1">
        <f t="shared" si="763"/>
        <v>0.531206171107994</v>
      </c>
      <c r="SG816" s="1">
        <f t="shared" si="764"/>
        <v>0.543790849673203</v>
      </c>
      <c r="TQ816" s="1">
        <f t="shared" si="765"/>
        <v>0.506161486113666</v>
      </c>
      <c r="TT816" s="6">
        <f t="shared" si="766"/>
        <v>0.506434656516223</v>
      </c>
      <c r="TW816" s="6">
        <f t="shared" si="767"/>
        <v>0.51491687542701</v>
      </c>
      <c r="TZ816" s="6">
        <f t="shared" si="768"/>
        <v>0.530947054436987</v>
      </c>
      <c r="UC816" s="6">
        <f t="shared" si="769"/>
        <v>0.544817927170868</v>
      </c>
      <c r="UY816" s="1">
        <f t="shared" si="770"/>
        <v>0.506434656516223</v>
      </c>
      <c r="WG816" s="1">
        <f t="shared" si="771"/>
        <v>0.51491687542701</v>
      </c>
      <c r="XO816" s="1">
        <f t="shared" si="772"/>
        <v>0.530947054436987</v>
      </c>
      <c r="YW816" s="1">
        <f t="shared" si="773"/>
        <v>0.544817927170868</v>
      </c>
    </row>
    <row r="817" spans="21:673">
      <c r="U817" s="1">
        <f t="shared" si="738"/>
        <v>0.506844106463878</v>
      </c>
      <c r="X817" s="6">
        <f t="shared" si="739"/>
        <v>0.506758043023034</v>
      </c>
      <c r="AA817" s="6">
        <f t="shared" si="740"/>
        <v>0.516922327733139</v>
      </c>
      <c r="AD817" s="6">
        <f t="shared" si="741"/>
        <v>0.544429254955571</v>
      </c>
      <c r="AG817" s="6">
        <f t="shared" si="742"/>
        <v>0.556085918854415</v>
      </c>
      <c r="BC817" s="1">
        <f t="shared" si="743"/>
        <v>0.506758043023034</v>
      </c>
      <c r="CK817" s="1">
        <f t="shared" si="744"/>
        <v>0.516922327733139</v>
      </c>
      <c r="DS817" s="1">
        <f t="shared" si="745"/>
        <v>0.544429254955571</v>
      </c>
      <c r="FA817" s="1">
        <f t="shared" si="746"/>
        <v>0.556085918854415</v>
      </c>
      <c r="GK817" s="1">
        <f t="shared" si="747"/>
        <v>0.507011653170057</v>
      </c>
      <c r="GN817" s="6">
        <f t="shared" si="748"/>
        <v>0.507342862737419</v>
      </c>
      <c r="GQ817" s="6">
        <f t="shared" si="749"/>
        <v>0.516788689724817</v>
      </c>
      <c r="GT817" s="6">
        <f t="shared" si="750"/>
        <v>0.545232273838631</v>
      </c>
      <c r="GW817" s="6">
        <f t="shared" si="751"/>
        <v>0.556900726392252</v>
      </c>
      <c r="HS817" s="1">
        <f t="shared" si="752"/>
        <v>0.507342862737419</v>
      </c>
      <c r="JA817" s="1">
        <f t="shared" si="753"/>
        <v>0.516788689724817</v>
      </c>
      <c r="KI817" s="1">
        <f t="shared" si="754"/>
        <v>0.545232273838631</v>
      </c>
      <c r="LQ817" s="1">
        <f t="shared" si="755"/>
        <v>0.556900726392252</v>
      </c>
      <c r="NA817" s="1">
        <f t="shared" si="756"/>
        <v>0.506709608158884</v>
      </c>
      <c r="ND817" s="6">
        <f t="shared" si="757"/>
        <v>0.506376195536663</v>
      </c>
      <c r="NG817" s="6">
        <f t="shared" si="758"/>
        <v>0.514983863531581</v>
      </c>
      <c r="NJ817" s="6">
        <f t="shared" si="759"/>
        <v>0.536268343815514</v>
      </c>
      <c r="NM817" s="6">
        <f t="shared" si="760"/>
        <v>0.547683923705722</v>
      </c>
      <c r="OI817" s="1">
        <f t="shared" si="761"/>
        <v>0.506376195536663</v>
      </c>
      <c r="PQ817" s="1">
        <f t="shared" si="762"/>
        <v>0.514983863531581</v>
      </c>
      <c r="QY817" s="1">
        <f t="shared" si="763"/>
        <v>0.536268343815514</v>
      </c>
      <c r="SG817" s="1">
        <f t="shared" si="764"/>
        <v>0.547683923705722</v>
      </c>
      <c r="TQ817" s="1">
        <f t="shared" si="765"/>
        <v>0.506378258458125</v>
      </c>
      <c r="TT817" s="6">
        <f t="shared" si="766"/>
        <v>0.506377551020408</v>
      </c>
      <c r="TW817" s="6">
        <f t="shared" si="767"/>
        <v>0.514979948100967</v>
      </c>
      <c r="TZ817" s="6">
        <f t="shared" si="768"/>
        <v>0.537371134020619</v>
      </c>
      <c r="UC817" s="6">
        <f t="shared" si="769"/>
        <v>0.548158640226629</v>
      </c>
      <c r="UY817" s="1">
        <f t="shared" si="770"/>
        <v>0.506377551020408</v>
      </c>
      <c r="WG817" s="1">
        <f t="shared" si="771"/>
        <v>0.514979948100967</v>
      </c>
      <c r="XO817" s="1">
        <f t="shared" si="772"/>
        <v>0.537371134020619</v>
      </c>
      <c r="YW817" s="1">
        <f t="shared" si="773"/>
        <v>0.548158640226629</v>
      </c>
    </row>
    <row r="818" spans="21:673">
      <c r="U818" s="1">
        <f t="shared" si="738"/>
        <v>0.506905561776782</v>
      </c>
      <c r="X818" s="6">
        <f t="shared" si="739"/>
        <v>0.506636754533558</v>
      </c>
      <c r="AA818" s="6">
        <f t="shared" si="740"/>
        <v>0.516776937618147</v>
      </c>
      <c r="AD818" s="6">
        <f t="shared" si="741"/>
        <v>0.54490592829251</v>
      </c>
      <c r="AG818" s="6">
        <f t="shared" si="742"/>
        <v>0.556122448979592</v>
      </c>
      <c r="BC818" s="1">
        <f t="shared" si="743"/>
        <v>0.506636754533558</v>
      </c>
      <c r="CK818" s="1">
        <f t="shared" si="744"/>
        <v>0.516776937618147</v>
      </c>
      <c r="DS818" s="1">
        <f t="shared" si="745"/>
        <v>0.54490592829251</v>
      </c>
      <c r="FA818" s="1">
        <f t="shared" si="746"/>
        <v>0.556122448979592</v>
      </c>
      <c r="GK818" s="1">
        <f t="shared" si="747"/>
        <v>0.50715137067938</v>
      </c>
      <c r="GN818" s="6">
        <f t="shared" si="748"/>
        <v>0.507232401157184</v>
      </c>
      <c r="GQ818" s="6">
        <f t="shared" si="749"/>
        <v>0.516744072353948</v>
      </c>
      <c r="GT818" s="6">
        <f t="shared" si="750"/>
        <v>0.544178991277967</v>
      </c>
      <c r="GW818" s="6">
        <f t="shared" si="751"/>
        <v>0.556122448979592</v>
      </c>
      <c r="HS818" s="1">
        <f t="shared" si="752"/>
        <v>0.507232401157184</v>
      </c>
      <c r="JA818" s="1">
        <f t="shared" si="753"/>
        <v>0.516744072353948</v>
      </c>
      <c r="KI818" s="1">
        <f t="shared" si="754"/>
        <v>0.544178991277967</v>
      </c>
      <c r="LQ818" s="1">
        <f t="shared" si="755"/>
        <v>0.556122448979592</v>
      </c>
      <c r="NA818" s="1">
        <f t="shared" si="756"/>
        <v>0.506669069935112</v>
      </c>
      <c r="ND818" s="6">
        <f t="shared" si="757"/>
        <v>0.506300315015751</v>
      </c>
      <c r="NG818" s="6">
        <f t="shared" si="758"/>
        <v>0.51509564415764</v>
      </c>
      <c r="NJ818" s="6">
        <f t="shared" si="759"/>
        <v>0.53620273531778</v>
      </c>
      <c r="NM818" s="6">
        <f t="shared" si="760"/>
        <v>0.548660084626234</v>
      </c>
      <c r="OI818" s="1">
        <f t="shared" si="761"/>
        <v>0.506300315015751</v>
      </c>
      <c r="PQ818" s="1">
        <f t="shared" si="762"/>
        <v>0.51509564415764</v>
      </c>
      <c r="QY818" s="1">
        <f t="shared" si="763"/>
        <v>0.53620273531778</v>
      </c>
      <c r="SG818" s="1">
        <f t="shared" si="764"/>
        <v>0.548660084626234</v>
      </c>
      <c r="TQ818" s="1">
        <f t="shared" si="765"/>
        <v>0.50642817216322</v>
      </c>
      <c r="TT818" s="6">
        <f t="shared" si="766"/>
        <v>0.506427666123484</v>
      </c>
      <c r="TW818" s="6">
        <f t="shared" si="767"/>
        <v>0.514889529298751</v>
      </c>
      <c r="TZ818" s="6">
        <f t="shared" si="768"/>
        <v>0.536423841059603</v>
      </c>
      <c r="UC818" s="6">
        <f t="shared" si="769"/>
        <v>0.548961424332344</v>
      </c>
      <c r="UY818" s="1">
        <f t="shared" si="770"/>
        <v>0.506427666123484</v>
      </c>
      <c r="WG818" s="1">
        <f t="shared" si="771"/>
        <v>0.514889529298751</v>
      </c>
      <c r="XO818" s="1">
        <f t="shared" si="772"/>
        <v>0.536423841059603</v>
      </c>
      <c r="YW818" s="1">
        <f t="shared" si="773"/>
        <v>0.548961424332344</v>
      </c>
    </row>
    <row r="819" spans="21:673">
      <c r="U819" s="1">
        <f t="shared" si="738"/>
        <v>0.506656666041628</v>
      </c>
      <c r="X819" s="6">
        <f t="shared" si="739"/>
        <v>0.506821154924313</v>
      </c>
      <c r="AA819" s="6">
        <f t="shared" si="740"/>
        <v>0.516859463450652</v>
      </c>
      <c r="AD819" s="6">
        <f t="shared" si="741"/>
        <v>0.544504383007417</v>
      </c>
      <c r="AG819" s="6">
        <f t="shared" si="742"/>
        <v>0.556149732620321</v>
      </c>
      <c r="BC819" s="1">
        <f t="shared" si="743"/>
        <v>0.506821154924313</v>
      </c>
      <c r="CK819" s="1">
        <f t="shared" si="744"/>
        <v>0.516859463450652</v>
      </c>
      <c r="DS819" s="1">
        <f t="shared" si="745"/>
        <v>0.544504383007417</v>
      </c>
      <c r="FA819" s="1">
        <f t="shared" si="746"/>
        <v>0.556149732620321</v>
      </c>
      <c r="GK819" s="1">
        <f t="shared" si="747"/>
        <v>0.506997831657796</v>
      </c>
      <c r="GN819" s="6">
        <f t="shared" si="748"/>
        <v>0.507192846034215</v>
      </c>
      <c r="GQ819" s="6">
        <f t="shared" si="749"/>
        <v>0.517136329017517</v>
      </c>
      <c r="GT819" s="6">
        <f t="shared" si="750"/>
        <v>0.544487770294222</v>
      </c>
      <c r="GW819" s="6">
        <f t="shared" si="751"/>
        <v>0.557251908396946</v>
      </c>
      <c r="HS819" s="1">
        <f t="shared" si="752"/>
        <v>0.507192846034215</v>
      </c>
      <c r="JA819" s="1">
        <f t="shared" si="753"/>
        <v>0.517136329017517</v>
      </c>
      <c r="KI819" s="1">
        <f t="shared" si="754"/>
        <v>0.544487770294222</v>
      </c>
      <c r="LQ819" s="1">
        <f t="shared" si="755"/>
        <v>0.557251908396946</v>
      </c>
      <c r="NA819" s="1">
        <f t="shared" si="756"/>
        <v>0.506613516941475</v>
      </c>
      <c r="ND819" s="6">
        <f t="shared" si="757"/>
        <v>0.506659656501928</v>
      </c>
      <c r="NG819" s="6">
        <f t="shared" si="758"/>
        <v>0.514978275783215</v>
      </c>
      <c r="NJ819" s="6">
        <f t="shared" si="759"/>
        <v>0.536706760680216</v>
      </c>
      <c r="NM819" s="6">
        <f t="shared" si="760"/>
        <v>0.546831955922865</v>
      </c>
      <c r="OI819" s="1">
        <f t="shared" si="761"/>
        <v>0.506659656501928</v>
      </c>
      <c r="PQ819" s="1">
        <f t="shared" si="762"/>
        <v>0.514978275783215</v>
      </c>
      <c r="QY819" s="1">
        <f t="shared" si="763"/>
        <v>0.536706760680216</v>
      </c>
      <c r="SG819" s="1">
        <f t="shared" si="764"/>
        <v>0.546831955922865</v>
      </c>
      <c r="TQ819" s="1">
        <f t="shared" si="765"/>
        <v>0.506644518272425</v>
      </c>
      <c r="TT819" s="6">
        <f t="shared" si="766"/>
        <v>0.506331403762663</v>
      </c>
      <c r="TW819" s="6">
        <f t="shared" si="767"/>
        <v>0.515165989968951</v>
      </c>
      <c r="TZ819" s="6">
        <f t="shared" si="768"/>
        <v>0.536418166238218</v>
      </c>
      <c r="UC819" s="6">
        <f t="shared" si="769"/>
        <v>0.548621190130624</v>
      </c>
      <c r="UY819" s="1">
        <f t="shared" si="770"/>
        <v>0.506331403762663</v>
      </c>
      <c r="WG819" s="1">
        <f t="shared" si="771"/>
        <v>0.515165989968951</v>
      </c>
      <c r="XO819" s="1">
        <f t="shared" si="772"/>
        <v>0.536418166238218</v>
      </c>
      <c r="YW819" s="1">
        <f t="shared" si="773"/>
        <v>0.548621190130624</v>
      </c>
    </row>
    <row r="820" spans="21:673">
      <c r="U820" s="1">
        <f t="shared" si="738"/>
        <v>0.504520475093069</v>
      </c>
      <c r="X820" s="6">
        <f t="shared" si="739"/>
        <v>0.504461099214846</v>
      </c>
      <c r="AA820" s="6">
        <f t="shared" si="740"/>
        <v>0.514699331848552</v>
      </c>
      <c r="AD820" s="6">
        <f t="shared" si="741"/>
        <v>0.547727272727273</v>
      </c>
      <c r="AG820" s="6">
        <f t="shared" si="742"/>
        <v>0.563517915309446</v>
      </c>
      <c r="BC820" s="1">
        <f t="shared" si="743"/>
        <v>0.504461099214846</v>
      </c>
      <c r="CK820" s="1">
        <f t="shared" si="744"/>
        <v>0.514699331848552</v>
      </c>
      <c r="DS820" s="1">
        <f t="shared" si="745"/>
        <v>0.547727272727273</v>
      </c>
      <c r="FA820" s="1">
        <f t="shared" si="746"/>
        <v>0.563517915309446</v>
      </c>
      <c r="GK820" s="1">
        <f t="shared" si="747"/>
        <v>0.50457071159706</v>
      </c>
      <c r="GN820" s="6">
        <f t="shared" si="748"/>
        <v>0.504604051565377</v>
      </c>
      <c r="GQ820" s="6">
        <f t="shared" si="749"/>
        <v>0.514895613417781</v>
      </c>
      <c r="GT820" s="6">
        <f t="shared" si="750"/>
        <v>0.548216007714561</v>
      </c>
      <c r="GW820" s="6">
        <f t="shared" si="751"/>
        <v>0.566455696202532</v>
      </c>
      <c r="HS820" s="1">
        <f t="shared" si="752"/>
        <v>0.504604051565377</v>
      </c>
      <c r="JA820" s="1">
        <f t="shared" si="753"/>
        <v>0.514895613417781</v>
      </c>
      <c r="KI820" s="1">
        <f t="shared" si="754"/>
        <v>0.548216007714561</v>
      </c>
      <c r="LQ820" s="1">
        <f t="shared" si="755"/>
        <v>0.566455696202532</v>
      </c>
      <c r="NA820" s="1">
        <f t="shared" si="756"/>
        <v>0.504153686396677</v>
      </c>
      <c r="ND820" s="6">
        <f t="shared" si="757"/>
        <v>0.504197447951645</v>
      </c>
      <c r="NG820" s="6">
        <f t="shared" si="758"/>
        <v>0.512410964817613</v>
      </c>
      <c r="NJ820" s="6">
        <f t="shared" si="759"/>
        <v>0.544731610337972</v>
      </c>
      <c r="NM820" s="6">
        <f t="shared" si="760"/>
        <v>0.558962264150943</v>
      </c>
      <c r="OI820" s="1">
        <f t="shared" si="761"/>
        <v>0.504197447951645</v>
      </c>
      <c r="PQ820" s="1">
        <f t="shared" si="762"/>
        <v>0.512410964817613</v>
      </c>
      <c r="QY820" s="1">
        <f t="shared" si="763"/>
        <v>0.544731610337972</v>
      </c>
      <c r="SG820" s="1">
        <f t="shared" si="764"/>
        <v>0.558962264150943</v>
      </c>
      <c r="TQ820" s="1">
        <f t="shared" si="765"/>
        <v>0.504222378606615</v>
      </c>
      <c r="TT820" s="6">
        <f t="shared" si="766"/>
        <v>0.504240955513242</v>
      </c>
      <c r="TW820" s="6">
        <f t="shared" si="767"/>
        <v>0.512472160356347</v>
      </c>
      <c r="TZ820" s="6">
        <f t="shared" si="768"/>
        <v>0.544566544566545</v>
      </c>
      <c r="UC820" s="6">
        <f t="shared" si="769"/>
        <v>0.558891454965358</v>
      </c>
      <c r="UY820" s="1">
        <f t="shared" si="770"/>
        <v>0.504240955513242</v>
      </c>
      <c r="WG820" s="1">
        <f t="shared" si="771"/>
        <v>0.512472160356347</v>
      </c>
      <c r="XO820" s="1">
        <f t="shared" si="772"/>
        <v>0.544566544566545</v>
      </c>
      <c r="YW820" s="1">
        <f t="shared" si="773"/>
        <v>0.558891454965358</v>
      </c>
    </row>
    <row r="821" spans="21:673">
      <c r="U821" s="1">
        <f t="shared" si="738"/>
        <v>0.504544611389353</v>
      </c>
      <c r="X821" s="6">
        <f t="shared" si="739"/>
        <v>0.504517271922055</v>
      </c>
      <c r="AA821" s="6">
        <f t="shared" si="740"/>
        <v>0.514821272885789</v>
      </c>
      <c r="AD821" s="6">
        <f t="shared" si="741"/>
        <v>0.545805207328833</v>
      </c>
      <c r="AG821" s="6">
        <f t="shared" si="742"/>
        <v>0.566225165562914</v>
      </c>
      <c r="BC821" s="1">
        <f t="shared" si="743"/>
        <v>0.504517271922055</v>
      </c>
      <c r="CK821" s="1">
        <f t="shared" si="744"/>
        <v>0.514821272885789</v>
      </c>
      <c r="DS821" s="1">
        <f t="shared" si="745"/>
        <v>0.545805207328833</v>
      </c>
      <c r="FA821" s="1">
        <f t="shared" si="746"/>
        <v>0.566225165562914</v>
      </c>
      <c r="GK821" s="1">
        <f t="shared" si="747"/>
        <v>0.5047363717605</v>
      </c>
      <c r="GN821" s="6">
        <f t="shared" si="748"/>
        <v>0.504580432392818</v>
      </c>
      <c r="GQ821" s="6">
        <f t="shared" si="749"/>
        <v>0.514813126709207</v>
      </c>
      <c r="GT821" s="6">
        <f t="shared" si="750"/>
        <v>0.546130952380952</v>
      </c>
      <c r="GW821" s="6">
        <f t="shared" si="751"/>
        <v>0.565079365079365</v>
      </c>
      <c r="HS821" s="1">
        <f t="shared" si="752"/>
        <v>0.504580432392818</v>
      </c>
      <c r="JA821" s="1">
        <f t="shared" si="753"/>
        <v>0.514813126709207</v>
      </c>
      <c r="KI821" s="1">
        <f t="shared" si="754"/>
        <v>0.546130952380952</v>
      </c>
      <c r="LQ821" s="1">
        <f t="shared" si="755"/>
        <v>0.565079365079365</v>
      </c>
      <c r="NA821" s="1">
        <f t="shared" si="756"/>
        <v>0.504099075527647</v>
      </c>
      <c r="ND821" s="6">
        <f t="shared" si="757"/>
        <v>0.504259228328044</v>
      </c>
      <c r="NG821" s="6">
        <f t="shared" si="758"/>
        <v>0.512248951666299</v>
      </c>
      <c r="NJ821" s="6">
        <f t="shared" si="759"/>
        <v>0.544794188861985</v>
      </c>
      <c r="NM821" s="6">
        <f t="shared" si="760"/>
        <v>0.558139534883721</v>
      </c>
      <c r="OI821" s="1">
        <f t="shared" si="761"/>
        <v>0.504259228328044</v>
      </c>
      <c r="PQ821" s="1">
        <f t="shared" si="762"/>
        <v>0.512248951666299</v>
      </c>
      <c r="QY821" s="1">
        <f t="shared" si="763"/>
        <v>0.544794188861985</v>
      </c>
      <c r="SG821" s="1">
        <f t="shared" si="764"/>
        <v>0.558139534883721</v>
      </c>
      <c r="TQ821" s="1">
        <f t="shared" si="765"/>
        <v>0.50411596277738</v>
      </c>
      <c r="TT821" s="6">
        <f t="shared" si="766"/>
        <v>0.504424778761062</v>
      </c>
      <c r="TW821" s="6">
        <f t="shared" si="767"/>
        <v>0.512409747292419</v>
      </c>
      <c r="TZ821" s="6">
        <f t="shared" si="768"/>
        <v>0.54320987654321</v>
      </c>
      <c r="UC821" s="6">
        <f t="shared" si="769"/>
        <v>0.558411214953271</v>
      </c>
      <c r="UY821" s="1">
        <f t="shared" si="770"/>
        <v>0.504424778761062</v>
      </c>
      <c r="WG821" s="1">
        <f t="shared" si="771"/>
        <v>0.512409747292419</v>
      </c>
      <c r="XO821" s="1">
        <f t="shared" si="772"/>
        <v>0.54320987654321</v>
      </c>
      <c r="YW821" s="1">
        <f t="shared" si="773"/>
        <v>0.558411214953271</v>
      </c>
    </row>
    <row r="822" spans="21:673">
      <c r="U822" s="1">
        <f t="shared" si="738"/>
        <v>0.504632929436921</v>
      </c>
      <c r="X822" s="6">
        <f t="shared" si="739"/>
        <v>0.504551133321435</v>
      </c>
      <c r="AA822" s="6">
        <f t="shared" si="740"/>
        <v>0.514695830485304</v>
      </c>
      <c r="AD822" s="6">
        <f t="shared" si="741"/>
        <v>0.547853309481216</v>
      </c>
      <c r="AG822" s="6">
        <f t="shared" si="742"/>
        <v>0.565068493150685</v>
      </c>
      <c r="BC822" s="1">
        <f t="shared" si="743"/>
        <v>0.504551133321435</v>
      </c>
      <c r="CK822" s="1">
        <f t="shared" si="744"/>
        <v>0.514695830485304</v>
      </c>
      <c r="DS822" s="1">
        <f t="shared" si="745"/>
        <v>0.547853309481216</v>
      </c>
      <c r="FA822" s="1">
        <f t="shared" si="746"/>
        <v>0.565068493150685</v>
      </c>
      <c r="GK822" s="1">
        <f t="shared" si="747"/>
        <v>0.504509379509379</v>
      </c>
      <c r="GN822" s="6">
        <f t="shared" si="748"/>
        <v>0.504535558780842</v>
      </c>
      <c r="GQ822" s="6">
        <f t="shared" si="749"/>
        <v>0.515130190007037</v>
      </c>
      <c r="GT822" s="6">
        <f t="shared" si="750"/>
        <v>0.545754716981132</v>
      </c>
      <c r="GW822" s="6">
        <f t="shared" si="751"/>
        <v>0.564935064935065</v>
      </c>
      <c r="HS822" s="1">
        <f t="shared" si="752"/>
        <v>0.504535558780842</v>
      </c>
      <c r="JA822" s="1">
        <f t="shared" si="753"/>
        <v>0.515130190007037</v>
      </c>
      <c r="KI822" s="1">
        <f t="shared" si="754"/>
        <v>0.545754716981132</v>
      </c>
      <c r="LQ822" s="1">
        <f t="shared" si="755"/>
        <v>0.564935064935065</v>
      </c>
      <c r="NA822" s="1">
        <f t="shared" si="756"/>
        <v>0.504094790033107</v>
      </c>
      <c r="ND822" s="6">
        <f t="shared" si="757"/>
        <v>0.504148689014271</v>
      </c>
      <c r="NG822" s="6">
        <f t="shared" si="758"/>
        <v>0.512402088772846</v>
      </c>
      <c r="NJ822" s="6">
        <f t="shared" si="759"/>
        <v>0.54446764091858</v>
      </c>
      <c r="NM822" s="6">
        <f t="shared" si="760"/>
        <v>0.557416267942584</v>
      </c>
      <c r="OI822" s="1">
        <f t="shared" si="761"/>
        <v>0.504148689014271</v>
      </c>
      <c r="PQ822" s="1">
        <f t="shared" si="762"/>
        <v>0.512402088772846</v>
      </c>
      <c r="QY822" s="1">
        <f t="shared" si="763"/>
        <v>0.54446764091858</v>
      </c>
      <c r="SG822" s="1">
        <f t="shared" si="764"/>
        <v>0.557416267942584</v>
      </c>
      <c r="TQ822" s="1">
        <f t="shared" si="765"/>
        <v>0.50416888415824</v>
      </c>
      <c r="TT822" s="6">
        <f t="shared" si="766"/>
        <v>0.50438974005853</v>
      </c>
      <c r="TW822" s="6">
        <f t="shared" si="767"/>
        <v>0.51219512195122</v>
      </c>
      <c r="TZ822" s="6">
        <f t="shared" si="768"/>
        <v>0.543138866064092</v>
      </c>
      <c r="UC822" s="6">
        <f t="shared" si="769"/>
        <v>0.559284116331096</v>
      </c>
      <c r="UY822" s="1">
        <f t="shared" si="770"/>
        <v>0.50438974005853</v>
      </c>
      <c r="WG822" s="1">
        <f t="shared" si="771"/>
        <v>0.51219512195122</v>
      </c>
      <c r="XO822" s="1">
        <f t="shared" si="772"/>
        <v>0.543138866064092</v>
      </c>
      <c r="YW822" s="1">
        <f t="shared" si="773"/>
        <v>0.559284116331096</v>
      </c>
    </row>
    <row r="823" spans="21:673">
      <c r="U823" s="1">
        <f t="shared" si="738"/>
        <v>0.506594259115594</v>
      </c>
      <c r="X823" s="6">
        <f t="shared" si="739"/>
        <v>0.506572680510573</v>
      </c>
      <c r="AA823" s="6">
        <f t="shared" si="740"/>
        <v>0.516707021791768</v>
      </c>
      <c r="AD823" s="6">
        <f t="shared" si="741"/>
        <v>0.537435897435897</v>
      </c>
      <c r="AG823" s="6">
        <f t="shared" si="742"/>
        <v>0.550863723608445</v>
      </c>
      <c r="BC823" s="1">
        <f t="shared" si="743"/>
        <v>0.506572680510573</v>
      </c>
      <c r="CK823" s="1">
        <f t="shared" si="744"/>
        <v>0.516707021791768</v>
      </c>
      <c r="DS823" s="1">
        <f t="shared" si="745"/>
        <v>0.537435897435897</v>
      </c>
      <c r="FA823" s="1">
        <f t="shared" si="746"/>
        <v>0.550863723608445</v>
      </c>
      <c r="GK823" s="1">
        <f t="shared" si="747"/>
        <v>0.50674179915476</v>
      </c>
      <c r="GN823" s="6">
        <f t="shared" si="748"/>
        <v>0.506781013163143</v>
      </c>
      <c r="GQ823" s="6">
        <f t="shared" si="749"/>
        <v>0.516708229426434</v>
      </c>
      <c r="GT823" s="6">
        <f t="shared" si="750"/>
        <v>0.538851351351351</v>
      </c>
      <c r="GW823" s="6">
        <f t="shared" si="751"/>
        <v>0.551515151515152</v>
      </c>
      <c r="HS823" s="1">
        <f t="shared" si="752"/>
        <v>0.506781013163143</v>
      </c>
      <c r="JA823" s="1">
        <f t="shared" si="753"/>
        <v>0.516708229426434</v>
      </c>
      <c r="KI823" s="1">
        <f t="shared" si="754"/>
        <v>0.538851351351351</v>
      </c>
      <c r="LQ823" s="1">
        <f t="shared" si="755"/>
        <v>0.551515151515152</v>
      </c>
      <c r="NA823" s="1">
        <f t="shared" si="756"/>
        <v>0.506295442454336</v>
      </c>
      <c r="ND823" s="6">
        <f t="shared" si="757"/>
        <v>0.50635593220339</v>
      </c>
      <c r="NG823" s="6">
        <f t="shared" si="758"/>
        <v>0.514851485148515</v>
      </c>
      <c r="NJ823" s="6">
        <f t="shared" si="759"/>
        <v>0.531827515400411</v>
      </c>
      <c r="NM823" s="6">
        <f t="shared" si="760"/>
        <v>0.544117647058824</v>
      </c>
      <c r="OI823" s="1">
        <f t="shared" si="761"/>
        <v>0.50635593220339</v>
      </c>
      <c r="PQ823" s="1">
        <f t="shared" si="762"/>
        <v>0.514851485148515</v>
      </c>
      <c r="QY823" s="1">
        <f t="shared" si="763"/>
        <v>0.531827515400411</v>
      </c>
      <c r="SG823" s="1">
        <f t="shared" si="764"/>
        <v>0.544117647058824</v>
      </c>
      <c r="TQ823" s="1">
        <f t="shared" si="765"/>
        <v>0.50635176239041</v>
      </c>
      <c r="TT823" s="6">
        <f t="shared" si="766"/>
        <v>0.506410256410256</v>
      </c>
      <c r="TW823" s="6">
        <f t="shared" si="767"/>
        <v>0.514836138175376</v>
      </c>
      <c r="TZ823" s="6">
        <f t="shared" si="768"/>
        <v>0.531876790830946</v>
      </c>
      <c r="UC823" s="6">
        <f t="shared" si="769"/>
        <v>0.544619422572178</v>
      </c>
      <c r="UY823" s="1">
        <f t="shared" si="770"/>
        <v>0.506410256410256</v>
      </c>
      <c r="WG823" s="1">
        <f t="shared" si="771"/>
        <v>0.514836138175376</v>
      </c>
      <c r="XO823" s="1">
        <f t="shared" si="772"/>
        <v>0.531876790830946</v>
      </c>
      <c r="YW823" s="1">
        <f t="shared" si="773"/>
        <v>0.544619422572178</v>
      </c>
    </row>
    <row r="824" spans="21:673">
      <c r="U824" s="1">
        <f t="shared" si="738"/>
        <v>0.506488549618321</v>
      </c>
      <c r="X824" s="6">
        <f t="shared" si="739"/>
        <v>0.506610461774286</v>
      </c>
      <c r="AA824" s="6">
        <f t="shared" si="740"/>
        <v>0.516686967113276</v>
      </c>
      <c r="AD824" s="6">
        <f t="shared" si="741"/>
        <v>0.538806484994826</v>
      </c>
      <c r="AG824" s="6">
        <f t="shared" si="742"/>
        <v>0.551440329218107</v>
      </c>
      <c r="BC824" s="1">
        <f t="shared" si="743"/>
        <v>0.506610461774286</v>
      </c>
      <c r="CK824" s="1">
        <f t="shared" si="744"/>
        <v>0.516686967113276</v>
      </c>
      <c r="DS824" s="1">
        <f t="shared" si="745"/>
        <v>0.538806484994826</v>
      </c>
      <c r="FA824" s="1">
        <f t="shared" si="746"/>
        <v>0.551440329218107</v>
      </c>
      <c r="GK824" s="1">
        <f t="shared" si="747"/>
        <v>0.506470236910213</v>
      </c>
      <c r="GN824" s="6">
        <f t="shared" si="748"/>
        <v>0.506781993316296</v>
      </c>
      <c r="GQ824" s="6">
        <f t="shared" si="749"/>
        <v>0.5169680455784</v>
      </c>
      <c r="GT824" s="6">
        <f t="shared" si="750"/>
        <v>0.53859649122807</v>
      </c>
      <c r="GW824" s="6">
        <f t="shared" si="751"/>
        <v>0.550632911392405</v>
      </c>
      <c r="HS824" s="1">
        <f t="shared" si="752"/>
        <v>0.506781993316296</v>
      </c>
      <c r="JA824" s="1">
        <f t="shared" si="753"/>
        <v>0.5169680455784</v>
      </c>
      <c r="KI824" s="1">
        <f t="shared" si="754"/>
        <v>0.53859649122807</v>
      </c>
      <c r="LQ824" s="1">
        <f t="shared" si="755"/>
        <v>0.550632911392405</v>
      </c>
      <c r="NA824" s="1">
        <f t="shared" si="756"/>
        <v>0.506155218554862</v>
      </c>
      <c r="ND824" s="6">
        <f t="shared" si="757"/>
        <v>0.506385242993969</v>
      </c>
      <c r="NG824" s="6">
        <f t="shared" si="758"/>
        <v>0.514950166112957</v>
      </c>
      <c r="NJ824" s="6">
        <f t="shared" si="759"/>
        <v>0.531239330829635</v>
      </c>
      <c r="NM824" s="6">
        <f t="shared" si="760"/>
        <v>0.543450064850843</v>
      </c>
      <c r="OI824" s="1">
        <f t="shared" si="761"/>
        <v>0.506385242993969</v>
      </c>
      <c r="PQ824" s="1">
        <f t="shared" si="762"/>
        <v>0.514950166112957</v>
      </c>
      <c r="QY824" s="1">
        <f t="shared" si="763"/>
        <v>0.531239330829635</v>
      </c>
      <c r="SG824" s="1">
        <f t="shared" si="764"/>
        <v>0.543450064850843</v>
      </c>
      <c r="TQ824" s="1">
        <f t="shared" si="765"/>
        <v>0.506130544536603</v>
      </c>
      <c r="TT824" s="6">
        <f t="shared" si="766"/>
        <v>0.506411382399438</v>
      </c>
      <c r="TW824" s="6">
        <f t="shared" si="767"/>
        <v>0.5147512109203</v>
      </c>
      <c r="TZ824" s="6">
        <f t="shared" si="768"/>
        <v>0.532159540064678</v>
      </c>
      <c r="UC824" s="6">
        <f t="shared" si="769"/>
        <v>0.545336787564767</v>
      </c>
      <c r="UY824" s="1">
        <f t="shared" si="770"/>
        <v>0.506411382399438</v>
      </c>
      <c r="WG824" s="1">
        <f t="shared" si="771"/>
        <v>0.5147512109203</v>
      </c>
      <c r="XO824" s="1">
        <f t="shared" si="772"/>
        <v>0.532159540064678</v>
      </c>
      <c r="YW824" s="1">
        <f t="shared" si="773"/>
        <v>0.545336787564767</v>
      </c>
    </row>
    <row r="825" spans="21:673">
      <c r="U825" s="1">
        <f t="shared" si="738"/>
        <v>0.506460945033751</v>
      </c>
      <c r="X825" s="6">
        <f t="shared" si="739"/>
        <v>0.506436119116234</v>
      </c>
      <c r="AA825" s="6">
        <f t="shared" si="740"/>
        <v>0.516980146290491</v>
      </c>
      <c r="AD825" s="6">
        <f t="shared" si="741"/>
        <v>0.537790697674419</v>
      </c>
      <c r="AG825" s="6">
        <f t="shared" si="742"/>
        <v>0.552521008403361</v>
      </c>
      <c r="BC825" s="1">
        <f t="shared" si="743"/>
        <v>0.506436119116234</v>
      </c>
      <c r="CK825" s="1">
        <f t="shared" si="744"/>
        <v>0.516980146290491</v>
      </c>
      <c r="DS825" s="1">
        <f t="shared" si="745"/>
        <v>0.537790697674419</v>
      </c>
      <c r="FA825" s="1">
        <f t="shared" si="746"/>
        <v>0.552521008403361</v>
      </c>
      <c r="GK825" s="1">
        <f t="shared" si="747"/>
        <v>0.506560636182903</v>
      </c>
      <c r="GN825" s="6">
        <f t="shared" si="748"/>
        <v>0.506542426645519</v>
      </c>
      <c r="GQ825" s="6">
        <f t="shared" si="749"/>
        <v>0.516621521792662</v>
      </c>
      <c r="GT825" s="6">
        <f t="shared" si="750"/>
        <v>0.538032100488486</v>
      </c>
      <c r="GW825" s="6">
        <f t="shared" si="751"/>
        <v>0.550420168067227</v>
      </c>
      <c r="HS825" s="1">
        <f t="shared" si="752"/>
        <v>0.506542426645519</v>
      </c>
      <c r="JA825" s="1">
        <f t="shared" si="753"/>
        <v>0.516621521792662</v>
      </c>
      <c r="KI825" s="1">
        <f t="shared" si="754"/>
        <v>0.538032100488486</v>
      </c>
      <c r="LQ825" s="1">
        <f t="shared" si="755"/>
        <v>0.550420168067227</v>
      </c>
      <c r="NA825" s="1">
        <f t="shared" si="756"/>
        <v>0.506451612903226</v>
      </c>
      <c r="ND825" s="6">
        <f t="shared" si="757"/>
        <v>0.506465899025687</v>
      </c>
      <c r="NG825" s="6">
        <f t="shared" si="758"/>
        <v>0.514548238897397</v>
      </c>
      <c r="NJ825" s="6">
        <f t="shared" si="759"/>
        <v>0.531729428172943</v>
      </c>
      <c r="NM825" s="6">
        <f t="shared" si="760"/>
        <v>0.545571245186136</v>
      </c>
      <c r="OI825" s="1">
        <f t="shared" si="761"/>
        <v>0.506465899025687</v>
      </c>
      <c r="PQ825" s="1">
        <f t="shared" si="762"/>
        <v>0.514548238897397</v>
      </c>
      <c r="QY825" s="1">
        <f t="shared" si="763"/>
        <v>0.531729428172943</v>
      </c>
      <c r="SG825" s="1">
        <f t="shared" si="764"/>
        <v>0.545571245186136</v>
      </c>
      <c r="TQ825" s="1">
        <f t="shared" si="765"/>
        <v>0.506192784060312</v>
      </c>
      <c r="TT825" s="6">
        <f t="shared" si="766"/>
        <v>0.506338283230714</v>
      </c>
      <c r="TW825" s="6">
        <f t="shared" si="767"/>
        <v>0.514660831509847</v>
      </c>
      <c r="TZ825" s="6">
        <f t="shared" si="768"/>
        <v>0.530841121495327</v>
      </c>
      <c r="UC825" s="6">
        <f t="shared" si="769"/>
        <v>0.544155844155844</v>
      </c>
      <c r="UY825" s="1">
        <f t="shared" si="770"/>
        <v>0.506338283230714</v>
      </c>
      <c r="WG825" s="1">
        <f t="shared" si="771"/>
        <v>0.514660831509847</v>
      </c>
      <c r="XO825" s="1">
        <f t="shared" si="772"/>
        <v>0.530841121495327</v>
      </c>
      <c r="YW825" s="1">
        <f t="shared" si="773"/>
        <v>0.544155844155844</v>
      </c>
    </row>
    <row r="826" spans="21:673">
      <c r="U826" s="1">
        <f t="shared" si="738"/>
        <v>0.506838759391254</v>
      </c>
      <c r="X826" s="6">
        <f t="shared" si="739"/>
        <v>0.50674633770239</v>
      </c>
      <c r="AA826" s="6">
        <f t="shared" si="740"/>
        <v>0.516538174583437</v>
      </c>
      <c r="AD826" s="6">
        <f t="shared" si="741"/>
        <v>0.543946346629015</v>
      </c>
      <c r="AG826" s="6">
        <f t="shared" si="742"/>
        <v>0.552884615384615</v>
      </c>
      <c r="BC826" s="1">
        <f t="shared" si="743"/>
        <v>0.50674633770239</v>
      </c>
      <c r="CK826" s="1">
        <f t="shared" si="744"/>
        <v>0.516538174583437</v>
      </c>
      <c r="DS826" s="1">
        <f t="shared" si="745"/>
        <v>0.543946346629015</v>
      </c>
      <c r="FA826" s="1">
        <f t="shared" si="746"/>
        <v>0.552884615384615</v>
      </c>
      <c r="GK826" s="1">
        <f t="shared" si="747"/>
        <v>0.506768350810296</v>
      </c>
      <c r="GN826" s="6">
        <f t="shared" si="748"/>
        <v>0.507012487992315</v>
      </c>
      <c r="GQ826" s="6">
        <f t="shared" si="749"/>
        <v>0.516707021791768</v>
      </c>
      <c r="GT826" s="6">
        <f t="shared" si="750"/>
        <v>0.54564907275321</v>
      </c>
      <c r="GW826" s="6">
        <f t="shared" si="751"/>
        <v>0.558139534883721</v>
      </c>
      <c r="HS826" s="1">
        <f t="shared" si="752"/>
        <v>0.507012487992315</v>
      </c>
      <c r="JA826" s="1">
        <f t="shared" si="753"/>
        <v>0.516707021791768</v>
      </c>
      <c r="KI826" s="1">
        <f t="shared" si="754"/>
        <v>0.54564907275321</v>
      </c>
      <c r="LQ826" s="1">
        <f t="shared" si="755"/>
        <v>0.558139534883721</v>
      </c>
      <c r="NA826" s="1">
        <f t="shared" si="756"/>
        <v>0.50663834306957</v>
      </c>
      <c r="ND826" s="6">
        <f t="shared" si="757"/>
        <v>0.506512042818912</v>
      </c>
      <c r="NG826" s="6">
        <f t="shared" si="758"/>
        <v>0.515234197362437</v>
      </c>
      <c r="NJ826" s="6">
        <f t="shared" si="759"/>
        <v>0.538397675383977</v>
      </c>
      <c r="NM826" s="6">
        <f t="shared" si="760"/>
        <v>0.549497847919656</v>
      </c>
      <c r="OI826" s="1">
        <f t="shared" si="761"/>
        <v>0.506512042818912</v>
      </c>
      <c r="PQ826" s="1">
        <f t="shared" si="762"/>
        <v>0.515234197362437</v>
      </c>
      <c r="QY826" s="1">
        <f t="shared" si="763"/>
        <v>0.538397675383977</v>
      </c>
      <c r="SG826" s="1">
        <f t="shared" si="764"/>
        <v>0.549497847919656</v>
      </c>
      <c r="TQ826" s="1">
        <f t="shared" si="765"/>
        <v>0.506626612475702</v>
      </c>
      <c r="TT826" s="6">
        <f t="shared" si="766"/>
        <v>0.506676557863501</v>
      </c>
      <c r="TW826" s="6">
        <f t="shared" si="767"/>
        <v>0.515268915223336</v>
      </c>
      <c r="TZ826" s="6">
        <f t="shared" si="768"/>
        <v>0.538427947598253</v>
      </c>
      <c r="UC826" s="6">
        <f t="shared" si="769"/>
        <v>0.520193861066236</v>
      </c>
      <c r="UY826" s="1">
        <f t="shared" si="770"/>
        <v>0.506676557863501</v>
      </c>
      <c r="WG826" s="1">
        <f t="shared" si="771"/>
        <v>0.515268915223336</v>
      </c>
      <c r="XO826" s="1">
        <f t="shared" si="772"/>
        <v>0.538427947598253</v>
      </c>
      <c r="YW826" s="1">
        <f t="shared" si="773"/>
        <v>0.520193861066236</v>
      </c>
    </row>
    <row r="827" spans="21:673">
      <c r="U827" s="1">
        <f t="shared" si="738"/>
        <v>0.506671749904689</v>
      </c>
      <c r="X827" s="6">
        <f t="shared" si="739"/>
        <v>0.506758043023035</v>
      </c>
      <c r="AA827" s="6">
        <f t="shared" si="740"/>
        <v>0.516695101145503</v>
      </c>
      <c r="AD827" s="6">
        <f t="shared" si="741"/>
        <v>0.546227417640808</v>
      </c>
      <c r="AG827" s="6">
        <f t="shared" si="742"/>
        <v>0.5546875</v>
      </c>
      <c r="BC827" s="1">
        <f t="shared" si="743"/>
        <v>0.506758043023035</v>
      </c>
      <c r="CK827" s="1">
        <f t="shared" si="744"/>
        <v>0.516695101145503</v>
      </c>
      <c r="DS827" s="1">
        <f t="shared" si="745"/>
        <v>0.546227417640808</v>
      </c>
      <c r="FA827" s="1">
        <f t="shared" si="746"/>
        <v>0.5546875</v>
      </c>
      <c r="GK827" s="1">
        <f t="shared" si="747"/>
        <v>0.506935208056242</v>
      </c>
      <c r="GN827" s="6">
        <f t="shared" si="748"/>
        <v>0.507282967566518</v>
      </c>
      <c r="GQ827" s="6">
        <f t="shared" si="749"/>
        <v>0.51683748169839</v>
      </c>
      <c r="GT827" s="6">
        <f t="shared" si="750"/>
        <v>0.545914678235719</v>
      </c>
      <c r="GW827" s="6">
        <f t="shared" si="751"/>
        <v>0.556650246305419</v>
      </c>
      <c r="HS827" s="1">
        <f t="shared" si="752"/>
        <v>0.507282967566518</v>
      </c>
      <c r="JA827" s="1">
        <f t="shared" si="753"/>
        <v>0.51683748169839</v>
      </c>
      <c r="KI827" s="1">
        <f t="shared" si="754"/>
        <v>0.545914678235719</v>
      </c>
      <c r="LQ827" s="1">
        <f t="shared" si="755"/>
        <v>0.556650246305419</v>
      </c>
      <c r="NA827" s="1">
        <f t="shared" si="756"/>
        <v>0.506578947368421</v>
      </c>
      <c r="ND827" s="6">
        <f t="shared" si="757"/>
        <v>0.506615914446257</v>
      </c>
      <c r="NG827" s="6">
        <f t="shared" si="758"/>
        <v>0.515172413793103</v>
      </c>
      <c r="NJ827" s="6">
        <f t="shared" si="759"/>
        <v>0.53881469115192</v>
      </c>
      <c r="NM827" s="6">
        <f t="shared" si="760"/>
        <v>0.548929663608563</v>
      </c>
      <c r="OI827" s="1">
        <f t="shared" si="761"/>
        <v>0.506615914446257</v>
      </c>
      <c r="PQ827" s="1">
        <f t="shared" si="762"/>
        <v>0.515172413793103</v>
      </c>
      <c r="QY827" s="1">
        <f t="shared" si="763"/>
        <v>0.53881469115192</v>
      </c>
      <c r="SG827" s="1">
        <f t="shared" si="764"/>
        <v>0.548929663608563</v>
      </c>
      <c r="TQ827" s="1">
        <f t="shared" si="765"/>
        <v>0.506564939673527</v>
      </c>
      <c r="TT827" s="6">
        <f t="shared" si="766"/>
        <v>0.50651066238913</v>
      </c>
      <c r="TW827" s="6">
        <f t="shared" si="767"/>
        <v>0.515137821961139</v>
      </c>
      <c r="TZ827" s="6">
        <f t="shared" si="768"/>
        <v>0.5382642154767</v>
      </c>
      <c r="UC827" s="6">
        <f t="shared" si="769"/>
        <v>0.545171339563863</v>
      </c>
      <c r="UY827" s="1">
        <f t="shared" si="770"/>
        <v>0.50651066238913</v>
      </c>
      <c r="WG827" s="1">
        <f t="shared" si="771"/>
        <v>0.515137821961139</v>
      </c>
      <c r="XO827" s="1">
        <f t="shared" si="772"/>
        <v>0.5382642154767</v>
      </c>
      <c r="YW827" s="1">
        <f t="shared" si="773"/>
        <v>0.545171339563863</v>
      </c>
    </row>
    <row r="828" spans="21:673">
      <c r="U828" s="1">
        <f t="shared" si="738"/>
        <v>0.506833712984055</v>
      </c>
      <c r="X828" s="6">
        <f t="shared" si="739"/>
        <v>0.506628242074928</v>
      </c>
      <c r="AA828" s="6">
        <f t="shared" si="740"/>
        <v>0.516920058852379</v>
      </c>
      <c r="AD828" s="6">
        <f t="shared" si="741"/>
        <v>0.544639655790606</v>
      </c>
      <c r="AG828" s="6">
        <f t="shared" si="742"/>
        <v>0.555012224938875</v>
      </c>
      <c r="BC828" s="1">
        <f t="shared" si="743"/>
        <v>0.506628242074928</v>
      </c>
      <c r="CK828" s="1">
        <f t="shared" si="744"/>
        <v>0.516920058852379</v>
      </c>
      <c r="DS828" s="1">
        <f t="shared" si="745"/>
        <v>0.544639655790606</v>
      </c>
      <c r="FA828" s="1">
        <f t="shared" si="746"/>
        <v>0.555012224938875</v>
      </c>
      <c r="GK828" s="1">
        <f t="shared" si="747"/>
        <v>0.506948410432134</v>
      </c>
      <c r="GN828" s="6">
        <f t="shared" si="748"/>
        <v>0.507152655300803</v>
      </c>
      <c r="GQ828" s="6">
        <f t="shared" si="749"/>
        <v>0.516798418972332</v>
      </c>
      <c r="GT828" s="6">
        <f t="shared" si="750"/>
        <v>0.546170365068003</v>
      </c>
      <c r="GW828" s="6">
        <f t="shared" si="751"/>
        <v>0.555555555555556</v>
      </c>
      <c r="HS828" s="1">
        <f t="shared" si="752"/>
        <v>0.507152655300803</v>
      </c>
      <c r="JA828" s="1">
        <f t="shared" si="753"/>
        <v>0.516798418972332</v>
      </c>
      <c r="KI828" s="1">
        <f t="shared" si="754"/>
        <v>0.546170365068003</v>
      </c>
      <c r="LQ828" s="1">
        <f t="shared" si="755"/>
        <v>0.555555555555556</v>
      </c>
      <c r="NA828" s="1">
        <f t="shared" si="756"/>
        <v>0.506725663716814</v>
      </c>
      <c r="ND828" s="6">
        <f t="shared" si="757"/>
        <v>0.506486486486486</v>
      </c>
      <c r="NG828" s="6">
        <f t="shared" si="758"/>
        <v>0.514985129261039</v>
      </c>
      <c r="NJ828" s="6">
        <f t="shared" si="759"/>
        <v>0.537779653862389</v>
      </c>
      <c r="NM828" s="6">
        <f t="shared" si="760"/>
        <v>0.549848942598187</v>
      </c>
      <c r="OI828" s="1">
        <f t="shared" si="761"/>
        <v>0.506486486486486</v>
      </c>
      <c r="PQ828" s="1">
        <f t="shared" si="762"/>
        <v>0.514985129261039</v>
      </c>
      <c r="QY828" s="1">
        <f t="shared" si="763"/>
        <v>0.537779653862389</v>
      </c>
      <c r="SG828" s="1">
        <f t="shared" si="764"/>
        <v>0.549848942598187</v>
      </c>
      <c r="TQ828" s="1">
        <f t="shared" si="765"/>
        <v>0.506477373558119</v>
      </c>
      <c r="TT828" s="6">
        <f t="shared" si="766"/>
        <v>0.50661942942383</v>
      </c>
      <c r="TW828" s="6">
        <f t="shared" si="767"/>
        <v>0.515213442325159</v>
      </c>
      <c r="TZ828" s="6">
        <f t="shared" si="768"/>
        <v>0.538394032470382</v>
      </c>
      <c r="UC828" s="6">
        <f t="shared" si="769"/>
        <v>0.521812080536913</v>
      </c>
      <c r="UY828" s="1">
        <f t="shared" si="770"/>
        <v>0.50661942942383</v>
      </c>
      <c r="WG828" s="1">
        <f t="shared" si="771"/>
        <v>0.515213442325159</v>
      </c>
      <c r="XO828" s="1">
        <f t="shared" si="772"/>
        <v>0.538394032470382</v>
      </c>
      <c r="YW828" s="1">
        <f t="shared" si="773"/>
        <v>0.521812080536913</v>
      </c>
    </row>
    <row r="829" spans="21:673">
      <c r="U829" s="1">
        <f t="shared" si="738"/>
        <v>0.504304817732185</v>
      </c>
      <c r="X829" s="6">
        <f t="shared" si="739"/>
        <v>0.504664513814137</v>
      </c>
      <c r="AA829" s="6">
        <f t="shared" si="740"/>
        <v>0.514932126696833</v>
      </c>
      <c r="AD829" s="6">
        <f t="shared" si="741"/>
        <v>0.550068587105624</v>
      </c>
      <c r="AG829" s="6">
        <f t="shared" si="742"/>
        <v>0.568561872909699</v>
      </c>
      <c r="BC829" s="1">
        <f t="shared" si="743"/>
        <v>0.504664513814137</v>
      </c>
      <c r="CK829" s="1">
        <f t="shared" si="744"/>
        <v>0.514932126696833</v>
      </c>
      <c r="DS829" s="1">
        <f t="shared" si="745"/>
        <v>0.550068587105624</v>
      </c>
      <c r="FA829" s="1">
        <f t="shared" si="746"/>
        <v>0.568561872909699</v>
      </c>
      <c r="GK829" s="1">
        <f t="shared" si="747"/>
        <v>0.50462791558682</v>
      </c>
      <c r="GN829" s="6">
        <f t="shared" si="748"/>
        <v>0.504696083643452</v>
      </c>
      <c r="GQ829" s="6">
        <f t="shared" si="749"/>
        <v>0.515064244572441</v>
      </c>
      <c r="GT829" s="6">
        <f t="shared" si="750"/>
        <v>0.550139275766017</v>
      </c>
      <c r="GW829" s="6">
        <f t="shared" si="751"/>
        <v>0.567656765676568</v>
      </c>
      <c r="HS829" s="1">
        <f t="shared" si="752"/>
        <v>0.504696083643452</v>
      </c>
      <c r="JA829" s="1">
        <f t="shared" si="753"/>
        <v>0.515064244572441</v>
      </c>
      <c r="KI829" s="1">
        <f t="shared" si="754"/>
        <v>0.550139275766017</v>
      </c>
      <c r="LQ829" s="1">
        <f t="shared" si="755"/>
        <v>0.567656765676568</v>
      </c>
      <c r="NA829" s="1">
        <f t="shared" si="756"/>
        <v>0.504118050789293</v>
      </c>
      <c r="ND829" s="6">
        <f t="shared" si="757"/>
        <v>0.504300893911284</v>
      </c>
      <c r="NG829" s="6">
        <f t="shared" si="758"/>
        <v>0.512626807684006</v>
      </c>
      <c r="NJ829" s="6">
        <f t="shared" si="759"/>
        <v>0.546240276577355</v>
      </c>
      <c r="NM829" s="6">
        <f t="shared" si="760"/>
        <v>0.559360730593607</v>
      </c>
      <c r="OI829" s="1">
        <f t="shared" si="761"/>
        <v>0.504300893911284</v>
      </c>
      <c r="PQ829" s="1">
        <f t="shared" si="762"/>
        <v>0.512626807684006</v>
      </c>
      <c r="QY829" s="1">
        <f t="shared" si="763"/>
        <v>0.546240276577355</v>
      </c>
      <c r="SG829" s="1">
        <f t="shared" si="764"/>
        <v>0.559360730593607</v>
      </c>
      <c r="TQ829" s="1">
        <f t="shared" si="765"/>
        <v>0.504308071039212</v>
      </c>
      <c r="TT829" s="6">
        <f t="shared" si="766"/>
        <v>0.504384426517012</v>
      </c>
      <c r="TW829" s="6">
        <f t="shared" si="767"/>
        <v>0.512569237324244</v>
      </c>
      <c r="TZ829" s="6">
        <f t="shared" si="768"/>
        <v>0.546253662620343</v>
      </c>
      <c r="UC829" s="6">
        <f t="shared" si="769"/>
        <v>0.56046511627907</v>
      </c>
      <c r="UY829" s="1">
        <f t="shared" si="770"/>
        <v>0.504384426517012</v>
      </c>
      <c r="WG829" s="1">
        <f t="shared" si="771"/>
        <v>0.512569237324244</v>
      </c>
      <c r="XO829" s="1">
        <f t="shared" si="772"/>
        <v>0.546253662620343</v>
      </c>
      <c r="YW829" s="1">
        <f t="shared" si="773"/>
        <v>0.56046511627907</v>
      </c>
    </row>
    <row r="830" spans="21:673">
      <c r="U830" s="1">
        <f t="shared" si="738"/>
        <v>0.504509582863585</v>
      </c>
      <c r="X830" s="6">
        <f t="shared" si="739"/>
        <v>0.504632929436921</v>
      </c>
      <c r="AA830" s="6">
        <f t="shared" si="740"/>
        <v>0.514631463146315</v>
      </c>
      <c r="AD830" s="6">
        <f t="shared" si="741"/>
        <v>0.549883990719258</v>
      </c>
      <c r="AG830" s="6">
        <f t="shared" si="742"/>
        <v>0.566101694915254</v>
      </c>
      <c r="BC830" s="1">
        <f t="shared" si="743"/>
        <v>0.504632929436921</v>
      </c>
      <c r="CK830" s="1">
        <f t="shared" si="744"/>
        <v>0.514631463146315</v>
      </c>
      <c r="DS830" s="1">
        <f t="shared" si="745"/>
        <v>0.549883990719258</v>
      </c>
      <c r="FA830" s="1">
        <f t="shared" si="746"/>
        <v>0.566101694915254</v>
      </c>
      <c r="GK830" s="1">
        <f t="shared" si="747"/>
        <v>0.504843517138599</v>
      </c>
      <c r="GN830" s="6">
        <f t="shared" si="748"/>
        <v>0.504637887977167</v>
      </c>
      <c r="GQ830" s="6">
        <f t="shared" si="749"/>
        <v>0.515045025258071</v>
      </c>
      <c r="GT830" s="6">
        <f t="shared" si="750"/>
        <v>0.550684931506849</v>
      </c>
      <c r="GW830" s="6">
        <f t="shared" si="751"/>
        <v>0.56701030927835</v>
      </c>
      <c r="HS830" s="1">
        <f t="shared" si="752"/>
        <v>0.504637887977167</v>
      </c>
      <c r="JA830" s="1">
        <f t="shared" si="753"/>
        <v>0.515045025258071</v>
      </c>
      <c r="KI830" s="1">
        <f t="shared" si="754"/>
        <v>0.550684931506849</v>
      </c>
      <c r="LQ830" s="1">
        <f t="shared" si="755"/>
        <v>0.56701030927835</v>
      </c>
      <c r="NA830" s="1">
        <f t="shared" si="756"/>
        <v>0.504159445407279</v>
      </c>
      <c r="ND830" s="6">
        <f t="shared" si="757"/>
        <v>0.504286434694907</v>
      </c>
      <c r="NG830" s="6">
        <f t="shared" si="758"/>
        <v>0.512603215993046</v>
      </c>
      <c r="NJ830" s="6">
        <f t="shared" si="759"/>
        <v>0.546810273405137</v>
      </c>
      <c r="NM830" s="6">
        <f t="shared" si="760"/>
        <v>0.56</v>
      </c>
      <c r="OI830" s="1">
        <f t="shared" si="761"/>
        <v>0.504286434694907</v>
      </c>
      <c r="PQ830" s="1">
        <f t="shared" si="762"/>
        <v>0.512603215993046</v>
      </c>
      <c r="QY830" s="1">
        <f t="shared" si="763"/>
        <v>0.546810273405137</v>
      </c>
      <c r="SG830" s="1">
        <f t="shared" si="764"/>
        <v>0.56</v>
      </c>
      <c r="TQ830" s="1">
        <f t="shared" si="765"/>
        <v>0.504082357117501</v>
      </c>
      <c r="TT830" s="6">
        <f t="shared" si="766"/>
        <v>0.504285224545766</v>
      </c>
      <c r="TW830" s="6">
        <f t="shared" si="767"/>
        <v>0.512518724588059</v>
      </c>
      <c r="TZ830" s="6">
        <f t="shared" si="768"/>
        <v>0.547137322427895</v>
      </c>
      <c r="UC830" s="6">
        <f t="shared" si="769"/>
        <v>0.559322033898305</v>
      </c>
      <c r="UY830" s="1">
        <f t="shared" si="770"/>
        <v>0.504285224545766</v>
      </c>
      <c r="WG830" s="1">
        <f t="shared" si="771"/>
        <v>0.512518724588059</v>
      </c>
      <c r="XO830" s="1">
        <f t="shared" si="772"/>
        <v>0.547137322427895</v>
      </c>
      <c r="YW830" s="1">
        <f t="shared" si="773"/>
        <v>0.559322033898305</v>
      </c>
    </row>
    <row r="831" spans="21:673">
      <c r="U831" s="1">
        <f t="shared" si="738"/>
        <v>0.504512801620925</v>
      </c>
      <c r="X831" s="6">
        <f t="shared" si="739"/>
        <v>0.504472271914132</v>
      </c>
      <c r="AA831" s="6">
        <f t="shared" si="740"/>
        <v>0.514817367332874</v>
      </c>
      <c r="AD831" s="6">
        <f t="shared" si="741"/>
        <v>0.549313893653516</v>
      </c>
      <c r="AG831" s="6">
        <f t="shared" si="742"/>
        <v>0.56551724137931</v>
      </c>
      <c r="BC831" s="1">
        <f t="shared" si="743"/>
        <v>0.504472271914132</v>
      </c>
      <c r="CK831" s="1">
        <f t="shared" si="744"/>
        <v>0.514817367332874</v>
      </c>
      <c r="DS831" s="1">
        <f t="shared" si="745"/>
        <v>0.549313893653516</v>
      </c>
      <c r="FA831" s="1">
        <f t="shared" si="746"/>
        <v>0.56551724137931</v>
      </c>
      <c r="GK831" s="1">
        <f t="shared" si="747"/>
        <v>0.504385146482553</v>
      </c>
      <c r="GN831" s="6">
        <f t="shared" si="748"/>
        <v>0.504605030109812</v>
      </c>
      <c r="GQ831" s="6">
        <f t="shared" si="749"/>
        <v>0.514956791491248</v>
      </c>
      <c r="GT831" s="6">
        <f t="shared" si="750"/>
        <v>0.54956601187757</v>
      </c>
      <c r="GW831" s="6">
        <f t="shared" si="751"/>
        <v>0.568027210884354</v>
      </c>
      <c r="HS831" s="1">
        <f t="shared" si="752"/>
        <v>0.504605030109812</v>
      </c>
      <c r="JA831" s="1">
        <f t="shared" si="753"/>
        <v>0.514956791491248</v>
      </c>
      <c r="KI831" s="1">
        <f t="shared" si="754"/>
        <v>0.54956601187757</v>
      </c>
      <c r="LQ831" s="1">
        <f t="shared" si="755"/>
        <v>0.568027210884354</v>
      </c>
      <c r="NA831" s="1">
        <f t="shared" si="756"/>
        <v>0.504248309346281</v>
      </c>
      <c r="ND831" s="6">
        <f t="shared" si="757"/>
        <v>0.504044489383215</v>
      </c>
      <c r="NG831" s="6">
        <f t="shared" si="758"/>
        <v>0.512704565030146</v>
      </c>
      <c r="NJ831" s="6">
        <f t="shared" si="759"/>
        <v>0.546875</v>
      </c>
      <c r="NM831" s="6">
        <f t="shared" si="760"/>
        <v>0.560570071258907</v>
      </c>
      <c r="OI831" s="1">
        <f t="shared" si="761"/>
        <v>0.504044489383215</v>
      </c>
      <c r="PQ831" s="1">
        <f t="shared" si="762"/>
        <v>0.512704565030146</v>
      </c>
      <c r="QY831" s="1">
        <f t="shared" si="763"/>
        <v>0.546875</v>
      </c>
      <c r="SG831" s="1">
        <f t="shared" si="764"/>
        <v>0.560570071258907</v>
      </c>
      <c r="TQ831" s="1">
        <f t="shared" si="765"/>
        <v>0.504079460801703</v>
      </c>
      <c r="TT831" s="6">
        <f t="shared" si="766"/>
        <v>0.504328254847645</v>
      </c>
      <c r="TW831" s="6">
        <f t="shared" si="767"/>
        <v>0.512448581944144</v>
      </c>
      <c r="TZ831" s="6">
        <f t="shared" si="768"/>
        <v>0.547153411560191</v>
      </c>
      <c r="UC831" s="6">
        <f t="shared" si="769"/>
        <v>0.55952380952381</v>
      </c>
      <c r="UY831" s="1">
        <f t="shared" si="770"/>
        <v>0.504328254847645</v>
      </c>
      <c r="WG831" s="1">
        <f t="shared" si="771"/>
        <v>0.512448581944144</v>
      </c>
      <c r="XO831" s="1">
        <f t="shared" si="772"/>
        <v>0.547153411560191</v>
      </c>
      <c r="YW831" s="1">
        <f t="shared" si="773"/>
        <v>0.55952380952381</v>
      </c>
    </row>
    <row r="835" spans="20:675">
      <c r="T835" s="1" t="s">
        <v>78</v>
      </c>
      <c r="U835" s="1">
        <f>AVERAGE(U799:U801)</f>
        <v>0.504486961389903</v>
      </c>
      <c r="V835" s="1">
        <f>STDEVA(U799:U801)</f>
        <v>0.00012419023986222</v>
      </c>
      <c r="W835" s="1" t="str">
        <f>W852</f>
        <v>f</v>
      </c>
      <c r="X835" s="1">
        <f>AVERAGE(X799:X801)</f>
        <v>0.504464962601835</v>
      </c>
      <c r="Y835" s="1">
        <f>STDEVA(X799:X801)</f>
        <v>0.000167227100376942</v>
      </c>
      <c r="Z835" s="1" t="str">
        <f>Z852</f>
        <v>g</v>
      </c>
      <c r="AA835" s="1">
        <f>AVERAGE(AA799:AA801)</f>
        <v>0.514838439876317</v>
      </c>
      <c r="AB835" s="1">
        <f>STDEVA(AA799:AA801)</f>
        <v>6.0984853084988e-5</v>
      </c>
      <c r="AC835" s="1" t="str">
        <f>AC852</f>
        <v>d</v>
      </c>
      <c r="AD835" s="1">
        <f>AVERAGE(AD799:AD801)</f>
        <v>0.520338002390278</v>
      </c>
      <c r="AE835" s="1">
        <f>STDEVA(AD799:AD801)</f>
        <v>0.000468496077751996</v>
      </c>
      <c r="AF835" s="1" t="str">
        <f>AF852</f>
        <v>g</v>
      </c>
      <c r="AG835" s="1">
        <f>AVERAGE(AG799:AG801)</f>
        <v>0.548298168977226</v>
      </c>
      <c r="AH835" s="1">
        <f>STDEVA(AG799:AG801)</f>
        <v>0.000737556188640594</v>
      </c>
      <c r="AI835" s="1" t="str">
        <f>AI852</f>
        <v>h</v>
      </c>
      <c r="GK835" s="1">
        <f>AVERAGE(GK799:GK801)</f>
        <v>0.504404426221514</v>
      </c>
      <c r="GL835" s="1">
        <f>STDEVA(GK799:GK801)</f>
        <v>0.000106800738131356</v>
      </c>
      <c r="GM835" s="1" t="str">
        <f>GM852</f>
        <v>e</v>
      </c>
      <c r="GN835" s="1">
        <f>AVERAGE(GN799:GN801)</f>
        <v>0.504481285027184</v>
      </c>
      <c r="GO835" s="1">
        <f>STDEVA(GN799:GN801)</f>
        <v>0.000122532390123984</v>
      </c>
      <c r="GP835" s="1" t="str">
        <f>GP852</f>
        <v>gh</v>
      </c>
      <c r="GQ835" s="1">
        <f>AVERAGE(GQ799:GQ801)</f>
        <v>0.514802794103942</v>
      </c>
      <c r="GR835" s="1">
        <f>STDEVA(GQ799:GQ801)</f>
        <v>0.000117434620180798</v>
      </c>
      <c r="GS835" s="1" t="str">
        <f>GS852</f>
        <v>d</v>
      </c>
      <c r="GT835" s="1">
        <f>AVERAGE(GT799:GT801)</f>
        <v>0.520148744133884</v>
      </c>
      <c r="GU835" s="1">
        <f>STDEVA(GT799:GT801)</f>
        <v>0.000443371868176599</v>
      </c>
      <c r="GV835" s="1" t="str">
        <f>GV852</f>
        <v>h</v>
      </c>
      <c r="GW835" s="1">
        <f>AVERAGE(GW799:GW801)</f>
        <v>0.548721724891753</v>
      </c>
      <c r="GX835" s="1">
        <f>STDEVA(GW799:GW801)</f>
        <v>0.000573386128063061</v>
      </c>
      <c r="GY835" s="1" t="str">
        <f>GY852</f>
        <v>h</v>
      </c>
      <c r="NA835" s="1">
        <f>AVERAGE(NA799:NA801)</f>
        <v>0.504171068616732</v>
      </c>
      <c r="NB835" s="1">
        <f>STDEVA(NA799:NA801)</f>
        <v>0.000142819942921754</v>
      </c>
      <c r="NC835" s="1" t="str">
        <f>NC852</f>
        <v>e</v>
      </c>
      <c r="ND835" s="1">
        <f>AVERAGE(ND799:ND801)</f>
        <v>0.504209272567947</v>
      </c>
      <c r="NE835" s="1">
        <f>STDEVA(ND799:ND801)</f>
        <v>3.10354278054146e-5</v>
      </c>
      <c r="NF835" s="1" t="str">
        <f>NF852</f>
        <v>f</v>
      </c>
      <c r="NG835" s="1">
        <f>AVERAGE(NG799:NG801)</f>
        <v>0.512396721604297</v>
      </c>
      <c r="NH835" s="1">
        <f>STDEVA(NG799:NG801)</f>
        <v>9.92268158910415e-5</v>
      </c>
      <c r="NI835" s="1" t="str">
        <f>NI852</f>
        <v>d</v>
      </c>
      <c r="NJ835" s="1">
        <f>AVERAGE(NJ799:NJ801)</f>
        <v>0.51913748744623</v>
      </c>
      <c r="NK835" s="1">
        <f>STDEVA(NJ799:NJ801)</f>
        <v>0.000385132812294741</v>
      </c>
      <c r="NL835" s="1" t="str">
        <f>NL852</f>
        <v>j</v>
      </c>
      <c r="NM835" s="1">
        <f>AVERAGE(NM799:NM801)</f>
        <v>0.539188519790319</v>
      </c>
      <c r="NN835" s="1">
        <f>STDEVA(NM799:NM801)</f>
        <v>0.000275638345230989</v>
      </c>
      <c r="NO835" s="1" t="str">
        <f>NO852</f>
        <v>i</v>
      </c>
      <c r="TQ835" s="1">
        <f>AVERAGE(TQ799:TQ801)</f>
        <v>0.504126838936425</v>
      </c>
      <c r="TR835" s="1">
        <f>STDEVA(TQ799:TQ801)</f>
        <v>0.000129704897189636</v>
      </c>
      <c r="TS835" s="1" t="str">
        <f>TS852</f>
        <v>e</v>
      </c>
      <c r="TT835" s="1">
        <f>AVERAGE(TT799:TT801)</f>
        <v>0.504213565629094</v>
      </c>
      <c r="TU835" s="1">
        <f>STDEVA(TT799:TT801)</f>
        <v>4.0288297966298e-5</v>
      </c>
      <c r="TV835" s="1" t="str">
        <f>TV852</f>
        <v>g</v>
      </c>
      <c r="TW835" s="1">
        <f>AVERAGE(TW799:TW801)</f>
        <v>0.512452505605646</v>
      </c>
      <c r="TX835" s="1">
        <f>STDEVA(TW799:TW801)</f>
        <v>7.39396768534746e-5</v>
      </c>
      <c r="TY835" s="1" t="str">
        <f>TY852</f>
        <v>d</v>
      </c>
      <c r="TZ835" s="1">
        <f>AVERAGE(TZ799:TZ801)</f>
        <v>0.519132154614187</v>
      </c>
      <c r="UA835" s="1">
        <f>STDEVA(TZ799:TZ801)</f>
        <v>0.000312229640010808</v>
      </c>
      <c r="UB835" s="1" t="str">
        <f>UB852</f>
        <v>j</v>
      </c>
      <c r="UC835" s="1">
        <f>AVERAGE(UC799:UC801)</f>
        <v>0.538673701223058</v>
      </c>
      <c r="UD835" s="1">
        <f>STDEVA(UC799:UC801)</f>
        <v>0.00022818642351859</v>
      </c>
      <c r="UE835" s="1" t="str">
        <f>UE852</f>
        <v>e</v>
      </c>
      <c r="UY835" s="1">
        <f>AVERAGE(UY799:UY801)</f>
        <v>0.504213565629094</v>
      </c>
      <c r="UZ835" s="1">
        <f>STDEVA(UY799:UY801)</f>
        <v>4.0288297966298e-5</v>
      </c>
      <c r="VA835" s="1">
        <f>VA852</f>
        <v>0</v>
      </c>
      <c r="WG835" s="1">
        <f>AVERAGE(WG799:WG801)</f>
        <v>0.512452505605646</v>
      </c>
      <c r="WH835" s="1">
        <f>STDEVA(WG799:WG801)</f>
        <v>7.39396768534746e-5</v>
      </c>
      <c r="WI835" s="1">
        <f>WI852</f>
        <v>0</v>
      </c>
      <c r="XO835" s="1">
        <f>AVERAGE(XO799:XO801)</f>
        <v>0.519132154614187</v>
      </c>
      <c r="XP835" s="1">
        <f>STDEVA(XO799:XO801)</f>
        <v>0.000312229640010808</v>
      </c>
      <c r="XQ835" s="1">
        <f>XQ852</f>
        <v>0</v>
      </c>
      <c r="YW835" s="1">
        <f>AVERAGE(YW799:YW801)</f>
        <v>0.538673701223058</v>
      </c>
      <c r="YX835" s="1">
        <f>STDEVA(YW799:YW801)</f>
        <v>0.00022818642351859</v>
      </c>
      <c r="YY835" s="1">
        <f>YY852</f>
        <v>0</v>
      </c>
    </row>
    <row r="836" spans="20:675">
      <c r="T836" s="1" t="s">
        <v>81</v>
      </c>
      <c r="U836" s="1">
        <f>AVERAGE(U802:U804)</f>
        <v>0.504495339052966</v>
      </c>
      <c r="V836" s="1">
        <f>STDEVA(U802:U804)</f>
        <v>9.54006406301477e-5</v>
      </c>
      <c r="W836" s="1" t="str">
        <f>W853</f>
        <v>f</v>
      </c>
      <c r="X836" s="1">
        <f>AVERAGE(X802:X804)</f>
        <v>0.504534090513296</v>
      </c>
      <c r="Y836" s="1">
        <f>STDEVA(X802:X804)</f>
        <v>5.68989753619958e-5</v>
      </c>
      <c r="Z836" s="1" t="str">
        <f>Z853</f>
        <v>g</v>
      </c>
      <c r="AA836" s="1">
        <f>AVERAGE(AA802:AA804)</f>
        <v>0.514796162663372</v>
      </c>
      <c r="AB836" s="1">
        <f>STDEVA(AA802:AA804)</f>
        <v>1.63987761799767e-5</v>
      </c>
      <c r="AC836" s="1" t="str">
        <f>AC853</f>
        <v>d</v>
      </c>
      <c r="AD836" s="1">
        <f>AVERAGE(AD802:AD804)</f>
        <v>0.523191567574967</v>
      </c>
      <c r="AE836" s="1">
        <f>STDEVA(AD802:AD804)</f>
        <v>0.000455686139777679</v>
      </c>
      <c r="AF836" s="1" t="str">
        <f>AF853</f>
        <v>f</v>
      </c>
      <c r="AG836" s="1">
        <f>AVERAGE(AG802:AG804)</f>
        <v>0.549680621436665</v>
      </c>
      <c r="AH836" s="1">
        <f>STDEVA(AG802:AG804)</f>
        <v>0.000515659474883609</v>
      </c>
      <c r="AI836" s="1" t="str">
        <f>AI853</f>
        <v>fgh</v>
      </c>
      <c r="GK836" s="1">
        <f>AVERAGE(GK802:GK804)</f>
        <v>0.504466605442195</v>
      </c>
      <c r="GL836" s="1">
        <f>STDEVA(GK802:GK804)</f>
        <v>2.66264428419059e-5</v>
      </c>
      <c r="GM836" s="1" t="str">
        <f>GM853</f>
        <v>e</v>
      </c>
      <c r="GN836" s="1">
        <f>AVERAGE(GN802:GN804)</f>
        <v>0.504453832937207</v>
      </c>
      <c r="GO836" s="1">
        <f>STDEVA(GN802:GN804)</f>
        <v>0.000132707392464826</v>
      </c>
      <c r="GP836" s="1" t="str">
        <f>GP853</f>
        <v>h</v>
      </c>
      <c r="GQ836" s="1">
        <f>AVERAGE(GQ802:GQ804)</f>
        <v>0.514824048616659</v>
      </c>
      <c r="GR836" s="1">
        <f>STDEVA(GQ802:GQ804)</f>
        <v>0.000112756224446001</v>
      </c>
      <c r="GS836" s="1" t="str">
        <f>GS853</f>
        <v>d</v>
      </c>
      <c r="GT836" s="1">
        <f>AVERAGE(GT802:GT804)</f>
        <v>0.523180584470284</v>
      </c>
      <c r="GU836" s="1">
        <f>STDEVA(GT802:GT804)</f>
        <v>0.000410876319728212</v>
      </c>
      <c r="GV836" s="1" t="str">
        <f>GV853</f>
        <v>g</v>
      </c>
      <c r="GW836" s="1">
        <f>AVERAGE(GW802:GW804)</f>
        <v>0.550141153997671</v>
      </c>
      <c r="GX836" s="1">
        <f>STDEVA(GW802:GW804)</f>
        <v>0.000955956699912512</v>
      </c>
      <c r="GY836" s="1" t="str">
        <f>GY853</f>
        <v>fg</v>
      </c>
      <c r="NA836" s="1">
        <f>AVERAGE(NA802:NA804)</f>
        <v>0.504125455295456</v>
      </c>
      <c r="NB836" s="1">
        <f>STDEVA(NA802:NA804)</f>
        <v>5.84986991093823e-5</v>
      </c>
      <c r="NC836" s="1" t="str">
        <f>NC853</f>
        <v>e</v>
      </c>
      <c r="ND836" s="1">
        <f>AVERAGE(ND802:ND804)</f>
        <v>0.504316420963613</v>
      </c>
      <c r="NE836" s="1">
        <f>STDEVA(ND802:ND804)</f>
        <v>0.000138237174974483</v>
      </c>
      <c r="NF836" s="1" t="str">
        <f>NF853</f>
        <v>f</v>
      </c>
      <c r="NG836" s="1">
        <f>AVERAGE(NG802:NG804)</f>
        <v>0.512474514985769</v>
      </c>
      <c r="NH836" s="1">
        <f>STDEVA(NG802:NG804)</f>
        <v>5.92943785365299e-5</v>
      </c>
      <c r="NI836" s="1" t="str">
        <f>NI853</f>
        <v>d</v>
      </c>
      <c r="NJ836" s="1">
        <f>AVERAGE(NJ802:NJ804)</f>
        <v>0.520582439066248</v>
      </c>
      <c r="NK836" s="1">
        <f>STDEVA(NJ802:NJ804)</f>
        <v>0.000508139361971361</v>
      </c>
      <c r="NL836" s="1" t="str">
        <f>NL853</f>
        <v>i</v>
      </c>
      <c r="NM836" s="1">
        <f>AVERAGE(NM802:NM804)</f>
        <v>0.540297805853589</v>
      </c>
      <c r="NN836" s="1">
        <f>STDEVA(NM802:NM804)</f>
        <v>0.000293057444101377</v>
      </c>
      <c r="NO836" s="1" t="str">
        <f>NO853</f>
        <v>hi</v>
      </c>
      <c r="TQ836" s="1">
        <f>AVERAGE(TQ802:TQ804)</f>
        <v>0.504105992239394</v>
      </c>
      <c r="TR836" s="1">
        <f>STDEVA(TQ802:TQ804)</f>
        <v>1.87544558378937e-5</v>
      </c>
      <c r="TS836" s="1" t="str">
        <f>TS853</f>
        <v>e</v>
      </c>
      <c r="TT836" s="1">
        <f>AVERAGE(TT802:TT804)</f>
        <v>0.504328583358268</v>
      </c>
      <c r="TU836" s="1">
        <f>STDEVA(TT802:TT804)</f>
        <v>7.55116727588578e-5</v>
      </c>
      <c r="TV836" s="1" t="str">
        <f>TV853</f>
        <v>fg</v>
      </c>
      <c r="TW836" s="1">
        <f>AVERAGE(TW802:TW804)</f>
        <v>0.512401695429516</v>
      </c>
      <c r="TX836" s="1">
        <f>STDEVA(TW802:TW804)</f>
        <v>7.6932167579367e-5</v>
      </c>
      <c r="TY836" s="1" t="str">
        <f>TY853</f>
        <v>d</v>
      </c>
      <c r="TZ836" s="1">
        <f>AVERAGE(TZ802:TZ804)</f>
        <v>0.520779935912111</v>
      </c>
      <c r="UA836" s="1">
        <f>STDEVA(TZ802:TZ804)</f>
        <v>0.00031764915927477</v>
      </c>
      <c r="UB836" s="1" t="str">
        <f>UB853</f>
        <v>i</v>
      </c>
      <c r="UC836" s="1">
        <f>AVERAGE(UC802:UC804)</f>
        <v>0.540697725464641</v>
      </c>
      <c r="UD836" s="1">
        <f>STDEVA(UC802:UC804)</f>
        <v>0.000300998549012501</v>
      </c>
      <c r="UE836" s="1" t="str">
        <f>UE853</f>
        <v>de</v>
      </c>
      <c r="UY836" s="1">
        <f>AVERAGE(UY802:UY804)</f>
        <v>0.504328583358268</v>
      </c>
      <c r="UZ836" s="1">
        <f>STDEVA(UY802:UY804)</f>
        <v>7.55116727588578e-5</v>
      </c>
      <c r="VA836" s="1">
        <f>VA853</f>
        <v>0</v>
      </c>
      <c r="WG836" s="1">
        <f>AVERAGE(WG802:WG804)</f>
        <v>0.512401695429516</v>
      </c>
      <c r="WH836" s="1">
        <f>STDEVA(WG802:WG804)</f>
        <v>7.6932167579367e-5</v>
      </c>
      <c r="WI836" s="1">
        <f>WI853</f>
        <v>0</v>
      </c>
      <c r="XO836" s="1">
        <f>AVERAGE(XO802:XO804)</f>
        <v>0.520779935912111</v>
      </c>
      <c r="XP836" s="1">
        <f>STDEVA(XO802:XO804)</f>
        <v>0.00031764915927477</v>
      </c>
      <c r="XQ836" s="1">
        <f>XQ853</f>
        <v>0</v>
      </c>
      <c r="YW836" s="1">
        <f>AVERAGE(YW802:YW804)</f>
        <v>0.540697725464641</v>
      </c>
      <c r="YX836" s="1">
        <f>STDEVA(YW802:YW804)</f>
        <v>0.000300998549012501</v>
      </c>
      <c r="YY836" s="1">
        <f>YY853</f>
        <v>0</v>
      </c>
    </row>
    <row r="837" spans="20:673">
      <c r="T837" s="1" t="s">
        <v>101</v>
      </c>
      <c r="U837" s="1">
        <f>AVERAGE(U799:U804)</f>
        <v>0.504491150221435</v>
      </c>
      <c r="X837" s="1">
        <f>AVERAGE(X799:X804)</f>
        <v>0.504499526557565</v>
      </c>
      <c r="AA837" s="1">
        <f>AVERAGE(AA799:AA804)</f>
        <v>0.514817301269845</v>
      </c>
      <c r="AD837" s="1">
        <f>AVERAGE(AD799:AD804)</f>
        <v>0.521764784982623</v>
      </c>
      <c r="AG837" s="1">
        <f>AVERAGE(AG799:AG804)</f>
        <v>0.548989395206946</v>
      </c>
      <c r="GK837" s="1">
        <f>AVERAGE(GK799:GK804)</f>
        <v>0.504435515831854</v>
      </c>
      <c r="GN837" s="1">
        <f>AVERAGE(GN799:GN804)</f>
        <v>0.504467558982196</v>
      </c>
      <c r="GQ837" s="1">
        <f>AVERAGE(GQ799:GQ804)</f>
        <v>0.5148134213603</v>
      </c>
      <c r="GT837" s="1">
        <f>AVERAGE(GT799:GT804)</f>
        <v>0.521664664302084</v>
      </c>
      <c r="GW837" s="1">
        <f>AVERAGE(GW799:GW804)</f>
        <v>0.549431439444712</v>
      </c>
      <c r="NA837" s="1">
        <f>AVERAGE(NA799:NA804)</f>
        <v>0.504148261956094</v>
      </c>
      <c r="ND837" s="1">
        <f>AVERAGE(ND799:ND804)</f>
        <v>0.50426284676578</v>
      </c>
      <c r="NG837" s="1">
        <f>AVERAGE(NG799:NG804)</f>
        <v>0.512435618295033</v>
      </c>
      <c r="NJ837" s="1">
        <f>AVERAGE(NJ799:NJ804)</f>
        <v>0.519859963256239</v>
      </c>
      <c r="NM837" s="1">
        <f>AVERAGE(NM799:NM804)</f>
        <v>0.539743162821954</v>
      </c>
      <c r="TQ837" s="1">
        <f>AVERAGE(TQ799:TQ804)</f>
        <v>0.50411641558791</v>
      </c>
      <c r="TT837" s="1">
        <f>AVERAGE(TT799:TT804)</f>
        <v>0.504271074493681</v>
      </c>
      <c r="TW837" s="1">
        <f>AVERAGE(TW799:TW804)</f>
        <v>0.512427100517581</v>
      </c>
      <c r="TZ837" s="1">
        <f>AVERAGE(TZ799:TZ804)</f>
        <v>0.519956045263149</v>
      </c>
      <c r="UC837" s="1">
        <f>AVERAGE(UC799:UC804)</f>
        <v>0.539685713343849</v>
      </c>
      <c r="UY837" s="1">
        <f>AVERAGE(UY799:UY804)</f>
        <v>0.504271074493681</v>
      </c>
      <c r="WG837" s="1">
        <f>AVERAGE(WG799:WG804)</f>
        <v>0.512427100517581</v>
      </c>
      <c r="XO837" s="1">
        <f>AVERAGE(XO799:XO804)</f>
        <v>0.519956045263149</v>
      </c>
      <c r="YW837" s="1">
        <f>AVERAGE(YW799:YW804)</f>
        <v>0.539685713343849</v>
      </c>
    </row>
    <row r="838" spans="20:675">
      <c r="T838" s="1" t="s">
        <v>80</v>
      </c>
      <c r="U838" s="1">
        <f>AVERAGE(U805:U807)</f>
        <v>0.504715651366769</v>
      </c>
      <c r="V838" s="1">
        <f>STDEVA(U805:U807)</f>
        <v>0.000133803504528999</v>
      </c>
      <c r="W838" s="1" t="str">
        <f t="shared" ref="W838:W840" si="774">W854</f>
        <v>e</v>
      </c>
      <c r="X838" s="1">
        <f>AVERAGE(X805:X807)</f>
        <v>0.504869673527062</v>
      </c>
      <c r="Y838" s="1">
        <f>STDEVA(X805:X807)</f>
        <v>0.000100969864082086</v>
      </c>
      <c r="Z838" s="1" t="str">
        <f t="shared" ref="Z838:Z840" si="775">Z854</f>
        <v>f</v>
      </c>
      <c r="AA838" s="1">
        <f>AVERAGE(AA805:AA807)</f>
        <v>0.514885299216725</v>
      </c>
      <c r="AB838" s="1">
        <f>STDEVA(AA805:AA807)</f>
        <v>0.000598162418244155</v>
      </c>
      <c r="AC838" s="1" t="str">
        <f t="shared" ref="AC838:AC840" si="776">AC854</f>
        <v>d</v>
      </c>
      <c r="AD838" s="1">
        <f>AVERAGE(AD805:AD807)</f>
        <v>0.520601496957593</v>
      </c>
      <c r="AE838" s="1">
        <f>STDEVA(AD805:AD807)</f>
        <v>0.000665428815003825</v>
      </c>
      <c r="AF838" s="1" t="str">
        <f t="shared" ref="AF838:AF840" si="777">AF854</f>
        <v>g</v>
      </c>
      <c r="AG838" s="1">
        <f>AVERAGE(AG805:AG807)</f>
        <v>0.54936839299694</v>
      </c>
      <c r="AH838" s="1">
        <f>STDEVA(AG805:AG807)</f>
        <v>0.000406952656395151</v>
      </c>
      <c r="AI838" s="1" t="str">
        <f t="shared" ref="AI838:AI840" si="778">AI854</f>
        <v>gh</v>
      </c>
      <c r="GK838" s="1">
        <f>AVERAGE(GK805:GK807)</f>
        <v>0.504619811431425</v>
      </c>
      <c r="GL838" s="1">
        <f>STDEVA(GK805:GK807)</f>
        <v>4.41889368701537e-5</v>
      </c>
      <c r="GM838" s="1" t="str">
        <f t="shared" ref="GM838:GM840" si="779">GM854</f>
        <v>e</v>
      </c>
      <c r="GN838" s="1">
        <f>AVERAGE(GN805:GN807)</f>
        <v>0.504943311995334</v>
      </c>
      <c r="GO838" s="1">
        <f>STDEVA(GN805:GN807)</f>
        <v>7.75969314731146e-5</v>
      </c>
      <c r="GP838" s="1" t="str">
        <f t="shared" ref="GP838:GP840" si="780">GP854</f>
        <v>f</v>
      </c>
      <c r="GQ838" s="1">
        <f>AVERAGE(GQ805:GQ807)</f>
        <v>0.514826924161823</v>
      </c>
      <c r="GR838" s="1">
        <f>STDEVA(GQ805:GQ807)</f>
        <v>0.000306836671690256</v>
      </c>
      <c r="GS838" s="1" t="str">
        <f t="shared" ref="GS838:GS840" si="781">GS854</f>
        <v>d</v>
      </c>
      <c r="GT838" s="1">
        <f>AVERAGE(GT805:GT807)</f>
        <v>0.52089826035038</v>
      </c>
      <c r="GU838" s="1">
        <f>STDEVA(GT805:GT807)</f>
        <v>0.00015770303824409</v>
      </c>
      <c r="GV838" s="1" t="str">
        <f t="shared" ref="GV838:GV840" si="782">GV854</f>
        <v>h</v>
      </c>
      <c r="GW838" s="1">
        <f>AVERAGE(GW805:GW807)</f>
        <v>0.548919996778387</v>
      </c>
      <c r="GX838" s="1">
        <f>STDEVA(GW805:GW807)</f>
        <v>0.000674453451019504</v>
      </c>
      <c r="GY838" s="1" t="str">
        <f t="shared" ref="GY838:GY840" si="783">GY854</f>
        <v>gh</v>
      </c>
      <c r="NA838" s="1">
        <f>AVERAGE(NA805:NA807)</f>
        <v>0.504221184753738</v>
      </c>
      <c r="NB838" s="1">
        <f>STDEVA(NA805:NA807)</f>
        <v>0.000103063869716186</v>
      </c>
      <c r="NC838" s="1" t="str">
        <f t="shared" ref="NC838:NC840" si="784">NC854</f>
        <v>e</v>
      </c>
      <c r="ND838" s="1">
        <f>AVERAGE(ND805:ND807)</f>
        <v>0.504510873352519</v>
      </c>
      <c r="NE838" s="1">
        <f>STDEVA(ND805:ND807)</f>
        <v>7.69674185464037e-5</v>
      </c>
      <c r="NF838" s="1" t="str">
        <f t="shared" ref="NF838:NF840" si="785">NF854</f>
        <v>e</v>
      </c>
      <c r="NG838" s="1">
        <f>AVERAGE(NG805:NG807)</f>
        <v>0.512905276627777</v>
      </c>
      <c r="NH838" s="1">
        <f>STDEVA(NG805:NG807)</f>
        <v>0.000284345972193429</v>
      </c>
      <c r="NI838" s="1" t="str">
        <f t="shared" ref="NI838:NI840" si="786">NI854</f>
        <v>d</v>
      </c>
      <c r="NJ838" s="1">
        <f>AVERAGE(NJ805:NJ807)</f>
        <v>0.519304414551394</v>
      </c>
      <c r="NK838" s="1">
        <f>STDEVA(NJ805:NJ807)</f>
        <v>0.000415887719390628</v>
      </c>
      <c r="NL838" s="1" t="str">
        <f t="shared" ref="NL838:NL840" si="787">NL854</f>
        <v>j</v>
      </c>
      <c r="NM838" s="1">
        <f>AVERAGE(NM805:NM807)</f>
        <v>0.540900916587289</v>
      </c>
      <c r="NN838" s="1">
        <f>STDEVA(NM805:NM807)</f>
        <v>0.00152801660583653</v>
      </c>
      <c r="NO838" s="1" t="str">
        <f t="shared" ref="NO838:NO840" si="788">NO854</f>
        <v>h</v>
      </c>
      <c r="TQ838" s="1">
        <f>AVERAGE(TQ805:TQ807)</f>
        <v>0.504282908332662</v>
      </c>
      <c r="TR838" s="1">
        <f>STDEVA(TQ805:TQ807)</f>
        <v>0.00022862534889265</v>
      </c>
      <c r="TS838" s="1" t="str">
        <f t="shared" ref="TS838:TS840" si="789">TS854</f>
        <v>e</v>
      </c>
      <c r="TT838" s="1">
        <f>AVERAGE(TT805:TT807)</f>
        <v>0.50450691218142</v>
      </c>
      <c r="TU838" s="1">
        <f>STDEVA(TT805:TT807)</f>
        <v>7.78630058783901e-5</v>
      </c>
      <c r="TV838" s="1" t="str">
        <f t="shared" ref="TV838:TV840" si="790">TV854</f>
        <v>e</v>
      </c>
      <c r="TW838" s="1">
        <f>AVERAGE(TW805:TW807)</f>
        <v>0.512668669109134</v>
      </c>
      <c r="TX838" s="1">
        <f>STDEVA(TW805:TW807)</f>
        <v>0.000173102023246897</v>
      </c>
      <c r="TY838" s="1" t="str">
        <f t="shared" ref="TY838:TY840" si="791">TY854</f>
        <v>d</v>
      </c>
      <c r="TZ838" s="1">
        <f>AVERAGE(TZ805:TZ807)</f>
        <v>0.519848000154501</v>
      </c>
      <c r="UA838" s="1">
        <f>STDEVA(TZ805:TZ807)</f>
        <v>0.000559203795323483</v>
      </c>
      <c r="UB838" s="1" t="str">
        <f t="shared" ref="UB838:UB840" si="792">UB854</f>
        <v>ij</v>
      </c>
      <c r="UC838" s="1">
        <f>AVERAGE(UC805:UC807)</f>
        <v>0.540532397739537</v>
      </c>
      <c r="UD838" s="1">
        <f>STDEVA(UC805:UC807)</f>
        <v>0.00158847740592439</v>
      </c>
      <c r="UE838" s="1" t="str">
        <f t="shared" ref="UE838:UE840" si="793">UE854</f>
        <v>de</v>
      </c>
      <c r="UY838" s="1">
        <f>AVERAGE(UY805:UY807)</f>
        <v>0.50450691218142</v>
      </c>
      <c r="UZ838" s="1">
        <f>STDEVA(UY805:UY807)</f>
        <v>7.78630058783901e-5</v>
      </c>
      <c r="VA838" s="1">
        <f t="shared" ref="VA838:VA840" si="794">VA854</f>
        <v>0</v>
      </c>
      <c r="WG838" s="1">
        <f>AVERAGE(WG805:WG807)</f>
        <v>0.512668669109134</v>
      </c>
      <c r="WH838" s="1">
        <f>STDEVA(WG805:WG807)</f>
        <v>0.000173102023246897</v>
      </c>
      <c r="WI838" s="1">
        <f t="shared" ref="WI838:WI840" si="795">WI854</f>
        <v>0</v>
      </c>
      <c r="XO838" s="1">
        <f>AVERAGE(XO805:XO807)</f>
        <v>0.519848000154501</v>
      </c>
      <c r="XP838" s="1">
        <f>STDEVA(XO805:XO807)</f>
        <v>0.000559203795323483</v>
      </c>
      <c r="XQ838" s="1">
        <f t="shared" ref="XQ838:XQ840" si="796">XQ854</f>
        <v>0</v>
      </c>
      <c r="YW838" s="1">
        <f>AVERAGE(YW805:YW807)</f>
        <v>0.540532397739537</v>
      </c>
      <c r="YX838" s="1">
        <f>STDEVA(YW805:YW807)</f>
        <v>0.00158847740592439</v>
      </c>
      <c r="YY838" s="1">
        <f t="shared" ref="YY838:YY840" si="797">YY854</f>
        <v>0</v>
      </c>
    </row>
    <row r="839" spans="20:675">
      <c r="T839" s="1" t="s">
        <v>81</v>
      </c>
      <c r="U839" s="1">
        <f>AVERAGE(U808:U810)</f>
        <v>0.507104902652014</v>
      </c>
      <c r="V839" s="1">
        <f>STDEVA(U808:U810)</f>
        <v>0.000171605774518078</v>
      </c>
      <c r="W839" s="1" t="str">
        <f t="shared" si="774"/>
        <v>b</v>
      </c>
      <c r="X839" s="1">
        <f>AVERAGE(X808:X810)</f>
        <v>0.507511380780032</v>
      </c>
      <c r="Y839" s="1">
        <f>STDEVA(X808:X810)</f>
        <v>0.000158517528898397</v>
      </c>
      <c r="Z839" s="1" t="str">
        <f t="shared" si="775"/>
        <v>b</v>
      </c>
      <c r="AA839" s="1">
        <f>AVERAGE(AA808:AA810)</f>
        <v>0.525026244347097</v>
      </c>
      <c r="AB839" s="1">
        <f>STDEVA(AA808:AA810)</f>
        <v>0.000714401868978398</v>
      </c>
      <c r="AC839" s="1" t="str">
        <f t="shared" si="776"/>
        <v>b</v>
      </c>
      <c r="AD839" s="1">
        <f>AVERAGE(AD808:AD810)</f>
        <v>0.547419208325168</v>
      </c>
      <c r="AE839" s="1">
        <f>STDEVA(AD808:AD810)</f>
        <v>0.00100834042950232</v>
      </c>
      <c r="AF839" s="1" t="str">
        <f t="shared" si="777"/>
        <v>c</v>
      </c>
      <c r="AG839" s="1">
        <f>AVERAGE(AG808:AG810)</f>
        <v>0.559947681295725</v>
      </c>
      <c r="AH839" s="1">
        <f>STDEVA(AG808:AG810)</f>
        <v>0.00206631615239845</v>
      </c>
      <c r="AI839" s="1" t="str">
        <f t="shared" si="778"/>
        <v>c</v>
      </c>
      <c r="GK839" s="1">
        <f>AVERAGE(GK808:GK810)</f>
        <v>0.507193699509681</v>
      </c>
      <c r="GL839" s="1">
        <f>STDEVA(GK808:GK810)</f>
        <v>0.000156646667608726</v>
      </c>
      <c r="GM839" s="1" t="str">
        <f t="shared" si="779"/>
        <v>b</v>
      </c>
      <c r="GN839" s="1">
        <f>AVERAGE(GN808:GN810)</f>
        <v>0.507550015560107</v>
      </c>
      <c r="GO839" s="1">
        <f>STDEVA(GN808:GN810)</f>
        <v>0.000172353997899052</v>
      </c>
      <c r="GP839" s="1" t="str">
        <f t="shared" si="780"/>
        <v>b</v>
      </c>
      <c r="GQ839" s="1">
        <f>AVERAGE(GQ808:GQ810)</f>
        <v>0.525030491616209</v>
      </c>
      <c r="GR839" s="1">
        <f>STDEVA(GQ808:GQ810)</f>
        <v>0.00040889638122701</v>
      </c>
      <c r="GS839" s="1" t="str">
        <f t="shared" si="781"/>
        <v>b</v>
      </c>
      <c r="GT839" s="1">
        <f>AVERAGE(GT808:GT810)</f>
        <v>0.548964057058808</v>
      </c>
      <c r="GU839" s="1">
        <f>STDEVA(GT808:GT810)</f>
        <v>0.000343536096481692</v>
      </c>
      <c r="GV839" s="1" t="str">
        <f t="shared" si="782"/>
        <v>b</v>
      </c>
      <c r="GW839" s="1">
        <f>AVERAGE(GW808:GW810)</f>
        <v>0.55958600832486</v>
      </c>
      <c r="GX839" s="1">
        <f>STDEVA(GW808:GW810)</f>
        <v>0.000921503618170312</v>
      </c>
      <c r="GY839" s="1" t="str">
        <f t="shared" si="783"/>
        <v>d</v>
      </c>
      <c r="NA839" s="1">
        <f>AVERAGE(NA808:NA810)</f>
        <v>0.506807199191908</v>
      </c>
      <c r="NB839" s="1">
        <f>STDEVA(NA808:NA810)</f>
        <v>3.65845644555976e-5</v>
      </c>
      <c r="NC839" s="1" t="str">
        <f t="shared" si="784"/>
        <v>b</v>
      </c>
      <c r="ND839" s="1">
        <f>AVERAGE(ND808:ND810)</f>
        <v>0.507193934282656</v>
      </c>
      <c r="NE839" s="1">
        <f>STDEVA(ND808:ND810)</f>
        <v>7.40978271097546e-5</v>
      </c>
      <c r="NF839" s="1" t="str">
        <f t="shared" si="785"/>
        <v>b</v>
      </c>
      <c r="NG839" s="1">
        <f>AVERAGE(NG808:NG810)</f>
        <v>0.520276288096172</v>
      </c>
      <c r="NH839" s="1">
        <f>STDEVA(NG808:NG810)</f>
        <v>0.000516969964078174</v>
      </c>
      <c r="NI839" s="1" t="str">
        <f t="shared" si="786"/>
        <v>b</v>
      </c>
      <c r="NJ839" s="1">
        <f>AVERAGE(NJ808:NJ810)</f>
        <v>0.542732439649867</v>
      </c>
      <c r="NK839" s="1">
        <f>STDEVA(NJ808:NJ810)</f>
        <v>0.000910587583293496</v>
      </c>
      <c r="NL839" s="1" t="str">
        <f t="shared" si="787"/>
        <v>d</v>
      </c>
      <c r="NM839" s="1">
        <f>AVERAGE(NM808:NM810)</f>
        <v>0.553030818010008</v>
      </c>
      <c r="NN839" s="1">
        <f>STDEVA(NM808:NM810)</f>
        <v>0.000713325641899243</v>
      </c>
      <c r="NO839" s="1" t="str">
        <f t="shared" si="788"/>
        <v>d</v>
      </c>
      <c r="TQ839" s="1">
        <f>AVERAGE(TQ808:TQ810)</f>
        <v>0.506925101441228</v>
      </c>
      <c r="TR839" s="1">
        <f>STDEVA(TQ808:TQ810)</f>
        <v>4.48375228693715e-5</v>
      </c>
      <c r="TS839" s="1" t="str">
        <f t="shared" si="789"/>
        <v>b</v>
      </c>
      <c r="TT839" s="1">
        <f>AVERAGE(TT808:TT810)</f>
        <v>0.507237850443882</v>
      </c>
      <c r="TU839" s="1">
        <f>STDEVA(TT808:TT810)</f>
        <v>5.95409637799269e-5</v>
      </c>
      <c r="TV839" s="1" t="str">
        <f t="shared" si="790"/>
        <v>b</v>
      </c>
      <c r="TW839" s="1">
        <f>AVERAGE(TW808:TW810)</f>
        <v>0.520313674818174</v>
      </c>
      <c r="TX839" s="1">
        <f>STDEVA(TW808:TW810)</f>
        <v>0.000515049780028929</v>
      </c>
      <c r="TY839" s="1" t="str">
        <f t="shared" si="791"/>
        <v>b</v>
      </c>
      <c r="TZ839" s="1">
        <f>AVERAGE(TZ808:TZ810)</f>
        <v>0.542299611431528</v>
      </c>
      <c r="UA839" s="1">
        <f>STDEVA(TZ808:TZ810)</f>
        <v>0.000672034174461182</v>
      </c>
      <c r="UB839" s="1" t="str">
        <f t="shared" si="792"/>
        <v>d</v>
      </c>
      <c r="UC839" s="1">
        <f>AVERAGE(UC808:UC810)</f>
        <v>0.552898645043454</v>
      </c>
      <c r="UD839" s="1">
        <f>STDEVA(UC808:UC810)</f>
        <v>0.000844310184873291</v>
      </c>
      <c r="UE839" s="1" t="str">
        <f t="shared" si="793"/>
        <v>bc</v>
      </c>
      <c r="UY839" s="1">
        <f>AVERAGE(UY808:UY810)</f>
        <v>0.507237850443882</v>
      </c>
      <c r="UZ839" s="1">
        <f>STDEVA(UY808:UY810)</f>
        <v>5.95409637799269e-5</v>
      </c>
      <c r="VA839" s="1">
        <f t="shared" si="794"/>
        <v>0</v>
      </c>
      <c r="WG839" s="1">
        <f>AVERAGE(WG808:WG810)</f>
        <v>0.520313674818174</v>
      </c>
      <c r="WH839" s="1">
        <f>STDEVA(WG808:WG810)</f>
        <v>0.000515049780028929</v>
      </c>
      <c r="WI839" s="1">
        <f t="shared" si="795"/>
        <v>0</v>
      </c>
      <c r="XO839" s="1">
        <f>AVERAGE(XO808:XO810)</f>
        <v>0.542299611431528</v>
      </c>
      <c r="XP839" s="1">
        <f>STDEVA(XO808:XO810)</f>
        <v>0.000672034174461182</v>
      </c>
      <c r="XQ839" s="1">
        <f t="shared" si="796"/>
        <v>0</v>
      </c>
      <c r="YW839" s="1">
        <f>AVERAGE(YW808:YW810)</f>
        <v>0.552898645043454</v>
      </c>
      <c r="YX839" s="1">
        <f>STDEVA(YW808:YW810)</f>
        <v>0.000844310184873291</v>
      </c>
      <c r="YY839" s="1">
        <f t="shared" si="797"/>
        <v>0</v>
      </c>
    </row>
    <row r="840" spans="20:675">
      <c r="T840" s="1" t="s">
        <v>82</v>
      </c>
      <c r="U840" s="1">
        <f>AVERAGE(U811:U813)</f>
        <v>0.509710879157185</v>
      </c>
      <c r="V840" s="1">
        <f>STDEVA(U811:U813)</f>
        <v>0.000110445749083016</v>
      </c>
      <c r="W840" s="1" t="str">
        <f t="shared" si="774"/>
        <v>a</v>
      </c>
      <c r="X840" s="1">
        <f>AVERAGE(X811:X813)</f>
        <v>0.511365632856312</v>
      </c>
      <c r="Y840" s="1">
        <f>STDEVA(X811:X813)</f>
        <v>0.000144083733152487</v>
      </c>
      <c r="Z840" s="1" t="str">
        <f t="shared" si="775"/>
        <v>a</v>
      </c>
      <c r="AA840" s="1">
        <f>AVERAGE(AA811:AA813)</f>
        <v>0.541807427238086</v>
      </c>
      <c r="AB840" s="1">
        <f>STDEVA(AA811:AA813)</f>
        <v>0.000535040229020327</v>
      </c>
      <c r="AC840" s="1" t="str">
        <f t="shared" si="776"/>
        <v>a</v>
      </c>
      <c r="AD840" s="1">
        <f>AVERAGE(AD811:AD813)</f>
        <v>0.574462602208094</v>
      </c>
      <c r="AE840" s="1">
        <f>STDEVA(AD811:AD813)</f>
        <v>0.0012676641420019</v>
      </c>
      <c r="AF840" s="1" t="str">
        <f t="shared" si="777"/>
        <v>a</v>
      </c>
      <c r="AG840" s="1">
        <f>AVERAGE(AG811:AG813)</f>
        <v>0.586142529409146</v>
      </c>
      <c r="AH840" s="1">
        <f>STDEVA(AG811:AG813)</f>
        <v>0.000868373268566205</v>
      </c>
      <c r="AI840" s="1" t="str">
        <f t="shared" si="778"/>
        <v>a</v>
      </c>
      <c r="GK840" s="1">
        <f>AVERAGE(GK811:GK813)</f>
        <v>0.509673051046083</v>
      </c>
      <c r="GL840" s="1">
        <f>STDEVA(GK811:GK813)</f>
        <v>0.000121913337974519</v>
      </c>
      <c r="GM840" s="1" t="str">
        <f t="shared" si="779"/>
        <v>a</v>
      </c>
      <c r="GN840" s="1">
        <f>AVERAGE(GN811:GN813)</f>
        <v>0.511181895507872</v>
      </c>
      <c r="GO840" s="1">
        <f>STDEVA(GN811:GN813)</f>
        <v>6.37405197348959e-5</v>
      </c>
      <c r="GP840" s="1" t="str">
        <f t="shared" si="780"/>
        <v>a</v>
      </c>
      <c r="GQ840" s="1">
        <f>AVERAGE(GQ811:GQ813)</f>
        <v>0.542648642406932</v>
      </c>
      <c r="GR840" s="1">
        <f>STDEVA(GQ811:GQ813)</f>
        <v>0.000207387551652508</v>
      </c>
      <c r="GS840" s="1" t="str">
        <f t="shared" si="781"/>
        <v>a</v>
      </c>
      <c r="GT840" s="1">
        <f>AVERAGE(GT811:GT813)</f>
        <v>0.574047567191577</v>
      </c>
      <c r="GU840" s="1">
        <f>STDEVA(GT811:GT813)</f>
        <v>0.000524968247650489</v>
      </c>
      <c r="GV840" s="1" t="str">
        <f t="shared" si="782"/>
        <v>a</v>
      </c>
      <c r="GW840" s="1">
        <f>AVERAGE(GW811:GW813)</f>
        <v>0.585026630489398</v>
      </c>
      <c r="GX840" s="1">
        <f>STDEVA(GW811:GW813)</f>
        <v>0.000824801503716672</v>
      </c>
      <c r="GY840" s="1" t="str">
        <f t="shared" si="783"/>
        <v>a</v>
      </c>
      <c r="NA840" s="1">
        <f>AVERAGE(NA811:NA813)</f>
        <v>0.508774454349199</v>
      </c>
      <c r="NB840" s="1">
        <f>STDEVA(NA811:NA813)</f>
        <v>0.000166546652950312</v>
      </c>
      <c r="NC840" s="1" t="str">
        <f t="shared" si="784"/>
        <v>a</v>
      </c>
      <c r="ND840" s="1">
        <f>AVERAGE(ND811:ND813)</f>
        <v>0.510032206709159</v>
      </c>
      <c r="NE840" s="1">
        <f>STDEVA(ND811:ND813)</f>
        <v>8.05554408001141e-5</v>
      </c>
      <c r="NF840" s="1" t="str">
        <f t="shared" si="785"/>
        <v>a</v>
      </c>
      <c r="NG840" s="1">
        <f>AVERAGE(NG811:NG813)</f>
        <v>0.528791527654588</v>
      </c>
      <c r="NH840" s="1">
        <f>STDEVA(NG811:NG813)</f>
        <v>0.00087211369531227</v>
      </c>
      <c r="NI840" s="1" t="str">
        <f t="shared" si="786"/>
        <v>a</v>
      </c>
      <c r="NJ840" s="1">
        <f>AVERAGE(NJ811:NJ813)</f>
        <v>0.563083522225485</v>
      </c>
      <c r="NK840" s="1">
        <f>STDEVA(NJ811:NJ813)</f>
        <v>0.000205957647353683</v>
      </c>
      <c r="NL840" s="1" t="str">
        <f t="shared" si="787"/>
        <v>a</v>
      </c>
      <c r="NM840" s="1">
        <f>AVERAGE(NM811:NM813)</f>
        <v>0.577195716700001</v>
      </c>
      <c r="NN840" s="1">
        <f>STDEVA(NM811:NM813)</f>
        <v>0.000773257462940425</v>
      </c>
      <c r="NO840" s="1" t="str">
        <f t="shared" si="788"/>
        <v>a</v>
      </c>
      <c r="TQ840" s="1">
        <f>AVERAGE(TQ811:TQ813)</f>
        <v>0.508746487202789</v>
      </c>
      <c r="TR840" s="1">
        <f>STDEVA(TQ811:TQ813)</f>
        <v>5.558723647832e-5</v>
      </c>
      <c r="TS840" s="1" t="str">
        <f t="shared" si="789"/>
        <v>a</v>
      </c>
      <c r="TT840" s="1">
        <f>AVERAGE(TT811:TT813)</f>
        <v>0.510172416283286</v>
      </c>
      <c r="TU840" s="1">
        <f>STDEVA(TT811:TT813)</f>
        <v>6.49741462264798e-5</v>
      </c>
      <c r="TV840" s="1" t="str">
        <f t="shared" si="790"/>
        <v>a</v>
      </c>
      <c r="TW840" s="1">
        <f>AVERAGE(TW811:TW813)</f>
        <v>0.528629687761352</v>
      </c>
      <c r="TX840" s="1">
        <f>STDEVA(TW811:TW813)</f>
        <v>0.000533384338574185</v>
      </c>
      <c r="TY840" s="1" t="str">
        <f t="shared" si="791"/>
        <v>a</v>
      </c>
      <c r="TZ840" s="1">
        <f>AVERAGE(TZ811:TZ813)</f>
        <v>0.562959947855421</v>
      </c>
      <c r="UA840" s="1">
        <f>STDEVA(TZ811:TZ813)</f>
        <v>0.00048768700996</v>
      </c>
      <c r="UB840" s="1" t="str">
        <f t="shared" si="792"/>
        <v>a</v>
      </c>
      <c r="UC840" s="1">
        <f>AVERAGE(UC811:UC813)</f>
        <v>0.576355656333508</v>
      </c>
      <c r="UD840" s="1">
        <f>STDEVA(UC811:UC813)</f>
        <v>8.49623671862598e-5</v>
      </c>
      <c r="UE840" s="1" t="str">
        <f t="shared" si="793"/>
        <v>a</v>
      </c>
      <c r="UY840" s="1">
        <f>AVERAGE(UY811:UY813)</f>
        <v>0.510172416283286</v>
      </c>
      <c r="UZ840" s="1">
        <f>STDEVA(UY811:UY813)</f>
        <v>6.49741462264798e-5</v>
      </c>
      <c r="VA840" s="1">
        <f t="shared" si="794"/>
        <v>0</v>
      </c>
      <c r="WG840" s="1">
        <f>AVERAGE(WG811:WG813)</f>
        <v>0.528629687761352</v>
      </c>
      <c r="WH840" s="1">
        <f>STDEVA(WG811:WG813)</f>
        <v>0.000533384338574185</v>
      </c>
      <c r="WI840" s="1">
        <f t="shared" si="795"/>
        <v>0</v>
      </c>
      <c r="XO840" s="1">
        <f>AVERAGE(XO811:XO813)</f>
        <v>0.562959947855421</v>
      </c>
      <c r="XP840" s="1">
        <f>STDEVA(XO811:XO813)</f>
        <v>0.00048768700996</v>
      </c>
      <c r="XQ840" s="1">
        <f t="shared" si="796"/>
        <v>0</v>
      </c>
      <c r="YW840" s="1">
        <f>AVERAGE(YW811:YW813)</f>
        <v>0.576355656333508</v>
      </c>
      <c r="YX840" s="1">
        <f>STDEVA(YW811:YW813)</f>
        <v>8.49623671862598e-5</v>
      </c>
      <c r="YY840" s="1">
        <f t="shared" si="797"/>
        <v>0</v>
      </c>
    </row>
    <row r="841" spans="20:673">
      <c r="T841" s="1" t="s">
        <v>102</v>
      </c>
      <c r="U841" s="1">
        <f>AVERAGE(U805:U813)</f>
        <v>0.507177144391989</v>
      </c>
      <c r="X841" s="1">
        <f>AVERAGE(X805:X813)</f>
        <v>0.507915562387802</v>
      </c>
      <c r="AA841" s="1">
        <f>AVERAGE(AA805:AA813)</f>
        <v>0.527239656933969</v>
      </c>
      <c r="AD841" s="1">
        <f>AVERAGE(AD805:AD813)</f>
        <v>0.547494435830285</v>
      </c>
      <c r="AG841" s="1">
        <f>AVERAGE(AG805:AG813)</f>
        <v>0.565152867900604</v>
      </c>
      <c r="GK841" s="1">
        <f>AVERAGE(GK805:GK813)</f>
        <v>0.507162187329063</v>
      </c>
      <c r="GN841" s="1">
        <f>AVERAGE(GN805:GN813)</f>
        <v>0.507891741021104</v>
      </c>
      <c r="GQ841" s="1">
        <f>AVERAGE(GQ805:GQ813)</f>
        <v>0.527502019394988</v>
      </c>
      <c r="GT841" s="1">
        <f>AVERAGE(GT805:GT813)</f>
        <v>0.547969961533588</v>
      </c>
      <c r="GW841" s="1">
        <f>AVERAGE(GW805:GW813)</f>
        <v>0.564510878530882</v>
      </c>
      <c r="NA841" s="1">
        <f>AVERAGE(NA805:NA813)</f>
        <v>0.506600946098282</v>
      </c>
      <c r="ND841" s="1">
        <f>AVERAGE(ND805:ND813)</f>
        <v>0.507245671448111</v>
      </c>
      <c r="NG841" s="1">
        <f>AVERAGE(NG805:NG813)</f>
        <v>0.520657697459513</v>
      </c>
      <c r="NJ841" s="1">
        <f>AVERAGE(NJ805:NJ813)</f>
        <v>0.541706792142248</v>
      </c>
      <c r="NM841" s="1">
        <f>AVERAGE(NM805:NM813)</f>
        <v>0.557042483765766</v>
      </c>
      <c r="TQ841" s="1">
        <f>AVERAGE(TQ805:TQ813)</f>
        <v>0.506651498992226</v>
      </c>
      <c r="TT841" s="1">
        <f>AVERAGE(TT805:TT813)</f>
        <v>0.507305726302863</v>
      </c>
      <c r="TW841" s="1">
        <f>AVERAGE(TW805:TW813)</f>
        <v>0.52053734389622</v>
      </c>
      <c r="TZ841" s="1">
        <f>AVERAGE(TZ805:TZ813)</f>
        <v>0.541702519813817</v>
      </c>
      <c r="UC841" s="1">
        <f>AVERAGE(UC805:UC813)</f>
        <v>0.556595566372167</v>
      </c>
      <c r="UY841" s="1">
        <f>AVERAGE(UY805:UY813)</f>
        <v>0.507305726302863</v>
      </c>
      <c r="WG841" s="1">
        <f>AVERAGE(WG805:WG813)</f>
        <v>0.52053734389622</v>
      </c>
      <c r="XO841" s="1">
        <f>AVERAGE(XO805:XO813)</f>
        <v>0.541702519813817</v>
      </c>
      <c r="YW841" s="1">
        <f>AVERAGE(YW805:YW813)</f>
        <v>0.556595566372167</v>
      </c>
    </row>
    <row r="842" spans="20:675">
      <c r="T842" s="1" t="s">
        <v>83</v>
      </c>
      <c r="U842" s="1">
        <f>AVERAGE(U814:U816)</f>
        <v>0.506612114267919</v>
      </c>
      <c r="V842" s="1">
        <f>STDEVA(U814:U816)</f>
        <v>4.32261858640025e-5</v>
      </c>
      <c r="W842" s="1" t="str">
        <f t="shared" ref="W842:W844" si="798">W857</f>
        <v>cd</v>
      </c>
      <c r="X842" s="1">
        <f>AVERAGE(X814:X816)</f>
        <v>0.506481635982302</v>
      </c>
      <c r="Y842" s="1">
        <f>STDEVA(X814:X816)</f>
        <v>7.04212156359616e-5</v>
      </c>
      <c r="Z842" s="1" t="str">
        <f t="shared" ref="Z842:Z844" si="799">Z857</f>
        <v>e</v>
      </c>
      <c r="AA842" s="1">
        <f>AVERAGE(AA814:AA816)</f>
        <v>0.516452822342297</v>
      </c>
      <c r="AB842" s="1">
        <f>STDEVA(AA814:AA816)</f>
        <v>0.000429163037307058</v>
      </c>
      <c r="AC842" s="1" t="str">
        <f t="shared" ref="AC842:AC844" si="800">AC857</f>
        <v>c</v>
      </c>
      <c r="AD842" s="1">
        <f>AVERAGE(AD814:AD816)</f>
        <v>0.537108558923208</v>
      </c>
      <c r="AE842" s="1">
        <f>STDEVA(AD814:AD816)</f>
        <v>0.00106953378760084</v>
      </c>
      <c r="AF842" s="1" t="str">
        <f t="shared" ref="AF842:AF844" si="801">AF857</f>
        <v>e</v>
      </c>
      <c r="AG842" s="1">
        <f>AVERAGE(AG814:AG816)</f>
        <v>0.550379321220655</v>
      </c>
      <c r="AH842" s="1">
        <f>STDEVA(AG814:AG816)</f>
        <v>0.000685445982129576</v>
      </c>
      <c r="AI842" s="1" t="str">
        <f t="shared" ref="AI842:AI844" si="802">AI857</f>
        <v>fg</v>
      </c>
      <c r="GK842" s="1">
        <f>AVERAGE(GK814:GK816)</f>
        <v>0.506564300206476</v>
      </c>
      <c r="GL842" s="1">
        <f>STDEVA(GK814:GK816)</f>
        <v>0.000103264097093894</v>
      </c>
      <c r="GM842" s="1" t="str">
        <f t="shared" ref="GM842:GM844" si="803">GM857</f>
        <v>d</v>
      </c>
      <c r="GN842" s="1">
        <f>AVERAGE(GN814:GN816)</f>
        <v>0.506506814022092</v>
      </c>
      <c r="GO842" s="1">
        <f>STDEVA(GN814:GN816)</f>
        <v>8.30890860808438e-5</v>
      </c>
      <c r="GP842" s="1" t="str">
        <f t="shared" ref="GP842:GP844" si="804">GP857</f>
        <v>e</v>
      </c>
      <c r="GQ842" s="1">
        <f>AVERAGE(GQ814:GQ816)</f>
        <v>0.516521726253672</v>
      </c>
      <c r="GR842" s="1">
        <f>STDEVA(GQ814:GQ816)</f>
        <v>0.000377947455819586</v>
      </c>
      <c r="GS842" s="1" t="str">
        <f t="shared" ref="GS842:GS844" si="805">GS857</f>
        <v>c</v>
      </c>
      <c r="GT842" s="1">
        <f>AVERAGE(GT814:GT816)</f>
        <v>0.537155840568447</v>
      </c>
      <c r="GU842" s="1">
        <f>STDEVA(GT814:GT816)</f>
        <v>0.00156531404729808</v>
      </c>
      <c r="GV842" s="1" t="str">
        <f t="shared" ref="GV842:GV844" si="806">GV857</f>
        <v>f</v>
      </c>
      <c r="GW842" s="1">
        <f>AVERAGE(GW814:GW816)</f>
        <v>0.551109178360997</v>
      </c>
      <c r="GX842" s="1">
        <f>STDEVA(GW814:GW816)</f>
        <v>0.000534532829063592</v>
      </c>
      <c r="GY842" s="1" t="str">
        <f t="shared" ref="GY842:GY844" si="807">GY857</f>
        <v>f</v>
      </c>
      <c r="NA842" s="1">
        <f>AVERAGE(NA814:NA816)</f>
        <v>0.506106902152297</v>
      </c>
      <c r="NB842" s="1">
        <f>STDEVA(NA814:NA816)</f>
        <v>2.56138268754348e-5</v>
      </c>
      <c r="NC842" s="1" t="str">
        <f t="shared" ref="NC842:NC844" si="808">NC857</f>
        <v>d</v>
      </c>
      <c r="ND842" s="1">
        <f>AVERAGE(ND814:ND816)</f>
        <v>0.506291309999319</v>
      </c>
      <c r="NE842" s="1">
        <f>STDEVA(ND814:ND816)</f>
        <v>5.10995513063881e-5</v>
      </c>
      <c r="NF842" s="1" t="str">
        <f t="shared" ref="NF842:NF844" si="809">NF857</f>
        <v>d</v>
      </c>
      <c r="NG842" s="1">
        <f>AVERAGE(NG814:NG816)</f>
        <v>0.51496725496576</v>
      </c>
      <c r="NH842" s="1">
        <f>STDEVA(NG814:NG816)</f>
        <v>0.000200158255905395</v>
      </c>
      <c r="NI842" s="1" t="str">
        <f t="shared" ref="NI842:NI844" si="810">NI857</f>
        <v>c</v>
      </c>
      <c r="NJ842" s="1">
        <f>AVERAGE(NJ814:NJ816)</f>
        <v>0.530685260118348</v>
      </c>
      <c r="NK842" s="1">
        <f>STDEVA(NJ814:NJ816)</f>
        <v>0.000526977437931471</v>
      </c>
      <c r="NL842" s="1" t="str">
        <f t="shared" ref="NL842:NL844" si="811">NL857</f>
        <v>h</v>
      </c>
      <c r="NM842" s="1">
        <f>AVERAGE(NM814:NM816)</f>
        <v>0.543766070819225</v>
      </c>
      <c r="NN842" s="1">
        <f>STDEVA(NM814:NM816)</f>
        <v>0.000247251592986417</v>
      </c>
      <c r="NO842" s="1" t="str">
        <f t="shared" ref="NO842:NO844" si="812">NO857</f>
        <v>g</v>
      </c>
      <c r="TQ842" s="1">
        <f>AVERAGE(TQ814:TQ816)</f>
        <v>0.506274213935556</v>
      </c>
      <c r="TR842" s="1">
        <f>STDEVA(TQ814:TQ816)</f>
        <v>0.00012168623592928</v>
      </c>
      <c r="TS842" s="1" t="str">
        <f t="shared" ref="TS842:TS844" si="813">TS857</f>
        <v>d</v>
      </c>
      <c r="TT842" s="1">
        <f>AVERAGE(TT814:TT816)</f>
        <v>0.506427090253352</v>
      </c>
      <c r="TU842" s="1">
        <f>STDEVA(TT814:TT816)</f>
        <v>0.000108096307110277</v>
      </c>
      <c r="TV842" s="1" t="str">
        <f t="shared" ref="TV842:TV844" si="814">TV857</f>
        <v>d</v>
      </c>
      <c r="TW842" s="1">
        <f>AVERAGE(TW814:TW816)</f>
        <v>0.514872994150712</v>
      </c>
      <c r="TX842" s="1">
        <f>STDEVA(TW814:TW816)</f>
        <v>0.000121052642146662</v>
      </c>
      <c r="TY842" s="1" t="str">
        <f t="shared" ref="TY842:TY844" si="815">TY857</f>
        <v>c</v>
      </c>
      <c r="TZ842" s="1">
        <f>AVERAGE(TZ814:TZ816)</f>
        <v>0.530652580815769</v>
      </c>
      <c r="UA842" s="1">
        <f>STDEVA(TZ814:TZ816)</f>
        <v>0.000447624774438391</v>
      </c>
      <c r="UB842" s="1" t="str">
        <f t="shared" ref="UB842:UB844" si="816">UB857</f>
        <v>h</v>
      </c>
      <c r="UC842" s="1">
        <f>AVERAGE(UC814:UC816)</f>
        <v>0.544534720708649</v>
      </c>
      <c r="UD842" s="1">
        <f>STDEVA(UC814:UC816)</f>
        <v>0.000368833806434974</v>
      </c>
      <c r="UE842" s="1" t="str">
        <f t="shared" ref="UE842:UE844" si="817">UE857</f>
        <v>de</v>
      </c>
      <c r="UY842" s="1">
        <f>AVERAGE(UY814:UY816)</f>
        <v>0.506427090253352</v>
      </c>
      <c r="UZ842" s="1">
        <f>STDEVA(UY814:UY816)</f>
        <v>0.000108096307110277</v>
      </c>
      <c r="VA842" s="1">
        <f t="shared" ref="VA842:VA844" si="818">VA857</f>
        <v>0</v>
      </c>
      <c r="WG842" s="1">
        <f>AVERAGE(WG814:WG816)</f>
        <v>0.514872994150712</v>
      </c>
      <c r="WH842" s="1">
        <f>STDEVA(WG814:WG816)</f>
        <v>0.000121052642146662</v>
      </c>
      <c r="WI842" s="1">
        <f t="shared" ref="WI842:WI844" si="819">WI857</f>
        <v>0</v>
      </c>
      <c r="XO842" s="1">
        <f>AVERAGE(XO814:XO816)</f>
        <v>0.530652580815769</v>
      </c>
      <c r="XP842" s="1">
        <f>STDEVA(XO814:XO816)</f>
        <v>0.000447624774438391</v>
      </c>
      <c r="XQ842" s="1">
        <f t="shared" ref="XQ842:XQ844" si="820">XQ857</f>
        <v>0</v>
      </c>
      <c r="YW842" s="1">
        <f>AVERAGE(YW814:YW816)</f>
        <v>0.544534720708649</v>
      </c>
      <c r="YX842" s="1">
        <f>STDEVA(YW814:YW816)</f>
        <v>0.000368833806434974</v>
      </c>
      <c r="YY842" s="1">
        <f t="shared" ref="YY842:YY844" si="821">YY857</f>
        <v>0</v>
      </c>
    </row>
    <row r="843" spans="20:675">
      <c r="T843" s="1" t="s">
        <v>84</v>
      </c>
      <c r="U843" s="1">
        <f>AVERAGE(U817:U819)</f>
        <v>0.506802111427429</v>
      </c>
      <c r="V843" s="1">
        <f>STDEVA(U817:U819)</f>
        <v>0.000129653226181661</v>
      </c>
      <c r="W843" s="1" t="str">
        <f t="shared" si="798"/>
        <v>c</v>
      </c>
      <c r="X843" s="1">
        <f>AVERAGE(X817:X819)</f>
        <v>0.506738650826969</v>
      </c>
      <c r="Y843" s="1">
        <f>STDEVA(X817:X819)</f>
        <v>9.37172288263559e-5</v>
      </c>
      <c r="Z843" s="1" t="str">
        <f t="shared" si="799"/>
        <v>c</v>
      </c>
      <c r="AA843" s="1">
        <f>AVERAGE(AA817:AA819)</f>
        <v>0.516852909600646</v>
      </c>
      <c r="AB843" s="1">
        <f>STDEVA(AA817:AA819)</f>
        <v>7.29162951384087e-5</v>
      </c>
      <c r="AC843" s="1" t="str">
        <f t="shared" si="800"/>
        <v>c</v>
      </c>
      <c r="AD843" s="1">
        <f>AVERAGE(AD817:AD819)</f>
        <v>0.544613188751833</v>
      </c>
      <c r="AE843" s="1">
        <f>STDEVA(AD817:AD819)</f>
        <v>0.000256287699764275</v>
      </c>
      <c r="AF843" s="1" t="str">
        <f t="shared" si="801"/>
        <v>d</v>
      </c>
      <c r="AG843" s="1">
        <f>AVERAGE(AG817:AG819)</f>
        <v>0.556119366818109</v>
      </c>
      <c r="AH843" s="1">
        <f>STDEVA(AG817:AG819)</f>
        <v>3.201833801615e-5</v>
      </c>
      <c r="AI843" s="1" t="str">
        <f t="shared" si="802"/>
        <v>d</v>
      </c>
      <c r="GK843" s="1">
        <f>AVERAGE(GK817:GK819)</f>
        <v>0.507053618502411</v>
      </c>
      <c r="GL843" s="1">
        <f>STDEVA(GK817:GK819)</f>
        <v>8.49374748089579e-5</v>
      </c>
      <c r="GM843" s="1" t="str">
        <f t="shared" si="803"/>
        <v>bc</v>
      </c>
      <c r="GN843" s="1">
        <f>AVERAGE(GN817:GN819)</f>
        <v>0.507256036642939</v>
      </c>
      <c r="GO843" s="1">
        <f>STDEVA(GN817:GN819)</f>
        <v>7.77510768430635e-5</v>
      </c>
      <c r="GP843" s="1" t="str">
        <f t="shared" si="804"/>
        <v>c</v>
      </c>
      <c r="GQ843" s="1">
        <f>AVERAGE(GQ817:GQ819)</f>
        <v>0.516889697032094</v>
      </c>
      <c r="GR843" s="1">
        <f>STDEVA(GQ817:GQ819)</f>
        <v>0.000214751436831448</v>
      </c>
      <c r="GS843" s="1" t="str">
        <f t="shared" si="805"/>
        <v>c</v>
      </c>
      <c r="GT843" s="1">
        <f>AVERAGE(GT817:GT819)</f>
        <v>0.544633011803607</v>
      </c>
      <c r="GU843" s="1">
        <f>STDEVA(GT817:GT819)</f>
        <v>0.000541453931729831</v>
      </c>
      <c r="GV843" s="1" t="str">
        <f t="shared" si="806"/>
        <v>d</v>
      </c>
      <c r="GW843" s="1">
        <f>AVERAGE(GW817:GW819)</f>
        <v>0.556758361256263</v>
      </c>
      <c r="GX843" s="1">
        <f>STDEVA(GW817:GW819)</f>
        <v>0.000578031588947801</v>
      </c>
      <c r="GY843" s="1" t="str">
        <f t="shared" si="807"/>
        <v>e</v>
      </c>
      <c r="NA843" s="1">
        <f>AVERAGE(NA817:NA819)</f>
        <v>0.506664065011823</v>
      </c>
      <c r="NB843" s="1">
        <f>STDEVA(NA817:NA819)</f>
        <v>4.82407240680403e-5</v>
      </c>
      <c r="NC843" s="1" t="str">
        <f t="shared" si="808"/>
        <v>b</v>
      </c>
      <c r="ND843" s="1">
        <f>AVERAGE(ND817:ND819)</f>
        <v>0.506445389018114</v>
      </c>
      <c r="NE843" s="1">
        <f>STDEVA(ND817:ND819)</f>
        <v>0.000189400051025423</v>
      </c>
      <c r="NF843" s="1" t="str">
        <f t="shared" si="809"/>
        <v>cd</v>
      </c>
      <c r="NG843" s="1">
        <f>AVERAGE(NG817:NG819)</f>
        <v>0.515019261157479</v>
      </c>
      <c r="NH843" s="1">
        <f>STDEVA(NG817:NG819)</f>
        <v>6.62085928575494e-5</v>
      </c>
      <c r="NI843" s="1" t="str">
        <f t="shared" si="810"/>
        <v>c</v>
      </c>
      <c r="NJ843" s="1">
        <f>AVERAGE(NJ817:NJ819)</f>
        <v>0.53639261327117</v>
      </c>
      <c r="NK843" s="1">
        <f>STDEVA(NJ817:NJ819)</f>
        <v>0.00027403022589036</v>
      </c>
      <c r="NL843" s="1" t="str">
        <f t="shared" si="811"/>
        <v>f</v>
      </c>
      <c r="NM843" s="1">
        <f>AVERAGE(NM817:NM819)</f>
        <v>0.547725321418274</v>
      </c>
      <c r="NN843" s="1">
        <f>STDEVA(NM817:NM819)</f>
        <v>0.000914767165443645</v>
      </c>
      <c r="NO843" s="1" t="str">
        <f t="shared" si="812"/>
        <v>f</v>
      </c>
      <c r="TQ843" s="1">
        <f>AVERAGE(TQ817:TQ819)</f>
        <v>0.506483649631257</v>
      </c>
      <c r="TR843" s="1">
        <f>STDEVA(TQ817:TQ819)</f>
        <v>0.000141534039271889</v>
      </c>
      <c r="TS843" s="1" t="str">
        <f t="shared" si="813"/>
        <v>c</v>
      </c>
      <c r="TT843" s="1">
        <f>AVERAGE(TT817:TT819)</f>
        <v>0.506378873635518</v>
      </c>
      <c r="TU843" s="1">
        <f>STDEVA(TT817:TT819)</f>
        <v>4.81448077236477e-5</v>
      </c>
      <c r="TV843" s="1" t="str">
        <f t="shared" si="814"/>
        <v>d</v>
      </c>
      <c r="TW843" s="1">
        <f>AVERAGE(TW817:TW819)</f>
        <v>0.515011822456223</v>
      </c>
      <c r="TX843" s="1">
        <f>STDEVA(TW817:TW819)</f>
        <v>0.000140959591493933</v>
      </c>
      <c r="TY843" s="1" t="str">
        <f t="shared" si="815"/>
        <v>c</v>
      </c>
      <c r="TZ843" s="1">
        <f>AVERAGE(TZ817:TZ819)</f>
        <v>0.536737713772813</v>
      </c>
      <c r="UA843" s="1">
        <f>STDEVA(TZ817:TZ819)</f>
        <v>0.000548565364060662</v>
      </c>
      <c r="UB843" s="1" t="str">
        <f t="shared" si="816"/>
        <v>f</v>
      </c>
      <c r="UC843" s="1">
        <f>AVERAGE(UC817:UC819)</f>
        <v>0.548580418229866</v>
      </c>
      <c r="UD843" s="1">
        <f>STDEVA(UC817:UC819)</f>
        <v>0.000402942106283118</v>
      </c>
      <c r="UE843" s="1" t="str">
        <f t="shared" si="817"/>
        <v>cd</v>
      </c>
      <c r="UY843" s="1">
        <f>AVERAGE(UY817:UY819)</f>
        <v>0.506378873635518</v>
      </c>
      <c r="UZ843" s="1">
        <f>STDEVA(UY817:UY819)</f>
        <v>4.81448077236477e-5</v>
      </c>
      <c r="VA843" s="1">
        <f t="shared" si="818"/>
        <v>0</v>
      </c>
      <c r="WG843" s="1">
        <f>AVERAGE(WG817:WG819)</f>
        <v>0.515011822456223</v>
      </c>
      <c r="WH843" s="1">
        <f>STDEVA(WG817:WG819)</f>
        <v>0.000140959591493933</v>
      </c>
      <c r="WI843" s="1">
        <f t="shared" si="819"/>
        <v>0</v>
      </c>
      <c r="XO843" s="1">
        <f>AVERAGE(XO817:XO819)</f>
        <v>0.536737713772813</v>
      </c>
      <c r="XP843" s="1">
        <f>STDEVA(XO817:XO819)</f>
        <v>0.000548565364060662</v>
      </c>
      <c r="XQ843" s="1">
        <f t="shared" si="820"/>
        <v>0</v>
      </c>
      <c r="YW843" s="1">
        <f>AVERAGE(YW817:YW819)</f>
        <v>0.548580418229866</v>
      </c>
      <c r="YX843" s="1">
        <f>STDEVA(YW817:YW819)</f>
        <v>0.000402942106283118</v>
      </c>
      <c r="YY843" s="1">
        <f t="shared" si="821"/>
        <v>0</v>
      </c>
    </row>
    <row r="844" spans="20:675">
      <c r="T844" s="1" t="s">
        <v>85</v>
      </c>
      <c r="U844" s="1">
        <f>AVERAGE(U820:U822)</f>
        <v>0.504566005306447</v>
      </c>
      <c r="V844" s="1">
        <f>STDEVA(U820:U822)</f>
        <v>5.9201094831989e-5</v>
      </c>
      <c r="W844" s="1" t="str">
        <f t="shared" si="798"/>
        <v>ef</v>
      </c>
      <c r="X844" s="1">
        <f>AVERAGE(X820:X822)</f>
        <v>0.504509834819445</v>
      </c>
      <c r="Y844" s="1">
        <f>STDEVA(X820:X822)</f>
        <v>4.54754654590097e-5</v>
      </c>
      <c r="Z844" s="1" t="str">
        <f t="shared" si="799"/>
        <v>g</v>
      </c>
      <c r="AA844" s="1">
        <f>AVERAGE(AA820:AA822)</f>
        <v>0.514738811739882</v>
      </c>
      <c r="AB844" s="1">
        <f>STDEVA(AA820:AA822)</f>
        <v>7.14349027044485e-5</v>
      </c>
      <c r="AC844" s="1" t="str">
        <f t="shared" si="800"/>
        <v>d</v>
      </c>
      <c r="AD844" s="1">
        <f>AVERAGE(AD820:AD822)</f>
        <v>0.547128596512441</v>
      </c>
      <c r="AE844" s="1">
        <f>STDEVA(AD820:AD822)</f>
        <v>0.00114781989628311</v>
      </c>
      <c r="AF844" s="1" t="str">
        <f t="shared" si="801"/>
        <v>c</v>
      </c>
      <c r="AG844" s="1">
        <f>AVERAGE(AG820:AG822)</f>
        <v>0.564937191341015</v>
      </c>
      <c r="AH844" s="1">
        <f>STDEVA(AG820:AG822)</f>
        <v>0.00135839283995539</v>
      </c>
      <c r="AI844" s="1" t="str">
        <f t="shared" si="802"/>
        <v>b</v>
      </c>
      <c r="GK844" s="1">
        <f>AVERAGE(GK820:GK822)</f>
        <v>0.504605487622313</v>
      </c>
      <c r="GL844" s="1">
        <f>STDEVA(GK820:GK822)</f>
        <v>0.000117424015714614</v>
      </c>
      <c r="GM844" s="1" t="str">
        <f t="shared" si="803"/>
        <v>e</v>
      </c>
      <c r="GN844" s="1">
        <f>AVERAGE(GN820:GN822)</f>
        <v>0.504573347579679</v>
      </c>
      <c r="GO844" s="1">
        <f>STDEVA(GN820:GN822)</f>
        <v>3.47916845851384e-5</v>
      </c>
      <c r="GP844" s="1" t="str">
        <f t="shared" si="804"/>
        <v>gh</v>
      </c>
      <c r="GQ844" s="1">
        <f>AVERAGE(GQ820:GQ822)</f>
        <v>0.514946310044675</v>
      </c>
      <c r="GR844" s="1">
        <f>STDEVA(GQ820:GQ822)</f>
        <v>0.000164498920031697</v>
      </c>
      <c r="GS844" s="1" t="str">
        <f t="shared" si="805"/>
        <v>d</v>
      </c>
      <c r="GT844" s="1">
        <f>AVERAGE(GT820:GT822)</f>
        <v>0.546700559025549</v>
      </c>
      <c r="GU844" s="1">
        <f>STDEVA(GT820:GT822)</f>
        <v>0.00132583061353715</v>
      </c>
      <c r="GV844" s="1" t="str">
        <f t="shared" si="806"/>
        <v>c</v>
      </c>
      <c r="GW844" s="1">
        <f>AVERAGE(GW820:GW822)</f>
        <v>0.56549004207232</v>
      </c>
      <c r="GX844" s="1">
        <f>STDEVA(GW820:GW822)</f>
        <v>0.00083938760850186</v>
      </c>
      <c r="GY844" s="1" t="str">
        <f t="shared" si="807"/>
        <v>c</v>
      </c>
      <c r="NA844" s="1">
        <f>AVERAGE(NA820:NA822)</f>
        <v>0.504115850652477</v>
      </c>
      <c r="NB844" s="1">
        <f>STDEVA(NA820:NA822)</f>
        <v>3.28367023351777e-5</v>
      </c>
      <c r="NC844" s="1" t="str">
        <f t="shared" si="808"/>
        <v>e</v>
      </c>
      <c r="ND844" s="1">
        <f>AVERAGE(ND820:ND822)</f>
        <v>0.50420178843132</v>
      </c>
      <c r="NE844" s="1">
        <f>STDEVA(ND820:ND822)</f>
        <v>5.53973356326028e-5</v>
      </c>
      <c r="NF844" s="1" t="str">
        <f t="shared" si="809"/>
        <v>f</v>
      </c>
      <c r="NG844" s="1">
        <f>AVERAGE(NG820:NG822)</f>
        <v>0.512354001752253</v>
      </c>
      <c r="NH844" s="1">
        <f>STDEVA(NG820:NG822)</f>
        <v>9.10842272945312e-5</v>
      </c>
      <c r="NI844" s="1" t="str">
        <f t="shared" si="810"/>
        <v>d</v>
      </c>
      <c r="NJ844" s="1">
        <f>AVERAGE(NJ820:NJ822)</f>
        <v>0.544664480039513</v>
      </c>
      <c r="NK844" s="1">
        <f>STDEVA(NJ820:NJ822)</f>
        <v>0.000173315456794756</v>
      </c>
      <c r="NL844" s="1" t="str">
        <f t="shared" si="811"/>
        <v>c</v>
      </c>
      <c r="NM844" s="1">
        <f>AVERAGE(NM820:NM822)</f>
        <v>0.558172688992416</v>
      </c>
      <c r="NN844" s="1">
        <f>STDEVA(NM820:NM822)</f>
        <v>0.00077353116631335</v>
      </c>
      <c r="NO844" s="1" t="str">
        <f t="shared" si="812"/>
        <v>c</v>
      </c>
      <c r="TQ844" s="1">
        <f>AVERAGE(TQ820:TQ822)</f>
        <v>0.504169075180745</v>
      </c>
      <c r="TR844" s="1">
        <f>STDEVA(TQ820:TQ822)</f>
        <v>5.32081717890634e-5</v>
      </c>
      <c r="TS844" s="1" t="str">
        <f t="shared" si="813"/>
        <v>e</v>
      </c>
      <c r="TT844" s="1">
        <f>AVERAGE(TT820:TT822)</f>
        <v>0.504351824777611</v>
      </c>
      <c r="TU844" s="1">
        <f>STDEVA(TT820:TT822)</f>
        <v>9.76008350635243e-5</v>
      </c>
      <c r="TV844" s="1" t="str">
        <f t="shared" si="814"/>
        <v>f</v>
      </c>
      <c r="TW844" s="1">
        <f>AVERAGE(TW820:TW822)</f>
        <v>0.512359009866662</v>
      </c>
      <c r="TX844" s="1">
        <f>STDEVA(TW820:TW822)</f>
        <v>0.000145321313847212</v>
      </c>
      <c r="TY844" s="1" t="str">
        <f t="shared" si="815"/>
        <v>d</v>
      </c>
      <c r="TZ844" s="1">
        <f>AVERAGE(TZ820:TZ822)</f>
        <v>0.543638429057949</v>
      </c>
      <c r="UA844" s="1">
        <f>STDEVA(TZ820:TZ822)</f>
        <v>0.000804555417611562</v>
      </c>
      <c r="UB844" s="1" t="str">
        <f t="shared" si="816"/>
        <v>c</v>
      </c>
      <c r="UC844" s="1">
        <f>AVERAGE(UC820:UC822)</f>
        <v>0.558862262083242</v>
      </c>
      <c r="UD844" s="1">
        <f>STDEVA(UC820:UC822)</f>
        <v>0.000437182309942827</v>
      </c>
      <c r="UE844" s="1" t="str">
        <f t="shared" si="817"/>
        <v>b</v>
      </c>
      <c r="UY844" s="1">
        <f>AVERAGE(UY820:UY822)</f>
        <v>0.504351824777611</v>
      </c>
      <c r="UZ844" s="1">
        <f>STDEVA(UY820:UY822)</f>
        <v>9.76008350635243e-5</v>
      </c>
      <c r="VA844" s="1">
        <f t="shared" si="818"/>
        <v>0</v>
      </c>
      <c r="WG844" s="1">
        <f>AVERAGE(WG820:WG822)</f>
        <v>0.512359009866662</v>
      </c>
      <c r="WH844" s="1">
        <f>STDEVA(WG820:WG822)</f>
        <v>0.000145321313847212</v>
      </c>
      <c r="WI844" s="1">
        <f t="shared" si="819"/>
        <v>0</v>
      </c>
      <c r="XO844" s="1">
        <f>AVERAGE(XO820:XO822)</f>
        <v>0.543638429057949</v>
      </c>
      <c r="XP844" s="1">
        <f>STDEVA(XO820:XO822)</f>
        <v>0.000804555417611562</v>
      </c>
      <c r="XQ844" s="1">
        <f t="shared" si="820"/>
        <v>0</v>
      </c>
      <c r="YW844" s="1">
        <f>AVERAGE(YW820:YW822)</f>
        <v>0.558862262083242</v>
      </c>
      <c r="YX844" s="1">
        <f>STDEVA(YW820:YW822)</f>
        <v>0.000437182309942827</v>
      </c>
      <c r="YY844" s="1">
        <f t="shared" si="821"/>
        <v>0</v>
      </c>
    </row>
    <row r="845" spans="20:673">
      <c r="T845" s="1" t="s">
        <v>103</v>
      </c>
      <c r="U845" s="1">
        <f>AVERAGE(U814:U822)</f>
        <v>0.505993410333932</v>
      </c>
      <c r="X845" s="1">
        <f>AVERAGE(X814:X822)</f>
        <v>0.505910040542906</v>
      </c>
      <c r="AA845" s="1">
        <f>AVERAGE(AA814:AA822)</f>
        <v>0.516014847894275</v>
      </c>
      <c r="AD845" s="1">
        <f>AVERAGE(AD814:AD822)</f>
        <v>0.54295011472916</v>
      </c>
      <c r="AG845" s="1">
        <f>AVERAGE(AG814:AG822)</f>
        <v>0.557145293126593</v>
      </c>
      <c r="GK845" s="1">
        <f>AVERAGE(GK814:GK822)</f>
        <v>0.506074468777067</v>
      </c>
      <c r="GN845" s="1">
        <f>AVERAGE(GN814:GN822)</f>
        <v>0.50611206608157</v>
      </c>
      <c r="GQ845" s="1">
        <f>AVERAGE(GQ814:GQ822)</f>
        <v>0.516119244443481</v>
      </c>
      <c r="GT845" s="1">
        <f>AVERAGE(GT814:GT822)</f>
        <v>0.542829803799201</v>
      </c>
      <c r="GW845" s="1">
        <f>AVERAGE(GW814:GW822)</f>
        <v>0.557785860563194</v>
      </c>
      <c r="NA845" s="1">
        <f>AVERAGE(NA814:NA822)</f>
        <v>0.505628939272199</v>
      </c>
      <c r="ND845" s="1">
        <f>AVERAGE(ND814:ND822)</f>
        <v>0.505646162482918</v>
      </c>
      <c r="NG845" s="1">
        <f>AVERAGE(NG814:NG822)</f>
        <v>0.514113505958497</v>
      </c>
      <c r="NJ845" s="1">
        <f>AVERAGE(NJ814:NJ822)</f>
        <v>0.53724745114301</v>
      </c>
      <c r="NM845" s="1">
        <f>AVERAGE(NM814:NM822)</f>
        <v>0.549888027076638</v>
      </c>
      <c r="TQ845" s="1">
        <f>AVERAGE(TQ814:TQ822)</f>
        <v>0.505642312915853</v>
      </c>
      <c r="TT845" s="1">
        <f>AVERAGE(TT814:TT822)</f>
        <v>0.505719262888827</v>
      </c>
      <c r="TW845" s="1">
        <f>AVERAGE(TW814:TW822)</f>
        <v>0.514081275491199</v>
      </c>
      <c r="TZ845" s="1">
        <f>AVERAGE(TZ814:TZ822)</f>
        <v>0.537009574548844</v>
      </c>
      <c r="UC845" s="1">
        <f>AVERAGE(UC814:UC822)</f>
        <v>0.550659133673919</v>
      </c>
      <c r="UY845" s="1">
        <f>AVERAGE(UY814:UY822)</f>
        <v>0.505719262888827</v>
      </c>
      <c r="WG845" s="1">
        <f>AVERAGE(WG814:WG822)</f>
        <v>0.514081275491199</v>
      </c>
      <c r="XO845" s="1">
        <f>AVERAGE(XO814:XO822)</f>
        <v>0.537009574548844</v>
      </c>
      <c r="YW845" s="1">
        <f>AVERAGE(YW814:YW822)</f>
        <v>0.550659133673919</v>
      </c>
    </row>
    <row r="846" spans="20:675">
      <c r="T846" s="1" t="s">
        <v>86</v>
      </c>
      <c r="U846" s="1">
        <f>AVERAGE(U823:U825)</f>
        <v>0.506514584589222</v>
      </c>
      <c r="V846" s="1">
        <f>STDEVA(U823:U825)</f>
        <v>7.03670795666343e-5</v>
      </c>
      <c r="W846" s="1" t="str">
        <f t="shared" ref="W846:W848" si="822">W860</f>
        <v>d</v>
      </c>
      <c r="X846" s="1">
        <f>AVERAGE(X823:X825)</f>
        <v>0.506539753800365</v>
      </c>
      <c r="Y846" s="1">
        <f>STDEVA(X823:X825)</f>
        <v>9.17167748452951e-5</v>
      </c>
      <c r="Z846" s="1" t="str">
        <f t="shared" ref="Z846:Z848" si="823">Z860</f>
        <v>de</v>
      </c>
      <c r="AA846" s="1">
        <f>AVERAGE(AA823:AA825)</f>
        <v>0.516791378398512</v>
      </c>
      <c r="AB846" s="1">
        <f>STDEVA(AA823:AA825)</f>
        <v>0.000163785027747039</v>
      </c>
      <c r="AC846" s="1" t="str">
        <f t="shared" ref="AC846:AC848" si="824">AC860</f>
        <v>c</v>
      </c>
      <c r="AD846" s="1">
        <f>AVERAGE(AD823:AD825)</f>
        <v>0.538011026701714</v>
      </c>
      <c r="AE846" s="1">
        <f>STDEVA(AD823:AD825)</f>
        <v>0.00071136223147851</v>
      </c>
      <c r="AF846" s="1" t="str">
        <f t="shared" ref="AF846:AF848" si="825">AF860</f>
        <v>e</v>
      </c>
      <c r="AG846" s="1">
        <f>AVERAGE(AG823:AG825)</f>
        <v>0.551608353743305</v>
      </c>
      <c r="AH846" s="1">
        <f>STDEVA(AG823:AG825)</f>
        <v>0.000841321819321195</v>
      </c>
      <c r="AI846" s="1" t="str">
        <f t="shared" ref="AI846:AI848" si="826">AI860</f>
        <v>f</v>
      </c>
      <c r="GK846" s="1">
        <f>AVERAGE(GK823:GK825)</f>
        <v>0.506590890749292</v>
      </c>
      <c r="GL846" s="1">
        <f>STDEVA(GK823:GK825)</f>
        <v>0.000138285998048767</v>
      </c>
      <c r="GM846" s="1" t="str">
        <f t="shared" ref="GM846:GM848" si="827">GM860</f>
        <v>d</v>
      </c>
      <c r="GN846" s="1">
        <f>AVERAGE(GN823:GN825)</f>
        <v>0.506701811041653</v>
      </c>
      <c r="GO846" s="1">
        <f>STDEVA(GN823:GN825)</f>
        <v>0.000138031806020267</v>
      </c>
      <c r="GP846" s="1" t="str">
        <f t="shared" ref="GP846:GP848" si="828">GP860</f>
        <v>d</v>
      </c>
      <c r="GQ846" s="1">
        <f>AVERAGE(GQ823:GQ825)</f>
        <v>0.516765932265832</v>
      </c>
      <c r="GR846" s="1">
        <f>STDEVA(GQ823:GQ825)</f>
        <v>0.00018032442090983</v>
      </c>
      <c r="GS846" s="1" t="str">
        <f t="shared" ref="GS846:GS848" si="829">GS860</f>
        <v>c</v>
      </c>
      <c r="GT846" s="1">
        <f>AVERAGE(GT823:GT825)</f>
        <v>0.538493314355969</v>
      </c>
      <c r="GU846" s="1">
        <f>STDEVA(GT823:GT825)</f>
        <v>0.00041925778976541</v>
      </c>
      <c r="GV846" s="1" t="str">
        <f t="shared" ref="GV846:GV848" si="830">GV860</f>
        <v>e</v>
      </c>
      <c r="GW846" s="1">
        <f>AVERAGE(GW823:GW825)</f>
        <v>0.550856076991594</v>
      </c>
      <c r="GX846" s="1">
        <f>STDEVA(GW823:GW825)</f>
        <v>0.00058060257603926</v>
      </c>
      <c r="GY846" s="1" t="str">
        <f t="shared" ref="GY846:GY848" si="831">GY860</f>
        <v>f</v>
      </c>
      <c r="NA846" s="1">
        <f>AVERAGE(NA823:NA825)</f>
        <v>0.506300757970808</v>
      </c>
      <c r="NB846" s="1">
        <f>STDEVA(NA823:NA825)</f>
        <v>0.000148268653032509</v>
      </c>
      <c r="NC846" s="1" t="str">
        <f t="shared" ref="NC846:NC848" si="832">NC860</f>
        <v>c</v>
      </c>
      <c r="ND846" s="1">
        <f>AVERAGE(ND823:ND825)</f>
        <v>0.506402358074349</v>
      </c>
      <c r="NE846" s="1">
        <f>STDEVA(ND823:ND825)</f>
        <v>5.69462025406079e-5</v>
      </c>
      <c r="NF846" s="1" t="str">
        <f t="shared" ref="NF846:NF848" si="833">NF860</f>
        <v>cd</v>
      </c>
      <c r="NG846" s="1">
        <f>AVERAGE(NG823:NG825)</f>
        <v>0.514783296719623</v>
      </c>
      <c r="NH846" s="1">
        <f>STDEVA(NG823:NG825)</f>
        <v>0.000209460301795047</v>
      </c>
      <c r="NI846" s="1" t="str">
        <f t="shared" ref="NI846:NI848" si="834">NI860</f>
        <v>c</v>
      </c>
      <c r="NJ846" s="1">
        <f>AVERAGE(NJ823:NJ825)</f>
        <v>0.531598758134329</v>
      </c>
      <c r="NK846" s="1">
        <f>STDEVA(NJ823:NJ825)</f>
        <v>0.000315113101232137</v>
      </c>
      <c r="NL846" s="1" t="str">
        <f t="shared" ref="NL846:NL848" si="835">NL860</f>
        <v>g</v>
      </c>
      <c r="NM846" s="1">
        <f>AVERAGE(NM823:NM825)</f>
        <v>0.544379652365268</v>
      </c>
      <c r="NN846" s="1">
        <f>STDEVA(NM823:NM825)</f>
        <v>0.00108459051681365</v>
      </c>
      <c r="NO846" s="1" t="str">
        <f t="shared" ref="NO846:NO848" si="836">NO860</f>
        <v>g</v>
      </c>
      <c r="TQ846" s="1">
        <f>AVERAGE(TQ823:TQ825)</f>
        <v>0.506225030329108</v>
      </c>
      <c r="TR846" s="1">
        <f>STDEVA(TQ823:TQ825)</f>
        <v>0.000114079801451364</v>
      </c>
      <c r="TS846" s="1" t="str">
        <f t="shared" ref="TS846:TS848" si="837">TS860</f>
        <v>d</v>
      </c>
      <c r="TT846" s="1">
        <f>AVERAGE(TT823:TT825)</f>
        <v>0.506386640680136</v>
      </c>
      <c r="TU846" s="1">
        <f>STDEVA(TT823:TT825)</f>
        <v>4.18825637812392e-5</v>
      </c>
      <c r="TV846" s="1" t="str">
        <f t="shared" ref="TV846:TV848" si="838">TV860</f>
        <v>d</v>
      </c>
      <c r="TW846" s="1">
        <f>AVERAGE(TW823:TW825)</f>
        <v>0.514749393535174</v>
      </c>
      <c r="TX846" s="1">
        <f>STDEVA(TW823:TW825)</f>
        <v>8.76674621014169e-5</v>
      </c>
      <c r="TY846" s="1" t="str">
        <f t="shared" ref="TY846:TY848" si="839">TY860</f>
        <v>c</v>
      </c>
      <c r="TZ846" s="1">
        <f>AVERAGE(TZ823:TZ825)</f>
        <v>0.53162581746365</v>
      </c>
      <c r="UA846" s="1">
        <f>STDEVA(TZ823:TZ825)</f>
        <v>0.000694116419861353</v>
      </c>
      <c r="UB846" s="1" t="str">
        <f t="shared" ref="UB846:UB848" si="840">UB860</f>
        <v>g</v>
      </c>
      <c r="UC846" s="1">
        <f>AVERAGE(UC823:UC825)</f>
        <v>0.544704018097596</v>
      </c>
      <c r="UD846" s="1">
        <f>STDEVA(UC823:UC825)</f>
        <v>0.000594999273915583</v>
      </c>
      <c r="UE846" s="1" t="str">
        <f t="shared" ref="UE846:UE848" si="841">UE860</f>
        <v>de</v>
      </c>
      <c r="UY846" s="1">
        <f>AVERAGE(UY823:UY825)</f>
        <v>0.506386640680136</v>
      </c>
      <c r="UZ846" s="1">
        <f>STDEVA(UY823:UY825)</f>
        <v>4.18825637812392e-5</v>
      </c>
      <c r="VA846" s="1">
        <f t="shared" ref="VA846:VA848" si="842">VA860</f>
        <v>0</v>
      </c>
      <c r="WG846" s="1">
        <f>AVERAGE(WG823:WG825)</f>
        <v>0.514749393535174</v>
      </c>
      <c r="WH846" s="1">
        <f>STDEVA(WG823:WG825)</f>
        <v>8.76674621014169e-5</v>
      </c>
      <c r="WI846" s="1">
        <f t="shared" ref="WI846:WI848" si="843">WI860</f>
        <v>0</v>
      </c>
      <c r="XO846" s="1">
        <f>AVERAGE(XO823:XO825)</f>
        <v>0.53162581746365</v>
      </c>
      <c r="XP846" s="1">
        <f>STDEVA(XO823:XO825)</f>
        <v>0.000694116419861353</v>
      </c>
      <c r="XQ846" s="1">
        <f t="shared" ref="XQ846:XQ848" si="844">XQ860</f>
        <v>0</v>
      </c>
      <c r="YW846" s="1">
        <f>AVERAGE(YW823:YW825)</f>
        <v>0.544704018097596</v>
      </c>
      <c r="YX846" s="1">
        <f>STDEVA(YW823:YW825)</f>
        <v>0.000594999273915583</v>
      </c>
      <c r="YY846" s="1">
        <f t="shared" ref="YY846:YY848" si="845">YY860</f>
        <v>0</v>
      </c>
    </row>
    <row r="847" spans="20:675">
      <c r="T847" s="1" t="s">
        <v>87</v>
      </c>
      <c r="U847" s="1">
        <f>AVERAGE(U826:U828)</f>
        <v>0.506781407426666</v>
      </c>
      <c r="V847" s="1">
        <f>STDEVA(U826:U828)</f>
        <v>9.4999713952052e-5</v>
      </c>
      <c r="W847" s="1" t="str">
        <f t="shared" si="822"/>
        <v>c</v>
      </c>
      <c r="X847" s="1">
        <f>AVERAGE(X826:X828)</f>
        <v>0.506710874266784</v>
      </c>
      <c r="Y847" s="1">
        <f>STDEVA(X826:X828)</f>
        <v>7.18005082229512e-5</v>
      </c>
      <c r="Z847" s="1" t="str">
        <f t="shared" si="823"/>
        <v>cd</v>
      </c>
      <c r="AA847" s="1">
        <f>AVERAGE(AA826:AA828)</f>
        <v>0.516717778193773</v>
      </c>
      <c r="AB847" s="1">
        <f>STDEVA(AA826:AA828)</f>
        <v>0.000191949433718755</v>
      </c>
      <c r="AC847" s="1" t="str">
        <f t="shared" si="824"/>
        <v>c</v>
      </c>
      <c r="AD847" s="1">
        <f>AVERAGE(AD826:AD828)</f>
        <v>0.54493780668681</v>
      </c>
      <c r="AE847" s="1">
        <f>STDEVA(AD826:AD828)</f>
        <v>0.00116939801089714</v>
      </c>
      <c r="AF847" s="1" t="str">
        <f t="shared" si="825"/>
        <v>d</v>
      </c>
      <c r="AG847" s="1">
        <f>AVERAGE(AG826:AG828)</f>
        <v>0.55419478010783</v>
      </c>
      <c r="AH847" s="1">
        <f>STDEVA(AG826:AG828)</f>
        <v>0.00114619381997517</v>
      </c>
      <c r="AI847" s="1" t="str">
        <f t="shared" si="826"/>
        <v>e</v>
      </c>
      <c r="GK847" s="1">
        <f>AVERAGE(GK826:GK828)</f>
        <v>0.506883989766224</v>
      </c>
      <c r="GL847" s="1">
        <f>STDEVA(GK826:GK828)</f>
        <v>0.000100363597875063</v>
      </c>
      <c r="GM847" s="1" t="str">
        <f t="shared" si="827"/>
        <v>c</v>
      </c>
      <c r="GN847" s="1">
        <f>AVERAGE(GN826:GN828)</f>
        <v>0.507149370286545</v>
      </c>
      <c r="GO847" s="1">
        <f>STDEVA(GN826:GN828)</f>
        <v>0.000135269706528186</v>
      </c>
      <c r="GP847" s="1" t="str">
        <f t="shared" si="828"/>
        <v>c</v>
      </c>
      <c r="GQ847" s="1">
        <f>AVERAGE(GQ826:GQ828)</f>
        <v>0.516780974154163</v>
      </c>
      <c r="GR847" s="1">
        <f>STDEVA(GQ826:GQ828)</f>
        <v>6.69566133377857e-5</v>
      </c>
      <c r="GS847" s="1" t="str">
        <f t="shared" si="829"/>
        <v>c</v>
      </c>
      <c r="GT847" s="1">
        <f>AVERAGE(GT826:GT828)</f>
        <v>0.545911372018977</v>
      </c>
      <c r="GU847" s="1">
        <f>STDEVA(GT826:GT828)</f>
        <v>0.000260661883802536</v>
      </c>
      <c r="GV847" s="1" t="str">
        <f t="shared" si="830"/>
        <v>c</v>
      </c>
      <c r="GW847" s="1">
        <f>AVERAGE(GW826:GW828)</f>
        <v>0.556781778914898</v>
      </c>
      <c r="GX847" s="1">
        <f>STDEVA(GW826:GW828)</f>
        <v>0.00129700150833137</v>
      </c>
      <c r="GY847" s="1" t="str">
        <f t="shared" si="831"/>
        <v>e</v>
      </c>
      <c r="NA847" s="1">
        <f>AVERAGE(NA826:NA828)</f>
        <v>0.506647651384935</v>
      </c>
      <c r="NB847" s="1">
        <f>STDEVA(NA826:NA828)</f>
        <v>7.37997647195284e-5</v>
      </c>
      <c r="NC847" s="1" t="str">
        <f t="shared" si="832"/>
        <v>b</v>
      </c>
      <c r="ND847" s="1">
        <f>AVERAGE(ND826:ND828)</f>
        <v>0.506538147917218</v>
      </c>
      <c r="NE847" s="1">
        <f>STDEVA(ND826:ND828)</f>
        <v>6.85492983975839e-5</v>
      </c>
      <c r="NF847" s="1" t="str">
        <f t="shared" si="833"/>
        <v>c</v>
      </c>
      <c r="NG847" s="1">
        <f>AVERAGE(NG826:NG828)</f>
        <v>0.51513058013886</v>
      </c>
      <c r="NH847" s="1">
        <f>STDEVA(NG826:NG828)</f>
        <v>0.000129696841727652</v>
      </c>
      <c r="NI847" s="1" t="str">
        <f t="shared" si="834"/>
        <v>c</v>
      </c>
      <c r="NJ847" s="1">
        <f>AVERAGE(NJ826:NJ828)</f>
        <v>0.538330673466095</v>
      </c>
      <c r="NK847" s="1">
        <f>STDEVA(NJ826:NJ828)</f>
        <v>0.000520761452518859</v>
      </c>
      <c r="NL847" s="1" t="str">
        <f t="shared" si="835"/>
        <v>e</v>
      </c>
      <c r="NM847" s="1">
        <f>AVERAGE(NM826:NM828)</f>
        <v>0.549425484708802</v>
      </c>
      <c r="NN847" s="1">
        <f>STDEVA(NM826:NM828)</f>
        <v>0.000463892003493407</v>
      </c>
      <c r="NO847" s="1" t="str">
        <f t="shared" si="836"/>
        <v>e</v>
      </c>
      <c r="TQ847" s="1">
        <f>AVERAGE(TQ826:TQ828)</f>
        <v>0.506556308569116</v>
      </c>
      <c r="TR847" s="1">
        <f>STDEVA(TQ826:TQ828)</f>
        <v>7.49929036835838e-5</v>
      </c>
      <c r="TS847" s="1" t="str">
        <f t="shared" si="837"/>
        <v>c</v>
      </c>
      <c r="TT847" s="1">
        <f>AVERAGE(TT826:TT828)</f>
        <v>0.506602216558821</v>
      </c>
      <c r="TU847" s="1">
        <f>STDEVA(TT826:TT828)</f>
        <v>8.42765634420687e-5</v>
      </c>
      <c r="TV847" s="1" t="str">
        <f t="shared" si="838"/>
        <v>c</v>
      </c>
      <c r="TW847" s="1">
        <f>AVERAGE(TW826:TW828)</f>
        <v>0.515206726503211</v>
      </c>
      <c r="TX847" s="1">
        <f>STDEVA(TW826:TW828)</f>
        <v>6.58041605578298e-5</v>
      </c>
      <c r="TY847" s="1" t="str">
        <f t="shared" si="839"/>
        <v>c</v>
      </c>
      <c r="TZ847" s="1">
        <f>AVERAGE(TZ826:TZ828)</f>
        <v>0.538362065181778</v>
      </c>
      <c r="UA847" s="1">
        <f>STDEVA(TZ826:TZ828)</f>
        <v>8.64203827960488e-5</v>
      </c>
      <c r="UB847" s="1" t="str">
        <f t="shared" si="840"/>
        <v>e</v>
      </c>
      <c r="UC847" s="1">
        <f>AVERAGE(UC826:UC828)</f>
        <v>0.529059093722337</v>
      </c>
      <c r="UD847" s="1">
        <f>STDEVA(UC826:UC828)</f>
        <v>0.013977052912082</v>
      </c>
      <c r="UE847" s="1" t="str">
        <f t="shared" si="841"/>
        <v>f</v>
      </c>
      <c r="UY847" s="1">
        <f>AVERAGE(UY826:UY828)</f>
        <v>0.506602216558821</v>
      </c>
      <c r="UZ847" s="1">
        <f>STDEVA(UY826:UY828)</f>
        <v>8.42765634420687e-5</v>
      </c>
      <c r="VA847" s="1">
        <f t="shared" si="842"/>
        <v>0</v>
      </c>
      <c r="WG847" s="1">
        <f>AVERAGE(WG826:WG828)</f>
        <v>0.515206726503211</v>
      </c>
      <c r="WH847" s="1">
        <f>STDEVA(WG826:WG828)</f>
        <v>6.58041605578298e-5</v>
      </c>
      <c r="WI847" s="1">
        <f t="shared" si="843"/>
        <v>0</v>
      </c>
      <c r="XO847" s="1">
        <f>AVERAGE(XO826:XO828)</f>
        <v>0.538362065181778</v>
      </c>
      <c r="XP847" s="1">
        <f>STDEVA(XO826:XO828)</f>
        <v>8.64203827960488e-5</v>
      </c>
      <c r="XQ847" s="1">
        <f t="shared" si="844"/>
        <v>0</v>
      </c>
      <c r="YW847" s="1">
        <f>AVERAGE(YW826:YW828)</f>
        <v>0.529059093722337</v>
      </c>
      <c r="YX847" s="1">
        <f>STDEVA(YW826:YW828)</f>
        <v>0.013977052912082</v>
      </c>
      <c r="YY847" s="1">
        <f t="shared" si="845"/>
        <v>0</v>
      </c>
    </row>
    <row r="848" spans="20:675">
      <c r="T848" s="1" t="s">
        <v>88</v>
      </c>
      <c r="U848" s="1">
        <f>AVERAGE(U829:U831)</f>
        <v>0.504442400738898</v>
      </c>
      <c r="V848" s="1">
        <f>STDEVA(U829:U831)</f>
        <v>0.000119161247483617</v>
      </c>
      <c r="W848" s="1" t="str">
        <f t="shared" si="822"/>
        <v>f</v>
      </c>
      <c r="X848" s="1">
        <f>AVERAGE(X829:X831)</f>
        <v>0.504589905055063</v>
      </c>
      <c r="Y848" s="1">
        <f>STDEVA(X829:X831)</f>
        <v>0.000103090058225903</v>
      </c>
      <c r="Z848" s="1" t="str">
        <f t="shared" si="823"/>
        <v>g</v>
      </c>
      <c r="AA848" s="1">
        <f>AVERAGE(AA829:AA831)</f>
        <v>0.514793652392007</v>
      </c>
      <c r="AB848" s="1">
        <f>STDEVA(AA829:AA831)</f>
        <v>0.000151728182839474</v>
      </c>
      <c r="AC848" s="1" t="str">
        <f t="shared" si="824"/>
        <v>d</v>
      </c>
      <c r="AD848" s="1">
        <f>AVERAGE(AD829:AD831)</f>
        <v>0.549755490492799</v>
      </c>
      <c r="AE848" s="1">
        <f>STDEVA(AD829:AD831)</f>
        <v>0.000393414263612088</v>
      </c>
      <c r="AF848" s="1" t="str">
        <f t="shared" si="825"/>
        <v>b</v>
      </c>
      <c r="AG848" s="1">
        <f>AVERAGE(AG829:AG831)</f>
        <v>0.566726936401421</v>
      </c>
      <c r="AH848" s="1">
        <f>STDEVA(AG829:AG831)</f>
        <v>0.00161574765231997</v>
      </c>
      <c r="AI848" s="1" t="str">
        <f t="shared" si="826"/>
        <v>b</v>
      </c>
      <c r="GK848" s="1">
        <f>AVERAGE(GK829:GK831)</f>
        <v>0.504618859735991</v>
      </c>
      <c r="GL848" s="1">
        <f>STDEVA(GK829:GK831)</f>
        <v>0.00022931947345739</v>
      </c>
      <c r="GM848" s="1" t="str">
        <f t="shared" si="827"/>
        <v>e</v>
      </c>
      <c r="GN848" s="1">
        <f>AVERAGE(GN829:GN831)</f>
        <v>0.504646333910144</v>
      </c>
      <c r="GO848" s="1">
        <f>STDEVA(GN829:GN831)</f>
        <v>4.61105935220657e-5</v>
      </c>
      <c r="GP848" s="1" t="str">
        <f t="shared" si="828"/>
        <v>g</v>
      </c>
      <c r="GQ848" s="1">
        <f>AVERAGE(GQ829:GQ831)</f>
        <v>0.515022020440587</v>
      </c>
      <c r="GR848" s="1">
        <f>STDEVA(GQ829:GQ831)</f>
        <v>5.73014605846787e-5</v>
      </c>
      <c r="GS848" s="1" t="str">
        <f t="shared" si="829"/>
        <v>d</v>
      </c>
      <c r="GT848" s="1">
        <f>AVERAGE(GT829:GT831)</f>
        <v>0.550130073050145</v>
      </c>
      <c r="GU848" s="1">
        <f>STDEVA(GT829:GT831)</f>
        <v>0.000559516578558135</v>
      </c>
      <c r="GV848" s="1" t="str">
        <f t="shared" si="830"/>
        <v>b</v>
      </c>
      <c r="GW848" s="1">
        <f>AVERAGE(GW829:GW831)</f>
        <v>0.567564761946424</v>
      </c>
      <c r="GX848" s="1">
        <f>STDEVA(GW829:GW831)</f>
        <v>0.000514655937343864</v>
      </c>
      <c r="GY848" s="1" t="str">
        <f t="shared" si="831"/>
        <v>b</v>
      </c>
      <c r="NA848" s="1">
        <f>AVERAGE(NA829:NA831)</f>
        <v>0.504175268514284</v>
      </c>
      <c r="NB848" s="1">
        <f>STDEVA(NA829:NA831)</f>
        <v>6.65552473783016e-5</v>
      </c>
      <c r="NC848" s="1" t="str">
        <f t="shared" si="832"/>
        <v>e</v>
      </c>
      <c r="ND848" s="1">
        <f>AVERAGE(ND829:ND831)</f>
        <v>0.504210605996468</v>
      </c>
      <c r="NE848" s="1">
        <f>STDEVA(ND829:ND831)</f>
        <v>0.000144042751062197</v>
      </c>
      <c r="NF848" s="1" t="str">
        <f t="shared" si="833"/>
        <v>f</v>
      </c>
      <c r="NG848" s="1">
        <f>AVERAGE(NG829:NG831)</f>
        <v>0.5126448629024</v>
      </c>
      <c r="NH848" s="1">
        <f>STDEVA(NG829:NG831)</f>
        <v>5.30320659007357e-5</v>
      </c>
      <c r="NI848" s="1" t="str">
        <f t="shared" si="834"/>
        <v>d</v>
      </c>
      <c r="NJ848" s="1">
        <f>AVERAGE(NJ829:NJ831)</f>
        <v>0.546641849994164</v>
      </c>
      <c r="NK848" s="1">
        <f>STDEVA(NJ829:NJ831)</f>
        <v>0.000349275378227844</v>
      </c>
      <c r="NL848" s="1" t="str">
        <f t="shared" si="835"/>
        <v>b</v>
      </c>
      <c r="NM848" s="1">
        <f>AVERAGE(NM829:NM831)</f>
        <v>0.559976933950838</v>
      </c>
      <c r="NN848" s="1">
        <f>STDEVA(NM829:NM831)</f>
        <v>0.000605000200954572</v>
      </c>
      <c r="NO848" s="1" t="str">
        <f t="shared" si="836"/>
        <v>b</v>
      </c>
      <c r="TQ848" s="1">
        <f>AVERAGE(TQ829:TQ831)</f>
        <v>0.504156629652805</v>
      </c>
      <c r="TR848" s="1">
        <f>STDEVA(TQ829:TQ831)</f>
        <v>0.000131160082719379</v>
      </c>
      <c r="TS848" s="1" t="str">
        <f t="shared" si="837"/>
        <v>e</v>
      </c>
      <c r="TT848" s="1">
        <f>AVERAGE(TT829:TT831)</f>
        <v>0.504332635303474</v>
      </c>
      <c r="TU848" s="1">
        <f>STDEVA(TT829:TT831)</f>
        <v>4.97458447480103e-5</v>
      </c>
      <c r="TV848" s="1" t="str">
        <f t="shared" si="838"/>
        <v>fg</v>
      </c>
      <c r="TW848" s="1">
        <f>AVERAGE(TW829:TW831)</f>
        <v>0.512512181285482</v>
      </c>
      <c r="TX848" s="1">
        <f>STDEVA(TW829:TW831)</f>
        <v>6.05932446170379e-5</v>
      </c>
      <c r="TY848" s="1" t="str">
        <f t="shared" si="839"/>
        <v>d</v>
      </c>
      <c r="TZ848" s="1">
        <f>AVERAGE(TZ829:TZ831)</f>
        <v>0.54684813220281</v>
      </c>
      <c r="UA848" s="1">
        <f>STDEVA(TZ829:TZ831)</f>
        <v>0.000514888607761932</v>
      </c>
      <c r="UB848" s="1" t="str">
        <f t="shared" si="840"/>
        <v>b</v>
      </c>
      <c r="UC848" s="1">
        <f>AVERAGE(UC829:UC831)</f>
        <v>0.559770319900395</v>
      </c>
      <c r="UD848" s="1">
        <f>STDEVA(UC829:UC831)</f>
        <v>0.000610110528205192</v>
      </c>
      <c r="UE848" s="1" t="str">
        <f t="shared" si="841"/>
        <v>b</v>
      </c>
      <c r="UY848" s="1">
        <f>AVERAGE(UY829:UY831)</f>
        <v>0.504332635303474</v>
      </c>
      <c r="UZ848" s="1">
        <f>STDEVA(UY829:UY831)</f>
        <v>4.97458447480103e-5</v>
      </c>
      <c r="VA848" s="1">
        <f t="shared" si="842"/>
        <v>0</v>
      </c>
      <c r="WG848" s="1">
        <f>AVERAGE(WG829:WG831)</f>
        <v>0.512512181285482</v>
      </c>
      <c r="WH848" s="1">
        <f>STDEVA(WG829:WG831)</f>
        <v>6.05932446170379e-5</v>
      </c>
      <c r="WI848" s="1">
        <f t="shared" si="843"/>
        <v>0</v>
      </c>
      <c r="XO848" s="1">
        <f>AVERAGE(XO829:XO831)</f>
        <v>0.54684813220281</v>
      </c>
      <c r="XP848" s="1">
        <f>STDEVA(XO829:XO831)</f>
        <v>0.000514888607761932</v>
      </c>
      <c r="XQ848" s="1">
        <f t="shared" si="844"/>
        <v>0</v>
      </c>
      <c r="YW848" s="1">
        <f>AVERAGE(YW829:YW831)</f>
        <v>0.559770319900395</v>
      </c>
      <c r="YX848" s="1">
        <f>STDEVA(YW829:YW831)</f>
        <v>0.000610110528205192</v>
      </c>
      <c r="YY848" s="1">
        <f t="shared" si="845"/>
        <v>0</v>
      </c>
    </row>
    <row r="849" spans="20:673">
      <c r="T849" s="1" t="s">
        <v>104</v>
      </c>
      <c r="U849" s="1">
        <f>AVERAGE(U823:U831)</f>
        <v>0.505912797584929</v>
      </c>
      <c r="X849" s="1">
        <f>AVERAGE(X823:X831)</f>
        <v>0.505946844374071</v>
      </c>
      <c r="AA849" s="1">
        <f>AVERAGE(AA823:AA831)</f>
        <v>0.516100936328097</v>
      </c>
      <c r="AD849" s="1">
        <f>AVERAGE(AD823:AD831)</f>
        <v>0.544234774627108</v>
      </c>
      <c r="AG849" s="1">
        <f>AVERAGE(AG823:AG831)</f>
        <v>0.557510023417519</v>
      </c>
      <c r="GK849" s="1">
        <f>AVERAGE(GK823:GK831)</f>
        <v>0.506031246750502</v>
      </c>
      <c r="GN849" s="1">
        <f>AVERAGE(GN823:GN831)</f>
        <v>0.506165838412781</v>
      </c>
      <c r="GQ849" s="1">
        <f>AVERAGE(GQ823:GQ831)</f>
        <v>0.51618964228686</v>
      </c>
      <c r="GT849" s="1">
        <f>AVERAGE(GT823:GT831)</f>
        <v>0.544844919808364</v>
      </c>
      <c r="GW849" s="1">
        <f>AVERAGE(GW823:GW831)</f>
        <v>0.558400872617639</v>
      </c>
      <c r="NA849" s="1">
        <f>AVERAGE(NA823:NA831)</f>
        <v>0.505707892623342</v>
      </c>
      <c r="ND849" s="1">
        <f>AVERAGE(ND823:ND831)</f>
        <v>0.505717037329345</v>
      </c>
      <c r="NG849" s="1">
        <f>AVERAGE(NG823:NG831)</f>
        <v>0.514186246586961</v>
      </c>
      <c r="NJ849" s="1">
        <f>AVERAGE(NJ823:NJ831)</f>
        <v>0.538857093864863</v>
      </c>
      <c r="NM849" s="1">
        <f>AVERAGE(NM823:NM831)</f>
        <v>0.551260690341636</v>
      </c>
      <c r="TQ849" s="1">
        <f>AVERAGE(TQ823:TQ831)</f>
        <v>0.50564598951701</v>
      </c>
      <c r="TT849" s="1">
        <f>AVERAGE(TT823:TT831)</f>
        <v>0.505773830847477</v>
      </c>
      <c r="TW849" s="1">
        <f>AVERAGE(TW823:TW831)</f>
        <v>0.514156100441289</v>
      </c>
      <c r="TZ849" s="1">
        <f>AVERAGE(TZ823:TZ831)</f>
        <v>0.538945338282746</v>
      </c>
      <c r="UC849" s="1">
        <f>AVERAGE(UC823:UC831)</f>
        <v>0.544511143906776</v>
      </c>
      <c r="UY849" s="1">
        <f>AVERAGE(UY823:UY831)</f>
        <v>0.505773830847477</v>
      </c>
      <c r="WG849" s="1">
        <f>AVERAGE(WG823:WG831)</f>
        <v>0.514156100441289</v>
      </c>
      <c r="XO849" s="1">
        <f>AVERAGE(XO823:XO831)</f>
        <v>0.538945338282746</v>
      </c>
      <c r="YW849" s="1">
        <f>AVERAGE(YW823:YW831)</f>
        <v>0.544511143906776</v>
      </c>
    </row>
    <row r="852" spans="23:551">
      <c r="W852" s="1" t="s">
        <v>107</v>
      </c>
      <c r="Z852" s="1" t="s">
        <v>117</v>
      </c>
      <c r="AC852" s="1" t="s">
        <v>120</v>
      </c>
      <c r="AF852" s="1" t="s">
        <v>117</v>
      </c>
      <c r="AI852" s="1" t="s">
        <v>121</v>
      </c>
      <c r="BQ852" s="1" t="s">
        <v>112</v>
      </c>
      <c r="BT852" s="1" t="s">
        <v>152</v>
      </c>
      <c r="BW852" s="1" t="s">
        <v>120</v>
      </c>
      <c r="BZ852" s="1" t="s">
        <v>121</v>
      </c>
      <c r="CC852" s="1" t="s">
        <v>121</v>
      </c>
      <c r="DK852" s="1" t="s">
        <v>112</v>
      </c>
      <c r="DN852" s="1" t="s">
        <v>107</v>
      </c>
      <c r="DQ852" s="1" t="s">
        <v>120</v>
      </c>
      <c r="DT852" s="1" t="s">
        <v>153</v>
      </c>
      <c r="DW852" s="1" t="s">
        <v>123</v>
      </c>
      <c r="FE852" s="1" t="s">
        <v>112</v>
      </c>
      <c r="FH852" s="1" t="s">
        <v>117</v>
      </c>
      <c r="FK852" s="1" t="s">
        <v>120</v>
      </c>
      <c r="FN852" s="1" t="s">
        <v>153</v>
      </c>
      <c r="FQ852" s="1" t="s">
        <v>112</v>
      </c>
      <c r="GM852" s="1" t="str">
        <f t="shared" ref="GM852:GM862" si="846">BQ852</f>
        <v>e</v>
      </c>
      <c r="GP852" s="1" t="str">
        <f t="shared" ref="GP852:GP862" si="847">BT852</f>
        <v>gh</v>
      </c>
      <c r="GS852" s="1" t="str">
        <f t="shared" ref="GS852:GS862" si="848">BW852</f>
        <v>d</v>
      </c>
      <c r="GV852" s="1" t="str">
        <f t="shared" ref="GV852:GV862" si="849">BZ852</f>
        <v>h</v>
      </c>
      <c r="GY852" s="1" t="str">
        <f t="shared" ref="GY852:GY862" si="850">CC852</f>
        <v>h</v>
      </c>
      <c r="NC852" s="1" t="str">
        <f t="shared" ref="NC852:NC862" si="851">DK852</f>
        <v>e</v>
      </c>
      <c r="NF852" s="1" t="str">
        <f t="shared" ref="NF852:NF862" si="852">DN852</f>
        <v>f</v>
      </c>
      <c r="NI852" s="1" t="str">
        <f t="shared" ref="NI852:NI862" si="853">DQ852</f>
        <v>d</v>
      </c>
      <c r="NL852" s="1" t="str">
        <f t="shared" ref="NL852:NL862" si="854">DT852</f>
        <v>j</v>
      </c>
      <c r="NO852" s="1" t="str">
        <f t="shared" ref="NO852:NO862" si="855">DW852</f>
        <v>i</v>
      </c>
      <c r="TS852" s="1" t="str">
        <f t="shared" ref="TS852:TS862" si="856">FE852</f>
        <v>e</v>
      </c>
      <c r="TV852" s="1" t="str">
        <f t="shared" ref="TV852:TV862" si="857">FH852</f>
        <v>g</v>
      </c>
      <c r="TY852" s="1" t="str">
        <f t="shared" ref="TY852:TY862" si="858">FK852</f>
        <v>d</v>
      </c>
      <c r="UB852" s="1" t="str">
        <f t="shared" ref="UB852:UB862" si="859">FN852</f>
        <v>j</v>
      </c>
      <c r="UE852" s="1" t="str">
        <f t="shared" ref="UE852:UE862" si="860">FQ852</f>
        <v>e</v>
      </c>
    </row>
    <row r="853" spans="23:551">
      <c r="W853" s="1" t="s">
        <v>107</v>
      </c>
      <c r="Z853" s="1" t="s">
        <v>117</v>
      </c>
      <c r="AC853" s="1" t="s">
        <v>120</v>
      </c>
      <c r="AF853" s="1" t="s">
        <v>107</v>
      </c>
      <c r="AI853" s="1" t="s">
        <v>610</v>
      </c>
      <c r="BQ853" s="1" t="s">
        <v>112</v>
      </c>
      <c r="BT853" s="1" t="s">
        <v>121</v>
      </c>
      <c r="BW853" s="1" t="s">
        <v>120</v>
      </c>
      <c r="BZ853" s="1" t="s">
        <v>117</v>
      </c>
      <c r="CC853" s="1" t="s">
        <v>124</v>
      </c>
      <c r="DK853" s="1" t="s">
        <v>112</v>
      </c>
      <c r="DN853" s="1" t="s">
        <v>107</v>
      </c>
      <c r="DQ853" s="1" t="s">
        <v>120</v>
      </c>
      <c r="DT853" s="1" t="s">
        <v>123</v>
      </c>
      <c r="DW853" s="1" t="s">
        <v>151</v>
      </c>
      <c r="FE853" s="1" t="s">
        <v>112</v>
      </c>
      <c r="FH853" s="1" t="s">
        <v>124</v>
      </c>
      <c r="FK853" s="1" t="s">
        <v>120</v>
      </c>
      <c r="FN853" s="1" t="s">
        <v>123</v>
      </c>
      <c r="FQ853" s="1" t="s">
        <v>115</v>
      </c>
      <c r="GM853" s="1" t="str">
        <f t="shared" si="846"/>
        <v>e</v>
      </c>
      <c r="GP853" s="1" t="str">
        <f t="shared" si="847"/>
        <v>h</v>
      </c>
      <c r="GS853" s="1" t="str">
        <f t="shared" si="848"/>
        <v>d</v>
      </c>
      <c r="GV853" s="1" t="str">
        <f t="shared" si="849"/>
        <v>g</v>
      </c>
      <c r="GY853" s="1" t="str">
        <f t="shared" si="850"/>
        <v>fg</v>
      </c>
      <c r="NC853" s="1" t="str">
        <f t="shared" si="851"/>
        <v>e</v>
      </c>
      <c r="NF853" s="1" t="str">
        <f t="shared" si="852"/>
        <v>f</v>
      </c>
      <c r="NI853" s="1" t="str">
        <f t="shared" si="853"/>
        <v>d</v>
      </c>
      <c r="NL853" s="1" t="str">
        <f t="shared" si="854"/>
        <v>i</v>
      </c>
      <c r="NO853" s="1" t="str">
        <f t="shared" si="855"/>
        <v>hi</v>
      </c>
      <c r="TS853" s="1" t="str">
        <f t="shared" si="856"/>
        <v>e</v>
      </c>
      <c r="TV853" s="1" t="str">
        <f t="shared" si="857"/>
        <v>fg</v>
      </c>
      <c r="TY853" s="1" t="str">
        <f t="shared" si="858"/>
        <v>d</v>
      </c>
      <c r="UB853" s="1" t="str">
        <f t="shared" si="859"/>
        <v>i</v>
      </c>
      <c r="UE853" s="1" t="str">
        <f t="shared" si="860"/>
        <v>de</v>
      </c>
    </row>
    <row r="854" spans="23:551">
      <c r="W854" s="1" t="s">
        <v>112</v>
      </c>
      <c r="Z854" s="1" t="s">
        <v>107</v>
      </c>
      <c r="AC854" s="1" t="s">
        <v>120</v>
      </c>
      <c r="AF854" s="1" t="s">
        <v>117</v>
      </c>
      <c r="AI854" s="1" t="s">
        <v>152</v>
      </c>
      <c r="BQ854" s="1" t="s">
        <v>112</v>
      </c>
      <c r="BT854" s="1" t="s">
        <v>107</v>
      </c>
      <c r="BW854" s="1" t="s">
        <v>120</v>
      </c>
      <c r="BZ854" s="1" t="s">
        <v>121</v>
      </c>
      <c r="CC854" s="1" t="s">
        <v>152</v>
      </c>
      <c r="DK854" s="1" t="s">
        <v>112</v>
      </c>
      <c r="DN854" s="1" t="s">
        <v>112</v>
      </c>
      <c r="DQ854" s="1" t="s">
        <v>120</v>
      </c>
      <c r="DT854" s="1" t="s">
        <v>153</v>
      </c>
      <c r="DW854" s="1" t="s">
        <v>121</v>
      </c>
      <c r="FE854" s="1" t="s">
        <v>112</v>
      </c>
      <c r="FH854" s="1" t="s">
        <v>112</v>
      </c>
      <c r="FK854" s="1" t="s">
        <v>120</v>
      </c>
      <c r="FN854" s="1" t="s">
        <v>161</v>
      </c>
      <c r="FQ854" s="1" t="s">
        <v>115</v>
      </c>
      <c r="GM854" s="1" t="str">
        <f t="shared" si="846"/>
        <v>e</v>
      </c>
      <c r="GP854" s="1" t="str">
        <f t="shared" si="847"/>
        <v>f</v>
      </c>
      <c r="GS854" s="1" t="str">
        <f t="shared" si="848"/>
        <v>d</v>
      </c>
      <c r="GV854" s="1" t="str">
        <f t="shared" si="849"/>
        <v>h</v>
      </c>
      <c r="GY854" s="1" t="str">
        <f t="shared" si="850"/>
        <v>gh</v>
      </c>
      <c r="NC854" s="1" t="str">
        <f t="shared" si="851"/>
        <v>e</v>
      </c>
      <c r="NF854" s="1" t="str">
        <f t="shared" si="852"/>
        <v>e</v>
      </c>
      <c r="NI854" s="1" t="str">
        <f t="shared" si="853"/>
        <v>d</v>
      </c>
      <c r="NL854" s="1" t="str">
        <f t="shared" si="854"/>
        <v>j</v>
      </c>
      <c r="NO854" s="1" t="str">
        <f t="shared" si="855"/>
        <v>h</v>
      </c>
      <c r="TS854" s="1" t="str">
        <f t="shared" si="856"/>
        <v>e</v>
      </c>
      <c r="TV854" s="1" t="str">
        <f t="shared" si="857"/>
        <v>e</v>
      </c>
      <c r="TY854" s="1" t="str">
        <f t="shared" si="858"/>
        <v>d</v>
      </c>
      <c r="UB854" s="1" t="str">
        <f t="shared" si="859"/>
        <v>ij</v>
      </c>
      <c r="UE854" s="1" t="str">
        <f t="shared" si="860"/>
        <v>de</v>
      </c>
    </row>
    <row r="855" spans="23:551">
      <c r="W855" s="1" t="s">
        <v>111</v>
      </c>
      <c r="Z855" s="1" t="s">
        <v>111</v>
      </c>
      <c r="AC855" s="1" t="s">
        <v>111</v>
      </c>
      <c r="AF855" s="1" t="s">
        <v>114</v>
      </c>
      <c r="AI855" s="1" t="s">
        <v>114</v>
      </c>
      <c r="BQ855" s="1" t="s">
        <v>111</v>
      </c>
      <c r="BT855" s="1" t="s">
        <v>111</v>
      </c>
      <c r="BW855" s="1" t="s">
        <v>111</v>
      </c>
      <c r="BZ855" s="1" t="s">
        <v>111</v>
      </c>
      <c r="CC855" s="1" t="s">
        <v>120</v>
      </c>
      <c r="DK855" s="1" t="s">
        <v>111</v>
      </c>
      <c r="DN855" s="1" t="s">
        <v>111</v>
      </c>
      <c r="DQ855" s="1" t="s">
        <v>111</v>
      </c>
      <c r="DT855" s="1" t="s">
        <v>120</v>
      </c>
      <c r="DW855" s="1" t="s">
        <v>120</v>
      </c>
      <c r="FE855" s="1" t="s">
        <v>111</v>
      </c>
      <c r="FH855" s="1" t="s">
        <v>111</v>
      </c>
      <c r="FK855" s="1" t="s">
        <v>111</v>
      </c>
      <c r="FN855" s="1" t="s">
        <v>120</v>
      </c>
      <c r="FQ855" s="1" t="s">
        <v>108</v>
      </c>
      <c r="GM855" s="1" t="str">
        <f t="shared" si="846"/>
        <v>b</v>
      </c>
      <c r="GP855" s="1" t="str">
        <f t="shared" si="847"/>
        <v>b</v>
      </c>
      <c r="GS855" s="1" t="str">
        <f t="shared" si="848"/>
        <v>b</v>
      </c>
      <c r="GV855" s="1" t="str">
        <f t="shared" si="849"/>
        <v>b</v>
      </c>
      <c r="GY855" s="1" t="str">
        <f t="shared" si="850"/>
        <v>d</v>
      </c>
      <c r="NC855" s="1" t="str">
        <f t="shared" si="851"/>
        <v>b</v>
      </c>
      <c r="NF855" s="1" t="str">
        <f t="shared" si="852"/>
        <v>b</v>
      </c>
      <c r="NI855" s="1" t="str">
        <f t="shared" si="853"/>
        <v>b</v>
      </c>
      <c r="NL855" s="1" t="str">
        <f t="shared" si="854"/>
        <v>d</v>
      </c>
      <c r="NO855" s="1" t="str">
        <f t="shared" si="855"/>
        <v>d</v>
      </c>
      <c r="TS855" s="1" t="str">
        <f t="shared" si="856"/>
        <v>b</v>
      </c>
      <c r="TV855" s="1" t="str">
        <f t="shared" si="857"/>
        <v>b</v>
      </c>
      <c r="TY855" s="1" t="str">
        <f t="shared" si="858"/>
        <v>b</v>
      </c>
      <c r="UB855" s="1" t="str">
        <f t="shared" si="859"/>
        <v>d</v>
      </c>
      <c r="UE855" s="1" t="str">
        <f t="shared" si="860"/>
        <v>bc</v>
      </c>
    </row>
    <row r="856" spans="23:551">
      <c r="W856" s="1" t="s">
        <v>106</v>
      </c>
      <c r="Z856" s="1" t="s">
        <v>106</v>
      </c>
      <c r="AC856" s="1" t="s">
        <v>106</v>
      </c>
      <c r="AF856" s="1" t="s">
        <v>106</v>
      </c>
      <c r="AI856" s="1" t="s">
        <v>106</v>
      </c>
      <c r="BQ856" s="1" t="s">
        <v>106</v>
      </c>
      <c r="BT856" s="1" t="s">
        <v>106</v>
      </c>
      <c r="BW856" s="1" t="s">
        <v>106</v>
      </c>
      <c r="BZ856" s="1" t="s">
        <v>106</v>
      </c>
      <c r="CC856" s="1" t="s">
        <v>106</v>
      </c>
      <c r="DK856" s="1" t="s">
        <v>106</v>
      </c>
      <c r="DN856" s="1" t="s">
        <v>106</v>
      </c>
      <c r="DQ856" s="1" t="s">
        <v>106</v>
      </c>
      <c r="DT856" s="1" t="s">
        <v>106</v>
      </c>
      <c r="DW856" s="1" t="s">
        <v>106</v>
      </c>
      <c r="FE856" s="1" t="s">
        <v>106</v>
      </c>
      <c r="FH856" s="1" t="s">
        <v>106</v>
      </c>
      <c r="FK856" s="1" t="s">
        <v>106</v>
      </c>
      <c r="FN856" s="1" t="s">
        <v>106</v>
      </c>
      <c r="FQ856" s="1" t="s">
        <v>106</v>
      </c>
      <c r="GM856" s="1" t="str">
        <f t="shared" si="846"/>
        <v>a</v>
      </c>
      <c r="GP856" s="1" t="str">
        <f t="shared" si="847"/>
        <v>a</v>
      </c>
      <c r="GS856" s="1" t="str">
        <f t="shared" si="848"/>
        <v>a</v>
      </c>
      <c r="GV856" s="1" t="str">
        <f t="shared" si="849"/>
        <v>a</v>
      </c>
      <c r="GY856" s="1" t="str">
        <f t="shared" si="850"/>
        <v>a</v>
      </c>
      <c r="NC856" s="1" t="str">
        <f t="shared" si="851"/>
        <v>a</v>
      </c>
      <c r="NF856" s="1" t="str">
        <f t="shared" si="852"/>
        <v>a</v>
      </c>
      <c r="NI856" s="1" t="str">
        <f t="shared" si="853"/>
        <v>a</v>
      </c>
      <c r="NL856" s="1" t="str">
        <f t="shared" si="854"/>
        <v>a</v>
      </c>
      <c r="NO856" s="1" t="str">
        <f t="shared" si="855"/>
        <v>a</v>
      </c>
      <c r="TS856" s="1" t="str">
        <f t="shared" si="856"/>
        <v>a</v>
      </c>
      <c r="TV856" s="1" t="str">
        <f t="shared" si="857"/>
        <v>a</v>
      </c>
      <c r="TY856" s="1" t="str">
        <f t="shared" si="858"/>
        <v>a</v>
      </c>
      <c r="UB856" s="1" t="str">
        <f t="shared" si="859"/>
        <v>a</v>
      </c>
      <c r="UE856" s="1" t="str">
        <f t="shared" si="860"/>
        <v>a</v>
      </c>
    </row>
    <row r="857" spans="23:551">
      <c r="W857" s="1" t="s">
        <v>116</v>
      </c>
      <c r="Z857" s="1" t="s">
        <v>112</v>
      </c>
      <c r="AC857" s="1" t="s">
        <v>114</v>
      </c>
      <c r="AF857" s="1" t="s">
        <v>112</v>
      </c>
      <c r="AI857" s="1" t="s">
        <v>124</v>
      </c>
      <c r="BQ857" s="1" t="s">
        <v>120</v>
      </c>
      <c r="BT857" s="1" t="s">
        <v>112</v>
      </c>
      <c r="BW857" s="1" t="s">
        <v>114</v>
      </c>
      <c r="BZ857" s="1" t="s">
        <v>107</v>
      </c>
      <c r="CC857" s="1" t="s">
        <v>107</v>
      </c>
      <c r="DK857" s="1" t="s">
        <v>120</v>
      </c>
      <c r="DN857" s="1" t="s">
        <v>120</v>
      </c>
      <c r="DQ857" s="1" t="s">
        <v>114</v>
      </c>
      <c r="DT857" s="1" t="s">
        <v>121</v>
      </c>
      <c r="DW857" s="1" t="s">
        <v>117</v>
      </c>
      <c r="FE857" s="1" t="s">
        <v>120</v>
      </c>
      <c r="FH857" s="1" t="s">
        <v>120</v>
      </c>
      <c r="FK857" s="1" t="s">
        <v>114</v>
      </c>
      <c r="FN857" s="1" t="s">
        <v>121</v>
      </c>
      <c r="FQ857" s="1" t="s">
        <v>115</v>
      </c>
      <c r="GM857" s="1" t="str">
        <f t="shared" si="846"/>
        <v>d</v>
      </c>
      <c r="GP857" s="1" t="str">
        <f t="shared" si="847"/>
        <v>e</v>
      </c>
      <c r="GS857" s="1" t="str">
        <f t="shared" si="848"/>
        <v>c</v>
      </c>
      <c r="GV857" s="1" t="str">
        <f t="shared" si="849"/>
        <v>f</v>
      </c>
      <c r="GY857" s="1" t="str">
        <f t="shared" si="850"/>
        <v>f</v>
      </c>
      <c r="NC857" s="1" t="str">
        <f t="shared" si="851"/>
        <v>d</v>
      </c>
      <c r="NF857" s="1" t="str">
        <f t="shared" si="852"/>
        <v>d</v>
      </c>
      <c r="NI857" s="1" t="str">
        <f t="shared" si="853"/>
        <v>c</v>
      </c>
      <c r="NL857" s="1" t="str">
        <f t="shared" si="854"/>
        <v>h</v>
      </c>
      <c r="NO857" s="1" t="str">
        <f t="shared" si="855"/>
        <v>g</v>
      </c>
      <c r="TS857" s="1" t="str">
        <f t="shared" si="856"/>
        <v>d</v>
      </c>
      <c r="TV857" s="1" t="str">
        <f t="shared" si="857"/>
        <v>d</v>
      </c>
      <c r="TY857" s="1" t="str">
        <f t="shared" si="858"/>
        <v>c</v>
      </c>
      <c r="UB857" s="1" t="str">
        <f t="shared" si="859"/>
        <v>h</v>
      </c>
      <c r="UE857" s="1" t="str">
        <f t="shared" si="860"/>
        <v>de</v>
      </c>
    </row>
    <row r="858" spans="23:551">
      <c r="W858" s="1" t="s">
        <v>114</v>
      </c>
      <c r="Z858" s="1" t="s">
        <v>114</v>
      </c>
      <c r="AC858" s="1" t="s">
        <v>114</v>
      </c>
      <c r="AF858" s="1" t="s">
        <v>120</v>
      </c>
      <c r="AI858" s="1" t="s">
        <v>120</v>
      </c>
      <c r="BQ858" s="1" t="s">
        <v>108</v>
      </c>
      <c r="BT858" s="1" t="s">
        <v>114</v>
      </c>
      <c r="BW858" s="1" t="s">
        <v>114</v>
      </c>
      <c r="BZ858" s="1" t="s">
        <v>120</v>
      </c>
      <c r="CC858" s="1" t="s">
        <v>112</v>
      </c>
      <c r="DK858" s="1" t="s">
        <v>111</v>
      </c>
      <c r="DN858" s="1" t="s">
        <v>116</v>
      </c>
      <c r="DQ858" s="1" t="s">
        <v>114</v>
      </c>
      <c r="DT858" s="1" t="s">
        <v>107</v>
      </c>
      <c r="DW858" s="1" t="s">
        <v>107</v>
      </c>
      <c r="FE858" s="1" t="s">
        <v>114</v>
      </c>
      <c r="FH858" s="1" t="s">
        <v>120</v>
      </c>
      <c r="FK858" s="1" t="s">
        <v>114</v>
      </c>
      <c r="FN858" s="1" t="s">
        <v>107</v>
      </c>
      <c r="FQ858" s="1" t="s">
        <v>116</v>
      </c>
      <c r="GM858" s="1" t="str">
        <f t="shared" si="846"/>
        <v>bc</v>
      </c>
      <c r="GP858" s="1" t="str">
        <f t="shared" si="847"/>
        <v>c</v>
      </c>
      <c r="GS858" s="1" t="str">
        <f t="shared" si="848"/>
        <v>c</v>
      </c>
      <c r="GV858" s="1" t="str">
        <f t="shared" si="849"/>
        <v>d</v>
      </c>
      <c r="GY858" s="1" t="str">
        <f t="shared" si="850"/>
        <v>e</v>
      </c>
      <c r="NC858" s="1" t="str">
        <f t="shared" si="851"/>
        <v>b</v>
      </c>
      <c r="NF858" s="1" t="str">
        <f t="shared" si="852"/>
        <v>cd</v>
      </c>
      <c r="NI858" s="1" t="str">
        <f t="shared" si="853"/>
        <v>c</v>
      </c>
      <c r="NL858" s="1" t="str">
        <f t="shared" si="854"/>
        <v>f</v>
      </c>
      <c r="NO858" s="1" t="str">
        <f t="shared" si="855"/>
        <v>f</v>
      </c>
      <c r="TS858" s="1" t="str">
        <f t="shared" si="856"/>
        <v>c</v>
      </c>
      <c r="TV858" s="1" t="str">
        <f t="shared" si="857"/>
        <v>d</v>
      </c>
      <c r="TY858" s="1" t="str">
        <f t="shared" si="858"/>
        <v>c</v>
      </c>
      <c r="UB858" s="1" t="str">
        <f t="shared" si="859"/>
        <v>f</v>
      </c>
      <c r="UE858" s="1" t="str">
        <f t="shared" si="860"/>
        <v>cd</v>
      </c>
    </row>
    <row r="859" spans="23:551">
      <c r="W859" s="1" t="s">
        <v>122</v>
      </c>
      <c r="Z859" s="1" t="s">
        <v>117</v>
      </c>
      <c r="AC859" s="1" t="s">
        <v>120</v>
      </c>
      <c r="AF859" s="1" t="s">
        <v>114</v>
      </c>
      <c r="AI859" s="1" t="s">
        <v>111</v>
      </c>
      <c r="BQ859" s="1" t="s">
        <v>112</v>
      </c>
      <c r="BT859" s="1" t="s">
        <v>152</v>
      </c>
      <c r="BW859" s="1" t="s">
        <v>120</v>
      </c>
      <c r="BZ859" s="1" t="s">
        <v>114</v>
      </c>
      <c r="CC859" s="1" t="s">
        <v>114</v>
      </c>
      <c r="DK859" s="1" t="s">
        <v>112</v>
      </c>
      <c r="DN859" s="1" t="s">
        <v>107</v>
      </c>
      <c r="DQ859" s="1" t="s">
        <v>120</v>
      </c>
      <c r="DT859" s="1" t="s">
        <v>114</v>
      </c>
      <c r="DW859" s="1" t="s">
        <v>114</v>
      </c>
      <c r="FE859" s="1" t="s">
        <v>112</v>
      </c>
      <c r="FH859" s="1" t="s">
        <v>107</v>
      </c>
      <c r="FK859" s="1" t="s">
        <v>120</v>
      </c>
      <c r="FN859" s="1" t="s">
        <v>114</v>
      </c>
      <c r="FQ859" s="1" t="s">
        <v>111</v>
      </c>
      <c r="GM859" s="1" t="str">
        <f t="shared" si="846"/>
        <v>e</v>
      </c>
      <c r="GP859" s="1" t="str">
        <f t="shared" si="847"/>
        <v>gh</v>
      </c>
      <c r="GS859" s="1" t="str">
        <f t="shared" si="848"/>
        <v>d</v>
      </c>
      <c r="GV859" s="1" t="str">
        <f t="shared" si="849"/>
        <v>c</v>
      </c>
      <c r="GY859" s="1" t="str">
        <f t="shared" si="850"/>
        <v>c</v>
      </c>
      <c r="NC859" s="1" t="str">
        <f t="shared" si="851"/>
        <v>e</v>
      </c>
      <c r="NF859" s="1" t="str">
        <f t="shared" si="852"/>
        <v>f</v>
      </c>
      <c r="NI859" s="1" t="str">
        <f t="shared" si="853"/>
        <v>d</v>
      </c>
      <c r="NL859" s="1" t="str">
        <f t="shared" si="854"/>
        <v>c</v>
      </c>
      <c r="NO859" s="1" t="str">
        <f t="shared" si="855"/>
        <v>c</v>
      </c>
      <c r="TS859" s="1" t="str">
        <f t="shared" si="856"/>
        <v>e</v>
      </c>
      <c r="TV859" s="1" t="str">
        <f t="shared" si="857"/>
        <v>f</v>
      </c>
      <c r="TY859" s="1" t="str">
        <f t="shared" si="858"/>
        <v>d</v>
      </c>
      <c r="UB859" s="1" t="str">
        <f t="shared" si="859"/>
        <v>c</v>
      </c>
      <c r="UE859" s="1" t="str">
        <f t="shared" si="860"/>
        <v>b</v>
      </c>
    </row>
    <row r="860" spans="23:551">
      <c r="W860" s="1" t="s">
        <v>120</v>
      </c>
      <c r="Z860" s="1" t="s">
        <v>115</v>
      </c>
      <c r="AC860" s="1" t="s">
        <v>114</v>
      </c>
      <c r="AF860" s="1" t="s">
        <v>112</v>
      </c>
      <c r="AI860" s="1" t="s">
        <v>107</v>
      </c>
      <c r="BQ860" s="1" t="s">
        <v>120</v>
      </c>
      <c r="BT860" s="1" t="s">
        <v>120</v>
      </c>
      <c r="BW860" s="1" t="s">
        <v>114</v>
      </c>
      <c r="BZ860" s="1" t="s">
        <v>112</v>
      </c>
      <c r="CC860" s="1" t="s">
        <v>107</v>
      </c>
      <c r="DK860" s="1" t="s">
        <v>114</v>
      </c>
      <c r="DN860" s="1" t="s">
        <v>116</v>
      </c>
      <c r="DQ860" s="1" t="s">
        <v>114</v>
      </c>
      <c r="DT860" s="1" t="s">
        <v>117</v>
      </c>
      <c r="DW860" s="1" t="s">
        <v>117</v>
      </c>
      <c r="FE860" s="1" t="s">
        <v>120</v>
      </c>
      <c r="FH860" s="1" t="s">
        <v>120</v>
      </c>
      <c r="FK860" s="1" t="s">
        <v>114</v>
      </c>
      <c r="FN860" s="1" t="s">
        <v>117</v>
      </c>
      <c r="FQ860" s="1" t="s">
        <v>115</v>
      </c>
      <c r="GM860" s="1" t="str">
        <f t="shared" si="846"/>
        <v>d</v>
      </c>
      <c r="GP860" s="1" t="str">
        <f t="shared" si="847"/>
        <v>d</v>
      </c>
      <c r="GS860" s="1" t="str">
        <f t="shared" si="848"/>
        <v>c</v>
      </c>
      <c r="GV860" s="1" t="str">
        <f t="shared" si="849"/>
        <v>e</v>
      </c>
      <c r="GY860" s="1" t="str">
        <f t="shared" si="850"/>
        <v>f</v>
      </c>
      <c r="NC860" s="1" t="str">
        <f t="shared" si="851"/>
        <v>c</v>
      </c>
      <c r="NF860" s="1" t="str">
        <f t="shared" si="852"/>
        <v>cd</v>
      </c>
      <c r="NI860" s="1" t="str">
        <f t="shared" si="853"/>
        <v>c</v>
      </c>
      <c r="NL860" s="1" t="str">
        <f t="shared" si="854"/>
        <v>g</v>
      </c>
      <c r="NO860" s="1" t="str">
        <f t="shared" si="855"/>
        <v>g</v>
      </c>
      <c r="TS860" s="1" t="str">
        <f t="shared" si="856"/>
        <v>d</v>
      </c>
      <c r="TV860" s="1" t="str">
        <f t="shared" si="857"/>
        <v>d</v>
      </c>
      <c r="TY860" s="1" t="str">
        <f t="shared" si="858"/>
        <v>c</v>
      </c>
      <c r="UB860" s="1" t="str">
        <f t="shared" si="859"/>
        <v>g</v>
      </c>
      <c r="UE860" s="1" t="str">
        <f t="shared" si="860"/>
        <v>de</v>
      </c>
    </row>
    <row r="861" spans="23:551">
      <c r="W861" s="1" t="s">
        <v>114</v>
      </c>
      <c r="Z861" s="1" t="s">
        <v>116</v>
      </c>
      <c r="AC861" s="1" t="s">
        <v>114</v>
      </c>
      <c r="AF861" s="1" t="s">
        <v>120</v>
      </c>
      <c r="AI861" s="1" t="s">
        <v>112</v>
      </c>
      <c r="BQ861" s="1" t="s">
        <v>114</v>
      </c>
      <c r="BT861" s="1" t="s">
        <v>114</v>
      </c>
      <c r="BW861" s="1" t="s">
        <v>114</v>
      </c>
      <c r="BZ861" s="1" t="s">
        <v>114</v>
      </c>
      <c r="CC861" s="1" t="s">
        <v>112</v>
      </c>
      <c r="DK861" s="1" t="s">
        <v>111</v>
      </c>
      <c r="DN861" s="1" t="s">
        <v>114</v>
      </c>
      <c r="DQ861" s="1" t="s">
        <v>114</v>
      </c>
      <c r="DT861" s="1" t="s">
        <v>112</v>
      </c>
      <c r="DW861" s="1" t="s">
        <v>112</v>
      </c>
      <c r="FE861" s="1" t="s">
        <v>114</v>
      </c>
      <c r="FH861" s="1" t="s">
        <v>114</v>
      </c>
      <c r="FK861" s="1" t="s">
        <v>114</v>
      </c>
      <c r="FN861" s="1" t="s">
        <v>112</v>
      </c>
      <c r="FQ861" s="1" t="s">
        <v>107</v>
      </c>
      <c r="GM861" s="1" t="str">
        <f t="shared" si="846"/>
        <v>c</v>
      </c>
      <c r="GP861" s="1" t="str">
        <f t="shared" si="847"/>
        <v>c</v>
      </c>
      <c r="GS861" s="1" t="str">
        <f t="shared" si="848"/>
        <v>c</v>
      </c>
      <c r="GV861" s="1" t="str">
        <f t="shared" si="849"/>
        <v>c</v>
      </c>
      <c r="GY861" s="1" t="str">
        <f t="shared" si="850"/>
        <v>e</v>
      </c>
      <c r="NC861" s="1" t="str">
        <f t="shared" si="851"/>
        <v>b</v>
      </c>
      <c r="NF861" s="1" t="str">
        <f t="shared" si="852"/>
        <v>c</v>
      </c>
      <c r="NI861" s="1" t="str">
        <f t="shared" si="853"/>
        <v>c</v>
      </c>
      <c r="NL861" s="1" t="str">
        <f t="shared" si="854"/>
        <v>e</v>
      </c>
      <c r="NO861" s="1" t="str">
        <f t="shared" si="855"/>
        <v>e</v>
      </c>
      <c r="TS861" s="1" t="str">
        <f t="shared" si="856"/>
        <v>c</v>
      </c>
      <c r="TV861" s="1" t="str">
        <f t="shared" si="857"/>
        <v>c</v>
      </c>
      <c r="TY861" s="1" t="str">
        <f t="shared" si="858"/>
        <v>c</v>
      </c>
      <c r="UB861" s="1" t="str">
        <f t="shared" si="859"/>
        <v>e</v>
      </c>
      <c r="UE861" s="1" t="str">
        <f t="shared" si="860"/>
        <v>f</v>
      </c>
    </row>
    <row r="862" spans="23:551">
      <c r="W862" s="1" t="s">
        <v>107</v>
      </c>
      <c r="Z862" s="1" t="s">
        <v>117</v>
      </c>
      <c r="AC862" s="1" t="s">
        <v>120</v>
      </c>
      <c r="AF862" s="1" t="s">
        <v>111</v>
      </c>
      <c r="AI862" s="1" t="s">
        <v>111</v>
      </c>
      <c r="BQ862" s="1" t="s">
        <v>112</v>
      </c>
      <c r="BT862" s="1" t="s">
        <v>117</v>
      </c>
      <c r="BW862" s="1" t="s">
        <v>120</v>
      </c>
      <c r="BZ862" s="1" t="s">
        <v>111</v>
      </c>
      <c r="CC862" s="1" t="s">
        <v>111</v>
      </c>
      <c r="DK862" s="1" t="s">
        <v>112</v>
      </c>
      <c r="DN862" s="1" t="s">
        <v>107</v>
      </c>
      <c r="DQ862" s="1" t="s">
        <v>120</v>
      </c>
      <c r="DT862" s="1" t="s">
        <v>111</v>
      </c>
      <c r="DW862" s="1" t="s">
        <v>111</v>
      </c>
      <c r="FE862" s="1" t="s">
        <v>112</v>
      </c>
      <c r="FH862" s="1" t="s">
        <v>124</v>
      </c>
      <c r="FK862" s="1" t="s">
        <v>120</v>
      </c>
      <c r="FN862" s="1" t="s">
        <v>111</v>
      </c>
      <c r="FQ862" s="1" t="s">
        <v>111</v>
      </c>
      <c r="GM862" s="1" t="str">
        <f t="shared" si="846"/>
        <v>e</v>
      </c>
      <c r="GP862" s="1" t="str">
        <f t="shared" si="847"/>
        <v>g</v>
      </c>
      <c r="GS862" s="1" t="str">
        <f t="shared" si="848"/>
        <v>d</v>
      </c>
      <c r="GV862" s="1" t="str">
        <f t="shared" si="849"/>
        <v>b</v>
      </c>
      <c r="GY862" s="1" t="str">
        <f t="shared" si="850"/>
        <v>b</v>
      </c>
      <c r="NC862" s="1" t="str">
        <f t="shared" si="851"/>
        <v>e</v>
      </c>
      <c r="NF862" s="1" t="str">
        <f t="shared" si="852"/>
        <v>f</v>
      </c>
      <c r="NI862" s="1" t="str">
        <f t="shared" si="853"/>
        <v>d</v>
      </c>
      <c r="NL862" s="1" t="str">
        <f t="shared" si="854"/>
        <v>b</v>
      </c>
      <c r="NO862" s="1" t="str">
        <f t="shared" si="855"/>
        <v>b</v>
      </c>
      <c r="TS862" s="1" t="str">
        <f t="shared" si="856"/>
        <v>e</v>
      </c>
      <c r="TV862" s="1" t="str">
        <f t="shared" si="857"/>
        <v>fg</v>
      </c>
      <c r="TY862" s="1" t="str">
        <f t="shared" si="858"/>
        <v>d</v>
      </c>
      <c r="UB862" s="1" t="str">
        <f t="shared" si="859"/>
        <v>b</v>
      </c>
      <c r="UE862" s="1" t="str">
        <f t="shared" si="860"/>
        <v>b</v>
      </c>
    </row>
    <row r="864" spans="24:676">
      <c r="X864" s="1">
        <f t="shared" ref="X864:X897" si="861">X366</f>
        <v>0</v>
      </c>
      <c r="AA864" s="6">
        <f t="shared" ref="AA864:AA897" si="862">BF864</f>
        <v>0</v>
      </c>
      <c r="AB864" s="6"/>
      <c r="AC864" s="6"/>
      <c r="AD864" s="6">
        <f t="shared" ref="AD864:AD897" si="863">CN864</f>
        <v>0</v>
      </c>
      <c r="AE864" s="6"/>
      <c r="AF864" s="6"/>
      <c r="AG864" s="6">
        <f t="shared" ref="AG864:AG897" si="864">DV864</f>
        <v>0</v>
      </c>
      <c r="AH864" s="6"/>
      <c r="AI864" s="6"/>
      <c r="AJ864" s="6">
        <f t="shared" ref="AJ864:AJ897" si="865">FD864</f>
        <v>0</v>
      </c>
      <c r="BF864" s="1">
        <f t="shared" ref="BF864:BF897" si="866">BF366</f>
        <v>0</v>
      </c>
      <c r="CN864" s="1">
        <f t="shared" ref="CN864:CN897" si="867">CN366</f>
        <v>0</v>
      </c>
      <c r="DV864" s="1">
        <f t="shared" ref="DV864:DV897" si="868">DV366</f>
        <v>0</v>
      </c>
      <c r="FD864" s="1">
        <f t="shared" ref="FD864:FD897" si="869">FD366</f>
        <v>0</v>
      </c>
      <c r="GN864" s="1">
        <f t="shared" ref="GN864:GN897" si="870">GN366</f>
        <v>0</v>
      </c>
      <c r="GQ864" s="6">
        <f t="shared" ref="GQ864:GQ897" si="871">HV864</f>
        <v>0</v>
      </c>
      <c r="GR864" s="6"/>
      <c r="GS864" s="6"/>
      <c r="GT864" s="6">
        <f t="shared" ref="GT864:GT897" si="872">JD864</f>
        <v>0</v>
      </c>
      <c r="GU864" s="6"/>
      <c r="GV864" s="6"/>
      <c r="GW864" s="6">
        <f t="shared" ref="GW864:GW897" si="873">KL864</f>
        <v>0</v>
      </c>
      <c r="GX864" s="6"/>
      <c r="GY864" s="6"/>
      <c r="GZ864" s="6">
        <f t="shared" ref="GZ864:GZ897" si="874">LT864</f>
        <v>0</v>
      </c>
      <c r="HV864" s="1">
        <f t="shared" ref="HV864:HV897" si="875">HV366</f>
        <v>0</v>
      </c>
      <c r="JD864" s="1">
        <f t="shared" ref="JD864:JD897" si="876">JD366</f>
        <v>0</v>
      </c>
      <c r="KL864" s="1">
        <f t="shared" ref="KL864:KL897" si="877">KL366</f>
        <v>0</v>
      </c>
      <c r="LT864" s="1">
        <f t="shared" ref="LT864:LT897" si="878">LT366</f>
        <v>0</v>
      </c>
      <c r="ND864" s="1">
        <f t="shared" ref="ND864:ND897" si="879">ND366</f>
        <v>0</v>
      </c>
      <c r="NG864" s="6">
        <f t="shared" ref="NG864:NG897" si="880">OL864</f>
        <v>0</v>
      </c>
      <c r="NH864" s="6"/>
      <c r="NI864" s="6"/>
      <c r="NJ864" s="6">
        <f t="shared" ref="NJ864:NJ897" si="881">PT864</f>
        <v>0</v>
      </c>
      <c r="NK864" s="6"/>
      <c r="NL864" s="6"/>
      <c r="NM864" s="6">
        <f t="shared" ref="NM864:NM897" si="882">RB864</f>
        <v>0</v>
      </c>
      <c r="NN864" s="6"/>
      <c r="NO864" s="6"/>
      <c r="NP864" s="6">
        <f t="shared" ref="NP864:NP897" si="883">SJ864</f>
        <v>0</v>
      </c>
      <c r="OL864" s="1">
        <f t="shared" ref="OL864:OL897" si="884">OL366</f>
        <v>0</v>
      </c>
      <c r="PT864" s="1">
        <f t="shared" ref="PT864:PT897" si="885">PT366</f>
        <v>0</v>
      </c>
      <c r="RB864" s="1">
        <f t="shared" ref="RB864:RB897" si="886">RB366</f>
        <v>0</v>
      </c>
      <c r="SJ864" s="1">
        <f t="shared" ref="SJ864:SJ897" si="887">SJ366</f>
        <v>0</v>
      </c>
      <c r="TT864" s="1">
        <f t="shared" ref="TT864:TT897" si="888">TT366</f>
        <v>0</v>
      </c>
      <c r="TW864" s="6">
        <f t="shared" ref="TW864:TW897" si="889">VB864</f>
        <v>0</v>
      </c>
      <c r="TX864" s="6"/>
      <c r="TY864" s="6"/>
      <c r="TZ864" s="6">
        <f t="shared" ref="TZ864:TZ897" si="890">WJ864</f>
        <v>0</v>
      </c>
      <c r="UA864" s="6"/>
      <c r="UB864" s="6"/>
      <c r="UC864" s="6">
        <f t="shared" ref="UC864:UC897" si="891">XR864</f>
        <v>0</v>
      </c>
      <c r="UD864" s="6"/>
      <c r="UE864" s="6"/>
      <c r="UF864" s="6">
        <f t="shared" ref="UF864:UF897" si="892">YZ864</f>
        <v>0</v>
      </c>
      <c r="VB864" s="1">
        <f t="shared" ref="VB864:VB897" si="893">VB366</f>
        <v>0</v>
      </c>
      <c r="WJ864" s="1">
        <f t="shared" ref="WJ864:WJ897" si="894">WJ366</f>
        <v>0</v>
      </c>
      <c r="XR864" s="1">
        <f t="shared" ref="XR864:XR897" si="895">XR366</f>
        <v>0</v>
      </c>
      <c r="YZ864" s="1">
        <f t="shared" ref="YZ864:YZ897" si="896">YZ366</f>
        <v>0</v>
      </c>
    </row>
    <row r="865" spans="24:676">
      <c r="X865" s="1">
        <f t="shared" si="861"/>
        <v>0.017531305903399</v>
      </c>
      <c r="AA865" s="6">
        <f t="shared" si="862"/>
        <v>0.0177179305457122</v>
      </c>
      <c r="AD865" s="6">
        <f t="shared" si="863"/>
        <v>0.0609869646182495</v>
      </c>
      <c r="AG865" s="6">
        <f t="shared" si="864"/>
        <v>0.0843938379102478</v>
      </c>
      <c r="AJ865" s="6">
        <f t="shared" si="865"/>
        <v>0.209737827715356</v>
      </c>
      <c r="BF865" s="1">
        <f t="shared" si="866"/>
        <v>0.0177179305457122</v>
      </c>
      <c r="CN865" s="1">
        <f t="shared" si="867"/>
        <v>0.0609869646182495</v>
      </c>
      <c r="DV865" s="1">
        <f t="shared" si="868"/>
        <v>0.0843938379102478</v>
      </c>
      <c r="FD865" s="1">
        <f t="shared" si="869"/>
        <v>0.209737827715356</v>
      </c>
      <c r="GN865" s="1">
        <f t="shared" si="870"/>
        <v>0.0182664756446991</v>
      </c>
      <c r="GQ865" s="6">
        <f t="shared" si="871"/>
        <v>0.0177619893428065</v>
      </c>
      <c r="GT865" s="6">
        <f t="shared" si="872"/>
        <v>0.0615312353217472</v>
      </c>
      <c r="GW865" s="6">
        <f t="shared" si="873"/>
        <v>0.0861709520500347</v>
      </c>
      <c r="GZ865" s="6">
        <f t="shared" si="874"/>
        <v>0.217391304347826</v>
      </c>
      <c r="HV865" s="1">
        <f t="shared" si="875"/>
        <v>0.0177619893428065</v>
      </c>
      <c r="JD865" s="1">
        <f t="shared" si="876"/>
        <v>0.0615312353217472</v>
      </c>
      <c r="KL865" s="1">
        <f t="shared" si="877"/>
        <v>0.0861709520500347</v>
      </c>
      <c r="LT865" s="1">
        <f t="shared" si="878"/>
        <v>0.217391304347826</v>
      </c>
      <c r="ND865" s="1">
        <f t="shared" si="879"/>
        <v>0.016167870657035</v>
      </c>
      <c r="NG865" s="6">
        <f t="shared" si="880"/>
        <v>0.0169319336268203</v>
      </c>
      <c r="NJ865" s="6">
        <f t="shared" si="881"/>
        <v>0.0510981622590767</v>
      </c>
      <c r="NM865" s="6">
        <f t="shared" si="882"/>
        <v>0.0795306388526726</v>
      </c>
      <c r="NP865" s="6">
        <f t="shared" si="883"/>
        <v>0.169154228855722</v>
      </c>
      <c r="OL865" s="1">
        <f t="shared" si="884"/>
        <v>0.0169319336268203</v>
      </c>
      <c r="PT865" s="1">
        <f t="shared" si="885"/>
        <v>0.0510981622590767</v>
      </c>
      <c r="RB865" s="1">
        <f t="shared" si="886"/>
        <v>0.0795306388526726</v>
      </c>
      <c r="SJ865" s="1">
        <f t="shared" si="887"/>
        <v>0.169154228855722</v>
      </c>
      <c r="TT865" s="1">
        <f t="shared" si="888"/>
        <v>0.0172473266643667</v>
      </c>
      <c r="TW865" s="6">
        <f t="shared" si="889"/>
        <v>0.0168442763836372</v>
      </c>
      <c r="TZ865" s="6">
        <f t="shared" si="890"/>
        <v>0.0508916920400173</v>
      </c>
      <c r="UC865" s="6">
        <f t="shared" si="891"/>
        <v>0.0806794055201701</v>
      </c>
      <c r="UF865" s="6">
        <f t="shared" si="892"/>
        <v>0.166666666666667</v>
      </c>
      <c r="VB865" s="1">
        <f t="shared" si="893"/>
        <v>0.0168442763836372</v>
      </c>
      <c r="WJ865" s="1">
        <f t="shared" si="894"/>
        <v>0.0508916920400173</v>
      </c>
      <c r="XR865" s="1">
        <f t="shared" si="895"/>
        <v>0.0806794055201701</v>
      </c>
      <c r="YZ865" s="1">
        <f t="shared" si="896"/>
        <v>0.166666666666667</v>
      </c>
    </row>
    <row r="866" spans="24:676">
      <c r="X866" s="1">
        <f t="shared" si="861"/>
        <v>0.0183351668500182</v>
      </c>
      <c r="AA866" s="6">
        <f t="shared" si="862"/>
        <v>0.0188009932600213</v>
      </c>
      <c r="AD866" s="6">
        <f t="shared" si="863"/>
        <v>0.061465721040189</v>
      </c>
      <c r="AG866" s="6">
        <f t="shared" si="864"/>
        <v>0.0870129870129868</v>
      </c>
      <c r="AJ866" s="6">
        <f t="shared" si="865"/>
        <v>0.215328467153285</v>
      </c>
      <c r="BF866" s="1">
        <f t="shared" si="866"/>
        <v>0.0188009932600213</v>
      </c>
      <c r="CN866" s="1">
        <f t="shared" si="867"/>
        <v>0.061465721040189</v>
      </c>
      <c r="DV866" s="1">
        <f t="shared" si="868"/>
        <v>0.0870129870129868</v>
      </c>
      <c r="FD866" s="1">
        <f t="shared" si="869"/>
        <v>0.215328467153285</v>
      </c>
      <c r="GN866" s="1">
        <f t="shared" si="870"/>
        <v>0.0174418604651163</v>
      </c>
      <c r="GQ866" s="6">
        <f t="shared" si="871"/>
        <v>0.0186619718309859</v>
      </c>
      <c r="GT866" s="6">
        <f t="shared" si="872"/>
        <v>0.0609869646182495</v>
      </c>
      <c r="GW866" s="6">
        <f t="shared" si="873"/>
        <v>0.0825503355704698</v>
      </c>
      <c r="GZ866" s="6">
        <f t="shared" si="874"/>
        <v>0.217712177121771</v>
      </c>
      <c r="HV866" s="1">
        <f t="shared" si="875"/>
        <v>0.0186619718309859</v>
      </c>
      <c r="JD866" s="1">
        <f t="shared" si="876"/>
        <v>0.0609869646182495</v>
      </c>
      <c r="KL866" s="1">
        <f t="shared" si="877"/>
        <v>0.0825503355704698</v>
      </c>
      <c r="LT866" s="1">
        <f t="shared" si="878"/>
        <v>0.217712177121771</v>
      </c>
      <c r="ND866" s="1">
        <f t="shared" si="879"/>
        <v>0.0172705722993567</v>
      </c>
      <c r="NG866" s="6">
        <f t="shared" si="880"/>
        <v>0.0168849069607167</v>
      </c>
      <c r="NJ866" s="6">
        <f t="shared" si="881"/>
        <v>0.0510788199031265</v>
      </c>
      <c r="NM866" s="6">
        <f t="shared" si="882"/>
        <v>0.0812954395241241</v>
      </c>
      <c r="NP866" s="6">
        <f t="shared" si="883"/>
        <v>0.17156862745098</v>
      </c>
      <c r="OL866" s="1">
        <f t="shared" si="884"/>
        <v>0.0168849069607167</v>
      </c>
      <c r="PT866" s="1">
        <f t="shared" si="885"/>
        <v>0.0510788199031265</v>
      </c>
      <c r="RB866" s="1">
        <f t="shared" si="886"/>
        <v>0.0812954395241241</v>
      </c>
      <c r="SJ866" s="1">
        <f t="shared" si="887"/>
        <v>0.17156862745098</v>
      </c>
      <c r="TT866" s="1">
        <f t="shared" si="888"/>
        <v>0.0162656726533379</v>
      </c>
      <c r="TW866" s="6">
        <f t="shared" si="889"/>
        <v>0.0169779286926994</v>
      </c>
      <c r="TZ866" s="6">
        <f t="shared" si="890"/>
        <v>0.0509138381201044</v>
      </c>
      <c r="UC866" s="6">
        <f t="shared" si="891"/>
        <v>0.07997311827957</v>
      </c>
      <c r="UF866" s="6">
        <f t="shared" si="892"/>
        <v>0.167525773195876</v>
      </c>
      <c r="VB866" s="1">
        <f t="shared" si="893"/>
        <v>0.0169779286926994</v>
      </c>
      <c r="WJ866" s="1">
        <f t="shared" si="894"/>
        <v>0.0509138381201044</v>
      </c>
      <c r="XR866" s="1">
        <f t="shared" si="895"/>
        <v>0.07997311827957</v>
      </c>
      <c r="YZ866" s="1">
        <f t="shared" si="896"/>
        <v>0.167525773195876</v>
      </c>
    </row>
    <row r="867" spans="24:676">
      <c r="X867" s="1">
        <f t="shared" si="861"/>
        <v>0.0184648805213614</v>
      </c>
      <c r="AA867" s="6">
        <f t="shared" si="862"/>
        <v>0.0175438596491229</v>
      </c>
      <c r="AD867" s="6">
        <f t="shared" si="863"/>
        <v>0.061054579093432</v>
      </c>
      <c r="AG867" s="6">
        <f t="shared" si="864"/>
        <v>0.0830013280212483</v>
      </c>
      <c r="AJ867" s="6">
        <f t="shared" si="865"/>
        <v>0.216494845360825</v>
      </c>
      <c r="BF867" s="1">
        <f t="shared" si="866"/>
        <v>0.0175438596491229</v>
      </c>
      <c r="CN867" s="1">
        <f t="shared" si="867"/>
        <v>0.061054579093432</v>
      </c>
      <c r="DV867" s="1">
        <f t="shared" si="868"/>
        <v>0.0830013280212483</v>
      </c>
      <c r="FD867" s="1">
        <f t="shared" si="869"/>
        <v>0.216494845360825</v>
      </c>
      <c r="GN867" s="1">
        <f t="shared" si="870"/>
        <v>0.0176146788990825</v>
      </c>
      <c r="GQ867" s="6">
        <f t="shared" si="871"/>
        <v>0.017838030681413</v>
      </c>
      <c r="GT867" s="6">
        <f t="shared" si="872"/>
        <v>0.060534960112623</v>
      </c>
      <c r="GW867" s="6">
        <f t="shared" si="873"/>
        <v>0.0832196452933152</v>
      </c>
      <c r="GZ867" s="6">
        <f t="shared" si="874"/>
        <v>0.212686567164179</v>
      </c>
      <c r="HV867" s="1">
        <f t="shared" si="875"/>
        <v>0.017838030681413</v>
      </c>
      <c r="JD867" s="1">
        <f t="shared" si="876"/>
        <v>0.060534960112623</v>
      </c>
      <c r="KL867" s="1">
        <f t="shared" si="877"/>
        <v>0.0832196452933152</v>
      </c>
      <c r="LT867" s="1">
        <f t="shared" si="878"/>
        <v>0.212686567164179</v>
      </c>
      <c r="ND867" s="1">
        <f t="shared" si="879"/>
        <v>0.0170357751277685</v>
      </c>
      <c r="NG867" s="6">
        <f t="shared" si="880"/>
        <v>0.0171232876712328</v>
      </c>
      <c r="NJ867" s="6">
        <f t="shared" si="881"/>
        <v>0.0503659061558328</v>
      </c>
      <c r="NM867" s="6">
        <f t="shared" si="882"/>
        <v>0.0779661016949154</v>
      </c>
      <c r="NP867" s="6">
        <f t="shared" si="883"/>
        <v>0.16953316953317</v>
      </c>
      <c r="OL867" s="1">
        <f t="shared" si="884"/>
        <v>0.0171232876712328</v>
      </c>
      <c r="PT867" s="1">
        <f t="shared" si="885"/>
        <v>0.0503659061558328</v>
      </c>
      <c r="RB867" s="1">
        <f t="shared" si="886"/>
        <v>0.0779661016949154</v>
      </c>
      <c r="SJ867" s="1">
        <f t="shared" si="887"/>
        <v>0.16953316953317</v>
      </c>
      <c r="TT867" s="1">
        <f t="shared" si="888"/>
        <v>0.016421484775915</v>
      </c>
      <c r="TW867" s="6">
        <f t="shared" si="889"/>
        <v>0.0171703296703296</v>
      </c>
      <c r="TZ867" s="6">
        <f t="shared" si="890"/>
        <v>0.0514412416851442</v>
      </c>
      <c r="UC867" s="6">
        <f t="shared" si="891"/>
        <v>0.0780695528743789</v>
      </c>
      <c r="UF867" s="6">
        <f t="shared" si="892"/>
        <v>0.168797953964195</v>
      </c>
      <c r="VB867" s="1">
        <f t="shared" si="893"/>
        <v>0.0171703296703296</v>
      </c>
      <c r="WJ867" s="1">
        <f t="shared" si="894"/>
        <v>0.0514412416851442</v>
      </c>
      <c r="XR867" s="1">
        <f t="shared" si="895"/>
        <v>0.0780695528743789</v>
      </c>
      <c r="YZ867" s="1">
        <f t="shared" si="896"/>
        <v>0.168797953964195</v>
      </c>
    </row>
    <row r="868" spans="24:676">
      <c r="X868" s="1">
        <f t="shared" si="861"/>
        <v>0.0183688464364435</v>
      </c>
      <c r="AA868" s="6">
        <f t="shared" si="862"/>
        <v>0.0184987548914977</v>
      </c>
      <c r="AD868" s="6">
        <f t="shared" si="863"/>
        <v>0.0609184629803188</v>
      </c>
      <c r="AG868" s="6">
        <f t="shared" si="864"/>
        <v>0.0985732814526588</v>
      </c>
      <c r="AJ868" s="6">
        <f t="shared" si="865"/>
        <v>0.223404255319149</v>
      </c>
      <c r="BF868" s="1">
        <f t="shared" si="866"/>
        <v>0.0184987548914977</v>
      </c>
      <c r="CN868" s="1">
        <f t="shared" si="867"/>
        <v>0.0609184629803188</v>
      </c>
      <c r="DV868" s="1">
        <f t="shared" si="868"/>
        <v>0.0985732814526588</v>
      </c>
      <c r="FD868" s="1">
        <f t="shared" si="869"/>
        <v>0.223404255319149</v>
      </c>
      <c r="GN868" s="1">
        <f t="shared" si="870"/>
        <v>0.017909356725146</v>
      </c>
      <c r="GQ868" s="6">
        <f t="shared" si="871"/>
        <v>0.017970401691332</v>
      </c>
      <c r="GT868" s="6">
        <f t="shared" si="872"/>
        <v>0.0606060606060608</v>
      </c>
      <c r="GW868" s="6">
        <f t="shared" si="873"/>
        <v>0.0969044414535665</v>
      </c>
      <c r="GZ868" s="6">
        <f t="shared" si="874"/>
        <v>0.224806201550388</v>
      </c>
      <c r="HV868" s="1">
        <f t="shared" si="875"/>
        <v>0.017970401691332</v>
      </c>
      <c r="JD868" s="1">
        <f t="shared" si="876"/>
        <v>0.0606060606060608</v>
      </c>
      <c r="KL868" s="1">
        <f t="shared" si="877"/>
        <v>0.0969044414535665</v>
      </c>
      <c r="LT868" s="1">
        <f t="shared" si="878"/>
        <v>0.224806201550388</v>
      </c>
      <c r="ND868" s="1">
        <f t="shared" si="879"/>
        <v>0.0168747890651368</v>
      </c>
      <c r="NG868" s="6">
        <f t="shared" si="880"/>
        <v>0.0176165803108808</v>
      </c>
      <c r="NJ868" s="6">
        <f t="shared" si="881"/>
        <v>0.0513622152746762</v>
      </c>
      <c r="NM868" s="6">
        <f t="shared" si="882"/>
        <v>0.0865771812080538</v>
      </c>
      <c r="NP868" s="6">
        <f t="shared" si="883"/>
        <v>0.174563591022444</v>
      </c>
      <c r="OL868" s="1">
        <f t="shared" si="884"/>
        <v>0.0176165803108808</v>
      </c>
      <c r="PT868" s="1">
        <f t="shared" si="885"/>
        <v>0.0513622152746762</v>
      </c>
      <c r="RB868" s="1">
        <f t="shared" si="886"/>
        <v>0.0865771812080538</v>
      </c>
      <c r="SJ868" s="1">
        <f t="shared" si="887"/>
        <v>0.174563591022444</v>
      </c>
      <c r="TT868" s="1">
        <f t="shared" si="888"/>
        <v>0.0165975103734439</v>
      </c>
      <c r="TW868" s="6">
        <f t="shared" si="889"/>
        <v>0.0172939979654119</v>
      </c>
      <c r="TZ868" s="6">
        <f t="shared" si="890"/>
        <v>0.0511708586296618</v>
      </c>
      <c r="UC868" s="6">
        <f t="shared" si="891"/>
        <v>0.0860597439544806</v>
      </c>
      <c r="UF868" s="6">
        <f t="shared" si="892"/>
        <v>0.176315789473684</v>
      </c>
      <c r="VB868" s="1">
        <f t="shared" si="893"/>
        <v>0.0172939979654119</v>
      </c>
      <c r="WJ868" s="1">
        <f t="shared" si="894"/>
        <v>0.0511708586296618</v>
      </c>
      <c r="XR868" s="1">
        <f t="shared" si="895"/>
        <v>0.0860597439544806</v>
      </c>
      <c r="YZ868" s="1">
        <f t="shared" si="896"/>
        <v>0.176315789473684</v>
      </c>
    </row>
    <row r="869" spans="24:676">
      <c r="X869" s="1">
        <f t="shared" si="861"/>
        <v>0.018368846436444</v>
      </c>
      <c r="AA869" s="6">
        <f t="shared" si="862"/>
        <v>0.0180467091295116</v>
      </c>
      <c r="AD869" s="6">
        <f t="shared" si="863"/>
        <v>0.0609922621756942</v>
      </c>
      <c r="AG869" s="6">
        <f t="shared" si="864"/>
        <v>0.0949720670391063</v>
      </c>
      <c r="AJ869" s="6">
        <f t="shared" si="865"/>
        <v>0.220149253731343</v>
      </c>
      <c r="BF869" s="1">
        <f t="shared" si="866"/>
        <v>0.0180467091295116</v>
      </c>
      <c r="CN869" s="1">
        <f t="shared" si="867"/>
        <v>0.0609922621756942</v>
      </c>
      <c r="DV869" s="1">
        <f t="shared" si="868"/>
        <v>0.0949720670391063</v>
      </c>
      <c r="FD869" s="1">
        <f t="shared" si="869"/>
        <v>0.220149253731343</v>
      </c>
      <c r="GN869" s="1">
        <f t="shared" si="870"/>
        <v>0.0181225081551286</v>
      </c>
      <c r="GQ869" s="6">
        <f t="shared" si="871"/>
        <v>0.0185185185185184</v>
      </c>
      <c r="GT869" s="6">
        <f t="shared" si="872"/>
        <v>0.06156015037594</v>
      </c>
      <c r="GW869" s="6">
        <f t="shared" si="873"/>
        <v>0.0991797166293811</v>
      </c>
      <c r="GZ869" s="6">
        <f t="shared" si="874"/>
        <v>0.226415094339623</v>
      </c>
      <c r="HV869" s="1">
        <f t="shared" si="875"/>
        <v>0.0185185185185184</v>
      </c>
      <c r="JD869" s="1">
        <f t="shared" si="876"/>
        <v>0.06156015037594</v>
      </c>
      <c r="KL869" s="1">
        <f t="shared" si="877"/>
        <v>0.0991797166293811</v>
      </c>
      <c r="LT869" s="1">
        <f t="shared" si="878"/>
        <v>0.226415094339623</v>
      </c>
      <c r="ND869" s="1">
        <f t="shared" si="879"/>
        <v>0.0166435506241331</v>
      </c>
      <c r="NG869" s="6">
        <f t="shared" si="880"/>
        <v>0.0178510127016822</v>
      </c>
      <c r="NJ869" s="6">
        <f t="shared" si="881"/>
        <v>0.0508916920400173</v>
      </c>
      <c r="NM869" s="6">
        <f t="shared" si="882"/>
        <v>0.0833880499015103</v>
      </c>
      <c r="NP869" s="6">
        <f t="shared" si="883"/>
        <v>0.176923076923077</v>
      </c>
      <c r="OL869" s="1">
        <f t="shared" si="884"/>
        <v>0.0178510127016822</v>
      </c>
      <c r="PT869" s="1">
        <f t="shared" si="885"/>
        <v>0.0508916920400173</v>
      </c>
      <c r="RB869" s="1">
        <f t="shared" si="886"/>
        <v>0.0833880499015103</v>
      </c>
      <c r="SJ869" s="1">
        <f t="shared" si="887"/>
        <v>0.176923076923077</v>
      </c>
      <c r="TT869" s="1">
        <f t="shared" si="888"/>
        <v>0.0164722031571722</v>
      </c>
      <c r="TW869" s="6">
        <f t="shared" si="889"/>
        <v>0.0172822771941714</v>
      </c>
      <c r="TZ869" s="6">
        <f t="shared" si="890"/>
        <v>0.0509074811863655</v>
      </c>
      <c r="UC869" s="6">
        <f t="shared" si="891"/>
        <v>0.0883152173913042</v>
      </c>
      <c r="UF869" s="6">
        <f t="shared" si="892"/>
        <v>0.176470588235294</v>
      </c>
      <c r="VB869" s="1">
        <f t="shared" si="893"/>
        <v>0.0172822771941714</v>
      </c>
      <c r="WJ869" s="1">
        <f t="shared" si="894"/>
        <v>0.0509074811863655</v>
      </c>
      <c r="XR869" s="1">
        <f t="shared" si="895"/>
        <v>0.0883152173913042</v>
      </c>
      <c r="YZ869" s="1">
        <f t="shared" si="896"/>
        <v>0.176470588235294</v>
      </c>
    </row>
    <row r="870" spans="24:676">
      <c r="X870" s="1">
        <f t="shared" si="861"/>
        <v>0.01769591910437</v>
      </c>
      <c r="AA870" s="6">
        <f t="shared" si="862"/>
        <v>0.018361581920904</v>
      </c>
      <c r="AD870" s="6">
        <f t="shared" si="863"/>
        <v>0.0610576923076924</v>
      </c>
      <c r="AG870" s="6">
        <f t="shared" si="864"/>
        <v>0.0982935153583617</v>
      </c>
      <c r="AJ870" s="6">
        <f t="shared" si="865"/>
        <v>0.218390804597701</v>
      </c>
      <c r="BF870" s="1">
        <f t="shared" si="866"/>
        <v>0.018361581920904</v>
      </c>
      <c r="CN870" s="1">
        <f t="shared" si="867"/>
        <v>0.0610576923076924</v>
      </c>
      <c r="DV870" s="1">
        <f t="shared" si="868"/>
        <v>0.0982935153583617</v>
      </c>
      <c r="FD870" s="1">
        <f t="shared" si="869"/>
        <v>0.218390804597701</v>
      </c>
      <c r="GN870" s="1">
        <f t="shared" si="870"/>
        <v>0.0180505415162455</v>
      </c>
      <c r="GQ870" s="6">
        <f t="shared" si="871"/>
        <v>0.0174377224199291</v>
      </c>
      <c r="GT870" s="6">
        <f t="shared" si="872"/>
        <v>0.0611577964519143</v>
      </c>
      <c r="GW870" s="6">
        <f t="shared" si="873"/>
        <v>0.0956090651558075</v>
      </c>
      <c r="GZ870" s="6">
        <f t="shared" si="874"/>
        <v>0.217557251908397</v>
      </c>
      <c r="HV870" s="1">
        <f t="shared" si="875"/>
        <v>0.0174377224199291</v>
      </c>
      <c r="JD870" s="1">
        <f t="shared" si="876"/>
        <v>0.0611577964519143</v>
      </c>
      <c r="KL870" s="1">
        <f t="shared" si="877"/>
        <v>0.0956090651558075</v>
      </c>
      <c r="LT870" s="1">
        <f t="shared" si="878"/>
        <v>0.217557251908397</v>
      </c>
      <c r="ND870" s="1">
        <f t="shared" si="879"/>
        <v>0.0163990433891357</v>
      </c>
      <c r="NG870" s="6">
        <f t="shared" si="880"/>
        <v>0.0167808219178083</v>
      </c>
      <c r="NJ870" s="6">
        <f t="shared" si="881"/>
        <v>0.0512706197057513</v>
      </c>
      <c r="NM870" s="6">
        <f t="shared" si="882"/>
        <v>0.0876325088339223</v>
      </c>
      <c r="NP870" s="6">
        <f t="shared" si="883"/>
        <v>0.174479166666667</v>
      </c>
      <c r="OL870" s="1">
        <f t="shared" si="884"/>
        <v>0.0167808219178083</v>
      </c>
      <c r="PT870" s="1">
        <f t="shared" si="885"/>
        <v>0.0512706197057513</v>
      </c>
      <c r="RB870" s="1">
        <f t="shared" si="886"/>
        <v>0.0876325088339223</v>
      </c>
      <c r="SJ870" s="1">
        <f t="shared" si="887"/>
        <v>0.174479166666667</v>
      </c>
      <c r="TT870" s="1">
        <f t="shared" si="888"/>
        <v>0.0166101694915253</v>
      </c>
      <c r="TW870" s="6">
        <f t="shared" si="889"/>
        <v>0.0178204249485951</v>
      </c>
      <c r="TZ870" s="6">
        <f t="shared" si="890"/>
        <v>0.0505272407732862</v>
      </c>
      <c r="UC870" s="6">
        <f t="shared" si="891"/>
        <v>0.0857988165680474</v>
      </c>
      <c r="UF870" s="6">
        <f t="shared" si="892"/>
        <v>0.178861788617886</v>
      </c>
      <c r="VB870" s="1">
        <f t="shared" si="893"/>
        <v>0.0178204249485951</v>
      </c>
      <c r="WJ870" s="1">
        <f t="shared" si="894"/>
        <v>0.0505272407732862</v>
      </c>
      <c r="XR870" s="1">
        <f t="shared" si="895"/>
        <v>0.0857988165680474</v>
      </c>
      <c r="YZ870" s="1">
        <f t="shared" si="896"/>
        <v>0.178861788617886</v>
      </c>
    </row>
    <row r="871" spans="24:676">
      <c r="X871" s="1">
        <f t="shared" si="861"/>
        <v>0.018455743879473</v>
      </c>
      <c r="AA871" s="6">
        <f t="shared" si="862"/>
        <v>0.0191952750092288</v>
      </c>
      <c r="AD871" s="6">
        <f t="shared" si="863"/>
        <v>0.0598713508164275</v>
      </c>
      <c r="AG871" s="6">
        <f t="shared" si="864"/>
        <v>0.0838206627680311</v>
      </c>
      <c r="AJ871" s="6">
        <f t="shared" si="865"/>
        <v>0.217391304347826</v>
      </c>
      <c r="BF871" s="1">
        <f t="shared" si="866"/>
        <v>0.0191952750092288</v>
      </c>
      <c r="CN871" s="1">
        <f t="shared" si="867"/>
        <v>0.0598713508164275</v>
      </c>
      <c r="DV871" s="1">
        <f t="shared" si="868"/>
        <v>0.0838206627680311</v>
      </c>
      <c r="FD871" s="1">
        <f t="shared" si="869"/>
        <v>0.217391304347826</v>
      </c>
      <c r="GN871" s="1">
        <f t="shared" si="870"/>
        <v>0.0188457008244993</v>
      </c>
      <c r="GQ871" s="6">
        <f t="shared" si="871"/>
        <v>0.0196078431372551</v>
      </c>
      <c r="GT871" s="6">
        <f t="shared" si="872"/>
        <v>0.0606531881804042</v>
      </c>
      <c r="GW871" s="6">
        <f t="shared" si="873"/>
        <v>0.087013843111404</v>
      </c>
      <c r="GZ871" s="6">
        <f t="shared" si="874"/>
        <v>0.216814159292035</v>
      </c>
      <c r="HV871" s="1">
        <f t="shared" si="875"/>
        <v>0.0196078431372551</v>
      </c>
      <c r="JD871" s="1">
        <f t="shared" si="876"/>
        <v>0.0606531881804042</v>
      </c>
      <c r="KL871" s="1">
        <f t="shared" si="877"/>
        <v>0.087013843111404</v>
      </c>
      <c r="LT871" s="1">
        <f t="shared" si="878"/>
        <v>0.216814159292035</v>
      </c>
      <c r="ND871" s="1">
        <f t="shared" si="879"/>
        <v>0.0167247386759581</v>
      </c>
      <c r="NG871" s="6">
        <f t="shared" si="880"/>
        <v>0.0182845744680851</v>
      </c>
      <c r="NJ871" s="6">
        <f t="shared" si="881"/>
        <v>0.0516243880729863</v>
      </c>
      <c r="NM871" s="6">
        <f t="shared" si="882"/>
        <v>0.0798348245010323</v>
      </c>
      <c r="NP871" s="6">
        <f t="shared" si="883"/>
        <v>0.178117048346056</v>
      </c>
      <c r="OL871" s="1">
        <f t="shared" si="884"/>
        <v>0.0182845744680851</v>
      </c>
      <c r="PT871" s="1">
        <f t="shared" si="885"/>
        <v>0.0516243880729863</v>
      </c>
      <c r="RB871" s="1">
        <f t="shared" si="886"/>
        <v>0.0798348245010323</v>
      </c>
      <c r="SJ871" s="1">
        <f t="shared" si="887"/>
        <v>0.178117048346056</v>
      </c>
      <c r="TT871" s="1">
        <f t="shared" si="888"/>
        <v>0.0176831468783831</v>
      </c>
      <c r="TW871" s="6">
        <f t="shared" si="889"/>
        <v>0.0181569030489894</v>
      </c>
      <c r="TZ871" s="6">
        <f t="shared" si="890"/>
        <v>0.051779935275081</v>
      </c>
      <c r="UC871" s="6">
        <f t="shared" si="891"/>
        <v>0.084476534296029</v>
      </c>
      <c r="UF871" s="6">
        <f t="shared" si="892"/>
        <v>0.18230563002681</v>
      </c>
      <c r="VB871" s="1">
        <f t="shared" si="893"/>
        <v>0.0181569030489894</v>
      </c>
      <c r="WJ871" s="1">
        <f t="shared" si="894"/>
        <v>0.051779935275081</v>
      </c>
      <c r="XR871" s="1">
        <f t="shared" si="895"/>
        <v>0.084476534296029</v>
      </c>
      <c r="YZ871" s="1">
        <f t="shared" si="896"/>
        <v>0.18230563002681</v>
      </c>
    </row>
    <row r="872" spans="24:676">
      <c r="X872" s="1">
        <f t="shared" si="861"/>
        <v>0.0195341848234412</v>
      </c>
      <c r="AA872" s="6">
        <f t="shared" si="862"/>
        <v>0.0198895027624308</v>
      </c>
      <c r="AD872" s="6">
        <f t="shared" si="863"/>
        <v>0.0599323344610925</v>
      </c>
      <c r="AG872" s="6">
        <f t="shared" si="864"/>
        <v>0.0892494929006087</v>
      </c>
      <c r="AJ872" s="6">
        <f t="shared" si="865"/>
        <v>0.221311475409836</v>
      </c>
      <c r="BF872" s="1">
        <f t="shared" si="866"/>
        <v>0.0198895027624308</v>
      </c>
      <c r="CN872" s="1">
        <f t="shared" si="867"/>
        <v>0.0599323344610925</v>
      </c>
      <c r="DV872" s="1">
        <f t="shared" si="868"/>
        <v>0.0892494929006087</v>
      </c>
      <c r="FD872" s="1">
        <f t="shared" si="869"/>
        <v>0.221311475409836</v>
      </c>
      <c r="GN872" s="1">
        <f t="shared" si="870"/>
        <v>0.0184899845916795</v>
      </c>
      <c r="GQ872" s="6">
        <f t="shared" si="871"/>
        <v>0.02011385199241</v>
      </c>
      <c r="GT872" s="6">
        <f t="shared" si="872"/>
        <v>0.062593890836254</v>
      </c>
      <c r="GW872" s="6">
        <f t="shared" si="873"/>
        <v>0.0880110880110878</v>
      </c>
      <c r="GZ872" s="6">
        <f t="shared" si="874"/>
        <v>0.220264317180617</v>
      </c>
      <c r="HV872" s="1">
        <f t="shared" si="875"/>
        <v>0.02011385199241</v>
      </c>
      <c r="JD872" s="1">
        <f t="shared" si="876"/>
        <v>0.062593890836254</v>
      </c>
      <c r="KL872" s="1">
        <f t="shared" si="877"/>
        <v>0.0880110880110878</v>
      </c>
      <c r="LT872" s="1">
        <f t="shared" si="878"/>
        <v>0.220264317180617</v>
      </c>
      <c r="ND872" s="1">
        <f t="shared" si="879"/>
        <v>0.0175070028011206</v>
      </c>
      <c r="NG872" s="6">
        <f t="shared" si="880"/>
        <v>0.0178630499503805</v>
      </c>
      <c r="NJ872" s="6">
        <f t="shared" si="881"/>
        <v>0.0538674033149171</v>
      </c>
      <c r="NM872" s="6">
        <f t="shared" si="882"/>
        <v>0.0788113695090442</v>
      </c>
      <c r="NP872" s="6">
        <f t="shared" si="883"/>
        <v>0.170984455958549</v>
      </c>
      <c r="OL872" s="1">
        <f t="shared" si="884"/>
        <v>0.0178630499503805</v>
      </c>
      <c r="PT872" s="1">
        <f t="shared" si="885"/>
        <v>0.0538674033149171</v>
      </c>
      <c r="RB872" s="1">
        <f t="shared" si="886"/>
        <v>0.0788113695090442</v>
      </c>
      <c r="SJ872" s="1">
        <f t="shared" si="887"/>
        <v>0.170984455958549</v>
      </c>
      <c r="TT872" s="1">
        <f t="shared" si="888"/>
        <v>0.0179404377466807</v>
      </c>
      <c r="TW872" s="6">
        <f t="shared" si="889"/>
        <v>0.0178933153274812</v>
      </c>
      <c r="TZ872" s="6">
        <f t="shared" si="890"/>
        <v>0.0513928914505286</v>
      </c>
      <c r="UC872" s="6">
        <f t="shared" si="891"/>
        <v>0.0799194089993285</v>
      </c>
      <c r="UF872" s="6">
        <f t="shared" si="892"/>
        <v>0.167979002624672</v>
      </c>
      <c r="VB872" s="1">
        <f t="shared" si="893"/>
        <v>0.0178933153274812</v>
      </c>
      <c r="WJ872" s="1">
        <f t="shared" si="894"/>
        <v>0.0513928914505286</v>
      </c>
      <c r="XR872" s="1">
        <f t="shared" si="895"/>
        <v>0.0799194089993285</v>
      </c>
      <c r="YZ872" s="1">
        <f t="shared" si="896"/>
        <v>0.167979002624672</v>
      </c>
    </row>
    <row r="873" spans="24:676">
      <c r="X873" s="1">
        <f t="shared" si="861"/>
        <v>0.0191369606003753</v>
      </c>
      <c r="AA873" s="6">
        <f t="shared" si="862"/>
        <v>0.0199261992619926</v>
      </c>
      <c r="AD873" s="6">
        <f t="shared" si="863"/>
        <v>0.064307078763709</v>
      </c>
      <c r="AG873" s="6">
        <f t="shared" si="864"/>
        <v>0.0847797062750337</v>
      </c>
      <c r="AJ873" s="6">
        <f t="shared" si="865"/>
        <v>0.218623481781376</v>
      </c>
      <c r="BF873" s="1">
        <f t="shared" si="866"/>
        <v>0.0199261992619926</v>
      </c>
      <c r="CN873" s="1">
        <f t="shared" si="867"/>
        <v>0.064307078763709</v>
      </c>
      <c r="DV873" s="1">
        <f t="shared" si="868"/>
        <v>0.0847797062750337</v>
      </c>
      <c r="FD873" s="1">
        <f t="shared" si="869"/>
        <v>0.218623481781376</v>
      </c>
      <c r="GN873" s="1">
        <f t="shared" si="870"/>
        <v>0.0186190845616756</v>
      </c>
      <c r="GQ873" s="6">
        <f t="shared" si="871"/>
        <v>0.0201904761904763</v>
      </c>
      <c r="GT873" s="6">
        <f t="shared" si="872"/>
        <v>0.0601150026136958</v>
      </c>
      <c r="GW873" s="6">
        <f t="shared" si="873"/>
        <v>0.0866935483870968</v>
      </c>
      <c r="GZ873" s="6">
        <f t="shared" si="874"/>
        <v>0.213636363636364</v>
      </c>
      <c r="HV873" s="1">
        <f t="shared" si="875"/>
        <v>0.0201904761904763</v>
      </c>
      <c r="JD873" s="1">
        <f t="shared" si="876"/>
        <v>0.0601150026136958</v>
      </c>
      <c r="KL873" s="1">
        <f t="shared" si="877"/>
        <v>0.0866935483870968</v>
      </c>
      <c r="LT873" s="1">
        <f t="shared" si="878"/>
        <v>0.213636363636364</v>
      </c>
      <c r="ND873" s="1">
        <f t="shared" si="879"/>
        <v>0.0168539325842696</v>
      </c>
      <c r="NG873" s="6">
        <f t="shared" si="880"/>
        <v>0.0184757505773672</v>
      </c>
      <c r="NJ873" s="6">
        <f t="shared" si="881"/>
        <v>0.0534759358288772</v>
      </c>
      <c r="NM873" s="6">
        <f t="shared" si="882"/>
        <v>0.0823129251700678</v>
      </c>
      <c r="NP873" s="6">
        <f t="shared" si="883"/>
        <v>0.185483870967742</v>
      </c>
      <c r="OL873" s="1">
        <f t="shared" si="884"/>
        <v>0.0184757505773672</v>
      </c>
      <c r="PT873" s="1">
        <f t="shared" si="885"/>
        <v>0.0534759358288772</v>
      </c>
      <c r="RB873" s="1">
        <f t="shared" si="886"/>
        <v>0.0823129251700678</v>
      </c>
      <c r="SJ873" s="1">
        <f t="shared" si="887"/>
        <v>0.185483870967742</v>
      </c>
      <c r="TT873" s="1">
        <f t="shared" si="888"/>
        <v>0.0162162162162163</v>
      </c>
      <c r="TW873" s="6">
        <f t="shared" si="889"/>
        <v>0.0185247558100372</v>
      </c>
      <c r="TZ873" s="6">
        <f t="shared" si="890"/>
        <v>0.0528037383177571</v>
      </c>
      <c r="UC873" s="6">
        <f t="shared" si="891"/>
        <v>0.0836311651179413</v>
      </c>
      <c r="UF873" s="6">
        <f t="shared" si="892"/>
        <v>0.179063360881543</v>
      </c>
      <c r="VB873" s="1">
        <f t="shared" si="893"/>
        <v>0.0185247558100372</v>
      </c>
      <c r="WJ873" s="1">
        <f t="shared" si="894"/>
        <v>0.0528037383177571</v>
      </c>
      <c r="XR873" s="1">
        <f t="shared" si="895"/>
        <v>0.0836311651179413</v>
      </c>
      <c r="YZ873" s="1">
        <f t="shared" si="896"/>
        <v>0.179063360881543</v>
      </c>
    </row>
    <row r="874" spans="24:676">
      <c r="X874" s="1">
        <f t="shared" si="861"/>
        <v>0.0280264694433632</v>
      </c>
      <c r="AA874" s="6">
        <f t="shared" si="862"/>
        <v>0.0310107197549772</v>
      </c>
      <c r="AD874" s="6">
        <f t="shared" si="863"/>
        <v>0.103678929765886</v>
      </c>
      <c r="AG874" s="6">
        <f t="shared" si="864"/>
        <v>0.213701431492842</v>
      </c>
      <c r="AJ874" s="6">
        <f t="shared" si="865"/>
        <v>0.281045751633987</v>
      </c>
      <c r="BF874" s="1">
        <f t="shared" si="866"/>
        <v>0.0310107197549772</v>
      </c>
      <c r="CN874" s="1">
        <f t="shared" si="867"/>
        <v>0.103678929765886</v>
      </c>
      <c r="DV874" s="1">
        <f t="shared" si="868"/>
        <v>0.213701431492842</v>
      </c>
      <c r="FD874" s="1">
        <f t="shared" si="869"/>
        <v>0.281045751633987</v>
      </c>
      <c r="GN874" s="1">
        <f t="shared" si="870"/>
        <v>0.0292207792207793</v>
      </c>
      <c r="GQ874" s="6">
        <f t="shared" si="871"/>
        <v>0.0298685782556749</v>
      </c>
      <c r="GT874" s="6">
        <f t="shared" si="872"/>
        <v>0.103468208092486</v>
      </c>
      <c r="GW874" s="6">
        <f t="shared" si="873"/>
        <v>0.216186252771619</v>
      </c>
      <c r="GZ874" s="6">
        <f t="shared" si="874"/>
        <v>0.27007299270073</v>
      </c>
      <c r="HV874" s="1">
        <f t="shared" si="875"/>
        <v>0.0298685782556749</v>
      </c>
      <c r="JD874" s="1">
        <f t="shared" si="876"/>
        <v>0.103468208092486</v>
      </c>
      <c r="KL874" s="1">
        <f t="shared" si="877"/>
        <v>0.216186252771619</v>
      </c>
      <c r="LT874" s="1">
        <f t="shared" si="878"/>
        <v>0.27007299270073</v>
      </c>
      <c r="ND874" s="1">
        <f t="shared" si="879"/>
        <v>0.0277777777777775</v>
      </c>
      <c r="NG874" s="6">
        <f t="shared" si="880"/>
        <v>0.0295431123325316</v>
      </c>
      <c r="NJ874" s="6">
        <f t="shared" si="881"/>
        <v>0.081951219512195</v>
      </c>
      <c r="NM874" s="6">
        <f t="shared" si="882"/>
        <v>0.186741363211952</v>
      </c>
      <c r="NP874" s="6">
        <f t="shared" si="883"/>
        <v>0.234323432343234</v>
      </c>
      <c r="OL874" s="1">
        <f t="shared" si="884"/>
        <v>0.0295431123325316</v>
      </c>
      <c r="PT874" s="1">
        <f t="shared" si="885"/>
        <v>0.081951219512195</v>
      </c>
      <c r="RB874" s="1">
        <f t="shared" si="886"/>
        <v>0.186741363211952</v>
      </c>
      <c r="SJ874" s="1">
        <f t="shared" si="887"/>
        <v>0.234323432343234</v>
      </c>
      <c r="TT874" s="1">
        <f t="shared" si="888"/>
        <v>0.027922561429635</v>
      </c>
      <c r="TW874" s="6">
        <f t="shared" si="889"/>
        <v>0.0291400142146414</v>
      </c>
      <c r="TZ874" s="6">
        <f t="shared" si="890"/>
        <v>0.0842754367934222</v>
      </c>
      <c r="UC874" s="6">
        <f t="shared" si="891"/>
        <v>0.182083739045765</v>
      </c>
      <c r="UF874" s="6">
        <f t="shared" si="892"/>
        <v>0.234432234432234</v>
      </c>
      <c r="VB874" s="1">
        <f t="shared" si="893"/>
        <v>0.0291400142146414</v>
      </c>
      <c r="WJ874" s="1">
        <f t="shared" si="894"/>
        <v>0.0842754367934222</v>
      </c>
      <c r="XR874" s="1">
        <f t="shared" si="895"/>
        <v>0.182083739045765</v>
      </c>
      <c r="YZ874" s="1">
        <f t="shared" si="896"/>
        <v>0.234432234432234</v>
      </c>
    </row>
    <row r="875" spans="24:676">
      <c r="X875" s="1">
        <f t="shared" si="861"/>
        <v>0.0291076216009194</v>
      </c>
      <c r="AA875" s="6">
        <f t="shared" si="862"/>
        <v>0.0307346326836582</v>
      </c>
      <c r="AD875" s="6">
        <f t="shared" si="863"/>
        <v>0.103429504627109</v>
      </c>
      <c r="AG875" s="6">
        <f t="shared" si="864"/>
        <v>0.204121687929343</v>
      </c>
      <c r="AJ875" s="6">
        <f t="shared" si="865"/>
        <v>0.275862068965517</v>
      </c>
      <c r="BF875" s="1">
        <f t="shared" si="866"/>
        <v>0.0307346326836582</v>
      </c>
      <c r="CN875" s="1">
        <f t="shared" si="867"/>
        <v>0.103429504627109</v>
      </c>
      <c r="DV875" s="1">
        <f t="shared" si="868"/>
        <v>0.204121687929343</v>
      </c>
      <c r="FD875" s="1">
        <f t="shared" si="869"/>
        <v>0.275862068965517</v>
      </c>
      <c r="GN875" s="1">
        <f t="shared" si="870"/>
        <v>0.0285374554102258</v>
      </c>
      <c r="GQ875" s="6">
        <f t="shared" si="871"/>
        <v>0.0308835027365126</v>
      </c>
      <c r="GT875" s="6">
        <f t="shared" si="872"/>
        <v>0.107062780269058</v>
      </c>
      <c r="GW875" s="6">
        <f t="shared" si="873"/>
        <v>0.216101694915254</v>
      </c>
      <c r="GZ875" s="6">
        <f t="shared" si="874"/>
        <v>0.266129032258065</v>
      </c>
      <c r="HV875" s="1">
        <f t="shared" si="875"/>
        <v>0.0308835027365126</v>
      </c>
      <c r="JD875" s="1">
        <f t="shared" si="876"/>
        <v>0.107062780269058</v>
      </c>
      <c r="KL875" s="1">
        <f t="shared" si="877"/>
        <v>0.216101694915254</v>
      </c>
      <c r="LT875" s="1">
        <f t="shared" si="878"/>
        <v>0.266129032258065</v>
      </c>
      <c r="ND875" s="1">
        <f t="shared" si="879"/>
        <v>0.0275063336952588</v>
      </c>
      <c r="NG875" s="6">
        <f t="shared" si="880"/>
        <v>0.028970688479891</v>
      </c>
      <c r="NJ875" s="6">
        <f t="shared" si="881"/>
        <v>0.0856423173803524</v>
      </c>
      <c r="NM875" s="6">
        <f t="shared" si="882"/>
        <v>0.191346153846154</v>
      </c>
      <c r="NP875" s="6">
        <f t="shared" si="883"/>
        <v>0.241258741258741</v>
      </c>
      <c r="OL875" s="1">
        <f t="shared" si="884"/>
        <v>0.028970688479891</v>
      </c>
      <c r="PT875" s="1">
        <f t="shared" si="885"/>
        <v>0.0856423173803524</v>
      </c>
      <c r="RB875" s="1">
        <f t="shared" si="886"/>
        <v>0.191346153846154</v>
      </c>
      <c r="SJ875" s="1">
        <f t="shared" si="887"/>
        <v>0.241258741258741</v>
      </c>
      <c r="TT875" s="1">
        <f t="shared" si="888"/>
        <v>0.0280583613916947</v>
      </c>
      <c r="TW875" s="6">
        <f t="shared" si="889"/>
        <v>0.0296296296296297</v>
      </c>
      <c r="TZ875" s="6">
        <f t="shared" si="890"/>
        <v>0.0871172122492081</v>
      </c>
      <c r="UC875" s="6">
        <f t="shared" si="891"/>
        <v>0.184068891280947</v>
      </c>
      <c r="UF875" s="6">
        <f t="shared" si="892"/>
        <v>0.241509433962264</v>
      </c>
      <c r="VB875" s="1">
        <f t="shared" si="893"/>
        <v>0.0296296296296297</v>
      </c>
      <c r="WJ875" s="1">
        <f t="shared" si="894"/>
        <v>0.0871172122492081</v>
      </c>
      <c r="XR875" s="1">
        <f t="shared" si="895"/>
        <v>0.184068891280947</v>
      </c>
      <c r="YZ875" s="1">
        <f t="shared" si="896"/>
        <v>0.241509433962264</v>
      </c>
    </row>
    <row r="876" spans="24:676">
      <c r="X876" s="1">
        <f t="shared" si="861"/>
        <v>0.029354207436399</v>
      </c>
      <c r="AA876" s="6">
        <f t="shared" si="862"/>
        <v>0.0297663903541825</v>
      </c>
      <c r="AD876" s="6">
        <f t="shared" si="863"/>
        <v>0.109039548022599</v>
      </c>
      <c r="AG876" s="6">
        <f t="shared" si="864"/>
        <v>0.210849539406346</v>
      </c>
      <c r="AJ876" s="6">
        <f t="shared" si="865"/>
        <v>0.26056338028169</v>
      </c>
      <c r="BF876" s="1">
        <f t="shared" si="866"/>
        <v>0.0297663903541825</v>
      </c>
      <c r="CN876" s="1">
        <f t="shared" si="867"/>
        <v>0.109039548022599</v>
      </c>
      <c r="DV876" s="1">
        <f t="shared" si="868"/>
        <v>0.210849539406346</v>
      </c>
      <c r="FD876" s="1">
        <f t="shared" si="869"/>
        <v>0.26056338028169</v>
      </c>
      <c r="GN876" s="1">
        <f t="shared" si="870"/>
        <v>0.029826682789198</v>
      </c>
      <c r="GQ876" s="6">
        <f t="shared" si="871"/>
        <v>0.0312376433372876</v>
      </c>
      <c r="GT876" s="6">
        <f t="shared" si="872"/>
        <v>0.105667060212515</v>
      </c>
      <c r="GW876" s="6">
        <f t="shared" si="873"/>
        <v>0.219069239500568</v>
      </c>
      <c r="GZ876" s="6">
        <f t="shared" si="874"/>
        <v>0.275590551181102</v>
      </c>
      <c r="HV876" s="1">
        <f t="shared" si="875"/>
        <v>0.0312376433372876</v>
      </c>
      <c r="JD876" s="1">
        <f t="shared" si="876"/>
        <v>0.105667060212515</v>
      </c>
      <c r="KL876" s="1">
        <f t="shared" si="877"/>
        <v>0.219069239500568</v>
      </c>
      <c r="LT876" s="1">
        <f t="shared" si="878"/>
        <v>0.275590551181102</v>
      </c>
      <c r="ND876" s="1">
        <f t="shared" si="879"/>
        <v>0.0275297619047619</v>
      </c>
      <c r="NG876" s="6">
        <f t="shared" si="880"/>
        <v>0.0290736984448952</v>
      </c>
      <c r="NJ876" s="6">
        <f t="shared" si="881"/>
        <v>0.0860108749382105</v>
      </c>
      <c r="NM876" s="6">
        <f t="shared" si="882"/>
        <v>0.182640144665461</v>
      </c>
      <c r="NP876" s="6">
        <f t="shared" si="883"/>
        <v>0.236301369863014</v>
      </c>
      <c r="OL876" s="1">
        <f t="shared" si="884"/>
        <v>0.0290736984448952</v>
      </c>
      <c r="PT876" s="1">
        <f t="shared" si="885"/>
        <v>0.0860108749382105</v>
      </c>
      <c r="RB876" s="1">
        <f t="shared" si="886"/>
        <v>0.182640144665461</v>
      </c>
      <c r="SJ876" s="1">
        <f t="shared" si="887"/>
        <v>0.236301369863014</v>
      </c>
      <c r="TT876" s="1">
        <f t="shared" si="888"/>
        <v>0.0282874617737001</v>
      </c>
      <c r="TW876" s="6">
        <f t="shared" si="889"/>
        <v>0.0293603635092625</v>
      </c>
      <c r="TZ876" s="6">
        <f t="shared" si="890"/>
        <v>0.0826991374936579</v>
      </c>
      <c r="UC876" s="6">
        <f t="shared" si="891"/>
        <v>0.18836291913215</v>
      </c>
      <c r="UF876" s="6">
        <f t="shared" si="892"/>
        <v>0.233962264150944</v>
      </c>
      <c r="VB876" s="1">
        <f t="shared" si="893"/>
        <v>0.0293603635092625</v>
      </c>
      <c r="WJ876" s="1">
        <f t="shared" si="894"/>
        <v>0.0826991374936579</v>
      </c>
      <c r="XR876" s="1">
        <f t="shared" si="895"/>
        <v>0.18836291913215</v>
      </c>
      <c r="YZ876" s="1">
        <f t="shared" si="896"/>
        <v>0.233962264150944</v>
      </c>
    </row>
    <row r="877" spans="24:676">
      <c r="X877" s="1">
        <f t="shared" si="861"/>
        <v>0.0394402035623411</v>
      </c>
      <c r="AA877" s="6">
        <f t="shared" si="862"/>
        <v>0.0471698113207544</v>
      </c>
      <c r="AD877" s="6">
        <f t="shared" si="863"/>
        <v>0.184546136534134</v>
      </c>
      <c r="AG877" s="6">
        <f t="shared" si="864"/>
        <v>0.342056074766355</v>
      </c>
      <c r="AJ877" s="6">
        <f t="shared" si="865"/>
        <v>0.42</v>
      </c>
      <c r="BF877" s="1">
        <f t="shared" si="866"/>
        <v>0.0471698113207544</v>
      </c>
      <c r="CN877" s="1">
        <f t="shared" si="867"/>
        <v>0.184546136534134</v>
      </c>
      <c r="DV877" s="1">
        <f t="shared" si="868"/>
        <v>0.342056074766355</v>
      </c>
      <c r="FD877" s="1">
        <f t="shared" si="869"/>
        <v>0.42</v>
      </c>
      <c r="GN877" s="1">
        <f t="shared" si="870"/>
        <v>0.0395430579964851</v>
      </c>
      <c r="GQ877" s="6">
        <f t="shared" si="871"/>
        <v>0.0458257713248638</v>
      </c>
      <c r="GT877" s="6">
        <f t="shared" si="872"/>
        <v>0.186385737439222</v>
      </c>
      <c r="GW877" s="6">
        <f t="shared" si="873"/>
        <v>0.344897959183673</v>
      </c>
      <c r="GZ877" s="6">
        <f t="shared" si="874"/>
        <v>0.411111111111111</v>
      </c>
      <c r="HV877" s="1">
        <f t="shared" si="875"/>
        <v>0.0458257713248638</v>
      </c>
      <c r="JD877" s="1">
        <f t="shared" si="876"/>
        <v>0.186385737439222</v>
      </c>
      <c r="KL877" s="1">
        <f t="shared" si="877"/>
        <v>0.344897959183673</v>
      </c>
      <c r="LT877" s="1">
        <f t="shared" si="878"/>
        <v>0.411111111111111</v>
      </c>
      <c r="ND877" s="1">
        <f t="shared" si="879"/>
        <v>0.0350330868042039</v>
      </c>
      <c r="NG877" s="6">
        <f t="shared" si="880"/>
        <v>0.040585009140768</v>
      </c>
      <c r="NJ877" s="6">
        <f t="shared" si="881"/>
        <v>0.122493224932249</v>
      </c>
      <c r="NM877" s="6">
        <f t="shared" si="882"/>
        <v>0.288543140028289</v>
      </c>
      <c r="NP877" s="6">
        <f t="shared" si="883"/>
        <v>0.362637362637363</v>
      </c>
      <c r="OL877" s="1">
        <f t="shared" si="884"/>
        <v>0.040585009140768</v>
      </c>
      <c r="PT877" s="1">
        <f t="shared" si="885"/>
        <v>0.122493224932249</v>
      </c>
      <c r="RB877" s="1">
        <f t="shared" si="886"/>
        <v>0.288543140028289</v>
      </c>
      <c r="SJ877" s="1">
        <f t="shared" si="887"/>
        <v>0.362637362637363</v>
      </c>
      <c r="TT877" s="1">
        <f t="shared" si="888"/>
        <v>0.0353697749196142</v>
      </c>
      <c r="TW877" s="6">
        <f t="shared" si="889"/>
        <v>0.0412410139992432</v>
      </c>
      <c r="TZ877" s="6">
        <f t="shared" si="890"/>
        <v>0.121420389461627</v>
      </c>
      <c r="UC877" s="6">
        <f t="shared" si="891"/>
        <v>0.285509325681492</v>
      </c>
      <c r="UF877" s="6">
        <f t="shared" si="892"/>
        <v>0.36094674556213</v>
      </c>
      <c r="VB877" s="1">
        <f t="shared" si="893"/>
        <v>0.0412410139992432</v>
      </c>
      <c r="WJ877" s="1">
        <f t="shared" si="894"/>
        <v>0.121420389461627</v>
      </c>
      <c r="XR877" s="1">
        <f t="shared" si="895"/>
        <v>0.285509325681492</v>
      </c>
      <c r="YZ877" s="1">
        <f t="shared" si="896"/>
        <v>0.36094674556213</v>
      </c>
    </row>
    <row r="878" spans="24:676">
      <c r="X878" s="1">
        <f t="shared" si="861"/>
        <v>0.0401337792642138</v>
      </c>
      <c r="AA878" s="6">
        <f t="shared" si="862"/>
        <v>0.0459770114942528</v>
      </c>
      <c r="AD878" s="6">
        <f t="shared" si="863"/>
        <v>0.183284457478006</v>
      </c>
      <c r="AG878" s="6">
        <f t="shared" si="864"/>
        <v>0.352631578947368</v>
      </c>
      <c r="AJ878" s="6">
        <f t="shared" si="865"/>
        <v>0.410526315789474</v>
      </c>
      <c r="BF878" s="1">
        <f t="shared" si="866"/>
        <v>0.0459770114942528</v>
      </c>
      <c r="CN878" s="1">
        <f t="shared" si="867"/>
        <v>0.183284457478006</v>
      </c>
      <c r="DV878" s="1">
        <f t="shared" si="868"/>
        <v>0.352631578947368</v>
      </c>
      <c r="FD878" s="1">
        <f t="shared" si="869"/>
        <v>0.410526315789474</v>
      </c>
      <c r="GN878" s="1">
        <f t="shared" si="870"/>
        <v>0.0399132321041216</v>
      </c>
      <c r="GQ878" s="6">
        <f t="shared" si="871"/>
        <v>0.0459719789842381</v>
      </c>
      <c r="GT878" s="6">
        <f t="shared" si="872"/>
        <v>0.187548039969254</v>
      </c>
      <c r="GW878" s="6">
        <f t="shared" si="873"/>
        <v>0.350674373795761</v>
      </c>
      <c r="GZ878" s="6">
        <f t="shared" si="874"/>
        <v>0.413793103448276</v>
      </c>
      <c r="HV878" s="1">
        <f t="shared" si="875"/>
        <v>0.0459719789842381</v>
      </c>
      <c r="JD878" s="1">
        <f t="shared" si="876"/>
        <v>0.187548039969254</v>
      </c>
      <c r="KL878" s="1">
        <f t="shared" si="877"/>
        <v>0.350674373795761</v>
      </c>
      <c r="LT878" s="1">
        <f t="shared" si="878"/>
        <v>0.413793103448276</v>
      </c>
      <c r="ND878" s="1">
        <f t="shared" si="879"/>
        <v>0.0357281553398059</v>
      </c>
      <c r="NG878" s="6">
        <f t="shared" si="880"/>
        <v>0.0412445730824891</v>
      </c>
      <c r="NJ878" s="6">
        <f t="shared" si="881"/>
        <v>0.118145845110232</v>
      </c>
      <c r="NM878" s="6">
        <f t="shared" si="882"/>
        <v>0.289940828402367</v>
      </c>
      <c r="NP878" s="6">
        <f t="shared" si="883"/>
        <v>0.362694300518135</v>
      </c>
      <c r="OL878" s="1">
        <f t="shared" si="884"/>
        <v>0.0412445730824891</v>
      </c>
      <c r="PT878" s="1">
        <f t="shared" si="885"/>
        <v>0.118145845110232</v>
      </c>
      <c r="RB878" s="1">
        <f t="shared" si="886"/>
        <v>0.289940828402367</v>
      </c>
      <c r="SJ878" s="1">
        <f t="shared" si="887"/>
        <v>0.362694300518135</v>
      </c>
      <c r="TT878" s="1">
        <f t="shared" si="888"/>
        <v>0.0358293075684379</v>
      </c>
      <c r="TW878" s="6">
        <f t="shared" si="889"/>
        <v>0.0417744916820701</v>
      </c>
      <c r="TZ878" s="6">
        <f t="shared" si="890"/>
        <v>0.119103773584906</v>
      </c>
      <c r="UC878" s="6">
        <f t="shared" si="891"/>
        <v>0.288244766505636</v>
      </c>
      <c r="UF878" s="6">
        <f t="shared" si="892"/>
        <v>0.36</v>
      </c>
      <c r="VB878" s="1">
        <f t="shared" si="893"/>
        <v>0.0417744916820701</v>
      </c>
      <c r="WJ878" s="1">
        <f t="shared" si="894"/>
        <v>0.119103773584906</v>
      </c>
      <c r="XR878" s="1">
        <f t="shared" si="895"/>
        <v>0.288244766505636</v>
      </c>
      <c r="YZ878" s="1">
        <f t="shared" si="896"/>
        <v>0.36</v>
      </c>
    </row>
    <row r="879" spans="24:676">
      <c r="X879" s="1">
        <f t="shared" si="861"/>
        <v>0.0392648287385129</v>
      </c>
      <c r="AA879" s="6">
        <f t="shared" si="862"/>
        <v>0.0464135021097045</v>
      </c>
      <c r="AD879" s="6">
        <f t="shared" si="863"/>
        <v>0.179640718562875</v>
      </c>
      <c r="AG879" s="6">
        <f t="shared" si="864"/>
        <v>0.355263157894737</v>
      </c>
      <c r="AJ879" s="6">
        <f t="shared" si="865"/>
        <v>0.418367346938776</v>
      </c>
      <c r="BF879" s="1">
        <f t="shared" si="866"/>
        <v>0.0464135021097045</v>
      </c>
      <c r="CN879" s="1">
        <f t="shared" si="867"/>
        <v>0.179640718562875</v>
      </c>
      <c r="DV879" s="1">
        <f t="shared" si="868"/>
        <v>0.355263157894737</v>
      </c>
      <c r="FD879" s="1">
        <f t="shared" si="869"/>
        <v>0.418367346938776</v>
      </c>
      <c r="GN879" s="1">
        <f t="shared" si="870"/>
        <v>0.0389105058365757</v>
      </c>
      <c r="GQ879" s="6">
        <f t="shared" si="871"/>
        <v>0.0454545454545454</v>
      </c>
      <c r="GT879" s="6">
        <f t="shared" si="872"/>
        <v>0.185575364667747</v>
      </c>
      <c r="GW879" s="6">
        <f t="shared" si="873"/>
        <v>0.347474747474747</v>
      </c>
      <c r="GZ879" s="6">
        <f t="shared" si="874"/>
        <v>0.404494382022472</v>
      </c>
      <c r="HV879" s="1">
        <f t="shared" si="875"/>
        <v>0.0454545454545454</v>
      </c>
      <c r="JD879" s="1">
        <f t="shared" si="876"/>
        <v>0.185575364667747</v>
      </c>
      <c r="KL879" s="1">
        <f t="shared" si="877"/>
        <v>0.347474747474747</v>
      </c>
      <c r="LT879" s="1">
        <f t="shared" si="878"/>
        <v>0.404494382022472</v>
      </c>
      <c r="ND879" s="1">
        <f t="shared" si="879"/>
        <v>0.0364134690681284</v>
      </c>
      <c r="NG879" s="6">
        <f t="shared" si="880"/>
        <v>0.0410219503418496</v>
      </c>
      <c r="NJ879" s="6">
        <f t="shared" si="881"/>
        <v>0.125984251968504</v>
      </c>
      <c r="NM879" s="6">
        <f t="shared" si="882"/>
        <v>0.287817938420348</v>
      </c>
      <c r="NP879" s="6">
        <f t="shared" si="883"/>
        <v>0.370165745856354</v>
      </c>
      <c r="OL879" s="1">
        <f t="shared" si="884"/>
        <v>0.0410219503418496</v>
      </c>
      <c r="PT879" s="1">
        <f t="shared" si="885"/>
        <v>0.125984251968504</v>
      </c>
      <c r="RB879" s="1">
        <f t="shared" si="886"/>
        <v>0.287817938420348</v>
      </c>
      <c r="SJ879" s="1">
        <f t="shared" si="887"/>
        <v>0.370165745856354</v>
      </c>
      <c r="TT879" s="1">
        <f t="shared" si="888"/>
        <v>0.0356275303643725</v>
      </c>
      <c r="TW879" s="6">
        <f t="shared" si="889"/>
        <v>0.0415886099662794</v>
      </c>
      <c r="TZ879" s="6">
        <f t="shared" si="890"/>
        <v>0.123904149620105</v>
      </c>
      <c r="UC879" s="6">
        <f t="shared" si="891"/>
        <v>0.290611028315946</v>
      </c>
      <c r="UF879" s="6">
        <f t="shared" si="892"/>
        <v>0.36046511627907</v>
      </c>
      <c r="VB879" s="1">
        <f t="shared" si="893"/>
        <v>0.0415886099662794</v>
      </c>
      <c r="WJ879" s="1">
        <f t="shared" si="894"/>
        <v>0.123904149620105</v>
      </c>
      <c r="XR879" s="1">
        <f t="shared" si="895"/>
        <v>0.290611028315946</v>
      </c>
      <c r="YZ879" s="1">
        <f t="shared" si="896"/>
        <v>0.36046511627907</v>
      </c>
    </row>
    <row r="880" spans="24:676">
      <c r="X880" s="1">
        <f t="shared" si="861"/>
        <v>0.0267927501970053</v>
      </c>
      <c r="AA880" s="6">
        <f t="shared" si="862"/>
        <v>0.026593664450528</v>
      </c>
      <c r="AD880" s="6">
        <f t="shared" si="863"/>
        <v>0.070105157736605</v>
      </c>
      <c r="AG880" s="6">
        <f t="shared" si="864"/>
        <v>0.155136268343815</v>
      </c>
      <c r="AJ880" s="6">
        <f t="shared" si="865"/>
        <v>0.227848101265823</v>
      </c>
      <c r="BF880" s="1">
        <f t="shared" si="866"/>
        <v>0.026593664450528</v>
      </c>
      <c r="CN880" s="1">
        <f t="shared" si="867"/>
        <v>0.070105157736605</v>
      </c>
      <c r="DV880" s="1">
        <f t="shared" si="868"/>
        <v>0.155136268343815</v>
      </c>
      <c r="FD880" s="1">
        <f t="shared" si="869"/>
        <v>0.227848101265823</v>
      </c>
      <c r="GN880" s="1">
        <f t="shared" si="870"/>
        <v>0.0264227642276422</v>
      </c>
      <c r="GQ880" s="6">
        <f t="shared" si="871"/>
        <v>0.02676399026764</v>
      </c>
      <c r="GT880" s="6">
        <f t="shared" si="872"/>
        <v>0.066735644076565</v>
      </c>
      <c r="GW880" s="6">
        <f t="shared" si="873"/>
        <v>0.154005524861878</v>
      </c>
      <c r="GZ880" s="6">
        <f t="shared" si="874"/>
        <v>0.226415094339623</v>
      </c>
      <c r="HV880" s="1">
        <f t="shared" si="875"/>
        <v>0.02676399026764</v>
      </c>
      <c r="JD880" s="1">
        <f t="shared" si="876"/>
        <v>0.066735644076565</v>
      </c>
      <c r="KL880" s="1">
        <f t="shared" si="877"/>
        <v>0.154005524861878</v>
      </c>
      <c r="LT880" s="1">
        <f t="shared" si="878"/>
        <v>0.226415094339623</v>
      </c>
      <c r="ND880" s="1">
        <f t="shared" si="879"/>
        <v>0.0247400501972035</v>
      </c>
      <c r="NG880" s="6">
        <f t="shared" si="880"/>
        <v>0.0252758988964044</v>
      </c>
      <c r="NJ880" s="6">
        <f t="shared" si="881"/>
        <v>0.0607455131155086</v>
      </c>
      <c r="NM880" s="6">
        <f t="shared" si="882"/>
        <v>0.130820399113082</v>
      </c>
      <c r="NP880" s="6">
        <f t="shared" si="883"/>
        <v>0.190615835777126</v>
      </c>
      <c r="OL880" s="1">
        <f t="shared" si="884"/>
        <v>0.0252758988964044</v>
      </c>
      <c r="PT880" s="1">
        <f t="shared" si="885"/>
        <v>0.0607455131155086</v>
      </c>
      <c r="RB880" s="1">
        <f t="shared" si="886"/>
        <v>0.130820399113082</v>
      </c>
      <c r="SJ880" s="1">
        <f t="shared" si="887"/>
        <v>0.190615835777126</v>
      </c>
      <c r="TT880" s="1">
        <f t="shared" si="888"/>
        <v>0.0259451445515197</v>
      </c>
      <c r="TW880" s="6">
        <f t="shared" si="889"/>
        <v>0.026470588235294</v>
      </c>
      <c r="TZ880" s="6">
        <f t="shared" si="890"/>
        <v>0.0607344632768361</v>
      </c>
      <c r="UC880" s="6">
        <f t="shared" si="891"/>
        <v>0.131619937694704</v>
      </c>
      <c r="UF880" s="6">
        <f t="shared" si="892"/>
        <v>0.19620253164557</v>
      </c>
      <c r="VB880" s="1">
        <f t="shared" si="893"/>
        <v>0.026470588235294</v>
      </c>
      <c r="WJ880" s="1">
        <f t="shared" si="894"/>
        <v>0.0607344632768361</v>
      </c>
      <c r="XR880" s="1">
        <f t="shared" si="895"/>
        <v>0.131619937694704</v>
      </c>
      <c r="YZ880" s="1">
        <f t="shared" si="896"/>
        <v>0.19620253164557</v>
      </c>
    </row>
    <row r="881" spans="24:676">
      <c r="X881" s="1">
        <f t="shared" si="861"/>
        <v>0.0269853508095605</v>
      </c>
      <c r="AA881" s="6">
        <f t="shared" si="862"/>
        <v>0.0260436614324013</v>
      </c>
      <c r="AD881" s="6">
        <f t="shared" si="863"/>
        <v>0.0665680473372781</v>
      </c>
      <c r="AG881" s="6">
        <f t="shared" si="864"/>
        <v>0.160804020100503</v>
      </c>
      <c r="AJ881" s="6">
        <f t="shared" si="865"/>
        <v>0.223214285714286</v>
      </c>
      <c r="BF881" s="1">
        <f t="shared" si="866"/>
        <v>0.0260436614324013</v>
      </c>
      <c r="CN881" s="1">
        <f t="shared" si="867"/>
        <v>0.0665680473372781</v>
      </c>
      <c r="DV881" s="1">
        <f t="shared" si="868"/>
        <v>0.160804020100503</v>
      </c>
      <c r="FD881" s="1">
        <f t="shared" si="869"/>
        <v>0.223214285714286</v>
      </c>
      <c r="GN881" s="1">
        <f t="shared" si="870"/>
        <v>0.0270916334661355</v>
      </c>
      <c r="GQ881" s="6">
        <f t="shared" si="871"/>
        <v>0.0261569416498997</v>
      </c>
      <c r="GT881" s="6">
        <f t="shared" si="872"/>
        <v>0.0699693564862103</v>
      </c>
      <c r="GW881" s="6">
        <f t="shared" si="873"/>
        <v>0.168453292496171</v>
      </c>
      <c r="GZ881" s="6">
        <f t="shared" si="874"/>
        <v>0.225961538461539</v>
      </c>
      <c r="HV881" s="1">
        <f t="shared" si="875"/>
        <v>0.0261569416498997</v>
      </c>
      <c r="JD881" s="1">
        <f t="shared" si="876"/>
        <v>0.0699693564862103</v>
      </c>
      <c r="KL881" s="1">
        <f t="shared" si="877"/>
        <v>0.168453292496171</v>
      </c>
      <c r="LT881" s="1">
        <f t="shared" si="878"/>
        <v>0.225961538461539</v>
      </c>
      <c r="ND881" s="1">
        <f t="shared" si="879"/>
        <v>0.0248290752069089</v>
      </c>
      <c r="NG881" s="6">
        <f t="shared" si="880"/>
        <v>0.025695177754312</v>
      </c>
      <c r="NJ881" s="6">
        <f t="shared" si="881"/>
        <v>0.0620752152242865</v>
      </c>
      <c r="NM881" s="6">
        <f t="shared" si="882"/>
        <v>0.128349788434415</v>
      </c>
      <c r="NP881" s="6">
        <f t="shared" si="883"/>
        <v>0.192982456140351</v>
      </c>
      <c r="OL881" s="1">
        <f t="shared" si="884"/>
        <v>0.025695177754312</v>
      </c>
      <c r="PT881" s="1">
        <f t="shared" si="885"/>
        <v>0.0620752152242865</v>
      </c>
      <c r="RB881" s="1">
        <f t="shared" si="886"/>
        <v>0.128349788434415</v>
      </c>
      <c r="SJ881" s="1">
        <f t="shared" si="887"/>
        <v>0.192982456140351</v>
      </c>
      <c r="TT881" s="1">
        <f t="shared" si="888"/>
        <v>0.0253490080822925</v>
      </c>
      <c r="TW881" s="6">
        <f t="shared" si="889"/>
        <v>0.0255847953216373</v>
      </c>
      <c r="TZ881" s="6">
        <f t="shared" si="890"/>
        <v>0.0617110799438989</v>
      </c>
      <c r="UC881" s="6">
        <f t="shared" si="891"/>
        <v>0.128282070517629</v>
      </c>
      <c r="UF881" s="6">
        <f t="shared" si="892"/>
        <v>0.193548387096774</v>
      </c>
      <c r="VB881" s="1">
        <f t="shared" si="893"/>
        <v>0.0255847953216373</v>
      </c>
      <c r="WJ881" s="1">
        <f t="shared" si="894"/>
        <v>0.0617110799438989</v>
      </c>
      <c r="XR881" s="1">
        <f t="shared" si="895"/>
        <v>0.128282070517629</v>
      </c>
      <c r="YZ881" s="1">
        <f t="shared" si="896"/>
        <v>0.193548387096774</v>
      </c>
    </row>
    <row r="882" spans="24:676">
      <c r="X882" s="1">
        <f t="shared" si="861"/>
        <v>0.0266306445387881</v>
      </c>
      <c r="AA882" s="6">
        <f t="shared" si="862"/>
        <v>0.0261639091958448</v>
      </c>
      <c r="AD882" s="6">
        <f t="shared" si="863"/>
        <v>0.067481662591687</v>
      </c>
      <c r="AG882" s="6">
        <f t="shared" si="864"/>
        <v>0.165084002921841</v>
      </c>
      <c r="AJ882" s="6">
        <f t="shared" si="865"/>
        <v>0.221238938053097</v>
      </c>
      <c r="BF882" s="1">
        <f t="shared" si="866"/>
        <v>0.0261639091958448</v>
      </c>
      <c r="CN882" s="1">
        <f t="shared" si="867"/>
        <v>0.067481662591687</v>
      </c>
      <c r="DV882" s="1">
        <f t="shared" si="868"/>
        <v>0.165084002921841</v>
      </c>
      <c r="FD882" s="1">
        <f t="shared" si="869"/>
        <v>0.221238938053097</v>
      </c>
      <c r="GN882" s="1">
        <f t="shared" si="870"/>
        <v>0.0263053009167</v>
      </c>
      <c r="GQ882" s="6">
        <f t="shared" si="871"/>
        <v>0.0261904761904761</v>
      </c>
      <c r="GT882" s="6">
        <f t="shared" si="872"/>
        <v>0.0683333333333334</v>
      </c>
      <c r="GW882" s="6">
        <f t="shared" si="873"/>
        <v>0.159253945480632</v>
      </c>
      <c r="GZ882" s="6">
        <f t="shared" si="874"/>
        <v>0.230769230769231</v>
      </c>
      <c r="HV882" s="1">
        <f t="shared" si="875"/>
        <v>0.0261904761904761</v>
      </c>
      <c r="JD882" s="1">
        <f t="shared" si="876"/>
        <v>0.0683333333333334</v>
      </c>
      <c r="KL882" s="1">
        <f t="shared" si="877"/>
        <v>0.159253945480632</v>
      </c>
      <c r="LT882" s="1">
        <f t="shared" si="878"/>
        <v>0.230769230769231</v>
      </c>
      <c r="ND882" s="1">
        <f t="shared" si="879"/>
        <v>0.0246198406951486</v>
      </c>
      <c r="NG882" s="6">
        <f t="shared" si="880"/>
        <v>0.0254867256637168</v>
      </c>
      <c r="NJ882" s="6">
        <f t="shared" si="881"/>
        <v>0.0623293903548681</v>
      </c>
      <c r="NM882" s="6">
        <f t="shared" si="882"/>
        <v>0.133133881824981</v>
      </c>
      <c r="NP882" s="6">
        <f t="shared" si="883"/>
        <v>0.191977077363897</v>
      </c>
      <c r="OL882" s="1">
        <f t="shared" si="884"/>
        <v>0.0254867256637168</v>
      </c>
      <c r="PT882" s="1">
        <f t="shared" si="885"/>
        <v>0.0623293903548681</v>
      </c>
      <c r="RB882" s="1">
        <f t="shared" si="886"/>
        <v>0.133133881824981</v>
      </c>
      <c r="SJ882" s="1">
        <f t="shared" si="887"/>
        <v>0.191977077363897</v>
      </c>
      <c r="TT882" s="1">
        <f t="shared" si="888"/>
        <v>0.0249534450651769</v>
      </c>
      <c r="TW882" s="6">
        <f t="shared" si="889"/>
        <v>0.0260741828865219</v>
      </c>
      <c r="TZ882" s="6">
        <f t="shared" si="890"/>
        <v>0.0615023474178402</v>
      </c>
      <c r="UC882" s="6">
        <f t="shared" si="891"/>
        <v>0.131955484896661</v>
      </c>
      <c r="UF882" s="6">
        <f t="shared" si="892"/>
        <v>0.196923076923077</v>
      </c>
      <c r="VB882" s="1">
        <f t="shared" si="893"/>
        <v>0.0260741828865219</v>
      </c>
      <c r="WJ882" s="1">
        <f t="shared" si="894"/>
        <v>0.0615023474178402</v>
      </c>
      <c r="XR882" s="1">
        <f t="shared" si="895"/>
        <v>0.131955484896661</v>
      </c>
      <c r="YZ882" s="1">
        <f t="shared" si="896"/>
        <v>0.196923076923077</v>
      </c>
    </row>
    <row r="883" spans="24:676">
      <c r="X883" s="1">
        <f t="shared" si="861"/>
        <v>0.027756360832691</v>
      </c>
      <c r="AA883" s="6">
        <f t="shared" si="862"/>
        <v>0.0274025472790427</v>
      </c>
      <c r="AD883" s="6">
        <f t="shared" si="863"/>
        <v>0.070060483870968</v>
      </c>
      <c r="AG883" s="6">
        <f t="shared" si="864"/>
        <v>0.195048762190547</v>
      </c>
      <c r="AJ883" s="6">
        <f t="shared" si="865"/>
        <v>0.252688172043011</v>
      </c>
      <c r="BF883" s="1">
        <f t="shared" si="866"/>
        <v>0.0274025472790427</v>
      </c>
      <c r="CN883" s="1">
        <f t="shared" si="867"/>
        <v>0.070060483870968</v>
      </c>
      <c r="DV883" s="1">
        <f t="shared" si="868"/>
        <v>0.195048762190547</v>
      </c>
      <c r="FD883" s="1">
        <f t="shared" si="869"/>
        <v>0.252688172043011</v>
      </c>
      <c r="GN883" s="1">
        <f t="shared" si="870"/>
        <v>0.028445512820513</v>
      </c>
      <c r="GQ883" s="6">
        <f t="shared" si="871"/>
        <v>0.0298092209856917</v>
      </c>
      <c r="GT883" s="6">
        <f t="shared" si="872"/>
        <v>0.0694879832810866</v>
      </c>
      <c r="GW883" s="6">
        <f t="shared" si="873"/>
        <v>0.198924731182796</v>
      </c>
      <c r="GZ883" s="6">
        <f t="shared" si="874"/>
        <v>0.256830601092896</v>
      </c>
      <c r="HV883" s="1">
        <f t="shared" si="875"/>
        <v>0.0298092209856917</v>
      </c>
      <c r="JD883" s="1">
        <f t="shared" si="876"/>
        <v>0.0694879832810866</v>
      </c>
      <c r="KL883" s="1">
        <f t="shared" si="877"/>
        <v>0.198924731182796</v>
      </c>
      <c r="LT883" s="1">
        <f t="shared" si="878"/>
        <v>0.256830601092896</v>
      </c>
      <c r="ND883" s="1">
        <f t="shared" si="879"/>
        <v>0.0272034820457019</v>
      </c>
      <c r="NG883" s="6">
        <f t="shared" si="880"/>
        <v>0.0258342303552208</v>
      </c>
      <c r="NJ883" s="6">
        <f t="shared" si="881"/>
        <v>0.0617870722433458</v>
      </c>
      <c r="NM883" s="6">
        <f t="shared" si="882"/>
        <v>0.156419529837251</v>
      </c>
      <c r="NP883" s="6">
        <f t="shared" si="883"/>
        <v>0.210843373493976</v>
      </c>
      <c r="OL883" s="1">
        <f t="shared" si="884"/>
        <v>0.0258342303552208</v>
      </c>
      <c r="PT883" s="1">
        <f t="shared" si="885"/>
        <v>0.0617870722433458</v>
      </c>
      <c r="RB883" s="1">
        <f t="shared" si="886"/>
        <v>0.156419529837251</v>
      </c>
      <c r="SJ883" s="1">
        <f t="shared" si="887"/>
        <v>0.210843373493976</v>
      </c>
      <c r="TT883" s="1">
        <f t="shared" si="888"/>
        <v>0.0258426966292136</v>
      </c>
      <c r="TW883" s="6">
        <f t="shared" si="889"/>
        <v>0.0258397932816539</v>
      </c>
      <c r="TZ883" s="6">
        <f t="shared" si="890"/>
        <v>0.0617704280155644</v>
      </c>
      <c r="UC883" s="6">
        <f t="shared" si="891"/>
        <v>0.161559888579387</v>
      </c>
      <c r="UF883" s="6">
        <f t="shared" si="892"/>
        <v>0.213166144200627</v>
      </c>
      <c r="VB883" s="1">
        <f t="shared" si="893"/>
        <v>0.0258397932816539</v>
      </c>
      <c r="WJ883" s="1">
        <f t="shared" si="894"/>
        <v>0.0617704280155644</v>
      </c>
      <c r="XR883" s="1">
        <f t="shared" si="895"/>
        <v>0.161559888579387</v>
      </c>
      <c r="YZ883" s="1">
        <f t="shared" si="896"/>
        <v>0.213166144200627</v>
      </c>
    </row>
    <row r="884" spans="24:676">
      <c r="X884" s="1">
        <f t="shared" si="861"/>
        <v>0.0280090840272522</v>
      </c>
      <c r="AA884" s="6">
        <f t="shared" si="862"/>
        <v>0.0269041303524062</v>
      </c>
      <c r="AD884" s="6">
        <f t="shared" si="863"/>
        <v>0.069437652811736</v>
      </c>
      <c r="AG884" s="6">
        <f t="shared" si="864"/>
        <v>0.197347893915757</v>
      </c>
      <c r="AJ884" s="6">
        <f t="shared" si="865"/>
        <v>0.252873563218391</v>
      </c>
      <c r="BF884" s="1">
        <f t="shared" si="866"/>
        <v>0.0269041303524062</v>
      </c>
      <c r="CN884" s="1">
        <f t="shared" si="867"/>
        <v>0.069437652811736</v>
      </c>
      <c r="DV884" s="1">
        <f t="shared" si="868"/>
        <v>0.197347893915757</v>
      </c>
      <c r="FD884" s="1">
        <f t="shared" si="869"/>
        <v>0.252873563218391</v>
      </c>
      <c r="GN884" s="1">
        <f t="shared" si="870"/>
        <v>0.0290205562273276</v>
      </c>
      <c r="GQ884" s="6">
        <f t="shared" si="871"/>
        <v>0.029354207436399</v>
      </c>
      <c r="GT884" s="6">
        <f t="shared" si="872"/>
        <v>0.0692969145169449</v>
      </c>
      <c r="GW884" s="6">
        <f t="shared" si="873"/>
        <v>0.193843594009983</v>
      </c>
      <c r="GZ884" s="6">
        <f t="shared" si="874"/>
        <v>0.252873563218391</v>
      </c>
      <c r="HV884" s="1">
        <f t="shared" si="875"/>
        <v>0.029354207436399</v>
      </c>
      <c r="JD884" s="1">
        <f t="shared" si="876"/>
        <v>0.0692969145169449</v>
      </c>
      <c r="KL884" s="1">
        <f t="shared" si="877"/>
        <v>0.193843594009983</v>
      </c>
      <c r="LT884" s="1">
        <f t="shared" si="878"/>
        <v>0.252873563218391</v>
      </c>
      <c r="ND884" s="1">
        <f t="shared" si="879"/>
        <v>0.0270369017172085</v>
      </c>
      <c r="NG884" s="6">
        <f t="shared" si="880"/>
        <v>0.0255228642325416</v>
      </c>
      <c r="NJ884" s="6">
        <f t="shared" si="881"/>
        <v>0.062262357414449</v>
      </c>
      <c r="NM884" s="6">
        <f t="shared" si="882"/>
        <v>0.1561144839549</v>
      </c>
      <c r="NP884" s="6">
        <f t="shared" si="883"/>
        <v>0.215625</v>
      </c>
      <c r="OL884" s="1">
        <f t="shared" si="884"/>
        <v>0.0255228642325416</v>
      </c>
      <c r="PT884" s="1">
        <f t="shared" si="885"/>
        <v>0.062262357414449</v>
      </c>
      <c r="RB884" s="1">
        <f t="shared" si="886"/>
        <v>0.1561144839549</v>
      </c>
      <c r="SJ884" s="1">
        <f t="shared" si="887"/>
        <v>0.215625</v>
      </c>
      <c r="TT884" s="1">
        <f t="shared" si="888"/>
        <v>0.0260475651189127</v>
      </c>
      <c r="TW884" s="6">
        <f t="shared" si="889"/>
        <v>0.0260454878943508</v>
      </c>
      <c r="TZ884" s="6">
        <f t="shared" si="890"/>
        <v>0.0613861386138617</v>
      </c>
      <c r="UC884" s="6">
        <f t="shared" si="891"/>
        <v>0.157142857142857</v>
      </c>
      <c r="UF884" s="6">
        <f t="shared" si="892"/>
        <v>0.217105263157895</v>
      </c>
      <c r="VB884" s="1">
        <f t="shared" si="893"/>
        <v>0.0260454878943508</v>
      </c>
      <c r="WJ884" s="1">
        <f t="shared" si="894"/>
        <v>0.0613861386138617</v>
      </c>
      <c r="XR884" s="1">
        <f t="shared" si="895"/>
        <v>0.157142857142857</v>
      </c>
      <c r="YZ884" s="1">
        <f t="shared" si="896"/>
        <v>0.217105263157895</v>
      </c>
    </row>
    <row r="885" spans="24:676">
      <c r="X885" s="1">
        <f t="shared" si="861"/>
        <v>0.0269859369061194</v>
      </c>
      <c r="AA885" s="6">
        <f t="shared" si="862"/>
        <v>0.0276619931792348</v>
      </c>
      <c r="AD885" s="6">
        <f t="shared" si="863"/>
        <v>0.0697911360163015</v>
      </c>
      <c r="AG885" s="6">
        <f t="shared" si="864"/>
        <v>0.19541080680977</v>
      </c>
      <c r="AJ885" s="6">
        <f t="shared" si="865"/>
        <v>0.253012048192771</v>
      </c>
      <c r="BF885" s="1">
        <f t="shared" si="866"/>
        <v>0.0276619931792348</v>
      </c>
      <c r="CN885" s="1">
        <f t="shared" si="867"/>
        <v>0.0697911360163015</v>
      </c>
      <c r="DV885" s="1">
        <f t="shared" si="868"/>
        <v>0.19541080680977</v>
      </c>
      <c r="FD885" s="1">
        <f t="shared" si="869"/>
        <v>0.253012048192771</v>
      </c>
      <c r="GN885" s="1">
        <f t="shared" si="870"/>
        <v>0.028388644542183</v>
      </c>
      <c r="GQ885" s="6">
        <f t="shared" si="871"/>
        <v>0.029191321499014</v>
      </c>
      <c r="GT885" s="6">
        <f t="shared" si="872"/>
        <v>0.0709779179810726</v>
      </c>
      <c r="GW885" s="6">
        <f t="shared" si="873"/>
        <v>0.195330739299611</v>
      </c>
      <c r="GZ885" s="6">
        <f t="shared" si="874"/>
        <v>0.258620689655172</v>
      </c>
      <c r="HV885" s="1">
        <f t="shared" si="875"/>
        <v>0.029191321499014</v>
      </c>
      <c r="JD885" s="1">
        <f t="shared" si="876"/>
        <v>0.0709779179810726</v>
      </c>
      <c r="KL885" s="1">
        <f t="shared" si="877"/>
        <v>0.195330739299611</v>
      </c>
      <c r="LT885" s="1">
        <f t="shared" si="878"/>
        <v>0.258620689655172</v>
      </c>
      <c r="ND885" s="1">
        <f t="shared" si="879"/>
        <v>0.0268086669114946</v>
      </c>
      <c r="NG885" s="6">
        <f t="shared" si="880"/>
        <v>0.0269982238010658</v>
      </c>
      <c r="NJ885" s="6">
        <f t="shared" si="881"/>
        <v>0.0617633191890614</v>
      </c>
      <c r="NM885" s="6">
        <f t="shared" si="882"/>
        <v>0.158460161145927</v>
      </c>
      <c r="NP885" s="6">
        <f t="shared" si="883"/>
        <v>0.206686930091186</v>
      </c>
      <c r="OL885" s="1">
        <f t="shared" si="884"/>
        <v>0.0269982238010658</v>
      </c>
      <c r="PT885" s="1">
        <f t="shared" si="885"/>
        <v>0.0617633191890614</v>
      </c>
      <c r="RB885" s="1">
        <f t="shared" si="886"/>
        <v>0.158460161145927</v>
      </c>
      <c r="SJ885" s="1">
        <f t="shared" si="887"/>
        <v>0.206686930091186</v>
      </c>
      <c r="TT885" s="1">
        <f t="shared" si="888"/>
        <v>0.026936026936027</v>
      </c>
      <c r="TW885" s="6">
        <f t="shared" si="889"/>
        <v>0.0256504213997801</v>
      </c>
      <c r="TZ885" s="6">
        <f t="shared" si="890"/>
        <v>0.0625615763546798</v>
      </c>
      <c r="UC885" s="6">
        <f t="shared" si="891"/>
        <v>0.157116451016636</v>
      </c>
      <c r="UF885" s="6">
        <f t="shared" si="892"/>
        <v>0.215434083601286</v>
      </c>
      <c r="VB885" s="1">
        <f t="shared" si="893"/>
        <v>0.0256504213997801</v>
      </c>
      <c r="WJ885" s="1">
        <f t="shared" si="894"/>
        <v>0.0625615763546798</v>
      </c>
      <c r="XR885" s="1">
        <f t="shared" si="895"/>
        <v>0.157116451016636</v>
      </c>
      <c r="YZ885" s="1">
        <f t="shared" si="896"/>
        <v>0.215434083601286</v>
      </c>
    </row>
    <row r="886" spans="24:676">
      <c r="X886" s="1">
        <f t="shared" si="861"/>
        <v>0.01824686940966</v>
      </c>
      <c r="AA886" s="6">
        <f t="shared" si="862"/>
        <v>0.0180050414115951</v>
      </c>
      <c r="AD886" s="6">
        <f t="shared" si="863"/>
        <v>0.0605782469022487</v>
      </c>
      <c r="AG886" s="6">
        <f t="shared" si="864"/>
        <v>0.211055276381909</v>
      </c>
      <c r="AJ886" s="6">
        <f t="shared" si="865"/>
        <v>0.291044776119403</v>
      </c>
      <c r="BF886" s="1">
        <f t="shared" si="866"/>
        <v>0.0180050414115951</v>
      </c>
      <c r="CN886" s="1">
        <f t="shared" si="867"/>
        <v>0.0605782469022487</v>
      </c>
      <c r="DV886" s="1">
        <f t="shared" si="868"/>
        <v>0.211055276381909</v>
      </c>
      <c r="FD886" s="1">
        <f t="shared" si="869"/>
        <v>0.291044776119403</v>
      </c>
      <c r="GN886" s="1">
        <f t="shared" si="870"/>
        <v>0.0184515195369028</v>
      </c>
      <c r="GQ886" s="6">
        <f t="shared" si="871"/>
        <v>0.0185873605947955</v>
      </c>
      <c r="GT886" s="6">
        <f t="shared" si="872"/>
        <v>0.0614119922630563</v>
      </c>
      <c r="GW886" s="6">
        <f t="shared" si="873"/>
        <v>0.213447171824974</v>
      </c>
      <c r="GZ886" s="6">
        <f t="shared" si="874"/>
        <v>0.306569343065693</v>
      </c>
      <c r="HV886" s="1">
        <f t="shared" si="875"/>
        <v>0.0185873605947955</v>
      </c>
      <c r="JD886" s="1">
        <f t="shared" si="876"/>
        <v>0.0614119922630563</v>
      </c>
      <c r="KL886" s="1">
        <f t="shared" si="877"/>
        <v>0.213447171824974</v>
      </c>
      <c r="LT886" s="1">
        <f t="shared" si="878"/>
        <v>0.306569343065693</v>
      </c>
      <c r="ND886" s="1">
        <f t="shared" si="879"/>
        <v>0.0167539267015708</v>
      </c>
      <c r="NG886" s="6">
        <f t="shared" si="880"/>
        <v>0.0169319336268201</v>
      </c>
      <c r="NJ886" s="6">
        <f t="shared" si="881"/>
        <v>0.0509074811863657</v>
      </c>
      <c r="NM886" s="6">
        <f t="shared" si="882"/>
        <v>0.196506550218341</v>
      </c>
      <c r="NP886" s="6">
        <f t="shared" si="883"/>
        <v>0.267379679144385</v>
      </c>
      <c r="OL886" s="1">
        <f t="shared" si="884"/>
        <v>0.0169319336268201</v>
      </c>
      <c r="PT886" s="1">
        <f t="shared" si="885"/>
        <v>0.0509074811863657</v>
      </c>
      <c r="RB886" s="1">
        <f t="shared" si="886"/>
        <v>0.196506550218341</v>
      </c>
      <c r="SJ886" s="1">
        <f t="shared" si="887"/>
        <v>0.267379679144385</v>
      </c>
      <c r="TT886" s="1">
        <f t="shared" si="888"/>
        <v>0.0170333569907735</v>
      </c>
      <c r="TW886" s="6">
        <f t="shared" si="889"/>
        <v>0.0171089385474861</v>
      </c>
      <c r="TZ886" s="6">
        <f t="shared" si="890"/>
        <v>0.0511649154865235</v>
      </c>
      <c r="UC886" s="6">
        <f t="shared" si="891"/>
        <v>0.195710455764075</v>
      </c>
      <c r="UF886" s="6">
        <f t="shared" si="892"/>
        <v>0.267015706806283</v>
      </c>
      <c r="VB886" s="1">
        <f t="shared" si="893"/>
        <v>0.0171089385474861</v>
      </c>
      <c r="WJ886" s="1">
        <f t="shared" si="894"/>
        <v>0.0511649154865235</v>
      </c>
      <c r="XR886" s="1">
        <f t="shared" si="895"/>
        <v>0.195710455764075</v>
      </c>
      <c r="YZ886" s="1">
        <f t="shared" si="896"/>
        <v>0.267015706806283</v>
      </c>
    </row>
    <row r="887" spans="24:676">
      <c r="X887" s="1">
        <f t="shared" si="861"/>
        <v>0.0183451890677646</v>
      </c>
      <c r="AA887" s="6">
        <f t="shared" si="862"/>
        <v>0.0182338219520914</v>
      </c>
      <c r="AD887" s="6">
        <f t="shared" si="863"/>
        <v>0.0610961365678346</v>
      </c>
      <c r="AG887" s="6">
        <f t="shared" si="864"/>
        <v>0.201698513800425</v>
      </c>
      <c r="AJ887" s="6">
        <f t="shared" si="865"/>
        <v>0.305343511450382</v>
      </c>
      <c r="BF887" s="1">
        <f t="shared" si="866"/>
        <v>0.0182338219520914</v>
      </c>
      <c r="CN887" s="1">
        <f t="shared" si="867"/>
        <v>0.0610961365678346</v>
      </c>
      <c r="DV887" s="1">
        <f t="shared" si="868"/>
        <v>0.201698513800425</v>
      </c>
      <c r="FD887" s="1">
        <f t="shared" si="869"/>
        <v>0.305343511450382</v>
      </c>
      <c r="GN887" s="1">
        <f t="shared" si="870"/>
        <v>0.0191266690725371</v>
      </c>
      <c r="GQ887" s="6">
        <f t="shared" si="871"/>
        <v>0.0184911242603547</v>
      </c>
      <c r="GT887" s="6">
        <f t="shared" si="872"/>
        <v>0.061061531235322</v>
      </c>
      <c r="GW887" s="6">
        <f t="shared" si="873"/>
        <v>0.20327868852459</v>
      </c>
      <c r="GZ887" s="6">
        <f t="shared" si="874"/>
        <v>0.299270072992701</v>
      </c>
      <c r="HV887" s="1">
        <f t="shared" si="875"/>
        <v>0.0184911242603547</v>
      </c>
      <c r="JD887" s="1">
        <f t="shared" si="876"/>
        <v>0.061061531235322</v>
      </c>
      <c r="KL887" s="1">
        <f t="shared" si="877"/>
        <v>0.20327868852459</v>
      </c>
      <c r="LT887" s="1">
        <f t="shared" si="878"/>
        <v>0.299270072992701</v>
      </c>
      <c r="ND887" s="1">
        <f t="shared" si="879"/>
        <v>0.0165318325712278</v>
      </c>
      <c r="NG887" s="6">
        <f t="shared" si="880"/>
        <v>0.0171832884097034</v>
      </c>
      <c r="NJ887" s="6">
        <f t="shared" si="881"/>
        <v>0.0502262443438914</v>
      </c>
      <c r="NM887" s="6">
        <f t="shared" si="882"/>
        <v>0.196808510638298</v>
      </c>
      <c r="NP887" s="6">
        <f t="shared" si="883"/>
        <v>0.263157894736842</v>
      </c>
      <c r="OL887" s="1">
        <f t="shared" si="884"/>
        <v>0.0171832884097034</v>
      </c>
      <c r="PT887" s="1">
        <f t="shared" si="885"/>
        <v>0.0502262443438914</v>
      </c>
      <c r="RB887" s="1">
        <f t="shared" si="886"/>
        <v>0.196808510638298</v>
      </c>
      <c r="SJ887" s="1">
        <f t="shared" si="887"/>
        <v>0.263157894736842</v>
      </c>
      <c r="TT887" s="1">
        <f t="shared" si="888"/>
        <v>0.016600505232768</v>
      </c>
      <c r="TW887" s="6">
        <f t="shared" si="889"/>
        <v>0.0178571428571428</v>
      </c>
      <c r="TZ887" s="6">
        <f t="shared" si="890"/>
        <v>0.0509023600185099</v>
      </c>
      <c r="UC887" s="6">
        <f t="shared" si="891"/>
        <v>0.189189189189189</v>
      </c>
      <c r="UF887" s="6">
        <f t="shared" si="892"/>
        <v>0.264550264550265</v>
      </c>
      <c r="VB887" s="1">
        <f t="shared" si="893"/>
        <v>0.0178571428571428</v>
      </c>
      <c r="WJ887" s="1">
        <f t="shared" si="894"/>
        <v>0.0509023600185099</v>
      </c>
      <c r="XR887" s="1">
        <f t="shared" si="895"/>
        <v>0.189189189189189</v>
      </c>
      <c r="YZ887" s="1">
        <f t="shared" si="896"/>
        <v>0.264550264550265</v>
      </c>
    </row>
    <row r="888" spans="24:676">
      <c r="X888" s="1">
        <f t="shared" si="861"/>
        <v>0.0187050359712229</v>
      </c>
      <c r="AA888" s="6">
        <f t="shared" si="862"/>
        <v>0.018371757925072</v>
      </c>
      <c r="AD888" s="6">
        <f t="shared" si="863"/>
        <v>0.0605633802816903</v>
      </c>
      <c r="AG888" s="6">
        <f t="shared" si="864"/>
        <v>0.211671612265084</v>
      </c>
      <c r="AJ888" s="6">
        <f t="shared" si="865"/>
        <v>0.299212598425197</v>
      </c>
      <c r="BF888" s="1">
        <f t="shared" si="866"/>
        <v>0.018371757925072</v>
      </c>
      <c r="CN888" s="1">
        <f t="shared" si="867"/>
        <v>0.0605633802816903</v>
      </c>
      <c r="DV888" s="1">
        <f t="shared" si="868"/>
        <v>0.211671612265084</v>
      </c>
      <c r="FD888" s="1">
        <f t="shared" si="869"/>
        <v>0.299212598425197</v>
      </c>
      <c r="GN888" s="1">
        <f t="shared" si="870"/>
        <v>0.0182016745540587</v>
      </c>
      <c r="GQ888" s="6">
        <f t="shared" si="871"/>
        <v>0.018308311973636</v>
      </c>
      <c r="GT888" s="6">
        <f t="shared" si="872"/>
        <v>0.0624092888243832</v>
      </c>
      <c r="GW888" s="6">
        <f t="shared" si="873"/>
        <v>0.201453790238837</v>
      </c>
      <c r="GZ888" s="6">
        <f t="shared" si="874"/>
        <v>0.298507462686567</v>
      </c>
      <c r="HV888" s="1">
        <f t="shared" si="875"/>
        <v>0.018308311973636</v>
      </c>
      <c r="JD888" s="1">
        <f t="shared" si="876"/>
        <v>0.0624092888243832</v>
      </c>
      <c r="KL888" s="1">
        <f t="shared" si="877"/>
        <v>0.201453790238837</v>
      </c>
      <c r="LT888" s="1">
        <f t="shared" si="878"/>
        <v>0.298507462686567</v>
      </c>
      <c r="ND888" s="1">
        <f t="shared" si="879"/>
        <v>0.0165144061841178</v>
      </c>
      <c r="NG888" s="6">
        <f t="shared" si="880"/>
        <v>0.0167336010709505</v>
      </c>
      <c r="NJ888" s="6">
        <f t="shared" si="881"/>
        <v>0.0508701472556894</v>
      </c>
      <c r="NM888" s="6">
        <f t="shared" si="882"/>
        <v>0.195233730522456</v>
      </c>
      <c r="NP888" s="6">
        <f t="shared" si="883"/>
        <v>0.259459459459459</v>
      </c>
      <c r="OL888" s="1">
        <f t="shared" si="884"/>
        <v>0.0167336010709505</v>
      </c>
      <c r="PT888" s="1">
        <f t="shared" si="885"/>
        <v>0.0508701472556894</v>
      </c>
      <c r="RB888" s="1">
        <f t="shared" si="886"/>
        <v>0.195233730522456</v>
      </c>
      <c r="SJ888" s="1">
        <f t="shared" si="887"/>
        <v>0.259459459459459</v>
      </c>
      <c r="TT888" s="1">
        <f t="shared" si="888"/>
        <v>0.016815742397138</v>
      </c>
      <c r="TW888" s="6">
        <f t="shared" si="889"/>
        <v>0.0177144841959014</v>
      </c>
      <c r="TZ888" s="6">
        <f t="shared" si="890"/>
        <v>0.05</v>
      </c>
      <c r="UC888" s="6">
        <f t="shared" si="891"/>
        <v>0.18884892086331</v>
      </c>
      <c r="UF888" s="6">
        <f t="shared" si="892"/>
        <v>0.269035532994924</v>
      </c>
      <c r="VB888" s="1">
        <f t="shared" si="893"/>
        <v>0.0177144841959014</v>
      </c>
      <c r="WJ888" s="1">
        <f t="shared" si="894"/>
        <v>0.05</v>
      </c>
      <c r="XR888" s="1">
        <f t="shared" si="895"/>
        <v>0.18884892086331</v>
      </c>
      <c r="YZ888" s="1">
        <f t="shared" si="896"/>
        <v>0.269035532994924</v>
      </c>
    </row>
    <row r="889" spans="24:676">
      <c r="X889" s="1">
        <f t="shared" si="861"/>
        <v>0.0267295597484278</v>
      </c>
      <c r="AA889" s="6">
        <f t="shared" si="862"/>
        <v>0.0266409266409267</v>
      </c>
      <c r="AD889" s="6">
        <f t="shared" si="863"/>
        <v>0.0691382765531063</v>
      </c>
      <c r="AG889" s="6">
        <f t="shared" si="864"/>
        <v>0.161862527716186</v>
      </c>
      <c r="AJ889" s="6">
        <f t="shared" si="865"/>
        <v>0.226495726495727</v>
      </c>
      <c r="BF889" s="1">
        <f t="shared" si="866"/>
        <v>0.0266409266409267</v>
      </c>
      <c r="CN889" s="1">
        <f t="shared" si="867"/>
        <v>0.0691382765531063</v>
      </c>
      <c r="DV889" s="1">
        <f t="shared" si="868"/>
        <v>0.161862527716186</v>
      </c>
      <c r="FD889" s="1">
        <f t="shared" si="869"/>
        <v>0.226495726495727</v>
      </c>
      <c r="GN889" s="1">
        <f t="shared" si="870"/>
        <v>0.0273357813137496</v>
      </c>
      <c r="GQ889" s="6">
        <f t="shared" si="871"/>
        <v>0.0274969672462597</v>
      </c>
      <c r="GT889" s="6">
        <f t="shared" si="872"/>
        <v>0.0691434468524252</v>
      </c>
      <c r="GW889" s="6">
        <f t="shared" si="873"/>
        <v>0.168498168498169</v>
      </c>
      <c r="GZ889" s="6">
        <f t="shared" si="874"/>
        <v>0.22972972972973</v>
      </c>
      <c r="HV889" s="1">
        <f t="shared" si="875"/>
        <v>0.0274969672462597</v>
      </c>
      <c r="JD889" s="1">
        <f t="shared" si="876"/>
        <v>0.0691434468524252</v>
      </c>
      <c r="KL889" s="1">
        <f t="shared" si="877"/>
        <v>0.168498168498169</v>
      </c>
      <c r="LT889" s="1">
        <f t="shared" si="878"/>
        <v>0.22972972972973</v>
      </c>
      <c r="ND889" s="1">
        <f t="shared" si="879"/>
        <v>0.0255028735632183</v>
      </c>
      <c r="NG889" s="6">
        <f t="shared" si="880"/>
        <v>0.0257510729613732</v>
      </c>
      <c r="NJ889" s="6">
        <f t="shared" si="881"/>
        <v>0.0612244897959184</v>
      </c>
      <c r="NM889" s="6">
        <f t="shared" si="882"/>
        <v>0.135964912280701</v>
      </c>
      <c r="NP889" s="6">
        <f t="shared" si="883"/>
        <v>0.193548387096774</v>
      </c>
      <c r="OL889" s="1">
        <f t="shared" si="884"/>
        <v>0.0257510729613732</v>
      </c>
      <c r="PT889" s="1">
        <f t="shared" si="885"/>
        <v>0.0612244897959184</v>
      </c>
      <c r="RB889" s="1">
        <f t="shared" si="886"/>
        <v>0.135964912280701</v>
      </c>
      <c r="SJ889" s="1">
        <f t="shared" si="887"/>
        <v>0.193548387096774</v>
      </c>
      <c r="TT889" s="1">
        <f t="shared" si="888"/>
        <v>0.025733961580283</v>
      </c>
      <c r="TW889" s="6">
        <f t="shared" si="889"/>
        <v>0.0259740259740262</v>
      </c>
      <c r="TZ889" s="6">
        <f t="shared" si="890"/>
        <v>0.0611592879963487</v>
      </c>
      <c r="UC889" s="6">
        <f t="shared" si="891"/>
        <v>0.136189747513389</v>
      </c>
      <c r="UF889" s="6">
        <f t="shared" si="892"/>
        <v>0.195965417867435</v>
      </c>
      <c r="VB889" s="1">
        <f t="shared" si="893"/>
        <v>0.0259740259740262</v>
      </c>
      <c r="WJ889" s="1">
        <f t="shared" si="894"/>
        <v>0.0611592879963487</v>
      </c>
      <c r="XR889" s="1">
        <f t="shared" si="895"/>
        <v>0.136189747513389</v>
      </c>
      <c r="YZ889" s="1">
        <f t="shared" si="896"/>
        <v>0.195965417867435</v>
      </c>
    </row>
    <row r="890" spans="24:676">
      <c r="X890" s="1">
        <f t="shared" si="861"/>
        <v>0.0262954369682908</v>
      </c>
      <c r="AA890" s="6">
        <f t="shared" si="862"/>
        <v>0.0267961165048543</v>
      </c>
      <c r="AD890" s="6">
        <f t="shared" si="863"/>
        <v>0.0690524193548385</v>
      </c>
      <c r="AG890" s="6">
        <f t="shared" si="864"/>
        <v>0.168287210172027</v>
      </c>
      <c r="AJ890" s="6">
        <f t="shared" si="865"/>
        <v>0.229357798165138</v>
      </c>
      <c r="BF890" s="1">
        <f t="shared" si="866"/>
        <v>0.0267961165048543</v>
      </c>
      <c r="CN890" s="1">
        <f t="shared" si="867"/>
        <v>0.0690524193548385</v>
      </c>
      <c r="DV890" s="1">
        <f t="shared" si="868"/>
        <v>0.168287210172027</v>
      </c>
      <c r="FD890" s="1">
        <f t="shared" si="869"/>
        <v>0.229357798165138</v>
      </c>
      <c r="GN890" s="1">
        <f t="shared" si="870"/>
        <v>0.0262202501008471</v>
      </c>
      <c r="GQ890" s="6">
        <f t="shared" si="871"/>
        <v>0.0275009964129136</v>
      </c>
      <c r="GT890" s="6">
        <f t="shared" si="872"/>
        <v>0.0702564102564103</v>
      </c>
      <c r="GW890" s="6">
        <f t="shared" si="873"/>
        <v>0.167300380228137</v>
      </c>
      <c r="GZ890" s="6">
        <f t="shared" si="874"/>
        <v>0.225352112676056</v>
      </c>
      <c r="HV890" s="1">
        <f t="shared" si="875"/>
        <v>0.0275009964129136</v>
      </c>
      <c r="JD890" s="1">
        <f t="shared" si="876"/>
        <v>0.0702564102564103</v>
      </c>
      <c r="KL890" s="1">
        <f t="shared" si="877"/>
        <v>0.167300380228137</v>
      </c>
      <c r="LT890" s="1">
        <f t="shared" si="878"/>
        <v>0.225352112676056</v>
      </c>
      <c r="ND890" s="1">
        <f t="shared" si="879"/>
        <v>0.0249277456647399</v>
      </c>
      <c r="NG890" s="6">
        <f t="shared" si="880"/>
        <v>0.0258713618397413</v>
      </c>
      <c r="NJ890" s="6">
        <f t="shared" si="881"/>
        <v>0.0616438356164384</v>
      </c>
      <c r="NM890" s="6">
        <f t="shared" si="882"/>
        <v>0.133284777858704</v>
      </c>
      <c r="NP890" s="6">
        <f t="shared" si="883"/>
        <v>0.190340909090909</v>
      </c>
      <c r="OL890" s="1">
        <f t="shared" si="884"/>
        <v>0.0258713618397413</v>
      </c>
      <c r="PT890" s="1">
        <f t="shared" si="885"/>
        <v>0.0616438356164384</v>
      </c>
      <c r="RB890" s="1">
        <f t="shared" si="886"/>
        <v>0.133284777858704</v>
      </c>
      <c r="SJ890" s="1">
        <f t="shared" si="887"/>
        <v>0.190340909090909</v>
      </c>
      <c r="TT890" s="1">
        <f t="shared" si="888"/>
        <v>0.0248265790434463</v>
      </c>
      <c r="TW890" s="6">
        <f t="shared" si="889"/>
        <v>0.0259786476868329</v>
      </c>
      <c r="TZ890" s="6">
        <f t="shared" si="890"/>
        <v>0.060798548094374</v>
      </c>
      <c r="UC890" s="6">
        <f t="shared" si="891"/>
        <v>0.137480798771121</v>
      </c>
      <c r="UF890" s="6">
        <f t="shared" si="892"/>
        <v>0.199430199430199</v>
      </c>
      <c r="VB890" s="1">
        <f t="shared" si="893"/>
        <v>0.0259786476868329</v>
      </c>
      <c r="WJ890" s="1">
        <f t="shared" si="894"/>
        <v>0.060798548094374</v>
      </c>
      <c r="XR890" s="1">
        <f t="shared" si="895"/>
        <v>0.137480798771121</v>
      </c>
      <c r="YZ890" s="1">
        <f t="shared" si="896"/>
        <v>0.199430199430199</v>
      </c>
    </row>
    <row r="891" spans="24:676">
      <c r="X891" s="1">
        <f t="shared" si="861"/>
        <v>0.0261821023837434</v>
      </c>
      <c r="AA891" s="6">
        <f t="shared" si="862"/>
        <v>0.0260801868431297</v>
      </c>
      <c r="AD891" s="6">
        <f t="shared" si="863"/>
        <v>0.0703082747431043</v>
      </c>
      <c r="AG891" s="6">
        <f t="shared" si="864"/>
        <v>0.163522012578616</v>
      </c>
      <c r="AJ891" s="6">
        <f t="shared" si="865"/>
        <v>0.234741784037559</v>
      </c>
      <c r="BF891" s="1">
        <f t="shared" si="866"/>
        <v>0.0260801868431297</v>
      </c>
      <c r="CN891" s="1">
        <f t="shared" si="867"/>
        <v>0.0703082747431043</v>
      </c>
      <c r="DV891" s="1">
        <f t="shared" si="868"/>
        <v>0.163522012578616</v>
      </c>
      <c r="FD891" s="1">
        <f t="shared" si="869"/>
        <v>0.234741784037559</v>
      </c>
      <c r="GN891" s="1">
        <f t="shared" si="870"/>
        <v>0.0265914585012088</v>
      </c>
      <c r="GQ891" s="6">
        <f t="shared" si="871"/>
        <v>0.0265166733627964</v>
      </c>
      <c r="GT891" s="6">
        <f t="shared" si="872"/>
        <v>0.0687722873153338</v>
      </c>
      <c r="GW891" s="6">
        <f t="shared" si="873"/>
        <v>0.164652567975831</v>
      </c>
      <c r="GZ891" s="6">
        <f t="shared" si="874"/>
        <v>0.224299065420561</v>
      </c>
      <c r="HV891" s="1">
        <f t="shared" si="875"/>
        <v>0.0265166733627964</v>
      </c>
      <c r="JD891" s="1">
        <f t="shared" si="876"/>
        <v>0.0687722873153338</v>
      </c>
      <c r="KL891" s="1">
        <f t="shared" si="877"/>
        <v>0.164652567975831</v>
      </c>
      <c r="LT891" s="1">
        <f t="shared" si="878"/>
        <v>0.224299065420561</v>
      </c>
      <c r="ND891" s="1">
        <f t="shared" si="879"/>
        <v>0.0261437908496733</v>
      </c>
      <c r="NG891" s="6">
        <f t="shared" si="880"/>
        <v>0.0262024407753054</v>
      </c>
      <c r="NJ891" s="6">
        <f t="shared" si="881"/>
        <v>0.05993690851735</v>
      </c>
      <c r="NM891" s="6">
        <f t="shared" si="882"/>
        <v>0.135517498138496</v>
      </c>
      <c r="NP891" s="6">
        <f t="shared" si="883"/>
        <v>0.200564971751412</v>
      </c>
      <c r="OL891" s="1">
        <f t="shared" si="884"/>
        <v>0.0262024407753054</v>
      </c>
      <c r="PT891" s="1">
        <f t="shared" si="885"/>
        <v>0.05993690851735</v>
      </c>
      <c r="RB891" s="1">
        <f t="shared" si="886"/>
        <v>0.135517498138496</v>
      </c>
      <c r="SJ891" s="1">
        <f t="shared" si="887"/>
        <v>0.200564971751412</v>
      </c>
      <c r="TT891" s="1">
        <f t="shared" si="888"/>
        <v>0.025081788440567</v>
      </c>
      <c r="TW891" s="6">
        <f t="shared" si="889"/>
        <v>0.0256786500366841</v>
      </c>
      <c r="TZ891" s="6">
        <f t="shared" si="890"/>
        <v>0.0604147880973847</v>
      </c>
      <c r="UC891" s="6">
        <f t="shared" si="891"/>
        <v>0.131474103585657</v>
      </c>
      <c r="UF891" s="6">
        <f t="shared" si="892"/>
        <v>0.193732193732194</v>
      </c>
      <c r="VB891" s="1">
        <f t="shared" si="893"/>
        <v>0.0256786500366841</v>
      </c>
      <c r="WJ891" s="1">
        <f t="shared" si="894"/>
        <v>0.0604147880973847</v>
      </c>
      <c r="XR891" s="1">
        <f t="shared" si="895"/>
        <v>0.131474103585657</v>
      </c>
      <c r="YZ891" s="1">
        <f t="shared" si="896"/>
        <v>0.193732193732194</v>
      </c>
    </row>
    <row r="892" spans="24:676">
      <c r="X892" s="1">
        <f t="shared" si="861"/>
        <v>0.0277343750000001</v>
      </c>
      <c r="AA892" s="6">
        <f t="shared" si="862"/>
        <v>0.0273544353262996</v>
      </c>
      <c r="AD892" s="6">
        <f t="shared" si="863"/>
        <v>0.068415637860082</v>
      </c>
      <c r="AG892" s="6">
        <f t="shared" si="864"/>
        <v>0.192724458204334</v>
      </c>
      <c r="AJ892" s="6">
        <f t="shared" si="865"/>
        <v>0.236559139784946</v>
      </c>
      <c r="BF892" s="1">
        <f t="shared" si="866"/>
        <v>0.0273544353262996</v>
      </c>
      <c r="CN892" s="1">
        <f t="shared" si="867"/>
        <v>0.068415637860082</v>
      </c>
      <c r="DV892" s="1">
        <f t="shared" si="868"/>
        <v>0.192724458204334</v>
      </c>
      <c r="FD892" s="1">
        <f t="shared" si="869"/>
        <v>0.236559139784946</v>
      </c>
      <c r="GN892" s="1">
        <f t="shared" si="870"/>
        <v>0.0274449168921533</v>
      </c>
      <c r="GQ892" s="6">
        <f t="shared" si="871"/>
        <v>0.0284489477786438</v>
      </c>
      <c r="GT892" s="6">
        <f t="shared" si="872"/>
        <v>0.0691382765531063</v>
      </c>
      <c r="GW892" s="6">
        <f t="shared" si="873"/>
        <v>0.200941915227629</v>
      </c>
      <c r="GZ892" s="6">
        <f t="shared" si="874"/>
        <v>0.263157894736842</v>
      </c>
      <c r="HV892" s="1">
        <f t="shared" si="875"/>
        <v>0.0284489477786438</v>
      </c>
      <c r="JD892" s="1">
        <f t="shared" si="876"/>
        <v>0.0691382765531063</v>
      </c>
      <c r="KL892" s="1">
        <f t="shared" si="877"/>
        <v>0.200941915227629</v>
      </c>
      <c r="LT892" s="1">
        <f t="shared" si="878"/>
        <v>0.263157894736842</v>
      </c>
      <c r="ND892" s="1">
        <f t="shared" si="879"/>
        <v>0.0269106566200215</v>
      </c>
      <c r="NG892" s="6">
        <f t="shared" si="880"/>
        <v>0.0263919016630514</v>
      </c>
      <c r="NJ892" s="6">
        <f t="shared" si="881"/>
        <v>0.0628517823639776</v>
      </c>
      <c r="NM892" s="6">
        <f t="shared" si="882"/>
        <v>0.16636690647482</v>
      </c>
      <c r="NP892" s="6">
        <f t="shared" si="883"/>
        <v>0.219745222929936</v>
      </c>
      <c r="OL892" s="1">
        <f t="shared" si="884"/>
        <v>0.0263919016630514</v>
      </c>
      <c r="PT892" s="1">
        <f t="shared" si="885"/>
        <v>0.0628517823639776</v>
      </c>
      <c r="RB892" s="1">
        <f t="shared" si="886"/>
        <v>0.16636690647482</v>
      </c>
      <c r="SJ892" s="1">
        <f t="shared" si="887"/>
        <v>0.219745222929936</v>
      </c>
      <c r="TT892" s="1">
        <f t="shared" si="888"/>
        <v>0.026862464183381</v>
      </c>
      <c r="TW892" s="6">
        <f t="shared" si="889"/>
        <v>0.0270676691729324</v>
      </c>
      <c r="TZ892" s="6">
        <f t="shared" si="890"/>
        <v>0.0629995298542545</v>
      </c>
      <c r="UC892" s="6">
        <f t="shared" si="891"/>
        <v>0.166508987701041</v>
      </c>
      <c r="UF892" s="6">
        <f t="shared" si="892"/>
        <v>0.0841750841750841</v>
      </c>
      <c r="VB892" s="1">
        <f t="shared" si="893"/>
        <v>0.0270676691729324</v>
      </c>
      <c r="WJ892" s="1">
        <f t="shared" si="894"/>
        <v>0.0629995298542545</v>
      </c>
      <c r="XR892" s="1">
        <f t="shared" si="895"/>
        <v>0.166508987701041</v>
      </c>
      <c r="YZ892" s="1">
        <f t="shared" si="896"/>
        <v>0.0841750841750841</v>
      </c>
    </row>
    <row r="893" spans="24:676">
      <c r="X893" s="1">
        <f t="shared" si="861"/>
        <v>0.0270479134466768</v>
      </c>
      <c r="AA893" s="6">
        <f t="shared" si="862"/>
        <v>0.0274025472790429</v>
      </c>
      <c r="AD893" s="6">
        <f t="shared" si="863"/>
        <v>0.0690872415532024</v>
      </c>
      <c r="AG893" s="6">
        <f t="shared" si="864"/>
        <v>0.203747072599532</v>
      </c>
      <c r="AJ893" s="6">
        <f t="shared" si="865"/>
        <v>0.245614035087719</v>
      </c>
      <c r="BF893" s="1">
        <f t="shared" si="866"/>
        <v>0.0274025472790429</v>
      </c>
      <c r="CN893" s="1">
        <f t="shared" si="867"/>
        <v>0.0690872415532024</v>
      </c>
      <c r="DV893" s="1">
        <f t="shared" si="868"/>
        <v>0.203747072599532</v>
      </c>
      <c r="FD893" s="1">
        <f t="shared" si="869"/>
        <v>0.245614035087719</v>
      </c>
      <c r="GN893" s="1">
        <f t="shared" si="870"/>
        <v>0.0281310211946049</v>
      </c>
      <c r="GQ893" s="6">
        <f t="shared" si="871"/>
        <v>0.029562475364604</v>
      </c>
      <c r="GT893" s="6">
        <f t="shared" si="872"/>
        <v>0.0696969696969698</v>
      </c>
      <c r="GW893" s="6">
        <f t="shared" si="873"/>
        <v>0.202229299363057</v>
      </c>
      <c r="GZ893" s="6">
        <f t="shared" si="874"/>
        <v>0.255555555555556</v>
      </c>
      <c r="HV893" s="1">
        <f t="shared" si="875"/>
        <v>0.029562475364604</v>
      </c>
      <c r="JD893" s="1">
        <f t="shared" si="876"/>
        <v>0.0696969696969698</v>
      </c>
      <c r="KL893" s="1">
        <f t="shared" si="877"/>
        <v>0.202229299363057</v>
      </c>
      <c r="LT893" s="1">
        <f t="shared" si="878"/>
        <v>0.255555555555556</v>
      </c>
      <c r="ND893" s="1">
        <f t="shared" si="879"/>
        <v>0.0266666666666666</v>
      </c>
      <c r="NG893" s="6">
        <f t="shared" si="880"/>
        <v>0.0268185157972081</v>
      </c>
      <c r="NJ893" s="6">
        <f t="shared" si="881"/>
        <v>0.0625889046941679</v>
      </c>
      <c r="NM893" s="6">
        <f t="shared" si="882"/>
        <v>0.168325791855203</v>
      </c>
      <c r="NP893" s="6">
        <f t="shared" si="883"/>
        <v>0.216949152542373</v>
      </c>
      <c r="OL893" s="1">
        <f t="shared" si="884"/>
        <v>0.0268185157972081</v>
      </c>
      <c r="PT893" s="1">
        <f t="shared" si="885"/>
        <v>0.0625889046941679</v>
      </c>
      <c r="RB893" s="1">
        <f t="shared" si="886"/>
        <v>0.168325791855203</v>
      </c>
      <c r="SJ893" s="1">
        <f t="shared" si="887"/>
        <v>0.216949152542373</v>
      </c>
      <c r="TT893" s="1">
        <f t="shared" si="888"/>
        <v>0.0266091334052501</v>
      </c>
      <c r="TW893" s="6">
        <f t="shared" si="889"/>
        <v>0.0263862332695985</v>
      </c>
      <c r="TZ893" s="6">
        <f t="shared" si="890"/>
        <v>0.0624417520969247</v>
      </c>
      <c r="UC893" s="6">
        <f t="shared" si="891"/>
        <v>0.165740740740741</v>
      </c>
      <c r="UF893" s="6">
        <f t="shared" si="892"/>
        <v>0.198630136986301</v>
      </c>
      <c r="VB893" s="1">
        <f t="shared" si="893"/>
        <v>0.0263862332695985</v>
      </c>
      <c r="WJ893" s="1">
        <f t="shared" si="894"/>
        <v>0.0624417520969247</v>
      </c>
      <c r="XR893" s="1">
        <f t="shared" si="895"/>
        <v>0.165740740740741</v>
      </c>
      <c r="YZ893" s="1">
        <f t="shared" si="896"/>
        <v>0.198630136986301</v>
      </c>
    </row>
    <row r="894" spans="24:676">
      <c r="X894" s="1">
        <f t="shared" si="861"/>
        <v>0.0277136258660509</v>
      </c>
      <c r="AA894" s="6">
        <f t="shared" si="862"/>
        <v>0.0268691588785046</v>
      </c>
      <c r="AD894" s="6">
        <f t="shared" si="863"/>
        <v>0.0700507614213197</v>
      </c>
      <c r="AG894" s="6">
        <f t="shared" si="864"/>
        <v>0.196062992125984</v>
      </c>
      <c r="AJ894" s="6">
        <f t="shared" si="865"/>
        <v>0.247252747252747</v>
      </c>
      <c r="BF894" s="1">
        <f t="shared" si="866"/>
        <v>0.0268691588785046</v>
      </c>
      <c r="CN894" s="1">
        <f t="shared" si="867"/>
        <v>0.0700507614213197</v>
      </c>
      <c r="DV894" s="1">
        <f t="shared" si="868"/>
        <v>0.196062992125984</v>
      </c>
      <c r="FD894" s="1">
        <f t="shared" si="869"/>
        <v>0.247252747252747</v>
      </c>
      <c r="GN894" s="1">
        <f t="shared" si="870"/>
        <v>0.0281853281853286</v>
      </c>
      <c r="GQ894" s="6">
        <f t="shared" si="871"/>
        <v>0.0290258449304173</v>
      </c>
      <c r="GT894" s="6">
        <f t="shared" si="872"/>
        <v>0.0695296523517384</v>
      </c>
      <c r="GW894" s="6">
        <f t="shared" si="873"/>
        <v>0.203470031545741</v>
      </c>
      <c r="GZ894" s="6">
        <f t="shared" si="874"/>
        <v>0.25</v>
      </c>
      <c r="HV894" s="1">
        <f t="shared" si="875"/>
        <v>0.0290258449304173</v>
      </c>
      <c r="JD894" s="1">
        <f t="shared" si="876"/>
        <v>0.0695296523517384</v>
      </c>
      <c r="KL894" s="1">
        <f t="shared" si="877"/>
        <v>0.203470031545741</v>
      </c>
      <c r="LT894" s="1">
        <f t="shared" si="878"/>
        <v>0.25</v>
      </c>
      <c r="ND894" s="1">
        <f t="shared" si="879"/>
        <v>0.0272694653749552</v>
      </c>
      <c r="NG894" s="6">
        <f t="shared" si="880"/>
        <v>0.0262869660460021</v>
      </c>
      <c r="NJ894" s="6">
        <f t="shared" si="881"/>
        <v>0.0617924528301887</v>
      </c>
      <c r="NM894" s="6">
        <f t="shared" si="882"/>
        <v>0.163470319634703</v>
      </c>
      <c r="NP894" s="6">
        <f t="shared" si="883"/>
        <v>0.221476510067114</v>
      </c>
      <c r="OL894" s="1">
        <f t="shared" si="884"/>
        <v>0.0262869660460021</v>
      </c>
      <c r="PT894" s="1">
        <f t="shared" si="885"/>
        <v>0.0617924528301887</v>
      </c>
      <c r="RB894" s="1">
        <f t="shared" si="886"/>
        <v>0.163470319634703</v>
      </c>
      <c r="SJ894" s="1">
        <f t="shared" si="887"/>
        <v>0.221476510067114</v>
      </c>
      <c r="TT894" s="1">
        <f t="shared" si="888"/>
        <v>0.0262495505213951</v>
      </c>
      <c r="TW894" s="6">
        <f t="shared" si="889"/>
        <v>0.026832955404384</v>
      </c>
      <c r="TZ894" s="6">
        <f t="shared" si="890"/>
        <v>0.0627634660421548</v>
      </c>
      <c r="UC894" s="6">
        <f t="shared" si="891"/>
        <v>0.166349809885931</v>
      </c>
      <c r="UF894" s="6">
        <f t="shared" si="892"/>
        <v>0.0912280701754387</v>
      </c>
      <c r="VB894" s="1">
        <f t="shared" si="893"/>
        <v>0.026832955404384</v>
      </c>
      <c r="WJ894" s="1">
        <f t="shared" si="894"/>
        <v>0.0627634660421548</v>
      </c>
      <c r="XR894" s="1">
        <f t="shared" si="895"/>
        <v>0.166349809885931</v>
      </c>
      <c r="YZ894" s="1">
        <f t="shared" si="896"/>
        <v>0.0912280701754387</v>
      </c>
    </row>
    <row r="895" spans="24:676">
      <c r="X895" s="1">
        <f t="shared" si="861"/>
        <v>0.0173688100517368</v>
      </c>
      <c r="AA895" s="6">
        <f t="shared" si="862"/>
        <v>0.0188337558855487</v>
      </c>
      <c r="AD895" s="6">
        <f t="shared" si="863"/>
        <v>0.0615671641791047</v>
      </c>
      <c r="AG895" s="6">
        <f t="shared" si="864"/>
        <v>0.222560975609756</v>
      </c>
      <c r="AJ895" s="6">
        <f t="shared" si="865"/>
        <v>0.317829457364341</v>
      </c>
      <c r="BF895" s="1">
        <f t="shared" si="866"/>
        <v>0.0188337558855487</v>
      </c>
      <c r="CN895" s="1">
        <f t="shared" si="867"/>
        <v>0.0615671641791047</v>
      </c>
      <c r="DV895" s="1">
        <f t="shared" si="868"/>
        <v>0.222560975609756</v>
      </c>
      <c r="FD895" s="1">
        <f t="shared" si="869"/>
        <v>0.317829457364341</v>
      </c>
      <c r="GN895" s="1">
        <f t="shared" si="870"/>
        <v>0.0186846038863975</v>
      </c>
      <c r="GQ895" s="6">
        <f t="shared" si="871"/>
        <v>0.0189624329159215</v>
      </c>
      <c r="GT895" s="6">
        <f t="shared" si="872"/>
        <v>0.0621288259479214</v>
      </c>
      <c r="GW895" s="6">
        <f t="shared" si="873"/>
        <v>0.222910216718266</v>
      </c>
      <c r="GZ895" s="6">
        <f t="shared" si="874"/>
        <v>0.312977099236641</v>
      </c>
      <c r="HV895" s="1">
        <f t="shared" si="875"/>
        <v>0.0189624329159215</v>
      </c>
      <c r="JD895" s="1">
        <f t="shared" si="876"/>
        <v>0.0621288259479214</v>
      </c>
      <c r="KL895" s="1">
        <f t="shared" si="877"/>
        <v>0.222910216718266</v>
      </c>
      <c r="LT895" s="1">
        <f t="shared" si="878"/>
        <v>0.312977099236641</v>
      </c>
      <c r="ND895" s="1">
        <f t="shared" si="879"/>
        <v>0.0166089965397924</v>
      </c>
      <c r="NG895" s="6">
        <f t="shared" si="880"/>
        <v>0.0173528411024158</v>
      </c>
      <c r="NJ895" s="6">
        <f t="shared" si="881"/>
        <v>0.0518157661647476</v>
      </c>
      <c r="NM895" s="6">
        <f t="shared" si="882"/>
        <v>0.203809523809524</v>
      </c>
      <c r="NP895" s="6">
        <f t="shared" si="883"/>
        <v>0.269430051813472</v>
      </c>
      <c r="OL895" s="1">
        <f t="shared" si="884"/>
        <v>0.0173528411024158</v>
      </c>
      <c r="PT895" s="1">
        <f t="shared" si="885"/>
        <v>0.0518157661647476</v>
      </c>
      <c r="RB895" s="1">
        <f t="shared" si="886"/>
        <v>0.203809523809524</v>
      </c>
      <c r="SJ895" s="1">
        <f t="shared" si="887"/>
        <v>0.269430051813472</v>
      </c>
      <c r="TT895" s="1">
        <f t="shared" si="888"/>
        <v>0.0173820503724726</v>
      </c>
      <c r="TW895" s="6">
        <f t="shared" si="889"/>
        <v>0.0176928520877566</v>
      </c>
      <c r="TZ895" s="6">
        <f t="shared" si="890"/>
        <v>0.0515734265734265</v>
      </c>
      <c r="UC895" s="6">
        <f t="shared" si="891"/>
        <v>0.203874538745387</v>
      </c>
      <c r="UF895" s="6">
        <f t="shared" si="892"/>
        <v>0.275132275132275</v>
      </c>
      <c r="VB895" s="1">
        <f t="shared" si="893"/>
        <v>0.0176928520877566</v>
      </c>
      <c r="WJ895" s="1">
        <f t="shared" si="894"/>
        <v>0.0515734265734265</v>
      </c>
      <c r="XR895" s="1">
        <f t="shared" si="895"/>
        <v>0.203874538745387</v>
      </c>
      <c r="YZ895" s="1">
        <f t="shared" si="896"/>
        <v>0.275132275132275</v>
      </c>
    </row>
    <row r="896" spans="24:676">
      <c r="X896" s="1">
        <f t="shared" si="861"/>
        <v>0.018202502844141</v>
      </c>
      <c r="AA896" s="6">
        <f t="shared" si="862"/>
        <v>0.0187050359712229</v>
      </c>
      <c r="AD896" s="6">
        <f t="shared" si="863"/>
        <v>0.0602901178603805</v>
      </c>
      <c r="AG896" s="6">
        <f t="shared" si="864"/>
        <v>0.221649484536082</v>
      </c>
      <c r="AJ896" s="6">
        <f t="shared" si="865"/>
        <v>0.3046875</v>
      </c>
      <c r="BF896" s="1">
        <f t="shared" si="866"/>
        <v>0.0187050359712229</v>
      </c>
      <c r="CN896" s="1">
        <f t="shared" si="867"/>
        <v>0.0602901178603805</v>
      </c>
      <c r="DV896" s="1">
        <f t="shared" si="868"/>
        <v>0.221649484536082</v>
      </c>
      <c r="FD896" s="1">
        <f t="shared" si="869"/>
        <v>0.3046875</v>
      </c>
      <c r="GN896" s="1">
        <f t="shared" si="870"/>
        <v>0.019563581640331</v>
      </c>
      <c r="GQ896" s="6">
        <f t="shared" si="871"/>
        <v>0.0187252430680589</v>
      </c>
      <c r="GT896" s="6">
        <f t="shared" si="872"/>
        <v>0.0620471014492749</v>
      </c>
      <c r="GW896" s="6">
        <f t="shared" si="873"/>
        <v>0.225609756097561</v>
      </c>
      <c r="GZ896" s="6">
        <f t="shared" si="874"/>
        <v>0.30952380952381</v>
      </c>
      <c r="HV896" s="1">
        <f t="shared" si="875"/>
        <v>0.0187252430680589</v>
      </c>
      <c r="JD896" s="1">
        <f t="shared" si="876"/>
        <v>0.0620471014492749</v>
      </c>
      <c r="KL896" s="1">
        <f t="shared" si="877"/>
        <v>0.225609756097561</v>
      </c>
      <c r="LT896" s="1">
        <f t="shared" si="878"/>
        <v>0.30952380952381</v>
      </c>
      <c r="ND896" s="1">
        <f t="shared" si="879"/>
        <v>0.0167773505767213</v>
      </c>
      <c r="NG896" s="6">
        <f t="shared" si="880"/>
        <v>0.0172939979654119</v>
      </c>
      <c r="NJ896" s="6">
        <f t="shared" si="881"/>
        <v>0.0517164511814534</v>
      </c>
      <c r="NM896" s="6">
        <f t="shared" si="882"/>
        <v>0.206581352833638</v>
      </c>
      <c r="NP896" s="6">
        <f t="shared" si="883"/>
        <v>0.272727272727273</v>
      </c>
      <c r="OL896" s="1">
        <f t="shared" si="884"/>
        <v>0.0172939979654119</v>
      </c>
      <c r="PT896" s="1">
        <f t="shared" si="885"/>
        <v>0.0517164511814534</v>
      </c>
      <c r="RB896" s="1">
        <f t="shared" si="886"/>
        <v>0.206581352833638</v>
      </c>
      <c r="SJ896" s="1">
        <f t="shared" si="887"/>
        <v>0.272727272727273</v>
      </c>
      <c r="TT896" s="1">
        <f t="shared" si="888"/>
        <v>0.0164638511095203</v>
      </c>
      <c r="TW896" s="6">
        <f t="shared" si="889"/>
        <v>0.017289073305671</v>
      </c>
      <c r="TZ896" s="6">
        <f t="shared" si="890"/>
        <v>0.0513608428446004</v>
      </c>
      <c r="UC896" s="6">
        <f t="shared" si="891"/>
        <v>0.208174904942966</v>
      </c>
      <c r="UF896" s="6">
        <f t="shared" si="892"/>
        <v>0.269230769230769</v>
      </c>
      <c r="VB896" s="1">
        <f t="shared" si="893"/>
        <v>0.017289073305671</v>
      </c>
      <c r="WJ896" s="1">
        <f t="shared" si="894"/>
        <v>0.0513608428446004</v>
      </c>
      <c r="XR896" s="1">
        <f t="shared" si="895"/>
        <v>0.208174904942966</v>
      </c>
      <c r="YZ896" s="1">
        <f t="shared" si="896"/>
        <v>0.269230769230769</v>
      </c>
    </row>
    <row r="897" spans="24:676">
      <c r="X897" s="1">
        <f t="shared" si="861"/>
        <v>0.0182156133828999</v>
      </c>
      <c r="AA897" s="6">
        <f t="shared" si="862"/>
        <v>0.0180505415162453</v>
      </c>
      <c r="AD897" s="6">
        <f t="shared" si="863"/>
        <v>0.0610795454545454</v>
      </c>
      <c r="AG897" s="6">
        <f t="shared" si="864"/>
        <v>0.21883920076118</v>
      </c>
      <c r="AJ897" s="6">
        <f t="shared" si="865"/>
        <v>0.301587301587302</v>
      </c>
      <c r="BF897" s="1">
        <f t="shared" si="866"/>
        <v>0.0180505415162453</v>
      </c>
      <c r="CN897" s="1">
        <f t="shared" si="867"/>
        <v>0.0610795454545454</v>
      </c>
      <c r="DV897" s="1">
        <f t="shared" si="868"/>
        <v>0.21883920076118</v>
      </c>
      <c r="FD897" s="1">
        <f t="shared" si="869"/>
        <v>0.301587301587302</v>
      </c>
      <c r="GN897" s="1">
        <f t="shared" si="870"/>
        <v>0.01769578313253</v>
      </c>
      <c r="GQ897" s="6">
        <f t="shared" si="871"/>
        <v>0.0185913478727209</v>
      </c>
      <c r="GT897" s="6">
        <f t="shared" si="872"/>
        <v>0.0616719963453631</v>
      </c>
      <c r="GW897" s="6">
        <f t="shared" si="873"/>
        <v>0.220081135902637</v>
      </c>
      <c r="GZ897" s="6">
        <f t="shared" si="874"/>
        <v>0.31496062992126</v>
      </c>
      <c r="HV897" s="1">
        <f t="shared" si="875"/>
        <v>0.0185913478727209</v>
      </c>
      <c r="JD897" s="1">
        <f t="shared" si="876"/>
        <v>0.0616719963453631</v>
      </c>
      <c r="KL897" s="1">
        <f t="shared" si="877"/>
        <v>0.220081135902637</v>
      </c>
      <c r="LT897" s="1">
        <f t="shared" si="878"/>
        <v>0.31496062992126</v>
      </c>
      <c r="ND897" s="1">
        <f t="shared" si="879"/>
        <v>0.0171388597411681</v>
      </c>
      <c r="NG897" s="6">
        <f t="shared" si="880"/>
        <v>0.0163098878695209</v>
      </c>
      <c r="NJ897" s="6">
        <f t="shared" si="881"/>
        <v>0.0521431727794961</v>
      </c>
      <c r="NM897" s="6">
        <f t="shared" si="882"/>
        <v>0.206896551724138</v>
      </c>
      <c r="NP897" s="6">
        <f t="shared" si="883"/>
        <v>0.275675675675676</v>
      </c>
      <c r="OL897" s="1">
        <f t="shared" si="884"/>
        <v>0.0163098878695209</v>
      </c>
      <c r="PT897" s="1">
        <f t="shared" si="885"/>
        <v>0.0521431727794961</v>
      </c>
      <c r="RB897" s="1">
        <f t="shared" si="886"/>
        <v>0.206896551724138</v>
      </c>
      <c r="SJ897" s="1">
        <f t="shared" si="887"/>
        <v>0.275675675675676</v>
      </c>
      <c r="TT897" s="1">
        <f t="shared" si="888"/>
        <v>0.0164520743919885</v>
      </c>
      <c r="TW897" s="6">
        <f t="shared" si="889"/>
        <v>0.0174641983932937</v>
      </c>
      <c r="TZ897" s="6">
        <f t="shared" si="890"/>
        <v>0.0510657193605686</v>
      </c>
      <c r="UC897" s="6">
        <f t="shared" si="891"/>
        <v>0.208253358925144</v>
      </c>
      <c r="UF897" s="6">
        <f t="shared" si="892"/>
        <v>0.27027027027027</v>
      </c>
      <c r="VB897" s="1">
        <f t="shared" si="893"/>
        <v>0.0174641983932937</v>
      </c>
      <c r="WJ897" s="1">
        <f t="shared" si="894"/>
        <v>0.0510657193605686</v>
      </c>
      <c r="XR897" s="1">
        <f t="shared" si="895"/>
        <v>0.208253358925144</v>
      </c>
      <c r="YZ897" s="1">
        <f t="shared" si="896"/>
        <v>0.27027027027027</v>
      </c>
    </row>
    <row r="901" spans="23:678">
      <c r="W901" s="1" t="s">
        <v>78</v>
      </c>
      <c r="X901" s="1">
        <f>AVERAGE(X865:X867)</f>
        <v>0.0181104510915929</v>
      </c>
      <c r="Y901" s="1">
        <f>STDEVA(X865:X867)</f>
        <v>0.000505730433026743</v>
      </c>
      <c r="Z901" s="1" t="str">
        <f>Z918</f>
        <v>f</v>
      </c>
      <c r="AA901" s="1">
        <f>AVERAGE(AA865:AA867)</f>
        <v>0.0180209278182855</v>
      </c>
      <c r="AB901" s="1">
        <f>STDEVA(AA865:AA867)</f>
        <v>0.000681140029144318</v>
      </c>
      <c r="AC901" s="1" t="str">
        <f>AC918</f>
        <v>g</v>
      </c>
      <c r="AD901" s="1">
        <f>AVERAGE(AD865:AD867)</f>
        <v>0.0611690882506235</v>
      </c>
      <c r="AE901" s="1">
        <f>STDEVA(AD865:AD867)</f>
        <v>0.000259106519017961</v>
      </c>
      <c r="AF901" s="1" t="str">
        <f>AF918</f>
        <v>d</v>
      </c>
      <c r="AG901" s="1">
        <f>AVERAGE(AG865:AG867)</f>
        <v>0.0848027176481609</v>
      </c>
      <c r="AH901" s="1">
        <f>STDEVA(AG865:AG867)</f>
        <v>0.00203684534183527</v>
      </c>
      <c r="AI901" s="1" t="str">
        <f>AI918</f>
        <v>g</v>
      </c>
      <c r="AJ901" s="1">
        <f>AVERAGE(AJ865:AJ867)</f>
        <v>0.213853713409822</v>
      </c>
      <c r="AK901" s="1">
        <f>STDEVA(AJ865:AJ867)</f>
        <v>0.00361185489993543</v>
      </c>
      <c r="AL901" s="1" t="str">
        <f>AL918</f>
        <v>f</v>
      </c>
      <c r="GN901" s="1">
        <f>AVERAGE(GN865:GN867)</f>
        <v>0.0177743383362993</v>
      </c>
      <c r="GO901" s="1">
        <f>STDEVA(GN865:GN867)</f>
        <v>0.000434874580216944</v>
      </c>
      <c r="GP901" s="1" t="str">
        <f>GP918</f>
        <v>e</v>
      </c>
      <c r="GQ901" s="1">
        <f>AVERAGE(GQ865:GQ867)</f>
        <v>0.0180873306184018</v>
      </c>
      <c r="GR901" s="1">
        <f>STDEVA(GQ865:GQ867)</f>
        <v>0.000499104161167182</v>
      </c>
      <c r="GS901" s="1" t="str">
        <f>GS918</f>
        <v>gh</v>
      </c>
      <c r="GT901" s="1">
        <f>AVERAGE(GT865:GT867)</f>
        <v>0.0610177200175399</v>
      </c>
      <c r="GU901" s="1">
        <f>STDEVA(GT865:GT867)</f>
        <v>0.000498849169607387</v>
      </c>
      <c r="GV901" s="1" t="str">
        <f>GV918</f>
        <v>d</v>
      </c>
      <c r="GW901" s="1">
        <f>AVERAGE(GW865:GW867)</f>
        <v>0.0839803109712732</v>
      </c>
      <c r="GX901" s="1">
        <f>STDEVA(GW865:GW867)</f>
        <v>0.00192644105236619</v>
      </c>
      <c r="GY901" s="1" t="str">
        <f>GY918</f>
        <v>h</v>
      </c>
      <c r="GZ901" s="1">
        <f>AVERAGE(GZ865:GZ867)</f>
        <v>0.215930016211259</v>
      </c>
      <c r="HA901" s="1">
        <f>STDEVA(GZ865:GZ867)</f>
        <v>0.00281348736002436</v>
      </c>
      <c r="HB901" s="1" t="str">
        <f>HB918</f>
        <v>g</v>
      </c>
      <c r="ND901" s="1">
        <f>AVERAGE(ND865:ND867)</f>
        <v>0.0168247393613867</v>
      </c>
      <c r="NE901" s="1">
        <f>STDEVA(ND865:ND867)</f>
        <v>0.000580852648280124</v>
      </c>
      <c r="NF901" s="1" t="str">
        <f>NF918</f>
        <v>e</v>
      </c>
      <c r="NG901" s="1">
        <f>AVERAGE(NG865:NG867)</f>
        <v>0.0169800427529233</v>
      </c>
      <c r="NH901" s="1">
        <f>STDEVA(NG865:NG867)</f>
        <v>0.000126262452048667</v>
      </c>
      <c r="NI901" s="1" t="str">
        <f>NI918</f>
        <v>f</v>
      </c>
      <c r="NJ901" s="1">
        <f>AVERAGE(NJ865:NJ867)</f>
        <v>0.0508476294393453</v>
      </c>
      <c r="NK901" s="1">
        <f>STDEVA(NJ865:NJ867)</f>
        <v>0.000417296684736397</v>
      </c>
      <c r="NL901" s="1" t="str">
        <f>NL918</f>
        <v>d</v>
      </c>
      <c r="NM901" s="1">
        <f>AVERAGE(NM865:NM867)</f>
        <v>0.0795973933572374</v>
      </c>
      <c r="NN901" s="1">
        <f>STDEVA(NM865:NM867)</f>
        <v>0.0016656724522426</v>
      </c>
      <c r="NO901" s="1" t="str">
        <f>NO918</f>
        <v>j</v>
      </c>
      <c r="NP901" s="1">
        <f>AVERAGE(NP865:NP867)</f>
        <v>0.170085341946624</v>
      </c>
      <c r="NQ901" s="1">
        <f>STDEVA(NP865:NP867)</f>
        <v>0.00129846098317661</v>
      </c>
      <c r="NR901" s="1" t="str">
        <f>NR918</f>
        <v>i</v>
      </c>
      <c r="TT901" s="1">
        <f>AVERAGE(TT865:TT867)</f>
        <v>0.0166448280312065</v>
      </c>
      <c r="TU901" s="1">
        <f>STDEVA(TT865:TT867)</f>
        <v>0.000527563083057743</v>
      </c>
      <c r="TV901" s="1" t="str">
        <f>TV918</f>
        <v>e</v>
      </c>
      <c r="TW901" s="1">
        <f>AVERAGE(TW865:TW867)</f>
        <v>0.0169975115822221</v>
      </c>
      <c r="TX901" s="1">
        <f>STDEVA(TW865:TW867)</f>
        <v>0.00016390638673425</v>
      </c>
      <c r="TY901" s="1" t="str">
        <f>TY918</f>
        <v>g</v>
      </c>
      <c r="TZ901" s="1">
        <f>AVERAGE(TZ865:TZ867)</f>
        <v>0.0510822572817553</v>
      </c>
      <c r="UA901" s="1">
        <f>STDEVA(TZ865:TZ867)</f>
        <v>0.000311086746138695</v>
      </c>
      <c r="UB901" s="1" t="str">
        <f>UB918</f>
        <v>d</v>
      </c>
      <c r="UC901" s="1">
        <f>AVERAGE(UC865:UC867)</f>
        <v>0.0795740255580396</v>
      </c>
      <c r="UD901" s="1">
        <f>STDEVA(UC865:UC867)</f>
        <v>0.00134992183420732</v>
      </c>
      <c r="UE901" s="1" t="str">
        <f>UE918</f>
        <v>j</v>
      </c>
      <c r="UF901" s="1">
        <f>AVERAGE(UF865:UF867)</f>
        <v>0.167663464608912</v>
      </c>
      <c r="UG901" s="1">
        <f>STDEVA(UF865:UF867)</f>
        <v>0.00107229453979253</v>
      </c>
      <c r="UH901" s="1" t="str">
        <f>UH918</f>
        <v>e</v>
      </c>
      <c r="VB901" s="1">
        <f>AVERAGE(VB865:VB867)</f>
        <v>0.0169975115822221</v>
      </c>
      <c r="VC901" s="1">
        <f>STDEVA(VB865:VB867)</f>
        <v>0.00016390638673425</v>
      </c>
      <c r="VD901" s="1">
        <f>VD918</f>
        <v>0</v>
      </c>
      <c r="WJ901" s="1">
        <f>AVERAGE(WJ865:WJ867)</f>
        <v>0.0510822572817553</v>
      </c>
      <c r="WK901" s="1">
        <f>STDEVA(WJ865:WJ867)</f>
        <v>0.000311086746138695</v>
      </c>
      <c r="WL901" s="1">
        <f>WL918</f>
        <v>0</v>
      </c>
      <c r="XR901" s="1">
        <f>AVERAGE(XR865:XR867)</f>
        <v>0.0795740255580396</v>
      </c>
      <c r="XS901" s="1">
        <f>STDEVA(XR865:XR867)</f>
        <v>0.00134992183420732</v>
      </c>
      <c r="XT901" s="1">
        <f>XT918</f>
        <v>0</v>
      </c>
      <c r="YZ901" s="1">
        <f>AVERAGE(YZ865:YZ867)</f>
        <v>0.167663464608912</v>
      </c>
      <c r="ZA901" s="1">
        <f>STDEVA(YZ865:YZ867)</f>
        <v>0.00107229453979253</v>
      </c>
      <c r="ZB901" s="1">
        <f>ZB918</f>
        <v>0</v>
      </c>
    </row>
    <row r="902" spans="23:678">
      <c r="W902" s="1" t="s">
        <v>81</v>
      </c>
      <c r="X902" s="1">
        <f>AVERAGE(X868:X870)</f>
        <v>0.0181445373257525</v>
      </c>
      <c r="Y902" s="1">
        <f>STDEVA(X868:X870)</f>
        <v>0.000388514776317867</v>
      </c>
      <c r="Z902" s="1" t="str">
        <f>Z919</f>
        <v>f</v>
      </c>
      <c r="AA902" s="1">
        <f>AVERAGE(AA868:AA870)</f>
        <v>0.0183023486473044</v>
      </c>
      <c r="AB902" s="1">
        <f>STDEVA(AA868:AA870)</f>
        <v>0.000231770960774619</v>
      </c>
      <c r="AC902" s="1" t="str">
        <f>AC919</f>
        <v>g</v>
      </c>
      <c r="AD902" s="1">
        <f>AVERAGE(AD868:AD870)</f>
        <v>0.0609894724879018</v>
      </c>
      <c r="AE902" s="1">
        <f>STDEVA(AD868:AD870)</f>
        <v>6.96565730474434e-5</v>
      </c>
      <c r="AF902" s="1" t="str">
        <f>AF919</f>
        <v>d</v>
      </c>
      <c r="AG902" s="1">
        <f>AVERAGE(AG868:AG870)</f>
        <v>0.0972796212833756</v>
      </c>
      <c r="AH902" s="1">
        <f>STDEVA(AG868:AG870)</f>
        <v>0.00200329034579699</v>
      </c>
      <c r="AI902" s="1" t="str">
        <f>AI919</f>
        <v>f</v>
      </c>
      <c r="AJ902" s="1">
        <f>AVERAGE(AJ868:AJ870)</f>
        <v>0.220648104549398</v>
      </c>
      <c r="AK902" s="1">
        <f>STDEVA(AJ868:AJ870)</f>
        <v>0.00254368062816498</v>
      </c>
      <c r="AL902" s="1" t="str">
        <f>AL919</f>
        <v>ef</v>
      </c>
      <c r="GN902" s="1">
        <f>AVERAGE(GN868:GN870)</f>
        <v>0.0180274687988401</v>
      </c>
      <c r="GO902" s="1">
        <f>STDEVA(GN868:GN870)</f>
        <v>0.000108432678387367</v>
      </c>
      <c r="GP902" s="1" t="str">
        <f>GP919</f>
        <v>e</v>
      </c>
      <c r="GQ902" s="1">
        <f>AVERAGE(GQ868:GQ870)</f>
        <v>0.0179755475432598</v>
      </c>
      <c r="GR902" s="1">
        <f>STDEVA(GQ868:GQ870)</f>
        <v>0.000540416424181834</v>
      </c>
      <c r="GS902" s="1" t="str">
        <f>GS919</f>
        <v>h</v>
      </c>
      <c r="GT902" s="1">
        <f>AVERAGE(GT868:GT870)</f>
        <v>0.0611080024779717</v>
      </c>
      <c r="GU902" s="1">
        <f>STDEVA(GT868:GT870)</f>
        <v>0.000478989981239472</v>
      </c>
      <c r="GV902" s="1" t="str">
        <f>GV919</f>
        <v>d</v>
      </c>
      <c r="GW902" s="1">
        <f>AVERAGE(GW868:GW870)</f>
        <v>0.0972310744129183</v>
      </c>
      <c r="GX902" s="1">
        <f>STDEVA(GW868:GW870)</f>
        <v>0.00180759641624854</v>
      </c>
      <c r="GY902" s="1" t="str">
        <f>GY919</f>
        <v>g</v>
      </c>
      <c r="GZ902" s="1">
        <f>AVERAGE(GZ868:GZ870)</f>
        <v>0.222926182599469</v>
      </c>
      <c r="HA902" s="1">
        <f>STDEVA(GZ868:GZ870)</f>
        <v>0.00471870708732429</v>
      </c>
      <c r="HB902" s="1" t="str">
        <f>HB919</f>
        <v>fg</v>
      </c>
      <c r="ND902" s="1">
        <f>AVERAGE(ND868:ND870)</f>
        <v>0.0166391276928019</v>
      </c>
      <c r="NE902" s="1">
        <f>STDEVA(ND868:ND870)</f>
        <v>0.000237903675464722</v>
      </c>
      <c r="NF902" s="1" t="str">
        <f>NF919</f>
        <v>e</v>
      </c>
      <c r="NG902" s="1">
        <f>AVERAGE(NG868:NG870)</f>
        <v>0.0174161383101237</v>
      </c>
      <c r="NH902" s="1">
        <f>STDEVA(NG868:NG870)</f>
        <v>0.000562547620404515</v>
      </c>
      <c r="NI902" s="1" t="str">
        <f>NI919</f>
        <v>f</v>
      </c>
      <c r="NJ902" s="1">
        <f>AVERAGE(NJ868:NJ870)</f>
        <v>0.0511748423401483</v>
      </c>
      <c r="NK902" s="1">
        <f>STDEVA(NJ868:NJ870)</f>
        <v>0.000249455419684283</v>
      </c>
      <c r="NL902" s="1" t="str">
        <f>NL919</f>
        <v>d</v>
      </c>
      <c r="NM902" s="1">
        <f>AVERAGE(NM868:NM870)</f>
        <v>0.0858659133144954</v>
      </c>
      <c r="NN902" s="1">
        <f>STDEVA(NM868:NM870)</f>
        <v>0.00220981547182976</v>
      </c>
      <c r="NO902" s="1" t="str">
        <f>NO919</f>
        <v>i</v>
      </c>
      <c r="NP902" s="1">
        <f>AVERAGE(NP868:NP870)</f>
        <v>0.175321944870729</v>
      </c>
      <c r="NQ902" s="1">
        <f>STDEVA(NP868:NP870)</f>
        <v>0.00138726340496454</v>
      </c>
      <c r="NR902" s="1" t="str">
        <f>NR919</f>
        <v>hi</v>
      </c>
      <c r="TT902" s="1">
        <f>AVERAGE(TT868:TT870)</f>
        <v>0.0165599610073805</v>
      </c>
      <c r="TU902" s="1">
        <f>STDEVA(TT868:TT870)</f>
        <v>7.62636448285048e-5</v>
      </c>
      <c r="TV902" s="1" t="str">
        <f>TV919</f>
        <v>e</v>
      </c>
      <c r="TW902" s="1">
        <f>AVERAGE(TW868:TW870)</f>
        <v>0.0174655667027261</v>
      </c>
      <c r="TX902" s="1">
        <f>STDEVA(TW868:TW870)</f>
        <v>0.000307372128072046</v>
      </c>
      <c r="TY902" s="1" t="str">
        <f>TY919</f>
        <v>fg</v>
      </c>
      <c r="TZ902" s="1">
        <f>AVERAGE(TZ868:TZ870)</f>
        <v>0.0508685268631045</v>
      </c>
      <c r="UA902" s="1">
        <f>STDEVA(TZ868:TZ870)</f>
        <v>0.000323572350080954</v>
      </c>
      <c r="UB902" s="1" t="str">
        <f>UB919</f>
        <v>d</v>
      </c>
      <c r="UC902" s="1">
        <f>AVERAGE(UC868:UC870)</f>
        <v>0.0867245926379441</v>
      </c>
      <c r="UD902" s="1">
        <f>STDEVA(UC868:UC870)</f>
        <v>0.00138368569579555</v>
      </c>
      <c r="UE902" s="1" t="str">
        <f>UE919</f>
        <v>i</v>
      </c>
      <c r="UF902" s="1">
        <f>AVERAGE(UF868:UF870)</f>
        <v>0.177216055442288</v>
      </c>
      <c r="UG902" s="1">
        <f>STDEVA(UF868:UF870)</f>
        <v>0.00142734681423144</v>
      </c>
      <c r="UH902" s="1" t="str">
        <f>UH919</f>
        <v>e</v>
      </c>
      <c r="VB902" s="1">
        <f>AVERAGE(VB868:VB870)</f>
        <v>0.0174655667027261</v>
      </c>
      <c r="VC902" s="1">
        <f>STDEVA(VB868:VB870)</f>
        <v>0.000307372128072046</v>
      </c>
      <c r="VD902" s="1">
        <f>VD919</f>
        <v>0</v>
      </c>
      <c r="WJ902" s="1">
        <f>AVERAGE(WJ868:WJ870)</f>
        <v>0.0508685268631045</v>
      </c>
      <c r="WK902" s="1">
        <f>STDEVA(WJ868:WJ870)</f>
        <v>0.000323572350080954</v>
      </c>
      <c r="WL902" s="1">
        <f>WL919</f>
        <v>0</v>
      </c>
      <c r="XR902" s="1">
        <f>AVERAGE(XR868:XR870)</f>
        <v>0.0867245926379441</v>
      </c>
      <c r="XS902" s="1">
        <f>STDEVA(XR868:XR870)</f>
        <v>0.00138368569579555</v>
      </c>
      <c r="XT902" s="1">
        <f>XT919</f>
        <v>0</v>
      </c>
      <c r="YZ902" s="1">
        <f>AVERAGE(YZ868:YZ870)</f>
        <v>0.177216055442288</v>
      </c>
      <c r="ZA902" s="1">
        <f>STDEVA(YZ868:YZ870)</f>
        <v>0.00142734681423144</v>
      </c>
      <c r="ZB902" s="1">
        <f>ZB919</f>
        <v>0</v>
      </c>
    </row>
    <row r="903" spans="23:676">
      <c r="W903" s="1" t="s">
        <v>101</v>
      </c>
      <c r="X903" s="1">
        <f>AVERAGE(X865:X870)</f>
        <v>0.0181274942086727</v>
      </c>
      <c r="AA903" s="1">
        <f>AVERAGE(AA865:AA870)</f>
        <v>0.0181616382327949</v>
      </c>
      <c r="AD903" s="1">
        <f>AVERAGE(AD865:AD870)</f>
        <v>0.0610792803692627</v>
      </c>
      <c r="AG903" s="1">
        <f>AVERAGE(AG865:AG870)</f>
        <v>0.0910411694657683</v>
      </c>
      <c r="AJ903" s="1">
        <f>AVERAGE(AJ865:AJ870)</f>
        <v>0.21725090897961</v>
      </c>
      <c r="GN903" s="1">
        <f>AVERAGE(GN865:GN870)</f>
        <v>0.0179009035675697</v>
      </c>
      <c r="GQ903" s="1">
        <f>AVERAGE(GQ865:GQ870)</f>
        <v>0.0180314390808308</v>
      </c>
      <c r="GT903" s="1">
        <f>AVERAGE(GT865:GT870)</f>
        <v>0.0610628612477558</v>
      </c>
      <c r="GW903" s="1">
        <f>AVERAGE(GW865:GW870)</f>
        <v>0.0906056926920958</v>
      </c>
      <c r="GZ903" s="1">
        <f>AVERAGE(GZ865:GZ870)</f>
        <v>0.219428099405364</v>
      </c>
      <c r="ND903" s="1">
        <f>AVERAGE(ND865:ND870)</f>
        <v>0.0167319335270943</v>
      </c>
      <c r="NG903" s="1">
        <f>AVERAGE(NG865:NG870)</f>
        <v>0.0171980905315235</v>
      </c>
      <c r="NJ903" s="1">
        <f>AVERAGE(NJ865:NJ870)</f>
        <v>0.0510112358897468</v>
      </c>
      <c r="NM903" s="1">
        <f>AVERAGE(NM865:NM870)</f>
        <v>0.0827316533358664</v>
      </c>
      <c r="NP903" s="1">
        <f>AVERAGE(NP865:NP870)</f>
        <v>0.172703643408676</v>
      </c>
      <c r="TT903" s="1">
        <f>AVERAGE(TT865:TT870)</f>
        <v>0.0166023945192935</v>
      </c>
      <c r="TW903" s="1">
        <f>AVERAGE(TW865:TW870)</f>
        <v>0.0172315391424741</v>
      </c>
      <c r="TZ903" s="1">
        <f>AVERAGE(TZ865:TZ870)</f>
        <v>0.0509753920724299</v>
      </c>
      <c r="UC903" s="1">
        <f>AVERAGE(UC865:UC870)</f>
        <v>0.0831493090979919</v>
      </c>
      <c r="UF903" s="1">
        <f>AVERAGE(UF865:UF870)</f>
        <v>0.1724397600256</v>
      </c>
      <c r="VB903" s="1">
        <f>AVERAGE(VB865:VB870)</f>
        <v>0.0172315391424741</v>
      </c>
      <c r="WJ903" s="1">
        <f>AVERAGE(WJ865:WJ870)</f>
        <v>0.0509753920724299</v>
      </c>
      <c r="XR903" s="1">
        <f>AVERAGE(XR865:XR870)</f>
        <v>0.0831493090979919</v>
      </c>
      <c r="YZ903" s="1">
        <f>AVERAGE(YZ865:YZ870)</f>
        <v>0.1724397600256</v>
      </c>
    </row>
    <row r="904" spans="23:678">
      <c r="W904" s="1" t="s">
        <v>80</v>
      </c>
      <c r="X904" s="1">
        <f>AVERAGE(X871:X873)</f>
        <v>0.0190422964344298</v>
      </c>
      <c r="Y904" s="1">
        <f>STDEVA(X871:X873)</f>
        <v>0.000545416992440038</v>
      </c>
      <c r="Z904" s="1" t="str">
        <f t="shared" ref="Z904:Z906" si="897">Z920</f>
        <v>e</v>
      </c>
      <c r="AA904" s="1">
        <f>AVERAGE(AA871:AA873)</f>
        <v>0.0196703256778841</v>
      </c>
      <c r="AB904" s="1">
        <f>STDEVA(AA871:AA873)</f>
        <v>0.000411814899696925</v>
      </c>
      <c r="AC904" s="1" t="str">
        <f t="shared" ref="AC904:AC906" si="898">AC920</f>
        <v>f</v>
      </c>
      <c r="AD904" s="1">
        <f>AVERAGE(AD871:AD873)</f>
        <v>0.0613702546804097</v>
      </c>
      <c r="AE904" s="1">
        <f>STDEVA(AD871:AD873)</f>
        <v>0.0025435470358172</v>
      </c>
      <c r="AF904" s="1" t="str">
        <f t="shared" ref="AF904:AF906" si="899">AF920</f>
        <v>d</v>
      </c>
      <c r="AG904" s="1">
        <f>AVERAGE(AG871:AG873)</f>
        <v>0.0859499539812245</v>
      </c>
      <c r="AH904" s="1">
        <f>STDEVA(AG871:AG873)</f>
        <v>0.00289744006365604</v>
      </c>
      <c r="AI904" s="1" t="str">
        <f t="shared" ref="AI904:AI906" si="900">AI920</f>
        <v>g</v>
      </c>
      <c r="AJ904" s="1">
        <f>AVERAGE(AJ871:AJ873)</f>
        <v>0.219108753846346</v>
      </c>
      <c r="AK904" s="1">
        <f>STDEVA(AJ871:AJ873)</f>
        <v>0.0020046326400702</v>
      </c>
      <c r="AL904" s="1" t="str">
        <f t="shared" ref="AL904:AL906" si="901">AL920</f>
        <v>f</v>
      </c>
      <c r="GN904" s="1">
        <f>AVERAGE(GN871:GN873)</f>
        <v>0.0186515899926181</v>
      </c>
      <c r="GO904" s="1">
        <f>STDEVA(GN871:GN873)</f>
        <v>0.000180072101818833</v>
      </c>
      <c r="GP904" s="1" t="str">
        <f t="shared" ref="GP904:GP906" si="902">GP920</f>
        <v>e</v>
      </c>
      <c r="GQ904" s="1">
        <f>AVERAGE(GQ871:GQ873)</f>
        <v>0.0199707237733805</v>
      </c>
      <c r="GR904" s="1">
        <f>STDEVA(GQ871:GQ873)</f>
        <v>0.000316590562064647</v>
      </c>
      <c r="GS904" s="1" t="str">
        <f t="shared" ref="GS904:GS906" si="903">GS920</f>
        <v>f</v>
      </c>
      <c r="GT904" s="1">
        <f>AVERAGE(GT871:GT873)</f>
        <v>0.0611206938767847</v>
      </c>
      <c r="GU904" s="1">
        <f>STDEVA(GT871:GT873)</f>
        <v>0.001303895274589</v>
      </c>
      <c r="GV904" s="1" t="str">
        <f t="shared" ref="GV904:GV906" si="904">GV920</f>
        <v>d</v>
      </c>
      <c r="GW904" s="1">
        <f>AVERAGE(GW871:GW873)</f>
        <v>0.0872394931698629</v>
      </c>
      <c r="GX904" s="1">
        <f>STDEVA(GW871:GW873)</f>
        <v>0.000687143454351769</v>
      </c>
      <c r="GY904" s="1" t="str">
        <f t="shared" ref="GY904:GY906" si="905">GY920</f>
        <v>h</v>
      </c>
      <c r="GZ904" s="1">
        <f>AVERAGE(GZ871:GZ873)</f>
        <v>0.216904946703005</v>
      </c>
      <c r="HA904" s="1">
        <f>STDEVA(GZ871:GZ873)</f>
        <v>0.00331490932178953</v>
      </c>
      <c r="HB904" s="1" t="str">
        <f t="shared" ref="HB904:HB906" si="906">HB920</f>
        <v>g</v>
      </c>
      <c r="ND904" s="1">
        <f>AVERAGE(ND871:ND873)</f>
        <v>0.0170285580204494</v>
      </c>
      <c r="NE904" s="1">
        <f>STDEVA(ND871:ND873)</f>
        <v>0.000419350477047307</v>
      </c>
      <c r="NF904" s="1" t="str">
        <f t="shared" ref="NF904:NF906" si="907">NF920</f>
        <v>e</v>
      </c>
      <c r="NG904" s="1">
        <f>AVERAGE(NG871:NG873)</f>
        <v>0.0182077916652776</v>
      </c>
      <c r="NH904" s="1">
        <f>STDEVA(NG871:NG873)</f>
        <v>0.000313483992705701</v>
      </c>
      <c r="NI904" s="1" t="str">
        <f t="shared" ref="NI904:NI906" si="908">NI920</f>
        <v>e</v>
      </c>
      <c r="NJ904" s="1">
        <f>AVERAGE(NJ871:NJ873)</f>
        <v>0.0529892424055936</v>
      </c>
      <c r="NK904" s="1">
        <f>STDEVA(NJ871:NJ873)</f>
        <v>0.00119809524249292</v>
      </c>
      <c r="NL904" s="1" t="str">
        <f t="shared" ref="NL904:NL906" si="909">NL920</f>
        <v>d</v>
      </c>
      <c r="NM904" s="1">
        <f>AVERAGE(NM871:NM873)</f>
        <v>0.0803197063933814</v>
      </c>
      <c r="NN904" s="1">
        <f>STDEVA(NM871:NM873)</f>
        <v>0.00180043212839521</v>
      </c>
      <c r="NO904" s="1" t="str">
        <f t="shared" ref="NO904:NO906" si="910">NO920</f>
        <v>j</v>
      </c>
      <c r="NP904" s="1">
        <f>AVERAGE(NP871:NP873)</f>
        <v>0.178195125090782</v>
      </c>
      <c r="NQ904" s="1">
        <f>STDEVA(NP871:NP873)</f>
        <v>0.00725002281967089</v>
      </c>
      <c r="NR904" s="1" t="str">
        <f t="shared" ref="NR904:NR906" si="911">NR920</f>
        <v>h</v>
      </c>
      <c r="TT904" s="1">
        <f>AVERAGE(TT871:TT873)</f>
        <v>0.0172799336137601</v>
      </c>
      <c r="TU904" s="1">
        <f>STDEVA(TT871:TT873)</f>
        <v>0.000930145512328751</v>
      </c>
      <c r="TV904" s="1" t="str">
        <f t="shared" ref="TV904:TV906" si="912">TV920</f>
        <v>e</v>
      </c>
      <c r="TW904" s="1">
        <f>AVERAGE(TW871:TW873)</f>
        <v>0.0181916580621693</v>
      </c>
      <c r="TX904" s="1">
        <f>STDEVA(TW871:TW873)</f>
        <v>0.000317151704959153</v>
      </c>
      <c r="TY904" s="1" t="str">
        <f t="shared" ref="TY904:TY906" si="913">TY920</f>
        <v>e</v>
      </c>
      <c r="TZ904" s="1">
        <f>AVERAGE(TZ871:TZ873)</f>
        <v>0.0519921883477889</v>
      </c>
      <c r="UA904" s="1">
        <f>STDEVA(TZ871:TZ873)</f>
        <v>0.000728979249257185</v>
      </c>
      <c r="UB904" s="1" t="str">
        <f t="shared" ref="UB904:UB906" si="914">UB920</f>
        <v>d</v>
      </c>
      <c r="UC904" s="1">
        <f>AVERAGE(UC871:UC873)</f>
        <v>0.0826757028044329</v>
      </c>
      <c r="UD904" s="1">
        <f>STDEVA(UC871:UC873)</f>
        <v>0.0024241552996576</v>
      </c>
      <c r="UE904" s="1" t="str">
        <f t="shared" ref="UE904:UE906" si="915">UE920</f>
        <v>ij</v>
      </c>
      <c r="UF904" s="1">
        <f>AVERAGE(UF871:UF873)</f>
        <v>0.176449331177675</v>
      </c>
      <c r="UG904" s="1">
        <f>STDEVA(UF871:UF873)</f>
        <v>0.00751251799661397</v>
      </c>
      <c r="UH904" s="1" t="str">
        <f t="shared" ref="UH904:UH906" si="916">UH920</f>
        <v>e</v>
      </c>
      <c r="VB904" s="1">
        <f>AVERAGE(VB871:VB873)</f>
        <v>0.0181916580621693</v>
      </c>
      <c r="VC904" s="1">
        <f>STDEVA(VB871:VB873)</f>
        <v>0.000317151704959153</v>
      </c>
      <c r="VD904" s="1">
        <f t="shared" ref="VD904:VD906" si="917">VD920</f>
        <v>0</v>
      </c>
      <c r="WJ904" s="1">
        <f>AVERAGE(WJ871:WJ873)</f>
        <v>0.0519921883477889</v>
      </c>
      <c r="WK904" s="1">
        <f>STDEVA(WJ871:WJ873)</f>
        <v>0.000728979249257185</v>
      </c>
      <c r="WL904" s="1">
        <f t="shared" ref="WL904:WL906" si="918">WL920</f>
        <v>0</v>
      </c>
      <c r="XR904" s="1">
        <f>AVERAGE(XR871:XR873)</f>
        <v>0.0826757028044329</v>
      </c>
      <c r="XS904" s="1">
        <f>STDEVA(XR871:XR873)</f>
        <v>0.0024241552996576</v>
      </c>
      <c r="XT904" s="1">
        <f t="shared" ref="XT904:XT906" si="919">XT920</f>
        <v>0</v>
      </c>
      <c r="YZ904" s="1">
        <f>AVERAGE(YZ871:YZ873)</f>
        <v>0.176449331177675</v>
      </c>
      <c r="ZA904" s="1">
        <f>STDEVA(YZ871:YZ873)</f>
        <v>0.00751251799661397</v>
      </c>
      <c r="ZB904" s="1">
        <f t="shared" ref="ZB904:ZB906" si="920">ZB920</f>
        <v>0</v>
      </c>
    </row>
    <row r="905" spans="23:678">
      <c r="W905" s="1" t="s">
        <v>81</v>
      </c>
      <c r="X905" s="1">
        <f>AVERAGE(X874:X876)</f>
        <v>0.0288294328268939</v>
      </c>
      <c r="Y905" s="1">
        <f>STDEVA(X874:X876)</f>
        <v>0.000706232107761392</v>
      </c>
      <c r="Z905" s="1" t="str">
        <f t="shared" si="897"/>
        <v>b</v>
      </c>
      <c r="AA905" s="1">
        <f>AVERAGE(AA874:AA876)</f>
        <v>0.0305039142642726</v>
      </c>
      <c r="AB905" s="1">
        <f>STDEVA(AA874:AA876)</f>
        <v>0.000653461671564087</v>
      </c>
      <c r="AC905" s="1" t="str">
        <f t="shared" si="898"/>
        <v>b</v>
      </c>
      <c r="AD905" s="1">
        <f>AVERAGE(AD874:AD876)</f>
        <v>0.105382660805198</v>
      </c>
      <c r="AE905" s="1">
        <f>STDEVA(AD874:AD876)</f>
        <v>0.00316941182485888</v>
      </c>
      <c r="AF905" s="1" t="str">
        <f t="shared" si="899"/>
        <v>b</v>
      </c>
      <c r="AG905" s="1">
        <f>AVERAGE(AG874:AG876)</f>
        <v>0.209557552942844</v>
      </c>
      <c r="AH905" s="1">
        <f>STDEVA(AG874:AG876)</f>
        <v>0.00491882033134055</v>
      </c>
      <c r="AI905" s="1" t="str">
        <f t="shared" si="900"/>
        <v>c</v>
      </c>
      <c r="AJ905" s="1">
        <f>AVERAGE(AJ874:AJ876)</f>
        <v>0.272490400293732</v>
      </c>
      <c r="AK905" s="1">
        <f>STDEVA(AJ874:AJ876)</f>
        <v>0.010649319052295</v>
      </c>
      <c r="AL905" s="1" t="str">
        <f t="shared" si="901"/>
        <v>c</v>
      </c>
      <c r="GN905" s="1">
        <f>AVERAGE(GN874:GN876)</f>
        <v>0.029194972473401</v>
      </c>
      <c r="GO905" s="1">
        <f>STDEVA(GN874:GN876)</f>
        <v>0.000645001007619802</v>
      </c>
      <c r="GP905" s="1" t="str">
        <f t="shared" si="902"/>
        <v>b</v>
      </c>
      <c r="GQ905" s="1">
        <f>AVERAGE(GQ874:GQ876)</f>
        <v>0.0306632414431584</v>
      </c>
      <c r="GR905" s="1">
        <f>STDEVA(GQ874:GQ876)</f>
        <v>0.000710613170040758</v>
      </c>
      <c r="GS905" s="1" t="str">
        <f t="shared" si="903"/>
        <v>b</v>
      </c>
      <c r="GT905" s="1">
        <f>AVERAGE(GT874:GT876)</f>
        <v>0.105399349524686</v>
      </c>
      <c r="GU905" s="1">
        <f>STDEVA(GT874:GT876)</f>
        <v>0.00181217798309946</v>
      </c>
      <c r="GV905" s="1" t="str">
        <f t="shared" si="904"/>
        <v>b</v>
      </c>
      <c r="GW905" s="1">
        <f>AVERAGE(GW874:GW876)</f>
        <v>0.217119062395814</v>
      </c>
      <c r="GX905" s="1">
        <f>STDEVA(GW874:GW876)</f>
        <v>0.00168943202369878</v>
      </c>
      <c r="GY905" s="1" t="str">
        <f t="shared" si="905"/>
        <v>b</v>
      </c>
      <c r="GZ905" s="1">
        <f>AVERAGE(GZ874:GZ876)</f>
        <v>0.270597525379966</v>
      </c>
      <c r="HA905" s="1">
        <f>STDEVA(GZ874:GZ876)</f>
        <v>0.00475251890910917</v>
      </c>
      <c r="HB905" s="1" t="str">
        <f t="shared" si="906"/>
        <v>d</v>
      </c>
      <c r="ND905" s="1">
        <f>AVERAGE(ND874:ND876)</f>
        <v>0.027604624459266</v>
      </c>
      <c r="NE905" s="1">
        <f>STDEVA(ND874:ND876)</f>
        <v>0.000150412014260059</v>
      </c>
      <c r="NF905" s="1" t="str">
        <f t="shared" si="907"/>
        <v>b</v>
      </c>
      <c r="NG905" s="1">
        <f>AVERAGE(NG874:NG876)</f>
        <v>0.0291958330857726</v>
      </c>
      <c r="NH905" s="1">
        <f>STDEVA(NG874:NG876)</f>
        <v>0.000305130987683422</v>
      </c>
      <c r="NI905" s="1" t="str">
        <f t="shared" si="908"/>
        <v>b</v>
      </c>
      <c r="NJ905" s="1">
        <f>AVERAGE(NJ874:NJ876)</f>
        <v>0.084534803943586</v>
      </c>
      <c r="NK905" s="1">
        <f>STDEVA(NJ874:NJ876)</f>
        <v>0.00224502562434329</v>
      </c>
      <c r="NL905" s="1" t="str">
        <f t="shared" si="909"/>
        <v>b</v>
      </c>
      <c r="NM905" s="1">
        <f>AVERAGE(NM874:NM876)</f>
        <v>0.186909220574522</v>
      </c>
      <c r="NN905" s="1">
        <f>STDEVA(NM874:NM876)</f>
        <v>0.00435543121105161</v>
      </c>
      <c r="NO905" s="1" t="str">
        <f t="shared" si="910"/>
        <v>d</v>
      </c>
      <c r="NP905" s="1">
        <f>AVERAGE(NP874:NP876)</f>
        <v>0.23729451448833</v>
      </c>
      <c r="NQ905" s="1">
        <f>STDEVA(NP874:NP876)</f>
        <v>0.00357272719690066</v>
      </c>
      <c r="NR905" s="1" t="str">
        <f t="shared" si="911"/>
        <v>d</v>
      </c>
      <c r="TT905" s="1">
        <f>AVERAGE(TT874:TT876)</f>
        <v>0.0280894615316766</v>
      </c>
      <c r="TU905" s="1">
        <f>STDEVA(TT874:TT876)</f>
        <v>0.000184427436421156</v>
      </c>
      <c r="TV905" s="1" t="str">
        <f t="shared" si="912"/>
        <v>b</v>
      </c>
      <c r="TW905" s="1">
        <f>AVERAGE(TW874:TW876)</f>
        <v>0.0293766691178445</v>
      </c>
      <c r="TX905" s="1">
        <f>STDEVA(TW874:TW876)</f>
        <v>0.000245214637209843</v>
      </c>
      <c r="TY905" s="1" t="str">
        <f t="shared" si="913"/>
        <v>b</v>
      </c>
      <c r="TZ905" s="1">
        <f>AVERAGE(TZ874:TZ876)</f>
        <v>0.0846972621787627</v>
      </c>
      <c r="UA905" s="1">
        <f>STDEVA(TZ874:TZ876)</f>
        <v>0.0022390396665079</v>
      </c>
      <c r="UB905" s="1" t="str">
        <f t="shared" si="914"/>
        <v>b</v>
      </c>
      <c r="UC905" s="1">
        <f>AVERAGE(UC874:UC876)</f>
        <v>0.184838516486287</v>
      </c>
      <c r="UD905" s="1">
        <f>STDEVA(UC874:UC876)</f>
        <v>0.00320955882588783</v>
      </c>
      <c r="UE905" s="1" t="str">
        <f t="shared" si="915"/>
        <v>d</v>
      </c>
      <c r="UF905" s="1">
        <f>AVERAGE(UF874:UF876)</f>
        <v>0.236634644181814</v>
      </c>
      <c r="UG905" s="1">
        <f>STDEVA(UF874:UF876)</f>
        <v>0.00422822652763654</v>
      </c>
      <c r="UH905" s="1" t="str">
        <f t="shared" si="916"/>
        <v>bc</v>
      </c>
      <c r="VB905" s="1">
        <f>AVERAGE(VB874:VB876)</f>
        <v>0.0293766691178445</v>
      </c>
      <c r="VC905" s="1">
        <f>STDEVA(VB874:VB876)</f>
        <v>0.000245214637209843</v>
      </c>
      <c r="VD905" s="1">
        <f t="shared" si="917"/>
        <v>0</v>
      </c>
      <c r="WJ905" s="1">
        <f>AVERAGE(WJ874:WJ876)</f>
        <v>0.0846972621787627</v>
      </c>
      <c r="WK905" s="1">
        <f>STDEVA(WJ874:WJ876)</f>
        <v>0.0022390396665079</v>
      </c>
      <c r="WL905" s="1">
        <f t="shared" si="918"/>
        <v>0</v>
      </c>
      <c r="XR905" s="1">
        <f>AVERAGE(XR874:XR876)</f>
        <v>0.184838516486287</v>
      </c>
      <c r="XS905" s="1">
        <f>STDEVA(XR874:XR876)</f>
        <v>0.00320955882588783</v>
      </c>
      <c r="XT905" s="1">
        <f t="shared" si="919"/>
        <v>0</v>
      </c>
      <c r="YZ905" s="1">
        <f>AVERAGE(YZ874:YZ876)</f>
        <v>0.236634644181814</v>
      </c>
      <c r="ZA905" s="1">
        <f>STDEVA(YZ874:YZ876)</f>
        <v>0.00422822652763654</v>
      </c>
      <c r="ZB905" s="1">
        <f t="shared" si="920"/>
        <v>0</v>
      </c>
    </row>
    <row r="906" spans="23:678">
      <c r="W906" s="1" t="s">
        <v>82</v>
      </c>
      <c r="X906" s="1">
        <f>AVERAGE(X877:X879)</f>
        <v>0.0396129371883559</v>
      </c>
      <c r="Y906" s="1">
        <f>STDEVA(X877:X879)</f>
        <v>0.000459506728129349</v>
      </c>
      <c r="Z906" s="1" t="str">
        <f t="shared" si="897"/>
        <v>a</v>
      </c>
      <c r="AA906" s="1">
        <f>AVERAGE(AA877:AA879)</f>
        <v>0.0465201083082372</v>
      </c>
      <c r="AB906" s="1">
        <f>STDEVA(AA877:AA879)</f>
        <v>0.000603503535780639</v>
      </c>
      <c r="AC906" s="1" t="str">
        <f t="shared" si="898"/>
        <v>a</v>
      </c>
      <c r="AD906" s="1">
        <f>AVERAGE(AD877:AD879)</f>
        <v>0.182490437525005</v>
      </c>
      <c r="AE906" s="1">
        <f>STDEVA(AD877:AD879)</f>
        <v>0.00254727935894573</v>
      </c>
      <c r="AF906" s="1" t="str">
        <f t="shared" si="899"/>
        <v>a</v>
      </c>
      <c r="AG906" s="1">
        <f>AVERAGE(AG877:AG879)</f>
        <v>0.349983603869487</v>
      </c>
      <c r="AH906" s="1">
        <f>STDEVA(AG877:AG879)</f>
        <v>0.00699039270712365</v>
      </c>
      <c r="AI906" s="1" t="str">
        <f t="shared" si="900"/>
        <v>a</v>
      </c>
      <c r="AJ906" s="1">
        <f>AVERAGE(AJ877:AJ879)</f>
        <v>0.416297887576083</v>
      </c>
      <c r="AK906" s="1">
        <f>STDEVA(AJ877:AJ879)</f>
        <v>0.00506455029302421</v>
      </c>
      <c r="AL906" s="1" t="str">
        <f t="shared" si="901"/>
        <v>a</v>
      </c>
      <c r="GN906" s="1">
        <f>AVERAGE(GN877:GN879)</f>
        <v>0.0394555986457275</v>
      </c>
      <c r="GO906" s="1">
        <f>STDEVA(GN877:GN879)</f>
        <v>0.00050705211313316</v>
      </c>
      <c r="GP906" s="1" t="str">
        <f t="shared" si="902"/>
        <v>a</v>
      </c>
      <c r="GQ906" s="1">
        <f>AVERAGE(GQ877:GQ879)</f>
        <v>0.0457507652545491</v>
      </c>
      <c r="GR906" s="1">
        <f>STDEVA(GQ877:GQ879)</f>
        <v>0.000266746691358292</v>
      </c>
      <c r="GS906" s="1" t="str">
        <f t="shared" si="903"/>
        <v>a</v>
      </c>
      <c r="GT906" s="1">
        <f>AVERAGE(GT877:GT879)</f>
        <v>0.186503047358741</v>
      </c>
      <c r="GU906" s="1">
        <f>STDEVA(GT877:GT879)</f>
        <v>0.000991555935995114</v>
      </c>
      <c r="GV906" s="1" t="str">
        <f t="shared" si="904"/>
        <v>a</v>
      </c>
      <c r="GW906" s="1">
        <f>AVERAGE(GW877:GW879)</f>
        <v>0.347682360151394</v>
      </c>
      <c r="GX906" s="1">
        <f>STDEVA(GW877:GW879)</f>
        <v>0.00289379831887324</v>
      </c>
      <c r="GY906" s="1" t="str">
        <f t="shared" si="905"/>
        <v>a</v>
      </c>
      <c r="GZ906" s="1">
        <f>AVERAGE(GZ877:GZ879)</f>
        <v>0.409799532193953</v>
      </c>
      <c r="HA906" s="1">
        <f>STDEVA(GZ877:GZ879)</f>
        <v>0.00478609804335713</v>
      </c>
      <c r="HB906" s="1" t="str">
        <f t="shared" si="906"/>
        <v>a</v>
      </c>
      <c r="ND906" s="1">
        <f>AVERAGE(ND877:ND879)</f>
        <v>0.0357249037373794</v>
      </c>
      <c r="NE906" s="1">
        <f>STDEVA(ND877:ND879)</f>
        <v>0.000690196876498332</v>
      </c>
      <c r="NF906" s="1" t="str">
        <f t="shared" si="907"/>
        <v>a</v>
      </c>
      <c r="NG906" s="1">
        <f>AVERAGE(NG877:NG879)</f>
        <v>0.0409505108550356</v>
      </c>
      <c r="NH906" s="1">
        <f>STDEVA(NG877:NG879)</f>
        <v>0.000335535167325049</v>
      </c>
      <c r="NI906" s="1" t="str">
        <f t="shared" si="908"/>
        <v>a</v>
      </c>
      <c r="NJ906" s="1">
        <f>AVERAGE(NJ877:NJ879)</f>
        <v>0.122207774003662</v>
      </c>
      <c r="NK906" s="1">
        <f>STDEVA(NJ877:NJ879)</f>
        <v>0.00392699213055298</v>
      </c>
      <c r="NL906" s="1" t="str">
        <f t="shared" si="909"/>
        <v>a</v>
      </c>
      <c r="NM906" s="1">
        <f>AVERAGE(NM877:NM879)</f>
        <v>0.288767302283668</v>
      </c>
      <c r="NN906" s="1">
        <f>STDEVA(NM877:NM879)</f>
        <v>0.00107905143829726</v>
      </c>
      <c r="NO906" s="1" t="str">
        <f t="shared" si="910"/>
        <v>a</v>
      </c>
      <c r="NP906" s="1">
        <f>AVERAGE(NP877:NP879)</f>
        <v>0.36516580300395</v>
      </c>
      <c r="NQ906" s="1">
        <f>STDEVA(NP877:NP879)</f>
        <v>0.00433017111394462</v>
      </c>
      <c r="NR906" s="1" t="str">
        <f t="shared" si="911"/>
        <v>a</v>
      </c>
      <c r="TT906" s="1">
        <f>AVERAGE(TT877:TT879)</f>
        <v>0.0356088709508082</v>
      </c>
      <c r="TU906" s="1">
        <f>STDEVA(TT877:TT879)</f>
        <v>0.000230333875319402</v>
      </c>
      <c r="TV906" s="1" t="str">
        <f t="shared" si="912"/>
        <v>a</v>
      </c>
      <c r="TW906" s="1">
        <f>AVERAGE(TW877:TW879)</f>
        <v>0.0415347052158643</v>
      </c>
      <c r="TX906" s="1">
        <f>STDEVA(TW877:TW879)</f>
        <v>0.000270793096489921</v>
      </c>
      <c r="TY906" s="1" t="str">
        <f t="shared" si="913"/>
        <v>a</v>
      </c>
      <c r="TZ906" s="1">
        <f>AVERAGE(TZ877:TZ879)</f>
        <v>0.121476104222213</v>
      </c>
      <c r="UA906" s="1">
        <f>STDEVA(TZ877:TZ879)</f>
        <v>0.00240067295164083</v>
      </c>
      <c r="UB906" s="1" t="str">
        <f t="shared" si="914"/>
        <v>a</v>
      </c>
      <c r="UC906" s="1">
        <f>AVERAGE(UC877:UC879)</f>
        <v>0.288121706834358</v>
      </c>
      <c r="UD906" s="1">
        <f>STDEVA(UC877:UC879)</f>
        <v>0.00255307661550158</v>
      </c>
      <c r="UE906" s="1" t="str">
        <f t="shared" si="915"/>
        <v>a</v>
      </c>
      <c r="UF906" s="1">
        <f>AVERAGE(UF877:UF879)</f>
        <v>0.360470620613733</v>
      </c>
      <c r="UG906" s="1">
        <f>STDEVA(UF877:UF879)</f>
        <v>0.000473396781916031</v>
      </c>
      <c r="UH906" s="1" t="str">
        <f t="shared" si="916"/>
        <v>a</v>
      </c>
      <c r="VB906" s="1">
        <f>AVERAGE(VB877:VB879)</f>
        <v>0.0415347052158643</v>
      </c>
      <c r="VC906" s="1">
        <f>STDEVA(VB877:VB879)</f>
        <v>0.000270793096489921</v>
      </c>
      <c r="VD906" s="1">
        <f t="shared" si="917"/>
        <v>0</v>
      </c>
      <c r="WJ906" s="1">
        <f>AVERAGE(WJ877:WJ879)</f>
        <v>0.121476104222213</v>
      </c>
      <c r="WK906" s="1">
        <f>STDEVA(WJ877:WJ879)</f>
        <v>0.00240067295164083</v>
      </c>
      <c r="WL906" s="1">
        <f t="shared" si="918"/>
        <v>0</v>
      </c>
      <c r="XR906" s="1">
        <f>AVERAGE(XR877:XR879)</f>
        <v>0.288121706834358</v>
      </c>
      <c r="XS906" s="1">
        <f>STDEVA(XR877:XR879)</f>
        <v>0.00255307661550158</v>
      </c>
      <c r="XT906" s="1">
        <f t="shared" si="919"/>
        <v>0</v>
      </c>
      <c r="YZ906" s="1">
        <f>AVERAGE(YZ877:YZ879)</f>
        <v>0.360470620613733</v>
      </c>
      <c r="ZA906" s="1">
        <f>STDEVA(YZ877:YZ879)</f>
        <v>0.000473396781916031</v>
      </c>
      <c r="ZB906" s="1">
        <f t="shared" si="920"/>
        <v>0</v>
      </c>
    </row>
    <row r="907" spans="23:676">
      <c r="W907" s="1" t="s">
        <v>102</v>
      </c>
      <c r="X907" s="1">
        <f>AVERAGE(X871:X879)</f>
        <v>0.0291615554832265</v>
      </c>
      <c r="AA907" s="1">
        <f>AVERAGE(AA871:AA879)</f>
        <v>0.032231449416798</v>
      </c>
      <c r="AD907" s="1">
        <f>AVERAGE(AD871:AD879)</f>
        <v>0.116414451003538</v>
      </c>
      <c r="AG907" s="1">
        <f>AVERAGE(AG871:AG879)</f>
        <v>0.215163703597852</v>
      </c>
      <c r="AJ907" s="1">
        <f>AVERAGE(AJ871:AJ879)</f>
        <v>0.30263234723872</v>
      </c>
      <c r="GN907" s="1">
        <f>AVERAGE(GN871:GN879)</f>
        <v>0.0291007203705822</v>
      </c>
      <c r="GQ907" s="1">
        <f>AVERAGE(GQ871:GQ879)</f>
        <v>0.0321282434903626</v>
      </c>
      <c r="GT907" s="1">
        <f>AVERAGE(GT871:GT879)</f>
        <v>0.117674363586737</v>
      </c>
      <c r="GW907" s="1">
        <f>AVERAGE(GW871:GW879)</f>
        <v>0.21734697190569</v>
      </c>
      <c r="GZ907" s="1">
        <f>AVERAGE(GZ871:GZ879)</f>
        <v>0.299100668092308</v>
      </c>
      <c r="ND907" s="1">
        <f>AVERAGE(ND871:ND879)</f>
        <v>0.0267860287390316</v>
      </c>
      <c r="NG907" s="1">
        <f>AVERAGE(NG871:NG879)</f>
        <v>0.0294513785353619</v>
      </c>
      <c r="NJ907" s="1">
        <f>AVERAGE(NJ871:NJ879)</f>
        <v>0.0865772734509471</v>
      </c>
      <c r="NM907" s="1">
        <f>AVERAGE(NM871:NM879)</f>
        <v>0.18533207641719</v>
      </c>
      <c r="NP907" s="1">
        <f>AVERAGE(NP871:NP879)</f>
        <v>0.260218480861021</v>
      </c>
      <c r="TT907" s="1">
        <f>AVERAGE(TT871:TT879)</f>
        <v>0.026992755365415</v>
      </c>
      <c r="TW907" s="1">
        <f>AVERAGE(TW871:TW879)</f>
        <v>0.029701010798626</v>
      </c>
      <c r="TZ907" s="1">
        <f>AVERAGE(TZ871:TZ879)</f>
        <v>0.0860551849162547</v>
      </c>
      <c r="UC907" s="1">
        <f>AVERAGE(UC871:UC879)</f>
        <v>0.185211975375026</v>
      </c>
      <c r="UF907" s="1">
        <f>AVERAGE(UF871:UF879)</f>
        <v>0.257851531991074</v>
      </c>
      <c r="VB907" s="1">
        <f>AVERAGE(VB871:VB879)</f>
        <v>0.029701010798626</v>
      </c>
      <c r="WJ907" s="1">
        <f>AVERAGE(WJ871:WJ879)</f>
        <v>0.0860551849162547</v>
      </c>
      <c r="XR907" s="1">
        <f>AVERAGE(XR871:XR879)</f>
        <v>0.185211975375026</v>
      </c>
      <c r="YZ907" s="1">
        <f>AVERAGE(YZ871:YZ879)</f>
        <v>0.257851531991074</v>
      </c>
    </row>
    <row r="908" spans="23:678">
      <c r="W908" s="1" t="s">
        <v>83</v>
      </c>
      <c r="X908" s="1">
        <f>AVERAGE(X880:X882)</f>
        <v>0.0268029151817846</v>
      </c>
      <c r="Y908" s="1">
        <f>STDEVA(X880:X882)</f>
        <v>0.000177571478053222</v>
      </c>
      <c r="Z908" s="1" t="str">
        <f t="shared" ref="Z908:Z910" si="921">Z923</f>
        <v>cd</v>
      </c>
      <c r="AA908" s="1">
        <f>AVERAGE(AA880:AA882)</f>
        <v>0.0262670783595914</v>
      </c>
      <c r="AB908" s="1">
        <f>STDEVA(AA880:AA882)</f>
        <v>0.000289151754703731</v>
      </c>
      <c r="AC908" s="1" t="str">
        <f t="shared" ref="AC908:AC910" si="922">AC923</f>
        <v>e</v>
      </c>
      <c r="AD908" s="1">
        <f>AVERAGE(AD880:AD882)</f>
        <v>0.06805162255519</v>
      </c>
      <c r="AE908" s="1">
        <f>STDEVA(AD880:AD882)</f>
        <v>0.00183614494641734</v>
      </c>
      <c r="AF908" s="1" t="str">
        <f t="shared" ref="AF908:AF910" si="923">AF923</f>
        <v>c</v>
      </c>
      <c r="AG908" s="1">
        <f>AVERAGE(AG880:AG882)</f>
        <v>0.160341430455386</v>
      </c>
      <c r="AH908" s="1">
        <f>STDEVA(AG880:AG882)</f>
        <v>0.00498997471872729</v>
      </c>
      <c r="AI908" s="1" t="str">
        <f t="shared" ref="AI908:AI910" si="924">AI923</f>
        <v>e</v>
      </c>
      <c r="AJ908" s="1">
        <f>AVERAGE(AJ880:AJ882)</f>
        <v>0.224100441677735</v>
      </c>
      <c r="AK908" s="1">
        <f>STDEVA(AJ880:AJ882)</f>
        <v>0.00339252323304931</v>
      </c>
      <c r="AL908" s="1" t="str">
        <f t="shared" ref="AL908:AL910" si="925">AL923</f>
        <v>ef</v>
      </c>
      <c r="GN908" s="1">
        <f>AVERAGE(GN880:GN882)</f>
        <v>0.0266065662034926</v>
      </c>
      <c r="GO908" s="1">
        <f>STDEVA(GN880:GN882)</f>
        <v>0.000424166352178371</v>
      </c>
      <c r="GP908" s="1" t="str">
        <f t="shared" ref="GP908:GP910" si="926">GP923</f>
        <v>d</v>
      </c>
      <c r="GQ908" s="1">
        <f>AVERAGE(GQ880:GQ882)</f>
        <v>0.0263704693693386</v>
      </c>
      <c r="GR908" s="1">
        <f>STDEVA(GQ880:GQ882)</f>
        <v>0.000341211319277176</v>
      </c>
      <c r="GS908" s="1" t="str">
        <f t="shared" ref="GS908:GS910" si="927">GS923</f>
        <v>e</v>
      </c>
      <c r="GT908" s="1">
        <f>AVERAGE(GT880:GT882)</f>
        <v>0.0683461112987029</v>
      </c>
      <c r="GU908" s="1">
        <f>STDEVA(GT880:GT882)</f>
        <v>0.00161689407333096</v>
      </c>
      <c r="GV908" s="1" t="str">
        <f t="shared" ref="GV908:GV910" si="928">GV923</f>
        <v>c</v>
      </c>
      <c r="GW908" s="1">
        <f>AVERAGE(GW880:GW882)</f>
        <v>0.160570920946227</v>
      </c>
      <c r="GX908" s="1">
        <f>STDEVA(GW880:GW882)</f>
        <v>0.00731336555126062</v>
      </c>
      <c r="GY908" s="1" t="str">
        <f t="shared" ref="GY908:GY910" si="929">GY923</f>
        <v>f</v>
      </c>
      <c r="GZ908" s="1">
        <f>AVERAGE(GZ880:GZ882)</f>
        <v>0.227715287856797</v>
      </c>
      <c r="HA908" s="1">
        <f>STDEVA(GZ880:GZ882)</f>
        <v>0.00265449688602912</v>
      </c>
      <c r="HB908" s="1" t="str">
        <f t="shared" ref="HB908:HB910" si="930">HB923</f>
        <v>f</v>
      </c>
      <c r="ND908" s="1">
        <f>AVERAGE(ND880:ND882)</f>
        <v>0.0247296553664203</v>
      </c>
      <c r="NE908" s="1">
        <f>STDEVA(ND880:ND882)</f>
        <v>0.000105003855206164</v>
      </c>
      <c r="NF908" s="1" t="str">
        <f t="shared" ref="NF908:NF910" si="931">NF923</f>
        <v>d</v>
      </c>
      <c r="NG908" s="1">
        <f>AVERAGE(NG880:NG882)</f>
        <v>0.025485934104811</v>
      </c>
      <c r="NH908" s="1">
        <f>STDEVA(NG880:NG882)</f>
        <v>0.000209640549742176</v>
      </c>
      <c r="NI908" s="1" t="str">
        <f t="shared" ref="NI908:NI910" si="932">NI923</f>
        <v>d</v>
      </c>
      <c r="NJ908" s="1">
        <f>AVERAGE(NJ880:NJ882)</f>
        <v>0.0617167062315544</v>
      </c>
      <c r="NK908" s="1">
        <f>STDEVA(NJ880:NJ882)</f>
        <v>0.00085062524106836</v>
      </c>
      <c r="NL908" s="1" t="str">
        <f t="shared" ref="NL908:NL910" si="933">NL923</f>
        <v>c</v>
      </c>
      <c r="NM908" s="1">
        <f>AVERAGE(NM880:NM882)</f>
        <v>0.130768023124159</v>
      </c>
      <c r="NN908" s="1">
        <f>STDEVA(NM880:NM882)</f>
        <v>0.00239247671369604</v>
      </c>
      <c r="NO908" s="1" t="str">
        <f t="shared" ref="NO908:NO910" si="934">NO923</f>
        <v>h</v>
      </c>
      <c r="NP908" s="1">
        <f>AVERAGE(NP880:NP882)</f>
        <v>0.191858456427125</v>
      </c>
      <c r="NQ908" s="1">
        <f>STDEVA(NP880:NP882)</f>
        <v>0.00118776099485036</v>
      </c>
      <c r="NR908" s="1" t="str">
        <f t="shared" ref="NR908:NR910" si="935">NR923</f>
        <v>g</v>
      </c>
      <c r="TT908" s="1">
        <f>AVERAGE(TT880:TT882)</f>
        <v>0.025415865899663</v>
      </c>
      <c r="TU908" s="1">
        <f>STDEVA(TT880:TT882)</f>
        <v>0.000499218833389545</v>
      </c>
      <c r="TV908" s="1" t="str">
        <f t="shared" ref="TV908:TV910" si="936">TV923</f>
        <v>d</v>
      </c>
      <c r="TW908" s="1">
        <f>AVERAGE(TW880:TW882)</f>
        <v>0.0260431888144844</v>
      </c>
      <c r="TX908" s="1">
        <f>STDEVA(TW880:TW882)</f>
        <v>0.000443709077940975</v>
      </c>
      <c r="TY908" s="1" t="str">
        <f t="shared" ref="TY908:TY910" si="937">TY923</f>
        <v>d</v>
      </c>
      <c r="TZ908" s="1">
        <f>AVERAGE(TZ880:TZ882)</f>
        <v>0.0613159635461917</v>
      </c>
      <c r="UA908" s="1">
        <f>STDEVA(TZ880:TZ882)</f>
        <v>0.000514294895273364</v>
      </c>
      <c r="UB908" s="1" t="str">
        <f t="shared" ref="UB908:UB910" si="938">UB923</f>
        <v>c</v>
      </c>
      <c r="UC908" s="1">
        <f>AVERAGE(UC880:UC882)</f>
        <v>0.130619164369665</v>
      </c>
      <c r="UD908" s="1">
        <f>STDEVA(UC880:UC882)</f>
        <v>0.00203092435509103</v>
      </c>
      <c r="UE908" s="1" t="str">
        <f t="shared" ref="UE908:UE910" si="939">UE923</f>
        <v>h</v>
      </c>
      <c r="UF908" s="1">
        <f>AVERAGE(UF880:UF882)</f>
        <v>0.19555799855514</v>
      </c>
      <c r="UG908" s="1">
        <f>STDEVA(UF880:UF882)</f>
        <v>0.00177727320196734</v>
      </c>
      <c r="UH908" s="1" t="str">
        <f t="shared" ref="UH908:UH910" si="940">UH923</f>
        <v>de</v>
      </c>
      <c r="VB908" s="1">
        <f>AVERAGE(VB880:VB882)</f>
        <v>0.0260431888144844</v>
      </c>
      <c r="VC908" s="1">
        <f>STDEVA(VB880:VB882)</f>
        <v>0.000443709077940975</v>
      </c>
      <c r="VD908" s="1">
        <f t="shared" ref="VD908:VD910" si="941">VD923</f>
        <v>0</v>
      </c>
      <c r="WJ908" s="1">
        <f>AVERAGE(WJ880:WJ882)</f>
        <v>0.0613159635461917</v>
      </c>
      <c r="WK908" s="1">
        <f>STDEVA(WJ880:WJ882)</f>
        <v>0.000514294895273364</v>
      </c>
      <c r="WL908" s="1">
        <f t="shared" ref="WL908:WL910" si="942">WL923</f>
        <v>0</v>
      </c>
      <c r="XR908" s="1">
        <f>AVERAGE(XR880:XR882)</f>
        <v>0.130619164369665</v>
      </c>
      <c r="XS908" s="1">
        <f>STDEVA(XR880:XR882)</f>
        <v>0.00203092435509103</v>
      </c>
      <c r="XT908" s="1">
        <f t="shared" ref="XT908:XT910" si="943">XT923</f>
        <v>0</v>
      </c>
      <c r="YZ908" s="1">
        <f>AVERAGE(YZ880:YZ882)</f>
        <v>0.19555799855514</v>
      </c>
      <c r="ZA908" s="1">
        <f>STDEVA(YZ880:YZ882)</f>
        <v>0.00177727320196734</v>
      </c>
      <c r="ZB908" s="1">
        <f t="shared" ref="ZB908:ZB910" si="944">ZB923</f>
        <v>0</v>
      </c>
    </row>
    <row r="909" spans="23:678">
      <c r="W909" s="1" t="s">
        <v>84</v>
      </c>
      <c r="X909" s="1">
        <f>AVERAGE(X883:X885)</f>
        <v>0.0275837939220209</v>
      </c>
      <c r="Y909" s="1">
        <f>STDEVA(X883:X885)</f>
        <v>0.000532955919250612</v>
      </c>
      <c r="Z909" s="1" t="str">
        <f t="shared" si="921"/>
        <v>c</v>
      </c>
      <c r="AA909" s="1">
        <f>AVERAGE(AA883:AA885)</f>
        <v>0.0273228902702279</v>
      </c>
      <c r="AB909" s="1">
        <f>STDEVA(AA883:AA885)</f>
        <v>0.000385159636205726</v>
      </c>
      <c r="AC909" s="1" t="str">
        <f t="shared" si="922"/>
        <v>c</v>
      </c>
      <c r="AD909" s="1">
        <f>AVERAGE(AD883:AD885)</f>
        <v>0.0697630908996685</v>
      </c>
      <c r="AE909" s="1">
        <f>STDEVA(AD883:AD885)</f>
        <v>0.000312361214799842</v>
      </c>
      <c r="AF909" s="1" t="str">
        <f t="shared" si="923"/>
        <v>c</v>
      </c>
      <c r="AG909" s="1">
        <f>AVERAGE(AG883:AG885)</f>
        <v>0.195935820972025</v>
      </c>
      <c r="AH909" s="1">
        <f>STDEVA(AG883:AG885)</f>
        <v>0.00123621663772645</v>
      </c>
      <c r="AI909" s="1" t="str">
        <f t="shared" si="924"/>
        <v>d</v>
      </c>
      <c r="AJ909" s="1">
        <f>AVERAGE(AJ883:AJ885)</f>
        <v>0.252857927818058</v>
      </c>
      <c r="AK909" s="1">
        <f>STDEVA(AJ883:AJ885)</f>
        <v>0.000162503198133406</v>
      </c>
      <c r="AL909" s="1" t="str">
        <f t="shared" si="925"/>
        <v>d</v>
      </c>
      <c r="GN909" s="1">
        <f>AVERAGE(GN883:GN885)</f>
        <v>0.0286182378633412</v>
      </c>
      <c r="GO909" s="1">
        <f>STDEVA(GN883:GN885)</f>
        <v>0.000349576243143834</v>
      </c>
      <c r="GP909" s="1" t="str">
        <f t="shared" si="926"/>
        <v>bc</v>
      </c>
      <c r="GQ909" s="1">
        <f>AVERAGE(GQ883:GQ885)</f>
        <v>0.0294515833070349</v>
      </c>
      <c r="GR909" s="1">
        <f>STDEVA(GQ883:GQ885)</f>
        <v>0.000320252227229893</v>
      </c>
      <c r="GS909" s="1" t="str">
        <f t="shared" si="927"/>
        <v>c</v>
      </c>
      <c r="GT909" s="1">
        <f>AVERAGE(GT883:GT885)</f>
        <v>0.0699209385930347</v>
      </c>
      <c r="GU909" s="1">
        <f>STDEVA(GT883:GT885)</f>
        <v>0.000920342810158451</v>
      </c>
      <c r="GV909" s="1" t="str">
        <f t="shared" si="928"/>
        <v>c</v>
      </c>
      <c r="GW909" s="1">
        <f>AVERAGE(GW883:GW885)</f>
        <v>0.196033021497463</v>
      </c>
      <c r="GX909" s="1">
        <f>STDEVA(GW883:GW885)</f>
        <v>0.00261235314540343</v>
      </c>
      <c r="GY909" s="1" t="str">
        <f t="shared" si="929"/>
        <v>d</v>
      </c>
      <c r="GZ909" s="1">
        <f>AVERAGE(GZ883:GZ885)</f>
        <v>0.256108284655486</v>
      </c>
      <c r="HA909" s="1">
        <f>STDEVA(GZ883:GZ885)</f>
        <v>0.00294086234749313</v>
      </c>
      <c r="HB909" s="1" t="str">
        <f t="shared" si="930"/>
        <v>e</v>
      </c>
      <c r="ND909" s="1">
        <f>AVERAGE(ND883:ND885)</f>
        <v>0.0270163502248017</v>
      </c>
      <c r="NE909" s="1">
        <f>STDEVA(ND883:ND885)</f>
        <v>0.000198208275381941</v>
      </c>
      <c r="NF909" s="1" t="str">
        <f t="shared" si="931"/>
        <v>b</v>
      </c>
      <c r="NG909" s="1">
        <f>AVERAGE(NG883:NG885)</f>
        <v>0.0261184394629427</v>
      </c>
      <c r="NH909" s="1">
        <f>STDEVA(NG883:NG885)</f>
        <v>0.00077765839337914</v>
      </c>
      <c r="NI909" s="1" t="str">
        <f t="shared" si="932"/>
        <v>cd</v>
      </c>
      <c r="NJ909" s="1">
        <f>AVERAGE(NJ883:NJ885)</f>
        <v>0.0619375829489521</v>
      </c>
      <c r="NK909" s="1">
        <f>STDEVA(NJ883:NJ885)</f>
        <v>0.000281513573342497</v>
      </c>
      <c r="NL909" s="1" t="str">
        <f t="shared" si="933"/>
        <v>c</v>
      </c>
      <c r="NM909" s="1">
        <f>AVERAGE(NM883:NM885)</f>
        <v>0.156998058312693</v>
      </c>
      <c r="NN909" s="1">
        <f>STDEVA(NM883:NM885)</f>
        <v>0.00127537122783833</v>
      </c>
      <c r="NO909" s="1" t="str">
        <f t="shared" si="934"/>
        <v>f</v>
      </c>
      <c r="NP909" s="1">
        <f>AVERAGE(NP883:NP885)</f>
        <v>0.21105176786172</v>
      </c>
      <c r="NQ909" s="1">
        <f>STDEVA(NP883:NP885)</f>
        <v>0.00447267756305931</v>
      </c>
      <c r="NR909" s="1" t="str">
        <f t="shared" si="935"/>
        <v>f</v>
      </c>
      <c r="TT909" s="1">
        <f>AVERAGE(TT883:TT885)</f>
        <v>0.0262754295613844</v>
      </c>
      <c r="TU909" s="1">
        <f>STDEVA(TT883:TT885)</f>
        <v>0.000581192259976354</v>
      </c>
      <c r="TV909" s="1" t="str">
        <f t="shared" si="936"/>
        <v>c</v>
      </c>
      <c r="TW909" s="1">
        <f>AVERAGE(TW883:TW885)</f>
        <v>0.0258452341919283</v>
      </c>
      <c r="TX909" s="1">
        <f>STDEVA(TW883:TW885)</f>
        <v>0.000197589439018254</v>
      </c>
      <c r="TY909" s="1" t="str">
        <f t="shared" si="937"/>
        <v>d</v>
      </c>
      <c r="TZ909" s="1">
        <f>AVERAGE(TZ883:TZ885)</f>
        <v>0.0619060476613686</v>
      </c>
      <c r="UA909" s="1">
        <f>STDEVA(TZ883:TZ885)</f>
        <v>0.000599339625655593</v>
      </c>
      <c r="UB909" s="1" t="str">
        <f t="shared" si="938"/>
        <v>c</v>
      </c>
      <c r="UC909" s="1">
        <f>AVERAGE(UC883:UC885)</f>
        <v>0.15860639891296</v>
      </c>
      <c r="UD909" s="1">
        <f>STDEVA(UC883:UC885)</f>
        <v>0.002557831157083</v>
      </c>
      <c r="UE909" s="1" t="str">
        <f t="shared" si="939"/>
        <v>f</v>
      </c>
      <c r="UF909" s="1">
        <f>AVERAGE(UF883:UF885)</f>
        <v>0.215235163653269</v>
      </c>
      <c r="UG909" s="1">
        <f>STDEVA(UF883:UF885)</f>
        <v>0.00197707900680923</v>
      </c>
      <c r="UH909" s="1" t="str">
        <f t="shared" si="940"/>
        <v>cd</v>
      </c>
      <c r="VB909" s="1">
        <f>AVERAGE(VB883:VB885)</f>
        <v>0.0258452341919283</v>
      </c>
      <c r="VC909" s="1">
        <f>STDEVA(VB883:VB885)</f>
        <v>0.000197589439018254</v>
      </c>
      <c r="VD909" s="1">
        <f t="shared" si="941"/>
        <v>0</v>
      </c>
      <c r="WJ909" s="1">
        <f>AVERAGE(WJ883:WJ885)</f>
        <v>0.0619060476613686</v>
      </c>
      <c r="WK909" s="1">
        <f>STDEVA(WJ883:WJ885)</f>
        <v>0.000599339625655593</v>
      </c>
      <c r="WL909" s="1">
        <f t="shared" si="942"/>
        <v>0</v>
      </c>
      <c r="XR909" s="1">
        <f>AVERAGE(XR883:XR885)</f>
        <v>0.15860639891296</v>
      </c>
      <c r="XS909" s="1">
        <f>STDEVA(XR883:XR885)</f>
        <v>0.002557831157083</v>
      </c>
      <c r="XT909" s="1">
        <f t="shared" si="943"/>
        <v>0</v>
      </c>
      <c r="YZ909" s="1">
        <f>AVERAGE(YZ883:YZ885)</f>
        <v>0.215235163653269</v>
      </c>
      <c r="ZA909" s="1">
        <f>STDEVA(YZ883:YZ885)</f>
        <v>0.00197707900680923</v>
      </c>
      <c r="ZB909" s="1">
        <f t="shared" si="944"/>
        <v>0</v>
      </c>
    </row>
    <row r="910" spans="23:678">
      <c r="W910" s="1" t="s">
        <v>85</v>
      </c>
      <c r="X910" s="1">
        <f>AVERAGE(X886:X888)</f>
        <v>0.0184323648162158</v>
      </c>
      <c r="Y910" s="1">
        <f>STDEVA(X886:X888)</f>
        <v>0.000241202939186281</v>
      </c>
      <c r="Z910" s="1" t="str">
        <f t="shared" si="921"/>
        <v>ef</v>
      </c>
      <c r="AA910" s="1">
        <f>AVERAGE(AA886:AA888)</f>
        <v>0.0182035404295862</v>
      </c>
      <c r="AB910" s="1">
        <f>STDEVA(AA886:AA888)</f>
        <v>0.000185224129821373</v>
      </c>
      <c r="AC910" s="1" t="str">
        <f t="shared" si="922"/>
        <v>g</v>
      </c>
      <c r="AD910" s="1">
        <f>AVERAGE(AD886:AD888)</f>
        <v>0.0607459212505912</v>
      </c>
      <c r="AE910" s="1">
        <f>STDEVA(AD886:AD888)</f>
        <v>0.000303386437445133</v>
      </c>
      <c r="AF910" s="1" t="str">
        <f t="shared" si="923"/>
        <v>d</v>
      </c>
      <c r="AG910" s="1">
        <f>AVERAGE(AG886:AG888)</f>
        <v>0.208141800815806</v>
      </c>
      <c r="AH910" s="1">
        <f>STDEVA(AG886:AG888)</f>
        <v>0.00558855331478175</v>
      </c>
      <c r="AI910" s="1" t="str">
        <f t="shared" si="924"/>
        <v>c</v>
      </c>
      <c r="AJ910" s="1">
        <f>AVERAGE(AJ886:AJ888)</f>
        <v>0.298533628664994</v>
      </c>
      <c r="AK910" s="1">
        <f>STDEVA(AJ886:AJ888)</f>
        <v>0.00717350736863058</v>
      </c>
      <c r="AL910" s="1" t="str">
        <f t="shared" si="925"/>
        <v>b</v>
      </c>
      <c r="GN910" s="1">
        <f>AVERAGE(GN886:GN888)</f>
        <v>0.0185932877211662</v>
      </c>
      <c r="GO910" s="1">
        <f>STDEVA(GN886:GN888)</f>
        <v>0.000478515807843139</v>
      </c>
      <c r="GP910" s="1" t="str">
        <f t="shared" si="926"/>
        <v>e</v>
      </c>
      <c r="GQ910" s="1">
        <f>AVERAGE(GQ886:GQ888)</f>
        <v>0.0184622656095954</v>
      </c>
      <c r="GR910" s="1">
        <f>STDEVA(GQ886:GQ888)</f>
        <v>0.000141745015910559</v>
      </c>
      <c r="GS910" s="1" t="str">
        <f t="shared" si="927"/>
        <v>gh</v>
      </c>
      <c r="GT910" s="1">
        <f>AVERAGE(GT886:GT888)</f>
        <v>0.0616276041075872</v>
      </c>
      <c r="GU910" s="1">
        <f>STDEVA(GT886:GT888)</f>
        <v>0.000699270319936831</v>
      </c>
      <c r="GV910" s="1" t="str">
        <f t="shared" si="928"/>
        <v>d</v>
      </c>
      <c r="GW910" s="1">
        <f>AVERAGE(GW886:GW888)</f>
        <v>0.206059883529467</v>
      </c>
      <c r="GX910" s="1">
        <f>STDEVA(GW886:GW888)</f>
        <v>0.00646232038118145</v>
      </c>
      <c r="GY910" s="1" t="str">
        <f t="shared" si="929"/>
        <v>c</v>
      </c>
      <c r="GZ910" s="1">
        <f>AVERAGE(GZ886:GZ888)</f>
        <v>0.301448959581654</v>
      </c>
      <c r="HA910" s="1">
        <f>STDEVA(GZ886:GZ888)</f>
        <v>0.00445074587990308</v>
      </c>
      <c r="HB910" s="1" t="str">
        <f t="shared" si="930"/>
        <v>c</v>
      </c>
      <c r="ND910" s="1">
        <f>AVERAGE(ND886:ND888)</f>
        <v>0.0166000551523055</v>
      </c>
      <c r="NE910" s="1">
        <f>STDEVA(ND886:ND888)</f>
        <v>0.000133541229576918</v>
      </c>
      <c r="NF910" s="1" t="str">
        <f t="shared" si="931"/>
        <v>e</v>
      </c>
      <c r="NG910" s="1">
        <f>AVERAGE(NG886:NG888)</f>
        <v>0.0169496077024913</v>
      </c>
      <c r="NH910" s="1">
        <f>STDEVA(NG886:NG888)</f>
        <v>0.000225364050753</v>
      </c>
      <c r="NI910" s="1" t="str">
        <f t="shared" si="932"/>
        <v>f</v>
      </c>
      <c r="NJ910" s="1">
        <f>AVERAGE(NJ886:NJ888)</f>
        <v>0.0506679575953155</v>
      </c>
      <c r="NK910" s="1">
        <f>STDEVA(NJ886:NJ888)</f>
        <v>0.000382990082061723</v>
      </c>
      <c r="NL910" s="1" t="str">
        <f t="shared" si="933"/>
        <v>d</v>
      </c>
      <c r="NM910" s="1">
        <f>AVERAGE(NM886:NM888)</f>
        <v>0.196182930459698</v>
      </c>
      <c r="NN910" s="1">
        <f>STDEVA(NM886:NM888)</f>
        <v>0.000835781319754353</v>
      </c>
      <c r="NO910" s="1" t="str">
        <f t="shared" si="934"/>
        <v>c</v>
      </c>
      <c r="NP910" s="1">
        <f>AVERAGE(NP886:NP888)</f>
        <v>0.263332344446896</v>
      </c>
      <c r="NQ910" s="1">
        <f>STDEVA(NP886:NP888)</f>
        <v>0.00396299059932946</v>
      </c>
      <c r="NR910" s="1" t="str">
        <f t="shared" si="935"/>
        <v>c</v>
      </c>
      <c r="TT910" s="1">
        <f>AVERAGE(TT886:TT888)</f>
        <v>0.0168165348735598</v>
      </c>
      <c r="TU910" s="1">
        <f>STDEVA(TT886:TT888)</f>
        <v>0.000216426967165049</v>
      </c>
      <c r="TV910" s="1" t="str">
        <f t="shared" si="936"/>
        <v>e</v>
      </c>
      <c r="TW910" s="1">
        <f>AVERAGE(TW886:TW888)</f>
        <v>0.0175601885335101</v>
      </c>
      <c r="TX910" s="1">
        <f>STDEVA(TW886:TW888)</f>
        <v>0.000397250281084607</v>
      </c>
      <c r="TY910" s="1" t="str">
        <f t="shared" si="937"/>
        <v>f</v>
      </c>
      <c r="TZ910" s="1">
        <f>AVERAGE(TZ886:TZ888)</f>
        <v>0.0506890918350111</v>
      </c>
      <c r="UA910" s="1">
        <f>STDEVA(TZ886:TZ888)</f>
        <v>0.000611039696955256</v>
      </c>
      <c r="UB910" s="1" t="str">
        <f t="shared" si="938"/>
        <v>d</v>
      </c>
      <c r="UC910" s="1">
        <f>AVERAGE(UC886:UC888)</f>
        <v>0.191249521938858</v>
      </c>
      <c r="UD910" s="1">
        <f>STDEVA(UC886:UC888)</f>
        <v>0.00386702645169722</v>
      </c>
      <c r="UE910" s="1" t="str">
        <f t="shared" si="939"/>
        <v>c</v>
      </c>
      <c r="UF910" s="1">
        <f>AVERAGE(UF886:UF888)</f>
        <v>0.266867168117157</v>
      </c>
      <c r="UG910" s="1">
        <f>STDEVA(UF886:UF888)</f>
        <v>0.00224632056078142</v>
      </c>
      <c r="UH910" s="1" t="str">
        <f t="shared" si="940"/>
        <v>b</v>
      </c>
      <c r="VB910" s="1">
        <f>AVERAGE(VB886:VB888)</f>
        <v>0.0175601885335101</v>
      </c>
      <c r="VC910" s="1">
        <f>STDEVA(VB886:VB888)</f>
        <v>0.000397250281084607</v>
      </c>
      <c r="VD910" s="1">
        <f t="shared" si="941"/>
        <v>0</v>
      </c>
      <c r="WJ910" s="1">
        <f>AVERAGE(WJ886:WJ888)</f>
        <v>0.0506890918350111</v>
      </c>
      <c r="WK910" s="1">
        <f>STDEVA(WJ886:WJ888)</f>
        <v>0.000611039696955256</v>
      </c>
      <c r="WL910" s="1">
        <f t="shared" si="942"/>
        <v>0</v>
      </c>
      <c r="XR910" s="1">
        <f>AVERAGE(XR886:XR888)</f>
        <v>0.191249521938858</v>
      </c>
      <c r="XS910" s="1">
        <f>STDEVA(XR886:XR888)</f>
        <v>0.00386702645169722</v>
      </c>
      <c r="XT910" s="1">
        <f t="shared" si="943"/>
        <v>0</v>
      </c>
      <c r="YZ910" s="1">
        <f>AVERAGE(YZ886:YZ888)</f>
        <v>0.266867168117157</v>
      </c>
      <c r="ZA910" s="1">
        <f>STDEVA(YZ886:YZ888)</f>
        <v>0.00224632056078142</v>
      </c>
      <c r="ZB910" s="1">
        <f t="shared" si="944"/>
        <v>0</v>
      </c>
    </row>
    <row r="911" spans="23:676">
      <c r="W911" s="1" t="s">
        <v>103</v>
      </c>
      <c r="X911" s="1">
        <f>AVERAGE(X880:X888)</f>
        <v>0.0242730246400071</v>
      </c>
      <c r="AA911" s="1">
        <f>AVERAGE(AA880:AA888)</f>
        <v>0.0239311696864685</v>
      </c>
      <c r="AD911" s="1">
        <f>AVERAGE(AD880:AD888)</f>
        <v>0.0661868782351499</v>
      </c>
      <c r="AG911" s="1">
        <f>AVERAGE(AG880:AG888)</f>
        <v>0.188139684081072</v>
      </c>
      <c r="AJ911" s="1">
        <f>AVERAGE(AJ880:AJ888)</f>
        <v>0.258497332720262</v>
      </c>
      <c r="GN911" s="1">
        <f>AVERAGE(GN880:GN888)</f>
        <v>0.024606030596</v>
      </c>
      <c r="GQ911" s="1">
        <f>AVERAGE(GQ880:GQ888)</f>
        <v>0.0247614394286563</v>
      </c>
      <c r="GT911" s="1">
        <f>AVERAGE(GT880:GT888)</f>
        <v>0.0666315513331082</v>
      </c>
      <c r="GW911" s="1">
        <f>AVERAGE(GW880:GW888)</f>
        <v>0.187554608657719</v>
      </c>
      <c r="GZ911" s="1">
        <f>AVERAGE(GZ880:GZ888)</f>
        <v>0.261757510697979</v>
      </c>
      <c r="ND911" s="1">
        <f>AVERAGE(ND880:ND888)</f>
        <v>0.0227820202478425</v>
      </c>
      <c r="NG911" s="1">
        <f>AVERAGE(NG880:NG888)</f>
        <v>0.0228513270900817</v>
      </c>
      <c r="NJ911" s="1">
        <f>AVERAGE(NJ880:NJ888)</f>
        <v>0.0581074155919406</v>
      </c>
      <c r="NM911" s="1">
        <f>AVERAGE(NM880:NM888)</f>
        <v>0.16131633729885</v>
      </c>
      <c r="NP911" s="1">
        <f>AVERAGE(NP880:NP888)</f>
        <v>0.222080856245247</v>
      </c>
      <c r="TT911" s="1">
        <f>AVERAGE(TT880:TT888)</f>
        <v>0.0228359434448691</v>
      </c>
      <c r="TW911" s="1">
        <f>AVERAGE(TW880:TW888)</f>
        <v>0.0231495371799742</v>
      </c>
      <c r="TZ911" s="1">
        <f>AVERAGE(TZ880:TZ888)</f>
        <v>0.0579703676808572</v>
      </c>
      <c r="UC911" s="1">
        <f>AVERAGE(UC880:UC888)</f>
        <v>0.160158361740494</v>
      </c>
      <c r="UF911" s="1">
        <f>AVERAGE(UF880:UF888)</f>
        <v>0.225886776775189</v>
      </c>
      <c r="VB911" s="1">
        <f>AVERAGE(VB880:VB888)</f>
        <v>0.0231495371799742</v>
      </c>
      <c r="WJ911" s="1">
        <f>AVERAGE(WJ880:WJ888)</f>
        <v>0.0579703676808572</v>
      </c>
      <c r="XR911" s="1">
        <f>AVERAGE(XR880:XR888)</f>
        <v>0.160158361740494</v>
      </c>
      <c r="YZ911" s="1">
        <f>AVERAGE(YZ880:YZ888)</f>
        <v>0.225886776775189</v>
      </c>
    </row>
    <row r="912" spans="23:678">
      <c r="W912" s="1" t="s">
        <v>86</v>
      </c>
      <c r="X912" s="1">
        <f>AVERAGE(X889:X891)</f>
        <v>0.0264023663668207</v>
      </c>
      <c r="Y912" s="1">
        <f>STDEVA(X889:X891)</f>
        <v>0.000288968534168117</v>
      </c>
      <c r="Z912" s="1" t="str">
        <f t="shared" ref="Z912:Z914" si="945">Z926</f>
        <v>d</v>
      </c>
      <c r="AA912" s="1">
        <f>AVERAGE(AA889:AA891)</f>
        <v>0.0265057433296369</v>
      </c>
      <c r="AB912" s="1">
        <f>STDEVA(AA889:AA891)</f>
        <v>0.00037662277662496</v>
      </c>
      <c r="AC912" s="1" t="str">
        <f t="shared" ref="AC912:AC914" si="946">AC926</f>
        <v>de</v>
      </c>
      <c r="AD912" s="1">
        <f>AVERAGE(AD889:AD891)</f>
        <v>0.0694996568836831</v>
      </c>
      <c r="AE912" s="1">
        <f>STDEVA(AD889:AD891)</f>
        <v>0.000701598173141045</v>
      </c>
      <c r="AF912" s="1" t="str">
        <f t="shared" ref="AF912:AF914" si="947">AF926</f>
        <v>c</v>
      </c>
      <c r="AG912" s="1">
        <f>AVERAGE(AG889:AG891)</f>
        <v>0.16455725015561</v>
      </c>
      <c r="AH912" s="1">
        <f>STDEVA(AG889:AG891)</f>
        <v>0.00333510476525285</v>
      </c>
      <c r="AI912" s="1" t="str">
        <f t="shared" ref="AI912:AI914" si="948">AI926</f>
        <v>e</v>
      </c>
      <c r="AJ912" s="1">
        <f>AVERAGE(AJ889:AJ891)</f>
        <v>0.230198436232808</v>
      </c>
      <c r="AK912" s="1">
        <f>STDEVA(AJ889:AJ891)</f>
        <v>0.00418680910914432</v>
      </c>
      <c r="AL912" s="1" t="str">
        <f t="shared" ref="AL912:AL914" si="949">AL926</f>
        <v>e</v>
      </c>
      <c r="GN912" s="1">
        <f>AVERAGE(GN889:GN891)</f>
        <v>0.0267158299719352</v>
      </c>
      <c r="GO912" s="1">
        <f>STDEVA(GN889:GN891)</f>
        <v>0.000568070126646282</v>
      </c>
      <c r="GP912" s="1" t="str">
        <f t="shared" ref="GP912:GP914" si="950">GP926</f>
        <v>d</v>
      </c>
      <c r="GQ912" s="1">
        <f>AVERAGE(GQ889:GQ891)</f>
        <v>0.0271715456739899</v>
      </c>
      <c r="GR912" s="1">
        <f>STDEVA(GQ889:GQ891)</f>
        <v>0.000567139635823423</v>
      </c>
      <c r="GS912" s="1" t="str">
        <f t="shared" ref="GS912:GS914" si="951">GS926</f>
        <v>d</v>
      </c>
      <c r="GT912" s="1">
        <f>AVERAGE(GT889:GT891)</f>
        <v>0.0693907148080564</v>
      </c>
      <c r="GU912" s="1">
        <f>STDEVA(GT889:GT891)</f>
        <v>0.000772341444873246</v>
      </c>
      <c r="GV912" s="1" t="str">
        <f t="shared" ref="GV912:GV914" si="952">GV926</f>
        <v>c</v>
      </c>
      <c r="GW912" s="1">
        <f>AVERAGE(GW889:GW891)</f>
        <v>0.166817038900712</v>
      </c>
      <c r="GX912" s="1">
        <f>STDEVA(GW889:GW891)</f>
        <v>0.00196783509813416</v>
      </c>
      <c r="GY912" s="1" t="str">
        <f t="shared" ref="GY912:GY914" si="953">GY926</f>
        <v>e</v>
      </c>
      <c r="GZ912" s="1">
        <f>AVERAGE(GZ889:GZ891)</f>
        <v>0.226460302608782</v>
      </c>
      <c r="HA912" s="1">
        <f>STDEVA(GZ889:GZ891)</f>
        <v>0.00287994659758942</v>
      </c>
      <c r="HB912" s="1" t="str">
        <f t="shared" ref="HB912:HB914" si="954">HB926</f>
        <v>f</v>
      </c>
      <c r="ND912" s="1">
        <f>AVERAGE(ND889:ND891)</f>
        <v>0.0255248033592105</v>
      </c>
      <c r="NE912" s="1">
        <f>STDEVA(ND889:ND891)</f>
        <v>0.000608319126704195</v>
      </c>
      <c r="NF912" s="1" t="str">
        <f t="shared" ref="NF912:NF914" si="955">NF926</f>
        <v>c</v>
      </c>
      <c r="NG912" s="1">
        <f>AVERAGE(NG889:NG891)</f>
        <v>0.02594162519214</v>
      </c>
      <c r="NH912" s="1">
        <f>STDEVA(NG889:NG891)</f>
        <v>0.000233743299115094</v>
      </c>
      <c r="NI912" s="1" t="str">
        <f t="shared" ref="NI912:NI914" si="956">NI926</f>
        <v>cd</v>
      </c>
      <c r="NJ912" s="1">
        <f>AVERAGE(NJ889:NJ891)</f>
        <v>0.0609350779765689</v>
      </c>
      <c r="NK912" s="1">
        <f>STDEVA(NJ889:NJ891)</f>
        <v>0.000889505160909677</v>
      </c>
      <c r="NL912" s="1" t="str">
        <f t="shared" ref="NL912:NL914" si="957">NL926</f>
        <v>c</v>
      </c>
      <c r="NM912" s="1">
        <f>AVERAGE(NM889:NM891)</f>
        <v>0.134922396092634</v>
      </c>
      <c r="NN912" s="1">
        <f>STDEVA(NM889:NM891)</f>
        <v>0.00143575414460007</v>
      </c>
      <c r="NO912" s="1" t="str">
        <f t="shared" ref="NO912:NO914" si="958">NO926</f>
        <v>g</v>
      </c>
      <c r="NP912" s="1">
        <f>AVERAGE(NP889:NP891)</f>
        <v>0.194818089313032</v>
      </c>
      <c r="NQ912" s="1">
        <f>STDEVA(NP889:NP891)</f>
        <v>0.00522895516427062</v>
      </c>
      <c r="NR912" s="1" t="str">
        <f t="shared" ref="NR912:NR914" si="959">NR926</f>
        <v>g</v>
      </c>
      <c r="TT912" s="1">
        <f>AVERAGE(TT889:TT891)</f>
        <v>0.0252141096880987</v>
      </c>
      <c r="TU912" s="1">
        <f>STDEVA(TT889:TT891)</f>
        <v>0.000467939580982738</v>
      </c>
      <c r="TV912" s="1" t="str">
        <f t="shared" ref="TV912:TV914" si="960">TV926</f>
        <v>d</v>
      </c>
      <c r="TW912" s="1">
        <f>AVERAGE(TW889:TW891)</f>
        <v>0.0258771078991811</v>
      </c>
      <c r="TX912" s="1">
        <f>STDEVA(TW889:TW891)</f>
        <v>0.000171885085005826</v>
      </c>
      <c r="TY912" s="1" t="str">
        <f t="shared" ref="TY912:TY914" si="961">TY926</f>
        <v>d</v>
      </c>
      <c r="TZ912" s="1">
        <f>AVERAGE(TZ889:TZ891)</f>
        <v>0.0607908747293691</v>
      </c>
      <c r="UA912" s="1">
        <f>STDEVA(TZ889:TZ891)</f>
        <v>0.00037230926027599</v>
      </c>
      <c r="UB912" s="1" t="str">
        <f t="shared" ref="UB912:UB914" si="962">UB926</f>
        <v>c</v>
      </c>
      <c r="UC912" s="1">
        <f>AVERAGE(UC889:UC891)</f>
        <v>0.135048216623389</v>
      </c>
      <c r="UD912" s="1">
        <f>STDEVA(UC889:UC891)</f>
        <v>0.00316186912164109</v>
      </c>
      <c r="UE912" s="1" t="str">
        <f t="shared" ref="UE912:UE914" si="963">UE926</f>
        <v>g</v>
      </c>
      <c r="UF912" s="1">
        <f>AVERAGE(UF889:UF891)</f>
        <v>0.196375937009943</v>
      </c>
      <c r="UG912" s="1">
        <f>STDEVA(UF889:UF891)</f>
        <v>0.00287109939019882</v>
      </c>
      <c r="UH912" s="1" t="str">
        <f t="shared" ref="UH912:UH914" si="964">UH926</f>
        <v>de</v>
      </c>
      <c r="VB912" s="1">
        <f>AVERAGE(VB889:VB891)</f>
        <v>0.0258771078991811</v>
      </c>
      <c r="VC912" s="1">
        <f>STDEVA(VB889:VB891)</f>
        <v>0.000171885085005826</v>
      </c>
      <c r="VD912" s="1">
        <f t="shared" ref="VD912:VD914" si="965">VD926</f>
        <v>0</v>
      </c>
      <c r="WJ912" s="1">
        <f>AVERAGE(WJ889:WJ891)</f>
        <v>0.0607908747293691</v>
      </c>
      <c r="WK912" s="1">
        <f>STDEVA(WJ889:WJ891)</f>
        <v>0.00037230926027599</v>
      </c>
      <c r="WL912" s="1">
        <f t="shared" ref="WL912:WL914" si="966">WL926</f>
        <v>0</v>
      </c>
      <c r="XR912" s="1">
        <f>AVERAGE(XR889:XR891)</f>
        <v>0.135048216623389</v>
      </c>
      <c r="XS912" s="1">
        <f>STDEVA(XR889:XR891)</f>
        <v>0.00316186912164109</v>
      </c>
      <c r="XT912" s="1">
        <f t="shared" ref="XT912:XT914" si="967">XT926</f>
        <v>0</v>
      </c>
      <c r="YZ912" s="1">
        <f>AVERAGE(YZ889:YZ891)</f>
        <v>0.196375937009943</v>
      </c>
      <c r="ZA912" s="1">
        <f>STDEVA(YZ889:YZ891)</f>
        <v>0.00287109939019882</v>
      </c>
      <c r="ZB912" s="1">
        <f t="shared" ref="ZB912:ZB914" si="968">ZB926</f>
        <v>0</v>
      </c>
    </row>
    <row r="913" spans="23:678">
      <c r="W913" s="1" t="s">
        <v>87</v>
      </c>
      <c r="X913" s="1">
        <f>AVERAGE(X892:X894)</f>
        <v>0.0274986381042426</v>
      </c>
      <c r="Y913" s="1">
        <f>STDEVA(X892:X894)</f>
        <v>0.000390476848664888</v>
      </c>
      <c r="Z913" s="1" t="str">
        <f t="shared" si="945"/>
        <v>c</v>
      </c>
      <c r="AA913" s="1">
        <f>AVERAGE(AA892:AA894)</f>
        <v>0.027208713827949</v>
      </c>
      <c r="AB913" s="1">
        <f>STDEVA(AA892:AA894)</f>
        <v>0.000295045526602833</v>
      </c>
      <c r="AC913" s="1" t="str">
        <f t="shared" si="946"/>
        <v>cd</v>
      </c>
      <c r="AD913" s="1">
        <f>AVERAGE(AD892:AD894)</f>
        <v>0.069184546944868</v>
      </c>
      <c r="AE913" s="1">
        <f>STDEVA(AD892:AD894)</f>
        <v>0.000821893253144283</v>
      </c>
      <c r="AF913" s="1" t="str">
        <f t="shared" si="947"/>
        <v>c</v>
      </c>
      <c r="AG913" s="1">
        <f>AVERAGE(AG892:AG894)</f>
        <v>0.197511507643283</v>
      </c>
      <c r="AH913" s="1">
        <f>STDEVA(AG892:AG894)</f>
        <v>0.00565226989175097</v>
      </c>
      <c r="AI913" s="1" t="str">
        <f t="shared" si="948"/>
        <v>d</v>
      </c>
      <c r="AJ913" s="1">
        <f>AVERAGE(AJ892:AJ894)</f>
        <v>0.243141974041804</v>
      </c>
      <c r="AK913" s="1">
        <f>STDEVA(AJ892:AJ894)</f>
        <v>0.00575948127264076</v>
      </c>
      <c r="AL913" s="1" t="str">
        <f t="shared" si="949"/>
        <v>d</v>
      </c>
      <c r="GN913" s="1">
        <f>AVERAGE(GN892:GN894)</f>
        <v>0.0279204220906956</v>
      </c>
      <c r="GO913" s="1">
        <f>STDEVA(GN892:GN894)</f>
        <v>0.000412693842564805</v>
      </c>
      <c r="GP913" s="1" t="str">
        <f t="shared" si="950"/>
        <v>c</v>
      </c>
      <c r="GQ913" s="1">
        <f>AVERAGE(GQ892:GQ894)</f>
        <v>0.0290124226912217</v>
      </c>
      <c r="GR913" s="1">
        <f>STDEVA(GQ892:GQ894)</f>
        <v>0.000556885121503834</v>
      </c>
      <c r="GS913" s="1" t="str">
        <f t="shared" si="951"/>
        <v>c</v>
      </c>
      <c r="GT913" s="1">
        <f>AVERAGE(GT892:GT894)</f>
        <v>0.0694549662006048</v>
      </c>
      <c r="GU913" s="1">
        <f>STDEVA(GT892:GT894)</f>
        <v>0.00028673685345342</v>
      </c>
      <c r="GV913" s="1" t="str">
        <f t="shared" si="952"/>
        <v>c</v>
      </c>
      <c r="GW913" s="1">
        <f>AVERAGE(GW892:GW894)</f>
        <v>0.202213748712143</v>
      </c>
      <c r="GX913" s="1">
        <f>STDEVA(GW892:GW894)</f>
        <v>0.00126412989701752</v>
      </c>
      <c r="GY913" s="1" t="str">
        <f t="shared" si="953"/>
        <v>c</v>
      </c>
      <c r="GZ913" s="1">
        <f>AVERAGE(GZ892:GZ894)</f>
        <v>0.256237816764133</v>
      </c>
      <c r="HA913" s="1">
        <f>STDEVA(GZ892:GZ894)</f>
        <v>0.00660542646193268</v>
      </c>
      <c r="HB913" s="1" t="str">
        <f t="shared" si="954"/>
        <v>e</v>
      </c>
      <c r="ND913" s="1">
        <f>AVERAGE(ND892:ND894)</f>
        <v>0.0269489295538811</v>
      </c>
      <c r="NE913" s="1">
        <f>STDEVA(ND892:ND894)</f>
        <v>0.000303216397607835</v>
      </c>
      <c r="NF913" s="1" t="str">
        <f t="shared" si="955"/>
        <v>b</v>
      </c>
      <c r="NG913" s="1">
        <f>AVERAGE(NG892:NG894)</f>
        <v>0.0264991278354205</v>
      </c>
      <c r="NH913" s="1">
        <f>STDEVA(NG892:NG894)</f>
        <v>0.000281530413157226</v>
      </c>
      <c r="NI913" s="1" t="str">
        <f t="shared" si="956"/>
        <v>c</v>
      </c>
      <c r="NJ913" s="1">
        <f>AVERAGE(NJ892:NJ894)</f>
        <v>0.0624110466294447</v>
      </c>
      <c r="NK913" s="1">
        <f>STDEVA(NJ892:NJ894)</f>
        <v>0.000551606638538388</v>
      </c>
      <c r="NL913" s="1" t="str">
        <f t="shared" si="957"/>
        <v>c</v>
      </c>
      <c r="NM913" s="1">
        <f>AVERAGE(NM892:NM894)</f>
        <v>0.166054339321576</v>
      </c>
      <c r="NN913" s="1">
        <f>STDEVA(NM892:NM894)</f>
        <v>0.00244278044244208</v>
      </c>
      <c r="NO913" s="1" t="str">
        <f t="shared" si="958"/>
        <v>e</v>
      </c>
      <c r="NP913" s="1">
        <f>AVERAGE(NP892:NP894)</f>
        <v>0.219390295179808</v>
      </c>
      <c r="NQ913" s="1">
        <f>STDEVA(NP892:NP894)</f>
        <v>0.00228445219255437</v>
      </c>
      <c r="NR913" s="1" t="str">
        <f t="shared" si="959"/>
        <v>e</v>
      </c>
      <c r="TT913" s="1">
        <f>AVERAGE(TT892:TT894)</f>
        <v>0.0265737160366754</v>
      </c>
      <c r="TU913" s="1">
        <f>STDEVA(TT892:TT894)</f>
        <v>0.000307987957166848</v>
      </c>
      <c r="TV913" s="1" t="str">
        <f t="shared" si="960"/>
        <v>c</v>
      </c>
      <c r="TW913" s="1">
        <f>AVERAGE(TW892:TW894)</f>
        <v>0.0267622859489716</v>
      </c>
      <c r="TX913" s="1">
        <f>STDEVA(TW892:TW894)</f>
        <v>0.000346170985979907</v>
      </c>
      <c r="TY913" s="1" t="str">
        <f t="shared" si="961"/>
        <v>c</v>
      </c>
      <c r="TZ913" s="1">
        <f>AVERAGE(TZ892:TZ894)</f>
        <v>0.062734915997778</v>
      </c>
      <c r="UA913" s="1">
        <f>STDEVA(TZ892:TZ894)</f>
        <v>0.000279982741286673</v>
      </c>
      <c r="UB913" s="1" t="str">
        <f t="shared" si="962"/>
        <v>c</v>
      </c>
      <c r="UC913" s="1">
        <f>AVERAGE(UC892:UC894)</f>
        <v>0.166199846109238</v>
      </c>
      <c r="UD913" s="1">
        <f>STDEVA(UC892:UC894)</f>
        <v>0.000405484523431722</v>
      </c>
      <c r="UE913" s="1" t="str">
        <f t="shared" si="963"/>
        <v>e</v>
      </c>
      <c r="UF913" s="1">
        <f>AVERAGE(UF892:UF894)</f>
        <v>0.124677763778941</v>
      </c>
      <c r="UG913" s="1">
        <f>STDEVA(UF892:UF894)</f>
        <v>0.0641416501201114</v>
      </c>
      <c r="UH913" s="1" t="str">
        <f t="shared" si="964"/>
        <v>f</v>
      </c>
      <c r="VB913" s="1">
        <f>AVERAGE(VB892:VB894)</f>
        <v>0.0267622859489716</v>
      </c>
      <c r="VC913" s="1">
        <f>STDEVA(VB892:VB894)</f>
        <v>0.000346170985979907</v>
      </c>
      <c r="VD913" s="1">
        <f t="shared" si="965"/>
        <v>0</v>
      </c>
      <c r="WJ913" s="1">
        <f>AVERAGE(WJ892:WJ894)</f>
        <v>0.062734915997778</v>
      </c>
      <c r="WK913" s="1">
        <f>STDEVA(WJ892:WJ894)</f>
        <v>0.000279982741286673</v>
      </c>
      <c r="WL913" s="1">
        <f t="shared" si="966"/>
        <v>0</v>
      </c>
      <c r="XR913" s="1">
        <f>AVERAGE(XR892:XR894)</f>
        <v>0.166199846109238</v>
      </c>
      <c r="XS913" s="1">
        <f>STDEVA(XR892:XR894)</f>
        <v>0.000405484523431722</v>
      </c>
      <c r="XT913" s="1">
        <f t="shared" si="967"/>
        <v>0</v>
      </c>
      <c r="YZ913" s="1">
        <f>AVERAGE(YZ892:YZ894)</f>
        <v>0.124677763778941</v>
      </c>
      <c r="ZA913" s="1">
        <f>STDEVA(YZ892:YZ894)</f>
        <v>0.0641416501201114</v>
      </c>
      <c r="ZB913" s="1">
        <f t="shared" si="968"/>
        <v>0</v>
      </c>
    </row>
    <row r="914" spans="23:678">
      <c r="W914" s="1" t="s">
        <v>88</v>
      </c>
      <c r="X914" s="1">
        <f>AVERAGE(X895:X897)</f>
        <v>0.0179289754262593</v>
      </c>
      <c r="Y914" s="1">
        <f>STDEVA(X895:X897)</f>
        <v>0.000485161732484142</v>
      </c>
      <c r="Z914" s="1" t="str">
        <f t="shared" si="945"/>
        <v>f</v>
      </c>
      <c r="AA914" s="1">
        <f>AVERAGE(AA895:AA897)</f>
        <v>0.0185297777910056</v>
      </c>
      <c r="AB914" s="1">
        <f>STDEVA(AA895:AA897)</f>
        <v>0.000419991380114669</v>
      </c>
      <c r="AC914" s="1" t="str">
        <f t="shared" si="946"/>
        <v>g</v>
      </c>
      <c r="AD914" s="1">
        <f>AVERAGE(AD895:AD897)</f>
        <v>0.0609789424980102</v>
      </c>
      <c r="AE914" s="1">
        <f>STDEVA(AD895:AD897)</f>
        <v>0.000644439711058724</v>
      </c>
      <c r="AF914" s="1" t="str">
        <f t="shared" si="947"/>
        <v>d</v>
      </c>
      <c r="AG914" s="1">
        <f>AVERAGE(AG895:AG897)</f>
        <v>0.221016553635673</v>
      </c>
      <c r="AH914" s="1">
        <f>STDEVA(AG895:AG897)</f>
        <v>0.00193993637766637</v>
      </c>
      <c r="AI914" s="1" t="str">
        <f t="shared" si="948"/>
        <v>b</v>
      </c>
      <c r="AJ914" s="1">
        <f>AVERAGE(AJ895:AJ897)</f>
        <v>0.308034752983881</v>
      </c>
      <c r="AK914" s="1">
        <f>STDEVA(AJ895:AJ897)</f>
        <v>0.00862293354810183</v>
      </c>
      <c r="AL914" s="1" t="str">
        <f t="shared" si="949"/>
        <v>b</v>
      </c>
      <c r="GN914" s="1">
        <f>AVERAGE(GN895:GN897)</f>
        <v>0.0186479895530861</v>
      </c>
      <c r="GO914" s="1">
        <f>STDEVA(GN895:GN897)</f>
        <v>0.000934437410150534</v>
      </c>
      <c r="GP914" s="1" t="str">
        <f t="shared" si="950"/>
        <v>e</v>
      </c>
      <c r="GQ914" s="1">
        <f>AVERAGE(GQ895:GQ897)</f>
        <v>0.0187596746189004</v>
      </c>
      <c r="GR914" s="1">
        <f>STDEVA(GQ895:GQ897)</f>
        <v>0.000187923325033942</v>
      </c>
      <c r="GS914" s="1" t="str">
        <f t="shared" si="951"/>
        <v>g</v>
      </c>
      <c r="GT914" s="1">
        <f>AVERAGE(GT895:GT897)</f>
        <v>0.0619493079141865</v>
      </c>
      <c r="GU914" s="1">
        <f>STDEVA(GT895:GT897)</f>
        <v>0.000243610350913501</v>
      </c>
      <c r="GV914" s="1" t="str">
        <f t="shared" si="952"/>
        <v>d</v>
      </c>
      <c r="GW914" s="1">
        <f>AVERAGE(GW895:GW897)</f>
        <v>0.222867036239488</v>
      </c>
      <c r="GX914" s="1">
        <f>STDEVA(GW895:GW897)</f>
        <v>0.00276456302699754</v>
      </c>
      <c r="GY914" s="1" t="str">
        <f t="shared" si="953"/>
        <v>b</v>
      </c>
      <c r="GZ914" s="1">
        <f>AVERAGE(GZ895:GZ897)</f>
        <v>0.31248717956057</v>
      </c>
      <c r="HA914" s="1">
        <f>STDEVA(GZ895:GZ897)</f>
        <v>0.00275132149616949</v>
      </c>
      <c r="HB914" s="1" t="str">
        <f t="shared" si="954"/>
        <v>b</v>
      </c>
      <c r="ND914" s="1">
        <f>AVERAGE(ND895:ND897)</f>
        <v>0.0168417356192273</v>
      </c>
      <c r="NE914" s="1">
        <f>STDEVA(ND895:ND897)</f>
        <v>0.000270735716736647</v>
      </c>
      <c r="NF914" s="1" t="str">
        <f t="shared" si="955"/>
        <v>e</v>
      </c>
      <c r="NG914" s="1">
        <f>AVERAGE(NG895:NG897)</f>
        <v>0.0169855756457828</v>
      </c>
      <c r="NH914" s="1">
        <f>STDEVA(NG895:NG897)</f>
        <v>0.000585901960173758</v>
      </c>
      <c r="NI914" s="1" t="str">
        <f t="shared" si="956"/>
        <v>f</v>
      </c>
      <c r="NJ914" s="1">
        <f>AVERAGE(NJ895:NJ897)</f>
        <v>0.0518917967085657</v>
      </c>
      <c r="NK914" s="1">
        <f>STDEVA(NJ895:NJ897)</f>
        <v>0.00022328975178898</v>
      </c>
      <c r="NL914" s="1" t="str">
        <f t="shared" si="957"/>
        <v>d</v>
      </c>
      <c r="NM914" s="1">
        <f>AVERAGE(NM895:NM897)</f>
        <v>0.205762476122433</v>
      </c>
      <c r="NN914" s="1">
        <f>STDEVA(NM895:NM897)</f>
        <v>0.00169863316743662</v>
      </c>
      <c r="NO914" s="1" t="str">
        <f t="shared" si="958"/>
        <v>b</v>
      </c>
      <c r="NP914" s="1">
        <f>AVERAGE(NP895:NP897)</f>
        <v>0.27261100007214</v>
      </c>
      <c r="NQ914" s="1">
        <f>STDEVA(NP895:NP897)</f>
        <v>0.00312443496568285</v>
      </c>
      <c r="NR914" s="1" t="str">
        <f t="shared" si="959"/>
        <v>b</v>
      </c>
      <c r="TT914" s="1">
        <f>AVERAGE(TT895:TT897)</f>
        <v>0.0167659919579938</v>
      </c>
      <c r="TU914" s="1">
        <f>STDEVA(TT895:TT897)</f>
        <v>0.000533554730375982</v>
      </c>
      <c r="TV914" s="1" t="str">
        <f t="shared" si="960"/>
        <v>e</v>
      </c>
      <c r="TW914" s="1">
        <f>AVERAGE(TW895:TW897)</f>
        <v>0.0174820412622404</v>
      </c>
      <c r="TX914" s="1">
        <f>STDEVA(TW895:TW897)</f>
        <v>0.000202479880963092</v>
      </c>
      <c r="TY914" s="1" t="str">
        <f t="shared" si="961"/>
        <v>fg</v>
      </c>
      <c r="TZ914" s="1">
        <f>AVERAGE(TZ895:TZ897)</f>
        <v>0.0513333295928651</v>
      </c>
      <c r="UA914" s="1">
        <f>STDEVA(TZ895:TZ897)</f>
        <v>0.000254969385932432</v>
      </c>
      <c r="UB914" s="1" t="str">
        <f t="shared" si="962"/>
        <v>d</v>
      </c>
      <c r="UC914" s="1">
        <f>AVERAGE(UC895:UC897)</f>
        <v>0.206767600871166</v>
      </c>
      <c r="UD914" s="1">
        <f>STDEVA(UC895:UC897)</f>
        <v>0.00250577235688726</v>
      </c>
      <c r="UE914" s="1" t="str">
        <f t="shared" si="963"/>
        <v>b</v>
      </c>
      <c r="UF914" s="1">
        <f>AVERAGE(UF895:UF897)</f>
        <v>0.271544438211105</v>
      </c>
      <c r="UG914" s="1">
        <f>STDEVA(UF895:UF897)</f>
        <v>0.00315032870228886</v>
      </c>
      <c r="UH914" s="1" t="str">
        <f t="shared" si="964"/>
        <v>b</v>
      </c>
      <c r="VB914" s="1">
        <f>AVERAGE(VB895:VB897)</f>
        <v>0.0174820412622404</v>
      </c>
      <c r="VC914" s="1">
        <f>STDEVA(VB895:VB897)</f>
        <v>0.000202479880963092</v>
      </c>
      <c r="VD914" s="1">
        <f t="shared" si="965"/>
        <v>0</v>
      </c>
      <c r="WJ914" s="1">
        <f>AVERAGE(WJ895:WJ897)</f>
        <v>0.0513333295928651</v>
      </c>
      <c r="WK914" s="1">
        <f>STDEVA(WJ895:WJ897)</f>
        <v>0.000254969385932432</v>
      </c>
      <c r="WL914" s="1">
        <f t="shared" si="966"/>
        <v>0</v>
      </c>
      <c r="XR914" s="1">
        <f>AVERAGE(XR895:XR897)</f>
        <v>0.206767600871166</v>
      </c>
      <c r="XS914" s="1">
        <f>STDEVA(XR895:XR897)</f>
        <v>0.00250577235688726</v>
      </c>
      <c r="XT914" s="1">
        <f t="shared" si="967"/>
        <v>0</v>
      </c>
      <c r="YZ914" s="1">
        <f>AVERAGE(YZ895:YZ897)</f>
        <v>0.271544438211105</v>
      </c>
      <c r="ZA914" s="1">
        <f>STDEVA(YZ895:YZ897)</f>
        <v>0.00315032870228886</v>
      </c>
      <c r="ZB914" s="1">
        <f t="shared" si="968"/>
        <v>0</v>
      </c>
    </row>
    <row r="915" spans="23:676">
      <c r="W915" s="1" t="s">
        <v>104</v>
      </c>
      <c r="X915" s="1">
        <f>AVERAGE(X889:X897)</f>
        <v>0.0239433266324408</v>
      </c>
      <c r="AA915" s="1">
        <f>AVERAGE(AA889:AA897)</f>
        <v>0.0240814116495305</v>
      </c>
      <c r="AD915" s="1">
        <f>AVERAGE(AD889:AD897)</f>
        <v>0.0665543821088538</v>
      </c>
      <c r="AG915" s="1">
        <f>AVERAGE(AG889:AG897)</f>
        <v>0.194361770478189</v>
      </c>
      <c r="AJ915" s="1">
        <f>AVERAGE(AJ889:AJ897)</f>
        <v>0.260458387752831</v>
      </c>
      <c r="GN915" s="1">
        <f>AVERAGE(GN889:GN897)</f>
        <v>0.0244280805385723</v>
      </c>
      <c r="GQ915" s="1">
        <f>AVERAGE(GQ889:GQ897)</f>
        <v>0.0249812143280373</v>
      </c>
      <c r="GT915" s="1">
        <f>AVERAGE(GT889:GT897)</f>
        <v>0.0669316629742826</v>
      </c>
      <c r="GW915" s="1">
        <f>AVERAGE(GW889:GW897)</f>
        <v>0.197299274617448</v>
      </c>
      <c r="GZ915" s="1">
        <f>AVERAGE(GZ889:GZ897)</f>
        <v>0.265061766311162</v>
      </c>
      <c r="ND915" s="1">
        <f>AVERAGE(ND889:ND897)</f>
        <v>0.0231051561774396</v>
      </c>
      <c r="NG915" s="1">
        <f>AVERAGE(NG889:NG897)</f>
        <v>0.0231421095577811</v>
      </c>
      <c r="NJ915" s="1">
        <f>AVERAGE(NJ889:NJ897)</f>
        <v>0.0584126404381931</v>
      </c>
      <c r="NM915" s="1">
        <f>AVERAGE(NM889:NM897)</f>
        <v>0.168913070512214</v>
      </c>
      <c r="NP915" s="1">
        <f>AVERAGE(NP889:NP897)</f>
        <v>0.228939794854993</v>
      </c>
      <c r="TT915" s="1">
        <f>AVERAGE(TT889:TT897)</f>
        <v>0.0228512725609227</v>
      </c>
      <c r="TW915" s="1">
        <f>AVERAGE(TW889:TW897)</f>
        <v>0.0233738117034644</v>
      </c>
      <c r="TZ915" s="1">
        <f>AVERAGE(TZ889:TZ897)</f>
        <v>0.0582863734400041</v>
      </c>
      <c r="UC915" s="1">
        <f>AVERAGE(UC889:UC897)</f>
        <v>0.169338554534598</v>
      </c>
      <c r="UF915" s="1">
        <f>AVERAGE(UF889:UF897)</f>
        <v>0.197532712999996</v>
      </c>
      <c r="VB915" s="1">
        <f>AVERAGE(VB889:VB897)</f>
        <v>0.0233738117034644</v>
      </c>
      <c r="WJ915" s="1">
        <f>AVERAGE(WJ889:WJ897)</f>
        <v>0.0582863734400041</v>
      </c>
      <c r="XR915" s="1">
        <f>AVERAGE(XR889:XR897)</f>
        <v>0.169338554534598</v>
      </c>
      <c r="YZ915" s="1">
        <f>AVERAGE(YZ889:YZ897)</f>
        <v>0.197532712999996</v>
      </c>
    </row>
    <row r="918" spans="26:554">
      <c r="Z918" s="1" t="s">
        <v>107</v>
      </c>
      <c r="AC918" s="1" t="s">
        <v>117</v>
      </c>
      <c r="AF918" s="1" t="s">
        <v>120</v>
      </c>
      <c r="AI918" s="1" t="s">
        <v>117</v>
      </c>
      <c r="AL918" s="1" t="s">
        <v>107</v>
      </c>
      <c r="BT918" s="1" t="s">
        <v>112</v>
      </c>
      <c r="BW918" s="1" t="s">
        <v>152</v>
      </c>
      <c r="BZ918" s="1" t="s">
        <v>120</v>
      </c>
      <c r="CC918" s="1" t="s">
        <v>121</v>
      </c>
      <c r="CF918" s="1" t="s">
        <v>117</v>
      </c>
      <c r="DN918" s="1" t="s">
        <v>112</v>
      </c>
      <c r="DQ918" s="1" t="s">
        <v>107</v>
      </c>
      <c r="DT918" s="1" t="s">
        <v>120</v>
      </c>
      <c r="DW918" s="1" t="s">
        <v>153</v>
      </c>
      <c r="DZ918" s="1" t="s">
        <v>123</v>
      </c>
      <c r="FH918" s="1" t="s">
        <v>112</v>
      </c>
      <c r="FK918" s="1" t="s">
        <v>117</v>
      </c>
      <c r="FN918" s="1" t="s">
        <v>120</v>
      </c>
      <c r="FQ918" s="1" t="s">
        <v>153</v>
      </c>
      <c r="FT918" s="1" t="s">
        <v>112</v>
      </c>
      <c r="GP918" s="1" t="str">
        <f t="shared" ref="GP918:GP928" si="969">BT918</f>
        <v>e</v>
      </c>
      <c r="GS918" s="1" t="str">
        <f t="shared" ref="GS918:GS928" si="970">BW918</f>
        <v>gh</v>
      </c>
      <c r="GV918" s="1" t="str">
        <f t="shared" ref="GV918:GV928" si="971">BZ918</f>
        <v>d</v>
      </c>
      <c r="GY918" s="1" t="str">
        <f t="shared" ref="GY918:GY928" si="972">CC918</f>
        <v>h</v>
      </c>
      <c r="HB918" s="1" t="str">
        <f t="shared" ref="HB918:HB928" si="973">CF918</f>
        <v>g</v>
      </c>
      <c r="NF918" s="1" t="str">
        <f t="shared" ref="NF918:NF928" si="974">DN918</f>
        <v>e</v>
      </c>
      <c r="NI918" s="1" t="str">
        <f t="shared" ref="NI918:NI928" si="975">DQ918</f>
        <v>f</v>
      </c>
      <c r="NL918" s="1" t="str">
        <f t="shared" ref="NL918:NL928" si="976">DT918</f>
        <v>d</v>
      </c>
      <c r="NO918" s="1" t="str">
        <f t="shared" ref="NO918:NO928" si="977">DW918</f>
        <v>j</v>
      </c>
      <c r="NR918" s="1" t="str">
        <f t="shared" ref="NR918:NR928" si="978">DZ918</f>
        <v>i</v>
      </c>
      <c r="TV918" s="1" t="str">
        <f t="shared" ref="TV918:TV928" si="979">FH918</f>
        <v>e</v>
      </c>
      <c r="TY918" s="1" t="str">
        <f t="shared" ref="TY918:TY928" si="980">FK918</f>
        <v>g</v>
      </c>
      <c r="UB918" s="1" t="str">
        <f t="shared" ref="UB918:UB928" si="981">FN918</f>
        <v>d</v>
      </c>
      <c r="UE918" s="1" t="str">
        <f t="shared" ref="UE918:UE928" si="982">FQ918</f>
        <v>j</v>
      </c>
      <c r="UH918" s="1" t="str">
        <f t="shared" ref="UH918:UH928" si="983">FT918</f>
        <v>e</v>
      </c>
    </row>
    <row r="919" spans="26:554">
      <c r="Z919" s="1" t="s">
        <v>107</v>
      </c>
      <c r="AC919" s="1" t="s">
        <v>117</v>
      </c>
      <c r="AF919" s="1" t="s">
        <v>120</v>
      </c>
      <c r="AI919" s="1" t="s">
        <v>107</v>
      </c>
      <c r="AL919" s="1" t="s">
        <v>122</v>
      </c>
      <c r="BT919" s="1" t="s">
        <v>112</v>
      </c>
      <c r="BW919" s="1" t="s">
        <v>121</v>
      </c>
      <c r="BZ919" s="1" t="s">
        <v>120</v>
      </c>
      <c r="CC919" s="1" t="s">
        <v>117</v>
      </c>
      <c r="CF919" s="1" t="s">
        <v>124</v>
      </c>
      <c r="DN919" s="1" t="s">
        <v>112</v>
      </c>
      <c r="DQ919" s="1" t="s">
        <v>107</v>
      </c>
      <c r="DT919" s="1" t="s">
        <v>120</v>
      </c>
      <c r="DW919" s="1" t="s">
        <v>123</v>
      </c>
      <c r="DZ919" s="1" t="s">
        <v>151</v>
      </c>
      <c r="FH919" s="1" t="s">
        <v>112</v>
      </c>
      <c r="FK919" s="1" t="s">
        <v>124</v>
      </c>
      <c r="FN919" s="1" t="s">
        <v>120</v>
      </c>
      <c r="FQ919" s="1" t="s">
        <v>123</v>
      </c>
      <c r="FT919" s="1" t="s">
        <v>112</v>
      </c>
      <c r="GP919" s="1" t="str">
        <f t="shared" si="969"/>
        <v>e</v>
      </c>
      <c r="GS919" s="1" t="str">
        <f t="shared" si="970"/>
        <v>h</v>
      </c>
      <c r="GV919" s="1" t="str">
        <f t="shared" si="971"/>
        <v>d</v>
      </c>
      <c r="GY919" s="1" t="str">
        <f t="shared" si="972"/>
        <v>g</v>
      </c>
      <c r="HB919" s="1" t="str">
        <f t="shared" si="973"/>
        <v>fg</v>
      </c>
      <c r="NF919" s="1" t="str">
        <f t="shared" si="974"/>
        <v>e</v>
      </c>
      <c r="NI919" s="1" t="str">
        <f t="shared" si="975"/>
        <v>f</v>
      </c>
      <c r="NL919" s="1" t="str">
        <f t="shared" si="976"/>
        <v>d</v>
      </c>
      <c r="NO919" s="1" t="str">
        <f t="shared" si="977"/>
        <v>i</v>
      </c>
      <c r="NR919" s="1" t="str">
        <f t="shared" si="978"/>
        <v>hi</v>
      </c>
      <c r="TV919" s="1" t="str">
        <f t="shared" si="979"/>
        <v>e</v>
      </c>
      <c r="TY919" s="1" t="str">
        <f t="shared" si="980"/>
        <v>fg</v>
      </c>
      <c r="UB919" s="1" t="str">
        <f t="shared" si="981"/>
        <v>d</v>
      </c>
      <c r="UE919" s="1" t="str">
        <f t="shared" si="982"/>
        <v>i</v>
      </c>
      <c r="UH919" s="1" t="str">
        <f t="shared" si="983"/>
        <v>e</v>
      </c>
    </row>
    <row r="920" spans="26:554">
      <c r="Z920" s="1" t="s">
        <v>112</v>
      </c>
      <c r="AC920" s="1" t="s">
        <v>107</v>
      </c>
      <c r="AF920" s="1" t="s">
        <v>120</v>
      </c>
      <c r="AI920" s="1" t="s">
        <v>117</v>
      </c>
      <c r="AL920" s="1" t="s">
        <v>107</v>
      </c>
      <c r="BT920" s="1" t="s">
        <v>112</v>
      </c>
      <c r="BW920" s="1" t="s">
        <v>107</v>
      </c>
      <c r="BZ920" s="1" t="s">
        <v>120</v>
      </c>
      <c r="CC920" s="1" t="s">
        <v>121</v>
      </c>
      <c r="CF920" s="1" t="s">
        <v>117</v>
      </c>
      <c r="DN920" s="1" t="s">
        <v>112</v>
      </c>
      <c r="DQ920" s="1" t="s">
        <v>112</v>
      </c>
      <c r="DT920" s="1" t="s">
        <v>120</v>
      </c>
      <c r="DW920" s="1" t="s">
        <v>153</v>
      </c>
      <c r="DZ920" s="1" t="s">
        <v>121</v>
      </c>
      <c r="FH920" s="1" t="s">
        <v>112</v>
      </c>
      <c r="FK920" s="1" t="s">
        <v>112</v>
      </c>
      <c r="FN920" s="1" t="s">
        <v>120</v>
      </c>
      <c r="FQ920" s="1" t="s">
        <v>161</v>
      </c>
      <c r="FT920" s="1" t="s">
        <v>112</v>
      </c>
      <c r="GP920" s="1" t="str">
        <f t="shared" si="969"/>
        <v>e</v>
      </c>
      <c r="GS920" s="1" t="str">
        <f t="shared" si="970"/>
        <v>f</v>
      </c>
      <c r="GV920" s="1" t="str">
        <f t="shared" si="971"/>
        <v>d</v>
      </c>
      <c r="GY920" s="1" t="str">
        <f t="shared" si="972"/>
        <v>h</v>
      </c>
      <c r="HB920" s="1" t="str">
        <f t="shared" si="973"/>
        <v>g</v>
      </c>
      <c r="NF920" s="1" t="str">
        <f t="shared" si="974"/>
        <v>e</v>
      </c>
      <c r="NI920" s="1" t="str">
        <f t="shared" si="975"/>
        <v>e</v>
      </c>
      <c r="NL920" s="1" t="str">
        <f t="shared" si="976"/>
        <v>d</v>
      </c>
      <c r="NO920" s="1" t="str">
        <f t="shared" si="977"/>
        <v>j</v>
      </c>
      <c r="NR920" s="1" t="str">
        <f t="shared" si="978"/>
        <v>h</v>
      </c>
      <c r="TV920" s="1" t="str">
        <f t="shared" si="979"/>
        <v>e</v>
      </c>
      <c r="TY920" s="1" t="str">
        <f t="shared" si="980"/>
        <v>e</v>
      </c>
      <c r="UB920" s="1" t="str">
        <f t="shared" si="981"/>
        <v>d</v>
      </c>
      <c r="UE920" s="1" t="str">
        <f t="shared" si="982"/>
        <v>ij</v>
      </c>
      <c r="UH920" s="1" t="str">
        <f t="shared" si="983"/>
        <v>e</v>
      </c>
    </row>
    <row r="921" spans="26:554">
      <c r="Z921" s="1" t="s">
        <v>111</v>
      </c>
      <c r="AC921" s="1" t="s">
        <v>111</v>
      </c>
      <c r="AF921" s="1" t="s">
        <v>111</v>
      </c>
      <c r="AI921" s="1" t="s">
        <v>114</v>
      </c>
      <c r="AL921" s="1" t="s">
        <v>114</v>
      </c>
      <c r="BT921" s="1" t="s">
        <v>111</v>
      </c>
      <c r="BW921" s="1" t="s">
        <v>111</v>
      </c>
      <c r="BZ921" s="1" t="s">
        <v>111</v>
      </c>
      <c r="CC921" s="1" t="s">
        <v>111</v>
      </c>
      <c r="CF921" s="1" t="s">
        <v>120</v>
      </c>
      <c r="DN921" s="1" t="s">
        <v>111</v>
      </c>
      <c r="DQ921" s="1" t="s">
        <v>111</v>
      </c>
      <c r="DT921" s="1" t="s">
        <v>111</v>
      </c>
      <c r="DW921" s="1" t="s">
        <v>120</v>
      </c>
      <c r="DZ921" s="1" t="s">
        <v>120</v>
      </c>
      <c r="FH921" s="1" t="s">
        <v>111</v>
      </c>
      <c r="FK921" s="1" t="s">
        <v>111</v>
      </c>
      <c r="FN921" s="1" t="s">
        <v>111</v>
      </c>
      <c r="FQ921" s="1" t="s">
        <v>120</v>
      </c>
      <c r="FT921" s="1" t="s">
        <v>108</v>
      </c>
      <c r="GP921" s="1" t="str">
        <f t="shared" si="969"/>
        <v>b</v>
      </c>
      <c r="GS921" s="1" t="str">
        <f t="shared" si="970"/>
        <v>b</v>
      </c>
      <c r="GV921" s="1" t="str">
        <f t="shared" si="971"/>
        <v>b</v>
      </c>
      <c r="GY921" s="1" t="str">
        <f t="shared" si="972"/>
        <v>b</v>
      </c>
      <c r="HB921" s="1" t="str">
        <f t="shared" si="973"/>
        <v>d</v>
      </c>
      <c r="NF921" s="1" t="str">
        <f t="shared" si="974"/>
        <v>b</v>
      </c>
      <c r="NI921" s="1" t="str">
        <f t="shared" si="975"/>
        <v>b</v>
      </c>
      <c r="NL921" s="1" t="str">
        <f t="shared" si="976"/>
        <v>b</v>
      </c>
      <c r="NO921" s="1" t="str">
        <f t="shared" si="977"/>
        <v>d</v>
      </c>
      <c r="NR921" s="1" t="str">
        <f t="shared" si="978"/>
        <v>d</v>
      </c>
      <c r="TV921" s="1" t="str">
        <f t="shared" si="979"/>
        <v>b</v>
      </c>
      <c r="TY921" s="1" t="str">
        <f t="shared" si="980"/>
        <v>b</v>
      </c>
      <c r="UB921" s="1" t="str">
        <f t="shared" si="981"/>
        <v>b</v>
      </c>
      <c r="UE921" s="1" t="str">
        <f t="shared" si="982"/>
        <v>d</v>
      </c>
      <c r="UH921" s="1" t="str">
        <f t="shared" si="983"/>
        <v>bc</v>
      </c>
    </row>
    <row r="922" spans="26:554">
      <c r="Z922" s="1" t="s">
        <v>106</v>
      </c>
      <c r="AC922" s="1" t="s">
        <v>106</v>
      </c>
      <c r="AF922" s="1" t="s">
        <v>106</v>
      </c>
      <c r="AI922" s="1" t="s">
        <v>106</v>
      </c>
      <c r="AL922" s="1" t="s">
        <v>106</v>
      </c>
      <c r="BT922" s="1" t="s">
        <v>106</v>
      </c>
      <c r="BW922" s="1" t="s">
        <v>106</v>
      </c>
      <c r="BZ922" s="1" t="s">
        <v>106</v>
      </c>
      <c r="CC922" s="1" t="s">
        <v>106</v>
      </c>
      <c r="CF922" s="1" t="s">
        <v>106</v>
      </c>
      <c r="DN922" s="1" t="s">
        <v>106</v>
      </c>
      <c r="DQ922" s="1" t="s">
        <v>106</v>
      </c>
      <c r="DT922" s="1" t="s">
        <v>106</v>
      </c>
      <c r="DW922" s="1" t="s">
        <v>106</v>
      </c>
      <c r="DZ922" s="1" t="s">
        <v>106</v>
      </c>
      <c r="FH922" s="1" t="s">
        <v>106</v>
      </c>
      <c r="FK922" s="1" t="s">
        <v>106</v>
      </c>
      <c r="FN922" s="1" t="s">
        <v>106</v>
      </c>
      <c r="FQ922" s="1" t="s">
        <v>106</v>
      </c>
      <c r="FT922" s="1" t="s">
        <v>106</v>
      </c>
      <c r="GP922" s="1" t="str">
        <f t="shared" si="969"/>
        <v>a</v>
      </c>
      <c r="GS922" s="1" t="str">
        <f t="shared" si="970"/>
        <v>a</v>
      </c>
      <c r="GV922" s="1" t="str">
        <f t="shared" si="971"/>
        <v>a</v>
      </c>
      <c r="GY922" s="1" t="str">
        <f t="shared" si="972"/>
        <v>a</v>
      </c>
      <c r="HB922" s="1" t="str">
        <f t="shared" si="973"/>
        <v>a</v>
      </c>
      <c r="NF922" s="1" t="str">
        <f t="shared" si="974"/>
        <v>a</v>
      </c>
      <c r="NI922" s="1" t="str">
        <f t="shared" si="975"/>
        <v>a</v>
      </c>
      <c r="NL922" s="1" t="str">
        <f t="shared" si="976"/>
        <v>a</v>
      </c>
      <c r="NO922" s="1" t="str">
        <f t="shared" si="977"/>
        <v>a</v>
      </c>
      <c r="NR922" s="1" t="str">
        <f t="shared" si="978"/>
        <v>a</v>
      </c>
      <c r="TV922" s="1" t="str">
        <f t="shared" si="979"/>
        <v>a</v>
      </c>
      <c r="TY922" s="1" t="str">
        <f t="shared" si="980"/>
        <v>a</v>
      </c>
      <c r="UB922" s="1" t="str">
        <f t="shared" si="981"/>
        <v>a</v>
      </c>
      <c r="UE922" s="1" t="str">
        <f t="shared" si="982"/>
        <v>a</v>
      </c>
      <c r="UH922" s="1" t="str">
        <f t="shared" si="983"/>
        <v>a</v>
      </c>
    </row>
    <row r="923" spans="26:554">
      <c r="Z923" s="1" t="s">
        <v>116</v>
      </c>
      <c r="AC923" s="1" t="s">
        <v>112</v>
      </c>
      <c r="AF923" s="1" t="s">
        <v>114</v>
      </c>
      <c r="AI923" s="1" t="s">
        <v>112</v>
      </c>
      <c r="AL923" s="1" t="s">
        <v>122</v>
      </c>
      <c r="BT923" s="1" t="s">
        <v>120</v>
      </c>
      <c r="BW923" s="1" t="s">
        <v>112</v>
      </c>
      <c r="BZ923" s="1" t="s">
        <v>114</v>
      </c>
      <c r="CC923" s="1" t="s">
        <v>107</v>
      </c>
      <c r="CF923" s="1" t="s">
        <v>107</v>
      </c>
      <c r="DN923" s="1" t="s">
        <v>120</v>
      </c>
      <c r="DQ923" s="1" t="s">
        <v>120</v>
      </c>
      <c r="DT923" s="1" t="s">
        <v>114</v>
      </c>
      <c r="DW923" s="1" t="s">
        <v>121</v>
      </c>
      <c r="DZ923" s="1" t="s">
        <v>117</v>
      </c>
      <c r="FH923" s="1" t="s">
        <v>120</v>
      </c>
      <c r="FK923" s="1" t="s">
        <v>120</v>
      </c>
      <c r="FN923" s="1" t="s">
        <v>114</v>
      </c>
      <c r="FQ923" s="1" t="s">
        <v>121</v>
      </c>
      <c r="FT923" s="1" t="s">
        <v>115</v>
      </c>
      <c r="GP923" s="1" t="str">
        <f t="shared" si="969"/>
        <v>d</v>
      </c>
      <c r="GS923" s="1" t="str">
        <f t="shared" si="970"/>
        <v>e</v>
      </c>
      <c r="GV923" s="1" t="str">
        <f t="shared" si="971"/>
        <v>c</v>
      </c>
      <c r="GY923" s="1" t="str">
        <f t="shared" si="972"/>
        <v>f</v>
      </c>
      <c r="HB923" s="1" t="str">
        <f t="shared" si="973"/>
        <v>f</v>
      </c>
      <c r="NF923" s="1" t="str">
        <f t="shared" si="974"/>
        <v>d</v>
      </c>
      <c r="NI923" s="1" t="str">
        <f t="shared" si="975"/>
        <v>d</v>
      </c>
      <c r="NL923" s="1" t="str">
        <f t="shared" si="976"/>
        <v>c</v>
      </c>
      <c r="NO923" s="1" t="str">
        <f t="shared" si="977"/>
        <v>h</v>
      </c>
      <c r="NR923" s="1" t="str">
        <f t="shared" si="978"/>
        <v>g</v>
      </c>
      <c r="TV923" s="1" t="str">
        <f t="shared" si="979"/>
        <v>d</v>
      </c>
      <c r="TY923" s="1" t="str">
        <f t="shared" si="980"/>
        <v>d</v>
      </c>
      <c r="UB923" s="1" t="str">
        <f t="shared" si="981"/>
        <v>c</v>
      </c>
      <c r="UE923" s="1" t="str">
        <f t="shared" si="982"/>
        <v>h</v>
      </c>
      <c r="UH923" s="1" t="str">
        <f t="shared" si="983"/>
        <v>de</v>
      </c>
    </row>
    <row r="924" spans="26:554">
      <c r="Z924" s="1" t="s">
        <v>114</v>
      </c>
      <c r="AC924" s="1" t="s">
        <v>114</v>
      </c>
      <c r="AF924" s="1" t="s">
        <v>114</v>
      </c>
      <c r="AI924" s="1" t="s">
        <v>120</v>
      </c>
      <c r="AL924" s="1" t="s">
        <v>120</v>
      </c>
      <c r="BT924" s="1" t="s">
        <v>108</v>
      </c>
      <c r="BW924" s="1" t="s">
        <v>114</v>
      </c>
      <c r="BZ924" s="1" t="s">
        <v>114</v>
      </c>
      <c r="CC924" s="1" t="s">
        <v>120</v>
      </c>
      <c r="CF924" s="1" t="s">
        <v>112</v>
      </c>
      <c r="DN924" s="1" t="s">
        <v>111</v>
      </c>
      <c r="DQ924" s="1" t="s">
        <v>116</v>
      </c>
      <c r="DT924" s="1" t="s">
        <v>114</v>
      </c>
      <c r="DW924" s="1" t="s">
        <v>107</v>
      </c>
      <c r="DZ924" s="1" t="s">
        <v>107</v>
      </c>
      <c r="FH924" s="1" t="s">
        <v>114</v>
      </c>
      <c r="FK924" s="1" t="s">
        <v>120</v>
      </c>
      <c r="FN924" s="1" t="s">
        <v>114</v>
      </c>
      <c r="FQ924" s="1" t="s">
        <v>107</v>
      </c>
      <c r="FT924" s="1" t="s">
        <v>116</v>
      </c>
      <c r="GP924" s="1" t="str">
        <f t="shared" si="969"/>
        <v>bc</v>
      </c>
      <c r="GS924" s="1" t="str">
        <f t="shared" si="970"/>
        <v>c</v>
      </c>
      <c r="GV924" s="1" t="str">
        <f t="shared" si="971"/>
        <v>c</v>
      </c>
      <c r="GY924" s="1" t="str">
        <f t="shared" si="972"/>
        <v>d</v>
      </c>
      <c r="HB924" s="1" t="str">
        <f t="shared" si="973"/>
        <v>e</v>
      </c>
      <c r="NF924" s="1" t="str">
        <f t="shared" si="974"/>
        <v>b</v>
      </c>
      <c r="NI924" s="1" t="str">
        <f t="shared" si="975"/>
        <v>cd</v>
      </c>
      <c r="NL924" s="1" t="str">
        <f t="shared" si="976"/>
        <v>c</v>
      </c>
      <c r="NO924" s="1" t="str">
        <f t="shared" si="977"/>
        <v>f</v>
      </c>
      <c r="NR924" s="1" t="str">
        <f t="shared" si="978"/>
        <v>f</v>
      </c>
      <c r="TV924" s="1" t="str">
        <f t="shared" si="979"/>
        <v>c</v>
      </c>
      <c r="TY924" s="1" t="str">
        <f t="shared" si="980"/>
        <v>d</v>
      </c>
      <c r="UB924" s="1" t="str">
        <f t="shared" si="981"/>
        <v>c</v>
      </c>
      <c r="UE924" s="1" t="str">
        <f t="shared" si="982"/>
        <v>f</v>
      </c>
      <c r="UH924" s="1" t="str">
        <f t="shared" si="983"/>
        <v>cd</v>
      </c>
    </row>
    <row r="925" spans="26:554">
      <c r="Z925" s="1" t="s">
        <v>122</v>
      </c>
      <c r="AC925" s="1" t="s">
        <v>117</v>
      </c>
      <c r="AF925" s="1" t="s">
        <v>120</v>
      </c>
      <c r="AI925" s="1" t="s">
        <v>114</v>
      </c>
      <c r="AL925" s="1" t="s">
        <v>111</v>
      </c>
      <c r="BT925" s="1" t="s">
        <v>112</v>
      </c>
      <c r="BW925" s="1" t="s">
        <v>152</v>
      </c>
      <c r="BZ925" s="1" t="s">
        <v>120</v>
      </c>
      <c r="CC925" s="1" t="s">
        <v>114</v>
      </c>
      <c r="CF925" s="1" t="s">
        <v>114</v>
      </c>
      <c r="DN925" s="1" t="s">
        <v>112</v>
      </c>
      <c r="DQ925" s="1" t="s">
        <v>107</v>
      </c>
      <c r="DT925" s="1" t="s">
        <v>120</v>
      </c>
      <c r="DW925" s="1" t="s">
        <v>114</v>
      </c>
      <c r="DZ925" s="1" t="s">
        <v>114</v>
      </c>
      <c r="FH925" s="1" t="s">
        <v>112</v>
      </c>
      <c r="FK925" s="1" t="s">
        <v>107</v>
      </c>
      <c r="FN925" s="1" t="s">
        <v>120</v>
      </c>
      <c r="FQ925" s="1" t="s">
        <v>114</v>
      </c>
      <c r="FT925" s="1" t="s">
        <v>111</v>
      </c>
      <c r="GP925" s="1" t="str">
        <f t="shared" si="969"/>
        <v>e</v>
      </c>
      <c r="GS925" s="1" t="str">
        <f t="shared" si="970"/>
        <v>gh</v>
      </c>
      <c r="GV925" s="1" t="str">
        <f t="shared" si="971"/>
        <v>d</v>
      </c>
      <c r="GY925" s="1" t="str">
        <f t="shared" si="972"/>
        <v>c</v>
      </c>
      <c r="HB925" s="1" t="str">
        <f t="shared" si="973"/>
        <v>c</v>
      </c>
      <c r="NF925" s="1" t="str">
        <f t="shared" si="974"/>
        <v>e</v>
      </c>
      <c r="NI925" s="1" t="str">
        <f t="shared" si="975"/>
        <v>f</v>
      </c>
      <c r="NL925" s="1" t="str">
        <f t="shared" si="976"/>
        <v>d</v>
      </c>
      <c r="NO925" s="1" t="str">
        <f t="shared" si="977"/>
        <v>c</v>
      </c>
      <c r="NR925" s="1" t="str">
        <f t="shared" si="978"/>
        <v>c</v>
      </c>
      <c r="TV925" s="1" t="str">
        <f t="shared" si="979"/>
        <v>e</v>
      </c>
      <c r="TY925" s="1" t="str">
        <f t="shared" si="980"/>
        <v>f</v>
      </c>
      <c r="UB925" s="1" t="str">
        <f t="shared" si="981"/>
        <v>d</v>
      </c>
      <c r="UE925" s="1" t="str">
        <f t="shared" si="982"/>
        <v>c</v>
      </c>
      <c r="UH925" s="1" t="str">
        <f t="shared" si="983"/>
        <v>b</v>
      </c>
    </row>
    <row r="926" spans="26:554">
      <c r="Z926" s="1" t="s">
        <v>120</v>
      </c>
      <c r="AC926" s="1" t="s">
        <v>115</v>
      </c>
      <c r="AF926" s="1" t="s">
        <v>114</v>
      </c>
      <c r="AI926" s="1" t="s">
        <v>112</v>
      </c>
      <c r="AL926" s="1" t="s">
        <v>112</v>
      </c>
      <c r="BT926" s="1" t="s">
        <v>120</v>
      </c>
      <c r="BW926" s="1" t="s">
        <v>120</v>
      </c>
      <c r="BZ926" s="1" t="s">
        <v>114</v>
      </c>
      <c r="CC926" s="1" t="s">
        <v>112</v>
      </c>
      <c r="CF926" s="1" t="s">
        <v>107</v>
      </c>
      <c r="DN926" s="1" t="s">
        <v>114</v>
      </c>
      <c r="DQ926" s="1" t="s">
        <v>116</v>
      </c>
      <c r="DT926" s="1" t="s">
        <v>114</v>
      </c>
      <c r="DW926" s="1" t="s">
        <v>117</v>
      </c>
      <c r="DZ926" s="1" t="s">
        <v>117</v>
      </c>
      <c r="FH926" s="1" t="s">
        <v>120</v>
      </c>
      <c r="FK926" s="1" t="s">
        <v>120</v>
      </c>
      <c r="FN926" s="1" t="s">
        <v>114</v>
      </c>
      <c r="FQ926" s="1" t="s">
        <v>117</v>
      </c>
      <c r="FT926" s="1" t="s">
        <v>115</v>
      </c>
      <c r="GP926" s="1" t="str">
        <f t="shared" si="969"/>
        <v>d</v>
      </c>
      <c r="GS926" s="1" t="str">
        <f t="shared" si="970"/>
        <v>d</v>
      </c>
      <c r="GV926" s="1" t="str">
        <f t="shared" si="971"/>
        <v>c</v>
      </c>
      <c r="GY926" s="1" t="str">
        <f t="shared" si="972"/>
        <v>e</v>
      </c>
      <c r="HB926" s="1" t="str">
        <f t="shared" si="973"/>
        <v>f</v>
      </c>
      <c r="NF926" s="1" t="str">
        <f t="shared" si="974"/>
        <v>c</v>
      </c>
      <c r="NI926" s="1" t="str">
        <f t="shared" si="975"/>
        <v>cd</v>
      </c>
      <c r="NL926" s="1" t="str">
        <f t="shared" si="976"/>
        <v>c</v>
      </c>
      <c r="NO926" s="1" t="str">
        <f t="shared" si="977"/>
        <v>g</v>
      </c>
      <c r="NR926" s="1" t="str">
        <f t="shared" si="978"/>
        <v>g</v>
      </c>
      <c r="TV926" s="1" t="str">
        <f t="shared" si="979"/>
        <v>d</v>
      </c>
      <c r="TY926" s="1" t="str">
        <f t="shared" si="980"/>
        <v>d</v>
      </c>
      <c r="UB926" s="1" t="str">
        <f t="shared" si="981"/>
        <v>c</v>
      </c>
      <c r="UE926" s="1" t="str">
        <f t="shared" si="982"/>
        <v>g</v>
      </c>
      <c r="UH926" s="1" t="str">
        <f t="shared" si="983"/>
        <v>de</v>
      </c>
    </row>
    <row r="927" spans="26:554">
      <c r="Z927" s="1" t="s">
        <v>114</v>
      </c>
      <c r="AC927" s="1" t="s">
        <v>116</v>
      </c>
      <c r="AF927" s="1" t="s">
        <v>114</v>
      </c>
      <c r="AI927" s="1" t="s">
        <v>120</v>
      </c>
      <c r="AL927" s="1" t="s">
        <v>120</v>
      </c>
      <c r="BT927" s="1" t="s">
        <v>114</v>
      </c>
      <c r="BW927" s="1" t="s">
        <v>114</v>
      </c>
      <c r="BZ927" s="1" t="s">
        <v>114</v>
      </c>
      <c r="CC927" s="1" t="s">
        <v>114</v>
      </c>
      <c r="CF927" s="1" t="s">
        <v>112</v>
      </c>
      <c r="DN927" s="1" t="s">
        <v>111</v>
      </c>
      <c r="DQ927" s="1" t="s">
        <v>114</v>
      </c>
      <c r="DT927" s="1" t="s">
        <v>114</v>
      </c>
      <c r="DW927" s="1" t="s">
        <v>112</v>
      </c>
      <c r="DZ927" s="1" t="s">
        <v>112</v>
      </c>
      <c r="FH927" s="1" t="s">
        <v>114</v>
      </c>
      <c r="FK927" s="1" t="s">
        <v>114</v>
      </c>
      <c r="FN927" s="1" t="s">
        <v>114</v>
      </c>
      <c r="FQ927" s="1" t="s">
        <v>112</v>
      </c>
      <c r="FT927" s="1" t="s">
        <v>107</v>
      </c>
      <c r="GP927" s="1" t="str">
        <f t="shared" si="969"/>
        <v>c</v>
      </c>
      <c r="GS927" s="1" t="str">
        <f t="shared" si="970"/>
        <v>c</v>
      </c>
      <c r="GV927" s="1" t="str">
        <f t="shared" si="971"/>
        <v>c</v>
      </c>
      <c r="GY927" s="1" t="str">
        <f t="shared" si="972"/>
        <v>c</v>
      </c>
      <c r="HB927" s="1" t="str">
        <f t="shared" si="973"/>
        <v>e</v>
      </c>
      <c r="NF927" s="1" t="str">
        <f t="shared" si="974"/>
        <v>b</v>
      </c>
      <c r="NI927" s="1" t="str">
        <f t="shared" si="975"/>
        <v>c</v>
      </c>
      <c r="NL927" s="1" t="str">
        <f t="shared" si="976"/>
        <v>c</v>
      </c>
      <c r="NO927" s="1" t="str">
        <f t="shared" si="977"/>
        <v>e</v>
      </c>
      <c r="NR927" s="1" t="str">
        <f t="shared" si="978"/>
        <v>e</v>
      </c>
      <c r="TV927" s="1" t="str">
        <f t="shared" si="979"/>
        <v>c</v>
      </c>
      <c r="TY927" s="1" t="str">
        <f t="shared" si="980"/>
        <v>c</v>
      </c>
      <c r="UB927" s="1" t="str">
        <f t="shared" si="981"/>
        <v>c</v>
      </c>
      <c r="UE927" s="1" t="str">
        <f t="shared" si="982"/>
        <v>e</v>
      </c>
      <c r="UH927" s="1" t="str">
        <f t="shared" si="983"/>
        <v>f</v>
      </c>
    </row>
    <row r="928" spans="26:554">
      <c r="Z928" s="1" t="s">
        <v>107</v>
      </c>
      <c r="AC928" s="1" t="s">
        <v>117</v>
      </c>
      <c r="AF928" s="1" t="s">
        <v>120</v>
      </c>
      <c r="AI928" s="1" t="s">
        <v>111</v>
      </c>
      <c r="AL928" s="1" t="s">
        <v>111</v>
      </c>
      <c r="BT928" s="1" t="s">
        <v>112</v>
      </c>
      <c r="BW928" s="1" t="s">
        <v>117</v>
      </c>
      <c r="BZ928" s="1" t="s">
        <v>120</v>
      </c>
      <c r="CC928" s="1" t="s">
        <v>111</v>
      </c>
      <c r="CF928" s="1" t="s">
        <v>111</v>
      </c>
      <c r="DN928" s="1" t="s">
        <v>112</v>
      </c>
      <c r="DQ928" s="1" t="s">
        <v>107</v>
      </c>
      <c r="DT928" s="1" t="s">
        <v>120</v>
      </c>
      <c r="DW928" s="1" t="s">
        <v>111</v>
      </c>
      <c r="DZ928" s="1" t="s">
        <v>111</v>
      </c>
      <c r="FH928" s="1" t="s">
        <v>112</v>
      </c>
      <c r="FK928" s="1" t="s">
        <v>124</v>
      </c>
      <c r="FN928" s="1" t="s">
        <v>120</v>
      </c>
      <c r="FQ928" s="1" t="s">
        <v>111</v>
      </c>
      <c r="FT928" s="1" t="s">
        <v>111</v>
      </c>
      <c r="GP928" s="1" t="str">
        <f t="shared" si="969"/>
        <v>e</v>
      </c>
      <c r="GS928" s="1" t="str">
        <f t="shared" si="970"/>
        <v>g</v>
      </c>
      <c r="GV928" s="1" t="str">
        <f t="shared" si="971"/>
        <v>d</v>
      </c>
      <c r="GY928" s="1" t="str">
        <f t="shared" si="972"/>
        <v>b</v>
      </c>
      <c r="HB928" s="1" t="str">
        <f t="shared" si="973"/>
        <v>b</v>
      </c>
      <c r="NF928" s="1" t="str">
        <f t="shared" si="974"/>
        <v>e</v>
      </c>
      <c r="NI928" s="1" t="str">
        <f t="shared" si="975"/>
        <v>f</v>
      </c>
      <c r="NL928" s="1" t="str">
        <f t="shared" si="976"/>
        <v>d</v>
      </c>
      <c r="NO928" s="1" t="str">
        <f t="shared" si="977"/>
        <v>b</v>
      </c>
      <c r="NR928" s="1" t="str">
        <f t="shared" si="978"/>
        <v>b</v>
      </c>
      <c r="TV928" s="1" t="str">
        <f t="shared" si="979"/>
        <v>e</v>
      </c>
      <c r="TY928" s="1" t="str">
        <f t="shared" si="980"/>
        <v>fg</v>
      </c>
      <c r="UB928" s="1" t="str">
        <f t="shared" si="981"/>
        <v>d</v>
      </c>
      <c r="UE928" s="1" t="str">
        <f t="shared" si="982"/>
        <v>b</v>
      </c>
      <c r="UH928" s="1" t="str">
        <f t="shared" si="983"/>
        <v>b</v>
      </c>
    </row>
    <row r="930" spans="27:679">
      <c r="AA930" s="1">
        <f t="shared" ref="AA930:AA963" si="984">AA366</f>
        <v>0</v>
      </c>
      <c r="AD930" s="6">
        <f t="shared" ref="AD930:AD963" si="985">BI930</f>
        <v>0</v>
      </c>
      <c r="AE930" s="6"/>
      <c r="AF930" s="6"/>
      <c r="AG930" s="6">
        <f t="shared" ref="AG930:AG963" si="986">CQ930</f>
        <v>0</v>
      </c>
      <c r="AH930" s="6"/>
      <c r="AI930" s="6"/>
      <c r="AJ930" s="6">
        <f t="shared" ref="AJ930:AJ963" si="987">DY930</f>
        <v>0</v>
      </c>
      <c r="AK930" s="6"/>
      <c r="AL930" s="6"/>
      <c r="AM930" s="6">
        <f t="shared" ref="AM930:AM963" si="988">FG930</f>
        <v>0</v>
      </c>
      <c r="BI930" s="1">
        <f t="shared" ref="BI930:BI963" si="989">BI366</f>
        <v>0</v>
      </c>
      <c r="CQ930" s="1">
        <f t="shared" ref="CQ930:CQ963" si="990">CQ366</f>
        <v>0</v>
      </c>
      <c r="DY930" s="1">
        <f t="shared" ref="DY930:DY963" si="991">DY366</f>
        <v>0</v>
      </c>
      <c r="FG930" s="1">
        <f t="shared" ref="FG930:FG963" si="992">FG366</f>
        <v>0</v>
      </c>
      <c r="GQ930" s="1">
        <f t="shared" ref="GQ930:GQ963" si="993">GQ366</f>
        <v>0</v>
      </c>
      <c r="GT930" s="6">
        <f t="shared" ref="GT930:GT963" si="994">HY930</f>
        <v>0</v>
      </c>
      <c r="GU930" s="6"/>
      <c r="GV930" s="6"/>
      <c r="GW930" s="6">
        <f t="shared" ref="GW930:GW963" si="995">JG930</f>
        <v>0</v>
      </c>
      <c r="GX930" s="6"/>
      <c r="GY930" s="6"/>
      <c r="GZ930" s="6">
        <f t="shared" ref="GZ930:GZ963" si="996">KO930</f>
        <v>0</v>
      </c>
      <c r="HA930" s="6"/>
      <c r="HB930" s="6"/>
      <c r="HC930" s="6">
        <f t="shared" ref="HC930:HC963" si="997">LW930</f>
        <v>0</v>
      </c>
      <c r="HY930" s="1">
        <f t="shared" ref="HY930:HY963" si="998">HY366</f>
        <v>0</v>
      </c>
      <c r="JG930" s="1">
        <f t="shared" ref="JG930:JG963" si="999">JG366</f>
        <v>0</v>
      </c>
      <c r="KO930" s="1">
        <f t="shared" ref="KO930:KO963" si="1000">KO366</f>
        <v>0</v>
      </c>
      <c r="LW930" s="1">
        <f t="shared" ref="LW930:LW963" si="1001">LW366</f>
        <v>0</v>
      </c>
      <c r="NG930" s="1">
        <f t="shared" ref="NG930:NG963" si="1002">NG366</f>
        <v>0</v>
      </c>
      <c r="NJ930" s="6">
        <f t="shared" ref="NJ930:NJ963" si="1003">OO930</f>
        <v>0</v>
      </c>
      <c r="NK930" s="6"/>
      <c r="NL930" s="6"/>
      <c r="NM930" s="6">
        <f t="shared" ref="NM930:NM963" si="1004">PW930</f>
        <v>0</v>
      </c>
      <c r="NN930" s="6"/>
      <c r="NO930" s="6"/>
      <c r="NP930" s="6">
        <f t="shared" ref="NP930:NP963" si="1005">RE930</f>
        <v>0</v>
      </c>
      <c r="NQ930" s="6"/>
      <c r="NR930" s="6"/>
      <c r="NS930" s="6">
        <f t="shared" ref="NS930:NS963" si="1006">SM930</f>
        <v>0</v>
      </c>
      <c r="OO930" s="1">
        <f t="shared" ref="OO930:OO963" si="1007">OO366</f>
        <v>0</v>
      </c>
      <c r="PW930" s="1">
        <f t="shared" ref="PW930:PW963" si="1008">PW366</f>
        <v>0</v>
      </c>
      <c r="RE930" s="1">
        <f t="shared" ref="RE930:RE963" si="1009">RE366</f>
        <v>0</v>
      </c>
      <c r="SM930" s="1">
        <f t="shared" ref="SM930:SM963" si="1010">SM366</f>
        <v>0</v>
      </c>
      <c r="TW930" s="1">
        <f t="shared" ref="TW930:TW963" si="1011">TW366</f>
        <v>0</v>
      </c>
      <c r="TZ930" s="6">
        <f t="shared" ref="TZ930:TZ963" si="1012">VE930</f>
        <v>0</v>
      </c>
      <c r="UA930" s="6"/>
      <c r="UB930" s="6"/>
      <c r="UC930" s="6">
        <f t="shared" ref="UC930:UC963" si="1013">WM930</f>
        <v>0</v>
      </c>
      <c r="UD930" s="6"/>
      <c r="UE930" s="6"/>
      <c r="UF930" s="6">
        <f t="shared" ref="UF930:UF963" si="1014">XU930</f>
        <v>0</v>
      </c>
      <c r="UG930" s="6"/>
      <c r="UH930" s="6"/>
      <c r="UI930" s="6">
        <f t="shared" ref="UI930:UI963" si="1015">ZC930</f>
        <v>0</v>
      </c>
      <c r="VE930" s="1">
        <f t="shared" ref="VE930:VE963" si="1016">VE366</f>
        <v>0</v>
      </c>
      <c r="WM930" s="1">
        <f t="shared" ref="WM930:WM963" si="1017">WM366</f>
        <v>0</v>
      </c>
      <c r="XU930" s="1">
        <f t="shared" ref="XU930:XU963" si="1018">XU366</f>
        <v>0</v>
      </c>
      <c r="ZC930" s="1">
        <f t="shared" ref="ZC930:ZC963" si="1019">ZC366</f>
        <v>0</v>
      </c>
    </row>
    <row r="931" spans="27:679">
      <c r="AA931" s="1">
        <f t="shared" si="984"/>
        <v>0.729955601984852</v>
      </c>
      <c r="AD931" s="6">
        <f t="shared" si="985"/>
        <v>0.734513274336283</v>
      </c>
      <c r="AG931" s="6">
        <f t="shared" si="986"/>
        <v>0.68364099299809</v>
      </c>
      <c r="AJ931" s="6">
        <f t="shared" si="987"/>
        <v>0.616178291374329</v>
      </c>
      <c r="AM931" s="6">
        <f t="shared" si="988"/>
        <v>0.504725897920605</v>
      </c>
      <c r="BI931" s="1">
        <f t="shared" si="989"/>
        <v>0.734513274336283</v>
      </c>
      <c r="CQ931" s="1">
        <f t="shared" si="990"/>
        <v>0.68364099299809</v>
      </c>
      <c r="DY931" s="1">
        <f t="shared" si="991"/>
        <v>0.616178291374329</v>
      </c>
      <c r="FG931" s="1">
        <f t="shared" si="992"/>
        <v>0.504725897920605</v>
      </c>
      <c r="GQ931" s="1">
        <f t="shared" si="993"/>
        <v>0.732231838447417</v>
      </c>
      <c r="GT931" s="6">
        <f t="shared" si="994"/>
        <v>0.735947712418301</v>
      </c>
      <c r="GW931" s="6">
        <f t="shared" si="995"/>
        <v>0.685006435006435</v>
      </c>
      <c r="GZ931" s="6">
        <f t="shared" si="996"/>
        <v>0.614694574967962</v>
      </c>
      <c r="HC931" s="6">
        <f t="shared" si="997"/>
        <v>0.504570383912249</v>
      </c>
      <c r="HY931" s="1">
        <f t="shared" si="998"/>
        <v>0.735947712418301</v>
      </c>
      <c r="JG931" s="1">
        <f t="shared" si="999"/>
        <v>0.685006435006435</v>
      </c>
      <c r="KO931" s="1">
        <f t="shared" si="1000"/>
        <v>0.614694574967962</v>
      </c>
      <c r="LW931" s="1">
        <f t="shared" si="1001"/>
        <v>0.504570383912249</v>
      </c>
      <c r="NG931" s="1">
        <f t="shared" si="1002"/>
        <v>0.733535200605602</v>
      </c>
      <c r="NJ931" s="6">
        <f t="shared" si="1003"/>
        <v>0.73512571570824</v>
      </c>
      <c r="NM931" s="6">
        <f t="shared" si="1004"/>
        <v>0.692642036634585</v>
      </c>
      <c r="NP931" s="6">
        <f t="shared" si="1005"/>
        <v>0.626633986928105</v>
      </c>
      <c r="NS931" s="6">
        <f t="shared" si="1006"/>
        <v>0.553719008264463</v>
      </c>
      <c r="OO931" s="1">
        <f t="shared" si="1007"/>
        <v>0.73512571570824</v>
      </c>
      <c r="PW931" s="1">
        <f t="shared" si="1008"/>
        <v>0.692642036634585</v>
      </c>
      <c r="RE931" s="1">
        <f t="shared" si="1009"/>
        <v>0.626633986928105</v>
      </c>
      <c r="SM931" s="1">
        <f t="shared" si="1010"/>
        <v>0.553719008264463</v>
      </c>
      <c r="TW931" s="1">
        <f t="shared" si="1011"/>
        <v>0.733367062990134</v>
      </c>
      <c r="TZ931" s="6">
        <f t="shared" si="1012"/>
        <v>0.735524652338811</v>
      </c>
      <c r="UC931" s="6">
        <f t="shared" si="1013"/>
        <v>0.693514328808446</v>
      </c>
      <c r="UF931" s="6">
        <f t="shared" si="1014"/>
        <v>0.623290692545214</v>
      </c>
      <c r="UI931" s="6">
        <f t="shared" si="1015"/>
        <v>0.555716353111433</v>
      </c>
      <c r="VE931" s="1">
        <f t="shared" si="1016"/>
        <v>0.735524652338811</v>
      </c>
      <c r="WM931" s="1">
        <f t="shared" si="1017"/>
        <v>0.693514328808446</v>
      </c>
      <c r="XU931" s="1">
        <f t="shared" si="1018"/>
        <v>0.623290692545214</v>
      </c>
      <c r="ZC931" s="1">
        <f t="shared" si="1019"/>
        <v>0.555716353111433</v>
      </c>
    </row>
    <row r="932" spans="27:679">
      <c r="AA932" s="1">
        <f t="shared" si="984"/>
        <v>0.72933939556031</v>
      </c>
      <c r="AD932" s="6">
        <f t="shared" si="985"/>
        <v>0.731447846393358</v>
      </c>
      <c r="AG932" s="6">
        <f t="shared" si="986"/>
        <v>0.684244581041734</v>
      </c>
      <c r="AJ932" s="6">
        <f t="shared" si="987"/>
        <v>0.614525139664804</v>
      </c>
      <c r="AM932" s="6">
        <f t="shared" si="988"/>
        <v>0.50091407678245</v>
      </c>
      <c r="BI932" s="1">
        <f t="shared" si="989"/>
        <v>0.731447846393358</v>
      </c>
      <c r="CQ932" s="1">
        <f t="shared" si="990"/>
        <v>0.684244581041734</v>
      </c>
      <c r="DY932" s="1">
        <f t="shared" si="991"/>
        <v>0.614525139664804</v>
      </c>
      <c r="FG932" s="1">
        <f t="shared" si="992"/>
        <v>0.50091407678245</v>
      </c>
      <c r="GQ932" s="1">
        <f t="shared" si="993"/>
        <v>0.730748805098247</v>
      </c>
      <c r="GT932" s="6">
        <f t="shared" si="994"/>
        <v>0.733660552828726</v>
      </c>
      <c r="GW932" s="6">
        <f t="shared" si="995"/>
        <v>0.68364099299809</v>
      </c>
      <c r="GZ932" s="6">
        <f t="shared" si="996"/>
        <v>0.617744610281924</v>
      </c>
      <c r="HC932" s="6">
        <f t="shared" si="997"/>
        <v>0.505597014925373</v>
      </c>
      <c r="HY932" s="1">
        <f t="shared" si="998"/>
        <v>0.733660552828726</v>
      </c>
      <c r="JG932" s="1">
        <f t="shared" si="999"/>
        <v>0.68364099299809</v>
      </c>
      <c r="KO932" s="1">
        <f t="shared" si="1000"/>
        <v>0.617744610281924</v>
      </c>
      <c r="LW932" s="1">
        <f t="shared" si="1001"/>
        <v>0.505597014925373</v>
      </c>
      <c r="NG932" s="1">
        <f t="shared" si="1002"/>
        <v>0.732390873015873</v>
      </c>
      <c r="NJ932" s="6">
        <f t="shared" si="1003"/>
        <v>0.734683544303797</v>
      </c>
      <c r="NM932" s="6">
        <f t="shared" si="1004"/>
        <v>0.694707861731416</v>
      </c>
      <c r="NP932" s="6">
        <f t="shared" si="1005"/>
        <v>0.62289007822149</v>
      </c>
      <c r="NS932" s="6">
        <f t="shared" si="1006"/>
        <v>0.556616643929059</v>
      </c>
      <c r="OO932" s="1">
        <f t="shared" si="1007"/>
        <v>0.734683544303797</v>
      </c>
      <c r="PW932" s="1">
        <f t="shared" si="1008"/>
        <v>0.694707861731416</v>
      </c>
      <c r="RE932" s="1">
        <f t="shared" si="1009"/>
        <v>0.62289007822149</v>
      </c>
      <c r="SM932" s="1">
        <f t="shared" si="1010"/>
        <v>0.556616643929059</v>
      </c>
      <c r="TW932" s="1">
        <f t="shared" si="1011"/>
        <v>0.732258064516129</v>
      </c>
      <c r="TZ932" s="6">
        <f t="shared" si="1012"/>
        <v>0.734230865120918</v>
      </c>
      <c r="UC932" s="6">
        <f t="shared" si="1013"/>
        <v>0.694259818731118</v>
      </c>
      <c r="UF932" s="6">
        <f t="shared" si="1014"/>
        <v>0.626262626262626</v>
      </c>
      <c r="UI932" s="6">
        <f t="shared" si="1015"/>
        <v>0.553495007132668</v>
      </c>
      <c r="VE932" s="1">
        <f t="shared" si="1016"/>
        <v>0.734230865120918</v>
      </c>
      <c r="WM932" s="1">
        <f t="shared" si="1017"/>
        <v>0.694259818731118</v>
      </c>
      <c r="XU932" s="1">
        <f t="shared" si="1018"/>
        <v>0.626262626262626</v>
      </c>
      <c r="ZC932" s="1">
        <f t="shared" si="1019"/>
        <v>0.553495007132668</v>
      </c>
    </row>
    <row r="933" spans="27:679">
      <c r="AA933" s="1">
        <f t="shared" si="984"/>
        <v>0.731655629139073</v>
      </c>
      <c r="AD933" s="6">
        <f t="shared" si="985"/>
        <v>0.732083226303622</v>
      </c>
      <c r="AG933" s="6">
        <f t="shared" si="986"/>
        <v>0.687003495392437</v>
      </c>
      <c r="AJ933" s="6">
        <f t="shared" si="987"/>
        <v>0.613942111699959</v>
      </c>
      <c r="AM933" s="6">
        <f t="shared" si="988"/>
        <v>0.507853403141361</v>
      </c>
      <c r="BI933" s="1">
        <f t="shared" si="989"/>
        <v>0.732083226303622</v>
      </c>
      <c r="CQ933" s="1">
        <f t="shared" si="990"/>
        <v>0.687003495392437</v>
      </c>
      <c r="DY933" s="1">
        <f t="shared" si="991"/>
        <v>0.613942111699959</v>
      </c>
      <c r="FG933" s="1">
        <f t="shared" si="992"/>
        <v>0.507853403141361</v>
      </c>
      <c r="GQ933" s="1">
        <f t="shared" si="993"/>
        <v>0.731740064446831</v>
      </c>
      <c r="GT933" s="6">
        <f t="shared" si="994"/>
        <v>0.734346345297354</v>
      </c>
      <c r="GW933" s="6">
        <f t="shared" si="995"/>
        <v>0.686754753464389</v>
      </c>
      <c r="GZ933" s="6">
        <f t="shared" si="996"/>
        <v>0.616225304749895</v>
      </c>
      <c r="HC933" s="6">
        <f t="shared" si="997"/>
        <v>0.503759398496241</v>
      </c>
      <c r="HY933" s="1">
        <f t="shared" si="998"/>
        <v>0.734346345297354</v>
      </c>
      <c r="JG933" s="1">
        <f t="shared" si="999"/>
        <v>0.686754753464389</v>
      </c>
      <c r="KO933" s="1">
        <f t="shared" si="1000"/>
        <v>0.616225304749895</v>
      </c>
      <c r="LW933" s="1">
        <f t="shared" si="1001"/>
        <v>0.503759398496241</v>
      </c>
      <c r="NG933" s="1">
        <f t="shared" si="1002"/>
        <v>0.733933483370843</v>
      </c>
      <c r="NJ933" s="6">
        <f t="shared" si="1003"/>
        <v>0.734406438631791</v>
      </c>
      <c r="NM933" s="6">
        <f t="shared" si="1004"/>
        <v>0.692193087008343</v>
      </c>
      <c r="NP933" s="6">
        <f t="shared" si="1005"/>
        <v>0.623151668779045</v>
      </c>
      <c r="NS933" s="6">
        <f t="shared" si="1006"/>
        <v>0.552238805970149</v>
      </c>
      <c r="OO933" s="1">
        <f t="shared" si="1007"/>
        <v>0.734406438631791</v>
      </c>
      <c r="PW933" s="1">
        <f t="shared" si="1008"/>
        <v>0.692193087008343</v>
      </c>
      <c r="RE933" s="1">
        <f t="shared" si="1009"/>
        <v>0.623151668779045</v>
      </c>
      <c r="SM933" s="1">
        <f t="shared" si="1010"/>
        <v>0.552238805970149</v>
      </c>
      <c r="TW933" s="1">
        <f t="shared" si="1011"/>
        <v>0.734976112647725</v>
      </c>
      <c r="TZ933" s="6">
        <f t="shared" si="1012"/>
        <v>0.733501259445844</v>
      </c>
      <c r="UC933" s="6">
        <f t="shared" si="1013"/>
        <v>0.692354927847713</v>
      </c>
      <c r="UF933" s="6">
        <f t="shared" si="1014"/>
        <v>0.62400354295837</v>
      </c>
      <c r="UI933" s="6">
        <f t="shared" si="1015"/>
        <v>0.554609929078014</v>
      </c>
      <c r="VE933" s="1">
        <f t="shared" si="1016"/>
        <v>0.733501259445844</v>
      </c>
      <c r="WM933" s="1">
        <f t="shared" si="1017"/>
        <v>0.692354927847713</v>
      </c>
      <c r="XU933" s="1">
        <f t="shared" si="1018"/>
        <v>0.62400354295837</v>
      </c>
      <c r="ZC933" s="1">
        <f t="shared" si="1019"/>
        <v>0.554609929078014</v>
      </c>
    </row>
    <row r="934" spans="27:679">
      <c r="AA934" s="1">
        <f t="shared" si="984"/>
        <v>0.7289769683985</v>
      </c>
      <c r="AD934" s="6">
        <f t="shared" si="985"/>
        <v>0.73528642427413</v>
      </c>
      <c r="AG934" s="6">
        <f t="shared" si="986"/>
        <v>0.683974358974359</v>
      </c>
      <c r="AJ934" s="6">
        <f t="shared" si="987"/>
        <v>0.60996835443038</v>
      </c>
      <c r="AM934" s="6">
        <f t="shared" si="988"/>
        <v>0.493870402802102</v>
      </c>
      <c r="BI934" s="1">
        <f t="shared" si="989"/>
        <v>0.73528642427413</v>
      </c>
      <c r="CQ934" s="1">
        <f t="shared" si="990"/>
        <v>0.683974358974359</v>
      </c>
      <c r="DY934" s="1">
        <f t="shared" si="991"/>
        <v>0.60996835443038</v>
      </c>
      <c r="FG934" s="1">
        <f t="shared" si="992"/>
        <v>0.493870402802102</v>
      </c>
      <c r="GQ934" s="1">
        <f t="shared" si="993"/>
        <v>0.730184147317854</v>
      </c>
      <c r="GT934" s="6">
        <f t="shared" si="994"/>
        <v>0.734282018111255</v>
      </c>
      <c r="GW934" s="6">
        <f t="shared" si="995"/>
        <v>0.684824902723735</v>
      </c>
      <c r="GZ934" s="6">
        <f t="shared" si="996"/>
        <v>0.608766898811962</v>
      </c>
      <c r="HC934" s="6">
        <f t="shared" si="997"/>
        <v>0.496153846153846</v>
      </c>
      <c r="HY934" s="1">
        <f t="shared" si="998"/>
        <v>0.734282018111255</v>
      </c>
      <c r="JG934" s="1">
        <f t="shared" si="999"/>
        <v>0.684824902723735</v>
      </c>
      <c r="KO934" s="1">
        <f t="shared" si="1000"/>
        <v>0.608766898811962</v>
      </c>
      <c r="LW934" s="1">
        <f t="shared" si="1001"/>
        <v>0.496153846153846</v>
      </c>
      <c r="NG934" s="1">
        <f t="shared" si="1002"/>
        <v>0.73414271555996</v>
      </c>
      <c r="NJ934" s="6">
        <f t="shared" si="1003"/>
        <v>0.734771573604061</v>
      </c>
      <c r="NM934" s="6">
        <f t="shared" si="1004"/>
        <v>0.691903584672435</v>
      </c>
      <c r="NP934" s="6">
        <f t="shared" si="1005"/>
        <v>0.616977225672878</v>
      </c>
      <c r="NS934" s="6">
        <f t="shared" si="1006"/>
        <v>0.545578231292517</v>
      </c>
      <c r="OO934" s="1">
        <f t="shared" si="1007"/>
        <v>0.734771573604061</v>
      </c>
      <c r="PW934" s="1">
        <f t="shared" si="1008"/>
        <v>0.691903584672435</v>
      </c>
      <c r="RE934" s="1">
        <f t="shared" si="1009"/>
        <v>0.616977225672878</v>
      </c>
      <c r="SM934" s="1">
        <f t="shared" si="1010"/>
        <v>0.545578231292517</v>
      </c>
      <c r="TW934" s="1">
        <f t="shared" si="1011"/>
        <v>0.733637747336377</v>
      </c>
      <c r="TZ934" s="6">
        <f t="shared" si="1012"/>
        <v>0.734495641344956</v>
      </c>
      <c r="UC934" s="6">
        <f t="shared" si="1013"/>
        <v>0.693116922152089</v>
      </c>
      <c r="UF934" s="6">
        <f t="shared" si="1014"/>
        <v>0.619110523998239</v>
      </c>
      <c r="UI934" s="6">
        <f t="shared" si="1015"/>
        <v>0.544412607449857</v>
      </c>
      <c r="VE934" s="1">
        <f t="shared" si="1016"/>
        <v>0.734495641344956</v>
      </c>
      <c r="WM934" s="1">
        <f t="shared" si="1017"/>
        <v>0.693116922152089</v>
      </c>
      <c r="XU934" s="1">
        <f t="shared" si="1018"/>
        <v>0.619110523998239</v>
      </c>
      <c r="ZC934" s="1">
        <f t="shared" si="1019"/>
        <v>0.544412607449857</v>
      </c>
    </row>
    <row r="935" spans="27:679">
      <c r="AA935" s="1">
        <f t="shared" si="984"/>
        <v>0.731523783929051</v>
      </c>
      <c r="AD935" s="6">
        <f t="shared" si="985"/>
        <v>0.73326414115205</v>
      </c>
      <c r="AG935" s="6">
        <f t="shared" si="986"/>
        <v>0.688067647979956</v>
      </c>
      <c r="AJ935" s="6">
        <f t="shared" si="987"/>
        <v>0.606522659889877</v>
      </c>
      <c r="AM935" s="6">
        <f t="shared" si="988"/>
        <v>0.49814126394052</v>
      </c>
      <c r="BI935" s="1">
        <f t="shared" si="989"/>
        <v>0.73326414115205</v>
      </c>
      <c r="CQ935" s="1">
        <f t="shared" si="990"/>
        <v>0.688067647979956</v>
      </c>
      <c r="DY935" s="1">
        <f t="shared" si="991"/>
        <v>0.606522659889877</v>
      </c>
      <c r="FG935" s="1">
        <f t="shared" si="992"/>
        <v>0.49814126394052</v>
      </c>
      <c r="GQ935" s="1">
        <f t="shared" si="993"/>
        <v>0.73241306079108</v>
      </c>
      <c r="GT935" s="6">
        <f t="shared" si="994"/>
        <v>0.733542319749216</v>
      </c>
      <c r="GW935" s="6">
        <f t="shared" si="995"/>
        <v>0.687116564417178</v>
      </c>
      <c r="GZ935" s="6">
        <f t="shared" si="996"/>
        <v>0.603782080144079</v>
      </c>
      <c r="HC935" s="6">
        <f t="shared" si="997"/>
        <v>0.492565055762082</v>
      </c>
      <c r="HY935" s="1">
        <f t="shared" si="998"/>
        <v>0.733542319749216</v>
      </c>
      <c r="JG935" s="1">
        <f t="shared" si="999"/>
        <v>0.687116564417178</v>
      </c>
      <c r="KO935" s="1">
        <f t="shared" si="1000"/>
        <v>0.603782080144079</v>
      </c>
      <c r="LW935" s="1">
        <f t="shared" si="1001"/>
        <v>0.492565055762082</v>
      </c>
      <c r="NG935" s="1">
        <f t="shared" si="1002"/>
        <v>0.732723577235772</v>
      </c>
      <c r="NJ935" s="6">
        <f t="shared" si="1003"/>
        <v>0.73542034839687</v>
      </c>
      <c r="NM935" s="6">
        <f t="shared" si="1004"/>
        <v>0.693514328808446</v>
      </c>
      <c r="NP935" s="6">
        <f t="shared" si="1005"/>
        <v>0.621886484279298</v>
      </c>
      <c r="NS935" s="6">
        <f t="shared" si="1006"/>
        <v>0.543175487465181</v>
      </c>
      <c r="OO935" s="1">
        <f t="shared" si="1007"/>
        <v>0.73542034839687</v>
      </c>
      <c r="PW935" s="1">
        <f t="shared" si="1008"/>
        <v>0.693514328808446</v>
      </c>
      <c r="RE935" s="1">
        <f t="shared" si="1009"/>
        <v>0.621886484279298</v>
      </c>
      <c r="SM935" s="1">
        <f t="shared" si="1010"/>
        <v>0.543175487465181</v>
      </c>
      <c r="TW935" s="1">
        <f t="shared" si="1011"/>
        <v>0.732344810253833</v>
      </c>
      <c r="TZ935" s="6">
        <f t="shared" si="1012"/>
        <v>0.735726751433558</v>
      </c>
      <c r="UC935" s="6">
        <f t="shared" si="1013"/>
        <v>0.691460055096419</v>
      </c>
      <c r="UF935" s="6">
        <f t="shared" si="1014"/>
        <v>0.621621621621622</v>
      </c>
      <c r="UI935" s="6">
        <f t="shared" si="1015"/>
        <v>0.545189504373178</v>
      </c>
      <c r="VE935" s="1">
        <f t="shared" si="1016"/>
        <v>0.735726751433558</v>
      </c>
      <c r="WM935" s="1">
        <f t="shared" si="1017"/>
        <v>0.691460055096419</v>
      </c>
      <c r="XU935" s="1">
        <f t="shared" si="1018"/>
        <v>0.621621621621622</v>
      </c>
      <c r="ZC935" s="1">
        <f t="shared" si="1019"/>
        <v>0.545189504373178</v>
      </c>
    </row>
    <row r="936" spans="27:679">
      <c r="AA936" s="1">
        <f t="shared" si="984"/>
        <v>0.730992608236536</v>
      </c>
      <c r="AD936" s="6">
        <f t="shared" si="985"/>
        <v>0.732919254658385</v>
      </c>
      <c r="AG936" s="6">
        <f t="shared" si="986"/>
        <v>0.682190882256478</v>
      </c>
      <c r="AJ936" s="6">
        <f t="shared" si="987"/>
        <v>0.607631688096226</v>
      </c>
      <c r="AM936" s="6">
        <f t="shared" si="988"/>
        <v>0.498091603053435</v>
      </c>
      <c r="BI936" s="1">
        <f t="shared" si="989"/>
        <v>0.732919254658385</v>
      </c>
      <c r="CQ936" s="1">
        <f t="shared" si="990"/>
        <v>0.682190882256478</v>
      </c>
      <c r="DY936" s="1">
        <f t="shared" si="991"/>
        <v>0.607631688096226</v>
      </c>
      <c r="FG936" s="1">
        <f t="shared" si="992"/>
        <v>0.498091603053435</v>
      </c>
      <c r="GQ936" s="1">
        <f t="shared" si="993"/>
        <v>0.729331226961559</v>
      </c>
      <c r="GT936" s="6">
        <f t="shared" si="994"/>
        <v>0.73215216258468</v>
      </c>
      <c r="GW936" s="6">
        <f t="shared" si="995"/>
        <v>0.683471601786854</v>
      </c>
      <c r="GZ936" s="6">
        <f t="shared" si="996"/>
        <v>0.60548885077187</v>
      </c>
      <c r="HC936" s="6">
        <f t="shared" si="997"/>
        <v>0.496212121212121</v>
      </c>
      <c r="HY936" s="1">
        <f t="shared" si="998"/>
        <v>0.73215216258468</v>
      </c>
      <c r="JG936" s="1">
        <f t="shared" si="999"/>
        <v>0.683471601786854</v>
      </c>
      <c r="KO936" s="1">
        <f t="shared" si="1000"/>
        <v>0.60548885077187</v>
      </c>
      <c r="LW936" s="1">
        <f t="shared" si="1001"/>
        <v>0.496212121212121</v>
      </c>
      <c r="NG936" s="1">
        <f t="shared" si="1002"/>
        <v>0.733400150338261</v>
      </c>
      <c r="NJ936" s="6">
        <f t="shared" si="1003"/>
        <v>0.734591194968553</v>
      </c>
      <c r="NM936" s="6">
        <f t="shared" si="1004"/>
        <v>0.690791499846012</v>
      </c>
      <c r="NP936" s="6">
        <f t="shared" si="1005"/>
        <v>0.619527145359019</v>
      </c>
      <c r="NS936" s="6">
        <f t="shared" si="1006"/>
        <v>0.542372881355932</v>
      </c>
      <c r="OO936" s="1">
        <f t="shared" si="1007"/>
        <v>0.734591194968553</v>
      </c>
      <c r="PW936" s="1">
        <f t="shared" si="1008"/>
        <v>0.690791499846012</v>
      </c>
      <c r="RE936" s="1">
        <f t="shared" si="1009"/>
        <v>0.619527145359019</v>
      </c>
      <c r="SM936" s="1">
        <f t="shared" si="1010"/>
        <v>0.542372881355932</v>
      </c>
      <c r="TW936" s="1">
        <f t="shared" si="1011"/>
        <v>0.734013436178154</v>
      </c>
      <c r="TZ936" s="6">
        <f t="shared" si="1012"/>
        <v>0.733903420523139</v>
      </c>
      <c r="UC936" s="6">
        <f t="shared" si="1013"/>
        <v>0.692846270928463</v>
      </c>
      <c r="UF936" s="6">
        <f t="shared" si="1014"/>
        <v>0.616507067943456</v>
      </c>
      <c r="UI936" s="6">
        <f t="shared" si="1015"/>
        <v>0.543446244477172</v>
      </c>
      <c r="VE936" s="1">
        <f t="shared" si="1016"/>
        <v>0.733903420523139</v>
      </c>
      <c r="WM936" s="1">
        <f t="shared" si="1017"/>
        <v>0.692846270928463</v>
      </c>
      <c r="XU936" s="1">
        <f t="shared" si="1018"/>
        <v>0.616507067943456</v>
      </c>
      <c r="ZC936" s="1">
        <f t="shared" si="1019"/>
        <v>0.543446244477172</v>
      </c>
    </row>
    <row r="937" spans="27:679">
      <c r="AA937" s="1">
        <f t="shared" si="984"/>
        <v>0.726203501094092</v>
      </c>
      <c r="AD937" s="6">
        <f t="shared" si="985"/>
        <v>0.729598707244815</v>
      </c>
      <c r="AG937" s="6">
        <f t="shared" si="986"/>
        <v>0.671428571428571</v>
      </c>
      <c r="AJ937" s="6">
        <f t="shared" si="987"/>
        <v>0.614862165401518</v>
      </c>
      <c r="AM937" s="6">
        <f t="shared" si="988"/>
        <v>0.497053045186641</v>
      </c>
      <c r="BI937" s="1">
        <f t="shared" si="989"/>
        <v>0.729598707244815</v>
      </c>
      <c r="CQ937" s="1">
        <f t="shared" si="990"/>
        <v>0.671428571428571</v>
      </c>
      <c r="DY937" s="1">
        <f t="shared" si="991"/>
        <v>0.614862165401518</v>
      </c>
      <c r="FG937" s="1">
        <f t="shared" si="992"/>
        <v>0.497053045186641</v>
      </c>
      <c r="GQ937" s="1">
        <f t="shared" si="993"/>
        <v>0.722963383479989</v>
      </c>
      <c r="GT937" s="6">
        <f t="shared" si="994"/>
        <v>0.728163493840985</v>
      </c>
      <c r="GW937" s="6">
        <f t="shared" si="995"/>
        <v>0.669094693028096</v>
      </c>
      <c r="GZ937" s="6">
        <f t="shared" si="996"/>
        <v>0.609726688102894</v>
      </c>
      <c r="HC937" s="6">
        <f t="shared" si="997"/>
        <v>0.493449781659389</v>
      </c>
      <c r="HY937" s="1">
        <f t="shared" si="998"/>
        <v>0.728163493840985</v>
      </c>
      <c r="JG937" s="1">
        <f t="shared" si="999"/>
        <v>0.669094693028096</v>
      </c>
      <c r="KO937" s="1">
        <f t="shared" si="1000"/>
        <v>0.609726688102894</v>
      </c>
      <c r="LW937" s="1">
        <f t="shared" si="1001"/>
        <v>0.493449781659389</v>
      </c>
      <c r="NG937" s="1">
        <f t="shared" si="1002"/>
        <v>0.729351969504447</v>
      </c>
      <c r="NJ937" s="6">
        <f t="shared" si="1003"/>
        <v>0.732943469785575</v>
      </c>
      <c r="NM937" s="6">
        <f t="shared" si="1004"/>
        <v>0.685897435897436</v>
      </c>
      <c r="NP937" s="6">
        <f t="shared" si="1005"/>
        <v>0.623070325900515</v>
      </c>
      <c r="NS937" s="6">
        <f t="shared" si="1006"/>
        <v>0.547353760445683</v>
      </c>
      <c r="OO937" s="1">
        <f t="shared" si="1007"/>
        <v>0.732943469785575</v>
      </c>
      <c r="PW937" s="1">
        <f t="shared" si="1008"/>
        <v>0.685897435897436</v>
      </c>
      <c r="RE937" s="1">
        <f t="shared" si="1009"/>
        <v>0.623070325900515</v>
      </c>
      <c r="SM937" s="1">
        <f t="shared" si="1010"/>
        <v>0.547353760445683</v>
      </c>
      <c r="TW937" s="1">
        <f t="shared" si="1011"/>
        <v>0.72921052631579</v>
      </c>
      <c r="TZ937" s="6">
        <f t="shared" si="1012"/>
        <v>0.73286467486819</v>
      </c>
      <c r="UC937" s="6">
        <f t="shared" si="1013"/>
        <v>0.685144124168514</v>
      </c>
      <c r="UF937" s="6">
        <f t="shared" si="1014"/>
        <v>0.615829257447755</v>
      </c>
      <c r="UI937" s="6">
        <f t="shared" si="1015"/>
        <v>0.544525547445255</v>
      </c>
      <c r="VE937" s="1">
        <f t="shared" si="1016"/>
        <v>0.73286467486819</v>
      </c>
      <c r="WM937" s="1">
        <f t="shared" si="1017"/>
        <v>0.685144124168514</v>
      </c>
      <c r="XU937" s="1">
        <f t="shared" si="1018"/>
        <v>0.615829257447755</v>
      </c>
      <c r="ZC937" s="1">
        <f t="shared" si="1019"/>
        <v>0.544525547445255</v>
      </c>
    </row>
    <row r="938" spans="27:679">
      <c r="AA938" s="1">
        <f t="shared" si="984"/>
        <v>0.723173050801413</v>
      </c>
      <c r="AD938" s="6">
        <f t="shared" si="985"/>
        <v>0.727686947199142</v>
      </c>
      <c r="AG938" s="6">
        <f t="shared" si="986"/>
        <v>0.670012953367876</v>
      </c>
      <c r="AJ938" s="6">
        <f t="shared" si="987"/>
        <v>0.598300970873786</v>
      </c>
      <c r="AM938" s="6">
        <f t="shared" si="988"/>
        <v>0.490945674044266</v>
      </c>
      <c r="BI938" s="1">
        <f t="shared" si="989"/>
        <v>0.727686947199142</v>
      </c>
      <c r="CQ938" s="1">
        <f t="shared" si="990"/>
        <v>0.670012953367876</v>
      </c>
      <c r="DY938" s="1">
        <f t="shared" si="991"/>
        <v>0.598300970873786</v>
      </c>
      <c r="FG938" s="1">
        <f t="shared" si="992"/>
        <v>0.490945674044266</v>
      </c>
      <c r="GQ938" s="1">
        <f t="shared" si="993"/>
        <v>0.723119777158774</v>
      </c>
      <c r="GT938" s="6">
        <f t="shared" si="994"/>
        <v>0.729310822031553</v>
      </c>
      <c r="GW938" s="6">
        <f t="shared" si="995"/>
        <v>0.669011725293132</v>
      </c>
      <c r="GZ938" s="6">
        <f t="shared" si="996"/>
        <v>0.607323232323232</v>
      </c>
      <c r="HC938" s="6">
        <f t="shared" si="997"/>
        <v>0.505567928730512</v>
      </c>
      <c r="HY938" s="1">
        <f t="shared" si="998"/>
        <v>0.729310822031553</v>
      </c>
      <c r="JG938" s="1">
        <f t="shared" si="999"/>
        <v>0.669011725293132</v>
      </c>
      <c r="KO938" s="1">
        <f t="shared" si="1000"/>
        <v>0.607323232323232</v>
      </c>
      <c r="LW938" s="1">
        <f t="shared" si="1001"/>
        <v>0.505567928730512</v>
      </c>
      <c r="NG938" s="1">
        <f t="shared" si="1002"/>
        <v>0.728385615914308</v>
      </c>
      <c r="NJ938" s="6">
        <f t="shared" si="1003"/>
        <v>0.730193236714976</v>
      </c>
      <c r="NM938" s="6">
        <f t="shared" si="1004"/>
        <v>0.688867745004757</v>
      </c>
      <c r="NP938" s="6">
        <f t="shared" si="1005"/>
        <v>0.620689655172414</v>
      </c>
      <c r="NS938" s="6">
        <f t="shared" si="1006"/>
        <v>0.546742209631728</v>
      </c>
      <c r="OO938" s="1">
        <f t="shared" si="1007"/>
        <v>0.730193236714976</v>
      </c>
      <c r="PW938" s="1">
        <f t="shared" si="1008"/>
        <v>0.688867745004757</v>
      </c>
      <c r="RE938" s="1">
        <f t="shared" si="1009"/>
        <v>0.620689655172414</v>
      </c>
      <c r="SM938" s="1">
        <f t="shared" si="1010"/>
        <v>0.546742209631728</v>
      </c>
      <c r="TW938" s="1">
        <f t="shared" si="1011"/>
        <v>0.729008631964426</v>
      </c>
      <c r="TZ938" s="6">
        <f t="shared" si="1012"/>
        <v>0.730456226880395</v>
      </c>
      <c r="UC938" s="6">
        <f t="shared" si="1013"/>
        <v>0.686902012537116</v>
      </c>
      <c r="UF938" s="6">
        <f t="shared" si="1014"/>
        <v>0.621452420701169</v>
      </c>
      <c r="UI938" s="6">
        <f t="shared" si="1015"/>
        <v>0.557017543859649</v>
      </c>
      <c r="VE938" s="1">
        <f t="shared" si="1016"/>
        <v>0.730456226880395</v>
      </c>
      <c r="WM938" s="1">
        <f t="shared" si="1017"/>
        <v>0.686902012537116</v>
      </c>
      <c r="XU938" s="1">
        <f t="shared" si="1018"/>
        <v>0.621452420701169</v>
      </c>
      <c r="ZC938" s="1">
        <f t="shared" si="1019"/>
        <v>0.557017543859649</v>
      </c>
    </row>
    <row r="939" spans="27:679">
      <c r="AA939" s="1">
        <f t="shared" si="984"/>
        <v>0.72457857531267</v>
      </c>
      <c r="AD939" s="6">
        <f t="shared" si="985"/>
        <v>0.728298844396667</v>
      </c>
      <c r="AG939" s="6">
        <f t="shared" si="986"/>
        <v>0.670903010033445</v>
      </c>
      <c r="AJ939" s="6">
        <f t="shared" si="987"/>
        <v>0.624166666666667</v>
      </c>
      <c r="AM939" s="6">
        <f t="shared" si="988"/>
        <v>0.501014198782961</v>
      </c>
      <c r="BI939" s="1">
        <f t="shared" si="989"/>
        <v>0.728298844396667</v>
      </c>
      <c r="CQ939" s="1">
        <f t="shared" si="990"/>
        <v>0.670903010033445</v>
      </c>
      <c r="DY939" s="1">
        <f t="shared" si="991"/>
        <v>0.624166666666667</v>
      </c>
      <c r="FG939" s="1">
        <f t="shared" si="992"/>
        <v>0.501014198782961</v>
      </c>
      <c r="GQ939" s="1">
        <f t="shared" si="993"/>
        <v>0.72640180332488</v>
      </c>
      <c r="GT939" s="6">
        <f t="shared" si="994"/>
        <v>0.728155339805825</v>
      </c>
      <c r="GW939" s="6">
        <f t="shared" si="995"/>
        <v>0.669115075201119</v>
      </c>
      <c r="GZ939" s="6">
        <f t="shared" si="996"/>
        <v>0.612093788564377</v>
      </c>
      <c r="HC939" s="6">
        <f t="shared" si="997"/>
        <v>0.495495495495495</v>
      </c>
      <c r="HY939" s="1">
        <f t="shared" si="998"/>
        <v>0.728155339805825</v>
      </c>
      <c r="JG939" s="1">
        <f t="shared" si="999"/>
        <v>0.669115075201119</v>
      </c>
      <c r="KO939" s="1">
        <f t="shared" si="1000"/>
        <v>0.612093788564377</v>
      </c>
      <c r="LW939" s="1">
        <f t="shared" si="1001"/>
        <v>0.495495495495495</v>
      </c>
      <c r="NG939" s="1">
        <f t="shared" si="1002"/>
        <v>0.72708705642073</v>
      </c>
      <c r="NJ939" s="6">
        <f t="shared" si="1003"/>
        <v>0.730185497470489</v>
      </c>
      <c r="NM939" s="6">
        <f t="shared" si="1004"/>
        <v>0.691525423728814</v>
      </c>
      <c r="NP939" s="6">
        <f t="shared" si="1005"/>
        <v>0.618947368421053</v>
      </c>
      <c r="NS939" s="6">
        <f t="shared" si="1006"/>
        <v>0.543065693430657</v>
      </c>
      <c r="OO939" s="1">
        <f t="shared" si="1007"/>
        <v>0.730185497470489</v>
      </c>
      <c r="PW939" s="1">
        <f t="shared" si="1008"/>
        <v>0.691525423728814</v>
      </c>
      <c r="RE939" s="1">
        <f t="shared" si="1009"/>
        <v>0.618947368421053</v>
      </c>
      <c r="SM939" s="1">
        <f t="shared" si="1010"/>
        <v>0.543065693430657</v>
      </c>
      <c r="TW939" s="1">
        <f t="shared" si="1011"/>
        <v>0.728155339805825</v>
      </c>
      <c r="TZ939" s="6">
        <f t="shared" si="1012"/>
        <v>0.73128078817734</v>
      </c>
      <c r="UC939" s="6">
        <f t="shared" si="1013"/>
        <v>0.681311684177014</v>
      </c>
      <c r="UF939" s="6">
        <f t="shared" si="1014"/>
        <v>0.616299559471366</v>
      </c>
      <c r="UI939" s="6">
        <f t="shared" si="1015"/>
        <v>0.545864661654135</v>
      </c>
      <c r="VE939" s="1">
        <f t="shared" si="1016"/>
        <v>0.73128078817734</v>
      </c>
      <c r="WM939" s="1">
        <f t="shared" si="1017"/>
        <v>0.681311684177014</v>
      </c>
      <c r="XU939" s="1">
        <f t="shared" si="1018"/>
        <v>0.616299559471366</v>
      </c>
      <c r="ZC939" s="1">
        <f t="shared" si="1019"/>
        <v>0.545864661654135</v>
      </c>
    </row>
    <row r="940" spans="27:679">
      <c r="AA940" s="1">
        <f t="shared" si="984"/>
        <v>0.718601398601399</v>
      </c>
      <c r="AD940" s="6">
        <f t="shared" si="985"/>
        <v>0.725354068314357</v>
      </c>
      <c r="AG940" s="6">
        <f t="shared" si="986"/>
        <v>0.647186147186147</v>
      </c>
      <c r="AJ940" s="6">
        <f t="shared" si="987"/>
        <v>0.55316742081448</v>
      </c>
      <c r="AM940" s="6">
        <f t="shared" si="988"/>
        <v>0.446064139941691</v>
      </c>
      <c r="BI940" s="1">
        <f t="shared" si="989"/>
        <v>0.725354068314357</v>
      </c>
      <c r="CQ940" s="1">
        <f t="shared" si="990"/>
        <v>0.647186147186147</v>
      </c>
      <c r="DY940" s="1">
        <f t="shared" si="991"/>
        <v>0.55316742081448</v>
      </c>
      <c r="FG940" s="1">
        <f t="shared" si="992"/>
        <v>0.446064139941691</v>
      </c>
      <c r="GQ940" s="1">
        <f t="shared" si="993"/>
        <v>0.721311475409836</v>
      </c>
      <c r="GT940" s="6">
        <f t="shared" si="994"/>
        <v>0.72551285755562</v>
      </c>
      <c r="GW940" s="6">
        <f t="shared" si="995"/>
        <v>0.649155722326454</v>
      </c>
      <c r="GZ940" s="6">
        <f t="shared" si="996"/>
        <v>0.55439459127228</v>
      </c>
      <c r="HC940" s="6">
        <f t="shared" si="997"/>
        <v>0.444805194805195</v>
      </c>
      <c r="HY940" s="1">
        <f t="shared" si="998"/>
        <v>0.72551285755562</v>
      </c>
      <c r="JG940" s="1">
        <f t="shared" si="999"/>
        <v>0.649155722326454</v>
      </c>
      <c r="KO940" s="1">
        <f t="shared" si="1000"/>
        <v>0.55439459127228</v>
      </c>
      <c r="LW940" s="1">
        <f t="shared" si="1001"/>
        <v>0.444805194805195</v>
      </c>
      <c r="NG940" s="1">
        <f t="shared" si="1002"/>
        <v>0.723948811700183</v>
      </c>
      <c r="NJ940" s="6">
        <f t="shared" si="1003"/>
        <v>0.728660826032541</v>
      </c>
      <c r="NM940" s="6">
        <f t="shared" si="1004"/>
        <v>0.670372792674951</v>
      </c>
      <c r="NP940" s="6">
        <f t="shared" si="1005"/>
        <v>0.57059136920618</v>
      </c>
      <c r="NS940" s="6">
        <f t="shared" si="1006"/>
        <v>0.536283185840708</v>
      </c>
      <c r="OO940" s="1">
        <f t="shared" si="1007"/>
        <v>0.728660826032541</v>
      </c>
      <c r="PW940" s="1">
        <f t="shared" si="1008"/>
        <v>0.670372792674951</v>
      </c>
      <c r="RE940" s="1">
        <f t="shared" si="1009"/>
        <v>0.57059136920618</v>
      </c>
      <c r="SM940" s="1">
        <f t="shared" si="1010"/>
        <v>0.536283185840708</v>
      </c>
      <c r="TW940" s="1">
        <f t="shared" si="1011"/>
        <v>0.726142200594755</v>
      </c>
      <c r="TZ940" s="6">
        <f t="shared" si="1012"/>
        <v>0.728449391664509</v>
      </c>
      <c r="UC940" s="6">
        <f t="shared" si="1013"/>
        <v>0.665299145299145</v>
      </c>
      <c r="UF940" s="6">
        <f t="shared" si="1014"/>
        <v>0.573743016759776</v>
      </c>
      <c r="UI940" s="6">
        <f t="shared" si="1015"/>
        <v>0.520992366412214</v>
      </c>
      <c r="VE940" s="1">
        <f t="shared" si="1016"/>
        <v>0.728449391664509</v>
      </c>
      <c r="WM940" s="1">
        <f t="shared" si="1017"/>
        <v>0.665299145299145</v>
      </c>
      <c r="XU940" s="1">
        <f t="shared" si="1018"/>
        <v>0.573743016759776</v>
      </c>
      <c r="ZC940" s="1">
        <f t="shared" si="1019"/>
        <v>0.520992366412214</v>
      </c>
    </row>
    <row r="941" spans="27:679">
      <c r="AA941" s="1">
        <f t="shared" si="984"/>
        <v>0.722268326417704</v>
      </c>
      <c r="AD941" s="6">
        <f t="shared" si="985"/>
        <v>0.72757022088901</v>
      </c>
      <c r="AG941" s="6">
        <f t="shared" si="986"/>
        <v>0.649116607773852</v>
      </c>
      <c r="AJ941" s="6">
        <f t="shared" si="987"/>
        <v>0.559582646897309</v>
      </c>
      <c r="AM941" s="6">
        <f t="shared" si="988"/>
        <v>0.447530864197531</v>
      </c>
      <c r="BI941" s="1">
        <f t="shared" si="989"/>
        <v>0.72757022088901</v>
      </c>
      <c r="CQ941" s="1">
        <f t="shared" si="990"/>
        <v>0.649116607773852</v>
      </c>
      <c r="DY941" s="1">
        <f t="shared" si="991"/>
        <v>0.559582646897309</v>
      </c>
      <c r="FG941" s="1">
        <f t="shared" si="992"/>
        <v>0.447530864197531</v>
      </c>
      <c r="GQ941" s="1">
        <f t="shared" si="993"/>
        <v>0.720651242502142</v>
      </c>
      <c r="GT941" s="6">
        <f t="shared" si="994"/>
        <v>0.723825693265422</v>
      </c>
      <c r="GW941" s="6">
        <f t="shared" si="995"/>
        <v>0.649435748088824</v>
      </c>
      <c r="GZ941" s="6">
        <f t="shared" si="996"/>
        <v>0.55011655011655</v>
      </c>
      <c r="HC941" s="6">
        <f t="shared" si="997"/>
        <v>0.447653429602888</v>
      </c>
      <c r="HY941" s="1">
        <f t="shared" si="998"/>
        <v>0.723825693265422</v>
      </c>
      <c r="JG941" s="1">
        <f t="shared" si="999"/>
        <v>0.649435748088824</v>
      </c>
      <c r="KO941" s="1">
        <f t="shared" si="1000"/>
        <v>0.55011655011655</v>
      </c>
      <c r="LW941" s="1">
        <f t="shared" si="1001"/>
        <v>0.447653429602888</v>
      </c>
      <c r="NG941" s="1">
        <f t="shared" si="1002"/>
        <v>0.723298429319372</v>
      </c>
      <c r="NJ941" s="6">
        <f t="shared" si="1003"/>
        <v>0.728944099378882</v>
      </c>
      <c r="NM941" s="6">
        <f t="shared" si="1004"/>
        <v>0.667002688172043</v>
      </c>
      <c r="NP941" s="6">
        <f t="shared" si="1005"/>
        <v>0.568306010928962</v>
      </c>
      <c r="NS941" s="6">
        <f t="shared" si="1006"/>
        <v>0.518115942028985</v>
      </c>
      <c r="OO941" s="1">
        <f t="shared" si="1007"/>
        <v>0.728944099378882</v>
      </c>
      <c r="PW941" s="1">
        <f t="shared" si="1008"/>
        <v>0.667002688172043</v>
      </c>
      <c r="RE941" s="1">
        <f t="shared" si="1009"/>
        <v>0.568306010928962</v>
      </c>
      <c r="SM941" s="1">
        <f t="shared" si="1010"/>
        <v>0.518115942028985</v>
      </c>
      <c r="TW941" s="1">
        <f t="shared" si="1011"/>
        <v>0.726951319010062</v>
      </c>
      <c r="TZ941" s="6">
        <f t="shared" si="1012"/>
        <v>0.727669404517454</v>
      </c>
      <c r="UC941" s="6">
        <f t="shared" si="1013"/>
        <v>0.667606626718364</v>
      </c>
      <c r="UF941" s="6">
        <f t="shared" si="1014"/>
        <v>0.569240196078431</v>
      </c>
      <c r="UI941" s="6">
        <f t="shared" si="1015"/>
        <v>0.518590998043053</v>
      </c>
      <c r="VE941" s="1">
        <f t="shared" si="1016"/>
        <v>0.727669404517454</v>
      </c>
      <c r="WM941" s="1">
        <f t="shared" si="1017"/>
        <v>0.667606626718364</v>
      </c>
      <c r="XU941" s="1">
        <f t="shared" si="1018"/>
        <v>0.569240196078431</v>
      </c>
      <c r="ZC941" s="1">
        <f t="shared" si="1019"/>
        <v>0.518590998043053</v>
      </c>
    </row>
    <row r="942" spans="27:679">
      <c r="AA942" s="1">
        <f t="shared" si="984"/>
        <v>0.72114027660175</v>
      </c>
      <c r="AD942" s="6">
        <f t="shared" si="985"/>
        <v>0.728520450178424</v>
      </c>
      <c r="AG942" s="6">
        <f t="shared" si="986"/>
        <v>0.645985401459854</v>
      </c>
      <c r="AJ942" s="6">
        <f t="shared" si="987"/>
        <v>0.553227633069083</v>
      </c>
      <c r="AM942" s="6">
        <f t="shared" si="988"/>
        <v>0.445141065830721</v>
      </c>
      <c r="BI942" s="1">
        <f t="shared" si="989"/>
        <v>0.728520450178424</v>
      </c>
      <c r="CQ942" s="1">
        <f t="shared" si="990"/>
        <v>0.645985401459854</v>
      </c>
      <c r="DY942" s="1">
        <f t="shared" si="991"/>
        <v>0.553227633069083</v>
      </c>
      <c r="FG942" s="1">
        <f t="shared" si="992"/>
        <v>0.445141065830721</v>
      </c>
      <c r="GQ942" s="1">
        <f t="shared" si="993"/>
        <v>0.720383275261324</v>
      </c>
      <c r="GT942" s="6">
        <f t="shared" si="994"/>
        <v>0.724434259524492</v>
      </c>
      <c r="GW942" s="6">
        <f t="shared" si="995"/>
        <v>0.647306075659152</v>
      </c>
      <c r="GZ942" s="6">
        <f t="shared" si="996"/>
        <v>0.552351097178683</v>
      </c>
      <c r="HC942" s="6">
        <f t="shared" si="997"/>
        <v>0.442508710801394</v>
      </c>
      <c r="HY942" s="1">
        <f t="shared" si="998"/>
        <v>0.724434259524492</v>
      </c>
      <c r="JG942" s="1">
        <f t="shared" si="999"/>
        <v>0.647306075659152</v>
      </c>
      <c r="KO942" s="1">
        <f t="shared" si="1000"/>
        <v>0.552351097178683</v>
      </c>
      <c r="LW942" s="1">
        <f t="shared" si="1001"/>
        <v>0.442508710801394</v>
      </c>
      <c r="NG942" s="1">
        <f t="shared" si="1002"/>
        <v>0.723358449946179</v>
      </c>
      <c r="NJ942" s="6">
        <f t="shared" si="1003"/>
        <v>0.729829755736492</v>
      </c>
      <c r="NM942" s="6">
        <f t="shared" si="1004"/>
        <v>0.664804469273743</v>
      </c>
      <c r="NP942" s="6">
        <f t="shared" si="1005"/>
        <v>0.573056994818653</v>
      </c>
      <c r="NS942" s="6">
        <f t="shared" si="1006"/>
        <v>0.528028933092224</v>
      </c>
      <c r="OO942" s="1">
        <f t="shared" si="1007"/>
        <v>0.729829755736492</v>
      </c>
      <c r="PW942" s="1">
        <f t="shared" si="1008"/>
        <v>0.664804469273743</v>
      </c>
      <c r="RE942" s="1">
        <f t="shared" si="1009"/>
        <v>0.573056994818653</v>
      </c>
      <c r="SM942" s="1">
        <f t="shared" si="1010"/>
        <v>0.528028933092224</v>
      </c>
      <c r="TW942" s="1">
        <f t="shared" si="1011"/>
        <v>0.725860155382908</v>
      </c>
      <c r="TZ942" s="6">
        <f t="shared" si="1012"/>
        <v>0.729288809584502</v>
      </c>
      <c r="UC942" s="6">
        <f t="shared" si="1013"/>
        <v>0.669724770642202</v>
      </c>
      <c r="UF942" s="6">
        <f t="shared" si="1014"/>
        <v>0.569983136593592</v>
      </c>
      <c r="UI942" s="6">
        <f t="shared" si="1015"/>
        <v>0.53</v>
      </c>
      <c r="VE942" s="1">
        <f t="shared" si="1016"/>
        <v>0.729288809584502</v>
      </c>
      <c r="WM942" s="1">
        <f t="shared" si="1017"/>
        <v>0.669724770642202</v>
      </c>
      <c r="XU942" s="1">
        <f t="shared" si="1018"/>
        <v>0.569983136593592</v>
      </c>
      <c r="ZC942" s="1">
        <f t="shared" si="1019"/>
        <v>0.53</v>
      </c>
    </row>
    <row r="943" spans="27:679">
      <c r="AA943" s="1">
        <f t="shared" si="984"/>
        <v>0.705988023952096</v>
      </c>
      <c r="AD943" s="6">
        <f t="shared" si="985"/>
        <v>0.713368002447232</v>
      </c>
      <c r="AG943" s="6">
        <f t="shared" si="986"/>
        <v>0.588261253309797</v>
      </c>
      <c r="AJ943" s="6">
        <f t="shared" si="987"/>
        <v>0.404996214988645</v>
      </c>
      <c r="AM943" s="6">
        <f t="shared" si="988"/>
        <v>0.374531835205992</v>
      </c>
      <c r="BI943" s="1">
        <f t="shared" si="989"/>
        <v>0.713368002447232</v>
      </c>
      <c r="CQ943" s="1">
        <f t="shared" si="990"/>
        <v>0.588261253309797</v>
      </c>
      <c r="DY943" s="1">
        <f t="shared" si="991"/>
        <v>0.404996214988645</v>
      </c>
      <c r="FG943" s="1">
        <f t="shared" si="992"/>
        <v>0.374531835205992</v>
      </c>
      <c r="GQ943" s="1">
        <f t="shared" si="993"/>
        <v>0.703337453646477</v>
      </c>
      <c r="GT943" s="6">
        <f t="shared" si="994"/>
        <v>0.713961775186265</v>
      </c>
      <c r="GW943" s="6">
        <f t="shared" si="995"/>
        <v>0.576905095839177</v>
      </c>
      <c r="GZ943" s="6">
        <f t="shared" si="996"/>
        <v>0.403292181069959</v>
      </c>
      <c r="HC943" s="6">
        <f t="shared" si="997"/>
        <v>0.37344398340249</v>
      </c>
      <c r="HY943" s="1">
        <f t="shared" si="998"/>
        <v>0.713961775186265</v>
      </c>
      <c r="JG943" s="1">
        <f t="shared" si="999"/>
        <v>0.576905095839177</v>
      </c>
      <c r="KO943" s="1">
        <f t="shared" si="1000"/>
        <v>0.403292181069959</v>
      </c>
      <c r="LW943" s="1">
        <f t="shared" si="1001"/>
        <v>0.37344398340249</v>
      </c>
      <c r="NG943" s="1">
        <f t="shared" si="1002"/>
        <v>0.711634349030471</v>
      </c>
      <c r="NJ943" s="6">
        <f t="shared" si="1003"/>
        <v>0.721255274261603</v>
      </c>
      <c r="NM943" s="6">
        <f t="shared" si="1004"/>
        <v>0.631849315068493</v>
      </c>
      <c r="NP943" s="6">
        <f t="shared" si="1005"/>
        <v>0.441875</v>
      </c>
      <c r="NS943" s="6">
        <f t="shared" si="1006"/>
        <v>0.40990990990991</v>
      </c>
      <c r="OO943" s="1">
        <f t="shared" si="1007"/>
        <v>0.721255274261603</v>
      </c>
      <c r="PW943" s="1">
        <f t="shared" si="1008"/>
        <v>0.631849315068493</v>
      </c>
      <c r="RE943" s="1">
        <f t="shared" si="1009"/>
        <v>0.441875</v>
      </c>
      <c r="SM943" s="1">
        <f t="shared" si="1010"/>
        <v>0.40990990990991</v>
      </c>
      <c r="TW943" s="1">
        <f t="shared" si="1011"/>
        <v>0.713098308971052</v>
      </c>
      <c r="TZ943" s="6">
        <f t="shared" si="1012"/>
        <v>0.72311901504788</v>
      </c>
      <c r="UC943" s="6">
        <f t="shared" si="1013"/>
        <v>0.628283555235696</v>
      </c>
      <c r="UF943" s="6">
        <f t="shared" si="1014"/>
        <v>0.448808757244044</v>
      </c>
      <c r="UI943" s="6">
        <f t="shared" si="1015"/>
        <v>0.41421568627451</v>
      </c>
      <c r="VE943" s="1">
        <f t="shared" si="1016"/>
        <v>0.72311901504788</v>
      </c>
      <c r="WM943" s="1">
        <f t="shared" si="1017"/>
        <v>0.628283555235696</v>
      </c>
      <c r="XU943" s="1">
        <f t="shared" si="1018"/>
        <v>0.448808757244044</v>
      </c>
      <c r="ZC943" s="1">
        <f t="shared" si="1019"/>
        <v>0.41421568627451</v>
      </c>
    </row>
    <row r="944" spans="27:679">
      <c r="AA944" s="1">
        <f t="shared" si="984"/>
        <v>0.707064735441916</v>
      </c>
      <c r="AD944" s="6">
        <f t="shared" si="985"/>
        <v>0.717470983506414</v>
      </c>
      <c r="AG944" s="6">
        <f t="shared" si="986"/>
        <v>0.582159624413146</v>
      </c>
      <c r="AJ944" s="6">
        <f t="shared" si="987"/>
        <v>0.40948275862069</v>
      </c>
      <c r="AM944" s="6">
        <f t="shared" si="988"/>
        <v>0.372549019607843</v>
      </c>
      <c r="BI944" s="1">
        <f t="shared" si="989"/>
        <v>0.717470983506414</v>
      </c>
      <c r="CQ944" s="1">
        <f t="shared" si="990"/>
        <v>0.582159624413146</v>
      </c>
      <c r="DY944" s="1">
        <f t="shared" si="991"/>
        <v>0.40948275862069</v>
      </c>
      <c r="FG944" s="1">
        <f t="shared" si="992"/>
        <v>0.372549019607843</v>
      </c>
      <c r="GQ944" s="1">
        <f t="shared" si="993"/>
        <v>0.706838393130941</v>
      </c>
      <c r="GT944" s="6">
        <f t="shared" si="994"/>
        <v>0.716661437088171</v>
      </c>
      <c r="GW944" s="6">
        <f t="shared" si="995"/>
        <v>0.588155515370705</v>
      </c>
      <c r="GZ944" s="6">
        <f t="shared" si="996"/>
        <v>0.403263403263403</v>
      </c>
      <c r="HC944" s="6">
        <f t="shared" si="997"/>
        <v>0.371794871794872</v>
      </c>
      <c r="HY944" s="1">
        <f t="shared" si="998"/>
        <v>0.716661437088171</v>
      </c>
      <c r="JG944" s="1">
        <f t="shared" si="999"/>
        <v>0.588155515370705</v>
      </c>
      <c r="KO944" s="1">
        <f t="shared" si="1000"/>
        <v>0.403263403263403</v>
      </c>
      <c r="LW944" s="1">
        <f t="shared" si="1001"/>
        <v>0.371794871794872</v>
      </c>
      <c r="NG944" s="1">
        <f t="shared" si="1002"/>
        <v>0.715277777777778</v>
      </c>
      <c r="NJ944" s="6">
        <f t="shared" si="1003"/>
        <v>0.723749672689186</v>
      </c>
      <c r="NM944" s="6">
        <f t="shared" si="1004"/>
        <v>0.627527492018446</v>
      </c>
      <c r="NP944" s="6">
        <f t="shared" si="1005"/>
        <v>0.438676184295912</v>
      </c>
      <c r="NS944" s="6">
        <f t="shared" si="1006"/>
        <v>0.41505376344086</v>
      </c>
      <c r="OO944" s="1">
        <f t="shared" si="1007"/>
        <v>0.723749672689186</v>
      </c>
      <c r="PW944" s="1">
        <f t="shared" si="1008"/>
        <v>0.627527492018446</v>
      </c>
      <c r="RE944" s="1">
        <f t="shared" si="1009"/>
        <v>0.438676184295912</v>
      </c>
      <c r="SM944" s="1">
        <f t="shared" si="1010"/>
        <v>0.41505376344086</v>
      </c>
      <c r="TW944" s="1">
        <f t="shared" si="1011"/>
        <v>0.710933028048082</v>
      </c>
      <c r="TZ944" s="6">
        <f t="shared" si="1012"/>
        <v>0.724230254350736</v>
      </c>
      <c r="UC944" s="6">
        <f t="shared" si="1013"/>
        <v>0.625599409811877</v>
      </c>
      <c r="UF944" s="6">
        <f t="shared" si="1014"/>
        <v>0.442307692307692</v>
      </c>
      <c r="UI944" s="6">
        <f t="shared" si="1015"/>
        <v>0.417661097852029</v>
      </c>
      <c r="VE944" s="1">
        <f t="shared" si="1016"/>
        <v>0.724230254350736</v>
      </c>
      <c r="WM944" s="1">
        <f t="shared" si="1017"/>
        <v>0.625599409811877</v>
      </c>
      <c r="XU944" s="1">
        <f t="shared" si="1018"/>
        <v>0.442307692307692</v>
      </c>
      <c r="ZC944" s="1">
        <f t="shared" si="1019"/>
        <v>0.417661097852029</v>
      </c>
    </row>
    <row r="945" spans="27:679">
      <c r="AA945" s="1">
        <f t="shared" si="984"/>
        <v>0.708493637170761</v>
      </c>
      <c r="AD945" s="6">
        <f t="shared" si="985"/>
        <v>0.716012084592145</v>
      </c>
      <c r="AG945" s="6">
        <f t="shared" si="986"/>
        <v>0.589845474613687</v>
      </c>
      <c r="AJ945" s="6">
        <f t="shared" si="987"/>
        <v>0.41017733230532</v>
      </c>
      <c r="AM945" s="6">
        <f t="shared" si="988"/>
        <v>0.374045801526718</v>
      </c>
      <c r="BI945" s="1">
        <f t="shared" si="989"/>
        <v>0.716012084592145</v>
      </c>
      <c r="CQ945" s="1">
        <f t="shared" si="990"/>
        <v>0.589845474613687</v>
      </c>
      <c r="DY945" s="1">
        <f t="shared" si="991"/>
        <v>0.41017733230532</v>
      </c>
      <c r="FG945" s="1">
        <f t="shared" si="992"/>
        <v>0.374045801526718</v>
      </c>
      <c r="GQ945" s="1">
        <f t="shared" si="993"/>
        <v>0.709509202453988</v>
      </c>
      <c r="GT945" s="6">
        <f t="shared" si="994"/>
        <v>0.718060304631644</v>
      </c>
      <c r="GW945" s="6">
        <f t="shared" si="995"/>
        <v>0.583175803402647</v>
      </c>
      <c r="GZ945" s="6">
        <f t="shared" si="996"/>
        <v>0.40976821192053</v>
      </c>
      <c r="HC945" s="6">
        <f t="shared" si="997"/>
        <v>0.377118644067797</v>
      </c>
      <c r="HY945" s="1">
        <f t="shared" si="998"/>
        <v>0.718060304631644</v>
      </c>
      <c r="JG945" s="1">
        <f t="shared" si="999"/>
        <v>0.583175803402647</v>
      </c>
      <c r="KO945" s="1">
        <f t="shared" si="1000"/>
        <v>0.40976821192053</v>
      </c>
      <c r="LW945" s="1">
        <f t="shared" si="1001"/>
        <v>0.377118644067797</v>
      </c>
      <c r="NG945" s="1">
        <f t="shared" si="1002"/>
        <v>0.713208600949456</v>
      </c>
      <c r="NJ945" s="6">
        <f t="shared" si="1003"/>
        <v>0.722193347193347</v>
      </c>
      <c r="NM945" s="6">
        <f t="shared" si="1004"/>
        <v>0.625175808720113</v>
      </c>
      <c r="NP945" s="6">
        <f t="shared" si="1005"/>
        <v>0.447573397243859</v>
      </c>
      <c r="NS945" s="6">
        <f t="shared" si="1006"/>
        <v>0.406741573033708</v>
      </c>
      <c r="OO945" s="1">
        <f t="shared" si="1007"/>
        <v>0.722193347193347</v>
      </c>
      <c r="PW945" s="1">
        <f t="shared" si="1008"/>
        <v>0.625175808720113</v>
      </c>
      <c r="RE945" s="1">
        <f t="shared" si="1009"/>
        <v>0.447573397243859</v>
      </c>
      <c r="SM945" s="1">
        <f t="shared" si="1010"/>
        <v>0.406741573033708</v>
      </c>
      <c r="TW945" s="1">
        <f t="shared" si="1011"/>
        <v>0.715112912565142</v>
      </c>
      <c r="TZ945" s="6">
        <f t="shared" si="1012"/>
        <v>0.723110268219995</v>
      </c>
      <c r="UC945" s="6">
        <f t="shared" si="1013"/>
        <v>0.630667158127534</v>
      </c>
      <c r="UF945" s="6">
        <f t="shared" si="1014"/>
        <v>0.441737985516787</v>
      </c>
      <c r="UI945" s="6">
        <f t="shared" si="1015"/>
        <v>0.419512195121951</v>
      </c>
      <c r="VE945" s="1">
        <f t="shared" si="1016"/>
        <v>0.723110268219995</v>
      </c>
      <c r="WM945" s="1">
        <f t="shared" si="1017"/>
        <v>0.630667158127534</v>
      </c>
      <c r="XU945" s="1">
        <f t="shared" si="1018"/>
        <v>0.441737985516787</v>
      </c>
      <c r="ZC945" s="1">
        <f t="shared" si="1019"/>
        <v>0.419512195121951</v>
      </c>
    </row>
    <row r="946" spans="27:679">
      <c r="AA946" s="1">
        <f t="shared" si="984"/>
        <v>0.717354437535331</v>
      </c>
      <c r="AD946" s="6">
        <f t="shared" si="985"/>
        <v>0.722929035906135</v>
      </c>
      <c r="AG946" s="6">
        <f t="shared" si="986"/>
        <v>0.661477310367671</v>
      </c>
      <c r="AJ946" s="6">
        <f t="shared" si="987"/>
        <v>0.588888888888889</v>
      </c>
      <c r="AM946" s="6">
        <f t="shared" si="988"/>
        <v>0.487654320987654</v>
      </c>
      <c r="BI946" s="1">
        <f t="shared" si="989"/>
        <v>0.722929035906135</v>
      </c>
      <c r="CQ946" s="1">
        <f t="shared" si="990"/>
        <v>0.661477310367671</v>
      </c>
      <c r="DY946" s="1">
        <f t="shared" si="991"/>
        <v>0.588888888888889</v>
      </c>
      <c r="FG946" s="1">
        <f t="shared" si="992"/>
        <v>0.487654320987654</v>
      </c>
      <c r="GQ946" s="1">
        <f t="shared" si="993"/>
        <v>0.718457943925234</v>
      </c>
      <c r="GT946" s="6">
        <f t="shared" si="994"/>
        <v>0.723379290114403</v>
      </c>
      <c r="GW946" s="6">
        <f t="shared" si="995"/>
        <v>0.664718019257222</v>
      </c>
      <c r="GZ946" s="6">
        <f t="shared" si="996"/>
        <v>0.591503267973856</v>
      </c>
      <c r="HC946" s="6">
        <f t="shared" si="997"/>
        <v>0.48512585812357</v>
      </c>
      <c r="HY946" s="1">
        <f t="shared" si="998"/>
        <v>0.723379290114403</v>
      </c>
      <c r="JG946" s="1">
        <f t="shared" si="999"/>
        <v>0.664718019257222</v>
      </c>
      <c r="KO946" s="1">
        <f t="shared" si="1000"/>
        <v>0.591503267973856</v>
      </c>
      <c r="LW946" s="1">
        <f t="shared" si="1001"/>
        <v>0.48512585812357</v>
      </c>
      <c r="NG946" s="1">
        <f t="shared" si="1002"/>
        <v>0.726112991408487</v>
      </c>
      <c r="NJ946" s="6">
        <f t="shared" si="1003"/>
        <v>0.729989604989605</v>
      </c>
      <c r="NM946" s="6">
        <f t="shared" si="1004"/>
        <v>0.674844720496894</v>
      </c>
      <c r="NP946" s="6">
        <f t="shared" si="1005"/>
        <v>0.601868327402135</v>
      </c>
      <c r="NS946" s="6">
        <f t="shared" si="1006"/>
        <v>0.524615384615385</v>
      </c>
      <c r="OO946" s="1">
        <f t="shared" si="1007"/>
        <v>0.729989604989605</v>
      </c>
      <c r="PW946" s="1">
        <f t="shared" si="1008"/>
        <v>0.674844720496894</v>
      </c>
      <c r="RE946" s="1">
        <f t="shared" si="1009"/>
        <v>0.601868327402135</v>
      </c>
      <c r="SM946" s="1">
        <f t="shared" si="1010"/>
        <v>0.524615384615385</v>
      </c>
      <c r="TW946" s="1">
        <f t="shared" si="1011"/>
        <v>0.725658956428187</v>
      </c>
      <c r="TZ946" s="6">
        <f t="shared" si="1012"/>
        <v>0.729418074550818</v>
      </c>
      <c r="UC946" s="6">
        <f t="shared" si="1013"/>
        <v>0.678594249201278</v>
      </c>
      <c r="UF946" s="6">
        <f t="shared" si="1014"/>
        <v>0.596654275092937</v>
      </c>
      <c r="UI946" s="6">
        <f t="shared" si="1015"/>
        <v>0.524916943521595</v>
      </c>
      <c r="VE946" s="1">
        <f t="shared" si="1016"/>
        <v>0.729418074550818</v>
      </c>
      <c r="WM946" s="1">
        <f t="shared" si="1017"/>
        <v>0.678594249201278</v>
      </c>
      <c r="XU946" s="1">
        <f t="shared" si="1018"/>
        <v>0.596654275092937</v>
      </c>
      <c r="ZC946" s="1">
        <f t="shared" si="1019"/>
        <v>0.524916943521595</v>
      </c>
    </row>
    <row r="947" spans="27:679">
      <c r="AA947" s="1">
        <f t="shared" si="984"/>
        <v>0.719356627842485</v>
      </c>
      <c r="AD947" s="6">
        <f t="shared" si="985"/>
        <v>0.725277777777778</v>
      </c>
      <c r="AG947" s="6">
        <f t="shared" si="986"/>
        <v>0.663612565445026</v>
      </c>
      <c r="AJ947" s="6">
        <f t="shared" si="987"/>
        <v>0.576811594202899</v>
      </c>
      <c r="AM947" s="6">
        <f t="shared" si="988"/>
        <v>0.491228070175439</v>
      </c>
      <c r="BI947" s="1">
        <f t="shared" si="989"/>
        <v>0.725277777777778</v>
      </c>
      <c r="CQ947" s="1">
        <f t="shared" si="990"/>
        <v>0.663612565445026</v>
      </c>
      <c r="DY947" s="1">
        <f t="shared" si="991"/>
        <v>0.576811594202899</v>
      </c>
      <c r="FG947" s="1">
        <f t="shared" si="992"/>
        <v>0.491228070175439</v>
      </c>
      <c r="GQ947" s="1">
        <f t="shared" si="993"/>
        <v>0.719816461141382</v>
      </c>
      <c r="GT947" s="6">
        <f t="shared" si="994"/>
        <v>0.72385668511506</v>
      </c>
      <c r="GW947" s="6">
        <f t="shared" si="995"/>
        <v>0.661933739012847</v>
      </c>
      <c r="GZ947" s="6">
        <f t="shared" si="996"/>
        <v>0.575077058564509</v>
      </c>
      <c r="HC947" s="6">
        <f t="shared" si="997"/>
        <v>0.482598607888631</v>
      </c>
      <c r="HY947" s="1">
        <f t="shared" si="998"/>
        <v>0.72385668511506</v>
      </c>
      <c r="JG947" s="1">
        <f t="shared" si="999"/>
        <v>0.661933739012847</v>
      </c>
      <c r="KO947" s="1">
        <f t="shared" si="1000"/>
        <v>0.575077058564509</v>
      </c>
      <c r="LW947" s="1">
        <f t="shared" si="1001"/>
        <v>0.482598607888631</v>
      </c>
      <c r="NG947" s="1">
        <f t="shared" si="1002"/>
        <v>0.724452554744526</v>
      </c>
      <c r="NJ947" s="6">
        <f t="shared" si="1003"/>
        <v>0.728835300153925</v>
      </c>
      <c r="NM947" s="6">
        <f t="shared" si="1004"/>
        <v>0.677201595581467</v>
      </c>
      <c r="NP947" s="6">
        <f t="shared" si="1005"/>
        <v>0.594300083822297</v>
      </c>
      <c r="NS947" s="6">
        <f t="shared" si="1006"/>
        <v>0.522137404580153</v>
      </c>
      <c r="OO947" s="1">
        <f t="shared" si="1007"/>
        <v>0.728835300153925</v>
      </c>
      <c r="PW947" s="1">
        <f t="shared" si="1008"/>
        <v>0.677201595581467</v>
      </c>
      <c r="RE947" s="1">
        <f t="shared" si="1009"/>
        <v>0.594300083822297</v>
      </c>
      <c r="SM947" s="1">
        <f t="shared" si="1010"/>
        <v>0.522137404580153</v>
      </c>
      <c r="TW947" s="1">
        <f t="shared" si="1011"/>
        <v>0.725286437516653</v>
      </c>
      <c r="TZ947" s="6">
        <f t="shared" si="1012"/>
        <v>0.728822589238146</v>
      </c>
      <c r="UC947" s="6">
        <f t="shared" si="1013"/>
        <v>0.680559974546611</v>
      </c>
      <c r="UF947" s="6">
        <f t="shared" si="1014"/>
        <v>0.591393078970719</v>
      </c>
      <c r="UI947" s="6">
        <f t="shared" si="1015"/>
        <v>0.521885521885522</v>
      </c>
      <c r="VE947" s="1">
        <f t="shared" si="1016"/>
        <v>0.728822589238146</v>
      </c>
      <c r="WM947" s="1">
        <f t="shared" si="1017"/>
        <v>0.680559974546611</v>
      </c>
      <c r="XU947" s="1">
        <f t="shared" si="1018"/>
        <v>0.591393078970719</v>
      </c>
      <c r="ZC947" s="1">
        <f t="shared" si="1019"/>
        <v>0.521885521885522</v>
      </c>
    </row>
    <row r="948" spans="27:679">
      <c r="AA948" s="1">
        <f t="shared" si="984"/>
        <v>0.718923418423973</v>
      </c>
      <c r="AD948" s="6">
        <f t="shared" si="985"/>
        <v>0.726586525020967</v>
      </c>
      <c r="AG948" s="6">
        <f t="shared" si="986"/>
        <v>0.665256994144437</v>
      </c>
      <c r="AJ948" s="6">
        <f t="shared" si="987"/>
        <v>0.574968500629987</v>
      </c>
      <c r="AM948" s="6">
        <f t="shared" si="988"/>
        <v>0.488120950323974</v>
      </c>
      <c r="BI948" s="1">
        <f t="shared" si="989"/>
        <v>0.726586525020967</v>
      </c>
      <c r="CQ948" s="1">
        <f t="shared" si="990"/>
        <v>0.665256994144437</v>
      </c>
      <c r="DY948" s="1">
        <f t="shared" si="991"/>
        <v>0.574968500629987</v>
      </c>
      <c r="FG948" s="1">
        <f t="shared" si="992"/>
        <v>0.488120950323974</v>
      </c>
      <c r="GQ948" s="1">
        <f t="shared" si="993"/>
        <v>0.720977011494253</v>
      </c>
      <c r="GT948" s="6">
        <f t="shared" si="994"/>
        <v>0.726015557476232</v>
      </c>
      <c r="GW948" s="6">
        <f t="shared" si="995"/>
        <v>0.662008091210004</v>
      </c>
      <c r="GZ948" s="6">
        <f t="shared" si="996"/>
        <v>0.587194608256108</v>
      </c>
      <c r="HC948" s="6">
        <f t="shared" si="997"/>
        <v>0.48711943793911</v>
      </c>
      <c r="HY948" s="1">
        <f t="shared" si="998"/>
        <v>0.726015557476232</v>
      </c>
      <c r="JG948" s="1">
        <f t="shared" si="999"/>
        <v>0.662008091210004</v>
      </c>
      <c r="KO948" s="1">
        <f t="shared" si="1000"/>
        <v>0.587194608256108</v>
      </c>
      <c r="LW948" s="1">
        <f t="shared" si="1001"/>
        <v>0.48711943793911</v>
      </c>
      <c r="NG948" s="1">
        <f t="shared" si="1002"/>
        <v>0.725124704646889</v>
      </c>
      <c r="NJ948" s="6">
        <f t="shared" si="1003"/>
        <v>0.729785585120124</v>
      </c>
      <c r="NM948" s="6">
        <f t="shared" si="1004"/>
        <v>0.679443585780525</v>
      </c>
      <c r="NP948" s="6">
        <f t="shared" si="1005"/>
        <v>0.595811051693405</v>
      </c>
      <c r="NS948" s="6">
        <f t="shared" si="1006"/>
        <v>0.524812030075188</v>
      </c>
      <c r="OO948" s="1">
        <f t="shared" si="1007"/>
        <v>0.729785585120124</v>
      </c>
      <c r="PW948" s="1">
        <f t="shared" si="1008"/>
        <v>0.679443585780525</v>
      </c>
      <c r="RE948" s="1">
        <f t="shared" si="1009"/>
        <v>0.595811051693405</v>
      </c>
      <c r="SM948" s="1">
        <f t="shared" si="1010"/>
        <v>0.524812030075188</v>
      </c>
      <c r="TW948" s="1">
        <f t="shared" si="1011"/>
        <v>0.727051177904143</v>
      </c>
      <c r="TZ948" s="6">
        <f t="shared" si="1012"/>
        <v>0.727297008547009</v>
      </c>
      <c r="UC948" s="6">
        <f t="shared" si="1013"/>
        <v>0.678560050971647</v>
      </c>
      <c r="UF948" s="6">
        <f t="shared" si="1014"/>
        <v>0.595080416272469</v>
      </c>
      <c r="UI948" s="6">
        <f t="shared" si="1015"/>
        <v>0.527597402597403</v>
      </c>
      <c r="VE948" s="1">
        <f t="shared" si="1016"/>
        <v>0.727297008547009</v>
      </c>
      <c r="WM948" s="1">
        <f t="shared" si="1017"/>
        <v>0.678560050971647</v>
      </c>
      <c r="XU948" s="1">
        <f t="shared" si="1018"/>
        <v>0.595080416272469</v>
      </c>
      <c r="ZC948" s="1">
        <f t="shared" si="1019"/>
        <v>0.527597402597403</v>
      </c>
    </row>
    <row r="949" spans="27:679">
      <c r="AA949" s="1">
        <f t="shared" si="984"/>
        <v>0.717367256637168</v>
      </c>
      <c r="AD949" s="6">
        <f t="shared" si="985"/>
        <v>0.726380712082983</v>
      </c>
      <c r="AG949" s="6">
        <f t="shared" si="986"/>
        <v>0.660672660672661</v>
      </c>
      <c r="AJ949" s="6">
        <f t="shared" si="987"/>
        <v>0.59297153024911</v>
      </c>
      <c r="AM949" s="6">
        <f t="shared" si="988"/>
        <v>0.462686567164179</v>
      </c>
      <c r="BI949" s="1">
        <f t="shared" si="989"/>
        <v>0.726380712082983</v>
      </c>
      <c r="CQ949" s="1">
        <f t="shared" si="990"/>
        <v>0.660672660672661</v>
      </c>
      <c r="DY949" s="1">
        <f t="shared" si="991"/>
        <v>0.59297153024911</v>
      </c>
      <c r="FG949" s="1">
        <f t="shared" si="992"/>
        <v>0.462686567164179</v>
      </c>
      <c r="GQ949" s="1">
        <f t="shared" si="993"/>
        <v>0.71786022433132</v>
      </c>
      <c r="GT949" s="6">
        <f t="shared" si="994"/>
        <v>0.723820483314154</v>
      </c>
      <c r="GW949" s="6">
        <f t="shared" si="995"/>
        <v>0.663201663201663</v>
      </c>
      <c r="GZ949" s="6">
        <f t="shared" si="996"/>
        <v>0.592896174863388</v>
      </c>
      <c r="HC949" s="6">
        <f t="shared" si="997"/>
        <v>0.463291139240506</v>
      </c>
      <c r="HY949" s="1">
        <f t="shared" si="998"/>
        <v>0.723820483314154</v>
      </c>
      <c r="JG949" s="1">
        <f t="shared" si="999"/>
        <v>0.663201663201663</v>
      </c>
      <c r="KO949" s="1">
        <f t="shared" si="1000"/>
        <v>0.592896174863388</v>
      </c>
      <c r="LW949" s="1">
        <f t="shared" si="1001"/>
        <v>0.463291139240506</v>
      </c>
      <c r="NG949" s="1">
        <f t="shared" si="1002"/>
        <v>0.726290832455216</v>
      </c>
      <c r="NJ949" s="6">
        <f t="shared" si="1003"/>
        <v>0.729772191673213</v>
      </c>
      <c r="NM949" s="6">
        <f t="shared" si="1004"/>
        <v>0.6767449340624</v>
      </c>
      <c r="NP949" s="6">
        <f t="shared" si="1005"/>
        <v>0.597837837837838</v>
      </c>
      <c r="NS949" s="6">
        <f t="shared" si="1006"/>
        <v>0.525316455696202</v>
      </c>
      <c r="OO949" s="1">
        <f t="shared" si="1007"/>
        <v>0.729772191673213</v>
      </c>
      <c r="PW949" s="1">
        <f t="shared" si="1008"/>
        <v>0.6767449340624</v>
      </c>
      <c r="RE949" s="1">
        <f t="shared" si="1009"/>
        <v>0.597837837837838</v>
      </c>
      <c r="SM949" s="1">
        <f t="shared" si="1010"/>
        <v>0.525316455696202</v>
      </c>
      <c r="TW949" s="1">
        <f t="shared" si="1011"/>
        <v>0.72554347826087</v>
      </c>
      <c r="TZ949" s="6">
        <f t="shared" si="1012"/>
        <v>0.728421618714708</v>
      </c>
      <c r="UC949" s="6">
        <f t="shared" si="1013"/>
        <v>0.679220350181698</v>
      </c>
      <c r="UF949" s="6">
        <f t="shared" si="1014"/>
        <v>0.593715545755237</v>
      </c>
      <c r="UI949" s="6">
        <f t="shared" si="1015"/>
        <v>0.528145695364238</v>
      </c>
      <c r="VE949" s="1">
        <f t="shared" si="1016"/>
        <v>0.728421618714708</v>
      </c>
      <c r="WM949" s="1">
        <f t="shared" si="1017"/>
        <v>0.679220350181698</v>
      </c>
      <c r="XU949" s="1">
        <f t="shared" si="1018"/>
        <v>0.593715545755237</v>
      </c>
      <c r="ZC949" s="1">
        <f t="shared" si="1019"/>
        <v>0.528145695364238</v>
      </c>
    </row>
    <row r="950" spans="27:679">
      <c r="AA950" s="1">
        <f t="shared" si="984"/>
        <v>0.717934782608696</v>
      </c>
      <c r="AD950" s="6">
        <f t="shared" si="985"/>
        <v>0.727398015435502</v>
      </c>
      <c r="AG950" s="6">
        <f t="shared" si="986"/>
        <v>0.665040650406504</v>
      </c>
      <c r="AJ950" s="6">
        <f t="shared" si="987"/>
        <v>0.586727688787185</v>
      </c>
      <c r="AM950" s="6">
        <f t="shared" si="988"/>
        <v>0.46900269541779</v>
      </c>
      <c r="BI950" s="1">
        <f t="shared" si="989"/>
        <v>0.727398015435502</v>
      </c>
      <c r="CQ950" s="1">
        <f t="shared" si="990"/>
        <v>0.665040650406504</v>
      </c>
      <c r="DY950" s="1">
        <f t="shared" si="991"/>
        <v>0.586727688787185</v>
      </c>
      <c r="FG950" s="1">
        <f t="shared" si="992"/>
        <v>0.46900269541779</v>
      </c>
      <c r="GQ950" s="1">
        <f t="shared" si="993"/>
        <v>0.718297625940938</v>
      </c>
      <c r="GT950" s="6">
        <f t="shared" si="994"/>
        <v>0.725234175418677</v>
      </c>
      <c r="GW950" s="6">
        <f t="shared" si="995"/>
        <v>0.666105121293801</v>
      </c>
      <c r="GZ950" s="6">
        <f t="shared" si="996"/>
        <v>0.591244466305952</v>
      </c>
      <c r="HC950" s="6">
        <f t="shared" si="997"/>
        <v>0.462765957446808</v>
      </c>
      <c r="HY950" s="1">
        <f t="shared" si="998"/>
        <v>0.725234175418677</v>
      </c>
      <c r="JG950" s="1">
        <f t="shared" si="999"/>
        <v>0.666105121293801</v>
      </c>
      <c r="KO950" s="1">
        <f t="shared" si="1000"/>
        <v>0.591244466305952</v>
      </c>
      <c r="LW950" s="1">
        <f t="shared" si="1001"/>
        <v>0.462765957446808</v>
      </c>
      <c r="NG950" s="1">
        <f t="shared" si="1002"/>
        <v>0.725417439703154</v>
      </c>
      <c r="NJ950" s="6">
        <f t="shared" si="1003"/>
        <v>0.729506077062322</v>
      </c>
      <c r="NM950" s="6">
        <f t="shared" si="1004"/>
        <v>0.673495518565941</v>
      </c>
      <c r="NP950" s="6">
        <f t="shared" si="1005"/>
        <v>0.588866189989785</v>
      </c>
      <c r="NS950" s="6">
        <f t="shared" si="1006"/>
        <v>0.528052805280528</v>
      </c>
      <c r="OO950" s="1">
        <f t="shared" si="1007"/>
        <v>0.729506077062322</v>
      </c>
      <c r="PW950" s="1">
        <f t="shared" si="1008"/>
        <v>0.673495518565941</v>
      </c>
      <c r="RE950" s="1">
        <f t="shared" si="1009"/>
        <v>0.588866189989785</v>
      </c>
      <c r="SM950" s="1">
        <f t="shared" si="1010"/>
        <v>0.528052805280528</v>
      </c>
      <c r="TW950" s="1">
        <f t="shared" si="1011"/>
        <v>0.726549643444871</v>
      </c>
      <c r="TZ950" s="6">
        <f t="shared" si="1012"/>
        <v>0.727321237993597</v>
      </c>
      <c r="UC950" s="6">
        <f t="shared" si="1013"/>
        <v>0.676716917922948</v>
      </c>
      <c r="UF950" s="6">
        <f t="shared" si="1014"/>
        <v>0.597652081109925</v>
      </c>
      <c r="UI950" s="6">
        <f t="shared" si="1015"/>
        <v>0.528695652173913</v>
      </c>
      <c r="VE950" s="1">
        <f t="shared" si="1016"/>
        <v>0.727321237993597</v>
      </c>
      <c r="WM950" s="1">
        <f t="shared" si="1017"/>
        <v>0.676716917922948</v>
      </c>
      <c r="XU950" s="1">
        <f t="shared" si="1018"/>
        <v>0.597652081109925</v>
      </c>
      <c r="ZC950" s="1">
        <f t="shared" si="1019"/>
        <v>0.528695652173913</v>
      </c>
    </row>
    <row r="951" spans="27:679">
      <c r="AA951" s="1">
        <f t="shared" si="984"/>
        <v>0.717284623773173</v>
      </c>
      <c r="AD951" s="6">
        <f t="shared" si="985"/>
        <v>0.724402964589624</v>
      </c>
      <c r="AG951" s="6">
        <f t="shared" si="986"/>
        <v>0.666779891304348</v>
      </c>
      <c r="AJ951" s="6">
        <f t="shared" si="987"/>
        <v>0.589698821475338</v>
      </c>
      <c r="AM951" s="6">
        <f t="shared" si="988"/>
        <v>0.466292134831461</v>
      </c>
      <c r="BI951" s="1">
        <f t="shared" si="989"/>
        <v>0.724402964589624</v>
      </c>
      <c r="CQ951" s="1">
        <f t="shared" si="990"/>
        <v>0.666779891304348</v>
      </c>
      <c r="DY951" s="1">
        <f t="shared" si="991"/>
        <v>0.589698821475338</v>
      </c>
      <c r="FG951" s="1">
        <f t="shared" si="992"/>
        <v>0.466292134831461</v>
      </c>
      <c r="GQ951" s="1">
        <f t="shared" si="993"/>
        <v>0.717441193344808</v>
      </c>
      <c r="GT951" s="6">
        <f t="shared" si="994"/>
        <v>0.72284003421728</v>
      </c>
      <c r="GW951" s="6">
        <f t="shared" si="995"/>
        <v>0.665733286664333</v>
      </c>
      <c r="GZ951" s="6">
        <f t="shared" si="996"/>
        <v>0.592985694508537</v>
      </c>
      <c r="HC951" s="6">
        <f t="shared" si="997"/>
        <v>0.466487935656836</v>
      </c>
      <c r="HY951" s="1">
        <f t="shared" si="998"/>
        <v>0.72284003421728</v>
      </c>
      <c r="JG951" s="1">
        <f t="shared" si="999"/>
        <v>0.665733286664333</v>
      </c>
      <c r="KO951" s="1">
        <f t="shared" si="1000"/>
        <v>0.592985694508537</v>
      </c>
      <c r="LW951" s="1">
        <f t="shared" si="1001"/>
        <v>0.466487935656836</v>
      </c>
      <c r="NG951" s="1">
        <f t="shared" si="1002"/>
        <v>0.7243947858473</v>
      </c>
      <c r="NJ951" s="6">
        <f t="shared" si="1003"/>
        <v>0.728708257830702</v>
      </c>
      <c r="NM951" s="6">
        <f t="shared" si="1004"/>
        <v>0.677635782747604</v>
      </c>
      <c r="NP951" s="6">
        <f t="shared" si="1005"/>
        <v>0.593833067517278</v>
      </c>
      <c r="NS951" s="6">
        <f t="shared" si="1006"/>
        <v>0.534959349593496</v>
      </c>
      <c r="OO951" s="1">
        <f t="shared" si="1007"/>
        <v>0.728708257830702</v>
      </c>
      <c r="PW951" s="1">
        <f t="shared" si="1008"/>
        <v>0.677635782747604</v>
      </c>
      <c r="RE951" s="1">
        <f t="shared" si="1009"/>
        <v>0.593833067517278</v>
      </c>
      <c r="SM951" s="1">
        <f t="shared" si="1010"/>
        <v>0.534959349593496</v>
      </c>
      <c r="TW951" s="1">
        <f t="shared" si="1011"/>
        <v>0.725767037740972</v>
      </c>
      <c r="TZ951" s="6">
        <f t="shared" si="1012"/>
        <v>0.729094309377505</v>
      </c>
      <c r="UC951" s="6">
        <f t="shared" si="1013"/>
        <v>0.675540765391015</v>
      </c>
      <c r="UF951" s="6">
        <f t="shared" si="1014"/>
        <v>0.596471885336273</v>
      </c>
      <c r="UI951" s="6">
        <f t="shared" si="1015"/>
        <v>0.52891156462585</v>
      </c>
      <c r="VE951" s="1">
        <f t="shared" si="1016"/>
        <v>0.729094309377505</v>
      </c>
      <c r="WM951" s="1">
        <f t="shared" si="1017"/>
        <v>0.675540765391015</v>
      </c>
      <c r="XU951" s="1">
        <f t="shared" si="1018"/>
        <v>0.596471885336273</v>
      </c>
      <c r="ZC951" s="1">
        <f t="shared" si="1019"/>
        <v>0.52891156462585</v>
      </c>
    </row>
    <row r="952" spans="27:679">
      <c r="AA952" s="1">
        <f t="shared" si="984"/>
        <v>0.729955601984852</v>
      </c>
      <c r="AD952" s="6">
        <f t="shared" si="985"/>
        <v>0.732331223628692</v>
      </c>
      <c r="AG952" s="6">
        <f t="shared" si="986"/>
        <v>0.686515437933207</v>
      </c>
      <c r="AJ952" s="6">
        <f t="shared" si="987"/>
        <v>0.557422969187675</v>
      </c>
      <c r="AM952" s="6">
        <f t="shared" si="988"/>
        <v>0.409785932721713</v>
      </c>
      <c r="BI952" s="1">
        <f t="shared" si="989"/>
        <v>0.732331223628692</v>
      </c>
      <c r="CQ952" s="1">
        <f t="shared" si="990"/>
        <v>0.686515437933207</v>
      </c>
      <c r="DY952" s="1">
        <f t="shared" si="991"/>
        <v>0.557422969187675</v>
      </c>
      <c r="FG952" s="1">
        <f t="shared" si="992"/>
        <v>0.409785932721713</v>
      </c>
      <c r="GQ952" s="1">
        <f t="shared" si="993"/>
        <v>0.731604023292748</v>
      </c>
      <c r="GT952" s="6">
        <f t="shared" si="994"/>
        <v>0.732770362299101</v>
      </c>
      <c r="GW952" s="6">
        <f t="shared" si="995"/>
        <v>0.6875</v>
      </c>
      <c r="GZ952" s="6">
        <f t="shared" si="996"/>
        <v>0.551176470588235</v>
      </c>
      <c r="HC952" s="6">
        <f t="shared" si="997"/>
        <v>0.402941176470588</v>
      </c>
      <c r="HY952" s="1">
        <f t="shared" si="998"/>
        <v>0.732770362299101</v>
      </c>
      <c r="JG952" s="1">
        <f t="shared" si="999"/>
        <v>0.6875</v>
      </c>
      <c r="KO952" s="1">
        <f t="shared" si="1000"/>
        <v>0.551176470588235</v>
      </c>
      <c r="LW952" s="1">
        <f t="shared" si="1001"/>
        <v>0.402941176470588</v>
      </c>
      <c r="NG952" s="1">
        <f t="shared" si="1002"/>
        <v>0.731613891726251</v>
      </c>
      <c r="NJ952" s="6">
        <f t="shared" si="1003"/>
        <v>0.73475989052003</v>
      </c>
      <c r="NM952" s="6">
        <f t="shared" si="1004"/>
        <v>0.691037014377485</v>
      </c>
      <c r="NP952" s="6">
        <f t="shared" si="1005"/>
        <v>0.588386433710175</v>
      </c>
      <c r="NS952" s="6">
        <f t="shared" si="1006"/>
        <v>0.433874709976798</v>
      </c>
      <c r="OO952" s="1">
        <f t="shared" si="1007"/>
        <v>0.73475989052003</v>
      </c>
      <c r="PW952" s="1">
        <f t="shared" si="1008"/>
        <v>0.691037014377485</v>
      </c>
      <c r="RE952" s="1">
        <f t="shared" si="1009"/>
        <v>0.588386433710175</v>
      </c>
      <c r="SM952" s="1">
        <f t="shared" si="1010"/>
        <v>0.433874709976798</v>
      </c>
      <c r="TW952" s="1">
        <f t="shared" si="1011"/>
        <v>0.731948051948052</v>
      </c>
      <c r="TZ952" s="6">
        <f t="shared" si="1012"/>
        <v>0.733982573039467</v>
      </c>
      <c r="UC952" s="6">
        <f t="shared" si="1013"/>
        <v>0.688581314878893</v>
      </c>
      <c r="UF952" s="6">
        <f t="shared" si="1014"/>
        <v>0.584945112388918</v>
      </c>
      <c r="UI952" s="6">
        <f t="shared" si="1015"/>
        <v>0.434090909090909</v>
      </c>
      <c r="VE952" s="1">
        <f t="shared" si="1016"/>
        <v>0.733982573039467</v>
      </c>
      <c r="WM952" s="1">
        <f t="shared" si="1017"/>
        <v>0.688581314878893</v>
      </c>
      <c r="XU952" s="1">
        <f t="shared" si="1018"/>
        <v>0.584945112388918</v>
      </c>
      <c r="ZC952" s="1">
        <f t="shared" si="1019"/>
        <v>0.434090909090909</v>
      </c>
    </row>
    <row r="953" spans="27:679">
      <c r="AA953" s="1">
        <f t="shared" si="984"/>
        <v>0.73077975376197</v>
      </c>
      <c r="AD953" s="6">
        <f t="shared" si="985"/>
        <v>0.731624378760136</v>
      </c>
      <c r="AG953" s="6">
        <f t="shared" si="986"/>
        <v>0.685555897751771</v>
      </c>
      <c r="AJ953" s="6">
        <f t="shared" si="987"/>
        <v>0.558387670420865</v>
      </c>
      <c r="AM953" s="6">
        <f t="shared" si="988"/>
        <v>0.406832298136646</v>
      </c>
      <c r="BI953" s="1">
        <f t="shared" si="989"/>
        <v>0.731624378760136</v>
      </c>
      <c r="CQ953" s="1">
        <f t="shared" si="990"/>
        <v>0.685555897751771</v>
      </c>
      <c r="DY953" s="1">
        <f t="shared" si="991"/>
        <v>0.558387670420865</v>
      </c>
      <c r="FG953" s="1">
        <f t="shared" si="992"/>
        <v>0.406832298136646</v>
      </c>
      <c r="GQ953" s="1">
        <f t="shared" si="993"/>
        <v>0.728826933193056</v>
      </c>
      <c r="GT953" s="6">
        <f t="shared" si="994"/>
        <v>0.731206057328286</v>
      </c>
      <c r="GW953" s="6">
        <f t="shared" si="995"/>
        <v>0.68346709470305</v>
      </c>
      <c r="GZ953" s="6">
        <f t="shared" si="996"/>
        <v>0.554881746513038</v>
      </c>
      <c r="HC953" s="6">
        <f t="shared" si="997"/>
        <v>0.408955223880597</v>
      </c>
      <c r="HY953" s="1">
        <f t="shared" si="998"/>
        <v>0.731206057328286</v>
      </c>
      <c r="JG953" s="1">
        <f t="shared" si="999"/>
        <v>0.68346709470305</v>
      </c>
      <c r="KO953" s="1">
        <f t="shared" si="1000"/>
        <v>0.554881746513038</v>
      </c>
      <c r="LW953" s="1">
        <f t="shared" si="1001"/>
        <v>0.408955223880597</v>
      </c>
      <c r="NG953" s="1">
        <f t="shared" si="1002"/>
        <v>0.731412400308721</v>
      </c>
      <c r="NJ953" s="6">
        <f t="shared" si="1003"/>
        <v>0.733020498888615</v>
      </c>
      <c r="NM953" s="6">
        <f t="shared" si="1004"/>
        <v>0.688473520249221</v>
      </c>
      <c r="NP953" s="6">
        <f t="shared" si="1005"/>
        <v>0.5850622406639</v>
      </c>
      <c r="NS953" s="6">
        <f t="shared" si="1006"/>
        <v>0.436781609195402</v>
      </c>
      <c r="OO953" s="1">
        <f t="shared" si="1007"/>
        <v>0.733020498888615</v>
      </c>
      <c r="PW953" s="1">
        <f t="shared" si="1008"/>
        <v>0.688473520249221</v>
      </c>
      <c r="RE953" s="1">
        <f t="shared" si="1009"/>
        <v>0.5850622406639</v>
      </c>
      <c r="SM953" s="1">
        <f t="shared" si="1010"/>
        <v>0.436781609195402</v>
      </c>
      <c r="TW953" s="1">
        <f t="shared" si="1011"/>
        <v>0.730363732208751</v>
      </c>
      <c r="TZ953" s="6">
        <f t="shared" si="1012"/>
        <v>0.733624454148472</v>
      </c>
      <c r="UC953" s="6">
        <f t="shared" si="1013"/>
        <v>0.690415335463259</v>
      </c>
      <c r="UF953" s="6">
        <f t="shared" si="1014"/>
        <v>0.582677165354331</v>
      </c>
      <c r="UI953" s="6">
        <f t="shared" si="1015"/>
        <v>0.4375</v>
      </c>
      <c r="VE953" s="1">
        <f t="shared" si="1016"/>
        <v>0.733624454148472</v>
      </c>
      <c r="WM953" s="1">
        <f t="shared" si="1017"/>
        <v>0.690415335463259</v>
      </c>
      <c r="XU953" s="1">
        <f t="shared" si="1018"/>
        <v>0.582677165354331</v>
      </c>
      <c r="ZC953" s="1">
        <f t="shared" si="1019"/>
        <v>0.4375</v>
      </c>
    </row>
    <row r="954" spans="27:679">
      <c r="AA954" s="1">
        <f t="shared" si="984"/>
        <v>0.728511530398323</v>
      </c>
      <c r="AD954" s="6">
        <f t="shared" si="985"/>
        <v>0.731874505668336</v>
      </c>
      <c r="AG954" s="6">
        <f t="shared" si="986"/>
        <v>0.682473566164691</v>
      </c>
      <c r="AJ954" s="6">
        <f t="shared" si="987"/>
        <v>0.544426494345719</v>
      </c>
      <c r="AM954" s="6">
        <f t="shared" si="988"/>
        <v>0.404458598726115</v>
      </c>
      <c r="BI954" s="1">
        <f t="shared" si="989"/>
        <v>0.731874505668336</v>
      </c>
      <c r="CQ954" s="1">
        <f t="shared" si="990"/>
        <v>0.682473566164691</v>
      </c>
      <c r="DY954" s="1">
        <f t="shared" si="991"/>
        <v>0.544426494345719</v>
      </c>
      <c r="FG954" s="1">
        <f t="shared" si="992"/>
        <v>0.404458598726115</v>
      </c>
      <c r="GQ954" s="1">
        <f t="shared" si="993"/>
        <v>0.729614873837982</v>
      </c>
      <c r="GT954" s="6">
        <f t="shared" si="994"/>
        <v>0.730995717344754</v>
      </c>
      <c r="GW954" s="6">
        <f t="shared" si="995"/>
        <v>0.684210526315789</v>
      </c>
      <c r="GZ954" s="6">
        <f t="shared" si="996"/>
        <v>0.557614360162131</v>
      </c>
      <c r="HC954" s="6">
        <f t="shared" si="997"/>
        <v>0.402402402402402</v>
      </c>
      <c r="HY954" s="1">
        <f t="shared" si="998"/>
        <v>0.730995717344754</v>
      </c>
      <c r="JG954" s="1">
        <f t="shared" si="999"/>
        <v>0.684210526315789</v>
      </c>
      <c r="KO954" s="1">
        <f t="shared" si="1000"/>
        <v>0.557614360162131</v>
      </c>
      <c r="LW954" s="1">
        <f t="shared" si="1001"/>
        <v>0.402402402402402</v>
      </c>
      <c r="NG954" s="1">
        <f t="shared" si="1002"/>
        <v>0.730868002054443</v>
      </c>
      <c r="NJ954" s="6">
        <f t="shared" si="1003"/>
        <v>0.735055350553506</v>
      </c>
      <c r="NM954" s="6">
        <f t="shared" si="1004"/>
        <v>0.688056493705864</v>
      </c>
      <c r="NP954" s="6">
        <f t="shared" si="1005"/>
        <v>0.584673097534834</v>
      </c>
      <c r="NS954" s="6">
        <f t="shared" si="1006"/>
        <v>0.437352245862884</v>
      </c>
      <c r="OO954" s="1">
        <f t="shared" si="1007"/>
        <v>0.735055350553506</v>
      </c>
      <c r="PW954" s="1">
        <f t="shared" si="1008"/>
        <v>0.688056493705864</v>
      </c>
      <c r="RE954" s="1">
        <f t="shared" si="1009"/>
        <v>0.584673097534834</v>
      </c>
      <c r="SM954" s="1">
        <f t="shared" si="1010"/>
        <v>0.437352245862884</v>
      </c>
      <c r="TW954" s="1">
        <f t="shared" si="1011"/>
        <v>0.730910041841004</v>
      </c>
      <c r="TZ954" s="6">
        <f t="shared" si="1012"/>
        <v>0.733129615482557</v>
      </c>
      <c r="UC954" s="6">
        <f t="shared" si="1013"/>
        <v>0.686557587423805</v>
      </c>
      <c r="UF954" s="6">
        <f t="shared" si="1014"/>
        <v>0.578865174388339</v>
      </c>
      <c r="UI954" s="6">
        <f t="shared" si="1015"/>
        <v>0.438752783964365</v>
      </c>
      <c r="VE954" s="1">
        <f t="shared" si="1016"/>
        <v>0.733129615482557</v>
      </c>
      <c r="WM954" s="1">
        <f t="shared" si="1017"/>
        <v>0.686557587423805</v>
      </c>
      <c r="XU954" s="1">
        <f t="shared" si="1018"/>
        <v>0.578865174388339</v>
      </c>
      <c r="ZC954" s="1">
        <f t="shared" si="1019"/>
        <v>0.438752783964365</v>
      </c>
    </row>
    <row r="955" spans="27:679">
      <c r="AA955" s="1">
        <f t="shared" si="984"/>
        <v>0.719457013574661</v>
      </c>
      <c r="AD955" s="6">
        <f t="shared" si="985"/>
        <v>0.725693471560661</v>
      </c>
      <c r="AG955" s="6">
        <f t="shared" si="986"/>
        <v>0.66644407345576</v>
      </c>
      <c r="AJ955" s="6">
        <f t="shared" si="987"/>
        <v>0.584701815038894</v>
      </c>
      <c r="AM955" s="6">
        <f t="shared" si="988"/>
        <v>0.491596638655462</v>
      </c>
      <c r="BI955" s="1">
        <f t="shared" si="989"/>
        <v>0.725693471560661</v>
      </c>
      <c r="CQ955" s="1">
        <f t="shared" si="990"/>
        <v>0.66644407345576</v>
      </c>
      <c r="DY955" s="1">
        <f t="shared" si="991"/>
        <v>0.584701815038894</v>
      </c>
      <c r="FG955" s="1">
        <f t="shared" si="992"/>
        <v>0.491596638655462</v>
      </c>
      <c r="GQ955" s="1">
        <f t="shared" si="993"/>
        <v>0.718768328445748</v>
      </c>
      <c r="GT955" s="6">
        <f t="shared" si="994"/>
        <v>0.726711724948575</v>
      </c>
      <c r="GW955" s="6">
        <f t="shared" si="995"/>
        <v>0.6668960770819</v>
      </c>
      <c r="GZ955" s="6">
        <f t="shared" si="996"/>
        <v>0.589123867069486</v>
      </c>
      <c r="HC955" s="6">
        <f t="shared" si="997"/>
        <v>0.493333333333333</v>
      </c>
      <c r="HY955" s="1">
        <f t="shared" si="998"/>
        <v>0.726711724948575</v>
      </c>
      <c r="JG955" s="1">
        <f t="shared" si="999"/>
        <v>0.6668960770819</v>
      </c>
      <c r="KO955" s="1">
        <f t="shared" si="1000"/>
        <v>0.589123867069486</v>
      </c>
      <c r="LW955" s="1">
        <f t="shared" si="1001"/>
        <v>0.493333333333333</v>
      </c>
      <c r="NG955" s="1">
        <f t="shared" si="1002"/>
        <v>0.728033472803347</v>
      </c>
      <c r="NJ955" s="6">
        <f t="shared" si="1003"/>
        <v>0.7288842544317</v>
      </c>
      <c r="NM955" s="6">
        <f t="shared" si="1004"/>
        <v>0.672871528837351</v>
      </c>
      <c r="NP955" s="6">
        <f t="shared" si="1005"/>
        <v>0.593492407809111</v>
      </c>
      <c r="NS955" s="6">
        <f t="shared" si="1006"/>
        <v>0.516666666666667</v>
      </c>
      <c r="OO955" s="1">
        <f t="shared" si="1007"/>
        <v>0.7288842544317</v>
      </c>
      <c r="PW955" s="1">
        <f t="shared" si="1008"/>
        <v>0.672871528837351</v>
      </c>
      <c r="RE955" s="1">
        <f t="shared" si="1009"/>
        <v>0.593492407809111</v>
      </c>
      <c r="SM955" s="1">
        <f t="shared" si="1010"/>
        <v>0.516666666666667</v>
      </c>
      <c r="TW955" s="1">
        <f t="shared" si="1011"/>
        <v>0.725098554533508</v>
      </c>
      <c r="TZ955" s="6">
        <f t="shared" si="1012"/>
        <v>0.728515111695138</v>
      </c>
      <c r="UC955" s="6">
        <f t="shared" si="1013"/>
        <v>0.675609004008634</v>
      </c>
      <c r="UF955" s="6">
        <f t="shared" si="1014"/>
        <v>0.596259124087591</v>
      </c>
      <c r="UI955" s="6">
        <f t="shared" si="1015"/>
        <v>0.526555386949924</v>
      </c>
      <c r="VE955" s="1">
        <f t="shared" si="1016"/>
        <v>0.728515111695138</v>
      </c>
      <c r="WM955" s="1">
        <f t="shared" si="1017"/>
        <v>0.675609004008634</v>
      </c>
      <c r="XU955" s="1">
        <f t="shared" si="1018"/>
        <v>0.596259124087591</v>
      </c>
      <c r="ZC955" s="1">
        <f t="shared" si="1019"/>
        <v>0.526555386949924</v>
      </c>
    </row>
    <row r="956" spans="27:679">
      <c r="AA956" s="1">
        <f t="shared" si="984"/>
        <v>0.717337031900139</v>
      </c>
      <c r="AD956" s="6">
        <f t="shared" si="985"/>
        <v>0.726375176304655</v>
      </c>
      <c r="AG956" s="6">
        <f t="shared" si="986"/>
        <v>0.661774516344229</v>
      </c>
      <c r="AJ956" s="6">
        <f t="shared" si="987"/>
        <v>0.585889570552147</v>
      </c>
      <c r="AM956" s="6">
        <f t="shared" si="988"/>
        <v>0.488789237668161</v>
      </c>
      <c r="BI956" s="1">
        <f t="shared" si="989"/>
        <v>0.726375176304655</v>
      </c>
      <c r="CQ956" s="1">
        <f t="shared" si="990"/>
        <v>0.661774516344229</v>
      </c>
      <c r="DY956" s="1">
        <f t="shared" si="991"/>
        <v>0.585889570552147</v>
      </c>
      <c r="FG956" s="1">
        <f t="shared" si="992"/>
        <v>0.488789237668161</v>
      </c>
      <c r="GQ956" s="1">
        <f t="shared" si="993"/>
        <v>0.718134414831981</v>
      </c>
      <c r="GT956" s="6">
        <f t="shared" si="994"/>
        <v>0.725563909774436</v>
      </c>
      <c r="GW956" s="6">
        <f t="shared" si="995"/>
        <v>0.663490983327663</v>
      </c>
      <c r="GZ956" s="6">
        <f t="shared" si="996"/>
        <v>0.586529884032114</v>
      </c>
      <c r="HC956" s="6">
        <f t="shared" si="997"/>
        <v>0.485193621867882</v>
      </c>
      <c r="HY956" s="1">
        <f t="shared" si="998"/>
        <v>0.725563909774436</v>
      </c>
      <c r="JG956" s="1">
        <f t="shared" si="999"/>
        <v>0.663490983327663</v>
      </c>
      <c r="KO956" s="1">
        <f t="shared" si="1000"/>
        <v>0.586529884032114</v>
      </c>
      <c r="LW956" s="1">
        <f t="shared" si="1001"/>
        <v>0.485193621867882</v>
      </c>
      <c r="NG956" s="1">
        <f t="shared" si="1002"/>
        <v>0.726128016789087</v>
      </c>
      <c r="NJ956" s="6">
        <f t="shared" si="1003"/>
        <v>0.729680125852124</v>
      </c>
      <c r="NM956" s="6">
        <f t="shared" si="1004"/>
        <v>0.675092478421702</v>
      </c>
      <c r="NP956" s="6">
        <f t="shared" si="1005"/>
        <v>0.598517872711421</v>
      </c>
      <c r="NS956" s="6">
        <f t="shared" si="1006"/>
        <v>0.521481481481481</v>
      </c>
      <c r="OO956" s="1">
        <f t="shared" si="1007"/>
        <v>0.729680125852124</v>
      </c>
      <c r="PW956" s="1">
        <f t="shared" si="1008"/>
        <v>0.675092478421702</v>
      </c>
      <c r="RE956" s="1">
        <f t="shared" si="1009"/>
        <v>0.598517872711421</v>
      </c>
      <c r="SM956" s="1">
        <f t="shared" si="1010"/>
        <v>0.521481481481481</v>
      </c>
      <c r="TW956" s="1">
        <f t="shared" si="1011"/>
        <v>0.726139978791092</v>
      </c>
      <c r="TZ956" s="6">
        <f t="shared" si="1012"/>
        <v>0.729680602440924</v>
      </c>
      <c r="UC956" s="6">
        <f t="shared" si="1013"/>
        <v>0.67359413202934</v>
      </c>
      <c r="UF956" s="6">
        <f t="shared" si="1014"/>
        <v>0.591818181818182</v>
      </c>
      <c r="UI956" s="6">
        <f t="shared" si="1015"/>
        <v>0.523099850968703</v>
      </c>
      <c r="VE956" s="1">
        <f t="shared" si="1016"/>
        <v>0.729680602440924</v>
      </c>
      <c r="WM956" s="1">
        <f t="shared" si="1017"/>
        <v>0.67359413202934</v>
      </c>
      <c r="XU956" s="1">
        <f t="shared" si="1018"/>
        <v>0.591818181818182</v>
      </c>
      <c r="ZC956" s="1">
        <f t="shared" si="1019"/>
        <v>0.523099850968703</v>
      </c>
    </row>
    <row r="957" spans="27:679">
      <c r="AA957" s="1">
        <f t="shared" si="984"/>
        <v>0.714804469273743</v>
      </c>
      <c r="AD957" s="6">
        <f t="shared" si="985"/>
        <v>0.723254504504504</v>
      </c>
      <c r="AG957" s="6">
        <f t="shared" si="986"/>
        <v>0.662249283667622</v>
      </c>
      <c r="AJ957" s="6">
        <f t="shared" si="987"/>
        <v>0.587197373820271</v>
      </c>
      <c r="AM957" s="6">
        <f t="shared" si="988"/>
        <v>0.486301369863014</v>
      </c>
      <c r="BI957" s="1">
        <f t="shared" si="989"/>
        <v>0.723254504504504</v>
      </c>
      <c r="CQ957" s="1">
        <f t="shared" si="990"/>
        <v>0.662249283667622</v>
      </c>
      <c r="DY957" s="1">
        <f t="shared" si="991"/>
        <v>0.587197373820271</v>
      </c>
      <c r="FG957" s="1">
        <f t="shared" si="992"/>
        <v>0.486301369863014</v>
      </c>
      <c r="GQ957" s="1">
        <f t="shared" si="993"/>
        <v>0.719003476245655</v>
      </c>
      <c r="GT957" s="6">
        <f t="shared" si="994"/>
        <v>0.726291216807703</v>
      </c>
      <c r="GW957" s="6">
        <f t="shared" si="995"/>
        <v>0.6663272233537</v>
      </c>
      <c r="GZ957" s="6">
        <f t="shared" si="996"/>
        <v>0.585840707964602</v>
      </c>
      <c r="HC957" s="6">
        <f t="shared" si="997"/>
        <v>0.493087557603687</v>
      </c>
      <c r="HY957" s="1">
        <f t="shared" si="998"/>
        <v>0.726291216807703</v>
      </c>
      <c r="JG957" s="1">
        <f t="shared" si="999"/>
        <v>0.6663272233537</v>
      </c>
      <c r="KO957" s="1">
        <f t="shared" si="1000"/>
        <v>0.585840707964602</v>
      </c>
      <c r="LW957" s="1">
        <f t="shared" si="1001"/>
        <v>0.493087557603687</v>
      </c>
      <c r="NG957" s="1">
        <f t="shared" si="1002"/>
        <v>0.72664907651715</v>
      </c>
      <c r="NJ957" s="6">
        <f t="shared" si="1003"/>
        <v>0.727605118829982</v>
      </c>
      <c r="NM957" s="6">
        <f t="shared" si="1004"/>
        <v>0.675494672754947</v>
      </c>
      <c r="NP957" s="6">
        <f t="shared" si="1005"/>
        <v>0.596358792184725</v>
      </c>
      <c r="NS957" s="6">
        <f t="shared" si="1006"/>
        <v>0.525222551928783</v>
      </c>
      <c r="OO957" s="1">
        <f t="shared" si="1007"/>
        <v>0.727605118829982</v>
      </c>
      <c r="PW957" s="1">
        <f t="shared" si="1008"/>
        <v>0.675494672754947</v>
      </c>
      <c r="RE957" s="1">
        <f t="shared" si="1009"/>
        <v>0.596358792184725</v>
      </c>
      <c r="SM957" s="1">
        <f t="shared" si="1010"/>
        <v>0.525222551928783</v>
      </c>
      <c r="TW957" s="1">
        <f t="shared" si="1011"/>
        <v>0.726049089469517</v>
      </c>
      <c r="TZ957" s="6">
        <f t="shared" si="1012"/>
        <v>0.727903871829105</v>
      </c>
      <c r="UC957" s="6">
        <f t="shared" si="1013"/>
        <v>0.678494952584888</v>
      </c>
      <c r="UF957" s="6">
        <f t="shared" si="1014"/>
        <v>0.597903763696999</v>
      </c>
      <c r="UI957" s="6">
        <f t="shared" si="1015"/>
        <v>0.52</v>
      </c>
      <c r="VE957" s="1">
        <f t="shared" si="1016"/>
        <v>0.727903871829105</v>
      </c>
      <c r="WM957" s="1">
        <f t="shared" si="1017"/>
        <v>0.678494952584888</v>
      </c>
      <c r="XU957" s="1">
        <f t="shared" si="1018"/>
        <v>0.597903763696999</v>
      </c>
      <c r="ZC957" s="1">
        <f t="shared" si="1019"/>
        <v>0.52</v>
      </c>
    </row>
    <row r="958" spans="27:679">
      <c r="AA958" s="1">
        <f t="shared" si="984"/>
        <v>0.718092566619916</v>
      </c>
      <c r="AD958" s="6">
        <f t="shared" si="985"/>
        <v>0.724313614491933</v>
      </c>
      <c r="AG958" s="6">
        <f t="shared" si="986"/>
        <v>0.664161257259993</v>
      </c>
      <c r="AJ958" s="6">
        <f t="shared" si="987"/>
        <v>0.589147286821705</v>
      </c>
      <c r="AM958" s="6">
        <f t="shared" si="988"/>
        <v>0.470886075949367</v>
      </c>
      <c r="BI958" s="1">
        <f t="shared" si="989"/>
        <v>0.724313614491933</v>
      </c>
      <c r="CQ958" s="1">
        <f t="shared" si="990"/>
        <v>0.664161257259993</v>
      </c>
      <c r="DY958" s="1">
        <f t="shared" si="991"/>
        <v>0.589147286821705</v>
      </c>
      <c r="FG958" s="1">
        <f t="shared" si="992"/>
        <v>0.470886075949367</v>
      </c>
      <c r="GQ958" s="1">
        <f t="shared" si="993"/>
        <v>0.717813540510544</v>
      </c>
      <c r="GT958" s="6">
        <f t="shared" si="994"/>
        <v>0.723224351747463</v>
      </c>
      <c r="GW958" s="6">
        <f t="shared" si="995"/>
        <v>0.667112299465241</v>
      </c>
      <c r="GZ958" s="6">
        <f t="shared" si="996"/>
        <v>0.591183294663573</v>
      </c>
      <c r="HC958" s="6">
        <f t="shared" si="997"/>
        <v>0.467980295566503</v>
      </c>
      <c r="HY958" s="1">
        <f t="shared" si="998"/>
        <v>0.723224351747463</v>
      </c>
      <c r="JG958" s="1">
        <f t="shared" si="999"/>
        <v>0.667112299465241</v>
      </c>
      <c r="KO958" s="1">
        <f t="shared" si="1000"/>
        <v>0.591183294663573</v>
      </c>
      <c r="LW958" s="1">
        <f t="shared" si="1001"/>
        <v>0.467980295566503</v>
      </c>
      <c r="NG958" s="1">
        <f t="shared" si="1002"/>
        <v>0.726538060479666</v>
      </c>
      <c r="NJ958" s="6">
        <f t="shared" si="1003"/>
        <v>0.728086338510134</v>
      </c>
      <c r="NM958" s="6">
        <f t="shared" si="1004"/>
        <v>0.671919319256225</v>
      </c>
      <c r="NP958" s="6">
        <f t="shared" si="1005"/>
        <v>0.597207303974221</v>
      </c>
      <c r="NS958" s="6">
        <f t="shared" si="1006"/>
        <v>0.522462562396007</v>
      </c>
      <c r="OO958" s="1">
        <f t="shared" si="1007"/>
        <v>0.728086338510134</v>
      </c>
      <c r="PW958" s="1">
        <f t="shared" si="1008"/>
        <v>0.671919319256225</v>
      </c>
      <c r="RE958" s="1">
        <f t="shared" si="1009"/>
        <v>0.597207303974221</v>
      </c>
      <c r="SM958" s="1">
        <f t="shared" si="1010"/>
        <v>0.522462562396007</v>
      </c>
      <c r="TW958" s="1">
        <f t="shared" si="1011"/>
        <v>0.726326742976066</v>
      </c>
      <c r="TZ958" s="6">
        <f t="shared" si="1012"/>
        <v>0.726379027853632</v>
      </c>
      <c r="UC958" s="6">
        <f t="shared" si="1013"/>
        <v>0.673740893253088</v>
      </c>
      <c r="UF958" s="6">
        <f t="shared" si="1014"/>
        <v>0.59954622802042</v>
      </c>
      <c r="UI958" s="6">
        <f t="shared" si="1015"/>
        <v>0.523809523809524</v>
      </c>
      <c r="VE958" s="1">
        <f t="shared" si="1016"/>
        <v>0.726379027853632</v>
      </c>
      <c r="WM958" s="1">
        <f t="shared" si="1017"/>
        <v>0.673740893253088</v>
      </c>
      <c r="XU958" s="1">
        <f t="shared" si="1018"/>
        <v>0.59954622802042</v>
      </c>
      <c r="ZC958" s="1">
        <f t="shared" si="1019"/>
        <v>0.523809523809524</v>
      </c>
    </row>
    <row r="959" spans="27:679">
      <c r="AA959" s="1">
        <f t="shared" si="984"/>
        <v>0.720690615427457</v>
      </c>
      <c r="AD959" s="6">
        <f t="shared" si="985"/>
        <v>0.727400336889388</v>
      </c>
      <c r="AG959" s="6">
        <f t="shared" si="986"/>
        <v>0.662103505843072</v>
      </c>
      <c r="AJ959" s="6">
        <f t="shared" si="987"/>
        <v>0.585198720877113</v>
      </c>
      <c r="AM959" s="6">
        <f t="shared" si="988"/>
        <v>0.46978021978022</v>
      </c>
      <c r="BI959" s="1">
        <f t="shared" si="989"/>
        <v>0.727400336889388</v>
      </c>
      <c r="CQ959" s="1">
        <f t="shared" si="990"/>
        <v>0.662103505843072</v>
      </c>
      <c r="DY959" s="1">
        <f t="shared" si="991"/>
        <v>0.585198720877113</v>
      </c>
      <c r="FG959" s="1">
        <f t="shared" si="992"/>
        <v>0.46978021978022</v>
      </c>
      <c r="GQ959" s="1">
        <f t="shared" si="993"/>
        <v>0.719434433046854</v>
      </c>
      <c r="GT959" s="6">
        <f t="shared" si="994"/>
        <v>0.724443175328384</v>
      </c>
      <c r="GW959" s="6">
        <f t="shared" si="995"/>
        <v>0.663538873994638</v>
      </c>
      <c r="GZ959" s="6">
        <f t="shared" si="996"/>
        <v>0.587190275829827</v>
      </c>
      <c r="HC959" s="6">
        <f t="shared" si="997"/>
        <v>0.462724935732648</v>
      </c>
      <c r="HY959" s="1">
        <f t="shared" si="998"/>
        <v>0.724443175328384</v>
      </c>
      <c r="JG959" s="1">
        <f t="shared" si="999"/>
        <v>0.663538873994638</v>
      </c>
      <c r="KO959" s="1">
        <f t="shared" si="1000"/>
        <v>0.587190275829827</v>
      </c>
      <c r="LW959" s="1">
        <f t="shared" si="1001"/>
        <v>0.462724935732648</v>
      </c>
      <c r="NG959" s="1">
        <f t="shared" si="1002"/>
        <v>0.727582590456214</v>
      </c>
      <c r="NJ959" s="6">
        <f t="shared" si="1003"/>
        <v>0.728196896736223</v>
      </c>
      <c r="NM959" s="6">
        <f t="shared" si="1004"/>
        <v>0.673156718799872</v>
      </c>
      <c r="NP959" s="6">
        <f t="shared" si="1005"/>
        <v>0.595366379310345</v>
      </c>
      <c r="NS959" s="6">
        <f t="shared" si="1006"/>
        <v>0.526785714285714</v>
      </c>
      <c r="OO959" s="1">
        <f t="shared" si="1007"/>
        <v>0.728196896736223</v>
      </c>
      <c r="PW959" s="1">
        <f t="shared" si="1008"/>
        <v>0.673156718799872</v>
      </c>
      <c r="RE959" s="1">
        <f t="shared" si="1009"/>
        <v>0.595366379310345</v>
      </c>
      <c r="SM959" s="1">
        <f t="shared" si="1010"/>
        <v>0.526785714285714</v>
      </c>
      <c r="TW959" s="1">
        <f t="shared" si="1011"/>
        <v>0.725920125293657</v>
      </c>
      <c r="TZ959" s="6">
        <f t="shared" si="1012"/>
        <v>0.727601558152476</v>
      </c>
      <c r="UC959" s="6">
        <f t="shared" si="1013"/>
        <v>0.674842767295597</v>
      </c>
      <c r="UF959" s="6">
        <f t="shared" si="1014"/>
        <v>0.594713656387665</v>
      </c>
      <c r="UI959" s="6">
        <f t="shared" si="1015"/>
        <v>0.523297491039427</v>
      </c>
      <c r="VE959" s="1">
        <f t="shared" si="1016"/>
        <v>0.727601558152476</v>
      </c>
      <c r="WM959" s="1">
        <f t="shared" si="1017"/>
        <v>0.674842767295597</v>
      </c>
      <c r="XU959" s="1">
        <f t="shared" si="1018"/>
        <v>0.594713656387665</v>
      </c>
      <c r="ZC959" s="1">
        <f t="shared" si="1019"/>
        <v>0.523297491039427</v>
      </c>
    </row>
    <row r="960" spans="27:679">
      <c r="AA960" s="1">
        <f t="shared" si="984"/>
        <v>0.718672199170124</v>
      </c>
      <c r="AD960" s="6">
        <f t="shared" si="985"/>
        <v>0.720336605890603</v>
      </c>
      <c r="AG960" s="6">
        <f t="shared" si="986"/>
        <v>0.661962365591398</v>
      </c>
      <c r="AJ960" s="6">
        <f t="shared" si="987"/>
        <v>0.589600742804085</v>
      </c>
      <c r="AM960" s="6">
        <f t="shared" si="988"/>
        <v>0.478947368421053</v>
      </c>
      <c r="BI960" s="1">
        <f t="shared" si="989"/>
        <v>0.720336605890603</v>
      </c>
      <c r="CQ960" s="1">
        <f t="shared" si="990"/>
        <v>0.661962365591398</v>
      </c>
      <c r="DY960" s="1">
        <f t="shared" si="991"/>
        <v>0.589600742804085</v>
      </c>
      <c r="FG960" s="1">
        <f t="shared" si="992"/>
        <v>0.478947368421053</v>
      </c>
      <c r="GQ960" s="1">
        <f t="shared" si="993"/>
        <v>0.718247365501941</v>
      </c>
      <c r="GT960" s="6">
        <f t="shared" si="994"/>
        <v>0.722286042504308</v>
      </c>
      <c r="GW960" s="6">
        <f t="shared" si="995"/>
        <v>0.663725822870716</v>
      </c>
      <c r="GZ960" s="6">
        <f t="shared" si="996"/>
        <v>0.587037037037037</v>
      </c>
      <c r="HC960" s="6">
        <f t="shared" si="997"/>
        <v>0.465822784810127</v>
      </c>
      <c r="HY960" s="1">
        <f t="shared" si="998"/>
        <v>0.722286042504308</v>
      </c>
      <c r="JG960" s="1">
        <f t="shared" si="999"/>
        <v>0.663725822870716</v>
      </c>
      <c r="KO960" s="1">
        <f t="shared" si="1000"/>
        <v>0.587037037037037</v>
      </c>
      <c r="LW960" s="1">
        <f t="shared" si="1001"/>
        <v>0.465822784810127</v>
      </c>
      <c r="NG960" s="1">
        <f t="shared" si="1002"/>
        <v>0.725592293673523</v>
      </c>
      <c r="NJ960" s="6">
        <f t="shared" si="1003"/>
        <v>0.727876694127026</v>
      </c>
      <c r="NM960" s="6">
        <f t="shared" si="1004"/>
        <v>0.67515923566879</v>
      </c>
      <c r="NP960" s="6">
        <f t="shared" si="1005"/>
        <v>0.593817787418655</v>
      </c>
      <c r="NS960" s="6">
        <f t="shared" si="1006"/>
        <v>0.520069808027923</v>
      </c>
      <c r="OO960" s="1">
        <f t="shared" si="1007"/>
        <v>0.727876694127026</v>
      </c>
      <c r="PW960" s="1">
        <f t="shared" si="1008"/>
        <v>0.67515923566879</v>
      </c>
      <c r="RE960" s="1">
        <f t="shared" si="1009"/>
        <v>0.593817787418655</v>
      </c>
      <c r="SM960" s="1">
        <f t="shared" si="1010"/>
        <v>0.520069808027923</v>
      </c>
      <c r="TW960" s="1">
        <f t="shared" si="1011"/>
        <v>0.726489028213166</v>
      </c>
      <c r="TZ960" s="6">
        <f t="shared" si="1012"/>
        <v>0.726125137211855</v>
      </c>
      <c r="UC960" s="6">
        <f t="shared" si="1013"/>
        <v>0.673076923076923</v>
      </c>
      <c r="UF960" s="6">
        <f t="shared" si="1014"/>
        <v>0.597048808172531</v>
      </c>
      <c r="UI960" s="6">
        <f t="shared" si="1015"/>
        <v>0.525830258302583</v>
      </c>
      <c r="VE960" s="1">
        <f t="shared" si="1016"/>
        <v>0.726125137211855</v>
      </c>
      <c r="WM960" s="1">
        <f t="shared" si="1017"/>
        <v>0.673076923076923</v>
      </c>
      <c r="XU960" s="1">
        <f t="shared" si="1018"/>
        <v>0.597048808172531</v>
      </c>
      <c r="ZC960" s="1">
        <f t="shared" si="1019"/>
        <v>0.525830258302583</v>
      </c>
    </row>
    <row r="961" spans="27:679">
      <c r="AA961" s="1">
        <f t="shared" si="984"/>
        <v>0.72741935483871</v>
      </c>
      <c r="AD961" s="6">
        <f t="shared" si="985"/>
        <v>0.733528161530287</v>
      </c>
      <c r="AG961" s="6">
        <f t="shared" si="986"/>
        <v>0.681717011128776</v>
      </c>
      <c r="AJ961" s="6">
        <f t="shared" si="987"/>
        <v>0.544548976203653</v>
      </c>
      <c r="AM961" s="6">
        <f t="shared" si="988"/>
        <v>0.39938080495356</v>
      </c>
      <c r="BI961" s="1">
        <f t="shared" si="989"/>
        <v>0.733528161530287</v>
      </c>
      <c r="CQ961" s="1">
        <f t="shared" si="990"/>
        <v>0.681717011128776</v>
      </c>
      <c r="DY961" s="1">
        <f t="shared" si="991"/>
        <v>0.544548976203653</v>
      </c>
      <c r="FG961" s="1">
        <f t="shared" si="992"/>
        <v>0.39938080495356</v>
      </c>
      <c r="GQ961" s="1">
        <f t="shared" si="993"/>
        <v>0.727965179542982</v>
      </c>
      <c r="GT961" s="6">
        <f t="shared" si="994"/>
        <v>0.734946095188009</v>
      </c>
      <c r="GW961" s="6">
        <f t="shared" si="995"/>
        <v>0.68577694235589</v>
      </c>
      <c r="GZ961" s="6">
        <f t="shared" si="996"/>
        <v>0.547457627118644</v>
      </c>
      <c r="HC961" s="6">
        <f t="shared" si="997"/>
        <v>0.403076923076923</v>
      </c>
      <c r="HY961" s="1">
        <f t="shared" si="998"/>
        <v>0.734946095188009</v>
      </c>
      <c r="JG961" s="1">
        <f t="shared" si="999"/>
        <v>0.68577694235589</v>
      </c>
      <c r="KO961" s="1">
        <f t="shared" si="1000"/>
        <v>0.547457627118644</v>
      </c>
      <c r="LW961" s="1">
        <f t="shared" si="1001"/>
        <v>0.403076923076923</v>
      </c>
      <c r="NG961" s="1">
        <f t="shared" si="1002"/>
        <v>0.732201672156068</v>
      </c>
      <c r="NJ961" s="6">
        <f t="shared" si="1003"/>
        <v>0.736591478696742</v>
      </c>
      <c r="NM961" s="6">
        <f t="shared" si="1004"/>
        <v>0.687366818873668</v>
      </c>
      <c r="NP961" s="6">
        <f t="shared" si="1005"/>
        <v>0.571895424836601</v>
      </c>
      <c r="NS961" s="6">
        <f t="shared" si="1006"/>
        <v>0.427937915742794</v>
      </c>
      <c r="OO961" s="1">
        <f t="shared" si="1007"/>
        <v>0.736591478696742</v>
      </c>
      <c r="PW961" s="1">
        <f t="shared" si="1008"/>
        <v>0.687366818873668</v>
      </c>
      <c r="RE961" s="1">
        <f t="shared" si="1009"/>
        <v>0.571895424836601</v>
      </c>
      <c r="SM961" s="1">
        <f t="shared" si="1010"/>
        <v>0.427937915742794</v>
      </c>
      <c r="TW961" s="1">
        <f t="shared" si="1011"/>
        <v>0.732207792207792</v>
      </c>
      <c r="TZ961" s="6">
        <f t="shared" si="1012"/>
        <v>0.735745899505337</v>
      </c>
      <c r="UC961" s="6">
        <f t="shared" si="1013"/>
        <v>0.68853445681613</v>
      </c>
      <c r="UF961" s="6">
        <f t="shared" si="1014"/>
        <v>0.574152542372881</v>
      </c>
      <c r="UI961" s="6">
        <f t="shared" si="1015"/>
        <v>0.424719101123595</v>
      </c>
      <c r="VE961" s="1">
        <f t="shared" si="1016"/>
        <v>0.735745899505337</v>
      </c>
      <c r="WM961" s="1">
        <f t="shared" si="1017"/>
        <v>0.68853445681613</v>
      </c>
      <c r="XU961" s="1">
        <f t="shared" si="1018"/>
        <v>0.574152542372881</v>
      </c>
      <c r="ZC961" s="1">
        <f t="shared" si="1019"/>
        <v>0.424719101123595</v>
      </c>
    </row>
    <row r="962" spans="27:679">
      <c r="AA962" s="1">
        <f t="shared" si="984"/>
        <v>0.729258849557522</v>
      </c>
      <c r="AD962" s="6">
        <f t="shared" si="985"/>
        <v>0.734866508062384</v>
      </c>
      <c r="AG962" s="6">
        <f t="shared" si="986"/>
        <v>0.687441570582736</v>
      </c>
      <c r="AJ962" s="6">
        <f t="shared" si="987"/>
        <v>0.54372197309417</v>
      </c>
      <c r="AM962" s="6">
        <f t="shared" si="988"/>
        <v>0.403785488958991</v>
      </c>
      <c r="BI962" s="1">
        <f t="shared" si="989"/>
        <v>0.734866508062384</v>
      </c>
      <c r="CQ962" s="1">
        <f t="shared" si="990"/>
        <v>0.687441570582736</v>
      </c>
      <c r="DY962" s="1">
        <f t="shared" si="991"/>
        <v>0.54372197309417</v>
      </c>
      <c r="FG962" s="1">
        <f t="shared" si="992"/>
        <v>0.403785488958991</v>
      </c>
      <c r="GQ962" s="1">
        <f t="shared" si="993"/>
        <v>0.728618421052632</v>
      </c>
      <c r="GT962" s="6">
        <f t="shared" si="994"/>
        <v>0.733104540654699</v>
      </c>
      <c r="GW962" s="6">
        <f t="shared" si="995"/>
        <v>0.683168316831683</v>
      </c>
      <c r="GZ962" s="6">
        <f t="shared" si="996"/>
        <v>0.54485049833887</v>
      </c>
      <c r="HC962" s="6">
        <f t="shared" si="997"/>
        <v>0.401273885350318</v>
      </c>
      <c r="HY962" s="1">
        <f t="shared" si="998"/>
        <v>0.733104540654699</v>
      </c>
      <c r="JG962" s="1">
        <f t="shared" si="999"/>
        <v>0.683168316831683</v>
      </c>
      <c r="KO962" s="1">
        <f t="shared" si="1000"/>
        <v>0.54485049833887</v>
      </c>
      <c r="LW962" s="1">
        <f t="shared" si="1001"/>
        <v>0.401273885350318</v>
      </c>
      <c r="NG962" s="1">
        <f t="shared" si="1002"/>
        <v>0.73377789176712</v>
      </c>
      <c r="NJ962" s="6">
        <f t="shared" si="1003"/>
        <v>0.735044865403789</v>
      </c>
      <c r="NM962" s="6">
        <f t="shared" si="1004"/>
        <v>0.689305470190535</v>
      </c>
      <c r="NP962" s="6">
        <f t="shared" si="1005"/>
        <v>0.577613516367476</v>
      </c>
      <c r="NS962" s="6">
        <f t="shared" si="1006"/>
        <v>0.426150121065375</v>
      </c>
      <c r="OO962" s="1">
        <f t="shared" si="1007"/>
        <v>0.735044865403789</v>
      </c>
      <c r="PW962" s="1">
        <f t="shared" si="1008"/>
        <v>0.689305470190535</v>
      </c>
      <c r="RE962" s="1">
        <f t="shared" si="1009"/>
        <v>0.577613516367476</v>
      </c>
      <c r="SM962" s="1">
        <f t="shared" si="1010"/>
        <v>0.426150121065375</v>
      </c>
      <c r="TW962" s="1">
        <f t="shared" si="1011"/>
        <v>0.733718487394958</v>
      </c>
      <c r="TZ962" s="6">
        <f t="shared" si="1012"/>
        <v>0.734756097560976</v>
      </c>
      <c r="UC962" s="6">
        <f t="shared" si="1013"/>
        <v>0.689676052073872</v>
      </c>
      <c r="UF962" s="6">
        <f t="shared" si="1014"/>
        <v>0.571428571428571</v>
      </c>
      <c r="UI962" s="6">
        <f t="shared" si="1015"/>
        <v>0.430260047281324</v>
      </c>
      <c r="VE962" s="1">
        <f t="shared" si="1016"/>
        <v>0.734756097560976</v>
      </c>
      <c r="WM962" s="1">
        <f t="shared" si="1017"/>
        <v>0.689676052073872</v>
      </c>
      <c r="XU962" s="1">
        <f t="shared" si="1018"/>
        <v>0.571428571428571</v>
      </c>
      <c r="ZC962" s="1">
        <f t="shared" si="1019"/>
        <v>0.430260047281324</v>
      </c>
    </row>
    <row r="963" spans="27:679">
      <c r="AA963" s="1">
        <f t="shared" si="984"/>
        <v>0.729986431478969</v>
      </c>
      <c r="AD963" s="6">
        <f t="shared" si="985"/>
        <v>0.730677921392772</v>
      </c>
      <c r="AG963" s="6">
        <f t="shared" si="986"/>
        <v>0.681510164569216</v>
      </c>
      <c r="AJ963" s="6">
        <f t="shared" si="987"/>
        <v>0.548252477829943</v>
      </c>
      <c r="AM963" s="6">
        <f t="shared" si="988"/>
        <v>0.407766990291262</v>
      </c>
      <c r="BI963" s="1">
        <f t="shared" si="989"/>
        <v>0.730677921392772</v>
      </c>
      <c r="CQ963" s="1">
        <f t="shared" si="990"/>
        <v>0.681510164569216</v>
      </c>
      <c r="DY963" s="1">
        <f t="shared" si="991"/>
        <v>0.548252477829943</v>
      </c>
      <c r="FG963" s="1">
        <f t="shared" si="992"/>
        <v>0.407766990291262</v>
      </c>
      <c r="GQ963" s="1">
        <f t="shared" si="993"/>
        <v>0.729469925844548</v>
      </c>
      <c r="GT963" s="6">
        <f t="shared" si="994"/>
        <v>0.732390678188007</v>
      </c>
      <c r="GW963" s="6">
        <f t="shared" si="995"/>
        <v>0.682143970084138</v>
      </c>
      <c r="GZ963" s="6">
        <f t="shared" si="996"/>
        <v>0.547473625763465</v>
      </c>
      <c r="HC963" s="6">
        <f t="shared" si="997"/>
        <v>0.398119122257053</v>
      </c>
      <c r="HY963" s="1">
        <f t="shared" si="998"/>
        <v>0.732390678188007</v>
      </c>
      <c r="JG963" s="1">
        <f t="shared" si="999"/>
        <v>0.682143970084138</v>
      </c>
      <c r="KO963" s="1">
        <f t="shared" si="1000"/>
        <v>0.547473625763465</v>
      </c>
      <c r="LW963" s="1">
        <f t="shared" si="1001"/>
        <v>0.398119122257053</v>
      </c>
      <c r="NG963" s="1">
        <f t="shared" si="1002"/>
        <v>0.731950844854071</v>
      </c>
      <c r="NJ963" s="6">
        <f t="shared" si="1003"/>
        <v>0.734098278872537</v>
      </c>
      <c r="NM963" s="6">
        <f t="shared" si="1004"/>
        <v>0.685965444073962</v>
      </c>
      <c r="NP963" s="6">
        <f t="shared" si="1005"/>
        <v>0.572996706915478</v>
      </c>
      <c r="NS963" s="6">
        <f t="shared" si="1006"/>
        <v>0.430232558139535</v>
      </c>
      <c r="OO963" s="1">
        <f t="shared" si="1007"/>
        <v>0.734098278872537</v>
      </c>
      <c r="PW963" s="1">
        <f t="shared" si="1008"/>
        <v>0.685965444073962</v>
      </c>
      <c r="RE963" s="1">
        <f t="shared" si="1009"/>
        <v>0.572996706915478</v>
      </c>
      <c r="SM963" s="1">
        <f t="shared" si="1010"/>
        <v>0.430232558139535</v>
      </c>
      <c r="TW963" s="1">
        <f t="shared" si="1011"/>
        <v>0.731362804080565</v>
      </c>
      <c r="TZ963" s="6">
        <f t="shared" si="1012"/>
        <v>0.732412381683295</v>
      </c>
      <c r="UC963" s="6">
        <f t="shared" si="1013"/>
        <v>0.687843616371411</v>
      </c>
      <c r="UF963" s="6">
        <f t="shared" si="1014"/>
        <v>0.575055187637969</v>
      </c>
      <c r="UI963" s="6">
        <f t="shared" si="1015"/>
        <v>0.428240740740741</v>
      </c>
      <c r="VE963" s="1">
        <f t="shared" si="1016"/>
        <v>0.732412381683295</v>
      </c>
      <c r="WM963" s="1">
        <f t="shared" si="1017"/>
        <v>0.687843616371411</v>
      </c>
      <c r="XU963" s="1">
        <f t="shared" si="1018"/>
        <v>0.575055187637969</v>
      </c>
      <c r="ZC963" s="1">
        <f t="shared" si="1019"/>
        <v>0.428240740740741</v>
      </c>
    </row>
    <row r="967" spans="26:681">
      <c r="Z967" s="1" t="s">
        <v>78</v>
      </c>
      <c r="AA967" s="1">
        <f>AVERAGE(AA931:AA933)</f>
        <v>0.730316875561412</v>
      </c>
      <c r="AB967" s="1">
        <f>STDEVA(AA931:AA933)</f>
        <v>0.00119963471343857</v>
      </c>
      <c r="AC967" s="1" t="str">
        <f>AC984</f>
        <v>a</v>
      </c>
      <c r="AD967" s="1">
        <f>AVERAGE(AD931:AD933)</f>
        <v>0.732681449011088</v>
      </c>
      <c r="AE967" s="1">
        <f>STDEVA(AD931:AD933)</f>
        <v>0.0016179044854728</v>
      </c>
      <c r="AF967" s="1" t="str">
        <f>AF984</f>
        <v>a</v>
      </c>
      <c r="AG967" s="1">
        <f>AVERAGE(AG931:AG933)</f>
        <v>0.684963023144087</v>
      </c>
      <c r="AH967" s="1">
        <f>STDEVA(AG931:AG933)</f>
        <v>0.00179268649764044</v>
      </c>
      <c r="AI967" s="1" t="str">
        <f>AI984</f>
        <v>a</v>
      </c>
      <c r="AJ967" s="1">
        <f>AVERAGE(AJ931:AJ933)</f>
        <v>0.614881847579698</v>
      </c>
      <c r="AK967" s="1">
        <f>STDEVA(AJ931:AJ933)</f>
        <v>0.00115998072674804</v>
      </c>
      <c r="AL967" s="1" t="str">
        <f>AL984</f>
        <v>a</v>
      </c>
      <c r="AM967" s="1">
        <f>AVERAGE(AM931:AM933)</f>
        <v>0.504497792614805</v>
      </c>
      <c r="AN967" s="1">
        <f>STDEVA(AM931:AM933)</f>
        <v>0.00347528223339799</v>
      </c>
      <c r="AO967" s="1" t="str">
        <f>AO984</f>
        <v>a</v>
      </c>
      <c r="GQ967" s="1">
        <f>AVERAGE(GQ931:GQ933)</f>
        <v>0.731573569330832</v>
      </c>
      <c r="GR967" s="1">
        <f>STDEVA(GQ931:GQ933)</f>
        <v>0.000755405484773484</v>
      </c>
      <c r="GS967" s="1" t="str">
        <f>GS984</f>
        <v>a</v>
      </c>
      <c r="GT967" s="1">
        <f>AVERAGE(GT931:GT933)</f>
        <v>0.734651536848127</v>
      </c>
      <c r="GU967" s="1">
        <f>STDEVA(GT931:GT933)</f>
        <v>0.00117372533373137</v>
      </c>
      <c r="GV967" s="1" t="str">
        <f>GV984</f>
        <v>a</v>
      </c>
      <c r="GW967" s="1">
        <f>AVERAGE(GW931:GW933)</f>
        <v>0.685134060489638</v>
      </c>
      <c r="GX967" s="1">
        <f>STDEVA(GW931:GW933)</f>
        <v>0.00156079859634213</v>
      </c>
      <c r="GY967" s="1" t="str">
        <f>GY984</f>
        <v>a</v>
      </c>
      <c r="GZ967" s="1">
        <f>AVERAGE(GZ931:GZ933)</f>
        <v>0.616221496666594</v>
      </c>
      <c r="HA967" s="1">
        <f>STDEVA(GZ931:GZ933)</f>
        <v>0.00152502122287743</v>
      </c>
      <c r="HB967" s="1" t="str">
        <f>HB984</f>
        <v>a</v>
      </c>
      <c r="HC967" s="1">
        <f>AVERAGE(HC931:HC933)</f>
        <v>0.504642265777954</v>
      </c>
      <c r="HD967" s="1">
        <f>STDEVA(HC931:HC933)</f>
        <v>0.000920914647031573</v>
      </c>
      <c r="HE967" s="1" t="str">
        <f>HE984</f>
        <v>a</v>
      </c>
      <c r="NG967" s="1">
        <f>AVERAGE(NG931:NG933)</f>
        <v>0.733286518997439</v>
      </c>
      <c r="NH967" s="1">
        <f>STDEVA(NG931:NG933)</f>
        <v>0.000800808081561211</v>
      </c>
      <c r="NI967" s="1" t="str">
        <f>NI984</f>
        <v>a</v>
      </c>
      <c r="NJ967" s="1">
        <f>AVERAGE(NJ931:NJ933)</f>
        <v>0.734738566214609</v>
      </c>
      <c r="NK967" s="1">
        <f>STDEVA(NJ931:NJ933)</f>
        <v>0.000362781526787616</v>
      </c>
      <c r="NL967" s="1" t="str">
        <f>NL984</f>
        <v>a</v>
      </c>
      <c r="NM967" s="1">
        <f>AVERAGE(NM931:NM933)</f>
        <v>0.693180995124782</v>
      </c>
      <c r="NN967" s="1">
        <f>STDEVA(NM931:NM933)</f>
        <v>0.00134122338466333</v>
      </c>
      <c r="NO967" s="1" t="str">
        <f>NO984</f>
        <v>a</v>
      </c>
      <c r="NP967" s="1">
        <f>AVERAGE(NP931:NP933)</f>
        <v>0.62422524464288</v>
      </c>
      <c r="NQ967" s="1">
        <f>STDEVA(NP931:NP933)</f>
        <v>0.00209012845356976</v>
      </c>
      <c r="NR967" s="1" t="str">
        <f>NR984</f>
        <v>a</v>
      </c>
      <c r="NS967" s="1">
        <f>AVERAGE(NS931:NS933)</f>
        <v>0.554191486054557</v>
      </c>
      <c r="NT967" s="1">
        <f>STDEVA(NS931:NS933)</f>
        <v>0.00222683469193746</v>
      </c>
      <c r="NU967" s="1" t="str">
        <f>NU984</f>
        <v>a</v>
      </c>
      <c r="TW967" s="1">
        <f>AVERAGE(TW931:TW933)</f>
        <v>0.733533746717996</v>
      </c>
      <c r="TX967" s="1">
        <f>STDEVA(TW931:TW933)</f>
        <v>0.00136666894684411</v>
      </c>
      <c r="TY967" s="1" t="str">
        <f>TY984</f>
        <v>a</v>
      </c>
      <c r="TZ967" s="1">
        <f>AVERAGE(TZ931:TZ933)</f>
        <v>0.734418925635191</v>
      </c>
      <c r="UA967" s="1">
        <f>STDEVA(TZ931:TZ933)</f>
        <v>0.00102472180009974</v>
      </c>
      <c r="UB967" s="1" t="str">
        <f>UB984</f>
        <v>a</v>
      </c>
      <c r="UC967" s="1">
        <f>AVERAGE(UC931:UC933)</f>
        <v>0.693376358462426</v>
      </c>
      <c r="UD967" s="1">
        <f>STDEVA(UC931:UC933)</f>
        <v>0.000959911028015653</v>
      </c>
      <c r="UE967" s="1" t="str">
        <f>UE984</f>
        <v>a</v>
      </c>
      <c r="UF967" s="1">
        <f>AVERAGE(UF931:UF933)</f>
        <v>0.62451895392207</v>
      </c>
      <c r="UG967" s="1">
        <f>STDEVA(UF931:UF933)</f>
        <v>0.00155155852332414</v>
      </c>
      <c r="UH967" s="1" t="str">
        <f>UH984</f>
        <v>a</v>
      </c>
      <c r="UI967" s="1">
        <f>AVERAGE(UI931:UI933)</f>
        <v>0.554607096440705</v>
      </c>
      <c r="UJ967" s="1">
        <f>STDEVA(UI931:UI933)</f>
        <v>0.00111067569849144</v>
      </c>
      <c r="UK967" s="1" t="str">
        <f>UK984</f>
        <v>a</v>
      </c>
      <c r="VE967" s="1">
        <f>AVERAGE(VE931:VE933)</f>
        <v>0.734418925635191</v>
      </c>
      <c r="VF967" s="1">
        <f>STDEVA(VE931:VE933)</f>
        <v>0.00102472180009974</v>
      </c>
      <c r="VG967" s="1">
        <f>VG984</f>
        <v>0</v>
      </c>
      <c r="WM967" s="1">
        <f>AVERAGE(WM931:WM933)</f>
        <v>0.693376358462426</v>
      </c>
      <c r="WN967" s="1">
        <f>STDEVA(WM931:WM933)</f>
        <v>0.000959911028015653</v>
      </c>
      <c r="WO967" s="1">
        <f>WO984</f>
        <v>0</v>
      </c>
      <c r="XU967" s="1">
        <f>AVERAGE(XU931:XU933)</f>
        <v>0.62451895392207</v>
      </c>
      <c r="XV967" s="1">
        <f>STDEVA(XU931:XU933)</f>
        <v>0.00155155852332414</v>
      </c>
      <c r="XW967" s="1">
        <f>XW984</f>
        <v>0</v>
      </c>
      <c r="ZC967" s="1">
        <f>AVERAGE(ZC931:ZC933)</f>
        <v>0.554607096440705</v>
      </c>
      <c r="ZD967" s="1">
        <f>STDEVA(ZC931:ZC933)</f>
        <v>0.00111067569849144</v>
      </c>
      <c r="ZE967" s="1">
        <f>ZE984</f>
        <v>0</v>
      </c>
    </row>
    <row r="968" spans="26:681">
      <c r="Z968" s="1" t="s">
        <v>81</v>
      </c>
      <c r="AA968" s="1">
        <f>AVERAGE(AA934:AA936)</f>
        <v>0.730497786854696</v>
      </c>
      <c r="AB968" s="1">
        <f>STDEVA(AA934:AA936)</f>
        <v>0.00134357861199438</v>
      </c>
      <c r="AC968" s="1" t="str">
        <f>AC985</f>
        <v>a</v>
      </c>
      <c r="AD968" s="1">
        <f>AVERAGE(AD934:AD936)</f>
        <v>0.733823273361522</v>
      </c>
      <c r="AE968" s="1">
        <f>STDEVA(AD934:AD936)</f>
        <v>0.00127880593452581</v>
      </c>
      <c r="AF968" s="1" t="str">
        <f>AF985</f>
        <v>a</v>
      </c>
      <c r="AG968" s="1">
        <f>AVERAGE(AG934:AG936)</f>
        <v>0.684744296403597</v>
      </c>
      <c r="AH968" s="1">
        <f>STDEVA(AG934:AG936)</f>
        <v>0.00301308754865673</v>
      </c>
      <c r="AI968" s="1" t="str">
        <f>AI985</f>
        <v>a</v>
      </c>
      <c r="AJ968" s="1">
        <f>AVERAGE(AJ934:AJ936)</f>
        <v>0.608040900805494</v>
      </c>
      <c r="AK968" s="1">
        <f>STDEVA(AJ934:AJ936)</f>
        <v>0.0017589184170059</v>
      </c>
      <c r="AL968" s="1" t="str">
        <f>AL985</f>
        <v>a</v>
      </c>
      <c r="AM968" s="1">
        <f>AVERAGE(AM934:AM936)</f>
        <v>0.496701089932019</v>
      </c>
      <c r="AN968" s="1">
        <f>STDEVA(AM934:AM936)</f>
        <v>0.0024515727138995</v>
      </c>
      <c r="AO968" s="1" t="str">
        <f>AO985</f>
        <v>b</v>
      </c>
      <c r="GQ968" s="1">
        <f>AVERAGE(GQ934:GQ936)</f>
        <v>0.730642811690164</v>
      </c>
      <c r="GR968" s="1">
        <f>STDEVA(GQ934:GQ936)</f>
        <v>0.00159129026045413</v>
      </c>
      <c r="GS968" s="1" t="str">
        <f>GS985</f>
        <v>ab</v>
      </c>
      <c r="GT968" s="1">
        <f>AVERAGE(GT934:GT936)</f>
        <v>0.733325500148384</v>
      </c>
      <c r="GU968" s="1">
        <f>STDEVA(GT934:GT936)</f>
        <v>0.00108135525869157</v>
      </c>
      <c r="GV968" s="1" t="str">
        <f>GV985</f>
        <v>ab</v>
      </c>
      <c r="GW968" s="1">
        <f>AVERAGE(GW934:GW936)</f>
        <v>0.685137689642589</v>
      </c>
      <c r="GX968" s="1">
        <f>STDEVA(GW934:GW936)</f>
        <v>0.00184250234370788</v>
      </c>
      <c r="GY968" s="1" t="str">
        <f>GY985</f>
        <v>a</v>
      </c>
      <c r="GZ968" s="1">
        <f>AVERAGE(GZ934:GZ936)</f>
        <v>0.606012609909304</v>
      </c>
      <c r="HA968" s="1">
        <f>STDEVA(GZ934:GZ936)</f>
        <v>0.00253334699823233</v>
      </c>
      <c r="HB968" s="1" t="str">
        <f>HB985</f>
        <v>b</v>
      </c>
      <c r="HC968" s="1">
        <f>AVERAGE(HC934:HC936)</f>
        <v>0.49497700770935</v>
      </c>
      <c r="HD968" s="1">
        <f>STDEVA(HC934:HC936)</f>
        <v>0.00208901487370276</v>
      </c>
      <c r="HE968" s="1" t="str">
        <f>HE985</f>
        <v>bc</v>
      </c>
      <c r="NG968" s="1">
        <f>AVERAGE(NG934:NG936)</f>
        <v>0.733422147711331</v>
      </c>
      <c r="NH968" s="1">
        <f>STDEVA(NG934:NG936)</f>
        <v>0.00070982484396591</v>
      </c>
      <c r="NI968" s="1" t="str">
        <f>NI985</f>
        <v>a</v>
      </c>
      <c r="NJ968" s="1">
        <f>AVERAGE(NJ934:NJ936)</f>
        <v>0.734927705656495</v>
      </c>
      <c r="NK968" s="1">
        <f>STDEVA(NJ934:NJ936)</f>
        <v>0.000436069679374707</v>
      </c>
      <c r="NL968" s="1" t="str">
        <f>NL985</f>
        <v>a</v>
      </c>
      <c r="NM968" s="1">
        <f>AVERAGE(NM934:NM936)</f>
        <v>0.692069804442298</v>
      </c>
      <c r="NN968" s="1">
        <f>STDEVA(NM934:NM936)</f>
        <v>0.00136900370656485</v>
      </c>
      <c r="NO968" s="1" t="str">
        <f>NO985</f>
        <v>ab</v>
      </c>
      <c r="NP968" s="1">
        <f>AVERAGE(NP934:NP936)</f>
        <v>0.619463618437065</v>
      </c>
      <c r="NQ968" s="1">
        <f>STDEVA(NP934:NP936)</f>
        <v>0.00245524576540438</v>
      </c>
      <c r="NR968" s="1" t="str">
        <f>NR985</f>
        <v>a</v>
      </c>
      <c r="NS968" s="1">
        <f>AVERAGE(NS934:NS936)</f>
        <v>0.543708866704543</v>
      </c>
      <c r="NT968" s="1">
        <f>STDEVA(NS934:NS936)</f>
        <v>0.00166791400069913</v>
      </c>
      <c r="NU968" s="1" t="str">
        <f>NU985</f>
        <v>b</v>
      </c>
      <c r="TW968" s="1">
        <f>AVERAGE(TW934:TW936)</f>
        <v>0.733331997922788</v>
      </c>
      <c r="TX968" s="1">
        <f>STDEVA(TW934:TW936)</f>
        <v>0.000875322881433973</v>
      </c>
      <c r="TY968" s="1" t="str">
        <f>TY985</f>
        <v>a</v>
      </c>
      <c r="TZ968" s="1">
        <f>AVERAGE(TZ934:TZ936)</f>
        <v>0.734708604433884</v>
      </c>
      <c r="UA968" s="1">
        <f>STDEVA(TZ934:TZ936)</f>
        <v>0.000930133786160204</v>
      </c>
      <c r="UB968" s="1" t="str">
        <f>UB985</f>
        <v>a</v>
      </c>
      <c r="UC968" s="1">
        <f>AVERAGE(UC934:UC936)</f>
        <v>0.69247441605899</v>
      </c>
      <c r="UD968" s="1">
        <f>STDEVA(UC934:UC936)</f>
        <v>0.000888824585058386</v>
      </c>
      <c r="UE968" s="1" t="str">
        <f>UE985</f>
        <v>a</v>
      </c>
      <c r="UF968" s="1">
        <f>AVERAGE(UF934:UF936)</f>
        <v>0.619079737854439</v>
      </c>
      <c r="UG968" s="1">
        <f>STDEVA(UF934:UF936)</f>
        <v>0.00255741581908295</v>
      </c>
      <c r="UH968" s="1" t="str">
        <f>UH985</f>
        <v>b</v>
      </c>
      <c r="UI968" s="1">
        <f>AVERAGE(UI934:UI936)</f>
        <v>0.544349452100069</v>
      </c>
      <c r="UJ968" s="1">
        <f>STDEVA(UI934:UI936)</f>
        <v>0.000873344270554477</v>
      </c>
      <c r="UK968" s="1" t="str">
        <f>UK985</f>
        <v>b</v>
      </c>
      <c r="VE968" s="1">
        <f>AVERAGE(VE934:VE936)</f>
        <v>0.734708604433884</v>
      </c>
      <c r="VF968" s="1">
        <f>STDEVA(VE934:VE936)</f>
        <v>0.000930133786160204</v>
      </c>
      <c r="VG968" s="1">
        <f>VG985</f>
        <v>0</v>
      </c>
      <c r="WM968" s="1">
        <f>AVERAGE(WM934:WM936)</f>
        <v>0.69247441605899</v>
      </c>
      <c r="WN968" s="1">
        <f>STDEVA(WM934:WM936)</f>
        <v>0.000888824585058386</v>
      </c>
      <c r="WO968" s="1">
        <f>WO985</f>
        <v>0</v>
      </c>
      <c r="XU968" s="1">
        <f>AVERAGE(XU934:XU936)</f>
        <v>0.619079737854439</v>
      </c>
      <c r="XV968" s="1">
        <f>STDEVA(XU934:XU936)</f>
        <v>0.00255741581908295</v>
      </c>
      <c r="XW968" s="1">
        <f>XW985</f>
        <v>0</v>
      </c>
      <c r="ZC968" s="1">
        <f>AVERAGE(ZC934:ZC936)</f>
        <v>0.544349452100069</v>
      </c>
      <c r="ZD968" s="1">
        <f>STDEVA(ZC934:ZC936)</f>
        <v>0.000873344270554477</v>
      </c>
      <c r="ZE968" s="1">
        <f>ZE985</f>
        <v>0</v>
      </c>
    </row>
    <row r="969" spans="26:679">
      <c r="Z969" s="1" t="s">
        <v>101</v>
      </c>
      <c r="AA969" s="1">
        <f>AVERAGE(AA931:AA936)</f>
        <v>0.730407331208054</v>
      </c>
      <c r="AD969" s="1">
        <f>AVERAGE(AD931:AD936)</f>
        <v>0.733252361186305</v>
      </c>
      <c r="AG969" s="1">
        <f>AVERAGE(AG931:AG936)</f>
        <v>0.684853659773842</v>
      </c>
      <c r="AJ969" s="1">
        <f>AVERAGE(AJ931:AJ936)</f>
        <v>0.611461374192596</v>
      </c>
      <c r="AM969" s="1">
        <f>AVERAGE(AM931:AM936)</f>
        <v>0.500599441273412</v>
      </c>
      <c r="GQ969" s="1">
        <f>AVERAGE(GQ931:GQ936)</f>
        <v>0.731108190510498</v>
      </c>
      <c r="GT969" s="1">
        <f>AVERAGE(GT931:GT936)</f>
        <v>0.733988518498255</v>
      </c>
      <c r="GW969" s="1">
        <f>AVERAGE(GW931:GW936)</f>
        <v>0.685135875066114</v>
      </c>
      <c r="GZ969" s="1">
        <f>AVERAGE(GZ931:GZ936)</f>
        <v>0.611117053287949</v>
      </c>
      <c r="HC969" s="1">
        <f>AVERAGE(HC931:HC936)</f>
        <v>0.499809636743652</v>
      </c>
      <c r="NG969" s="1">
        <f>AVERAGE(NG931:NG936)</f>
        <v>0.733354333354385</v>
      </c>
      <c r="NJ969" s="1">
        <f>AVERAGE(NJ931:NJ936)</f>
        <v>0.734833135935552</v>
      </c>
      <c r="NM969" s="1">
        <f>AVERAGE(NM931:NM936)</f>
        <v>0.69262539978354</v>
      </c>
      <c r="NP969" s="1">
        <f>AVERAGE(NP931:NP936)</f>
        <v>0.621844431539972</v>
      </c>
      <c r="NS969" s="1">
        <f>AVERAGE(NS931:NS936)</f>
        <v>0.54895017637955</v>
      </c>
      <c r="TW969" s="1">
        <f>AVERAGE(TW931:TW936)</f>
        <v>0.733432872320392</v>
      </c>
      <c r="TZ969" s="1">
        <f>AVERAGE(TZ931:TZ936)</f>
        <v>0.734563765034538</v>
      </c>
      <c r="UC969" s="1">
        <f>AVERAGE(UC931:UC936)</f>
        <v>0.692925387260708</v>
      </c>
      <c r="UF969" s="1">
        <f>AVERAGE(UF931:UF936)</f>
        <v>0.621799345888255</v>
      </c>
      <c r="UI969" s="1">
        <f>AVERAGE(UI931:UI936)</f>
        <v>0.549478274270387</v>
      </c>
      <c r="VE969" s="1">
        <f>AVERAGE(VE931:VE936)</f>
        <v>0.734563765034538</v>
      </c>
      <c r="WM969" s="1">
        <f>AVERAGE(WM931:WM936)</f>
        <v>0.692925387260708</v>
      </c>
      <c r="XU969" s="1">
        <f>AVERAGE(XU931:XU936)</f>
        <v>0.621799345888255</v>
      </c>
      <c r="ZC969" s="1">
        <f>AVERAGE(ZC931:ZC936)</f>
        <v>0.549478274270387</v>
      </c>
    </row>
    <row r="970" spans="26:681">
      <c r="Z970" s="1" t="s">
        <v>80</v>
      </c>
      <c r="AA970" s="1">
        <f>AVERAGE(AA937:AA939)</f>
        <v>0.724651709069391</v>
      </c>
      <c r="AB970" s="1">
        <f>STDEVA(AA937:AA939)</f>
        <v>0.00151654826955131</v>
      </c>
      <c r="AC970" s="1" t="str">
        <f t="shared" ref="AC970:AC972" si="1020">AC986</f>
        <v>b</v>
      </c>
      <c r="AD970" s="1">
        <f>AVERAGE(AD937:AD939)</f>
        <v>0.728528166280208</v>
      </c>
      <c r="AE970" s="1">
        <f>STDEVA(AD937:AD939)</f>
        <v>0.000976292995345732</v>
      </c>
      <c r="AF970" s="1" t="str">
        <f t="shared" ref="AF970:AF972" si="1021">AF986</f>
        <v>b</v>
      </c>
      <c r="AG970" s="1">
        <f>AVERAGE(AG937:AG939)</f>
        <v>0.670781511609964</v>
      </c>
      <c r="AH970" s="1">
        <f>STDEVA(AG937:AG939)</f>
        <v>0.000715587187995529</v>
      </c>
      <c r="AI970" s="1" t="str">
        <f t="shared" ref="AI970:AI972" si="1022">AI986</f>
        <v>b</v>
      </c>
      <c r="AJ970" s="1">
        <f>AVERAGE(AJ937:AJ939)</f>
        <v>0.612443267647324</v>
      </c>
      <c r="AK970" s="1">
        <f>STDEVA(AJ937:AJ939)</f>
        <v>0.013101406583699</v>
      </c>
      <c r="AL970" s="1" t="str">
        <f t="shared" ref="AL970:AL972" si="1023">AL986</f>
        <v>a</v>
      </c>
      <c r="AM970" s="1">
        <f>AVERAGE(AM937:AM939)</f>
        <v>0.496337639337956</v>
      </c>
      <c r="AN970" s="1">
        <f>STDEVA(AM937:AM939)</f>
        <v>0.00507224326601965</v>
      </c>
      <c r="AO970" s="1" t="str">
        <f t="shared" ref="AO970:AO972" si="1024">AO986</f>
        <v>b</v>
      </c>
      <c r="GQ970" s="1">
        <f>AVERAGE(GQ937:GQ939)</f>
        <v>0.724161654654548</v>
      </c>
      <c r="GR970" s="1">
        <f>STDEVA(GQ937:GQ939)</f>
        <v>0.00194160096172857</v>
      </c>
      <c r="GS970" s="1" t="str">
        <f t="shared" ref="GS970:GS972" si="1025">GS986</f>
        <v>c</v>
      </c>
      <c r="GT970" s="1">
        <f>AVERAGE(GT937:GT939)</f>
        <v>0.728543218559455</v>
      </c>
      <c r="GU970" s="1">
        <f>STDEVA(GT937:GT939)</f>
        <v>0.00066477660898633</v>
      </c>
      <c r="GV970" s="1" t="str">
        <f t="shared" ref="GV970:GV972" si="1026">GV986</f>
        <v>c</v>
      </c>
      <c r="GW970" s="1">
        <f>AVERAGE(GW937:GW939)</f>
        <v>0.669073831174116</v>
      </c>
      <c r="GX970" s="1">
        <f>STDEVA(GW937:GW939)</f>
        <v>5.4742246791975e-5</v>
      </c>
      <c r="GY970" s="1" t="str">
        <f t="shared" ref="GY970:GY972" si="1027">GY986</f>
        <v>b</v>
      </c>
      <c r="GZ970" s="1">
        <f>AVERAGE(GZ937:GZ939)</f>
        <v>0.609714569663501</v>
      </c>
      <c r="HA970" s="1">
        <f>STDEVA(GZ937:GZ939)</f>
        <v>0.00238530120842431</v>
      </c>
      <c r="HB970" s="1" t="str">
        <f t="shared" ref="HB970:HB972" si="1028">HB986</f>
        <v>b</v>
      </c>
      <c r="HC970" s="1">
        <f>AVERAGE(HC937:HC939)</f>
        <v>0.498171068628465</v>
      </c>
      <c r="HD970" s="1">
        <f>STDEVA(HC937:HC939)</f>
        <v>0.00648701709584217</v>
      </c>
      <c r="HE970" s="1" t="str">
        <f t="shared" ref="HE970:HE972" si="1029">HE986</f>
        <v>b</v>
      </c>
      <c r="NG970" s="1">
        <f>AVERAGE(NG937:NG939)</f>
        <v>0.728274880613162</v>
      </c>
      <c r="NH970" s="1">
        <f>STDEVA(NG937:NG939)</f>
        <v>0.00113650981051113</v>
      </c>
      <c r="NI970" s="1" t="str">
        <f t="shared" ref="NI970:NI972" si="1030">NI986</f>
        <v>c</v>
      </c>
      <c r="NJ970" s="1">
        <f>AVERAGE(NJ937:NJ939)</f>
        <v>0.73110740132368</v>
      </c>
      <c r="NK970" s="1">
        <f>STDEVA(NJ937:NJ939)</f>
        <v>0.00159008663963656</v>
      </c>
      <c r="NL970" s="1" t="str">
        <f t="shared" ref="NL970:NL972" si="1031">NL986</f>
        <v>b</v>
      </c>
      <c r="NM970" s="1">
        <f>AVERAGE(NM937:NM939)</f>
        <v>0.688763534877002</v>
      </c>
      <c r="NN970" s="1">
        <f>STDEVA(NM937:NM939)</f>
        <v>0.00281544074179847</v>
      </c>
      <c r="NO970" s="1" t="str">
        <f t="shared" ref="NO970:NO972" si="1032">NO986</f>
        <v>bc</v>
      </c>
      <c r="NP970" s="1">
        <f>AVERAGE(NP937:NP939)</f>
        <v>0.620902449831327</v>
      </c>
      <c r="NQ970" s="1">
        <f>STDEVA(NP937:NP939)</f>
        <v>0.00206969943941371</v>
      </c>
      <c r="NR970" s="1" t="str">
        <f t="shared" ref="NR970:NR972" si="1033">NR986</f>
        <v>a</v>
      </c>
      <c r="NS970" s="1">
        <f>AVERAGE(NS937:NS939)</f>
        <v>0.545720554502689</v>
      </c>
      <c r="NT970" s="1">
        <f>STDEVA(NS937:NS939)</f>
        <v>0.00231942106642066</v>
      </c>
      <c r="NU970" s="1" t="str">
        <f t="shared" ref="NU970:NU972" si="1034">NU986</f>
        <v>b</v>
      </c>
      <c r="TW970" s="1">
        <f>AVERAGE(TW937:TW939)</f>
        <v>0.728791499362014</v>
      </c>
      <c r="TX970" s="1">
        <f>STDEVA(TW937:TW939)</f>
        <v>0.000560102283494196</v>
      </c>
      <c r="TY970" s="1" t="str">
        <f t="shared" ref="TY970:TY972" si="1035">TY986</f>
        <v>c</v>
      </c>
      <c r="TZ970" s="1">
        <f>AVERAGE(TZ937:TZ939)</f>
        <v>0.731533896641975</v>
      </c>
      <c r="UA970" s="1">
        <f>STDEVA(TZ937:TZ939)</f>
        <v>0.00122401117177535</v>
      </c>
      <c r="UB970" s="1" t="str">
        <f t="shared" ref="UB970:UB972" si="1036">UB986</f>
        <v>b</v>
      </c>
      <c r="UC970" s="1">
        <f>AVERAGE(UC937:UC939)</f>
        <v>0.684452606960882</v>
      </c>
      <c r="UD970" s="1">
        <f>STDEVA(UC937:UC939)</f>
        <v>0.00285859927758012</v>
      </c>
      <c r="UE970" s="1" t="str">
        <f t="shared" ref="UE970:UE972" si="1037">UE986</f>
        <v>c</v>
      </c>
      <c r="UF970" s="1">
        <f>AVERAGE(UF937:UF939)</f>
        <v>0.617860412540096</v>
      </c>
      <c r="UG970" s="1">
        <f>STDEVA(UF937:UF939)</f>
        <v>0.00311964548791376</v>
      </c>
      <c r="UH970" s="1" t="str">
        <f t="shared" ref="UH970:UH972" si="1038">UH986</f>
        <v>b</v>
      </c>
      <c r="UI970" s="1">
        <f>AVERAGE(UI937:UI939)</f>
        <v>0.549135917653013</v>
      </c>
      <c r="UJ970" s="1">
        <f>STDEVA(UI937:UI939)</f>
        <v>0.00685844956691759</v>
      </c>
      <c r="UK970" s="1" t="str">
        <f t="shared" ref="UK970:UK972" si="1039">UK986</f>
        <v>ab</v>
      </c>
      <c r="VE970" s="1">
        <f>AVERAGE(VE937:VE939)</f>
        <v>0.731533896641975</v>
      </c>
      <c r="VF970" s="1">
        <f>STDEVA(VE937:VE939)</f>
        <v>0.00122401117177535</v>
      </c>
      <c r="VG970" s="1">
        <f t="shared" ref="VG970:VG972" si="1040">VG986</f>
        <v>0</v>
      </c>
      <c r="WM970" s="1">
        <f>AVERAGE(WM937:WM939)</f>
        <v>0.684452606960882</v>
      </c>
      <c r="WN970" s="1">
        <f>STDEVA(WM937:WM939)</f>
        <v>0.00285859927758012</v>
      </c>
      <c r="WO970" s="1">
        <f t="shared" ref="WO970:WO972" si="1041">WO986</f>
        <v>0</v>
      </c>
      <c r="XU970" s="1">
        <f>AVERAGE(XU937:XU939)</f>
        <v>0.617860412540096</v>
      </c>
      <c r="XV970" s="1">
        <f>STDEVA(XU937:XU939)</f>
        <v>0.00311964548791376</v>
      </c>
      <c r="XW970" s="1">
        <f t="shared" ref="XW970:XW972" si="1042">XW986</f>
        <v>0</v>
      </c>
      <c r="ZC970" s="1">
        <f>AVERAGE(ZC937:ZC939)</f>
        <v>0.549135917653013</v>
      </c>
      <c r="ZD970" s="1">
        <f>STDEVA(ZC937:ZC939)</f>
        <v>0.00685844956691759</v>
      </c>
      <c r="ZE970" s="1">
        <f t="shared" ref="ZE970:ZE972" si="1043">ZE986</f>
        <v>0</v>
      </c>
    </row>
    <row r="971" spans="26:681">
      <c r="Z971" s="1" t="s">
        <v>81</v>
      </c>
      <c r="AA971" s="1">
        <f>AVERAGE(AA940:AA942)</f>
        <v>0.720670000540284</v>
      </c>
      <c r="AB971" s="1">
        <f>STDEVA(AA940:AA942)</f>
        <v>0.00187815323735552</v>
      </c>
      <c r="AC971" s="1" t="str">
        <f t="shared" si="1020"/>
        <v>c</v>
      </c>
      <c r="AD971" s="1">
        <f>AVERAGE(AD940:AD942)</f>
        <v>0.727148246460597</v>
      </c>
      <c r="AE971" s="1">
        <f>STDEVA(AD940:AD942)</f>
        <v>0.00162482009494883</v>
      </c>
      <c r="AF971" s="1" t="str">
        <f t="shared" si="1021"/>
        <v>bc</v>
      </c>
      <c r="AG971" s="1">
        <f>AVERAGE(AG940:AG942)</f>
        <v>0.647429385473284</v>
      </c>
      <c r="AH971" s="1">
        <f>STDEVA(AG940:AG942)</f>
        <v>0.00157971101580375</v>
      </c>
      <c r="AI971" s="1" t="str">
        <f t="shared" si="1022"/>
        <v>d</v>
      </c>
      <c r="AJ971" s="1">
        <f>AVERAGE(AJ940:AJ942)</f>
        <v>0.55532590026029</v>
      </c>
      <c r="AK971" s="1">
        <f>STDEVA(AJ940:AJ942)</f>
        <v>0.00368657365689722</v>
      </c>
      <c r="AL971" s="1" t="str">
        <f t="shared" si="1023"/>
        <v>c</v>
      </c>
      <c r="AM971" s="1">
        <f>AVERAGE(AM940:AM942)</f>
        <v>0.446245356656648</v>
      </c>
      <c r="AN971" s="1">
        <f>STDEVA(AM940:AM942)</f>
        <v>0.00120516126797888</v>
      </c>
      <c r="AO971" s="1" t="str">
        <f t="shared" si="1024"/>
        <v>f</v>
      </c>
      <c r="GQ971" s="1">
        <f>AVERAGE(GQ940:GQ942)</f>
        <v>0.720781997724434</v>
      </c>
      <c r="GR971" s="1">
        <f>STDEVA(GQ940:GQ942)</f>
        <v>0.000477714951662475</v>
      </c>
      <c r="GS971" s="1" t="str">
        <f t="shared" si="1025"/>
        <v>d</v>
      </c>
      <c r="GT971" s="1">
        <f>AVERAGE(GT940:GT942)</f>
        <v>0.724590936781844</v>
      </c>
      <c r="GU971" s="1">
        <f>STDEVA(GT940:GT942)</f>
        <v>0.000854424752543198</v>
      </c>
      <c r="GV971" s="1" t="str">
        <f t="shared" si="1026"/>
        <v>de</v>
      </c>
      <c r="GW971" s="1">
        <f>AVERAGE(GW940:GW942)</f>
        <v>0.648632515358143</v>
      </c>
      <c r="GX971" s="1">
        <f>STDEVA(GW940:GW942)</f>
        <v>0.00115723174567302</v>
      </c>
      <c r="GY971" s="1" t="str">
        <f t="shared" si="1027"/>
        <v>d</v>
      </c>
      <c r="GZ971" s="1">
        <f>AVERAGE(GZ940:GZ942)</f>
        <v>0.552287412855838</v>
      </c>
      <c r="HA971" s="1">
        <f>STDEVA(GZ940:GZ942)</f>
        <v>0.00213973147900916</v>
      </c>
      <c r="HB971" s="1" t="str">
        <f t="shared" si="1028"/>
        <v>e</v>
      </c>
      <c r="HC971" s="1">
        <f>AVERAGE(HC940:HC942)</f>
        <v>0.444989111736492</v>
      </c>
      <c r="HD971" s="1">
        <f>STDEVA(HC940:HC942)</f>
        <v>0.00257728577476881</v>
      </c>
      <c r="HE971" s="1" t="str">
        <f t="shared" si="1029"/>
        <v>f</v>
      </c>
      <c r="NG971" s="1">
        <f>AVERAGE(NG940:NG942)</f>
        <v>0.723535230321911</v>
      </c>
      <c r="NH971" s="1">
        <f>STDEVA(NG940:NG942)</f>
        <v>0.000359427024930568</v>
      </c>
      <c r="NI971" s="1" t="str">
        <f t="shared" si="1030"/>
        <v>e</v>
      </c>
      <c r="NJ971" s="1">
        <f>AVERAGE(NJ940:NJ942)</f>
        <v>0.729144893715971</v>
      </c>
      <c r="NK971" s="1">
        <f>STDEVA(NJ940:NJ942)</f>
        <v>0.000609785156879057</v>
      </c>
      <c r="NL971" s="1" t="str">
        <f t="shared" si="1031"/>
        <v>c</v>
      </c>
      <c r="NM971" s="1">
        <f>AVERAGE(NM940:NM942)</f>
        <v>0.667393316706912</v>
      </c>
      <c r="NN971" s="1">
        <f>STDEVA(NM940:NM942)</f>
        <v>0.00280463890087493</v>
      </c>
      <c r="NO971" s="1" t="str">
        <f t="shared" si="1032"/>
        <v>e</v>
      </c>
      <c r="NP971" s="1">
        <f>AVERAGE(NP940:NP942)</f>
        <v>0.570651458317932</v>
      </c>
      <c r="NQ971" s="1">
        <f>STDEVA(NP940:NP942)</f>
        <v>0.00237606186915221</v>
      </c>
      <c r="NR971" s="1" t="str">
        <f t="shared" si="1033"/>
        <v>d</v>
      </c>
      <c r="NS971" s="1">
        <f>AVERAGE(NS940:NS942)</f>
        <v>0.527476020320639</v>
      </c>
      <c r="NT971" s="1">
        <f>STDEVA(NS940:NS942)</f>
        <v>0.00909623390906253</v>
      </c>
      <c r="NU971" s="1" t="str">
        <f t="shared" si="1034"/>
        <v>cd</v>
      </c>
      <c r="TW971" s="1">
        <f>AVERAGE(TW940:TW942)</f>
        <v>0.726317891662575</v>
      </c>
      <c r="TX971" s="1">
        <f>STDEVA(TW940:TW942)</f>
        <v>0.000566400943493258</v>
      </c>
      <c r="TY971" s="1" t="str">
        <f t="shared" si="1035"/>
        <v>d</v>
      </c>
      <c r="TZ971" s="1">
        <f>AVERAGE(TZ940:TZ942)</f>
        <v>0.728469201922155</v>
      </c>
      <c r="UA971" s="1">
        <f>STDEVA(TZ940:TZ942)</f>
        <v>0.000809884267982909</v>
      </c>
      <c r="UB971" s="1" t="str">
        <f t="shared" si="1036"/>
        <v>c</v>
      </c>
      <c r="UC971" s="1">
        <f>AVERAGE(UC940:UC942)</f>
        <v>0.667543514219904</v>
      </c>
      <c r="UD971" s="1">
        <f>STDEVA(UC940:UC942)</f>
        <v>0.00221348758972636</v>
      </c>
      <c r="UE971" s="1" t="str">
        <f t="shared" si="1037"/>
        <v>f</v>
      </c>
      <c r="UF971" s="1">
        <f>AVERAGE(UF940:UF942)</f>
        <v>0.570988783143933</v>
      </c>
      <c r="UG971" s="1">
        <f>STDEVA(UF940:UF942)</f>
        <v>0.00241398886912255</v>
      </c>
      <c r="UH971" s="1" t="str">
        <f t="shared" si="1038"/>
        <v>e</v>
      </c>
      <c r="UI971" s="1">
        <f>AVERAGE(UI940:UI942)</f>
        <v>0.523194454818422</v>
      </c>
      <c r="UJ971" s="1">
        <f>STDEVA(UI940:UI942)</f>
        <v>0.00601483386511832</v>
      </c>
      <c r="UK971" s="1" t="str">
        <f t="shared" si="1039"/>
        <v>c</v>
      </c>
      <c r="VE971" s="1">
        <f>AVERAGE(VE940:VE942)</f>
        <v>0.728469201922155</v>
      </c>
      <c r="VF971" s="1">
        <f>STDEVA(VE940:VE942)</f>
        <v>0.000809884267982909</v>
      </c>
      <c r="VG971" s="1">
        <f t="shared" si="1040"/>
        <v>0</v>
      </c>
      <c r="WM971" s="1">
        <f>AVERAGE(WM940:WM942)</f>
        <v>0.667543514219904</v>
      </c>
      <c r="WN971" s="1">
        <f>STDEVA(WM940:WM942)</f>
        <v>0.00221348758972636</v>
      </c>
      <c r="WO971" s="1">
        <f t="shared" si="1041"/>
        <v>0</v>
      </c>
      <c r="XU971" s="1">
        <f>AVERAGE(XU940:XU942)</f>
        <v>0.570988783143933</v>
      </c>
      <c r="XV971" s="1">
        <f>STDEVA(XU940:XU942)</f>
        <v>0.00241398886912255</v>
      </c>
      <c r="XW971" s="1">
        <f t="shared" si="1042"/>
        <v>0</v>
      </c>
      <c r="ZC971" s="1">
        <f>AVERAGE(ZC940:ZC942)</f>
        <v>0.523194454818422</v>
      </c>
      <c r="ZD971" s="1">
        <f>STDEVA(ZC940:ZC942)</f>
        <v>0.00601483386511832</v>
      </c>
      <c r="ZE971" s="1">
        <f t="shared" si="1043"/>
        <v>0</v>
      </c>
    </row>
    <row r="972" spans="26:681">
      <c r="Z972" s="1" t="s">
        <v>82</v>
      </c>
      <c r="AA972" s="1">
        <f>AVERAGE(AA943:AA945)</f>
        <v>0.707182132188257</v>
      </c>
      <c r="AB972" s="1">
        <f>STDEVA(AA943:AA945)</f>
        <v>0.00125692517574663</v>
      </c>
      <c r="AC972" s="1" t="str">
        <f t="shared" si="1020"/>
        <v>e</v>
      </c>
      <c r="AD972" s="1">
        <f>AVERAGE(AD943:AD945)</f>
        <v>0.715617023515264</v>
      </c>
      <c r="AE972" s="1">
        <f>STDEVA(AD943:AD945)</f>
        <v>0.00207982411127782</v>
      </c>
      <c r="AF972" s="1" t="str">
        <f t="shared" si="1021"/>
        <v>d</v>
      </c>
      <c r="AG972" s="1">
        <f>AVERAGE(AG943:AG945)</f>
        <v>0.586755450778876</v>
      </c>
      <c r="AH972" s="1">
        <f>STDEVA(AG943:AG945)</f>
        <v>0.0040581589758022</v>
      </c>
      <c r="AI972" s="1" t="str">
        <f t="shared" si="1022"/>
        <v>e</v>
      </c>
      <c r="AJ972" s="1">
        <f>AVERAGE(AJ943:AJ945)</f>
        <v>0.408218768638218</v>
      </c>
      <c r="AK972" s="1">
        <f>STDEVA(AJ943:AJ945)</f>
        <v>0.00281233838097918</v>
      </c>
      <c r="AL972" s="1" t="str">
        <f t="shared" si="1023"/>
        <v>d</v>
      </c>
      <c r="AM972" s="1">
        <f>AVERAGE(AM943:AM945)</f>
        <v>0.373708885446851</v>
      </c>
      <c r="AN972" s="1">
        <f>STDEVA(AM943:AM945)</f>
        <v>0.00103345234903234</v>
      </c>
      <c r="AO972" s="1" t="str">
        <f t="shared" si="1024"/>
        <v>h</v>
      </c>
      <c r="GQ972" s="1">
        <f>AVERAGE(GQ943:GQ945)</f>
        <v>0.706561683077135</v>
      </c>
      <c r="GR972" s="1">
        <f>STDEVA(GQ943:GQ945)</f>
        <v>0.00309516512906178</v>
      </c>
      <c r="GS972" s="1" t="str">
        <f t="shared" si="1025"/>
        <v>f</v>
      </c>
      <c r="GT972" s="1">
        <f>AVERAGE(GT943:GT945)</f>
        <v>0.716227838968693</v>
      </c>
      <c r="GU972" s="1">
        <f>STDEVA(GT943:GT945)</f>
        <v>0.00208338460217289</v>
      </c>
      <c r="GV972" s="1" t="str">
        <f t="shared" si="1026"/>
        <v>f</v>
      </c>
      <c r="GW972" s="1">
        <f>AVERAGE(GW943:GW945)</f>
        <v>0.58274547153751</v>
      </c>
      <c r="GX972" s="1">
        <f>STDEVA(GW943:GW945)</f>
        <v>0.00563754148937825</v>
      </c>
      <c r="GY972" s="1" t="str">
        <f t="shared" si="1027"/>
        <v>e</v>
      </c>
      <c r="GZ972" s="1">
        <f>AVERAGE(GZ943:GZ945)</f>
        <v>0.405441265417964</v>
      </c>
      <c r="HA972" s="1">
        <f>STDEVA(GZ943:GZ945)</f>
        <v>0.00374727321763275</v>
      </c>
      <c r="HB972" s="1" t="str">
        <f t="shared" si="1028"/>
        <v>g</v>
      </c>
      <c r="HC972" s="1">
        <f>AVERAGE(HC943:HC945)</f>
        <v>0.374119166421719</v>
      </c>
      <c r="HD972" s="1">
        <f>STDEVA(HC943:HC945)</f>
        <v>0.00272535169942942</v>
      </c>
      <c r="HE972" s="1" t="str">
        <f t="shared" si="1029"/>
        <v>h</v>
      </c>
      <c r="NG972" s="1">
        <f>AVERAGE(NG943:NG945)</f>
        <v>0.713373575919235</v>
      </c>
      <c r="NH972" s="1">
        <f>STDEVA(NG943:NG945)</f>
        <v>0.00182730835237671</v>
      </c>
      <c r="NI972" s="1" t="str">
        <f t="shared" si="1030"/>
        <v>f</v>
      </c>
      <c r="NJ972" s="1">
        <f>AVERAGE(NJ943:NJ945)</f>
        <v>0.722399431381379</v>
      </c>
      <c r="NK972" s="1">
        <f>STDEVA(NJ943:NJ945)</f>
        <v>0.00125990432108897</v>
      </c>
      <c r="NL972" s="1" t="str">
        <f t="shared" si="1031"/>
        <v>d</v>
      </c>
      <c r="NM972" s="1">
        <f>AVERAGE(NM943:NM945)</f>
        <v>0.628184205269017</v>
      </c>
      <c r="NN972" s="1">
        <f>STDEVA(NM943:NM945)</f>
        <v>0.003384874586388</v>
      </c>
      <c r="NO972" s="1" t="str">
        <f t="shared" si="1032"/>
        <v>f</v>
      </c>
      <c r="NP972" s="1">
        <f>AVERAGE(NP943:NP945)</f>
        <v>0.44270819384659</v>
      </c>
      <c r="NQ972" s="1">
        <f>STDEVA(NP943:NP945)</f>
        <v>0.00450674589363272</v>
      </c>
      <c r="NR972" s="1" t="str">
        <f t="shared" si="1033"/>
        <v>e</v>
      </c>
      <c r="NS972" s="1">
        <f>AVERAGE(NS943:NS945)</f>
        <v>0.410568415461493</v>
      </c>
      <c r="NT972" s="1">
        <f>STDEVA(NS943:NS945)</f>
        <v>0.00419503867828268</v>
      </c>
      <c r="NU972" s="1" t="str">
        <f t="shared" si="1034"/>
        <v>g</v>
      </c>
      <c r="TW972" s="1">
        <f>AVERAGE(TW943:TW945)</f>
        <v>0.713048083194759</v>
      </c>
      <c r="TX972" s="1">
        <f>STDEVA(TW943:TW945)</f>
        <v>0.0020903948467793</v>
      </c>
      <c r="TY972" s="1" t="str">
        <f t="shared" si="1035"/>
        <v>e</v>
      </c>
      <c r="TZ972" s="1">
        <f>AVERAGE(TZ943:TZ945)</f>
        <v>0.723486512539537</v>
      </c>
      <c r="UA972" s="1">
        <f>STDEVA(TZ943:TZ945)</f>
        <v>0.000644114149855585</v>
      </c>
      <c r="UB972" s="1" t="str">
        <f t="shared" si="1036"/>
        <v>e</v>
      </c>
      <c r="UC972" s="1">
        <f>AVERAGE(UC943:UC945)</f>
        <v>0.628183374391703</v>
      </c>
      <c r="UD972" s="1">
        <f>STDEVA(UC943:UC945)</f>
        <v>0.00253535902760098</v>
      </c>
      <c r="UE972" s="1" t="str">
        <f t="shared" si="1037"/>
        <v>g</v>
      </c>
      <c r="UF972" s="1">
        <f>AVERAGE(UF943:UF945)</f>
        <v>0.444284811689508</v>
      </c>
      <c r="UG972" s="1">
        <f>STDEVA(UF943:UF945)</f>
        <v>0.00392819347693125</v>
      </c>
      <c r="UH972" s="1" t="str">
        <f t="shared" si="1038"/>
        <v>f</v>
      </c>
      <c r="UI972" s="1">
        <f>AVERAGE(UI943:UI945)</f>
        <v>0.417129659749497</v>
      </c>
      <c r="UJ972" s="1">
        <f>STDEVA(UI943:UI945)</f>
        <v>0.00268794928065497</v>
      </c>
      <c r="UK972" s="1" t="str">
        <f t="shared" si="1039"/>
        <v>f</v>
      </c>
      <c r="VE972" s="1">
        <f>AVERAGE(VE943:VE945)</f>
        <v>0.723486512539537</v>
      </c>
      <c r="VF972" s="1">
        <f>STDEVA(VE943:VE945)</f>
        <v>0.000644114149855585</v>
      </c>
      <c r="VG972" s="1">
        <f t="shared" si="1040"/>
        <v>0</v>
      </c>
      <c r="WM972" s="1">
        <f>AVERAGE(WM943:WM945)</f>
        <v>0.628183374391703</v>
      </c>
      <c r="WN972" s="1">
        <f>STDEVA(WM943:WM945)</f>
        <v>0.00253535902760098</v>
      </c>
      <c r="WO972" s="1">
        <f t="shared" si="1041"/>
        <v>0</v>
      </c>
      <c r="XU972" s="1">
        <f>AVERAGE(XU943:XU945)</f>
        <v>0.444284811689508</v>
      </c>
      <c r="XV972" s="1">
        <f>STDEVA(XU943:XU945)</f>
        <v>0.00392819347693125</v>
      </c>
      <c r="XW972" s="1">
        <f t="shared" si="1042"/>
        <v>0</v>
      </c>
      <c r="ZC972" s="1">
        <f>AVERAGE(ZC943:ZC945)</f>
        <v>0.417129659749497</v>
      </c>
      <c r="ZD972" s="1">
        <f>STDEVA(ZC943:ZC945)</f>
        <v>0.00268794928065497</v>
      </c>
      <c r="ZE972" s="1">
        <f t="shared" si="1043"/>
        <v>0</v>
      </c>
    </row>
    <row r="973" spans="26:679">
      <c r="Z973" s="1" t="s">
        <v>102</v>
      </c>
      <c r="AA973" s="1">
        <f>AVERAGE(AA937:AA945)</f>
        <v>0.717501280599311</v>
      </c>
      <c r="AD973" s="1">
        <f>AVERAGE(AD937:AD945)</f>
        <v>0.723764478752023</v>
      </c>
      <c r="AG973" s="1">
        <f>AVERAGE(AG937:AG945)</f>
        <v>0.634988782620708</v>
      </c>
      <c r="AJ973" s="1">
        <f>AVERAGE(AJ937:AJ945)</f>
        <v>0.525329312181944</v>
      </c>
      <c r="AM973" s="1">
        <f>AVERAGE(AM937:AM945)</f>
        <v>0.438763960480485</v>
      </c>
      <c r="GQ973" s="1">
        <f>AVERAGE(GQ937:GQ945)</f>
        <v>0.717168445152039</v>
      </c>
      <c r="GT973" s="1">
        <f>AVERAGE(GT937:GT945)</f>
        <v>0.723120664769997</v>
      </c>
      <c r="GW973" s="1">
        <f>AVERAGE(GW937:GW945)</f>
        <v>0.63348393935659</v>
      </c>
      <c r="GZ973" s="1">
        <f>AVERAGE(GZ937:GZ945)</f>
        <v>0.522481082645768</v>
      </c>
      <c r="HC973" s="1">
        <f>AVERAGE(HC937:HC945)</f>
        <v>0.439093115595559</v>
      </c>
      <c r="NG973" s="1">
        <f>AVERAGE(NG937:NG945)</f>
        <v>0.721727895618102</v>
      </c>
      <c r="NJ973" s="1">
        <f>AVERAGE(NJ937:NJ945)</f>
        <v>0.727550575473677</v>
      </c>
      <c r="NM973" s="1">
        <f>AVERAGE(NM937:NM945)</f>
        <v>0.661447018950977</v>
      </c>
      <c r="NP973" s="1">
        <f>AVERAGE(NP937:NP945)</f>
        <v>0.544754033998616</v>
      </c>
      <c r="NS973" s="1">
        <f>AVERAGE(NS937:NS945)</f>
        <v>0.49458833009494</v>
      </c>
      <c r="TW973" s="1">
        <f>AVERAGE(TW937:TW945)</f>
        <v>0.722719158073116</v>
      </c>
      <c r="TZ973" s="1">
        <f>AVERAGE(TZ937:TZ945)</f>
        <v>0.727829870367889</v>
      </c>
      <c r="UC973" s="1">
        <f>AVERAGE(UC937:UC945)</f>
        <v>0.660059831857496</v>
      </c>
      <c r="UF973" s="1">
        <f>AVERAGE(UF937:UF945)</f>
        <v>0.544378002457846</v>
      </c>
      <c r="UI973" s="1">
        <f>AVERAGE(UI937:UI945)</f>
        <v>0.496486677406977</v>
      </c>
      <c r="VE973" s="1">
        <f>AVERAGE(VE937:VE945)</f>
        <v>0.727829870367889</v>
      </c>
      <c r="WM973" s="1">
        <f>AVERAGE(WM937:WM945)</f>
        <v>0.660059831857496</v>
      </c>
      <c r="XU973" s="1">
        <f>AVERAGE(XU937:XU945)</f>
        <v>0.544378002457846</v>
      </c>
      <c r="ZC973" s="1">
        <f>AVERAGE(ZC937:ZC945)</f>
        <v>0.496486677406977</v>
      </c>
    </row>
    <row r="974" spans="26:681">
      <c r="Z974" s="1" t="s">
        <v>83</v>
      </c>
      <c r="AA974" s="1">
        <f>AVERAGE(AA946:AA948)</f>
        <v>0.71854482793393</v>
      </c>
      <c r="AB974" s="1">
        <f>STDEVA(AA946:AA948)</f>
        <v>0.00105341804421569</v>
      </c>
      <c r="AC974" s="1" t="str">
        <f t="shared" ref="AC974:AC976" si="1044">AC989</f>
        <v>cd</v>
      </c>
      <c r="AD974" s="1">
        <f>AVERAGE(AD946:AD948)</f>
        <v>0.724931112901627</v>
      </c>
      <c r="AE974" s="1">
        <f>STDEVA(AD946:AD948)</f>
        <v>0.00185322396340713</v>
      </c>
      <c r="AF974" s="1" t="str">
        <f t="shared" ref="AF974:AF976" si="1045">AF989</f>
        <v>c</v>
      </c>
      <c r="AG974" s="1">
        <f>AVERAGE(AG946:AG948)</f>
        <v>0.663448956652378</v>
      </c>
      <c r="AH974" s="1">
        <f>STDEVA(AG946:AG948)</f>
        <v>0.00189514596822</v>
      </c>
      <c r="AI974" s="1" t="str">
        <f t="shared" ref="AI974:AI976" si="1046">AI989</f>
        <v>c</v>
      </c>
      <c r="AJ974" s="1">
        <f>AVERAGE(AJ946:AJ948)</f>
        <v>0.580222994573925</v>
      </c>
      <c r="AK974" s="1">
        <f>STDEVA(AJ946:AJ948)</f>
        <v>0.00756125265337829</v>
      </c>
      <c r="AL974" s="1" t="str">
        <f t="shared" ref="AL974:AL976" si="1047">AL989</f>
        <v>b</v>
      </c>
      <c r="AM974" s="1">
        <f>AVERAGE(AM946:AM948)</f>
        <v>0.489001113829022</v>
      </c>
      <c r="AN974" s="1">
        <f>STDEVA(AM946:AM948)</f>
        <v>0.00194266226117957</v>
      </c>
      <c r="AO974" s="1" t="str">
        <f t="shared" ref="AO974:AO976" si="1048">AO989</f>
        <v>c</v>
      </c>
      <c r="GQ974" s="1">
        <f>AVERAGE(GQ946:GQ948)</f>
        <v>0.719750472186956</v>
      </c>
      <c r="GR974" s="1">
        <f>STDEVA(GQ946:GQ948)</f>
        <v>0.00126082959233227</v>
      </c>
      <c r="GS974" s="1" t="str">
        <f t="shared" ref="GS974:GS976" si="1049">GS989</f>
        <v>de</v>
      </c>
      <c r="GT974" s="1">
        <f>AVERAGE(GT946:GT948)</f>
        <v>0.724417177568565</v>
      </c>
      <c r="GU974" s="1">
        <f>STDEVA(GT946:GT948)</f>
        <v>0.00140466730708294</v>
      </c>
      <c r="GV974" s="1" t="str">
        <f t="shared" ref="GV974:GV976" si="1050">GV989</f>
        <v>de</v>
      </c>
      <c r="GW974" s="1">
        <f>AVERAGE(GW946:GW948)</f>
        <v>0.662886616493357</v>
      </c>
      <c r="GX974" s="1">
        <f>STDEVA(GW946:GW948)</f>
        <v>0.00158647695379499</v>
      </c>
      <c r="GY974" s="1" t="str">
        <f t="shared" ref="GY974:GY976" si="1051">GY989</f>
        <v>c</v>
      </c>
      <c r="GZ974" s="1">
        <f>AVERAGE(GZ946:GZ948)</f>
        <v>0.584591644931491</v>
      </c>
      <c r="HA974" s="1">
        <f>STDEVA(GZ946:GZ948)</f>
        <v>0.00851684521650522</v>
      </c>
      <c r="HB974" s="1" t="str">
        <f t="shared" ref="HB974:HB976" si="1052">HB989</f>
        <v>d</v>
      </c>
      <c r="HC974" s="1">
        <f>AVERAGE(HC946:HC948)</f>
        <v>0.48494796798377</v>
      </c>
      <c r="HD974" s="1">
        <f>STDEVA(HC946:HC948)</f>
        <v>0.00226565879220744</v>
      </c>
      <c r="HE974" s="1" t="str">
        <f t="shared" ref="HE974:HE976" si="1053">HE989</f>
        <v>d</v>
      </c>
      <c r="NG974" s="1">
        <f>AVERAGE(NG946:NG948)</f>
        <v>0.725230083599967</v>
      </c>
      <c r="NH974" s="1">
        <f>STDEVA(NG946:NG948)</f>
        <v>0.000835219145835954</v>
      </c>
      <c r="NI974" s="1" t="str">
        <f t="shared" ref="NI974:NI976" si="1054">NI989</f>
        <v>d</v>
      </c>
      <c r="NJ974" s="1">
        <f>AVERAGE(NJ946:NJ948)</f>
        <v>0.729536830087885</v>
      </c>
      <c r="NK974" s="1">
        <f>STDEVA(NJ946:NJ948)</f>
        <v>0.000616047248972633</v>
      </c>
      <c r="NL974" s="1" t="str">
        <f t="shared" ref="NL974:NL976" si="1055">NL989</f>
        <v>c</v>
      </c>
      <c r="NM974" s="1">
        <f>AVERAGE(NM946:NM948)</f>
        <v>0.677163300619629</v>
      </c>
      <c r="NN974" s="1">
        <f>STDEVA(NM946:NM948)</f>
        <v>0.00229967179230502</v>
      </c>
      <c r="NO974" s="1" t="str">
        <f t="shared" ref="NO974:NO976" si="1056">NO989</f>
        <v>d</v>
      </c>
      <c r="NP974" s="1">
        <f>AVERAGE(NP946:NP948)</f>
        <v>0.597326487639279</v>
      </c>
      <c r="NQ974" s="1">
        <f>STDEVA(NP946:NP948)</f>
        <v>0.00400524497384087</v>
      </c>
      <c r="NR974" s="1" t="str">
        <f t="shared" ref="NR974:NR976" si="1057">NR989</f>
        <v>b</v>
      </c>
      <c r="NS974" s="1">
        <f>AVERAGE(NS946:NS948)</f>
        <v>0.523854939756908</v>
      </c>
      <c r="NT974" s="1">
        <f>STDEVA(NS946:NS948)</f>
        <v>0.00149067524020503</v>
      </c>
      <c r="NU974" s="1" t="str">
        <f t="shared" ref="NU974:NU976" si="1058">NU989</f>
        <v>cd</v>
      </c>
      <c r="TW974" s="1">
        <f>AVERAGE(TW946:TW948)</f>
        <v>0.725998857282995</v>
      </c>
      <c r="TX974" s="1">
        <f>STDEVA(TW946:TW948)</f>
        <v>0.000930175575971178</v>
      </c>
      <c r="TY974" s="1" t="str">
        <f t="shared" ref="TY974:TY976" si="1059">TY989</f>
        <v>d</v>
      </c>
      <c r="TZ974" s="1">
        <f>AVERAGE(TZ946:TZ948)</f>
        <v>0.728512557445324</v>
      </c>
      <c r="UA974" s="1">
        <f>STDEVA(TZ946:TZ948)</f>
        <v>0.00109399270223767</v>
      </c>
      <c r="UB974" s="1" t="str">
        <f t="shared" ref="UB974:UB976" si="1060">UB989</f>
        <v>c</v>
      </c>
      <c r="UC974" s="1">
        <f>AVERAGE(UC946:UC948)</f>
        <v>0.679238091573179</v>
      </c>
      <c r="UD974" s="1">
        <f>STDEVA(UC946:UC948)</f>
        <v>0.00114491192950189</v>
      </c>
      <c r="UE974" s="1" t="str">
        <f t="shared" ref="UE974:UE976" si="1061">UE989</f>
        <v>d</v>
      </c>
      <c r="UF974" s="1">
        <f>AVERAGE(UF946:UF948)</f>
        <v>0.594375923445375</v>
      </c>
      <c r="UG974" s="1">
        <f>STDEVA(UF946:UF948)</f>
        <v>0.00270042196085739</v>
      </c>
      <c r="UH974" s="1" t="str">
        <f t="shared" ref="UH974:UH976" si="1062">UH989</f>
        <v>c</v>
      </c>
      <c r="UI974" s="1">
        <f>AVERAGE(UI946:UI948)</f>
        <v>0.524799956001506</v>
      </c>
      <c r="UJ974" s="1">
        <f>STDEVA(UI946:UI948)</f>
        <v>0.00285773684522926</v>
      </c>
      <c r="UK974" s="1" t="str">
        <f t="shared" ref="UK974:UK976" si="1063">UK989</f>
        <v>c</v>
      </c>
      <c r="VE974" s="1">
        <f>AVERAGE(VE946:VE948)</f>
        <v>0.728512557445324</v>
      </c>
      <c r="VF974" s="1">
        <f>STDEVA(VE946:VE948)</f>
        <v>0.00109399270223767</v>
      </c>
      <c r="VG974" s="1">
        <f t="shared" ref="VG974:VG976" si="1064">VG989</f>
        <v>0</v>
      </c>
      <c r="WM974" s="1">
        <f>AVERAGE(WM946:WM948)</f>
        <v>0.679238091573179</v>
      </c>
      <c r="WN974" s="1">
        <f>STDEVA(WM946:WM948)</f>
        <v>0.00114491192950189</v>
      </c>
      <c r="WO974" s="1">
        <f t="shared" ref="WO974:WO976" si="1065">WO989</f>
        <v>0</v>
      </c>
      <c r="XU974" s="1">
        <f>AVERAGE(XU946:XU948)</f>
        <v>0.594375923445375</v>
      </c>
      <c r="XV974" s="1">
        <f>STDEVA(XU946:XU948)</f>
        <v>0.00270042196085739</v>
      </c>
      <c r="XW974" s="1">
        <f t="shared" ref="XW974:XW976" si="1066">XW989</f>
        <v>0</v>
      </c>
      <c r="ZC974" s="1">
        <f>AVERAGE(ZC946:ZC948)</f>
        <v>0.524799956001506</v>
      </c>
      <c r="ZD974" s="1">
        <f>STDEVA(ZC946:ZC948)</f>
        <v>0.00285773684522926</v>
      </c>
      <c r="ZE974" s="1">
        <f t="shared" ref="ZE974:ZE976" si="1067">ZE989</f>
        <v>0</v>
      </c>
    </row>
    <row r="975" spans="26:681">
      <c r="Z975" s="1" t="s">
        <v>84</v>
      </c>
      <c r="AA975" s="1">
        <f>AVERAGE(AA949:AA951)</f>
        <v>0.717528887673012</v>
      </c>
      <c r="AB975" s="1">
        <f>STDEVA(AA949:AA951)</f>
        <v>0.000353935123522687</v>
      </c>
      <c r="AC975" s="1" t="str">
        <f t="shared" si="1044"/>
        <v>d</v>
      </c>
      <c r="AD975" s="1">
        <f>AVERAGE(AD949:AD951)</f>
        <v>0.726060564036036</v>
      </c>
      <c r="AE975" s="1">
        <f>STDEVA(AD949:AD951)</f>
        <v>0.00152297520377749</v>
      </c>
      <c r="AF975" s="1" t="str">
        <f t="shared" si="1045"/>
        <v>bc</v>
      </c>
      <c r="AG975" s="1">
        <f>AVERAGE(AG949:AG951)</f>
        <v>0.664164400794504</v>
      </c>
      <c r="AH975" s="1">
        <f>STDEVA(AG949:AG951)</f>
        <v>0.00314649432449075</v>
      </c>
      <c r="AI975" s="1" t="str">
        <f t="shared" si="1046"/>
        <v>c</v>
      </c>
      <c r="AJ975" s="1">
        <f>AVERAGE(AJ949:AJ951)</f>
        <v>0.589799346837211</v>
      </c>
      <c r="AK975" s="1">
        <f>STDEVA(AJ949:AJ951)</f>
        <v>0.00312313433295757</v>
      </c>
      <c r="AL975" s="1" t="str">
        <f t="shared" si="1047"/>
        <v>b</v>
      </c>
      <c r="AM975" s="1">
        <f>AVERAGE(AM949:AM951)</f>
        <v>0.46599379913781</v>
      </c>
      <c r="AN975" s="1">
        <f>STDEVA(AM949:AM951)</f>
        <v>0.00316861518152557</v>
      </c>
      <c r="AO975" s="1" t="str">
        <f t="shared" si="1048"/>
        <v>e</v>
      </c>
      <c r="GQ975" s="1">
        <f>AVERAGE(GQ949:GQ951)</f>
        <v>0.717866347872355</v>
      </c>
      <c r="GR975" s="1">
        <f>STDEVA(GQ949:GQ951)</f>
        <v>0.000428249134552184</v>
      </c>
      <c r="GS975" s="1" t="str">
        <f t="shared" si="1049"/>
        <v>e</v>
      </c>
      <c r="GT975" s="1">
        <f>AVERAGE(GT949:GT951)</f>
        <v>0.723964897650037</v>
      </c>
      <c r="GU975" s="1">
        <f>STDEVA(GT949:GT951)</f>
        <v>0.00120358616158694</v>
      </c>
      <c r="GV975" s="1" t="str">
        <f t="shared" si="1050"/>
        <v>de</v>
      </c>
      <c r="GW975" s="1">
        <f>AVERAGE(GW949:GW951)</f>
        <v>0.665013357053266</v>
      </c>
      <c r="GX975" s="1">
        <f>STDEVA(GW949:GW951)</f>
        <v>0.00157994974820978</v>
      </c>
      <c r="GY975" s="1" t="str">
        <f t="shared" si="1051"/>
        <v>bc</v>
      </c>
      <c r="GZ975" s="1">
        <f>AVERAGE(GZ949:GZ951)</f>
        <v>0.592375445225959</v>
      </c>
      <c r="HA975" s="1">
        <f>STDEVA(GZ949:GZ951)</f>
        <v>0.000980478673833583</v>
      </c>
      <c r="HB975" s="1" t="str">
        <f t="shared" si="1052"/>
        <v>c</v>
      </c>
      <c r="HC975" s="1">
        <f>AVERAGE(HC949:HC951)</f>
        <v>0.46418167744805</v>
      </c>
      <c r="HD975" s="1">
        <f>STDEVA(HC949:HC951)</f>
        <v>0.00201446622540625</v>
      </c>
      <c r="HE975" s="1" t="str">
        <f t="shared" si="1053"/>
        <v>e</v>
      </c>
      <c r="NG975" s="1">
        <f>AVERAGE(NG949:NG951)</f>
        <v>0.72536768600189</v>
      </c>
      <c r="NH975" s="1">
        <f>STDEVA(NG949:NG951)</f>
        <v>0.000949001979945113</v>
      </c>
      <c r="NI975" s="1" t="str">
        <f t="shared" si="1054"/>
        <v>d</v>
      </c>
      <c r="NJ975" s="1">
        <f>AVERAGE(NJ949:NJ951)</f>
        <v>0.729328842188746</v>
      </c>
      <c r="NK975" s="1">
        <f>STDEVA(NJ949:NJ951)</f>
        <v>0.000553667730339157</v>
      </c>
      <c r="NL975" s="1" t="str">
        <f t="shared" si="1055"/>
        <v>c</v>
      </c>
      <c r="NM975" s="1">
        <f>AVERAGE(NM949:NM951)</f>
        <v>0.675958745125315</v>
      </c>
      <c r="NN975" s="1">
        <f>STDEVA(NM949:NM951)</f>
        <v>0.00217922386575726</v>
      </c>
      <c r="NO975" s="1" t="str">
        <f t="shared" si="1056"/>
        <v>d</v>
      </c>
      <c r="NP975" s="1">
        <f>AVERAGE(NP949:NP951)</f>
        <v>0.593512365114967</v>
      </c>
      <c r="NQ975" s="1">
        <f>STDEVA(NP949:NP951)</f>
        <v>0.00449441362143069</v>
      </c>
      <c r="NR975" s="1" t="str">
        <f t="shared" si="1057"/>
        <v>b</v>
      </c>
      <c r="NS975" s="1">
        <f>AVERAGE(NS949:NS951)</f>
        <v>0.529442870190075</v>
      </c>
      <c r="NT975" s="1">
        <f>STDEVA(NS949:NS951)</f>
        <v>0.00496946285006549</v>
      </c>
      <c r="NU975" s="1" t="str">
        <f t="shared" si="1058"/>
        <v>c</v>
      </c>
      <c r="TW975" s="1">
        <f>AVERAGE(TW949:TW951)</f>
        <v>0.725953386482238</v>
      </c>
      <c r="TX975" s="1">
        <f>STDEVA(TW949:TW951)</f>
        <v>0.000528333686606032</v>
      </c>
      <c r="TY975" s="1" t="str">
        <f t="shared" si="1059"/>
        <v>d</v>
      </c>
      <c r="TZ975" s="1">
        <f>AVERAGE(TZ949:TZ951)</f>
        <v>0.728279055361936</v>
      </c>
      <c r="UA975" s="1">
        <f>STDEVA(TZ949:TZ951)</f>
        <v>0.000895091484304044</v>
      </c>
      <c r="UB975" s="1" t="str">
        <f t="shared" si="1060"/>
        <v>cd</v>
      </c>
      <c r="UC975" s="1">
        <f>AVERAGE(UC949:UC951)</f>
        <v>0.677159344498554</v>
      </c>
      <c r="UD975" s="1">
        <f>STDEVA(UC949:UC951)</f>
        <v>0.00187926634995101</v>
      </c>
      <c r="UE975" s="1" t="str">
        <f t="shared" si="1061"/>
        <v>de</v>
      </c>
      <c r="UF975" s="1">
        <f>AVERAGE(UF949:UF951)</f>
        <v>0.595946504067145</v>
      </c>
      <c r="UG975" s="1">
        <f>STDEVA(UF949:UF951)</f>
        <v>0.0020201724575245</v>
      </c>
      <c r="UH975" s="1" t="str">
        <f t="shared" si="1062"/>
        <v>c</v>
      </c>
      <c r="UI975" s="1">
        <f>AVERAGE(UI949:UI951)</f>
        <v>0.528584304054667</v>
      </c>
      <c r="UJ975" s="1">
        <f>STDEVA(UI949:UI951)</f>
        <v>0.000394889521531295</v>
      </c>
      <c r="UK975" s="1" t="str">
        <f t="shared" si="1063"/>
        <v>c</v>
      </c>
      <c r="VE975" s="1">
        <f>AVERAGE(VE949:VE951)</f>
        <v>0.728279055361936</v>
      </c>
      <c r="VF975" s="1">
        <f>STDEVA(VE949:VE951)</f>
        <v>0.000895091484304044</v>
      </c>
      <c r="VG975" s="1">
        <f t="shared" si="1064"/>
        <v>0</v>
      </c>
      <c r="WM975" s="1">
        <f>AVERAGE(WM949:WM951)</f>
        <v>0.677159344498554</v>
      </c>
      <c r="WN975" s="1">
        <f>STDEVA(WM949:WM951)</f>
        <v>0.00187926634995101</v>
      </c>
      <c r="WO975" s="1">
        <f t="shared" si="1065"/>
        <v>0</v>
      </c>
      <c r="XU975" s="1">
        <f>AVERAGE(XU949:XU951)</f>
        <v>0.595946504067145</v>
      </c>
      <c r="XV975" s="1">
        <f>STDEVA(XU949:XU951)</f>
        <v>0.0020201724575245</v>
      </c>
      <c r="XW975" s="1">
        <f t="shared" si="1066"/>
        <v>0</v>
      </c>
      <c r="ZC975" s="1">
        <f>AVERAGE(ZC949:ZC951)</f>
        <v>0.528584304054667</v>
      </c>
      <c r="ZD975" s="1">
        <f>STDEVA(ZC949:ZC951)</f>
        <v>0.000394889521531295</v>
      </c>
      <c r="ZE975" s="1">
        <f t="shared" si="1067"/>
        <v>0</v>
      </c>
    </row>
    <row r="976" spans="26:681">
      <c r="Z976" s="1" t="s">
        <v>85</v>
      </c>
      <c r="AA976" s="1">
        <f>AVERAGE(AA952:AA954)</f>
        <v>0.729748962048382</v>
      </c>
      <c r="AB976" s="1">
        <f>STDEVA(AA952:AA954)</f>
        <v>0.00114814387354415</v>
      </c>
      <c r="AC976" s="1" t="str">
        <f t="shared" si="1044"/>
        <v>a</v>
      </c>
      <c r="AD976" s="1">
        <f>AVERAGE(AD952:AD954)</f>
        <v>0.731943369352388</v>
      </c>
      <c r="AE976" s="1">
        <f>STDEVA(AD952:AD954)</f>
        <v>0.00035841885035085</v>
      </c>
      <c r="AF976" s="1" t="str">
        <f t="shared" si="1045"/>
        <v>a</v>
      </c>
      <c r="AG976" s="1">
        <f>AVERAGE(AG952:AG954)</f>
        <v>0.684848300616556</v>
      </c>
      <c r="AH976" s="1">
        <f>STDEVA(AG952:AG954)</f>
        <v>0.0021118006836833</v>
      </c>
      <c r="AI976" s="1" t="str">
        <f t="shared" si="1046"/>
        <v>a</v>
      </c>
      <c r="AJ976" s="1">
        <f>AVERAGE(AJ952:AJ954)</f>
        <v>0.553412377984753</v>
      </c>
      <c r="AK976" s="1">
        <f>STDEVA(AJ952:AJ954)</f>
        <v>0.00779693790523097</v>
      </c>
      <c r="AL976" s="1" t="str">
        <f t="shared" si="1047"/>
        <v>c</v>
      </c>
      <c r="AM976" s="1">
        <f>AVERAGE(AM952:AM954)</f>
        <v>0.407025609861491</v>
      </c>
      <c r="AN976" s="1">
        <f>STDEVA(AM952:AM954)</f>
        <v>0.00266892280562501</v>
      </c>
      <c r="AO976" s="1" t="str">
        <f t="shared" si="1048"/>
        <v>g</v>
      </c>
      <c r="GQ976" s="1">
        <f>AVERAGE(GQ952:GQ954)</f>
        <v>0.730015276774595</v>
      </c>
      <c r="GR976" s="1">
        <f>STDEVA(GQ952:GQ954)</f>
        <v>0.00143118805165064</v>
      </c>
      <c r="GS976" s="1" t="str">
        <f t="shared" si="1049"/>
        <v>ab</v>
      </c>
      <c r="GT976" s="1">
        <f>AVERAGE(GT952:GT954)</f>
        <v>0.731657378990713</v>
      </c>
      <c r="GU976" s="1">
        <f>STDEVA(GT952:GT954)</f>
        <v>0.000969592497253449</v>
      </c>
      <c r="GV976" s="1" t="str">
        <f t="shared" si="1050"/>
        <v>b</v>
      </c>
      <c r="GW976" s="1">
        <f>AVERAGE(GW952:GW954)</f>
        <v>0.68505920700628</v>
      </c>
      <c r="GX976" s="1">
        <f>STDEVA(GW952:GW954)</f>
        <v>0.00214622353666867</v>
      </c>
      <c r="GY976" s="1" t="str">
        <f t="shared" si="1051"/>
        <v>a</v>
      </c>
      <c r="GZ976" s="1">
        <f>AVERAGE(GZ952:GZ954)</f>
        <v>0.554557525754468</v>
      </c>
      <c r="HA976" s="1">
        <f>STDEVA(GZ952:GZ954)</f>
        <v>0.00323116772493086</v>
      </c>
      <c r="HB976" s="1" t="str">
        <f t="shared" si="1052"/>
        <v>e</v>
      </c>
      <c r="HC976" s="1">
        <f>AVERAGE(HC952:HC954)</f>
        <v>0.404766267584529</v>
      </c>
      <c r="HD976" s="1">
        <f>STDEVA(HC952:HC954)</f>
        <v>0.00363773081905632</v>
      </c>
      <c r="HE976" s="1" t="str">
        <f t="shared" si="1053"/>
        <v>g</v>
      </c>
      <c r="NG976" s="1">
        <f>AVERAGE(NG952:NG954)</f>
        <v>0.731298098029805</v>
      </c>
      <c r="NH976" s="1">
        <f>STDEVA(NG952:NG954)</f>
        <v>0.000385858275603562</v>
      </c>
      <c r="NI976" s="1" t="str">
        <f t="shared" si="1054"/>
        <v>b</v>
      </c>
      <c r="NJ976" s="1">
        <f>AVERAGE(NJ952:NJ954)</f>
        <v>0.734278579987383</v>
      </c>
      <c r="NK976" s="1">
        <f>STDEVA(NJ952:NJ954)</f>
        <v>0.00109949997551379</v>
      </c>
      <c r="NL976" s="1" t="str">
        <f t="shared" si="1055"/>
        <v>a</v>
      </c>
      <c r="NM976" s="1">
        <f>AVERAGE(NM952:NM954)</f>
        <v>0.68918900944419</v>
      </c>
      <c r="NN976" s="1">
        <f>STDEVA(NM952:NM954)</f>
        <v>0.00161394530873216</v>
      </c>
      <c r="NO976" s="1" t="str">
        <f t="shared" si="1056"/>
        <v>abc</v>
      </c>
      <c r="NP976" s="1">
        <f>AVERAGE(NP952:NP954)</f>
        <v>0.586040590636303</v>
      </c>
      <c r="NQ976" s="1">
        <f>STDEVA(NP952:NP954)</f>
        <v>0.00204085592072272</v>
      </c>
      <c r="NR976" s="1" t="str">
        <f t="shared" si="1057"/>
        <v>c</v>
      </c>
      <c r="NS976" s="1">
        <f>AVERAGE(NS952:NS954)</f>
        <v>0.436002855011695</v>
      </c>
      <c r="NT976" s="1">
        <f>STDEVA(NS952:NS954)</f>
        <v>0.00186498190842036</v>
      </c>
      <c r="NU976" s="1" t="str">
        <f t="shared" si="1058"/>
        <v>e</v>
      </c>
      <c r="TW976" s="1">
        <f>AVERAGE(TW952:TW954)</f>
        <v>0.731073941999269</v>
      </c>
      <c r="TX976" s="1">
        <f>STDEVA(TW952:TW954)</f>
        <v>0.000804776183478627</v>
      </c>
      <c r="TY976" s="1" t="str">
        <f t="shared" si="1059"/>
        <v>b</v>
      </c>
      <c r="TZ976" s="1">
        <f>AVERAGE(TZ952:TZ954)</f>
        <v>0.733578880890165</v>
      </c>
      <c r="UA976" s="1">
        <f>STDEVA(TZ952:TZ954)</f>
        <v>0.000428301108890801</v>
      </c>
      <c r="UB976" s="1" t="str">
        <f t="shared" si="1060"/>
        <v>a</v>
      </c>
      <c r="UC976" s="1">
        <f>AVERAGE(UC952:UC954)</f>
        <v>0.688518079255319</v>
      </c>
      <c r="UD976" s="1">
        <f>STDEVA(UC952:UC954)</f>
        <v>0.00192965127472402</v>
      </c>
      <c r="UE976" s="1" t="str">
        <f t="shared" si="1061"/>
        <v>b</v>
      </c>
      <c r="UF976" s="1">
        <f>AVERAGE(UF952:UF954)</f>
        <v>0.582162484043863</v>
      </c>
      <c r="UG976" s="1">
        <f>STDEVA(UF952:UF954)</f>
        <v>0.00307247199519026</v>
      </c>
      <c r="UH976" s="1" t="str">
        <f t="shared" si="1062"/>
        <v>d</v>
      </c>
      <c r="UI976" s="1">
        <f>AVERAGE(UI952:UI954)</f>
        <v>0.436781231018425</v>
      </c>
      <c r="UJ976" s="1">
        <f>STDEVA(UI952:UI954)</f>
        <v>0.00241262118257227</v>
      </c>
      <c r="UK976" s="1" t="str">
        <f t="shared" si="1063"/>
        <v>d</v>
      </c>
      <c r="VE976" s="1">
        <f>AVERAGE(VE952:VE954)</f>
        <v>0.733578880890165</v>
      </c>
      <c r="VF976" s="1">
        <f>STDEVA(VE952:VE954)</f>
        <v>0.000428301108890801</v>
      </c>
      <c r="VG976" s="1">
        <f t="shared" si="1064"/>
        <v>0</v>
      </c>
      <c r="WM976" s="1">
        <f>AVERAGE(WM952:WM954)</f>
        <v>0.688518079255319</v>
      </c>
      <c r="WN976" s="1">
        <f>STDEVA(WM952:WM954)</f>
        <v>0.00192965127472402</v>
      </c>
      <c r="WO976" s="1">
        <f t="shared" si="1065"/>
        <v>0</v>
      </c>
      <c r="XU976" s="1">
        <f>AVERAGE(XU952:XU954)</f>
        <v>0.582162484043863</v>
      </c>
      <c r="XV976" s="1">
        <f>STDEVA(XU952:XU954)</f>
        <v>0.00307247199519026</v>
      </c>
      <c r="XW976" s="1">
        <f t="shared" si="1066"/>
        <v>0</v>
      </c>
      <c r="ZC976" s="1">
        <f>AVERAGE(ZC952:ZC954)</f>
        <v>0.436781231018425</v>
      </c>
      <c r="ZD976" s="1">
        <f>STDEVA(ZC952:ZC954)</f>
        <v>0.00241262118257227</v>
      </c>
      <c r="ZE976" s="1">
        <f t="shared" si="1067"/>
        <v>0</v>
      </c>
    </row>
    <row r="977" spans="26:679">
      <c r="Z977" s="1" t="s">
        <v>103</v>
      </c>
      <c r="AA977" s="1">
        <f>AVERAGE(AA946:AA954)</f>
        <v>0.721940892551774</v>
      </c>
      <c r="AD977" s="1">
        <f>AVERAGE(AD946:AD954)</f>
        <v>0.727645015430017</v>
      </c>
      <c r="AG977" s="1">
        <f>AVERAGE(AG946:AG954)</f>
        <v>0.670820552687813</v>
      </c>
      <c r="AJ977" s="1">
        <f>AVERAGE(AJ946:AJ954)</f>
        <v>0.57447823979863</v>
      </c>
      <c r="AM977" s="1">
        <f>AVERAGE(AM946:AM954)</f>
        <v>0.454006840942774</v>
      </c>
      <c r="GQ977" s="1">
        <f>AVERAGE(GQ946:GQ954)</f>
        <v>0.722544032277969</v>
      </c>
      <c r="GT977" s="1">
        <f>AVERAGE(GT946:GT954)</f>
        <v>0.726679818069772</v>
      </c>
      <c r="GW977" s="1">
        <f>AVERAGE(GW946:GW954)</f>
        <v>0.670986393517634</v>
      </c>
      <c r="GZ977" s="1">
        <f>AVERAGE(GZ946:GZ954)</f>
        <v>0.577174871970639</v>
      </c>
      <c r="HC977" s="1">
        <f>AVERAGE(HC946:HC954)</f>
        <v>0.451298637672117</v>
      </c>
      <c r="NG977" s="1">
        <f>AVERAGE(NG946:NG954)</f>
        <v>0.727298622543888</v>
      </c>
      <c r="NJ977" s="1">
        <f>AVERAGE(NJ946:NJ954)</f>
        <v>0.731048084088004</v>
      </c>
      <c r="NM977" s="1">
        <f>AVERAGE(NM946:NM954)</f>
        <v>0.680770351729711</v>
      </c>
      <c r="NP977" s="1">
        <f>AVERAGE(NP946:NP954)</f>
        <v>0.59229314779685</v>
      </c>
      <c r="NS977" s="1">
        <f>AVERAGE(NS946:NS954)</f>
        <v>0.496433554986226</v>
      </c>
      <c r="TW977" s="1">
        <f>AVERAGE(TW946:TW954)</f>
        <v>0.727675395254834</v>
      </c>
      <c r="TZ977" s="1">
        <f>AVERAGE(TZ946:TZ954)</f>
        <v>0.730123497899142</v>
      </c>
      <c r="UC977" s="1">
        <f>AVERAGE(UC946:UC954)</f>
        <v>0.681638505109017</v>
      </c>
      <c r="UF977" s="1">
        <f>AVERAGE(UF946:UF954)</f>
        <v>0.590828303852128</v>
      </c>
      <c r="UI977" s="1">
        <f>AVERAGE(UI946:UI954)</f>
        <v>0.4967218303582</v>
      </c>
      <c r="VE977" s="1">
        <f>AVERAGE(VE946:VE954)</f>
        <v>0.730123497899142</v>
      </c>
      <c r="WM977" s="1">
        <f>AVERAGE(WM946:WM954)</f>
        <v>0.681638505109017</v>
      </c>
      <c r="XU977" s="1">
        <f>AVERAGE(XU946:XU954)</f>
        <v>0.590828303852128</v>
      </c>
      <c r="ZC977" s="1">
        <f>AVERAGE(ZC946:ZC954)</f>
        <v>0.4967218303582</v>
      </c>
    </row>
    <row r="978" spans="26:681">
      <c r="Z978" s="1" t="s">
        <v>86</v>
      </c>
      <c r="AA978" s="1">
        <f>AVERAGE(AA955:AA957)</f>
        <v>0.717199504916181</v>
      </c>
      <c r="AB978" s="1">
        <f>STDEVA(AA955:AA957)</f>
        <v>0.00232931907893434</v>
      </c>
      <c r="AC978" s="1" t="str">
        <f t="shared" ref="AC978:AC980" si="1068">AC992</f>
        <v>d</v>
      </c>
      <c r="AD978" s="1">
        <f>AVERAGE(AD955:AD957)</f>
        <v>0.725107717456607</v>
      </c>
      <c r="AE978" s="1">
        <f>STDEVA(AD955:AD957)</f>
        <v>0.0016407251518385</v>
      </c>
      <c r="AF978" s="1" t="str">
        <f t="shared" ref="AF978:AF980" si="1069">AF992</f>
        <v>c</v>
      </c>
      <c r="AG978" s="1">
        <f>AVERAGE(AG955:AG957)</f>
        <v>0.66348929115587</v>
      </c>
      <c r="AH978" s="1">
        <f>STDEVA(AG955:AG957)</f>
        <v>0.00256990366213305</v>
      </c>
      <c r="AI978" s="1" t="str">
        <f t="shared" ref="AI978:AI980" si="1070">AI992</f>
        <v>c</v>
      </c>
      <c r="AJ978" s="1">
        <f>AVERAGE(AJ955:AJ957)</f>
        <v>0.585929586470437</v>
      </c>
      <c r="AK978" s="1">
        <f>STDEVA(AJ955:AJ957)</f>
        <v>0.0012482605349504</v>
      </c>
      <c r="AL978" s="1" t="str">
        <f t="shared" ref="AL978:AL980" si="1071">AL992</f>
        <v>b</v>
      </c>
      <c r="AM978" s="1">
        <f>AVERAGE(AM955:AM957)</f>
        <v>0.488895748728879</v>
      </c>
      <c r="AN978" s="1">
        <f>STDEVA(AM955:AM957)</f>
        <v>0.002649240712093</v>
      </c>
      <c r="AO978" s="1" t="str">
        <f t="shared" ref="AO978:AO980" si="1072">AO992</f>
        <v>c</v>
      </c>
      <c r="GQ978" s="1">
        <f>AVERAGE(GQ955:GQ957)</f>
        <v>0.718635406507795</v>
      </c>
      <c r="GR978" s="1">
        <f>STDEVA(GQ955:GQ957)</f>
        <v>0.000449519873171246</v>
      </c>
      <c r="GS978" s="1" t="str">
        <f t="shared" ref="GS978:GS980" si="1073">GS992</f>
        <v>de</v>
      </c>
      <c r="GT978" s="1">
        <f>AVERAGE(GT955:GT957)</f>
        <v>0.726188950510238</v>
      </c>
      <c r="GU978" s="1">
        <f>STDEVA(GT955:GT957)</f>
        <v>0.0005807010549273</v>
      </c>
      <c r="GV978" s="1" t="str">
        <f t="shared" ref="GV978:GV980" si="1074">GV992</f>
        <v>d</v>
      </c>
      <c r="GW978" s="1">
        <f>AVERAGE(GW955:GW957)</f>
        <v>0.665571427921087</v>
      </c>
      <c r="GX978" s="1">
        <f>STDEVA(GW955:GW957)</f>
        <v>0.00182403013153689</v>
      </c>
      <c r="GY978" s="1" t="str">
        <f t="shared" ref="GY978:GY980" si="1075">GY992</f>
        <v>bc</v>
      </c>
      <c r="GZ978" s="1">
        <f>AVERAGE(GZ955:GZ957)</f>
        <v>0.587164819688734</v>
      </c>
      <c r="HA978" s="1">
        <f>STDEVA(GZ955:GZ957)</f>
        <v>0.0017312252577387</v>
      </c>
      <c r="HB978" s="1" t="str">
        <f t="shared" ref="HB978:HB980" si="1076">HB992</f>
        <v>cd</v>
      </c>
      <c r="HC978" s="1">
        <f>AVERAGE(HC955:HC957)</f>
        <v>0.490538170934967</v>
      </c>
      <c r="HD978" s="1">
        <f>STDEVA(HC955:HC957)</f>
        <v>0.00463014632330185</v>
      </c>
      <c r="HE978" s="1" t="str">
        <f t="shared" ref="HE978:HE980" si="1077">HE992</f>
        <v>cd</v>
      </c>
      <c r="NG978" s="1">
        <f>AVERAGE(NG955:NG957)</f>
        <v>0.726936855369862</v>
      </c>
      <c r="NH978" s="1">
        <f>STDEVA(NG955:NG957)</f>
        <v>0.000984785843024211</v>
      </c>
      <c r="NI978" s="1" t="str">
        <f t="shared" ref="NI978:NI980" si="1078">NI992</f>
        <v>cd</v>
      </c>
      <c r="NJ978" s="1">
        <f>AVERAGE(NJ955:NJ957)</f>
        <v>0.728723166371268</v>
      </c>
      <c r="NK978" s="1">
        <f>STDEVA(NJ955:NJ957)</f>
        <v>0.00104684075097162</v>
      </c>
      <c r="NL978" s="1" t="str">
        <f t="shared" ref="NL978:NL980" si="1079">NL992</f>
        <v>c</v>
      </c>
      <c r="NM978" s="1">
        <f>AVERAGE(NM955:NM957)</f>
        <v>0.674486226671333</v>
      </c>
      <c r="NN978" s="1">
        <f>STDEVA(NM955:NM957)</f>
        <v>0.0014127550713847</v>
      </c>
      <c r="NO978" s="1" t="str">
        <f t="shared" ref="NO978:NO980" si="1080">NO992</f>
        <v>d</v>
      </c>
      <c r="NP978" s="1">
        <f>AVERAGE(NP955:NP957)</f>
        <v>0.596123024235086</v>
      </c>
      <c r="NQ978" s="1">
        <f>STDEVA(NP955:NP957)</f>
        <v>0.00252101453102638</v>
      </c>
      <c r="NR978" s="1" t="str">
        <f t="shared" ref="NR978:NR980" si="1081">NR992</f>
        <v>b</v>
      </c>
      <c r="NS978" s="1">
        <f>AVERAGE(NS955:NS957)</f>
        <v>0.521123566692311</v>
      </c>
      <c r="NT978" s="1">
        <f>STDEVA(NS955:NS957)</f>
        <v>0.0042891573067278</v>
      </c>
      <c r="NU978" s="1" t="str">
        <f t="shared" ref="NU978:NU980" si="1082">NU992</f>
        <v>d</v>
      </c>
      <c r="TW978" s="1">
        <f>AVERAGE(TW955:TW957)</f>
        <v>0.725762540931373</v>
      </c>
      <c r="TX978" s="1">
        <f>STDEVA(TW955:TW957)</f>
        <v>0.000576822043272889</v>
      </c>
      <c r="TY978" s="1" t="str">
        <f t="shared" ref="TY978:TY980" si="1083">TY992</f>
        <v>d</v>
      </c>
      <c r="TZ978" s="1">
        <f>AVERAGE(TZ955:TZ957)</f>
        <v>0.728699861988389</v>
      </c>
      <c r="UA978" s="1">
        <f>STDEVA(TZ955:TZ957)</f>
        <v>0.000902658528949864</v>
      </c>
      <c r="UB978" s="1" t="str">
        <f t="shared" ref="UB978:UB980" si="1084">UB992</f>
        <v>c</v>
      </c>
      <c r="UC978" s="1">
        <f>AVERAGE(UC955:UC957)</f>
        <v>0.675899362874287</v>
      </c>
      <c r="UD978" s="1">
        <f>STDEVA(UC955:UC957)</f>
        <v>0.00246327865507933</v>
      </c>
      <c r="UE978" s="1" t="str">
        <f t="shared" ref="UE978:UE980" si="1085">UE992</f>
        <v>de</v>
      </c>
      <c r="UF978" s="1">
        <f>AVERAGE(UF955:UF957)</f>
        <v>0.595327023200924</v>
      </c>
      <c r="UG978" s="1">
        <f>STDEVA(UF955:UF957)</f>
        <v>0.00314804475002183</v>
      </c>
      <c r="UH978" s="1" t="str">
        <f t="shared" ref="UH978:UH980" si="1086">UH992</f>
        <v>c</v>
      </c>
      <c r="UI978" s="1">
        <f>AVERAGE(UI955:UI957)</f>
        <v>0.523218412639542</v>
      </c>
      <c r="UJ978" s="1">
        <f>STDEVA(UI955:UI957)</f>
        <v>0.00327930132317132</v>
      </c>
      <c r="UK978" s="1" t="str">
        <f t="shared" ref="UK978:UK980" si="1087">UK992</f>
        <v>c</v>
      </c>
      <c r="VE978" s="1">
        <f>AVERAGE(VE955:VE957)</f>
        <v>0.728699861988389</v>
      </c>
      <c r="VF978" s="1">
        <f>STDEVA(VE955:VE957)</f>
        <v>0.000902658528949864</v>
      </c>
      <c r="VG978" s="1">
        <f t="shared" ref="VG978:VG980" si="1088">VG992</f>
        <v>0</v>
      </c>
      <c r="WM978" s="1">
        <f>AVERAGE(WM955:WM957)</f>
        <v>0.675899362874287</v>
      </c>
      <c r="WN978" s="1">
        <f>STDEVA(WM955:WM957)</f>
        <v>0.00246327865507933</v>
      </c>
      <c r="WO978" s="1">
        <f t="shared" ref="WO978:WO980" si="1089">WO992</f>
        <v>0</v>
      </c>
      <c r="XU978" s="1">
        <f>AVERAGE(XU955:XU957)</f>
        <v>0.595327023200924</v>
      </c>
      <c r="XV978" s="1">
        <f>STDEVA(XU955:XU957)</f>
        <v>0.00314804475002183</v>
      </c>
      <c r="XW978" s="1">
        <f t="shared" ref="XW978:XW980" si="1090">XW992</f>
        <v>0</v>
      </c>
      <c r="ZC978" s="1">
        <f>AVERAGE(ZC955:ZC957)</f>
        <v>0.523218412639542</v>
      </c>
      <c r="ZD978" s="1">
        <f>STDEVA(ZC955:ZC957)</f>
        <v>0.00327930132317132</v>
      </c>
      <c r="ZE978" s="1">
        <f t="shared" ref="ZE978:ZE980" si="1091">ZE992</f>
        <v>0</v>
      </c>
    </row>
    <row r="979" spans="26:681">
      <c r="Z979" s="1" t="s">
        <v>87</v>
      </c>
      <c r="AA979" s="1">
        <f>AVERAGE(AA958:AA960)</f>
        <v>0.719151793739166</v>
      </c>
      <c r="AB979" s="1">
        <f>STDEVA(AA958:AA960)</f>
        <v>0.00136380812968053</v>
      </c>
      <c r="AC979" s="1" t="str">
        <f t="shared" si="1068"/>
        <v>cd</v>
      </c>
      <c r="AD979" s="1">
        <f>AVERAGE(AD958:AD960)</f>
        <v>0.724016852423975</v>
      </c>
      <c r="AE979" s="1">
        <f>STDEVA(AD958:AD960)</f>
        <v>0.00354120384890964</v>
      </c>
      <c r="AF979" s="1" t="str">
        <f t="shared" si="1069"/>
        <v>c</v>
      </c>
      <c r="AG979" s="1">
        <f>AVERAGE(AG958:AG960)</f>
        <v>0.662742376231488</v>
      </c>
      <c r="AH979" s="1">
        <f>STDEVA(AG958:AG960)</f>
        <v>0.00123081179408163</v>
      </c>
      <c r="AI979" s="1" t="str">
        <f t="shared" si="1070"/>
        <v>c</v>
      </c>
      <c r="AJ979" s="1">
        <f>AVERAGE(AJ958:AJ960)</f>
        <v>0.587982250167635</v>
      </c>
      <c r="AK979" s="1">
        <f>STDEVA(AJ958:AJ960)</f>
        <v>0.0024212459737465</v>
      </c>
      <c r="AL979" s="1" t="str">
        <f t="shared" si="1071"/>
        <v>b</v>
      </c>
      <c r="AM979" s="1">
        <f>AVERAGE(AM958:AM960)</f>
        <v>0.47320455471688</v>
      </c>
      <c r="AN979" s="1">
        <f>STDEVA(AM958:AM960)</f>
        <v>0.00500406448772757</v>
      </c>
      <c r="AO979" s="1" t="str">
        <f t="shared" si="1072"/>
        <v>d</v>
      </c>
      <c r="GQ979" s="1">
        <f>AVERAGE(GQ958:GQ960)</f>
        <v>0.718498446353113</v>
      </c>
      <c r="GR979" s="1">
        <f>STDEVA(GQ958:GQ960)</f>
        <v>0.000839109259235574</v>
      </c>
      <c r="GS979" s="1" t="str">
        <f t="shared" si="1073"/>
        <v>de</v>
      </c>
      <c r="GT979" s="1">
        <f>AVERAGE(GT958:GT960)</f>
        <v>0.723317856526718</v>
      </c>
      <c r="GU979" s="1">
        <f>STDEVA(GT958:GT960)</f>
        <v>0.00108160198917339</v>
      </c>
      <c r="GV979" s="1" t="str">
        <f t="shared" si="1074"/>
        <v>e</v>
      </c>
      <c r="GW979" s="1">
        <f>AVERAGE(GW958:GW960)</f>
        <v>0.664792332110198</v>
      </c>
      <c r="GX979" s="1">
        <f>STDEVA(GW958:GW960)</f>
        <v>0.00201132390899965</v>
      </c>
      <c r="GY979" s="1" t="str">
        <f t="shared" si="1075"/>
        <v>bc</v>
      </c>
      <c r="GZ979" s="1">
        <f>AVERAGE(GZ958:GZ960)</f>
        <v>0.588470202510146</v>
      </c>
      <c r="HA979" s="1">
        <f>STDEVA(GZ958:GZ960)</f>
        <v>0.00235085565414932</v>
      </c>
      <c r="HB979" s="1" t="str">
        <f t="shared" si="1076"/>
        <v>cd</v>
      </c>
      <c r="HC979" s="1">
        <f>AVERAGE(HC958:HC960)</f>
        <v>0.465509338703092</v>
      </c>
      <c r="HD979" s="1">
        <f>STDEVA(HC958:HC960)</f>
        <v>0.00264166388708606</v>
      </c>
      <c r="HE979" s="1" t="str">
        <f t="shared" si="1077"/>
        <v>e</v>
      </c>
      <c r="NG979" s="1">
        <f>AVERAGE(NG958:NG960)</f>
        <v>0.726570981536468</v>
      </c>
      <c r="NH979" s="1">
        <f>STDEVA(NG958:NG960)</f>
        <v>0.000995556712489896</v>
      </c>
      <c r="NI979" s="1" t="str">
        <f t="shared" si="1078"/>
        <v>cd</v>
      </c>
      <c r="NJ979" s="1">
        <f>AVERAGE(NJ958:NJ960)</f>
        <v>0.728053309791128</v>
      </c>
      <c r="NK979" s="1">
        <f>STDEVA(NJ958:NJ960)</f>
        <v>0.000162636404114946</v>
      </c>
      <c r="NL979" s="1" t="str">
        <f t="shared" si="1079"/>
        <v>c</v>
      </c>
      <c r="NM979" s="1">
        <f>AVERAGE(NM958:NM960)</f>
        <v>0.673411757908296</v>
      </c>
      <c r="NN979" s="1">
        <f>STDEVA(NM958:NM960)</f>
        <v>0.00163494596247754</v>
      </c>
      <c r="NO979" s="1" t="str">
        <f t="shared" si="1080"/>
        <v>d</v>
      </c>
      <c r="NP979" s="1">
        <f>AVERAGE(NP958:NP960)</f>
        <v>0.59546382356774</v>
      </c>
      <c r="NQ979" s="1">
        <f>STDEVA(NP958:NP960)</f>
        <v>0.00169685802517148</v>
      </c>
      <c r="NR979" s="1" t="str">
        <f t="shared" si="1081"/>
        <v>b</v>
      </c>
      <c r="NS979" s="1">
        <f>AVERAGE(NS958:NS960)</f>
        <v>0.523106028236548</v>
      </c>
      <c r="NT979" s="1">
        <f>STDEVA(NS958:NS960)</f>
        <v>0.00340387799896193</v>
      </c>
      <c r="NU979" s="1" t="str">
        <f t="shared" si="1082"/>
        <v>cd</v>
      </c>
      <c r="TW979" s="1">
        <f>AVERAGE(TW958:TW960)</f>
        <v>0.72624529882763</v>
      </c>
      <c r="TX979" s="1">
        <f>STDEVA(TW958:TW960)</f>
        <v>0.000293065683665685</v>
      </c>
      <c r="TY979" s="1" t="str">
        <f t="shared" si="1083"/>
        <v>d</v>
      </c>
      <c r="TZ979" s="1">
        <f>AVERAGE(TZ958:TZ960)</f>
        <v>0.726701907739321</v>
      </c>
      <c r="UA979" s="1">
        <f>STDEVA(TZ958:TZ960)</f>
        <v>0.000789394238586352</v>
      </c>
      <c r="UB979" s="1" t="str">
        <f t="shared" si="1084"/>
        <v>d</v>
      </c>
      <c r="UC979" s="1">
        <f>AVERAGE(UC958:UC960)</f>
        <v>0.673886861208536</v>
      </c>
      <c r="UD979" s="1">
        <f>STDEVA(UC958:UC960)</f>
        <v>0.000891925688703716</v>
      </c>
      <c r="UE979" s="1" t="str">
        <f t="shared" si="1085"/>
        <v>e</v>
      </c>
      <c r="UF979" s="1">
        <f>AVERAGE(UF958:UF960)</f>
        <v>0.597102897526872</v>
      </c>
      <c r="UG979" s="1">
        <f>STDEVA(UF958:UF960)</f>
        <v>0.00241673982673263</v>
      </c>
      <c r="UH979" s="1" t="str">
        <f t="shared" si="1086"/>
        <v>c</v>
      </c>
      <c r="UI979" s="1">
        <f>AVERAGE(UI958:UI960)</f>
        <v>0.524312424383845</v>
      </c>
      <c r="UJ979" s="1">
        <f>STDEVA(UI958:UI960)</f>
        <v>0.00133918230389602</v>
      </c>
      <c r="UK979" s="1" t="str">
        <f t="shared" si="1087"/>
        <v>c</v>
      </c>
      <c r="VE979" s="1">
        <f>AVERAGE(VE958:VE960)</f>
        <v>0.726701907739321</v>
      </c>
      <c r="VF979" s="1">
        <f>STDEVA(VE958:VE960)</f>
        <v>0.000789394238586352</v>
      </c>
      <c r="VG979" s="1">
        <f t="shared" si="1088"/>
        <v>0</v>
      </c>
      <c r="WM979" s="1">
        <f>AVERAGE(WM958:WM960)</f>
        <v>0.673886861208536</v>
      </c>
      <c r="WN979" s="1">
        <f>STDEVA(WM958:WM960)</f>
        <v>0.000891925688703716</v>
      </c>
      <c r="WO979" s="1">
        <f t="shared" si="1089"/>
        <v>0</v>
      </c>
      <c r="XU979" s="1">
        <f>AVERAGE(XU958:XU960)</f>
        <v>0.597102897526872</v>
      </c>
      <c r="XV979" s="1">
        <f>STDEVA(XU958:XU960)</f>
        <v>0.00241673982673263</v>
      </c>
      <c r="XW979" s="1">
        <f t="shared" si="1090"/>
        <v>0</v>
      </c>
      <c r="ZC979" s="1">
        <f>AVERAGE(ZC958:ZC960)</f>
        <v>0.524312424383845</v>
      </c>
      <c r="ZD979" s="1">
        <f>STDEVA(ZC958:ZC960)</f>
        <v>0.00133918230389602</v>
      </c>
      <c r="ZE979" s="1">
        <f t="shared" si="1091"/>
        <v>0</v>
      </c>
    </row>
    <row r="980" spans="26:681">
      <c r="Z980" s="1" t="s">
        <v>88</v>
      </c>
      <c r="AA980" s="1">
        <f>AVERAGE(AA961:AA963)</f>
        <v>0.7288882119584</v>
      </c>
      <c r="AB980" s="1">
        <f>STDEVA(AA961:AA963)</f>
        <v>0.0013230645455355</v>
      </c>
      <c r="AC980" s="1" t="str">
        <f t="shared" si="1068"/>
        <v>a</v>
      </c>
      <c r="AD980" s="1">
        <f>AVERAGE(AD961:AD963)</f>
        <v>0.733024196995148</v>
      </c>
      <c r="AE980" s="1">
        <f>STDEVA(AD961:AD963)</f>
        <v>0.00213928720879671</v>
      </c>
      <c r="AF980" s="1" t="str">
        <f t="shared" si="1069"/>
        <v>a</v>
      </c>
      <c r="AG980" s="1">
        <f>AVERAGE(AG961:AG963)</f>
        <v>0.683556248760243</v>
      </c>
      <c r="AH980" s="1">
        <f>STDEVA(AG961:AG963)</f>
        <v>0.00336637648266789</v>
      </c>
      <c r="AI980" s="1" t="str">
        <f t="shared" si="1070"/>
        <v>a</v>
      </c>
      <c r="AJ980" s="1">
        <f>AVERAGE(AJ961:AJ963)</f>
        <v>0.545507809042589</v>
      </c>
      <c r="AK980" s="1">
        <f>STDEVA(AJ961:AJ963)</f>
        <v>0.00241265177760487</v>
      </c>
      <c r="AL980" s="1" t="str">
        <f t="shared" si="1071"/>
        <v>c</v>
      </c>
      <c r="AM980" s="1">
        <f>AVERAGE(AM961:AM963)</f>
        <v>0.403644428067938</v>
      </c>
      <c r="AN980" s="1">
        <f>STDEVA(AM961:AM963)</f>
        <v>0.00419487184080871</v>
      </c>
      <c r="AO980" s="1" t="str">
        <f t="shared" si="1072"/>
        <v>g</v>
      </c>
      <c r="GQ980" s="1">
        <f>AVERAGE(GQ961:GQ963)</f>
        <v>0.728684508813387</v>
      </c>
      <c r="GR980" s="1">
        <f>STDEVA(GQ961:GQ963)</f>
        <v>0.000754546918429221</v>
      </c>
      <c r="GS980" s="1" t="str">
        <f t="shared" si="1073"/>
        <v>b</v>
      </c>
      <c r="GT980" s="1">
        <f>AVERAGE(GT961:GT963)</f>
        <v>0.733480438010239</v>
      </c>
      <c r="GU980" s="1">
        <f>STDEVA(GT961:GT963)</f>
        <v>0.00131852687776974</v>
      </c>
      <c r="GV980" s="1" t="str">
        <f t="shared" si="1074"/>
        <v>ab</v>
      </c>
      <c r="GW980" s="1">
        <f>AVERAGE(GW961:GW963)</f>
        <v>0.683696409757237</v>
      </c>
      <c r="GX980" s="1">
        <f>STDEVA(GW961:GW963)</f>
        <v>0.00187317470764039</v>
      </c>
      <c r="GY980" s="1" t="str">
        <f t="shared" si="1075"/>
        <v>a</v>
      </c>
      <c r="GZ980" s="1">
        <f>AVERAGE(GZ961:GZ963)</f>
        <v>0.54659391707366</v>
      </c>
      <c r="HA980" s="1">
        <f>STDEVA(GZ961:GZ963)</f>
        <v>0.00150986610425222</v>
      </c>
      <c r="HB980" s="1" t="str">
        <f t="shared" si="1076"/>
        <v>f</v>
      </c>
      <c r="HC980" s="1">
        <f>AVERAGE(HC961:HC963)</f>
        <v>0.400823310228098</v>
      </c>
      <c r="HD980" s="1">
        <f>STDEVA(HC961:HC963)</f>
        <v>0.00250942437581776</v>
      </c>
      <c r="HE980" s="1" t="str">
        <f t="shared" si="1077"/>
        <v>g</v>
      </c>
      <c r="NG980" s="1">
        <f>AVERAGE(NG961:NG963)</f>
        <v>0.732643469592419</v>
      </c>
      <c r="NH980" s="1">
        <f>STDEVA(NG961:NG963)</f>
        <v>0.000990410943344079</v>
      </c>
      <c r="NI980" s="1" t="str">
        <f t="shared" si="1078"/>
        <v>ab</v>
      </c>
      <c r="NJ980" s="1">
        <f>AVERAGE(NJ961:NJ963)</f>
        <v>0.735244874324356</v>
      </c>
      <c r="NK980" s="1">
        <f>STDEVA(NJ961:NJ963)</f>
        <v>0.00125857618644397</v>
      </c>
      <c r="NL980" s="1" t="str">
        <f t="shared" si="1079"/>
        <v>a</v>
      </c>
      <c r="NM980" s="1">
        <f>AVERAGE(NM961:NM963)</f>
        <v>0.687545911046055</v>
      </c>
      <c r="NN980" s="1">
        <f>STDEVA(NM961:NM963)</f>
        <v>0.001677199785209</v>
      </c>
      <c r="NO980" s="1" t="str">
        <f t="shared" si="1080"/>
        <v>c</v>
      </c>
      <c r="NP980" s="1">
        <f>AVERAGE(NP961:NP963)</f>
        <v>0.574168549373185</v>
      </c>
      <c r="NQ980" s="1">
        <f>STDEVA(NP961:NP963)</f>
        <v>0.00303381834461632</v>
      </c>
      <c r="NR980" s="1" t="str">
        <f t="shared" si="1081"/>
        <v>d</v>
      </c>
      <c r="NS980" s="1">
        <f>AVERAGE(NS961:NS963)</f>
        <v>0.428106864982568</v>
      </c>
      <c r="NT980" s="1">
        <f>STDEVA(NS961:NS963)</f>
        <v>0.00204645571668029</v>
      </c>
      <c r="NU980" s="1" t="str">
        <f t="shared" si="1082"/>
        <v>f</v>
      </c>
      <c r="TW980" s="1">
        <f>AVERAGE(TW961:TW963)</f>
        <v>0.732429694561105</v>
      </c>
      <c r="TX980" s="1">
        <f>STDEVA(TW961:TW963)</f>
        <v>0.00119341587899266</v>
      </c>
      <c r="TY980" s="1" t="str">
        <f t="shared" si="1083"/>
        <v>ab</v>
      </c>
      <c r="TZ980" s="1">
        <f>AVERAGE(TZ961:TZ963)</f>
        <v>0.734304792916536</v>
      </c>
      <c r="UA980" s="1">
        <f>STDEVA(TZ961:TZ963)</f>
        <v>0.0017119702623113</v>
      </c>
      <c r="UB980" s="1" t="str">
        <f t="shared" si="1084"/>
        <v>a</v>
      </c>
      <c r="UC980" s="1">
        <f>AVERAGE(UC961:UC963)</f>
        <v>0.688684708420471</v>
      </c>
      <c r="UD980" s="1">
        <f>STDEVA(UC961:UC963)</f>
        <v>0.000925411697229268</v>
      </c>
      <c r="UE980" s="1" t="str">
        <f t="shared" si="1085"/>
        <v>b</v>
      </c>
      <c r="UF980" s="1">
        <f>AVERAGE(UF961:UF963)</f>
        <v>0.573545433813141</v>
      </c>
      <c r="UG980" s="1">
        <f>STDEVA(UF961:UF963)</f>
        <v>0.00188799414327728</v>
      </c>
      <c r="UH980" s="1" t="str">
        <f t="shared" si="1086"/>
        <v>e</v>
      </c>
      <c r="UI980" s="1">
        <f>AVERAGE(UI961:UI963)</f>
        <v>0.427739963048553</v>
      </c>
      <c r="UJ980" s="1">
        <f>STDEVA(UI961:UI963)</f>
        <v>0.00280421197548541</v>
      </c>
      <c r="UK980" s="1" t="str">
        <f t="shared" si="1087"/>
        <v>e</v>
      </c>
      <c r="VE980" s="1">
        <f>AVERAGE(VE961:VE963)</f>
        <v>0.734304792916536</v>
      </c>
      <c r="VF980" s="1">
        <f>STDEVA(VE961:VE963)</f>
        <v>0.0017119702623113</v>
      </c>
      <c r="VG980" s="1">
        <f t="shared" si="1088"/>
        <v>0</v>
      </c>
      <c r="WM980" s="1">
        <f>AVERAGE(WM961:WM963)</f>
        <v>0.688684708420471</v>
      </c>
      <c r="WN980" s="1">
        <f>STDEVA(WM961:WM963)</f>
        <v>0.000925411697229268</v>
      </c>
      <c r="WO980" s="1">
        <f t="shared" si="1089"/>
        <v>0</v>
      </c>
      <c r="XU980" s="1">
        <f>AVERAGE(XU961:XU963)</f>
        <v>0.573545433813141</v>
      </c>
      <c r="XV980" s="1">
        <f>STDEVA(XU961:XU963)</f>
        <v>0.00188799414327728</v>
      </c>
      <c r="XW980" s="1">
        <f t="shared" si="1090"/>
        <v>0</v>
      </c>
      <c r="ZC980" s="1">
        <f>AVERAGE(ZC961:ZC963)</f>
        <v>0.427739963048553</v>
      </c>
      <c r="ZD980" s="1">
        <f>STDEVA(ZC961:ZC963)</f>
        <v>0.00280421197548541</v>
      </c>
      <c r="ZE980" s="1">
        <f t="shared" si="1091"/>
        <v>0</v>
      </c>
    </row>
    <row r="981" spans="26:679">
      <c r="Z981" s="1" t="s">
        <v>104</v>
      </c>
      <c r="AA981" s="1">
        <f>AVERAGE(AA955:AA963)</f>
        <v>0.721746503537916</v>
      </c>
      <c r="AD981" s="1">
        <f>AVERAGE(AD955:AD963)</f>
        <v>0.72738292229191</v>
      </c>
      <c r="AG981" s="1">
        <f>AVERAGE(AG955:AG963)</f>
        <v>0.669929305382533</v>
      </c>
      <c r="AJ981" s="1">
        <f>AVERAGE(AJ955:AJ963)</f>
        <v>0.573139881893553</v>
      </c>
      <c r="AM981" s="1">
        <f>AVERAGE(AM955:AM963)</f>
        <v>0.455248243837899</v>
      </c>
      <c r="GQ981" s="1">
        <f>AVERAGE(GQ955:GQ963)</f>
        <v>0.721939453891432</v>
      </c>
      <c r="GT981" s="1">
        <f>AVERAGE(GT955:GT963)</f>
        <v>0.727662415015732</v>
      </c>
      <c r="GW981" s="1">
        <f>AVERAGE(GW955:GW963)</f>
        <v>0.671353389929508</v>
      </c>
      <c r="GZ981" s="1">
        <f>AVERAGE(GZ955:GZ963)</f>
        <v>0.574076313090847</v>
      </c>
      <c r="HC981" s="1">
        <f>AVERAGE(HC955:HC963)</f>
        <v>0.452290273288719</v>
      </c>
      <c r="NG981" s="1">
        <f>AVERAGE(NG955:NG963)</f>
        <v>0.72871710216625</v>
      </c>
      <c r="NJ981" s="1">
        <f>AVERAGE(NJ955:NJ963)</f>
        <v>0.730673783495584</v>
      </c>
      <c r="NM981" s="1">
        <f>AVERAGE(NM955:NM963)</f>
        <v>0.678481298541895</v>
      </c>
      <c r="NP981" s="1">
        <f>AVERAGE(NP955:NP963)</f>
        <v>0.588585132392004</v>
      </c>
      <c r="NS981" s="1">
        <f>AVERAGE(NS955:NS963)</f>
        <v>0.490778819970476</v>
      </c>
      <c r="TW981" s="1">
        <f>AVERAGE(TW955:TW963)</f>
        <v>0.728145844773369</v>
      </c>
      <c r="TZ981" s="1">
        <f>AVERAGE(TZ955:TZ963)</f>
        <v>0.729902187548082</v>
      </c>
      <c r="UC981" s="1">
        <f>AVERAGE(UC955:UC963)</f>
        <v>0.679490310834432</v>
      </c>
      <c r="UF981" s="1">
        <f>AVERAGE(UF955:UF963)</f>
        <v>0.588658451513645</v>
      </c>
      <c r="UI981" s="1">
        <f>AVERAGE(UI955:UI963)</f>
        <v>0.491756933357313</v>
      </c>
      <c r="VE981" s="1">
        <f>AVERAGE(VE955:VE963)</f>
        <v>0.729902187548082</v>
      </c>
      <c r="WM981" s="1">
        <f>AVERAGE(WM955:WM963)</f>
        <v>0.679490310834432</v>
      </c>
      <c r="XU981" s="1">
        <f>AVERAGE(XU955:XU963)</f>
        <v>0.588658451513645</v>
      </c>
      <c r="ZC981" s="1">
        <f>AVERAGE(ZC955:ZC963)</f>
        <v>0.491756933357313</v>
      </c>
    </row>
    <row r="984" spans="29:557">
      <c r="AC984" s="1" t="s">
        <v>106</v>
      </c>
      <c r="AF984" s="1" t="s">
        <v>106</v>
      </c>
      <c r="AI984" s="1" t="s">
        <v>106</v>
      </c>
      <c r="AL984" s="1" t="s">
        <v>106</v>
      </c>
      <c r="AO984" s="1" t="s">
        <v>106</v>
      </c>
      <c r="BW984" s="1" t="s">
        <v>106</v>
      </c>
      <c r="BZ984" s="1" t="s">
        <v>106</v>
      </c>
      <c r="CC984" s="1" t="s">
        <v>106</v>
      </c>
      <c r="CF984" s="1" t="s">
        <v>106</v>
      </c>
      <c r="CI984" s="1" t="s">
        <v>106</v>
      </c>
      <c r="DQ984" s="1" t="s">
        <v>106</v>
      </c>
      <c r="DT984" s="1" t="s">
        <v>106</v>
      </c>
      <c r="DW984" s="1" t="s">
        <v>106</v>
      </c>
      <c r="DZ984" s="1" t="s">
        <v>106</v>
      </c>
      <c r="EC984" s="1" t="s">
        <v>106</v>
      </c>
      <c r="FK984" s="1" t="s">
        <v>106</v>
      </c>
      <c r="FN984" s="1" t="s">
        <v>106</v>
      </c>
      <c r="FQ984" s="1" t="s">
        <v>106</v>
      </c>
      <c r="FT984" s="1" t="s">
        <v>106</v>
      </c>
      <c r="FW984" s="1" t="s">
        <v>106</v>
      </c>
      <c r="GS984" s="1" t="str">
        <f t="shared" ref="GS984:GS994" si="1092">BW984</f>
        <v>a</v>
      </c>
      <c r="GV984" s="1" t="str">
        <f t="shared" ref="GV984:GV994" si="1093">BZ984</f>
        <v>a</v>
      </c>
      <c r="GY984" s="1" t="str">
        <f t="shared" ref="GY984:GY994" si="1094">CC984</f>
        <v>a</v>
      </c>
      <c r="HB984" s="1" t="str">
        <f t="shared" ref="HB984:HB994" si="1095">CF984</f>
        <v>a</v>
      </c>
      <c r="HE984" s="1" t="str">
        <f t="shared" ref="HE984:HE994" si="1096">CI984</f>
        <v>a</v>
      </c>
      <c r="NI984" s="1" t="str">
        <f t="shared" ref="NI984:NI994" si="1097">DQ984</f>
        <v>a</v>
      </c>
      <c r="NL984" s="1" t="str">
        <f t="shared" ref="NL984:NL994" si="1098">DT984</f>
        <v>a</v>
      </c>
      <c r="NO984" s="1" t="str">
        <f t="shared" ref="NO984:NO994" si="1099">DW984</f>
        <v>a</v>
      </c>
      <c r="NR984" s="1" t="str">
        <f t="shared" ref="NR984:NR994" si="1100">DZ984</f>
        <v>a</v>
      </c>
      <c r="NU984" s="1" t="str">
        <f t="shared" ref="NU984:NU994" si="1101">EC984</f>
        <v>a</v>
      </c>
      <c r="TY984" s="1" t="str">
        <f t="shared" ref="TY984:TY994" si="1102">FK984</f>
        <v>a</v>
      </c>
      <c r="UB984" s="1" t="str">
        <f t="shared" ref="UB984:UB994" si="1103">FN984</f>
        <v>a</v>
      </c>
      <c r="UE984" s="1" t="str">
        <f t="shared" ref="UE984:UE994" si="1104">FQ984</f>
        <v>a</v>
      </c>
      <c r="UH984" s="1" t="str">
        <f t="shared" ref="UH984:UH994" si="1105">FT984</f>
        <v>a</v>
      </c>
      <c r="UK984" s="1" t="str">
        <f t="shared" ref="UK984:UK994" si="1106">FW984</f>
        <v>a</v>
      </c>
    </row>
    <row r="985" spans="29:557">
      <c r="AC985" s="1" t="s">
        <v>106</v>
      </c>
      <c r="AF985" s="1" t="s">
        <v>106</v>
      </c>
      <c r="AI985" s="1" t="s">
        <v>106</v>
      </c>
      <c r="AL985" s="1" t="s">
        <v>106</v>
      </c>
      <c r="AO985" s="1" t="s">
        <v>111</v>
      </c>
      <c r="BW985" s="1" t="s">
        <v>113</v>
      </c>
      <c r="BZ985" s="1" t="s">
        <v>113</v>
      </c>
      <c r="CC985" s="1" t="s">
        <v>106</v>
      </c>
      <c r="CF985" s="1" t="s">
        <v>111</v>
      </c>
      <c r="CI985" s="1" t="s">
        <v>108</v>
      </c>
      <c r="DQ985" s="1" t="s">
        <v>106</v>
      </c>
      <c r="DT985" s="1" t="s">
        <v>106</v>
      </c>
      <c r="DW985" s="1" t="s">
        <v>113</v>
      </c>
      <c r="DZ985" s="1" t="s">
        <v>106</v>
      </c>
      <c r="EC985" s="1" t="s">
        <v>111</v>
      </c>
      <c r="FK985" s="1" t="s">
        <v>106</v>
      </c>
      <c r="FN985" s="1" t="s">
        <v>106</v>
      </c>
      <c r="FQ985" s="1" t="s">
        <v>106</v>
      </c>
      <c r="FT985" s="1" t="s">
        <v>111</v>
      </c>
      <c r="FW985" s="1" t="s">
        <v>111</v>
      </c>
      <c r="GS985" s="1" t="str">
        <f t="shared" si="1092"/>
        <v>ab</v>
      </c>
      <c r="GV985" s="1" t="str">
        <f t="shared" si="1093"/>
        <v>ab</v>
      </c>
      <c r="GY985" s="1" t="str">
        <f t="shared" si="1094"/>
        <v>a</v>
      </c>
      <c r="HB985" s="1" t="str">
        <f t="shared" si="1095"/>
        <v>b</v>
      </c>
      <c r="HE985" s="1" t="str">
        <f t="shared" si="1096"/>
        <v>bc</v>
      </c>
      <c r="NI985" s="1" t="str">
        <f t="shared" si="1097"/>
        <v>a</v>
      </c>
      <c r="NL985" s="1" t="str">
        <f t="shared" si="1098"/>
        <v>a</v>
      </c>
      <c r="NO985" s="1" t="str">
        <f t="shared" si="1099"/>
        <v>ab</v>
      </c>
      <c r="NR985" s="1" t="str">
        <f t="shared" si="1100"/>
        <v>a</v>
      </c>
      <c r="NU985" s="1" t="str">
        <f t="shared" si="1101"/>
        <v>b</v>
      </c>
      <c r="TY985" s="1" t="str">
        <f t="shared" si="1102"/>
        <v>a</v>
      </c>
      <c r="UB985" s="1" t="str">
        <f t="shared" si="1103"/>
        <v>a</v>
      </c>
      <c r="UE985" s="1" t="str">
        <f t="shared" si="1104"/>
        <v>a</v>
      </c>
      <c r="UH985" s="1" t="str">
        <f t="shared" si="1105"/>
        <v>b</v>
      </c>
      <c r="UK985" s="1" t="str">
        <f t="shared" si="1106"/>
        <v>b</v>
      </c>
    </row>
    <row r="986" spans="29:557">
      <c r="AC986" s="1" t="s">
        <v>111</v>
      </c>
      <c r="AF986" s="1" t="s">
        <v>111</v>
      </c>
      <c r="AI986" s="1" t="s">
        <v>111</v>
      </c>
      <c r="AL986" s="1" t="s">
        <v>106</v>
      </c>
      <c r="AO986" s="1" t="s">
        <v>111</v>
      </c>
      <c r="BW986" s="1" t="s">
        <v>114</v>
      </c>
      <c r="BZ986" s="1" t="s">
        <v>114</v>
      </c>
      <c r="CC986" s="1" t="s">
        <v>111</v>
      </c>
      <c r="CF986" s="1" t="s">
        <v>111</v>
      </c>
      <c r="CI986" s="1" t="s">
        <v>111</v>
      </c>
      <c r="DQ986" s="1" t="s">
        <v>114</v>
      </c>
      <c r="DT986" s="1" t="s">
        <v>111</v>
      </c>
      <c r="DW986" s="1" t="s">
        <v>108</v>
      </c>
      <c r="DZ986" s="1" t="s">
        <v>106</v>
      </c>
      <c r="EC986" s="1" t="s">
        <v>111</v>
      </c>
      <c r="FK986" s="1" t="s">
        <v>114</v>
      </c>
      <c r="FN986" s="1" t="s">
        <v>111</v>
      </c>
      <c r="FQ986" s="1" t="s">
        <v>114</v>
      </c>
      <c r="FT986" s="1" t="s">
        <v>111</v>
      </c>
      <c r="FW986" s="1" t="s">
        <v>113</v>
      </c>
      <c r="GS986" s="1" t="str">
        <f t="shared" si="1092"/>
        <v>c</v>
      </c>
      <c r="GV986" s="1" t="str">
        <f t="shared" si="1093"/>
        <v>c</v>
      </c>
      <c r="GY986" s="1" t="str">
        <f t="shared" si="1094"/>
        <v>b</v>
      </c>
      <c r="HB986" s="1" t="str">
        <f t="shared" si="1095"/>
        <v>b</v>
      </c>
      <c r="HE986" s="1" t="str">
        <f t="shared" si="1096"/>
        <v>b</v>
      </c>
      <c r="NI986" s="1" t="str">
        <f t="shared" si="1097"/>
        <v>c</v>
      </c>
      <c r="NL986" s="1" t="str">
        <f t="shared" si="1098"/>
        <v>b</v>
      </c>
      <c r="NO986" s="1" t="str">
        <f t="shared" si="1099"/>
        <v>bc</v>
      </c>
      <c r="NR986" s="1" t="str">
        <f t="shared" si="1100"/>
        <v>a</v>
      </c>
      <c r="NU986" s="1" t="str">
        <f t="shared" si="1101"/>
        <v>b</v>
      </c>
      <c r="TY986" s="1" t="str">
        <f t="shared" si="1102"/>
        <v>c</v>
      </c>
      <c r="UB986" s="1" t="str">
        <f t="shared" si="1103"/>
        <v>b</v>
      </c>
      <c r="UE986" s="1" t="str">
        <f t="shared" si="1104"/>
        <v>c</v>
      </c>
      <c r="UH986" s="1" t="str">
        <f t="shared" si="1105"/>
        <v>b</v>
      </c>
      <c r="UK986" s="1" t="str">
        <f t="shared" si="1106"/>
        <v>ab</v>
      </c>
    </row>
    <row r="987" spans="29:557">
      <c r="AC987" s="1" t="s">
        <v>114</v>
      </c>
      <c r="AF987" s="1" t="s">
        <v>108</v>
      </c>
      <c r="AI987" s="1" t="s">
        <v>120</v>
      </c>
      <c r="AL987" s="1" t="s">
        <v>114</v>
      </c>
      <c r="AO987" s="1" t="s">
        <v>107</v>
      </c>
      <c r="BW987" s="1" t="s">
        <v>120</v>
      </c>
      <c r="BZ987" s="1" t="s">
        <v>115</v>
      </c>
      <c r="CC987" s="1" t="s">
        <v>120</v>
      </c>
      <c r="CF987" s="1" t="s">
        <v>112</v>
      </c>
      <c r="CI987" s="1" t="s">
        <v>107</v>
      </c>
      <c r="DQ987" s="1" t="s">
        <v>112</v>
      </c>
      <c r="DT987" s="1" t="s">
        <v>114</v>
      </c>
      <c r="DW987" s="1" t="s">
        <v>112</v>
      </c>
      <c r="DZ987" s="1" t="s">
        <v>120</v>
      </c>
      <c r="EC987" s="1" t="s">
        <v>116</v>
      </c>
      <c r="FK987" s="1" t="s">
        <v>120</v>
      </c>
      <c r="FN987" s="1" t="s">
        <v>114</v>
      </c>
      <c r="FQ987" s="1" t="s">
        <v>107</v>
      </c>
      <c r="FT987" s="1" t="s">
        <v>112</v>
      </c>
      <c r="FW987" s="1" t="s">
        <v>114</v>
      </c>
      <c r="GS987" s="1" t="str">
        <f t="shared" si="1092"/>
        <v>d</v>
      </c>
      <c r="GV987" s="1" t="str">
        <f t="shared" si="1093"/>
        <v>de</v>
      </c>
      <c r="GY987" s="1" t="str">
        <f t="shared" si="1094"/>
        <v>d</v>
      </c>
      <c r="HB987" s="1" t="str">
        <f t="shared" si="1095"/>
        <v>e</v>
      </c>
      <c r="HE987" s="1" t="str">
        <f t="shared" si="1096"/>
        <v>f</v>
      </c>
      <c r="NI987" s="1" t="str">
        <f t="shared" si="1097"/>
        <v>e</v>
      </c>
      <c r="NL987" s="1" t="str">
        <f t="shared" si="1098"/>
        <v>c</v>
      </c>
      <c r="NO987" s="1" t="str">
        <f t="shared" si="1099"/>
        <v>e</v>
      </c>
      <c r="NR987" s="1" t="str">
        <f t="shared" si="1100"/>
        <v>d</v>
      </c>
      <c r="NU987" s="1" t="str">
        <f t="shared" si="1101"/>
        <v>cd</v>
      </c>
      <c r="TY987" s="1" t="str">
        <f t="shared" si="1102"/>
        <v>d</v>
      </c>
      <c r="UB987" s="1" t="str">
        <f t="shared" si="1103"/>
        <v>c</v>
      </c>
      <c r="UE987" s="1" t="str">
        <f t="shared" si="1104"/>
        <v>f</v>
      </c>
      <c r="UH987" s="1" t="str">
        <f t="shared" si="1105"/>
        <v>e</v>
      </c>
      <c r="UK987" s="1" t="str">
        <f t="shared" si="1106"/>
        <v>c</v>
      </c>
    </row>
    <row r="988" spans="29:557">
      <c r="AC988" s="1" t="s">
        <v>112</v>
      </c>
      <c r="AF988" s="1" t="s">
        <v>120</v>
      </c>
      <c r="AI988" s="1" t="s">
        <v>112</v>
      </c>
      <c r="AL988" s="1" t="s">
        <v>120</v>
      </c>
      <c r="AO988" s="1" t="s">
        <v>121</v>
      </c>
      <c r="BW988" s="1" t="s">
        <v>107</v>
      </c>
      <c r="BZ988" s="1" t="s">
        <v>107</v>
      </c>
      <c r="CC988" s="1" t="s">
        <v>112</v>
      </c>
      <c r="CF988" s="1" t="s">
        <v>117</v>
      </c>
      <c r="CI988" s="1" t="s">
        <v>121</v>
      </c>
      <c r="DQ988" s="1" t="s">
        <v>107</v>
      </c>
      <c r="DT988" s="1" t="s">
        <v>120</v>
      </c>
      <c r="DW988" s="1" t="s">
        <v>107</v>
      </c>
      <c r="DZ988" s="1" t="s">
        <v>112</v>
      </c>
      <c r="EC988" s="1" t="s">
        <v>117</v>
      </c>
      <c r="FK988" s="1" t="s">
        <v>112</v>
      </c>
      <c r="FN988" s="1" t="s">
        <v>112</v>
      </c>
      <c r="FQ988" s="1" t="s">
        <v>117</v>
      </c>
      <c r="FT988" s="1" t="s">
        <v>107</v>
      </c>
      <c r="FW988" s="1" t="s">
        <v>107</v>
      </c>
      <c r="GS988" s="1" t="str">
        <f t="shared" si="1092"/>
        <v>f</v>
      </c>
      <c r="GV988" s="1" t="str">
        <f t="shared" si="1093"/>
        <v>f</v>
      </c>
      <c r="GY988" s="1" t="str">
        <f t="shared" si="1094"/>
        <v>e</v>
      </c>
      <c r="HB988" s="1" t="str">
        <f t="shared" si="1095"/>
        <v>g</v>
      </c>
      <c r="HE988" s="1" t="str">
        <f t="shared" si="1096"/>
        <v>h</v>
      </c>
      <c r="NI988" s="1" t="str">
        <f t="shared" si="1097"/>
        <v>f</v>
      </c>
      <c r="NL988" s="1" t="str">
        <f t="shared" si="1098"/>
        <v>d</v>
      </c>
      <c r="NO988" s="1" t="str">
        <f t="shared" si="1099"/>
        <v>f</v>
      </c>
      <c r="NR988" s="1" t="str">
        <f t="shared" si="1100"/>
        <v>e</v>
      </c>
      <c r="NU988" s="1" t="str">
        <f t="shared" si="1101"/>
        <v>g</v>
      </c>
      <c r="TY988" s="1" t="str">
        <f t="shared" si="1102"/>
        <v>e</v>
      </c>
      <c r="UB988" s="1" t="str">
        <f t="shared" si="1103"/>
        <v>e</v>
      </c>
      <c r="UE988" s="1" t="str">
        <f t="shared" si="1104"/>
        <v>g</v>
      </c>
      <c r="UH988" s="1" t="str">
        <f t="shared" si="1105"/>
        <v>f</v>
      </c>
      <c r="UK988" s="1" t="str">
        <f t="shared" si="1106"/>
        <v>f</v>
      </c>
    </row>
    <row r="989" spans="29:557">
      <c r="AC989" s="1" t="s">
        <v>116</v>
      </c>
      <c r="AF989" s="1" t="s">
        <v>114</v>
      </c>
      <c r="AI989" s="1" t="s">
        <v>114</v>
      </c>
      <c r="AL989" s="1" t="s">
        <v>111</v>
      </c>
      <c r="AO989" s="1" t="s">
        <v>114</v>
      </c>
      <c r="BW989" s="1" t="s">
        <v>115</v>
      </c>
      <c r="BZ989" s="1" t="s">
        <v>115</v>
      </c>
      <c r="CC989" s="1" t="s">
        <v>114</v>
      </c>
      <c r="CF989" s="1" t="s">
        <v>120</v>
      </c>
      <c r="CI989" s="1" t="s">
        <v>120</v>
      </c>
      <c r="DQ989" s="1" t="s">
        <v>120</v>
      </c>
      <c r="DT989" s="1" t="s">
        <v>114</v>
      </c>
      <c r="DW989" s="1" t="s">
        <v>120</v>
      </c>
      <c r="DZ989" s="1" t="s">
        <v>111</v>
      </c>
      <c r="EC989" s="1" t="s">
        <v>116</v>
      </c>
      <c r="FK989" s="1" t="s">
        <v>120</v>
      </c>
      <c r="FN989" s="1" t="s">
        <v>114</v>
      </c>
      <c r="FQ989" s="1" t="s">
        <v>120</v>
      </c>
      <c r="FT989" s="1" t="s">
        <v>114</v>
      </c>
      <c r="FW989" s="1" t="s">
        <v>114</v>
      </c>
      <c r="GS989" s="1" t="str">
        <f t="shared" si="1092"/>
        <v>de</v>
      </c>
      <c r="GV989" s="1" t="str">
        <f t="shared" si="1093"/>
        <v>de</v>
      </c>
      <c r="GY989" s="1" t="str">
        <f t="shared" si="1094"/>
        <v>c</v>
      </c>
      <c r="HB989" s="1" t="str">
        <f t="shared" si="1095"/>
        <v>d</v>
      </c>
      <c r="HE989" s="1" t="str">
        <f t="shared" si="1096"/>
        <v>d</v>
      </c>
      <c r="NI989" s="1" t="str">
        <f t="shared" si="1097"/>
        <v>d</v>
      </c>
      <c r="NL989" s="1" t="str">
        <f t="shared" si="1098"/>
        <v>c</v>
      </c>
      <c r="NO989" s="1" t="str">
        <f t="shared" si="1099"/>
        <v>d</v>
      </c>
      <c r="NR989" s="1" t="str">
        <f t="shared" si="1100"/>
        <v>b</v>
      </c>
      <c r="NU989" s="1" t="str">
        <f t="shared" si="1101"/>
        <v>cd</v>
      </c>
      <c r="TY989" s="1" t="str">
        <f t="shared" si="1102"/>
        <v>d</v>
      </c>
      <c r="UB989" s="1" t="str">
        <f t="shared" si="1103"/>
        <v>c</v>
      </c>
      <c r="UE989" s="1" t="str">
        <f t="shared" si="1104"/>
        <v>d</v>
      </c>
      <c r="UH989" s="1" t="str">
        <f t="shared" si="1105"/>
        <v>c</v>
      </c>
      <c r="UK989" s="1" t="str">
        <f t="shared" si="1106"/>
        <v>c</v>
      </c>
    </row>
    <row r="990" spans="29:557">
      <c r="AC990" s="1" t="s">
        <v>120</v>
      </c>
      <c r="AF990" s="1" t="s">
        <v>108</v>
      </c>
      <c r="AI990" s="1" t="s">
        <v>114</v>
      </c>
      <c r="AL990" s="1" t="s">
        <v>111</v>
      </c>
      <c r="AO990" s="1" t="s">
        <v>112</v>
      </c>
      <c r="BW990" s="1" t="s">
        <v>112</v>
      </c>
      <c r="BZ990" s="1" t="s">
        <v>115</v>
      </c>
      <c r="CC990" s="1" t="s">
        <v>108</v>
      </c>
      <c r="CF990" s="1" t="s">
        <v>114</v>
      </c>
      <c r="CI990" s="1" t="s">
        <v>112</v>
      </c>
      <c r="DQ990" s="1" t="s">
        <v>120</v>
      </c>
      <c r="DT990" s="1" t="s">
        <v>114</v>
      </c>
      <c r="DW990" s="1" t="s">
        <v>120</v>
      </c>
      <c r="DZ990" s="1" t="s">
        <v>111</v>
      </c>
      <c r="EC990" s="1" t="s">
        <v>114</v>
      </c>
      <c r="FK990" s="1" t="s">
        <v>120</v>
      </c>
      <c r="FN990" s="1" t="s">
        <v>116</v>
      </c>
      <c r="FQ990" s="1" t="s">
        <v>115</v>
      </c>
      <c r="FT990" s="1" t="s">
        <v>114</v>
      </c>
      <c r="FW990" s="1" t="s">
        <v>114</v>
      </c>
      <c r="GS990" s="1" t="str">
        <f t="shared" si="1092"/>
        <v>e</v>
      </c>
      <c r="GV990" s="1" t="str">
        <f t="shared" si="1093"/>
        <v>de</v>
      </c>
      <c r="GY990" s="1" t="str">
        <f t="shared" si="1094"/>
        <v>bc</v>
      </c>
      <c r="HB990" s="1" t="str">
        <f t="shared" si="1095"/>
        <v>c</v>
      </c>
      <c r="HE990" s="1" t="str">
        <f t="shared" si="1096"/>
        <v>e</v>
      </c>
      <c r="NI990" s="1" t="str">
        <f t="shared" si="1097"/>
        <v>d</v>
      </c>
      <c r="NL990" s="1" t="str">
        <f t="shared" si="1098"/>
        <v>c</v>
      </c>
      <c r="NO990" s="1" t="str">
        <f t="shared" si="1099"/>
        <v>d</v>
      </c>
      <c r="NR990" s="1" t="str">
        <f t="shared" si="1100"/>
        <v>b</v>
      </c>
      <c r="NU990" s="1" t="str">
        <f t="shared" si="1101"/>
        <v>c</v>
      </c>
      <c r="TY990" s="1" t="str">
        <f t="shared" si="1102"/>
        <v>d</v>
      </c>
      <c r="UB990" s="1" t="str">
        <f t="shared" si="1103"/>
        <v>cd</v>
      </c>
      <c r="UE990" s="1" t="str">
        <f t="shared" si="1104"/>
        <v>de</v>
      </c>
      <c r="UH990" s="1" t="str">
        <f t="shared" si="1105"/>
        <v>c</v>
      </c>
      <c r="UK990" s="1" t="str">
        <f t="shared" si="1106"/>
        <v>c</v>
      </c>
    </row>
    <row r="991" spans="29:557">
      <c r="AC991" s="1" t="s">
        <v>106</v>
      </c>
      <c r="AF991" s="1" t="s">
        <v>106</v>
      </c>
      <c r="AI991" s="1" t="s">
        <v>106</v>
      </c>
      <c r="AL991" s="1" t="s">
        <v>114</v>
      </c>
      <c r="AO991" s="1" t="s">
        <v>117</v>
      </c>
      <c r="BW991" s="1" t="s">
        <v>113</v>
      </c>
      <c r="BZ991" s="1" t="s">
        <v>111</v>
      </c>
      <c r="CC991" s="1" t="s">
        <v>106</v>
      </c>
      <c r="CF991" s="1" t="s">
        <v>112</v>
      </c>
      <c r="CI991" s="1" t="s">
        <v>117</v>
      </c>
      <c r="DQ991" s="1" t="s">
        <v>111</v>
      </c>
      <c r="DT991" s="1" t="s">
        <v>106</v>
      </c>
      <c r="DW991" s="1" t="s">
        <v>118</v>
      </c>
      <c r="DZ991" s="1" t="s">
        <v>114</v>
      </c>
      <c r="EC991" s="1" t="s">
        <v>112</v>
      </c>
      <c r="FK991" s="1" t="s">
        <v>111</v>
      </c>
      <c r="FN991" s="1" t="s">
        <v>106</v>
      </c>
      <c r="FQ991" s="1" t="s">
        <v>111</v>
      </c>
      <c r="FT991" s="1" t="s">
        <v>120</v>
      </c>
      <c r="FW991" s="1" t="s">
        <v>120</v>
      </c>
      <c r="GS991" s="1" t="str">
        <f t="shared" si="1092"/>
        <v>ab</v>
      </c>
      <c r="GV991" s="1" t="str">
        <f t="shared" si="1093"/>
        <v>b</v>
      </c>
      <c r="GY991" s="1" t="str">
        <f t="shared" si="1094"/>
        <v>a</v>
      </c>
      <c r="HB991" s="1" t="str">
        <f t="shared" si="1095"/>
        <v>e</v>
      </c>
      <c r="HE991" s="1" t="str">
        <f t="shared" si="1096"/>
        <v>g</v>
      </c>
      <c r="NI991" s="1" t="str">
        <f t="shared" si="1097"/>
        <v>b</v>
      </c>
      <c r="NL991" s="1" t="str">
        <f t="shared" si="1098"/>
        <v>a</v>
      </c>
      <c r="NO991" s="1" t="str">
        <f t="shared" si="1099"/>
        <v>abc</v>
      </c>
      <c r="NR991" s="1" t="str">
        <f t="shared" si="1100"/>
        <v>c</v>
      </c>
      <c r="NU991" s="1" t="str">
        <f t="shared" si="1101"/>
        <v>e</v>
      </c>
      <c r="TY991" s="1" t="str">
        <f t="shared" si="1102"/>
        <v>b</v>
      </c>
      <c r="UB991" s="1" t="str">
        <f t="shared" si="1103"/>
        <v>a</v>
      </c>
      <c r="UE991" s="1" t="str">
        <f t="shared" si="1104"/>
        <v>b</v>
      </c>
      <c r="UH991" s="1" t="str">
        <f t="shared" si="1105"/>
        <v>d</v>
      </c>
      <c r="UK991" s="1" t="str">
        <f t="shared" si="1106"/>
        <v>d</v>
      </c>
    </row>
    <row r="992" spans="29:557">
      <c r="AC992" s="1" t="s">
        <v>120</v>
      </c>
      <c r="AF992" s="1" t="s">
        <v>114</v>
      </c>
      <c r="AI992" s="1" t="s">
        <v>114</v>
      </c>
      <c r="AL992" s="1" t="s">
        <v>111</v>
      </c>
      <c r="AO992" s="1" t="s">
        <v>114</v>
      </c>
      <c r="BW992" s="1" t="s">
        <v>115</v>
      </c>
      <c r="BZ992" s="1" t="s">
        <v>120</v>
      </c>
      <c r="CC992" s="1" t="s">
        <v>108</v>
      </c>
      <c r="CF992" s="1" t="s">
        <v>116</v>
      </c>
      <c r="CI992" s="1" t="s">
        <v>116</v>
      </c>
      <c r="DQ992" s="1" t="s">
        <v>116</v>
      </c>
      <c r="DT992" s="1" t="s">
        <v>114</v>
      </c>
      <c r="DW992" s="1" t="s">
        <v>120</v>
      </c>
      <c r="DZ992" s="1" t="s">
        <v>111</v>
      </c>
      <c r="EC992" s="1" t="s">
        <v>120</v>
      </c>
      <c r="FK992" s="1" t="s">
        <v>120</v>
      </c>
      <c r="FN992" s="1" t="s">
        <v>114</v>
      </c>
      <c r="FQ992" s="1" t="s">
        <v>115</v>
      </c>
      <c r="FT992" s="1" t="s">
        <v>114</v>
      </c>
      <c r="FW992" s="1" t="s">
        <v>114</v>
      </c>
      <c r="GS992" s="1" t="str">
        <f t="shared" si="1092"/>
        <v>de</v>
      </c>
      <c r="GV992" s="1" t="str">
        <f t="shared" si="1093"/>
        <v>d</v>
      </c>
      <c r="GY992" s="1" t="str">
        <f t="shared" si="1094"/>
        <v>bc</v>
      </c>
      <c r="HB992" s="1" t="str">
        <f t="shared" si="1095"/>
        <v>cd</v>
      </c>
      <c r="HE992" s="1" t="str">
        <f t="shared" si="1096"/>
        <v>cd</v>
      </c>
      <c r="NI992" s="1" t="str">
        <f t="shared" si="1097"/>
        <v>cd</v>
      </c>
      <c r="NL992" s="1" t="str">
        <f t="shared" si="1098"/>
        <v>c</v>
      </c>
      <c r="NO992" s="1" t="str">
        <f t="shared" si="1099"/>
        <v>d</v>
      </c>
      <c r="NR992" s="1" t="str">
        <f t="shared" si="1100"/>
        <v>b</v>
      </c>
      <c r="NU992" s="1" t="str">
        <f t="shared" si="1101"/>
        <v>d</v>
      </c>
      <c r="TY992" s="1" t="str">
        <f t="shared" si="1102"/>
        <v>d</v>
      </c>
      <c r="UB992" s="1" t="str">
        <f t="shared" si="1103"/>
        <v>c</v>
      </c>
      <c r="UE992" s="1" t="str">
        <f t="shared" si="1104"/>
        <v>de</v>
      </c>
      <c r="UH992" s="1" t="str">
        <f t="shared" si="1105"/>
        <v>c</v>
      </c>
      <c r="UK992" s="1" t="str">
        <f t="shared" si="1106"/>
        <v>c</v>
      </c>
    </row>
    <row r="993" spans="29:557">
      <c r="AC993" s="1" t="s">
        <v>116</v>
      </c>
      <c r="AF993" s="1" t="s">
        <v>114</v>
      </c>
      <c r="AI993" s="1" t="s">
        <v>114</v>
      </c>
      <c r="AL993" s="1" t="s">
        <v>111</v>
      </c>
      <c r="AO993" s="1" t="s">
        <v>120</v>
      </c>
      <c r="BW993" s="1" t="s">
        <v>115</v>
      </c>
      <c r="BZ993" s="1" t="s">
        <v>112</v>
      </c>
      <c r="CC993" s="1" t="s">
        <v>108</v>
      </c>
      <c r="CF993" s="1" t="s">
        <v>116</v>
      </c>
      <c r="CI993" s="1" t="s">
        <v>112</v>
      </c>
      <c r="DQ993" s="1" t="s">
        <v>116</v>
      </c>
      <c r="DT993" s="1" t="s">
        <v>114</v>
      </c>
      <c r="DW993" s="1" t="s">
        <v>120</v>
      </c>
      <c r="DZ993" s="1" t="s">
        <v>111</v>
      </c>
      <c r="EC993" s="1" t="s">
        <v>116</v>
      </c>
      <c r="FK993" s="1" t="s">
        <v>120</v>
      </c>
      <c r="FN993" s="1" t="s">
        <v>120</v>
      </c>
      <c r="FQ993" s="1" t="s">
        <v>112</v>
      </c>
      <c r="FT993" s="1" t="s">
        <v>114</v>
      </c>
      <c r="FW993" s="1" t="s">
        <v>114</v>
      </c>
      <c r="GS993" s="1" t="str">
        <f t="shared" si="1092"/>
        <v>de</v>
      </c>
      <c r="GV993" s="1" t="str">
        <f t="shared" si="1093"/>
        <v>e</v>
      </c>
      <c r="GY993" s="1" t="str">
        <f t="shared" si="1094"/>
        <v>bc</v>
      </c>
      <c r="HB993" s="1" t="str">
        <f t="shared" si="1095"/>
        <v>cd</v>
      </c>
      <c r="HE993" s="1" t="str">
        <f t="shared" si="1096"/>
        <v>e</v>
      </c>
      <c r="NI993" s="1" t="str">
        <f t="shared" si="1097"/>
        <v>cd</v>
      </c>
      <c r="NL993" s="1" t="str">
        <f t="shared" si="1098"/>
        <v>c</v>
      </c>
      <c r="NO993" s="1" t="str">
        <f t="shared" si="1099"/>
        <v>d</v>
      </c>
      <c r="NR993" s="1" t="str">
        <f t="shared" si="1100"/>
        <v>b</v>
      </c>
      <c r="NU993" s="1" t="str">
        <f t="shared" si="1101"/>
        <v>cd</v>
      </c>
      <c r="TY993" s="1" t="str">
        <f t="shared" si="1102"/>
        <v>d</v>
      </c>
      <c r="UB993" s="1" t="str">
        <f t="shared" si="1103"/>
        <v>d</v>
      </c>
      <c r="UE993" s="1" t="str">
        <f t="shared" si="1104"/>
        <v>e</v>
      </c>
      <c r="UH993" s="1" t="str">
        <f t="shared" si="1105"/>
        <v>c</v>
      </c>
      <c r="UK993" s="1" t="str">
        <f t="shared" si="1106"/>
        <v>c</v>
      </c>
    </row>
    <row r="994" spans="29:557">
      <c r="AC994" s="1" t="s">
        <v>106</v>
      </c>
      <c r="AF994" s="1" t="s">
        <v>106</v>
      </c>
      <c r="AI994" s="1" t="s">
        <v>106</v>
      </c>
      <c r="AL994" s="1" t="s">
        <v>114</v>
      </c>
      <c r="AO994" s="1" t="s">
        <v>117</v>
      </c>
      <c r="BW994" s="1" t="s">
        <v>111</v>
      </c>
      <c r="BZ994" s="1" t="s">
        <v>113</v>
      </c>
      <c r="CC994" s="1" t="s">
        <v>106</v>
      </c>
      <c r="CF994" s="1" t="s">
        <v>107</v>
      </c>
      <c r="CI994" s="1" t="s">
        <v>117</v>
      </c>
      <c r="DQ994" s="1" t="s">
        <v>113</v>
      </c>
      <c r="DT994" s="1" t="s">
        <v>106</v>
      </c>
      <c r="DW994" s="1" t="s">
        <v>114</v>
      </c>
      <c r="DZ994" s="1" t="s">
        <v>120</v>
      </c>
      <c r="EC994" s="1" t="s">
        <v>107</v>
      </c>
      <c r="FK994" s="1" t="s">
        <v>113</v>
      </c>
      <c r="FN994" s="1" t="s">
        <v>106</v>
      </c>
      <c r="FQ994" s="1" t="s">
        <v>111</v>
      </c>
      <c r="FT994" s="1" t="s">
        <v>112</v>
      </c>
      <c r="FW994" s="1" t="s">
        <v>112</v>
      </c>
      <c r="GS994" s="1" t="str">
        <f t="shared" si="1092"/>
        <v>b</v>
      </c>
      <c r="GV994" s="1" t="str">
        <f t="shared" si="1093"/>
        <v>ab</v>
      </c>
      <c r="GY994" s="1" t="str">
        <f t="shared" si="1094"/>
        <v>a</v>
      </c>
      <c r="HB994" s="1" t="str">
        <f t="shared" si="1095"/>
        <v>f</v>
      </c>
      <c r="HE994" s="1" t="str">
        <f t="shared" si="1096"/>
        <v>g</v>
      </c>
      <c r="NI994" s="1" t="str">
        <f t="shared" si="1097"/>
        <v>ab</v>
      </c>
      <c r="NL994" s="1" t="str">
        <f t="shared" si="1098"/>
        <v>a</v>
      </c>
      <c r="NO994" s="1" t="str">
        <f t="shared" si="1099"/>
        <v>c</v>
      </c>
      <c r="NR994" s="1" t="str">
        <f t="shared" si="1100"/>
        <v>d</v>
      </c>
      <c r="NU994" s="1" t="str">
        <f t="shared" si="1101"/>
        <v>f</v>
      </c>
      <c r="TY994" s="1" t="str">
        <f t="shared" si="1102"/>
        <v>ab</v>
      </c>
      <c r="UB994" s="1" t="str">
        <f t="shared" si="1103"/>
        <v>a</v>
      </c>
      <c r="UE994" s="1" t="str">
        <f t="shared" si="1104"/>
        <v>b</v>
      </c>
      <c r="UH994" s="1" t="str">
        <f t="shared" si="1105"/>
        <v>e</v>
      </c>
      <c r="UK994" s="1" t="str">
        <f t="shared" si="1106"/>
        <v>e</v>
      </c>
    </row>
    <row r="996" spans="30:682">
      <c r="AD996" s="1">
        <f t="shared" ref="AD996:AD1029" si="1107">AD366</f>
        <v>0</v>
      </c>
      <c r="AG996" s="6">
        <f t="shared" ref="AG996:AG1029" si="1108">BL996</f>
        <v>0</v>
      </c>
      <c r="AH996" s="6"/>
      <c r="AI996" s="6"/>
      <c r="AJ996" s="6">
        <f t="shared" ref="AJ996:AJ1029" si="1109">CT996</f>
        <v>0</v>
      </c>
      <c r="AK996" s="6"/>
      <c r="AL996" s="6"/>
      <c r="AM996" s="6">
        <f t="shared" ref="AM996:AM1029" si="1110">EB996</f>
        <v>0</v>
      </c>
      <c r="AN996" s="6"/>
      <c r="AO996" s="6"/>
      <c r="AP996" s="6">
        <f t="shared" ref="AP996:AP1029" si="1111">FJ996</f>
        <v>0</v>
      </c>
      <c r="BL996" s="1">
        <f t="shared" ref="BL996:BL1029" si="1112">BL366</f>
        <v>0</v>
      </c>
      <c r="CT996" s="1">
        <f t="shared" ref="CT996:CT1029" si="1113">CT366</f>
        <v>0</v>
      </c>
      <c r="EB996" s="1">
        <f t="shared" ref="EB996:EB1029" si="1114">EB366</f>
        <v>0</v>
      </c>
      <c r="FJ996" s="1">
        <f t="shared" ref="FJ996:FJ1029" si="1115">FJ366</f>
        <v>0</v>
      </c>
      <c r="GT996" s="1">
        <f t="shared" ref="GT996:GT1029" si="1116">GT366</f>
        <v>0</v>
      </c>
      <c r="GW996" s="6">
        <f t="shared" ref="GW996:GW1029" si="1117">IB996</f>
        <v>0</v>
      </c>
      <c r="GX996" s="6"/>
      <c r="GY996" s="6"/>
      <c r="GZ996" s="6">
        <f t="shared" ref="GZ996:GZ1029" si="1118">JJ996</f>
        <v>0</v>
      </c>
      <c r="HA996" s="6"/>
      <c r="HB996" s="6"/>
      <c r="HC996" s="6">
        <f t="shared" ref="HC996:HC1029" si="1119">KR996</f>
        <v>0</v>
      </c>
      <c r="HD996" s="6"/>
      <c r="HE996" s="6"/>
      <c r="HF996" s="6">
        <f t="shared" ref="HF996:HF1029" si="1120">LZ996</f>
        <v>0</v>
      </c>
      <c r="IB996" s="1">
        <f t="shared" ref="IB996:IB1029" si="1121">IB366</f>
        <v>0</v>
      </c>
      <c r="JJ996" s="1">
        <f t="shared" ref="JJ996:JJ1029" si="1122">JJ366</f>
        <v>0</v>
      </c>
      <c r="KR996" s="1">
        <f t="shared" ref="KR996:KR1029" si="1123">KR366</f>
        <v>0</v>
      </c>
      <c r="LZ996" s="1">
        <f t="shared" ref="LZ996:LZ1029" si="1124">LZ366</f>
        <v>0</v>
      </c>
      <c r="NJ996" s="1">
        <f t="shared" ref="NJ996:NJ1029" si="1125">NJ366</f>
        <v>0</v>
      </c>
      <c r="NM996" s="6">
        <f t="shared" ref="NM996:NM1029" si="1126">OR996</f>
        <v>0</v>
      </c>
      <c r="NN996" s="6"/>
      <c r="NO996" s="6"/>
      <c r="NP996" s="6">
        <f t="shared" ref="NP996:NP1029" si="1127">PZ996</f>
        <v>0</v>
      </c>
      <c r="NQ996" s="6"/>
      <c r="NR996" s="6"/>
      <c r="NS996" s="6">
        <f t="shared" ref="NS996:NS1029" si="1128">RH996</f>
        <v>0</v>
      </c>
      <c r="NT996" s="6"/>
      <c r="NU996" s="6"/>
      <c r="NV996" s="6">
        <f t="shared" ref="NV996:NV1029" si="1129">SP996</f>
        <v>0</v>
      </c>
      <c r="OR996" s="1">
        <f t="shared" ref="OR996:OR1029" si="1130">OR366</f>
        <v>0</v>
      </c>
      <c r="PZ996" s="1">
        <f t="shared" ref="PZ996:PZ1029" si="1131">PZ366</f>
        <v>0</v>
      </c>
      <c r="RH996" s="1">
        <f t="shared" ref="RH996:RH1029" si="1132">RH366</f>
        <v>0</v>
      </c>
      <c r="SP996" s="1">
        <f t="shared" ref="SP996:SP1029" si="1133">SP366</f>
        <v>0</v>
      </c>
      <c r="TZ996" s="1">
        <f t="shared" ref="TZ996:TZ1029" si="1134">TZ366</f>
        <v>0</v>
      </c>
      <c r="UC996" s="6">
        <f t="shared" ref="UC996:UC1029" si="1135">VH996</f>
        <v>0</v>
      </c>
      <c r="UD996" s="6"/>
      <c r="UE996" s="6"/>
      <c r="UF996" s="6">
        <f t="shared" ref="UF996:UF1029" si="1136">WP996</f>
        <v>0</v>
      </c>
      <c r="UG996" s="6"/>
      <c r="UH996" s="6"/>
      <c r="UI996" s="6">
        <f t="shared" ref="UI996:UI1029" si="1137">XX996</f>
        <v>0</v>
      </c>
      <c r="UJ996" s="6"/>
      <c r="UK996" s="6"/>
      <c r="UL996" s="6">
        <f t="shared" ref="UL996:UL1029" si="1138">ZF996</f>
        <v>0</v>
      </c>
      <c r="VH996" s="1">
        <f t="shared" ref="VH996:VH1029" si="1139">VH366</f>
        <v>0</v>
      </c>
      <c r="WP996" s="1">
        <f t="shared" ref="WP996:WP1029" si="1140">WP366</f>
        <v>0</v>
      </c>
      <c r="XX996" s="1">
        <f t="shared" ref="XX996:XX1029" si="1141">XX366</f>
        <v>0</v>
      </c>
      <c r="ZF996" s="1">
        <f t="shared" ref="ZF996:ZF1029" si="1142">ZF366</f>
        <v>0</v>
      </c>
    </row>
    <row r="997" spans="30:682">
      <c r="AD997" s="1">
        <f t="shared" si="1107"/>
        <v>0.257247323060851</v>
      </c>
      <c r="AG997" s="6">
        <f t="shared" si="1108"/>
        <v>0.252472670484123</v>
      </c>
      <c r="AJ997" s="6">
        <f t="shared" si="1109"/>
        <v>0.27466581795035</v>
      </c>
      <c r="AM997" s="6">
        <f t="shared" si="1110"/>
        <v>0.331820057779612</v>
      </c>
      <c r="AP997" s="6">
        <f t="shared" si="1111"/>
        <v>0.389413988657845</v>
      </c>
      <c r="BL997" s="1">
        <f t="shared" si="1112"/>
        <v>0.252472670484123</v>
      </c>
      <c r="CT997" s="1">
        <f t="shared" si="1113"/>
        <v>0.27466581795035</v>
      </c>
      <c r="EB997" s="1">
        <f t="shared" si="1114"/>
        <v>0.331820057779612</v>
      </c>
      <c r="FJ997" s="1">
        <f t="shared" si="1115"/>
        <v>0.389413988657845</v>
      </c>
      <c r="GT997" s="1">
        <f t="shared" si="1116"/>
        <v>0.25439286650931</v>
      </c>
      <c r="GW997" s="6">
        <f t="shared" si="1117"/>
        <v>0.250980392156863</v>
      </c>
      <c r="GZ997" s="6">
        <f t="shared" si="1118"/>
        <v>0.272844272844273</v>
      </c>
      <c r="HC997" s="6">
        <f t="shared" si="1119"/>
        <v>0.332336608287057</v>
      </c>
      <c r="HF997" s="6">
        <f t="shared" si="1120"/>
        <v>0.385740402193784</v>
      </c>
      <c r="IB997" s="1">
        <f t="shared" si="1121"/>
        <v>0.250980392156863</v>
      </c>
      <c r="JJ997" s="1">
        <f t="shared" si="1122"/>
        <v>0.272844272844273</v>
      </c>
      <c r="KR997" s="1">
        <f t="shared" si="1123"/>
        <v>0.332336608287057</v>
      </c>
      <c r="LZ997" s="1">
        <f t="shared" si="1124"/>
        <v>0.385740402193784</v>
      </c>
      <c r="NJ997" s="1">
        <f t="shared" si="1125"/>
        <v>0.254605097148625</v>
      </c>
      <c r="NM997" s="6">
        <f t="shared" si="1126"/>
        <v>0.252427184466019</v>
      </c>
      <c r="NP997" s="6">
        <f t="shared" si="1127"/>
        <v>0.271965228190003</v>
      </c>
      <c r="NS997" s="6">
        <f t="shared" si="1128"/>
        <v>0.323529411764706</v>
      </c>
      <c r="NV997" s="6">
        <f t="shared" si="1129"/>
        <v>0.352617079889807</v>
      </c>
      <c r="OR997" s="1">
        <f t="shared" si="1130"/>
        <v>0.252427184466019</v>
      </c>
      <c r="PZ997" s="1">
        <f t="shared" si="1131"/>
        <v>0.271965228190003</v>
      </c>
      <c r="RH997" s="1">
        <f t="shared" si="1132"/>
        <v>0.323529411764706</v>
      </c>
      <c r="SP997" s="1">
        <f t="shared" si="1133"/>
        <v>0.352617079889807</v>
      </c>
      <c r="TZ997" s="1">
        <f t="shared" si="1134"/>
        <v>0.253984315709588</v>
      </c>
      <c r="UC997" s="6">
        <f t="shared" si="1135"/>
        <v>0.252085967130215</v>
      </c>
      <c r="UF997" s="6">
        <f t="shared" si="1136"/>
        <v>0.271191553544495</v>
      </c>
      <c r="UI997" s="6">
        <f t="shared" si="1137"/>
        <v>0.326422584913983</v>
      </c>
      <c r="UL997" s="6">
        <f t="shared" si="1138"/>
        <v>0.351664254703329</v>
      </c>
      <c r="VH997" s="1">
        <f t="shared" si="1139"/>
        <v>0.252085967130215</v>
      </c>
      <c r="WP997" s="1">
        <f t="shared" si="1140"/>
        <v>0.271191553544495</v>
      </c>
      <c r="XX997" s="1">
        <f t="shared" si="1141"/>
        <v>0.326422584913983</v>
      </c>
      <c r="ZF997" s="1">
        <f t="shared" si="1142"/>
        <v>0.351664254703329</v>
      </c>
    </row>
    <row r="998" spans="30:682">
      <c r="AD998" s="1">
        <f t="shared" si="1107"/>
        <v>0.2572880449318</v>
      </c>
      <c r="AG998" s="6">
        <f t="shared" si="1108"/>
        <v>0.254800207576544</v>
      </c>
      <c r="AJ998" s="6">
        <f t="shared" si="1109"/>
        <v>0.273697832416694</v>
      </c>
      <c r="AM998" s="6">
        <f t="shared" si="1110"/>
        <v>0.332003192338388</v>
      </c>
      <c r="AP998" s="6">
        <f t="shared" si="1111"/>
        <v>0.391224862888483</v>
      </c>
      <c r="BL998" s="1">
        <f t="shared" si="1112"/>
        <v>0.254800207576544</v>
      </c>
      <c r="CT998" s="1">
        <f t="shared" si="1113"/>
        <v>0.273697832416694</v>
      </c>
      <c r="EB998" s="1">
        <f t="shared" si="1114"/>
        <v>0.332003192338388</v>
      </c>
      <c r="FJ998" s="1">
        <f t="shared" si="1115"/>
        <v>0.391224862888483</v>
      </c>
      <c r="GT998" s="1">
        <f t="shared" si="1116"/>
        <v>0.256505576208178</v>
      </c>
      <c r="GW998" s="6">
        <f t="shared" si="1117"/>
        <v>0.252647894600878</v>
      </c>
      <c r="GZ998" s="6">
        <f t="shared" si="1118"/>
        <v>0.27466581795035</v>
      </c>
      <c r="HC998" s="6">
        <f t="shared" si="1119"/>
        <v>0.331260364842454</v>
      </c>
      <c r="HF998" s="6">
        <f t="shared" si="1120"/>
        <v>0.384328358208955</v>
      </c>
      <c r="IB998" s="1">
        <f t="shared" si="1121"/>
        <v>0.252647894600878</v>
      </c>
      <c r="JJ998" s="1">
        <f t="shared" si="1122"/>
        <v>0.27466581795035</v>
      </c>
      <c r="KR998" s="1">
        <f t="shared" si="1123"/>
        <v>0.331260364842454</v>
      </c>
      <c r="LZ998" s="1">
        <f t="shared" si="1124"/>
        <v>0.384328358208955</v>
      </c>
      <c r="NJ998" s="1">
        <f t="shared" si="1125"/>
        <v>0.254960317460318</v>
      </c>
      <c r="NM998" s="6">
        <f t="shared" si="1126"/>
        <v>0.252911392405063</v>
      </c>
      <c r="NP998" s="6">
        <f t="shared" si="1127"/>
        <v>0.269807280513919</v>
      </c>
      <c r="NS998" s="6">
        <f t="shared" si="1128"/>
        <v>0.326471799094278</v>
      </c>
      <c r="NV998" s="6">
        <f t="shared" si="1129"/>
        <v>0.347885402455662</v>
      </c>
      <c r="OR998" s="1">
        <f t="shared" si="1130"/>
        <v>0.252911392405063</v>
      </c>
      <c r="PZ998" s="1">
        <f t="shared" si="1131"/>
        <v>0.269807280513919</v>
      </c>
      <c r="RH998" s="1">
        <f t="shared" si="1132"/>
        <v>0.326471799094278</v>
      </c>
      <c r="SP998" s="1">
        <f t="shared" si="1133"/>
        <v>0.347885402455662</v>
      </c>
      <c r="TZ998" s="1">
        <f t="shared" si="1134"/>
        <v>0.255831265508685</v>
      </c>
      <c r="UC998" s="6">
        <f t="shared" si="1135"/>
        <v>0.253303415607081</v>
      </c>
      <c r="UF998" s="6">
        <f t="shared" si="1136"/>
        <v>0.270392749244713</v>
      </c>
      <c r="UI998" s="6">
        <f t="shared" si="1137"/>
        <v>0.323653198653199</v>
      </c>
      <c r="UL998" s="6">
        <f t="shared" si="1138"/>
        <v>0.353780313837375</v>
      </c>
      <c r="VH998" s="1">
        <f t="shared" si="1139"/>
        <v>0.253303415607081</v>
      </c>
      <c r="WP998" s="1">
        <f t="shared" si="1140"/>
        <v>0.270392749244713</v>
      </c>
      <c r="XX998" s="1">
        <f t="shared" si="1141"/>
        <v>0.323653198653199</v>
      </c>
      <c r="ZF998" s="1">
        <f t="shared" si="1142"/>
        <v>0.353780313837375</v>
      </c>
    </row>
    <row r="999" spans="30:682">
      <c r="AD999" s="1">
        <f t="shared" si="1107"/>
        <v>0.254834437086093</v>
      </c>
      <c r="AG999" s="6">
        <f t="shared" si="1108"/>
        <v>0.25507320832263</v>
      </c>
      <c r="AJ999" s="6">
        <f t="shared" si="1109"/>
        <v>0.271051795360661</v>
      </c>
      <c r="AM999" s="6">
        <f t="shared" si="1110"/>
        <v>0.335099877700775</v>
      </c>
      <c r="AP999" s="6">
        <f t="shared" si="1111"/>
        <v>0.382198952879581</v>
      </c>
      <c r="BL999" s="1">
        <f t="shared" si="1112"/>
        <v>0.25507320832263</v>
      </c>
      <c r="CT999" s="1">
        <f t="shared" si="1113"/>
        <v>0.271051795360661</v>
      </c>
      <c r="EB999" s="1">
        <f t="shared" si="1114"/>
        <v>0.335099877700775</v>
      </c>
      <c r="FJ999" s="1">
        <f t="shared" si="1115"/>
        <v>0.382198952879581</v>
      </c>
      <c r="GT999" s="1">
        <f t="shared" si="1116"/>
        <v>0.255370569280344</v>
      </c>
      <c r="GW999" s="6">
        <f t="shared" si="1117"/>
        <v>0.252554362064448</v>
      </c>
      <c r="GZ999" s="6">
        <f t="shared" si="1118"/>
        <v>0.27167257492749</v>
      </c>
      <c r="HC999" s="6">
        <f t="shared" si="1119"/>
        <v>0.332492643968054</v>
      </c>
      <c r="HF999" s="6">
        <f t="shared" si="1120"/>
        <v>0.389097744360902</v>
      </c>
      <c r="IB999" s="1">
        <f t="shared" si="1121"/>
        <v>0.252554362064448</v>
      </c>
      <c r="JJ999" s="1">
        <f t="shared" si="1122"/>
        <v>0.27167257492749</v>
      </c>
      <c r="KR999" s="1">
        <f t="shared" si="1123"/>
        <v>0.332492643968054</v>
      </c>
      <c r="LZ999" s="1">
        <f t="shared" si="1124"/>
        <v>0.389097744360902</v>
      </c>
      <c r="NJ999" s="1">
        <f t="shared" si="1125"/>
        <v>0.253563390847712</v>
      </c>
      <c r="NM999" s="6">
        <f t="shared" si="1126"/>
        <v>0.253018108651911</v>
      </c>
      <c r="NP999" s="6">
        <f t="shared" si="1127"/>
        <v>0.272943980929678</v>
      </c>
      <c r="NS999" s="6">
        <f t="shared" si="1128"/>
        <v>0.328263624841572</v>
      </c>
      <c r="NV999" s="6">
        <f t="shared" si="1129"/>
        <v>0.354138398914518</v>
      </c>
      <c r="OR999" s="1">
        <f t="shared" si="1130"/>
        <v>0.253018108651911</v>
      </c>
      <c r="PZ999" s="1">
        <f t="shared" si="1131"/>
        <v>0.272943980929678</v>
      </c>
      <c r="RH999" s="1">
        <f t="shared" si="1132"/>
        <v>0.328263624841572</v>
      </c>
      <c r="SP999" s="1">
        <f t="shared" si="1133"/>
        <v>0.354138398914518</v>
      </c>
      <c r="TZ999" s="1">
        <f t="shared" si="1134"/>
        <v>0.25295448830777</v>
      </c>
      <c r="UC999" s="6">
        <f t="shared" si="1135"/>
        <v>0.253904282115869</v>
      </c>
      <c r="UF999" s="6">
        <f t="shared" si="1136"/>
        <v>0.272029474976973</v>
      </c>
      <c r="UI999" s="6">
        <f t="shared" si="1137"/>
        <v>0.327280779450842</v>
      </c>
      <c r="UL999" s="6">
        <f t="shared" si="1138"/>
        <v>0.35177304964539</v>
      </c>
      <c r="VH999" s="1">
        <f t="shared" si="1139"/>
        <v>0.253904282115869</v>
      </c>
      <c r="WP999" s="1">
        <f t="shared" si="1140"/>
        <v>0.272029474976973</v>
      </c>
      <c r="XX999" s="1">
        <f t="shared" si="1141"/>
        <v>0.327280779450842</v>
      </c>
      <c r="ZF999" s="1">
        <f t="shared" si="1142"/>
        <v>0.35177304964539</v>
      </c>
    </row>
    <row r="1000" spans="30:682">
      <c r="AD1000" s="1">
        <f t="shared" si="1107"/>
        <v>0.257632565613283</v>
      </c>
      <c r="AG1000" s="6">
        <f t="shared" si="1108"/>
        <v>0.251111692388177</v>
      </c>
      <c r="AJ1000" s="6">
        <f t="shared" si="1109"/>
        <v>0.274358974358974</v>
      </c>
      <c r="AM1000" s="6">
        <f t="shared" si="1110"/>
        <v>0.329905063291139</v>
      </c>
      <c r="AP1000" s="6">
        <f t="shared" si="1111"/>
        <v>0.395796847635727</v>
      </c>
      <c r="BL1000" s="1">
        <f t="shared" si="1112"/>
        <v>0.251111692388177</v>
      </c>
      <c r="CT1000" s="1">
        <f t="shared" si="1113"/>
        <v>0.274358974358974</v>
      </c>
      <c r="EB1000" s="1">
        <f t="shared" si="1114"/>
        <v>0.329905063291139</v>
      </c>
      <c r="FJ1000" s="1">
        <f t="shared" si="1115"/>
        <v>0.395796847635727</v>
      </c>
      <c r="GT1000" s="1">
        <f t="shared" si="1116"/>
        <v>0.256738724312784</v>
      </c>
      <c r="GW1000" s="6">
        <f t="shared" si="1117"/>
        <v>0.252522639068564</v>
      </c>
      <c r="GZ1000" s="6">
        <f t="shared" si="1118"/>
        <v>0.27367055771725</v>
      </c>
      <c r="HC1000" s="6">
        <f t="shared" si="1119"/>
        <v>0.332240884883245</v>
      </c>
      <c r="HF1000" s="6">
        <f t="shared" si="1120"/>
        <v>0.392307692307692</v>
      </c>
      <c r="IB1000" s="1">
        <f t="shared" si="1121"/>
        <v>0.252522639068564</v>
      </c>
      <c r="JJ1000" s="1">
        <f t="shared" si="1122"/>
        <v>0.27367055771725</v>
      </c>
      <c r="KR1000" s="1">
        <f t="shared" si="1123"/>
        <v>0.332240884883245</v>
      </c>
      <c r="LZ1000" s="1">
        <f t="shared" si="1124"/>
        <v>0.392307692307692</v>
      </c>
      <c r="NJ1000" s="1">
        <f t="shared" si="1125"/>
        <v>0.253468780971259</v>
      </c>
      <c r="NM1000" s="6">
        <f t="shared" si="1126"/>
        <v>0.252284263959391</v>
      </c>
      <c r="NP1000" s="6">
        <f t="shared" si="1127"/>
        <v>0.272558714462299</v>
      </c>
      <c r="NS1000" s="6">
        <f t="shared" si="1128"/>
        <v>0.329606625258799</v>
      </c>
      <c r="NV1000" s="6">
        <f t="shared" si="1129"/>
        <v>0.359183673469388</v>
      </c>
      <c r="OR1000" s="1">
        <f t="shared" si="1130"/>
        <v>0.252284263959391</v>
      </c>
      <c r="PZ1000" s="1">
        <f t="shared" si="1131"/>
        <v>0.272558714462299</v>
      </c>
      <c r="RH1000" s="1">
        <f t="shared" si="1132"/>
        <v>0.329606625258799</v>
      </c>
      <c r="SP1000" s="1">
        <f t="shared" si="1133"/>
        <v>0.359183673469388</v>
      </c>
      <c r="TZ1000" s="1">
        <f t="shared" si="1134"/>
        <v>0.254185692541857</v>
      </c>
      <c r="UC1000" s="6">
        <f t="shared" si="1135"/>
        <v>0.25280199252802</v>
      </c>
      <c r="UF1000" s="6">
        <f t="shared" si="1136"/>
        <v>0.27141568981064</v>
      </c>
      <c r="UI1000" s="6">
        <f t="shared" si="1137"/>
        <v>0.327608982826949</v>
      </c>
      <c r="UL1000" s="6">
        <f t="shared" si="1138"/>
        <v>0.359598853868195</v>
      </c>
      <c r="VH1000" s="1">
        <f t="shared" si="1139"/>
        <v>0.25280199252802</v>
      </c>
      <c r="WP1000" s="1">
        <f t="shared" si="1140"/>
        <v>0.27141568981064</v>
      </c>
      <c r="XX1000" s="1">
        <f t="shared" si="1141"/>
        <v>0.327608982826949</v>
      </c>
      <c r="ZF1000" s="1">
        <f t="shared" si="1142"/>
        <v>0.359598853868195</v>
      </c>
    </row>
    <row r="1001" spans="30:682">
      <c r="AD1001" s="1">
        <f t="shared" si="1107"/>
        <v>0.25503896801935</v>
      </c>
      <c r="AG1001" s="6">
        <f t="shared" si="1108"/>
        <v>0.253502854177478</v>
      </c>
      <c r="AJ1001" s="6">
        <f t="shared" si="1109"/>
        <v>0.269965549639837</v>
      </c>
      <c r="AM1001" s="6">
        <f t="shared" si="1110"/>
        <v>0.335874629394324</v>
      </c>
      <c r="AP1001" s="6">
        <f t="shared" si="1111"/>
        <v>0.392193308550186</v>
      </c>
      <c r="BL1001" s="1">
        <f t="shared" si="1112"/>
        <v>0.253502854177478</v>
      </c>
      <c r="CT1001" s="1">
        <f t="shared" si="1113"/>
        <v>0.269965549639837</v>
      </c>
      <c r="EB1001" s="1">
        <f t="shared" si="1114"/>
        <v>0.335874629394324</v>
      </c>
      <c r="FJ1001" s="1">
        <f t="shared" si="1115"/>
        <v>0.392193308550186</v>
      </c>
      <c r="GT1001" s="1">
        <f t="shared" si="1116"/>
        <v>0.25431377754181</v>
      </c>
      <c r="GW1001" s="6">
        <f t="shared" si="1117"/>
        <v>0.252873563218391</v>
      </c>
      <c r="GZ1001" s="6">
        <f t="shared" si="1118"/>
        <v>0.270584436551501</v>
      </c>
      <c r="HC1001" s="6">
        <f t="shared" si="1119"/>
        <v>0.336334984241333</v>
      </c>
      <c r="HF1001" s="6">
        <f t="shared" si="1120"/>
        <v>0.395910780669145</v>
      </c>
      <c r="IB1001" s="1">
        <f t="shared" si="1121"/>
        <v>0.252873563218391</v>
      </c>
      <c r="JJ1001" s="1">
        <f t="shared" si="1122"/>
        <v>0.270584436551501</v>
      </c>
      <c r="KR1001" s="1">
        <f t="shared" si="1123"/>
        <v>0.336334984241333</v>
      </c>
      <c r="LZ1001" s="1">
        <f t="shared" si="1124"/>
        <v>0.395910780669145</v>
      </c>
      <c r="NJ1001" s="1">
        <f t="shared" si="1125"/>
        <v>0.255081300813008</v>
      </c>
      <c r="NM1001" s="6">
        <f t="shared" si="1126"/>
        <v>0.251451653622823</v>
      </c>
      <c r="NP1001" s="6">
        <f t="shared" si="1127"/>
        <v>0.271191553544495</v>
      </c>
      <c r="NS1001" s="6">
        <f t="shared" si="1128"/>
        <v>0.326255614536546</v>
      </c>
      <c r="NV1001" s="6">
        <f t="shared" si="1129"/>
        <v>0.360724233983287</v>
      </c>
      <c r="OR1001" s="1">
        <f t="shared" si="1130"/>
        <v>0.251451653622823</v>
      </c>
      <c r="PZ1001" s="1">
        <f t="shared" si="1131"/>
        <v>0.271191553544495</v>
      </c>
      <c r="RH1001" s="1">
        <f t="shared" si="1132"/>
        <v>0.326255614536546</v>
      </c>
      <c r="SP1001" s="1">
        <f t="shared" si="1133"/>
        <v>0.360724233983287</v>
      </c>
      <c r="TZ1001" s="1">
        <f t="shared" si="1134"/>
        <v>0.255591857250565</v>
      </c>
      <c r="UC1001" s="6">
        <f t="shared" si="1135"/>
        <v>0.251558214909</v>
      </c>
      <c r="UF1001" s="6">
        <f t="shared" si="1136"/>
        <v>0.273339455157637</v>
      </c>
      <c r="UI1001" s="6">
        <f t="shared" si="1137"/>
        <v>0.32347972972973</v>
      </c>
      <c r="UL1001" s="6">
        <f t="shared" si="1138"/>
        <v>0.358600583090379</v>
      </c>
      <c r="VH1001" s="1">
        <f t="shared" si="1139"/>
        <v>0.251558214909</v>
      </c>
      <c r="WP1001" s="1">
        <f t="shared" si="1140"/>
        <v>0.273339455157637</v>
      </c>
      <c r="XX1001" s="1">
        <f t="shared" si="1141"/>
        <v>0.32347972972973</v>
      </c>
      <c r="ZF1001" s="1">
        <f t="shared" si="1142"/>
        <v>0.358600583090379</v>
      </c>
    </row>
    <row r="1002" spans="30:682">
      <c r="AD1002" s="1">
        <f t="shared" si="1107"/>
        <v>0.256071805702217</v>
      </c>
      <c r="AG1002" s="6">
        <f t="shared" si="1108"/>
        <v>0.253623188405797</v>
      </c>
      <c r="AJ1002" s="6">
        <f t="shared" si="1109"/>
        <v>0.276156116759593</v>
      </c>
      <c r="AM1002" s="6">
        <f t="shared" si="1110"/>
        <v>0.332642057237661</v>
      </c>
      <c r="AP1002" s="6">
        <f t="shared" si="1111"/>
        <v>0.393129770992366</v>
      </c>
      <c r="BL1002" s="1">
        <f t="shared" si="1112"/>
        <v>0.253623188405797</v>
      </c>
      <c r="CT1002" s="1">
        <f t="shared" si="1113"/>
        <v>0.276156116759593</v>
      </c>
      <c r="EB1002" s="1">
        <f t="shared" si="1114"/>
        <v>0.332642057237661</v>
      </c>
      <c r="FJ1002" s="1">
        <f t="shared" si="1115"/>
        <v>0.393129770992366</v>
      </c>
      <c r="GT1002" s="1">
        <f t="shared" si="1116"/>
        <v>0.257503949447077</v>
      </c>
      <c r="GW1002" s="6">
        <f t="shared" si="1117"/>
        <v>0.255080771235018</v>
      </c>
      <c r="GZ1002" s="6">
        <f t="shared" si="1118"/>
        <v>0.274728781110402</v>
      </c>
      <c r="HC1002" s="6">
        <f t="shared" si="1119"/>
        <v>0.336620926243568</v>
      </c>
      <c r="HF1002" s="6">
        <f t="shared" si="1120"/>
        <v>0.395833333333333</v>
      </c>
      <c r="IB1002" s="1">
        <f t="shared" si="1121"/>
        <v>0.255080771235018</v>
      </c>
      <c r="JJ1002" s="1">
        <f t="shared" si="1122"/>
        <v>0.274728781110402</v>
      </c>
      <c r="KR1002" s="1">
        <f t="shared" si="1123"/>
        <v>0.336620926243568</v>
      </c>
      <c r="LZ1002" s="1">
        <f t="shared" si="1124"/>
        <v>0.395833333333333</v>
      </c>
      <c r="NJ1002" s="1">
        <f t="shared" si="1125"/>
        <v>0.254572788774743</v>
      </c>
      <c r="NM1002" s="6">
        <f t="shared" si="1126"/>
        <v>0.253081761006289</v>
      </c>
      <c r="NP1002" s="6">
        <f t="shared" si="1127"/>
        <v>0.273791191869418</v>
      </c>
      <c r="NS1002" s="6">
        <f t="shared" si="1128"/>
        <v>0.326182136602452</v>
      </c>
      <c r="NV1002" s="6">
        <f t="shared" si="1129"/>
        <v>0.362994350282486</v>
      </c>
      <c r="OR1002" s="1">
        <f t="shared" si="1130"/>
        <v>0.253081761006289</v>
      </c>
      <c r="PZ1002" s="1">
        <f t="shared" si="1131"/>
        <v>0.273791191869418</v>
      </c>
      <c r="RH1002" s="1">
        <f t="shared" si="1132"/>
        <v>0.326182136602452</v>
      </c>
      <c r="SP1002" s="1">
        <f t="shared" si="1133"/>
        <v>0.362994350282486</v>
      </c>
      <c r="TZ1002" s="1">
        <f t="shared" si="1134"/>
        <v>0.25379447623787</v>
      </c>
      <c r="UC1002" s="6">
        <f t="shared" si="1135"/>
        <v>0.253018108651911</v>
      </c>
      <c r="UF1002" s="6">
        <f t="shared" si="1136"/>
        <v>0.272146118721461</v>
      </c>
      <c r="UI1002" s="6">
        <f t="shared" si="1137"/>
        <v>0.330597355221158</v>
      </c>
      <c r="UL1002" s="6">
        <f t="shared" si="1138"/>
        <v>0.359351988217968</v>
      </c>
      <c r="VH1002" s="1">
        <f t="shared" si="1139"/>
        <v>0.253018108651911</v>
      </c>
      <c r="WP1002" s="1">
        <f t="shared" si="1140"/>
        <v>0.272146118721461</v>
      </c>
      <c r="XX1002" s="1">
        <f t="shared" si="1141"/>
        <v>0.330597355221158</v>
      </c>
      <c r="ZF1002" s="1">
        <f t="shared" si="1142"/>
        <v>0.359351988217968</v>
      </c>
    </row>
    <row r="1003" spans="30:682">
      <c r="AD1003" s="1">
        <f t="shared" si="1107"/>
        <v>0.260393873085339</v>
      </c>
      <c r="AG1003" s="6">
        <f t="shared" si="1108"/>
        <v>0.256396444923243</v>
      </c>
      <c r="AJ1003" s="6">
        <f t="shared" si="1109"/>
        <v>0.288372093023256</v>
      </c>
      <c r="AM1003" s="6">
        <f t="shared" si="1110"/>
        <v>0.33359968038354</v>
      </c>
      <c r="AP1003" s="6">
        <f t="shared" si="1111"/>
        <v>0.394891944990177</v>
      </c>
      <c r="BL1003" s="1">
        <f t="shared" si="1112"/>
        <v>0.256396444923243</v>
      </c>
      <c r="CT1003" s="1">
        <f t="shared" si="1113"/>
        <v>0.288372093023256</v>
      </c>
      <c r="EB1003" s="1">
        <f t="shared" si="1114"/>
        <v>0.33359968038354</v>
      </c>
      <c r="FJ1003" s="1">
        <f t="shared" si="1115"/>
        <v>0.394891944990177</v>
      </c>
      <c r="GT1003" s="1">
        <f t="shared" si="1116"/>
        <v>0.26341186488788</v>
      </c>
      <c r="GW1003" s="6">
        <f t="shared" si="1117"/>
        <v>0.257558790593505</v>
      </c>
      <c r="GZ1003" s="6">
        <f t="shared" si="1118"/>
        <v>0.290322580645161</v>
      </c>
      <c r="HC1003" s="6">
        <f t="shared" si="1119"/>
        <v>0.337218649517685</v>
      </c>
      <c r="HF1003" s="6">
        <f t="shared" si="1120"/>
        <v>0.399563318777293</v>
      </c>
      <c r="IB1003" s="1">
        <f t="shared" si="1121"/>
        <v>0.257558790593505</v>
      </c>
      <c r="JJ1003" s="1">
        <f t="shared" si="1122"/>
        <v>0.290322580645161</v>
      </c>
      <c r="KR1003" s="1">
        <f t="shared" si="1123"/>
        <v>0.337218649517685</v>
      </c>
      <c r="LZ1003" s="1">
        <f t="shared" si="1124"/>
        <v>0.399563318777293</v>
      </c>
      <c r="NJ1003" s="1">
        <f t="shared" si="1125"/>
        <v>0.258449809402795</v>
      </c>
      <c r="NM1003" s="6">
        <f t="shared" si="1126"/>
        <v>0.253654970760234</v>
      </c>
      <c r="NP1003" s="6">
        <f t="shared" si="1127"/>
        <v>0.278693528693529</v>
      </c>
      <c r="NS1003" s="6">
        <f t="shared" si="1128"/>
        <v>0.327186963979417</v>
      </c>
      <c r="NV1003" s="6">
        <f t="shared" si="1129"/>
        <v>0.355153203342618</v>
      </c>
      <c r="OR1003" s="1">
        <f t="shared" si="1130"/>
        <v>0.253654970760234</v>
      </c>
      <c r="PZ1003" s="1">
        <f t="shared" si="1131"/>
        <v>0.278693528693529</v>
      </c>
      <c r="RH1003" s="1">
        <f t="shared" si="1132"/>
        <v>0.327186963979417</v>
      </c>
      <c r="SP1003" s="1">
        <f t="shared" si="1133"/>
        <v>0.355153203342618</v>
      </c>
      <c r="TZ1003" s="1">
        <f t="shared" si="1134"/>
        <v>0.257894736842105</v>
      </c>
      <c r="UC1003" s="6">
        <f t="shared" si="1135"/>
        <v>0.253828772282199</v>
      </c>
      <c r="UF1003" s="6">
        <f t="shared" si="1136"/>
        <v>0.279379157427938</v>
      </c>
      <c r="UI1003" s="6">
        <f t="shared" si="1137"/>
        <v>0.332147621164962</v>
      </c>
      <c r="UL1003" s="6">
        <f t="shared" si="1138"/>
        <v>0.356204379562044</v>
      </c>
      <c r="VH1003" s="1">
        <f t="shared" si="1139"/>
        <v>0.253828772282199</v>
      </c>
      <c r="WP1003" s="1">
        <f t="shared" si="1140"/>
        <v>0.279379157427938</v>
      </c>
      <c r="XX1003" s="1">
        <f t="shared" si="1141"/>
        <v>0.332147621164962</v>
      </c>
      <c r="ZF1003" s="1">
        <f t="shared" si="1142"/>
        <v>0.356204379562044</v>
      </c>
    </row>
    <row r="1004" spans="30:682">
      <c r="AD1004" s="1">
        <f t="shared" si="1107"/>
        <v>0.262700353164901</v>
      </c>
      <c r="AG1004" s="6">
        <f t="shared" si="1108"/>
        <v>0.257839721254355</v>
      </c>
      <c r="AJ1004" s="6">
        <f t="shared" si="1109"/>
        <v>0.289831606217616</v>
      </c>
      <c r="AM1004" s="6">
        <f t="shared" si="1110"/>
        <v>0.348300970873786</v>
      </c>
      <c r="AP1004" s="6">
        <f t="shared" si="1111"/>
        <v>0.400402414486921</v>
      </c>
      <c r="BL1004" s="1">
        <f t="shared" si="1112"/>
        <v>0.257839721254355</v>
      </c>
      <c r="CT1004" s="1">
        <f t="shared" si="1113"/>
        <v>0.289831606217616</v>
      </c>
      <c r="EB1004" s="1">
        <f t="shared" si="1114"/>
        <v>0.348300970873786</v>
      </c>
      <c r="FJ1004" s="1">
        <f t="shared" si="1115"/>
        <v>0.400402414486921</v>
      </c>
      <c r="GT1004" s="1">
        <f t="shared" si="1116"/>
        <v>0.263509749303621</v>
      </c>
      <c r="GW1004" s="6">
        <f t="shared" si="1117"/>
        <v>0.256019928037642</v>
      </c>
      <c r="GZ1004" s="6">
        <f t="shared" si="1118"/>
        <v>0.289112227805695</v>
      </c>
      <c r="HC1004" s="6">
        <f t="shared" si="1119"/>
        <v>0.339225589225589</v>
      </c>
      <c r="HF1004" s="6">
        <f t="shared" si="1120"/>
        <v>0.383073496659243</v>
      </c>
      <c r="IB1004" s="1">
        <f t="shared" si="1121"/>
        <v>0.256019928037642</v>
      </c>
      <c r="JJ1004" s="1">
        <f t="shared" si="1122"/>
        <v>0.289112227805695</v>
      </c>
      <c r="KR1004" s="1">
        <f t="shared" si="1123"/>
        <v>0.339225589225589</v>
      </c>
      <c r="LZ1004" s="1">
        <f t="shared" si="1124"/>
        <v>0.383073496659243</v>
      </c>
      <c r="NJ1004" s="1">
        <f t="shared" si="1125"/>
        <v>0.258862535067585</v>
      </c>
      <c r="NM1004" s="6">
        <f t="shared" si="1126"/>
        <v>0.256763285024155</v>
      </c>
      <c r="NP1004" s="6">
        <f t="shared" si="1127"/>
        <v>0.274024738344434</v>
      </c>
      <c r="NS1004" s="6">
        <f t="shared" si="1128"/>
        <v>0.330392943063352</v>
      </c>
      <c r="NV1004" s="6">
        <f t="shared" si="1129"/>
        <v>0.359773371104816</v>
      </c>
      <c r="OR1004" s="1">
        <f t="shared" si="1130"/>
        <v>0.256763285024155</v>
      </c>
      <c r="PZ1004" s="1">
        <f t="shared" si="1131"/>
        <v>0.274024738344434</v>
      </c>
      <c r="RH1004" s="1">
        <f t="shared" si="1132"/>
        <v>0.330392943063352</v>
      </c>
      <c r="SP1004" s="1">
        <f t="shared" si="1133"/>
        <v>0.359773371104816</v>
      </c>
      <c r="TZ1004" s="1">
        <f t="shared" si="1134"/>
        <v>0.257912634057023</v>
      </c>
      <c r="UC1004" s="6">
        <f t="shared" si="1135"/>
        <v>0.256473489519112</v>
      </c>
      <c r="UF1004" s="6">
        <f t="shared" si="1136"/>
        <v>0.277796106895414</v>
      </c>
      <c r="UI1004" s="6">
        <f t="shared" si="1137"/>
        <v>0.328881469115192</v>
      </c>
      <c r="UL1004" s="6">
        <f t="shared" si="1138"/>
        <v>0.349415204678363</v>
      </c>
      <c r="VH1004" s="1">
        <f t="shared" si="1139"/>
        <v>0.256473489519112</v>
      </c>
      <c r="WP1004" s="1">
        <f t="shared" si="1140"/>
        <v>0.277796106895414</v>
      </c>
      <c r="XX1004" s="1">
        <f t="shared" si="1141"/>
        <v>0.328881469115192</v>
      </c>
      <c r="ZF1004" s="1">
        <f t="shared" si="1142"/>
        <v>0.349415204678363</v>
      </c>
    </row>
    <row r="1005" spans="30:682">
      <c r="AD1005" s="1">
        <f t="shared" si="1107"/>
        <v>0.261555193039696</v>
      </c>
      <c r="AG1005" s="6">
        <f t="shared" si="1108"/>
        <v>0.257188927707605</v>
      </c>
      <c r="AJ1005" s="6">
        <f t="shared" si="1109"/>
        <v>0.285953177257525</v>
      </c>
      <c r="AM1005" s="6">
        <f t="shared" si="1110"/>
        <v>0.322916666666667</v>
      </c>
      <c r="AP1005" s="6">
        <f t="shared" si="1111"/>
        <v>0.389452332657201</v>
      </c>
      <c r="BL1005" s="1">
        <f t="shared" si="1112"/>
        <v>0.257188927707605</v>
      </c>
      <c r="CT1005" s="1">
        <f t="shared" si="1113"/>
        <v>0.285953177257525</v>
      </c>
      <c r="EB1005" s="1">
        <f t="shared" si="1114"/>
        <v>0.322916666666667</v>
      </c>
      <c r="FJ1005" s="1">
        <f t="shared" si="1115"/>
        <v>0.389452332657201</v>
      </c>
      <c r="GT1005" s="1">
        <f t="shared" si="1116"/>
        <v>0.26007326007326</v>
      </c>
      <c r="GW1005" s="6">
        <f t="shared" si="1117"/>
        <v>0.257142857142857</v>
      </c>
      <c r="GZ1005" s="6">
        <f t="shared" si="1118"/>
        <v>0.290661070304302</v>
      </c>
      <c r="HC1005" s="6">
        <f t="shared" si="1119"/>
        <v>0.334841628959276</v>
      </c>
      <c r="HF1005" s="6">
        <f t="shared" si="1120"/>
        <v>0.398648648648649</v>
      </c>
      <c r="IB1005" s="1">
        <f t="shared" si="1121"/>
        <v>0.257142857142857</v>
      </c>
      <c r="JJ1005" s="1">
        <f t="shared" si="1122"/>
        <v>0.290661070304302</v>
      </c>
      <c r="KR1005" s="1">
        <f t="shared" si="1123"/>
        <v>0.334841628959276</v>
      </c>
      <c r="LZ1005" s="1">
        <f t="shared" si="1124"/>
        <v>0.398648648648649</v>
      </c>
      <c r="NJ1005" s="1">
        <f t="shared" si="1125"/>
        <v>0.26065866734746</v>
      </c>
      <c r="NM1005" s="6">
        <f t="shared" si="1126"/>
        <v>0.256323777403035</v>
      </c>
      <c r="NP1005" s="6">
        <f t="shared" si="1127"/>
        <v>0.271494607087827</v>
      </c>
      <c r="NS1005" s="6">
        <f t="shared" si="1128"/>
        <v>0.330105263157895</v>
      </c>
      <c r="NV1005" s="6">
        <f t="shared" si="1129"/>
        <v>0.356204379562044</v>
      </c>
      <c r="OR1005" s="1">
        <f t="shared" si="1130"/>
        <v>0.256323777403035</v>
      </c>
      <c r="PZ1005" s="1">
        <f t="shared" si="1131"/>
        <v>0.271494607087827</v>
      </c>
      <c r="RH1005" s="1">
        <f t="shared" si="1132"/>
        <v>0.330105263157895</v>
      </c>
      <c r="SP1005" s="1">
        <f t="shared" si="1133"/>
        <v>0.356204379562044</v>
      </c>
      <c r="TZ1005" s="1">
        <f t="shared" si="1134"/>
        <v>0.260036735764891</v>
      </c>
      <c r="UC1005" s="6">
        <f t="shared" si="1135"/>
        <v>0.255172413793103</v>
      </c>
      <c r="UF1005" s="6">
        <f t="shared" si="1136"/>
        <v>0.282712511938873</v>
      </c>
      <c r="UI1005" s="6">
        <f t="shared" si="1137"/>
        <v>0.33215859030837</v>
      </c>
      <c r="UL1005" s="6">
        <f t="shared" si="1138"/>
        <v>0.356390977443609</v>
      </c>
      <c r="VH1005" s="1">
        <f t="shared" si="1139"/>
        <v>0.255172413793103</v>
      </c>
      <c r="WP1005" s="1">
        <f t="shared" si="1140"/>
        <v>0.282712511938873</v>
      </c>
      <c r="XX1005" s="1">
        <f t="shared" si="1141"/>
        <v>0.33215859030837</v>
      </c>
      <c r="ZF1005" s="1">
        <f t="shared" si="1142"/>
        <v>0.356390977443609</v>
      </c>
    </row>
    <row r="1006" spans="30:682">
      <c r="AD1006" s="1">
        <f t="shared" si="1107"/>
        <v>0.261258741258741</v>
      </c>
      <c r="AG1006" s="6">
        <f t="shared" si="1108"/>
        <v>0.252152179950014</v>
      </c>
      <c r="AJ1006" s="6">
        <f t="shared" si="1109"/>
        <v>0.285714285714286</v>
      </c>
      <c r="AM1006" s="6">
        <f t="shared" si="1110"/>
        <v>0.328619909502262</v>
      </c>
      <c r="AP1006" s="6">
        <f t="shared" si="1111"/>
        <v>0.428571428571429</v>
      </c>
      <c r="BL1006" s="1">
        <f t="shared" si="1112"/>
        <v>0.252152179950014</v>
      </c>
      <c r="CT1006" s="1">
        <f t="shared" si="1113"/>
        <v>0.285714285714286</v>
      </c>
      <c r="EB1006" s="1">
        <f t="shared" si="1114"/>
        <v>0.328619909502262</v>
      </c>
      <c r="FJ1006" s="1">
        <f t="shared" si="1115"/>
        <v>0.428571428571429</v>
      </c>
      <c r="GT1006" s="1">
        <f t="shared" si="1116"/>
        <v>0.257611241217799</v>
      </c>
      <c r="GW1006" s="6">
        <f t="shared" si="1117"/>
        <v>0.252817104882982</v>
      </c>
      <c r="GZ1006" s="6">
        <f t="shared" si="1118"/>
        <v>0.283677298311445</v>
      </c>
      <c r="HC1006" s="6">
        <f t="shared" si="1119"/>
        <v>0.325752919483712</v>
      </c>
      <c r="HF1006" s="6">
        <f t="shared" si="1120"/>
        <v>0.435064935064935</v>
      </c>
      <c r="IB1006" s="1">
        <f t="shared" si="1121"/>
        <v>0.252817104882982</v>
      </c>
      <c r="JJ1006" s="1">
        <f t="shared" si="1122"/>
        <v>0.283677298311445</v>
      </c>
      <c r="KR1006" s="1">
        <f t="shared" si="1123"/>
        <v>0.325752919483712</v>
      </c>
      <c r="LZ1006" s="1">
        <f t="shared" si="1124"/>
        <v>0.435064935064935</v>
      </c>
      <c r="NJ1006" s="1">
        <f t="shared" si="1125"/>
        <v>0.255941499085923</v>
      </c>
      <c r="NM1006" s="6">
        <f t="shared" si="1126"/>
        <v>0.249812265331665</v>
      </c>
      <c r="NP1006" s="6">
        <f t="shared" si="1127"/>
        <v>0.274689339437541</v>
      </c>
      <c r="NS1006" s="6">
        <f t="shared" si="1128"/>
        <v>0.322855620671284</v>
      </c>
      <c r="NV1006" s="6">
        <f t="shared" si="1129"/>
        <v>0.338053097345133</v>
      </c>
      <c r="OR1006" s="1">
        <f t="shared" si="1130"/>
        <v>0.249812265331665</v>
      </c>
      <c r="PZ1006" s="1">
        <f t="shared" si="1131"/>
        <v>0.274689339437541</v>
      </c>
      <c r="RH1006" s="1">
        <f t="shared" si="1132"/>
        <v>0.322855620671284</v>
      </c>
      <c r="SP1006" s="1">
        <f t="shared" si="1133"/>
        <v>0.338053097345133</v>
      </c>
      <c r="TZ1006" s="1">
        <f t="shared" si="1134"/>
        <v>0.253582049202487</v>
      </c>
      <c r="UC1006" s="6">
        <f t="shared" si="1135"/>
        <v>0.25032358270774</v>
      </c>
      <c r="UF1006" s="6">
        <f t="shared" si="1136"/>
        <v>0.278632478632479</v>
      </c>
      <c r="UI1006" s="6">
        <f t="shared" si="1137"/>
        <v>0.321787709497207</v>
      </c>
      <c r="UL1006" s="6">
        <f t="shared" si="1138"/>
        <v>0.356870229007634</v>
      </c>
      <c r="VH1006" s="1">
        <f t="shared" si="1139"/>
        <v>0.25032358270774</v>
      </c>
      <c r="WP1006" s="1">
        <f t="shared" si="1140"/>
        <v>0.278632478632479</v>
      </c>
      <c r="XX1006" s="1">
        <f t="shared" si="1141"/>
        <v>0.321787709497207</v>
      </c>
      <c r="ZF1006" s="1">
        <f t="shared" si="1142"/>
        <v>0.356870229007634</v>
      </c>
    </row>
    <row r="1007" spans="30:682">
      <c r="AD1007" s="1">
        <f t="shared" si="1107"/>
        <v>0.2567081604426</v>
      </c>
      <c r="AG1007" s="6">
        <f t="shared" si="1108"/>
        <v>0.250068175620398</v>
      </c>
      <c r="AJ1007" s="6">
        <f t="shared" si="1109"/>
        <v>0.283745583038869</v>
      </c>
      <c r="AM1007" s="6">
        <f t="shared" si="1110"/>
        <v>0.326194398682043</v>
      </c>
      <c r="AP1007" s="6">
        <f t="shared" si="1111"/>
        <v>0.429012345679012</v>
      </c>
      <c r="BL1007" s="1">
        <f t="shared" si="1112"/>
        <v>0.250068175620398</v>
      </c>
      <c r="CT1007" s="1">
        <f t="shared" si="1113"/>
        <v>0.283745583038869</v>
      </c>
      <c r="EB1007" s="1">
        <f t="shared" si="1114"/>
        <v>0.326194398682043</v>
      </c>
      <c r="FJ1007" s="1">
        <f t="shared" si="1115"/>
        <v>0.429012345679012</v>
      </c>
      <c r="GT1007" s="1">
        <f t="shared" si="1116"/>
        <v>0.258783204798629</v>
      </c>
      <c r="GW1007" s="6">
        <f t="shared" si="1117"/>
        <v>0.253820033955857</v>
      </c>
      <c r="GZ1007" s="6">
        <f t="shared" si="1118"/>
        <v>0.281033855114671</v>
      </c>
      <c r="HC1007" s="6">
        <f t="shared" si="1119"/>
        <v>0.331002331002331</v>
      </c>
      <c r="HF1007" s="6">
        <f t="shared" si="1120"/>
        <v>0.433212996389892</v>
      </c>
      <c r="IB1007" s="1">
        <f t="shared" si="1121"/>
        <v>0.253820033955857</v>
      </c>
      <c r="JJ1007" s="1">
        <f t="shared" si="1122"/>
        <v>0.281033855114671</v>
      </c>
      <c r="KR1007" s="1">
        <f t="shared" si="1123"/>
        <v>0.331002331002331</v>
      </c>
      <c r="LZ1007" s="1">
        <f t="shared" si="1124"/>
        <v>0.433212996389892</v>
      </c>
      <c r="NJ1007" s="1">
        <f t="shared" si="1125"/>
        <v>0.256806282722513</v>
      </c>
      <c r="NM1007" s="6">
        <f t="shared" si="1126"/>
        <v>0.249937888198758</v>
      </c>
      <c r="NP1007" s="6">
        <f t="shared" si="1127"/>
        <v>0.275873655913979</v>
      </c>
      <c r="NS1007" s="6">
        <f t="shared" si="1128"/>
        <v>0.322950819672131</v>
      </c>
      <c r="NV1007" s="6">
        <f t="shared" si="1129"/>
        <v>0.356884057971015</v>
      </c>
      <c r="OR1007" s="1">
        <f t="shared" si="1130"/>
        <v>0.249937888198758</v>
      </c>
      <c r="PZ1007" s="1">
        <f t="shared" si="1131"/>
        <v>0.275873655913979</v>
      </c>
      <c r="RH1007" s="1">
        <f t="shared" si="1132"/>
        <v>0.322950819672131</v>
      </c>
      <c r="SP1007" s="1">
        <f t="shared" si="1133"/>
        <v>0.356884057971015</v>
      </c>
      <c r="TZ1007" s="1">
        <f t="shared" si="1134"/>
        <v>0.252651618166984</v>
      </c>
      <c r="UC1007" s="6">
        <f t="shared" si="1135"/>
        <v>0.250770020533881</v>
      </c>
      <c r="UF1007" s="6">
        <f t="shared" si="1136"/>
        <v>0.274233345082834</v>
      </c>
      <c r="UI1007" s="6">
        <f t="shared" si="1137"/>
        <v>0.325980392156863</v>
      </c>
      <c r="UL1007" s="6">
        <f t="shared" si="1138"/>
        <v>0.356164383561644</v>
      </c>
      <c r="VH1007" s="1">
        <f t="shared" si="1139"/>
        <v>0.250770020533881</v>
      </c>
      <c r="WP1007" s="1">
        <f t="shared" si="1140"/>
        <v>0.274233345082834</v>
      </c>
      <c r="XX1007" s="1">
        <f t="shared" si="1141"/>
        <v>0.325980392156863</v>
      </c>
      <c r="ZF1007" s="1">
        <f t="shared" si="1142"/>
        <v>0.356164383561644</v>
      </c>
    </row>
    <row r="1008" spans="30:682">
      <c r="AD1008" s="1">
        <f t="shared" si="1107"/>
        <v>0.25769122212814</v>
      </c>
      <c r="AG1008" s="6">
        <f t="shared" si="1108"/>
        <v>0.24979412572056</v>
      </c>
      <c r="AJ1008" s="6">
        <f t="shared" si="1109"/>
        <v>0.283576642335766</v>
      </c>
      <c r="AM1008" s="6">
        <f t="shared" si="1110"/>
        <v>0.330124575311438</v>
      </c>
      <c r="AP1008" s="6">
        <f t="shared" si="1111"/>
        <v>0.438871473354232</v>
      </c>
      <c r="BL1008" s="1">
        <f t="shared" si="1112"/>
        <v>0.24979412572056</v>
      </c>
      <c r="CT1008" s="1">
        <f t="shared" si="1113"/>
        <v>0.283576642335766</v>
      </c>
      <c r="EB1008" s="1">
        <f t="shared" si="1114"/>
        <v>0.330124575311438</v>
      </c>
      <c r="FJ1008" s="1">
        <f t="shared" si="1115"/>
        <v>0.438871473354232</v>
      </c>
      <c r="GT1008" s="1">
        <f t="shared" si="1116"/>
        <v>0.258130081300813</v>
      </c>
      <c r="GW1008" s="6">
        <f t="shared" si="1117"/>
        <v>0.25293612145517</v>
      </c>
      <c r="GZ1008" s="6">
        <f t="shared" si="1118"/>
        <v>0.284294994268246</v>
      </c>
      <c r="HC1008" s="6">
        <f t="shared" si="1119"/>
        <v>0.326645768025078</v>
      </c>
      <c r="HF1008" s="6">
        <f t="shared" si="1120"/>
        <v>0.435540069686411</v>
      </c>
      <c r="IB1008" s="1">
        <f t="shared" si="1121"/>
        <v>0.25293612145517</v>
      </c>
      <c r="JJ1008" s="1">
        <f t="shared" si="1122"/>
        <v>0.284294994268246</v>
      </c>
      <c r="KR1008" s="1">
        <f t="shared" si="1123"/>
        <v>0.326645768025078</v>
      </c>
      <c r="LZ1008" s="1">
        <f t="shared" si="1124"/>
        <v>0.435540069686411</v>
      </c>
      <c r="NJ1008" s="1">
        <f t="shared" si="1125"/>
        <v>0.256727664155005</v>
      </c>
      <c r="NM1008" s="6">
        <f t="shared" si="1126"/>
        <v>0.248951394029114</v>
      </c>
      <c r="NP1008" s="6">
        <f t="shared" si="1127"/>
        <v>0.27801511666119</v>
      </c>
      <c r="NS1008" s="6">
        <f t="shared" si="1128"/>
        <v>0.322279792746114</v>
      </c>
      <c r="NV1008" s="6">
        <f t="shared" si="1129"/>
        <v>0.347197106690778</v>
      </c>
      <c r="OR1008" s="1">
        <f t="shared" si="1130"/>
        <v>0.248951394029114</v>
      </c>
      <c r="PZ1008" s="1">
        <f t="shared" si="1131"/>
        <v>0.27801511666119</v>
      </c>
      <c r="RH1008" s="1">
        <f t="shared" si="1132"/>
        <v>0.322279792746114</v>
      </c>
      <c r="SP1008" s="1">
        <f t="shared" si="1133"/>
        <v>0.347197106690778</v>
      </c>
      <c r="TZ1008" s="1">
        <f t="shared" si="1134"/>
        <v>0.253607103218646</v>
      </c>
      <c r="UC1008" s="6">
        <f t="shared" si="1135"/>
        <v>0.24929900586286</v>
      </c>
      <c r="UF1008" s="6">
        <f t="shared" si="1136"/>
        <v>0.27488956846755</v>
      </c>
      <c r="UI1008" s="6">
        <f t="shared" si="1137"/>
        <v>0.32265317594154</v>
      </c>
      <c r="UL1008" s="6">
        <f t="shared" si="1138"/>
        <v>0.346</v>
      </c>
      <c r="VH1008" s="1">
        <f t="shared" si="1139"/>
        <v>0.24929900586286</v>
      </c>
      <c r="WP1008" s="1">
        <f t="shared" si="1140"/>
        <v>0.27488956846755</v>
      </c>
      <c r="XX1008" s="1">
        <f t="shared" si="1141"/>
        <v>0.32265317594154</v>
      </c>
      <c r="ZF1008" s="1">
        <f t="shared" si="1142"/>
        <v>0.346</v>
      </c>
    </row>
    <row r="1009" spans="30:682">
      <c r="AD1009" s="1">
        <f t="shared" si="1107"/>
        <v>0.266167664670659</v>
      </c>
      <c r="AG1009" s="6">
        <f t="shared" si="1108"/>
        <v>0.252982563475069</v>
      </c>
      <c r="AJ1009" s="6">
        <f t="shared" si="1109"/>
        <v>0.303177405119153</v>
      </c>
      <c r="AM1009" s="6">
        <f t="shared" si="1110"/>
        <v>0.456472369417108</v>
      </c>
      <c r="AP1009" s="6">
        <f t="shared" si="1111"/>
        <v>0.468164794007491</v>
      </c>
      <c r="BL1009" s="1">
        <f t="shared" si="1112"/>
        <v>0.252982563475069</v>
      </c>
      <c r="CT1009" s="1">
        <f t="shared" si="1113"/>
        <v>0.303177405119153</v>
      </c>
      <c r="EB1009" s="1">
        <f t="shared" si="1114"/>
        <v>0.456472369417108</v>
      </c>
      <c r="FJ1009" s="1">
        <f t="shared" si="1115"/>
        <v>0.468164794007491</v>
      </c>
      <c r="GT1009" s="1">
        <f t="shared" si="1116"/>
        <v>0.26885043263288</v>
      </c>
      <c r="GW1009" s="6">
        <f t="shared" si="1117"/>
        <v>0.253320375769355</v>
      </c>
      <c r="GZ1009" s="6">
        <f t="shared" si="1118"/>
        <v>0.315568022440393</v>
      </c>
      <c r="HC1009" s="6">
        <f t="shared" si="1119"/>
        <v>0.45761316872428</v>
      </c>
      <c r="HF1009" s="6">
        <f t="shared" si="1120"/>
        <v>0.473029045643154</v>
      </c>
      <c r="IB1009" s="1">
        <f t="shared" si="1121"/>
        <v>0.253320375769355</v>
      </c>
      <c r="JJ1009" s="1">
        <f t="shared" si="1122"/>
        <v>0.315568022440393</v>
      </c>
      <c r="KR1009" s="1">
        <f t="shared" si="1123"/>
        <v>0.45761316872428</v>
      </c>
      <c r="LZ1009" s="1">
        <f t="shared" si="1124"/>
        <v>0.473029045643154</v>
      </c>
      <c r="NJ1009" s="1">
        <f t="shared" si="1125"/>
        <v>0.263434903047091</v>
      </c>
      <c r="NM1009" s="6">
        <f t="shared" si="1126"/>
        <v>0.249472573839662</v>
      </c>
      <c r="NP1009" s="6">
        <f t="shared" si="1127"/>
        <v>0.290753424657534</v>
      </c>
      <c r="NS1009" s="6">
        <f t="shared" si="1128"/>
        <v>0.430625</v>
      </c>
      <c r="NV1009" s="6">
        <f t="shared" si="1129"/>
        <v>0.441441441441441</v>
      </c>
      <c r="OR1009" s="1">
        <f t="shared" si="1130"/>
        <v>0.249472573839662</v>
      </c>
      <c r="PZ1009" s="1">
        <f t="shared" si="1131"/>
        <v>0.290753424657534</v>
      </c>
      <c r="RH1009" s="1">
        <f t="shared" si="1132"/>
        <v>0.430625</v>
      </c>
      <c r="SP1009" s="1">
        <f t="shared" si="1133"/>
        <v>0.441441441441441</v>
      </c>
      <c r="TZ1009" s="1">
        <f t="shared" si="1134"/>
        <v>0.261679564345084</v>
      </c>
      <c r="UC1009" s="6">
        <f t="shared" si="1135"/>
        <v>0.247058823529412</v>
      </c>
      <c r="UF1009" s="6">
        <f t="shared" si="1136"/>
        <v>0.29543001079525</v>
      </c>
      <c r="UI1009" s="6">
        <f t="shared" si="1137"/>
        <v>0.423052157115261</v>
      </c>
      <c r="UL1009" s="6">
        <f t="shared" si="1138"/>
        <v>0.436274509803922</v>
      </c>
      <c r="VH1009" s="1">
        <f t="shared" si="1139"/>
        <v>0.247058823529412</v>
      </c>
      <c r="WP1009" s="1">
        <f t="shared" si="1140"/>
        <v>0.29543001079525</v>
      </c>
      <c r="XX1009" s="1">
        <f t="shared" si="1141"/>
        <v>0.423052157115261</v>
      </c>
      <c r="ZF1009" s="1">
        <f t="shared" si="1142"/>
        <v>0.436274509803922</v>
      </c>
    </row>
    <row r="1010" spans="30:682">
      <c r="AD1010" s="1">
        <f t="shared" si="1107"/>
        <v>0.264558084540349</v>
      </c>
      <c r="AG1010" s="6">
        <f t="shared" si="1108"/>
        <v>0.249541844838118</v>
      </c>
      <c r="AJ1010" s="6">
        <f t="shared" si="1109"/>
        <v>0.311139564660691</v>
      </c>
      <c r="AM1010" s="6">
        <f t="shared" si="1110"/>
        <v>0.446120689655172</v>
      </c>
      <c r="AP1010" s="6">
        <f t="shared" si="1111"/>
        <v>0.474509803921569</v>
      </c>
      <c r="BL1010" s="1">
        <f t="shared" si="1112"/>
        <v>0.249541844838118</v>
      </c>
      <c r="CT1010" s="1">
        <f t="shared" si="1113"/>
        <v>0.311139564660691</v>
      </c>
      <c r="EB1010" s="1">
        <f t="shared" si="1114"/>
        <v>0.446120689655172</v>
      </c>
      <c r="FJ1010" s="1">
        <f t="shared" si="1115"/>
        <v>0.474509803921569</v>
      </c>
      <c r="GT1010" s="1">
        <f t="shared" si="1116"/>
        <v>0.264949402023919</v>
      </c>
      <c r="GW1010" s="6">
        <f t="shared" si="1117"/>
        <v>0.250392218387198</v>
      </c>
      <c r="GZ1010" s="6">
        <f t="shared" si="1118"/>
        <v>0.301537070524412</v>
      </c>
      <c r="HC1010" s="6">
        <f t="shared" si="1119"/>
        <v>0.455322455322455</v>
      </c>
      <c r="HF1010" s="6">
        <f t="shared" si="1120"/>
        <v>0.474358974358974</v>
      </c>
      <c r="IB1010" s="1">
        <f t="shared" si="1121"/>
        <v>0.250392218387198</v>
      </c>
      <c r="JJ1010" s="1">
        <f t="shared" si="1122"/>
        <v>0.301537070524412</v>
      </c>
      <c r="KR1010" s="1">
        <f t="shared" si="1123"/>
        <v>0.455322455322455</v>
      </c>
      <c r="LZ1010" s="1">
        <f t="shared" si="1124"/>
        <v>0.474358974358974</v>
      </c>
      <c r="NJ1010" s="1">
        <f t="shared" si="1125"/>
        <v>0.259166666666667</v>
      </c>
      <c r="NM1010" s="6">
        <f t="shared" si="1126"/>
        <v>0.246399581042158</v>
      </c>
      <c r="NP1010" s="6">
        <f t="shared" si="1127"/>
        <v>0.29833274210713</v>
      </c>
      <c r="NS1010" s="6">
        <f t="shared" si="1128"/>
        <v>0.434133679428942</v>
      </c>
      <c r="NV1010" s="6">
        <f t="shared" si="1129"/>
        <v>0.434408602150538</v>
      </c>
      <c r="OR1010" s="1">
        <f t="shared" si="1130"/>
        <v>0.246399581042158</v>
      </c>
      <c r="PZ1010" s="1">
        <f t="shared" si="1131"/>
        <v>0.29833274210713</v>
      </c>
      <c r="RH1010" s="1">
        <f t="shared" si="1132"/>
        <v>0.434133679428942</v>
      </c>
      <c r="SP1010" s="1">
        <f t="shared" si="1133"/>
        <v>0.434408602150538</v>
      </c>
      <c r="TZ1010" s="1">
        <f t="shared" si="1134"/>
        <v>0.263594733829422</v>
      </c>
      <c r="UC1010" s="6">
        <f t="shared" si="1135"/>
        <v>0.245515394912985</v>
      </c>
      <c r="UF1010" s="6">
        <f t="shared" si="1136"/>
        <v>0.299889339727038</v>
      </c>
      <c r="UI1010" s="6">
        <f t="shared" si="1137"/>
        <v>0.43019943019943</v>
      </c>
      <c r="UL1010" s="6">
        <f t="shared" si="1138"/>
        <v>0.431980906921241</v>
      </c>
      <c r="VH1010" s="1">
        <f t="shared" si="1139"/>
        <v>0.245515394912985</v>
      </c>
      <c r="WP1010" s="1">
        <f t="shared" si="1140"/>
        <v>0.299889339727038</v>
      </c>
      <c r="XX1010" s="1">
        <f t="shared" si="1141"/>
        <v>0.43019943019943</v>
      </c>
      <c r="ZF1010" s="1">
        <f t="shared" si="1142"/>
        <v>0.431980906921241</v>
      </c>
    </row>
    <row r="1011" spans="30:682">
      <c r="AD1011" s="1">
        <f t="shared" si="1107"/>
        <v>0.263687481503403</v>
      </c>
      <c r="AG1011" s="6">
        <f t="shared" si="1108"/>
        <v>0.250755287009064</v>
      </c>
      <c r="AJ1011" s="6">
        <f t="shared" si="1109"/>
        <v>0.304194260485651</v>
      </c>
      <c r="AM1011" s="6">
        <f t="shared" si="1110"/>
        <v>0.444101773323053</v>
      </c>
      <c r="AP1011" s="6">
        <f t="shared" si="1111"/>
        <v>0.469465648854962</v>
      </c>
      <c r="BL1011" s="1">
        <f t="shared" si="1112"/>
        <v>0.250755287009064</v>
      </c>
      <c r="CT1011" s="1">
        <f t="shared" si="1113"/>
        <v>0.304194260485651</v>
      </c>
      <c r="EB1011" s="1">
        <f t="shared" si="1114"/>
        <v>0.444101773323053</v>
      </c>
      <c r="FJ1011" s="1">
        <f t="shared" si="1115"/>
        <v>0.469465648854962</v>
      </c>
      <c r="GT1011" s="1">
        <f t="shared" si="1116"/>
        <v>0.262883435582822</v>
      </c>
      <c r="GW1011" s="6">
        <f t="shared" si="1117"/>
        <v>0.249300590612372</v>
      </c>
      <c r="GZ1011" s="6">
        <f t="shared" si="1118"/>
        <v>0.308601134215501</v>
      </c>
      <c r="HC1011" s="6">
        <f t="shared" si="1119"/>
        <v>0.447847682119205</v>
      </c>
      <c r="HF1011" s="6">
        <f t="shared" si="1120"/>
        <v>0.470338983050847</v>
      </c>
      <c r="IB1011" s="1">
        <f t="shared" si="1121"/>
        <v>0.249300590612372</v>
      </c>
      <c r="JJ1011" s="1">
        <f t="shared" si="1122"/>
        <v>0.308601134215501</v>
      </c>
      <c r="KR1011" s="1">
        <f t="shared" si="1123"/>
        <v>0.447847682119205</v>
      </c>
      <c r="LZ1011" s="1">
        <f t="shared" si="1124"/>
        <v>0.470338983050847</v>
      </c>
      <c r="NJ1011" s="1">
        <f t="shared" si="1125"/>
        <v>0.260820999720748</v>
      </c>
      <c r="NM1011" s="6">
        <f t="shared" si="1126"/>
        <v>0.248180873180873</v>
      </c>
      <c r="NP1011" s="6">
        <f t="shared" si="1127"/>
        <v>0.29606188466948</v>
      </c>
      <c r="NS1011" s="6">
        <f t="shared" si="1128"/>
        <v>0.423606950269622</v>
      </c>
      <c r="NV1011" s="6">
        <f t="shared" si="1129"/>
        <v>0.442696629213483</v>
      </c>
      <c r="OR1011" s="1">
        <f t="shared" si="1130"/>
        <v>0.248180873180873</v>
      </c>
      <c r="PZ1011" s="1">
        <f t="shared" si="1131"/>
        <v>0.29606188466948</v>
      </c>
      <c r="RH1011" s="1">
        <f t="shared" si="1132"/>
        <v>0.423606950269622</v>
      </c>
      <c r="SP1011" s="1">
        <f t="shared" si="1133"/>
        <v>0.442696629213483</v>
      </c>
      <c r="TZ1011" s="1">
        <f t="shared" si="1134"/>
        <v>0.259409380428489</v>
      </c>
      <c r="UC1011" s="6">
        <f t="shared" si="1135"/>
        <v>0.246816580872392</v>
      </c>
      <c r="UF1011" s="6">
        <f t="shared" si="1136"/>
        <v>0.291190563951345</v>
      </c>
      <c r="UI1011" s="6">
        <f t="shared" si="1137"/>
        <v>0.429888084265964</v>
      </c>
      <c r="UL1011" s="6">
        <f t="shared" si="1138"/>
        <v>0.429268292682927</v>
      </c>
      <c r="VH1011" s="1">
        <f t="shared" si="1139"/>
        <v>0.246816580872392</v>
      </c>
      <c r="WP1011" s="1">
        <f t="shared" si="1140"/>
        <v>0.291190563951345</v>
      </c>
      <c r="XX1011" s="1">
        <f t="shared" si="1141"/>
        <v>0.429888084265964</v>
      </c>
      <c r="ZF1011" s="1">
        <f t="shared" si="1142"/>
        <v>0.429268292682927</v>
      </c>
    </row>
    <row r="1012" spans="30:682">
      <c r="AD1012" s="1">
        <f t="shared" si="1107"/>
        <v>0.263425664217072</v>
      </c>
      <c r="AG1012" s="6">
        <f t="shared" si="1108"/>
        <v>0.257845631891433</v>
      </c>
      <c r="AJ1012" s="6">
        <f t="shared" si="1109"/>
        <v>0.292149718449818</v>
      </c>
      <c r="AM1012" s="6">
        <f t="shared" si="1110"/>
        <v>0.319753086419753</v>
      </c>
      <c r="AP1012" s="6">
        <f t="shared" si="1111"/>
        <v>0.401234567901235</v>
      </c>
      <c r="BL1012" s="1">
        <f t="shared" si="1112"/>
        <v>0.257845631891433</v>
      </c>
      <c r="CT1012" s="1">
        <f t="shared" si="1113"/>
        <v>0.292149718449818</v>
      </c>
      <c r="EB1012" s="1">
        <f t="shared" si="1114"/>
        <v>0.319753086419753</v>
      </c>
      <c r="FJ1012" s="1">
        <f t="shared" si="1115"/>
        <v>0.401234567901235</v>
      </c>
      <c r="GT1012" s="1">
        <f t="shared" si="1116"/>
        <v>0.262558411214953</v>
      </c>
      <c r="GW1012" s="6">
        <f t="shared" si="1117"/>
        <v>0.257260193605163</v>
      </c>
      <c r="GZ1012" s="6">
        <f t="shared" si="1118"/>
        <v>0.290921595598349</v>
      </c>
      <c r="HC1012" s="6">
        <f t="shared" si="1119"/>
        <v>0.317401960784314</v>
      </c>
      <c r="HF1012" s="6">
        <f t="shared" si="1120"/>
        <v>0.405034324942792</v>
      </c>
      <c r="IB1012" s="1">
        <f t="shared" si="1121"/>
        <v>0.257260193605163</v>
      </c>
      <c r="JJ1012" s="1">
        <f t="shared" si="1122"/>
        <v>0.290921595598349</v>
      </c>
      <c r="KR1012" s="1">
        <f t="shared" si="1123"/>
        <v>0.317401960784314</v>
      </c>
      <c r="LZ1012" s="1">
        <f t="shared" si="1124"/>
        <v>0.405034324942792</v>
      </c>
      <c r="NJ1012" s="1">
        <f t="shared" si="1125"/>
        <v>0.255922936735225</v>
      </c>
      <c r="NM1012" s="6">
        <f t="shared" si="1126"/>
        <v>0.251559251559252</v>
      </c>
      <c r="NP1012" s="6">
        <f t="shared" si="1127"/>
        <v>0.28416149068323</v>
      </c>
      <c r="NS1012" s="6">
        <f t="shared" si="1128"/>
        <v>0.319395017793594</v>
      </c>
      <c r="NV1012" s="6">
        <f t="shared" si="1129"/>
        <v>0.375384615384615</v>
      </c>
      <c r="OR1012" s="1">
        <f t="shared" si="1130"/>
        <v>0.251559251559252</v>
      </c>
      <c r="PZ1012" s="1">
        <f t="shared" si="1131"/>
        <v>0.28416149068323</v>
      </c>
      <c r="RH1012" s="1">
        <f t="shared" si="1132"/>
        <v>0.319395017793594</v>
      </c>
      <c r="SP1012" s="1">
        <f t="shared" si="1133"/>
        <v>0.375384615384615</v>
      </c>
      <c r="TZ1012" s="1">
        <f t="shared" si="1134"/>
        <v>0.255513717052179</v>
      </c>
      <c r="UC1012" s="6">
        <f t="shared" si="1135"/>
        <v>0.251273799946366</v>
      </c>
      <c r="UF1012" s="6">
        <f t="shared" si="1136"/>
        <v>0.280191693290735</v>
      </c>
      <c r="UI1012" s="6">
        <f t="shared" si="1137"/>
        <v>0.324814126394052</v>
      </c>
      <c r="UL1012" s="6">
        <f t="shared" si="1138"/>
        <v>0.372093023255814</v>
      </c>
      <c r="VH1012" s="1">
        <f t="shared" si="1139"/>
        <v>0.251273799946366</v>
      </c>
      <c r="WP1012" s="1">
        <f t="shared" si="1140"/>
        <v>0.280191693290735</v>
      </c>
      <c r="XX1012" s="1">
        <f t="shared" si="1141"/>
        <v>0.324814126394052</v>
      </c>
      <c r="ZF1012" s="1">
        <f t="shared" si="1142"/>
        <v>0.372093023255814</v>
      </c>
    </row>
    <row r="1013" spans="30:682">
      <c r="AD1013" s="1">
        <f t="shared" si="1107"/>
        <v>0.261231281198003</v>
      </c>
      <c r="AG1013" s="6">
        <f t="shared" si="1108"/>
        <v>0.255833333333333</v>
      </c>
      <c r="AJ1013" s="6">
        <f t="shared" si="1109"/>
        <v>0.292212041884817</v>
      </c>
      <c r="AM1013" s="6">
        <f t="shared" si="1110"/>
        <v>0.330434782608696</v>
      </c>
      <c r="AP1013" s="6">
        <f t="shared" si="1111"/>
        <v>0.399122807017544</v>
      </c>
      <c r="BL1013" s="1">
        <f t="shared" si="1112"/>
        <v>0.255833333333333</v>
      </c>
      <c r="CT1013" s="1">
        <f t="shared" si="1113"/>
        <v>0.292212041884817</v>
      </c>
      <c r="EB1013" s="1">
        <f t="shared" si="1114"/>
        <v>0.330434782608696</v>
      </c>
      <c r="FJ1013" s="1">
        <f t="shared" si="1115"/>
        <v>0.399122807017544</v>
      </c>
      <c r="GT1013" s="1">
        <f t="shared" si="1116"/>
        <v>0.260682535130485</v>
      </c>
      <c r="GW1013" s="6">
        <f t="shared" si="1117"/>
        <v>0.257209437809496</v>
      </c>
      <c r="GZ1013" s="6">
        <f t="shared" si="1118"/>
        <v>0.291751183231914</v>
      </c>
      <c r="HC1013" s="6">
        <f t="shared" si="1119"/>
        <v>0.328049317481286</v>
      </c>
      <c r="HF1013" s="6">
        <f t="shared" si="1120"/>
        <v>0.408352668213457</v>
      </c>
      <c r="IB1013" s="1">
        <f t="shared" si="1121"/>
        <v>0.257209437809496</v>
      </c>
      <c r="JJ1013" s="1">
        <f t="shared" si="1122"/>
        <v>0.291751183231914</v>
      </c>
      <c r="KR1013" s="1">
        <f t="shared" si="1123"/>
        <v>0.328049317481286</v>
      </c>
      <c r="LZ1013" s="1">
        <f t="shared" si="1124"/>
        <v>0.408352668213457</v>
      </c>
      <c r="NJ1013" s="1">
        <f t="shared" si="1125"/>
        <v>0.257559958289885</v>
      </c>
      <c r="NM1013" s="6">
        <f t="shared" si="1126"/>
        <v>0.252437147255003</v>
      </c>
      <c r="NP1013" s="6">
        <f t="shared" si="1127"/>
        <v>0.280760969622584</v>
      </c>
      <c r="NS1013" s="6">
        <f t="shared" si="1128"/>
        <v>0.329421626152557</v>
      </c>
      <c r="NV1013" s="6">
        <f t="shared" si="1129"/>
        <v>0.377099236641221</v>
      </c>
      <c r="OR1013" s="1">
        <f t="shared" si="1130"/>
        <v>0.252437147255003</v>
      </c>
      <c r="PZ1013" s="1">
        <f t="shared" si="1131"/>
        <v>0.280760969622584</v>
      </c>
      <c r="RH1013" s="1">
        <f t="shared" si="1132"/>
        <v>0.329421626152557</v>
      </c>
      <c r="SP1013" s="1">
        <f t="shared" si="1133"/>
        <v>0.377099236641221</v>
      </c>
      <c r="TZ1013" s="1">
        <f t="shared" si="1134"/>
        <v>0.25632827071676</v>
      </c>
      <c r="UC1013" s="6">
        <f t="shared" si="1135"/>
        <v>0.25253063399041</v>
      </c>
      <c r="UF1013" s="6">
        <f t="shared" si="1136"/>
        <v>0.277441934457525</v>
      </c>
      <c r="UI1013" s="6">
        <f t="shared" si="1137"/>
        <v>0.332741792369121</v>
      </c>
      <c r="UL1013" s="6">
        <f t="shared" si="1138"/>
        <v>0.377104377104377</v>
      </c>
      <c r="VH1013" s="1">
        <f t="shared" si="1139"/>
        <v>0.25253063399041</v>
      </c>
      <c r="WP1013" s="1">
        <f t="shared" si="1140"/>
        <v>0.277441934457525</v>
      </c>
      <c r="XX1013" s="1">
        <f t="shared" si="1141"/>
        <v>0.332741792369121</v>
      </c>
      <c r="ZF1013" s="1">
        <f t="shared" si="1142"/>
        <v>0.377104377104377</v>
      </c>
    </row>
    <row r="1014" spans="30:682">
      <c r="AD1014" s="1">
        <f t="shared" si="1107"/>
        <v>0.261931187569367</v>
      </c>
      <c r="AG1014" s="6">
        <f t="shared" si="1108"/>
        <v>0.25440313111546</v>
      </c>
      <c r="AJ1014" s="6">
        <f t="shared" si="1109"/>
        <v>0.289850357839948</v>
      </c>
      <c r="AM1014" s="6">
        <f t="shared" si="1110"/>
        <v>0.330113397732045</v>
      </c>
      <c r="AP1014" s="6">
        <f t="shared" si="1111"/>
        <v>0.403887688984881</v>
      </c>
      <c r="BL1014" s="1">
        <f t="shared" si="1112"/>
        <v>0.25440313111546</v>
      </c>
      <c r="CT1014" s="1">
        <f t="shared" si="1113"/>
        <v>0.289850357839948</v>
      </c>
      <c r="EB1014" s="1">
        <f t="shared" si="1114"/>
        <v>0.330113397732045</v>
      </c>
      <c r="FJ1014" s="1">
        <f t="shared" si="1115"/>
        <v>0.403887688984881</v>
      </c>
      <c r="GT1014" s="1">
        <f t="shared" si="1116"/>
        <v>0.260057471264368</v>
      </c>
      <c r="GW1014" s="6">
        <f t="shared" si="1117"/>
        <v>0.254969749351772</v>
      </c>
      <c r="GZ1014" s="6">
        <f t="shared" si="1118"/>
        <v>0.292754689223979</v>
      </c>
      <c r="HC1014" s="6">
        <f t="shared" si="1119"/>
        <v>0.319292333614153</v>
      </c>
      <c r="HF1014" s="6">
        <f t="shared" si="1120"/>
        <v>0.400468384074941</v>
      </c>
      <c r="IB1014" s="1">
        <f t="shared" si="1121"/>
        <v>0.254969749351772</v>
      </c>
      <c r="JJ1014" s="1">
        <f t="shared" si="1122"/>
        <v>0.292754689223979</v>
      </c>
      <c r="KR1014" s="1">
        <f t="shared" si="1123"/>
        <v>0.319292333614153</v>
      </c>
      <c r="LZ1014" s="1">
        <f t="shared" si="1124"/>
        <v>0.400468384074941</v>
      </c>
      <c r="NJ1014" s="1">
        <f t="shared" si="1125"/>
        <v>0.257022840640588</v>
      </c>
      <c r="NM1014" s="6">
        <f t="shared" si="1126"/>
        <v>0.251614569878584</v>
      </c>
      <c r="NP1014" s="6">
        <f t="shared" si="1127"/>
        <v>0.278207109737249</v>
      </c>
      <c r="NS1014" s="6">
        <f t="shared" si="1128"/>
        <v>0.324866310160428</v>
      </c>
      <c r="NV1014" s="6">
        <f t="shared" si="1129"/>
        <v>0.374436090225564</v>
      </c>
      <c r="OR1014" s="1">
        <f t="shared" si="1130"/>
        <v>0.251614569878584</v>
      </c>
      <c r="PZ1014" s="1">
        <f t="shared" si="1131"/>
        <v>0.278207109737249</v>
      </c>
      <c r="RH1014" s="1">
        <f t="shared" si="1132"/>
        <v>0.324866310160428</v>
      </c>
      <c r="SP1014" s="1">
        <f t="shared" si="1133"/>
        <v>0.374436090225564</v>
      </c>
      <c r="TZ1014" s="1">
        <f t="shared" si="1134"/>
        <v>0.254806390468454</v>
      </c>
      <c r="UC1014" s="6">
        <f t="shared" si="1135"/>
        <v>0.253739316239316</v>
      </c>
      <c r="UF1014" s="6">
        <f t="shared" si="1136"/>
        <v>0.279706913029627</v>
      </c>
      <c r="UI1014" s="6">
        <f t="shared" si="1137"/>
        <v>0.32639545884579</v>
      </c>
      <c r="UL1014" s="6">
        <f t="shared" si="1138"/>
        <v>0.368506493506494</v>
      </c>
      <c r="VH1014" s="1">
        <f t="shared" si="1139"/>
        <v>0.253739316239316</v>
      </c>
      <c r="WP1014" s="1">
        <f t="shared" si="1140"/>
        <v>0.279706913029627</v>
      </c>
      <c r="XX1014" s="1">
        <f t="shared" si="1141"/>
        <v>0.32639545884579</v>
      </c>
      <c r="ZF1014" s="1">
        <f t="shared" si="1142"/>
        <v>0.368506493506494</v>
      </c>
    </row>
    <row r="1015" spans="30:682">
      <c r="AD1015" s="1">
        <f t="shared" si="1107"/>
        <v>0.262721238938053</v>
      </c>
      <c r="AG1015" s="6">
        <f t="shared" si="1108"/>
        <v>0.253714606111578</v>
      </c>
      <c r="AJ1015" s="6">
        <f t="shared" si="1109"/>
        <v>0.293040293040293</v>
      </c>
      <c r="AM1015" s="6">
        <f t="shared" si="1110"/>
        <v>0.291370106761566</v>
      </c>
      <c r="AP1015" s="6">
        <f t="shared" si="1111"/>
        <v>0.420398009950249</v>
      </c>
      <c r="BL1015" s="1">
        <f t="shared" si="1112"/>
        <v>0.253714606111578</v>
      </c>
      <c r="CT1015" s="1">
        <f t="shared" si="1113"/>
        <v>0.293040293040293</v>
      </c>
      <c r="EB1015" s="1">
        <f t="shared" si="1114"/>
        <v>0.291370106761566</v>
      </c>
      <c r="FJ1015" s="1">
        <f t="shared" si="1115"/>
        <v>0.420398009950249</v>
      </c>
      <c r="GT1015" s="1">
        <f t="shared" si="1116"/>
        <v>0.261719873454127</v>
      </c>
      <c r="GW1015" s="6">
        <f t="shared" si="1117"/>
        <v>0.254602991944764</v>
      </c>
      <c r="GZ1015" s="6">
        <f t="shared" si="1118"/>
        <v>0.290713790713791</v>
      </c>
      <c r="HC1015" s="6">
        <f t="shared" si="1119"/>
        <v>0.289162112932605</v>
      </c>
      <c r="HF1015" s="6">
        <f t="shared" si="1120"/>
        <v>0.417721518987342</v>
      </c>
      <c r="IB1015" s="1">
        <f t="shared" si="1121"/>
        <v>0.254602991944764</v>
      </c>
      <c r="JJ1015" s="1">
        <f t="shared" si="1122"/>
        <v>0.290713790713791</v>
      </c>
      <c r="KR1015" s="1">
        <f t="shared" si="1123"/>
        <v>0.289162112932605</v>
      </c>
      <c r="LZ1015" s="1">
        <f t="shared" si="1124"/>
        <v>0.417721518987342</v>
      </c>
      <c r="NJ1015" s="1">
        <f t="shared" si="1125"/>
        <v>0.253951527924131</v>
      </c>
      <c r="NM1015" s="6">
        <f t="shared" si="1126"/>
        <v>0.251374705420267</v>
      </c>
      <c r="NP1015" s="6">
        <f t="shared" si="1127"/>
        <v>0.281440977806369</v>
      </c>
      <c r="NS1015" s="6">
        <f t="shared" si="1128"/>
        <v>0.308648648648649</v>
      </c>
      <c r="NV1015" s="6">
        <f t="shared" si="1129"/>
        <v>0.363924050632911</v>
      </c>
      <c r="OR1015" s="1">
        <f t="shared" si="1130"/>
        <v>0.251374705420267</v>
      </c>
      <c r="PZ1015" s="1">
        <f t="shared" si="1131"/>
        <v>0.281440977806369</v>
      </c>
      <c r="RH1015" s="1">
        <f t="shared" si="1132"/>
        <v>0.308648648648649</v>
      </c>
      <c r="SP1015" s="1">
        <f t="shared" si="1133"/>
        <v>0.363924050632911</v>
      </c>
      <c r="TZ1015" s="1">
        <f t="shared" si="1134"/>
        <v>0.25570652173913</v>
      </c>
      <c r="UC1015" s="6">
        <f t="shared" si="1135"/>
        <v>0.252756117235816</v>
      </c>
      <c r="UF1015" s="6">
        <f t="shared" si="1136"/>
        <v>0.278823918070697</v>
      </c>
      <c r="UI1015" s="6">
        <f t="shared" si="1137"/>
        <v>0.310363836824697</v>
      </c>
      <c r="UL1015" s="6">
        <f t="shared" si="1138"/>
        <v>0.359271523178808</v>
      </c>
      <c r="VH1015" s="1">
        <f t="shared" si="1139"/>
        <v>0.252756117235816</v>
      </c>
      <c r="WP1015" s="1">
        <f t="shared" si="1140"/>
        <v>0.278823918070697</v>
      </c>
      <c r="XX1015" s="1">
        <f t="shared" si="1141"/>
        <v>0.310363836824697</v>
      </c>
      <c r="ZF1015" s="1">
        <f t="shared" si="1142"/>
        <v>0.359271523178808</v>
      </c>
    </row>
    <row r="1016" spans="30:682">
      <c r="AD1016" s="1">
        <f t="shared" si="1107"/>
        <v>0.26195652173913</v>
      </c>
      <c r="AG1016" s="6">
        <f t="shared" si="1108"/>
        <v>0.25303197353914</v>
      </c>
      <c r="AJ1016" s="6">
        <f t="shared" si="1109"/>
        <v>0.288780487804878</v>
      </c>
      <c r="AM1016" s="6">
        <f t="shared" si="1110"/>
        <v>0.297482837528604</v>
      </c>
      <c r="AP1016" s="6">
        <f t="shared" si="1111"/>
        <v>0.412398921832884</v>
      </c>
      <c r="BL1016" s="1">
        <f t="shared" si="1112"/>
        <v>0.25303197353914</v>
      </c>
      <c r="CT1016" s="1">
        <f t="shared" si="1113"/>
        <v>0.288780487804878</v>
      </c>
      <c r="EB1016" s="1">
        <f t="shared" si="1114"/>
        <v>0.297482837528604</v>
      </c>
      <c r="FJ1016" s="1">
        <f t="shared" si="1115"/>
        <v>0.412398921832884</v>
      </c>
      <c r="GT1016" s="1">
        <f t="shared" si="1116"/>
        <v>0.260856977417487</v>
      </c>
      <c r="GW1016" s="6">
        <f t="shared" si="1117"/>
        <v>0.253477150156117</v>
      </c>
      <c r="GZ1016" s="6">
        <f t="shared" si="1118"/>
        <v>0.287735849056604</v>
      </c>
      <c r="HC1016" s="6">
        <f t="shared" si="1119"/>
        <v>0.294146581406788</v>
      </c>
      <c r="HF1016" s="6">
        <f t="shared" si="1120"/>
        <v>0.420212765957447</v>
      </c>
      <c r="IB1016" s="1">
        <f t="shared" si="1121"/>
        <v>0.253477150156117</v>
      </c>
      <c r="JJ1016" s="1">
        <f t="shared" si="1122"/>
        <v>0.287735849056604</v>
      </c>
      <c r="KR1016" s="1">
        <f t="shared" si="1123"/>
        <v>0.294146581406788</v>
      </c>
      <c r="LZ1016" s="1">
        <f t="shared" si="1124"/>
        <v>0.420212765957447</v>
      </c>
      <c r="NJ1016" s="1">
        <f t="shared" si="1125"/>
        <v>0.254969520275643</v>
      </c>
      <c r="NM1016" s="6">
        <f t="shared" si="1126"/>
        <v>0.251874838376002</v>
      </c>
      <c r="NP1016" s="6">
        <f t="shared" si="1127"/>
        <v>0.284571062740077</v>
      </c>
      <c r="NS1016" s="6">
        <f t="shared" si="1128"/>
        <v>0.319203268641471</v>
      </c>
      <c r="NV1016" s="6">
        <f t="shared" si="1129"/>
        <v>0.358085808580858</v>
      </c>
      <c r="OR1016" s="1">
        <f t="shared" si="1130"/>
        <v>0.251874838376002</v>
      </c>
      <c r="PZ1016" s="1">
        <f t="shared" si="1131"/>
        <v>0.284571062740077</v>
      </c>
      <c r="RH1016" s="1">
        <f t="shared" si="1132"/>
        <v>0.319203268641471</v>
      </c>
      <c r="SP1016" s="1">
        <f t="shared" si="1133"/>
        <v>0.358085808580858</v>
      </c>
      <c r="TZ1016" s="1">
        <f t="shared" si="1134"/>
        <v>0.254525507405376</v>
      </c>
      <c r="UC1016" s="6">
        <f t="shared" si="1135"/>
        <v>0.253735325506937</v>
      </c>
      <c r="UF1016" s="6">
        <f t="shared" si="1136"/>
        <v>0.281742043551089</v>
      </c>
      <c r="UI1016" s="6">
        <f t="shared" si="1137"/>
        <v>0.308431163287086</v>
      </c>
      <c r="UL1016" s="6">
        <f t="shared" si="1138"/>
        <v>0.356521739130435</v>
      </c>
      <c r="VH1016" s="1">
        <f t="shared" si="1139"/>
        <v>0.253735325506937</v>
      </c>
      <c r="WP1016" s="1">
        <f t="shared" si="1140"/>
        <v>0.281742043551089</v>
      </c>
      <c r="XX1016" s="1">
        <f t="shared" si="1141"/>
        <v>0.308431163287086</v>
      </c>
      <c r="ZF1016" s="1">
        <f t="shared" si="1142"/>
        <v>0.356521739130435</v>
      </c>
    </row>
    <row r="1017" spans="30:682">
      <c r="AD1017" s="1">
        <f t="shared" si="1107"/>
        <v>0.263358778625954</v>
      </c>
      <c r="AG1017" s="6">
        <f t="shared" si="1108"/>
        <v>0.255558605544881</v>
      </c>
      <c r="AJ1017" s="6">
        <f t="shared" si="1109"/>
        <v>0.286684782608696</v>
      </c>
      <c r="AM1017" s="6">
        <f t="shared" si="1110"/>
        <v>0.295067656045395</v>
      </c>
      <c r="AP1017" s="6">
        <f t="shared" si="1111"/>
        <v>0.415730337078652</v>
      </c>
      <c r="BL1017" s="1">
        <f t="shared" si="1112"/>
        <v>0.255558605544881</v>
      </c>
      <c r="CT1017" s="1">
        <f t="shared" si="1113"/>
        <v>0.286684782608696</v>
      </c>
      <c r="EB1017" s="1">
        <f t="shared" si="1114"/>
        <v>0.295067656045395</v>
      </c>
      <c r="FJ1017" s="1">
        <f t="shared" si="1115"/>
        <v>0.415730337078652</v>
      </c>
      <c r="GT1017" s="1">
        <f t="shared" si="1116"/>
        <v>0.262191623637407</v>
      </c>
      <c r="GW1017" s="6">
        <f t="shared" si="1117"/>
        <v>0.256059309951525</v>
      </c>
      <c r="GZ1017" s="6">
        <f t="shared" si="1118"/>
        <v>0.287014350717536</v>
      </c>
      <c r="HC1017" s="6">
        <f t="shared" si="1119"/>
        <v>0.291185971389017</v>
      </c>
      <c r="HF1017" s="6">
        <f t="shared" si="1120"/>
        <v>0.412868632707775</v>
      </c>
      <c r="IB1017" s="1">
        <f t="shared" si="1121"/>
        <v>0.256059309951525</v>
      </c>
      <c r="JJ1017" s="1">
        <f t="shared" si="1122"/>
        <v>0.287014350717536</v>
      </c>
      <c r="KR1017" s="1">
        <f t="shared" si="1123"/>
        <v>0.291185971389017</v>
      </c>
      <c r="LZ1017" s="1">
        <f t="shared" si="1124"/>
        <v>0.412868632707775</v>
      </c>
      <c r="NJ1017" s="1">
        <f t="shared" si="1125"/>
        <v>0.256185155626496</v>
      </c>
      <c r="NM1017" s="6">
        <f t="shared" si="1126"/>
        <v>0.2516179135387</v>
      </c>
      <c r="NP1017" s="6">
        <f t="shared" si="1127"/>
        <v>0.280511182108626</v>
      </c>
      <c r="NS1017" s="6">
        <f t="shared" si="1128"/>
        <v>0.312068048910154</v>
      </c>
      <c r="NV1017" s="6">
        <f t="shared" si="1129"/>
        <v>0.354471544715447</v>
      </c>
      <c r="OR1017" s="1">
        <f t="shared" si="1130"/>
        <v>0.2516179135387</v>
      </c>
      <c r="PZ1017" s="1">
        <f t="shared" si="1131"/>
        <v>0.280511182108626</v>
      </c>
      <c r="RH1017" s="1">
        <f t="shared" si="1132"/>
        <v>0.312068048910154</v>
      </c>
      <c r="SP1017" s="1">
        <f t="shared" si="1133"/>
        <v>0.354471544715447</v>
      </c>
      <c r="TZ1017" s="1">
        <f t="shared" si="1134"/>
        <v>0.254683681781157</v>
      </c>
      <c r="UC1017" s="6">
        <f t="shared" si="1135"/>
        <v>0.252204114346781</v>
      </c>
      <c r="UF1017" s="6">
        <f t="shared" si="1136"/>
        <v>0.282196339434276</v>
      </c>
      <c r="UI1017" s="6">
        <f t="shared" si="1137"/>
        <v>0.30981256890849</v>
      </c>
      <c r="UL1017" s="6">
        <f t="shared" si="1138"/>
        <v>0.357142857142857</v>
      </c>
      <c r="VH1017" s="1">
        <f t="shared" si="1139"/>
        <v>0.252204114346781</v>
      </c>
      <c r="WP1017" s="1">
        <f t="shared" si="1140"/>
        <v>0.282196339434276</v>
      </c>
      <c r="XX1017" s="1">
        <f t="shared" si="1141"/>
        <v>0.30981256890849</v>
      </c>
      <c r="ZF1017" s="1">
        <f t="shared" si="1142"/>
        <v>0.357142857142857</v>
      </c>
    </row>
    <row r="1018" spans="30:682">
      <c r="AD1018" s="1">
        <f t="shared" si="1107"/>
        <v>0.25672499347088</v>
      </c>
      <c r="AG1018" s="6">
        <f t="shared" si="1108"/>
        <v>0.254483122362869</v>
      </c>
      <c r="AJ1018" s="6">
        <f t="shared" si="1109"/>
        <v>0.27189666036547</v>
      </c>
      <c r="AM1018" s="6">
        <f t="shared" si="1110"/>
        <v>0.324929971988796</v>
      </c>
      <c r="AP1018" s="6">
        <f t="shared" si="1111"/>
        <v>0.470948012232416</v>
      </c>
      <c r="BL1018" s="1">
        <f t="shared" si="1112"/>
        <v>0.254483122362869</v>
      </c>
      <c r="CT1018" s="1">
        <f t="shared" si="1113"/>
        <v>0.27189666036547</v>
      </c>
      <c r="EB1018" s="1">
        <f t="shared" si="1114"/>
        <v>0.324929971988796</v>
      </c>
      <c r="FJ1018" s="1">
        <f t="shared" si="1115"/>
        <v>0.470948012232416</v>
      </c>
      <c r="GT1018" s="1">
        <f t="shared" si="1116"/>
        <v>0.25489677077819</v>
      </c>
      <c r="GW1018" s="6">
        <f t="shared" si="1117"/>
        <v>0.253609370743667</v>
      </c>
      <c r="GZ1018" s="6">
        <f t="shared" si="1118"/>
        <v>0.270279255319149</v>
      </c>
      <c r="HC1018" s="6">
        <f t="shared" si="1119"/>
        <v>0.331176470588235</v>
      </c>
      <c r="HF1018" s="6">
        <f t="shared" si="1120"/>
        <v>0.473529411764706</v>
      </c>
      <c r="IB1018" s="1">
        <f t="shared" si="1121"/>
        <v>0.253609370743667</v>
      </c>
      <c r="JJ1018" s="1">
        <f t="shared" si="1122"/>
        <v>0.270279255319149</v>
      </c>
      <c r="KR1018" s="1">
        <f t="shared" si="1123"/>
        <v>0.331176470588235</v>
      </c>
      <c r="LZ1018" s="1">
        <f t="shared" si="1124"/>
        <v>0.473529411764706</v>
      </c>
      <c r="NJ1018" s="1">
        <f t="shared" si="1125"/>
        <v>0.256128702757916</v>
      </c>
      <c r="NM1018" s="6">
        <f t="shared" si="1126"/>
        <v>0.252799203782035</v>
      </c>
      <c r="NP1018" s="6">
        <f t="shared" si="1127"/>
        <v>0.27378403181401</v>
      </c>
      <c r="NS1018" s="6">
        <f t="shared" si="1128"/>
        <v>0.295991778006166</v>
      </c>
      <c r="NV1018" s="6">
        <f t="shared" si="1129"/>
        <v>0.450116009280742</v>
      </c>
      <c r="OR1018" s="1">
        <f t="shared" si="1130"/>
        <v>0.252799203782035</v>
      </c>
      <c r="PZ1018" s="1">
        <f t="shared" si="1131"/>
        <v>0.27378403181401</v>
      </c>
      <c r="RH1018" s="1">
        <f t="shared" si="1132"/>
        <v>0.295991778006166</v>
      </c>
      <c r="SP1018" s="1">
        <f t="shared" si="1133"/>
        <v>0.450116009280742</v>
      </c>
      <c r="TZ1018" s="1">
        <f t="shared" si="1134"/>
        <v>0.255584415584416</v>
      </c>
      <c r="UC1018" s="6">
        <f t="shared" si="1135"/>
        <v>0.253459764223475</v>
      </c>
      <c r="UF1018" s="6">
        <f t="shared" si="1136"/>
        <v>0.27618748033973</v>
      </c>
      <c r="UI1018" s="6">
        <f t="shared" si="1137"/>
        <v>0.300575013068479</v>
      </c>
      <c r="UL1018" s="6">
        <f t="shared" si="1138"/>
        <v>0.45</v>
      </c>
      <c r="VH1018" s="1">
        <f t="shared" si="1139"/>
        <v>0.253459764223475</v>
      </c>
      <c r="WP1018" s="1">
        <f t="shared" si="1140"/>
        <v>0.27618748033973</v>
      </c>
      <c r="XX1018" s="1">
        <f t="shared" si="1141"/>
        <v>0.300575013068479</v>
      </c>
      <c r="ZF1018" s="1">
        <f t="shared" si="1142"/>
        <v>0.45</v>
      </c>
    </row>
    <row r="1019" spans="30:682">
      <c r="AD1019" s="1">
        <f t="shared" si="1107"/>
        <v>0.255813953488372</v>
      </c>
      <c r="AG1019" s="6">
        <f t="shared" si="1108"/>
        <v>0.255035312581742</v>
      </c>
      <c r="AJ1019" s="6">
        <f t="shared" si="1109"/>
        <v>0.272559285494302</v>
      </c>
      <c r="AM1019" s="6">
        <f t="shared" si="1110"/>
        <v>0.328986366330765</v>
      </c>
      <c r="AP1019" s="6">
        <f t="shared" si="1111"/>
        <v>0.468944099378882</v>
      </c>
      <c r="BL1019" s="1">
        <f t="shared" si="1112"/>
        <v>0.255035312581742</v>
      </c>
      <c r="CT1019" s="1">
        <f t="shared" si="1113"/>
        <v>0.272559285494302</v>
      </c>
      <c r="EB1019" s="1">
        <f t="shared" si="1114"/>
        <v>0.328986366330765</v>
      </c>
      <c r="FJ1019" s="1">
        <f t="shared" si="1115"/>
        <v>0.468944099378882</v>
      </c>
      <c r="GT1019" s="1">
        <f t="shared" si="1116"/>
        <v>0.257233035244608</v>
      </c>
      <c r="GW1019" s="6">
        <f t="shared" si="1117"/>
        <v>0.255273120605733</v>
      </c>
      <c r="GZ1019" s="6">
        <f t="shared" si="1118"/>
        <v>0.274799357945425</v>
      </c>
      <c r="HC1019" s="6">
        <f t="shared" si="1119"/>
        <v>0.332322619769557</v>
      </c>
      <c r="HF1019" s="6">
        <f t="shared" si="1120"/>
        <v>0.46865671641791</v>
      </c>
      <c r="IB1019" s="1">
        <f t="shared" si="1121"/>
        <v>0.255273120605733</v>
      </c>
      <c r="JJ1019" s="1">
        <f t="shared" si="1122"/>
        <v>0.274799357945425</v>
      </c>
      <c r="KR1019" s="1">
        <f t="shared" si="1123"/>
        <v>0.332322619769557</v>
      </c>
      <c r="LZ1019" s="1">
        <f t="shared" si="1124"/>
        <v>0.46865671641791</v>
      </c>
      <c r="NJ1019" s="1">
        <f t="shared" si="1125"/>
        <v>0.256496012348855</v>
      </c>
      <c r="NM1019" s="6">
        <f t="shared" si="1126"/>
        <v>0.254383798468758</v>
      </c>
      <c r="NP1019" s="6">
        <f t="shared" si="1127"/>
        <v>0.276947040498442</v>
      </c>
      <c r="NS1019" s="6">
        <f t="shared" si="1128"/>
        <v>0.299792531120332</v>
      </c>
      <c r="NV1019" s="6">
        <f t="shared" si="1129"/>
        <v>0.448275862068966</v>
      </c>
      <c r="OR1019" s="1">
        <f t="shared" si="1130"/>
        <v>0.254383798468758</v>
      </c>
      <c r="PZ1019" s="1">
        <f t="shared" si="1131"/>
        <v>0.276947040498442</v>
      </c>
      <c r="RH1019" s="1">
        <f t="shared" si="1132"/>
        <v>0.299792531120332</v>
      </c>
      <c r="SP1019" s="1">
        <f t="shared" si="1133"/>
        <v>0.448275862068966</v>
      </c>
      <c r="TZ1019" s="1">
        <f t="shared" si="1134"/>
        <v>0.257511860832894</v>
      </c>
      <c r="UC1019" s="6">
        <f t="shared" si="1135"/>
        <v>0.253275109170306</v>
      </c>
      <c r="UF1019" s="6">
        <f t="shared" si="1136"/>
        <v>0.27444089456869</v>
      </c>
      <c r="UI1019" s="6">
        <f t="shared" si="1137"/>
        <v>0.307086614173228</v>
      </c>
      <c r="UL1019" s="6">
        <f t="shared" si="1138"/>
        <v>0.446759259259259</v>
      </c>
      <c r="VH1019" s="1">
        <f t="shared" si="1139"/>
        <v>0.253275109170306</v>
      </c>
      <c r="WP1019" s="1">
        <f t="shared" si="1140"/>
        <v>0.27444089456869</v>
      </c>
      <c r="XX1019" s="1">
        <f t="shared" si="1141"/>
        <v>0.307086614173228</v>
      </c>
      <c r="ZF1019" s="1">
        <f t="shared" si="1142"/>
        <v>0.446759259259259</v>
      </c>
    </row>
    <row r="1020" spans="30:682">
      <c r="AD1020" s="1">
        <f t="shared" si="1107"/>
        <v>0.257861635220126</v>
      </c>
      <c r="AG1020" s="6">
        <f t="shared" si="1108"/>
        <v>0.254679673081993</v>
      </c>
      <c r="AJ1020" s="6">
        <f t="shared" si="1109"/>
        <v>0.276193527715476</v>
      </c>
      <c r="AM1020" s="6">
        <f t="shared" si="1110"/>
        <v>0.340333871836295</v>
      </c>
      <c r="AP1020" s="6">
        <f t="shared" si="1111"/>
        <v>0.474522292993631</v>
      </c>
      <c r="BL1020" s="1">
        <f t="shared" si="1112"/>
        <v>0.254679673081993</v>
      </c>
      <c r="CT1020" s="1">
        <f t="shared" si="1113"/>
        <v>0.276193527715476</v>
      </c>
      <c r="EB1020" s="1">
        <f t="shared" si="1114"/>
        <v>0.340333871836295</v>
      </c>
      <c r="FJ1020" s="1">
        <f t="shared" si="1115"/>
        <v>0.474522292993631</v>
      </c>
      <c r="GT1020" s="1">
        <f t="shared" si="1116"/>
        <v>0.257104913678619</v>
      </c>
      <c r="GW1020" s="6">
        <f t="shared" si="1117"/>
        <v>0.255620985010707</v>
      </c>
      <c r="GZ1020" s="6">
        <f t="shared" si="1118"/>
        <v>0.273088381330685</v>
      </c>
      <c r="HC1020" s="6">
        <f t="shared" si="1119"/>
        <v>0.330052113491604</v>
      </c>
      <c r="HF1020" s="6">
        <f t="shared" si="1120"/>
        <v>0.477477477477477</v>
      </c>
      <c r="IB1020" s="1">
        <f t="shared" si="1121"/>
        <v>0.255620985010707</v>
      </c>
      <c r="JJ1020" s="1">
        <f t="shared" si="1122"/>
        <v>0.273088381330685</v>
      </c>
      <c r="KR1020" s="1">
        <f t="shared" si="1123"/>
        <v>0.330052113491604</v>
      </c>
      <c r="LZ1020" s="1">
        <f t="shared" si="1124"/>
        <v>0.477477477477477</v>
      </c>
      <c r="NJ1020" s="1">
        <f t="shared" si="1125"/>
        <v>0.257062146892655</v>
      </c>
      <c r="NM1020" s="6">
        <f t="shared" si="1126"/>
        <v>0.252644526445264</v>
      </c>
      <c r="NP1020" s="6">
        <f t="shared" si="1127"/>
        <v>0.276941971139085</v>
      </c>
      <c r="NS1020" s="6">
        <f t="shared" si="1128"/>
        <v>0.30117899249732</v>
      </c>
      <c r="NV1020" s="6">
        <f t="shared" si="1129"/>
        <v>0.449172576832151</v>
      </c>
      <c r="OR1020" s="1">
        <f t="shared" si="1130"/>
        <v>0.252644526445264</v>
      </c>
      <c r="PZ1020" s="1">
        <f t="shared" si="1131"/>
        <v>0.276941971139085</v>
      </c>
      <c r="RH1020" s="1">
        <f t="shared" si="1132"/>
        <v>0.30117899249732</v>
      </c>
      <c r="SP1020" s="1">
        <f t="shared" si="1133"/>
        <v>0.449172576832151</v>
      </c>
      <c r="TZ1020" s="1">
        <f t="shared" si="1134"/>
        <v>0.256799163179916</v>
      </c>
      <c r="UC1020" s="6">
        <f t="shared" si="1135"/>
        <v>0.25388337153043</v>
      </c>
      <c r="UF1020" s="6">
        <f t="shared" si="1136"/>
        <v>0.279114533205005</v>
      </c>
      <c r="UI1020" s="6">
        <f t="shared" si="1137"/>
        <v>0.311816762103071</v>
      </c>
      <c r="UL1020" s="6">
        <f t="shared" si="1138"/>
        <v>0.443207126948775</v>
      </c>
      <c r="VH1020" s="1">
        <f t="shared" si="1139"/>
        <v>0.25388337153043</v>
      </c>
      <c r="WP1020" s="1">
        <f t="shared" si="1140"/>
        <v>0.279114533205005</v>
      </c>
      <c r="XX1020" s="1">
        <f t="shared" si="1141"/>
        <v>0.311816762103071</v>
      </c>
      <c r="ZF1020" s="1">
        <f t="shared" si="1142"/>
        <v>0.443207126948775</v>
      </c>
    </row>
    <row r="1021" spans="30:682">
      <c r="AD1021" s="1">
        <f t="shared" si="1107"/>
        <v>0.26131221719457</v>
      </c>
      <c r="AG1021" s="6">
        <f t="shared" si="1108"/>
        <v>0.254973381899692</v>
      </c>
      <c r="AJ1021" s="6">
        <f t="shared" si="1109"/>
        <v>0.287479131886477</v>
      </c>
      <c r="AM1021" s="6">
        <f t="shared" si="1110"/>
        <v>0.320656871218669</v>
      </c>
      <c r="AP1021" s="6">
        <f t="shared" si="1111"/>
        <v>0.397058823529412</v>
      </c>
      <c r="BL1021" s="1">
        <f t="shared" si="1112"/>
        <v>0.254973381899692</v>
      </c>
      <c r="CT1021" s="1">
        <f t="shared" si="1113"/>
        <v>0.287479131886477</v>
      </c>
      <c r="EB1021" s="1">
        <f t="shared" si="1114"/>
        <v>0.320656871218669</v>
      </c>
      <c r="FJ1021" s="1">
        <f t="shared" si="1115"/>
        <v>0.397058823529412</v>
      </c>
      <c r="GT1021" s="1">
        <f t="shared" si="1116"/>
        <v>0.26158357771261</v>
      </c>
      <c r="GW1021" s="6">
        <f t="shared" si="1117"/>
        <v>0.253305906553041</v>
      </c>
      <c r="GZ1021" s="6">
        <f t="shared" si="1118"/>
        <v>0.286992429456297</v>
      </c>
      <c r="HC1021" s="6">
        <f t="shared" si="1119"/>
        <v>0.311609840310747</v>
      </c>
      <c r="HF1021" s="6">
        <f t="shared" si="1120"/>
        <v>0.393333333333333</v>
      </c>
      <c r="IB1021" s="1">
        <f t="shared" si="1121"/>
        <v>0.253305906553041</v>
      </c>
      <c r="JJ1021" s="1">
        <f t="shared" si="1122"/>
        <v>0.286992429456297</v>
      </c>
      <c r="KR1021" s="1">
        <f t="shared" si="1123"/>
        <v>0.311609840310747</v>
      </c>
      <c r="LZ1021" s="1">
        <f t="shared" si="1124"/>
        <v>0.393333333333333</v>
      </c>
      <c r="NJ1021" s="1">
        <f t="shared" si="1125"/>
        <v>0.253399581589958</v>
      </c>
      <c r="NM1021" s="6">
        <f t="shared" si="1126"/>
        <v>0.252346193952033</v>
      </c>
      <c r="NP1021" s="6">
        <f t="shared" si="1127"/>
        <v>0.285932255111382</v>
      </c>
      <c r="NS1021" s="6">
        <f t="shared" si="1128"/>
        <v>0.325813449023861</v>
      </c>
      <c r="NV1021" s="6">
        <f t="shared" si="1129"/>
        <v>0.383333333333333</v>
      </c>
      <c r="OR1021" s="1">
        <f t="shared" si="1130"/>
        <v>0.252346193952033</v>
      </c>
      <c r="PZ1021" s="1">
        <f t="shared" si="1131"/>
        <v>0.285932255111382</v>
      </c>
      <c r="RH1021" s="1">
        <f t="shared" si="1132"/>
        <v>0.325813449023861</v>
      </c>
      <c r="SP1021" s="1">
        <f t="shared" si="1133"/>
        <v>0.383333333333333</v>
      </c>
      <c r="TZ1021" s="1">
        <f t="shared" si="1134"/>
        <v>0.256241787122208</v>
      </c>
      <c r="UC1021" s="6">
        <f t="shared" si="1135"/>
        <v>0.252562417871222</v>
      </c>
      <c r="UF1021" s="6">
        <f t="shared" si="1136"/>
        <v>0.283071230342276</v>
      </c>
      <c r="UI1021" s="6">
        <f t="shared" si="1137"/>
        <v>0.322536496350365</v>
      </c>
      <c r="UL1021" s="6">
        <f t="shared" si="1138"/>
        <v>0.370257966616085</v>
      </c>
      <c r="VH1021" s="1">
        <f t="shared" si="1139"/>
        <v>0.252562417871222</v>
      </c>
      <c r="WP1021" s="1">
        <f t="shared" si="1140"/>
        <v>0.283071230342276</v>
      </c>
      <c r="XX1021" s="1">
        <f t="shared" si="1141"/>
        <v>0.322536496350365</v>
      </c>
      <c r="ZF1021" s="1">
        <f t="shared" si="1142"/>
        <v>0.370257966616085</v>
      </c>
    </row>
    <row r="1022" spans="30:682">
      <c r="AD1022" s="1">
        <f t="shared" si="1107"/>
        <v>0.26380027739251</v>
      </c>
      <c r="AG1022" s="6">
        <f t="shared" si="1108"/>
        <v>0.254160789844852</v>
      </c>
      <c r="AJ1022" s="6">
        <f t="shared" si="1109"/>
        <v>0.292528352234823</v>
      </c>
      <c r="AM1022" s="6">
        <f t="shared" si="1110"/>
        <v>0.315512708150745</v>
      </c>
      <c r="AP1022" s="6">
        <f t="shared" si="1111"/>
        <v>0.399103139013453</v>
      </c>
      <c r="BL1022" s="1">
        <f t="shared" si="1112"/>
        <v>0.254160789844852</v>
      </c>
      <c r="CT1022" s="1">
        <f t="shared" si="1113"/>
        <v>0.292528352234823</v>
      </c>
      <c r="EB1022" s="1">
        <f t="shared" si="1114"/>
        <v>0.315512708150745</v>
      </c>
      <c r="FJ1022" s="1">
        <f t="shared" si="1115"/>
        <v>0.399103139013453</v>
      </c>
      <c r="GT1022" s="1">
        <f t="shared" si="1116"/>
        <v>0.263035921205099</v>
      </c>
      <c r="GW1022" s="6">
        <f t="shared" si="1117"/>
        <v>0.254482359745518</v>
      </c>
      <c r="GZ1022" s="6">
        <f t="shared" si="1118"/>
        <v>0.28989452194624</v>
      </c>
      <c r="HC1022" s="6">
        <f t="shared" si="1119"/>
        <v>0.315343443354148</v>
      </c>
      <c r="HF1022" s="6">
        <f t="shared" si="1120"/>
        <v>0.405466970387244</v>
      </c>
      <c r="IB1022" s="1">
        <f t="shared" si="1121"/>
        <v>0.254482359745518</v>
      </c>
      <c r="JJ1022" s="1">
        <f t="shared" si="1122"/>
        <v>0.28989452194624</v>
      </c>
      <c r="KR1022" s="1">
        <f t="shared" si="1123"/>
        <v>0.315343443354148</v>
      </c>
      <c r="LZ1022" s="1">
        <f t="shared" si="1124"/>
        <v>0.405466970387244</v>
      </c>
      <c r="NJ1022" s="1">
        <f t="shared" si="1125"/>
        <v>0.255771248688353</v>
      </c>
      <c r="NM1022" s="6">
        <f t="shared" si="1126"/>
        <v>0.251442055584688</v>
      </c>
      <c r="NP1022" s="6">
        <f t="shared" si="1127"/>
        <v>0.283292231812577</v>
      </c>
      <c r="NS1022" s="6">
        <f t="shared" si="1128"/>
        <v>0.321708805579773</v>
      </c>
      <c r="NV1022" s="6">
        <f t="shared" si="1129"/>
        <v>0.379259259259259</v>
      </c>
      <c r="OR1022" s="1">
        <f t="shared" si="1130"/>
        <v>0.251442055584688</v>
      </c>
      <c r="PZ1022" s="1">
        <f t="shared" si="1131"/>
        <v>0.283292231812577</v>
      </c>
      <c r="RH1022" s="1">
        <f t="shared" si="1132"/>
        <v>0.321708805579773</v>
      </c>
      <c r="SP1022" s="1">
        <f t="shared" si="1133"/>
        <v>0.379259259259259</v>
      </c>
      <c r="TZ1022" s="1">
        <f t="shared" si="1134"/>
        <v>0.255832449628844</v>
      </c>
      <c r="UC1022" s="6">
        <f t="shared" si="1135"/>
        <v>0.251363282264347</v>
      </c>
      <c r="UF1022" s="6">
        <f t="shared" si="1136"/>
        <v>0.285452322738386</v>
      </c>
      <c r="UI1022" s="6">
        <f t="shared" si="1137"/>
        <v>0.326818181818182</v>
      </c>
      <c r="UL1022" s="6">
        <f t="shared" si="1138"/>
        <v>0.3725782414307</v>
      </c>
      <c r="VH1022" s="1">
        <f t="shared" si="1139"/>
        <v>0.251363282264347</v>
      </c>
      <c r="WP1022" s="1">
        <f t="shared" si="1140"/>
        <v>0.285452322738386</v>
      </c>
      <c r="XX1022" s="1">
        <f t="shared" si="1141"/>
        <v>0.326818181818182</v>
      </c>
      <c r="ZF1022" s="1">
        <f t="shared" si="1142"/>
        <v>0.3725782414307</v>
      </c>
    </row>
    <row r="1023" spans="30:682">
      <c r="AD1023" s="1">
        <f t="shared" si="1107"/>
        <v>0.266480446927374</v>
      </c>
      <c r="AG1023" s="6">
        <f t="shared" si="1108"/>
        <v>0.257882882882883</v>
      </c>
      <c r="AJ1023" s="6">
        <f t="shared" si="1109"/>
        <v>0.291189111747851</v>
      </c>
      <c r="AM1023" s="6">
        <f t="shared" si="1110"/>
        <v>0.31678292983176</v>
      </c>
      <c r="AP1023" s="6">
        <f t="shared" si="1111"/>
        <v>0.399543378995434</v>
      </c>
      <c r="BL1023" s="1">
        <f t="shared" si="1112"/>
        <v>0.257882882882883</v>
      </c>
      <c r="CT1023" s="1">
        <f t="shared" si="1113"/>
        <v>0.291189111747851</v>
      </c>
      <c r="EB1023" s="1">
        <f t="shared" si="1114"/>
        <v>0.31678292983176</v>
      </c>
      <c r="FJ1023" s="1">
        <f t="shared" si="1115"/>
        <v>0.399543378995434</v>
      </c>
      <c r="GT1023" s="1">
        <f t="shared" si="1116"/>
        <v>0.261877172653534</v>
      </c>
      <c r="GW1023" s="6">
        <f t="shared" si="1117"/>
        <v>0.254449956229939</v>
      </c>
      <c r="GZ1023" s="6">
        <f t="shared" si="1118"/>
        <v>0.287847929395791</v>
      </c>
      <c r="HC1023" s="6">
        <f t="shared" si="1119"/>
        <v>0.317699115044248</v>
      </c>
      <c r="HF1023" s="6">
        <f t="shared" si="1120"/>
        <v>0.396313364055299</v>
      </c>
      <c r="IB1023" s="1">
        <f t="shared" si="1121"/>
        <v>0.254449956229939</v>
      </c>
      <c r="JJ1023" s="1">
        <f t="shared" si="1122"/>
        <v>0.287847929395791</v>
      </c>
      <c r="KR1023" s="1">
        <f t="shared" si="1123"/>
        <v>0.317699115044248</v>
      </c>
      <c r="LZ1023" s="1">
        <f t="shared" si="1124"/>
        <v>0.396313364055299</v>
      </c>
      <c r="NJ1023" s="1">
        <f t="shared" si="1125"/>
        <v>0.254353562005277</v>
      </c>
      <c r="NM1023" s="6">
        <f t="shared" si="1126"/>
        <v>0.253329851136067</v>
      </c>
      <c r="NP1023" s="6">
        <f t="shared" si="1127"/>
        <v>0.284018264840183</v>
      </c>
      <c r="NS1023" s="6">
        <f t="shared" si="1128"/>
        <v>0.322824156305506</v>
      </c>
      <c r="NV1023" s="6">
        <f t="shared" si="1129"/>
        <v>0.369436201780415</v>
      </c>
      <c r="OR1023" s="1">
        <f t="shared" si="1130"/>
        <v>0.253329851136067</v>
      </c>
      <c r="PZ1023" s="1">
        <f t="shared" si="1131"/>
        <v>0.284018264840183</v>
      </c>
      <c r="RH1023" s="1">
        <f t="shared" si="1132"/>
        <v>0.322824156305506</v>
      </c>
      <c r="SP1023" s="1">
        <f t="shared" si="1133"/>
        <v>0.369436201780415</v>
      </c>
      <c r="TZ1023" s="1">
        <f t="shared" si="1134"/>
        <v>0.255740300870942</v>
      </c>
      <c r="UC1023" s="6">
        <f t="shared" si="1135"/>
        <v>0.253404539385848</v>
      </c>
      <c r="UF1023" s="6">
        <f t="shared" si="1136"/>
        <v>0.28051391862955</v>
      </c>
      <c r="UI1023" s="6">
        <f t="shared" si="1137"/>
        <v>0.323487374940448</v>
      </c>
      <c r="UL1023" s="6">
        <f t="shared" si="1138"/>
        <v>0.379259259259259</v>
      </c>
      <c r="VH1023" s="1">
        <f t="shared" si="1139"/>
        <v>0.253404539385848</v>
      </c>
      <c r="WP1023" s="1">
        <f t="shared" si="1140"/>
        <v>0.28051391862955</v>
      </c>
      <c r="XX1023" s="1">
        <f t="shared" si="1141"/>
        <v>0.323487374940448</v>
      </c>
      <c r="ZF1023" s="1">
        <f t="shared" si="1142"/>
        <v>0.379259259259259</v>
      </c>
    </row>
    <row r="1024" spans="30:682">
      <c r="AD1024" s="1">
        <f t="shared" si="1107"/>
        <v>0.261991584852735</v>
      </c>
      <c r="AG1024" s="6">
        <f t="shared" si="1108"/>
        <v>0.255873195584489</v>
      </c>
      <c r="AJ1024" s="6">
        <f t="shared" si="1109"/>
        <v>0.29039972668261</v>
      </c>
      <c r="AM1024" s="6">
        <f t="shared" si="1110"/>
        <v>0.297309621523028</v>
      </c>
      <c r="AP1024" s="6">
        <f t="shared" si="1111"/>
        <v>0.417721518987342</v>
      </c>
      <c r="BL1024" s="1">
        <f t="shared" si="1112"/>
        <v>0.255873195584489</v>
      </c>
      <c r="CT1024" s="1">
        <f t="shared" si="1113"/>
        <v>0.29039972668261</v>
      </c>
      <c r="EB1024" s="1">
        <f t="shared" si="1114"/>
        <v>0.297309621523028</v>
      </c>
      <c r="FJ1024" s="1">
        <f t="shared" si="1115"/>
        <v>0.417721518987342</v>
      </c>
      <c r="GT1024" s="1">
        <f t="shared" si="1116"/>
        <v>0.262486126526082</v>
      </c>
      <c r="GW1024" s="6">
        <f t="shared" si="1117"/>
        <v>0.256200676437429</v>
      </c>
      <c r="GZ1024" s="6">
        <f t="shared" si="1118"/>
        <v>0.286764705882353</v>
      </c>
      <c r="HC1024" s="6">
        <f t="shared" si="1119"/>
        <v>0.290023201856148</v>
      </c>
      <c r="HF1024" s="6">
        <f t="shared" si="1120"/>
        <v>0.408866995073892</v>
      </c>
      <c r="IB1024" s="1">
        <f t="shared" si="1121"/>
        <v>0.256200676437429</v>
      </c>
      <c r="JJ1024" s="1">
        <f t="shared" si="1122"/>
        <v>0.286764705882353</v>
      </c>
      <c r="KR1024" s="1">
        <f t="shared" si="1123"/>
        <v>0.290023201856148</v>
      </c>
      <c r="LZ1024" s="1">
        <f t="shared" si="1124"/>
        <v>0.408866995073892</v>
      </c>
      <c r="NJ1024" s="1">
        <f t="shared" si="1125"/>
        <v>0.253910323253389</v>
      </c>
      <c r="NM1024" s="6">
        <f t="shared" si="1126"/>
        <v>0.252698078441695</v>
      </c>
      <c r="NP1024" s="6">
        <f t="shared" si="1127"/>
        <v>0.285849353923731</v>
      </c>
      <c r="NS1024" s="6">
        <f t="shared" si="1128"/>
        <v>0.30343716433942</v>
      </c>
      <c r="NV1024" s="6">
        <f t="shared" si="1129"/>
        <v>0.362728785357737</v>
      </c>
      <c r="OR1024" s="1">
        <f t="shared" si="1130"/>
        <v>0.252698078441695</v>
      </c>
      <c r="PZ1024" s="1">
        <f t="shared" si="1131"/>
        <v>0.285849353923731</v>
      </c>
      <c r="RH1024" s="1">
        <f t="shared" si="1132"/>
        <v>0.30343716433942</v>
      </c>
      <c r="SP1024" s="1">
        <f t="shared" si="1133"/>
        <v>0.362728785357737</v>
      </c>
      <c r="TZ1024" s="1">
        <f t="shared" si="1134"/>
        <v>0.254162330905307</v>
      </c>
      <c r="UC1024" s="6">
        <f t="shared" si="1135"/>
        <v>0.25395958492627</v>
      </c>
      <c r="UF1024" s="6">
        <f t="shared" si="1136"/>
        <v>0.283813747228381</v>
      </c>
      <c r="UI1024" s="6">
        <f t="shared" si="1137"/>
        <v>0.300623936471923</v>
      </c>
      <c r="UL1024" s="6">
        <f t="shared" si="1138"/>
        <v>0.432098765432099</v>
      </c>
      <c r="VH1024" s="1">
        <f t="shared" si="1139"/>
        <v>0.25395958492627</v>
      </c>
      <c r="WP1024" s="1">
        <f t="shared" si="1140"/>
        <v>0.283813747228381</v>
      </c>
      <c r="XX1024" s="1">
        <f t="shared" si="1141"/>
        <v>0.300623936471923</v>
      </c>
      <c r="ZF1024" s="1">
        <f t="shared" si="1142"/>
        <v>0.432098765432099</v>
      </c>
    </row>
    <row r="1025" spans="30:682">
      <c r="AD1025" s="1">
        <f t="shared" si="1107"/>
        <v>0.259816207184628</v>
      </c>
      <c r="AG1025" s="6">
        <f t="shared" si="1108"/>
        <v>0.252667040988209</v>
      </c>
      <c r="AJ1025" s="6">
        <f t="shared" si="1109"/>
        <v>0.292153589315526</v>
      </c>
      <c r="AM1025" s="6">
        <f t="shared" si="1110"/>
        <v>0.295568752855185</v>
      </c>
      <c r="AP1025" s="6">
        <f t="shared" si="1111"/>
        <v>0.414835164835165</v>
      </c>
      <c r="BL1025" s="1">
        <f t="shared" si="1112"/>
        <v>0.252667040988209</v>
      </c>
      <c r="CT1025" s="1">
        <f t="shared" si="1113"/>
        <v>0.292153589315526</v>
      </c>
      <c r="EB1025" s="1">
        <f t="shared" si="1114"/>
        <v>0.295568752855185</v>
      </c>
      <c r="FJ1025" s="1">
        <f t="shared" si="1115"/>
        <v>0.414835164835165</v>
      </c>
      <c r="GT1025" s="1">
        <f t="shared" si="1116"/>
        <v>0.260327141668977</v>
      </c>
      <c r="GW1025" s="6">
        <f t="shared" si="1117"/>
        <v>0.254140491147916</v>
      </c>
      <c r="GZ1025" s="6">
        <f t="shared" si="1118"/>
        <v>0.290214477211796</v>
      </c>
      <c r="HC1025" s="6">
        <f t="shared" si="1119"/>
        <v>0.294062646096307</v>
      </c>
      <c r="HF1025" s="6">
        <f t="shared" si="1120"/>
        <v>0.419023136246787</v>
      </c>
      <c r="IB1025" s="1">
        <f t="shared" si="1121"/>
        <v>0.254140491147916</v>
      </c>
      <c r="JJ1025" s="1">
        <f t="shared" si="1122"/>
        <v>0.290214477211796</v>
      </c>
      <c r="KR1025" s="1">
        <f t="shared" si="1123"/>
        <v>0.294062646096307</v>
      </c>
      <c r="LZ1025" s="1">
        <f t="shared" si="1124"/>
        <v>0.419023136246787</v>
      </c>
      <c r="NJ1025" s="1">
        <f t="shared" si="1125"/>
        <v>0.25301520713162</v>
      </c>
      <c r="NM1025" s="6">
        <f t="shared" si="1126"/>
        <v>0.252273943285179</v>
      </c>
      <c r="NP1025" s="6">
        <f t="shared" si="1127"/>
        <v>0.284711139482924</v>
      </c>
      <c r="NS1025" s="6">
        <f t="shared" si="1128"/>
        <v>0.304418103448276</v>
      </c>
      <c r="NV1025" s="6">
        <f t="shared" si="1129"/>
        <v>0.358928571428571</v>
      </c>
      <c r="OR1025" s="1">
        <f t="shared" si="1130"/>
        <v>0.252273943285179</v>
      </c>
      <c r="PZ1025" s="1">
        <f t="shared" si="1131"/>
        <v>0.284711139482924</v>
      </c>
      <c r="RH1025" s="1">
        <f t="shared" si="1132"/>
        <v>0.304418103448276</v>
      </c>
      <c r="SP1025" s="1">
        <f t="shared" si="1133"/>
        <v>0.358928571428571</v>
      </c>
      <c r="TZ1025" s="1">
        <f t="shared" si="1134"/>
        <v>0.254763769250848</v>
      </c>
      <c r="UC1025" s="6">
        <f t="shared" si="1135"/>
        <v>0.253199777406789</v>
      </c>
      <c r="UF1025" s="6">
        <f t="shared" si="1136"/>
        <v>0.283018867924528</v>
      </c>
      <c r="UI1025" s="6">
        <f t="shared" si="1137"/>
        <v>0.306718061674009</v>
      </c>
      <c r="UL1025" s="6">
        <f t="shared" si="1138"/>
        <v>0.372759856630824</v>
      </c>
      <c r="VH1025" s="1">
        <f t="shared" si="1139"/>
        <v>0.253199777406789</v>
      </c>
      <c r="WP1025" s="1">
        <f t="shared" si="1140"/>
        <v>0.283018867924528</v>
      </c>
      <c r="XX1025" s="1">
        <f t="shared" si="1141"/>
        <v>0.306718061674009</v>
      </c>
      <c r="ZF1025" s="1">
        <f t="shared" si="1142"/>
        <v>0.372759856630824</v>
      </c>
    </row>
    <row r="1026" spans="30:682">
      <c r="AD1026" s="1">
        <f t="shared" si="1107"/>
        <v>0.261410788381743</v>
      </c>
      <c r="AG1026" s="6">
        <f t="shared" si="1108"/>
        <v>0.260308555399719</v>
      </c>
      <c r="AJ1026" s="6">
        <f t="shared" si="1109"/>
        <v>0.291666666666667</v>
      </c>
      <c r="AM1026" s="6">
        <f t="shared" si="1110"/>
        <v>0.294800371402043</v>
      </c>
      <c r="AP1026" s="6">
        <f t="shared" si="1111"/>
        <v>0.402631578947368</v>
      </c>
      <c r="BL1026" s="1">
        <f t="shared" si="1112"/>
        <v>0.260308555399719</v>
      </c>
      <c r="CT1026" s="1">
        <f t="shared" si="1113"/>
        <v>0.291666666666667</v>
      </c>
      <c r="EB1026" s="1">
        <f t="shared" si="1114"/>
        <v>0.294800371402043</v>
      </c>
      <c r="FJ1026" s="1">
        <f t="shared" si="1115"/>
        <v>0.402631578947368</v>
      </c>
      <c r="GT1026" s="1">
        <f t="shared" si="1116"/>
        <v>0.261508596783139</v>
      </c>
      <c r="GW1026" s="6">
        <f t="shared" si="1117"/>
        <v>0.256748994830557</v>
      </c>
      <c r="GZ1026" s="6">
        <f t="shared" si="1118"/>
        <v>0.290125551408212</v>
      </c>
      <c r="HC1026" s="6">
        <f t="shared" si="1119"/>
        <v>0.293518518518519</v>
      </c>
      <c r="HF1026" s="6">
        <f t="shared" si="1120"/>
        <v>0.417721518987342</v>
      </c>
      <c r="IB1026" s="1">
        <f t="shared" si="1121"/>
        <v>0.256748994830557</v>
      </c>
      <c r="JJ1026" s="1">
        <f t="shared" si="1122"/>
        <v>0.290125551408212</v>
      </c>
      <c r="KR1026" s="1">
        <f t="shared" si="1123"/>
        <v>0.293518518518519</v>
      </c>
      <c r="LZ1026" s="1">
        <f t="shared" si="1124"/>
        <v>0.417721518987342</v>
      </c>
      <c r="NJ1026" s="1">
        <f t="shared" si="1125"/>
        <v>0.254621192397813</v>
      </c>
      <c r="NM1026" s="6">
        <f t="shared" si="1126"/>
        <v>0.25298963592878</v>
      </c>
      <c r="NP1026" s="6">
        <f t="shared" si="1127"/>
        <v>0.28312101910828</v>
      </c>
      <c r="NS1026" s="6">
        <f t="shared" si="1128"/>
        <v>0.309110629067245</v>
      </c>
      <c r="NV1026" s="6">
        <f t="shared" si="1129"/>
        <v>0.364746945898778</v>
      </c>
      <c r="OR1026" s="1">
        <f t="shared" si="1130"/>
        <v>0.25298963592878</v>
      </c>
      <c r="PZ1026" s="1">
        <f t="shared" si="1131"/>
        <v>0.28312101910828</v>
      </c>
      <c r="RH1026" s="1">
        <f t="shared" si="1132"/>
        <v>0.309110629067245</v>
      </c>
      <c r="SP1026" s="1">
        <f t="shared" si="1133"/>
        <v>0.364746945898778</v>
      </c>
      <c r="TZ1026" s="1">
        <f t="shared" si="1134"/>
        <v>0.254440961337513</v>
      </c>
      <c r="UC1026" s="6">
        <f t="shared" si="1135"/>
        <v>0.254390779363337</v>
      </c>
      <c r="UF1026" s="6">
        <f t="shared" si="1136"/>
        <v>0.284678436317781</v>
      </c>
      <c r="UI1026" s="6">
        <f t="shared" si="1137"/>
        <v>0.303632236095346</v>
      </c>
      <c r="UL1026" s="6">
        <f t="shared" si="1138"/>
        <v>0.42619926199262</v>
      </c>
      <c r="VH1026" s="1">
        <f t="shared" si="1139"/>
        <v>0.254390779363337</v>
      </c>
      <c r="WP1026" s="1">
        <f t="shared" si="1140"/>
        <v>0.284678436317781</v>
      </c>
      <c r="XX1026" s="1">
        <f t="shared" si="1141"/>
        <v>0.303632236095346</v>
      </c>
      <c r="ZF1026" s="1">
        <f t="shared" si="1142"/>
        <v>0.42619926199262</v>
      </c>
    </row>
    <row r="1027" spans="30:682">
      <c r="AD1027" s="1">
        <f t="shared" si="1107"/>
        <v>0.25994623655914</v>
      </c>
      <c r="AG1027" s="6">
        <f t="shared" si="1108"/>
        <v>0.252656748140276</v>
      </c>
      <c r="AJ1027" s="6">
        <f t="shared" si="1109"/>
        <v>0.276311605723371</v>
      </c>
      <c r="AM1027" s="6">
        <f t="shared" si="1110"/>
        <v>0.334255672385169</v>
      </c>
      <c r="AP1027" s="6">
        <f t="shared" si="1111"/>
        <v>0.473684210526316</v>
      </c>
      <c r="BL1027" s="1">
        <f t="shared" si="1112"/>
        <v>0.252656748140276</v>
      </c>
      <c r="CT1027" s="1">
        <f t="shared" si="1113"/>
        <v>0.276311605723371</v>
      </c>
      <c r="EB1027" s="1">
        <f t="shared" si="1114"/>
        <v>0.334255672385169</v>
      </c>
      <c r="FJ1027" s="1">
        <f t="shared" si="1115"/>
        <v>0.473684210526316</v>
      </c>
      <c r="GT1027" s="1">
        <f t="shared" si="1116"/>
        <v>0.258433079434168</v>
      </c>
      <c r="GW1027" s="6">
        <f t="shared" si="1117"/>
        <v>0.25111753878517</v>
      </c>
      <c r="GZ1027" s="6">
        <f t="shared" si="1118"/>
        <v>0.271616541353383</v>
      </c>
      <c r="HC1027" s="6">
        <f t="shared" si="1119"/>
        <v>0.330508474576271</v>
      </c>
      <c r="HF1027" s="6">
        <f t="shared" si="1120"/>
        <v>0.470769230769231</v>
      </c>
      <c r="IB1027" s="1">
        <f t="shared" si="1121"/>
        <v>0.25111753878517</v>
      </c>
      <c r="JJ1027" s="1">
        <f t="shared" si="1122"/>
        <v>0.271616541353383</v>
      </c>
      <c r="KR1027" s="1">
        <f t="shared" si="1123"/>
        <v>0.330508474576271</v>
      </c>
      <c r="LZ1027" s="1">
        <f t="shared" si="1124"/>
        <v>0.470769230769231</v>
      </c>
      <c r="NJ1027" s="1">
        <f t="shared" si="1125"/>
        <v>0.255637192804662</v>
      </c>
      <c r="NM1027" s="6">
        <f t="shared" si="1126"/>
        <v>0.25062656641604</v>
      </c>
      <c r="NP1027" s="6">
        <f t="shared" si="1127"/>
        <v>0.277016742770167</v>
      </c>
      <c r="NS1027" s="6">
        <f t="shared" si="1128"/>
        <v>0.311546840958606</v>
      </c>
      <c r="NV1027" s="6">
        <f t="shared" si="1129"/>
        <v>0.456762749445676</v>
      </c>
      <c r="OR1027" s="1">
        <f t="shared" si="1130"/>
        <v>0.25062656641604</v>
      </c>
      <c r="PZ1027" s="1">
        <f t="shared" si="1131"/>
        <v>0.277016742770167</v>
      </c>
      <c r="RH1027" s="1">
        <f t="shared" si="1132"/>
        <v>0.311546840958606</v>
      </c>
      <c r="SP1027" s="1">
        <f t="shared" si="1133"/>
        <v>0.456762749445676</v>
      </c>
      <c r="TZ1027" s="1">
        <f t="shared" si="1134"/>
        <v>0.255064935064935</v>
      </c>
      <c r="UC1027" s="6">
        <f t="shared" si="1135"/>
        <v>0.251236657120542</v>
      </c>
      <c r="UF1027" s="6">
        <f t="shared" si="1136"/>
        <v>0.275955461931989</v>
      </c>
      <c r="UI1027" s="6">
        <f t="shared" si="1137"/>
        <v>0.308792372881356</v>
      </c>
      <c r="UL1027" s="6">
        <f t="shared" si="1138"/>
        <v>0.458426966292135</v>
      </c>
      <c r="VH1027" s="1">
        <f t="shared" si="1139"/>
        <v>0.251236657120542</v>
      </c>
      <c r="WP1027" s="1">
        <f t="shared" si="1140"/>
        <v>0.275955461931989</v>
      </c>
      <c r="XX1027" s="1">
        <f t="shared" si="1141"/>
        <v>0.308792372881356</v>
      </c>
      <c r="ZF1027" s="1">
        <f t="shared" si="1142"/>
        <v>0.458426966292135</v>
      </c>
    </row>
    <row r="1028" spans="30:682">
      <c r="AD1028" s="1">
        <f t="shared" si="1107"/>
        <v>0.257466814159292</v>
      </c>
      <c r="AG1028" s="6">
        <f t="shared" si="1108"/>
        <v>0.251387787470262</v>
      </c>
      <c r="AJ1028" s="6">
        <f t="shared" si="1109"/>
        <v>0.271112496104705</v>
      </c>
      <c r="AM1028" s="6">
        <f t="shared" si="1110"/>
        <v>0.335762331838565</v>
      </c>
      <c r="AP1028" s="6">
        <f t="shared" si="1111"/>
        <v>0.473186119873817</v>
      </c>
      <c r="BL1028" s="1">
        <f t="shared" si="1112"/>
        <v>0.251387787470262</v>
      </c>
      <c r="CT1028" s="1">
        <f t="shared" si="1113"/>
        <v>0.271112496104705</v>
      </c>
      <c r="EB1028" s="1">
        <f t="shared" si="1114"/>
        <v>0.335762331838565</v>
      </c>
      <c r="FJ1028" s="1">
        <f t="shared" si="1115"/>
        <v>0.473186119873817</v>
      </c>
      <c r="GT1028" s="1">
        <f t="shared" si="1116"/>
        <v>0.257127192982456</v>
      </c>
      <c r="GW1028" s="6">
        <f t="shared" si="1117"/>
        <v>0.253167898627244</v>
      </c>
      <c r="GZ1028" s="6">
        <f t="shared" si="1118"/>
        <v>0.274443069306931</v>
      </c>
      <c r="HC1028" s="6">
        <f t="shared" si="1119"/>
        <v>0.332225913621262</v>
      </c>
      <c r="HF1028" s="6">
        <f t="shared" si="1120"/>
        <v>0.474522292993631</v>
      </c>
      <c r="IB1028" s="1">
        <f t="shared" si="1121"/>
        <v>0.253167898627244</v>
      </c>
      <c r="JJ1028" s="1">
        <f t="shared" si="1122"/>
        <v>0.274443069306931</v>
      </c>
      <c r="KR1028" s="1">
        <f t="shared" si="1123"/>
        <v>0.332225913621262</v>
      </c>
      <c r="LZ1028" s="1">
        <f t="shared" si="1124"/>
        <v>0.474522292993631</v>
      </c>
      <c r="NJ1028" s="1">
        <f t="shared" si="1125"/>
        <v>0.253911259297256</v>
      </c>
      <c r="NM1028" s="6">
        <f t="shared" si="1126"/>
        <v>0.252243270189432</v>
      </c>
      <c r="NP1028" s="6">
        <f t="shared" si="1127"/>
        <v>0.275046097111248</v>
      </c>
      <c r="NS1028" s="6">
        <f t="shared" si="1128"/>
        <v>0.303062302006336</v>
      </c>
      <c r="NV1028" s="6">
        <f t="shared" si="1129"/>
        <v>0.457627118644068</v>
      </c>
      <c r="OR1028" s="1">
        <f t="shared" si="1130"/>
        <v>0.252243270189432</v>
      </c>
      <c r="PZ1028" s="1">
        <f t="shared" si="1131"/>
        <v>0.275046097111248</v>
      </c>
      <c r="RH1028" s="1">
        <f t="shared" si="1132"/>
        <v>0.303062302006336</v>
      </c>
      <c r="SP1028" s="1">
        <f t="shared" si="1133"/>
        <v>0.457627118644068</v>
      </c>
      <c r="TZ1028" s="1">
        <f t="shared" si="1134"/>
        <v>0.254201680672269</v>
      </c>
      <c r="UC1028" s="6">
        <f t="shared" si="1135"/>
        <v>0.252540650406504</v>
      </c>
      <c r="UF1028" s="6">
        <f t="shared" si="1136"/>
        <v>0.274901604601877</v>
      </c>
      <c r="UI1028" s="6">
        <f t="shared" si="1137"/>
        <v>0.309614340032591</v>
      </c>
      <c r="UL1028" s="6">
        <f t="shared" si="1138"/>
        <v>0.453900709219858</v>
      </c>
      <c r="VH1028" s="1">
        <f t="shared" si="1139"/>
        <v>0.252540650406504</v>
      </c>
      <c r="WP1028" s="1">
        <f t="shared" si="1140"/>
        <v>0.274901604601877</v>
      </c>
      <c r="XX1028" s="1">
        <f t="shared" si="1141"/>
        <v>0.309614340032591</v>
      </c>
      <c r="ZF1028" s="1">
        <f t="shared" si="1142"/>
        <v>0.453900709219858</v>
      </c>
    </row>
    <row r="1029" spans="30:682">
      <c r="AD1029" s="1">
        <f t="shared" si="1107"/>
        <v>0.256716417910448</v>
      </c>
      <c r="AG1029" s="6">
        <f t="shared" si="1108"/>
        <v>0.256132946452123</v>
      </c>
      <c r="AJ1029" s="6">
        <f t="shared" si="1109"/>
        <v>0.276863504356244</v>
      </c>
      <c r="AM1029" s="6">
        <f t="shared" si="1110"/>
        <v>0.331768388106416</v>
      </c>
      <c r="AP1029" s="6">
        <f t="shared" si="1111"/>
        <v>0.469255663430421</v>
      </c>
      <c r="BL1029" s="1">
        <f t="shared" si="1112"/>
        <v>0.256132946452123</v>
      </c>
      <c r="CT1029" s="1">
        <f t="shared" si="1113"/>
        <v>0.276863504356244</v>
      </c>
      <c r="EB1029" s="1">
        <f t="shared" si="1114"/>
        <v>0.331768388106416</v>
      </c>
      <c r="FJ1029" s="1">
        <f t="shared" si="1115"/>
        <v>0.469255663430421</v>
      </c>
      <c r="GT1029" s="1">
        <f t="shared" si="1116"/>
        <v>0.257621532546004</v>
      </c>
      <c r="GW1029" s="6">
        <f t="shared" si="1117"/>
        <v>0.253993191935061</v>
      </c>
      <c r="GZ1029" s="6">
        <f t="shared" si="1118"/>
        <v>0.275786849485821</v>
      </c>
      <c r="HC1029" s="6">
        <f t="shared" si="1119"/>
        <v>0.332037756801777</v>
      </c>
      <c r="HF1029" s="6">
        <f t="shared" si="1120"/>
        <v>0.476489028213166</v>
      </c>
      <c r="IB1029" s="1">
        <f t="shared" si="1121"/>
        <v>0.253993191935061</v>
      </c>
      <c r="JJ1029" s="1">
        <f t="shared" si="1122"/>
        <v>0.275786849485821</v>
      </c>
      <c r="KR1029" s="1">
        <f t="shared" si="1123"/>
        <v>0.332037756801777</v>
      </c>
      <c r="LZ1029" s="1">
        <f t="shared" si="1124"/>
        <v>0.476489028213166</v>
      </c>
      <c r="NJ1029" s="1">
        <f t="shared" si="1125"/>
        <v>0.255504352278546</v>
      </c>
      <c r="NM1029" s="6">
        <f t="shared" si="1126"/>
        <v>0.253928660513844</v>
      </c>
      <c r="NP1029" s="6">
        <f t="shared" si="1127"/>
        <v>0.278266141254926</v>
      </c>
      <c r="NS1029" s="6">
        <f t="shared" si="1128"/>
        <v>0.308452250274424</v>
      </c>
      <c r="NV1029" s="6">
        <f t="shared" si="1129"/>
        <v>0.451162790697674</v>
      </c>
      <c r="OR1029" s="1">
        <f t="shared" si="1130"/>
        <v>0.253928660513844</v>
      </c>
      <c r="PZ1029" s="1">
        <f t="shared" si="1131"/>
        <v>0.278266141254926</v>
      </c>
      <c r="RH1029" s="1">
        <f t="shared" si="1132"/>
        <v>0.308452250274424</v>
      </c>
      <c r="SP1029" s="1">
        <f t="shared" si="1133"/>
        <v>0.451162790697674</v>
      </c>
      <c r="TZ1029" s="1">
        <f t="shared" si="1134"/>
        <v>0.256604760659168</v>
      </c>
      <c r="UC1029" s="6">
        <f t="shared" si="1135"/>
        <v>0.254796623177283</v>
      </c>
      <c r="UF1029" s="6">
        <f t="shared" si="1136"/>
        <v>0.277031154551008</v>
      </c>
      <c r="UI1029" s="6">
        <f t="shared" si="1137"/>
        <v>0.305187637969095</v>
      </c>
      <c r="UL1029" s="6">
        <f t="shared" si="1138"/>
        <v>0.456018518518518</v>
      </c>
      <c r="VH1029" s="1">
        <f t="shared" si="1139"/>
        <v>0.254796623177283</v>
      </c>
      <c r="WP1029" s="1">
        <f t="shared" si="1140"/>
        <v>0.277031154551008</v>
      </c>
      <c r="XX1029" s="1">
        <f t="shared" si="1141"/>
        <v>0.305187637969095</v>
      </c>
      <c r="ZF1029" s="1">
        <f t="shared" si="1142"/>
        <v>0.456018518518518</v>
      </c>
    </row>
    <row r="1033" spans="29:684">
      <c r="AC1033" s="1" t="s">
        <v>78</v>
      </c>
      <c r="AD1033" s="1">
        <f>AVERAGE(AD997:AD999)</f>
        <v>0.256456601692915</v>
      </c>
      <c r="AE1033" s="1">
        <f>STDEVA(AD997:AD999)</f>
        <v>0.00140498330111528</v>
      </c>
      <c r="AF1033" s="1" t="str">
        <f>AF1050</f>
        <v>d</v>
      </c>
      <c r="AG1033" s="1">
        <f>AVERAGE(AG997:AG999)</f>
        <v>0.254115362127766</v>
      </c>
      <c r="AH1033" s="1">
        <f>STDEVA(AG997:AG999)</f>
        <v>0.00142914632872616</v>
      </c>
      <c r="AI1033" s="1" t="str">
        <f>AI1050</f>
        <v>abcd</v>
      </c>
      <c r="AJ1033" s="1">
        <f>AVERAGE(AJ997:AJ999)</f>
        <v>0.273138481909235</v>
      </c>
      <c r="AK1033" s="1">
        <f>STDEVA(AJ997:AJ999)</f>
        <v>0.00187081387699092</v>
      </c>
      <c r="AL1033" s="1" t="str">
        <f>AL1050</f>
        <v>d</v>
      </c>
      <c r="AM1033" s="1">
        <f>AVERAGE(AM997:AM999)</f>
        <v>0.332974375939592</v>
      </c>
      <c r="AN1033" s="1">
        <f>STDEVA(AM997:AM999)</f>
        <v>0.00184301461449674</v>
      </c>
      <c r="AO1033" s="1" t="str">
        <f>AO1050</f>
        <v>b</v>
      </c>
      <c r="AP1033" s="1">
        <f>AVERAGE(AP997:AP999)</f>
        <v>0.387612601475303</v>
      </c>
      <c r="AQ1033" s="1">
        <f>STDEVA(AP997:AP999)</f>
        <v>0.004774987927552</v>
      </c>
      <c r="AR1033" s="1" t="str">
        <f>AR1050</f>
        <v>e</v>
      </c>
      <c r="GT1033" s="1">
        <f>AVERAGE(GT997:GT999)</f>
        <v>0.255423003999277</v>
      </c>
      <c r="GU1033" s="1">
        <f>STDEVA(GT997:GT999)</f>
        <v>0.0010573304203206</v>
      </c>
      <c r="GV1033" s="1" t="str">
        <f>GV1050</f>
        <v>c</v>
      </c>
      <c r="GW1033" s="1">
        <f>AVERAGE(GW997:GW999)</f>
        <v>0.25206088294073</v>
      </c>
      <c r="GX1033" s="1">
        <f>STDEVA(GW997:GW999)</f>
        <v>0.000936900386572164</v>
      </c>
      <c r="GY1033" s="1" t="str">
        <f>GY1050</f>
        <v>de</v>
      </c>
      <c r="GZ1033" s="1">
        <f>AVERAGE(GZ997:GZ999)</f>
        <v>0.273060888574038</v>
      </c>
      <c r="HA1033" s="1">
        <f>STDEVA(GZ997:GZ999)</f>
        <v>0.00150833276476448</v>
      </c>
      <c r="HB1033" s="1" t="str">
        <f>HB1050</f>
        <v>d</v>
      </c>
      <c r="HC1033" s="1">
        <f>AVERAGE(HC997:HC999)</f>
        <v>0.332029872365855</v>
      </c>
      <c r="HD1033" s="1">
        <f>STDEVA(HC997:HC999)</f>
        <v>0.000670964346939391</v>
      </c>
      <c r="HE1033" s="1" t="str">
        <f>HE1050</f>
        <v>cd</v>
      </c>
      <c r="HF1033" s="1">
        <f>AVERAGE(HF997:HF999)</f>
        <v>0.386388834921214</v>
      </c>
      <c r="HG1033" s="1">
        <f>STDEVA(HF997:HF999)</f>
        <v>0.0024499203697462</v>
      </c>
      <c r="HH1033" s="1" t="str">
        <f>HH1050</f>
        <v>f</v>
      </c>
      <c r="NJ1033" s="1">
        <f>AVERAGE(NJ997:NJ999)</f>
        <v>0.254376268485551</v>
      </c>
      <c r="NK1033" s="1">
        <f>STDEVA(NJ997:NJ999)</f>
        <v>0.000726032305090046</v>
      </c>
      <c r="NL1033" s="1" t="str">
        <f>NL1050</f>
        <v>d</v>
      </c>
      <c r="NM1033" s="1">
        <f>AVERAGE(NM997:NM999)</f>
        <v>0.252785561840998</v>
      </c>
      <c r="NN1033" s="1">
        <f>STDEVA(NM997:NM999)</f>
        <v>0.000314917205798244</v>
      </c>
      <c r="NO1033" s="1" t="str">
        <f>NO1050</f>
        <v>b</v>
      </c>
      <c r="NP1033" s="1">
        <f>AVERAGE(NP997:NP999)</f>
        <v>0.2715721632112</v>
      </c>
      <c r="NQ1033" s="1">
        <f>STDEVA(NP997:NP999)</f>
        <v>0.00160486679594528</v>
      </c>
      <c r="NR1033" s="1" t="str">
        <f>NR1050</f>
        <v>d</v>
      </c>
      <c r="NS1033" s="1">
        <f>AVERAGE(NS997:NS999)</f>
        <v>0.326088278566852</v>
      </c>
      <c r="NT1033" s="1">
        <f>STDEVA(NS997:NS999)</f>
        <v>0.00239029482711012</v>
      </c>
      <c r="NU1033" s="1" t="str">
        <f>NU1050</f>
        <v>b</v>
      </c>
      <c r="NV1033" s="1">
        <f>AVERAGE(NV997:NV999)</f>
        <v>0.351546960419996</v>
      </c>
      <c r="NW1033" s="1">
        <f>STDEVA(NV997:NV999)</f>
        <v>0.00326095966524744</v>
      </c>
      <c r="NX1033" s="1" t="str">
        <f>NX1050</f>
        <v>ef</v>
      </c>
      <c r="TZ1033" s="1">
        <f>AVERAGE(TZ997:TZ999)</f>
        <v>0.254256689842014</v>
      </c>
      <c r="UA1033" s="1">
        <f>STDEVA(TZ997:TZ999)</f>
        <v>0.00145760163176978</v>
      </c>
      <c r="UB1033" s="1" t="str">
        <f>UB1050</f>
        <v>de</v>
      </c>
      <c r="UC1033" s="1">
        <f>AVERAGE(UC997:UC999)</f>
        <v>0.253097888284388</v>
      </c>
      <c r="UD1033" s="1">
        <f>STDEVA(UC997:UC999)</f>
        <v>0.000926416999543619</v>
      </c>
      <c r="UE1033" s="1" t="str">
        <f>UE1050</f>
        <v>b</v>
      </c>
      <c r="UF1033" s="1">
        <f>AVERAGE(UF997:UF999)</f>
        <v>0.271204592588727</v>
      </c>
      <c r="UG1033" s="1">
        <f>STDEVA(UF997:UF999)</f>
        <v>0.000818440769491677</v>
      </c>
      <c r="UH1033" s="1" t="str">
        <f>UH1050</f>
        <v>f</v>
      </c>
      <c r="UI1033" s="1">
        <f>AVERAGE(UI997:UI999)</f>
        <v>0.325785521006008</v>
      </c>
      <c r="UJ1033" s="1">
        <f>STDEVA(UI997:UI999)</f>
        <v>0.00189584372456984</v>
      </c>
      <c r="UK1033" s="1" t="str">
        <f>UK1050</f>
        <v>bc</v>
      </c>
      <c r="UL1033" s="1">
        <f>AVERAGE(UL997:UL999)</f>
        <v>0.352405872728698</v>
      </c>
      <c r="UM1033" s="1">
        <f>STDEVA(UL997:UL999)</f>
        <v>0.00119154326642848</v>
      </c>
      <c r="UN1033" s="1" t="str">
        <f>UN1050</f>
        <v>f</v>
      </c>
      <c r="VH1033" s="1">
        <f>AVERAGE(VH997:VH999)</f>
        <v>0.253097888284388</v>
      </c>
      <c r="VI1033" s="1">
        <f>STDEVA(VH997:VH999)</f>
        <v>0.000926416999543619</v>
      </c>
      <c r="VJ1033" s="1">
        <f>VJ1050</f>
        <v>0</v>
      </c>
      <c r="WP1033" s="1">
        <f>AVERAGE(WP997:WP999)</f>
        <v>0.271204592588727</v>
      </c>
      <c r="WQ1033" s="1">
        <f>STDEVA(WP997:WP999)</f>
        <v>0.000818440769491677</v>
      </c>
      <c r="WR1033" s="1">
        <f>WR1050</f>
        <v>0</v>
      </c>
      <c r="XX1033" s="1">
        <f>AVERAGE(XX997:XX999)</f>
        <v>0.325785521006008</v>
      </c>
      <c r="XY1033" s="1">
        <f>STDEVA(XX997:XX999)</f>
        <v>0.00189584372456984</v>
      </c>
      <c r="XZ1033" s="1">
        <f>XZ1050</f>
        <v>0</v>
      </c>
      <c r="ZF1033" s="1">
        <f>AVERAGE(ZF997:ZF999)</f>
        <v>0.352405872728698</v>
      </c>
      <c r="ZG1033" s="1">
        <f>STDEVA(ZF997:ZF999)</f>
        <v>0.00119154326642848</v>
      </c>
      <c r="ZH1033" s="1">
        <f>ZH1050</f>
        <v>0</v>
      </c>
    </row>
    <row r="1034" spans="29:684">
      <c r="AC1034" s="1" t="s">
        <v>81</v>
      </c>
      <c r="AD1034" s="1">
        <f>AVERAGE(AD1000:AD1002)</f>
        <v>0.256247779778283</v>
      </c>
      <c r="AE1034" s="1">
        <f>STDEVA(AD1000:AD1002)</f>
        <v>0.00130572289418557</v>
      </c>
      <c r="AF1034" s="1" t="str">
        <f>AF1051</f>
        <v>d</v>
      </c>
      <c r="AG1034" s="1">
        <f>AVERAGE(AG1000:AG1002)</f>
        <v>0.252745911657151</v>
      </c>
      <c r="AH1034" s="1">
        <f>STDEVA(AG1000:AG1002)</f>
        <v>0.0014165537568127</v>
      </c>
      <c r="AI1034" s="1" t="str">
        <f>AI1051</f>
        <v>cde</v>
      </c>
      <c r="AJ1034" s="1">
        <f>AVERAGE(AJ1000:AJ1002)</f>
        <v>0.273493546919468</v>
      </c>
      <c r="AK1034" s="1">
        <f>STDEVA(AJ1000:AJ1002)</f>
        <v>0.00318472978537255</v>
      </c>
      <c r="AL1034" s="1" t="str">
        <f>AL1051</f>
        <v>d</v>
      </c>
      <c r="AM1034" s="1">
        <f>AVERAGE(AM1000:AM1002)</f>
        <v>0.332807249974375</v>
      </c>
      <c r="AN1034" s="1">
        <f>STDEVA(AM1000:AM1002)</f>
        <v>0.00298820955511347</v>
      </c>
      <c r="AO1034" s="1" t="str">
        <f>AO1051</f>
        <v>b</v>
      </c>
      <c r="AP1034" s="1">
        <f>AVERAGE(AP1000:AP1002)</f>
        <v>0.39370664239276</v>
      </c>
      <c r="AQ1034" s="1">
        <f>STDEVA(AP1000:AP1002)</f>
        <v>0.00186974836400489</v>
      </c>
      <c r="AR1034" s="1" t="str">
        <f>AR1051</f>
        <v>de</v>
      </c>
      <c r="GT1034" s="1">
        <f>AVERAGE(GT1000:GT1002)</f>
        <v>0.256185483767224</v>
      </c>
      <c r="GU1034" s="1">
        <f>STDEVA(GT1000:GT1002)</f>
        <v>0.00166548957433762</v>
      </c>
      <c r="GV1034" s="1" t="str">
        <f>GV1051</f>
        <v>c</v>
      </c>
      <c r="GW1034" s="1">
        <f>AVERAGE(GW1000:GW1002)</f>
        <v>0.253492324507324</v>
      </c>
      <c r="GX1034" s="1">
        <f>STDEVA(GW1000:GW1002)</f>
        <v>0.001386780153728</v>
      </c>
      <c r="GY1034" s="1" t="str">
        <f>GY1051</f>
        <v>bcd</v>
      </c>
      <c r="GZ1034" s="1">
        <f>AVERAGE(GZ1000:GZ1002)</f>
        <v>0.272994591793051</v>
      </c>
      <c r="HA1034" s="1">
        <f>STDEVA(GZ1000:GZ1002)</f>
        <v>0.00215327550576577</v>
      </c>
      <c r="HB1034" s="1" t="str">
        <f>HB1051</f>
        <v>d</v>
      </c>
      <c r="HC1034" s="1">
        <f>AVERAGE(HC1000:HC1002)</f>
        <v>0.335065598456048</v>
      </c>
      <c r="HD1034" s="1">
        <f>STDEVA(HC1000:HC1002)</f>
        <v>0.00245044807809643</v>
      </c>
      <c r="HE1034" s="1" t="str">
        <f>HE1051</f>
        <v>bc</v>
      </c>
      <c r="HF1034" s="1">
        <f>AVERAGE(HF1000:HF1002)</f>
        <v>0.394683935436724</v>
      </c>
      <c r="HG1034" s="1">
        <f>STDEVA(HF1000:HF1002)</f>
        <v>0.00205825121854868</v>
      </c>
      <c r="HH1034" s="1" t="str">
        <f>HH1051</f>
        <v>ef</v>
      </c>
      <c r="NJ1034" s="1">
        <f>AVERAGE(NJ1000:NJ1002)</f>
        <v>0.254374290186337</v>
      </c>
      <c r="NK1034" s="1">
        <f>STDEVA(NJ1000:NJ1002)</f>
        <v>0.000824382391374585</v>
      </c>
      <c r="NL1034" s="1" t="str">
        <f>NL1051</f>
        <v>d</v>
      </c>
      <c r="NM1034" s="1">
        <f>AVERAGE(NM1000:NM1002)</f>
        <v>0.252272559529501</v>
      </c>
      <c r="NN1034" s="1">
        <f>STDEVA(NM1000:NM1002)</f>
        <v>0.000815116719045466</v>
      </c>
      <c r="NO1034" s="1" t="str">
        <f>NO1051</f>
        <v>b</v>
      </c>
      <c r="NP1034" s="1">
        <f>AVERAGE(NP1000:NP1002)</f>
        <v>0.272513819958737</v>
      </c>
      <c r="NQ1034" s="1">
        <f>STDEVA(NP1000:NP1002)</f>
        <v>0.00130040051231914</v>
      </c>
      <c r="NR1034" s="1" t="str">
        <f>NR1051</f>
        <v>cd</v>
      </c>
      <c r="NS1034" s="1">
        <f>AVERAGE(NS1000:NS1002)</f>
        <v>0.327348125465932</v>
      </c>
      <c r="NT1034" s="1">
        <f>STDEVA(NS1000:NS1002)</f>
        <v>0.00195626320761915</v>
      </c>
      <c r="NU1034" s="1" t="str">
        <f>NU1051</f>
        <v>b</v>
      </c>
      <c r="NV1034" s="1">
        <f>AVERAGE(NV1000:NV1002)</f>
        <v>0.360967419245054</v>
      </c>
      <c r="NW1034" s="1">
        <f>STDEVA(NV1000:NV1002)</f>
        <v>0.00191694255185862</v>
      </c>
      <c r="NX1034" s="1" t="str">
        <f>NX1051</f>
        <v>d</v>
      </c>
      <c r="TZ1034" s="1">
        <f>AVERAGE(TZ1000:TZ1002)</f>
        <v>0.254524008676764</v>
      </c>
      <c r="UA1034" s="1">
        <f>STDEVA(TZ1000:TZ1002)</f>
        <v>0.00094524493204319</v>
      </c>
      <c r="UB1034" s="1" t="str">
        <f>UB1051</f>
        <v>de</v>
      </c>
      <c r="UC1034" s="1">
        <f>AVERAGE(UC1000:UC1002)</f>
        <v>0.252459438696311</v>
      </c>
      <c r="UD1034" s="1">
        <f>STDEVA(UC1000:UC1002)</f>
        <v>0.000787927522594517</v>
      </c>
      <c r="UE1034" s="1" t="str">
        <f>UE1051</f>
        <v>b</v>
      </c>
      <c r="UF1034" s="1">
        <f>AVERAGE(UF1000:UF1002)</f>
        <v>0.272300421229913</v>
      </c>
      <c r="UG1034" s="1">
        <f>STDEVA(UF1000:UF1002)</f>
        <v>0.000971120603046944</v>
      </c>
      <c r="UH1034" s="1" t="str">
        <f>UH1051</f>
        <v>ef</v>
      </c>
      <c r="UI1034" s="1">
        <f>AVERAGE(UI1000:UI1002)</f>
        <v>0.327228689259279</v>
      </c>
      <c r="UJ1034" s="1">
        <f>STDEVA(UI1000:UI1002)</f>
        <v>0.0035740195239067</v>
      </c>
      <c r="UK1034" s="1" t="str">
        <f>UK1051</f>
        <v>bc</v>
      </c>
      <c r="UL1034" s="1">
        <f>AVERAGE(UL1000:UL1002)</f>
        <v>0.35918380839218</v>
      </c>
      <c r="UM1034" s="1">
        <f>STDEVA(UL1000:UL1002)</f>
        <v>0.000519951417741662</v>
      </c>
      <c r="UN1034" s="1" t="str">
        <f>UN1051</f>
        <v>def</v>
      </c>
      <c r="VH1034" s="1">
        <f>AVERAGE(VH1000:VH1002)</f>
        <v>0.252459438696311</v>
      </c>
      <c r="VI1034" s="1">
        <f>STDEVA(VH1000:VH1002)</f>
        <v>0.000787927522594517</v>
      </c>
      <c r="VJ1034" s="1">
        <f>VJ1051</f>
        <v>0</v>
      </c>
      <c r="WP1034" s="1">
        <f>AVERAGE(WP1000:WP1002)</f>
        <v>0.272300421229913</v>
      </c>
      <c r="WQ1034" s="1">
        <f>STDEVA(WP1000:WP1002)</f>
        <v>0.000971120603046944</v>
      </c>
      <c r="WR1034" s="1">
        <f>WR1051</f>
        <v>0</v>
      </c>
      <c r="XX1034" s="1">
        <f>AVERAGE(XX1000:XX1002)</f>
        <v>0.327228689259279</v>
      </c>
      <c r="XY1034" s="1">
        <f>STDEVA(XX1000:XX1002)</f>
        <v>0.0035740195239067</v>
      </c>
      <c r="XZ1034" s="1">
        <f>XZ1051</f>
        <v>0</v>
      </c>
      <c r="ZF1034" s="1">
        <f>AVERAGE(ZF1000:ZF1002)</f>
        <v>0.35918380839218</v>
      </c>
      <c r="ZG1034" s="1">
        <f>STDEVA(ZF1000:ZF1002)</f>
        <v>0.000519951417741662</v>
      </c>
      <c r="ZH1034" s="1">
        <f>ZH1051</f>
        <v>0</v>
      </c>
    </row>
    <row r="1035" spans="29:682">
      <c r="AC1035" s="1" t="s">
        <v>101</v>
      </c>
      <c r="AD1035" s="1">
        <f>AVERAGE(AD997:AD1002)</f>
        <v>0.256352190735599</v>
      </c>
      <c r="AG1035" s="1">
        <f>AVERAGE(AG997:AG1002)</f>
        <v>0.253430636892458</v>
      </c>
      <c r="AJ1035" s="1">
        <f>AVERAGE(AJ997:AJ1002)</f>
        <v>0.273316014414352</v>
      </c>
      <c r="AM1035" s="1">
        <f>AVERAGE(AM997:AM1002)</f>
        <v>0.332890812956983</v>
      </c>
      <c r="AP1035" s="1">
        <f>AVERAGE(AP997:AP1002)</f>
        <v>0.390659621934031</v>
      </c>
      <c r="GT1035" s="1">
        <f>AVERAGE(GT997:GT1002)</f>
        <v>0.255804243883251</v>
      </c>
      <c r="GW1035" s="1">
        <f>AVERAGE(GW997:GW1002)</f>
        <v>0.252776603724027</v>
      </c>
      <c r="GZ1035" s="1">
        <f>AVERAGE(GZ997:GZ1002)</f>
        <v>0.273027740183544</v>
      </c>
      <c r="HC1035" s="1">
        <f>AVERAGE(HC997:HC1002)</f>
        <v>0.333547735410952</v>
      </c>
      <c r="HF1035" s="1">
        <f>AVERAGE(HF997:HF1002)</f>
        <v>0.390536385178969</v>
      </c>
      <c r="NJ1035" s="1">
        <f>AVERAGE(NJ997:NJ1002)</f>
        <v>0.254375279335944</v>
      </c>
      <c r="NM1035" s="1">
        <f>AVERAGE(NM997:NM1002)</f>
        <v>0.252529060685249</v>
      </c>
      <c r="NP1035" s="1">
        <f>AVERAGE(NP997:NP1002)</f>
        <v>0.272042991584969</v>
      </c>
      <c r="NS1035" s="1">
        <f>AVERAGE(NS997:NS1002)</f>
        <v>0.326718202016392</v>
      </c>
      <c r="NV1035" s="1">
        <f>AVERAGE(NV997:NV1002)</f>
        <v>0.356257189832525</v>
      </c>
      <c r="TZ1035" s="1">
        <f>AVERAGE(TZ997:TZ1002)</f>
        <v>0.254390349259389</v>
      </c>
      <c r="UC1035" s="1">
        <f>AVERAGE(UC997:UC1002)</f>
        <v>0.252778663490349</v>
      </c>
      <c r="UF1035" s="1">
        <f>AVERAGE(UF997:UF1002)</f>
        <v>0.27175250690932</v>
      </c>
      <c r="UI1035" s="1">
        <f>AVERAGE(UI997:UI1002)</f>
        <v>0.326507105132643</v>
      </c>
      <c r="UL1035" s="1">
        <f>AVERAGE(UL997:UL1002)</f>
        <v>0.355794840560439</v>
      </c>
      <c r="VH1035" s="1">
        <f>AVERAGE(VH997:VH1002)</f>
        <v>0.252778663490349</v>
      </c>
      <c r="WP1035" s="1">
        <f>AVERAGE(WP997:WP1002)</f>
        <v>0.27175250690932</v>
      </c>
      <c r="XX1035" s="1">
        <f>AVERAGE(XX997:XX1002)</f>
        <v>0.326507105132643</v>
      </c>
      <c r="ZF1035" s="1">
        <f>AVERAGE(ZF997:ZF1002)</f>
        <v>0.355794840560439</v>
      </c>
    </row>
    <row r="1036" spans="29:684">
      <c r="AC1036" s="1" t="s">
        <v>80</v>
      </c>
      <c r="AD1036" s="1">
        <f>AVERAGE(AD1003:AD1005)</f>
        <v>0.261549806429978</v>
      </c>
      <c r="AE1036" s="1">
        <f>STDEVA(AD1003:AD1005)</f>
        <v>0.00115324947475683</v>
      </c>
      <c r="AF1036" s="1" t="str">
        <f t="shared" ref="AF1036:AF1038" si="1143">AF1052</f>
        <v>b</v>
      </c>
      <c r="AG1036" s="1">
        <f>AVERAGE(AG1003:AG1005)</f>
        <v>0.257141697961734</v>
      </c>
      <c r="AH1036" s="1">
        <f>STDEVA(AG1003:AG1005)</f>
        <v>0.00072279639502347</v>
      </c>
      <c r="AI1036" s="1" t="str">
        <f t="shared" ref="AI1036:AI1038" si="1144">AI1052</f>
        <v>a</v>
      </c>
      <c r="AJ1036" s="1">
        <f>AVERAGE(AJ1003:AJ1005)</f>
        <v>0.288052292166132</v>
      </c>
      <c r="AK1036" s="1">
        <f>STDEVA(AJ1003:AJ1005)</f>
        <v>0.00195889183999054</v>
      </c>
      <c r="AL1036" s="1" t="str">
        <f t="shared" ref="AL1036:AL1038" si="1145">AL1052</f>
        <v>bc</v>
      </c>
      <c r="AM1036" s="1">
        <f>AVERAGE(AM1003:AM1005)</f>
        <v>0.334939105974664</v>
      </c>
      <c r="AN1036" s="1">
        <f>STDEVA(AM1003:AM1005)</f>
        <v>0.012745048870268</v>
      </c>
      <c r="AO1036" s="1" t="str">
        <f t="shared" ref="AO1036:AO1038" si="1146">AO1052</f>
        <v>b</v>
      </c>
      <c r="AP1036" s="1">
        <f>AVERAGE(AP1003:AP1005)</f>
        <v>0.394915564044766</v>
      </c>
      <c r="AQ1036" s="1">
        <f>STDEVA(AP1003:AP1005)</f>
        <v>0.00547507912401269</v>
      </c>
      <c r="AR1036" s="1" t="str">
        <f t="shared" ref="AR1036:AR1038" si="1147">AR1052</f>
        <v>de</v>
      </c>
      <c r="GT1036" s="1">
        <f>AVERAGE(GT1003:GT1005)</f>
        <v>0.26233162475492</v>
      </c>
      <c r="GU1036" s="1">
        <f>STDEVA(GT1003:GT1005)</f>
        <v>0.00195641345738541</v>
      </c>
      <c r="GV1036" s="1" t="str">
        <f t="shared" ref="GV1036:GV1038" si="1148">GV1052</f>
        <v>b</v>
      </c>
      <c r="GW1036" s="1">
        <f>AVERAGE(GW1003:GW1005)</f>
        <v>0.256907191924668</v>
      </c>
      <c r="GX1036" s="1">
        <f>STDEVA(GW1003:GW1005)</f>
        <v>0.000796038983189618</v>
      </c>
      <c r="GY1036" s="1" t="str">
        <f t="shared" ref="GY1036:GY1038" si="1149">GY1052</f>
        <v>a</v>
      </c>
      <c r="GZ1036" s="1">
        <f>AVERAGE(GZ1003:GZ1005)</f>
        <v>0.290031959585053</v>
      </c>
      <c r="HA1036" s="1">
        <f>STDEVA(GZ1003:GZ1005)</f>
        <v>0.000814293388040612</v>
      </c>
      <c r="HB1036" s="1" t="str">
        <f t="shared" ref="HB1036:HB1038" si="1150">HB1052</f>
        <v>b</v>
      </c>
      <c r="HC1036" s="1">
        <f>AVERAGE(HC1003:HC1005)</f>
        <v>0.337095289234183</v>
      </c>
      <c r="HD1036" s="1">
        <f>STDEVA(HC1003:HC1005)</f>
        <v>0.00219458201574071</v>
      </c>
      <c r="HE1036" s="1" t="str">
        <f t="shared" ref="HE1036:HE1038" si="1151">HE1052</f>
        <v>b</v>
      </c>
      <c r="HF1036" s="1">
        <f>AVERAGE(HF1003:HF1005)</f>
        <v>0.393761821361728</v>
      </c>
      <c r="HG1036" s="1">
        <f>STDEVA(HF1003:HF1005)</f>
        <v>0.00926765175599385</v>
      </c>
      <c r="HH1036" s="1" t="str">
        <f t="shared" ref="HH1036:HH1038" si="1152">HH1052</f>
        <v>ef</v>
      </c>
      <c r="NJ1036" s="1">
        <f>AVERAGE(NJ1003:NJ1005)</f>
        <v>0.259323670605947</v>
      </c>
      <c r="NK1036" s="1">
        <f>STDEVA(NJ1003:NJ1005)</f>
        <v>0.00117441382973885</v>
      </c>
      <c r="NL1036" s="1" t="str">
        <f t="shared" ref="NL1036:NL1038" si="1153">NL1052</f>
        <v>a</v>
      </c>
      <c r="NM1036" s="1">
        <f>AVERAGE(NM1003:NM1005)</f>
        <v>0.255580677729141</v>
      </c>
      <c r="NN1036" s="1">
        <f>STDEVA(NM1003:NM1005)</f>
        <v>0.00168212729447844</v>
      </c>
      <c r="NO1036" s="1" t="str">
        <f t="shared" ref="NO1036:NO1038" si="1154">NO1052</f>
        <v>a</v>
      </c>
      <c r="NP1036" s="1">
        <f>AVERAGE(NP1003:NP1005)</f>
        <v>0.274737624708597</v>
      </c>
      <c r="NQ1036" s="1">
        <f>STDEVA(NP1003:NP1005)</f>
        <v>0.00365202317865242</v>
      </c>
      <c r="NR1036" s="1" t="str">
        <f t="shared" ref="NR1036:NR1038" si="1155">NR1052</f>
        <v>cd</v>
      </c>
      <c r="NS1036" s="1">
        <f>AVERAGE(NS1003:NS1005)</f>
        <v>0.329228390066888</v>
      </c>
      <c r="NT1036" s="1">
        <f>STDEVA(NS1003:NS1005)</f>
        <v>0.00177376866726089</v>
      </c>
      <c r="NU1036" s="1" t="str">
        <f t="shared" ref="NU1036:NU1038" si="1156">NU1052</f>
        <v>b</v>
      </c>
      <c r="NV1036" s="1">
        <f>AVERAGE(NV1003:NV1005)</f>
        <v>0.357043651336493</v>
      </c>
      <c r="NW1036" s="1">
        <f>STDEVA(NV1003:NV1005)</f>
        <v>0.00242172879803918</v>
      </c>
      <c r="NX1036" s="1" t="str">
        <f t="shared" ref="NX1036:NX1038" si="1157">NX1052</f>
        <v>de</v>
      </c>
      <c r="TZ1036" s="1">
        <f>AVERAGE(TZ1003:TZ1005)</f>
        <v>0.25861470222134</v>
      </c>
      <c r="UA1036" s="1">
        <f>STDEVA(TZ1003:TZ1005)</f>
        <v>0.00123154968507728</v>
      </c>
      <c r="UB1036" s="1" t="str">
        <f t="shared" ref="UB1036:UB1038" si="1158">UB1052</f>
        <v>b</v>
      </c>
      <c r="UC1036" s="1">
        <f>AVERAGE(UC1003:UC1005)</f>
        <v>0.255158225198138</v>
      </c>
      <c r="UD1036" s="1">
        <f>STDEVA(UC1003:UC1005)</f>
        <v>0.00132241570732364</v>
      </c>
      <c r="UE1036" s="1" t="str">
        <f t="shared" ref="UE1036:UE1038" si="1159">UE1052</f>
        <v>a</v>
      </c>
      <c r="UF1036" s="1">
        <f>AVERAGE(UF1003:UF1005)</f>
        <v>0.279962592087408</v>
      </c>
      <c r="UG1036" s="1">
        <f>STDEVA(UF1003:UF1005)</f>
        <v>0.00250959292301372</v>
      </c>
      <c r="UH1036" s="1" t="str">
        <f t="shared" ref="UH1036:UH1038" si="1160">UH1052</f>
        <v>bcd</v>
      </c>
      <c r="UI1036" s="1">
        <f>AVERAGE(UI1003:UI1005)</f>
        <v>0.331062560196175</v>
      </c>
      <c r="UJ1036" s="1">
        <f>STDEVA(UI1003:UI1005)</f>
        <v>0.00188888824661062</v>
      </c>
      <c r="UK1036" s="1" t="str">
        <f t="shared" ref="UK1036:UK1038" si="1161">UK1052</f>
        <v>b</v>
      </c>
      <c r="UL1036" s="1">
        <f>AVERAGE(UL1003:UL1005)</f>
        <v>0.354003520561338</v>
      </c>
      <c r="UM1036" s="1">
        <f>STDEVA(UL1003:UL1005)</f>
        <v>0.00397469328047178</v>
      </c>
      <c r="UN1036" s="1" t="str">
        <f t="shared" ref="UN1036:UN1038" si="1162">UN1052</f>
        <v>ef</v>
      </c>
      <c r="VH1036" s="1">
        <f>AVERAGE(VH1003:VH1005)</f>
        <v>0.255158225198138</v>
      </c>
      <c r="VI1036" s="1">
        <f>STDEVA(VH1003:VH1005)</f>
        <v>0.00132241570732364</v>
      </c>
      <c r="VJ1036" s="1">
        <f t="shared" ref="VJ1036:VJ1038" si="1163">VJ1052</f>
        <v>0</v>
      </c>
      <c r="WP1036" s="1">
        <f>AVERAGE(WP1003:WP1005)</f>
        <v>0.279962592087408</v>
      </c>
      <c r="WQ1036" s="1">
        <f>STDEVA(WP1003:WP1005)</f>
        <v>0.00250959292301372</v>
      </c>
      <c r="WR1036" s="1">
        <f t="shared" ref="WR1036:WR1038" si="1164">WR1052</f>
        <v>0</v>
      </c>
      <c r="XX1036" s="1">
        <f>AVERAGE(XX1003:XX1005)</f>
        <v>0.331062560196175</v>
      </c>
      <c r="XY1036" s="1">
        <f>STDEVA(XX1003:XX1005)</f>
        <v>0.00188888824661062</v>
      </c>
      <c r="XZ1036" s="1">
        <f t="shared" ref="XZ1036:XZ1038" si="1165">XZ1052</f>
        <v>0</v>
      </c>
      <c r="ZF1036" s="1">
        <f>AVERAGE(ZF1003:ZF1005)</f>
        <v>0.354003520561338</v>
      </c>
      <c r="ZG1036" s="1">
        <f>STDEVA(ZF1003:ZF1005)</f>
        <v>0.00397469328047178</v>
      </c>
      <c r="ZH1036" s="1">
        <f t="shared" ref="ZH1036:ZH1038" si="1166">ZH1052</f>
        <v>0</v>
      </c>
    </row>
    <row r="1037" spans="29:684">
      <c r="AC1037" s="1" t="s">
        <v>81</v>
      </c>
      <c r="AD1037" s="1">
        <f>AVERAGE(AD1006:AD1008)</f>
        <v>0.25855270794316</v>
      </c>
      <c r="AE1037" s="1">
        <f>STDEVA(AD1006:AD1008)</f>
        <v>0.00239448633284231</v>
      </c>
      <c r="AF1037" s="1" t="str">
        <f t="shared" si="1143"/>
        <v>cd</v>
      </c>
      <c r="AG1037" s="1">
        <f>AVERAGE(AG1006:AG1008)</f>
        <v>0.250671493763657</v>
      </c>
      <c r="AH1037" s="1">
        <f>STDEVA(AG1006:AG1008)</f>
        <v>0.00128961216020583</v>
      </c>
      <c r="AI1037" s="1" t="str">
        <f t="shared" si="1144"/>
        <v>e</v>
      </c>
      <c r="AJ1037" s="1">
        <f>AVERAGE(AJ1006:AJ1008)</f>
        <v>0.284345503696307</v>
      </c>
      <c r="AK1037" s="1">
        <f>STDEVA(AJ1006:AJ1008)</f>
        <v>0.00118840582287676</v>
      </c>
      <c r="AL1037" s="1" t="str">
        <f t="shared" si="1145"/>
        <v>c</v>
      </c>
      <c r="AM1037" s="1">
        <f>AVERAGE(AM1006:AM1008)</f>
        <v>0.328312961165248</v>
      </c>
      <c r="AN1037" s="1">
        <f>STDEVA(AM1006:AM1008)</f>
        <v>0.00198298639575735</v>
      </c>
      <c r="AO1037" s="1" t="str">
        <f t="shared" si="1146"/>
        <v>b</v>
      </c>
      <c r="AP1037" s="1">
        <f>AVERAGE(AP1006:AP1008)</f>
        <v>0.432151749201558</v>
      </c>
      <c r="AQ1037" s="1">
        <f>STDEVA(AP1006:AP1008)</f>
        <v>0.00582362614613659</v>
      </c>
      <c r="AR1037" s="1" t="str">
        <f t="shared" si="1147"/>
        <v>b</v>
      </c>
      <c r="GT1037" s="1">
        <f>AVERAGE(GT1006:GT1008)</f>
        <v>0.25817484243908</v>
      </c>
      <c r="GU1037" s="1">
        <f>STDEVA(GT1006:GT1008)</f>
        <v>0.000587262571872603</v>
      </c>
      <c r="GV1037" s="1" t="str">
        <f t="shared" si="1148"/>
        <v>c</v>
      </c>
      <c r="GW1037" s="1">
        <f>AVERAGE(GW1006:GW1008)</f>
        <v>0.25319108676467</v>
      </c>
      <c r="GX1037" s="1">
        <f>STDEVA(GW1006:GW1008)</f>
        <v>0.000547925326199576</v>
      </c>
      <c r="GY1037" s="1" t="str">
        <f t="shared" si="1149"/>
        <v>cde</v>
      </c>
      <c r="GZ1037" s="1">
        <f>AVERAGE(GZ1006:GZ1008)</f>
        <v>0.283002049231454</v>
      </c>
      <c r="HA1037" s="1">
        <f>STDEVA(GZ1006:GZ1008)</f>
        <v>0.00173226098921818</v>
      </c>
      <c r="HB1037" s="1" t="str">
        <f t="shared" si="1150"/>
        <v>c</v>
      </c>
      <c r="HC1037" s="1">
        <f>AVERAGE(HC1006:HC1008)</f>
        <v>0.327800339503707</v>
      </c>
      <c r="HD1037" s="1">
        <f>STDEVA(HC1006:HC1008)</f>
        <v>0.00280871087821437</v>
      </c>
      <c r="HE1037" s="1" t="str">
        <f t="shared" si="1151"/>
        <v>d</v>
      </c>
      <c r="HF1037" s="1">
        <f>AVERAGE(HF1006:HF1008)</f>
        <v>0.434606000380413</v>
      </c>
      <c r="HG1037" s="1">
        <f>STDEVA(HF1006:HF1008)</f>
        <v>0.00122954597935037</v>
      </c>
      <c r="HH1037" s="1" t="str">
        <f t="shared" si="1152"/>
        <v>b</v>
      </c>
      <c r="NJ1037" s="1">
        <f>AVERAGE(NJ1006:NJ1008)</f>
        <v>0.256491815321147</v>
      </c>
      <c r="NK1037" s="1">
        <f>STDEVA(NJ1006:NJ1008)</f>
        <v>0.000478206220006116</v>
      </c>
      <c r="NL1037" s="1" t="str">
        <f t="shared" si="1153"/>
        <v>bc</v>
      </c>
      <c r="NM1037" s="1">
        <f>AVERAGE(NM1006:NM1008)</f>
        <v>0.249567182519846</v>
      </c>
      <c r="NN1037" s="1">
        <f>STDEVA(NM1006:NM1008)</f>
        <v>0.000536974743514146</v>
      </c>
      <c r="NO1037" s="1" t="str">
        <f t="shared" si="1154"/>
        <v>c</v>
      </c>
      <c r="NP1037" s="1">
        <f>AVERAGE(NP1006:NP1008)</f>
        <v>0.276192704004236</v>
      </c>
      <c r="NQ1037" s="1">
        <f>STDEVA(NP1006:NP1008)</f>
        <v>0.00168568748534777</v>
      </c>
      <c r="NR1037" s="1" t="str">
        <f t="shared" si="1155"/>
        <v>c</v>
      </c>
      <c r="NS1037" s="1">
        <f>AVERAGE(NS1006:NS1008)</f>
        <v>0.322695411029843</v>
      </c>
      <c r="NT1037" s="1">
        <f>STDEVA(NS1006:NS1008)</f>
        <v>0.000363069732651948</v>
      </c>
      <c r="NU1037" s="1" t="str">
        <f t="shared" si="1156"/>
        <v>b</v>
      </c>
      <c r="NV1037" s="1">
        <f>AVERAGE(NV1006:NV1008)</f>
        <v>0.347378087335642</v>
      </c>
      <c r="NW1037" s="1">
        <f>STDEVA(NV1006:NV1008)</f>
        <v>0.00941678474951715</v>
      </c>
      <c r="NX1037" s="1" t="str">
        <f t="shared" si="1157"/>
        <v>f</v>
      </c>
      <c r="TZ1037" s="1">
        <f>AVERAGE(TZ1006:TZ1008)</f>
        <v>0.253280256862706</v>
      </c>
      <c r="UA1037" s="1">
        <f>STDEVA(TZ1006:TZ1008)</f>
        <v>0.000544561184120249</v>
      </c>
      <c r="UB1037" s="1" t="str">
        <f t="shared" si="1158"/>
        <v>e</v>
      </c>
      <c r="UC1037" s="1">
        <f>AVERAGE(UC1006:UC1008)</f>
        <v>0.250130869701494</v>
      </c>
      <c r="UD1037" s="1">
        <f>STDEVA(UC1006:UC1008)</f>
        <v>0.000754204725304807</v>
      </c>
      <c r="UE1037" s="1" t="str">
        <f t="shared" si="1159"/>
        <v>c</v>
      </c>
      <c r="UF1037" s="1">
        <f>AVERAGE(UF1006:UF1008)</f>
        <v>0.275918464060954</v>
      </c>
      <c r="UG1037" s="1">
        <f>STDEVA(UF1006:UF1008)</f>
        <v>0.00237319691629188</v>
      </c>
      <c r="UH1037" s="1" t="str">
        <f t="shared" si="1160"/>
        <v>de</v>
      </c>
      <c r="UI1037" s="1">
        <f>AVERAGE(UI1006:UI1008)</f>
        <v>0.323473759198537</v>
      </c>
      <c r="UJ1037" s="1">
        <f>STDEVA(UI1006:UI1008)</f>
        <v>0.00221351860900067</v>
      </c>
      <c r="UK1037" s="1" t="str">
        <f t="shared" si="1161"/>
        <v>c</v>
      </c>
      <c r="UL1037" s="1">
        <f>AVERAGE(UL1006:UL1008)</f>
        <v>0.353011537523092</v>
      </c>
      <c r="UM1037" s="1">
        <f>STDEVA(UL1006:UL1008)</f>
        <v>0.00608241714096513</v>
      </c>
      <c r="UN1037" s="1" t="str">
        <f t="shared" si="1162"/>
        <v>f</v>
      </c>
      <c r="VH1037" s="1">
        <f>AVERAGE(VH1006:VH1008)</f>
        <v>0.250130869701494</v>
      </c>
      <c r="VI1037" s="1">
        <f>STDEVA(VH1006:VH1008)</f>
        <v>0.000754204725304807</v>
      </c>
      <c r="VJ1037" s="1">
        <f t="shared" si="1163"/>
        <v>0</v>
      </c>
      <c r="WP1037" s="1">
        <f>AVERAGE(WP1006:WP1008)</f>
        <v>0.275918464060954</v>
      </c>
      <c r="WQ1037" s="1">
        <f>STDEVA(WP1006:WP1008)</f>
        <v>0.00237319691629188</v>
      </c>
      <c r="WR1037" s="1">
        <f t="shared" si="1164"/>
        <v>0</v>
      </c>
      <c r="XX1037" s="1">
        <f>AVERAGE(XX1006:XX1008)</f>
        <v>0.323473759198537</v>
      </c>
      <c r="XY1037" s="1">
        <f>STDEVA(XX1006:XX1008)</f>
        <v>0.00221351860900067</v>
      </c>
      <c r="XZ1037" s="1">
        <f t="shared" si="1165"/>
        <v>0</v>
      </c>
      <c r="ZF1037" s="1">
        <f>AVERAGE(ZF1006:ZF1008)</f>
        <v>0.353011537523092</v>
      </c>
      <c r="ZG1037" s="1">
        <f>STDEVA(ZF1006:ZF1008)</f>
        <v>0.00608241714096513</v>
      </c>
      <c r="ZH1037" s="1">
        <f t="shared" si="1166"/>
        <v>0</v>
      </c>
    </row>
    <row r="1038" spans="29:684">
      <c r="AC1038" s="1" t="s">
        <v>82</v>
      </c>
      <c r="AD1038" s="1">
        <f>AVERAGE(AD1009:AD1011)</f>
        <v>0.264804410238137</v>
      </c>
      <c r="AE1038" s="1">
        <f>STDEVA(AD1009:AD1011)</f>
        <v>0.00125830616219872</v>
      </c>
      <c r="AF1038" s="1" t="str">
        <f t="shared" si="1143"/>
        <v>a</v>
      </c>
      <c r="AG1038" s="1">
        <f>AVERAGE(AG1009:AG1011)</f>
        <v>0.251093231774084</v>
      </c>
      <c r="AH1038" s="1">
        <f>STDEVA(AG1009:AG1011)</f>
        <v>0.00174507626848164</v>
      </c>
      <c r="AI1038" s="1" t="str">
        <f t="shared" si="1144"/>
        <v>de</v>
      </c>
      <c r="AJ1038" s="1">
        <f>AVERAGE(AJ1009:AJ1011)</f>
        <v>0.306170410088498</v>
      </c>
      <c r="AK1038" s="1">
        <f>STDEVA(AJ1009:AJ1011)</f>
        <v>0.00433334415675168</v>
      </c>
      <c r="AL1038" s="1" t="str">
        <f t="shared" si="1145"/>
        <v>a</v>
      </c>
      <c r="AM1038" s="1">
        <f>AVERAGE(AM1009:AM1011)</f>
        <v>0.448898277465111</v>
      </c>
      <c r="AN1038" s="1">
        <f>STDEVA(AM1009:AM1011)</f>
        <v>0.00663657723996362</v>
      </c>
      <c r="AO1038" s="1" t="str">
        <f t="shared" si="1146"/>
        <v>a</v>
      </c>
      <c r="AP1038" s="1">
        <f>AVERAGE(AP1009:AP1011)</f>
        <v>0.470713415594674</v>
      </c>
      <c r="AQ1038" s="1">
        <f>STDEVA(AP1009:AP1011)</f>
        <v>0.00335148908397227</v>
      </c>
      <c r="AR1038" s="1" t="str">
        <f t="shared" si="1147"/>
        <v>a</v>
      </c>
      <c r="GT1038" s="1">
        <f>AVERAGE(GT1009:GT1011)</f>
        <v>0.265561090079874</v>
      </c>
      <c r="GU1038" s="1">
        <f>STDEVA(GT1009:GT1011)</f>
        <v>0.00303016256283362</v>
      </c>
      <c r="GV1038" s="1" t="str">
        <f t="shared" si="1148"/>
        <v>a</v>
      </c>
      <c r="GW1038" s="1">
        <f>AVERAGE(GW1009:GW1011)</f>
        <v>0.251004394922975</v>
      </c>
      <c r="GX1038" s="1">
        <f>STDEVA(GW1009:GW1011)</f>
        <v>0.00207863855932037</v>
      </c>
      <c r="GY1038" s="1" t="str">
        <f t="shared" si="1149"/>
        <v>e</v>
      </c>
      <c r="GZ1038" s="1">
        <f>AVERAGE(GZ1009:GZ1011)</f>
        <v>0.308568742393435</v>
      </c>
      <c r="HA1038" s="1">
        <f>STDEVA(GZ1009:GZ1011)</f>
        <v>0.00701553204252826</v>
      </c>
      <c r="HB1038" s="1" t="str">
        <f t="shared" si="1150"/>
        <v>a</v>
      </c>
      <c r="HC1038" s="1">
        <f>AVERAGE(HC1009:HC1011)</f>
        <v>0.453594435388647</v>
      </c>
      <c r="HD1038" s="1">
        <f>STDEVA(HC1009:HC1011)</f>
        <v>0.00510692880576985</v>
      </c>
      <c r="HE1038" s="1" t="str">
        <f t="shared" si="1151"/>
        <v>a</v>
      </c>
      <c r="HF1038" s="1">
        <f>AVERAGE(HF1009:HF1011)</f>
        <v>0.472575667684325</v>
      </c>
      <c r="HG1038" s="1">
        <f>STDEVA(HF1009:HF1011)</f>
        <v>0.0020479858909469</v>
      </c>
      <c r="HH1038" s="1" t="str">
        <f t="shared" si="1152"/>
        <v>a</v>
      </c>
      <c r="NJ1038" s="1">
        <f>AVERAGE(NJ1009:NJ1011)</f>
        <v>0.261140856478169</v>
      </c>
      <c r="NK1038" s="1">
        <f>STDEVA(NJ1009:NJ1011)</f>
        <v>0.00215202037832962</v>
      </c>
      <c r="NL1038" s="1" t="str">
        <f t="shared" si="1153"/>
        <v>a</v>
      </c>
      <c r="NM1038" s="1">
        <f>AVERAGE(NM1009:NM1011)</f>
        <v>0.248017676020898</v>
      </c>
      <c r="NN1038" s="1">
        <f>STDEVA(NM1009:NM1011)</f>
        <v>0.00154298288005636</v>
      </c>
      <c r="NO1038" s="1" t="str">
        <f t="shared" si="1154"/>
        <v>c</v>
      </c>
      <c r="NP1038" s="1">
        <f>AVERAGE(NP1009:NP1011)</f>
        <v>0.295049350478048</v>
      </c>
      <c r="NQ1038" s="1">
        <f>STDEVA(NP1009:NP1011)</f>
        <v>0.003889785645386</v>
      </c>
      <c r="NR1038" s="1" t="str">
        <f t="shared" si="1155"/>
        <v>a</v>
      </c>
      <c r="NS1038" s="1">
        <f>AVERAGE(NS1009:NS1011)</f>
        <v>0.429455209899522</v>
      </c>
      <c r="NT1038" s="1">
        <f>STDEVA(NS1009:NS1011)</f>
        <v>0.00535997326092225</v>
      </c>
      <c r="NU1038" s="1" t="str">
        <f t="shared" si="1156"/>
        <v>a</v>
      </c>
      <c r="NV1038" s="1">
        <f>AVERAGE(NV1009:NV1011)</f>
        <v>0.439515557601821</v>
      </c>
      <c r="NW1038" s="1">
        <f>STDEVA(NV1009:NV1011)</f>
        <v>0.00446705938754047</v>
      </c>
      <c r="NX1038" s="1" t="str">
        <f t="shared" si="1157"/>
        <v>b</v>
      </c>
      <c r="TZ1038" s="1">
        <f>AVERAGE(TZ1009:TZ1011)</f>
        <v>0.261561226200998</v>
      </c>
      <c r="UA1038" s="1">
        <f>STDEVA(TZ1009:TZ1011)</f>
        <v>0.0020951846481718</v>
      </c>
      <c r="UB1038" s="1" t="str">
        <f t="shared" si="1158"/>
        <v>a</v>
      </c>
      <c r="UC1038" s="1">
        <f>AVERAGE(UC1009:UC1011)</f>
        <v>0.246463599771596</v>
      </c>
      <c r="UD1038" s="1">
        <f>STDEVA(UC1009:UC1011)</f>
        <v>0.000830054044409327</v>
      </c>
      <c r="UE1038" s="1" t="str">
        <f t="shared" si="1159"/>
        <v>d</v>
      </c>
      <c r="UF1038" s="1">
        <f>AVERAGE(UF1009:UF1011)</f>
        <v>0.295503304824544</v>
      </c>
      <c r="UG1038" s="1">
        <f>STDEVA(UF1009:UF1011)</f>
        <v>0.00434985103308057</v>
      </c>
      <c r="UH1038" s="1" t="str">
        <f t="shared" si="1160"/>
        <v>a</v>
      </c>
      <c r="UI1038" s="1">
        <f>AVERAGE(UI1009:UI1011)</f>
        <v>0.427713223860219</v>
      </c>
      <c r="UJ1038" s="1">
        <f>STDEVA(UI1009:UI1011)</f>
        <v>0.00403960288559217</v>
      </c>
      <c r="UK1038" s="1" t="str">
        <f t="shared" si="1161"/>
        <v>a</v>
      </c>
      <c r="UL1038" s="1">
        <f>AVERAGE(UL1009:UL1011)</f>
        <v>0.43250790313603</v>
      </c>
      <c r="UM1038" s="1">
        <f>STDEVA(UL1009:UL1011)</f>
        <v>0.00353271331195033</v>
      </c>
      <c r="UN1038" s="1" t="str">
        <f t="shared" si="1162"/>
        <v>b</v>
      </c>
      <c r="VH1038" s="1">
        <f>AVERAGE(VH1009:VH1011)</f>
        <v>0.246463599771596</v>
      </c>
      <c r="VI1038" s="1">
        <f>STDEVA(VH1009:VH1011)</f>
        <v>0.000830054044409327</v>
      </c>
      <c r="VJ1038" s="1">
        <f t="shared" si="1163"/>
        <v>0</v>
      </c>
      <c r="WP1038" s="1">
        <f>AVERAGE(WP1009:WP1011)</f>
        <v>0.295503304824544</v>
      </c>
      <c r="WQ1038" s="1">
        <f>STDEVA(WP1009:WP1011)</f>
        <v>0.00434985103308057</v>
      </c>
      <c r="WR1038" s="1">
        <f t="shared" si="1164"/>
        <v>0</v>
      </c>
      <c r="XX1038" s="1">
        <f>AVERAGE(XX1009:XX1011)</f>
        <v>0.427713223860219</v>
      </c>
      <c r="XY1038" s="1">
        <f>STDEVA(XX1009:XX1011)</f>
        <v>0.00403960288559217</v>
      </c>
      <c r="XZ1038" s="1">
        <f t="shared" si="1165"/>
        <v>0</v>
      </c>
      <c r="ZF1038" s="1">
        <f>AVERAGE(ZF1009:ZF1011)</f>
        <v>0.43250790313603</v>
      </c>
      <c r="ZG1038" s="1">
        <f>STDEVA(ZF1009:ZF1011)</f>
        <v>0.00353271331195033</v>
      </c>
      <c r="ZH1038" s="1">
        <f t="shared" si="1166"/>
        <v>0</v>
      </c>
    </row>
    <row r="1039" spans="29:682">
      <c r="AC1039" s="1" t="s">
        <v>102</v>
      </c>
      <c r="AD1039" s="1">
        <f>AVERAGE(AD1003:AD1011)</f>
        <v>0.261635641537092</v>
      </c>
      <c r="AG1039" s="1">
        <f>AVERAGE(AG1003:AG1011)</f>
        <v>0.252968807833158</v>
      </c>
      <c r="AJ1039" s="1">
        <f>AVERAGE(AJ1003:AJ1011)</f>
        <v>0.292856068650313</v>
      </c>
      <c r="AM1039" s="1">
        <f>AVERAGE(AM1003:AM1011)</f>
        <v>0.370716781535008</v>
      </c>
      <c r="AP1039" s="1">
        <f>AVERAGE(AP1003:AP1011)</f>
        <v>0.432593576280333</v>
      </c>
      <c r="GT1039" s="1">
        <f>AVERAGE(GT1003:GT1011)</f>
        <v>0.262022519091291</v>
      </c>
      <c r="GW1039" s="1">
        <f>AVERAGE(GW1003:GW1011)</f>
        <v>0.253700891204104</v>
      </c>
      <c r="GZ1039" s="1">
        <f>AVERAGE(GZ1003:GZ1011)</f>
        <v>0.293867583736647</v>
      </c>
      <c r="HC1039" s="1">
        <f>AVERAGE(HC1003:HC1011)</f>
        <v>0.372830021375513</v>
      </c>
      <c r="HF1039" s="1">
        <f>AVERAGE(HF1003:HF1011)</f>
        <v>0.433647829808822</v>
      </c>
      <c r="NJ1039" s="1">
        <f>AVERAGE(NJ1003:NJ1011)</f>
        <v>0.258985447468421</v>
      </c>
      <c r="NM1039" s="1">
        <f>AVERAGE(NM1003:NM1011)</f>
        <v>0.251055178756628</v>
      </c>
      <c r="NP1039" s="1">
        <f>AVERAGE(NP1003:NP1011)</f>
        <v>0.28199322639696</v>
      </c>
      <c r="NS1039" s="1">
        <f>AVERAGE(NS1003:NS1011)</f>
        <v>0.360459670332084</v>
      </c>
      <c r="NV1039" s="1">
        <f>AVERAGE(NV1003:NV1011)</f>
        <v>0.381312432091318</v>
      </c>
      <c r="TZ1039" s="1">
        <f>AVERAGE(TZ1003:TZ1011)</f>
        <v>0.257818728428348</v>
      </c>
      <c r="UC1039" s="1">
        <f>AVERAGE(UC1003:UC1011)</f>
        <v>0.250584231557076</v>
      </c>
      <c r="UF1039" s="1">
        <f>AVERAGE(UF1003:UF1011)</f>
        <v>0.283794786990969</v>
      </c>
      <c r="UI1039" s="1">
        <f>AVERAGE(UI1003:UI1011)</f>
        <v>0.360749847751643</v>
      </c>
      <c r="UL1039" s="1">
        <f>AVERAGE(UL1003:UL1011)</f>
        <v>0.379840987073487</v>
      </c>
      <c r="VH1039" s="1">
        <f>AVERAGE(VH1003:VH1011)</f>
        <v>0.250584231557076</v>
      </c>
      <c r="WP1039" s="1">
        <f>AVERAGE(WP1003:WP1011)</f>
        <v>0.283794786990969</v>
      </c>
      <c r="XX1039" s="1">
        <f>AVERAGE(XX1003:XX1011)</f>
        <v>0.360749847751643</v>
      </c>
      <c r="ZF1039" s="1">
        <f>AVERAGE(ZF1003:ZF1011)</f>
        <v>0.379840987073487</v>
      </c>
    </row>
    <row r="1040" spans="29:684">
      <c r="AC1040" s="1" t="s">
        <v>83</v>
      </c>
      <c r="AD1040" s="1">
        <f>AVERAGE(AD1012:AD1014)</f>
        <v>0.262196044328148</v>
      </c>
      <c r="AE1040" s="1">
        <f>STDEVA(AD1012:AD1014)</f>
        <v>0.00112091080626328</v>
      </c>
      <c r="AF1040" s="1" t="str">
        <f t="shared" ref="AF1040:AF1042" si="1167">AF1055</f>
        <v>ab</v>
      </c>
      <c r="AG1040" s="1">
        <f>AVERAGE(AG1012:AG1014)</f>
        <v>0.256027365446742</v>
      </c>
      <c r="AH1040" s="1">
        <f>STDEVA(AG1012:AG1014)</f>
        <v>0.00172943321464577</v>
      </c>
      <c r="AI1040" s="1" t="str">
        <f t="shared" ref="AI1040:AI1042" si="1168">AI1055</f>
        <v>abc</v>
      </c>
      <c r="AJ1040" s="1">
        <f>AVERAGE(AJ1012:AJ1014)</f>
        <v>0.291404039391528</v>
      </c>
      <c r="AK1040" s="1">
        <f>STDEVA(AJ1012:AJ1014)</f>
        <v>0.00134588848922433</v>
      </c>
      <c r="AL1040" s="1" t="str">
        <f t="shared" ref="AL1040:AL1042" si="1169">AL1055</f>
        <v>b</v>
      </c>
      <c r="AM1040" s="1">
        <f>AVERAGE(AM1012:AM1014)</f>
        <v>0.326767088920165</v>
      </c>
      <c r="AN1040" s="1">
        <f>STDEVA(AM1012:AM1014)</f>
        <v>0.00607642949161514</v>
      </c>
      <c r="AO1040" s="1" t="str">
        <f t="shared" ref="AO1040:AO1042" si="1170">AO1055</f>
        <v>bc</v>
      </c>
      <c r="AP1040" s="1">
        <f>AVERAGE(AP1012:AP1014)</f>
        <v>0.40141502130122</v>
      </c>
      <c r="AQ1040" s="1">
        <f>STDEVA(AP1012:AP1014)</f>
        <v>0.00238756101761587</v>
      </c>
      <c r="AR1040" s="1" t="str">
        <f t="shared" ref="AR1040:AR1042" si="1171">AR1055</f>
        <v>d</v>
      </c>
      <c r="GT1040" s="1">
        <f>AVERAGE(GT1012:GT1014)</f>
        <v>0.261099472536602</v>
      </c>
      <c r="GU1040" s="1">
        <f>STDEVA(GT1012:GT1014)</f>
        <v>0.00130155782029595</v>
      </c>
      <c r="GV1040" s="1" t="str">
        <f t="shared" ref="GV1040:GV1042" si="1172">GV1055</f>
        <v>b</v>
      </c>
      <c r="GW1040" s="1">
        <f>AVERAGE(GW1012:GW1014)</f>
        <v>0.25647979358881</v>
      </c>
      <c r="GX1040" s="1">
        <f>STDEVA(GW1012:GW1014)</f>
        <v>0.00130798288828943</v>
      </c>
      <c r="GY1040" s="1" t="str">
        <f t="shared" ref="GY1040:GY1042" si="1173">GY1055</f>
        <v>a</v>
      </c>
      <c r="GZ1040" s="1">
        <f>AVERAGE(GZ1012:GZ1014)</f>
        <v>0.291809156018081</v>
      </c>
      <c r="HA1040" s="1">
        <f>STDEVA(GZ1012:GZ1014)</f>
        <v>0.000917920853360098</v>
      </c>
      <c r="HB1040" s="1" t="str">
        <f t="shared" ref="HB1040:HB1042" si="1174">HB1055</f>
        <v>b</v>
      </c>
      <c r="HC1040" s="1">
        <f>AVERAGE(HC1012:HC1014)</f>
        <v>0.321581203959918</v>
      </c>
      <c r="HD1040" s="1">
        <f>STDEVA(HC1012:HC1014)</f>
        <v>0.00568073470186111</v>
      </c>
      <c r="HE1040" s="1" t="str">
        <f t="shared" ref="HE1040:HE1042" si="1175">HE1055</f>
        <v>e</v>
      </c>
      <c r="HF1040" s="1">
        <f>AVERAGE(HF1012:HF1014)</f>
        <v>0.404618459077063</v>
      </c>
      <c r="HG1040" s="1">
        <f>STDEVA(HF1012:HF1014)</f>
        <v>0.00395855938542302</v>
      </c>
      <c r="HH1040" s="1" t="str">
        <f t="shared" ref="HH1040:HH1042" si="1176">HH1055</f>
        <v>d</v>
      </c>
      <c r="NJ1040" s="1">
        <f>AVERAGE(NJ1012:NJ1014)</f>
        <v>0.256835245221899</v>
      </c>
      <c r="NK1040" s="1">
        <f>STDEVA(NJ1012:NJ1014)</f>
        <v>0.000834478234251802</v>
      </c>
      <c r="NL1040" s="1" t="str">
        <f t="shared" ref="NL1040:NL1042" si="1177">NL1055</f>
        <v>b</v>
      </c>
      <c r="NM1040" s="1">
        <f>AVERAGE(NM1012:NM1014)</f>
        <v>0.251870322897613</v>
      </c>
      <c r="NN1040" s="1">
        <f>STDEVA(NM1012:NM1014)</f>
        <v>0.000491662911160804</v>
      </c>
      <c r="NO1040" s="1" t="str">
        <f t="shared" ref="NO1040:NO1042" si="1178">NO1055</f>
        <v>b</v>
      </c>
      <c r="NP1040" s="1">
        <f>AVERAGE(NP1012:NP1014)</f>
        <v>0.281043190014354</v>
      </c>
      <c r="NQ1040" s="1">
        <f>STDEVA(NP1012:NP1014)</f>
        <v>0.00298720594780703</v>
      </c>
      <c r="NR1040" s="1" t="str">
        <f t="shared" ref="NR1040:NR1042" si="1179">NR1055</f>
        <v>b</v>
      </c>
      <c r="NS1040" s="1">
        <f>AVERAGE(NS1012:NS1014)</f>
        <v>0.324560984702193</v>
      </c>
      <c r="NT1040" s="1">
        <f>STDEVA(NS1012:NS1014)</f>
        <v>0.00502027255461169</v>
      </c>
      <c r="NU1040" s="1" t="str">
        <f t="shared" ref="NU1040:NU1042" si="1180">NU1055</f>
        <v>b</v>
      </c>
      <c r="NV1040" s="1">
        <f>AVERAGE(NV1012:NV1014)</f>
        <v>0.375639980750467</v>
      </c>
      <c r="NW1040" s="1">
        <f>STDEVA(NV1012:NV1014)</f>
        <v>0.00134981325018116</v>
      </c>
      <c r="NX1040" s="1" t="str">
        <f t="shared" ref="NX1040:NX1042" si="1181">NX1055</f>
        <v>c</v>
      </c>
      <c r="TZ1040" s="1">
        <f>AVERAGE(TZ1012:TZ1014)</f>
        <v>0.255549459412464</v>
      </c>
      <c r="UA1040" s="1">
        <f>STDEVA(TZ1012:TZ1014)</f>
        <v>0.000761569438584012</v>
      </c>
      <c r="UB1040" s="1" t="str">
        <f t="shared" ref="UB1040:UB1042" si="1182">UB1055</f>
        <v>cd</v>
      </c>
      <c r="UC1040" s="1">
        <f>AVERAGE(UC1012:UC1014)</f>
        <v>0.252514583392031</v>
      </c>
      <c r="UD1040" s="1">
        <f>STDEVA(UC1012:UC1014)</f>
        <v>0.00123283651145716</v>
      </c>
      <c r="UE1040" s="1" t="str">
        <f t="shared" ref="UE1040:UE1042" si="1183">UE1055</f>
        <v>b</v>
      </c>
      <c r="UF1040" s="1">
        <f>AVERAGE(UF1012:UF1014)</f>
        <v>0.279113513592629</v>
      </c>
      <c r="UG1040" s="1">
        <f>STDEVA(UF1012:UF1014)</f>
        <v>0.00146778253807459</v>
      </c>
      <c r="UH1040" s="1" t="str">
        <f t="shared" ref="UH1040:UH1042" si="1184">UH1055</f>
        <v>cd</v>
      </c>
      <c r="UI1040" s="1">
        <f>AVERAGE(UI1012:UI1014)</f>
        <v>0.327983792536321</v>
      </c>
      <c r="UJ1040" s="1">
        <f>STDEVA(UI1012:UI1014)</f>
        <v>0.0041957210211626</v>
      </c>
      <c r="UK1040" s="1" t="str">
        <f t="shared" ref="UK1040:UK1042" si="1185">UK1055</f>
        <v>bc</v>
      </c>
      <c r="UL1040" s="1">
        <f>AVERAGE(UL1012:UL1014)</f>
        <v>0.372567964622228</v>
      </c>
      <c r="UM1040" s="1">
        <f>STDEVA(UL1012:UL1014)</f>
        <v>0.00431857355695571</v>
      </c>
      <c r="UN1040" s="1" t="str">
        <f t="shared" ref="UN1040:UN1042" si="1186">UN1055</f>
        <v>de</v>
      </c>
      <c r="VH1040" s="1">
        <f>AVERAGE(VH1012:VH1014)</f>
        <v>0.252514583392031</v>
      </c>
      <c r="VI1040" s="1">
        <f>STDEVA(VH1012:VH1014)</f>
        <v>0.00123283651145716</v>
      </c>
      <c r="VJ1040" s="1">
        <f t="shared" ref="VJ1040:VJ1042" si="1187">VJ1055</f>
        <v>0</v>
      </c>
      <c r="WP1040" s="1">
        <f>AVERAGE(WP1012:WP1014)</f>
        <v>0.279113513592629</v>
      </c>
      <c r="WQ1040" s="1">
        <f>STDEVA(WP1012:WP1014)</f>
        <v>0.00146778253807459</v>
      </c>
      <c r="WR1040" s="1">
        <f t="shared" ref="WR1040:WR1042" si="1188">WR1055</f>
        <v>0</v>
      </c>
      <c r="XX1040" s="1">
        <f>AVERAGE(XX1012:XX1014)</f>
        <v>0.327983792536321</v>
      </c>
      <c r="XY1040" s="1">
        <f>STDEVA(XX1012:XX1014)</f>
        <v>0.0041957210211626</v>
      </c>
      <c r="XZ1040" s="1">
        <f t="shared" ref="XZ1040:XZ1042" si="1189">XZ1055</f>
        <v>0</v>
      </c>
      <c r="ZF1040" s="1">
        <f>AVERAGE(ZF1012:ZF1014)</f>
        <v>0.372567964622228</v>
      </c>
      <c r="ZG1040" s="1">
        <f>STDEVA(ZF1012:ZF1014)</f>
        <v>0.00431857355695571</v>
      </c>
      <c r="ZH1040" s="1">
        <f t="shared" ref="ZH1040:ZH1042" si="1190">ZH1055</f>
        <v>0</v>
      </c>
    </row>
    <row r="1041" spans="29:684">
      <c r="AC1041" s="1" t="s">
        <v>84</v>
      </c>
      <c r="AD1041" s="1">
        <f>AVERAGE(AD1015:AD1017)</f>
        <v>0.262678846434379</v>
      </c>
      <c r="AE1041" s="1">
        <f>STDEVA(AD1015:AD1017)</f>
        <v>0.000702088981139161</v>
      </c>
      <c r="AF1041" s="1" t="str">
        <f t="shared" si="1167"/>
        <v>ab</v>
      </c>
      <c r="AG1041" s="1">
        <f>AVERAGE(AG1015:AG1017)</f>
        <v>0.254101728398533</v>
      </c>
      <c r="AH1041" s="1">
        <f>STDEVA(AG1015:AG1017)</f>
        <v>0.00130704440318633</v>
      </c>
      <c r="AI1041" s="1" t="str">
        <f t="shared" si="1168"/>
        <v>abcd</v>
      </c>
      <c r="AJ1041" s="1">
        <f>AVERAGE(AJ1015:AJ1017)</f>
        <v>0.289501854484622</v>
      </c>
      <c r="AK1041" s="1">
        <f>STDEVA(AJ1015:AJ1017)</f>
        <v>0.00323858080438322</v>
      </c>
      <c r="AL1041" s="1" t="str">
        <f t="shared" si="1169"/>
        <v>b</v>
      </c>
      <c r="AM1041" s="1">
        <f>AVERAGE(AM1015:AM1017)</f>
        <v>0.294640200111855</v>
      </c>
      <c r="AN1041" s="1">
        <f>STDEVA(AM1015:AM1017)</f>
        <v>0.00307870237095321</v>
      </c>
      <c r="AO1041" s="1" t="str">
        <f t="shared" si="1170"/>
        <v>d</v>
      </c>
      <c r="AP1041" s="1">
        <f>AVERAGE(AP1015:AP1017)</f>
        <v>0.416175756287262</v>
      </c>
      <c r="AQ1041" s="1">
        <f>STDEVA(AP1015:AP1017)</f>
        <v>0.00401810295797536</v>
      </c>
      <c r="AR1041" s="1" t="str">
        <f t="shared" si="1171"/>
        <v>c</v>
      </c>
      <c r="GT1041" s="1">
        <f>AVERAGE(GT1015:GT1017)</f>
        <v>0.261589491503007</v>
      </c>
      <c r="GU1041" s="1">
        <f>STDEVA(GT1015:GT1017)</f>
        <v>0.000676808483228511</v>
      </c>
      <c r="GV1041" s="1" t="str">
        <f t="shared" si="1172"/>
        <v>b</v>
      </c>
      <c r="GW1041" s="1">
        <f>AVERAGE(GW1015:GW1017)</f>
        <v>0.254713150684136</v>
      </c>
      <c r="GX1041" s="1">
        <f>STDEVA(GW1015:GW1017)</f>
        <v>0.00129459975017411</v>
      </c>
      <c r="GY1041" s="1" t="str">
        <f t="shared" si="1173"/>
        <v>abc</v>
      </c>
      <c r="GZ1041" s="1">
        <f>AVERAGE(GZ1015:GZ1017)</f>
        <v>0.28848799682931</v>
      </c>
      <c r="HA1041" s="1">
        <f>STDEVA(GZ1015:GZ1017)</f>
        <v>0.00196106062513706</v>
      </c>
      <c r="HB1041" s="1" t="str">
        <f t="shared" si="1174"/>
        <v>b</v>
      </c>
      <c r="HC1041" s="1">
        <f>AVERAGE(HC1015:HC1017)</f>
        <v>0.29149822190947</v>
      </c>
      <c r="HD1041" s="1">
        <f>STDEVA(HC1015:HC1017)</f>
        <v>0.00250686193939244</v>
      </c>
      <c r="HE1041" s="1" t="str">
        <f t="shared" si="1175"/>
        <v>g</v>
      </c>
      <c r="HF1041" s="1">
        <f>AVERAGE(HF1015:HF1017)</f>
        <v>0.416934305884188</v>
      </c>
      <c r="HG1041" s="1">
        <f>STDEVA(HF1015:HF1017)</f>
        <v>0.0037348161466888</v>
      </c>
      <c r="HH1041" s="1" t="str">
        <f t="shared" si="1176"/>
        <v>c</v>
      </c>
      <c r="NJ1041" s="1">
        <f>AVERAGE(NJ1015:NJ1017)</f>
        <v>0.255035401275423</v>
      </c>
      <c r="NK1041" s="1">
        <f>STDEVA(NJ1015:NJ1017)</f>
        <v>0.00111827027493045</v>
      </c>
      <c r="NL1041" s="1" t="str">
        <f t="shared" si="1177"/>
        <v>bcd</v>
      </c>
      <c r="NM1041" s="1">
        <f>AVERAGE(NM1015:NM1017)</f>
        <v>0.251622485778323</v>
      </c>
      <c r="NN1041" s="1">
        <f>STDEVA(NM1015:NM1017)</f>
        <v>0.000250097825629175</v>
      </c>
      <c r="NO1041" s="1" t="str">
        <f t="shared" si="1178"/>
        <v>b</v>
      </c>
      <c r="NP1041" s="1">
        <f>AVERAGE(NP1015:NP1017)</f>
        <v>0.282174407551691</v>
      </c>
      <c r="NQ1041" s="1">
        <f>STDEVA(NP1015:NP1017)</f>
        <v>0.00212699249620188</v>
      </c>
      <c r="NR1041" s="1" t="str">
        <f t="shared" si="1179"/>
        <v>b</v>
      </c>
      <c r="NS1041" s="1">
        <f>AVERAGE(NS1015:NS1017)</f>
        <v>0.313306655400091</v>
      </c>
      <c r="NT1041" s="1">
        <f>STDEVA(NS1015:NS1017)</f>
        <v>0.00538522147417417</v>
      </c>
      <c r="NU1041" s="1" t="str">
        <f t="shared" si="1180"/>
        <v>c</v>
      </c>
      <c r="NV1041" s="1">
        <f>AVERAGE(NV1015:NV1017)</f>
        <v>0.358827134643072</v>
      </c>
      <c r="NW1041" s="1">
        <f>STDEVA(NV1015:NV1017)</f>
        <v>0.00476965829780423</v>
      </c>
      <c r="NX1041" s="1" t="str">
        <f t="shared" si="1181"/>
        <v>de</v>
      </c>
      <c r="TZ1041" s="1">
        <f>AVERAGE(TZ1015:TZ1017)</f>
        <v>0.254971903641888</v>
      </c>
      <c r="UA1041" s="1">
        <f>STDEVA(TZ1015:TZ1017)</f>
        <v>0.000641094840788719</v>
      </c>
      <c r="UB1041" s="1" t="str">
        <f t="shared" si="1182"/>
        <v>cde</v>
      </c>
      <c r="UC1041" s="1">
        <f>AVERAGE(UC1015:UC1017)</f>
        <v>0.252898519029845</v>
      </c>
      <c r="UD1041" s="1">
        <f>STDEVA(UC1015:UC1017)</f>
        <v>0.000775474440232377</v>
      </c>
      <c r="UE1041" s="1" t="str">
        <f t="shared" si="1183"/>
        <v>b</v>
      </c>
      <c r="UF1041" s="1">
        <f>AVERAGE(UF1015:UF1017)</f>
        <v>0.280920767018687</v>
      </c>
      <c r="UG1041" s="1">
        <f>STDEVA(UF1015:UF1017)</f>
        <v>0.00183007590563514</v>
      </c>
      <c r="UH1041" s="1" t="str">
        <f t="shared" si="1184"/>
        <v>bc</v>
      </c>
      <c r="UI1041" s="1">
        <f>AVERAGE(UI1015:UI1017)</f>
        <v>0.309535856340091</v>
      </c>
      <c r="UJ1041" s="1">
        <f>STDEVA(UI1015:UI1017)</f>
        <v>0.000995607420059339</v>
      </c>
      <c r="UK1041" s="1" t="str">
        <f t="shared" si="1185"/>
        <v>d</v>
      </c>
      <c r="UL1041" s="1">
        <f>AVERAGE(UL1015:UL1017)</f>
        <v>0.3576453731507</v>
      </c>
      <c r="UM1041" s="1">
        <f>STDEVA(UL1015:UL1017)</f>
        <v>0.00144212337605891</v>
      </c>
      <c r="UN1041" s="1" t="str">
        <f t="shared" si="1186"/>
        <v>def</v>
      </c>
      <c r="VH1041" s="1">
        <f>AVERAGE(VH1015:VH1017)</f>
        <v>0.252898519029845</v>
      </c>
      <c r="VI1041" s="1">
        <f>STDEVA(VH1015:VH1017)</f>
        <v>0.000775474440232377</v>
      </c>
      <c r="VJ1041" s="1">
        <f t="shared" si="1187"/>
        <v>0</v>
      </c>
      <c r="WP1041" s="1">
        <f>AVERAGE(WP1015:WP1017)</f>
        <v>0.280920767018687</v>
      </c>
      <c r="WQ1041" s="1">
        <f>STDEVA(WP1015:WP1017)</f>
        <v>0.00183007590563514</v>
      </c>
      <c r="WR1041" s="1">
        <f t="shared" si="1188"/>
        <v>0</v>
      </c>
      <c r="XX1041" s="1">
        <f>AVERAGE(XX1015:XX1017)</f>
        <v>0.309535856340091</v>
      </c>
      <c r="XY1041" s="1">
        <f>STDEVA(XX1015:XX1017)</f>
        <v>0.000995607420059339</v>
      </c>
      <c r="XZ1041" s="1">
        <f t="shared" si="1189"/>
        <v>0</v>
      </c>
      <c r="ZF1041" s="1">
        <f>AVERAGE(ZF1015:ZF1017)</f>
        <v>0.3576453731507</v>
      </c>
      <c r="ZG1041" s="1">
        <f>STDEVA(ZF1015:ZF1017)</f>
        <v>0.00144212337605891</v>
      </c>
      <c r="ZH1041" s="1">
        <f t="shared" si="1190"/>
        <v>0</v>
      </c>
    </row>
    <row r="1042" spans="29:684">
      <c r="AC1042" s="1" t="s">
        <v>85</v>
      </c>
      <c r="AD1042" s="1">
        <f>AVERAGE(AD1018:AD1020)</f>
        <v>0.256800194059793</v>
      </c>
      <c r="AE1042" s="1">
        <f>STDEVA(AD1018:AD1020)</f>
        <v>0.00102591006675487</v>
      </c>
      <c r="AF1042" s="1" t="str">
        <f t="shared" si="1167"/>
        <v>d</v>
      </c>
      <c r="AG1042" s="1">
        <f>AVERAGE(AG1018:AG1020)</f>
        <v>0.254732702675535</v>
      </c>
      <c r="AH1042" s="1">
        <f>STDEVA(AG1018:AG1020)</f>
        <v>0.000279888572110555</v>
      </c>
      <c r="AI1042" s="1" t="str">
        <f t="shared" si="1168"/>
        <v>abc</v>
      </c>
      <c r="AJ1042" s="1">
        <f>AVERAGE(AJ1018:AJ1020)</f>
        <v>0.273549824525083</v>
      </c>
      <c r="AK1042" s="1">
        <f>STDEVA(AJ1018:AJ1020)</f>
        <v>0.00231336182524731</v>
      </c>
      <c r="AL1042" s="1" t="str">
        <f t="shared" si="1169"/>
        <v>d</v>
      </c>
      <c r="AM1042" s="1">
        <f>AVERAGE(AM1018:AM1020)</f>
        <v>0.331416736718618</v>
      </c>
      <c r="AN1042" s="1">
        <f>STDEVA(AM1018:AM1020)</f>
        <v>0.00798436333057094</v>
      </c>
      <c r="AO1042" s="1" t="str">
        <f t="shared" si="1170"/>
        <v>b</v>
      </c>
      <c r="AP1042" s="1">
        <f>AVERAGE(AP1018:AP1020)</f>
        <v>0.471471468201643</v>
      </c>
      <c r="AQ1042" s="1">
        <f>STDEVA(AP1018:AP1020)</f>
        <v>0.00282569736785361</v>
      </c>
      <c r="AR1042" s="1" t="str">
        <f t="shared" si="1171"/>
        <v>a</v>
      </c>
      <c r="GT1042" s="1">
        <f>AVERAGE(GT1018:GT1020)</f>
        <v>0.256411573233806</v>
      </c>
      <c r="GU1042" s="1">
        <f>STDEVA(GT1018:GT1020)</f>
        <v>0.00131342058898629</v>
      </c>
      <c r="GV1042" s="1" t="str">
        <f t="shared" si="1172"/>
        <v>c</v>
      </c>
      <c r="GW1042" s="1">
        <f>AVERAGE(GW1018:GW1020)</f>
        <v>0.254834492120035</v>
      </c>
      <c r="GX1042" s="1">
        <f>STDEVA(GW1018:GW1020)</f>
        <v>0.00107514845541852</v>
      </c>
      <c r="GY1042" s="1" t="str">
        <f t="shared" si="1173"/>
        <v>abc</v>
      </c>
      <c r="GZ1042" s="1">
        <f>AVERAGE(GZ1018:GZ1020)</f>
        <v>0.272722331531753</v>
      </c>
      <c r="HA1042" s="1">
        <f>STDEVA(GZ1018:GZ1020)</f>
        <v>0.00228217577751829</v>
      </c>
      <c r="HB1042" s="1" t="str">
        <f t="shared" si="1174"/>
        <v>d</v>
      </c>
      <c r="HC1042" s="1">
        <f>AVERAGE(HC1018:HC1020)</f>
        <v>0.331183734616465</v>
      </c>
      <c r="HD1042" s="1">
        <f>STDEVA(HC1018:HC1020)</f>
        <v>0.00113527056869099</v>
      </c>
      <c r="HE1042" s="1" t="str">
        <f t="shared" si="1175"/>
        <v>cd</v>
      </c>
      <c r="HF1042" s="1">
        <f>AVERAGE(HF1018:HF1020)</f>
        <v>0.473221201886698</v>
      </c>
      <c r="HG1042" s="1">
        <f>STDEVA(HF1018:HF1020)</f>
        <v>0.00441845011448245</v>
      </c>
      <c r="HH1042" s="1" t="str">
        <f t="shared" si="1176"/>
        <v>a</v>
      </c>
      <c r="NJ1042" s="1">
        <f>AVERAGE(NJ1018:NJ1020)</f>
        <v>0.256562287333142</v>
      </c>
      <c r="NK1042" s="1">
        <f>STDEVA(NJ1018:NJ1020)</f>
        <v>0.000470237991156004</v>
      </c>
      <c r="NL1042" s="1" t="str">
        <f t="shared" si="1177"/>
        <v>b</v>
      </c>
      <c r="NM1042" s="1">
        <f>AVERAGE(NM1018:NM1020)</f>
        <v>0.253275842898686</v>
      </c>
      <c r="NN1042" s="1">
        <f>STDEVA(NM1018:NM1020)</f>
        <v>0.000962629434708724</v>
      </c>
      <c r="NO1042" s="1" t="str">
        <f t="shared" si="1178"/>
        <v>b</v>
      </c>
      <c r="NP1042" s="1">
        <f>AVERAGE(NP1018:NP1020)</f>
        <v>0.275891014483846</v>
      </c>
      <c r="NQ1042" s="1">
        <f>STDEVA(NP1018:NP1020)</f>
        <v>0.0018247022778639</v>
      </c>
      <c r="NR1042" s="1" t="str">
        <f t="shared" si="1179"/>
        <v>cd</v>
      </c>
      <c r="NS1042" s="1">
        <f>AVERAGE(NS1018:NS1020)</f>
        <v>0.29898776720794</v>
      </c>
      <c r="NT1042" s="1">
        <f>STDEVA(NS1018:NS1020)</f>
        <v>0.0026856158065379</v>
      </c>
      <c r="NU1042" s="1" t="str">
        <f t="shared" si="1180"/>
        <v>e</v>
      </c>
      <c r="NV1042" s="1">
        <f>AVERAGE(NV1018:NV1020)</f>
        <v>0.449188149393953</v>
      </c>
      <c r="NW1042" s="1">
        <f>STDEVA(NV1018:NV1020)</f>
        <v>0.000920172439689115</v>
      </c>
      <c r="NX1042" s="1" t="str">
        <f t="shared" si="1181"/>
        <v>a</v>
      </c>
      <c r="TZ1042" s="1">
        <f>AVERAGE(TZ1018:TZ1020)</f>
        <v>0.256631813199075</v>
      </c>
      <c r="UA1042" s="1">
        <f>STDEVA(TZ1018:TZ1020)</f>
        <v>0.000974559289389939</v>
      </c>
      <c r="UB1042" s="1" t="str">
        <f t="shared" si="1182"/>
        <v>c</v>
      </c>
      <c r="UC1042" s="1">
        <f>AVERAGE(UC1018:UC1020)</f>
        <v>0.253539414974737</v>
      </c>
      <c r="UD1042" s="1">
        <f>STDEVA(UC1018:UC1020)</f>
        <v>0.000311855665843215</v>
      </c>
      <c r="UE1042" s="1" t="str">
        <f t="shared" si="1183"/>
        <v>ab</v>
      </c>
      <c r="UF1042" s="1">
        <f>AVERAGE(UF1018:UF1020)</f>
        <v>0.276580969371141</v>
      </c>
      <c r="UG1042" s="1">
        <f>STDEVA(UF1018:UF1020)</f>
        <v>0.00236153546217173</v>
      </c>
      <c r="UH1042" s="1" t="str">
        <f t="shared" si="1184"/>
        <v>d</v>
      </c>
      <c r="UI1042" s="1">
        <f>AVERAGE(UI1018:UI1020)</f>
        <v>0.306492796448259</v>
      </c>
      <c r="UJ1042" s="1">
        <f>STDEVA(UI1018:UI1020)</f>
        <v>0.00564435071173428</v>
      </c>
      <c r="UK1042" s="1" t="str">
        <f t="shared" si="1185"/>
        <v>de</v>
      </c>
      <c r="UL1042" s="1">
        <f>AVERAGE(UL1018:UL1020)</f>
        <v>0.446655462069345</v>
      </c>
      <c r="UM1042" s="1">
        <f>STDEVA(UL1018:UL1020)</f>
        <v>0.00339762585712287</v>
      </c>
      <c r="UN1042" s="1" t="str">
        <f t="shared" si="1186"/>
        <v>ab</v>
      </c>
      <c r="VH1042" s="1">
        <f>AVERAGE(VH1018:VH1020)</f>
        <v>0.253539414974737</v>
      </c>
      <c r="VI1042" s="1">
        <f>STDEVA(VH1018:VH1020)</f>
        <v>0.000311855665843215</v>
      </c>
      <c r="VJ1042" s="1">
        <f t="shared" si="1187"/>
        <v>0</v>
      </c>
      <c r="WP1042" s="1">
        <f>AVERAGE(WP1018:WP1020)</f>
        <v>0.276580969371141</v>
      </c>
      <c r="WQ1042" s="1">
        <f>STDEVA(WP1018:WP1020)</f>
        <v>0.00236153546217173</v>
      </c>
      <c r="WR1042" s="1">
        <f t="shared" si="1188"/>
        <v>0</v>
      </c>
      <c r="XX1042" s="1">
        <f>AVERAGE(XX1018:XX1020)</f>
        <v>0.306492796448259</v>
      </c>
      <c r="XY1042" s="1">
        <f>STDEVA(XX1018:XX1020)</f>
        <v>0.00564435071173428</v>
      </c>
      <c r="XZ1042" s="1">
        <f t="shared" si="1189"/>
        <v>0</v>
      </c>
      <c r="ZF1042" s="1">
        <f>AVERAGE(ZF1018:ZF1020)</f>
        <v>0.446655462069345</v>
      </c>
      <c r="ZG1042" s="1">
        <f>STDEVA(ZF1018:ZF1020)</f>
        <v>0.00339762585712287</v>
      </c>
      <c r="ZH1042" s="1">
        <f t="shared" si="1190"/>
        <v>0</v>
      </c>
    </row>
    <row r="1043" spans="29:682">
      <c r="AC1043" s="1" t="s">
        <v>103</v>
      </c>
      <c r="AD1043" s="1">
        <f>AVERAGE(AD1012:AD1020)</f>
        <v>0.26055836160744</v>
      </c>
      <c r="AG1043" s="1">
        <f>AVERAGE(AG1012:AG1020)</f>
        <v>0.254953932173603</v>
      </c>
      <c r="AJ1043" s="1">
        <f>AVERAGE(AJ1012:AJ1020)</f>
        <v>0.284818572800411</v>
      </c>
      <c r="AM1043" s="1">
        <f>AVERAGE(AM1012:AM1020)</f>
        <v>0.317608008583546</v>
      </c>
      <c r="AP1043" s="1">
        <f>AVERAGE(AP1012:AP1020)</f>
        <v>0.429687415263375</v>
      </c>
      <c r="GT1043" s="1">
        <f>AVERAGE(GT1012:GT1020)</f>
        <v>0.259700179091138</v>
      </c>
      <c r="GW1043" s="1">
        <f>AVERAGE(GW1012:GW1020)</f>
        <v>0.25534247879766</v>
      </c>
      <c r="GZ1043" s="1">
        <f>AVERAGE(GZ1012:GZ1020)</f>
        <v>0.284339828126381</v>
      </c>
      <c r="HC1043" s="1">
        <f>AVERAGE(HC1012:HC1020)</f>
        <v>0.314754386828618</v>
      </c>
      <c r="HF1043" s="1">
        <f>AVERAGE(HF1012:HF1020)</f>
        <v>0.43159132228265</v>
      </c>
      <c r="NJ1043" s="1">
        <f>AVERAGE(NJ1012:NJ1020)</f>
        <v>0.256144311276822</v>
      </c>
      <c r="NM1043" s="1">
        <f>AVERAGE(NM1012:NM1020)</f>
        <v>0.252256217191541</v>
      </c>
      <c r="NP1043" s="1">
        <f>AVERAGE(NP1012:NP1020)</f>
        <v>0.279702870683297</v>
      </c>
      <c r="NS1043" s="1">
        <f>AVERAGE(NS1012:NS1020)</f>
        <v>0.312285135770075</v>
      </c>
      <c r="NV1043" s="1">
        <f>AVERAGE(NV1012:NV1020)</f>
        <v>0.394551754929164</v>
      </c>
      <c r="TZ1043" s="1">
        <f>AVERAGE(TZ1012:TZ1020)</f>
        <v>0.255717725417809</v>
      </c>
      <c r="UC1043" s="1">
        <f>AVERAGE(UC1012:UC1020)</f>
        <v>0.252984172465538</v>
      </c>
      <c r="UF1043" s="1">
        <f>AVERAGE(UF1012:UF1020)</f>
        <v>0.278871749994153</v>
      </c>
      <c r="UI1043" s="1">
        <f>AVERAGE(UI1012:UI1020)</f>
        <v>0.314670815108224</v>
      </c>
      <c r="UL1043" s="1">
        <f>AVERAGE(UL1012:UL1020)</f>
        <v>0.392289599947424</v>
      </c>
      <c r="VH1043" s="1">
        <f>AVERAGE(VH1012:VH1020)</f>
        <v>0.252984172465538</v>
      </c>
      <c r="WP1043" s="1">
        <f>AVERAGE(WP1012:WP1020)</f>
        <v>0.278871749994153</v>
      </c>
      <c r="XX1043" s="1">
        <f>AVERAGE(XX1012:XX1020)</f>
        <v>0.314670815108224</v>
      </c>
      <c r="ZF1043" s="1">
        <f>AVERAGE(ZF1012:ZF1020)</f>
        <v>0.392289599947424</v>
      </c>
    </row>
    <row r="1044" spans="29:684">
      <c r="AC1044" s="1" t="s">
        <v>86</v>
      </c>
      <c r="AD1044" s="1">
        <f>AVERAGE(AD1021:AD1023)</f>
        <v>0.263864313838152</v>
      </c>
      <c r="AE1044" s="1">
        <f>STDEVA(AD1021:AD1023)</f>
        <v>0.00258470987589285</v>
      </c>
      <c r="AF1044" s="1" t="str">
        <f t="shared" ref="AF1044:AF1046" si="1191">AF1058</f>
        <v>ab</v>
      </c>
      <c r="AG1044" s="1">
        <f>AVERAGE(AG1021:AG1023)</f>
        <v>0.255672351542475</v>
      </c>
      <c r="AH1044" s="1">
        <f>STDEVA(AG1021:AG1023)</f>
        <v>0.00195701636863101</v>
      </c>
      <c r="AI1044" s="1" t="str">
        <f t="shared" ref="AI1044:AI1046" si="1192">AI1058</f>
        <v>abc</v>
      </c>
      <c r="AJ1044" s="1">
        <f>AVERAGE(AJ1021:AJ1023)</f>
        <v>0.290398865289717</v>
      </c>
      <c r="AK1044" s="1">
        <f>STDEVA(AJ1021:AJ1023)</f>
        <v>0.00261572621464517</v>
      </c>
      <c r="AL1044" s="1" t="str">
        <f t="shared" ref="AL1044:AL1046" si="1193">AL1058</f>
        <v>b</v>
      </c>
      <c r="AM1044" s="1">
        <f>AVERAGE(AM1021:AM1023)</f>
        <v>0.317650836400391</v>
      </c>
      <c r="AN1044" s="1">
        <f>STDEVA(AM1021:AM1023)</f>
        <v>0.00267965478676886</v>
      </c>
      <c r="AO1044" s="1" t="str">
        <f t="shared" ref="AO1044:AO1046" si="1194">AO1058</f>
        <v>c</v>
      </c>
      <c r="AP1044" s="1">
        <f>AVERAGE(AP1021:AP1023)</f>
        <v>0.398568447179433</v>
      </c>
      <c r="AQ1044" s="1">
        <f>STDEVA(AP1021:AP1023)</f>
        <v>0.00132577354173357</v>
      </c>
      <c r="AR1044" s="1" t="str">
        <f t="shared" ref="AR1044:AR1046" si="1195">AR1058</f>
        <v>d</v>
      </c>
      <c r="GT1044" s="1">
        <f>AVERAGE(GT1021:GT1023)</f>
        <v>0.262165557190414</v>
      </c>
      <c r="GU1044" s="1">
        <f>STDEVA(GT1021:GT1023)</f>
        <v>0.00076791902950586</v>
      </c>
      <c r="GV1044" s="1" t="str">
        <f t="shared" ref="GV1044:GV1046" si="1196">GV1058</f>
        <v>b</v>
      </c>
      <c r="GW1044" s="1">
        <f>AVERAGE(GW1021:GW1023)</f>
        <v>0.254079407509499</v>
      </c>
      <c r="GX1044" s="1">
        <f>STDEVA(GW1021:GW1023)</f>
        <v>0.000670067380333039</v>
      </c>
      <c r="GY1044" s="1" t="str">
        <f t="shared" ref="GY1044:GY1046" si="1197">GY1058</f>
        <v>bcd</v>
      </c>
      <c r="GZ1044" s="1">
        <f>AVERAGE(GZ1021:GZ1023)</f>
        <v>0.28824496026611</v>
      </c>
      <c r="HA1044" s="1">
        <f>STDEVA(GZ1021:GZ1023)</f>
        <v>0.00149122779582301</v>
      </c>
      <c r="HB1044" s="1" t="str">
        <f t="shared" ref="HB1044:HB1046" si="1198">HB1058</f>
        <v>b</v>
      </c>
      <c r="HC1044" s="1">
        <f>AVERAGE(HC1021:HC1023)</f>
        <v>0.314884132903047</v>
      </c>
      <c r="HD1044" s="1">
        <f>STDEVA(HC1021:HC1023)</f>
        <v>0.00307051156371083</v>
      </c>
      <c r="HE1044" s="1" t="str">
        <f t="shared" ref="HE1044:HE1046" si="1199">HE1058</f>
        <v>f</v>
      </c>
      <c r="HF1044" s="1">
        <f>AVERAGE(HF1021:HF1023)</f>
        <v>0.398371222591959</v>
      </c>
      <c r="HG1044" s="1">
        <f>STDEVA(HF1021:HF1023)</f>
        <v>0.00632316165827536</v>
      </c>
      <c r="HH1044" s="1" t="str">
        <f t="shared" ref="HH1044:HH1046" si="1200">HH1058</f>
        <v>de</v>
      </c>
      <c r="NJ1044" s="1">
        <f>AVERAGE(NJ1021:NJ1023)</f>
        <v>0.254508130761196</v>
      </c>
      <c r="NK1044" s="1">
        <f>STDEVA(NJ1021:NJ1023)</f>
        <v>0.00119336491972547</v>
      </c>
      <c r="NL1044" s="1" t="str">
        <f t="shared" ref="NL1044:NL1046" si="1201">NL1058</f>
        <v>cd</v>
      </c>
      <c r="NM1044" s="1">
        <f>AVERAGE(NM1021:NM1023)</f>
        <v>0.252372700224263</v>
      </c>
      <c r="NN1044" s="1">
        <f>STDEVA(NM1021:NM1023)</f>
        <v>0.000944176862564407</v>
      </c>
      <c r="NO1044" s="1" t="str">
        <f t="shared" ref="NO1044:NO1046" si="1202">NO1058</f>
        <v>b</v>
      </c>
      <c r="NP1044" s="1">
        <f>AVERAGE(NP1021:NP1023)</f>
        <v>0.284414250588047</v>
      </c>
      <c r="NQ1044" s="1">
        <f>STDEVA(NP1021:NP1023)</f>
        <v>0.00136383074057695</v>
      </c>
      <c r="NR1044" s="1" t="str">
        <f t="shared" ref="NR1044:NR1046" si="1203">NR1058</f>
        <v>b</v>
      </c>
      <c r="NS1044" s="1">
        <f>AVERAGE(NS1021:NS1023)</f>
        <v>0.32344880363638</v>
      </c>
      <c r="NT1044" s="1">
        <f>STDEVA(NS1021:NS1023)</f>
        <v>0.00212241906011735</v>
      </c>
      <c r="NU1044" s="1" t="str">
        <f t="shared" ref="NU1044:NU1046" si="1204">NU1058</f>
        <v>b</v>
      </c>
      <c r="NV1044" s="1">
        <f>AVERAGE(NV1021:NV1023)</f>
        <v>0.377342931457669</v>
      </c>
      <c r="NW1044" s="1">
        <f>STDEVA(NV1021:NV1023)</f>
        <v>0.00714400451652545</v>
      </c>
      <c r="NX1044" s="1" t="str">
        <f t="shared" ref="NX1044:NX1046" si="1205">NX1058</f>
        <v>c</v>
      </c>
      <c r="TZ1044" s="1">
        <f>AVERAGE(TZ1021:TZ1023)</f>
        <v>0.255938179207331</v>
      </c>
      <c r="UA1044" s="1">
        <f>STDEVA(TZ1021:TZ1023)</f>
        <v>0.00026693851890908</v>
      </c>
      <c r="UB1044" s="1" t="str">
        <f t="shared" ref="UB1044:UB1046" si="1206">UB1058</f>
        <v>cd</v>
      </c>
      <c r="UC1044" s="1">
        <f>AVERAGE(UC1021:UC1023)</f>
        <v>0.252443413173806</v>
      </c>
      <c r="UD1044" s="1">
        <f>STDEVA(UC1021:UC1023)</f>
        <v>0.00102581881807887</v>
      </c>
      <c r="UE1044" s="1" t="str">
        <f t="shared" ref="UE1044:UE1046" si="1207">UE1058</f>
        <v>b</v>
      </c>
      <c r="UF1044" s="1">
        <f>AVERAGE(UF1021:UF1023)</f>
        <v>0.283012490570071</v>
      </c>
      <c r="UG1044" s="1">
        <f>STDEVA(UF1021:UF1023)</f>
        <v>0.00246972600831968</v>
      </c>
      <c r="UH1044" s="1" t="str">
        <f t="shared" ref="UH1044:UH1046" si="1208">UH1058</f>
        <v>bc</v>
      </c>
      <c r="UI1044" s="1">
        <f>AVERAGE(UI1021:UI1023)</f>
        <v>0.324280684369665</v>
      </c>
      <c r="UJ1044" s="1">
        <f>STDEVA(UI1021:UI1023)</f>
        <v>0.00224837997215593</v>
      </c>
      <c r="UK1044" s="1" t="str">
        <f t="shared" ref="UK1044:UK1046" si="1209">UK1058</f>
        <v>c</v>
      </c>
      <c r="UL1044" s="1">
        <f>AVERAGE(UL1021:UL1023)</f>
        <v>0.374031822435348</v>
      </c>
      <c r="UM1044" s="1">
        <f>STDEVA(UL1021:UL1023)</f>
        <v>0.00467338106886445</v>
      </c>
      <c r="UN1044" s="1" t="str">
        <f t="shared" ref="UN1044:UN1046" si="1210">UN1058</f>
        <v>d</v>
      </c>
      <c r="VH1044" s="1">
        <f>AVERAGE(VH1021:VH1023)</f>
        <v>0.252443413173806</v>
      </c>
      <c r="VI1044" s="1">
        <f>STDEVA(VH1021:VH1023)</f>
        <v>0.00102581881807887</v>
      </c>
      <c r="VJ1044" s="1">
        <f t="shared" ref="VJ1044:VJ1046" si="1211">VJ1058</f>
        <v>0</v>
      </c>
      <c r="WP1044" s="1">
        <f>AVERAGE(WP1021:WP1023)</f>
        <v>0.283012490570071</v>
      </c>
      <c r="WQ1044" s="1">
        <f>STDEVA(WP1021:WP1023)</f>
        <v>0.00246972600831968</v>
      </c>
      <c r="WR1044" s="1">
        <f t="shared" ref="WR1044:WR1046" si="1212">WR1058</f>
        <v>0</v>
      </c>
      <c r="XX1044" s="1">
        <f>AVERAGE(XX1021:XX1023)</f>
        <v>0.324280684369665</v>
      </c>
      <c r="XY1044" s="1">
        <f>STDEVA(XX1021:XX1023)</f>
        <v>0.00224837997215593</v>
      </c>
      <c r="XZ1044" s="1">
        <f t="shared" ref="XZ1044:XZ1046" si="1213">XZ1058</f>
        <v>0</v>
      </c>
      <c r="ZF1044" s="1">
        <f>AVERAGE(ZF1021:ZF1023)</f>
        <v>0.374031822435348</v>
      </c>
      <c r="ZG1044" s="1">
        <f>STDEVA(ZF1021:ZF1023)</f>
        <v>0.00467338106886445</v>
      </c>
      <c r="ZH1044" s="1">
        <f t="shared" ref="ZH1044:ZH1046" si="1214">ZH1058</f>
        <v>0</v>
      </c>
    </row>
    <row r="1045" spans="29:684">
      <c r="AC1045" s="1" t="s">
        <v>87</v>
      </c>
      <c r="AD1045" s="1">
        <f>AVERAGE(AD1024:AD1026)</f>
        <v>0.261072860139702</v>
      </c>
      <c r="AE1045" s="1">
        <f>STDEVA(AD1024:AD1026)</f>
        <v>0.00112637188454826</v>
      </c>
      <c r="AF1045" s="1" t="str">
        <f t="shared" si="1191"/>
        <v>bc</v>
      </c>
      <c r="AG1045" s="1">
        <f>AVERAGE(AG1024:AG1026)</f>
        <v>0.256282930657472</v>
      </c>
      <c r="AH1045" s="1">
        <f>STDEVA(AG1024:AG1026)</f>
        <v>0.00383719920617307</v>
      </c>
      <c r="AI1045" s="1" t="str">
        <f t="shared" si="1192"/>
        <v>ab</v>
      </c>
      <c r="AJ1045" s="1">
        <f>AVERAGE(AJ1024:AJ1026)</f>
        <v>0.291406660888268</v>
      </c>
      <c r="AK1045" s="1">
        <f>STDEVA(AJ1024:AJ1026)</f>
        <v>0.000905378808778425</v>
      </c>
      <c r="AL1045" s="1" t="str">
        <f t="shared" si="1193"/>
        <v>b</v>
      </c>
      <c r="AM1045" s="1">
        <f>AVERAGE(AM1024:AM1026)</f>
        <v>0.295892915260085</v>
      </c>
      <c r="AN1045" s="1">
        <f>STDEVA(AM1024:AM1026)</f>
        <v>0.00128564963772371</v>
      </c>
      <c r="AO1045" s="1" t="str">
        <f t="shared" si="1194"/>
        <v>d</v>
      </c>
      <c r="AP1045" s="1">
        <f>AVERAGE(AP1024:AP1026)</f>
        <v>0.411729420923292</v>
      </c>
      <c r="AQ1045" s="1">
        <f>STDEVA(AP1024:AP1026)</f>
        <v>0.00801004410331805</v>
      </c>
      <c r="AR1045" s="1" t="str">
        <f t="shared" si="1195"/>
        <v>c</v>
      </c>
      <c r="GT1045" s="1">
        <f>AVERAGE(GT1024:GT1026)</f>
        <v>0.261440621659399</v>
      </c>
      <c r="GU1045" s="1">
        <f>STDEVA(GT1024:GT1026)</f>
        <v>0.00108109637238678</v>
      </c>
      <c r="GV1045" s="1" t="str">
        <f t="shared" si="1196"/>
        <v>b</v>
      </c>
      <c r="GW1045" s="1">
        <f>AVERAGE(GW1024:GW1026)</f>
        <v>0.255696720805301</v>
      </c>
      <c r="GX1045" s="1">
        <f>STDEVA(GW1024:GW1026)</f>
        <v>0.0013753368041881</v>
      </c>
      <c r="GY1045" s="1" t="str">
        <f t="shared" si="1197"/>
        <v>ab</v>
      </c>
      <c r="GZ1045" s="1">
        <f>AVERAGE(GZ1024:GZ1026)</f>
        <v>0.289034911500787</v>
      </c>
      <c r="HA1045" s="1">
        <f>STDEVA(GZ1024:GZ1026)</f>
        <v>0.0019665584436047</v>
      </c>
      <c r="HB1045" s="1" t="str">
        <f t="shared" si="1198"/>
        <v>b</v>
      </c>
      <c r="HC1045" s="1">
        <f>AVERAGE(HC1024:HC1026)</f>
        <v>0.292534788823658</v>
      </c>
      <c r="HD1045" s="1">
        <f>STDEVA(HC1024:HC1026)</f>
        <v>0.00219204710869765</v>
      </c>
      <c r="HE1045" s="1" t="str">
        <f t="shared" si="1199"/>
        <v>g</v>
      </c>
      <c r="HF1045" s="1">
        <f>AVERAGE(HF1024:HF1026)</f>
        <v>0.415203883436007</v>
      </c>
      <c r="HG1045" s="1">
        <f>STDEVA(HF1024:HF1026)</f>
        <v>0.00552636114074655</v>
      </c>
      <c r="HH1045" s="1" t="str">
        <f t="shared" si="1200"/>
        <v>c</v>
      </c>
      <c r="NJ1045" s="1">
        <f>AVERAGE(NJ1024:NJ1026)</f>
        <v>0.253848907594274</v>
      </c>
      <c r="NK1045" s="1">
        <f>STDEVA(NJ1024:NJ1026)</f>
        <v>0.00080475218620107</v>
      </c>
      <c r="NL1045" s="1" t="str">
        <f t="shared" si="1201"/>
        <v>d</v>
      </c>
      <c r="NM1045" s="1">
        <f>AVERAGE(NM1024:NM1026)</f>
        <v>0.252653885885218</v>
      </c>
      <c r="NN1045" s="1">
        <f>STDEVA(NM1024:NM1026)</f>
        <v>0.000359887102522648</v>
      </c>
      <c r="NO1045" s="1" t="str">
        <f t="shared" si="1202"/>
        <v>b</v>
      </c>
      <c r="NP1045" s="1">
        <f>AVERAGE(NP1024:NP1026)</f>
        <v>0.284560504171645</v>
      </c>
      <c r="NQ1045" s="1">
        <f>STDEVA(NP1024:NP1026)</f>
        <v>0.00137039080705243</v>
      </c>
      <c r="NR1045" s="1" t="str">
        <f t="shared" si="1203"/>
        <v>b</v>
      </c>
      <c r="NS1045" s="1">
        <f>AVERAGE(NS1024:NS1026)</f>
        <v>0.305655298951647</v>
      </c>
      <c r="NT1045" s="1">
        <f>STDEVA(NS1024:NS1026)</f>
        <v>0.00303233244213763</v>
      </c>
      <c r="NU1045" s="1" t="str">
        <f t="shared" si="1204"/>
        <v>d</v>
      </c>
      <c r="NV1045" s="1">
        <f>AVERAGE(NV1024:NV1026)</f>
        <v>0.362134767561696</v>
      </c>
      <c r="NW1045" s="1">
        <f>STDEVA(NV1024:NV1026)</f>
        <v>0.002954321110746</v>
      </c>
      <c r="NX1045" s="1" t="str">
        <f t="shared" si="1205"/>
        <v>d</v>
      </c>
      <c r="TZ1045" s="1">
        <f>AVERAGE(TZ1024:TZ1026)</f>
        <v>0.254455687164556</v>
      </c>
      <c r="UA1045" s="1">
        <f>STDEVA(TZ1024:TZ1026)</f>
        <v>0.000300989465527336</v>
      </c>
      <c r="UB1045" s="1" t="str">
        <f t="shared" si="1206"/>
        <v>de</v>
      </c>
      <c r="UC1045" s="1">
        <f>AVERAGE(UC1024:UC1026)</f>
        <v>0.253850047232132</v>
      </c>
      <c r="UD1045" s="1">
        <f>STDEVA(UC1024:UC1026)</f>
        <v>0.000603009365559987</v>
      </c>
      <c r="UE1045" s="1" t="str">
        <f t="shared" si="1207"/>
        <v>ab</v>
      </c>
      <c r="UF1045" s="1">
        <f>AVERAGE(UF1024:UF1026)</f>
        <v>0.283837017156897</v>
      </c>
      <c r="UG1045" s="1">
        <f>STDEVA(UF1024:UF1026)</f>
        <v>0.000830028873082292</v>
      </c>
      <c r="UH1045" s="1" t="str">
        <f t="shared" si="1208"/>
        <v>b</v>
      </c>
      <c r="UI1045" s="1">
        <f>AVERAGE(UI1024:UI1026)</f>
        <v>0.303658078080426</v>
      </c>
      <c r="UJ1045" s="1">
        <f>STDEVA(UI1024:UI1026)</f>
        <v>0.00304714478665184</v>
      </c>
      <c r="UK1045" s="1" t="str">
        <f t="shared" si="1209"/>
        <v>e</v>
      </c>
      <c r="UL1045" s="1">
        <f>AVERAGE(UL1024:UL1026)</f>
        <v>0.410352628018514</v>
      </c>
      <c r="UM1045" s="1">
        <f>STDEVA(UL1024:UL1026)</f>
        <v>0.0326896525014178</v>
      </c>
      <c r="UN1045" s="1" t="str">
        <f t="shared" si="1210"/>
        <v>c</v>
      </c>
      <c r="VH1045" s="1">
        <f>AVERAGE(VH1024:VH1026)</f>
        <v>0.253850047232132</v>
      </c>
      <c r="VI1045" s="1">
        <f>STDEVA(VH1024:VH1026)</f>
        <v>0.000603009365559987</v>
      </c>
      <c r="VJ1045" s="1">
        <f t="shared" si="1211"/>
        <v>0</v>
      </c>
      <c r="WP1045" s="1">
        <f>AVERAGE(WP1024:WP1026)</f>
        <v>0.283837017156897</v>
      </c>
      <c r="WQ1045" s="1">
        <f>STDEVA(WP1024:WP1026)</f>
        <v>0.000830028873082292</v>
      </c>
      <c r="WR1045" s="1">
        <f t="shared" si="1212"/>
        <v>0</v>
      </c>
      <c r="XX1045" s="1">
        <f>AVERAGE(XX1024:XX1026)</f>
        <v>0.303658078080426</v>
      </c>
      <c r="XY1045" s="1">
        <f>STDEVA(XX1024:XX1026)</f>
        <v>0.00304714478665184</v>
      </c>
      <c r="XZ1045" s="1">
        <f t="shared" si="1213"/>
        <v>0</v>
      </c>
      <c r="ZF1045" s="1">
        <f>AVERAGE(ZF1024:ZF1026)</f>
        <v>0.410352628018514</v>
      </c>
      <c r="ZG1045" s="1">
        <f>STDEVA(ZF1024:ZF1026)</f>
        <v>0.0326896525014178</v>
      </c>
      <c r="ZH1045" s="1">
        <f t="shared" si="1214"/>
        <v>0</v>
      </c>
    </row>
    <row r="1046" spans="29:684">
      <c r="AC1046" s="1" t="s">
        <v>88</v>
      </c>
      <c r="AD1046" s="1">
        <f>AVERAGE(AD1027:AD1029)</f>
        <v>0.258043156209626</v>
      </c>
      <c r="AE1046" s="1">
        <f>STDEVA(AD1027:AD1029)</f>
        <v>0.00169028392440367</v>
      </c>
      <c r="AF1046" s="1" t="str">
        <f t="shared" si="1191"/>
        <v>d</v>
      </c>
      <c r="AG1046" s="1">
        <f>AVERAGE(AG1027:AG1029)</f>
        <v>0.253392494020887</v>
      </c>
      <c r="AH1046" s="1">
        <f>STDEVA(AG1027:AG1029)</f>
        <v>0.00245664912867361</v>
      </c>
      <c r="AI1046" s="1" t="str">
        <f t="shared" si="1192"/>
        <v>bcde</v>
      </c>
      <c r="AJ1046" s="1">
        <f>AVERAGE(AJ1027:AJ1029)</f>
        <v>0.274762535394773</v>
      </c>
      <c r="AK1046" s="1">
        <f>STDEVA(AJ1027:AJ1029)</f>
        <v>0.00317304871370127</v>
      </c>
      <c r="AL1046" s="1" t="str">
        <f t="shared" si="1193"/>
        <v>d</v>
      </c>
      <c r="AM1046" s="1">
        <f>AVERAGE(AM1027:AM1029)</f>
        <v>0.333928797443383</v>
      </c>
      <c r="AN1046" s="1">
        <f>STDEVA(AM1027:AM1029)</f>
        <v>0.0020169363040433</v>
      </c>
      <c r="AO1046" s="1" t="str">
        <f t="shared" si="1194"/>
        <v>b</v>
      </c>
      <c r="AP1046" s="1">
        <f>AVERAGE(AP1027:AP1029)</f>
        <v>0.472041997943518</v>
      </c>
      <c r="AQ1046" s="1">
        <f>STDEVA(AP1027:AP1029)</f>
        <v>0.00242585419773817</v>
      </c>
      <c r="AR1046" s="1" t="str">
        <f t="shared" si="1195"/>
        <v>a</v>
      </c>
      <c r="GT1046" s="1">
        <f>AVERAGE(GT1027:GT1029)</f>
        <v>0.257727268320876</v>
      </c>
      <c r="GU1046" s="1">
        <f>STDEVA(GT1027:GT1029)</f>
        <v>0.000659332917998694</v>
      </c>
      <c r="GV1046" s="1" t="str">
        <f t="shared" si="1196"/>
        <v>c</v>
      </c>
      <c r="GW1046" s="1">
        <f>AVERAGE(GW1027:GW1029)</f>
        <v>0.252759543115825</v>
      </c>
      <c r="GX1046" s="1">
        <f>STDEVA(GW1027:GW1029)</f>
        <v>0.0014806792115109</v>
      </c>
      <c r="GY1046" s="1" t="str">
        <f t="shared" si="1197"/>
        <v>cde</v>
      </c>
      <c r="GZ1046" s="1">
        <f>AVERAGE(GZ1027:GZ1029)</f>
        <v>0.273948820048712</v>
      </c>
      <c r="HA1046" s="1">
        <f>STDEVA(GZ1027:GZ1029)</f>
        <v>0.00212863318277398</v>
      </c>
      <c r="HB1046" s="1" t="str">
        <f t="shared" si="1198"/>
        <v>d</v>
      </c>
      <c r="HC1046" s="1">
        <f>AVERAGE(HC1027:HC1029)</f>
        <v>0.33159071499977</v>
      </c>
      <c r="HD1046" s="1">
        <f>STDEVA(HC1027:HC1029)</f>
        <v>0.000941957535067864</v>
      </c>
      <c r="HE1046" s="1" t="str">
        <f t="shared" si="1199"/>
        <v>cd</v>
      </c>
      <c r="HF1046" s="1">
        <f>AVERAGE(HF1027:HF1029)</f>
        <v>0.473926850658676</v>
      </c>
      <c r="HG1046" s="1">
        <f>STDEVA(HF1027:HF1029)</f>
        <v>0.00290601692710228</v>
      </c>
      <c r="HH1046" s="1" t="str">
        <f t="shared" si="1200"/>
        <v>a</v>
      </c>
      <c r="NJ1046" s="1">
        <f>AVERAGE(NJ1027:NJ1029)</f>
        <v>0.255017601460154</v>
      </c>
      <c r="NK1046" s="1">
        <f>STDEVA(NJ1027:NJ1029)</f>
        <v>0.000960419901605682</v>
      </c>
      <c r="NL1046" s="1" t="str">
        <f t="shared" si="1201"/>
        <v>bcd</v>
      </c>
      <c r="NM1046" s="1">
        <f>AVERAGE(NM1027:NM1029)</f>
        <v>0.252266165706439</v>
      </c>
      <c r="NN1046" s="1">
        <f>STDEVA(NM1027:NM1029)</f>
        <v>0.00165116610648709</v>
      </c>
      <c r="NO1046" s="1" t="str">
        <f t="shared" si="1202"/>
        <v>b</v>
      </c>
      <c r="NP1046" s="1">
        <f>AVERAGE(NP1027:NP1029)</f>
        <v>0.276776327045447</v>
      </c>
      <c r="NQ1046" s="1">
        <f>STDEVA(NP1027:NP1029)</f>
        <v>0.00162342873644908</v>
      </c>
      <c r="NR1046" s="1" t="str">
        <f t="shared" si="1203"/>
        <v>c</v>
      </c>
      <c r="NS1046" s="1">
        <f>AVERAGE(NS1027:NS1029)</f>
        <v>0.307687131079788</v>
      </c>
      <c r="NT1046" s="1">
        <f>STDEVA(NS1027:NS1029)</f>
        <v>0.0042937053746904</v>
      </c>
      <c r="NU1046" s="1" t="str">
        <f t="shared" si="1204"/>
        <v>cd</v>
      </c>
      <c r="NV1046" s="1">
        <f>AVERAGE(NV1027:NV1029)</f>
        <v>0.455184219595806</v>
      </c>
      <c r="NW1046" s="1">
        <f>STDEVA(NV1027:NV1029)</f>
        <v>0.00350937335073214</v>
      </c>
      <c r="NX1046" s="1" t="str">
        <f t="shared" si="1205"/>
        <v>a</v>
      </c>
      <c r="TZ1046" s="1">
        <f>AVERAGE(TZ1027:TZ1029)</f>
        <v>0.255290458798791</v>
      </c>
      <c r="UA1046" s="1">
        <f>STDEVA(TZ1027:TZ1029)</f>
        <v>0.00121731017894295</v>
      </c>
      <c r="UB1046" s="1" t="str">
        <f t="shared" si="1206"/>
        <v>cde</v>
      </c>
      <c r="UC1046" s="1">
        <f>AVERAGE(UC1027:UC1029)</f>
        <v>0.252857976901443</v>
      </c>
      <c r="UD1046" s="1">
        <f>STDEVA(UC1027:UC1029)</f>
        <v>0.00180107236378246</v>
      </c>
      <c r="UE1046" s="1" t="str">
        <f t="shared" si="1207"/>
        <v>b</v>
      </c>
      <c r="UF1046" s="1">
        <f>AVERAGE(UF1027:UF1029)</f>
        <v>0.275962740361625</v>
      </c>
      <c r="UG1046" s="1">
        <f>STDEVA(UF1027:UF1029)</f>
        <v>0.00106479363170247</v>
      </c>
      <c r="UH1046" s="1" t="str">
        <f t="shared" si="1208"/>
        <v>de</v>
      </c>
      <c r="UI1046" s="1">
        <f>AVERAGE(UI1027:UI1029)</f>
        <v>0.307864783627681</v>
      </c>
      <c r="UJ1046" s="1">
        <f>STDEVA(UI1027:UI1029)</f>
        <v>0.00235462080968263</v>
      </c>
      <c r="UK1046" s="1" t="str">
        <f t="shared" si="1209"/>
        <v>de</v>
      </c>
      <c r="UL1046" s="1">
        <f>AVERAGE(UL1027:UL1029)</f>
        <v>0.45611539801017</v>
      </c>
      <c r="UM1046" s="1">
        <f>STDEVA(UL1027:UL1029)</f>
        <v>0.00226468320036397</v>
      </c>
      <c r="UN1046" s="1" t="str">
        <f t="shared" si="1210"/>
        <v>a</v>
      </c>
      <c r="VH1046" s="1">
        <f>AVERAGE(VH1027:VH1029)</f>
        <v>0.252857976901443</v>
      </c>
      <c r="VI1046" s="1">
        <f>STDEVA(VH1027:VH1029)</f>
        <v>0.00180107236378246</v>
      </c>
      <c r="VJ1046" s="1">
        <f t="shared" si="1211"/>
        <v>0</v>
      </c>
      <c r="WP1046" s="1">
        <f>AVERAGE(WP1027:WP1029)</f>
        <v>0.275962740361625</v>
      </c>
      <c r="WQ1046" s="1">
        <f>STDEVA(WP1027:WP1029)</f>
        <v>0.00106479363170247</v>
      </c>
      <c r="WR1046" s="1">
        <f t="shared" si="1212"/>
        <v>0</v>
      </c>
      <c r="XX1046" s="1">
        <f>AVERAGE(XX1027:XX1029)</f>
        <v>0.307864783627681</v>
      </c>
      <c r="XY1046" s="1">
        <f>STDEVA(XX1027:XX1029)</f>
        <v>0.00235462080968263</v>
      </c>
      <c r="XZ1046" s="1">
        <f t="shared" si="1213"/>
        <v>0</v>
      </c>
      <c r="ZF1046" s="1">
        <f>AVERAGE(ZF1027:ZF1029)</f>
        <v>0.45611539801017</v>
      </c>
      <c r="ZG1046" s="1">
        <f>STDEVA(ZF1027:ZF1029)</f>
        <v>0.00226468320036397</v>
      </c>
      <c r="ZH1046" s="1">
        <f t="shared" si="1214"/>
        <v>0</v>
      </c>
    </row>
    <row r="1047" spans="29:682">
      <c r="AC1047" s="1" t="s">
        <v>104</v>
      </c>
      <c r="AD1047" s="1">
        <f>AVERAGE(AD1021:AD1029)</f>
        <v>0.260993443395827</v>
      </c>
      <c r="AG1047" s="1">
        <f>AVERAGE(AG1021:AG1029)</f>
        <v>0.255115925406945</v>
      </c>
      <c r="AJ1047" s="1">
        <f>AVERAGE(AJ1021:AJ1029)</f>
        <v>0.285522687190919</v>
      </c>
      <c r="AM1047" s="1">
        <f>AVERAGE(AM1021:AM1029)</f>
        <v>0.31582418303462</v>
      </c>
      <c r="AP1047" s="1">
        <f>AVERAGE(AP1021:AP1029)</f>
        <v>0.427446622015414</v>
      </c>
      <c r="GT1047" s="1">
        <f>AVERAGE(GT1021:GT1029)</f>
        <v>0.26044448239023</v>
      </c>
      <c r="GW1047" s="1">
        <f>AVERAGE(GW1021:GW1029)</f>
        <v>0.254178557143542</v>
      </c>
      <c r="GZ1047" s="1">
        <f>AVERAGE(GZ1021:GZ1029)</f>
        <v>0.283742897271869</v>
      </c>
      <c r="HC1047" s="1">
        <f>AVERAGE(HC1021:HC1029)</f>
        <v>0.313003212242158</v>
      </c>
      <c r="HF1047" s="1">
        <f>AVERAGE(HF1021:HF1029)</f>
        <v>0.429167318895547</v>
      </c>
      <c r="NJ1047" s="1">
        <f>AVERAGE(NJ1021:NJ1029)</f>
        <v>0.254458213271875</v>
      </c>
      <c r="NM1047" s="1">
        <f>AVERAGE(NM1021:NM1029)</f>
        <v>0.252430917271973</v>
      </c>
      <c r="NP1047" s="1">
        <f>AVERAGE(NP1021:NP1029)</f>
        <v>0.28191702726838</v>
      </c>
      <c r="NS1047" s="1">
        <f>AVERAGE(NS1021:NS1029)</f>
        <v>0.312263744555939</v>
      </c>
      <c r="NV1047" s="1">
        <f>AVERAGE(NV1021:NV1029)</f>
        <v>0.39822063953839</v>
      </c>
      <c r="TZ1047" s="1">
        <f>AVERAGE(TZ1021:TZ1029)</f>
        <v>0.255228108390226</v>
      </c>
      <c r="UC1047" s="1">
        <f>AVERAGE(UC1021:UC1029)</f>
        <v>0.25305047910246</v>
      </c>
      <c r="UF1047" s="1">
        <f>AVERAGE(UF1021:UF1029)</f>
        <v>0.280937416029531</v>
      </c>
      <c r="UI1047" s="1">
        <f>AVERAGE(UI1021:UI1029)</f>
        <v>0.311934515359257</v>
      </c>
      <c r="UL1047" s="1">
        <f>AVERAGE(UL1021:UL1029)</f>
        <v>0.413499949488011</v>
      </c>
      <c r="VH1047" s="1">
        <f>AVERAGE(VH1021:VH1029)</f>
        <v>0.25305047910246</v>
      </c>
      <c r="WP1047" s="1">
        <f>AVERAGE(WP1021:WP1029)</f>
        <v>0.280937416029531</v>
      </c>
      <c r="XX1047" s="1">
        <f>AVERAGE(XX1021:XX1029)</f>
        <v>0.311934515359257</v>
      </c>
      <c r="ZF1047" s="1">
        <f>AVERAGE(ZF1021:ZF1029)</f>
        <v>0.413499949488011</v>
      </c>
    </row>
    <row r="1050" spans="32:560">
      <c r="AF1050" s="1" t="s">
        <v>120</v>
      </c>
      <c r="AI1050" s="1" t="s">
        <v>643</v>
      </c>
      <c r="AL1050" s="1" t="s">
        <v>120</v>
      </c>
      <c r="AO1050" s="1" t="s">
        <v>111</v>
      </c>
      <c r="AR1050" s="1" t="s">
        <v>112</v>
      </c>
      <c r="BZ1050" s="1" t="s">
        <v>114</v>
      </c>
      <c r="CC1050" s="1" t="s">
        <v>115</v>
      </c>
      <c r="CF1050" s="1" t="s">
        <v>120</v>
      </c>
      <c r="CI1050" s="1" t="s">
        <v>116</v>
      </c>
      <c r="CL1050" s="1" t="s">
        <v>107</v>
      </c>
      <c r="DT1050" s="1" t="s">
        <v>120</v>
      </c>
      <c r="DW1050" s="1" t="s">
        <v>111</v>
      </c>
      <c r="DZ1050" s="1" t="s">
        <v>120</v>
      </c>
      <c r="EC1050" s="1" t="s">
        <v>111</v>
      </c>
      <c r="EF1050" s="1" t="s">
        <v>122</v>
      </c>
      <c r="FN1050" s="1" t="s">
        <v>115</v>
      </c>
      <c r="FQ1050" s="1" t="s">
        <v>111</v>
      </c>
      <c r="FT1050" s="1" t="s">
        <v>107</v>
      </c>
      <c r="FW1050" s="1" t="s">
        <v>108</v>
      </c>
      <c r="FZ1050" s="1" t="s">
        <v>107</v>
      </c>
      <c r="GV1050" s="1" t="str">
        <f t="shared" ref="GV1050:GV1060" si="1215">BZ1050</f>
        <v>c</v>
      </c>
      <c r="GY1050" s="1" t="str">
        <f t="shared" ref="GY1050:GY1060" si="1216">CC1050</f>
        <v>de</v>
      </c>
      <c r="HB1050" s="1" t="str">
        <f t="shared" ref="HB1050:HB1060" si="1217">CF1050</f>
        <v>d</v>
      </c>
      <c r="HE1050" s="1" t="str">
        <f t="shared" ref="HE1050:HE1060" si="1218">CI1050</f>
        <v>cd</v>
      </c>
      <c r="HH1050" s="1" t="str">
        <f t="shared" ref="HH1050:HH1060" si="1219">CL1050</f>
        <v>f</v>
      </c>
      <c r="NL1050" s="1" t="str">
        <f t="shared" ref="NL1050:NL1060" si="1220">DT1050</f>
        <v>d</v>
      </c>
      <c r="NO1050" s="1" t="str">
        <f t="shared" ref="NO1050:NO1060" si="1221">DW1050</f>
        <v>b</v>
      </c>
      <c r="NR1050" s="1" t="str">
        <f t="shared" ref="NR1050:NR1060" si="1222">DZ1050</f>
        <v>d</v>
      </c>
      <c r="NU1050" s="1" t="str">
        <f t="shared" ref="NU1050:NU1060" si="1223">EC1050</f>
        <v>b</v>
      </c>
      <c r="NX1050" s="1" t="str">
        <f t="shared" ref="NX1050:NX1060" si="1224">EF1050</f>
        <v>ef</v>
      </c>
      <c r="UB1050" s="1" t="str">
        <f t="shared" ref="UB1050:UB1060" si="1225">FN1050</f>
        <v>de</v>
      </c>
      <c r="UE1050" s="1" t="str">
        <f t="shared" ref="UE1050:UE1060" si="1226">FQ1050</f>
        <v>b</v>
      </c>
      <c r="UH1050" s="1" t="str">
        <f t="shared" ref="UH1050:UH1060" si="1227">FT1050</f>
        <v>f</v>
      </c>
      <c r="UK1050" s="1" t="str">
        <f t="shared" ref="UK1050:UK1060" si="1228">FW1050</f>
        <v>bc</v>
      </c>
      <c r="UN1050" s="1" t="str">
        <f t="shared" ref="UN1050:UN1060" si="1229">FZ1050</f>
        <v>f</v>
      </c>
    </row>
    <row r="1051" spans="32:560">
      <c r="AF1051" s="1" t="s">
        <v>120</v>
      </c>
      <c r="AI1051" s="1" t="s">
        <v>109</v>
      </c>
      <c r="AL1051" s="1" t="s">
        <v>120</v>
      </c>
      <c r="AO1051" s="1" t="s">
        <v>111</v>
      </c>
      <c r="AR1051" s="1" t="s">
        <v>115</v>
      </c>
      <c r="BZ1051" s="1" t="s">
        <v>114</v>
      </c>
      <c r="CC1051" s="1" t="s">
        <v>119</v>
      </c>
      <c r="CF1051" s="1" t="s">
        <v>120</v>
      </c>
      <c r="CI1051" s="1" t="s">
        <v>108</v>
      </c>
      <c r="CL1051" s="1" t="s">
        <v>122</v>
      </c>
      <c r="DT1051" s="1" t="s">
        <v>120</v>
      </c>
      <c r="DW1051" s="1" t="s">
        <v>111</v>
      </c>
      <c r="DZ1051" s="1" t="s">
        <v>116</v>
      </c>
      <c r="EC1051" s="1" t="s">
        <v>111</v>
      </c>
      <c r="EF1051" s="1" t="s">
        <v>120</v>
      </c>
      <c r="FN1051" s="1" t="s">
        <v>115</v>
      </c>
      <c r="FQ1051" s="1" t="s">
        <v>111</v>
      </c>
      <c r="FT1051" s="1" t="s">
        <v>122</v>
      </c>
      <c r="FW1051" s="1" t="s">
        <v>108</v>
      </c>
      <c r="FZ1051" s="1" t="s">
        <v>125</v>
      </c>
      <c r="GV1051" s="1" t="str">
        <f t="shared" si="1215"/>
        <v>c</v>
      </c>
      <c r="GY1051" s="1" t="str">
        <f t="shared" si="1216"/>
        <v>bcd</v>
      </c>
      <c r="HB1051" s="1" t="str">
        <f t="shared" si="1217"/>
        <v>d</v>
      </c>
      <c r="HE1051" s="1" t="str">
        <f t="shared" si="1218"/>
        <v>bc</v>
      </c>
      <c r="HH1051" s="1" t="str">
        <f t="shared" si="1219"/>
        <v>ef</v>
      </c>
      <c r="NL1051" s="1" t="str">
        <f t="shared" si="1220"/>
        <v>d</v>
      </c>
      <c r="NO1051" s="1" t="str">
        <f t="shared" si="1221"/>
        <v>b</v>
      </c>
      <c r="NR1051" s="1" t="str">
        <f t="shared" si="1222"/>
        <v>cd</v>
      </c>
      <c r="NU1051" s="1" t="str">
        <f t="shared" si="1223"/>
        <v>b</v>
      </c>
      <c r="NX1051" s="1" t="str">
        <f t="shared" si="1224"/>
        <v>d</v>
      </c>
      <c r="UB1051" s="1" t="str">
        <f t="shared" si="1225"/>
        <v>de</v>
      </c>
      <c r="UE1051" s="1" t="str">
        <f t="shared" si="1226"/>
        <v>b</v>
      </c>
      <c r="UH1051" s="1" t="str">
        <f t="shared" si="1227"/>
        <v>ef</v>
      </c>
      <c r="UK1051" s="1" t="str">
        <f t="shared" si="1228"/>
        <v>bc</v>
      </c>
      <c r="UN1051" s="1" t="str">
        <f t="shared" si="1229"/>
        <v>def</v>
      </c>
    </row>
    <row r="1052" spans="32:560">
      <c r="AF1052" s="1" t="s">
        <v>111</v>
      </c>
      <c r="AI1052" s="1" t="s">
        <v>106</v>
      </c>
      <c r="AL1052" s="1" t="s">
        <v>108</v>
      </c>
      <c r="AO1052" s="1" t="s">
        <v>111</v>
      </c>
      <c r="AR1052" s="1" t="s">
        <v>115</v>
      </c>
      <c r="BZ1052" s="1" t="s">
        <v>111</v>
      </c>
      <c r="CC1052" s="1" t="s">
        <v>106</v>
      </c>
      <c r="CF1052" s="1" t="s">
        <v>111</v>
      </c>
      <c r="CI1052" s="1" t="s">
        <v>111</v>
      </c>
      <c r="CL1052" s="1" t="s">
        <v>122</v>
      </c>
      <c r="DT1052" s="1" t="s">
        <v>106</v>
      </c>
      <c r="DW1052" s="1" t="s">
        <v>106</v>
      </c>
      <c r="DZ1052" s="1" t="s">
        <v>116</v>
      </c>
      <c r="EC1052" s="1" t="s">
        <v>111</v>
      </c>
      <c r="EF1052" s="1" t="s">
        <v>115</v>
      </c>
      <c r="FN1052" s="1" t="s">
        <v>111</v>
      </c>
      <c r="FQ1052" s="1" t="s">
        <v>106</v>
      </c>
      <c r="FT1052" s="1" t="s">
        <v>119</v>
      </c>
      <c r="FW1052" s="1" t="s">
        <v>111</v>
      </c>
      <c r="FZ1052" s="1" t="s">
        <v>122</v>
      </c>
      <c r="GV1052" s="1" t="str">
        <f t="shared" si="1215"/>
        <v>b</v>
      </c>
      <c r="GY1052" s="1" t="str">
        <f t="shared" si="1216"/>
        <v>a</v>
      </c>
      <c r="HB1052" s="1" t="str">
        <f t="shared" si="1217"/>
        <v>b</v>
      </c>
      <c r="HE1052" s="1" t="str">
        <f t="shared" si="1218"/>
        <v>b</v>
      </c>
      <c r="HH1052" s="1" t="str">
        <f t="shared" si="1219"/>
        <v>ef</v>
      </c>
      <c r="NL1052" s="1" t="str">
        <f t="shared" si="1220"/>
        <v>a</v>
      </c>
      <c r="NO1052" s="1" t="str">
        <f t="shared" si="1221"/>
        <v>a</v>
      </c>
      <c r="NR1052" s="1" t="str">
        <f t="shared" si="1222"/>
        <v>cd</v>
      </c>
      <c r="NU1052" s="1" t="str">
        <f t="shared" si="1223"/>
        <v>b</v>
      </c>
      <c r="NX1052" s="1" t="str">
        <f t="shared" si="1224"/>
        <v>de</v>
      </c>
      <c r="UB1052" s="1" t="str">
        <f t="shared" si="1225"/>
        <v>b</v>
      </c>
      <c r="UE1052" s="1" t="str">
        <f t="shared" si="1226"/>
        <v>a</v>
      </c>
      <c r="UH1052" s="1" t="str">
        <f t="shared" si="1227"/>
        <v>bcd</v>
      </c>
      <c r="UK1052" s="1" t="str">
        <f t="shared" si="1228"/>
        <v>b</v>
      </c>
      <c r="UN1052" s="1" t="str">
        <f t="shared" si="1229"/>
        <v>ef</v>
      </c>
    </row>
    <row r="1053" spans="32:560">
      <c r="AF1053" s="1" t="s">
        <v>116</v>
      </c>
      <c r="AI1053" s="1" t="s">
        <v>112</v>
      </c>
      <c r="AL1053" s="1" t="s">
        <v>114</v>
      </c>
      <c r="AO1053" s="1" t="s">
        <v>111</v>
      </c>
      <c r="AR1053" s="1" t="s">
        <v>111</v>
      </c>
      <c r="BZ1053" s="1" t="s">
        <v>114</v>
      </c>
      <c r="CC1053" s="1" t="s">
        <v>109</v>
      </c>
      <c r="CF1053" s="1" t="s">
        <v>114</v>
      </c>
      <c r="CI1053" s="1" t="s">
        <v>120</v>
      </c>
      <c r="CL1053" s="1" t="s">
        <v>111</v>
      </c>
      <c r="DT1053" s="1" t="s">
        <v>108</v>
      </c>
      <c r="DW1053" s="1" t="s">
        <v>114</v>
      </c>
      <c r="DZ1053" s="1" t="s">
        <v>114</v>
      </c>
      <c r="EC1053" s="1" t="s">
        <v>111</v>
      </c>
      <c r="EF1053" s="1" t="s">
        <v>107</v>
      </c>
      <c r="FN1053" s="1" t="s">
        <v>112</v>
      </c>
      <c r="FQ1053" s="1" t="s">
        <v>114</v>
      </c>
      <c r="FT1053" s="1" t="s">
        <v>115</v>
      </c>
      <c r="FW1053" s="1" t="s">
        <v>114</v>
      </c>
      <c r="FZ1053" s="1" t="s">
        <v>107</v>
      </c>
      <c r="GV1053" s="1" t="str">
        <f t="shared" si="1215"/>
        <v>c</v>
      </c>
      <c r="GY1053" s="1" t="str">
        <f t="shared" si="1216"/>
        <v>cde</v>
      </c>
      <c r="HB1053" s="1" t="str">
        <f t="shared" si="1217"/>
        <v>c</v>
      </c>
      <c r="HE1053" s="1" t="str">
        <f t="shared" si="1218"/>
        <v>d</v>
      </c>
      <c r="HH1053" s="1" t="str">
        <f t="shared" si="1219"/>
        <v>b</v>
      </c>
      <c r="NL1053" s="1" t="str">
        <f t="shared" si="1220"/>
        <v>bc</v>
      </c>
      <c r="NO1053" s="1" t="str">
        <f t="shared" si="1221"/>
        <v>c</v>
      </c>
      <c r="NR1053" s="1" t="str">
        <f t="shared" si="1222"/>
        <v>c</v>
      </c>
      <c r="NU1053" s="1" t="str">
        <f t="shared" si="1223"/>
        <v>b</v>
      </c>
      <c r="NX1053" s="1" t="str">
        <f t="shared" si="1224"/>
        <v>f</v>
      </c>
      <c r="UB1053" s="1" t="str">
        <f t="shared" si="1225"/>
        <v>e</v>
      </c>
      <c r="UE1053" s="1" t="str">
        <f t="shared" si="1226"/>
        <v>c</v>
      </c>
      <c r="UH1053" s="1" t="str">
        <f t="shared" si="1227"/>
        <v>de</v>
      </c>
      <c r="UK1053" s="1" t="str">
        <f t="shared" si="1228"/>
        <v>c</v>
      </c>
      <c r="UN1053" s="1" t="str">
        <f t="shared" si="1229"/>
        <v>f</v>
      </c>
    </row>
    <row r="1054" spans="32:560">
      <c r="AF1054" s="1" t="s">
        <v>106</v>
      </c>
      <c r="AI1054" s="1" t="s">
        <v>115</v>
      </c>
      <c r="AL1054" s="1" t="s">
        <v>106</v>
      </c>
      <c r="AO1054" s="1" t="s">
        <v>106</v>
      </c>
      <c r="AR1054" s="1" t="s">
        <v>106</v>
      </c>
      <c r="BZ1054" s="1" t="s">
        <v>106</v>
      </c>
      <c r="CC1054" s="1" t="s">
        <v>112</v>
      </c>
      <c r="CF1054" s="1" t="s">
        <v>106</v>
      </c>
      <c r="CI1054" s="1" t="s">
        <v>106</v>
      </c>
      <c r="CL1054" s="1" t="s">
        <v>106</v>
      </c>
      <c r="DT1054" s="1" t="s">
        <v>106</v>
      </c>
      <c r="DW1054" s="1" t="s">
        <v>114</v>
      </c>
      <c r="DZ1054" s="1" t="s">
        <v>106</v>
      </c>
      <c r="EC1054" s="1" t="s">
        <v>106</v>
      </c>
      <c r="EF1054" s="1" t="s">
        <v>111</v>
      </c>
      <c r="FN1054" s="1" t="s">
        <v>106</v>
      </c>
      <c r="FQ1054" s="1" t="s">
        <v>120</v>
      </c>
      <c r="FT1054" s="1" t="s">
        <v>106</v>
      </c>
      <c r="FW1054" s="1" t="s">
        <v>106</v>
      </c>
      <c r="FZ1054" s="1" t="s">
        <v>111</v>
      </c>
      <c r="GV1054" s="1" t="str">
        <f t="shared" si="1215"/>
        <v>a</v>
      </c>
      <c r="GY1054" s="1" t="str">
        <f t="shared" si="1216"/>
        <v>e</v>
      </c>
      <c r="HB1054" s="1" t="str">
        <f t="shared" si="1217"/>
        <v>a</v>
      </c>
      <c r="HE1054" s="1" t="str">
        <f t="shared" si="1218"/>
        <v>a</v>
      </c>
      <c r="HH1054" s="1" t="str">
        <f t="shared" si="1219"/>
        <v>a</v>
      </c>
      <c r="NL1054" s="1" t="str">
        <f t="shared" si="1220"/>
        <v>a</v>
      </c>
      <c r="NO1054" s="1" t="str">
        <f t="shared" si="1221"/>
        <v>c</v>
      </c>
      <c r="NR1054" s="1" t="str">
        <f t="shared" si="1222"/>
        <v>a</v>
      </c>
      <c r="NU1054" s="1" t="str">
        <f t="shared" si="1223"/>
        <v>a</v>
      </c>
      <c r="NX1054" s="1" t="str">
        <f t="shared" si="1224"/>
        <v>b</v>
      </c>
      <c r="UB1054" s="1" t="str">
        <f t="shared" si="1225"/>
        <v>a</v>
      </c>
      <c r="UE1054" s="1" t="str">
        <f t="shared" si="1226"/>
        <v>d</v>
      </c>
      <c r="UH1054" s="1" t="str">
        <f t="shared" si="1227"/>
        <v>a</v>
      </c>
      <c r="UK1054" s="1" t="str">
        <f t="shared" si="1228"/>
        <v>a</v>
      </c>
      <c r="UN1054" s="1" t="str">
        <f t="shared" si="1229"/>
        <v>b</v>
      </c>
    </row>
    <row r="1055" spans="32:560">
      <c r="AF1055" s="1" t="s">
        <v>113</v>
      </c>
      <c r="AI1055" s="1" t="s">
        <v>118</v>
      </c>
      <c r="AL1055" s="1" t="s">
        <v>111</v>
      </c>
      <c r="AO1055" s="1" t="s">
        <v>108</v>
      </c>
      <c r="AR1055" s="1" t="s">
        <v>120</v>
      </c>
      <c r="BZ1055" s="1" t="s">
        <v>111</v>
      </c>
      <c r="CC1055" s="1" t="s">
        <v>106</v>
      </c>
      <c r="CF1055" s="1" t="s">
        <v>111</v>
      </c>
      <c r="CI1055" s="1" t="s">
        <v>112</v>
      </c>
      <c r="CL1055" s="1" t="s">
        <v>120</v>
      </c>
      <c r="DT1055" s="1" t="s">
        <v>111</v>
      </c>
      <c r="DW1055" s="1" t="s">
        <v>111</v>
      </c>
      <c r="DZ1055" s="1" t="s">
        <v>111</v>
      </c>
      <c r="EC1055" s="1" t="s">
        <v>111</v>
      </c>
      <c r="EF1055" s="1" t="s">
        <v>114</v>
      </c>
      <c r="FN1055" s="1" t="s">
        <v>116</v>
      </c>
      <c r="FQ1055" s="1" t="s">
        <v>111</v>
      </c>
      <c r="FT1055" s="1" t="s">
        <v>116</v>
      </c>
      <c r="FW1055" s="1" t="s">
        <v>108</v>
      </c>
      <c r="FZ1055" s="1" t="s">
        <v>115</v>
      </c>
      <c r="GV1055" s="1" t="str">
        <f t="shared" si="1215"/>
        <v>b</v>
      </c>
      <c r="GY1055" s="1" t="str">
        <f t="shared" si="1216"/>
        <v>a</v>
      </c>
      <c r="HB1055" s="1" t="str">
        <f t="shared" si="1217"/>
        <v>b</v>
      </c>
      <c r="HE1055" s="1" t="str">
        <f t="shared" si="1218"/>
        <v>e</v>
      </c>
      <c r="HH1055" s="1" t="str">
        <f t="shared" si="1219"/>
        <v>d</v>
      </c>
      <c r="NL1055" s="1" t="str">
        <f t="shared" si="1220"/>
        <v>b</v>
      </c>
      <c r="NO1055" s="1" t="str">
        <f t="shared" si="1221"/>
        <v>b</v>
      </c>
      <c r="NR1055" s="1" t="str">
        <f t="shared" si="1222"/>
        <v>b</v>
      </c>
      <c r="NU1055" s="1" t="str">
        <f t="shared" si="1223"/>
        <v>b</v>
      </c>
      <c r="NX1055" s="1" t="str">
        <f t="shared" si="1224"/>
        <v>c</v>
      </c>
      <c r="UB1055" s="1" t="str">
        <f t="shared" si="1225"/>
        <v>cd</v>
      </c>
      <c r="UE1055" s="1" t="str">
        <f t="shared" si="1226"/>
        <v>b</v>
      </c>
      <c r="UH1055" s="1" t="str">
        <f t="shared" si="1227"/>
        <v>cd</v>
      </c>
      <c r="UK1055" s="1" t="str">
        <f t="shared" si="1228"/>
        <v>bc</v>
      </c>
      <c r="UN1055" s="1" t="str">
        <f t="shared" si="1229"/>
        <v>de</v>
      </c>
    </row>
    <row r="1056" spans="32:560">
      <c r="AF1056" s="1" t="s">
        <v>113</v>
      </c>
      <c r="AI1056" s="1" t="s">
        <v>643</v>
      </c>
      <c r="AL1056" s="1" t="s">
        <v>111</v>
      </c>
      <c r="AO1056" s="1" t="s">
        <v>120</v>
      </c>
      <c r="AR1056" s="1" t="s">
        <v>114</v>
      </c>
      <c r="BZ1056" s="1" t="s">
        <v>111</v>
      </c>
      <c r="CC1056" s="1" t="s">
        <v>118</v>
      </c>
      <c r="CF1056" s="1" t="s">
        <v>111</v>
      </c>
      <c r="CI1056" s="1" t="s">
        <v>117</v>
      </c>
      <c r="CL1056" s="1" t="s">
        <v>114</v>
      </c>
      <c r="DT1056" s="1" t="s">
        <v>119</v>
      </c>
      <c r="DW1056" s="1" t="s">
        <v>111</v>
      </c>
      <c r="DZ1056" s="1" t="s">
        <v>111</v>
      </c>
      <c r="EC1056" s="1" t="s">
        <v>114</v>
      </c>
      <c r="EF1056" s="1" t="s">
        <v>115</v>
      </c>
      <c r="FN1056" s="1" t="s">
        <v>109</v>
      </c>
      <c r="FQ1056" s="1" t="s">
        <v>111</v>
      </c>
      <c r="FT1056" s="1" t="s">
        <v>108</v>
      </c>
      <c r="FW1056" s="1" t="s">
        <v>120</v>
      </c>
      <c r="FZ1056" s="1" t="s">
        <v>125</v>
      </c>
      <c r="GV1056" s="1" t="str">
        <f t="shared" si="1215"/>
        <v>b</v>
      </c>
      <c r="GY1056" s="1" t="str">
        <f t="shared" si="1216"/>
        <v>abc</v>
      </c>
      <c r="HB1056" s="1" t="str">
        <f t="shared" si="1217"/>
        <v>b</v>
      </c>
      <c r="HE1056" s="1" t="str">
        <f t="shared" si="1218"/>
        <v>g</v>
      </c>
      <c r="HH1056" s="1" t="str">
        <f t="shared" si="1219"/>
        <v>c</v>
      </c>
      <c r="NL1056" s="1" t="str">
        <f t="shared" si="1220"/>
        <v>bcd</v>
      </c>
      <c r="NO1056" s="1" t="str">
        <f t="shared" si="1221"/>
        <v>b</v>
      </c>
      <c r="NR1056" s="1" t="str">
        <f t="shared" si="1222"/>
        <v>b</v>
      </c>
      <c r="NU1056" s="1" t="str">
        <f t="shared" si="1223"/>
        <v>c</v>
      </c>
      <c r="NX1056" s="1" t="str">
        <f t="shared" si="1224"/>
        <v>de</v>
      </c>
      <c r="UB1056" s="1" t="str">
        <f t="shared" si="1225"/>
        <v>cde</v>
      </c>
      <c r="UE1056" s="1" t="str">
        <f t="shared" si="1226"/>
        <v>b</v>
      </c>
      <c r="UH1056" s="1" t="str">
        <f t="shared" si="1227"/>
        <v>bc</v>
      </c>
      <c r="UK1056" s="1" t="str">
        <f t="shared" si="1228"/>
        <v>d</v>
      </c>
      <c r="UN1056" s="1" t="str">
        <f t="shared" si="1229"/>
        <v>def</v>
      </c>
    </row>
    <row r="1057" spans="32:560">
      <c r="AF1057" s="1" t="s">
        <v>120</v>
      </c>
      <c r="AI1057" s="1" t="s">
        <v>118</v>
      </c>
      <c r="AL1057" s="1" t="s">
        <v>120</v>
      </c>
      <c r="AO1057" s="1" t="s">
        <v>111</v>
      </c>
      <c r="AR1057" s="1" t="s">
        <v>106</v>
      </c>
      <c r="BZ1057" s="1" t="s">
        <v>114</v>
      </c>
      <c r="CC1057" s="1" t="s">
        <v>118</v>
      </c>
      <c r="CF1057" s="1" t="s">
        <v>120</v>
      </c>
      <c r="CI1057" s="1" t="s">
        <v>116</v>
      </c>
      <c r="CL1057" s="1" t="s">
        <v>106</v>
      </c>
      <c r="DT1057" s="1" t="s">
        <v>111</v>
      </c>
      <c r="DW1057" s="1" t="s">
        <v>111</v>
      </c>
      <c r="DZ1057" s="1" t="s">
        <v>116</v>
      </c>
      <c r="EC1057" s="1" t="s">
        <v>112</v>
      </c>
      <c r="EF1057" s="1" t="s">
        <v>106</v>
      </c>
      <c r="FN1057" s="1" t="s">
        <v>114</v>
      </c>
      <c r="FQ1057" s="1" t="s">
        <v>113</v>
      </c>
      <c r="FT1057" s="1" t="s">
        <v>120</v>
      </c>
      <c r="FW1057" s="1" t="s">
        <v>115</v>
      </c>
      <c r="FZ1057" s="1" t="s">
        <v>113</v>
      </c>
      <c r="GV1057" s="1" t="str">
        <f t="shared" si="1215"/>
        <v>c</v>
      </c>
      <c r="GY1057" s="1" t="str">
        <f t="shared" si="1216"/>
        <v>abc</v>
      </c>
      <c r="HB1057" s="1" t="str">
        <f t="shared" si="1217"/>
        <v>d</v>
      </c>
      <c r="HE1057" s="1" t="str">
        <f t="shared" si="1218"/>
        <v>cd</v>
      </c>
      <c r="HH1057" s="1" t="str">
        <f t="shared" si="1219"/>
        <v>a</v>
      </c>
      <c r="NL1057" s="1" t="str">
        <f t="shared" si="1220"/>
        <v>b</v>
      </c>
      <c r="NO1057" s="1" t="str">
        <f t="shared" si="1221"/>
        <v>b</v>
      </c>
      <c r="NR1057" s="1" t="str">
        <f t="shared" si="1222"/>
        <v>cd</v>
      </c>
      <c r="NU1057" s="1" t="str">
        <f t="shared" si="1223"/>
        <v>e</v>
      </c>
      <c r="NX1057" s="1" t="str">
        <f t="shared" si="1224"/>
        <v>a</v>
      </c>
      <c r="UB1057" s="1" t="str">
        <f t="shared" si="1225"/>
        <v>c</v>
      </c>
      <c r="UE1057" s="1" t="str">
        <f t="shared" si="1226"/>
        <v>ab</v>
      </c>
      <c r="UH1057" s="1" t="str">
        <f t="shared" si="1227"/>
        <v>d</v>
      </c>
      <c r="UK1057" s="1" t="str">
        <f t="shared" si="1228"/>
        <v>de</v>
      </c>
      <c r="UN1057" s="1" t="str">
        <f t="shared" si="1229"/>
        <v>ab</v>
      </c>
    </row>
    <row r="1058" spans="32:560">
      <c r="AF1058" s="1" t="s">
        <v>113</v>
      </c>
      <c r="AI1058" s="1" t="s">
        <v>118</v>
      </c>
      <c r="AL1058" s="1" t="s">
        <v>111</v>
      </c>
      <c r="AO1058" s="1" t="s">
        <v>114</v>
      </c>
      <c r="AR1058" s="1" t="s">
        <v>120</v>
      </c>
      <c r="BZ1058" s="1" t="s">
        <v>111</v>
      </c>
      <c r="CC1058" s="1" t="s">
        <v>119</v>
      </c>
      <c r="CF1058" s="1" t="s">
        <v>111</v>
      </c>
      <c r="CI1058" s="1" t="s">
        <v>107</v>
      </c>
      <c r="CL1058" s="1" t="s">
        <v>115</v>
      </c>
      <c r="DT1058" s="1" t="s">
        <v>116</v>
      </c>
      <c r="DW1058" s="1" t="s">
        <v>111</v>
      </c>
      <c r="DZ1058" s="1" t="s">
        <v>111</v>
      </c>
      <c r="EC1058" s="1" t="s">
        <v>111</v>
      </c>
      <c r="EF1058" s="1" t="s">
        <v>114</v>
      </c>
      <c r="FN1058" s="1" t="s">
        <v>116</v>
      </c>
      <c r="FQ1058" s="1" t="s">
        <v>111</v>
      </c>
      <c r="FT1058" s="1" t="s">
        <v>108</v>
      </c>
      <c r="FW1058" s="1" t="s">
        <v>114</v>
      </c>
      <c r="FZ1058" s="1" t="s">
        <v>120</v>
      </c>
      <c r="GV1058" s="1" t="str">
        <f t="shared" si="1215"/>
        <v>b</v>
      </c>
      <c r="GY1058" s="1" t="str">
        <f t="shared" si="1216"/>
        <v>bcd</v>
      </c>
      <c r="HB1058" s="1" t="str">
        <f t="shared" si="1217"/>
        <v>b</v>
      </c>
      <c r="HE1058" s="1" t="str">
        <f t="shared" si="1218"/>
        <v>f</v>
      </c>
      <c r="HH1058" s="1" t="str">
        <f t="shared" si="1219"/>
        <v>de</v>
      </c>
      <c r="NL1058" s="1" t="str">
        <f t="shared" si="1220"/>
        <v>cd</v>
      </c>
      <c r="NO1058" s="1" t="str">
        <f t="shared" si="1221"/>
        <v>b</v>
      </c>
      <c r="NR1058" s="1" t="str">
        <f t="shared" si="1222"/>
        <v>b</v>
      </c>
      <c r="NU1058" s="1" t="str">
        <f t="shared" si="1223"/>
        <v>b</v>
      </c>
      <c r="NX1058" s="1" t="str">
        <f t="shared" si="1224"/>
        <v>c</v>
      </c>
      <c r="UB1058" s="1" t="str">
        <f t="shared" si="1225"/>
        <v>cd</v>
      </c>
      <c r="UE1058" s="1" t="str">
        <f t="shared" si="1226"/>
        <v>b</v>
      </c>
      <c r="UH1058" s="1" t="str">
        <f t="shared" si="1227"/>
        <v>bc</v>
      </c>
      <c r="UK1058" s="1" t="str">
        <f t="shared" si="1228"/>
        <v>c</v>
      </c>
      <c r="UN1058" s="1" t="str">
        <f t="shared" si="1229"/>
        <v>d</v>
      </c>
    </row>
    <row r="1059" spans="32:560">
      <c r="AF1059" s="1" t="s">
        <v>108</v>
      </c>
      <c r="AI1059" s="1" t="s">
        <v>113</v>
      </c>
      <c r="AL1059" s="1" t="s">
        <v>111</v>
      </c>
      <c r="AO1059" s="1" t="s">
        <v>120</v>
      </c>
      <c r="AR1059" s="1" t="s">
        <v>114</v>
      </c>
      <c r="BZ1059" s="1" t="s">
        <v>111</v>
      </c>
      <c r="CC1059" s="1" t="s">
        <v>113</v>
      </c>
      <c r="CF1059" s="1" t="s">
        <v>111</v>
      </c>
      <c r="CI1059" s="1" t="s">
        <v>117</v>
      </c>
      <c r="CL1059" s="1" t="s">
        <v>114</v>
      </c>
      <c r="DT1059" s="1" t="s">
        <v>120</v>
      </c>
      <c r="DW1059" s="1" t="s">
        <v>111</v>
      </c>
      <c r="DZ1059" s="1" t="s">
        <v>111</v>
      </c>
      <c r="EC1059" s="1" t="s">
        <v>120</v>
      </c>
      <c r="EF1059" s="1" t="s">
        <v>120</v>
      </c>
      <c r="FN1059" s="1" t="s">
        <v>115</v>
      </c>
      <c r="FQ1059" s="1" t="s">
        <v>113</v>
      </c>
      <c r="FT1059" s="1" t="s">
        <v>111</v>
      </c>
      <c r="FW1059" s="1" t="s">
        <v>112</v>
      </c>
      <c r="FZ1059" s="1" t="s">
        <v>114</v>
      </c>
      <c r="GV1059" s="1" t="str">
        <f t="shared" si="1215"/>
        <v>b</v>
      </c>
      <c r="GY1059" s="1" t="str">
        <f t="shared" si="1216"/>
        <v>ab</v>
      </c>
      <c r="HB1059" s="1" t="str">
        <f t="shared" si="1217"/>
        <v>b</v>
      </c>
      <c r="HE1059" s="1" t="str">
        <f t="shared" si="1218"/>
        <v>g</v>
      </c>
      <c r="HH1059" s="1" t="str">
        <f t="shared" si="1219"/>
        <v>c</v>
      </c>
      <c r="NL1059" s="1" t="str">
        <f t="shared" si="1220"/>
        <v>d</v>
      </c>
      <c r="NO1059" s="1" t="str">
        <f t="shared" si="1221"/>
        <v>b</v>
      </c>
      <c r="NR1059" s="1" t="str">
        <f t="shared" si="1222"/>
        <v>b</v>
      </c>
      <c r="NU1059" s="1" t="str">
        <f t="shared" si="1223"/>
        <v>d</v>
      </c>
      <c r="NX1059" s="1" t="str">
        <f t="shared" si="1224"/>
        <v>d</v>
      </c>
      <c r="UB1059" s="1" t="str">
        <f t="shared" si="1225"/>
        <v>de</v>
      </c>
      <c r="UE1059" s="1" t="str">
        <f t="shared" si="1226"/>
        <v>ab</v>
      </c>
      <c r="UH1059" s="1" t="str">
        <f t="shared" si="1227"/>
        <v>b</v>
      </c>
      <c r="UK1059" s="1" t="str">
        <f t="shared" si="1228"/>
        <v>e</v>
      </c>
      <c r="UN1059" s="1" t="str">
        <f t="shared" si="1229"/>
        <v>c</v>
      </c>
    </row>
    <row r="1060" spans="32:560">
      <c r="AF1060" s="1" t="s">
        <v>120</v>
      </c>
      <c r="AI1060" s="1" t="s">
        <v>110</v>
      </c>
      <c r="AL1060" s="1" t="s">
        <v>120</v>
      </c>
      <c r="AO1060" s="1" t="s">
        <v>111</v>
      </c>
      <c r="AR1060" s="1" t="s">
        <v>106</v>
      </c>
      <c r="BZ1060" s="1" t="s">
        <v>114</v>
      </c>
      <c r="CC1060" s="1" t="s">
        <v>109</v>
      </c>
      <c r="CF1060" s="1" t="s">
        <v>120</v>
      </c>
      <c r="CI1060" s="1" t="s">
        <v>116</v>
      </c>
      <c r="CL1060" s="1" t="s">
        <v>106</v>
      </c>
      <c r="DT1060" s="1" t="s">
        <v>119</v>
      </c>
      <c r="DW1060" s="1" t="s">
        <v>111</v>
      </c>
      <c r="DZ1060" s="1" t="s">
        <v>114</v>
      </c>
      <c r="EC1060" s="1" t="s">
        <v>116</v>
      </c>
      <c r="EF1060" s="1" t="s">
        <v>106</v>
      </c>
      <c r="FN1060" s="1" t="s">
        <v>109</v>
      </c>
      <c r="FQ1060" s="1" t="s">
        <v>111</v>
      </c>
      <c r="FT1060" s="1" t="s">
        <v>115</v>
      </c>
      <c r="FW1060" s="1" t="s">
        <v>115</v>
      </c>
      <c r="FZ1060" s="1" t="s">
        <v>106</v>
      </c>
      <c r="GV1060" s="1" t="str">
        <f t="shared" si="1215"/>
        <v>c</v>
      </c>
      <c r="GY1060" s="1" t="str">
        <f t="shared" si="1216"/>
        <v>cde</v>
      </c>
      <c r="HB1060" s="1" t="str">
        <f t="shared" si="1217"/>
        <v>d</v>
      </c>
      <c r="HE1060" s="1" t="str">
        <f t="shared" si="1218"/>
        <v>cd</v>
      </c>
      <c r="HH1060" s="1" t="str">
        <f t="shared" si="1219"/>
        <v>a</v>
      </c>
      <c r="NL1060" s="1" t="str">
        <f t="shared" si="1220"/>
        <v>bcd</v>
      </c>
      <c r="NO1060" s="1" t="str">
        <f t="shared" si="1221"/>
        <v>b</v>
      </c>
      <c r="NR1060" s="1" t="str">
        <f t="shared" si="1222"/>
        <v>c</v>
      </c>
      <c r="NU1060" s="1" t="str">
        <f t="shared" si="1223"/>
        <v>cd</v>
      </c>
      <c r="NX1060" s="1" t="str">
        <f t="shared" si="1224"/>
        <v>a</v>
      </c>
      <c r="UB1060" s="1" t="str">
        <f t="shared" si="1225"/>
        <v>cde</v>
      </c>
      <c r="UE1060" s="1" t="str">
        <f t="shared" si="1226"/>
        <v>b</v>
      </c>
      <c r="UH1060" s="1" t="str">
        <f t="shared" si="1227"/>
        <v>de</v>
      </c>
      <c r="UK1060" s="1" t="str">
        <f t="shared" si="1228"/>
        <v>de</v>
      </c>
      <c r="UN1060" s="1" t="str">
        <f t="shared" si="1229"/>
        <v>a</v>
      </c>
    </row>
    <row r="1062" spans="33:685">
      <c r="AG1062" s="1">
        <f t="shared" ref="AG1062:AG1095" si="1230">AG366</f>
        <v>0</v>
      </c>
      <c r="AJ1062" s="6">
        <f t="shared" ref="AJ1062:AJ1095" si="1231">BO1062</f>
        <v>0</v>
      </c>
      <c r="AK1062" s="6"/>
      <c r="AL1062" s="6"/>
      <c r="AM1062" s="6">
        <f t="shared" ref="AM1062:AM1095" si="1232">CW1062</f>
        <v>0</v>
      </c>
      <c r="AN1062" s="6"/>
      <c r="AO1062" s="6"/>
      <c r="AP1062" s="6">
        <f t="shared" ref="AP1062:AP1095" si="1233">EE1062</f>
        <v>0</v>
      </c>
      <c r="AQ1062" s="6"/>
      <c r="AR1062" s="6"/>
      <c r="AS1062" s="6">
        <f t="shared" ref="AS1062:AS1095" si="1234">FM1062</f>
        <v>0</v>
      </c>
      <c r="BO1062" s="1">
        <f t="shared" ref="BO1062:BO1095" si="1235">BO366</f>
        <v>0</v>
      </c>
      <c r="CW1062" s="1">
        <f t="shared" ref="CW1062:CW1095" si="1236">CW366</f>
        <v>0</v>
      </c>
      <c r="EE1062" s="1">
        <f t="shared" ref="EE1062:EE1095" si="1237">EE366</f>
        <v>0</v>
      </c>
      <c r="FM1062" s="1">
        <f t="shared" ref="FM1062:FM1095" si="1238">FM366</f>
        <v>0</v>
      </c>
      <c r="GW1062" s="1">
        <f t="shared" ref="GW1062:GW1095" si="1239">GW366</f>
        <v>0</v>
      </c>
      <c r="GZ1062" s="6">
        <f t="shared" ref="GZ1062:GZ1095" si="1240">IE1062</f>
        <v>0</v>
      </c>
      <c r="HA1062" s="6"/>
      <c r="HB1062" s="6"/>
      <c r="HC1062" s="6">
        <f t="shared" ref="HC1062:HC1095" si="1241">JM1062</f>
        <v>0</v>
      </c>
      <c r="HD1062" s="6"/>
      <c r="HE1062" s="6"/>
      <c r="HF1062" s="6">
        <f t="shared" ref="HF1062:HF1095" si="1242">KU1062</f>
        <v>0</v>
      </c>
      <c r="HG1062" s="6"/>
      <c r="HH1062" s="6"/>
      <c r="HI1062" s="6">
        <f t="shared" ref="HI1062:HI1095" si="1243">MC1062</f>
        <v>0</v>
      </c>
      <c r="IE1062" s="1">
        <f t="shared" ref="IE1062:IE1095" si="1244">IE366</f>
        <v>0</v>
      </c>
      <c r="JM1062" s="1">
        <f t="shared" ref="JM1062:JM1095" si="1245">JM366</f>
        <v>0</v>
      </c>
      <c r="KU1062" s="1">
        <f t="shared" ref="KU1062:KU1095" si="1246">KU366</f>
        <v>0</v>
      </c>
      <c r="MC1062" s="1">
        <f t="shared" ref="MC1062:MC1095" si="1247">MC366</f>
        <v>0</v>
      </c>
      <c r="NM1062" s="1">
        <f t="shared" ref="NM1062:NM1095" si="1248">NM366</f>
        <v>0</v>
      </c>
      <c r="NP1062" s="6">
        <f t="shared" ref="NP1062:NP1095" si="1249">OU1062</f>
        <v>0</v>
      </c>
      <c r="NQ1062" s="6"/>
      <c r="NR1062" s="6"/>
      <c r="NS1062" s="6">
        <f t="shared" ref="NS1062:NS1095" si="1250">QC1062</f>
        <v>0</v>
      </c>
      <c r="NT1062" s="6"/>
      <c r="NU1062" s="6"/>
      <c r="NV1062" s="6">
        <f t="shared" ref="NV1062:NV1095" si="1251">RK1062</f>
        <v>0</v>
      </c>
      <c r="NW1062" s="6"/>
      <c r="NX1062" s="6"/>
      <c r="NY1062" s="6">
        <f t="shared" ref="NY1062:NY1095" si="1252">SS1062</f>
        <v>0</v>
      </c>
      <c r="OU1062" s="1">
        <f t="shared" ref="OU1062:OU1095" si="1253">OU366</f>
        <v>0</v>
      </c>
      <c r="QC1062" s="1">
        <f t="shared" ref="QC1062:QC1095" si="1254">QC366</f>
        <v>0</v>
      </c>
      <c r="RK1062" s="1">
        <f t="shared" ref="RK1062:RK1095" si="1255">RK366</f>
        <v>0</v>
      </c>
      <c r="SS1062" s="1">
        <f t="shared" ref="SS1062:SS1095" si="1256">SS366</f>
        <v>0</v>
      </c>
      <c r="UC1062" s="1">
        <f t="shared" ref="UC1062:UC1095" si="1257">UC366</f>
        <v>0</v>
      </c>
      <c r="UF1062" s="6">
        <f t="shared" ref="UF1062:UF1095" si="1258">VK1062</f>
        <v>0</v>
      </c>
      <c r="UG1062" s="6"/>
      <c r="UH1062" s="6"/>
      <c r="UI1062" s="6">
        <f t="shared" ref="UI1062:UI1095" si="1259">WS1062</f>
        <v>0</v>
      </c>
      <c r="UJ1062" s="6"/>
      <c r="UK1062" s="6"/>
      <c r="UL1062" s="6">
        <f t="shared" ref="UL1062:UL1095" si="1260">YA1062</f>
        <v>0</v>
      </c>
      <c r="UM1062" s="6"/>
      <c r="UN1062" s="6"/>
      <c r="UO1062" s="6">
        <f t="shared" ref="UO1062:UO1095" si="1261">ZI1062</f>
        <v>0</v>
      </c>
      <c r="VK1062" s="1">
        <f t="shared" ref="VK1062:VK1095" si="1262">VK366</f>
        <v>0</v>
      </c>
      <c r="WS1062" s="1">
        <f t="shared" ref="WS1062:WS1095" si="1263">WS366</f>
        <v>0</v>
      </c>
      <c r="YA1062" s="1">
        <f t="shared" ref="YA1062:YA1095" si="1264">YA366</f>
        <v>0</v>
      </c>
      <c r="ZI1062" s="1">
        <f t="shared" ref="ZI1062:ZI1095" si="1265">ZI366</f>
        <v>0</v>
      </c>
    </row>
    <row r="1063" spans="33:685">
      <c r="AG1063" s="1">
        <f t="shared" si="1230"/>
        <v>0.0127970749542963</v>
      </c>
      <c r="AJ1063" s="6">
        <f t="shared" si="1231"/>
        <v>0.013014055179594</v>
      </c>
      <c r="AM1063" s="6">
        <f t="shared" si="1232"/>
        <v>0.0416931890515594</v>
      </c>
      <c r="AP1063" s="6">
        <f t="shared" si="1233"/>
        <v>0.0520016508460586</v>
      </c>
      <c r="AS1063" s="6">
        <f t="shared" si="1234"/>
        <v>0.10586011342155</v>
      </c>
      <c r="BO1063" s="1">
        <f t="shared" si="1235"/>
        <v>0.013014055179594</v>
      </c>
      <c r="CW1063" s="1">
        <f t="shared" si="1236"/>
        <v>0.0416931890515594</v>
      </c>
      <c r="EE1063" s="1">
        <f t="shared" si="1237"/>
        <v>0.0520016508460586</v>
      </c>
      <c r="FM1063" s="1">
        <f t="shared" si="1238"/>
        <v>0.10586011342155</v>
      </c>
      <c r="GW1063" s="1">
        <f t="shared" si="1239"/>
        <v>0.013375295043273</v>
      </c>
      <c r="GZ1063" s="6">
        <f t="shared" si="1240"/>
        <v>0.0130718954248366</v>
      </c>
      <c r="HC1063" s="6">
        <f t="shared" si="1241"/>
        <v>0.042149292149292</v>
      </c>
      <c r="HF1063" s="6">
        <f t="shared" si="1242"/>
        <v>0.0529688167449808</v>
      </c>
      <c r="HI1063" s="6">
        <f t="shared" si="1243"/>
        <v>0.109689213893967</v>
      </c>
      <c r="IE1063" s="1">
        <f t="shared" si="1244"/>
        <v>0.0130718954248366</v>
      </c>
      <c r="JM1063" s="1">
        <f t="shared" si="1245"/>
        <v>0.042149292149292</v>
      </c>
      <c r="KU1063" s="1">
        <f t="shared" si="1246"/>
        <v>0.0529688167449808</v>
      </c>
      <c r="MC1063" s="1">
        <f t="shared" si="1247"/>
        <v>0.109689213893967</v>
      </c>
      <c r="NM1063" s="1">
        <f t="shared" si="1248"/>
        <v>0.0118597022457735</v>
      </c>
      <c r="NP1063" s="6">
        <f t="shared" si="1249"/>
        <v>0.0124470998257407</v>
      </c>
      <c r="NS1063" s="6">
        <f t="shared" si="1250"/>
        <v>0.0353927351754114</v>
      </c>
      <c r="NV1063" s="6">
        <f t="shared" si="1251"/>
        <v>0.0498366013071895</v>
      </c>
      <c r="NY1063" s="6">
        <f t="shared" si="1252"/>
        <v>0.09366391184573</v>
      </c>
      <c r="OU1063" s="1">
        <f t="shared" si="1253"/>
        <v>0.0124470998257407</v>
      </c>
      <c r="QC1063" s="1">
        <f t="shared" si="1254"/>
        <v>0.0353927351754114</v>
      </c>
      <c r="RK1063" s="1">
        <f t="shared" si="1255"/>
        <v>0.0498366013071895</v>
      </c>
      <c r="SS1063" s="1">
        <f t="shared" si="1256"/>
        <v>0.09366391184573</v>
      </c>
      <c r="UC1063" s="1">
        <f t="shared" si="1257"/>
        <v>0.0126486213002781</v>
      </c>
      <c r="UF1063" s="6">
        <f t="shared" si="1258"/>
        <v>0.0123893805309736</v>
      </c>
      <c r="UI1063" s="6">
        <f t="shared" si="1259"/>
        <v>0.0352941176470588</v>
      </c>
      <c r="UL1063" s="6">
        <f t="shared" si="1260"/>
        <v>0.0502867225408029</v>
      </c>
      <c r="UO1063" s="6">
        <f t="shared" si="1261"/>
        <v>0.0926193921852388</v>
      </c>
      <c r="VK1063" s="1">
        <f t="shared" si="1262"/>
        <v>0.0123893805309736</v>
      </c>
      <c r="WS1063" s="1">
        <f t="shared" si="1263"/>
        <v>0.0352941176470588</v>
      </c>
      <c r="YA1063" s="1">
        <f t="shared" si="1264"/>
        <v>0.0502867225408029</v>
      </c>
      <c r="ZI1063" s="1">
        <f t="shared" si="1265"/>
        <v>0.0926193921852388</v>
      </c>
    </row>
    <row r="1064" spans="33:685">
      <c r="AG1064" s="1">
        <f t="shared" si="1230"/>
        <v>0.0133725595078897</v>
      </c>
      <c r="AJ1064" s="6">
        <f t="shared" si="1231"/>
        <v>0.0137519460300986</v>
      </c>
      <c r="AM1064" s="6">
        <f t="shared" si="1232"/>
        <v>0.0420575865415722</v>
      </c>
      <c r="AP1064" s="6">
        <f t="shared" si="1233"/>
        <v>0.0534716679968076</v>
      </c>
      <c r="AS1064" s="6">
        <f t="shared" si="1234"/>
        <v>0.107861060329068</v>
      </c>
      <c r="BO1064" s="1">
        <f t="shared" si="1235"/>
        <v>0.0137519460300986</v>
      </c>
      <c r="CW1064" s="1">
        <f t="shared" si="1236"/>
        <v>0.0420575865415722</v>
      </c>
      <c r="EE1064" s="1">
        <f t="shared" si="1237"/>
        <v>0.0534716679968076</v>
      </c>
      <c r="FM1064" s="1">
        <f t="shared" si="1238"/>
        <v>0.107861060329068</v>
      </c>
      <c r="GW1064" s="1">
        <f t="shared" si="1239"/>
        <v>0.0127456186935741</v>
      </c>
      <c r="GZ1064" s="6">
        <f t="shared" si="1240"/>
        <v>0.0136915525703953</v>
      </c>
      <c r="HC1064" s="6">
        <f t="shared" si="1241"/>
        <v>0.0416931890515594</v>
      </c>
      <c r="HF1064" s="6">
        <f t="shared" si="1242"/>
        <v>0.050995024875622</v>
      </c>
      <c r="HI1064" s="6">
        <f t="shared" si="1243"/>
        <v>0.110074626865672</v>
      </c>
      <c r="IE1064" s="1">
        <f t="shared" si="1244"/>
        <v>0.0136915525703953</v>
      </c>
      <c r="JM1064" s="1">
        <f t="shared" si="1245"/>
        <v>0.0416931890515594</v>
      </c>
      <c r="KU1064" s="1">
        <f t="shared" si="1246"/>
        <v>0.050995024875622</v>
      </c>
      <c r="MC1064" s="1">
        <f t="shared" si="1247"/>
        <v>0.110074626865672</v>
      </c>
      <c r="NM1064" s="1">
        <f t="shared" si="1248"/>
        <v>0.0126488095238095</v>
      </c>
      <c r="NP1064" s="6">
        <f t="shared" si="1249"/>
        <v>0.0124050632911392</v>
      </c>
      <c r="NS1064" s="6">
        <f t="shared" si="1250"/>
        <v>0.0354848577546651</v>
      </c>
      <c r="NV1064" s="6">
        <f t="shared" si="1251"/>
        <v>0.0506381226842321</v>
      </c>
      <c r="NY1064" s="6">
        <f t="shared" si="1252"/>
        <v>0.0954979536152797</v>
      </c>
      <c r="OU1064" s="1">
        <f t="shared" si="1253"/>
        <v>0.0124050632911392</v>
      </c>
      <c r="QC1064" s="1">
        <f t="shared" si="1254"/>
        <v>0.0354848577546651</v>
      </c>
      <c r="RK1064" s="1">
        <f t="shared" si="1255"/>
        <v>0.0506381226842321</v>
      </c>
      <c r="SS1064" s="1">
        <f t="shared" si="1256"/>
        <v>0.0954979536152797</v>
      </c>
      <c r="UC1064" s="1">
        <f t="shared" si="1257"/>
        <v>0.0119106699751861</v>
      </c>
      <c r="UF1064" s="6">
        <f t="shared" si="1258"/>
        <v>0.0124657192720019</v>
      </c>
      <c r="UI1064" s="6">
        <f t="shared" si="1259"/>
        <v>0.0353474320241692</v>
      </c>
      <c r="UL1064" s="6">
        <f t="shared" si="1260"/>
        <v>0.0500841750841752</v>
      </c>
      <c r="UO1064" s="6">
        <f t="shared" si="1261"/>
        <v>0.0927246790299572</v>
      </c>
      <c r="VK1064" s="1">
        <f t="shared" si="1262"/>
        <v>0.0124657192720019</v>
      </c>
      <c r="WS1064" s="1">
        <f t="shared" si="1263"/>
        <v>0.0353474320241692</v>
      </c>
      <c r="YA1064" s="1">
        <f t="shared" si="1264"/>
        <v>0.0500841750841752</v>
      </c>
      <c r="ZI1064" s="1">
        <f t="shared" si="1265"/>
        <v>0.0927246790299572</v>
      </c>
    </row>
    <row r="1065" spans="33:685">
      <c r="AG1065" s="1">
        <f t="shared" si="1230"/>
        <v>0.0135099337748345</v>
      </c>
      <c r="AJ1065" s="6">
        <f t="shared" si="1231"/>
        <v>0.0128435653737478</v>
      </c>
      <c r="AM1065" s="6">
        <f t="shared" si="1232"/>
        <v>0.0419447092469018</v>
      </c>
      <c r="AP1065" s="6">
        <f t="shared" si="1233"/>
        <v>0.0509580105992662</v>
      </c>
      <c r="AS1065" s="6">
        <f t="shared" si="1234"/>
        <v>0.109947643979058</v>
      </c>
      <c r="BO1065" s="1">
        <f t="shared" si="1235"/>
        <v>0.0128435653737478</v>
      </c>
      <c r="CW1065" s="1">
        <f t="shared" si="1236"/>
        <v>0.0419447092469018</v>
      </c>
      <c r="EE1065" s="1">
        <f t="shared" si="1237"/>
        <v>0.0509580105992662</v>
      </c>
      <c r="FM1065" s="1">
        <f t="shared" si="1238"/>
        <v>0.109947643979058</v>
      </c>
      <c r="GW1065" s="1">
        <f t="shared" si="1239"/>
        <v>0.0128893662728249</v>
      </c>
      <c r="GZ1065" s="6">
        <f t="shared" si="1240"/>
        <v>0.0130992926381976</v>
      </c>
      <c r="HC1065" s="6">
        <f t="shared" si="1241"/>
        <v>0.0415726716081212</v>
      </c>
      <c r="HF1065" s="6">
        <f t="shared" si="1242"/>
        <v>0.0512820512820512</v>
      </c>
      <c r="HI1065" s="6">
        <f t="shared" si="1243"/>
        <v>0.107142857142857</v>
      </c>
      <c r="IE1065" s="1">
        <f t="shared" si="1244"/>
        <v>0.0130992926381976</v>
      </c>
      <c r="JM1065" s="1">
        <f t="shared" si="1245"/>
        <v>0.0415726716081212</v>
      </c>
      <c r="KU1065" s="1">
        <f t="shared" si="1246"/>
        <v>0.0512820512820512</v>
      </c>
      <c r="MC1065" s="1">
        <f t="shared" si="1247"/>
        <v>0.107142857142857</v>
      </c>
      <c r="NM1065" s="1">
        <f t="shared" si="1248"/>
        <v>0.0125031257814454</v>
      </c>
      <c r="NP1065" s="6">
        <f t="shared" si="1249"/>
        <v>0.0125754527162978</v>
      </c>
      <c r="NS1065" s="6">
        <f t="shared" si="1250"/>
        <v>0.0348629320619785</v>
      </c>
      <c r="NV1065" s="6">
        <f t="shared" si="1251"/>
        <v>0.0485847063793832</v>
      </c>
      <c r="NY1065" s="6">
        <f t="shared" si="1252"/>
        <v>0.0936227951153324</v>
      </c>
      <c r="OU1065" s="1">
        <f t="shared" si="1253"/>
        <v>0.0125754527162978</v>
      </c>
      <c r="QC1065" s="1">
        <f t="shared" si="1254"/>
        <v>0.0348629320619785</v>
      </c>
      <c r="RK1065" s="1">
        <f t="shared" si="1255"/>
        <v>0.0485847063793832</v>
      </c>
      <c r="SS1065" s="1">
        <f t="shared" si="1256"/>
        <v>0.0936227951153324</v>
      </c>
      <c r="UC1065" s="1">
        <f t="shared" si="1257"/>
        <v>0.0120693990445059</v>
      </c>
      <c r="UF1065" s="6">
        <f t="shared" si="1258"/>
        <v>0.0125944584382872</v>
      </c>
      <c r="UI1065" s="6">
        <f t="shared" si="1259"/>
        <v>0.0356155971753148</v>
      </c>
      <c r="UL1065" s="6">
        <f t="shared" si="1260"/>
        <v>0.0487156775907882</v>
      </c>
      <c r="UO1065" s="6">
        <f t="shared" si="1261"/>
        <v>0.0936170212765958</v>
      </c>
      <c r="VK1065" s="1">
        <f t="shared" si="1262"/>
        <v>0.0125944584382872</v>
      </c>
      <c r="WS1065" s="1">
        <f t="shared" si="1263"/>
        <v>0.0356155971753148</v>
      </c>
      <c r="YA1065" s="1">
        <f t="shared" si="1264"/>
        <v>0.0487156775907882</v>
      </c>
      <c r="ZI1065" s="1">
        <f t="shared" si="1265"/>
        <v>0.0936170212765958</v>
      </c>
    </row>
    <row r="1066" spans="33:685">
      <c r="AG1066" s="1">
        <f t="shared" si="1230"/>
        <v>0.0133904659882163</v>
      </c>
      <c r="AJ1066" s="6">
        <f t="shared" si="1231"/>
        <v>0.0136018833376929</v>
      </c>
      <c r="AM1066" s="6">
        <f t="shared" si="1232"/>
        <v>0.0416666666666668</v>
      </c>
      <c r="AP1066" s="6">
        <f t="shared" si="1233"/>
        <v>0.060126582278481</v>
      </c>
      <c r="AS1066" s="6">
        <f t="shared" si="1234"/>
        <v>0.110332749562172</v>
      </c>
      <c r="BO1066" s="1">
        <f t="shared" si="1235"/>
        <v>0.0136018833376929</v>
      </c>
      <c r="CW1066" s="1">
        <f t="shared" si="1236"/>
        <v>0.0416666666666668</v>
      </c>
      <c r="EE1066" s="1">
        <f t="shared" si="1237"/>
        <v>0.060126582278481</v>
      </c>
      <c r="FM1066" s="1">
        <f t="shared" si="1238"/>
        <v>0.110332749562172</v>
      </c>
      <c r="GW1066" s="1">
        <f t="shared" si="1239"/>
        <v>0.0130771283693621</v>
      </c>
      <c r="GZ1066" s="6">
        <f t="shared" si="1240"/>
        <v>0.0131953428201811</v>
      </c>
      <c r="HC1066" s="6">
        <f t="shared" si="1241"/>
        <v>0.0415045395590144</v>
      </c>
      <c r="HF1066" s="6">
        <f t="shared" si="1242"/>
        <v>0.0589922163047931</v>
      </c>
      <c r="HI1066" s="6">
        <f t="shared" si="1243"/>
        <v>0.111538461538462</v>
      </c>
      <c r="IE1066" s="1">
        <f t="shared" si="1244"/>
        <v>0.0131953428201811</v>
      </c>
      <c r="JM1066" s="1">
        <f t="shared" si="1245"/>
        <v>0.0415045395590144</v>
      </c>
      <c r="KU1066" s="1">
        <f t="shared" si="1246"/>
        <v>0.0589922163047931</v>
      </c>
      <c r="MC1066" s="1">
        <f t="shared" si="1247"/>
        <v>0.111538461538462</v>
      </c>
      <c r="NM1066" s="1">
        <f t="shared" si="1248"/>
        <v>0.012388503468781</v>
      </c>
      <c r="NP1066" s="6">
        <f t="shared" si="1249"/>
        <v>0.0129441624365482</v>
      </c>
      <c r="NS1066" s="6">
        <f t="shared" si="1250"/>
        <v>0.0355377008652657</v>
      </c>
      <c r="NV1066" s="6">
        <f t="shared" si="1251"/>
        <v>0.0534161490683231</v>
      </c>
      <c r="NY1066" s="6">
        <f t="shared" si="1252"/>
        <v>0.0952380952380952</v>
      </c>
      <c r="OU1066" s="1">
        <f t="shared" si="1253"/>
        <v>0.0129441624365482</v>
      </c>
      <c r="QC1066" s="1">
        <f t="shared" si="1254"/>
        <v>0.0355377008652657</v>
      </c>
      <c r="RK1066" s="1">
        <f t="shared" si="1255"/>
        <v>0.0534161490683231</v>
      </c>
      <c r="SS1066" s="1">
        <f t="shared" si="1256"/>
        <v>0.0952380952380952</v>
      </c>
      <c r="UC1066" s="1">
        <f t="shared" si="1257"/>
        <v>0.0121765601217656</v>
      </c>
      <c r="UF1066" s="6">
        <f t="shared" si="1258"/>
        <v>0.0127023661270237</v>
      </c>
      <c r="UI1066" s="6">
        <f t="shared" si="1259"/>
        <v>0.0354673880372707</v>
      </c>
      <c r="UL1066" s="6">
        <f t="shared" si="1260"/>
        <v>0.0532804931748128</v>
      </c>
      <c r="UO1066" s="6">
        <f t="shared" si="1261"/>
        <v>0.0959885386819485</v>
      </c>
      <c r="VK1066" s="1">
        <f t="shared" si="1262"/>
        <v>0.0127023661270237</v>
      </c>
      <c r="WS1066" s="1">
        <f t="shared" si="1263"/>
        <v>0.0354673880372707</v>
      </c>
      <c r="YA1066" s="1">
        <f t="shared" si="1264"/>
        <v>0.0532804931748128</v>
      </c>
      <c r="ZI1066" s="1">
        <f t="shared" si="1265"/>
        <v>0.0959885386819485</v>
      </c>
    </row>
    <row r="1067" spans="33:685">
      <c r="AG1067" s="1">
        <f t="shared" si="1230"/>
        <v>0.0134372480515991</v>
      </c>
      <c r="AJ1067" s="6">
        <f t="shared" si="1231"/>
        <v>0.0132330046704722</v>
      </c>
      <c r="AM1067" s="6">
        <f t="shared" si="1232"/>
        <v>0.0419668023802068</v>
      </c>
      <c r="AP1067" s="6">
        <f t="shared" si="1233"/>
        <v>0.0576027107157985</v>
      </c>
      <c r="AS1067" s="6">
        <f t="shared" si="1234"/>
        <v>0.109665427509294</v>
      </c>
      <c r="BO1067" s="1">
        <f t="shared" si="1235"/>
        <v>0.0132330046704722</v>
      </c>
      <c r="CW1067" s="1">
        <f t="shared" si="1236"/>
        <v>0.0419668023802068</v>
      </c>
      <c r="EE1067" s="1">
        <f t="shared" si="1237"/>
        <v>0.0576027107157985</v>
      </c>
      <c r="FM1067" s="1">
        <f t="shared" si="1238"/>
        <v>0.109665427509294</v>
      </c>
      <c r="GW1067" s="1">
        <f t="shared" si="1239"/>
        <v>0.0132731616671092</v>
      </c>
      <c r="GZ1067" s="6">
        <f t="shared" si="1240"/>
        <v>0.0135841170323928</v>
      </c>
      <c r="HC1067" s="6">
        <f t="shared" si="1241"/>
        <v>0.0422989990313207</v>
      </c>
      <c r="HF1067" s="6">
        <f t="shared" si="1242"/>
        <v>0.059882935614588</v>
      </c>
      <c r="HI1067" s="6">
        <f t="shared" si="1243"/>
        <v>0.111524163568773</v>
      </c>
      <c r="IE1067" s="1">
        <f t="shared" si="1244"/>
        <v>0.0135841170323928</v>
      </c>
      <c r="JM1067" s="1">
        <f t="shared" si="1245"/>
        <v>0.0422989990313207</v>
      </c>
      <c r="KU1067" s="1">
        <f t="shared" si="1246"/>
        <v>0.059882935614588</v>
      </c>
      <c r="MC1067" s="1">
        <f t="shared" si="1247"/>
        <v>0.111524163568773</v>
      </c>
      <c r="NM1067" s="1">
        <f t="shared" si="1248"/>
        <v>0.0121951219512195</v>
      </c>
      <c r="NP1067" s="6">
        <f t="shared" si="1249"/>
        <v>0.0131279979803079</v>
      </c>
      <c r="NS1067" s="6">
        <f t="shared" si="1250"/>
        <v>0.0352941176470588</v>
      </c>
      <c r="NV1067" s="6">
        <f t="shared" si="1251"/>
        <v>0.0518579011841568</v>
      </c>
      <c r="NY1067" s="6">
        <f t="shared" si="1252"/>
        <v>0.0961002785515321</v>
      </c>
      <c r="OU1067" s="1">
        <f t="shared" si="1253"/>
        <v>0.0131279979803079</v>
      </c>
      <c r="QC1067" s="1">
        <f t="shared" si="1254"/>
        <v>0.0352941176470588</v>
      </c>
      <c r="RK1067" s="1">
        <f t="shared" si="1255"/>
        <v>0.0518579011841568</v>
      </c>
      <c r="SS1067" s="1">
        <f t="shared" si="1256"/>
        <v>0.0961002785515321</v>
      </c>
      <c r="UC1067" s="1">
        <f t="shared" si="1257"/>
        <v>0.0120633324956019</v>
      </c>
      <c r="UF1067" s="6">
        <f t="shared" si="1258"/>
        <v>0.012715033657442</v>
      </c>
      <c r="UI1067" s="6">
        <f t="shared" si="1259"/>
        <v>0.0352004897459443</v>
      </c>
      <c r="UL1067" s="6">
        <f t="shared" si="1260"/>
        <v>0.0548986486486486</v>
      </c>
      <c r="UO1067" s="6">
        <f t="shared" si="1261"/>
        <v>0.0962099125364432</v>
      </c>
      <c r="VK1067" s="1">
        <f t="shared" si="1262"/>
        <v>0.012715033657442</v>
      </c>
      <c r="WS1067" s="1">
        <f t="shared" si="1263"/>
        <v>0.0352004897459443</v>
      </c>
      <c r="YA1067" s="1">
        <f t="shared" si="1264"/>
        <v>0.0548986486486486</v>
      </c>
      <c r="ZI1067" s="1">
        <f t="shared" si="1265"/>
        <v>0.0962099125364432</v>
      </c>
    </row>
    <row r="1068" spans="33:685">
      <c r="AG1068" s="1">
        <f t="shared" si="1230"/>
        <v>0.0129355860612462</v>
      </c>
      <c r="AJ1068" s="6">
        <f t="shared" si="1231"/>
        <v>0.0134575569358177</v>
      </c>
      <c r="AM1068" s="6">
        <f t="shared" si="1232"/>
        <v>0.0416530009839292</v>
      </c>
      <c r="AP1068" s="6">
        <f t="shared" si="1233"/>
        <v>0.0597262546661136</v>
      </c>
      <c r="AS1068" s="6">
        <f t="shared" si="1234"/>
        <v>0.108778625954198</v>
      </c>
      <c r="BO1068" s="1">
        <f t="shared" si="1235"/>
        <v>0.0134575569358177</v>
      </c>
      <c r="CW1068" s="1">
        <f t="shared" si="1236"/>
        <v>0.0416530009839292</v>
      </c>
      <c r="EE1068" s="1">
        <f t="shared" si="1237"/>
        <v>0.0597262546661136</v>
      </c>
      <c r="FM1068" s="1">
        <f t="shared" si="1238"/>
        <v>0.108778625954198</v>
      </c>
      <c r="GW1068" s="1">
        <f t="shared" si="1239"/>
        <v>0.0131648235913639</v>
      </c>
      <c r="GZ1068" s="6">
        <f t="shared" si="1240"/>
        <v>0.0127670661803023</v>
      </c>
      <c r="HC1068" s="6">
        <f t="shared" si="1241"/>
        <v>0.0417996171027442</v>
      </c>
      <c r="HF1068" s="6">
        <f t="shared" si="1242"/>
        <v>0.0578902229845627</v>
      </c>
      <c r="HI1068" s="6">
        <f t="shared" si="1243"/>
        <v>0.107954545454545</v>
      </c>
      <c r="IE1068" s="1">
        <f t="shared" si="1244"/>
        <v>0.0127670661803023</v>
      </c>
      <c r="JM1068" s="1">
        <f t="shared" si="1245"/>
        <v>0.0417996171027442</v>
      </c>
      <c r="KU1068" s="1">
        <f t="shared" si="1246"/>
        <v>0.0578902229845627</v>
      </c>
      <c r="MC1068" s="1">
        <f t="shared" si="1247"/>
        <v>0.107954545454545</v>
      </c>
      <c r="NM1068" s="1">
        <f t="shared" si="1248"/>
        <v>0.0120270608869957</v>
      </c>
      <c r="NP1068" s="6">
        <f t="shared" si="1249"/>
        <v>0.0123270440251573</v>
      </c>
      <c r="NS1068" s="6">
        <f t="shared" si="1250"/>
        <v>0.0354173082845705</v>
      </c>
      <c r="NV1068" s="6">
        <f t="shared" si="1251"/>
        <v>0.0542907180385289</v>
      </c>
      <c r="NY1068" s="6">
        <f t="shared" si="1252"/>
        <v>0.0946327683615819</v>
      </c>
      <c r="OU1068" s="1">
        <f t="shared" si="1253"/>
        <v>0.0123270440251573</v>
      </c>
      <c r="QC1068" s="1">
        <f t="shared" si="1254"/>
        <v>0.0354173082845705</v>
      </c>
      <c r="RK1068" s="1">
        <f t="shared" si="1255"/>
        <v>0.0542907180385289</v>
      </c>
      <c r="SS1068" s="1">
        <f t="shared" si="1256"/>
        <v>0.0946327683615819</v>
      </c>
      <c r="UC1068" s="1">
        <f t="shared" si="1257"/>
        <v>0.012192087583976</v>
      </c>
      <c r="UF1068" s="6">
        <f t="shared" si="1258"/>
        <v>0.0130784708249498</v>
      </c>
      <c r="UI1068" s="6">
        <f t="shared" si="1259"/>
        <v>0.035007610350076</v>
      </c>
      <c r="UL1068" s="6">
        <f t="shared" si="1260"/>
        <v>0.0528955768353854</v>
      </c>
      <c r="UO1068" s="6">
        <f t="shared" si="1261"/>
        <v>0.0972017673048601</v>
      </c>
      <c r="VK1068" s="1">
        <f t="shared" si="1262"/>
        <v>0.0130784708249498</v>
      </c>
      <c r="WS1068" s="1">
        <f t="shared" si="1263"/>
        <v>0.035007610350076</v>
      </c>
      <c r="YA1068" s="1">
        <f t="shared" si="1264"/>
        <v>0.0528955768353854</v>
      </c>
      <c r="ZI1068" s="1">
        <f t="shared" si="1265"/>
        <v>0.0972017673048601</v>
      </c>
    </row>
    <row r="1069" spans="33:685">
      <c r="AG1069" s="1">
        <f t="shared" si="1230"/>
        <v>0.0134026258205691</v>
      </c>
      <c r="AJ1069" s="6">
        <f t="shared" si="1231"/>
        <v>0.014004847831942</v>
      </c>
      <c r="AM1069" s="6">
        <f t="shared" si="1232"/>
        <v>0.0401993355481727</v>
      </c>
      <c r="AP1069" s="6">
        <f t="shared" si="1233"/>
        <v>0.051538154214942</v>
      </c>
      <c r="AS1069" s="6">
        <f t="shared" si="1234"/>
        <v>0.108055009823183</v>
      </c>
      <c r="BO1069" s="1">
        <f t="shared" si="1235"/>
        <v>0.014004847831942</v>
      </c>
      <c r="CW1069" s="1">
        <f t="shared" si="1236"/>
        <v>0.0401993355481727</v>
      </c>
      <c r="EE1069" s="1">
        <f t="shared" si="1237"/>
        <v>0.051538154214942</v>
      </c>
      <c r="FM1069" s="1">
        <f t="shared" si="1238"/>
        <v>0.108055009823183</v>
      </c>
      <c r="GW1069" s="1">
        <f t="shared" si="1239"/>
        <v>0.0136247516321317</v>
      </c>
      <c r="GZ1069" s="6">
        <f t="shared" si="1240"/>
        <v>0.0142777155655096</v>
      </c>
      <c r="HC1069" s="6">
        <f t="shared" si="1241"/>
        <v>0.0405827263267429</v>
      </c>
      <c r="HF1069" s="6">
        <f t="shared" si="1242"/>
        <v>0.0530546623794213</v>
      </c>
      <c r="HI1069" s="6">
        <f t="shared" si="1243"/>
        <v>0.106986899563319</v>
      </c>
      <c r="IE1069" s="1">
        <f t="shared" si="1244"/>
        <v>0.0142777155655096</v>
      </c>
      <c r="JM1069" s="1">
        <f t="shared" si="1245"/>
        <v>0.0405827263267429</v>
      </c>
      <c r="KU1069" s="1">
        <f t="shared" si="1246"/>
        <v>0.0530546623794213</v>
      </c>
      <c r="MC1069" s="1">
        <f t="shared" si="1247"/>
        <v>0.106986899563319</v>
      </c>
      <c r="NM1069" s="1">
        <f t="shared" si="1248"/>
        <v>0.0121982210927573</v>
      </c>
      <c r="NP1069" s="6">
        <f t="shared" si="1249"/>
        <v>0.013401559454191</v>
      </c>
      <c r="NS1069" s="6">
        <f t="shared" si="1250"/>
        <v>0.0354090354090355</v>
      </c>
      <c r="NV1069" s="6">
        <f t="shared" si="1251"/>
        <v>0.0497427101200685</v>
      </c>
      <c r="NY1069" s="6">
        <f t="shared" si="1252"/>
        <v>0.0974930362116992</v>
      </c>
      <c r="OU1069" s="1">
        <f t="shared" si="1253"/>
        <v>0.013401559454191</v>
      </c>
      <c r="QC1069" s="1">
        <f t="shared" si="1254"/>
        <v>0.0354090354090355</v>
      </c>
      <c r="RK1069" s="1">
        <f t="shared" si="1255"/>
        <v>0.0497427101200685</v>
      </c>
      <c r="SS1069" s="1">
        <f t="shared" si="1256"/>
        <v>0.0974930362116992</v>
      </c>
      <c r="UC1069" s="1">
        <f t="shared" si="1257"/>
        <v>0.0128947368421052</v>
      </c>
      <c r="UF1069" s="6">
        <f t="shared" si="1258"/>
        <v>0.0133065528496109</v>
      </c>
      <c r="UI1069" s="6">
        <f t="shared" si="1259"/>
        <v>0.0354767184035476</v>
      </c>
      <c r="UL1069" s="6">
        <f t="shared" si="1260"/>
        <v>0.0520231213872832</v>
      </c>
      <c r="UO1069" s="6">
        <f t="shared" si="1261"/>
        <v>0.0992700729927008</v>
      </c>
      <c r="VK1069" s="1">
        <f t="shared" si="1262"/>
        <v>0.0133065528496109</v>
      </c>
      <c r="WS1069" s="1">
        <f t="shared" si="1263"/>
        <v>0.0354767184035476</v>
      </c>
      <c r="YA1069" s="1">
        <f t="shared" si="1264"/>
        <v>0.0520231213872832</v>
      </c>
      <c r="ZI1069" s="1">
        <f t="shared" si="1265"/>
        <v>0.0992700729927008</v>
      </c>
    </row>
    <row r="1070" spans="33:685">
      <c r="AG1070" s="1">
        <f t="shared" si="1230"/>
        <v>0.0141265960336866</v>
      </c>
      <c r="AJ1070" s="6">
        <f t="shared" si="1231"/>
        <v>0.0144733315465023</v>
      </c>
      <c r="AM1070" s="6">
        <f t="shared" si="1232"/>
        <v>0.0401554404145079</v>
      </c>
      <c r="AP1070" s="6">
        <f t="shared" si="1233"/>
        <v>0.0533980582524272</v>
      </c>
      <c r="AS1070" s="6">
        <f t="shared" si="1234"/>
        <v>0.108651911468813</v>
      </c>
      <c r="BO1070" s="1">
        <f t="shared" si="1235"/>
        <v>0.0144733315465023</v>
      </c>
      <c r="CW1070" s="1">
        <f t="shared" si="1236"/>
        <v>0.0401554404145079</v>
      </c>
      <c r="EE1070" s="1">
        <f t="shared" si="1237"/>
        <v>0.0533980582524272</v>
      </c>
      <c r="FM1070" s="1">
        <f t="shared" si="1238"/>
        <v>0.108651911468813</v>
      </c>
      <c r="GW1070" s="1">
        <f t="shared" si="1239"/>
        <v>0.0133704735376044</v>
      </c>
      <c r="GZ1070" s="6">
        <f t="shared" si="1240"/>
        <v>0.0146692499308055</v>
      </c>
      <c r="HC1070" s="6">
        <f t="shared" si="1241"/>
        <v>0.0418760469011724</v>
      </c>
      <c r="HF1070" s="6">
        <f t="shared" si="1242"/>
        <v>0.0534511784511784</v>
      </c>
      <c r="HI1070" s="6">
        <f t="shared" si="1243"/>
        <v>0.111358574610245</v>
      </c>
      <c r="IE1070" s="1">
        <f t="shared" si="1244"/>
        <v>0.0146692499308055</v>
      </c>
      <c r="JM1070" s="1">
        <f t="shared" si="1245"/>
        <v>0.0418760469011724</v>
      </c>
      <c r="KU1070" s="1">
        <f t="shared" si="1246"/>
        <v>0.0534511784511784</v>
      </c>
      <c r="MC1070" s="1">
        <f t="shared" si="1247"/>
        <v>0.111358574610245</v>
      </c>
      <c r="NM1070" s="1">
        <f t="shared" si="1248"/>
        <v>0.0127518490181077</v>
      </c>
      <c r="NP1070" s="6">
        <f t="shared" si="1249"/>
        <v>0.0130434782608696</v>
      </c>
      <c r="NS1070" s="6">
        <f t="shared" si="1250"/>
        <v>0.0371075166508088</v>
      </c>
      <c r="NV1070" s="6">
        <f t="shared" si="1251"/>
        <v>0.0489174017642343</v>
      </c>
      <c r="NY1070" s="6">
        <f t="shared" si="1252"/>
        <v>0.0934844192634561</v>
      </c>
      <c r="OU1070" s="1">
        <f t="shared" si="1253"/>
        <v>0.0130434782608696</v>
      </c>
      <c r="QC1070" s="1">
        <f t="shared" si="1254"/>
        <v>0.0371075166508088</v>
      </c>
      <c r="RK1070" s="1">
        <f t="shared" si="1255"/>
        <v>0.0489174017642343</v>
      </c>
      <c r="SS1070" s="1">
        <f t="shared" si="1256"/>
        <v>0.0934844192634561</v>
      </c>
      <c r="UC1070" s="1">
        <f t="shared" si="1257"/>
        <v>0.0130787339785507</v>
      </c>
      <c r="UF1070" s="6">
        <f t="shared" si="1258"/>
        <v>0.0130702836004931</v>
      </c>
      <c r="UI1070" s="6">
        <f t="shared" si="1259"/>
        <v>0.0353018805674695</v>
      </c>
      <c r="UL1070" s="6">
        <f t="shared" si="1260"/>
        <v>0.0496661101836394</v>
      </c>
      <c r="UO1070" s="6">
        <f t="shared" si="1261"/>
        <v>0.0935672514619883</v>
      </c>
      <c r="VK1070" s="1">
        <f t="shared" si="1262"/>
        <v>0.0130702836004931</v>
      </c>
      <c r="WS1070" s="1">
        <f t="shared" si="1263"/>
        <v>0.0353018805674695</v>
      </c>
      <c r="YA1070" s="1">
        <f t="shared" si="1264"/>
        <v>0.0496661101836394</v>
      </c>
      <c r="ZI1070" s="1">
        <f t="shared" si="1265"/>
        <v>0.0935672514619883</v>
      </c>
    </row>
    <row r="1071" spans="33:685">
      <c r="AG1071" s="1">
        <f t="shared" si="1230"/>
        <v>0.0138662316476346</v>
      </c>
      <c r="AJ1071" s="6">
        <f t="shared" si="1231"/>
        <v>0.014512227895727</v>
      </c>
      <c r="AM1071" s="6">
        <f t="shared" si="1232"/>
        <v>0.0431438127090301</v>
      </c>
      <c r="AP1071" s="6">
        <f t="shared" si="1233"/>
        <v>0.0529166666666668</v>
      </c>
      <c r="AS1071" s="6">
        <f t="shared" si="1234"/>
        <v>0.109533468559838</v>
      </c>
      <c r="BO1071" s="1">
        <f t="shared" si="1235"/>
        <v>0.014512227895727</v>
      </c>
      <c r="CW1071" s="1">
        <f t="shared" si="1236"/>
        <v>0.0431438127090301</v>
      </c>
      <c r="EE1071" s="1">
        <f t="shared" si="1237"/>
        <v>0.0529166666666668</v>
      </c>
      <c r="FM1071" s="1">
        <f t="shared" si="1238"/>
        <v>0.109533468559838</v>
      </c>
      <c r="GW1071" s="1">
        <f t="shared" si="1239"/>
        <v>0.0135249366018597</v>
      </c>
      <c r="GZ1071" s="6">
        <f t="shared" si="1240"/>
        <v>0.0147018030513177</v>
      </c>
      <c r="HC1071" s="6">
        <f t="shared" si="1241"/>
        <v>0.0402238544945785</v>
      </c>
      <c r="HF1071" s="6">
        <f t="shared" si="1242"/>
        <v>0.0530645824763471</v>
      </c>
      <c r="HI1071" s="6">
        <f t="shared" si="1243"/>
        <v>0.105855855855856</v>
      </c>
      <c r="IE1071" s="1">
        <f t="shared" si="1244"/>
        <v>0.0147018030513177</v>
      </c>
      <c r="JM1071" s="1">
        <f t="shared" si="1245"/>
        <v>0.0402238544945785</v>
      </c>
      <c r="KU1071" s="1">
        <f t="shared" si="1246"/>
        <v>0.0530645824763471</v>
      </c>
      <c r="MC1071" s="1">
        <f t="shared" si="1247"/>
        <v>0.105855855855856</v>
      </c>
      <c r="NM1071" s="1">
        <f t="shared" si="1248"/>
        <v>0.01225427623181</v>
      </c>
      <c r="NP1071" s="6">
        <f t="shared" si="1249"/>
        <v>0.0134907251264755</v>
      </c>
      <c r="NS1071" s="6">
        <f t="shared" si="1250"/>
        <v>0.036979969183359</v>
      </c>
      <c r="NV1071" s="6">
        <f t="shared" si="1251"/>
        <v>0.0509473684210526</v>
      </c>
      <c r="NY1071" s="6">
        <f t="shared" si="1252"/>
        <v>0.100729927007299</v>
      </c>
      <c r="OU1071" s="1">
        <f t="shared" si="1253"/>
        <v>0.0134907251264755</v>
      </c>
      <c r="QC1071" s="1">
        <f t="shared" si="1254"/>
        <v>0.036979969183359</v>
      </c>
      <c r="RK1071" s="1">
        <f t="shared" si="1255"/>
        <v>0.0509473684210526</v>
      </c>
      <c r="SS1071" s="1">
        <f t="shared" si="1256"/>
        <v>0.100729927007299</v>
      </c>
      <c r="UC1071" s="1">
        <f t="shared" si="1257"/>
        <v>0.0118079244292836</v>
      </c>
      <c r="UF1071" s="6">
        <f t="shared" si="1258"/>
        <v>0.0135467980295567</v>
      </c>
      <c r="UI1071" s="6">
        <f t="shared" si="1259"/>
        <v>0.0359758038841134</v>
      </c>
      <c r="UL1071" s="6">
        <f t="shared" si="1260"/>
        <v>0.0515418502202643</v>
      </c>
      <c r="UO1071" s="6">
        <f t="shared" si="1261"/>
        <v>0.0977443609022557</v>
      </c>
      <c r="VK1071" s="1">
        <f t="shared" si="1262"/>
        <v>0.0135467980295567</v>
      </c>
      <c r="WS1071" s="1">
        <f t="shared" si="1263"/>
        <v>0.0359758038841134</v>
      </c>
      <c r="YA1071" s="1">
        <f t="shared" si="1264"/>
        <v>0.0515418502202643</v>
      </c>
      <c r="ZI1071" s="1">
        <f t="shared" si="1265"/>
        <v>0.0977443609022557</v>
      </c>
    </row>
    <row r="1072" spans="33:685">
      <c r="AG1072" s="1">
        <f t="shared" si="1230"/>
        <v>0.0201398601398601</v>
      </c>
      <c r="AJ1072" s="6">
        <f t="shared" si="1231"/>
        <v>0.022493751735629</v>
      </c>
      <c r="AM1072" s="6">
        <f t="shared" si="1232"/>
        <v>0.0670995670995671</v>
      </c>
      <c r="AP1072" s="6">
        <f t="shared" si="1233"/>
        <v>0.118212669683258</v>
      </c>
      <c r="AS1072" s="6">
        <f t="shared" si="1234"/>
        <v>0.12536443148688</v>
      </c>
      <c r="BO1072" s="1">
        <f t="shared" si="1235"/>
        <v>0.022493751735629</v>
      </c>
      <c r="CW1072" s="1">
        <f t="shared" si="1236"/>
        <v>0.0670995670995671</v>
      </c>
      <c r="EE1072" s="1">
        <f t="shared" si="1237"/>
        <v>0.118212669683258</v>
      </c>
      <c r="FM1072" s="1">
        <f t="shared" si="1238"/>
        <v>0.12536443148688</v>
      </c>
      <c r="GW1072" s="1">
        <f t="shared" si="1239"/>
        <v>0.0210772833723654</v>
      </c>
      <c r="GZ1072" s="6">
        <f t="shared" si="1240"/>
        <v>0.0216700375613985</v>
      </c>
      <c r="HC1072" s="6">
        <f t="shared" si="1241"/>
        <v>0.0671669793621013</v>
      </c>
      <c r="HF1072" s="6">
        <f t="shared" si="1242"/>
        <v>0.119852489244007</v>
      </c>
      <c r="HI1072" s="6">
        <f t="shared" si="1243"/>
        <v>0.12012987012987</v>
      </c>
      <c r="IE1072" s="1">
        <f t="shared" si="1244"/>
        <v>0.0216700375613985</v>
      </c>
      <c r="JM1072" s="1">
        <f t="shared" si="1245"/>
        <v>0.0671669793621013</v>
      </c>
      <c r="KU1072" s="1">
        <f t="shared" si="1246"/>
        <v>0.119852489244007</v>
      </c>
      <c r="MC1072" s="1">
        <f t="shared" si="1247"/>
        <v>0.12012987012987</v>
      </c>
      <c r="NM1072" s="1">
        <f t="shared" si="1248"/>
        <v>0.0201096892138938</v>
      </c>
      <c r="NP1072" s="6">
        <f t="shared" si="1249"/>
        <v>0.0215269086357946</v>
      </c>
      <c r="NS1072" s="6">
        <f t="shared" si="1250"/>
        <v>0.0549378678875081</v>
      </c>
      <c r="NV1072" s="6">
        <f t="shared" si="1251"/>
        <v>0.106553010122536</v>
      </c>
      <c r="NY1072" s="6">
        <f t="shared" si="1252"/>
        <v>0.125663716814159</v>
      </c>
      <c r="OU1072" s="1">
        <f t="shared" si="1253"/>
        <v>0.0215269086357946</v>
      </c>
      <c r="QC1072" s="1">
        <f t="shared" si="1254"/>
        <v>0.0549378678875081</v>
      </c>
      <c r="RK1072" s="1">
        <f t="shared" si="1255"/>
        <v>0.106553010122536</v>
      </c>
      <c r="SS1072" s="1">
        <f t="shared" si="1256"/>
        <v>0.125663716814159</v>
      </c>
      <c r="UC1072" s="1">
        <f t="shared" si="1257"/>
        <v>0.0202757502027575</v>
      </c>
      <c r="UF1072" s="6">
        <f t="shared" si="1258"/>
        <v>0.0212270256277506</v>
      </c>
      <c r="UI1072" s="6">
        <f t="shared" si="1259"/>
        <v>0.0560683760683759</v>
      </c>
      <c r="UL1072" s="6">
        <f t="shared" si="1260"/>
        <v>0.104469273743017</v>
      </c>
      <c r="UO1072" s="6">
        <f t="shared" si="1261"/>
        <v>0.122137404580153</v>
      </c>
      <c r="VK1072" s="1">
        <f t="shared" si="1262"/>
        <v>0.0212270256277506</v>
      </c>
      <c r="WS1072" s="1">
        <f t="shared" si="1263"/>
        <v>0.0560683760683759</v>
      </c>
      <c r="YA1072" s="1">
        <f t="shared" si="1264"/>
        <v>0.104469273743017</v>
      </c>
      <c r="ZI1072" s="1">
        <f t="shared" si="1265"/>
        <v>0.122137404580153</v>
      </c>
    </row>
    <row r="1073" spans="33:685">
      <c r="AG1073" s="1">
        <f t="shared" si="1230"/>
        <v>0.0210235131396959</v>
      </c>
      <c r="AJ1073" s="6">
        <f t="shared" si="1231"/>
        <v>0.0223616034905917</v>
      </c>
      <c r="AM1073" s="6">
        <f t="shared" si="1232"/>
        <v>0.0671378091872792</v>
      </c>
      <c r="AP1073" s="6">
        <f t="shared" si="1233"/>
        <v>0.114222954420648</v>
      </c>
      <c r="AS1073" s="6">
        <f t="shared" si="1234"/>
        <v>0.123456790123457</v>
      </c>
      <c r="BO1073" s="1">
        <f t="shared" si="1235"/>
        <v>0.0223616034905917</v>
      </c>
      <c r="CW1073" s="1">
        <f t="shared" si="1236"/>
        <v>0.0671378091872792</v>
      </c>
      <c r="EE1073" s="1">
        <f t="shared" si="1237"/>
        <v>0.114222954420648</v>
      </c>
      <c r="FM1073" s="1">
        <f t="shared" si="1238"/>
        <v>0.123456790123457</v>
      </c>
      <c r="GW1073" s="1">
        <f t="shared" si="1239"/>
        <v>0.0205655526992288</v>
      </c>
      <c r="GZ1073" s="6">
        <f t="shared" si="1240"/>
        <v>0.0223542727787209</v>
      </c>
      <c r="HC1073" s="6">
        <f t="shared" si="1241"/>
        <v>0.0695303967965052</v>
      </c>
      <c r="HF1073" s="6">
        <f t="shared" si="1242"/>
        <v>0.118881118881119</v>
      </c>
      <c r="HI1073" s="6">
        <f t="shared" si="1243"/>
        <v>0.11913357400722</v>
      </c>
      <c r="IE1073" s="1">
        <f t="shared" si="1244"/>
        <v>0.0223542727787209</v>
      </c>
      <c r="JM1073" s="1">
        <f t="shared" si="1245"/>
        <v>0.0695303967965052</v>
      </c>
      <c r="KU1073" s="1">
        <f t="shared" si="1246"/>
        <v>0.118881118881119</v>
      </c>
      <c r="MC1073" s="1">
        <f t="shared" si="1247"/>
        <v>0.11913357400722</v>
      </c>
      <c r="NM1073" s="1">
        <f t="shared" si="1248"/>
        <v>0.0198952879581152</v>
      </c>
      <c r="NP1073" s="6">
        <f t="shared" si="1249"/>
        <v>0.0211180124223603</v>
      </c>
      <c r="NS1073" s="6">
        <f t="shared" si="1250"/>
        <v>0.0571236559139783</v>
      </c>
      <c r="NV1073" s="6">
        <f t="shared" si="1251"/>
        <v>0.108743169398907</v>
      </c>
      <c r="NY1073" s="6">
        <f t="shared" si="1252"/>
        <v>0.125</v>
      </c>
      <c r="OU1073" s="1">
        <f t="shared" si="1253"/>
        <v>0.0211180124223603</v>
      </c>
      <c r="QC1073" s="1">
        <f t="shared" si="1254"/>
        <v>0.0571236559139783</v>
      </c>
      <c r="RK1073" s="1">
        <f t="shared" si="1255"/>
        <v>0.108743169398907</v>
      </c>
      <c r="SS1073" s="1">
        <f t="shared" si="1256"/>
        <v>0.125</v>
      </c>
      <c r="UC1073" s="1">
        <f t="shared" si="1257"/>
        <v>0.0203970628229535</v>
      </c>
      <c r="UF1073" s="6">
        <f t="shared" si="1258"/>
        <v>0.0215605749486653</v>
      </c>
      <c r="UI1073" s="6">
        <f t="shared" si="1259"/>
        <v>0.0581600281988016</v>
      </c>
      <c r="UL1073" s="6">
        <f t="shared" si="1260"/>
        <v>0.104779411764706</v>
      </c>
      <c r="UO1073" s="6">
        <f t="shared" si="1261"/>
        <v>0.125244618395303</v>
      </c>
      <c r="VK1073" s="1">
        <f t="shared" si="1262"/>
        <v>0.0215605749486653</v>
      </c>
      <c r="WS1073" s="1">
        <f t="shared" si="1263"/>
        <v>0.0581600281988016</v>
      </c>
      <c r="YA1073" s="1">
        <f t="shared" si="1264"/>
        <v>0.104779411764706</v>
      </c>
      <c r="ZI1073" s="1">
        <f t="shared" si="1265"/>
        <v>0.125244618395303</v>
      </c>
    </row>
    <row r="1074" spans="33:685">
      <c r="AG1074" s="1">
        <f t="shared" si="1230"/>
        <v>0.0211685012701101</v>
      </c>
      <c r="AJ1074" s="6">
        <f t="shared" si="1231"/>
        <v>0.0216854241010157</v>
      </c>
      <c r="AM1074" s="6">
        <f t="shared" si="1232"/>
        <v>0.0704379562043796</v>
      </c>
      <c r="AP1074" s="6">
        <f t="shared" si="1233"/>
        <v>0.116647791619479</v>
      </c>
      <c r="AS1074" s="6">
        <f t="shared" si="1234"/>
        <v>0.115987460815047</v>
      </c>
      <c r="BO1074" s="1">
        <f t="shared" si="1235"/>
        <v>0.0216854241010157</v>
      </c>
      <c r="CW1074" s="1">
        <f t="shared" si="1236"/>
        <v>0.0704379562043796</v>
      </c>
      <c r="EE1074" s="1">
        <f t="shared" si="1237"/>
        <v>0.116647791619479</v>
      </c>
      <c r="FM1074" s="1">
        <f t="shared" si="1238"/>
        <v>0.115987460815047</v>
      </c>
      <c r="GW1074" s="1">
        <f t="shared" si="1239"/>
        <v>0.021486643437863</v>
      </c>
      <c r="GZ1074" s="6">
        <f t="shared" si="1240"/>
        <v>0.0226296190203382</v>
      </c>
      <c r="HC1074" s="6">
        <f t="shared" si="1241"/>
        <v>0.0683989300726021</v>
      </c>
      <c r="HF1074" s="6">
        <f t="shared" si="1242"/>
        <v>0.121003134796238</v>
      </c>
      <c r="HI1074" s="6">
        <f t="shared" si="1243"/>
        <v>0.121951219512195</v>
      </c>
      <c r="IE1074" s="1">
        <f t="shared" si="1244"/>
        <v>0.0226296190203382</v>
      </c>
      <c r="JM1074" s="1">
        <f t="shared" si="1245"/>
        <v>0.0683989300726021</v>
      </c>
      <c r="KU1074" s="1">
        <f t="shared" si="1246"/>
        <v>0.121003134796238</v>
      </c>
      <c r="MC1074" s="1">
        <f t="shared" si="1247"/>
        <v>0.121951219512195</v>
      </c>
      <c r="NM1074" s="1">
        <f t="shared" si="1248"/>
        <v>0.019913885898816</v>
      </c>
      <c r="NP1074" s="6">
        <f t="shared" si="1249"/>
        <v>0.0212188502343943</v>
      </c>
      <c r="NS1074" s="6">
        <f t="shared" si="1250"/>
        <v>0.0571804140650674</v>
      </c>
      <c r="NV1074" s="6">
        <f t="shared" si="1251"/>
        <v>0.104663212435233</v>
      </c>
      <c r="NY1074" s="6">
        <f t="shared" si="1252"/>
        <v>0.124773960216998</v>
      </c>
      <c r="OU1074" s="1">
        <f t="shared" si="1253"/>
        <v>0.0212188502343943</v>
      </c>
      <c r="QC1074" s="1">
        <f t="shared" si="1254"/>
        <v>0.0571804140650674</v>
      </c>
      <c r="RK1074" s="1">
        <f t="shared" si="1255"/>
        <v>0.104663212435233</v>
      </c>
      <c r="SS1074" s="1">
        <f t="shared" si="1256"/>
        <v>0.124773960216998</v>
      </c>
      <c r="UC1074" s="1">
        <f t="shared" si="1257"/>
        <v>0.020532741398446</v>
      </c>
      <c r="UF1074" s="6">
        <f t="shared" si="1258"/>
        <v>0.0214121845526383</v>
      </c>
      <c r="UI1074" s="6">
        <f t="shared" si="1259"/>
        <v>0.0553856608902479</v>
      </c>
      <c r="UL1074" s="6">
        <f t="shared" si="1260"/>
        <v>0.107363687464868</v>
      </c>
      <c r="UO1074" s="6">
        <f t="shared" si="1261"/>
        <v>0.124</v>
      </c>
      <c r="VK1074" s="1">
        <f t="shared" si="1262"/>
        <v>0.0214121845526383</v>
      </c>
      <c r="WS1074" s="1">
        <f t="shared" si="1263"/>
        <v>0.0553856608902479</v>
      </c>
      <c r="YA1074" s="1">
        <f t="shared" si="1264"/>
        <v>0.107363687464868</v>
      </c>
      <c r="ZI1074" s="1">
        <f t="shared" si="1265"/>
        <v>0.124</v>
      </c>
    </row>
    <row r="1075" spans="33:685">
      <c r="AG1075" s="1">
        <f t="shared" si="1230"/>
        <v>0.0278443113772455</v>
      </c>
      <c r="AJ1075" s="6">
        <f t="shared" si="1231"/>
        <v>0.0336494340776994</v>
      </c>
      <c r="AM1075" s="6">
        <f t="shared" si="1232"/>
        <v>0.10856134157105</v>
      </c>
      <c r="AP1075" s="6">
        <f t="shared" si="1233"/>
        <v>0.138531415594247</v>
      </c>
      <c r="AS1075" s="6">
        <f t="shared" si="1234"/>
        <v>0.157303370786517</v>
      </c>
      <c r="BO1075" s="1">
        <f t="shared" si="1235"/>
        <v>0.0336494340776994</v>
      </c>
      <c r="CW1075" s="1">
        <f t="shared" si="1236"/>
        <v>0.10856134157105</v>
      </c>
      <c r="EE1075" s="1">
        <f t="shared" si="1237"/>
        <v>0.138531415594247</v>
      </c>
      <c r="FM1075" s="1">
        <f t="shared" si="1238"/>
        <v>0.157303370786517</v>
      </c>
      <c r="GW1075" s="1">
        <f t="shared" si="1239"/>
        <v>0.0278121137206428</v>
      </c>
      <c r="GZ1075" s="6">
        <f t="shared" si="1240"/>
        <v>0.0327178490443795</v>
      </c>
      <c r="HC1075" s="6">
        <f t="shared" si="1241"/>
        <v>0.10752688172043</v>
      </c>
      <c r="HF1075" s="6">
        <f t="shared" si="1242"/>
        <v>0.139094650205761</v>
      </c>
      <c r="HI1075" s="6">
        <f t="shared" si="1243"/>
        <v>0.153526970954357</v>
      </c>
      <c r="IE1075" s="1">
        <f t="shared" si="1244"/>
        <v>0.0327178490443795</v>
      </c>
      <c r="JM1075" s="1">
        <f t="shared" si="1245"/>
        <v>0.10752688172043</v>
      </c>
      <c r="KU1075" s="1">
        <f t="shared" si="1246"/>
        <v>0.139094650205761</v>
      </c>
      <c r="MC1075" s="1">
        <f t="shared" si="1247"/>
        <v>0.153526970954357</v>
      </c>
      <c r="NM1075" s="1">
        <f t="shared" si="1248"/>
        <v>0.0249307479224377</v>
      </c>
      <c r="NP1075" s="6">
        <f t="shared" si="1249"/>
        <v>0.0292721518987342</v>
      </c>
      <c r="NS1075" s="6">
        <f t="shared" si="1250"/>
        <v>0.0773972602739726</v>
      </c>
      <c r="NV1075" s="6">
        <f t="shared" si="1251"/>
        <v>0.1275</v>
      </c>
      <c r="NY1075" s="6">
        <f t="shared" si="1252"/>
        <v>0.148648648648649</v>
      </c>
      <c r="OU1075" s="1">
        <f t="shared" si="1253"/>
        <v>0.0292721518987342</v>
      </c>
      <c r="QC1075" s="1">
        <f t="shared" si="1254"/>
        <v>0.0773972602739726</v>
      </c>
      <c r="RK1075" s="1">
        <f t="shared" si="1255"/>
        <v>0.1275</v>
      </c>
      <c r="SS1075" s="1">
        <f t="shared" si="1256"/>
        <v>0.148648648648649</v>
      </c>
      <c r="UC1075" s="1">
        <f t="shared" si="1257"/>
        <v>0.0252221266838637</v>
      </c>
      <c r="UF1075" s="6">
        <f t="shared" si="1258"/>
        <v>0.0298221614227085</v>
      </c>
      <c r="UI1075" s="6">
        <f t="shared" si="1259"/>
        <v>0.0762864339690537</v>
      </c>
      <c r="UL1075" s="6">
        <f t="shared" si="1260"/>
        <v>0.128139085640695</v>
      </c>
      <c r="UO1075" s="6">
        <f t="shared" si="1261"/>
        <v>0.149509803921569</v>
      </c>
      <c r="VK1075" s="1">
        <f t="shared" si="1262"/>
        <v>0.0298221614227085</v>
      </c>
      <c r="WS1075" s="1">
        <f t="shared" si="1263"/>
        <v>0.0762864339690537</v>
      </c>
      <c r="YA1075" s="1">
        <f t="shared" si="1264"/>
        <v>0.128139085640695</v>
      </c>
      <c r="ZI1075" s="1">
        <f t="shared" si="1265"/>
        <v>0.149509803921569</v>
      </c>
    </row>
    <row r="1076" spans="33:685">
      <c r="AG1076" s="1">
        <f t="shared" si="1230"/>
        <v>0.0283771800177357</v>
      </c>
      <c r="AJ1076" s="6">
        <f t="shared" si="1231"/>
        <v>0.0329871716554673</v>
      </c>
      <c r="AM1076" s="6">
        <f t="shared" si="1232"/>
        <v>0.106700810926163</v>
      </c>
      <c r="AP1076" s="6">
        <f t="shared" si="1233"/>
        <v>0.144396551724138</v>
      </c>
      <c r="AS1076" s="6">
        <f t="shared" si="1234"/>
        <v>0.152941176470588</v>
      </c>
      <c r="BO1076" s="1">
        <f t="shared" si="1235"/>
        <v>0.0329871716554673</v>
      </c>
      <c r="CW1076" s="1">
        <f t="shared" si="1236"/>
        <v>0.106700810926163</v>
      </c>
      <c r="EE1076" s="1">
        <f t="shared" si="1237"/>
        <v>0.144396551724138</v>
      </c>
      <c r="FM1076" s="1">
        <f t="shared" si="1238"/>
        <v>0.152941176470588</v>
      </c>
      <c r="GW1076" s="1">
        <f t="shared" si="1239"/>
        <v>0.0282122048451396</v>
      </c>
      <c r="GZ1076" s="6">
        <f t="shared" si="1240"/>
        <v>0.0329463445246313</v>
      </c>
      <c r="HC1076" s="6">
        <f t="shared" si="1241"/>
        <v>0.110307414104882</v>
      </c>
      <c r="HF1076" s="6">
        <f t="shared" si="1242"/>
        <v>0.141414141414141</v>
      </c>
      <c r="HI1076" s="6">
        <f t="shared" si="1243"/>
        <v>0.153846153846154</v>
      </c>
      <c r="IE1076" s="1">
        <f t="shared" si="1244"/>
        <v>0.0329463445246313</v>
      </c>
      <c r="JM1076" s="1">
        <f t="shared" si="1245"/>
        <v>0.110307414104882</v>
      </c>
      <c r="KU1076" s="1">
        <f t="shared" si="1246"/>
        <v>0.141414141414141</v>
      </c>
      <c r="MC1076" s="1">
        <f t="shared" si="1247"/>
        <v>0.153846153846154</v>
      </c>
      <c r="NM1076" s="1">
        <f t="shared" si="1248"/>
        <v>0.0255555555555556</v>
      </c>
      <c r="NP1076" s="6">
        <f t="shared" si="1249"/>
        <v>0.0298507462686567</v>
      </c>
      <c r="NS1076" s="6">
        <f t="shared" si="1250"/>
        <v>0.0741397658744235</v>
      </c>
      <c r="NV1076" s="6">
        <f t="shared" si="1251"/>
        <v>0.127190136275146</v>
      </c>
      <c r="NY1076" s="6">
        <f t="shared" si="1252"/>
        <v>0.150537634408602</v>
      </c>
      <c r="OU1076" s="1">
        <f t="shared" si="1253"/>
        <v>0.0298507462686567</v>
      </c>
      <c r="QC1076" s="1">
        <f t="shared" si="1254"/>
        <v>0.0741397658744235</v>
      </c>
      <c r="RK1076" s="1">
        <f t="shared" si="1255"/>
        <v>0.127190136275146</v>
      </c>
      <c r="SS1076" s="1">
        <f t="shared" si="1256"/>
        <v>0.150537634408602</v>
      </c>
      <c r="UC1076" s="1">
        <f t="shared" si="1257"/>
        <v>0.0254722381224957</v>
      </c>
      <c r="UF1076" s="6">
        <f t="shared" si="1258"/>
        <v>0.0302543507362784</v>
      </c>
      <c r="UI1076" s="6">
        <f t="shared" si="1259"/>
        <v>0.0745112504610845</v>
      </c>
      <c r="UL1076" s="6">
        <f t="shared" si="1260"/>
        <v>0.127492877492877</v>
      </c>
      <c r="UO1076" s="6">
        <f t="shared" si="1261"/>
        <v>0.15035799522673</v>
      </c>
      <c r="VK1076" s="1">
        <f t="shared" si="1262"/>
        <v>0.0302543507362784</v>
      </c>
      <c r="WS1076" s="1">
        <f t="shared" si="1263"/>
        <v>0.0745112504610845</v>
      </c>
      <c r="YA1076" s="1">
        <f t="shared" si="1264"/>
        <v>0.127492877492877</v>
      </c>
      <c r="ZI1076" s="1">
        <f t="shared" si="1265"/>
        <v>0.15035799522673</v>
      </c>
    </row>
    <row r="1077" spans="33:685">
      <c r="AG1077" s="1">
        <f t="shared" si="1230"/>
        <v>0.027818881325836</v>
      </c>
      <c r="AJ1077" s="6">
        <f t="shared" si="1231"/>
        <v>0.0332326283987914</v>
      </c>
      <c r="AM1077" s="6">
        <f t="shared" si="1232"/>
        <v>0.105960264900662</v>
      </c>
      <c r="AP1077" s="6">
        <f t="shared" si="1233"/>
        <v>0.145720894371627</v>
      </c>
      <c r="AS1077" s="6">
        <f t="shared" si="1234"/>
        <v>0.156488549618321</v>
      </c>
      <c r="BO1077" s="1">
        <f t="shared" si="1235"/>
        <v>0.0332326283987914</v>
      </c>
      <c r="CW1077" s="1">
        <f t="shared" si="1236"/>
        <v>0.105960264900662</v>
      </c>
      <c r="EE1077" s="1">
        <f t="shared" si="1237"/>
        <v>0.145720894371627</v>
      </c>
      <c r="FM1077" s="1">
        <f t="shared" si="1238"/>
        <v>0.156488549618321</v>
      </c>
      <c r="GW1077" s="1">
        <f t="shared" si="1239"/>
        <v>0.0276073619631902</v>
      </c>
      <c r="GZ1077" s="6">
        <f t="shared" si="1240"/>
        <v>0.0326391047559838</v>
      </c>
      <c r="HC1077" s="6">
        <f t="shared" si="1241"/>
        <v>0.108223062381853</v>
      </c>
      <c r="HF1077" s="6">
        <f t="shared" si="1242"/>
        <v>0.142384105960265</v>
      </c>
      <c r="HI1077" s="6">
        <f t="shared" si="1243"/>
        <v>0.152542372881356</v>
      </c>
      <c r="IE1077" s="1">
        <f t="shared" si="1244"/>
        <v>0.0326391047559838</v>
      </c>
      <c r="JM1077" s="1">
        <f t="shared" si="1245"/>
        <v>0.108223062381853</v>
      </c>
      <c r="KU1077" s="1">
        <f t="shared" si="1246"/>
        <v>0.142384105960265</v>
      </c>
      <c r="MC1077" s="1">
        <f t="shared" si="1247"/>
        <v>0.152542372881356</v>
      </c>
      <c r="NM1077" s="1">
        <f t="shared" si="1248"/>
        <v>0.0259703993297961</v>
      </c>
      <c r="NP1077" s="6">
        <f t="shared" si="1249"/>
        <v>0.0296257796257796</v>
      </c>
      <c r="NS1077" s="6">
        <f t="shared" si="1250"/>
        <v>0.0787623066104077</v>
      </c>
      <c r="NV1077" s="6">
        <f t="shared" si="1251"/>
        <v>0.128819652486519</v>
      </c>
      <c r="NY1077" s="6">
        <f t="shared" si="1252"/>
        <v>0.150561797752809</v>
      </c>
      <c r="OU1077" s="1">
        <f t="shared" si="1253"/>
        <v>0.0296257796257796</v>
      </c>
      <c r="QC1077" s="1">
        <f t="shared" si="1254"/>
        <v>0.0787623066104077</v>
      </c>
      <c r="RK1077" s="1">
        <f t="shared" si="1255"/>
        <v>0.128819652486519</v>
      </c>
      <c r="SS1077" s="1">
        <f t="shared" si="1256"/>
        <v>0.150561797752809</v>
      </c>
      <c r="UC1077" s="1">
        <f t="shared" si="1257"/>
        <v>0.0254777070063694</v>
      </c>
      <c r="UF1077" s="6">
        <f t="shared" si="1258"/>
        <v>0.0300731509076131</v>
      </c>
      <c r="UI1077" s="6">
        <f t="shared" si="1259"/>
        <v>0.0781422779211205</v>
      </c>
      <c r="UL1077" s="6">
        <f t="shared" si="1260"/>
        <v>0.128373930217248</v>
      </c>
      <c r="UO1077" s="6">
        <f t="shared" si="1261"/>
        <v>0.151219512195122</v>
      </c>
      <c r="VK1077" s="1">
        <f t="shared" si="1262"/>
        <v>0.0300731509076131</v>
      </c>
      <c r="WS1077" s="1">
        <f t="shared" si="1263"/>
        <v>0.0781422779211205</v>
      </c>
      <c r="YA1077" s="1">
        <f t="shared" si="1264"/>
        <v>0.128373930217248</v>
      </c>
      <c r="ZI1077" s="1">
        <f t="shared" si="1265"/>
        <v>0.151219512195122</v>
      </c>
    </row>
    <row r="1078" spans="33:685">
      <c r="AG1078" s="1">
        <f t="shared" si="1230"/>
        <v>0.0192198982475974</v>
      </c>
      <c r="AJ1078" s="6">
        <f t="shared" si="1231"/>
        <v>0.0192253322024315</v>
      </c>
      <c r="AM1078" s="6">
        <f t="shared" si="1232"/>
        <v>0.0463729711825107</v>
      </c>
      <c r="AP1078" s="6">
        <f t="shared" si="1233"/>
        <v>0.091358024691358</v>
      </c>
      <c r="AS1078" s="6">
        <f t="shared" si="1234"/>
        <v>0.111111111111111</v>
      </c>
      <c r="BO1078" s="1">
        <f t="shared" si="1235"/>
        <v>0.0192253322024315</v>
      </c>
      <c r="CW1078" s="1">
        <f t="shared" si="1236"/>
        <v>0.0463729711825107</v>
      </c>
      <c r="EE1078" s="1">
        <f t="shared" si="1237"/>
        <v>0.091358024691358</v>
      </c>
      <c r="FM1078" s="1">
        <f t="shared" si="1238"/>
        <v>0.111111111111111</v>
      </c>
      <c r="GW1078" s="1">
        <f t="shared" si="1239"/>
        <v>0.0189836448598129</v>
      </c>
      <c r="GZ1078" s="6">
        <f t="shared" si="1240"/>
        <v>0.0193605162804341</v>
      </c>
      <c r="HC1078" s="6">
        <f t="shared" si="1241"/>
        <v>0.0443603851444291</v>
      </c>
      <c r="HF1078" s="6">
        <f t="shared" si="1242"/>
        <v>0.09109477124183</v>
      </c>
      <c r="HI1078" s="6">
        <f t="shared" si="1243"/>
        <v>0.109839816933638</v>
      </c>
      <c r="IE1078" s="1">
        <f t="shared" si="1244"/>
        <v>0.0193605162804341</v>
      </c>
      <c r="JM1078" s="1">
        <f t="shared" si="1245"/>
        <v>0.0443603851444291</v>
      </c>
      <c r="KU1078" s="1">
        <f t="shared" si="1246"/>
        <v>0.09109477124183</v>
      </c>
      <c r="MC1078" s="1">
        <f t="shared" si="1247"/>
        <v>0.109839816933638</v>
      </c>
      <c r="NM1078" s="1">
        <f t="shared" si="1248"/>
        <v>0.0179640718562875</v>
      </c>
      <c r="NP1078" s="6">
        <f t="shared" si="1249"/>
        <v>0.0184511434511433</v>
      </c>
      <c r="NS1078" s="6">
        <f t="shared" si="1250"/>
        <v>0.0409937888198758</v>
      </c>
      <c r="NV1078" s="6">
        <f t="shared" si="1251"/>
        <v>0.0787366548042704</v>
      </c>
      <c r="NY1078" s="6">
        <f t="shared" si="1252"/>
        <v>0.1</v>
      </c>
      <c r="OU1078" s="1">
        <f t="shared" si="1253"/>
        <v>0.0184511434511433</v>
      </c>
      <c r="QC1078" s="1">
        <f t="shared" si="1254"/>
        <v>0.0409937888198758</v>
      </c>
      <c r="RK1078" s="1">
        <f t="shared" si="1255"/>
        <v>0.0787366548042704</v>
      </c>
      <c r="SS1078" s="1">
        <f t="shared" si="1256"/>
        <v>0.1</v>
      </c>
      <c r="UC1078" s="1">
        <f t="shared" si="1257"/>
        <v>0.0188273265196342</v>
      </c>
      <c r="UF1078" s="6">
        <f t="shared" si="1258"/>
        <v>0.0193081255028157</v>
      </c>
      <c r="UI1078" s="6">
        <f t="shared" si="1259"/>
        <v>0.0412140575079872</v>
      </c>
      <c r="UL1078" s="6">
        <f t="shared" si="1260"/>
        <v>0.0785315985130111</v>
      </c>
      <c r="UO1078" s="6">
        <f t="shared" si="1261"/>
        <v>0.102990033222591</v>
      </c>
      <c r="VK1078" s="1">
        <f t="shared" si="1262"/>
        <v>0.0193081255028157</v>
      </c>
      <c r="WS1078" s="1">
        <f t="shared" si="1263"/>
        <v>0.0412140575079872</v>
      </c>
      <c r="YA1078" s="1">
        <f t="shared" si="1264"/>
        <v>0.0785315985130111</v>
      </c>
      <c r="ZI1078" s="1">
        <f t="shared" si="1265"/>
        <v>0.102990033222591</v>
      </c>
    </row>
    <row r="1079" spans="33:685">
      <c r="AG1079" s="1">
        <f t="shared" si="1230"/>
        <v>0.0194120909595118</v>
      </c>
      <c r="AJ1079" s="6">
        <f t="shared" si="1231"/>
        <v>0.0188888888888889</v>
      </c>
      <c r="AM1079" s="6">
        <f t="shared" si="1232"/>
        <v>0.044175392670157</v>
      </c>
      <c r="AP1079" s="6">
        <f t="shared" si="1233"/>
        <v>0.0927536231884059</v>
      </c>
      <c r="AS1079" s="6">
        <f t="shared" si="1234"/>
        <v>0.109649122807018</v>
      </c>
      <c r="BO1079" s="1">
        <f t="shared" si="1235"/>
        <v>0.0188888888888889</v>
      </c>
      <c r="CW1079" s="1">
        <f t="shared" si="1236"/>
        <v>0.044175392670157</v>
      </c>
      <c r="EE1079" s="1">
        <f t="shared" si="1237"/>
        <v>0.0927536231884059</v>
      </c>
      <c r="FM1079" s="1">
        <f t="shared" si="1238"/>
        <v>0.109649122807018</v>
      </c>
      <c r="GW1079" s="1">
        <f t="shared" si="1239"/>
        <v>0.0195010037281331</v>
      </c>
      <c r="GZ1079" s="6">
        <f t="shared" si="1240"/>
        <v>0.0189338770754443</v>
      </c>
      <c r="HC1079" s="6">
        <f t="shared" si="1241"/>
        <v>0.0463150777552399</v>
      </c>
      <c r="HF1079" s="6">
        <f t="shared" si="1242"/>
        <v>0.0968736239542052</v>
      </c>
      <c r="HI1079" s="6">
        <f t="shared" si="1243"/>
        <v>0.109048723897912</v>
      </c>
      <c r="IE1079" s="1">
        <f t="shared" si="1244"/>
        <v>0.0189338770754443</v>
      </c>
      <c r="JM1079" s="1">
        <f t="shared" si="1245"/>
        <v>0.0463150777552399</v>
      </c>
      <c r="KU1079" s="1">
        <f t="shared" si="1246"/>
        <v>0.0968736239542052</v>
      </c>
      <c r="MC1079" s="1">
        <f t="shared" si="1247"/>
        <v>0.109048723897912</v>
      </c>
      <c r="NM1079" s="1">
        <f t="shared" si="1248"/>
        <v>0.0179874869655891</v>
      </c>
      <c r="NP1079" s="6">
        <f t="shared" si="1249"/>
        <v>0.0187275525910723</v>
      </c>
      <c r="NS1079" s="6">
        <f t="shared" si="1250"/>
        <v>0.0420374347959498</v>
      </c>
      <c r="NV1079" s="6">
        <f t="shared" si="1251"/>
        <v>0.0762782900251467</v>
      </c>
      <c r="NY1079" s="6">
        <f t="shared" si="1252"/>
        <v>0.100763358778626</v>
      </c>
      <c r="OU1079" s="1">
        <f t="shared" si="1253"/>
        <v>0.0187275525910723</v>
      </c>
      <c r="QC1079" s="1">
        <f t="shared" si="1254"/>
        <v>0.0420374347959498</v>
      </c>
      <c r="RK1079" s="1">
        <f t="shared" si="1255"/>
        <v>0.0762782900251467</v>
      </c>
      <c r="SS1079" s="1">
        <f t="shared" si="1256"/>
        <v>0.100763358778626</v>
      </c>
      <c r="UC1079" s="1">
        <f t="shared" si="1257"/>
        <v>0.0183852917665867</v>
      </c>
      <c r="UF1079" s="6">
        <f t="shared" si="1258"/>
        <v>0.0186467767714437</v>
      </c>
      <c r="UI1079" s="6">
        <f t="shared" si="1259"/>
        <v>0.0419980909958638</v>
      </c>
      <c r="UL1079" s="6">
        <f t="shared" si="1260"/>
        <v>0.0758651286601597</v>
      </c>
      <c r="UO1079" s="6">
        <f t="shared" si="1261"/>
        <v>0.101010101010101</v>
      </c>
      <c r="VK1079" s="1">
        <f t="shared" si="1262"/>
        <v>0.0186467767714437</v>
      </c>
      <c r="WS1079" s="1">
        <f t="shared" si="1263"/>
        <v>0.0419980909958638</v>
      </c>
      <c r="YA1079" s="1">
        <f t="shared" si="1264"/>
        <v>0.0758651286601597</v>
      </c>
      <c r="ZI1079" s="1">
        <f t="shared" si="1265"/>
        <v>0.101010101010101</v>
      </c>
    </row>
    <row r="1080" spans="33:685">
      <c r="AG1080" s="1">
        <f t="shared" si="1230"/>
        <v>0.0191453940066593</v>
      </c>
      <c r="AJ1080" s="6">
        <f t="shared" si="1231"/>
        <v>0.0190103438635729</v>
      </c>
      <c r="AM1080" s="6">
        <f t="shared" si="1232"/>
        <v>0.0448926480156148</v>
      </c>
      <c r="AP1080" s="6">
        <f t="shared" si="1233"/>
        <v>0.0949181016379672</v>
      </c>
      <c r="AS1080" s="6">
        <f t="shared" si="1234"/>
        <v>0.107991360691145</v>
      </c>
      <c r="BO1080" s="1">
        <f t="shared" si="1235"/>
        <v>0.0190103438635729</v>
      </c>
      <c r="CW1080" s="1">
        <f t="shared" si="1236"/>
        <v>0.0448926480156148</v>
      </c>
      <c r="EE1080" s="1">
        <f t="shared" si="1237"/>
        <v>0.0949181016379672</v>
      </c>
      <c r="FM1080" s="1">
        <f t="shared" si="1238"/>
        <v>0.107991360691145</v>
      </c>
      <c r="GW1080" s="1">
        <f t="shared" si="1239"/>
        <v>0.0189655172413793</v>
      </c>
      <c r="GZ1080" s="6">
        <f t="shared" si="1240"/>
        <v>0.0190146931719965</v>
      </c>
      <c r="HC1080" s="6">
        <f t="shared" si="1241"/>
        <v>0.0452372195660169</v>
      </c>
      <c r="HF1080" s="6">
        <f t="shared" si="1242"/>
        <v>0.0935130581297389</v>
      </c>
      <c r="HI1080" s="6">
        <f t="shared" si="1243"/>
        <v>0.112412177985948</v>
      </c>
      <c r="IE1080" s="1">
        <f t="shared" si="1244"/>
        <v>0.0190146931719965</v>
      </c>
      <c r="JM1080" s="1">
        <f t="shared" si="1245"/>
        <v>0.0452372195660169</v>
      </c>
      <c r="KU1080" s="1">
        <f t="shared" si="1246"/>
        <v>0.0935130581297389</v>
      </c>
      <c r="MC1080" s="1">
        <f t="shared" si="1247"/>
        <v>0.112412177985948</v>
      </c>
      <c r="NM1080" s="1">
        <f t="shared" si="1248"/>
        <v>0.0178524547125231</v>
      </c>
      <c r="NP1080" s="6">
        <f t="shared" si="1249"/>
        <v>0.0185998450012916</v>
      </c>
      <c r="NS1080" s="6">
        <f t="shared" si="1250"/>
        <v>0.0423493044822257</v>
      </c>
      <c r="NV1080" s="6">
        <f t="shared" si="1251"/>
        <v>0.0793226381461675</v>
      </c>
      <c r="NY1080" s="6">
        <f t="shared" si="1252"/>
        <v>0.100751879699248</v>
      </c>
      <c r="OU1080" s="1">
        <f t="shared" si="1253"/>
        <v>0.0185998450012916</v>
      </c>
      <c r="QC1080" s="1">
        <f t="shared" si="1254"/>
        <v>0.0423493044822257</v>
      </c>
      <c r="RK1080" s="1">
        <f t="shared" si="1255"/>
        <v>0.0793226381461675</v>
      </c>
      <c r="SS1080" s="1">
        <f t="shared" si="1256"/>
        <v>0.100751879699248</v>
      </c>
      <c r="UC1080" s="1">
        <f t="shared" si="1257"/>
        <v>0.0181424316274031</v>
      </c>
      <c r="UF1080" s="6">
        <f t="shared" si="1258"/>
        <v>0.0189636752136751</v>
      </c>
      <c r="UI1080" s="6">
        <f t="shared" si="1259"/>
        <v>0.0417330359987255</v>
      </c>
      <c r="UL1080" s="6">
        <f t="shared" si="1260"/>
        <v>0.0785241248817407</v>
      </c>
      <c r="UO1080" s="6">
        <f t="shared" si="1261"/>
        <v>0.103896103896104</v>
      </c>
      <c r="VK1080" s="1">
        <f t="shared" si="1262"/>
        <v>0.0189636752136751</v>
      </c>
      <c r="WS1080" s="1">
        <f t="shared" si="1263"/>
        <v>0.0417330359987255</v>
      </c>
      <c r="YA1080" s="1">
        <f t="shared" si="1264"/>
        <v>0.0785241248817407</v>
      </c>
      <c r="ZI1080" s="1">
        <f t="shared" si="1265"/>
        <v>0.103896103896104</v>
      </c>
    </row>
    <row r="1081" spans="33:685">
      <c r="AG1081" s="1">
        <f t="shared" si="1230"/>
        <v>0.0199115044247788</v>
      </c>
      <c r="AJ1081" s="6">
        <f t="shared" si="1231"/>
        <v>0.0199046818054386</v>
      </c>
      <c r="AM1081" s="6">
        <f t="shared" si="1232"/>
        <v>0.0462870462870465</v>
      </c>
      <c r="AP1081" s="6">
        <f t="shared" si="1233"/>
        <v>0.115658362989324</v>
      </c>
      <c r="AS1081" s="6">
        <f t="shared" si="1234"/>
        <v>0.116915422885572</v>
      </c>
      <c r="BO1081" s="1">
        <f t="shared" si="1235"/>
        <v>0.0199046818054386</v>
      </c>
      <c r="CW1081" s="1">
        <f t="shared" si="1236"/>
        <v>0.0462870462870465</v>
      </c>
      <c r="EE1081" s="1">
        <f t="shared" si="1237"/>
        <v>0.115658362989324</v>
      </c>
      <c r="FM1081" s="1">
        <f t="shared" si="1238"/>
        <v>0.116915422885572</v>
      </c>
      <c r="GW1081" s="1">
        <f t="shared" si="1239"/>
        <v>0.0204199022145529</v>
      </c>
      <c r="GZ1081" s="6">
        <f t="shared" si="1240"/>
        <v>0.0215765247410817</v>
      </c>
      <c r="HC1081" s="6">
        <f t="shared" si="1241"/>
        <v>0.046084546084546</v>
      </c>
      <c r="HF1081" s="6">
        <f t="shared" si="1242"/>
        <v>0.117941712204007</v>
      </c>
      <c r="HI1081" s="6">
        <f t="shared" si="1243"/>
        <v>0.118987341772152</v>
      </c>
      <c r="IE1081" s="1">
        <f t="shared" si="1244"/>
        <v>0.0215765247410817</v>
      </c>
      <c r="JM1081" s="1">
        <f t="shared" si="1245"/>
        <v>0.046084546084546</v>
      </c>
      <c r="KU1081" s="1">
        <f t="shared" si="1246"/>
        <v>0.117941712204007</v>
      </c>
      <c r="MC1081" s="1">
        <f t="shared" si="1247"/>
        <v>0.118987341772152</v>
      </c>
      <c r="NM1081" s="1">
        <f t="shared" si="1248"/>
        <v>0.0197576396206533</v>
      </c>
      <c r="NP1081" s="6">
        <f t="shared" si="1249"/>
        <v>0.0188531029065201</v>
      </c>
      <c r="NS1081" s="6">
        <f t="shared" si="1250"/>
        <v>0.0418140881312318</v>
      </c>
      <c r="NV1081" s="6">
        <f t="shared" si="1251"/>
        <v>0.0935135135135135</v>
      </c>
      <c r="NY1081" s="6">
        <f t="shared" si="1252"/>
        <v>0.110759493670886</v>
      </c>
      <c r="OU1081" s="1">
        <f t="shared" si="1253"/>
        <v>0.0188531029065201</v>
      </c>
      <c r="QC1081" s="1">
        <f t="shared" si="1254"/>
        <v>0.0418140881312318</v>
      </c>
      <c r="RK1081" s="1">
        <f t="shared" si="1255"/>
        <v>0.0935135135135135</v>
      </c>
      <c r="SS1081" s="1">
        <f t="shared" si="1256"/>
        <v>0.110759493670886</v>
      </c>
      <c r="UC1081" s="1">
        <f t="shared" si="1257"/>
        <v>0.01875</v>
      </c>
      <c r="UF1081" s="6">
        <f t="shared" si="1258"/>
        <v>0.0188222640494758</v>
      </c>
      <c r="UI1081" s="6">
        <f t="shared" si="1259"/>
        <v>0.041955731747605</v>
      </c>
      <c r="UL1081" s="6">
        <f t="shared" si="1260"/>
        <v>0.0959206174200662</v>
      </c>
      <c r="UO1081" s="6">
        <f t="shared" si="1261"/>
        <v>0.112582781456954</v>
      </c>
      <c r="VK1081" s="1">
        <f t="shared" si="1262"/>
        <v>0.0188222640494758</v>
      </c>
      <c r="WS1081" s="1">
        <f t="shared" si="1263"/>
        <v>0.041955731747605</v>
      </c>
      <c r="YA1081" s="1">
        <f t="shared" si="1264"/>
        <v>0.0959206174200662</v>
      </c>
      <c r="ZI1081" s="1">
        <f t="shared" si="1265"/>
        <v>0.112582781456954</v>
      </c>
    </row>
    <row r="1082" spans="33:685">
      <c r="AG1082" s="1">
        <f t="shared" si="1230"/>
        <v>0.020108695652174</v>
      </c>
      <c r="AJ1082" s="6">
        <f t="shared" si="1231"/>
        <v>0.0195700110253584</v>
      </c>
      <c r="AM1082" s="6">
        <f t="shared" si="1232"/>
        <v>0.0461788617886178</v>
      </c>
      <c r="AP1082" s="6">
        <f t="shared" si="1233"/>
        <v>0.115789473684211</v>
      </c>
      <c r="AS1082" s="6">
        <f t="shared" si="1234"/>
        <v>0.118598382749326</v>
      </c>
      <c r="BO1082" s="1">
        <f t="shared" si="1235"/>
        <v>0.0195700110253584</v>
      </c>
      <c r="CW1082" s="1">
        <f t="shared" si="1236"/>
        <v>0.0461788617886178</v>
      </c>
      <c r="EE1082" s="1">
        <f t="shared" si="1237"/>
        <v>0.115789473684211</v>
      </c>
      <c r="FM1082" s="1">
        <f t="shared" si="1238"/>
        <v>0.118598382749326</v>
      </c>
      <c r="GW1082" s="1">
        <f t="shared" si="1239"/>
        <v>0.020845396641575</v>
      </c>
      <c r="GZ1082" s="6">
        <f t="shared" si="1240"/>
        <v>0.0212886744252058</v>
      </c>
      <c r="HC1082" s="6">
        <f t="shared" si="1241"/>
        <v>0.0461590296495957</v>
      </c>
      <c r="HF1082" s="6">
        <f t="shared" si="1242"/>
        <v>0.11460895228726</v>
      </c>
      <c r="HI1082" s="6">
        <f t="shared" si="1243"/>
        <v>0.117021276595745</v>
      </c>
      <c r="IE1082" s="1">
        <f t="shared" si="1244"/>
        <v>0.0212886744252058</v>
      </c>
      <c r="JM1082" s="1">
        <f t="shared" si="1245"/>
        <v>0.0461590296495957</v>
      </c>
      <c r="KU1082" s="1">
        <f t="shared" si="1246"/>
        <v>0.11460895228726</v>
      </c>
      <c r="MC1082" s="1">
        <f t="shared" si="1247"/>
        <v>0.117021276595745</v>
      </c>
      <c r="NM1082" s="1">
        <f t="shared" si="1248"/>
        <v>0.0196130400212031</v>
      </c>
      <c r="NP1082" s="6">
        <f t="shared" si="1249"/>
        <v>0.0186190845616757</v>
      </c>
      <c r="NS1082" s="6">
        <f t="shared" si="1250"/>
        <v>0.0419334186939822</v>
      </c>
      <c r="NV1082" s="6">
        <f t="shared" si="1251"/>
        <v>0.0919305413687436</v>
      </c>
      <c r="NY1082" s="6">
        <f t="shared" si="1252"/>
        <v>0.113861386138614</v>
      </c>
      <c r="OU1082" s="1">
        <f t="shared" si="1253"/>
        <v>0.0186190845616757</v>
      </c>
      <c r="QC1082" s="1">
        <f t="shared" si="1254"/>
        <v>0.0419334186939822</v>
      </c>
      <c r="RK1082" s="1">
        <f t="shared" si="1255"/>
        <v>0.0919305413687436</v>
      </c>
      <c r="SS1082" s="1">
        <f t="shared" si="1256"/>
        <v>0.113861386138614</v>
      </c>
      <c r="UC1082" s="1">
        <f t="shared" si="1257"/>
        <v>0.0189248491497532</v>
      </c>
      <c r="UF1082" s="6">
        <f t="shared" si="1258"/>
        <v>0.0189434364994664</v>
      </c>
      <c r="UI1082" s="6">
        <f t="shared" si="1259"/>
        <v>0.0415410385259633</v>
      </c>
      <c r="UL1082" s="6">
        <f t="shared" si="1260"/>
        <v>0.0939167556029884</v>
      </c>
      <c r="UO1082" s="6">
        <f t="shared" si="1261"/>
        <v>0.114782608695652</v>
      </c>
      <c r="VK1082" s="1">
        <f t="shared" si="1262"/>
        <v>0.0189434364994664</v>
      </c>
      <c r="WS1082" s="1">
        <f t="shared" si="1263"/>
        <v>0.0415410385259633</v>
      </c>
      <c r="YA1082" s="1">
        <f t="shared" si="1264"/>
        <v>0.0939167556029884</v>
      </c>
      <c r="ZI1082" s="1">
        <f t="shared" si="1265"/>
        <v>0.114782608695652</v>
      </c>
    </row>
    <row r="1083" spans="33:685">
      <c r="AG1083" s="1">
        <f t="shared" si="1230"/>
        <v>0.0193565976008725</v>
      </c>
      <c r="AJ1083" s="6">
        <f t="shared" si="1231"/>
        <v>0.0200384298654956</v>
      </c>
      <c r="AM1083" s="6">
        <f t="shared" si="1232"/>
        <v>0.0465353260869565</v>
      </c>
      <c r="AP1083" s="6">
        <f t="shared" si="1233"/>
        <v>0.115233522479267</v>
      </c>
      <c r="AS1083" s="6">
        <f t="shared" si="1234"/>
        <v>0.117977528089888</v>
      </c>
      <c r="BO1083" s="1">
        <f t="shared" si="1235"/>
        <v>0.0200384298654956</v>
      </c>
      <c r="CW1083" s="1">
        <f t="shared" si="1236"/>
        <v>0.0465353260869565</v>
      </c>
      <c r="EE1083" s="1">
        <f t="shared" si="1237"/>
        <v>0.115233522479267</v>
      </c>
      <c r="FM1083" s="1">
        <f t="shared" si="1238"/>
        <v>0.117977528089888</v>
      </c>
      <c r="GW1083" s="1">
        <f t="shared" si="1239"/>
        <v>0.0203671830177853</v>
      </c>
      <c r="GZ1083" s="6">
        <f t="shared" si="1240"/>
        <v>0.0211006558311948</v>
      </c>
      <c r="HC1083" s="6">
        <f t="shared" si="1241"/>
        <v>0.0472523626181309</v>
      </c>
      <c r="HF1083" s="6">
        <f t="shared" si="1242"/>
        <v>0.115828334102446</v>
      </c>
      <c r="HI1083" s="6">
        <f t="shared" si="1243"/>
        <v>0.120643431635389</v>
      </c>
      <c r="IE1083" s="1">
        <f t="shared" si="1244"/>
        <v>0.0211006558311948</v>
      </c>
      <c r="JM1083" s="1">
        <f t="shared" si="1245"/>
        <v>0.0472523626181309</v>
      </c>
      <c r="KU1083" s="1">
        <f t="shared" si="1246"/>
        <v>0.115828334102446</v>
      </c>
      <c r="MC1083" s="1">
        <f t="shared" si="1247"/>
        <v>0.120643431635389</v>
      </c>
      <c r="NM1083" s="1">
        <f t="shared" si="1248"/>
        <v>0.0194200585262037</v>
      </c>
      <c r="NP1083" s="6">
        <f t="shared" si="1249"/>
        <v>0.0196738286305979</v>
      </c>
      <c r="NS1083" s="6">
        <f t="shared" si="1250"/>
        <v>0.0418530351437698</v>
      </c>
      <c r="NV1083" s="6">
        <f t="shared" si="1251"/>
        <v>0.0940988835725678</v>
      </c>
      <c r="NY1083" s="6">
        <f t="shared" si="1252"/>
        <v>0.110569105691057</v>
      </c>
      <c r="OU1083" s="1">
        <f t="shared" si="1253"/>
        <v>0.0196738286305979</v>
      </c>
      <c r="QC1083" s="1">
        <f t="shared" si="1254"/>
        <v>0.0418530351437698</v>
      </c>
      <c r="RK1083" s="1">
        <f t="shared" si="1255"/>
        <v>0.0940988835725678</v>
      </c>
      <c r="SS1083" s="1">
        <f t="shared" si="1256"/>
        <v>0.110569105691057</v>
      </c>
      <c r="UC1083" s="1">
        <f t="shared" si="1257"/>
        <v>0.0195492804778713</v>
      </c>
      <c r="UF1083" s="6">
        <f t="shared" si="1258"/>
        <v>0.0187015762757146</v>
      </c>
      <c r="UI1083" s="6">
        <f t="shared" si="1259"/>
        <v>0.0422628951747089</v>
      </c>
      <c r="UL1083" s="6">
        <f t="shared" si="1260"/>
        <v>0.093715545755237</v>
      </c>
      <c r="UO1083" s="6">
        <f t="shared" si="1261"/>
        <v>0.113945578231293</v>
      </c>
      <c r="VK1083" s="1">
        <f t="shared" si="1262"/>
        <v>0.0187015762757146</v>
      </c>
      <c r="WS1083" s="1">
        <f t="shared" si="1263"/>
        <v>0.0422628951747089</v>
      </c>
      <c r="YA1083" s="1">
        <f t="shared" si="1264"/>
        <v>0.093715545755237</v>
      </c>
      <c r="ZI1083" s="1">
        <f t="shared" si="1265"/>
        <v>0.113945578231293</v>
      </c>
    </row>
    <row r="1084" spans="33:685">
      <c r="AG1084" s="1">
        <f t="shared" si="1230"/>
        <v>0.0133194045442674</v>
      </c>
      <c r="AJ1084" s="6">
        <f t="shared" si="1231"/>
        <v>0.0131856540084387</v>
      </c>
      <c r="AM1084" s="6">
        <f t="shared" si="1232"/>
        <v>0.0415879017013232</v>
      </c>
      <c r="AP1084" s="6">
        <f t="shared" si="1233"/>
        <v>0.117647058823529</v>
      </c>
      <c r="AS1084" s="6">
        <f t="shared" si="1234"/>
        <v>0.119266055045872</v>
      </c>
      <c r="BO1084" s="1">
        <f t="shared" si="1235"/>
        <v>0.0131856540084387</v>
      </c>
      <c r="CW1084" s="1">
        <f t="shared" si="1236"/>
        <v>0.0415879017013232</v>
      </c>
      <c r="EE1084" s="1">
        <f t="shared" si="1237"/>
        <v>0.117647058823529</v>
      </c>
      <c r="FM1084" s="1">
        <f t="shared" si="1238"/>
        <v>0.119266055045872</v>
      </c>
      <c r="GW1084" s="1">
        <f t="shared" si="1239"/>
        <v>0.013499205929063</v>
      </c>
      <c r="GZ1084" s="6">
        <f t="shared" si="1240"/>
        <v>0.0136202669572324</v>
      </c>
      <c r="HC1084" s="6">
        <f t="shared" si="1241"/>
        <v>0.0422207446808511</v>
      </c>
      <c r="HF1084" s="6">
        <f t="shared" si="1242"/>
        <v>0.11764705882353</v>
      </c>
      <c r="HI1084" s="6">
        <f t="shared" si="1243"/>
        <v>0.123529411764706</v>
      </c>
      <c r="IE1084" s="1">
        <f t="shared" si="1244"/>
        <v>0.0136202669572324</v>
      </c>
      <c r="JM1084" s="1">
        <f t="shared" si="1245"/>
        <v>0.0422207446808511</v>
      </c>
      <c r="KU1084" s="1">
        <f t="shared" si="1246"/>
        <v>0.11764705882353</v>
      </c>
      <c r="MC1084" s="1">
        <f t="shared" si="1247"/>
        <v>0.123529411764706</v>
      </c>
      <c r="NM1084" s="1">
        <f t="shared" si="1248"/>
        <v>0.0122574055158325</v>
      </c>
      <c r="NP1084" s="6">
        <f t="shared" si="1249"/>
        <v>0.0124409056979347</v>
      </c>
      <c r="NS1084" s="6">
        <f t="shared" si="1250"/>
        <v>0.0351789538085043</v>
      </c>
      <c r="NV1084" s="6">
        <f t="shared" si="1251"/>
        <v>0.115621788283659</v>
      </c>
      <c r="NY1084" s="6">
        <f t="shared" si="1252"/>
        <v>0.116009280742459</v>
      </c>
      <c r="OU1084" s="1">
        <f t="shared" si="1253"/>
        <v>0.0124409056979347</v>
      </c>
      <c r="QC1084" s="1">
        <f t="shared" si="1254"/>
        <v>0.0351789538085043</v>
      </c>
      <c r="RK1084" s="1">
        <f t="shared" si="1255"/>
        <v>0.115621788283659</v>
      </c>
      <c r="SS1084" s="1">
        <f t="shared" si="1256"/>
        <v>0.116009280742459</v>
      </c>
      <c r="UC1084" s="1">
        <f t="shared" si="1257"/>
        <v>0.0124675324675324</v>
      </c>
      <c r="UF1084" s="6">
        <f t="shared" si="1258"/>
        <v>0.0125576627370578</v>
      </c>
      <c r="UI1084" s="6">
        <f t="shared" si="1259"/>
        <v>0.0352312047813777</v>
      </c>
      <c r="UL1084" s="6">
        <f t="shared" si="1260"/>
        <v>0.114479874542603</v>
      </c>
      <c r="UO1084" s="6">
        <f t="shared" si="1261"/>
        <v>0.115909090909091</v>
      </c>
      <c r="VK1084" s="1">
        <f t="shared" si="1262"/>
        <v>0.0125576627370578</v>
      </c>
      <c r="WS1084" s="1">
        <f t="shared" si="1263"/>
        <v>0.0352312047813777</v>
      </c>
      <c r="YA1084" s="1">
        <f t="shared" si="1264"/>
        <v>0.114479874542603</v>
      </c>
      <c r="ZI1084" s="1">
        <f t="shared" si="1265"/>
        <v>0.115909090909091</v>
      </c>
    </row>
    <row r="1085" spans="33:685">
      <c r="AG1085" s="1">
        <f t="shared" si="1230"/>
        <v>0.013406292749658</v>
      </c>
      <c r="AJ1085" s="6">
        <f t="shared" si="1231"/>
        <v>0.0133403086581219</v>
      </c>
      <c r="AM1085" s="6">
        <f t="shared" si="1232"/>
        <v>0.0418848167539266</v>
      </c>
      <c r="AP1085" s="6">
        <f t="shared" si="1233"/>
        <v>0.11262596324837</v>
      </c>
      <c r="AS1085" s="6">
        <f t="shared" si="1234"/>
        <v>0.124223602484472</v>
      </c>
      <c r="BO1085" s="1">
        <f t="shared" si="1235"/>
        <v>0.0133403086581219</v>
      </c>
      <c r="CW1085" s="1">
        <f t="shared" si="1236"/>
        <v>0.0418848167539266</v>
      </c>
      <c r="EE1085" s="1">
        <f t="shared" si="1237"/>
        <v>0.11262596324837</v>
      </c>
      <c r="FM1085" s="1">
        <f t="shared" si="1238"/>
        <v>0.124223602484472</v>
      </c>
      <c r="GW1085" s="1">
        <f t="shared" si="1239"/>
        <v>0.0139400315623357</v>
      </c>
      <c r="GZ1085" s="6">
        <f t="shared" si="1240"/>
        <v>0.0135208220659815</v>
      </c>
      <c r="HC1085" s="6">
        <f t="shared" si="1241"/>
        <v>0.0417335473515251</v>
      </c>
      <c r="HF1085" s="6">
        <f t="shared" si="1242"/>
        <v>0.112795633717405</v>
      </c>
      <c r="HI1085" s="6">
        <f t="shared" si="1243"/>
        <v>0.122388059701493</v>
      </c>
      <c r="IE1085" s="1">
        <f t="shared" si="1244"/>
        <v>0.0135208220659815</v>
      </c>
      <c r="JM1085" s="1">
        <f t="shared" si="1245"/>
        <v>0.0417335473515251</v>
      </c>
      <c r="KU1085" s="1">
        <f t="shared" si="1246"/>
        <v>0.112795633717405</v>
      </c>
      <c r="MC1085" s="1">
        <f t="shared" si="1247"/>
        <v>0.122388059701493</v>
      </c>
      <c r="NM1085" s="1">
        <f t="shared" si="1248"/>
        <v>0.0120915873424235</v>
      </c>
      <c r="NP1085" s="6">
        <f t="shared" si="1249"/>
        <v>0.0125957026426278</v>
      </c>
      <c r="NS1085" s="6">
        <f t="shared" si="1250"/>
        <v>0.0345794392523365</v>
      </c>
      <c r="NV1085" s="6">
        <f t="shared" si="1251"/>
        <v>0.115145228215768</v>
      </c>
      <c r="NY1085" s="6">
        <f t="shared" si="1252"/>
        <v>0.114942528735632</v>
      </c>
      <c r="OU1085" s="1">
        <f t="shared" si="1253"/>
        <v>0.0125957026426278</v>
      </c>
      <c r="QC1085" s="1">
        <f t="shared" si="1254"/>
        <v>0.0345794392523365</v>
      </c>
      <c r="RK1085" s="1">
        <f t="shared" si="1255"/>
        <v>0.115145228215768</v>
      </c>
      <c r="SS1085" s="1">
        <f t="shared" si="1256"/>
        <v>0.114942528735632</v>
      </c>
      <c r="UC1085" s="1">
        <f t="shared" si="1257"/>
        <v>0.0121244069583553</v>
      </c>
      <c r="UF1085" s="6">
        <f t="shared" si="1258"/>
        <v>0.0131004366812227</v>
      </c>
      <c r="UI1085" s="6">
        <f t="shared" si="1259"/>
        <v>0.0351437699680512</v>
      </c>
      <c r="UL1085" s="6">
        <f t="shared" si="1260"/>
        <v>0.110236220472441</v>
      </c>
      <c r="UO1085" s="6">
        <f t="shared" si="1261"/>
        <v>0.115740740740741</v>
      </c>
      <c r="VK1085" s="1">
        <f t="shared" si="1262"/>
        <v>0.0131004366812227</v>
      </c>
      <c r="WS1085" s="1">
        <f t="shared" si="1263"/>
        <v>0.0351437699680512</v>
      </c>
      <c r="YA1085" s="1">
        <f t="shared" si="1264"/>
        <v>0.110236220472441</v>
      </c>
      <c r="ZI1085" s="1">
        <f t="shared" si="1265"/>
        <v>0.115740740740741</v>
      </c>
    </row>
    <row r="1086" spans="33:685">
      <c r="AG1086" s="1">
        <f t="shared" si="1230"/>
        <v>0.0136268343815513</v>
      </c>
      <c r="AJ1086" s="6">
        <f t="shared" si="1231"/>
        <v>0.0134458212496705</v>
      </c>
      <c r="AM1086" s="6">
        <f t="shared" si="1232"/>
        <v>0.0413329061198334</v>
      </c>
      <c r="AP1086" s="6">
        <f t="shared" si="1233"/>
        <v>0.115239633817986</v>
      </c>
      <c r="AS1086" s="6">
        <f t="shared" si="1234"/>
        <v>0.121019108280255</v>
      </c>
      <c r="BO1086" s="1">
        <f t="shared" si="1235"/>
        <v>0.0134458212496705</v>
      </c>
      <c r="CW1086" s="1">
        <f t="shared" si="1236"/>
        <v>0.0413329061198334</v>
      </c>
      <c r="EE1086" s="1">
        <f t="shared" si="1237"/>
        <v>0.115239633817986</v>
      </c>
      <c r="FM1086" s="1">
        <f t="shared" si="1238"/>
        <v>0.121019108280255</v>
      </c>
      <c r="GW1086" s="1">
        <f t="shared" si="1239"/>
        <v>0.0132802124833996</v>
      </c>
      <c r="GZ1086" s="6">
        <f t="shared" si="1240"/>
        <v>0.0133832976445397</v>
      </c>
      <c r="HC1086" s="6">
        <f t="shared" si="1241"/>
        <v>0.0427010923535253</v>
      </c>
      <c r="HF1086" s="6">
        <f t="shared" si="1242"/>
        <v>0.112333526346265</v>
      </c>
      <c r="HI1086" s="6">
        <f t="shared" si="1243"/>
        <v>0.12012012012012</v>
      </c>
      <c r="IE1086" s="1">
        <f t="shared" si="1244"/>
        <v>0.0133832976445397</v>
      </c>
      <c r="JM1086" s="1">
        <f t="shared" si="1245"/>
        <v>0.0427010923535253</v>
      </c>
      <c r="KU1086" s="1">
        <f t="shared" si="1246"/>
        <v>0.112333526346265</v>
      </c>
      <c r="MC1086" s="1">
        <f t="shared" si="1247"/>
        <v>0.12012012012012</v>
      </c>
      <c r="NM1086" s="1">
        <f t="shared" si="1248"/>
        <v>0.0120698510529018</v>
      </c>
      <c r="NP1086" s="6">
        <f t="shared" si="1249"/>
        <v>0.01230012300123</v>
      </c>
      <c r="NS1086" s="6">
        <f t="shared" si="1250"/>
        <v>0.0350015351550506</v>
      </c>
      <c r="NV1086" s="6">
        <f t="shared" si="1251"/>
        <v>0.114147909967846</v>
      </c>
      <c r="NY1086" s="6">
        <f t="shared" si="1252"/>
        <v>0.113475177304965</v>
      </c>
      <c r="OU1086" s="1">
        <f t="shared" si="1253"/>
        <v>0.01230012300123</v>
      </c>
      <c r="QC1086" s="1">
        <f t="shared" si="1254"/>
        <v>0.0350015351550506</v>
      </c>
      <c r="RK1086" s="1">
        <f t="shared" si="1255"/>
        <v>0.114147909967846</v>
      </c>
      <c r="SS1086" s="1">
        <f t="shared" si="1256"/>
        <v>0.113475177304965</v>
      </c>
      <c r="UC1086" s="1">
        <f t="shared" si="1257"/>
        <v>0.0122907949790796</v>
      </c>
      <c r="UF1086" s="6">
        <f t="shared" si="1258"/>
        <v>0.012987012987013</v>
      </c>
      <c r="UI1086" s="6">
        <f t="shared" si="1259"/>
        <v>0.0343278793711903</v>
      </c>
      <c r="UL1086" s="6">
        <f t="shared" si="1260"/>
        <v>0.109318063508589</v>
      </c>
      <c r="UO1086" s="6">
        <f t="shared" si="1261"/>
        <v>0.11804008908686</v>
      </c>
      <c r="VK1086" s="1">
        <f t="shared" si="1262"/>
        <v>0.012987012987013</v>
      </c>
      <c r="WS1086" s="1">
        <f t="shared" si="1263"/>
        <v>0.0343278793711903</v>
      </c>
      <c r="YA1086" s="1">
        <f t="shared" si="1264"/>
        <v>0.109318063508589</v>
      </c>
      <c r="ZI1086" s="1">
        <f t="shared" si="1265"/>
        <v>0.11804008908686</v>
      </c>
    </row>
    <row r="1087" spans="33:685">
      <c r="AG1087" s="1">
        <f t="shared" si="1230"/>
        <v>0.0192307692307693</v>
      </c>
      <c r="AJ1087" s="6">
        <f t="shared" si="1231"/>
        <v>0.019333146539647</v>
      </c>
      <c r="AM1087" s="6">
        <f t="shared" si="1232"/>
        <v>0.0460767946577629</v>
      </c>
      <c r="AP1087" s="6">
        <f t="shared" si="1233"/>
        <v>0.0946413137424372</v>
      </c>
      <c r="AS1087" s="6">
        <f t="shared" si="1234"/>
        <v>0.111344537815126</v>
      </c>
      <c r="BO1087" s="1">
        <f t="shared" si="1235"/>
        <v>0.019333146539647</v>
      </c>
      <c r="CW1087" s="1">
        <f t="shared" si="1236"/>
        <v>0.0460767946577629</v>
      </c>
      <c r="EE1087" s="1">
        <f t="shared" si="1237"/>
        <v>0.0946413137424372</v>
      </c>
      <c r="FM1087" s="1">
        <f t="shared" si="1238"/>
        <v>0.111344537815126</v>
      </c>
      <c r="GW1087" s="1">
        <f t="shared" si="1239"/>
        <v>0.0196480938416424</v>
      </c>
      <c r="GZ1087" s="6">
        <f t="shared" si="1240"/>
        <v>0.0199823684983839</v>
      </c>
      <c r="HC1087" s="6">
        <f t="shared" si="1241"/>
        <v>0.0461114934618031</v>
      </c>
      <c r="HF1087" s="6">
        <f t="shared" si="1242"/>
        <v>0.0992662926197669</v>
      </c>
      <c r="HI1087" s="6">
        <f t="shared" si="1243"/>
        <v>0.113333333333333</v>
      </c>
      <c r="IE1087" s="1">
        <f t="shared" si="1244"/>
        <v>0.0199823684983839</v>
      </c>
      <c r="JM1087" s="1">
        <f t="shared" si="1245"/>
        <v>0.0461114934618031</v>
      </c>
      <c r="KU1087" s="1">
        <f t="shared" si="1246"/>
        <v>0.0992662926197669</v>
      </c>
      <c r="MC1087" s="1">
        <f t="shared" si="1247"/>
        <v>0.113333333333333</v>
      </c>
      <c r="NM1087" s="1">
        <f t="shared" si="1248"/>
        <v>0.0185669456066946</v>
      </c>
      <c r="NP1087" s="6">
        <f t="shared" si="1249"/>
        <v>0.0187695516162669</v>
      </c>
      <c r="NS1087" s="6">
        <f t="shared" si="1250"/>
        <v>0.0411962160512664</v>
      </c>
      <c r="NV1087" s="6">
        <f t="shared" si="1251"/>
        <v>0.0806941431670281</v>
      </c>
      <c r="NY1087" s="6">
        <f t="shared" si="1252"/>
        <v>0.1</v>
      </c>
      <c r="OU1087" s="1">
        <f t="shared" si="1253"/>
        <v>0.0187695516162669</v>
      </c>
      <c r="QC1087" s="1">
        <f t="shared" si="1254"/>
        <v>0.0411962160512664</v>
      </c>
      <c r="RK1087" s="1">
        <f t="shared" si="1255"/>
        <v>0.0806941431670281</v>
      </c>
      <c r="SS1087" s="1">
        <f t="shared" si="1256"/>
        <v>0.1</v>
      </c>
      <c r="UC1087" s="1">
        <f t="shared" si="1257"/>
        <v>0.0186596583442839</v>
      </c>
      <c r="UF1087" s="6">
        <f t="shared" si="1258"/>
        <v>0.01892247043364</v>
      </c>
      <c r="UI1087" s="6">
        <f t="shared" si="1259"/>
        <v>0.0413197656490904</v>
      </c>
      <c r="UL1087" s="6">
        <f t="shared" si="1260"/>
        <v>0.0812043795620438</v>
      </c>
      <c r="UO1087" s="6">
        <f t="shared" si="1261"/>
        <v>0.103186646433991</v>
      </c>
      <c r="VK1087" s="1">
        <f t="shared" si="1262"/>
        <v>0.01892247043364</v>
      </c>
      <c r="WS1087" s="1">
        <f t="shared" si="1263"/>
        <v>0.0413197656490904</v>
      </c>
      <c r="YA1087" s="1">
        <f t="shared" si="1264"/>
        <v>0.0812043795620438</v>
      </c>
      <c r="ZI1087" s="1">
        <f t="shared" si="1265"/>
        <v>0.103186646433991</v>
      </c>
    </row>
    <row r="1088" spans="33:685">
      <c r="AG1088" s="1">
        <f t="shared" si="1230"/>
        <v>0.018862690707351</v>
      </c>
      <c r="AJ1088" s="6">
        <f t="shared" si="1231"/>
        <v>0.0194640338504937</v>
      </c>
      <c r="AM1088" s="6">
        <f t="shared" si="1232"/>
        <v>0.0456971314209473</v>
      </c>
      <c r="AP1088" s="6">
        <f t="shared" si="1233"/>
        <v>0.0985977212971078</v>
      </c>
      <c r="AS1088" s="6">
        <f t="shared" si="1234"/>
        <v>0.112107623318386</v>
      </c>
      <c r="BO1088" s="1">
        <f t="shared" si="1235"/>
        <v>0.0194640338504937</v>
      </c>
      <c r="CW1088" s="1">
        <f t="shared" si="1236"/>
        <v>0.0456971314209473</v>
      </c>
      <c r="EE1088" s="1">
        <f t="shared" si="1237"/>
        <v>0.0985977212971078</v>
      </c>
      <c r="FM1088" s="1">
        <f t="shared" si="1238"/>
        <v>0.112107623318386</v>
      </c>
      <c r="GW1088" s="1">
        <f t="shared" si="1239"/>
        <v>0.0188296639629199</v>
      </c>
      <c r="GZ1088" s="6">
        <f t="shared" si="1240"/>
        <v>0.0199537304800463</v>
      </c>
      <c r="HC1088" s="6">
        <f t="shared" si="1241"/>
        <v>0.0466144947260973</v>
      </c>
      <c r="HF1088" s="6">
        <f t="shared" si="1242"/>
        <v>0.0981266726137378</v>
      </c>
      <c r="HI1088" s="6">
        <f t="shared" si="1243"/>
        <v>0.109339407744875</v>
      </c>
      <c r="IE1088" s="1">
        <f t="shared" si="1244"/>
        <v>0.0199537304800463</v>
      </c>
      <c r="JM1088" s="1">
        <f t="shared" si="1245"/>
        <v>0.0466144947260973</v>
      </c>
      <c r="KU1088" s="1">
        <f t="shared" si="1246"/>
        <v>0.0981266726137378</v>
      </c>
      <c r="MC1088" s="1">
        <f t="shared" si="1247"/>
        <v>0.109339407744875</v>
      </c>
      <c r="NM1088" s="1">
        <f t="shared" si="1248"/>
        <v>0.0181007345225603</v>
      </c>
      <c r="NP1088" s="6">
        <f t="shared" si="1249"/>
        <v>0.0188778185631883</v>
      </c>
      <c r="NS1088" s="6">
        <f t="shared" si="1250"/>
        <v>0.0416152897657214</v>
      </c>
      <c r="NV1088" s="6">
        <f t="shared" si="1251"/>
        <v>0.0797733217088056</v>
      </c>
      <c r="NY1088" s="6">
        <f t="shared" si="1252"/>
        <v>0.0992592592592592</v>
      </c>
      <c r="OU1088" s="1">
        <f t="shared" si="1253"/>
        <v>0.0188778185631883</v>
      </c>
      <c r="QC1088" s="1">
        <f t="shared" si="1254"/>
        <v>0.0416152897657214</v>
      </c>
      <c r="RK1088" s="1">
        <f t="shared" si="1255"/>
        <v>0.0797733217088056</v>
      </c>
      <c r="SS1088" s="1">
        <f t="shared" si="1256"/>
        <v>0.0992592592592592</v>
      </c>
      <c r="UC1088" s="1">
        <f t="shared" si="1257"/>
        <v>0.0180275715800635</v>
      </c>
      <c r="UF1088" s="6">
        <f t="shared" si="1258"/>
        <v>0.0189561152947286</v>
      </c>
      <c r="UI1088" s="6">
        <f t="shared" si="1259"/>
        <v>0.0409535452322739</v>
      </c>
      <c r="UL1088" s="6">
        <f t="shared" si="1260"/>
        <v>0.0813636363636363</v>
      </c>
      <c r="UO1088" s="6">
        <f t="shared" si="1261"/>
        <v>0.104321907600596</v>
      </c>
      <c r="VK1088" s="1">
        <f t="shared" si="1262"/>
        <v>0.0189561152947286</v>
      </c>
      <c r="WS1088" s="1">
        <f t="shared" si="1263"/>
        <v>0.0409535452322739</v>
      </c>
      <c r="YA1088" s="1">
        <f t="shared" si="1264"/>
        <v>0.0813636363636363</v>
      </c>
      <c r="ZI1088" s="1">
        <f t="shared" si="1265"/>
        <v>0.104321907600596</v>
      </c>
    </row>
    <row r="1089" spans="33:685">
      <c r="AG1089" s="1">
        <f t="shared" si="1230"/>
        <v>0.0187150837988826</v>
      </c>
      <c r="AJ1089" s="6">
        <f t="shared" si="1231"/>
        <v>0.0188626126126127</v>
      </c>
      <c r="AM1089" s="6">
        <f t="shared" si="1232"/>
        <v>0.0465616045845273</v>
      </c>
      <c r="AP1089" s="6">
        <f t="shared" si="1233"/>
        <v>0.0960196963479687</v>
      </c>
      <c r="AS1089" s="6">
        <f t="shared" si="1234"/>
        <v>0.114155251141552</v>
      </c>
      <c r="BO1089" s="1">
        <f t="shared" si="1235"/>
        <v>0.0188626126126127</v>
      </c>
      <c r="CW1089" s="1">
        <f t="shared" si="1236"/>
        <v>0.0465616045845273</v>
      </c>
      <c r="EE1089" s="1">
        <f t="shared" si="1237"/>
        <v>0.0960196963479687</v>
      </c>
      <c r="FM1089" s="1">
        <f t="shared" si="1238"/>
        <v>0.114155251141552</v>
      </c>
      <c r="GW1089" s="1">
        <f t="shared" si="1239"/>
        <v>0.0191193511008111</v>
      </c>
      <c r="GZ1089" s="6">
        <f t="shared" si="1240"/>
        <v>0.0192588269623578</v>
      </c>
      <c r="HC1089" s="6">
        <f t="shared" si="1241"/>
        <v>0.0458248472505092</v>
      </c>
      <c r="HF1089" s="6">
        <f t="shared" si="1242"/>
        <v>0.0964601769911504</v>
      </c>
      <c r="HI1089" s="6">
        <f t="shared" si="1243"/>
        <v>0.110599078341014</v>
      </c>
      <c r="IE1089" s="1">
        <f t="shared" si="1244"/>
        <v>0.0192588269623578</v>
      </c>
      <c r="JM1089" s="1">
        <f t="shared" si="1245"/>
        <v>0.0458248472505092</v>
      </c>
      <c r="KU1089" s="1">
        <f t="shared" si="1246"/>
        <v>0.0964601769911504</v>
      </c>
      <c r="MC1089" s="1">
        <f t="shared" si="1247"/>
        <v>0.110599078341014</v>
      </c>
      <c r="NM1089" s="1">
        <f t="shared" si="1248"/>
        <v>0.0189973614775726</v>
      </c>
      <c r="NP1089" s="6">
        <f t="shared" si="1249"/>
        <v>0.0190650300339515</v>
      </c>
      <c r="NS1089" s="6">
        <f t="shared" si="1250"/>
        <v>0.0404870624048706</v>
      </c>
      <c r="NV1089" s="6">
        <f t="shared" si="1251"/>
        <v>0.080817051509769</v>
      </c>
      <c r="NY1089" s="6">
        <f t="shared" si="1252"/>
        <v>0.105341246290801</v>
      </c>
      <c r="OU1089" s="1">
        <f t="shared" si="1253"/>
        <v>0.0190650300339515</v>
      </c>
      <c r="QC1089" s="1">
        <f t="shared" si="1254"/>
        <v>0.0404870624048706</v>
      </c>
      <c r="RK1089" s="1">
        <f t="shared" si="1255"/>
        <v>0.080817051509769</v>
      </c>
      <c r="SS1089" s="1">
        <f t="shared" si="1256"/>
        <v>0.105341246290801</v>
      </c>
      <c r="UC1089" s="1">
        <f t="shared" si="1257"/>
        <v>0.0182106096595408</v>
      </c>
      <c r="UF1089" s="6">
        <f t="shared" si="1258"/>
        <v>0.0186915887850469</v>
      </c>
      <c r="UI1089" s="6">
        <f t="shared" si="1259"/>
        <v>0.0409911287855612</v>
      </c>
      <c r="UL1089" s="6">
        <f t="shared" si="1260"/>
        <v>0.0786088613625535</v>
      </c>
      <c r="UO1089" s="6">
        <f t="shared" si="1261"/>
        <v>0.100740740740741</v>
      </c>
      <c r="VK1089" s="1">
        <f t="shared" si="1262"/>
        <v>0.0186915887850469</v>
      </c>
      <c r="WS1089" s="1">
        <f t="shared" si="1263"/>
        <v>0.0409911287855612</v>
      </c>
      <c r="YA1089" s="1">
        <f t="shared" si="1264"/>
        <v>0.0786088613625535</v>
      </c>
      <c r="ZI1089" s="1">
        <f t="shared" si="1265"/>
        <v>0.100740740740741</v>
      </c>
    </row>
    <row r="1090" spans="33:685">
      <c r="AG1090" s="1">
        <f t="shared" si="1230"/>
        <v>0.0199158485273493</v>
      </c>
      <c r="AJ1090" s="6">
        <f t="shared" si="1231"/>
        <v>0.0198131899235778</v>
      </c>
      <c r="AM1090" s="6">
        <f t="shared" si="1232"/>
        <v>0.0454390160573966</v>
      </c>
      <c r="AP1090" s="6">
        <f t="shared" si="1233"/>
        <v>0.113543091655267</v>
      </c>
      <c r="AS1090" s="6">
        <f t="shared" si="1234"/>
        <v>0.111392405063291</v>
      </c>
      <c r="BO1090" s="1">
        <f t="shared" si="1235"/>
        <v>0.0198131899235778</v>
      </c>
      <c r="CW1090" s="1">
        <f t="shared" si="1236"/>
        <v>0.0454390160573966</v>
      </c>
      <c r="EE1090" s="1">
        <f t="shared" si="1237"/>
        <v>0.113543091655267</v>
      </c>
      <c r="FM1090" s="1">
        <f t="shared" si="1238"/>
        <v>0.111392405063291</v>
      </c>
      <c r="GW1090" s="1">
        <f t="shared" si="1239"/>
        <v>0.0197003329633741</v>
      </c>
      <c r="GZ1090" s="6">
        <f t="shared" si="1240"/>
        <v>0.020574971815107</v>
      </c>
      <c r="HC1090" s="6">
        <f t="shared" si="1241"/>
        <v>0.0461229946524064</v>
      </c>
      <c r="HF1090" s="6">
        <f t="shared" si="1242"/>
        <v>0.118793503480278</v>
      </c>
      <c r="HI1090" s="6">
        <f t="shared" si="1243"/>
        <v>0.123152709359606</v>
      </c>
      <c r="IE1090" s="1">
        <f t="shared" si="1244"/>
        <v>0.020574971815107</v>
      </c>
      <c r="JM1090" s="1">
        <f t="shared" si="1245"/>
        <v>0.0461229946524064</v>
      </c>
      <c r="KU1090" s="1">
        <f t="shared" si="1246"/>
        <v>0.118793503480278</v>
      </c>
      <c r="MC1090" s="1">
        <f t="shared" si="1247"/>
        <v>0.123152709359606</v>
      </c>
      <c r="NM1090" s="1">
        <f t="shared" si="1248"/>
        <v>0.0195516162669447</v>
      </c>
      <c r="NP1090" s="6">
        <f t="shared" si="1249"/>
        <v>0.0192155830481705</v>
      </c>
      <c r="NS1090" s="6">
        <f t="shared" si="1250"/>
        <v>0.0422313268200442</v>
      </c>
      <c r="NV1090" s="6">
        <f t="shared" si="1251"/>
        <v>0.0993555316863587</v>
      </c>
      <c r="NY1090" s="6">
        <f t="shared" si="1252"/>
        <v>0.114808652246256</v>
      </c>
      <c r="OU1090" s="1">
        <f t="shared" si="1253"/>
        <v>0.0192155830481705</v>
      </c>
      <c r="QC1090" s="1">
        <f t="shared" si="1254"/>
        <v>0.0422313268200442</v>
      </c>
      <c r="RK1090" s="1">
        <f t="shared" si="1255"/>
        <v>0.0993555316863587</v>
      </c>
      <c r="SS1090" s="1">
        <f t="shared" si="1256"/>
        <v>0.114808652246256</v>
      </c>
      <c r="UC1090" s="1">
        <f t="shared" si="1257"/>
        <v>0.0195109261186265</v>
      </c>
      <c r="UF1090" s="6">
        <f t="shared" si="1258"/>
        <v>0.0196613872200983</v>
      </c>
      <c r="UI1090" s="6">
        <f t="shared" si="1259"/>
        <v>0.0424453595185301</v>
      </c>
      <c r="UL1090" s="6">
        <f t="shared" si="1260"/>
        <v>0.0998298355076576</v>
      </c>
      <c r="UO1090" s="6">
        <f t="shared" si="1261"/>
        <v>0.0440917107583774</v>
      </c>
      <c r="VK1090" s="1">
        <f t="shared" si="1262"/>
        <v>0.0196613872200983</v>
      </c>
      <c r="WS1090" s="1">
        <f t="shared" si="1263"/>
        <v>0.0424453595185301</v>
      </c>
      <c r="YA1090" s="1">
        <f t="shared" si="1264"/>
        <v>0.0998298355076576</v>
      </c>
      <c r="ZI1090" s="1">
        <f t="shared" si="1265"/>
        <v>0.0440917107583774</v>
      </c>
    </row>
    <row r="1091" spans="33:685">
      <c r="AG1091" s="1">
        <f t="shared" si="1230"/>
        <v>0.0194931773879142</v>
      </c>
      <c r="AJ1091" s="6">
        <f t="shared" si="1231"/>
        <v>0.0199326221224032</v>
      </c>
      <c r="AM1091" s="6">
        <f t="shared" si="1232"/>
        <v>0.0457429048414024</v>
      </c>
      <c r="AP1091" s="6">
        <f t="shared" si="1233"/>
        <v>0.119232526267702</v>
      </c>
      <c r="AS1091" s="6">
        <f t="shared" si="1234"/>
        <v>0.115384615384615</v>
      </c>
      <c r="BO1091" s="1">
        <f t="shared" si="1235"/>
        <v>0.0199326221224032</v>
      </c>
      <c r="CW1091" s="1">
        <f t="shared" si="1236"/>
        <v>0.0457429048414024</v>
      </c>
      <c r="EE1091" s="1">
        <f t="shared" si="1237"/>
        <v>0.119232526267702</v>
      </c>
      <c r="FM1091" s="1">
        <f t="shared" si="1238"/>
        <v>0.115384615384615</v>
      </c>
      <c r="GW1091" s="1">
        <f t="shared" si="1239"/>
        <v>0.0202384252841696</v>
      </c>
      <c r="GZ1091" s="6">
        <f t="shared" si="1240"/>
        <v>0.0214163335237008</v>
      </c>
      <c r="HC1091" s="6">
        <f t="shared" si="1241"/>
        <v>0.0462466487935657</v>
      </c>
      <c r="HF1091" s="6">
        <f t="shared" si="1242"/>
        <v>0.118747078073866</v>
      </c>
      <c r="HI1091" s="6">
        <f t="shared" si="1243"/>
        <v>0.118251928020566</v>
      </c>
      <c r="IE1091" s="1">
        <f t="shared" si="1244"/>
        <v>0.0214163335237008</v>
      </c>
      <c r="JM1091" s="1">
        <f t="shared" si="1245"/>
        <v>0.0462466487935657</v>
      </c>
      <c r="KU1091" s="1">
        <f t="shared" si="1246"/>
        <v>0.118747078073866</v>
      </c>
      <c r="MC1091" s="1">
        <f t="shared" si="1247"/>
        <v>0.118251928020566</v>
      </c>
      <c r="NM1091" s="1">
        <f t="shared" si="1248"/>
        <v>0.0194022024121656</v>
      </c>
      <c r="NP1091" s="6">
        <f t="shared" si="1249"/>
        <v>0.0195291599785983</v>
      </c>
      <c r="NS1091" s="6">
        <f t="shared" si="1250"/>
        <v>0.0421321417172039</v>
      </c>
      <c r="NV1091" s="6">
        <f t="shared" si="1251"/>
        <v>0.100215517241379</v>
      </c>
      <c r="NY1091" s="6">
        <f t="shared" si="1252"/>
        <v>0.114285714285714</v>
      </c>
      <c r="OU1091" s="1">
        <f t="shared" si="1253"/>
        <v>0.0195291599785983</v>
      </c>
      <c r="QC1091" s="1">
        <f t="shared" si="1254"/>
        <v>0.0421321417172039</v>
      </c>
      <c r="RK1091" s="1">
        <f t="shared" si="1255"/>
        <v>0.100215517241379</v>
      </c>
      <c r="SS1091" s="1">
        <f t="shared" si="1256"/>
        <v>0.114285714285714</v>
      </c>
      <c r="UC1091" s="1">
        <f t="shared" si="1257"/>
        <v>0.0193161054554947</v>
      </c>
      <c r="UF1091" s="6">
        <f t="shared" si="1258"/>
        <v>0.0191986644407346</v>
      </c>
      <c r="UI1091" s="6">
        <f t="shared" si="1259"/>
        <v>0.0421383647798743</v>
      </c>
      <c r="UL1091" s="6">
        <f t="shared" si="1260"/>
        <v>0.0985682819383261</v>
      </c>
      <c r="UO1091" s="6">
        <f t="shared" si="1261"/>
        <v>0.103942652329749</v>
      </c>
      <c r="VK1091" s="1">
        <f t="shared" si="1262"/>
        <v>0.0191986644407346</v>
      </c>
      <c r="WS1091" s="1">
        <f t="shared" si="1263"/>
        <v>0.0421383647798743</v>
      </c>
      <c r="YA1091" s="1">
        <f t="shared" si="1264"/>
        <v>0.0985682819383261</v>
      </c>
      <c r="ZI1091" s="1">
        <f t="shared" si="1265"/>
        <v>0.103942652329749</v>
      </c>
    </row>
    <row r="1092" spans="33:685">
      <c r="AG1092" s="1">
        <f t="shared" si="1230"/>
        <v>0.0199170124481328</v>
      </c>
      <c r="AJ1092" s="6">
        <f t="shared" si="1231"/>
        <v>0.0193548387096774</v>
      </c>
      <c r="AM1092" s="6">
        <f t="shared" si="1232"/>
        <v>0.0463709677419355</v>
      </c>
      <c r="AP1092" s="6">
        <f t="shared" si="1233"/>
        <v>0.115598885793872</v>
      </c>
      <c r="AS1092" s="6">
        <f t="shared" si="1234"/>
        <v>0.118421052631579</v>
      </c>
      <c r="BO1092" s="1">
        <f t="shared" si="1235"/>
        <v>0.0193548387096774</v>
      </c>
      <c r="CW1092" s="1">
        <f t="shared" si="1236"/>
        <v>0.0463709677419355</v>
      </c>
      <c r="EE1092" s="1">
        <f t="shared" si="1237"/>
        <v>0.115598885793872</v>
      </c>
      <c r="FM1092" s="1">
        <f t="shared" si="1238"/>
        <v>0.118421052631579</v>
      </c>
      <c r="GW1092" s="1">
        <f t="shared" si="1239"/>
        <v>0.0202440377149197</v>
      </c>
      <c r="GZ1092" s="6">
        <f t="shared" si="1240"/>
        <v>0.0209649626651349</v>
      </c>
      <c r="HC1092" s="6">
        <f t="shared" si="1241"/>
        <v>0.0461486257210723</v>
      </c>
      <c r="HF1092" s="6">
        <f t="shared" si="1242"/>
        <v>0.119444444444444</v>
      </c>
      <c r="HI1092" s="6">
        <f t="shared" si="1243"/>
        <v>0.116455696202532</v>
      </c>
      <c r="IE1092" s="1">
        <f t="shared" si="1244"/>
        <v>0.0209649626651349</v>
      </c>
      <c r="JM1092" s="1">
        <f t="shared" si="1245"/>
        <v>0.0461486257210723</v>
      </c>
      <c r="KU1092" s="1">
        <f t="shared" si="1246"/>
        <v>0.119444444444444</v>
      </c>
      <c r="MC1092" s="1">
        <f t="shared" si="1247"/>
        <v>0.116455696202532</v>
      </c>
      <c r="NM1092" s="1">
        <f t="shared" si="1248"/>
        <v>0.0197865139286643</v>
      </c>
      <c r="NP1092" s="6">
        <f t="shared" si="1249"/>
        <v>0.0191336699441935</v>
      </c>
      <c r="NS1092" s="6">
        <f t="shared" si="1250"/>
        <v>0.04171974522293</v>
      </c>
      <c r="NV1092" s="6">
        <f t="shared" si="1251"/>
        <v>0.0970715835140998</v>
      </c>
      <c r="NY1092" s="6">
        <f t="shared" si="1252"/>
        <v>0.115183246073298</v>
      </c>
      <c r="OU1092" s="1">
        <f t="shared" si="1253"/>
        <v>0.0191336699441935</v>
      </c>
      <c r="QC1092" s="1">
        <f t="shared" si="1254"/>
        <v>0.04171974522293</v>
      </c>
      <c r="RK1092" s="1">
        <f t="shared" si="1255"/>
        <v>0.0970715835140998</v>
      </c>
      <c r="SS1092" s="1">
        <f t="shared" si="1256"/>
        <v>0.115183246073298</v>
      </c>
      <c r="UC1092" s="1">
        <f t="shared" si="1257"/>
        <v>0.0190700104493207</v>
      </c>
      <c r="UF1092" s="6">
        <f t="shared" si="1258"/>
        <v>0.019484083424808</v>
      </c>
      <c r="UI1092" s="6">
        <f t="shared" si="1259"/>
        <v>0.0422446406052964</v>
      </c>
      <c r="UL1092" s="6">
        <f t="shared" si="1260"/>
        <v>0.0993189557321224</v>
      </c>
      <c r="UO1092" s="6">
        <f t="shared" si="1261"/>
        <v>0.0479704797047971</v>
      </c>
      <c r="VK1092" s="1">
        <f t="shared" si="1262"/>
        <v>0.019484083424808</v>
      </c>
      <c r="WS1092" s="1">
        <f t="shared" si="1263"/>
        <v>0.0422446406052964</v>
      </c>
      <c r="YA1092" s="1">
        <f t="shared" si="1264"/>
        <v>0.0993189557321224</v>
      </c>
      <c r="ZI1092" s="1">
        <f t="shared" si="1265"/>
        <v>0.0479704797047971</v>
      </c>
    </row>
    <row r="1093" spans="33:685">
      <c r="AG1093" s="1">
        <f t="shared" si="1230"/>
        <v>0.0126344086021506</v>
      </c>
      <c r="AJ1093" s="6">
        <f t="shared" si="1231"/>
        <v>0.0138150903294367</v>
      </c>
      <c r="AM1093" s="6">
        <f t="shared" si="1232"/>
        <v>0.0419713831478538</v>
      </c>
      <c r="AP1093" s="6">
        <f t="shared" si="1233"/>
        <v>0.121195351411179</v>
      </c>
      <c r="AS1093" s="6">
        <f t="shared" si="1234"/>
        <v>0.126934984520124</v>
      </c>
      <c r="BO1093" s="1">
        <f t="shared" si="1235"/>
        <v>0.0138150903294367</v>
      </c>
      <c r="CW1093" s="1">
        <f t="shared" si="1236"/>
        <v>0.0419713831478538</v>
      </c>
      <c r="EE1093" s="1">
        <f t="shared" si="1237"/>
        <v>0.121195351411179</v>
      </c>
      <c r="FM1093" s="1">
        <f t="shared" si="1238"/>
        <v>0.126934984520124</v>
      </c>
      <c r="GW1093" s="1">
        <f t="shared" si="1239"/>
        <v>0.0136017410228508</v>
      </c>
      <c r="GZ1093" s="6">
        <f t="shared" si="1240"/>
        <v>0.013936366026821</v>
      </c>
      <c r="HC1093" s="6">
        <f t="shared" si="1241"/>
        <v>0.0426065162907267</v>
      </c>
      <c r="HF1093" s="6">
        <f t="shared" si="1242"/>
        <v>0.122033898305085</v>
      </c>
      <c r="HI1093" s="6">
        <f t="shared" si="1243"/>
        <v>0.126153846153846</v>
      </c>
      <c r="IE1093" s="1">
        <f t="shared" si="1244"/>
        <v>0.013936366026821</v>
      </c>
      <c r="JM1093" s="1">
        <f t="shared" si="1245"/>
        <v>0.0426065162907267</v>
      </c>
      <c r="KU1093" s="1">
        <f t="shared" si="1246"/>
        <v>0.122033898305085</v>
      </c>
      <c r="MC1093" s="1">
        <f t="shared" si="1247"/>
        <v>0.126153846153846</v>
      </c>
      <c r="NM1093" s="1">
        <f t="shared" si="1248"/>
        <v>0.0121611350392704</v>
      </c>
      <c r="NP1093" s="6">
        <f t="shared" si="1249"/>
        <v>0.012781954887218</v>
      </c>
      <c r="NS1093" s="6">
        <f t="shared" si="1250"/>
        <v>0.0356164383561643</v>
      </c>
      <c r="NV1093" s="6">
        <f t="shared" si="1251"/>
        <v>0.116557734204793</v>
      </c>
      <c r="NY1093" s="6">
        <f t="shared" si="1252"/>
        <v>0.11529933481153</v>
      </c>
      <c r="OU1093" s="1">
        <f t="shared" si="1253"/>
        <v>0.012781954887218</v>
      </c>
      <c r="QC1093" s="1">
        <f t="shared" si="1254"/>
        <v>0.0356164383561643</v>
      </c>
      <c r="RK1093" s="1">
        <f t="shared" si="1255"/>
        <v>0.116557734204793</v>
      </c>
      <c r="SS1093" s="1">
        <f t="shared" si="1256"/>
        <v>0.11529933481153</v>
      </c>
      <c r="UC1093" s="1">
        <f t="shared" si="1257"/>
        <v>0.0127272727272728</v>
      </c>
      <c r="UF1093" s="6">
        <f t="shared" si="1258"/>
        <v>0.0130174433741212</v>
      </c>
      <c r="UI1093" s="6">
        <f t="shared" si="1259"/>
        <v>0.0355100812518807</v>
      </c>
      <c r="UL1093" s="6">
        <f t="shared" si="1260"/>
        <v>0.117055084745763</v>
      </c>
      <c r="UO1093" s="6">
        <f t="shared" si="1261"/>
        <v>0.11685393258427</v>
      </c>
      <c r="VK1093" s="1">
        <f t="shared" si="1262"/>
        <v>0.0130174433741212</v>
      </c>
      <c r="WS1093" s="1">
        <f t="shared" si="1263"/>
        <v>0.0355100812518807</v>
      </c>
      <c r="YA1093" s="1">
        <f t="shared" si="1264"/>
        <v>0.117055084745763</v>
      </c>
      <c r="ZI1093" s="1">
        <f t="shared" si="1265"/>
        <v>0.11685393258427</v>
      </c>
    </row>
    <row r="1094" spans="33:685">
      <c r="AG1094" s="1">
        <f t="shared" si="1230"/>
        <v>0.0132743362831858</v>
      </c>
      <c r="AJ1094" s="6">
        <f t="shared" si="1231"/>
        <v>0.0137457044673539</v>
      </c>
      <c r="AM1094" s="6">
        <f t="shared" si="1232"/>
        <v>0.0414459333125583</v>
      </c>
      <c r="AP1094" s="6">
        <f t="shared" si="1233"/>
        <v>0.120515695067265</v>
      </c>
      <c r="AS1094" s="6">
        <f t="shared" si="1234"/>
        <v>0.123028391167192</v>
      </c>
      <c r="BO1094" s="1">
        <f t="shared" si="1235"/>
        <v>0.0137457044673539</v>
      </c>
      <c r="CW1094" s="1">
        <f t="shared" si="1236"/>
        <v>0.0414459333125583</v>
      </c>
      <c r="EE1094" s="1">
        <f t="shared" si="1237"/>
        <v>0.120515695067265</v>
      </c>
      <c r="FM1094" s="1">
        <f t="shared" si="1238"/>
        <v>0.123028391167192</v>
      </c>
      <c r="GW1094" s="1">
        <f t="shared" si="1239"/>
        <v>0.0142543859649123</v>
      </c>
      <c r="GZ1094" s="6">
        <f t="shared" si="1240"/>
        <v>0.0137275607180569</v>
      </c>
      <c r="HC1094" s="6">
        <f t="shared" si="1241"/>
        <v>0.042388613861386</v>
      </c>
      <c r="HF1094" s="6">
        <f t="shared" si="1242"/>
        <v>0.122923588039867</v>
      </c>
      <c r="HI1094" s="6">
        <f t="shared" si="1243"/>
        <v>0.124203821656051</v>
      </c>
      <c r="IE1094" s="1">
        <f t="shared" si="1244"/>
        <v>0.0137275607180569</v>
      </c>
      <c r="JM1094" s="1">
        <f t="shared" si="1245"/>
        <v>0.042388613861386</v>
      </c>
      <c r="KU1094" s="1">
        <f t="shared" si="1246"/>
        <v>0.122923588039867</v>
      </c>
      <c r="MC1094" s="1">
        <f t="shared" si="1247"/>
        <v>0.124203821656051</v>
      </c>
      <c r="NM1094" s="1">
        <f t="shared" si="1248"/>
        <v>0.0123108489356245</v>
      </c>
      <c r="NP1094" s="6">
        <f t="shared" si="1249"/>
        <v>0.0127118644067797</v>
      </c>
      <c r="NS1094" s="6">
        <f t="shared" si="1250"/>
        <v>0.0356484326982176</v>
      </c>
      <c r="NV1094" s="6">
        <f t="shared" si="1251"/>
        <v>0.119324181626188</v>
      </c>
      <c r="NY1094" s="6">
        <f t="shared" si="1252"/>
        <v>0.116222760290557</v>
      </c>
      <c r="OU1094" s="1">
        <f t="shared" si="1253"/>
        <v>0.0127118644067797</v>
      </c>
      <c r="QC1094" s="1">
        <f t="shared" si="1254"/>
        <v>0.0356484326982176</v>
      </c>
      <c r="RK1094" s="1">
        <f t="shared" si="1255"/>
        <v>0.119324181626188</v>
      </c>
      <c r="SS1094" s="1">
        <f t="shared" si="1256"/>
        <v>0.116222760290557</v>
      </c>
      <c r="UC1094" s="1">
        <f t="shared" si="1257"/>
        <v>0.012079831932773</v>
      </c>
      <c r="UF1094" s="6">
        <f t="shared" si="1258"/>
        <v>0.0127032520325204</v>
      </c>
      <c r="UI1094" s="6">
        <f t="shared" si="1259"/>
        <v>0.0354223433242507</v>
      </c>
      <c r="UL1094" s="6">
        <f t="shared" si="1260"/>
        <v>0.118957088538838</v>
      </c>
      <c r="UO1094" s="6">
        <f t="shared" si="1261"/>
        <v>0.115839243498818</v>
      </c>
      <c r="VK1094" s="1">
        <f t="shared" si="1262"/>
        <v>0.0127032520325204</v>
      </c>
      <c r="WS1094" s="1">
        <f t="shared" si="1263"/>
        <v>0.0354223433242507</v>
      </c>
      <c r="YA1094" s="1">
        <f t="shared" si="1264"/>
        <v>0.118957088538838</v>
      </c>
      <c r="ZI1094" s="1">
        <f t="shared" si="1265"/>
        <v>0.115839243498818</v>
      </c>
    </row>
    <row r="1095" spans="33:685">
      <c r="AG1095" s="1">
        <f t="shared" si="1230"/>
        <v>0.0132971506105836</v>
      </c>
      <c r="AJ1095" s="6">
        <f t="shared" si="1231"/>
        <v>0.0131891321551041</v>
      </c>
      <c r="AM1095" s="6">
        <f t="shared" si="1232"/>
        <v>0.0416263310745402</v>
      </c>
      <c r="AP1095" s="6">
        <f t="shared" si="1233"/>
        <v>0.119979134063641</v>
      </c>
      <c r="AS1095" s="6">
        <f t="shared" si="1234"/>
        <v>0.122977346278317</v>
      </c>
      <c r="BO1095" s="1">
        <f t="shared" si="1235"/>
        <v>0.0131891321551041</v>
      </c>
      <c r="CW1095" s="1">
        <f t="shared" si="1236"/>
        <v>0.0416263310745402</v>
      </c>
      <c r="EE1095" s="1">
        <f t="shared" si="1237"/>
        <v>0.119979134063641</v>
      </c>
      <c r="FM1095" s="1">
        <f t="shared" si="1238"/>
        <v>0.122977346278317</v>
      </c>
      <c r="GW1095" s="1">
        <f t="shared" si="1239"/>
        <v>0.0129085416094478</v>
      </c>
      <c r="GZ1095" s="6">
        <f t="shared" si="1240"/>
        <v>0.0136161298769312</v>
      </c>
      <c r="HC1095" s="6">
        <f t="shared" si="1241"/>
        <v>0.0420691804300405</v>
      </c>
      <c r="HF1095" s="6">
        <f t="shared" si="1242"/>
        <v>0.120488617434758</v>
      </c>
      <c r="HI1095" s="6">
        <f t="shared" si="1243"/>
        <v>0.125391849529781</v>
      </c>
      <c r="IE1095" s="1">
        <f t="shared" si="1244"/>
        <v>0.0136161298769312</v>
      </c>
      <c r="JM1095" s="1">
        <f t="shared" si="1245"/>
        <v>0.0420691804300405</v>
      </c>
      <c r="KU1095" s="1">
        <f t="shared" si="1246"/>
        <v>0.120488617434758</v>
      </c>
      <c r="MC1095" s="1">
        <f t="shared" si="1247"/>
        <v>0.125391849529781</v>
      </c>
      <c r="NM1095" s="1">
        <f t="shared" si="1248"/>
        <v>0.0125448028673835</v>
      </c>
      <c r="NP1095" s="6">
        <f t="shared" si="1249"/>
        <v>0.0119730606136194</v>
      </c>
      <c r="NS1095" s="6">
        <f t="shared" si="1250"/>
        <v>0.0357684146711124</v>
      </c>
      <c r="NV1095" s="6">
        <f t="shared" si="1251"/>
        <v>0.118551042810099</v>
      </c>
      <c r="NY1095" s="6">
        <f t="shared" si="1252"/>
        <v>0.118604651162791</v>
      </c>
      <c r="OU1095" s="1">
        <f t="shared" si="1253"/>
        <v>0.0119730606136194</v>
      </c>
      <c r="QC1095" s="1">
        <f t="shared" si="1254"/>
        <v>0.0357684146711124</v>
      </c>
      <c r="RK1095" s="1">
        <f t="shared" si="1255"/>
        <v>0.118551042810099</v>
      </c>
      <c r="SS1095" s="1">
        <f t="shared" si="1256"/>
        <v>0.118604651162791</v>
      </c>
      <c r="UC1095" s="1">
        <f t="shared" si="1257"/>
        <v>0.0120324352602668</v>
      </c>
      <c r="UF1095" s="6">
        <f t="shared" si="1258"/>
        <v>0.0127909951394219</v>
      </c>
      <c r="UI1095" s="6">
        <f t="shared" si="1259"/>
        <v>0.0351252290775811</v>
      </c>
      <c r="UL1095" s="6">
        <f t="shared" si="1260"/>
        <v>0.119757174392936</v>
      </c>
      <c r="UO1095" s="6">
        <f t="shared" si="1261"/>
        <v>0.115740740740741</v>
      </c>
      <c r="VK1095" s="1">
        <f t="shared" si="1262"/>
        <v>0.0127909951394219</v>
      </c>
      <c r="WS1095" s="1">
        <f t="shared" si="1263"/>
        <v>0.0351252290775811</v>
      </c>
      <c r="YA1095" s="1">
        <f t="shared" si="1264"/>
        <v>0.119757174392936</v>
      </c>
      <c r="ZI1095" s="1">
        <f t="shared" si="1265"/>
        <v>0.115740740740741</v>
      </c>
    </row>
    <row r="1099" spans="32:687">
      <c r="AF1099" s="1" t="s">
        <v>78</v>
      </c>
      <c r="AG1099" s="1">
        <f>AVERAGE(AG1063:AG1065)</f>
        <v>0.0132265227456735</v>
      </c>
      <c r="AH1099" s="1">
        <f>STDEVA(AG1063:AG1065)</f>
        <v>0.000378202295661624</v>
      </c>
      <c r="AI1099" s="1" t="str">
        <f>AI1116</f>
        <v>ef</v>
      </c>
      <c r="AJ1099" s="1">
        <f>AVERAGE(AJ1063:AJ1065)</f>
        <v>0.0132031888611468</v>
      </c>
      <c r="AK1099" s="1">
        <f>STDEVA(AJ1063:AJ1065)</f>
        <v>0.000482822448040056</v>
      </c>
      <c r="AL1099" s="1" t="str">
        <f>AL1116</f>
        <v>g</v>
      </c>
      <c r="AM1099" s="1">
        <f>AVERAGE(AM1063:AM1065)</f>
        <v>0.0418984949466778</v>
      </c>
      <c r="AN1099" s="1">
        <f>STDEVA(AM1063:AM1065)</f>
        <v>0.00018654276678767</v>
      </c>
      <c r="AO1099" s="1" t="str">
        <f>AO1116</f>
        <v>d</v>
      </c>
      <c r="AP1099" s="1">
        <f>AVERAGE(AP1063:AP1065)</f>
        <v>0.0521437764807108</v>
      </c>
      <c r="AQ1099" s="1">
        <f>STDEVA(AP1063:AP1065)</f>
        <v>0.00126284130043033</v>
      </c>
      <c r="AR1099" s="1" t="str">
        <f>AR1116</f>
        <v>f</v>
      </c>
      <c r="AS1099" s="1">
        <f>AVERAGE(AS1063:AS1065)</f>
        <v>0.107889605909892</v>
      </c>
      <c r="AT1099" s="1">
        <f>STDEVA(AS1063:AS1065)</f>
        <v>0.0020439147859629</v>
      </c>
      <c r="AU1099" s="1" t="str">
        <f>AU1116</f>
        <v>f</v>
      </c>
      <c r="GW1099" s="1">
        <f>AVERAGE(GW1063:GW1065)</f>
        <v>0.0130034266698907</v>
      </c>
      <c r="GX1099" s="1">
        <f>STDEVA(GW1063:GW1065)</f>
        <v>0.000329970312265581</v>
      </c>
      <c r="GY1099" s="1" t="str">
        <f>GY1116</f>
        <v>e</v>
      </c>
      <c r="GZ1099" s="1">
        <f>AVERAGE(GZ1063:GZ1065)</f>
        <v>0.0132875802111432</v>
      </c>
      <c r="HA1099" s="1">
        <f>STDEVA(GZ1063:GZ1065)</f>
        <v>0.00035011841154785</v>
      </c>
      <c r="HB1099" s="1" t="str">
        <f>HB1116</f>
        <v>gh</v>
      </c>
      <c r="HC1099" s="1">
        <f>AVERAGE(HC1063:HC1065)</f>
        <v>0.0418050509363242</v>
      </c>
      <c r="HD1099" s="1">
        <f>STDEVA(HC1063:HC1065)</f>
        <v>0.000304150658510545</v>
      </c>
      <c r="HE1099" s="1" t="str">
        <f>HE1116</f>
        <v>de</v>
      </c>
      <c r="HF1099" s="1">
        <f>AVERAGE(HF1063:HF1065)</f>
        <v>0.0517486309675513</v>
      </c>
      <c r="HG1099" s="1">
        <f>STDEVA(HF1063:HF1065)</f>
        <v>0.00106641269594739</v>
      </c>
      <c r="HH1099" s="1" t="str">
        <f>HH1116</f>
        <v>h</v>
      </c>
      <c r="HI1099" s="1">
        <f>AVERAGE(HI1063:HI1065)</f>
        <v>0.108968899300832</v>
      </c>
      <c r="HJ1099" s="1">
        <f>STDEVA(HI1063:HI1065)</f>
        <v>0.00159309706600558</v>
      </c>
      <c r="HK1099" s="1" t="str">
        <f>HK1116</f>
        <v>d</v>
      </c>
      <c r="NM1099" s="1">
        <f>AVERAGE(NM1063:NM1065)</f>
        <v>0.0123372125170095</v>
      </c>
      <c r="NN1099" s="1">
        <f>STDEVA(NM1063:NM1065)</f>
        <v>0.000419902348825538</v>
      </c>
      <c r="NO1099" s="1" t="str">
        <f>NO1116</f>
        <v>e</v>
      </c>
      <c r="NP1099" s="1">
        <f>AVERAGE(NP1063:NP1065)</f>
        <v>0.0124758719443926</v>
      </c>
      <c r="NQ1099" s="1">
        <f>STDEVA(NP1063:NP1065)</f>
        <v>8.87638167287881e-5</v>
      </c>
      <c r="NR1099" s="1" t="str">
        <f>NR1116</f>
        <v>f</v>
      </c>
      <c r="NS1099" s="1">
        <f>AVERAGE(NS1063:NS1065)</f>
        <v>0.0352468416640183</v>
      </c>
      <c r="NT1099" s="1">
        <f>STDEVA(NS1063:NS1065)</f>
        <v>0.000335650978407423</v>
      </c>
      <c r="NU1099" s="1" t="str">
        <f>NU1116</f>
        <v>d</v>
      </c>
      <c r="NV1099" s="1">
        <f>AVERAGE(NV1063:NV1065)</f>
        <v>0.0496864767902683</v>
      </c>
      <c r="NW1099" s="1">
        <f>STDEVA(NV1063:NV1065)</f>
        <v>0.00103490707708011</v>
      </c>
      <c r="NX1099" s="1" t="str">
        <f>NX1116</f>
        <v>j</v>
      </c>
      <c r="NY1099" s="1">
        <f>AVERAGE(NY1063:NY1065)</f>
        <v>0.0942615535254474</v>
      </c>
      <c r="NZ1099" s="1">
        <f>STDEVA(NY1063:NY1065)</f>
        <v>0.00107095122810641</v>
      </c>
      <c r="OA1099" s="1" t="str">
        <f>OA1116</f>
        <v>f</v>
      </c>
      <c r="UC1099" s="1">
        <f>AVERAGE(UC1063:UC1065)</f>
        <v>0.01220956343999</v>
      </c>
      <c r="UD1099" s="1">
        <f>STDEVA(UC1063:UC1065)</f>
        <v>0.000388429636964469</v>
      </c>
      <c r="UE1099" s="1" t="str">
        <f>UE1116</f>
        <v>e</v>
      </c>
      <c r="UF1099" s="1">
        <f>AVERAGE(UF1063:UF1065)</f>
        <v>0.0124831860804209</v>
      </c>
      <c r="UG1099" s="1">
        <f>STDEVA(UF1063:UF1065)</f>
        <v>0.000103648705077752</v>
      </c>
      <c r="UH1099" s="1" t="str">
        <f>UH1116</f>
        <v>f</v>
      </c>
      <c r="UI1099" s="1">
        <f>AVERAGE(UI1063:UI1065)</f>
        <v>0.0354190489488476</v>
      </c>
      <c r="UJ1099" s="1">
        <f>STDEVA(UI1063:UI1065)</f>
        <v>0.000172290480576318</v>
      </c>
      <c r="UK1099" s="1" t="str">
        <f>UK1116</f>
        <v>d</v>
      </c>
      <c r="UL1099" s="1">
        <f>AVERAGE(UL1063:UL1065)</f>
        <v>0.0496955250719221</v>
      </c>
      <c r="UM1099" s="1">
        <f>STDEVA(UL1063:UL1065)</f>
        <v>0.000854594747678613</v>
      </c>
      <c r="UN1099" s="1" t="str">
        <f>UN1116</f>
        <v>j</v>
      </c>
      <c r="UO1099" s="1">
        <f>AVERAGE(UO1063:UO1065)</f>
        <v>0.0929870308305973</v>
      </c>
      <c r="UP1099" s="1">
        <f>STDEVA(UO1063:UO1065)</f>
        <v>0.000548121611920885</v>
      </c>
      <c r="UQ1099" s="1" t="str">
        <f>UQ1116</f>
        <v>f</v>
      </c>
      <c r="VK1099" s="1">
        <f>AVERAGE(VK1063:VK1065)</f>
        <v>0.0124831860804209</v>
      </c>
      <c r="VL1099" s="1">
        <f>STDEVA(VK1063:VK1065)</f>
        <v>0.000103648705077752</v>
      </c>
      <c r="VM1099" s="1">
        <f>VM1116</f>
        <v>0</v>
      </c>
      <c r="WS1099" s="1">
        <f>AVERAGE(WS1063:WS1065)</f>
        <v>0.0354190489488476</v>
      </c>
      <c r="WT1099" s="1">
        <f>STDEVA(WS1063:WS1065)</f>
        <v>0.000172290480576318</v>
      </c>
      <c r="WU1099" s="1">
        <f>WU1116</f>
        <v>0</v>
      </c>
      <c r="YA1099" s="1">
        <f>AVERAGE(YA1063:YA1065)</f>
        <v>0.0496955250719221</v>
      </c>
      <c r="YB1099" s="1">
        <f>STDEVA(YA1063:YA1065)</f>
        <v>0.000854594747678613</v>
      </c>
      <c r="YC1099" s="1">
        <f>YC1116</f>
        <v>0</v>
      </c>
      <c r="ZI1099" s="1">
        <f>AVERAGE(ZI1063:ZI1065)</f>
        <v>0.0929870308305973</v>
      </c>
      <c r="ZJ1099" s="1">
        <f>STDEVA(ZI1063:ZI1065)</f>
        <v>0.000548121611920885</v>
      </c>
      <c r="ZK1099" s="1">
        <f>ZK1116</f>
        <v>0</v>
      </c>
    </row>
    <row r="1100" spans="32:687">
      <c r="AF1100" s="1" t="s">
        <v>81</v>
      </c>
      <c r="AG1100" s="1">
        <f>AVERAGE(AG1066:AG1068)</f>
        <v>0.0132544333670205</v>
      </c>
      <c r="AH1100" s="1">
        <f>STDEVA(AG1066:AG1068)</f>
        <v>0.000277118825891057</v>
      </c>
      <c r="AI1100" s="1" t="str">
        <f>AI1117</f>
        <v>ef</v>
      </c>
      <c r="AJ1100" s="1">
        <f>AVERAGE(AJ1066:AJ1068)</f>
        <v>0.0134308149813276</v>
      </c>
      <c r="AK1100" s="1">
        <f>STDEVA(AJ1066:AJ1068)</f>
        <v>0.000185887645851163</v>
      </c>
      <c r="AL1100" s="1" t="str">
        <f>AL1117</f>
        <v>g</v>
      </c>
      <c r="AM1100" s="1">
        <f>AVERAGE(AM1066:AM1068)</f>
        <v>0.0417621566769343</v>
      </c>
      <c r="AN1100" s="1">
        <f>STDEVA(AM1066:AM1068)</f>
        <v>0.0001773600451683</v>
      </c>
      <c r="AO1100" s="1" t="str">
        <f>AO1117</f>
        <v>d</v>
      </c>
      <c r="AP1100" s="1">
        <f>AVERAGE(AP1066:AP1068)</f>
        <v>0.059151849220131</v>
      </c>
      <c r="AQ1100" s="1">
        <f>STDEVA(AP1066:AP1068)</f>
        <v>0.0013564431902996</v>
      </c>
      <c r="AR1100" s="1" t="str">
        <f>AR1117</f>
        <v>e</v>
      </c>
      <c r="AS1100" s="1">
        <f>AVERAGE(AS1066:AS1068)</f>
        <v>0.109592267675221</v>
      </c>
      <c r="AT1100" s="1">
        <f>STDEVA(AS1066:AS1068)</f>
        <v>0.000779640505749932</v>
      </c>
      <c r="AU1100" s="1" t="str">
        <f>AU1117</f>
        <v>f</v>
      </c>
      <c r="GW1100" s="1">
        <f>AVERAGE(GW1066:GW1068)</f>
        <v>0.0131717045426117</v>
      </c>
      <c r="GX1100" s="1">
        <f>STDEVA(GW1066:GW1068)</f>
        <v>9.81976276391571e-5</v>
      </c>
      <c r="GY1100" s="1" t="str">
        <f>GY1117</f>
        <v>e</v>
      </c>
      <c r="GZ1100" s="1">
        <f>AVERAGE(GZ1066:GZ1068)</f>
        <v>0.0131821753442921</v>
      </c>
      <c r="HA1100" s="1">
        <f>STDEVA(GZ1066:GZ1068)</f>
        <v>0.000408684548938928</v>
      </c>
      <c r="HB1100" s="1" t="str">
        <f>HB1117</f>
        <v>h</v>
      </c>
      <c r="HC1100" s="1">
        <f>AVERAGE(HC1066:HC1068)</f>
        <v>0.0418677185643598</v>
      </c>
      <c r="HD1100" s="1">
        <f>STDEVA(HC1066:HC1068)</f>
        <v>0.000401584138244962</v>
      </c>
      <c r="HE1100" s="1" t="str">
        <f>HE1117</f>
        <v>de</v>
      </c>
      <c r="HF1100" s="1">
        <f>AVERAGE(HF1066:HF1068)</f>
        <v>0.0589217916346479</v>
      </c>
      <c r="HG1100" s="1">
        <f>STDEVA(HF1066:HF1068)</f>
        <v>0.00099822123404052</v>
      </c>
      <c r="HH1100" s="1" t="str">
        <f>HH1117</f>
        <v>g</v>
      </c>
      <c r="HI1100" s="1">
        <f>AVERAGE(HI1066:HI1068)</f>
        <v>0.110339056853927</v>
      </c>
      <c r="HJ1100" s="1">
        <f>STDEVA(HI1066:HI1068)</f>
        <v>0.00206505982197096</v>
      </c>
      <c r="HK1100" s="1" t="str">
        <f>HK1117</f>
        <v>d</v>
      </c>
      <c r="NM1100" s="1">
        <f>AVERAGE(NM1066:NM1068)</f>
        <v>0.0122035621023321</v>
      </c>
      <c r="NN1100" s="1">
        <f>STDEVA(NM1066:NM1068)</f>
        <v>0.000180869046812914</v>
      </c>
      <c r="NO1100" s="1" t="str">
        <f>NO1117</f>
        <v>e</v>
      </c>
      <c r="NP1100" s="1">
        <f>AVERAGE(NP1066:NP1068)</f>
        <v>0.0127997348140045</v>
      </c>
      <c r="NQ1100" s="1">
        <f>STDEVA(NP1066:NP1068)</f>
        <v>0.000419554898890552</v>
      </c>
      <c r="NR1100" s="1" t="str">
        <f>NR1117</f>
        <v>ef</v>
      </c>
      <c r="NS1100" s="1">
        <f>AVERAGE(NS1066:NS1068)</f>
        <v>0.035416375598965</v>
      </c>
      <c r="NT1100" s="1">
        <f>STDEVA(NS1066:NS1068)</f>
        <v>0.000121794287529562</v>
      </c>
      <c r="NU1100" s="1" t="str">
        <f>NU1117</f>
        <v>d</v>
      </c>
      <c r="NV1100" s="1">
        <f>AVERAGE(NV1066:NV1068)</f>
        <v>0.0531882560970029</v>
      </c>
      <c r="NW1100" s="1">
        <f>STDEVA(NV1066:NV1068)</f>
        <v>0.00123231524640091</v>
      </c>
      <c r="NX1100" s="1" t="str">
        <f>NX1117</f>
        <v>i</v>
      </c>
      <c r="NY1100" s="1">
        <f>AVERAGE(NY1066:NY1068)</f>
        <v>0.0953237140504031</v>
      </c>
      <c r="NZ1100" s="1">
        <f>STDEVA(NY1066:NY1068)</f>
        <v>0.000737492017019589</v>
      </c>
      <c r="OA1100" s="1" t="str">
        <f>OA1117</f>
        <v>f</v>
      </c>
      <c r="UC1100" s="1">
        <f>AVERAGE(UC1066:UC1068)</f>
        <v>0.0121439934004478</v>
      </c>
      <c r="UD1100" s="1">
        <f>STDEVA(UC1066:UC1068)</f>
        <v>7.02845053948318e-5</v>
      </c>
      <c r="UE1100" s="1" t="str">
        <f>UE1117</f>
        <v>e</v>
      </c>
      <c r="UF1100" s="1">
        <f>AVERAGE(UF1066:UF1068)</f>
        <v>0.0128319568698052</v>
      </c>
      <c r="UG1100" s="1">
        <f>STDEVA(UF1066:UF1068)</f>
        <v>0.000213581282285041</v>
      </c>
      <c r="UH1100" s="1" t="str">
        <f>UH1117</f>
        <v>f</v>
      </c>
      <c r="UI1100" s="1">
        <f>AVERAGE(UI1066:UI1068)</f>
        <v>0.035225162711097</v>
      </c>
      <c r="UJ1100" s="1">
        <f>STDEVA(UI1066:UI1068)</f>
        <v>0.000230879723703916</v>
      </c>
      <c r="UK1100" s="1" t="str">
        <f>UK1117</f>
        <v>d</v>
      </c>
      <c r="UL1100" s="1">
        <f>AVERAGE(UL1066:UL1068)</f>
        <v>0.0536915728862823</v>
      </c>
      <c r="UM1100" s="1">
        <f>STDEVA(UL1066:UL1068)</f>
        <v>0.00106292712316453</v>
      </c>
      <c r="UN1100" s="1" t="str">
        <f>UN1117</f>
        <v>i</v>
      </c>
      <c r="UO1100" s="1">
        <f>AVERAGE(UO1066:UO1068)</f>
        <v>0.0964667395077506</v>
      </c>
      <c r="UP1100" s="1">
        <f>STDEVA(UO1066:UO1068)</f>
        <v>0.000646104475109256</v>
      </c>
      <c r="UQ1100" s="1" t="str">
        <f>UQ1117</f>
        <v>ef</v>
      </c>
      <c r="VK1100" s="1">
        <f>AVERAGE(VK1066:VK1068)</f>
        <v>0.0128319568698052</v>
      </c>
      <c r="VL1100" s="1">
        <f>STDEVA(VK1066:VK1068)</f>
        <v>0.000213581282285041</v>
      </c>
      <c r="VM1100" s="1">
        <f>VM1117</f>
        <v>0</v>
      </c>
      <c r="WS1100" s="1">
        <f>AVERAGE(WS1066:WS1068)</f>
        <v>0.035225162711097</v>
      </c>
      <c r="WT1100" s="1">
        <f>STDEVA(WS1066:WS1068)</f>
        <v>0.000230879723703916</v>
      </c>
      <c r="WU1100" s="1">
        <f>WU1117</f>
        <v>0</v>
      </c>
      <c r="YA1100" s="1">
        <f>AVERAGE(YA1066:YA1068)</f>
        <v>0.0536915728862823</v>
      </c>
      <c r="YB1100" s="1">
        <f>STDEVA(YA1066:YA1068)</f>
        <v>0.00106292712316453</v>
      </c>
      <c r="YC1100" s="1">
        <f>YC1117</f>
        <v>0</v>
      </c>
      <c r="ZI1100" s="1">
        <f>AVERAGE(ZI1066:ZI1068)</f>
        <v>0.0964667395077506</v>
      </c>
      <c r="ZJ1100" s="1">
        <f>STDEVA(ZI1066:ZI1068)</f>
        <v>0.000646104475109256</v>
      </c>
      <c r="ZK1100" s="1">
        <f>ZK1117</f>
        <v>0</v>
      </c>
    </row>
    <row r="1101" spans="32:685">
      <c r="AF1101" s="1" t="s">
        <v>101</v>
      </c>
      <c r="AG1101" s="1">
        <f>AVERAGE(AG1063:AG1068)</f>
        <v>0.013240478056347</v>
      </c>
      <c r="AJ1101" s="1">
        <f>AVERAGE(AJ1063:AJ1068)</f>
        <v>0.0133170019212372</v>
      </c>
      <c r="AM1101" s="1">
        <f>AVERAGE(AM1063:AM1068)</f>
        <v>0.041830325811806</v>
      </c>
      <c r="AP1101" s="1">
        <f>AVERAGE(AP1063:AP1068)</f>
        <v>0.0556478128504209</v>
      </c>
      <c r="AS1101" s="1">
        <f>AVERAGE(AS1063:AS1068)</f>
        <v>0.108740936792556</v>
      </c>
      <c r="GW1101" s="1">
        <f>AVERAGE(GW1063:GW1068)</f>
        <v>0.0130875656062512</v>
      </c>
      <c r="GZ1101" s="1">
        <f>AVERAGE(GZ1063:GZ1068)</f>
        <v>0.0132348777777176</v>
      </c>
      <c r="HC1101" s="1">
        <f>AVERAGE(HC1063:HC1068)</f>
        <v>0.041836384750342</v>
      </c>
      <c r="HF1101" s="1">
        <f>AVERAGE(HF1063:HF1068)</f>
        <v>0.0553352113010996</v>
      </c>
      <c r="HI1101" s="1">
        <f>AVERAGE(HI1063:HI1068)</f>
        <v>0.109653978077379</v>
      </c>
      <c r="NM1101" s="1">
        <f>AVERAGE(NM1063:NM1068)</f>
        <v>0.0122703873096708</v>
      </c>
      <c r="NP1101" s="1">
        <f>AVERAGE(NP1063:NP1068)</f>
        <v>0.0126378033791985</v>
      </c>
      <c r="NS1101" s="1">
        <f>AVERAGE(NS1063:NS1068)</f>
        <v>0.0353316086314917</v>
      </c>
      <c r="NV1101" s="1">
        <f>AVERAGE(NV1063:NV1068)</f>
        <v>0.0514373664436356</v>
      </c>
      <c r="NY1101" s="1">
        <f>AVERAGE(NY1063:NY1068)</f>
        <v>0.0947926337879252</v>
      </c>
      <c r="UC1101" s="1">
        <f>AVERAGE(UC1063:UC1068)</f>
        <v>0.0121767784202189</v>
      </c>
      <c r="UF1101" s="1">
        <f>AVERAGE(UF1063:UF1068)</f>
        <v>0.012657571475113</v>
      </c>
      <c r="UI1101" s="1">
        <f>AVERAGE(UI1063:UI1068)</f>
        <v>0.0353221058299723</v>
      </c>
      <c r="UL1101" s="1">
        <f>AVERAGE(UL1063:UL1068)</f>
        <v>0.0516935489791022</v>
      </c>
      <c r="UO1101" s="1">
        <f>AVERAGE(UO1063:UO1068)</f>
        <v>0.0947268851691739</v>
      </c>
      <c r="VK1101" s="1">
        <f>AVERAGE(VK1063:VK1068)</f>
        <v>0.012657571475113</v>
      </c>
      <c r="WS1101" s="1">
        <f>AVERAGE(WS1063:WS1068)</f>
        <v>0.0353221058299723</v>
      </c>
      <c r="YA1101" s="1">
        <f>AVERAGE(YA1063:YA1068)</f>
        <v>0.0516935489791022</v>
      </c>
      <c r="ZI1101" s="1">
        <f>AVERAGE(ZI1063:ZI1068)</f>
        <v>0.0947268851691739</v>
      </c>
    </row>
    <row r="1102" spans="32:687">
      <c r="AF1102" s="1" t="s">
        <v>80</v>
      </c>
      <c r="AG1102" s="1">
        <f>AVERAGE(AG1069:AG1071)</f>
        <v>0.0137984845006301</v>
      </c>
      <c r="AH1102" s="1">
        <f>STDEVA(AG1069:AG1071)</f>
        <v>0.000366708977686378</v>
      </c>
      <c r="AI1102" s="1" t="str">
        <f t="shared" ref="AI1102:AI1104" si="1266">AI1118</f>
        <v>e</v>
      </c>
      <c r="AJ1102" s="1">
        <f>AVERAGE(AJ1069:AJ1071)</f>
        <v>0.0143301357580571</v>
      </c>
      <c r="AK1102" s="1">
        <f>STDEVA(AJ1069:AJ1071)</f>
        <v>0.000282378128850221</v>
      </c>
      <c r="AL1102" s="1" t="str">
        <f t="shared" ref="AL1102:AL1104" si="1267">AL1118</f>
        <v>f</v>
      </c>
      <c r="AM1102" s="1">
        <f>AVERAGE(AM1069:AM1071)</f>
        <v>0.0411661962239036</v>
      </c>
      <c r="AN1102" s="1">
        <f>STDEVA(AM1069:AM1071)</f>
        <v>0.00171280673672572</v>
      </c>
      <c r="AO1102" s="1" t="str">
        <f t="shared" ref="AO1102:AO1104" si="1268">AO1118</f>
        <v>d</v>
      </c>
      <c r="AP1102" s="1">
        <f>AVERAGE(AP1069:AP1071)</f>
        <v>0.052617626378012</v>
      </c>
      <c r="AQ1102" s="1">
        <f>STDEVA(AP1069:AP1071)</f>
        <v>0.000965339099924198</v>
      </c>
      <c r="AR1102" s="1" t="str">
        <f t="shared" ref="AR1102:AR1104" si="1269">AR1118</f>
        <v>f</v>
      </c>
      <c r="AS1102" s="1">
        <f>AVERAGE(AS1069:AS1071)</f>
        <v>0.108746796617278</v>
      </c>
      <c r="AT1102" s="1">
        <f>STDEVA(AS1069:AS1071)</f>
        <v>0.000743782530412788</v>
      </c>
      <c r="AU1102" s="1" t="str">
        <f t="shared" ref="AU1102:AU1104" si="1270">AU1118</f>
        <v>f</v>
      </c>
      <c r="GW1102" s="1">
        <f>AVERAGE(GW1069:GW1071)</f>
        <v>0.0135067205905319</v>
      </c>
      <c r="GX1102" s="1">
        <f>STDEVA(GW1069:GW1071)</f>
        <v>0.00012811402983524</v>
      </c>
      <c r="GY1102" s="1" t="str">
        <f t="shared" ref="GY1102:GY1104" si="1271">GY1118</f>
        <v>e</v>
      </c>
      <c r="GZ1102" s="1">
        <f>AVERAGE(GZ1069:GZ1071)</f>
        <v>0.0145495895158776</v>
      </c>
      <c r="HA1102" s="1">
        <f>STDEVA(GZ1069:GZ1071)</f>
        <v>0.000236011673610241</v>
      </c>
      <c r="HB1102" s="1" t="str">
        <f t="shared" ref="HB1102:HB1104" si="1272">HB1118</f>
        <v>f</v>
      </c>
      <c r="HC1102" s="1">
        <f>AVERAGE(HC1069:HC1071)</f>
        <v>0.0408942092408313</v>
      </c>
      <c r="HD1102" s="1">
        <f>STDEVA(HC1069:HC1071)</f>
        <v>0.000869023096026995</v>
      </c>
      <c r="HE1102" s="1" t="str">
        <f t="shared" ref="HE1102:HE1104" si="1273">HE1118</f>
        <v>e</v>
      </c>
      <c r="HF1102" s="1">
        <f>AVERAGE(HF1069:HF1071)</f>
        <v>0.0531901411023156</v>
      </c>
      <c r="HG1102" s="1">
        <f>STDEVA(HF1069:HF1071)</f>
        <v>0.000226119382642741</v>
      </c>
      <c r="HH1102" s="1" t="str">
        <f t="shared" ref="HH1102:HH1104" si="1274">HH1118</f>
        <v>h</v>
      </c>
      <c r="HI1102" s="1">
        <f>AVERAGE(HI1069:HI1071)</f>
        <v>0.108067110009807</v>
      </c>
      <c r="HJ1102" s="1">
        <f>STDEVA(HI1069:HI1071)</f>
        <v>0.00290604875716194</v>
      </c>
      <c r="HK1102" s="1" t="str">
        <f t="shared" ref="HK1102:HK1104" si="1275">HK1118</f>
        <v>d</v>
      </c>
      <c r="NM1102" s="1">
        <f>AVERAGE(NM1069:NM1071)</f>
        <v>0.0124014487808917</v>
      </c>
      <c r="NN1102" s="1">
        <f>STDEVA(NM1069:NM1071)</f>
        <v>0.000304747090772546</v>
      </c>
      <c r="NO1102" s="1" t="str">
        <f t="shared" ref="NO1102:NO1104" si="1276">NO1118</f>
        <v>e</v>
      </c>
      <c r="NP1102" s="1">
        <f>AVERAGE(NP1069:NP1071)</f>
        <v>0.0133119209471787</v>
      </c>
      <c r="NQ1102" s="1">
        <f>STDEVA(NP1069:NP1071)</f>
        <v>0.000236714461225149</v>
      </c>
      <c r="NR1102" s="1" t="str">
        <f t="shared" ref="NR1102:NR1104" si="1277">NR1118</f>
        <v>e</v>
      </c>
      <c r="NS1102" s="1">
        <f>AVERAGE(NS1069:NS1071)</f>
        <v>0.0364988404144011</v>
      </c>
      <c r="NT1102" s="1">
        <f>STDEVA(NS1069:NS1071)</f>
        <v>0.000945951003701132</v>
      </c>
      <c r="NU1102" s="1" t="str">
        <f t="shared" ref="NU1102:NU1104" si="1278">NU1118</f>
        <v>d</v>
      </c>
      <c r="NV1102" s="1">
        <f>AVERAGE(NV1069:NV1071)</f>
        <v>0.0498691601017851</v>
      </c>
      <c r="NW1102" s="1">
        <f>STDEVA(NV1069:NV1071)</f>
        <v>0.0010208738195074</v>
      </c>
      <c r="NX1102" s="1" t="str">
        <f t="shared" ref="NX1102:NX1104" si="1279">NX1118</f>
        <v>j</v>
      </c>
      <c r="NY1102" s="1">
        <f>AVERAGE(NY1069:NY1071)</f>
        <v>0.0972357941608182</v>
      </c>
      <c r="NZ1102" s="1">
        <f>STDEVA(NY1069:NY1071)</f>
        <v>0.00362959718441026</v>
      </c>
      <c r="OA1102" s="1" t="str">
        <f t="shared" ref="OA1102:OA1104" si="1280">OA1118</f>
        <v>f</v>
      </c>
      <c r="UC1102" s="1">
        <f>AVERAGE(UC1069:UC1071)</f>
        <v>0.0125937984166465</v>
      </c>
      <c r="UD1102" s="1">
        <f>STDEVA(UC1069:UC1071)</f>
        <v>0.000686776659158752</v>
      </c>
      <c r="UE1102" s="1" t="str">
        <f t="shared" ref="UE1102:UE1104" si="1281">UE1118</f>
        <v>e</v>
      </c>
      <c r="UF1102" s="1">
        <f>AVERAGE(UF1069:UF1071)</f>
        <v>0.0133078781598869</v>
      </c>
      <c r="UG1102" s="1">
        <f>STDEVA(UF1069:UF1071)</f>
        <v>0.000238259979039594</v>
      </c>
      <c r="UH1102" s="1" t="str">
        <f t="shared" ref="UH1102:UH1104" si="1282">UH1118</f>
        <v>e</v>
      </c>
      <c r="UI1102" s="1">
        <f>AVERAGE(UI1069:UI1071)</f>
        <v>0.0355848009517102</v>
      </c>
      <c r="UJ1102" s="1">
        <f>STDEVA(UI1069:UI1071)</f>
        <v>0.00034972065579839</v>
      </c>
      <c r="UK1102" s="1" t="str">
        <f t="shared" ref="UK1102:UK1104" si="1283">UK1118</f>
        <v>d</v>
      </c>
      <c r="UL1102" s="1">
        <f>AVERAGE(UL1069:UL1071)</f>
        <v>0.051077027263729</v>
      </c>
      <c r="UM1102" s="1">
        <f>STDEVA(UL1069:UL1071)</f>
        <v>0.00124535968266895</v>
      </c>
      <c r="UN1102" s="1" t="str">
        <f t="shared" ref="UN1102:UN1104" si="1284">UN1118</f>
        <v>j</v>
      </c>
      <c r="UO1102" s="1">
        <f>AVERAGE(UO1069:UO1071)</f>
        <v>0.0968605617856482</v>
      </c>
      <c r="UP1102" s="1">
        <f>STDEVA(UO1069:UO1071)</f>
        <v>0.00295234974413201</v>
      </c>
      <c r="UQ1102" s="1" t="str">
        <f t="shared" ref="UQ1102:UQ1104" si="1285">UQ1118</f>
        <v>def</v>
      </c>
      <c r="VK1102" s="1">
        <f>AVERAGE(VK1069:VK1071)</f>
        <v>0.0133078781598869</v>
      </c>
      <c r="VL1102" s="1">
        <f>STDEVA(VK1069:VK1071)</f>
        <v>0.000238259979039594</v>
      </c>
      <c r="VM1102" s="1">
        <f t="shared" ref="VM1102:VM1104" si="1286">VM1118</f>
        <v>0</v>
      </c>
      <c r="WS1102" s="1">
        <f>AVERAGE(WS1069:WS1071)</f>
        <v>0.0355848009517102</v>
      </c>
      <c r="WT1102" s="1">
        <f>STDEVA(WS1069:WS1071)</f>
        <v>0.00034972065579839</v>
      </c>
      <c r="WU1102" s="1">
        <f t="shared" ref="WU1102:WU1104" si="1287">WU1118</f>
        <v>0</v>
      </c>
      <c r="YA1102" s="1">
        <f>AVERAGE(YA1069:YA1071)</f>
        <v>0.051077027263729</v>
      </c>
      <c r="YB1102" s="1">
        <f>STDEVA(YA1069:YA1071)</f>
        <v>0.00124535968266895</v>
      </c>
      <c r="YC1102" s="1">
        <f t="shared" ref="YC1102:YC1104" si="1288">YC1118</f>
        <v>0</v>
      </c>
      <c r="ZI1102" s="1">
        <f>AVERAGE(ZI1069:ZI1071)</f>
        <v>0.0968605617856482</v>
      </c>
      <c r="ZJ1102" s="1">
        <f>STDEVA(ZI1069:ZI1071)</f>
        <v>0.00295234974413201</v>
      </c>
      <c r="ZK1102" s="1">
        <f t="shared" ref="ZK1102:ZK1104" si="1289">ZK1118</f>
        <v>0</v>
      </c>
    </row>
    <row r="1103" spans="32:687">
      <c r="AF1103" s="1" t="s">
        <v>81</v>
      </c>
      <c r="AG1103" s="1">
        <f>AVERAGE(AG1072:AG1074)</f>
        <v>0.0207772915165553</v>
      </c>
      <c r="AH1103" s="1">
        <f>STDEVA(AG1072:AG1074)</f>
        <v>0.000556771460733164</v>
      </c>
      <c r="AI1103" s="1" t="str">
        <f t="shared" si="1266"/>
        <v>b</v>
      </c>
      <c r="AJ1103" s="1">
        <f>AVERAGE(AJ1072:AJ1074)</f>
        <v>0.0221802597757455</v>
      </c>
      <c r="AK1103" s="1">
        <f>STDEVA(AJ1072:AJ1074)</f>
        <v>0.00043360413790178</v>
      </c>
      <c r="AL1103" s="1" t="str">
        <f t="shared" si="1267"/>
        <v>b</v>
      </c>
      <c r="AM1103" s="1">
        <f>AVERAGE(AM1072:AM1074)</f>
        <v>0.0682251108304086</v>
      </c>
      <c r="AN1103" s="1">
        <f>STDEVA(AM1072:AM1074)</f>
        <v>0.00191647569803186</v>
      </c>
      <c r="AO1103" s="1" t="str">
        <f t="shared" si="1268"/>
        <v>b</v>
      </c>
      <c r="AP1103" s="1">
        <f>AVERAGE(AP1072:AP1074)</f>
        <v>0.116361138574462</v>
      </c>
      <c r="AQ1103" s="1">
        <f>STDEVA(AP1072:AP1074)</f>
        <v>0.00201024487198426</v>
      </c>
      <c r="AR1103" s="1" t="str">
        <f t="shared" si="1269"/>
        <v>c</v>
      </c>
      <c r="AS1103" s="1">
        <f>AVERAGE(AS1072:AS1074)</f>
        <v>0.121602894141795</v>
      </c>
      <c r="AT1103" s="1">
        <f>STDEVA(AS1072:AS1074)</f>
        <v>0.00495576356157385</v>
      </c>
      <c r="AU1103" s="1" t="str">
        <f t="shared" si="1270"/>
        <v>bc</v>
      </c>
      <c r="GW1103" s="1">
        <f>AVERAGE(GW1072:GW1074)</f>
        <v>0.0210431598364857</v>
      </c>
      <c r="GX1103" s="1">
        <f>STDEVA(GW1072:GW1074)</f>
        <v>0.000461492523206104</v>
      </c>
      <c r="GY1103" s="1" t="str">
        <f t="shared" si="1271"/>
        <v>b</v>
      </c>
      <c r="GZ1103" s="1">
        <f>AVERAGE(GZ1072:GZ1074)</f>
        <v>0.0222179764534858</v>
      </c>
      <c r="HA1103" s="1">
        <f>STDEVA(GZ1072:GZ1074)</f>
        <v>0.000494096812668976</v>
      </c>
      <c r="HB1103" s="1" t="str">
        <f t="shared" si="1272"/>
        <v>b</v>
      </c>
      <c r="HC1103" s="1">
        <f>AVERAGE(HC1072:HC1074)</f>
        <v>0.0683654354104029</v>
      </c>
      <c r="HD1103" s="1">
        <f>STDEVA(HC1072:HC1074)</f>
        <v>0.00118206468165155</v>
      </c>
      <c r="HE1103" s="1" t="str">
        <f t="shared" si="1273"/>
        <v>b</v>
      </c>
      <c r="HF1103" s="1">
        <f>AVERAGE(HF1072:HF1074)</f>
        <v>0.119912247640455</v>
      </c>
      <c r="HG1103" s="1">
        <f>STDEVA(HF1072:HF1074)</f>
        <v>0.00106226935636149</v>
      </c>
      <c r="HH1103" s="1" t="str">
        <f t="shared" si="1274"/>
        <v>b</v>
      </c>
      <c r="HI1103" s="1">
        <f>AVERAGE(HI1072:HI1074)</f>
        <v>0.120404887883095</v>
      </c>
      <c r="HJ1103" s="1">
        <f>STDEVA(HI1072:HI1074)</f>
        <v>0.00142881336127853</v>
      </c>
      <c r="HK1103" s="1" t="str">
        <f t="shared" si="1275"/>
        <v>c</v>
      </c>
      <c r="NM1103" s="1">
        <f>AVERAGE(NM1072:NM1074)</f>
        <v>0.0199729543569417</v>
      </c>
      <c r="NN1103" s="1">
        <f>STDEVA(NM1072:NM1074)</f>
        <v>0.000118780413700564</v>
      </c>
      <c r="NO1103" s="1" t="str">
        <f t="shared" si="1276"/>
        <v>b</v>
      </c>
      <c r="NP1103" s="1">
        <f>AVERAGE(NP1072:NP1074)</f>
        <v>0.0212879237641831</v>
      </c>
      <c r="NQ1103" s="1">
        <f>STDEVA(NP1072:NP1074)</f>
        <v>0.000213019700329167</v>
      </c>
      <c r="NR1103" s="1" t="str">
        <f t="shared" si="1277"/>
        <v>b</v>
      </c>
      <c r="NS1103" s="1">
        <f>AVERAGE(NS1072:NS1074)</f>
        <v>0.0564139792888513</v>
      </c>
      <c r="NT1103" s="1">
        <f>STDEVA(NS1072:NS1074)</f>
        <v>0.0012786649380546</v>
      </c>
      <c r="NU1103" s="1" t="str">
        <f t="shared" si="1278"/>
        <v>b</v>
      </c>
      <c r="NV1103" s="1">
        <f>AVERAGE(NV1072:NV1074)</f>
        <v>0.106653130652225</v>
      </c>
      <c r="NW1103" s="1">
        <f>STDEVA(NV1072:NV1074)</f>
        <v>0.0020418203389884</v>
      </c>
      <c r="NX1103" s="1" t="str">
        <f t="shared" si="1279"/>
        <v>d</v>
      </c>
      <c r="NY1103" s="1">
        <f>AVERAGE(NY1072:NY1074)</f>
        <v>0.125145892343719</v>
      </c>
      <c r="NZ1103" s="1">
        <f>STDEVA(NY1072:NY1074)</f>
        <v>0.000462471764018984</v>
      </c>
      <c r="OA1103" s="1" t="str">
        <f t="shared" si="1280"/>
        <v>b</v>
      </c>
      <c r="UC1103" s="1">
        <f>AVERAGE(UC1072:UC1074)</f>
        <v>0.020401851474719</v>
      </c>
      <c r="UD1103" s="1">
        <f>STDEVA(UC1072:UC1074)</f>
        <v>0.000128562502521747</v>
      </c>
      <c r="UE1103" s="1" t="str">
        <f t="shared" si="1281"/>
        <v>b</v>
      </c>
      <c r="UF1103" s="1">
        <f>AVERAGE(UF1072:UF1074)</f>
        <v>0.0213999283763514</v>
      </c>
      <c r="UG1103" s="1">
        <f>STDEVA(UF1072:UF1074)</f>
        <v>0.000167112081441023</v>
      </c>
      <c r="UH1103" s="1" t="str">
        <f t="shared" si="1282"/>
        <v>b</v>
      </c>
      <c r="UI1103" s="1">
        <f>AVERAGE(UI1072:UI1074)</f>
        <v>0.0565380217191418</v>
      </c>
      <c r="UJ1103" s="1">
        <f>STDEVA(UI1072:UI1074)</f>
        <v>0.00144558077209655</v>
      </c>
      <c r="UK1103" s="1" t="str">
        <f t="shared" si="1283"/>
        <v>b</v>
      </c>
      <c r="UL1103" s="1">
        <f>AVERAGE(UL1072:UL1074)</f>
        <v>0.10553745765753</v>
      </c>
      <c r="UM1103" s="1">
        <f>STDEVA(UL1072:UL1074)</f>
        <v>0.00158914533005342</v>
      </c>
      <c r="UN1103" s="1" t="str">
        <f t="shared" si="1284"/>
        <v>d</v>
      </c>
      <c r="UO1103" s="1">
        <f>AVERAGE(UO1072:UO1074)</f>
        <v>0.123794007658485</v>
      </c>
      <c r="UP1103" s="1">
        <f>STDEVA(UO1072:UO1074)</f>
        <v>0.00156381554437786</v>
      </c>
      <c r="UQ1103" s="1" t="str">
        <f t="shared" si="1285"/>
        <v>b</v>
      </c>
      <c r="VK1103" s="1">
        <f>AVERAGE(VK1072:VK1074)</f>
        <v>0.0213999283763514</v>
      </c>
      <c r="VL1103" s="1">
        <f>STDEVA(VK1072:VK1074)</f>
        <v>0.000167112081441023</v>
      </c>
      <c r="VM1103" s="1">
        <f t="shared" si="1286"/>
        <v>0</v>
      </c>
      <c r="WS1103" s="1">
        <f>AVERAGE(WS1072:WS1074)</f>
        <v>0.0565380217191418</v>
      </c>
      <c r="WT1103" s="1">
        <f>STDEVA(WS1072:WS1074)</f>
        <v>0.00144558077209655</v>
      </c>
      <c r="WU1103" s="1">
        <f t="shared" si="1287"/>
        <v>0</v>
      </c>
      <c r="YA1103" s="1">
        <f>AVERAGE(YA1072:YA1074)</f>
        <v>0.10553745765753</v>
      </c>
      <c r="YB1103" s="1">
        <f>STDEVA(YA1072:YA1074)</f>
        <v>0.00158914533005342</v>
      </c>
      <c r="YC1103" s="1">
        <f t="shared" si="1288"/>
        <v>0</v>
      </c>
      <c r="ZI1103" s="1">
        <f>AVERAGE(ZI1072:ZI1074)</f>
        <v>0.123794007658485</v>
      </c>
      <c r="ZJ1103" s="1">
        <f>STDEVA(ZI1072:ZI1074)</f>
        <v>0.00156381554437786</v>
      </c>
      <c r="ZK1103" s="1">
        <f t="shared" si="1289"/>
        <v>0</v>
      </c>
    </row>
    <row r="1104" spans="32:687">
      <c r="AF1104" s="1" t="s">
        <v>82</v>
      </c>
      <c r="AG1104" s="1">
        <f>AVERAGE(AG1075:AG1077)</f>
        <v>0.0280134575736057</v>
      </c>
      <c r="AH1104" s="1">
        <f>STDEVA(AG1075:AG1077)</f>
        <v>0.000315249399922643</v>
      </c>
      <c r="AI1104" s="1" t="str">
        <f t="shared" si="1266"/>
        <v>a</v>
      </c>
      <c r="AJ1104" s="1">
        <f>AVERAGE(AJ1075:AJ1077)</f>
        <v>0.0332897447106527</v>
      </c>
      <c r="AK1104" s="1">
        <f>STDEVA(AJ1075:AJ1077)</f>
        <v>0.000334805292350152</v>
      </c>
      <c r="AL1104" s="1" t="str">
        <f t="shared" si="1267"/>
        <v>a</v>
      </c>
      <c r="AM1104" s="1">
        <f>AVERAGE(AM1075:AM1077)</f>
        <v>0.107074139132625</v>
      </c>
      <c r="AN1104" s="1">
        <f>STDEVA(AM1075:AM1077)</f>
        <v>0.0013401232867219</v>
      </c>
      <c r="AO1104" s="1" t="str">
        <f t="shared" si="1268"/>
        <v>a</v>
      </c>
      <c r="AP1104" s="1">
        <f>AVERAGE(AP1075:AP1077)</f>
        <v>0.142882953896671</v>
      </c>
      <c r="AQ1104" s="1">
        <f>STDEVA(AP1075:AP1077)</f>
        <v>0.00382627561214361</v>
      </c>
      <c r="AR1104" s="1" t="str">
        <f t="shared" si="1269"/>
        <v>a</v>
      </c>
      <c r="AS1104" s="1">
        <f>AVERAGE(AS1075:AS1077)</f>
        <v>0.155577698958475</v>
      </c>
      <c r="AT1104" s="1">
        <f>STDEVA(AS1075:AS1077)</f>
        <v>0.002319357994335</v>
      </c>
      <c r="AU1104" s="1" t="str">
        <f t="shared" si="1270"/>
        <v>a</v>
      </c>
      <c r="GW1104" s="1">
        <f>AVERAGE(GW1075:GW1077)</f>
        <v>0.0278772268429908</v>
      </c>
      <c r="GX1104" s="1">
        <f>STDEVA(GW1075:GW1077)</f>
        <v>0.000307633738376752</v>
      </c>
      <c r="GY1104" s="1" t="str">
        <f t="shared" si="1271"/>
        <v>a</v>
      </c>
      <c r="GZ1104" s="1">
        <f>AVERAGE(GZ1075:GZ1077)</f>
        <v>0.0327677661083315</v>
      </c>
      <c r="HA1104" s="1">
        <f>STDEVA(GZ1075:GZ1077)</f>
        <v>0.000159586508874763</v>
      </c>
      <c r="HB1104" s="1" t="str">
        <f t="shared" si="1272"/>
        <v>a</v>
      </c>
      <c r="HC1104" s="1">
        <f>AVERAGE(HC1075:HC1077)</f>
        <v>0.108685786069055</v>
      </c>
      <c r="HD1104" s="1">
        <f>STDEVA(HC1075:HC1077)</f>
        <v>0.00144686730326963</v>
      </c>
      <c r="HE1104" s="1" t="str">
        <f t="shared" si="1273"/>
        <v>a</v>
      </c>
      <c r="HF1104" s="1">
        <f>AVERAGE(HF1075:HF1077)</f>
        <v>0.140964299193389</v>
      </c>
      <c r="HG1104" s="1">
        <f>STDEVA(HF1075:HF1077)</f>
        <v>0.00169023616926381</v>
      </c>
      <c r="HH1104" s="1" t="str">
        <f t="shared" si="1274"/>
        <v>a</v>
      </c>
      <c r="HI1104" s="1">
        <f>AVERAGE(HI1075:HI1077)</f>
        <v>0.153305165893956</v>
      </c>
      <c r="HJ1104" s="1">
        <f>STDEVA(HI1075:HI1077)</f>
        <v>0.000679602320962093</v>
      </c>
      <c r="HK1104" s="1" t="str">
        <f t="shared" si="1275"/>
        <v>a</v>
      </c>
      <c r="NM1104" s="1">
        <f>AVERAGE(NM1075:NM1077)</f>
        <v>0.0254855676025965</v>
      </c>
      <c r="NN1104" s="1">
        <f>STDEVA(NM1075:NM1077)</f>
        <v>0.000523347396453968</v>
      </c>
      <c r="NO1104" s="1" t="str">
        <f t="shared" si="1276"/>
        <v>a</v>
      </c>
      <c r="NP1104" s="1">
        <f>AVERAGE(NP1075:NP1077)</f>
        <v>0.0295828925977235</v>
      </c>
      <c r="NQ1104" s="1">
        <f>STDEVA(NP1075:NP1077)</f>
        <v>0.000291671620333768</v>
      </c>
      <c r="NR1104" s="1" t="str">
        <f t="shared" si="1277"/>
        <v>a</v>
      </c>
      <c r="NS1104" s="1">
        <f>AVERAGE(NS1075:NS1077)</f>
        <v>0.0767664442529346</v>
      </c>
      <c r="NT1104" s="1">
        <f>STDEVA(NS1075:NS1077)</f>
        <v>0.00237495628449389</v>
      </c>
      <c r="NU1104" s="1" t="str">
        <f t="shared" si="1278"/>
        <v>a</v>
      </c>
      <c r="NV1104" s="1">
        <f>AVERAGE(NV1075:NV1077)</f>
        <v>0.127836596253888</v>
      </c>
      <c r="NW1104" s="1">
        <f>STDEVA(NV1075:NV1077)</f>
        <v>0.000865334356986081</v>
      </c>
      <c r="NX1104" s="1" t="str">
        <f t="shared" si="1279"/>
        <v>a</v>
      </c>
      <c r="NY1104" s="1">
        <f>AVERAGE(NY1075:NY1077)</f>
        <v>0.149916026936687</v>
      </c>
      <c r="NZ1104" s="1">
        <f>STDEVA(NY1075:NY1077)</f>
        <v>0.00109764828635741</v>
      </c>
      <c r="OA1104" s="1" t="str">
        <f t="shared" si="1280"/>
        <v>a</v>
      </c>
      <c r="UC1104" s="1">
        <f>AVERAGE(UC1075:UC1077)</f>
        <v>0.0253906906042429</v>
      </c>
      <c r="UD1104" s="1">
        <f>STDEVA(UC1075:UC1077)</f>
        <v>0.000146006245116184</v>
      </c>
      <c r="UE1104" s="1" t="str">
        <f t="shared" si="1281"/>
        <v>a</v>
      </c>
      <c r="UF1104" s="1">
        <f>AVERAGE(UF1075:UF1077)</f>
        <v>0.0300498876888667</v>
      </c>
      <c r="UG1104" s="1">
        <f>STDEVA(UF1075:UF1077)</f>
        <v>0.000217031757355516</v>
      </c>
      <c r="UH1104" s="1" t="str">
        <f t="shared" si="1282"/>
        <v>a</v>
      </c>
      <c r="UI1104" s="1">
        <f>AVERAGE(UI1075:UI1077)</f>
        <v>0.0763133207837529</v>
      </c>
      <c r="UJ1104" s="1">
        <f>STDEVA(UI1075:UI1077)</f>
        <v>0.00181566304128476</v>
      </c>
      <c r="UK1104" s="1" t="str">
        <f t="shared" si="1283"/>
        <v>a</v>
      </c>
      <c r="UL1104" s="1">
        <f>AVERAGE(UL1075:UL1077)</f>
        <v>0.128001964450274</v>
      </c>
      <c r="UM1104" s="1">
        <f>STDEVA(UL1075:UL1077)</f>
        <v>0.000456251182384552</v>
      </c>
      <c r="UN1104" s="1" t="str">
        <f t="shared" si="1284"/>
        <v>a</v>
      </c>
      <c r="UO1104" s="1">
        <f>AVERAGE(UO1075:UO1077)</f>
        <v>0.150362437114474</v>
      </c>
      <c r="UP1104" s="1">
        <f>STDEVA(UO1075:UO1077)</f>
        <v>0.000854862791879005</v>
      </c>
      <c r="UQ1104" s="1" t="str">
        <f t="shared" si="1285"/>
        <v>a</v>
      </c>
      <c r="VK1104" s="1">
        <f>AVERAGE(VK1075:VK1077)</f>
        <v>0.0300498876888667</v>
      </c>
      <c r="VL1104" s="1">
        <f>STDEVA(VK1075:VK1077)</f>
        <v>0.000217031757355516</v>
      </c>
      <c r="VM1104" s="1">
        <f t="shared" si="1286"/>
        <v>0</v>
      </c>
      <c r="WS1104" s="1">
        <f>AVERAGE(WS1075:WS1077)</f>
        <v>0.0763133207837529</v>
      </c>
      <c r="WT1104" s="1">
        <f>STDEVA(WS1075:WS1077)</f>
        <v>0.00181566304128476</v>
      </c>
      <c r="WU1104" s="1">
        <f t="shared" si="1287"/>
        <v>0</v>
      </c>
      <c r="YA1104" s="1">
        <f>AVERAGE(YA1075:YA1077)</f>
        <v>0.128001964450274</v>
      </c>
      <c r="YB1104" s="1">
        <f>STDEVA(YA1075:YA1077)</f>
        <v>0.000456251182384552</v>
      </c>
      <c r="YC1104" s="1">
        <f t="shared" si="1288"/>
        <v>0</v>
      </c>
      <c r="ZI1104" s="1">
        <f>AVERAGE(ZI1075:ZI1077)</f>
        <v>0.150362437114474</v>
      </c>
      <c r="ZJ1104" s="1">
        <f>STDEVA(ZI1075:ZI1077)</f>
        <v>0.000854862791879005</v>
      </c>
      <c r="ZK1104" s="1">
        <f t="shared" si="1289"/>
        <v>0</v>
      </c>
    </row>
    <row r="1105" spans="32:685">
      <c r="AF1105" s="1" t="s">
        <v>102</v>
      </c>
      <c r="AG1105" s="1">
        <f>AVERAGE(AG1069:AG1077)</f>
        <v>0.0208630778635971</v>
      </c>
      <c r="AJ1105" s="1">
        <f>AVERAGE(AJ1069:AJ1077)</f>
        <v>0.0232667134148184</v>
      </c>
      <c r="AM1105" s="1">
        <f>AVERAGE(AM1069:AM1077)</f>
        <v>0.0721551487289791</v>
      </c>
      <c r="AP1105" s="1">
        <f>AVERAGE(AP1069:AP1077)</f>
        <v>0.103953906283048</v>
      </c>
      <c r="AS1105" s="1">
        <f>AVERAGE(AS1069:AS1077)</f>
        <v>0.128642463239183</v>
      </c>
      <c r="GW1105" s="1">
        <f>AVERAGE(GW1069:GW1077)</f>
        <v>0.0208090357566695</v>
      </c>
      <c r="GZ1105" s="1">
        <f>AVERAGE(GZ1069:GZ1077)</f>
        <v>0.0231784440258983</v>
      </c>
      <c r="HC1105" s="1">
        <f>AVERAGE(HC1069:HC1077)</f>
        <v>0.0726484769067631</v>
      </c>
      <c r="HF1105" s="1">
        <f>AVERAGE(HF1069:HF1077)</f>
        <v>0.10468889597872</v>
      </c>
      <c r="HI1105" s="1">
        <f>AVERAGE(HI1069:HI1077)</f>
        <v>0.127259054595619</v>
      </c>
      <c r="NM1105" s="1">
        <f>AVERAGE(NM1069:NM1077)</f>
        <v>0.0192866569134766</v>
      </c>
      <c r="NP1105" s="1">
        <f>AVERAGE(NP1069:NP1077)</f>
        <v>0.0213942457696951</v>
      </c>
      <c r="NS1105" s="1">
        <f>AVERAGE(NS1069:NS1077)</f>
        <v>0.0565597546520623</v>
      </c>
      <c r="NV1105" s="1">
        <f>AVERAGE(NV1069:NV1077)</f>
        <v>0.0947862956692996</v>
      </c>
      <c r="NY1105" s="1">
        <f>AVERAGE(NY1069:NY1077)</f>
        <v>0.124099237813741</v>
      </c>
      <c r="UC1105" s="1">
        <f>AVERAGE(UC1069:UC1077)</f>
        <v>0.0194621134985362</v>
      </c>
      <c r="UF1105" s="1">
        <f>AVERAGE(UF1069:UF1077)</f>
        <v>0.021585898075035</v>
      </c>
      <c r="UI1105" s="1">
        <f>AVERAGE(UI1069:UI1077)</f>
        <v>0.056145381151535</v>
      </c>
      <c r="UL1105" s="1">
        <f>AVERAGE(UL1069:UL1077)</f>
        <v>0.0948721497905109</v>
      </c>
      <c r="UO1105" s="1">
        <f>AVERAGE(UO1069:UO1077)</f>
        <v>0.123672335519536</v>
      </c>
      <c r="VK1105" s="1">
        <f>AVERAGE(VK1069:VK1077)</f>
        <v>0.021585898075035</v>
      </c>
      <c r="WS1105" s="1">
        <f>AVERAGE(WS1069:WS1077)</f>
        <v>0.056145381151535</v>
      </c>
      <c r="YA1105" s="1">
        <f>AVERAGE(YA1069:YA1077)</f>
        <v>0.0948721497905109</v>
      </c>
      <c r="ZI1105" s="1">
        <f>AVERAGE(ZI1069:ZI1077)</f>
        <v>0.123672335519536</v>
      </c>
    </row>
    <row r="1106" spans="32:687">
      <c r="AF1106" s="1" t="s">
        <v>83</v>
      </c>
      <c r="AG1106" s="1">
        <f>AVERAGE(AG1078:AG1080)</f>
        <v>0.0192591277379228</v>
      </c>
      <c r="AH1106" s="1">
        <f>STDEVA(AG1078:AG1080)</f>
        <v>0.000137608251382704</v>
      </c>
      <c r="AI1106" s="1" t="str">
        <f t="shared" ref="AI1106:AI1108" si="1290">AI1121</f>
        <v>cd</v>
      </c>
      <c r="AJ1106" s="1">
        <f>AVERAGE(AJ1078:AJ1080)</f>
        <v>0.0190415216516311</v>
      </c>
      <c r="AK1106" s="1">
        <f>STDEVA(AJ1078:AJ1080)</f>
        <v>0.000170374782928776</v>
      </c>
      <c r="AL1106" s="1" t="str">
        <f t="shared" ref="AL1106:AL1108" si="1291">AL1121</f>
        <v>e</v>
      </c>
      <c r="AM1106" s="1">
        <f>AVERAGE(AM1078:AM1080)</f>
        <v>0.0451470039560942</v>
      </c>
      <c r="AN1106" s="1">
        <f>STDEVA(AM1078:AM1080)</f>
        <v>0.00112065183613491</v>
      </c>
      <c r="AO1106" s="1" t="str">
        <f t="shared" ref="AO1106:AO1108" si="1292">AO1121</f>
        <v>c</v>
      </c>
      <c r="AP1106" s="1">
        <f>AVERAGE(AP1078:AP1080)</f>
        <v>0.0930099165059104</v>
      </c>
      <c r="AQ1106" s="1">
        <f>STDEVA(AP1078:AP1080)</f>
        <v>0.0017938231977797</v>
      </c>
      <c r="AR1106" s="1" t="str">
        <f t="shared" ref="AR1106:AR1108" si="1293">AR1121</f>
        <v>d</v>
      </c>
      <c r="AS1106" s="1">
        <f>AVERAGE(AS1078:AS1080)</f>
        <v>0.109583864869758</v>
      </c>
      <c r="AT1106" s="1">
        <f>STDEVA(AS1078:AS1080)</f>
        <v>0.00156089865766541</v>
      </c>
      <c r="AU1106" s="1" t="str">
        <f t="shared" ref="AU1106:AU1108" si="1294">AU1121</f>
        <v>f</v>
      </c>
      <c r="GW1106" s="1">
        <f>AVERAGE(GW1078:GW1080)</f>
        <v>0.0191500552764418</v>
      </c>
      <c r="GX1106" s="1">
        <f>STDEVA(GW1078:GW1080)</f>
        <v>0.000304065395015472</v>
      </c>
      <c r="GY1106" s="1" t="str">
        <f t="shared" ref="GY1106:GY1108" si="1295">GY1121</f>
        <v>d</v>
      </c>
      <c r="GZ1106" s="1">
        <f>AVERAGE(GZ1078:GZ1080)</f>
        <v>0.019103028842625</v>
      </c>
      <c r="HA1106" s="1">
        <f>STDEVA(GZ1078:GZ1080)</f>
        <v>0.000226622253624006</v>
      </c>
      <c r="HB1106" s="1" t="str">
        <f t="shared" ref="HB1106:HB1108" si="1296">HB1121</f>
        <v>e</v>
      </c>
      <c r="HC1106" s="1">
        <f>AVERAGE(HC1078:HC1080)</f>
        <v>0.045304227488562</v>
      </c>
      <c r="HD1106" s="1">
        <f>STDEVA(HC1078:HC1080)</f>
        <v>0.000979067590594419</v>
      </c>
      <c r="HE1106" s="1" t="str">
        <f t="shared" ref="HE1106:HE1108" si="1297">HE1121</f>
        <v>c</v>
      </c>
      <c r="HF1106" s="1">
        <f>AVERAGE(HF1078:HF1080)</f>
        <v>0.0938271511085914</v>
      </c>
      <c r="HG1106" s="1">
        <f>STDEVA(HF1078:HF1080)</f>
        <v>0.00290220183091299</v>
      </c>
      <c r="HH1106" s="1" t="str">
        <f t="shared" ref="HH1106:HH1108" si="1298">HH1121</f>
        <v>f</v>
      </c>
      <c r="HI1106" s="1">
        <f>AVERAGE(HI1078:HI1080)</f>
        <v>0.110433572939166</v>
      </c>
      <c r="HJ1106" s="1">
        <f>STDEVA(HI1078:HI1080)</f>
        <v>0.00175858337765312</v>
      </c>
      <c r="HK1106" s="1" t="str">
        <f t="shared" ref="HK1106:HK1108" si="1299">HK1121</f>
        <v>d</v>
      </c>
      <c r="NM1106" s="1">
        <f>AVERAGE(NM1078:NM1080)</f>
        <v>0.0179346711781332</v>
      </c>
      <c r="NN1106" s="1">
        <f>STDEVA(NM1078:NM1080)</f>
        <v>7.21576555118871e-5</v>
      </c>
      <c r="NO1106" s="1" t="str">
        <f t="shared" ref="NO1106:NO1108" si="1300">NO1121</f>
        <v>d</v>
      </c>
      <c r="NP1106" s="1">
        <f>AVERAGE(NP1078:NP1080)</f>
        <v>0.0185928470145024</v>
      </c>
      <c r="NQ1106" s="1">
        <f>STDEVA(NP1078:NP1080)</f>
        <v>0.000138337384764178</v>
      </c>
      <c r="NR1106" s="1" t="str">
        <f t="shared" ref="NR1106:NR1108" si="1301">NR1121</f>
        <v>d</v>
      </c>
      <c r="NS1106" s="1">
        <f>AVERAGE(NS1078:NS1080)</f>
        <v>0.0417935093660171</v>
      </c>
      <c r="NT1106" s="1">
        <f>STDEVA(NS1078:NS1080)</f>
        <v>0.000709915762076662</v>
      </c>
      <c r="NU1106" s="1" t="str">
        <f t="shared" ref="NU1106:NU1108" si="1302">NU1121</f>
        <v>c</v>
      </c>
      <c r="NV1106" s="1">
        <f>AVERAGE(NV1078:NV1080)</f>
        <v>0.0781125276585282</v>
      </c>
      <c r="NW1106" s="1">
        <f>STDEVA(NV1078:NV1080)</f>
        <v>0.00161529096172485</v>
      </c>
      <c r="NX1106" s="1" t="str">
        <f t="shared" ref="NX1106:NX1108" si="1303">NX1121</f>
        <v>h</v>
      </c>
      <c r="NY1106" s="1">
        <f>AVERAGE(NY1078:NY1080)</f>
        <v>0.100505079492625</v>
      </c>
      <c r="NZ1106" s="1">
        <f>STDEVA(NY1078:NY1080)</f>
        <v>0.000437449325886275</v>
      </c>
      <c r="OA1106" s="1" t="str">
        <f t="shared" ref="OA1106:OA1108" si="1304">OA1121</f>
        <v>e</v>
      </c>
      <c r="UC1106" s="1">
        <f>AVERAGE(UC1078:UC1080)</f>
        <v>0.0184516833045413</v>
      </c>
      <c r="UD1106" s="1">
        <f>STDEVA(UC1078:UC1080)</f>
        <v>0.000347240738659829</v>
      </c>
      <c r="UE1106" s="1" t="str">
        <f t="shared" ref="UE1106:UE1108" si="1305">UE1121</f>
        <v>d</v>
      </c>
      <c r="UF1106" s="1">
        <f>AVERAGE(UF1078:UF1080)</f>
        <v>0.0189728591626448</v>
      </c>
      <c r="UG1106" s="1">
        <f>STDEVA(UF1078:UF1080)</f>
        <v>0.000330770002888483</v>
      </c>
      <c r="UH1106" s="1" t="str">
        <f t="shared" ref="UH1106:UH1108" si="1306">UH1121</f>
        <v>d</v>
      </c>
      <c r="UI1106" s="1">
        <f>AVERAGE(UI1078:UI1080)</f>
        <v>0.0416483948341922</v>
      </c>
      <c r="UJ1106" s="1">
        <f>STDEVA(UI1078:UI1080)</f>
        <v>0.000398811011104476</v>
      </c>
      <c r="UK1106" s="1" t="str">
        <f t="shared" ref="UK1106:UK1108" si="1307">UK1121</f>
        <v>c</v>
      </c>
      <c r="UL1106" s="1">
        <f>AVERAGE(UL1078:UL1080)</f>
        <v>0.0776402840183038</v>
      </c>
      <c r="UM1106" s="1">
        <f>STDEVA(UL1078:UL1080)</f>
        <v>0.00153733417738371</v>
      </c>
      <c r="UN1106" s="1" t="str">
        <f t="shared" ref="UN1106:UN1108" si="1308">UN1121</f>
        <v>h</v>
      </c>
      <c r="UO1106" s="1">
        <f>AVERAGE(UO1078:UO1080)</f>
        <v>0.102632079376265</v>
      </c>
      <c r="UP1106" s="1">
        <f>STDEVA(UO1078:UO1080)</f>
        <v>0.00147592390778754</v>
      </c>
      <c r="UQ1106" s="1" t="str">
        <f t="shared" ref="UQ1106:UQ1108" si="1309">UQ1121</f>
        <v>cdef</v>
      </c>
      <c r="VK1106" s="1">
        <f>AVERAGE(VK1078:VK1080)</f>
        <v>0.0189728591626448</v>
      </c>
      <c r="VL1106" s="1">
        <f>STDEVA(VK1078:VK1080)</f>
        <v>0.000330770002888483</v>
      </c>
      <c r="VM1106" s="1">
        <f t="shared" ref="VM1106:VM1108" si="1310">VM1121</f>
        <v>0</v>
      </c>
      <c r="WS1106" s="1">
        <f>AVERAGE(WS1078:WS1080)</f>
        <v>0.0416483948341922</v>
      </c>
      <c r="WT1106" s="1">
        <f>STDEVA(WS1078:WS1080)</f>
        <v>0.000398811011104476</v>
      </c>
      <c r="WU1106" s="1">
        <f t="shared" ref="WU1106:WU1108" si="1311">WU1121</f>
        <v>0</v>
      </c>
      <c r="YA1106" s="1">
        <f>AVERAGE(YA1078:YA1080)</f>
        <v>0.0776402840183038</v>
      </c>
      <c r="YB1106" s="1">
        <f>STDEVA(YA1078:YA1080)</f>
        <v>0.00153733417738371</v>
      </c>
      <c r="YC1106" s="1">
        <f t="shared" ref="YC1106:YC1108" si="1312">YC1121</f>
        <v>0</v>
      </c>
      <c r="ZI1106" s="1">
        <f>AVERAGE(ZI1078:ZI1080)</f>
        <v>0.102632079376265</v>
      </c>
      <c r="ZJ1106" s="1">
        <f>STDEVA(ZI1078:ZI1080)</f>
        <v>0.00147592390778754</v>
      </c>
      <c r="ZK1106" s="1">
        <f t="shared" ref="ZK1106:ZK1108" si="1313">ZK1121</f>
        <v>0</v>
      </c>
    </row>
    <row r="1107" spans="32:687">
      <c r="AF1107" s="1" t="s">
        <v>84</v>
      </c>
      <c r="AG1107" s="1">
        <f>AVERAGE(AG1081:AG1083)</f>
        <v>0.0197922658926084</v>
      </c>
      <c r="AH1107" s="1">
        <f>STDEVA(AG1081:AG1083)</f>
        <v>0.000389969537731472</v>
      </c>
      <c r="AI1107" s="1" t="str">
        <f t="shared" si="1290"/>
        <v>c</v>
      </c>
      <c r="AJ1107" s="1">
        <f>AVERAGE(AJ1081:AJ1083)</f>
        <v>0.0198377075654309</v>
      </c>
      <c r="AK1107" s="1">
        <f>STDEVA(AJ1081:AJ1083)</f>
        <v>0.00024128450855233</v>
      </c>
      <c r="AL1107" s="1" t="str">
        <f t="shared" si="1291"/>
        <v>c</v>
      </c>
      <c r="AM1107" s="1">
        <f>AVERAGE(AM1081:AM1083)</f>
        <v>0.0463337447208736</v>
      </c>
      <c r="AN1107" s="1">
        <f>STDEVA(AM1081:AM1083)</f>
        <v>0.000182762843020554</v>
      </c>
      <c r="AO1107" s="1" t="str">
        <f t="shared" si="1292"/>
        <v>c</v>
      </c>
      <c r="AP1107" s="1">
        <f>AVERAGE(AP1081:AP1083)</f>
        <v>0.115560453050934</v>
      </c>
      <c r="AQ1107" s="1">
        <f>STDEVA(AP1081:AP1083)</f>
        <v>0.000290620375397747</v>
      </c>
      <c r="AR1107" s="1" t="str">
        <f t="shared" si="1293"/>
        <v>c</v>
      </c>
      <c r="AS1107" s="1">
        <f>AVERAGE(AS1081:AS1083)</f>
        <v>0.117830444574929</v>
      </c>
      <c r="AT1107" s="1">
        <f>STDEVA(AS1081:AS1083)</f>
        <v>0.000851066181933737</v>
      </c>
      <c r="AU1107" s="1" t="str">
        <f t="shared" si="1294"/>
        <v>cd</v>
      </c>
      <c r="GW1107" s="1">
        <f>AVERAGE(GW1081:GW1083)</f>
        <v>0.0205441606246377</v>
      </c>
      <c r="GX1107" s="1">
        <f>STDEVA(GW1081:GW1083)</f>
        <v>0.000262206372638277</v>
      </c>
      <c r="GY1107" s="1" t="str">
        <f t="shared" si="1295"/>
        <v>bc</v>
      </c>
      <c r="GZ1107" s="1">
        <f>AVERAGE(GZ1081:GZ1083)</f>
        <v>0.0213219516658274</v>
      </c>
      <c r="HA1107" s="1">
        <f>STDEVA(GZ1081:GZ1083)</f>
        <v>0.000239673394240515</v>
      </c>
      <c r="HB1107" s="1" t="str">
        <f t="shared" si="1296"/>
        <v>c</v>
      </c>
      <c r="HC1107" s="1">
        <f>AVERAGE(HC1081:HC1083)</f>
        <v>0.0464986461174242</v>
      </c>
      <c r="HD1107" s="1">
        <f>STDEVA(HC1081:HC1083)</f>
        <v>0.000653799183957726</v>
      </c>
      <c r="HE1107" s="1" t="str">
        <f t="shared" si="1297"/>
        <v>c</v>
      </c>
      <c r="HF1107" s="1">
        <f>AVERAGE(HF1081:HF1083)</f>
        <v>0.116126332864571</v>
      </c>
      <c r="HG1107" s="1">
        <f>STDEVA(HF1081:HF1083)</f>
        <v>0.00168624571529191</v>
      </c>
      <c r="HH1107" s="1" t="str">
        <f t="shared" si="1298"/>
        <v>cd</v>
      </c>
      <c r="HI1107" s="1">
        <f>AVERAGE(HI1081:HI1083)</f>
        <v>0.118884016667762</v>
      </c>
      <c r="HJ1107" s="1">
        <f>STDEVA(HI1081:HI1083)</f>
        <v>0.00181328675082091</v>
      </c>
      <c r="HK1107" s="1" t="str">
        <f t="shared" si="1299"/>
        <v>c</v>
      </c>
      <c r="NM1107" s="1">
        <f>AVERAGE(NM1081:NM1083)</f>
        <v>0.0195969127226867</v>
      </c>
      <c r="NN1107" s="1">
        <f>STDEVA(NM1081:NM1083)</f>
        <v>0.000169367399904821</v>
      </c>
      <c r="NO1107" s="1" t="str">
        <f t="shared" si="1300"/>
        <v>b</v>
      </c>
      <c r="NP1107" s="1">
        <f>AVERAGE(NP1081:NP1083)</f>
        <v>0.0190486720329312</v>
      </c>
      <c r="NQ1107" s="1">
        <f>STDEVA(NP1081:NP1083)</f>
        <v>0.000553901367696037</v>
      </c>
      <c r="NR1107" s="1" t="str">
        <f t="shared" si="1301"/>
        <v>cd</v>
      </c>
      <c r="NS1107" s="1">
        <f>AVERAGE(NS1081:NS1083)</f>
        <v>0.0418668473229946</v>
      </c>
      <c r="NT1107" s="1">
        <f>STDEVA(NS1081:NS1083)</f>
        <v>6.08525104065708e-5</v>
      </c>
      <c r="NU1107" s="1" t="str">
        <f t="shared" si="1302"/>
        <v>c</v>
      </c>
      <c r="NV1107" s="1">
        <f>AVERAGE(NV1081:NV1083)</f>
        <v>0.0931809794849416</v>
      </c>
      <c r="NW1107" s="1">
        <f>STDEVA(NV1081:NV1083)</f>
        <v>0.00112176697149632</v>
      </c>
      <c r="NX1107" s="1" t="str">
        <f t="shared" si="1303"/>
        <v>f</v>
      </c>
      <c r="NY1107" s="1">
        <f>AVERAGE(NY1081:NY1083)</f>
        <v>0.111729995166852</v>
      </c>
      <c r="NZ1107" s="1">
        <f>STDEVA(NY1081:NY1083)</f>
        <v>0.00184829177934543</v>
      </c>
      <c r="OA1107" s="1" t="str">
        <f t="shared" si="1304"/>
        <v>d</v>
      </c>
      <c r="UC1107" s="1">
        <f>AVERAGE(UC1081:UC1083)</f>
        <v>0.0190747098758748</v>
      </c>
      <c r="UD1107" s="1">
        <f>STDEVA(UC1081:UC1083)</f>
        <v>0.000420185671461828</v>
      </c>
      <c r="UE1107" s="1" t="str">
        <f t="shared" si="1305"/>
        <v>c</v>
      </c>
      <c r="UF1107" s="1">
        <f>AVERAGE(UF1081:UF1083)</f>
        <v>0.0188224256082189</v>
      </c>
      <c r="UG1107" s="1">
        <f>STDEVA(UF1081:UF1083)</f>
        <v>0.000120930192814887</v>
      </c>
      <c r="UH1107" s="1" t="str">
        <f t="shared" si="1306"/>
        <v>d</v>
      </c>
      <c r="UI1107" s="1">
        <f>AVERAGE(UI1081:UI1083)</f>
        <v>0.0419198884827591</v>
      </c>
      <c r="UJ1107" s="1">
        <f>STDEVA(UI1081:UI1083)</f>
        <v>0.000362260693507664</v>
      </c>
      <c r="UK1107" s="1" t="str">
        <f t="shared" si="1307"/>
        <v>c</v>
      </c>
      <c r="UL1107" s="1">
        <f>AVERAGE(UL1081:UL1083)</f>
        <v>0.0945176395927638</v>
      </c>
      <c r="UM1107" s="1">
        <f>STDEVA(UL1081:UL1083)</f>
        <v>0.00121917244007339</v>
      </c>
      <c r="UN1107" s="1" t="str">
        <f t="shared" si="1308"/>
        <v>f</v>
      </c>
      <c r="UO1107" s="1">
        <f>AVERAGE(UO1081:UO1083)</f>
        <v>0.113770322794633</v>
      </c>
      <c r="UP1107" s="1">
        <f>STDEVA(UO1081:UO1083)</f>
        <v>0.00111033590462033</v>
      </c>
      <c r="UQ1107" s="1" t="str">
        <f t="shared" si="1309"/>
        <v>bcde</v>
      </c>
      <c r="VK1107" s="1">
        <f>AVERAGE(VK1081:VK1083)</f>
        <v>0.0188224256082189</v>
      </c>
      <c r="VL1107" s="1">
        <f>STDEVA(VK1081:VK1083)</f>
        <v>0.000120930192814887</v>
      </c>
      <c r="VM1107" s="1">
        <f t="shared" si="1310"/>
        <v>0</v>
      </c>
      <c r="WS1107" s="1">
        <f>AVERAGE(WS1081:WS1083)</f>
        <v>0.0419198884827591</v>
      </c>
      <c r="WT1107" s="1">
        <f>STDEVA(WS1081:WS1083)</f>
        <v>0.000362260693507664</v>
      </c>
      <c r="WU1107" s="1">
        <f t="shared" si="1311"/>
        <v>0</v>
      </c>
      <c r="YA1107" s="1">
        <f>AVERAGE(YA1081:YA1083)</f>
        <v>0.0945176395927638</v>
      </c>
      <c r="YB1107" s="1">
        <f>STDEVA(YA1081:YA1083)</f>
        <v>0.00121917244007339</v>
      </c>
      <c r="YC1107" s="1">
        <f t="shared" si="1312"/>
        <v>0</v>
      </c>
      <c r="ZI1107" s="1">
        <f>AVERAGE(ZI1081:ZI1083)</f>
        <v>0.113770322794633</v>
      </c>
      <c r="ZJ1107" s="1">
        <f>STDEVA(ZI1081:ZI1083)</f>
        <v>0.00111033590462033</v>
      </c>
      <c r="ZK1107" s="1">
        <f t="shared" si="1313"/>
        <v>0</v>
      </c>
    </row>
    <row r="1108" spans="32:687">
      <c r="AF1108" s="1" t="s">
        <v>85</v>
      </c>
      <c r="AG1108" s="1">
        <f>AVERAGE(AG1084:AG1086)</f>
        <v>0.0134508438918255</v>
      </c>
      <c r="AH1108" s="1">
        <f>STDEVA(AG1084:AG1086)</f>
        <v>0.000158483057184133</v>
      </c>
      <c r="AI1108" s="1" t="str">
        <f t="shared" si="1290"/>
        <v>ef</v>
      </c>
      <c r="AJ1108" s="1">
        <f>AVERAGE(AJ1084:AJ1086)</f>
        <v>0.013323927972077</v>
      </c>
      <c r="AK1108" s="1">
        <f>STDEVA(AJ1084:AJ1086)</f>
        <v>0.000130854856650454</v>
      </c>
      <c r="AL1108" s="1" t="str">
        <f t="shared" si="1291"/>
        <v>g</v>
      </c>
      <c r="AM1108" s="1">
        <f>AVERAGE(AM1084:AM1086)</f>
        <v>0.0416018748583611</v>
      </c>
      <c r="AN1108" s="1">
        <f>STDEVA(AM1084:AM1086)</f>
        <v>0.000276220516697267</v>
      </c>
      <c r="AO1108" s="1" t="str">
        <f t="shared" si="1292"/>
        <v>d</v>
      </c>
      <c r="AP1108" s="1">
        <f>AVERAGE(AP1084:AP1086)</f>
        <v>0.115170885296628</v>
      </c>
      <c r="AQ1108" s="1">
        <f>STDEVA(AP1084:AP1086)</f>
        <v>0.00251125366363352</v>
      </c>
      <c r="AR1108" s="1" t="str">
        <f t="shared" si="1293"/>
        <v>c</v>
      </c>
      <c r="AS1108" s="1">
        <f>AVERAGE(AS1084:AS1086)</f>
        <v>0.121502921936866</v>
      </c>
      <c r="AT1108" s="1">
        <f>STDEVA(AS1084:AS1086)</f>
        <v>0.00251393633416524</v>
      </c>
      <c r="AU1108" s="1" t="str">
        <f t="shared" si="1294"/>
        <v>bc</v>
      </c>
      <c r="GW1108" s="1">
        <f>AVERAGE(GW1084:GW1086)</f>
        <v>0.0135731499915994</v>
      </c>
      <c r="GX1108" s="1">
        <f>STDEVA(GW1084:GW1086)</f>
        <v>0.000336067102704648</v>
      </c>
      <c r="GY1108" s="1" t="str">
        <f t="shared" si="1295"/>
        <v>e</v>
      </c>
      <c r="GZ1108" s="1">
        <f>AVERAGE(GZ1084:GZ1086)</f>
        <v>0.0135081288892512</v>
      </c>
      <c r="HA1108" s="1">
        <f>STDEVA(GZ1084:GZ1086)</f>
        <v>0.000118993492852109</v>
      </c>
      <c r="HB1108" s="1" t="str">
        <f t="shared" si="1296"/>
        <v>gh</v>
      </c>
      <c r="HC1108" s="1">
        <f>AVERAGE(HC1084:HC1086)</f>
        <v>0.0422184614619672</v>
      </c>
      <c r="HD1108" s="1">
        <f>STDEVA(HC1084:HC1086)</f>
        <v>0.000483776541949151</v>
      </c>
      <c r="HE1108" s="1" t="str">
        <f t="shared" si="1297"/>
        <v>d</v>
      </c>
      <c r="HF1108" s="1">
        <f>AVERAGE(HF1084:HF1086)</f>
        <v>0.114258739629066</v>
      </c>
      <c r="HG1108" s="1">
        <f>STDEVA(HF1084:HF1086)</f>
        <v>0.00294345307900273</v>
      </c>
      <c r="HH1108" s="1" t="str">
        <f t="shared" si="1298"/>
        <v>d</v>
      </c>
      <c r="HI1108" s="1">
        <f>AVERAGE(HI1084:HI1086)</f>
        <v>0.122012530528773</v>
      </c>
      <c r="HJ1108" s="1">
        <f>STDEVA(HI1084:HI1086)</f>
        <v>0.00173539159820865</v>
      </c>
      <c r="HK1108" s="1" t="str">
        <f t="shared" si="1299"/>
        <v>bc</v>
      </c>
      <c r="NM1108" s="1">
        <f>AVERAGE(NM1084:NM1086)</f>
        <v>0.0121396146370526</v>
      </c>
      <c r="NN1108" s="1">
        <f>STDEVA(NM1084:NM1086)</f>
        <v>0.000102587206382411</v>
      </c>
      <c r="NO1108" s="1" t="str">
        <f t="shared" si="1300"/>
        <v>e</v>
      </c>
      <c r="NP1108" s="1">
        <f>AVERAGE(NP1084:NP1086)</f>
        <v>0.0124455771139309</v>
      </c>
      <c r="NQ1108" s="1">
        <f>STDEVA(NP1084:NP1086)</f>
        <v>0.000147845181516899</v>
      </c>
      <c r="NR1108" s="1" t="str">
        <f t="shared" si="1301"/>
        <v>f</v>
      </c>
      <c r="NS1108" s="1">
        <f>AVERAGE(NS1084:NS1086)</f>
        <v>0.0349199760719638</v>
      </c>
      <c r="NT1108" s="1">
        <f>STDEVA(NS1084:NS1086)</f>
        <v>0.000307966457247763</v>
      </c>
      <c r="NU1108" s="1" t="str">
        <f t="shared" si="1302"/>
        <v>d</v>
      </c>
      <c r="NV1108" s="1">
        <f>AVERAGE(NV1084:NV1086)</f>
        <v>0.114971642155757</v>
      </c>
      <c r="NW1108" s="1">
        <f>STDEVA(NV1084:NV1086)</f>
        <v>0.000752115956903278</v>
      </c>
      <c r="NX1108" s="1" t="str">
        <f t="shared" si="1303"/>
        <v>c</v>
      </c>
      <c r="NY1108" s="1">
        <f>AVERAGE(NY1084:NY1086)</f>
        <v>0.114808995594352</v>
      </c>
      <c r="NZ1108" s="1">
        <f>STDEVA(NY1084:NY1086)</f>
        <v>0.00127231811385591</v>
      </c>
      <c r="OA1108" s="1" t="str">
        <f t="shared" si="1304"/>
        <v>cd</v>
      </c>
      <c r="UC1108" s="1">
        <f>AVERAGE(UC1084:UC1086)</f>
        <v>0.0122942448016558</v>
      </c>
      <c r="UD1108" s="1">
        <f>STDEVA(UC1084:UC1086)</f>
        <v>0.000171588766295695</v>
      </c>
      <c r="UE1108" s="1" t="str">
        <f t="shared" si="1305"/>
        <v>e</v>
      </c>
      <c r="UF1108" s="1">
        <f>AVERAGE(UF1084:UF1086)</f>
        <v>0.0128817041350979</v>
      </c>
      <c r="UG1108" s="1">
        <f>STDEVA(UF1084:UF1086)</f>
        <v>0.000286301160205215</v>
      </c>
      <c r="UH1108" s="1" t="str">
        <f t="shared" si="1306"/>
        <v>f</v>
      </c>
      <c r="UI1108" s="1">
        <f>AVERAGE(UI1084:UI1086)</f>
        <v>0.0349009513735397</v>
      </c>
      <c r="UJ1108" s="1">
        <f>STDEVA(UI1084:UI1086)</f>
        <v>0.000498216671291677</v>
      </c>
      <c r="UK1108" s="1" t="str">
        <f t="shared" si="1307"/>
        <v>d</v>
      </c>
      <c r="UL1108" s="1">
        <f>AVERAGE(UL1084:UL1086)</f>
        <v>0.111344719507878</v>
      </c>
      <c r="UM1108" s="1">
        <f>STDEVA(UL1084:UL1086)</f>
        <v>0.00275366135742771</v>
      </c>
      <c r="UN1108" s="1" t="str">
        <f t="shared" si="1308"/>
        <v>c</v>
      </c>
      <c r="UO1108" s="1">
        <f>AVERAGE(UO1084:UO1086)</f>
        <v>0.11656330691223</v>
      </c>
      <c r="UP1108" s="1">
        <f>STDEVA(UO1084:UO1086)</f>
        <v>0.00128169795126344</v>
      </c>
      <c r="UQ1108" s="1" t="str">
        <f t="shared" si="1309"/>
        <v>bc</v>
      </c>
      <c r="VK1108" s="1">
        <f>AVERAGE(VK1084:VK1086)</f>
        <v>0.0128817041350979</v>
      </c>
      <c r="VL1108" s="1">
        <f>STDEVA(VK1084:VK1086)</f>
        <v>0.000286301160205215</v>
      </c>
      <c r="VM1108" s="1">
        <f t="shared" si="1310"/>
        <v>0</v>
      </c>
      <c r="WS1108" s="1">
        <f>AVERAGE(WS1084:WS1086)</f>
        <v>0.0349009513735397</v>
      </c>
      <c r="WT1108" s="1">
        <f>STDEVA(WS1084:WS1086)</f>
        <v>0.000498216671291677</v>
      </c>
      <c r="WU1108" s="1">
        <f t="shared" si="1311"/>
        <v>0</v>
      </c>
      <c r="YA1108" s="1">
        <f>AVERAGE(YA1084:YA1086)</f>
        <v>0.111344719507878</v>
      </c>
      <c r="YB1108" s="1">
        <f>STDEVA(YA1084:YA1086)</f>
        <v>0.00275366135742771</v>
      </c>
      <c r="YC1108" s="1">
        <f t="shared" si="1312"/>
        <v>0</v>
      </c>
      <c r="ZI1108" s="1">
        <f>AVERAGE(ZI1084:ZI1086)</f>
        <v>0.11656330691223</v>
      </c>
      <c r="ZJ1108" s="1">
        <f>STDEVA(ZI1084:ZI1086)</f>
        <v>0.00128169795126344</v>
      </c>
      <c r="ZK1108" s="1">
        <f t="shared" si="1313"/>
        <v>0</v>
      </c>
    </row>
    <row r="1109" spans="32:685">
      <c r="AF1109" s="1" t="s">
        <v>103</v>
      </c>
      <c r="AG1109" s="1">
        <f>AVERAGE(AG1078:AG1086)</f>
        <v>0.0175007458407856</v>
      </c>
      <c r="AJ1109" s="1">
        <f>AVERAGE(AJ1078:AJ1086)</f>
        <v>0.0174010523963797</v>
      </c>
      <c r="AM1109" s="1">
        <f>AVERAGE(AM1078:AM1086)</f>
        <v>0.0443608745117763</v>
      </c>
      <c r="AP1109" s="1">
        <f>AVERAGE(AP1078:AP1086)</f>
        <v>0.107913751617824</v>
      </c>
      <c r="AS1109" s="1">
        <f>AVERAGE(AS1078:AS1086)</f>
        <v>0.116305743793851</v>
      </c>
      <c r="GW1109" s="1">
        <f>AVERAGE(GW1078:GW1086)</f>
        <v>0.017755788630893</v>
      </c>
      <c r="GZ1109" s="1">
        <f>AVERAGE(GZ1078:GZ1086)</f>
        <v>0.0179777031325679</v>
      </c>
      <c r="HC1109" s="1">
        <f>AVERAGE(HC1078:HC1086)</f>
        <v>0.0446737783559844</v>
      </c>
      <c r="HF1109" s="1">
        <f>AVERAGE(HF1078:HF1086)</f>
        <v>0.108070741200743</v>
      </c>
      <c r="HI1109" s="1">
        <f>AVERAGE(HI1078:HI1086)</f>
        <v>0.117110040045234</v>
      </c>
      <c r="NM1109" s="1">
        <f>AVERAGE(NM1078:NM1086)</f>
        <v>0.0165570661792908</v>
      </c>
      <c r="NP1109" s="1">
        <f>AVERAGE(NP1078:NP1086)</f>
        <v>0.0166956987204548</v>
      </c>
      <c r="NS1109" s="1">
        <f>AVERAGE(NS1078:NS1086)</f>
        <v>0.0395267775869918</v>
      </c>
      <c r="NV1109" s="1">
        <f>AVERAGE(NV1078:NV1086)</f>
        <v>0.0954217164330757</v>
      </c>
      <c r="NY1109" s="1">
        <f>AVERAGE(NY1078:NY1086)</f>
        <v>0.10901469008461</v>
      </c>
      <c r="UC1109" s="1">
        <f>AVERAGE(UC1078:UC1086)</f>
        <v>0.0166068793273573</v>
      </c>
      <c r="UF1109" s="1">
        <f>AVERAGE(UF1078:UF1086)</f>
        <v>0.0168923296353205</v>
      </c>
      <c r="UI1109" s="1">
        <f>AVERAGE(UI1078:UI1086)</f>
        <v>0.0394897448968303</v>
      </c>
      <c r="UL1109" s="1">
        <f>AVERAGE(UL1078:UL1086)</f>
        <v>0.0945008810396485</v>
      </c>
      <c r="UO1109" s="1">
        <f>AVERAGE(UO1078:UO1086)</f>
        <v>0.110988569694376</v>
      </c>
      <c r="VK1109" s="1">
        <f>AVERAGE(VK1078:VK1086)</f>
        <v>0.0168923296353205</v>
      </c>
      <c r="WS1109" s="1">
        <f>AVERAGE(WS1078:WS1086)</f>
        <v>0.0394897448968303</v>
      </c>
      <c r="YA1109" s="1">
        <f>AVERAGE(YA1078:YA1086)</f>
        <v>0.0945008810396485</v>
      </c>
      <c r="ZI1109" s="1">
        <f>AVERAGE(ZI1078:ZI1086)</f>
        <v>0.110988569694376</v>
      </c>
    </row>
    <row r="1110" spans="32:687">
      <c r="AF1110" s="1" t="s">
        <v>86</v>
      </c>
      <c r="AG1110" s="1">
        <f>AVERAGE(AG1087:AG1089)</f>
        <v>0.0189361812456676</v>
      </c>
      <c r="AH1110" s="1">
        <f>STDEVA(AG1087:AG1089)</f>
        <v>0.000265581457525949</v>
      </c>
      <c r="AI1110" s="1" t="str">
        <f t="shared" ref="AI1110:AI1112" si="1314">AI1124</f>
        <v>d</v>
      </c>
      <c r="AJ1110" s="1">
        <f>AVERAGE(AJ1087:AJ1089)</f>
        <v>0.0192199310009178</v>
      </c>
      <c r="AK1110" s="1">
        <f>STDEVA(AJ1087:AJ1089)</f>
        <v>0.000316291313508405</v>
      </c>
      <c r="AL1110" s="1" t="str">
        <f t="shared" ref="AL1110:AL1112" si="1315">AL1124</f>
        <v>de</v>
      </c>
      <c r="AM1110" s="1">
        <f>AVERAGE(AM1087:AM1089)</f>
        <v>0.0461118435544125</v>
      </c>
      <c r="AN1110" s="1">
        <f>STDEVA(AM1087:AM1089)</f>
        <v>0.000433301028737246</v>
      </c>
      <c r="AO1110" s="1" t="str">
        <f t="shared" ref="AO1110:AO1112" si="1316">AO1124</f>
        <v>c</v>
      </c>
      <c r="AP1110" s="1">
        <f>AVERAGE(AP1087:AP1089)</f>
        <v>0.0964195771291713</v>
      </c>
      <c r="AQ1110" s="1">
        <f>STDEVA(AP1087:AP1089)</f>
        <v>0.00200828749536639</v>
      </c>
      <c r="AR1110" s="1" t="str">
        <f t="shared" ref="AR1110:AR1112" si="1317">AR1124</f>
        <v>d</v>
      </c>
      <c r="AS1110" s="1">
        <f>AVERAGE(AS1087:AS1089)</f>
        <v>0.112535804091688</v>
      </c>
      <c r="AT1110" s="1">
        <f>STDEVA(AS1087:AS1089)</f>
        <v>0.00145345499820503</v>
      </c>
      <c r="AU1110" s="1" t="str">
        <f t="shared" ref="AU1110:AU1112" si="1318">AU1124</f>
        <v>ef</v>
      </c>
      <c r="GW1110" s="1">
        <f>AVERAGE(GW1087:GW1089)</f>
        <v>0.0191990363017912</v>
      </c>
      <c r="GX1110" s="1">
        <f>STDEVA(GW1087:GW1089)</f>
        <v>0.000414992969865541</v>
      </c>
      <c r="GY1110" s="1" t="str">
        <f t="shared" ref="GY1110:GY1112" si="1319">GY1124</f>
        <v>d</v>
      </c>
      <c r="GZ1110" s="1">
        <f>AVERAGE(GZ1087:GZ1089)</f>
        <v>0.0197316419802626</v>
      </c>
      <c r="HA1110" s="1">
        <f>STDEVA(GZ1087:GZ1089)</f>
        <v>0.000409720105548746</v>
      </c>
      <c r="HB1110" s="1" t="str">
        <f t="shared" ref="HB1110:HB1112" si="1320">HB1124</f>
        <v>d</v>
      </c>
      <c r="HC1110" s="1">
        <f>AVERAGE(HC1087:HC1089)</f>
        <v>0.0461836118128032</v>
      </c>
      <c r="HD1110" s="1">
        <f>STDEVA(HC1087:HC1089)</f>
        <v>0.000399733131400057</v>
      </c>
      <c r="HE1110" s="1" t="str">
        <f t="shared" ref="HE1110:HE1112" si="1321">HE1124</f>
        <v>c</v>
      </c>
      <c r="HF1110" s="1">
        <f>AVERAGE(HF1087:HF1089)</f>
        <v>0.0979510474082184</v>
      </c>
      <c r="HG1110" s="1">
        <f>STDEVA(HF1087:HF1089)</f>
        <v>0.00141127757365509</v>
      </c>
      <c r="HH1110" s="1" t="str">
        <f t="shared" ref="HH1110:HH1112" si="1322">HH1124</f>
        <v>e</v>
      </c>
      <c r="HI1110" s="1">
        <f>AVERAGE(HI1087:HI1089)</f>
        <v>0.111090606473074</v>
      </c>
      <c r="HJ1110" s="1">
        <f>STDEVA(HI1087:HI1089)</f>
        <v>0.00204182769351164</v>
      </c>
      <c r="HK1110" s="1" t="str">
        <f t="shared" ref="HK1110:HK1112" si="1323">HK1124</f>
        <v>d</v>
      </c>
      <c r="NM1110" s="1">
        <f>AVERAGE(NM1087:NM1089)</f>
        <v>0.0185550138689425</v>
      </c>
      <c r="NN1110" s="1">
        <f>STDEVA(NM1087:NM1089)</f>
        <v>0.000448432546642156</v>
      </c>
      <c r="NO1110" s="1" t="str">
        <f t="shared" ref="NO1110:NO1112" si="1324">NO1124</f>
        <v>c</v>
      </c>
      <c r="NP1110" s="1">
        <f>AVERAGE(NP1087:NP1089)</f>
        <v>0.0189041334044689</v>
      </c>
      <c r="NQ1110" s="1">
        <f>STDEVA(NP1087:NP1089)</f>
        <v>0.000149486544488356</v>
      </c>
      <c r="NR1110" s="1" t="str">
        <f t="shared" ref="NR1110:NR1112" si="1325">NR1124</f>
        <v>cd</v>
      </c>
      <c r="NS1110" s="1">
        <f>AVERAGE(NS1087:NS1089)</f>
        <v>0.0410995227406194</v>
      </c>
      <c r="NT1110" s="1">
        <f>STDEVA(NS1087:NS1089)</f>
        <v>0.000570295047923437</v>
      </c>
      <c r="NU1110" s="1" t="str">
        <f t="shared" ref="NU1110:NU1112" si="1326">NU1124</f>
        <v>c</v>
      </c>
      <c r="NV1110" s="1">
        <f>AVERAGE(NV1087:NV1089)</f>
        <v>0.0804281721285342</v>
      </c>
      <c r="NW1110" s="1">
        <f>STDEVA(NV1087:NV1089)</f>
        <v>0.00057043704240077</v>
      </c>
      <c r="NX1110" s="1" t="str">
        <f t="shared" ref="NX1110:NX1112" si="1327">NX1124</f>
        <v>g</v>
      </c>
      <c r="NY1110" s="1">
        <f>AVERAGE(NY1087:NY1089)</f>
        <v>0.10153350185002</v>
      </c>
      <c r="NZ1110" s="1">
        <f>STDEVA(NY1087:NY1089)</f>
        <v>0.00331833731045724</v>
      </c>
      <c r="OA1110" s="1" t="str">
        <f t="shared" ref="OA1110:OA1112" si="1328">OA1124</f>
        <v>e</v>
      </c>
      <c r="UC1110" s="1">
        <f>AVERAGE(UC1087:UC1089)</f>
        <v>0.0182992798612961</v>
      </c>
      <c r="UD1110" s="1">
        <f>STDEVA(UC1087:UC1089)</f>
        <v>0.000325238716768355</v>
      </c>
      <c r="UE1110" s="1" t="str">
        <f t="shared" ref="UE1110:UE1112" si="1329">UE1124</f>
        <v>d</v>
      </c>
      <c r="UF1110" s="1">
        <f>AVERAGE(UF1087:UF1089)</f>
        <v>0.0188567248378052</v>
      </c>
      <c r="UG1110" s="1">
        <f>STDEVA(UF1087:UF1089)</f>
        <v>0.000143998024673447</v>
      </c>
      <c r="UH1110" s="1" t="str">
        <f t="shared" ref="UH1110:UH1112" si="1330">UH1124</f>
        <v>d</v>
      </c>
      <c r="UI1110" s="1">
        <f>AVERAGE(UI1087:UI1089)</f>
        <v>0.0410881465556418</v>
      </c>
      <c r="UJ1110" s="1">
        <f>STDEVA(UI1087:UI1089)</f>
        <v>0.000201466335170114</v>
      </c>
      <c r="UK1110" s="1" t="str">
        <f t="shared" ref="UK1110:UK1112" si="1331">UK1124</f>
        <v>c</v>
      </c>
      <c r="UL1110" s="1">
        <f>AVERAGE(UL1087:UL1089)</f>
        <v>0.0803922924294112</v>
      </c>
      <c r="UM1110" s="1">
        <f>STDEVA(UL1087:UL1089)</f>
        <v>0.00154654791710065</v>
      </c>
      <c r="UN1110" s="1" t="str">
        <f t="shared" ref="UN1110:UN1112" si="1332">UN1124</f>
        <v>g</v>
      </c>
      <c r="UO1110" s="1">
        <f>AVERAGE(UO1087:UO1089)</f>
        <v>0.102749764925109</v>
      </c>
      <c r="UP1110" s="1">
        <f>STDEVA(UO1087:UO1089)</f>
        <v>0.00183011969803442</v>
      </c>
      <c r="UQ1110" s="1" t="str">
        <f t="shared" ref="UQ1110:UQ1112" si="1333">UQ1124</f>
        <v>cdef</v>
      </c>
      <c r="VK1110" s="1">
        <f>AVERAGE(VK1087:VK1089)</f>
        <v>0.0188567248378052</v>
      </c>
      <c r="VL1110" s="1">
        <f>STDEVA(VK1087:VK1089)</f>
        <v>0.000143998024673447</v>
      </c>
      <c r="VM1110" s="1">
        <f t="shared" ref="VM1110:VM1112" si="1334">VM1124</f>
        <v>0</v>
      </c>
      <c r="WS1110" s="1">
        <f>AVERAGE(WS1087:WS1089)</f>
        <v>0.0410881465556418</v>
      </c>
      <c r="WT1110" s="1">
        <f>STDEVA(WS1087:WS1089)</f>
        <v>0.000201466335170114</v>
      </c>
      <c r="WU1110" s="1">
        <f t="shared" ref="WU1110:WU1112" si="1335">WU1124</f>
        <v>0</v>
      </c>
      <c r="YA1110" s="1">
        <f>AVERAGE(YA1087:YA1089)</f>
        <v>0.0803922924294112</v>
      </c>
      <c r="YB1110" s="1">
        <f>STDEVA(YA1087:YA1089)</f>
        <v>0.00154654791710065</v>
      </c>
      <c r="YC1110" s="1">
        <f t="shared" ref="YC1110:YC1112" si="1336">YC1124</f>
        <v>0</v>
      </c>
      <c r="ZI1110" s="1">
        <f>AVERAGE(ZI1087:ZI1089)</f>
        <v>0.102749764925109</v>
      </c>
      <c r="ZJ1110" s="1">
        <f>STDEVA(ZI1087:ZI1089)</f>
        <v>0.00183011969803442</v>
      </c>
      <c r="ZK1110" s="1">
        <f t="shared" ref="ZK1110:ZK1112" si="1337">ZK1124</f>
        <v>0</v>
      </c>
    </row>
    <row r="1111" spans="32:687">
      <c r="AF1111" s="1" t="s">
        <v>87</v>
      </c>
      <c r="AG1111" s="1">
        <f>AVERAGE(AG1090:AG1092)</f>
        <v>0.0197753461211321</v>
      </c>
      <c r="AH1111" s="1">
        <f>STDEVA(AG1090:AG1092)</f>
        <v>0.000244365984094026</v>
      </c>
      <c r="AI1111" s="1" t="str">
        <f t="shared" si="1314"/>
        <v>c</v>
      </c>
      <c r="AJ1111" s="1">
        <f>AVERAGE(AJ1090:AJ1092)</f>
        <v>0.0197002169185528</v>
      </c>
      <c r="AK1111" s="1">
        <f>STDEVA(AJ1090:AJ1092)</f>
        <v>0.000305009168556529</v>
      </c>
      <c r="AL1111" s="1" t="str">
        <f t="shared" si="1315"/>
        <v>cd</v>
      </c>
      <c r="AM1111" s="1">
        <f>AVERAGE(AM1090:AM1092)</f>
        <v>0.0458509628802448</v>
      </c>
      <c r="AN1111" s="1">
        <f>STDEVA(AM1090:AM1092)</f>
        <v>0.000475279802219254</v>
      </c>
      <c r="AO1111" s="1" t="str">
        <f t="shared" si="1316"/>
        <v>c</v>
      </c>
      <c r="AP1111" s="1">
        <f>AVERAGE(AP1090:AP1092)</f>
        <v>0.11612483457228</v>
      </c>
      <c r="AQ1111" s="1">
        <f>STDEVA(AP1090:AP1092)</f>
        <v>0.00288095177683117</v>
      </c>
      <c r="AR1111" s="1" t="str">
        <f t="shared" si="1317"/>
        <v>c</v>
      </c>
      <c r="AS1111" s="1">
        <f>AVERAGE(AS1090:AS1092)</f>
        <v>0.115066024359828</v>
      </c>
      <c r="AT1111" s="1">
        <f>STDEVA(AS1090:AS1092)</f>
        <v>0.00352513784703599</v>
      </c>
      <c r="AU1111" s="1" t="str">
        <f t="shared" si="1318"/>
        <v>de</v>
      </c>
      <c r="GW1111" s="1">
        <f>AVERAGE(GW1090:GW1092)</f>
        <v>0.0200609319874878</v>
      </c>
      <c r="GX1111" s="1">
        <f>STDEVA(GW1090:GW1092)</f>
        <v>0.000312300523516303</v>
      </c>
      <c r="GY1111" s="1" t="str">
        <f t="shared" si="1319"/>
        <v>c</v>
      </c>
      <c r="GZ1111" s="1">
        <f>AVERAGE(GZ1090:GZ1092)</f>
        <v>0.0209854226679809</v>
      </c>
      <c r="HA1111" s="1">
        <f>STDEVA(GZ1090:GZ1092)</f>
        <v>0.000421053844489389</v>
      </c>
      <c r="HB1111" s="1" t="str">
        <f t="shared" si="1320"/>
        <v>c</v>
      </c>
      <c r="HC1111" s="1">
        <f>AVERAGE(HC1090:HC1092)</f>
        <v>0.0461727563890148</v>
      </c>
      <c r="HD1111" s="1">
        <f>STDEVA(HC1090:HC1092)</f>
        <v>6.52633396936929e-5</v>
      </c>
      <c r="HE1111" s="1" t="str">
        <f t="shared" si="1321"/>
        <v>c</v>
      </c>
      <c r="HF1111" s="1">
        <f>AVERAGE(HF1090:HF1092)</f>
        <v>0.118995008666196</v>
      </c>
      <c r="HG1111" s="1">
        <f>STDEVA(HF1090:HF1092)</f>
        <v>0.000389914373506734</v>
      </c>
      <c r="HH1111" s="1" t="str">
        <f t="shared" si="1322"/>
        <v>bc</v>
      </c>
      <c r="HI1111" s="1">
        <f>AVERAGE(HI1090:HI1092)</f>
        <v>0.119286777860901</v>
      </c>
      <c r="HJ1111" s="1">
        <f>STDEVA(HI1090:HI1092)</f>
        <v>0.00346636437071155</v>
      </c>
      <c r="HK1111" s="1" t="str">
        <f t="shared" si="1323"/>
        <v>c</v>
      </c>
      <c r="NM1111" s="1">
        <f>AVERAGE(NM1090:NM1092)</f>
        <v>0.0195801108692582</v>
      </c>
      <c r="NN1111" s="1">
        <f>STDEVA(NM1090:NM1092)</f>
        <v>0.000193733817902653</v>
      </c>
      <c r="NO1111" s="1" t="str">
        <f t="shared" si="1324"/>
        <v>b</v>
      </c>
      <c r="NP1111" s="1">
        <f>AVERAGE(NP1090:NP1092)</f>
        <v>0.0192928043236541</v>
      </c>
      <c r="NQ1111" s="1">
        <f>STDEVA(NP1090:NP1092)</f>
        <v>0.000208747301464847</v>
      </c>
      <c r="NR1111" s="1" t="str">
        <f t="shared" si="1325"/>
        <v>c</v>
      </c>
      <c r="NS1111" s="1">
        <f>AVERAGE(NS1090:NS1092)</f>
        <v>0.0420277379200594</v>
      </c>
      <c r="NT1111" s="1">
        <f>STDEVA(NS1090:NS1092)</f>
        <v>0.000271300658440272</v>
      </c>
      <c r="NU1111" s="1" t="str">
        <f t="shared" si="1326"/>
        <v>c</v>
      </c>
      <c r="NV1111" s="1">
        <f>AVERAGE(NV1090:NV1092)</f>
        <v>0.0988808774806126</v>
      </c>
      <c r="NW1111" s="1">
        <f>STDEVA(NV1090:NV1092)</f>
        <v>0.00162482376941496</v>
      </c>
      <c r="NX1111" s="1" t="str">
        <f t="shared" si="1327"/>
        <v>e</v>
      </c>
      <c r="NY1111" s="1">
        <f>AVERAGE(NY1090:NY1092)</f>
        <v>0.114759204201756</v>
      </c>
      <c r="NZ1111" s="1">
        <f>STDEVA(NY1090:NY1092)</f>
        <v>0.000450804457896835</v>
      </c>
      <c r="OA1111" s="1" t="str">
        <f t="shared" si="1328"/>
        <v>cd</v>
      </c>
      <c r="UC1111" s="1">
        <f>AVERAGE(UC1090:UC1092)</f>
        <v>0.0192990140078139</v>
      </c>
      <c r="UD1111" s="1">
        <f>STDEVA(UC1090:UC1092)</f>
        <v>0.000220954169563965</v>
      </c>
      <c r="UE1111" s="1" t="str">
        <f t="shared" si="1329"/>
        <v>c</v>
      </c>
      <c r="UF1111" s="1">
        <f>AVERAGE(UF1090:UF1092)</f>
        <v>0.0194480450285469</v>
      </c>
      <c r="UG1111" s="1">
        <f>STDEVA(UF1090:UF1092)</f>
        <v>0.00023345699205488</v>
      </c>
      <c r="UH1111" s="1" t="str">
        <f t="shared" si="1330"/>
        <v>c</v>
      </c>
      <c r="UI1111" s="1">
        <f>AVERAGE(UI1090:UI1092)</f>
        <v>0.0422761216345669</v>
      </c>
      <c r="UJ1111" s="1">
        <f>STDEVA(UI1090:UI1092)</f>
        <v>0.000155899755591689</v>
      </c>
      <c r="UK1111" s="1" t="str">
        <f t="shared" si="1331"/>
        <v>c</v>
      </c>
      <c r="UL1111" s="1">
        <f>AVERAGE(UL1090:UL1092)</f>
        <v>0.0992390243927021</v>
      </c>
      <c r="UM1111" s="1">
        <f>STDEVA(UL1090:UL1092)</f>
        <v>0.000634563721260024</v>
      </c>
      <c r="UN1111" s="1" t="str">
        <f t="shared" si="1332"/>
        <v>e</v>
      </c>
      <c r="UO1111" s="1">
        <f>AVERAGE(UO1090:UO1092)</f>
        <v>0.0653349475976412</v>
      </c>
      <c r="UP1111" s="1">
        <f>STDEVA(UO1090:UO1092)</f>
        <v>0.0334914520534143</v>
      </c>
      <c r="UQ1111" s="1" t="str">
        <f t="shared" si="1333"/>
        <v>g</v>
      </c>
      <c r="VK1111" s="1">
        <f>AVERAGE(VK1090:VK1092)</f>
        <v>0.0194480450285469</v>
      </c>
      <c r="VL1111" s="1">
        <f>STDEVA(VK1090:VK1092)</f>
        <v>0.00023345699205488</v>
      </c>
      <c r="VM1111" s="1">
        <f t="shared" si="1334"/>
        <v>0</v>
      </c>
      <c r="WS1111" s="1">
        <f>AVERAGE(WS1090:WS1092)</f>
        <v>0.0422761216345669</v>
      </c>
      <c r="WT1111" s="1">
        <f>STDEVA(WS1090:WS1092)</f>
        <v>0.000155899755591689</v>
      </c>
      <c r="WU1111" s="1">
        <f t="shared" si="1335"/>
        <v>0</v>
      </c>
      <c r="YA1111" s="1">
        <f>AVERAGE(YA1090:YA1092)</f>
        <v>0.0992390243927021</v>
      </c>
      <c r="YB1111" s="1">
        <f>STDEVA(YA1090:YA1092)</f>
        <v>0.000634563721260024</v>
      </c>
      <c r="YC1111" s="1">
        <f t="shared" si="1336"/>
        <v>0</v>
      </c>
      <c r="ZI1111" s="1">
        <f>AVERAGE(ZI1090:ZI1092)</f>
        <v>0.0653349475976412</v>
      </c>
      <c r="ZJ1111" s="1">
        <f>STDEVA(ZI1090:ZI1092)</f>
        <v>0.0334914520534143</v>
      </c>
      <c r="ZK1111" s="1">
        <f t="shared" si="1337"/>
        <v>0</v>
      </c>
    </row>
    <row r="1112" spans="32:687">
      <c r="AF1112" s="1" t="s">
        <v>88</v>
      </c>
      <c r="AG1112" s="1">
        <f>AVERAGE(AG1093:AG1095)</f>
        <v>0.0130686318319733</v>
      </c>
      <c r="AH1112" s="1">
        <f>STDEVA(AG1093:AG1095)</f>
        <v>0.000376221322324937</v>
      </c>
      <c r="AI1112" s="1" t="str">
        <f t="shared" si="1314"/>
        <v>f</v>
      </c>
      <c r="AJ1112" s="1">
        <f>AVERAGE(AJ1093:AJ1095)</f>
        <v>0.0135833089839649</v>
      </c>
      <c r="AK1112" s="1">
        <f>STDEVA(AJ1093:AJ1095)</f>
        <v>0.000343125529176011</v>
      </c>
      <c r="AL1112" s="1" t="str">
        <f t="shared" si="1315"/>
        <v>g</v>
      </c>
      <c r="AM1112" s="1">
        <f>AVERAGE(AM1093:AM1095)</f>
        <v>0.0416812158449841</v>
      </c>
      <c r="AN1112" s="1">
        <f>STDEVA(AM1093:AM1095)</f>
        <v>0.000266989954629389</v>
      </c>
      <c r="AO1112" s="1" t="str">
        <f t="shared" si="1316"/>
        <v>d</v>
      </c>
      <c r="AP1112" s="1">
        <f>AVERAGE(AP1093:AP1095)</f>
        <v>0.120563393514028</v>
      </c>
      <c r="AQ1112" s="1">
        <f>STDEVA(AP1093:AP1095)</f>
        <v>0.000609510061836983</v>
      </c>
      <c r="AR1112" s="1" t="str">
        <f t="shared" si="1317"/>
        <v>b</v>
      </c>
      <c r="AS1112" s="1">
        <f>AVERAGE(AS1093:AS1095)</f>
        <v>0.124313573988544</v>
      </c>
      <c r="AT1112" s="1">
        <f>STDEVA(AS1093:AS1095)</f>
        <v>0.00227035157552229</v>
      </c>
      <c r="AU1112" s="1" t="str">
        <f t="shared" si="1318"/>
        <v>b</v>
      </c>
      <c r="GW1112" s="1">
        <f>AVERAGE(GW1093:GW1095)</f>
        <v>0.013588222865737</v>
      </c>
      <c r="GX1112" s="1">
        <f>STDEVA(GW1093:GW1095)</f>
        <v>0.000673024006044879</v>
      </c>
      <c r="GY1112" s="1" t="str">
        <f t="shared" si="1319"/>
        <v>e</v>
      </c>
      <c r="GZ1112" s="1">
        <f>AVERAGE(GZ1093:GZ1095)</f>
        <v>0.0137600188739364</v>
      </c>
      <c r="HA1112" s="1">
        <f>STDEVA(GZ1093:GZ1095)</f>
        <v>0.000162566745788833</v>
      </c>
      <c r="HB1112" s="1" t="str">
        <f t="shared" si="1320"/>
        <v>g</v>
      </c>
      <c r="HC1112" s="1">
        <f>AVERAGE(HC1093:HC1095)</f>
        <v>0.0423547701940511</v>
      </c>
      <c r="HD1112" s="1">
        <f>STDEVA(HC1093:HC1095)</f>
        <v>0.000270261913999845</v>
      </c>
      <c r="HE1112" s="1" t="str">
        <f t="shared" si="1321"/>
        <v>d</v>
      </c>
      <c r="HF1112" s="1">
        <f>AVERAGE(HF1093:HF1095)</f>
        <v>0.12181536792657</v>
      </c>
      <c r="HG1112" s="1">
        <f>STDEVA(HF1093:HF1095)</f>
        <v>0.00123210677568391</v>
      </c>
      <c r="HH1112" s="1" t="str">
        <f t="shared" si="1322"/>
        <v>b</v>
      </c>
      <c r="HI1112" s="1">
        <f>AVERAGE(HI1093:HI1095)</f>
        <v>0.125249839113226</v>
      </c>
      <c r="HJ1112" s="1">
        <f>STDEVA(HI1093:HI1095)</f>
        <v>0.00098273806495316</v>
      </c>
      <c r="HK1112" s="1" t="str">
        <f t="shared" si="1323"/>
        <v>b</v>
      </c>
      <c r="NM1112" s="1">
        <f>AVERAGE(NM1093:NM1095)</f>
        <v>0.0123389289474261</v>
      </c>
      <c r="NN1112" s="1">
        <f>STDEVA(NM1093:NM1095)</f>
        <v>0.000193369118215242</v>
      </c>
      <c r="NO1112" s="1" t="str">
        <f t="shared" si="1324"/>
        <v>e</v>
      </c>
      <c r="NP1112" s="1">
        <f>AVERAGE(NP1093:NP1095)</f>
        <v>0.0124889599692057</v>
      </c>
      <c r="NQ1112" s="1">
        <f>STDEVA(NP1093:NP1095)</f>
        <v>0.000448154301198582</v>
      </c>
      <c r="NR1112" s="1" t="str">
        <f t="shared" si="1325"/>
        <v>f</v>
      </c>
      <c r="NS1112" s="1">
        <f>AVERAGE(NS1093:NS1095)</f>
        <v>0.0356777619084981</v>
      </c>
      <c r="NT1112" s="1">
        <f>STDEVA(NS1093:NS1095)</f>
        <v>8.01208587576197e-5</v>
      </c>
      <c r="NU1112" s="1" t="str">
        <f t="shared" si="1326"/>
        <v>d</v>
      </c>
      <c r="NV1112" s="1">
        <f>AVERAGE(NV1093:NV1095)</f>
        <v>0.118144319547027</v>
      </c>
      <c r="NW1112" s="1">
        <f>STDEVA(NV1093:NV1095)</f>
        <v>0.0014273666989875</v>
      </c>
      <c r="NX1112" s="1" t="str">
        <f t="shared" si="1327"/>
        <v>b</v>
      </c>
      <c r="NY1112" s="1">
        <f>AVERAGE(NY1093:NY1095)</f>
        <v>0.116708915421626</v>
      </c>
      <c r="NZ1112" s="1">
        <f>STDEVA(NY1093:NY1095)</f>
        <v>0.00170544397564869</v>
      </c>
      <c r="OA1112" s="1" t="str">
        <f t="shared" si="1328"/>
        <v>c</v>
      </c>
      <c r="UC1112" s="1">
        <f>AVERAGE(UC1093:UC1095)</f>
        <v>0.0122798466401042</v>
      </c>
      <c r="UD1112" s="1">
        <f>STDEVA(UC1093:UC1095)</f>
        <v>0.000388206373917826</v>
      </c>
      <c r="UE1112" s="1" t="str">
        <f t="shared" si="1329"/>
        <v>e</v>
      </c>
      <c r="UF1112" s="1">
        <f>AVERAGE(UF1093:UF1095)</f>
        <v>0.0128372301820212</v>
      </c>
      <c r="UG1112" s="1">
        <f>STDEVA(UF1093:UF1095)</f>
        <v>0.00016211819502249</v>
      </c>
      <c r="UH1112" s="1" t="str">
        <f t="shared" si="1330"/>
        <v>f</v>
      </c>
      <c r="UI1112" s="1">
        <f>AVERAGE(UI1093:UI1095)</f>
        <v>0.0353525512179042</v>
      </c>
      <c r="UJ1112" s="1">
        <f>STDEVA(UI1093:UI1095)</f>
        <v>0.000201695321207525</v>
      </c>
      <c r="UK1112" s="1" t="str">
        <f t="shared" si="1331"/>
        <v>d</v>
      </c>
      <c r="UL1112" s="1">
        <f>AVERAGE(UL1093:UL1095)</f>
        <v>0.118589782559179</v>
      </c>
      <c r="UM1112" s="1">
        <f>STDEVA(UL1093:UL1095)</f>
        <v>0.00138798680734371</v>
      </c>
      <c r="UN1112" s="1" t="str">
        <f t="shared" si="1332"/>
        <v>b</v>
      </c>
      <c r="UO1112" s="1">
        <f>AVERAGE(UO1093:UO1095)</f>
        <v>0.116144638941276</v>
      </c>
      <c r="UP1112" s="1">
        <f>STDEVA(UO1093:UO1095)</f>
        <v>0.000616237618399343</v>
      </c>
      <c r="UQ1112" s="1" t="str">
        <f t="shared" si="1333"/>
        <v>bcd</v>
      </c>
      <c r="VK1112" s="1">
        <f>AVERAGE(VK1093:VK1095)</f>
        <v>0.0128372301820212</v>
      </c>
      <c r="VL1112" s="1">
        <f>STDEVA(VK1093:VK1095)</f>
        <v>0.00016211819502249</v>
      </c>
      <c r="VM1112" s="1">
        <f t="shared" si="1334"/>
        <v>0</v>
      </c>
      <c r="WS1112" s="1">
        <f>AVERAGE(WS1093:WS1095)</f>
        <v>0.0353525512179042</v>
      </c>
      <c r="WT1112" s="1">
        <f>STDEVA(WS1093:WS1095)</f>
        <v>0.000201695321207525</v>
      </c>
      <c r="WU1112" s="1">
        <f t="shared" si="1335"/>
        <v>0</v>
      </c>
      <c r="YA1112" s="1">
        <f>AVERAGE(YA1093:YA1095)</f>
        <v>0.118589782559179</v>
      </c>
      <c r="YB1112" s="1">
        <f>STDEVA(YA1093:YA1095)</f>
        <v>0.00138798680734371</v>
      </c>
      <c r="YC1112" s="1">
        <f t="shared" si="1336"/>
        <v>0</v>
      </c>
      <c r="ZI1112" s="1">
        <f>AVERAGE(ZI1093:ZI1095)</f>
        <v>0.116144638941276</v>
      </c>
      <c r="ZJ1112" s="1">
        <f>STDEVA(ZI1093:ZI1095)</f>
        <v>0.000616237618399343</v>
      </c>
      <c r="ZK1112" s="1">
        <f t="shared" si="1337"/>
        <v>0</v>
      </c>
    </row>
    <row r="1113" spans="32:685">
      <c r="AF1113" s="1" t="s">
        <v>104</v>
      </c>
      <c r="AG1113" s="1">
        <f>AVERAGE(AG1087:AG1095)</f>
        <v>0.0172600530662577</v>
      </c>
      <c r="AJ1113" s="1">
        <f>AVERAGE(AJ1087:AJ1095)</f>
        <v>0.0175011523011452</v>
      </c>
      <c r="AM1113" s="1">
        <f>AVERAGE(AM1087:AM1095)</f>
        <v>0.0445480074265471</v>
      </c>
      <c r="AP1113" s="1">
        <f>AVERAGE(AP1087:AP1095)</f>
        <v>0.111035935071827</v>
      </c>
      <c r="AS1113" s="1">
        <f>AVERAGE(AS1087:AS1095)</f>
        <v>0.117305134146687</v>
      </c>
      <c r="GW1113" s="1">
        <f>AVERAGE(GW1087:GW1095)</f>
        <v>0.0176160637183386</v>
      </c>
      <c r="GZ1113" s="1">
        <f>AVERAGE(GZ1087:GZ1095)</f>
        <v>0.0181590278407266</v>
      </c>
      <c r="HC1113" s="1">
        <f>AVERAGE(HC1087:HC1095)</f>
        <v>0.044903712798623</v>
      </c>
      <c r="HF1113" s="1">
        <f>AVERAGE(HF1087:HF1095)</f>
        <v>0.112920474666995</v>
      </c>
      <c r="HI1113" s="1">
        <f>AVERAGE(HI1087:HI1095)</f>
        <v>0.118542407815734</v>
      </c>
      <c r="NM1113" s="1">
        <f>AVERAGE(NM1087:NM1095)</f>
        <v>0.0168246845618756</v>
      </c>
      <c r="NP1113" s="1">
        <f>AVERAGE(NP1087:NP1095)</f>
        <v>0.0168952992324429</v>
      </c>
      <c r="NS1113" s="1">
        <f>AVERAGE(NS1087:NS1095)</f>
        <v>0.0396016741897256</v>
      </c>
      <c r="NV1113" s="1">
        <f>AVERAGE(NV1087:NV1095)</f>
        <v>0.0991511230520578</v>
      </c>
      <c r="NY1113" s="1">
        <f>AVERAGE(NY1087:NY1095)</f>
        <v>0.111000540491134</v>
      </c>
      <c r="UC1113" s="1">
        <f>AVERAGE(UC1087:UC1095)</f>
        <v>0.0166260468364047</v>
      </c>
      <c r="UF1113" s="1">
        <f>AVERAGE(UF1087:UF1095)</f>
        <v>0.0170473333494578</v>
      </c>
      <c r="UI1113" s="1">
        <f>AVERAGE(UI1087:UI1095)</f>
        <v>0.0395722731360376</v>
      </c>
      <c r="UL1113" s="1">
        <f>AVERAGE(UL1087:UL1095)</f>
        <v>0.0994070331270973</v>
      </c>
      <c r="UO1113" s="1">
        <f>AVERAGE(UO1087:UO1095)</f>
        <v>0.0947431171546755</v>
      </c>
      <c r="VK1113" s="1">
        <f>AVERAGE(VK1087:VK1095)</f>
        <v>0.0170473333494578</v>
      </c>
      <c r="WS1113" s="1">
        <f>AVERAGE(WS1087:WS1095)</f>
        <v>0.0395722731360376</v>
      </c>
      <c r="YA1113" s="1">
        <f>AVERAGE(YA1087:YA1095)</f>
        <v>0.0994070331270973</v>
      </c>
      <c r="ZI1113" s="1">
        <f>AVERAGE(ZI1087:ZI1095)</f>
        <v>0.0947431171546755</v>
      </c>
    </row>
    <row r="1116" spans="35:563">
      <c r="AI1116" s="1" t="s">
        <v>122</v>
      </c>
      <c r="AL1116" s="1" t="s">
        <v>117</v>
      </c>
      <c r="AO1116" s="1" t="s">
        <v>120</v>
      </c>
      <c r="AR1116" s="1" t="s">
        <v>107</v>
      </c>
      <c r="AU1116" s="1" t="s">
        <v>107</v>
      </c>
      <c r="CC1116" s="1" t="s">
        <v>112</v>
      </c>
      <c r="CF1116" s="1" t="s">
        <v>152</v>
      </c>
      <c r="CI1116" s="1" t="s">
        <v>115</v>
      </c>
      <c r="CL1116" s="1" t="s">
        <v>121</v>
      </c>
      <c r="CO1116" s="1" t="s">
        <v>120</v>
      </c>
      <c r="DW1116" s="1" t="s">
        <v>112</v>
      </c>
      <c r="DZ1116" s="1" t="s">
        <v>107</v>
      </c>
      <c r="EC1116" s="1" t="s">
        <v>120</v>
      </c>
      <c r="EF1116" s="1" t="s">
        <v>153</v>
      </c>
      <c r="EI1116" s="1" t="s">
        <v>107</v>
      </c>
      <c r="FQ1116" s="1" t="s">
        <v>112</v>
      </c>
      <c r="FT1116" s="1" t="s">
        <v>107</v>
      </c>
      <c r="FW1116" s="1" t="s">
        <v>120</v>
      </c>
      <c r="FZ1116" s="1" t="s">
        <v>153</v>
      </c>
      <c r="GC1116" s="1" t="s">
        <v>107</v>
      </c>
      <c r="GY1116" s="1" t="str">
        <f t="shared" ref="GY1116:GY1126" si="1338">CC1116</f>
        <v>e</v>
      </c>
      <c r="HB1116" s="1" t="str">
        <f t="shared" ref="HB1116:HB1126" si="1339">CF1116</f>
        <v>gh</v>
      </c>
      <c r="HE1116" s="1" t="str">
        <f t="shared" ref="HE1116:HE1126" si="1340">CI1116</f>
        <v>de</v>
      </c>
      <c r="HH1116" s="1" t="str">
        <f t="shared" ref="HH1116:HH1126" si="1341">CL1116</f>
        <v>h</v>
      </c>
      <c r="HK1116" s="1" t="str">
        <f t="shared" ref="HK1116:HK1126" si="1342">CO1116</f>
        <v>d</v>
      </c>
      <c r="NO1116" s="1" t="str">
        <f t="shared" ref="NO1116:NO1126" si="1343">DW1116</f>
        <v>e</v>
      </c>
      <c r="NR1116" s="1" t="str">
        <f t="shared" ref="NR1116:NR1126" si="1344">DZ1116</f>
        <v>f</v>
      </c>
      <c r="NU1116" s="1" t="str">
        <f t="shared" ref="NU1116:NU1126" si="1345">EC1116</f>
        <v>d</v>
      </c>
      <c r="NX1116" s="1" t="str">
        <f t="shared" ref="NX1116:NX1126" si="1346">EF1116</f>
        <v>j</v>
      </c>
      <c r="OA1116" s="1" t="str">
        <f t="shared" ref="OA1116:OA1126" si="1347">EI1116</f>
        <v>f</v>
      </c>
      <c r="UE1116" s="1" t="str">
        <f t="shared" ref="UE1116:UE1126" si="1348">FQ1116</f>
        <v>e</v>
      </c>
      <c r="UH1116" s="1" t="str">
        <f t="shared" ref="UH1116:UH1126" si="1349">FT1116</f>
        <v>f</v>
      </c>
      <c r="UK1116" s="1" t="str">
        <f t="shared" ref="UK1116:UK1126" si="1350">FW1116</f>
        <v>d</v>
      </c>
      <c r="UN1116" s="1" t="str">
        <f t="shared" ref="UN1116:UN1126" si="1351">FZ1116</f>
        <v>j</v>
      </c>
      <c r="UQ1116" s="1" t="str">
        <f t="shared" ref="UQ1116:UQ1126" si="1352">GC1116</f>
        <v>f</v>
      </c>
    </row>
    <row r="1117" spans="35:563">
      <c r="AI1117" s="1" t="s">
        <v>122</v>
      </c>
      <c r="AL1117" s="1" t="s">
        <v>117</v>
      </c>
      <c r="AO1117" s="1" t="s">
        <v>120</v>
      </c>
      <c r="AR1117" s="1" t="s">
        <v>112</v>
      </c>
      <c r="AU1117" s="1" t="s">
        <v>107</v>
      </c>
      <c r="CC1117" s="1" t="s">
        <v>112</v>
      </c>
      <c r="CF1117" s="1" t="s">
        <v>121</v>
      </c>
      <c r="CI1117" s="1" t="s">
        <v>115</v>
      </c>
      <c r="CL1117" s="1" t="s">
        <v>117</v>
      </c>
      <c r="CO1117" s="1" t="s">
        <v>120</v>
      </c>
      <c r="DW1117" s="1" t="s">
        <v>112</v>
      </c>
      <c r="DZ1117" s="1" t="s">
        <v>122</v>
      </c>
      <c r="EC1117" s="1" t="s">
        <v>120</v>
      </c>
      <c r="EF1117" s="1" t="s">
        <v>123</v>
      </c>
      <c r="EI1117" s="1" t="s">
        <v>107</v>
      </c>
      <c r="FQ1117" s="1" t="s">
        <v>112</v>
      </c>
      <c r="FT1117" s="1" t="s">
        <v>107</v>
      </c>
      <c r="FW1117" s="1" t="s">
        <v>120</v>
      </c>
      <c r="FZ1117" s="1" t="s">
        <v>123</v>
      </c>
      <c r="GC1117" s="1" t="s">
        <v>122</v>
      </c>
      <c r="GY1117" s="1" t="str">
        <f t="shared" si="1338"/>
        <v>e</v>
      </c>
      <c r="HB1117" s="1" t="str">
        <f t="shared" si="1339"/>
        <v>h</v>
      </c>
      <c r="HE1117" s="1" t="str">
        <f t="shared" si="1340"/>
        <v>de</v>
      </c>
      <c r="HH1117" s="1" t="str">
        <f t="shared" si="1341"/>
        <v>g</v>
      </c>
      <c r="HK1117" s="1" t="str">
        <f t="shared" si="1342"/>
        <v>d</v>
      </c>
      <c r="NO1117" s="1" t="str">
        <f t="shared" si="1343"/>
        <v>e</v>
      </c>
      <c r="NR1117" s="1" t="str">
        <f t="shared" si="1344"/>
        <v>ef</v>
      </c>
      <c r="NU1117" s="1" t="str">
        <f t="shared" si="1345"/>
        <v>d</v>
      </c>
      <c r="NX1117" s="1" t="str">
        <f t="shared" si="1346"/>
        <v>i</v>
      </c>
      <c r="OA1117" s="1" t="str">
        <f t="shared" si="1347"/>
        <v>f</v>
      </c>
      <c r="UE1117" s="1" t="str">
        <f t="shared" si="1348"/>
        <v>e</v>
      </c>
      <c r="UH1117" s="1" t="str">
        <f t="shared" si="1349"/>
        <v>f</v>
      </c>
      <c r="UK1117" s="1" t="str">
        <f t="shared" si="1350"/>
        <v>d</v>
      </c>
      <c r="UN1117" s="1" t="str">
        <f t="shared" si="1351"/>
        <v>i</v>
      </c>
      <c r="UQ1117" s="1" t="str">
        <f t="shared" si="1352"/>
        <v>ef</v>
      </c>
    </row>
    <row r="1118" spans="35:563">
      <c r="AI1118" s="1" t="s">
        <v>112</v>
      </c>
      <c r="AL1118" s="1" t="s">
        <v>107</v>
      </c>
      <c r="AO1118" s="1" t="s">
        <v>120</v>
      </c>
      <c r="AR1118" s="1" t="s">
        <v>107</v>
      </c>
      <c r="AU1118" s="1" t="s">
        <v>107</v>
      </c>
      <c r="CC1118" s="1" t="s">
        <v>112</v>
      </c>
      <c r="CF1118" s="1" t="s">
        <v>107</v>
      </c>
      <c r="CI1118" s="1" t="s">
        <v>112</v>
      </c>
      <c r="CL1118" s="1" t="s">
        <v>121</v>
      </c>
      <c r="CO1118" s="1" t="s">
        <v>120</v>
      </c>
      <c r="DW1118" s="1" t="s">
        <v>112</v>
      </c>
      <c r="DZ1118" s="1" t="s">
        <v>112</v>
      </c>
      <c r="EC1118" s="1" t="s">
        <v>120</v>
      </c>
      <c r="EF1118" s="1" t="s">
        <v>153</v>
      </c>
      <c r="EI1118" s="1" t="s">
        <v>107</v>
      </c>
      <c r="FQ1118" s="1" t="s">
        <v>112</v>
      </c>
      <c r="FT1118" s="1" t="s">
        <v>112</v>
      </c>
      <c r="FW1118" s="1" t="s">
        <v>120</v>
      </c>
      <c r="FZ1118" s="1" t="s">
        <v>153</v>
      </c>
      <c r="GC1118" s="1" t="s">
        <v>125</v>
      </c>
      <c r="GY1118" s="1" t="str">
        <f t="shared" si="1338"/>
        <v>e</v>
      </c>
      <c r="HB1118" s="1" t="str">
        <f t="shared" si="1339"/>
        <v>f</v>
      </c>
      <c r="HE1118" s="1" t="str">
        <f t="shared" si="1340"/>
        <v>e</v>
      </c>
      <c r="HH1118" s="1" t="str">
        <f t="shared" si="1341"/>
        <v>h</v>
      </c>
      <c r="HK1118" s="1" t="str">
        <f t="shared" si="1342"/>
        <v>d</v>
      </c>
      <c r="NO1118" s="1" t="str">
        <f t="shared" si="1343"/>
        <v>e</v>
      </c>
      <c r="NR1118" s="1" t="str">
        <f t="shared" si="1344"/>
        <v>e</v>
      </c>
      <c r="NU1118" s="1" t="str">
        <f t="shared" si="1345"/>
        <v>d</v>
      </c>
      <c r="NX1118" s="1" t="str">
        <f t="shared" si="1346"/>
        <v>j</v>
      </c>
      <c r="OA1118" s="1" t="str">
        <f t="shared" si="1347"/>
        <v>f</v>
      </c>
      <c r="UE1118" s="1" t="str">
        <f t="shared" si="1348"/>
        <v>e</v>
      </c>
      <c r="UH1118" s="1" t="str">
        <f t="shared" si="1349"/>
        <v>e</v>
      </c>
      <c r="UK1118" s="1" t="str">
        <f t="shared" si="1350"/>
        <v>d</v>
      </c>
      <c r="UN1118" s="1" t="str">
        <f t="shared" si="1351"/>
        <v>j</v>
      </c>
      <c r="UQ1118" s="1" t="str">
        <f t="shared" si="1352"/>
        <v>def</v>
      </c>
    </row>
    <row r="1119" spans="35:563">
      <c r="AI1119" s="1" t="s">
        <v>111</v>
      </c>
      <c r="AL1119" s="1" t="s">
        <v>111</v>
      </c>
      <c r="AO1119" s="1" t="s">
        <v>111</v>
      </c>
      <c r="AR1119" s="1" t="s">
        <v>114</v>
      </c>
      <c r="AU1119" s="1" t="s">
        <v>108</v>
      </c>
      <c r="CC1119" s="1" t="s">
        <v>111</v>
      </c>
      <c r="CF1119" s="1" t="s">
        <v>111</v>
      </c>
      <c r="CI1119" s="1" t="s">
        <v>111</v>
      </c>
      <c r="CL1119" s="1" t="s">
        <v>111</v>
      </c>
      <c r="CO1119" s="1" t="s">
        <v>114</v>
      </c>
      <c r="DW1119" s="1" t="s">
        <v>111</v>
      </c>
      <c r="DZ1119" s="1" t="s">
        <v>111</v>
      </c>
      <c r="EC1119" s="1" t="s">
        <v>111</v>
      </c>
      <c r="EF1119" s="1" t="s">
        <v>120</v>
      </c>
      <c r="EI1119" s="1" t="s">
        <v>111</v>
      </c>
      <c r="FQ1119" s="1" t="s">
        <v>111</v>
      </c>
      <c r="FT1119" s="1" t="s">
        <v>111</v>
      </c>
      <c r="FW1119" s="1" t="s">
        <v>111</v>
      </c>
      <c r="FZ1119" s="1" t="s">
        <v>120</v>
      </c>
      <c r="GC1119" s="1" t="s">
        <v>111</v>
      </c>
      <c r="GY1119" s="1" t="str">
        <f t="shared" si="1338"/>
        <v>b</v>
      </c>
      <c r="HB1119" s="1" t="str">
        <f t="shared" si="1339"/>
        <v>b</v>
      </c>
      <c r="HE1119" s="1" t="str">
        <f t="shared" si="1340"/>
        <v>b</v>
      </c>
      <c r="HH1119" s="1" t="str">
        <f t="shared" si="1341"/>
        <v>b</v>
      </c>
      <c r="HK1119" s="1" t="str">
        <f t="shared" si="1342"/>
        <v>c</v>
      </c>
      <c r="NO1119" s="1" t="str">
        <f t="shared" si="1343"/>
        <v>b</v>
      </c>
      <c r="NR1119" s="1" t="str">
        <f t="shared" si="1344"/>
        <v>b</v>
      </c>
      <c r="NU1119" s="1" t="str">
        <f t="shared" si="1345"/>
        <v>b</v>
      </c>
      <c r="NX1119" s="1" t="str">
        <f t="shared" si="1346"/>
        <v>d</v>
      </c>
      <c r="OA1119" s="1" t="str">
        <f t="shared" si="1347"/>
        <v>b</v>
      </c>
      <c r="UE1119" s="1" t="str">
        <f t="shared" si="1348"/>
        <v>b</v>
      </c>
      <c r="UH1119" s="1" t="str">
        <f t="shared" si="1349"/>
        <v>b</v>
      </c>
      <c r="UK1119" s="1" t="str">
        <f t="shared" si="1350"/>
        <v>b</v>
      </c>
      <c r="UN1119" s="1" t="str">
        <f t="shared" si="1351"/>
        <v>d</v>
      </c>
      <c r="UQ1119" s="1" t="str">
        <f t="shared" si="1352"/>
        <v>b</v>
      </c>
    </row>
    <row r="1120" spans="35:563">
      <c r="AI1120" s="1" t="s">
        <v>106</v>
      </c>
      <c r="AL1120" s="1" t="s">
        <v>106</v>
      </c>
      <c r="AO1120" s="1" t="s">
        <v>106</v>
      </c>
      <c r="AR1120" s="1" t="s">
        <v>106</v>
      </c>
      <c r="AU1120" s="1" t="s">
        <v>106</v>
      </c>
      <c r="CC1120" s="1" t="s">
        <v>106</v>
      </c>
      <c r="CF1120" s="1" t="s">
        <v>106</v>
      </c>
      <c r="CI1120" s="1" t="s">
        <v>106</v>
      </c>
      <c r="CL1120" s="1" t="s">
        <v>106</v>
      </c>
      <c r="CO1120" s="1" t="s">
        <v>106</v>
      </c>
      <c r="DW1120" s="1" t="s">
        <v>106</v>
      </c>
      <c r="DZ1120" s="1" t="s">
        <v>106</v>
      </c>
      <c r="EC1120" s="1" t="s">
        <v>106</v>
      </c>
      <c r="EF1120" s="1" t="s">
        <v>106</v>
      </c>
      <c r="EI1120" s="1" t="s">
        <v>106</v>
      </c>
      <c r="FQ1120" s="1" t="s">
        <v>106</v>
      </c>
      <c r="FT1120" s="1" t="s">
        <v>106</v>
      </c>
      <c r="FW1120" s="1" t="s">
        <v>106</v>
      </c>
      <c r="FZ1120" s="1" t="s">
        <v>106</v>
      </c>
      <c r="GC1120" s="1" t="s">
        <v>106</v>
      </c>
      <c r="GY1120" s="1" t="str">
        <f t="shared" si="1338"/>
        <v>a</v>
      </c>
      <c r="HB1120" s="1" t="str">
        <f t="shared" si="1339"/>
        <v>a</v>
      </c>
      <c r="HE1120" s="1" t="str">
        <f t="shared" si="1340"/>
        <v>a</v>
      </c>
      <c r="HH1120" s="1" t="str">
        <f t="shared" si="1341"/>
        <v>a</v>
      </c>
      <c r="HK1120" s="1" t="str">
        <f t="shared" si="1342"/>
        <v>a</v>
      </c>
      <c r="NO1120" s="1" t="str">
        <f t="shared" si="1343"/>
        <v>a</v>
      </c>
      <c r="NR1120" s="1" t="str">
        <f t="shared" si="1344"/>
        <v>a</v>
      </c>
      <c r="NU1120" s="1" t="str">
        <f t="shared" si="1345"/>
        <v>a</v>
      </c>
      <c r="NX1120" s="1" t="str">
        <f t="shared" si="1346"/>
        <v>a</v>
      </c>
      <c r="OA1120" s="1" t="str">
        <f t="shared" si="1347"/>
        <v>a</v>
      </c>
      <c r="UE1120" s="1" t="str">
        <f t="shared" si="1348"/>
        <v>a</v>
      </c>
      <c r="UH1120" s="1" t="str">
        <f t="shared" si="1349"/>
        <v>a</v>
      </c>
      <c r="UK1120" s="1" t="str">
        <f t="shared" si="1350"/>
        <v>a</v>
      </c>
      <c r="UN1120" s="1" t="str">
        <f t="shared" si="1351"/>
        <v>a</v>
      </c>
      <c r="UQ1120" s="1" t="str">
        <f t="shared" si="1352"/>
        <v>a</v>
      </c>
    </row>
    <row r="1121" spans="35:563">
      <c r="AI1121" s="1" t="s">
        <v>116</v>
      </c>
      <c r="AL1121" s="1" t="s">
        <v>112</v>
      </c>
      <c r="AO1121" s="1" t="s">
        <v>114</v>
      </c>
      <c r="AR1121" s="1" t="s">
        <v>120</v>
      </c>
      <c r="AU1121" s="1" t="s">
        <v>107</v>
      </c>
      <c r="CC1121" s="1" t="s">
        <v>120</v>
      </c>
      <c r="CF1121" s="1" t="s">
        <v>112</v>
      </c>
      <c r="CI1121" s="1" t="s">
        <v>114</v>
      </c>
      <c r="CL1121" s="1" t="s">
        <v>107</v>
      </c>
      <c r="CO1121" s="1" t="s">
        <v>120</v>
      </c>
      <c r="DW1121" s="1" t="s">
        <v>120</v>
      </c>
      <c r="DZ1121" s="1" t="s">
        <v>120</v>
      </c>
      <c r="EC1121" s="1" t="s">
        <v>114</v>
      </c>
      <c r="EF1121" s="1" t="s">
        <v>121</v>
      </c>
      <c r="EI1121" s="1" t="s">
        <v>112</v>
      </c>
      <c r="FQ1121" s="1" t="s">
        <v>120</v>
      </c>
      <c r="FT1121" s="1" t="s">
        <v>120</v>
      </c>
      <c r="FW1121" s="1" t="s">
        <v>114</v>
      </c>
      <c r="FZ1121" s="1" t="s">
        <v>121</v>
      </c>
      <c r="GC1121" s="1" t="s">
        <v>642</v>
      </c>
      <c r="GY1121" s="1" t="str">
        <f t="shared" si="1338"/>
        <v>d</v>
      </c>
      <c r="HB1121" s="1" t="str">
        <f t="shared" si="1339"/>
        <v>e</v>
      </c>
      <c r="HE1121" s="1" t="str">
        <f t="shared" si="1340"/>
        <v>c</v>
      </c>
      <c r="HH1121" s="1" t="str">
        <f t="shared" si="1341"/>
        <v>f</v>
      </c>
      <c r="HK1121" s="1" t="str">
        <f t="shared" si="1342"/>
        <v>d</v>
      </c>
      <c r="NO1121" s="1" t="str">
        <f t="shared" si="1343"/>
        <v>d</v>
      </c>
      <c r="NR1121" s="1" t="str">
        <f t="shared" si="1344"/>
        <v>d</v>
      </c>
      <c r="NU1121" s="1" t="str">
        <f t="shared" si="1345"/>
        <v>c</v>
      </c>
      <c r="NX1121" s="1" t="str">
        <f t="shared" si="1346"/>
        <v>h</v>
      </c>
      <c r="OA1121" s="1" t="str">
        <f t="shared" si="1347"/>
        <v>e</v>
      </c>
      <c r="UE1121" s="1" t="str">
        <f t="shared" si="1348"/>
        <v>d</v>
      </c>
      <c r="UH1121" s="1" t="str">
        <f t="shared" si="1349"/>
        <v>d</v>
      </c>
      <c r="UK1121" s="1" t="str">
        <f t="shared" si="1350"/>
        <v>c</v>
      </c>
      <c r="UN1121" s="1" t="str">
        <f t="shared" si="1351"/>
        <v>h</v>
      </c>
      <c r="UQ1121" s="1" t="str">
        <f t="shared" si="1352"/>
        <v>cdef</v>
      </c>
    </row>
    <row r="1122" spans="35:563">
      <c r="AI1122" s="1" t="s">
        <v>114</v>
      </c>
      <c r="AL1122" s="1" t="s">
        <v>114</v>
      </c>
      <c r="AO1122" s="1" t="s">
        <v>114</v>
      </c>
      <c r="AR1122" s="1" t="s">
        <v>114</v>
      </c>
      <c r="AU1122" s="1" t="s">
        <v>116</v>
      </c>
      <c r="CC1122" s="1" t="s">
        <v>108</v>
      </c>
      <c r="CF1122" s="1" t="s">
        <v>114</v>
      </c>
      <c r="CI1122" s="1" t="s">
        <v>114</v>
      </c>
      <c r="CL1122" s="1" t="s">
        <v>116</v>
      </c>
      <c r="CO1122" s="1" t="s">
        <v>114</v>
      </c>
      <c r="DW1122" s="1" t="s">
        <v>111</v>
      </c>
      <c r="DZ1122" s="1" t="s">
        <v>116</v>
      </c>
      <c r="EC1122" s="1" t="s">
        <v>114</v>
      </c>
      <c r="EF1122" s="1" t="s">
        <v>107</v>
      </c>
      <c r="EI1122" s="1" t="s">
        <v>120</v>
      </c>
      <c r="FQ1122" s="1" t="s">
        <v>114</v>
      </c>
      <c r="FT1122" s="1" t="s">
        <v>120</v>
      </c>
      <c r="FW1122" s="1" t="s">
        <v>114</v>
      </c>
      <c r="FZ1122" s="1" t="s">
        <v>107</v>
      </c>
      <c r="GC1122" s="1" t="s">
        <v>110</v>
      </c>
      <c r="GY1122" s="1" t="str">
        <f t="shared" si="1338"/>
        <v>bc</v>
      </c>
      <c r="HB1122" s="1" t="str">
        <f t="shared" si="1339"/>
        <v>c</v>
      </c>
      <c r="HE1122" s="1" t="str">
        <f t="shared" si="1340"/>
        <v>c</v>
      </c>
      <c r="HH1122" s="1" t="str">
        <f t="shared" si="1341"/>
        <v>cd</v>
      </c>
      <c r="HK1122" s="1" t="str">
        <f t="shared" si="1342"/>
        <v>c</v>
      </c>
      <c r="NO1122" s="1" t="str">
        <f t="shared" si="1343"/>
        <v>b</v>
      </c>
      <c r="NR1122" s="1" t="str">
        <f t="shared" si="1344"/>
        <v>cd</v>
      </c>
      <c r="NU1122" s="1" t="str">
        <f t="shared" si="1345"/>
        <v>c</v>
      </c>
      <c r="NX1122" s="1" t="str">
        <f t="shared" si="1346"/>
        <v>f</v>
      </c>
      <c r="OA1122" s="1" t="str">
        <f t="shared" si="1347"/>
        <v>d</v>
      </c>
      <c r="UE1122" s="1" t="str">
        <f t="shared" si="1348"/>
        <v>c</v>
      </c>
      <c r="UH1122" s="1" t="str">
        <f t="shared" si="1349"/>
        <v>d</v>
      </c>
      <c r="UK1122" s="1" t="str">
        <f t="shared" si="1350"/>
        <v>c</v>
      </c>
      <c r="UN1122" s="1" t="str">
        <f t="shared" si="1351"/>
        <v>f</v>
      </c>
      <c r="UQ1122" s="1" t="str">
        <f t="shared" si="1352"/>
        <v>bcde</v>
      </c>
    </row>
    <row r="1123" spans="35:563">
      <c r="AI1123" s="1" t="s">
        <v>122</v>
      </c>
      <c r="AL1123" s="1" t="s">
        <v>117</v>
      </c>
      <c r="AO1123" s="1" t="s">
        <v>120</v>
      </c>
      <c r="AR1123" s="1" t="s">
        <v>114</v>
      </c>
      <c r="AU1123" s="1" t="s">
        <v>108</v>
      </c>
      <c r="CC1123" s="1" t="s">
        <v>112</v>
      </c>
      <c r="CF1123" s="1" t="s">
        <v>152</v>
      </c>
      <c r="CI1123" s="1" t="s">
        <v>120</v>
      </c>
      <c r="CL1123" s="1" t="s">
        <v>120</v>
      </c>
      <c r="CO1123" s="1" t="s">
        <v>108</v>
      </c>
      <c r="DW1123" s="1" t="s">
        <v>112</v>
      </c>
      <c r="DZ1123" s="1" t="s">
        <v>107</v>
      </c>
      <c r="EC1123" s="1" t="s">
        <v>120</v>
      </c>
      <c r="EF1123" s="1" t="s">
        <v>114</v>
      </c>
      <c r="EI1123" s="1" t="s">
        <v>116</v>
      </c>
      <c r="FQ1123" s="1" t="s">
        <v>112</v>
      </c>
      <c r="FT1123" s="1" t="s">
        <v>107</v>
      </c>
      <c r="FW1123" s="1" t="s">
        <v>120</v>
      </c>
      <c r="FZ1123" s="1" t="s">
        <v>114</v>
      </c>
      <c r="GC1123" s="1" t="s">
        <v>108</v>
      </c>
      <c r="GY1123" s="1" t="str">
        <f t="shared" si="1338"/>
        <v>e</v>
      </c>
      <c r="HB1123" s="1" t="str">
        <f t="shared" si="1339"/>
        <v>gh</v>
      </c>
      <c r="HE1123" s="1" t="str">
        <f t="shared" si="1340"/>
        <v>d</v>
      </c>
      <c r="HH1123" s="1" t="str">
        <f t="shared" si="1341"/>
        <v>d</v>
      </c>
      <c r="HK1123" s="1" t="str">
        <f t="shared" si="1342"/>
        <v>bc</v>
      </c>
      <c r="NO1123" s="1" t="str">
        <f t="shared" si="1343"/>
        <v>e</v>
      </c>
      <c r="NR1123" s="1" t="str">
        <f t="shared" si="1344"/>
        <v>f</v>
      </c>
      <c r="NU1123" s="1" t="str">
        <f t="shared" si="1345"/>
        <v>d</v>
      </c>
      <c r="NX1123" s="1" t="str">
        <f t="shared" si="1346"/>
        <v>c</v>
      </c>
      <c r="OA1123" s="1" t="str">
        <f t="shared" si="1347"/>
        <v>cd</v>
      </c>
      <c r="UE1123" s="1" t="str">
        <f t="shared" si="1348"/>
        <v>e</v>
      </c>
      <c r="UH1123" s="1" t="str">
        <f t="shared" si="1349"/>
        <v>f</v>
      </c>
      <c r="UK1123" s="1" t="str">
        <f t="shared" si="1350"/>
        <v>d</v>
      </c>
      <c r="UN1123" s="1" t="str">
        <f t="shared" si="1351"/>
        <v>c</v>
      </c>
      <c r="UQ1123" s="1" t="str">
        <f t="shared" si="1352"/>
        <v>bc</v>
      </c>
    </row>
    <row r="1124" spans="35:563">
      <c r="AI1124" s="1" t="s">
        <v>120</v>
      </c>
      <c r="AL1124" s="1" t="s">
        <v>115</v>
      </c>
      <c r="AO1124" s="1" t="s">
        <v>114</v>
      </c>
      <c r="AR1124" s="1" t="s">
        <v>120</v>
      </c>
      <c r="AU1124" s="1" t="s">
        <v>122</v>
      </c>
      <c r="CC1124" s="1" t="s">
        <v>120</v>
      </c>
      <c r="CF1124" s="1" t="s">
        <v>120</v>
      </c>
      <c r="CI1124" s="1" t="s">
        <v>114</v>
      </c>
      <c r="CL1124" s="1" t="s">
        <v>112</v>
      </c>
      <c r="CO1124" s="1" t="s">
        <v>120</v>
      </c>
      <c r="DW1124" s="1" t="s">
        <v>114</v>
      </c>
      <c r="DZ1124" s="1" t="s">
        <v>116</v>
      </c>
      <c r="EC1124" s="1" t="s">
        <v>114</v>
      </c>
      <c r="EF1124" s="1" t="s">
        <v>117</v>
      </c>
      <c r="EI1124" s="1" t="s">
        <v>112</v>
      </c>
      <c r="FQ1124" s="1" t="s">
        <v>120</v>
      </c>
      <c r="FT1124" s="1" t="s">
        <v>120</v>
      </c>
      <c r="FW1124" s="1" t="s">
        <v>114</v>
      </c>
      <c r="FZ1124" s="1" t="s">
        <v>117</v>
      </c>
      <c r="GC1124" s="1" t="s">
        <v>642</v>
      </c>
      <c r="GY1124" s="1" t="str">
        <f t="shared" si="1338"/>
        <v>d</v>
      </c>
      <c r="HB1124" s="1" t="str">
        <f t="shared" si="1339"/>
        <v>d</v>
      </c>
      <c r="HE1124" s="1" t="str">
        <f t="shared" si="1340"/>
        <v>c</v>
      </c>
      <c r="HH1124" s="1" t="str">
        <f t="shared" si="1341"/>
        <v>e</v>
      </c>
      <c r="HK1124" s="1" t="str">
        <f t="shared" si="1342"/>
        <v>d</v>
      </c>
      <c r="NO1124" s="1" t="str">
        <f t="shared" si="1343"/>
        <v>c</v>
      </c>
      <c r="NR1124" s="1" t="str">
        <f t="shared" si="1344"/>
        <v>cd</v>
      </c>
      <c r="NU1124" s="1" t="str">
        <f t="shared" si="1345"/>
        <v>c</v>
      </c>
      <c r="NX1124" s="1" t="str">
        <f t="shared" si="1346"/>
        <v>g</v>
      </c>
      <c r="OA1124" s="1" t="str">
        <f t="shared" si="1347"/>
        <v>e</v>
      </c>
      <c r="UE1124" s="1" t="str">
        <f t="shared" si="1348"/>
        <v>d</v>
      </c>
      <c r="UH1124" s="1" t="str">
        <f t="shared" si="1349"/>
        <v>d</v>
      </c>
      <c r="UK1124" s="1" t="str">
        <f t="shared" si="1350"/>
        <v>c</v>
      </c>
      <c r="UN1124" s="1" t="str">
        <f t="shared" si="1351"/>
        <v>g</v>
      </c>
      <c r="UQ1124" s="1" t="str">
        <f t="shared" si="1352"/>
        <v>cdef</v>
      </c>
    </row>
    <row r="1125" spans="35:563">
      <c r="AI1125" s="1" t="s">
        <v>114</v>
      </c>
      <c r="AL1125" s="1" t="s">
        <v>116</v>
      </c>
      <c r="AO1125" s="1" t="s">
        <v>114</v>
      </c>
      <c r="AR1125" s="1" t="s">
        <v>114</v>
      </c>
      <c r="AU1125" s="1" t="s">
        <v>115</v>
      </c>
      <c r="CC1125" s="1" t="s">
        <v>114</v>
      </c>
      <c r="CF1125" s="1" t="s">
        <v>114</v>
      </c>
      <c r="CI1125" s="1" t="s">
        <v>114</v>
      </c>
      <c r="CL1125" s="1" t="s">
        <v>108</v>
      </c>
      <c r="CO1125" s="1" t="s">
        <v>114</v>
      </c>
      <c r="DW1125" s="1" t="s">
        <v>111</v>
      </c>
      <c r="DZ1125" s="1" t="s">
        <v>114</v>
      </c>
      <c r="EC1125" s="1" t="s">
        <v>114</v>
      </c>
      <c r="EF1125" s="1" t="s">
        <v>112</v>
      </c>
      <c r="EI1125" s="1" t="s">
        <v>116</v>
      </c>
      <c r="FQ1125" s="1" t="s">
        <v>114</v>
      </c>
      <c r="FT1125" s="1" t="s">
        <v>114</v>
      </c>
      <c r="FW1125" s="1" t="s">
        <v>114</v>
      </c>
      <c r="FZ1125" s="1" t="s">
        <v>112</v>
      </c>
      <c r="GC1125" s="1" t="s">
        <v>117</v>
      </c>
      <c r="GY1125" s="1" t="str">
        <f t="shared" si="1338"/>
        <v>c</v>
      </c>
      <c r="HB1125" s="1" t="str">
        <f t="shared" si="1339"/>
        <v>c</v>
      </c>
      <c r="HE1125" s="1" t="str">
        <f t="shared" si="1340"/>
        <v>c</v>
      </c>
      <c r="HH1125" s="1" t="str">
        <f t="shared" si="1341"/>
        <v>bc</v>
      </c>
      <c r="HK1125" s="1" t="str">
        <f t="shared" si="1342"/>
        <v>c</v>
      </c>
      <c r="NO1125" s="1" t="str">
        <f t="shared" si="1343"/>
        <v>b</v>
      </c>
      <c r="NR1125" s="1" t="str">
        <f t="shared" si="1344"/>
        <v>c</v>
      </c>
      <c r="NU1125" s="1" t="str">
        <f t="shared" si="1345"/>
        <v>c</v>
      </c>
      <c r="NX1125" s="1" t="str">
        <f t="shared" si="1346"/>
        <v>e</v>
      </c>
      <c r="OA1125" s="1" t="str">
        <f t="shared" si="1347"/>
        <v>cd</v>
      </c>
      <c r="UE1125" s="1" t="str">
        <f t="shared" si="1348"/>
        <v>c</v>
      </c>
      <c r="UH1125" s="1" t="str">
        <f t="shared" si="1349"/>
        <v>c</v>
      </c>
      <c r="UK1125" s="1" t="str">
        <f t="shared" si="1350"/>
        <v>c</v>
      </c>
      <c r="UN1125" s="1" t="str">
        <f t="shared" si="1351"/>
        <v>e</v>
      </c>
      <c r="UQ1125" s="1" t="str">
        <f t="shared" si="1352"/>
        <v>g</v>
      </c>
    </row>
    <row r="1126" spans="35:563">
      <c r="AI1126" s="1" t="s">
        <v>107</v>
      </c>
      <c r="AL1126" s="1" t="s">
        <v>117</v>
      </c>
      <c r="AO1126" s="1" t="s">
        <v>120</v>
      </c>
      <c r="AR1126" s="1" t="s">
        <v>111</v>
      </c>
      <c r="AU1126" s="1" t="s">
        <v>111</v>
      </c>
      <c r="CC1126" s="1" t="s">
        <v>112</v>
      </c>
      <c r="CF1126" s="1" t="s">
        <v>117</v>
      </c>
      <c r="CI1126" s="1" t="s">
        <v>120</v>
      </c>
      <c r="CL1126" s="1" t="s">
        <v>111</v>
      </c>
      <c r="CO1126" s="1" t="s">
        <v>111</v>
      </c>
      <c r="DW1126" s="1" t="s">
        <v>112</v>
      </c>
      <c r="DZ1126" s="1" t="s">
        <v>107</v>
      </c>
      <c r="EC1126" s="1" t="s">
        <v>120</v>
      </c>
      <c r="EF1126" s="1" t="s">
        <v>111</v>
      </c>
      <c r="EI1126" s="1" t="s">
        <v>114</v>
      </c>
      <c r="FQ1126" s="1" t="s">
        <v>112</v>
      </c>
      <c r="FT1126" s="1" t="s">
        <v>107</v>
      </c>
      <c r="FW1126" s="1" t="s">
        <v>120</v>
      </c>
      <c r="FZ1126" s="1" t="s">
        <v>111</v>
      </c>
      <c r="GC1126" s="1" t="s">
        <v>119</v>
      </c>
      <c r="GY1126" s="1" t="str">
        <f t="shared" si="1338"/>
        <v>e</v>
      </c>
      <c r="HB1126" s="1" t="str">
        <f t="shared" si="1339"/>
        <v>g</v>
      </c>
      <c r="HE1126" s="1" t="str">
        <f t="shared" si="1340"/>
        <v>d</v>
      </c>
      <c r="HH1126" s="1" t="str">
        <f t="shared" si="1341"/>
        <v>b</v>
      </c>
      <c r="HK1126" s="1" t="str">
        <f t="shared" si="1342"/>
        <v>b</v>
      </c>
      <c r="NO1126" s="1" t="str">
        <f t="shared" si="1343"/>
        <v>e</v>
      </c>
      <c r="NR1126" s="1" t="str">
        <f t="shared" si="1344"/>
        <v>f</v>
      </c>
      <c r="NU1126" s="1" t="str">
        <f t="shared" si="1345"/>
        <v>d</v>
      </c>
      <c r="NX1126" s="1" t="str">
        <f t="shared" si="1346"/>
        <v>b</v>
      </c>
      <c r="OA1126" s="1" t="str">
        <f t="shared" si="1347"/>
        <v>c</v>
      </c>
      <c r="UE1126" s="1" t="str">
        <f t="shared" si="1348"/>
        <v>e</v>
      </c>
      <c r="UH1126" s="1" t="str">
        <f t="shared" si="1349"/>
        <v>f</v>
      </c>
      <c r="UK1126" s="1" t="str">
        <f t="shared" si="1350"/>
        <v>d</v>
      </c>
      <c r="UN1126" s="1" t="str">
        <f t="shared" si="1351"/>
        <v>b</v>
      </c>
      <c r="UQ1126" s="1" t="str">
        <f t="shared" si="1352"/>
        <v>bcd</v>
      </c>
    </row>
    <row r="1129" spans="19:19">
      <c r="S1129" s="1" t="s">
        <v>129</v>
      </c>
    </row>
    <row r="1130" spans="19:19">
      <c r="S1130" s="1" t="s">
        <v>129</v>
      </c>
    </row>
    <row r="1131" spans="19:19">
      <c r="S1131" s="1" t="s">
        <v>129</v>
      </c>
    </row>
    <row r="1132" spans="19:19">
      <c r="S1132" s="1" t="s">
        <v>130</v>
      </c>
    </row>
    <row r="1133" spans="19:19">
      <c r="S1133" s="1" t="s">
        <v>130</v>
      </c>
    </row>
    <row r="1134" spans="19:19">
      <c r="S1134" s="1" t="s">
        <v>130</v>
      </c>
    </row>
    <row r="1135" spans="19:19">
      <c r="S1135" s="1" t="s">
        <v>131</v>
      </c>
    </row>
    <row r="1136" spans="19:19">
      <c r="S1136" s="1" t="s">
        <v>131</v>
      </c>
    </row>
    <row r="1137" spans="19:19">
      <c r="S1137" s="1" t="s">
        <v>131</v>
      </c>
    </row>
    <row r="1138" spans="19:19">
      <c r="S1138" s="1" t="s">
        <v>132</v>
      </c>
    </row>
    <row r="1139" spans="19:19">
      <c r="S1139" s="1" t="s">
        <v>132</v>
      </c>
    </row>
    <row r="1140" spans="19:19">
      <c r="S1140" s="1" t="s">
        <v>132</v>
      </c>
    </row>
    <row r="1141" spans="19:19">
      <c r="S1141" s="1" t="s">
        <v>133</v>
      </c>
    </row>
    <row r="1142" spans="19:19">
      <c r="S1142" s="1" t="s">
        <v>133</v>
      </c>
    </row>
    <row r="1143" spans="19:19">
      <c r="S1143" s="1" t="s">
        <v>133</v>
      </c>
    </row>
    <row r="1144" spans="19:19">
      <c r="S1144" s="1" t="s">
        <v>134</v>
      </c>
    </row>
    <row r="1145" spans="19:19">
      <c r="S1145" s="1" t="s">
        <v>134</v>
      </c>
    </row>
    <row r="1146" spans="19:19">
      <c r="S1146" s="1" t="s">
        <v>134</v>
      </c>
    </row>
    <row r="1147" spans="19:19">
      <c r="S1147" s="1" t="s">
        <v>135</v>
      </c>
    </row>
    <row r="1148" spans="19:19">
      <c r="S1148" s="1" t="s">
        <v>135</v>
      </c>
    </row>
    <row r="1149" spans="19:19">
      <c r="S1149" s="1" t="s">
        <v>135</v>
      </c>
    </row>
    <row r="1150" spans="19:19">
      <c r="S1150" s="1" t="s">
        <v>136</v>
      </c>
    </row>
    <row r="1151" spans="19:19">
      <c r="S1151" s="1" t="s">
        <v>136</v>
      </c>
    </row>
    <row r="1152" spans="19:19">
      <c r="S1152" s="1" t="s">
        <v>136</v>
      </c>
    </row>
    <row r="1153" spans="19:19">
      <c r="S1153" s="1" t="s">
        <v>137</v>
      </c>
    </row>
    <row r="1154" spans="19:19">
      <c r="S1154" s="1" t="s">
        <v>137</v>
      </c>
    </row>
    <row r="1155" spans="19:19">
      <c r="S1155" s="1" t="s">
        <v>137</v>
      </c>
    </row>
    <row r="1156" spans="19:19">
      <c r="S1156" s="1" t="s">
        <v>138</v>
      </c>
    </row>
    <row r="1157" spans="19:19">
      <c r="S1157" s="1" t="s">
        <v>138</v>
      </c>
    </row>
    <row r="1158" spans="19:19">
      <c r="S1158" s="1" t="s">
        <v>138</v>
      </c>
    </row>
    <row r="1159" spans="19:19">
      <c r="S1159" s="1" t="s">
        <v>139</v>
      </c>
    </row>
    <row r="1160" spans="19:19">
      <c r="S1160" s="1" t="s">
        <v>139</v>
      </c>
    </row>
    <row r="1161" spans="19:19">
      <c r="S1161" s="1" t="s">
        <v>139</v>
      </c>
    </row>
    <row r="1162" spans="19:19">
      <c r="S1162" s="1" t="s">
        <v>140</v>
      </c>
    </row>
    <row r="1163" spans="19:19">
      <c r="S1163" s="1" t="s">
        <v>140</v>
      </c>
    </row>
    <row r="1164" spans="19:19">
      <c r="S1164" s="1" t="s">
        <v>140</v>
      </c>
    </row>
    <row r="1165" spans="19:19">
      <c r="S1165" s="1" t="s">
        <v>141</v>
      </c>
    </row>
    <row r="1166" spans="19:19">
      <c r="S1166" s="1" t="s">
        <v>141</v>
      </c>
    </row>
    <row r="1167" spans="19:19">
      <c r="S1167" s="1" t="s">
        <v>141</v>
      </c>
    </row>
    <row r="1168" spans="19:19">
      <c r="S1168" s="1" t="s">
        <v>142</v>
      </c>
    </row>
    <row r="1169" spans="19:19">
      <c r="S1169" s="1" t="s">
        <v>142</v>
      </c>
    </row>
    <row r="1170" spans="19:19">
      <c r="S1170" s="1" t="s">
        <v>142</v>
      </c>
    </row>
    <row r="1171" spans="19:19">
      <c r="S1171" s="1" t="s">
        <v>143</v>
      </c>
    </row>
    <row r="1172" spans="19:19">
      <c r="S1172" s="1" t="s">
        <v>143</v>
      </c>
    </row>
    <row r="1173" spans="19:19">
      <c r="S1173" s="1" t="s">
        <v>143</v>
      </c>
    </row>
    <row r="1174" spans="19:19">
      <c r="S1174" s="1" t="s">
        <v>144</v>
      </c>
    </row>
    <row r="1175" spans="19:19">
      <c r="S1175" s="1" t="s">
        <v>144</v>
      </c>
    </row>
    <row r="1176" spans="19:19">
      <c r="S1176" s="1" t="s">
        <v>144</v>
      </c>
    </row>
    <row r="1177" spans="19:19">
      <c r="S1177" s="1" t="s">
        <v>145</v>
      </c>
    </row>
    <row r="1178" spans="19:19">
      <c r="S1178" s="1" t="s">
        <v>145</v>
      </c>
    </row>
    <row r="1179" spans="19:19">
      <c r="S1179" s="1" t="s">
        <v>145</v>
      </c>
    </row>
    <row r="1180" spans="19:19">
      <c r="S1180" s="1" t="s">
        <v>146</v>
      </c>
    </row>
    <row r="1181" spans="19:19">
      <c r="S1181" s="1" t="s">
        <v>146</v>
      </c>
    </row>
    <row r="1182" spans="19:19">
      <c r="S1182" s="1" t="s">
        <v>146</v>
      </c>
    </row>
    <row r="1183" spans="19:19">
      <c r="S1183" s="1" t="s">
        <v>147</v>
      </c>
    </row>
    <row r="1184" spans="19:19">
      <c r="S1184" s="1" t="s">
        <v>147</v>
      </c>
    </row>
    <row r="1185" spans="19:19">
      <c r="S1185" s="1" t="s">
        <v>147</v>
      </c>
    </row>
    <row r="1186" spans="19:19">
      <c r="S1186" s="1" t="s">
        <v>148</v>
      </c>
    </row>
    <row r="1187" spans="19:19">
      <c r="S1187" s="1" t="s">
        <v>148</v>
      </c>
    </row>
    <row r="1188" spans="19:19">
      <c r="S1188" s="1" t="s">
        <v>148</v>
      </c>
    </row>
    <row r="1189" spans="19:19">
      <c r="S1189" s="1" t="s">
        <v>149</v>
      </c>
    </row>
    <row r="1190" spans="19:19">
      <c r="S1190" s="1" t="s">
        <v>149</v>
      </c>
    </row>
    <row r="1191" spans="19:19">
      <c r="S1191" s="1" t="s">
        <v>149</v>
      </c>
    </row>
    <row r="1192" spans="19:19">
      <c r="S1192" s="1" t="s">
        <v>150</v>
      </c>
    </row>
    <row r="1193" spans="19:19">
      <c r="S1193" s="1" t="s">
        <v>150</v>
      </c>
    </row>
    <row r="1194" spans="19:19">
      <c r="S1194" s="1" t="s">
        <v>150</v>
      </c>
    </row>
    <row r="1197" spans="3:531">
      <c r="C1197" s="1">
        <f t="shared" ref="C1197:C1230" si="1353">C402</f>
        <v>0</v>
      </c>
      <c r="F1197" s="1">
        <f t="shared" ref="F1197:F1230" si="1354">F402</f>
        <v>0</v>
      </c>
      <c r="I1197" s="1">
        <f t="shared" ref="I1197:I1230" si="1355">I402</f>
        <v>0</v>
      </c>
      <c r="L1197" s="1">
        <f t="shared" ref="L1197:L1230" si="1356">L402</f>
        <v>0</v>
      </c>
      <c r="O1197" s="1">
        <f t="shared" ref="O1197:O1230" si="1357">O402</f>
        <v>0</v>
      </c>
      <c r="FS1197" s="1">
        <f t="shared" ref="FS1197:FS1230" si="1358">FS402</f>
        <v>0</v>
      </c>
      <c r="FV1197" s="1">
        <f t="shared" ref="FV1197:FV1230" si="1359">FV402</f>
        <v>0</v>
      </c>
      <c r="FY1197" s="1">
        <f t="shared" ref="FY1197:FY1230" si="1360">FY402</f>
        <v>0</v>
      </c>
      <c r="GB1197" s="1">
        <f t="shared" ref="GB1197:GB1230" si="1361">GB402</f>
        <v>0</v>
      </c>
      <c r="GE1197" s="1">
        <f t="shared" ref="GE1197:GE1230" si="1362">GE402</f>
        <v>0</v>
      </c>
      <c r="MI1197" s="1">
        <f t="shared" ref="MI1197:MI1260" si="1363">MI402</f>
        <v>0</v>
      </c>
      <c r="ML1197" s="1">
        <f t="shared" ref="ML1197:ML1260" si="1364">ML402</f>
        <v>0</v>
      </c>
      <c r="MO1197" s="1">
        <f t="shared" ref="MO1197:MU1197" si="1365">MO402</f>
        <v>0</v>
      </c>
      <c r="MP1197" s="1">
        <f t="shared" si="1365"/>
        <v>0</v>
      </c>
      <c r="MQ1197" s="1">
        <f t="shared" si="1365"/>
        <v>0</v>
      </c>
      <c r="MR1197" s="1">
        <f t="shared" si="1365"/>
        <v>0</v>
      </c>
      <c r="MS1197" s="1">
        <f t="shared" si="1365"/>
        <v>0</v>
      </c>
      <c r="MT1197" s="1">
        <f t="shared" si="1365"/>
        <v>0</v>
      </c>
      <c r="MU1197" s="1">
        <f t="shared" si="1365"/>
        <v>0</v>
      </c>
      <c r="SY1197" s="1">
        <f t="shared" ref="SY1197:TK1197" si="1366">SY402</f>
        <v>0</v>
      </c>
      <c r="SZ1197" s="1">
        <f t="shared" si="1366"/>
        <v>0</v>
      </c>
      <c r="TA1197" s="1">
        <f t="shared" si="1366"/>
        <v>0</v>
      </c>
      <c r="TB1197" s="1">
        <f t="shared" si="1366"/>
        <v>0</v>
      </c>
      <c r="TC1197" s="1">
        <f t="shared" si="1366"/>
        <v>0</v>
      </c>
      <c r="TD1197" s="1">
        <f t="shared" si="1366"/>
        <v>0</v>
      </c>
      <c r="TE1197" s="1">
        <f t="shared" si="1366"/>
        <v>0</v>
      </c>
      <c r="TF1197" s="1">
        <f t="shared" si="1366"/>
        <v>0</v>
      </c>
      <c r="TG1197" s="1">
        <f t="shared" si="1366"/>
        <v>0</v>
      </c>
      <c r="TH1197" s="1">
        <f t="shared" si="1366"/>
        <v>0</v>
      </c>
      <c r="TI1197" s="1">
        <f t="shared" si="1366"/>
        <v>0</v>
      </c>
      <c r="TJ1197" s="1">
        <f t="shared" si="1366"/>
        <v>0</v>
      </c>
      <c r="TK1197" s="1">
        <f t="shared" si="1366"/>
        <v>0</v>
      </c>
    </row>
    <row r="1198" spans="2:531">
      <c r="B1198" s="1" t="s">
        <v>129</v>
      </c>
      <c r="C1198" s="1">
        <f t="shared" si="1353"/>
        <v>0.837573783838795</v>
      </c>
      <c r="F1198" s="1">
        <f t="shared" si="1354"/>
        <v>0.838483146067416</v>
      </c>
      <c r="I1198" s="1">
        <f t="shared" si="1355"/>
        <v>0.817423540315107</v>
      </c>
      <c r="L1198" s="1">
        <f t="shared" si="1356"/>
        <v>0.803571428571428</v>
      </c>
      <c r="O1198" s="1">
        <f t="shared" si="1357"/>
        <v>0.703989703989704</v>
      </c>
      <c r="FS1198" s="1">
        <f t="shared" si="1358"/>
        <v>0.838768854463922</v>
      </c>
      <c r="FV1198" s="1">
        <f t="shared" si="1359"/>
        <v>0.840056474384833</v>
      </c>
      <c r="FY1198" s="1">
        <f t="shared" si="1360"/>
        <v>0.820734846711912</v>
      </c>
      <c r="GB1198" s="1">
        <f t="shared" si="1361"/>
        <v>0.805329153605016</v>
      </c>
      <c r="GE1198" s="1">
        <f t="shared" si="1362"/>
        <v>0.704119850187266</v>
      </c>
      <c r="MI1198" s="1">
        <f t="shared" si="1363"/>
        <v>0.840301169011294</v>
      </c>
      <c r="ML1198" s="1">
        <f t="shared" si="1364"/>
        <v>0.838753387533875</v>
      </c>
      <c r="MO1198" s="1">
        <f t="shared" ref="MO1198:MU1198" si="1367">MO403</f>
        <v>0.827360037479503</v>
      </c>
      <c r="MP1198" s="1">
        <f t="shared" si="1367"/>
        <v>0</v>
      </c>
      <c r="MQ1198" s="1">
        <f t="shared" si="1367"/>
        <v>0</v>
      </c>
      <c r="MR1198" s="1">
        <f t="shared" si="1367"/>
        <v>0.806589383770592</v>
      </c>
      <c r="MS1198" s="1">
        <f t="shared" si="1367"/>
        <v>0</v>
      </c>
      <c r="MT1198" s="1">
        <f t="shared" si="1367"/>
        <v>0</v>
      </c>
      <c r="MU1198" s="1">
        <f t="shared" si="1367"/>
        <v>0.733396584440228</v>
      </c>
      <c r="SY1198" s="1">
        <f t="shared" ref="SY1198:TK1198" si="1368">SY403</f>
        <v>0.840341134470448</v>
      </c>
      <c r="SZ1198" s="1">
        <f t="shared" si="1368"/>
        <v>0</v>
      </c>
      <c r="TA1198" s="1">
        <f t="shared" si="1368"/>
        <v>0</v>
      </c>
      <c r="TB1198" s="1">
        <f t="shared" si="1368"/>
        <v>0.839637509850276</v>
      </c>
      <c r="TC1198" s="1">
        <f t="shared" si="1368"/>
        <v>0</v>
      </c>
      <c r="TD1198" s="1">
        <f t="shared" si="1368"/>
        <v>0</v>
      </c>
      <c r="TE1198" s="1">
        <f t="shared" si="1368"/>
        <v>0.825898953117888</v>
      </c>
      <c r="TF1198" s="1">
        <f t="shared" si="1368"/>
        <v>0</v>
      </c>
      <c r="TG1198" s="1">
        <f t="shared" si="1368"/>
        <v>0</v>
      </c>
      <c r="TH1198" s="1">
        <f t="shared" si="1368"/>
        <v>0.804981973123566</v>
      </c>
      <c r="TI1198" s="1">
        <f t="shared" si="1368"/>
        <v>0</v>
      </c>
      <c r="TJ1198" s="1">
        <f t="shared" si="1368"/>
        <v>0</v>
      </c>
      <c r="TK1198" s="1">
        <f t="shared" si="1368"/>
        <v>0.736318407960199</v>
      </c>
    </row>
    <row r="1199" spans="2:531">
      <c r="B1199" s="1" t="s">
        <v>129</v>
      </c>
      <c r="C1199" s="1">
        <f t="shared" si="1353"/>
        <v>0.836291501357277</v>
      </c>
      <c r="F1199" s="1">
        <f t="shared" si="1354"/>
        <v>0.839975966352894</v>
      </c>
      <c r="I1199" s="1">
        <f t="shared" si="1355"/>
        <v>0.821099834788766</v>
      </c>
      <c r="L1199" s="1">
        <f t="shared" si="1356"/>
        <v>0.802505097582289</v>
      </c>
      <c r="O1199" s="1">
        <f t="shared" si="1357"/>
        <v>0.706102117061021</v>
      </c>
      <c r="FS1199" s="1">
        <f t="shared" si="1358"/>
        <v>0.839776721108125</v>
      </c>
      <c r="FV1199" s="1">
        <f t="shared" si="1359"/>
        <v>0.839353422470565</v>
      </c>
      <c r="FY1199" s="1">
        <f t="shared" si="1360"/>
        <v>0.815124101136627</v>
      </c>
      <c r="GB1199" s="1">
        <f t="shared" si="1361"/>
        <v>0.802910855063675</v>
      </c>
      <c r="GE1199" s="1">
        <f t="shared" si="1362"/>
        <v>0.704834605597964</v>
      </c>
      <c r="MI1199" s="1">
        <f t="shared" si="1363"/>
        <v>0.839462930531232</v>
      </c>
      <c r="ML1199" s="1">
        <f t="shared" si="1364"/>
        <v>0.839180134016555</v>
      </c>
      <c r="MO1199" s="1">
        <f t="shared" ref="MO1199:MU1199" si="1369">MO404</f>
        <v>0.826107011070111</v>
      </c>
      <c r="MP1199" s="1">
        <f t="shared" si="1369"/>
        <v>0</v>
      </c>
      <c r="MQ1199" s="1">
        <f t="shared" si="1369"/>
        <v>0</v>
      </c>
      <c r="MR1199" s="1">
        <f t="shared" si="1369"/>
        <v>0.807539074471345</v>
      </c>
      <c r="MS1199" s="1">
        <f t="shared" si="1369"/>
        <v>0</v>
      </c>
      <c r="MT1199" s="1">
        <f t="shared" si="1369"/>
        <v>0</v>
      </c>
      <c r="MU1199" s="1">
        <f t="shared" si="1369"/>
        <v>0.734521575984991</v>
      </c>
      <c r="SY1199" s="1">
        <f t="shared" ref="SY1199:TK1199" si="1370">SY404</f>
        <v>0.838496006234171</v>
      </c>
      <c r="SZ1199" s="1">
        <f t="shared" si="1370"/>
        <v>0</v>
      </c>
      <c r="TA1199" s="1">
        <f t="shared" si="1370"/>
        <v>0</v>
      </c>
      <c r="TB1199" s="1">
        <f t="shared" si="1370"/>
        <v>0.840038684719536</v>
      </c>
      <c r="TC1199" s="1">
        <f t="shared" si="1370"/>
        <v>0</v>
      </c>
      <c r="TD1199" s="1">
        <f t="shared" si="1370"/>
        <v>0</v>
      </c>
      <c r="TE1199" s="1">
        <f t="shared" si="1370"/>
        <v>0.827664916685688</v>
      </c>
      <c r="TF1199" s="1">
        <f t="shared" si="1370"/>
        <v>0</v>
      </c>
      <c r="TG1199" s="1">
        <f t="shared" si="1370"/>
        <v>0</v>
      </c>
      <c r="TH1199" s="1">
        <f t="shared" si="1370"/>
        <v>0.808163265306122</v>
      </c>
      <c r="TI1199" s="1">
        <f t="shared" si="1370"/>
        <v>0</v>
      </c>
      <c r="TJ1199" s="1">
        <f t="shared" si="1370"/>
        <v>0</v>
      </c>
      <c r="TK1199" s="1">
        <f t="shared" si="1370"/>
        <v>0.733333333333333</v>
      </c>
    </row>
    <row r="1200" spans="2:531">
      <c r="B1200" s="1" t="s">
        <v>129</v>
      </c>
      <c r="C1200" s="1">
        <f t="shared" si="1353"/>
        <v>0.839094650205761</v>
      </c>
      <c r="F1200" s="1">
        <f t="shared" si="1354"/>
        <v>0.840087405641637</v>
      </c>
      <c r="I1200" s="1">
        <f t="shared" si="1355"/>
        <v>0.817112546125461</v>
      </c>
      <c r="L1200" s="1">
        <f t="shared" si="1356"/>
        <v>0.805256869772999</v>
      </c>
      <c r="O1200" s="1">
        <f t="shared" si="1357"/>
        <v>0.709026128266033</v>
      </c>
      <c r="FS1200" s="1">
        <f t="shared" si="1358"/>
        <v>0.836883876357561</v>
      </c>
      <c r="FV1200" s="1">
        <f t="shared" si="1359"/>
        <v>0.838449111470113</v>
      </c>
      <c r="FY1200" s="1">
        <f t="shared" si="1360"/>
        <v>0.817925856405443</v>
      </c>
      <c r="GB1200" s="1">
        <f t="shared" si="1361"/>
        <v>0.804187192118227</v>
      </c>
      <c r="GE1200" s="1">
        <f t="shared" si="1362"/>
        <v>0.706786171574904</v>
      </c>
      <c r="MI1200" s="1">
        <f t="shared" si="1363"/>
        <v>0.839177277179236</v>
      </c>
      <c r="ML1200" s="1">
        <f t="shared" si="1364"/>
        <v>0.840242471646461</v>
      </c>
      <c r="MO1200" s="1">
        <f t="shared" ref="MO1200:MU1200" si="1371">MO405</f>
        <v>0.828269187485933</v>
      </c>
      <c r="MP1200" s="1">
        <f t="shared" si="1371"/>
        <v>0</v>
      </c>
      <c r="MQ1200" s="1">
        <f t="shared" si="1371"/>
        <v>0</v>
      </c>
      <c r="MR1200" s="1">
        <f t="shared" si="1371"/>
        <v>0.804839723444375</v>
      </c>
      <c r="MS1200" s="1">
        <f t="shared" si="1371"/>
        <v>0</v>
      </c>
      <c r="MT1200" s="1">
        <f t="shared" si="1371"/>
        <v>0</v>
      </c>
      <c r="MU1200" s="1">
        <f t="shared" si="1371"/>
        <v>0.736744186046512</v>
      </c>
      <c r="SY1200" s="1">
        <f t="shared" ref="SY1200:TK1200" si="1372">SY405</f>
        <v>0.839306813706184</v>
      </c>
      <c r="SZ1200" s="1">
        <f t="shared" si="1372"/>
        <v>0</v>
      </c>
      <c r="TA1200" s="1">
        <f t="shared" si="1372"/>
        <v>0</v>
      </c>
      <c r="TB1200" s="1">
        <f t="shared" si="1372"/>
        <v>0.838393731635651</v>
      </c>
      <c r="TC1200" s="1">
        <f t="shared" si="1372"/>
        <v>0</v>
      </c>
      <c r="TD1200" s="1">
        <f t="shared" si="1372"/>
        <v>0</v>
      </c>
      <c r="TE1200" s="1">
        <f t="shared" si="1372"/>
        <v>0.826762523191095</v>
      </c>
      <c r="TF1200" s="1">
        <f t="shared" si="1372"/>
        <v>0</v>
      </c>
      <c r="TG1200" s="1">
        <f t="shared" si="1372"/>
        <v>0</v>
      </c>
      <c r="TH1200" s="1">
        <f t="shared" si="1372"/>
        <v>0.806483625537545</v>
      </c>
      <c r="TI1200" s="1">
        <f t="shared" si="1372"/>
        <v>0</v>
      </c>
      <c r="TJ1200" s="1">
        <f t="shared" si="1372"/>
        <v>0</v>
      </c>
      <c r="TK1200" s="1">
        <f t="shared" si="1372"/>
        <v>0.736637512147716</v>
      </c>
    </row>
    <row r="1201" spans="2:531">
      <c r="B1201" s="1" t="s">
        <v>130</v>
      </c>
      <c r="C1201" s="1">
        <f t="shared" si="1353"/>
        <v>0.839300582847627</v>
      </c>
      <c r="F1201" s="1">
        <f t="shared" si="1354"/>
        <v>0.839653085921743</v>
      </c>
      <c r="I1201" s="1">
        <f t="shared" si="1355"/>
        <v>0.816488122962273</v>
      </c>
      <c r="L1201" s="1">
        <f t="shared" si="1356"/>
        <v>0.796480272495033</v>
      </c>
      <c r="O1201" s="1">
        <f t="shared" si="1357"/>
        <v>0.695497630331754</v>
      </c>
      <c r="FS1201" s="1">
        <f t="shared" si="1358"/>
        <v>0.837247973394305</v>
      </c>
      <c r="FV1201" s="1">
        <f t="shared" si="1359"/>
        <v>0.838922155688623</v>
      </c>
      <c r="FY1201" s="1">
        <f t="shared" si="1360"/>
        <v>0.816745283018868</v>
      </c>
      <c r="GB1201" s="1">
        <f t="shared" si="1361"/>
        <v>0.798105387803434</v>
      </c>
      <c r="GE1201" s="1">
        <f t="shared" si="1362"/>
        <v>0.697522816166884</v>
      </c>
      <c r="MI1201" s="1">
        <f t="shared" si="1363"/>
        <v>0.839774713536609</v>
      </c>
      <c r="ML1201" s="1">
        <f t="shared" si="1364"/>
        <v>0.840299684542587</v>
      </c>
      <c r="MO1201" s="1">
        <f t="shared" ref="MO1201:MU1201" si="1373">MO406</f>
        <v>0.826663564448581</v>
      </c>
      <c r="MP1201" s="1">
        <f t="shared" si="1373"/>
        <v>0</v>
      </c>
      <c r="MQ1201" s="1">
        <f t="shared" si="1373"/>
        <v>0</v>
      </c>
      <c r="MR1201" s="1">
        <f t="shared" si="1373"/>
        <v>0.799140049140049</v>
      </c>
      <c r="MS1201" s="1">
        <f t="shared" si="1373"/>
        <v>0</v>
      </c>
      <c r="MT1201" s="1">
        <f t="shared" si="1373"/>
        <v>0</v>
      </c>
      <c r="MU1201" s="1">
        <f t="shared" si="1373"/>
        <v>0.72794800371402</v>
      </c>
      <c r="SY1201" s="1">
        <f t="shared" ref="SY1201:TK1201" si="1374">SY406</f>
        <v>0.838677554272057</v>
      </c>
      <c r="SZ1201" s="1">
        <f t="shared" si="1374"/>
        <v>0</v>
      </c>
      <c r="TA1201" s="1">
        <f t="shared" si="1374"/>
        <v>0</v>
      </c>
      <c r="TB1201" s="1">
        <f t="shared" si="1374"/>
        <v>0.840433772269558</v>
      </c>
      <c r="TC1201" s="1">
        <f t="shared" si="1374"/>
        <v>0</v>
      </c>
      <c r="TD1201" s="1">
        <f t="shared" si="1374"/>
        <v>0</v>
      </c>
      <c r="TE1201" s="1">
        <f t="shared" si="1374"/>
        <v>0.825062315884886</v>
      </c>
      <c r="TF1201" s="1">
        <f t="shared" si="1374"/>
        <v>0</v>
      </c>
      <c r="TG1201" s="1">
        <f t="shared" si="1374"/>
        <v>0</v>
      </c>
      <c r="TH1201" s="1">
        <f t="shared" si="1374"/>
        <v>0.800261096605744</v>
      </c>
      <c r="TI1201" s="1">
        <f t="shared" si="1374"/>
        <v>0</v>
      </c>
      <c r="TJ1201" s="1">
        <f t="shared" si="1374"/>
        <v>0</v>
      </c>
      <c r="TK1201" s="1">
        <f t="shared" si="1374"/>
        <v>0.726295210166178</v>
      </c>
    </row>
    <row r="1202" spans="2:531">
      <c r="B1202" s="1" t="s">
        <v>130</v>
      </c>
      <c r="C1202" s="1">
        <f t="shared" si="1353"/>
        <v>0.84010896898575</v>
      </c>
      <c r="F1202" s="1">
        <f t="shared" si="1354"/>
        <v>0.840063974410236</v>
      </c>
      <c r="I1202" s="1">
        <f t="shared" si="1355"/>
        <v>0.819488817891374</v>
      </c>
      <c r="L1202" s="1">
        <f t="shared" si="1356"/>
        <v>0.793937538273117</v>
      </c>
      <c r="O1202" s="1">
        <f t="shared" si="1357"/>
        <v>0.69937106918239</v>
      </c>
      <c r="FS1202" s="1">
        <f t="shared" si="1358"/>
        <v>0.839488343305137</v>
      </c>
      <c r="FV1202" s="1">
        <f t="shared" si="1359"/>
        <v>0.839556004036327</v>
      </c>
      <c r="FY1202" s="1">
        <f t="shared" si="1360"/>
        <v>0.816129790735951</v>
      </c>
      <c r="GB1202" s="1">
        <f t="shared" si="1361"/>
        <v>0.792891760904685</v>
      </c>
      <c r="GE1202" s="1">
        <f t="shared" si="1362"/>
        <v>0.694339622641509</v>
      </c>
      <c r="MI1202" s="1">
        <f t="shared" si="1363"/>
        <v>0.838522954091816</v>
      </c>
      <c r="ML1202" s="1">
        <f t="shared" si="1364"/>
        <v>0.839615233608166</v>
      </c>
      <c r="MO1202" s="1">
        <f t="shared" ref="MO1202:MU1202" si="1375">MO407</f>
        <v>0.828213879408419</v>
      </c>
      <c r="MP1202" s="1">
        <f t="shared" si="1375"/>
        <v>0</v>
      </c>
      <c r="MQ1202" s="1">
        <f t="shared" si="1375"/>
        <v>0</v>
      </c>
      <c r="MR1202" s="1">
        <f t="shared" si="1375"/>
        <v>0.802127659574468</v>
      </c>
      <c r="MS1202" s="1">
        <f t="shared" si="1375"/>
        <v>0</v>
      </c>
      <c r="MT1202" s="1">
        <f t="shared" si="1375"/>
        <v>0</v>
      </c>
      <c r="MU1202" s="1">
        <f t="shared" si="1375"/>
        <v>0.725975261655566</v>
      </c>
      <c r="SY1202" s="1">
        <f t="shared" ref="SY1202:TK1202" si="1376">SY407</f>
        <v>0.839936920954071</v>
      </c>
      <c r="SZ1202" s="1">
        <f t="shared" si="1376"/>
        <v>0</v>
      </c>
      <c r="TA1202" s="1">
        <f t="shared" si="1376"/>
        <v>0</v>
      </c>
      <c r="TB1202" s="1">
        <f t="shared" si="1376"/>
        <v>0.838415226257526</v>
      </c>
      <c r="TC1202" s="1">
        <f t="shared" si="1376"/>
        <v>0</v>
      </c>
      <c r="TD1202" s="1">
        <f t="shared" si="1376"/>
        <v>0</v>
      </c>
      <c r="TE1202" s="1">
        <f t="shared" si="1376"/>
        <v>0.827211827211827</v>
      </c>
      <c r="TF1202" s="1">
        <f t="shared" si="1376"/>
        <v>0</v>
      </c>
      <c r="TG1202" s="1">
        <f t="shared" si="1376"/>
        <v>0</v>
      </c>
      <c r="TH1202" s="1">
        <f t="shared" si="1376"/>
        <v>0.801818751959862</v>
      </c>
      <c r="TI1202" s="1">
        <f t="shared" si="1376"/>
        <v>0</v>
      </c>
      <c r="TJ1202" s="1">
        <f t="shared" si="1376"/>
        <v>0</v>
      </c>
      <c r="TK1202" s="1">
        <f t="shared" si="1376"/>
        <v>0.725099601593626</v>
      </c>
    </row>
    <row r="1203" spans="2:531">
      <c r="B1203" s="1" t="s">
        <v>130</v>
      </c>
      <c r="C1203" s="1">
        <f t="shared" si="1353"/>
        <v>0.837960106929879</v>
      </c>
      <c r="F1203" s="1">
        <f t="shared" si="1354"/>
        <v>0.838529176658673</v>
      </c>
      <c r="I1203" s="1">
        <f t="shared" si="1355"/>
        <v>0.817140128909048</v>
      </c>
      <c r="L1203" s="1">
        <f t="shared" si="1356"/>
        <v>0.7986838169309</v>
      </c>
      <c r="O1203" s="1">
        <f t="shared" si="1357"/>
        <v>0.693798449612403</v>
      </c>
      <c r="FS1203" s="1">
        <f t="shared" si="1358"/>
        <v>0.838491494158639</v>
      </c>
      <c r="FV1203" s="1">
        <f t="shared" si="1359"/>
        <v>0.838320947981522</v>
      </c>
      <c r="FY1203" s="1">
        <f t="shared" si="1360"/>
        <v>0.819489559164733</v>
      </c>
      <c r="GB1203" s="1">
        <f t="shared" si="1361"/>
        <v>0.796479308214948</v>
      </c>
      <c r="GE1203" s="1">
        <f t="shared" si="1362"/>
        <v>0.693589743589744</v>
      </c>
      <c r="MI1203" s="1">
        <f t="shared" si="1363"/>
        <v>0.840070643642072</v>
      </c>
      <c r="ML1203" s="1">
        <f t="shared" si="1364"/>
        <v>0.839012925969448</v>
      </c>
      <c r="MO1203" s="1">
        <f t="shared" ref="MO1203:MU1203" si="1377">MO408</f>
        <v>0.827257952170885</v>
      </c>
      <c r="MP1203" s="1">
        <f t="shared" si="1377"/>
        <v>0</v>
      </c>
      <c r="MQ1203" s="1">
        <f t="shared" si="1377"/>
        <v>0</v>
      </c>
      <c r="MR1203" s="1">
        <f t="shared" si="1377"/>
        <v>0.800715214564369</v>
      </c>
      <c r="MS1203" s="1">
        <f t="shared" si="1377"/>
        <v>0</v>
      </c>
      <c r="MT1203" s="1">
        <f t="shared" si="1377"/>
        <v>0</v>
      </c>
      <c r="MU1203" s="1">
        <f t="shared" si="1377"/>
        <v>0.727536231884058</v>
      </c>
      <c r="SY1203" s="1">
        <f t="shared" ref="SY1203:TK1203" si="1378">SY408</f>
        <v>0.838766347843061</v>
      </c>
      <c r="SZ1203" s="1">
        <f t="shared" si="1378"/>
        <v>0</v>
      </c>
      <c r="TA1203" s="1">
        <f t="shared" si="1378"/>
        <v>0</v>
      </c>
      <c r="TB1203" s="1">
        <f t="shared" si="1378"/>
        <v>0.839421762062903</v>
      </c>
      <c r="TC1203" s="1">
        <f t="shared" si="1378"/>
        <v>0</v>
      </c>
      <c r="TD1203" s="1">
        <f t="shared" si="1378"/>
        <v>0</v>
      </c>
      <c r="TE1203" s="1">
        <f t="shared" si="1378"/>
        <v>0.825728044026599</v>
      </c>
      <c r="TF1203" s="1">
        <f t="shared" si="1378"/>
        <v>0</v>
      </c>
      <c r="TG1203" s="1">
        <f t="shared" si="1378"/>
        <v>0</v>
      </c>
      <c r="TH1203" s="1">
        <f t="shared" si="1378"/>
        <v>0.798778418730913</v>
      </c>
      <c r="TI1203" s="1">
        <f t="shared" si="1378"/>
        <v>0</v>
      </c>
      <c r="TJ1203" s="1">
        <f t="shared" si="1378"/>
        <v>0</v>
      </c>
      <c r="TK1203" s="1">
        <f t="shared" si="1378"/>
        <v>0.727454909819639</v>
      </c>
    </row>
    <row r="1204" spans="2:531">
      <c r="B1204" s="1" t="s">
        <v>131</v>
      </c>
      <c r="C1204" s="1">
        <f t="shared" si="1353"/>
        <v>0.832011686143573</v>
      </c>
      <c r="F1204" s="1">
        <f t="shared" si="1354"/>
        <v>0.834933605720123</v>
      </c>
      <c r="I1204" s="1">
        <f t="shared" si="1355"/>
        <v>0.818181818181818</v>
      </c>
      <c r="L1204" s="1">
        <f t="shared" si="1356"/>
        <v>0.800579710144927</v>
      </c>
      <c r="O1204" s="1">
        <f t="shared" si="1357"/>
        <v>0.697089947089947</v>
      </c>
      <c r="FS1204" s="1">
        <f t="shared" si="1358"/>
        <v>0.833009708737864</v>
      </c>
      <c r="FV1204" s="1">
        <f t="shared" si="1359"/>
        <v>0.837654058648534</v>
      </c>
      <c r="FY1204" s="1">
        <f t="shared" si="1360"/>
        <v>0.817994328435164</v>
      </c>
      <c r="GB1204" s="1">
        <f t="shared" si="1361"/>
        <v>0.798958634654325</v>
      </c>
      <c r="GE1204" s="1">
        <f t="shared" si="1362"/>
        <v>0.692982456140351</v>
      </c>
      <c r="MI1204" s="1">
        <f t="shared" si="1363"/>
        <v>0.835948361469712</v>
      </c>
      <c r="ML1204" s="1">
        <f t="shared" si="1364"/>
        <v>0.840759541267156</v>
      </c>
      <c r="MO1204" s="1">
        <f t="shared" ref="MO1204:MU1204" si="1379">MO409</f>
        <v>0.82480907197408</v>
      </c>
      <c r="MP1204" s="1">
        <f t="shared" si="1379"/>
        <v>0</v>
      </c>
      <c r="MQ1204" s="1">
        <f t="shared" si="1379"/>
        <v>0</v>
      </c>
      <c r="MR1204" s="1">
        <f t="shared" si="1379"/>
        <v>0.805874840357599</v>
      </c>
      <c r="MS1204" s="1">
        <f t="shared" si="1379"/>
        <v>0</v>
      </c>
      <c r="MT1204" s="1">
        <f t="shared" si="1379"/>
        <v>0</v>
      </c>
      <c r="MU1204" s="1">
        <f t="shared" si="1379"/>
        <v>0.729186602870813</v>
      </c>
      <c r="SY1204" s="1">
        <f t="shared" ref="SY1204:TK1204" si="1380">SY409</f>
        <v>0.836801978157841</v>
      </c>
      <c r="SZ1204" s="1">
        <f t="shared" si="1380"/>
        <v>0</v>
      </c>
      <c r="TA1204" s="1">
        <f t="shared" si="1380"/>
        <v>0</v>
      </c>
      <c r="TB1204" s="1">
        <f t="shared" si="1380"/>
        <v>0.840574088440652</v>
      </c>
      <c r="TC1204" s="1">
        <f t="shared" si="1380"/>
        <v>0</v>
      </c>
      <c r="TD1204" s="1">
        <f t="shared" si="1380"/>
        <v>0</v>
      </c>
      <c r="TE1204" s="1">
        <f t="shared" si="1380"/>
        <v>0.823600096130738</v>
      </c>
      <c r="TF1204" s="1">
        <f t="shared" si="1380"/>
        <v>0</v>
      </c>
      <c r="TG1204" s="1">
        <f t="shared" si="1380"/>
        <v>0</v>
      </c>
      <c r="TH1204" s="1">
        <f t="shared" si="1380"/>
        <v>0.804918032786885</v>
      </c>
      <c r="TI1204" s="1">
        <f t="shared" si="1380"/>
        <v>0</v>
      </c>
      <c r="TJ1204" s="1">
        <f t="shared" si="1380"/>
        <v>0</v>
      </c>
      <c r="TK1204" s="1">
        <f t="shared" si="1380"/>
        <v>0.723276723276723</v>
      </c>
    </row>
    <row r="1205" spans="2:531">
      <c r="B1205" s="1" t="s">
        <v>131</v>
      </c>
      <c r="C1205" s="1">
        <f t="shared" si="1353"/>
        <v>0.83206106870229</v>
      </c>
      <c r="F1205" s="1">
        <f t="shared" si="1354"/>
        <v>0.835291734197731</v>
      </c>
      <c r="I1205" s="1">
        <f t="shared" si="1355"/>
        <v>0.81323706377858</v>
      </c>
      <c r="L1205" s="1">
        <f t="shared" si="1356"/>
        <v>0.789023310711124</v>
      </c>
      <c r="O1205" s="1">
        <f t="shared" si="1357"/>
        <v>0.695006747638327</v>
      </c>
      <c r="FS1205" s="1">
        <f t="shared" si="1358"/>
        <v>0.832380952380952</v>
      </c>
      <c r="FV1205" s="1">
        <f t="shared" si="1359"/>
        <v>0.836333193804939</v>
      </c>
      <c r="FY1205" s="1">
        <f t="shared" si="1360"/>
        <v>0.814897857498754</v>
      </c>
      <c r="GB1205" s="1">
        <f t="shared" si="1361"/>
        <v>0.798181818181818</v>
      </c>
      <c r="GE1205" s="1">
        <f t="shared" si="1362"/>
        <v>0.696696696696697</v>
      </c>
      <c r="MI1205" s="1">
        <f t="shared" si="1363"/>
        <v>0.837070847390355</v>
      </c>
      <c r="ML1205" s="1">
        <f t="shared" si="1364"/>
        <v>0.842587399513928</v>
      </c>
      <c r="MO1205" s="1">
        <f t="shared" ref="MO1205:MU1205" si="1381">MO410</f>
        <v>0.822650602409639</v>
      </c>
      <c r="MP1205" s="1">
        <f t="shared" si="1381"/>
        <v>0</v>
      </c>
      <c r="MQ1205" s="1">
        <f t="shared" si="1381"/>
        <v>0</v>
      </c>
      <c r="MR1205" s="1">
        <f t="shared" si="1381"/>
        <v>0.805816686251469</v>
      </c>
      <c r="MS1205" s="1">
        <f t="shared" si="1381"/>
        <v>0</v>
      </c>
      <c r="MT1205" s="1">
        <f t="shared" si="1381"/>
        <v>0</v>
      </c>
      <c r="MU1205" s="1">
        <f t="shared" si="1381"/>
        <v>0.727184466019417</v>
      </c>
      <c r="SY1205" s="1">
        <f t="shared" ref="SY1205:TK1205" si="1382">SY410</f>
        <v>0.837815810920945</v>
      </c>
      <c r="SZ1205" s="1">
        <f t="shared" si="1382"/>
        <v>0</v>
      </c>
      <c r="TA1205" s="1">
        <f t="shared" si="1382"/>
        <v>0</v>
      </c>
      <c r="TB1205" s="1">
        <f t="shared" si="1382"/>
        <v>0.839541547277937</v>
      </c>
      <c r="TC1205" s="1">
        <f t="shared" si="1382"/>
        <v>0</v>
      </c>
      <c r="TD1205" s="1">
        <f t="shared" si="1382"/>
        <v>0</v>
      </c>
      <c r="TE1205" s="1">
        <f t="shared" si="1382"/>
        <v>0.82534504391468</v>
      </c>
      <c r="TF1205" s="1">
        <f t="shared" si="1382"/>
        <v>0</v>
      </c>
      <c r="TG1205" s="1">
        <f t="shared" si="1382"/>
        <v>0</v>
      </c>
      <c r="TH1205" s="1">
        <f t="shared" si="1382"/>
        <v>0.80505860579889</v>
      </c>
      <c r="TI1205" s="1">
        <f t="shared" si="1382"/>
        <v>0</v>
      </c>
      <c r="TJ1205" s="1">
        <f t="shared" si="1382"/>
        <v>0</v>
      </c>
      <c r="TK1205" s="1">
        <f t="shared" si="1382"/>
        <v>0.719211822660099</v>
      </c>
    </row>
    <row r="1206" spans="2:531">
      <c r="B1206" s="1" t="s">
        <v>131</v>
      </c>
      <c r="C1206" s="1">
        <f t="shared" si="1353"/>
        <v>0.834606648771423</v>
      </c>
      <c r="F1206" s="1">
        <f t="shared" si="1354"/>
        <v>0.841302136317396</v>
      </c>
      <c r="I1206" s="1">
        <f t="shared" si="1355"/>
        <v>0.815763301839881</v>
      </c>
      <c r="L1206" s="1">
        <f t="shared" si="1356"/>
        <v>0.806963958460599</v>
      </c>
      <c r="O1206" s="1">
        <f t="shared" si="1357"/>
        <v>0.699319727891156</v>
      </c>
      <c r="FS1206" s="1">
        <f t="shared" si="1358"/>
        <v>0.831299507600086</v>
      </c>
      <c r="FV1206" s="1">
        <f t="shared" si="1359"/>
        <v>0.838831687329271</v>
      </c>
      <c r="FY1206" s="1">
        <f t="shared" si="1360"/>
        <v>0.816157431382703</v>
      </c>
      <c r="GB1206" s="1">
        <f t="shared" si="1361"/>
        <v>0.799103139013453</v>
      </c>
      <c r="GE1206" s="1">
        <f t="shared" si="1362"/>
        <v>0.693474962063733</v>
      </c>
      <c r="MI1206" s="1">
        <f t="shared" si="1363"/>
        <v>0.838329336530775</v>
      </c>
      <c r="ML1206" s="1">
        <f t="shared" si="1364"/>
        <v>0.842242990654206</v>
      </c>
      <c r="MO1206" s="1">
        <f t="shared" ref="MO1206:MU1206" si="1383">MO411</f>
        <v>0.830086834076508</v>
      </c>
      <c r="MP1206" s="1">
        <f t="shared" si="1383"/>
        <v>0</v>
      </c>
      <c r="MQ1206" s="1">
        <f t="shared" si="1383"/>
        <v>0</v>
      </c>
      <c r="MR1206" s="1">
        <f t="shared" si="1383"/>
        <v>0.804098106178206</v>
      </c>
      <c r="MS1206" s="1">
        <f t="shared" si="1383"/>
        <v>0</v>
      </c>
      <c r="MT1206" s="1">
        <f t="shared" si="1383"/>
        <v>0</v>
      </c>
      <c r="MU1206" s="1">
        <f t="shared" si="1383"/>
        <v>0.721946375372393</v>
      </c>
      <c r="SY1206" s="1">
        <f t="shared" ref="SY1206:TK1206" si="1384">SY411</f>
        <v>0.838888888888889</v>
      </c>
      <c r="SZ1206" s="1">
        <f t="shared" si="1384"/>
        <v>0</v>
      </c>
      <c r="TA1206" s="1">
        <f t="shared" si="1384"/>
        <v>0</v>
      </c>
      <c r="TB1206" s="1">
        <f t="shared" si="1384"/>
        <v>0.841461082424938</v>
      </c>
      <c r="TC1206" s="1">
        <f t="shared" si="1384"/>
        <v>0</v>
      </c>
      <c r="TD1206" s="1">
        <f t="shared" si="1384"/>
        <v>0</v>
      </c>
      <c r="TE1206" s="1">
        <f t="shared" si="1384"/>
        <v>0.828682358650813</v>
      </c>
      <c r="TF1206" s="1">
        <f t="shared" si="1384"/>
        <v>0</v>
      </c>
      <c r="TG1206" s="1">
        <f t="shared" si="1384"/>
        <v>0</v>
      </c>
      <c r="TH1206" s="1">
        <f t="shared" si="1384"/>
        <v>0.804220779220779</v>
      </c>
      <c r="TI1206" s="1">
        <f t="shared" si="1384"/>
        <v>0</v>
      </c>
      <c r="TJ1206" s="1">
        <f t="shared" si="1384"/>
        <v>0</v>
      </c>
      <c r="TK1206" s="1">
        <f t="shared" si="1384"/>
        <v>0.72579001019368</v>
      </c>
    </row>
    <row r="1207" spans="2:531">
      <c r="B1207" s="1" t="s">
        <v>132</v>
      </c>
      <c r="C1207" s="1">
        <f t="shared" si="1353"/>
        <v>0.830128882315656</v>
      </c>
      <c r="F1207" s="1">
        <f t="shared" si="1354"/>
        <v>0.836490939044481</v>
      </c>
      <c r="I1207" s="1">
        <f t="shared" si="1355"/>
        <v>0.801607883817427</v>
      </c>
      <c r="L1207" s="1">
        <f t="shared" si="1356"/>
        <v>0.771819960861057</v>
      </c>
      <c r="O1207" s="1">
        <f t="shared" si="1357"/>
        <v>0.653061224489796</v>
      </c>
      <c r="FS1207" s="1">
        <f t="shared" si="1358"/>
        <v>0.830714759902633</v>
      </c>
      <c r="FV1207" s="1">
        <f t="shared" si="1359"/>
        <v>0.835868866509535</v>
      </c>
      <c r="FY1207" s="1">
        <f t="shared" si="1360"/>
        <v>0.802964959568733</v>
      </c>
      <c r="GB1207" s="1">
        <f t="shared" si="1361"/>
        <v>0.777398720682303</v>
      </c>
      <c r="GE1207" s="1">
        <f t="shared" si="1362"/>
        <v>0.652173913043478</v>
      </c>
      <c r="MI1207" s="1">
        <f t="shared" si="1363"/>
        <v>0.834240774349667</v>
      </c>
      <c r="ML1207" s="1">
        <f t="shared" si="1364"/>
        <v>0.839336763865066</v>
      </c>
      <c r="MO1207" s="1">
        <f t="shared" ref="MO1207:MU1207" si="1385">MO412</f>
        <v>0.812275233756893</v>
      </c>
      <c r="MP1207" s="1">
        <f t="shared" si="1385"/>
        <v>0</v>
      </c>
      <c r="MQ1207" s="1">
        <f t="shared" si="1385"/>
        <v>0</v>
      </c>
      <c r="MR1207" s="1">
        <f t="shared" si="1385"/>
        <v>0.780898876404494</v>
      </c>
      <c r="MS1207" s="1">
        <f t="shared" si="1385"/>
        <v>0</v>
      </c>
      <c r="MT1207" s="1">
        <f t="shared" si="1385"/>
        <v>0</v>
      </c>
      <c r="MU1207" s="1">
        <f t="shared" si="1385"/>
        <v>0.707403055229142</v>
      </c>
      <c r="SY1207" s="1">
        <f t="shared" ref="SY1207:TK1207" si="1386">SY412</f>
        <v>0.835911371237458</v>
      </c>
      <c r="SZ1207" s="1">
        <f t="shared" si="1386"/>
        <v>0</v>
      </c>
      <c r="TA1207" s="1">
        <f t="shared" si="1386"/>
        <v>0</v>
      </c>
      <c r="TB1207" s="1">
        <f t="shared" si="1386"/>
        <v>0.83816854154332</v>
      </c>
      <c r="TC1207" s="1">
        <f t="shared" si="1386"/>
        <v>0</v>
      </c>
      <c r="TD1207" s="1">
        <f t="shared" si="1386"/>
        <v>0</v>
      </c>
      <c r="TE1207" s="1">
        <f t="shared" si="1386"/>
        <v>0.813627254509018</v>
      </c>
      <c r="TF1207" s="1">
        <f t="shared" si="1386"/>
        <v>0</v>
      </c>
      <c r="TG1207" s="1">
        <f t="shared" si="1386"/>
        <v>0</v>
      </c>
      <c r="TH1207" s="1">
        <f t="shared" si="1386"/>
        <v>0.777690802348337</v>
      </c>
      <c r="TI1207" s="1">
        <f t="shared" si="1386"/>
        <v>0</v>
      </c>
      <c r="TJ1207" s="1">
        <f t="shared" si="1386"/>
        <v>0</v>
      </c>
      <c r="TK1207" s="1">
        <f t="shared" si="1386"/>
        <v>0.701776649746193</v>
      </c>
    </row>
    <row r="1208" spans="2:531">
      <c r="B1208" s="1" t="s">
        <v>132</v>
      </c>
      <c r="C1208" s="1">
        <f t="shared" si="1353"/>
        <v>0.831138975966562</v>
      </c>
      <c r="F1208" s="1">
        <f t="shared" si="1354"/>
        <v>0.834578872954959</v>
      </c>
      <c r="I1208" s="1">
        <f t="shared" si="1355"/>
        <v>0.802236908998475</v>
      </c>
      <c r="L1208" s="1">
        <f t="shared" si="1356"/>
        <v>0.774809160305344</v>
      </c>
      <c r="O1208" s="1">
        <f t="shared" si="1357"/>
        <v>0.650887573964497</v>
      </c>
      <c r="FS1208" s="1">
        <f t="shared" si="1358"/>
        <v>0.830347507014893</v>
      </c>
      <c r="FV1208" s="1">
        <f t="shared" si="1359"/>
        <v>0.834485648439137</v>
      </c>
      <c r="FY1208" s="1">
        <f t="shared" si="1360"/>
        <v>0.80178057083006</v>
      </c>
      <c r="GB1208" s="1">
        <f t="shared" si="1361"/>
        <v>0.770875352964905</v>
      </c>
      <c r="GE1208" s="1">
        <f t="shared" si="1362"/>
        <v>0.643020594965675</v>
      </c>
      <c r="MI1208" s="1">
        <f t="shared" si="1363"/>
        <v>0.833164403000203</v>
      </c>
      <c r="ML1208" s="1">
        <f t="shared" si="1364"/>
        <v>0.838057445200302</v>
      </c>
      <c r="MO1208" s="1">
        <f t="shared" ref="MO1208:MU1208" si="1387">MO413</f>
        <v>0.816621721010052</v>
      </c>
      <c r="MP1208" s="1">
        <f t="shared" si="1387"/>
        <v>0</v>
      </c>
      <c r="MQ1208" s="1">
        <f t="shared" si="1387"/>
        <v>0</v>
      </c>
      <c r="MR1208" s="1">
        <f t="shared" si="1387"/>
        <v>0.778505392912173</v>
      </c>
      <c r="MS1208" s="1">
        <f t="shared" si="1387"/>
        <v>0</v>
      </c>
      <c r="MT1208" s="1">
        <f t="shared" si="1387"/>
        <v>0</v>
      </c>
      <c r="MU1208" s="1">
        <f t="shared" si="1387"/>
        <v>0.704463208685163</v>
      </c>
      <c r="SY1208" s="1">
        <f t="shared" ref="SY1208:TK1208" si="1388">SY413</f>
        <v>0.834731543624161</v>
      </c>
      <c r="SZ1208" s="1">
        <f t="shared" si="1388"/>
        <v>0</v>
      </c>
      <c r="TA1208" s="1">
        <f t="shared" si="1388"/>
        <v>0</v>
      </c>
      <c r="TB1208" s="1">
        <f t="shared" si="1388"/>
        <v>0.837468255518656</v>
      </c>
      <c r="TC1208" s="1">
        <f t="shared" si="1388"/>
        <v>0</v>
      </c>
      <c r="TD1208" s="1">
        <f t="shared" si="1388"/>
        <v>0</v>
      </c>
      <c r="TE1208" s="1">
        <f t="shared" si="1388"/>
        <v>0.812644564379337</v>
      </c>
      <c r="TF1208" s="1">
        <f t="shared" si="1388"/>
        <v>0</v>
      </c>
      <c r="TG1208" s="1">
        <f t="shared" si="1388"/>
        <v>0</v>
      </c>
      <c r="TH1208" s="1">
        <f t="shared" si="1388"/>
        <v>0.781317262160999</v>
      </c>
      <c r="TI1208" s="1">
        <f t="shared" si="1388"/>
        <v>0</v>
      </c>
      <c r="TJ1208" s="1">
        <f t="shared" si="1388"/>
        <v>0</v>
      </c>
      <c r="TK1208" s="1">
        <f t="shared" si="1388"/>
        <v>0.704280155642023</v>
      </c>
    </row>
    <row r="1209" spans="2:531">
      <c r="B1209" s="1" t="s">
        <v>132</v>
      </c>
      <c r="C1209" s="1">
        <f t="shared" si="1353"/>
        <v>0.83134328358209</v>
      </c>
      <c r="F1209" s="1">
        <f t="shared" si="1354"/>
        <v>0.834079804560261</v>
      </c>
      <c r="I1209" s="1">
        <f t="shared" si="1355"/>
        <v>0.800944138473643</v>
      </c>
      <c r="L1209" s="1">
        <f t="shared" si="1356"/>
        <v>0.77151799687011</v>
      </c>
      <c r="O1209" s="1">
        <f t="shared" si="1357"/>
        <v>0.631790744466801</v>
      </c>
      <c r="FS1209" s="1">
        <f t="shared" si="1358"/>
        <v>0.830553116769096</v>
      </c>
      <c r="FV1209" s="1">
        <f t="shared" si="1359"/>
        <v>0.83446519524618</v>
      </c>
      <c r="FY1209" s="1">
        <f t="shared" si="1360"/>
        <v>0.802523313219967</v>
      </c>
      <c r="GB1209" s="1">
        <f t="shared" si="1361"/>
        <v>0.776766363242306</v>
      </c>
      <c r="GE1209" s="1">
        <f t="shared" si="1362"/>
        <v>0.643015521064302</v>
      </c>
      <c r="MI1209" s="1">
        <f t="shared" si="1363"/>
        <v>0.83565633451217</v>
      </c>
      <c r="ML1209" s="1">
        <f t="shared" si="1364"/>
        <v>0.837822671156005</v>
      </c>
      <c r="MO1209" s="1">
        <f t="shared" ref="MO1209:MU1209" si="1389">MO414</f>
        <v>0.814984341122621</v>
      </c>
      <c r="MP1209" s="1">
        <f t="shared" si="1389"/>
        <v>0</v>
      </c>
      <c r="MQ1209" s="1">
        <f t="shared" si="1389"/>
        <v>0</v>
      </c>
      <c r="MR1209" s="1">
        <f t="shared" si="1389"/>
        <v>0.779524680073126</v>
      </c>
      <c r="MS1209" s="1">
        <f t="shared" si="1389"/>
        <v>0</v>
      </c>
      <c r="MT1209" s="1">
        <f t="shared" si="1389"/>
        <v>0</v>
      </c>
      <c r="MU1209" s="1">
        <f t="shared" si="1389"/>
        <v>0.702767749699158</v>
      </c>
      <c r="SY1209" s="1">
        <f t="shared" ref="SY1209:TK1209" si="1390">SY414</f>
        <v>0.835766423357664</v>
      </c>
      <c r="SZ1209" s="1">
        <f t="shared" si="1390"/>
        <v>0</v>
      </c>
      <c r="TA1209" s="1">
        <f t="shared" si="1390"/>
        <v>0</v>
      </c>
      <c r="TB1209" s="1">
        <f t="shared" si="1390"/>
        <v>0.836588667569136</v>
      </c>
      <c r="TC1209" s="1">
        <f t="shared" si="1390"/>
        <v>0</v>
      </c>
      <c r="TD1209" s="1">
        <f t="shared" si="1390"/>
        <v>0</v>
      </c>
      <c r="TE1209" s="1">
        <f t="shared" si="1390"/>
        <v>0.81478715459298</v>
      </c>
      <c r="TF1209" s="1">
        <f t="shared" si="1390"/>
        <v>0</v>
      </c>
      <c r="TG1209" s="1">
        <f t="shared" si="1390"/>
        <v>0</v>
      </c>
      <c r="TH1209" s="1">
        <f t="shared" si="1390"/>
        <v>0.781818181818182</v>
      </c>
      <c r="TI1209" s="1">
        <f t="shared" si="1390"/>
        <v>0</v>
      </c>
      <c r="TJ1209" s="1">
        <f t="shared" si="1390"/>
        <v>0</v>
      </c>
      <c r="TK1209" s="1">
        <f t="shared" si="1390"/>
        <v>0.701731025299601</v>
      </c>
    </row>
    <row r="1210" spans="2:531">
      <c r="B1210" s="1" t="s">
        <v>133</v>
      </c>
      <c r="C1210" s="1">
        <f t="shared" si="1353"/>
        <v>0.827113309352518</v>
      </c>
      <c r="F1210" s="1">
        <f t="shared" si="1354"/>
        <v>0.830294845824893</v>
      </c>
      <c r="I1210" s="1">
        <f t="shared" si="1355"/>
        <v>0.760135135135135</v>
      </c>
      <c r="L1210" s="1">
        <f t="shared" si="1356"/>
        <v>0.662463627546072</v>
      </c>
      <c r="O1210" s="1">
        <f t="shared" si="1357"/>
        <v>0.578587699316629</v>
      </c>
      <c r="FS1210" s="1">
        <f t="shared" si="1358"/>
        <v>0.827298050139276</v>
      </c>
      <c r="FV1210" s="1">
        <f t="shared" si="1359"/>
        <v>0.830197666110979</v>
      </c>
      <c r="FY1210" s="1">
        <f t="shared" si="1360"/>
        <v>0.759883344134802</v>
      </c>
      <c r="GB1210" s="1">
        <f t="shared" si="1361"/>
        <v>0.661222339304531</v>
      </c>
      <c r="GE1210" s="1">
        <f t="shared" si="1362"/>
        <v>0.574307304785894</v>
      </c>
      <c r="MI1210" s="1">
        <f t="shared" si="1363"/>
        <v>0.829778335424509</v>
      </c>
      <c r="ML1210" s="1">
        <f t="shared" si="1364"/>
        <v>0.835694608421881</v>
      </c>
      <c r="MO1210" s="1">
        <f t="shared" ref="MO1210:MU1210" si="1391">MO415</f>
        <v>0.787066633882469</v>
      </c>
      <c r="MP1210" s="1">
        <f t="shared" si="1391"/>
        <v>0</v>
      </c>
      <c r="MQ1210" s="1">
        <f t="shared" si="1391"/>
        <v>0</v>
      </c>
      <c r="MR1210" s="1">
        <f t="shared" si="1391"/>
        <v>0.68701030927835</v>
      </c>
      <c r="MS1210" s="1">
        <f t="shared" si="1391"/>
        <v>0</v>
      </c>
      <c r="MT1210" s="1">
        <f t="shared" si="1391"/>
        <v>0</v>
      </c>
      <c r="MU1210" s="1">
        <f t="shared" si="1391"/>
        <v>0.625356125356125</v>
      </c>
      <c r="SY1210" s="1">
        <f t="shared" ref="SY1210:TK1210" si="1392">SY415</f>
        <v>0.830735930735931</v>
      </c>
      <c r="SZ1210" s="1">
        <f t="shared" si="1392"/>
        <v>0</v>
      </c>
      <c r="TA1210" s="1">
        <f t="shared" si="1392"/>
        <v>0</v>
      </c>
      <c r="TB1210" s="1">
        <f t="shared" si="1392"/>
        <v>0.836634674290382</v>
      </c>
      <c r="TC1210" s="1">
        <f t="shared" si="1392"/>
        <v>0</v>
      </c>
      <c r="TD1210" s="1">
        <f t="shared" si="1392"/>
        <v>0</v>
      </c>
      <c r="TE1210" s="1">
        <f t="shared" si="1392"/>
        <v>0.783595563580088</v>
      </c>
      <c r="TF1210" s="1">
        <f t="shared" si="1392"/>
        <v>0</v>
      </c>
      <c r="TG1210" s="1">
        <f t="shared" si="1392"/>
        <v>0</v>
      </c>
      <c r="TH1210" s="1">
        <f t="shared" si="1392"/>
        <v>0.685169491525424</v>
      </c>
      <c r="TI1210" s="1">
        <f t="shared" si="1392"/>
        <v>0</v>
      </c>
      <c r="TJ1210" s="1">
        <f t="shared" si="1392"/>
        <v>0</v>
      </c>
      <c r="TK1210" s="1">
        <f t="shared" si="1392"/>
        <v>0.624806201550388</v>
      </c>
    </row>
    <row r="1211" spans="2:531">
      <c r="B1211" s="1" t="s">
        <v>133</v>
      </c>
      <c r="C1211" s="1">
        <f t="shared" si="1353"/>
        <v>0.826193118756937</v>
      </c>
      <c r="F1211" s="1">
        <f t="shared" si="1354"/>
        <v>0.829662921348315</v>
      </c>
      <c r="I1211" s="1">
        <f t="shared" si="1355"/>
        <v>0.754537340077358</v>
      </c>
      <c r="L1211" s="1">
        <f t="shared" si="1356"/>
        <v>0.662004662004662</v>
      </c>
      <c r="O1211" s="1">
        <f t="shared" si="1357"/>
        <v>0.570743405275779</v>
      </c>
      <c r="FS1211" s="1">
        <f t="shared" si="1358"/>
        <v>0.826347305389222</v>
      </c>
      <c r="FV1211" s="1">
        <f t="shared" si="1359"/>
        <v>0.826450116009281</v>
      </c>
      <c r="FY1211" s="1">
        <f t="shared" si="1360"/>
        <v>0.757223618090452</v>
      </c>
      <c r="GB1211" s="1">
        <f t="shared" si="1361"/>
        <v>0.663194444444444</v>
      </c>
      <c r="GE1211" s="1">
        <f t="shared" si="1362"/>
        <v>0.574025974025974</v>
      </c>
      <c r="MI1211" s="1">
        <f t="shared" si="1363"/>
        <v>0.830441145724441</v>
      </c>
      <c r="ML1211" s="1">
        <f t="shared" si="1364"/>
        <v>0.834242306194001</v>
      </c>
      <c r="MO1211" s="1">
        <f t="shared" ref="MO1211:MU1211" si="1393">MO416</f>
        <v>0.782807731434385</v>
      </c>
      <c r="MP1211" s="1">
        <f t="shared" si="1393"/>
        <v>0</v>
      </c>
      <c r="MQ1211" s="1">
        <f t="shared" si="1393"/>
        <v>0</v>
      </c>
      <c r="MR1211" s="1">
        <f t="shared" si="1393"/>
        <v>0.685738684884714</v>
      </c>
      <c r="MS1211" s="1">
        <f t="shared" si="1393"/>
        <v>0</v>
      </c>
      <c r="MT1211" s="1">
        <f t="shared" si="1393"/>
        <v>0</v>
      </c>
      <c r="MU1211" s="1">
        <f t="shared" si="1393"/>
        <v>0.628922237380628</v>
      </c>
      <c r="SY1211" s="1">
        <f t="shared" ref="SY1211:TK1211" si="1394">SY416</f>
        <v>0.83243592504846</v>
      </c>
      <c r="SZ1211" s="1">
        <f t="shared" si="1394"/>
        <v>0</v>
      </c>
      <c r="TA1211" s="1">
        <f t="shared" si="1394"/>
        <v>0</v>
      </c>
      <c r="TB1211" s="1">
        <f t="shared" si="1394"/>
        <v>0.835556440374278</v>
      </c>
      <c r="TC1211" s="1">
        <f t="shared" si="1394"/>
        <v>0</v>
      </c>
      <c r="TD1211" s="1">
        <f t="shared" si="1394"/>
        <v>0</v>
      </c>
      <c r="TE1211" s="1">
        <f t="shared" si="1394"/>
        <v>0.785789751716852</v>
      </c>
      <c r="TF1211" s="1">
        <f t="shared" si="1394"/>
        <v>0</v>
      </c>
      <c r="TG1211" s="1">
        <f t="shared" si="1394"/>
        <v>0</v>
      </c>
      <c r="TH1211" s="1">
        <f t="shared" si="1394"/>
        <v>0.68369259606373</v>
      </c>
      <c r="TI1211" s="1">
        <f t="shared" si="1394"/>
        <v>0</v>
      </c>
      <c r="TJ1211" s="1">
        <f t="shared" si="1394"/>
        <v>0</v>
      </c>
      <c r="TK1211" s="1">
        <f t="shared" si="1394"/>
        <v>0.629518072289157</v>
      </c>
    </row>
    <row r="1212" spans="2:531">
      <c r="B1212" s="1" t="s">
        <v>133</v>
      </c>
      <c r="C1212" s="1">
        <f t="shared" si="1353"/>
        <v>0.827930728241563</v>
      </c>
      <c r="F1212" s="1">
        <f t="shared" si="1354"/>
        <v>0.831628113879004</v>
      </c>
      <c r="I1212" s="1">
        <f t="shared" si="1355"/>
        <v>0.766277641277641</v>
      </c>
      <c r="L1212" s="1">
        <f t="shared" si="1356"/>
        <v>0.663532904502722</v>
      </c>
      <c r="O1212" s="1">
        <f t="shared" si="1357"/>
        <v>0.56440281030445</v>
      </c>
      <c r="FS1212" s="1">
        <f t="shared" si="1358"/>
        <v>0.825966850828729</v>
      </c>
      <c r="FV1212" s="1">
        <f t="shared" si="1359"/>
        <v>0.829240302960753</v>
      </c>
      <c r="FY1212" s="1">
        <f t="shared" si="1360"/>
        <v>0.759332023575639</v>
      </c>
      <c r="GB1212" s="1">
        <f t="shared" si="1361"/>
        <v>0.664016958134605</v>
      </c>
      <c r="GE1212" s="1">
        <f t="shared" si="1362"/>
        <v>0.57840616966581</v>
      </c>
      <c r="MI1212" s="1">
        <f t="shared" si="1363"/>
        <v>0.831756046267087</v>
      </c>
      <c r="ML1212" s="1">
        <f t="shared" si="1364"/>
        <v>0.833171865917458</v>
      </c>
      <c r="MO1212" s="1">
        <f t="shared" ref="MO1212:MU1212" si="1395">MO417</f>
        <v>0.789884247609462</v>
      </c>
      <c r="MP1212" s="1">
        <f t="shared" si="1395"/>
        <v>0</v>
      </c>
      <c r="MQ1212" s="1">
        <f t="shared" si="1395"/>
        <v>0</v>
      </c>
      <c r="MR1212" s="1">
        <f t="shared" si="1395"/>
        <v>0.698818897637795</v>
      </c>
      <c r="MS1212" s="1">
        <f t="shared" si="1395"/>
        <v>0</v>
      </c>
      <c r="MT1212" s="1">
        <f t="shared" si="1395"/>
        <v>0</v>
      </c>
      <c r="MU1212" s="1">
        <f t="shared" si="1395"/>
        <v>0.631205673758865</v>
      </c>
      <c r="SY1212" s="1">
        <f t="shared" ref="SY1212:TK1212" si="1396">SY417</f>
        <v>0.831588132635253</v>
      </c>
      <c r="SZ1212" s="1">
        <f t="shared" si="1396"/>
        <v>0</v>
      </c>
      <c r="TA1212" s="1">
        <f t="shared" si="1396"/>
        <v>0</v>
      </c>
      <c r="TB1212" s="1">
        <f t="shared" si="1396"/>
        <v>0.835757575757576</v>
      </c>
      <c r="TC1212" s="1">
        <f t="shared" si="1396"/>
        <v>0</v>
      </c>
      <c r="TD1212" s="1">
        <f t="shared" si="1396"/>
        <v>0</v>
      </c>
      <c r="TE1212" s="1">
        <f t="shared" si="1396"/>
        <v>0.78725645076356</v>
      </c>
      <c r="TF1212" s="1">
        <f t="shared" si="1396"/>
        <v>0</v>
      </c>
      <c r="TG1212" s="1">
        <f t="shared" si="1396"/>
        <v>0</v>
      </c>
      <c r="TH1212" s="1">
        <f t="shared" si="1396"/>
        <v>0.686986597492434</v>
      </c>
      <c r="TI1212" s="1">
        <f t="shared" si="1396"/>
        <v>0</v>
      </c>
      <c r="TJ1212" s="1">
        <f t="shared" si="1396"/>
        <v>0</v>
      </c>
      <c r="TK1212" s="1">
        <f t="shared" si="1396"/>
        <v>0.62557781201849</v>
      </c>
    </row>
    <row r="1213" spans="2:531">
      <c r="B1213" s="1" t="s">
        <v>134</v>
      </c>
      <c r="C1213" s="1">
        <f t="shared" si="1353"/>
        <v>0.829215431296055</v>
      </c>
      <c r="F1213" s="1">
        <f t="shared" si="1354"/>
        <v>0.831819142193112</v>
      </c>
      <c r="I1213" s="1">
        <f t="shared" si="1355"/>
        <v>0.81390243902439</v>
      </c>
      <c r="L1213" s="1">
        <f t="shared" si="1356"/>
        <v>0.783251231527094</v>
      </c>
      <c r="O1213" s="1">
        <f t="shared" si="1357"/>
        <v>0.685871056241427</v>
      </c>
      <c r="FS1213" s="1">
        <f t="shared" si="1358"/>
        <v>0.830755436000897</v>
      </c>
      <c r="FV1213" s="1">
        <f t="shared" si="1359"/>
        <v>0.832492874369656</v>
      </c>
      <c r="FY1213" s="1">
        <f t="shared" si="1360"/>
        <v>0.81001770806982</v>
      </c>
      <c r="GB1213" s="1">
        <f t="shared" si="1361"/>
        <v>0.784752077959301</v>
      </c>
      <c r="GE1213" s="1">
        <f t="shared" si="1362"/>
        <v>0.683969465648855</v>
      </c>
      <c r="MI1213" s="1">
        <f t="shared" si="1363"/>
        <v>0.834276475343573</v>
      </c>
      <c r="ML1213" s="1">
        <f t="shared" si="1364"/>
        <v>0.836528958292153</v>
      </c>
      <c r="MO1213" s="1">
        <f t="shared" ref="MO1213:MU1213" si="1397">MO418</f>
        <v>0.821161048689139</v>
      </c>
      <c r="MP1213" s="1">
        <f t="shared" si="1397"/>
        <v>0</v>
      </c>
      <c r="MQ1213" s="1">
        <f t="shared" si="1397"/>
        <v>0</v>
      </c>
      <c r="MR1213" s="1">
        <f t="shared" si="1397"/>
        <v>0.786879895561358</v>
      </c>
      <c r="MS1213" s="1">
        <f t="shared" si="1397"/>
        <v>0</v>
      </c>
      <c r="MT1213" s="1">
        <f t="shared" si="1397"/>
        <v>0</v>
      </c>
      <c r="MU1213" s="1">
        <f t="shared" si="1397"/>
        <v>0.70846394984326</v>
      </c>
      <c r="SY1213" s="1">
        <f t="shared" ref="SY1213:TK1213" si="1398">SY418</f>
        <v>0.836086138406858</v>
      </c>
      <c r="SZ1213" s="1">
        <f t="shared" si="1398"/>
        <v>0</v>
      </c>
      <c r="TA1213" s="1">
        <f t="shared" si="1398"/>
        <v>0</v>
      </c>
      <c r="TB1213" s="1">
        <f t="shared" si="1398"/>
        <v>0.837721984078383</v>
      </c>
      <c r="TC1213" s="1">
        <f t="shared" si="1398"/>
        <v>0</v>
      </c>
      <c r="TD1213" s="1">
        <f t="shared" si="1398"/>
        <v>0</v>
      </c>
      <c r="TE1213" s="1">
        <f t="shared" si="1398"/>
        <v>0.820327552986512</v>
      </c>
      <c r="TF1213" s="1">
        <f t="shared" si="1398"/>
        <v>0</v>
      </c>
      <c r="TG1213" s="1">
        <f t="shared" si="1398"/>
        <v>0</v>
      </c>
      <c r="TH1213" s="1">
        <f t="shared" si="1398"/>
        <v>0.787613598115113</v>
      </c>
      <c r="TI1213" s="1">
        <f t="shared" si="1398"/>
        <v>0</v>
      </c>
      <c r="TJ1213" s="1">
        <f t="shared" si="1398"/>
        <v>0</v>
      </c>
      <c r="TK1213" s="1">
        <f t="shared" si="1398"/>
        <v>0.705286839145107</v>
      </c>
    </row>
    <row r="1214" spans="2:531">
      <c r="B1214" s="1" t="s">
        <v>134</v>
      </c>
      <c r="C1214" s="1">
        <f t="shared" si="1353"/>
        <v>0.830396943324135</v>
      </c>
      <c r="F1214" s="1">
        <f t="shared" si="1354"/>
        <v>0.831012263562669</v>
      </c>
      <c r="I1214" s="1">
        <f t="shared" si="1355"/>
        <v>0.809385582970489</v>
      </c>
      <c r="L1214" s="1">
        <f t="shared" si="1356"/>
        <v>0.780615206035984</v>
      </c>
      <c r="O1214" s="1">
        <f t="shared" si="1357"/>
        <v>0.68475073313783</v>
      </c>
      <c r="FS1214" s="1">
        <f t="shared" si="1358"/>
        <v>0.828583954405962</v>
      </c>
      <c r="FV1214" s="1">
        <f t="shared" si="1359"/>
        <v>0.83151700087184</v>
      </c>
      <c r="FY1214" s="1">
        <f t="shared" si="1360"/>
        <v>0.813639770172371</v>
      </c>
      <c r="GB1214" s="1">
        <f t="shared" si="1361"/>
        <v>0.781548904659056</v>
      </c>
      <c r="GE1214" s="1">
        <f t="shared" si="1362"/>
        <v>0.68160741885626</v>
      </c>
      <c r="MI1214" s="1">
        <f t="shared" si="1363"/>
        <v>0.835158150851582</v>
      </c>
      <c r="ML1214" s="1">
        <f t="shared" si="1364"/>
        <v>0.837050078247261</v>
      </c>
      <c r="MO1214" s="1">
        <f t="shared" ref="MO1214:MU1214" si="1399">MO419</f>
        <v>0.820078831439833</v>
      </c>
      <c r="MP1214" s="1">
        <f t="shared" si="1399"/>
        <v>0</v>
      </c>
      <c r="MQ1214" s="1">
        <f t="shared" si="1399"/>
        <v>0</v>
      </c>
      <c r="MR1214" s="1">
        <f t="shared" si="1399"/>
        <v>0.781957186544343</v>
      </c>
      <c r="MS1214" s="1">
        <f t="shared" si="1399"/>
        <v>0</v>
      </c>
      <c r="MT1214" s="1">
        <f t="shared" si="1399"/>
        <v>0</v>
      </c>
      <c r="MU1214" s="1">
        <f t="shared" si="1399"/>
        <v>0.705821205821206</v>
      </c>
      <c r="SY1214" s="1">
        <f t="shared" ref="SY1214:TK1214" si="1400">SY419</f>
        <v>0.835718730553827</v>
      </c>
      <c r="SZ1214" s="1">
        <f t="shared" si="1400"/>
        <v>0</v>
      </c>
      <c r="TA1214" s="1">
        <f t="shared" si="1400"/>
        <v>0</v>
      </c>
      <c r="TB1214" s="1">
        <f t="shared" si="1400"/>
        <v>0.836518910126067</v>
      </c>
      <c r="TC1214" s="1">
        <f t="shared" si="1400"/>
        <v>0</v>
      </c>
      <c r="TD1214" s="1">
        <f t="shared" si="1400"/>
        <v>0</v>
      </c>
      <c r="TE1214" s="1">
        <f t="shared" si="1400"/>
        <v>0.819056785370548</v>
      </c>
      <c r="TF1214" s="1">
        <f t="shared" si="1400"/>
        <v>0</v>
      </c>
      <c r="TG1214" s="1">
        <f t="shared" si="1400"/>
        <v>0</v>
      </c>
      <c r="TH1214" s="1">
        <f t="shared" si="1400"/>
        <v>0.785180370490738</v>
      </c>
      <c r="TI1214" s="1">
        <f t="shared" si="1400"/>
        <v>0</v>
      </c>
      <c r="TJ1214" s="1">
        <f t="shared" si="1400"/>
        <v>0</v>
      </c>
      <c r="TK1214" s="1">
        <f t="shared" si="1400"/>
        <v>0.702272727272727</v>
      </c>
    </row>
    <row r="1215" spans="2:531">
      <c r="B1215" s="1" t="s">
        <v>134</v>
      </c>
      <c r="C1215" s="1">
        <f t="shared" si="1353"/>
        <v>0.828620029768233</v>
      </c>
      <c r="F1215" s="1">
        <f t="shared" si="1354"/>
        <v>0.832915622389306</v>
      </c>
      <c r="I1215" s="1">
        <f t="shared" si="1355"/>
        <v>0.812799616490892</v>
      </c>
      <c r="L1215" s="1">
        <f t="shared" si="1356"/>
        <v>0.789615040286482</v>
      </c>
      <c r="O1215" s="1">
        <f t="shared" si="1357"/>
        <v>0.682080924855491</v>
      </c>
      <c r="FS1215" s="1">
        <f t="shared" si="1358"/>
        <v>0.830467372134039</v>
      </c>
      <c r="FV1215" s="1">
        <f t="shared" si="1359"/>
        <v>0.832723358449946</v>
      </c>
      <c r="FY1215" s="1">
        <f t="shared" si="1360"/>
        <v>0.812127774769897</v>
      </c>
      <c r="GB1215" s="1">
        <f t="shared" si="1361"/>
        <v>0.782131196200653</v>
      </c>
      <c r="GE1215" s="1">
        <f t="shared" si="1362"/>
        <v>0.68798751950078</v>
      </c>
      <c r="MI1215" s="1">
        <f t="shared" si="1363"/>
        <v>0.835036794766966</v>
      </c>
      <c r="ML1215" s="1">
        <f t="shared" si="1364"/>
        <v>0.837387210670851</v>
      </c>
      <c r="MO1215" s="1">
        <f t="shared" ref="MO1215:MU1215" si="1401">MO420</f>
        <v>0.820297951582868</v>
      </c>
      <c r="MP1215" s="1">
        <f t="shared" si="1401"/>
        <v>0</v>
      </c>
      <c r="MQ1215" s="1">
        <f t="shared" si="1401"/>
        <v>0</v>
      </c>
      <c r="MR1215" s="1">
        <f t="shared" si="1401"/>
        <v>0.78541464988706</v>
      </c>
      <c r="MS1215" s="1">
        <f t="shared" si="1401"/>
        <v>0</v>
      </c>
      <c r="MT1215" s="1">
        <f t="shared" si="1401"/>
        <v>0</v>
      </c>
      <c r="MU1215" s="1">
        <f t="shared" si="1401"/>
        <v>0.70582226762002</v>
      </c>
      <c r="SY1215" s="1">
        <f t="shared" ref="SY1215:TK1215" si="1402">SY420</f>
        <v>0.834002111932418</v>
      </c>
      <c r="SZ1215" s="1">
        <f t="shared" si="1402"/>
        <v>0</v>
      </c>
      <c r="TA1215" s="1">
        <f t="shared" si="1402"/>
        <v>0</v>
      </c>
      <c r="TB1215" s="1">
        <f t="shared" si="1402"/>
        <v>0.838035315607875</v>
      </c>
      <c r="TC1215" s="1">
        <f t="shared" si="1402"/>
        <v>0</v>
      </c>
      <c r="TD1215" s="1">
        <f t="shared" si="1402"/>
        <v>0</v>
      </c>
      <c r="TE1215" s="1">
        <f t="shared" si="1402"/>
        <v>0.8207343412527</v>
      </c>
      <c r="TF1215" s="1">
        <f t="shared" si="1402"/>
        <v>0</v>
      </c>
      <c r="TG1215" s="1">
        <f t="shared" si="1402"/>
        <v>0</v>
      </c>
      <c r="TH1215" s="1">
        <f t="shared" si="1402"/>
        <v>0.787962642684192</v>
      </c>
      <c r="TI1215" s="1">
        <f t="shared" si="1402"/>
        <v>0</v>
      </c>
      <c r="TJ1215" s="1">
        <f t="shared" si="1402"/>
        <v>0</v>
      </c>
      <c r="TK1215" s="1">
        <f t="shared" si="1402"/>
        <v>0.701098901098901</v>
      </c>
    </row>
    <row r="1216" spans="2:531">
      <c r="B1216" s="1" t="s">
        <v>135</v>
      </c>
      <c r="C1216" s="1">
        <f t="shared" si="1353"/>
        <v>0.829697098072442</v>
      </c>
      <c r="F1216" s="1">
        <f t="shared" si="1354"/>
        <v>0.832564962279967</v>
      </c>
      <c r="I1216" s="1">
        <f t="shared" si="1355"/>
        <v>0.813617438158217</v>
      </c>
      <c r="L1216" s="1">
        <f t="shared" si="1356"/>
        <v>0.782147315855181</v>
      </c>
      <c r="O1216" s="1">
        <f t="shared" si="1357"/>
        <v>0.665040650406504</v>
      </c>
      <c r="FS1216" s="1">
        <f t="shared" si="1358"/>
        <v>0.828722002635046</v>
      </c>
      <c r="FV1216" s="1">
        <f t="shared" si="1359"/>
        <v>0.833583529916363</v>
      </c>
      <c r="FY1216" s="1">
        <f t="shared" si="1360"/>
        <v>0.813295975547631</v>
      </c>
      <c r="GB1216" s="1">
        <f t="shared" si="1361"/>
        <v>0.784963364128703</v>
      </c>
      <c r="GE1216" s="1">
        <f t="shared" si="1362"/>
        <v>0.661740558292282</v>
      </c>
      <c r="MI1216" s="1">
        <f t="shared" si="1363"/>
        <v>0.833435897435897</v>
      </c>
      <c r="ML1216" s="1">
        <f t="shared" si="1364"/>
        <v>0.837209302325581</v>
      </c>
      <c r="MO1216" s="1">
        <f t="shared" ref="MO1216:MU1216" si="1403">MO421</f>
        <v>0.817372473532243</v>
      </c>
      <c r="MP1216" s="1">
        <f t="shared" si="1403"/>
        <v>0</v>
      </c>
      <c r="MQ1216" s="1">
        <f t="shared" si="1403"/>
        <v>0</v>
      </c>
      <c r="MR1216" s="1">
        <f t="shared" si="1403"/>
        <v>0.788829380260138</v>
      </c>
      <c r="MS1216" s="1">
        <f t="shared" si="1403"/>
        <v>0</v>
      </c>
      <c r="MT1216" s="1">
        <f t="shared" si="1403"/>
        <v>0</v>
      </c>
      <c r="MU1216" s="1">
        <f t="shared" si="1403"/>
        <v>0.707135250266241</v>
      </c>
      <c r="SY1216" s="1">
        <f t="shared" ref="SY1216:TK1216" si="1404">SY421</f>
        <v>0.834843058773963</v>
      </c>
      <c r="SZ1216" s="1">
        <f t="shared" si="1404"/>
        <v>0</v>
      </c>
      <c r="TA1216" s="1">
        <f t="shared" si="1404"/>
        <v>0</v>
      </c>
      <c r="TB1216" s="1">
        <f t="shared" si="1404"/>
        <v>0.837688852592895</v>
      </c>
      <c r="TC1216" s="1">
        <f t="shared" si="1404"/>
        <v>0</v>
      </c>
      <c r="TD1216" s="1">
        <f t="shared" si="1404"/>
        <v>0</v>
      </c>
      <c r="TE1216" s="1">
        <f t="shared" si="1404"/>
        <v>0.817800788954635</v>
      </c>
      <c r="TF1216" s="1">
        <f t="shared" si="1404"/>
        <v>0</v>
      </c>
      <c r="TG1216" s="1">
        <f t="shared" si="1404"/>
        <v>0</v>
      </c>
      <c r="TH1216" s="1">
        <f t="shared" si="1404"/>
        <v>0.786158631415241</v>
      </c>
      <c r="TI1216" s="1">
        <f t="shared" si="1404"/>
        <v>0</v>
      </c>
      <c r="TJ1216" s="1">
        <f t="shared" si="1404"/>
        <v>0</v>
      </c>
      <c r="TK1216" s="1">
        <f t="shared" si="1404"/>
        <v>0.708379888268156</v>
      </c>
    </row>
    <row r="1217" spans="2:531">
      <c r="B1217" s="1" t="s">
        <v>135</v>
      </c>
      <c r="C1217" s="1">
        <f t="shared" si="1353"/>
        <v>0.830670263540153</v>
      </c>
      <c r="F1217" s="1">
        <f t="shared" si="1354"/>
        <v>0.833196215549157</v>
      </c>
      <c r="I1217" s="1">
        <f t="shared" si="1355"/>
        <v>0.812887828162291</v>
      </c>
      <c r="L1217" s="1">
        <f t="shared" si="1356"/>
        <v>0.779628443305573</v>
      </c>
      <c r="O1217" s="1">
        <f t="shared" si="1357"/>
        <v>0.665499124343257</v>
      </c>
      <c r="FS1217" s="1">
        <f t="shared" si="1358"/>
        <v>0.829532875802524</v>
      </c>
      <c r="FV1217" s="1">
        <f t="shared" si="1359"/>
        <v>0.832273112807464</v>
      </c>
      <c r="FY1217" s="1">
        <f t="shared" si="1360"/>
        <v>0.814384577360356</v>
      </c>
      <c r="GB1217" s="1">
        <f t="shared" si="1361"/>
        <v>0.78236914600551</v>
      </c>
      <c r="GE1217" s="1">
        <f t="shared" si="1362"/>
        <v>0.668965517241379</v>
      </c>
      <c r="MI1217" s="1">
        <f t="shared" si="1363"/>
        <v>0.834532374100719</v>
      </c>
      <c r="ML1217" s="1">
        <f t="shared" si="1364"/>
        <v>0.83628144654088</v>
      </c>
      <c r="MO1217" s="1">
        <f t="shared" ref="MO1217:MU1217" si="1405">MO422</f>
        <v>0.817443249701314</v>
      </c>
      <c r="MP1217" s="1">
        <f t="shared" si="1405"/>
        <v>0</v>
      </c>
      <c r="MQ1217" s="1">
        <f t="shared" si="1405"/>
        <v>0</v>
      </c>
      <c r="MR1217" s="1">
        <f t="shared" si="1405"/>
        <v>0.782954135066811</v>
      </c>
      <c r="MS1217" s="1">
        <f t="shared" si="1405"/>
        <v>0</v>
      </c>
      <c r="MT1217" s="1">
        <f t="shared" si="1405"/>
        <v>0</v>
      </c>
      <c r="MU1217" s="1">
        <f t="shared" si="1405"/>
        <v>0.704772475027747</v>
      </c>
      <c r="SY1217" s="1">
        <f t="shared" ref="SY1217:TK1217" si="1406">SY422</f>
        <v>0.836320956039266</v>
      </c>
      <c r="SZ1217" s="1">
        <f t="shared" si="1406"/>
        <v>0</v>
      </c>
      <c r="TA1217" s="1">
        <f t="shared" si="1406"/>
        <v>0</v>
      </c>
      <c r="TB1217" s="1">
        <f t="shared" si="1406"/>
        <v>0.83661457276233</v>
      </c>
      <c r="TC1217" s="1">
        <f t="shared" si="1406"/>
        <v>0</v>
      </c>
      <c r="TD1217" s="1">
        <f t="shared" si="1406"/>
        <v>0</v>
      </c>
      <c r="TE1217" s="1">
        <f t="shared" si="1406"/>
        <v>0.81615807903952</v>
      </c>
      <c r="TF1217" s="1">
        <f t="shared" si="1406"/>
        <v>0</v>
      </c>
      <c r="TG1217" s="1">
        <f t="shared" si="1406"/>
        <v>0</v>
      </c>
      <c r="TH1217" s="1">
        <f t="shared" si="1406"/>
        <v>0.789811320754717</v>
      </c>
      <c r="TI1217" s="1">
        <f t="shared" si="1406"/>
        <v>0</v>
      </c>
      <c r="TJ1217" s="1">
        <f t="shared" si="1406"/>
        <v>0</v>
      </c>
      <c r="TK1217" s="1">
        <f t="shared" si="1406"/>
        <v>0.705744431418523</v>
      </c>
    </row>
    <row r="1218" spans="2:531">
      <c r="B1218" s="1" t="s">
        <v>135</v>
      </c>
      <c r="C1218" s="1">
        <f t="shared" si="1353"/>
        <v>0.827903091060986</v>
      </c>
      <c r="F1218" s="1">
        <f t="shared" si="1354"/>
        <v>0.831419196062346</v>
      </c>
      <c r="I1218" s="1">
        <f t="shared" si="1355"/>
        <v>0.810142393205096</v>
      </c>
      <c r="L1218" s="1">
        <f t="shared" si="1356"/>
        <v>0.780323861900397</v>
      </c>
      <c r="O1218" s="1">
        <f t="shared" si="1357"/>
        <v>0.667883211678832</v>
      </c>
      <c r="FS1218" s="1">
        <f t="shared" si="1358"/>
        <v>0.803159973666886</v>
      </c>
      <c r="FV1218" s="1">
        <f t="shared" si="1359"/>
        <v>0.833581930534839</v>
      </c>
      <c r="FY1218" s="1">
        <f t="shared" si="1360"/>
        <v>0.812612612612613</v>
      </c>
      <c r="GB1218" s="1">
        <f t="shared" si="1361"/>
        <v>0.783338714885373</v>
      </c>
      <c r="GE1218" s="1">
        <f t="shared" si="1362"/>
        <v>0.669565217391304</v>
      </c>
      <c r="MI1218" s="1">
        <f t="shared" si="1363"/>
        <v>0.83505367464905</v>
      </c>
      <c r="ML1218" s="1">
        <f t="shared" si="1364"/>
        <v>0.837140606538007</v>
      </c>
      <c r="MO1218" s="1">
        <f t="shared" ref="MO1218:MU1218" si="1407">MO423</f>
        <v>0.816579323487375</v>
      </c>
      <c r="MP1218" s="1">
        <f t="shared" si="1407"/>
        <v>0</v>
      </c>
      <c r="MQ1218" s="1">
        <f t="shared" si="1407"/>
        <v>0</v>
      </c>
      <c r="MR1218" s="1">
        <f t="shared" si="1407"/>
        <v>0.786811539902585</v>
      </c>
      <c r="MS1218" s="1">
        <f t="shared" si="1407"/>
        <v>0</v>
      </c>
      <c r="MT1218" s="1">
        <f t="shared" si="1407"/>
        <v>0</v>
      </c>
      <c r="MU1218" s="1">
        <f t="shared" si="1407"/>
        <v>0.708515283842795</v>
      </c>
      <c r="SY1218" s="1">
        <f t="shared" ref="SY1218:TK1218" si="1408">SY423</f>
        <v>0.835301560522986</v>
      </c>
      <c r="SZ1218" s="1">
        <f t="shared" si="1408"/>
        <v>0</v>
      </c>
      <c r="TA1218" s="1">
        <f t="shared" si="1408"/>
        <v>0</v>
      </c>
      <c r="TB1218" s="1">
        <f t="shared" si="1408"/>
        <v>0.838145587637251</v>
      </c>
      <c r="TC1218" s="1">
        <f t="shared" si="1408"/>
        <v>0</v>
      </c>
      <c r="TD1218" s="1">
        <f t="shared" si="1408"/>
        <v>0</v>
      </c>
      <c r="TE1218" s="1">
        <f t="shared" si="1408"/>
        <v>0.818000994530085</v>
      </c>
      <c r="TF1218" s="1">
        <f t="shared" si="1408"/>
        <v>0</v>
      </c>
      <c r="TG1218" s="1">
        <f t="shared" si="1408"/>
        <v>0</v>
      </c>
      <c r="TH1218" s="1">
        <f t="shared" si="1408"/>
        <v>0.790479906359735</v>
      </c>
      <c r="TI1218" s="1">
        <f t="shared" si="1408"/>
        <v>0</v>
      </c>
      <c r="TJ1218" s="1">
        <f t="shared" si="1408"/>
        <v>0</v>
      </c>
      <c r="TK1218" s="1">
        <f t="shared" si="1408"/>
        <v>0.707428571428571</v>
      </c>
    </row>
    <row r="1219" spans="2:531">
      <c r="B1219" s="1" t="s">
        <v>136</v>
      </c>
      <c r="C1219" s="1">
        <f t="shared" si="1353"/>
        <v>0.83763987792472</v>
      </c>
      <c r="F1219" s="1">
        <f t="shared" si="1354"/>
        <v>0.839828606406856</v>
      </c>
      <c r="I1219" s="1">
        <f t="shared" si="1355"/>
        <v>0.819517795637199</v>
      </c>
      <c r="L1219" s="1">
        <f t="shared" si="1356"/>
        <v>0.754202465446395</v>
      </c>
      <c r="O1219" s="1">
        <f t="shared" si="1357"/>
        <v>0.601941747572815</v>
      </c>
      <c r="FS1219" s="1">
        <f t="shared" si="1358"/>
        <v>0.838444124305413</v>
      </c>
      <c r="FV1219" s="1">
        <f t="shared" si="1359"/>
        <v>0.838961587167581</v>
      </c>
      <c r="FY1219" s="1">
        <f t="shared" si="1360"/>
        <v>0.822103732428502</v>
      </c>
      <c r="GB1219" s="1">
        <f t="shared" si="1361"/>
        <v>0.752725856697819</v>
      </c>
      <c r="GE1219" s="1">
        <f t="shared" si="1362"/>
        <v>0.608938547486033</v>
      </c>
      <c r="MI1219" s="1">
        <f t="shared" si="1363"/>
        <v>0.839156626506024</v>
      </c>
      <c r="ML1219" s="1">
        <f t="shared" si="1364"/>
        <v>0.840882694541231</v>
      </c>
      <c r="MO1219" s="1">
        <f t="shared" ref="MO1219:MU1219" si="1409">MO424</f>
        <v>0.829674139126416</v>
      </c>
      <c r="MP1219" s="1">
        <f t="shared" si="1409"/>
        <v>0</v>
      </c>
      <c r="MQ1219" s="1">
        <f t="shared" si="1409"/>
        <v>0</v>
      </c>
      <c r="MR1219" s="1">
        <f t="shared" si="1409"/>
        <v>0.770629370629371</v>
      </c>
      <c r="MS1219" s="1">
        <f t="shared" si="1409"/>
        <v>0</v>
      </c>
      <c r="MT1219" s="1">
        <f t="shared" si="1409"/>
        <v>0</v>
      </c>
      <c r="MU1219" s="1">
        <f t="shared" si="1409"/>
        <v>0.643072289156627</v>
      </c>
      <c r="SY1219" s="1">
        <f t="shared" ref="SY1219:TK1219" si="1410">SY424</f>
        <v>0.839503661513426</v>
      </c>
      <c r="SZ1219" s="1">
        <f t="shared" si="1410"/>
        <v>0</v>
      </c>
      <c r="TA1219" s="1">
        <f t="shared" si="1410"/>
        <v>0</v>
      </c>
      <c r="TB1219" s="1">
        <f t="shared" si="1410"/>
        <v>0.841285685765622</v>
      </c>
      <c r="TC1219" s="1">
        <f t="shared" si="1410"/>
        <v>0</v>
      </c>
      <c r="TD1219" s="1">
        <f t="shared" si="1410"/>
        <v>0</v>
      </c>
      <c r="TE1219" s="1">
        <f t="shared" si="1410"/>
        <v>0.830520560969812</v>
      </c>
      <c r="TF1219" s="1">
        <f t="shared" si="1410"/>
        <v>0</v>
      </c>
      <c r="TG1219" s="1">
        <f t="shared" si="1410"/>
        <v>0</v>
      </c>
      <c r="TH1219" s="1">
        <f t="shared" si="1410"/>
        <v>0.780192376202351</v>
      </c>
      <c r="TI1219" s="1">
        <f t="shared" si="1410"/>
        <v>0</v>
      </c>
      <c r="TJ1219" s="1">
        <f t="shared" si="1410"/>
        <v>0</v>
      </c>
      <c r="TK1219" s="1">
        <f t="shared" si="1410"/>
        <v>0.647058823529412</v>
      </c>
    </row>
    <row r="1220" spans="2:531">
      <c r="B1220" s="1" t="s">
        <v>136</v>
      </c>
      <c r="C1220" s="1">
        <f t="shared" si="1353"/>
        <v>0.838805970149254</v>
      </c>
      <c r="F1220" s="1">
        <f t="shared" si="1354"/>
        <v>0.839571110661542</v>
      </c>
      <c r="I1220" s="1">
        <f t="shared" si="1355"/>
        <v>0.821797752808989</v>
      </c>
      <c r="L1220" s="1">
        <f t="shared" si="1356"/>
        <v>0.754200859710825</v>
      </c>
      <c r="O1220" s="1">
        <f t="shared" si="1357"/>
        <v>0.607072691552063</v>
      </c>
      <c r="FS1220" s="1">
        <f t="shared" si="1358"/>
        <v>0.83752299202943</v>
      </c>
      <c r="FV1220" s="1">
        <f t="shared" si="1359"/>
        <v>0.83979057591623</v>
      </c>
      <c r="FY1220" s="1">
        <f t="shared" si="1360"/>
        <v>0.819606925596631</v>
      </c>
      <c r="GB1220" s="1">
        <f t="shared" si="1361"/>
        <v>0.750302053966975</v>
      </c>
      <c r="GE1220" s="1">
        <f t="shared" si="1362"/>
        <v>0.607210626185958</v>
      </c>
      <c r="MI1220" s="1">
        <f t="shared" si="1363"/>
        <v>0.840056474384833</v>
      </c>
      <c r="ML1220" s="1">
        <f t="shared" si="1364"/>
        <v>0.840974486859774</v>
      </c>
      <c r="MO1220" s="1">
        <f t="shared" ref="MO1220:MU1220" si="1411">MO425</f>
        <v>0.831104855735398</v>
      </c>
      <c r="MP1220" s="1">
        <f t="shared" si="1411"/>
        <v>0</v>
      </c>
      <c r="MQ1220" s="1">
        <f t="shared" si="1411"/>
        <v>0</v>
      </c>
      <c r="MR1220" s="1">
        <f t="shared" si="1411"/>
        <v>0.777620396600567</v>
      </c>
      <c r="MS1220" s="1">
        <f t="shared" si="1411"/>
        <v>0</v>
      </c>
      <c r="MT1220" s="1">
        <f t="shared" si="1411"/>
        <v>0</v>
      </c>
      <c r="MU1220" s="1">
        <f t="shared" si="1411"/>
        <v>0.649331352154532</v>
      </c>
      <c r="SY1220" s="1">
        <f t="shared" ref="SY1220:TK1220" si="1412">SY425</f>
        <v>0.840239125953412</v>
      </c>
      <c r="SZ1220" s="1">
        <f t="shared" si="1412"/>
        <v>0</v>
      </c>
      <c r="TA1220" s="1">
        <f t="shared" si="1412"/>
        <v>0</v>
      </c>
      <c r="TB1220" s="1">
        <f t="shared" si="1412"/>
        <v>0.841463414634146</v>
      </c>
      <c r="TC1220" s="1">
        <f t="shared" si="1412"/>
        <v>0</v>
      </c>
      <c r="TD1220" s="1">
        <f t="shared" si="1412"/>
        <v>0</v>
      </c>
      <c r="TE1220" s="1">
        <f t="shared" si="1412"/>
        <v>0.830806257521059</v>
      </c>
      <c r="TF1220" s="1">
        <f t="shared" si="1412"/>
        <v>0</v>
      </c>
      <c r="TG1220" s="1">
        <f t="shared" si="1412"/>
        <v>0</v>
      </c>
      <c r="TH1220" s="1">
        <f t="shared" si="1412"/>
        <v>0.781765972720747</v>
      </c>
      <c r="TI1220" s="1">
        <f t="shared" si="1412"/>
        <v>0</v>
      </c>
      <c r="TJ1220" s="1">
        <f t="shared" si="1412"/>
        <v>0</v>
      </c>
      <c r="TK1220" s="1">
        <f t="shared" si="1412"/>
        <v>0.644144144144144</v>
      </c>
    </row>
    <row r="1221" spans="2:531">
      <c r="B1221" s="1" t="s">
        <v>136</v>
      </c>
      <c r="C1221" s="1">
        <f t="shared" si="1353"/>
        <v>0.837980867087319</v>
      </c>
      <c r="F1221" s="1">
        <f t="shared" si="1354"/>
        <v>0.839828606406856</v>
      </c>
      <c r="I1221" s="1">
        <f t="shared" si="1355"/>
        <v>0.820093457943925</v>
      </c>
      <c r="L1221" s="1">
        <f t="shared" si="1356"/>
        <v>0.752920353982301</v>
      </c>
      <c r="O1221" s="1">
        <f t="shared" si="1357"/>
        <v>0.606854838709677</v>
      </c>
      <c r="FS1221" s="1">
        <f t="shared" si="1358"/>
        <v>0.83722854188211</v>
      </c>
      <c r="FV1221" s="1">
        <f t="shared" si="1359"/>
        <v>0.840447575631993</v>
      </c>
      <c r="FY1221" s="1">
        <f t="shared" si="1360"/>
        <v>0.821316614420063</v>
      </c>
      <c r="GB1221" s="1">
        <f t="shared" si="1361"/>
        <v>0.754868270332188</v>
      </c>
      <c r="GE1221" s="1">
        <f t="shared" si="1362"/>
        <v>0.601145038167939</v>
      </c>
      <c r="MI1221" s="1">
        <f t="shared" si="1363"/>
        <v>0.840339531123686</v>
      </c>
      <c r="ML1221" s="1">
        <f t="shared" si="1364"/>
        <v>0.841026623252251</v>
      </c>
      <c r="MO1221" s="1">
        <f t="shared" ref="MO1221:MU1221" si="1413">MO426</f>
        <v>0.831057625549641</v>
      </c>
      <c r="MP1221" s="1">
        <f t="shared" si="1413"/>
        <v>0</v>
      </c>
      <c r="MQ1221" s="1">
        <f t="shared" si="1413"/>
        <v>0</v>
      </c>
      <c r="MR1221" s="1">
        <f t="shared" si="1413"/>
        <v>0.776599634369287</v>
      </c>
      <c r="MS1221" s="1">
        <f t="shared" si="1413"/>
        <v>0</v>
      </c>
      <c r="MT1221" s="1">
        <f t="shared" si="1413"/>
        <v>0</v>
      </c>
      <c r="MU1221" s="1">
        <f t="shared" si="1413"/>
        <v>0.643730886850153</v>
      </c>
      <c r="SY1221" s="1">
        <f t="shared" ref="SY1221:TK1221" si="1414">SY426</f>
        <v>0.839516294322607</v>
      </c>
      <c r="SZ1221" s="1">
        <f t="shared" si="1414"/>
        <v>0</v>
      </c>
      <c r="TA1221" s="1">
        <f t="shared" si="1414"/>
        <v>0</v>
      </c>
      <c r="TB1221" s="1">
        <f t="shared" si="1414"/>
        <v>0.840150913423352</v>
      </c>
      <c r="TC1221" s="1">
        <f t="shared" si="1414"/>
        <v>0</v>
      </c>
      <c r="TD1221" s="1">
        <f t="shared" si="1414"/>
        <v>0</v>
      </c>
      <c r="TE1221" s="1">
        <f t="shared" si="1414"/>
        <v>0.829380445304937</v>
      </c>
      <c r="TF1221" s="1">
        <f t="shared" si="1414"/>
        <v>0</v>
      </c>
      <c r="TG1221" s="1">
        <f t="shared" si="1414"/>
        <v>0</v>
      </c>
      <c r="TH1221" s="1">
        <f t="shared" si="1414"/>
        <v>0.779474431818182</v>
      </c>
      <c r="TI1221" s="1">
        <f t="shared" si="1414"/>
        <v>0</v>
      </c>
      <c r="TJ1221" s="1">
        <f t="shared" si="1414"/>
        <v>0</v>
      </c>
      <c r="TK1221" s="1">
        <f t="shared" si="1414"/>
        <v>0.65028901734104</v>
      </c>
    </row>
    <row r="1222" spans="2:531">
      <c r="B1222" s="1" t="s">
        <v>137</v>
      </c>
      <c r="C1222" s="1">
        <f t="shared" si="1353"/>
        <v>0.830732553099263</v>
      </c>
      <c r="F1222" s="1">
        <f t="shared" si="1354"/>
        <v>0.831585570469799</v>
      </c>
      <c r="I1222" s="1">
        <f t="shared" si="1355"/>
        <v>0.816035415641909</v>
      </c>
      <c r="L1222" s="1">
        <f t="shared" si="1356"/>
        <v>0.783661119515885</v>
      </c>
      <c r="O1222" s="1">
        <f t="shared" si="1357"/>
        <v>0.690909090909091</v>
      </c>
      <c r="FS1222" s="1">
        <f t="shared" si="1358"/>
        <v>0.830596175478065</v>
      </c>
      <c r="FV1222" s="1">
        <f t="shared" si="1359"/>
        <v>0.832269425489764</v>
      </c>
      <c r="FY1222" s="1">
        <f t="shared" si="1360"/>
        <v>0.81838905775076</v>
      </c>
      <c r="GB1222" s="1">
        <f t="shared" si="1361"/>
        <v>0.781950333131435</v>
      </c>
      <c r="GE1222" s="1">
        <f t="shared" si="1362"/>
        <v>0.692307692307692</v>
      </c>
      <c r="MI1222" s="1">
        <f t="shared" si="1363"/>
        <v>0.834281072298944</v>
      </c>
      <c r="ML1222" s="1">
        <f t="shared" si="1364"/>
        <v>0.837296868806976</v>
      </c>
      <c r="MO1222" s="1">
        <f t="shared" ref="MO1222:MU1222" si="1415">MO427</f>
        <v>0.821190530912434</v>
      </c>
      <c r="MP1222" s="1">
        <f t="shared" si="1415"/>
        <v>0</v>
      </c>
      <c r="MQ1222" s="1">
        <f t="shared" si="1415"/>
        <v>0</v>
      </c>
      <c r="MR1222" s="1">
        <f t="shared" si="1415"/>
        <v>0.786278849193803</v>
      </c>
      <c r="MS1222" s="1">
        <f t="shared" si="1415"/>
        <v>0</v>
      </c>
      <c r="MT1222" s="1">
        <f t="shared" si="1415"/>
        <v>0</v>
      </c>
      <c r="MU1222" s="1">
        <f t="shared" si="1415"/>
        <v>0.700205338809035</v>
      </c>
      <c r="SY1222" s="1">
        <f t="shared" ref="SY1222:TK1222" si="1416">SY427</f>
        <v>0.835857552189931</v>
      </c>
      <c r="SZ1222" s="1">
        <f t="shared" si="1416"/>
        <v>0</v>
      </c>
      <c r="TA1222" s="1">
        <f t="shared" si="1416"/>
        <v>0</v>
      </c>
      <c r="TB1222" s="1">
        <f t="shared" si="1416"/>
        <v>0.836032793441312</v>
      </c>
      <c r="TC1222" s="1">
        <f t="shared" si="1416"/>
        <v>0</v>
      </c>
      <c r="TD1222" s="1">
        <f t="shared" si="1416"/>
        <v>0</v>
      </c>
      <c r="TE1222" s="1">
        <f t="shared" si="1416"/>
        <v>0.820881670533643</v>
      </c>
      <c r="TF1222" s="1">
        <f t="shared" si="1416"/>
        <v>0</v>
      </c>
      <c r="TG1222" s="1">
        <f t="shared" si="1416"/>
        <v>0</v>
      </c>
      <c r="TH1222" s="1">
        <f t="shared" si="1416"/>
        <v>0.786472148541114</v>
      </c>
      <c r="TI1222" s="1">
        <f t="shared" si="1416"/>
        <v>0</v>
      </c>
      <c r="TJ1222" s="1">
        <f t="shared" si="1416"/>
        <v>0</v>
      </c>
      <c r="TK1222" s="1">
        <f t="shared" si="1416"/>
        <v>0.705338809034908</v>
      </c>
    </row>
    <row r="1223" spans="2:531">
      <c r="B1223" s="1" t="s">
        <v>137</v>
      </c>
      <c r="C1223" s="1">
        <f t="shared" si="1353"/>
        <v>0.830785562632696</v>
      </c>
      <c r="F1223" s="1">
        <f t="shared" si="1354"/>
        <v>0.833860425890786</v>
      </c>
      <c r="I1223" s="1">
        <f t="shared" si="1355"/>
        <v>0.817890586495811</v>
      </c>
      <c r="L1223" s="1">
        <f t="shared" si="1356"/>
        <v>0.78656853725851</v>
      </c>
      <c r="O1223" s="1">
        <f t="shared" si="1357"/>
        <v>0.69311377245509</v>
      </c>
      <c r="FS1223" s="1">
        <f t="shared" si="1358"/>
        <v>0.830595026642984</v>
      </c>
      <c r="FV1223" s="1">
        <f t="shared" si="1359"/>
        <v>0.831603977518374</v>
      </c>
      <c r="FY1223" s="1">
        <f t="shared" si="1360"/>
        <v>0.814432989690722</v>
      </c>
      <c r="GB1223" s="1">
        <f t="shared" si="1361"/>
        <v>0.784129959387691</v>
      </c>
      <c r="GE1223" s="1">
        <f t="shared" si="1362"/>
        <v>0.688821752265861</v>
      </c>
      <c r="MI1223" s="1">
        <f t="shared" si="1363"/>
        <v>0.835738971335637</v>
      </c>
      <c r="ML1223" s="1">
        <f t="shared" si="1364"/>
        <v>0.836852589641434</v>
      </c>
      <c r="MO1223" s="1">
        <f t="shared" ref="MO1223:MU1223" si="1417">MO428</f>
        <v>0.822098679638638</v>
      </c>
      <c r="MP1223" s="1">
        <f t="shared" si="1417"/>
        <v>0</v>
      </c>
      <c r="MQ1223" s="1">
        <f t="shared" si="1417"/>
        <v>0</v>
      </c>
      <c r="MR1223" s="1">
        <f t="shared" si="1417"/>
        <v>0.789072426937738</v>
      </c>
      <c r="MS1223" s="1">
        <f t="shared" si="1417"/>
        <v>0</v>
      </c>
      <c r="MT1223" s="1">
        <f t="shared" si="1417"/>
        <v>0</v>
      </c>
      <c r="MU1223" s="1">
        <f t="shared" si="1417"/>
        <v>0.703406813627255</v>
      </c>
      <c r="SY1223" s="1">
        <f t="shared" ref="SY1223:TK1223" si="1418">SY428</f>
        <v>0.835873146622735</v>
      </c>
      <c r="SZ1223" s="1">
        <f t="shared" si="1418"/>
        <v>0</v>
      </c>
      <c r="TA1223" s="1">
        <f t="shared" si="1418"/>
        <v>0</v>
      </c>
      <c r="TB1223" s="1">
        <f t="shared" si="1418"/>
        <v>0.837576475231893</v>
      </c>
      <c r="TC1223" s="1">
        <f t="shared" si="1418"/>
        <v>0</v>
      </c>
      <c r="TD1223" s="1">
        <f t="shared" si="1418"/>
        <v>0</v>
      </c>
      <c r="TE1223" s="1">
        <f t="shared" si="1418"/>
        <v>0.819351873132613</v>
      </c>
      <c r="TF1223" s="1">
        <f t="shared" si="1418"/>
        <v>0</v>
      </c>
      <c r="TG1223" s="1">
        <f t="shared" si="1418"/>
        <v>0</v>
      </c>
      <c r="TH1223" s="1">
        <f t="shared" si="1418"/>
        <v>0.787417218543046</v>
      </c>
      <c r="TI1223" s="1">
        <f t="shared" si="1418"/>
        <v>0</v>
      </c>
      <c r="TJ1223" s="1">
        <f t="shared" si="1418"/>
        <v>0</v>
      </c>
      <c r="TK1223" s="1">
        <f t="shared" si="1418"/>
        <v>0.707955689828802</v>
      </c>
    </row>
    <row r="1224" spans="2:531">
      <c r="B1224" s="1" t="s">
        <v>137</v>
      </c>
      <c r="C1224" s="1">
        <f t="shared" si="1353"/>
        <v>0.829336188436831</v>
      </c>
      <c r="F1224" s="1">
        <f t="shared" si="1354"/>
        <v>0.832106038291605</v>
      </c>
      <c r="I1224" s="1">
        <f t="shared" si="1355"/>
        <v>0.814345991561181</v>
      </c>
      <c r="L1224" s="1">
        <f t="shared" si="1356"/>
        <v>0.781024009256581</v>
      </c>
      <c r="O1224" s="1">
        <f t="shared" si="1357"/>
        <v>0.688922610015175</v>
      </c>
      <c r="FS1224" s="1">
        <f t="shared" si="1358"/>
        <v>0.829555555555555</v>
      </c>
      <c r="FV1224" s="1">
        <f t="shared" si="1359"/>
        <v>0.833151581243184</v>
      </c>
      <c r="FY1224" s="1">
        <f t="shared" si="1360"/>
        <v>0.815881763527054</v>
      </c>
      <c r="GB1224" s="1">
        <f t="shared" si="1361"/>
        <v>0.782230506368437</v>
      </c>
      <c r="GE1224" s="1">
        <f t="shared" si="1362"/>
        <v>0.69218989280245</v>
      </c>
      <c r="MI1224" s="1">
        <f t="shared" si="1363"/>
        <v>0.834015554645927</v>
      </c>
      <c r="ML1224" s="1">
        <f t="shared" si="1364"/>
        <v>0.836446740858506</v>
      </c>
      <c r="MO1224" s="1">
        <f t="shared" ref="MO1224:MU1224" si="1419">MO429</f>
        <v>0.820059674087675</v>
      </c>
      <c r="MP1224" s="1">
        <f t="shared" si="1419"/>
        <v>0</v>
      </c>
      <c r="MQ1224" s="1">
        <f t="shared" si="1419"/>
        <v>0</v>
      </c>
      <c r="MR1224" s="1">
        <f t="shared" si="1419"/>
        <v>0.785254346426272</v>
      </c>
      <c r="MS1224" s="1">
        <f t="shared" si="1419"/>
        <v>0</v>
      </c>
      <c r="MT1224" s="1">
        <f t="shared" si="1419"/>
        <v>0</v>
      </c>
      <c r="MU1224" s="1">
        <f t="shared" si="1419"/>
        <v>0.709547738693467</v>
      </c>
      <c r="SY1224" s="1">
        <f t="shared" ref="SY1224:TK1224" si="1420">SY429</f>
        <v>0.834018077239113</v>
      </c>
      <c r="SZ1224" s="1">
        <f t="shared" si="1420"/>
        <v>0</v>
      </c>
      <c r="TA1224" s="1">
        <f t="shared" si="1420"/>
        <v>0</v>
      </c>
      <c r="TB1224" s="1">
        <f t="shared" si="1420"/>
        <v>0.836552144744867</v>
      </c>
      <c r="TC1224" s="1">
        <f t="shared" si="1420"/>
        <v>0</v>
      </c>
      <c r="TD1224" s="1">
        <f t="shared" si="1420"/>
        <v>0</v>
      </c>
      <c r="TE1224" s="1">
        <f t="shared" si="1420"/>
        <v>0.820719889247808</v>
      </c>
      <c r="TF1224" s="1">
        <f t="shared" si="1420"/>
        <v>0</v>
      </c>
      <c r="TG1224" s="1">
        <f t="shared" si="1420"/>
        <v>0</v>
      </c>
      <c r="TH1224" s="1">
        <f t="shared" si="1420"/>
        <v>0.788474810213941</v>
      </c>
      <c r="TI1224" s="1">
        <f t="shared" si="1420"/>
        <v>0</v>
      </c>
      <c r="TJ1224" s="1">
        <f t="shared" si="1420"/>
        <v>0</v>
      </c>
      <c r="TK1224" s="1">
        <f t="shared" si="1420"/>
        <v>0.703815261044177</v>
      </c>
    </row>
    <row r="1225" spans="2:531">
      <c r="B1225" s="1" t="s">
        <v>138</v>
      </c>
      <c r="C1225" s="1">
        <f t="shared" si="1353"/>
        <v>0.828927573608425</v>
      </c>
      <c r="F1225" s="1">
        <f t="shared" si="1354"/>
        <v>0.831787521079258</v>
      </c>
      <c r="I1225" s="1">
        <f t="shared" si="1355"/>
        <v>0.815214662314838</v>
      </c>
      <c r="L1225" s="1">
        <f t="shared" si="1356"/>
        <v>0.782802547770701</v>
      </c>
      <c r="O1225" s="1">
        <f t="shared" si="1357"/>
        <v>0.665016501650165</v>
      </c>
      <c r="FS1225" s="1">
        <f t="shared" si="1358"/>
        <v>0.82953819961694</v>
      </c>
      <c r="FV1225" s="1">
        <f t="shared" si="1359"/>
        <v>0.831860269360269</v>
      </c>
      <c r="FY1225" s="1">
        <f t="shared" si="1360"/>
        <v>0.815260058881256</v>
      </c>
      <c r="GB1225" s="1">
        <f t="shared" si="1361"/>
        <v>0.780986372485399</v>
      </c>
      <c r="GE1225" s="1">
        <f t="shared" si="1362"/>
        <v>0.668261562998405</v>
      </c>
      <c r="MI1225" s="1">
        <f t="shared" si="1363"/>
        <v>0.834042553191489</v>
      </c>
      <c r="ML1225" s="1">
        <f t="shared" si="1364"/>
        <v>0.836967393478696</v>
      </c>
      <c r="MO1225" s="1">
        <f t="shared" ref="MO1225:MU1225" si="1421">MO430</f>
        <v>0.817926515328809</v>
      </c>
      <c r="MP1225" s="1">
        <f t="shared" si="1421"/>
        <v>0</v>
      </c>
      <c r="MQ1225" s="1">
        <f t="shared" si="1421"/>
        <v>0</v>
      </c>
      <c r="MR1225" s="1">
        <f t="shared" si="1421"/>
        <v>0.788897280966767</v>
      </c>
      <c r="MS1225" s="1">
        <f t="shared" si="1421"/>
        <v>0</v>
      </c>
      <c r="MT1225" s="1">
        <f t="shared" si="1421"/>
        <v>0</v>
      </c>
      <c r="MU1225" s="1">
        <f t="shared" si="1421"/>
        <v>0.702793296089385</v>
      </c>
      <c r="SY1225" s="1">
        <f t="shared" ref="SY1225:TK1225" si="1422">SY430</f>
        <v>0.834007278608977</v>
      </c>
      <c r="SZ1225" s="1">
        <f t="shared" si="1422"/>
        <v>0</v>
      </c>
      <c r="TA1225" s="1">
        <f t="shared" si="1422"/>
        <v>0</v>
      </c>
      <c r="TB1225" s="1">
        <f t="shared" si="1422"/>
        <v>0.835715765485809</v>
      </c>
      <c r="TC1225" s="1">
        <f t="shared" si="1422"/>
        <v>0</v>
      </c>
      <c r="TD1225" s="1">
        <f t="shared" si="1422"/>
        <v>0</v>
      </c>
      <c r="TE1225" s="1">
        <f t="shared" si="1422"/>
        <v>0.817368792657096</v>
      </c>
      <c r="TF1225" s="1">
        <f t="shared" si="1422"/>
        <v>0</v>
      </c>
      <c r="TG1225" s="1">
        <f t="shared" si="1422"/>
        <v>0</v>
      </c>
      <c r="TH1225" s="1">
        <f t="shared" si="1422"/>
        <v>0.788906624102155</v>
      </c>
      <c r="TI1225" s="1">
        <f t="shared" si="1422"/>
        <v>0</v>
      </c>
      <c r="TJ1225" s="1">
        <f t="shared" si="1422"/>
        <v>0</v>
      </c>
      <c r="TK1225" s="1">
        <f t="shared" si="1422"/>
        <v>0.704626334519573</v>
      </c>
    </row>
    <row r="1226" spans="2:531">
      <c r="B1226" s="1" t="s">
        <v>138</v>
      </c>
      <c r="C1226" s="1">
        <f t="shared" si="1353"/>
        <v>0.829076202639421</v>
      </c>
      <c r="F1226" s="1">
        <f t="shared" si="1354"/>
        <v>0.831552482715273</v>
      </c>
      <c r="I1226" s="1">
        <f t="shared" si="1355"/>
        <v>0.816326530612245</v>
      </c>
      <c r="L1226" s="1">
        <f t="shared" si="1356"/>
        <v>0.78363694471077</v>
      </c>
      <c r="O1226" s="1">
        <f t="shared" si="1357"/>
        <v>0.664884135472371</v>
      </c>
      <c r="FS1226" s="1">
        <f t="shared" si="1358"/>
        <v>0.82827425175122</v>
      </c>
      <c r="FV1226" s="1">
        <f t="shared" si="1359"/>
        <v>0.8325888108913</v>
      </c>
      <c r="FY1226" s="1">
        <f t="shared" si="1360"/>
        <v>0.816230883078441</v>
      </c>
      <c r="GB1226" s="1">
        <f t="shared" si="1361"/>
        <v>0.781331592689295</v>
      </c>
      <c r="GE1226" s="1">
        <f t="shared" si="1362"/>
        <v>0.664451827242525</v>
      </c>
      <c r="MI1226" s="1">
        <f t="shared" si="1363"/>
        <v>0.833875559170394</v>
      </c>
      <c r="ML1226" s="1">
        <f t="shared" si="1364"/>
        <v>0.83582995951417</v>
      </c>
      <c r="MO1226" s="1">
        <f t="shared" ref="MO1226:MU1226" si="1423">MO431</f>
        <v>0.818290069064063</v>
      </c>
      <c r="MP1226" s="1">
        <f t="shared" si="1423"/>
        <v>0</v>
      </c>
      <c r="MQ1226" s="1">
        <f t="shared" si="1423"/>
        <v>0</v>
      </c>
      <c r="MR1226" s="1">
        <f t="shared" si="1423"/>
        <v>0.78943367540859</v>
      </c>
      <c r="MS1226" s="1">
        <f t="shared" si="1423"/>
        <v>0</v>
      </c>
      <c r="MT1226" s="1">
        <f t="shared" si="1423"/>
        <v>0</v>
      </c>
      <c r="MU1226" s="1">
        <f t="shared" si="1423"/>
        <v>0.705389221556886</v>
      </c>
      <c r="SY1226" s="1">
        <f t="shared" ref="SY1226:TK1226" si="1424">SY431</f>
        <v>0.832590190514795</v>
      </c>
      <c r="SZ1226" s="1">
        <f t="shared" si="1424"/>
        <v>0</v>
      </c>
      <c r="TA1226" s="1">
        <f t="shared" si="1424"/>
        <v>0</v>
      </c>
      <c r="TB1226" s="1">
        <f t="shared" si="1424"/>
        <v>0.836532377135625</v>
      </c>
      <c r="TC1226" s="1">
        <f t="shared" si="1424"/>
        <v>0</v>
      </c>
      <c r="TD1226" s="1">
        <f t="shared" si="1424"/>
        <v>0</v>
      </c>
      <c r="TE1226" s="1">
        <f t="shared" si="1424"/>
        <v>0.81669776119403</v>
      </c>
      <c r="TF1226" s="1">
        <f t="shared" si="1424"/>
        <v>0</v>
      </c>
      <c r="TG1226" s="1">
        <f t="shared" si="1424"/>
        <v>0</v>
      </c>
      <c r="TH1226" s="1">
        <f t="shared" si="1424"/>
        <v>0.789249806651199</v>
      </c>
      <c r="TI1226" s="1">
        <f t="shared" si="1424"/>
        <v>0</v>
      </c>
      <c r="TJ1226" s="1">
        <f t="shared" si="1424"/>
        <v>0</v>
      </c>
      <c r="TK1226" s="1">
        <f t="shared" si="1424"/>
        <v>0.702898550724638</v>
      </c>
    </row>
    <row r="1227" spans="2:531">
      <c r="B1227" s="1" t="s">
        <v>138</v>
      </c>
      <c r="C1227" s="1">
        <f t="shared" si="1353"/>
        <v>0.83064857990674</v>
      </c>
      <c r="F1227" s="1">
        <f t="shared" si="1354"/>
        <v>0.828049548603821</v>
      </c>
      <c r="I1227" s="1">
        <f t="shared" si="1355"/>
        <v>0.816422723889854</v>
      </c>
      <c r="L1227" s="1">
        <f t="shared" si="1356"/>
        <v>0.783371224423514</v>
      </c>
      <c r="O1227" s="1">
        <f t="shared" si="1357"/>
        <v>0.665529010238908</v>
      </c>
      <c r="FS1227" s="1">
        <f t="shared" si="1358"/>
        <v>0.829164900381518</v>
      </c>
      <c r="FV1227" s="1">
        <f t="shared" si="1359"/>
        <v>0.829732620320856</v>
      </c>
      <c r="FY1227" s="1">
        <f t="shared" si="1360"/>
        <v>0.814435564435564</v>
      </c>
      <c r="GB1227" s="1">
        <f t="shared" si="1361"/>
        <v>0.779748468236053</v>
      </c>
      <c r="GE1227" s="1">
        <f t="shared" si="1362"/>
        <v>0.663382594417077</v>
      </c>
      <c r="MI1227" s="1">
        <f t="shared" si="1363"/>
        <v>0.833536090835361</v>
      </c>
      <c r="ML1227" s="1">
        <f t="shared" si="1364"/>
        <v>0.834873443149859</v>
      </c>
      <c r="MO1227" s="1">
        <f t="shared" ref="MO1227:MU1227" si="1425">MO432</f>
        <v>0.816888045540797</v>
      </c>
      <c r="MP1227" s="1">
        <f t="shared" si="1425"/>
        <v>0</v>
      </c>
      <c r="MQ1227" s="1">
        <f t="shared" si="1425"/>
        <v>0</v>
      </c>
      <c r="MR1227" s="1">
        <f t="shared" si="1425"/>
        <v>0.788893115252948</v>
      </c>
      <c r="MS1227" s="1">
        <f t="shared" si="1425"/>
        <v>0</v>
      </c>
      <c r="MT1227" s="1">
        <f t="shared" si="1425"/>
        <v>0</v>
      </c>
      <c r="MU1227" s="1">
        <f t="shared" si="1425"/>
        <v>0.707403055229142</v>
      </c>
      <c r="SY1227" s="1">
        <f t="shared" ref="SY1227:TK1227" si="1426">SY432</f>
        <v>0.833367243133265</v>
      </c>
      <c r="SZ1227" s="1">
        <f t="shared" si="1426"/>
        <v>0</v>
      </c>
      <c r="TA1227" s="1">
        <f t="shared" si="1426"/>
        <v>0</v>
      </c>
      <c r="TB1227" s="1">
        <f t="shared" si="1426"/>
        <v>0.836310760282509</v>
      </c>
      <c r="TC1227" s="1">
        <f t="shared" si="1426"/>
        <v>0</v>
      </c>
      <c r="TD1227" s="1">
        <f t="shared" si="1426"/>
        <v>0</v>
      </c>
      <c r="TE1227" s="1">
        <f t="shared" si="1426"/>
        <v>0.816518066635382</v>
      </c>
      <c r="TF1227" s="1">
        <f t="shared" si="1426"/>
        <v>0</v>
      </c>
      <c r="TG1227" s="1">
        <f t="shared" si="1426"/>
        <v>0</v>
      </c>
      <c r="TH1227" s="1">
        <f t="shared" si="1426"/>
        <v>0.78773397052967</v>
      </c>
      <c r="TI1227" s="1">
        <f t="shared" si="1426"/>
        <v>0</v>
      </c>
      <c r="TJ1227" s="1">
        <f t="shared" si="1426"/>
        <v>0</v>
      </c>
      <c r="TK1227" s="1">
        <f t="shared" si="1426"/>
        <v>0.702101359703337</v>
      </c>
    </row>
    <row r="1228" spans="2:531">
      <c r="B1228" s="1" t="s">
        <v>139</v>
      </c>
      <c r="C1228" s="1">
        <f t="shared" si="1353"/>
        <v>0.836640902444119</v>
      </c>
      <c r="F1228" s="1">
        <f t="shared" si="1354"/>
        <v>0.839132214490381</v>
      </c>
      <c r="I1228" s="1">
        <f t="shared" si="1355"/>
        <v>0.820684868116613</v>
      </c>
      <c r="L1228" s="1">
        <f t="shared" si="1356"/>
        <v>0.74572571844307</v>
      </c>
      <c r="O1228" s="1">
        <f t="shared" si="1357"/>
        <v>0.590998043052838</v>
      </c>
      <c r="FS1228" s="1">
        <f t="shared" si="1358"/>
        <v>0.837597800803553</v>
      </c>
      <c r="FV1228" s="1">
        <f t="shared" si="1359"/>
        <v>0.839506172839506</v>
      </c>
      <c r="FY1228" s="1">
        <f t="shared" si="1360"/>
        <v>0.818430656934307</v>
      </c>
      <c r="GB1228" s="1">
        <f t="shared" si="1361"/>
        <v>0.746760459089226</v>
      </c>
      <c r="GE1228" s="1">
        <f t="shared" si="1362"/>
        <v>0.59727626459144</v>
      </c>
      <c r="MI1228" s="1">
        <f t="shared" si="1363"/>
        <v>0.840334461477205</v>
      </c>
      <c r="ML1228" s="1">
        <f t="shared" si="1364"/>
        <v>0.83989092325672</v>
      </c>
      <c r="MO1228" s="1">
        <f t="shared" ref="MO1228:MU1228" si="1427">MO433</f>
        <v>0.828558331423333</v>
      </c>
      <c r="MP1228" s="1">
        <f t="shared" si="1427"/>
        <v>0</v>
      </c>
      <c r="MQ1228" s="1">
        <f t="shared" si="1427"/>
        <v>0</v>
      </c>
      <c r="MR1228" s="1">
        <f t="shared" si="1427"/>
        <v>0.762818148284766</v>
      </c>
      <c r="MS1228" s="1">
        <f t="shared" si="1427"/>
        <v>0</v>
      </c>
      <c r="MT1228" s="1">
        <f t="shared" si="1427"/>
        <v>0</v>
      </c>
      <c r="MU1228" s="1">
        <f t="shared" si="1427"/>
        <v>0.641940085592011</v>
      </c>
      <c r="SY1228" s="1">
        <f t="shared" ref="SY1228:TK1228" si="1428">SY433</f>
        <v>0.839910496338487</v>
      </c>
      <c r="SZ1228" s="1">
        <f t="shared" si="1428"/>
        <v>0</v>
      </c>
      <c r="TA1228" s="1">
        <f t="shared" si="1428"/>
        <v>0</v>
      </c>
      <c r="TB1228" s="1">
        <f t="shared" si="1428"/>
        <v>0.8403242147923</v>
      </c>
      <c r="TC1228" s="1">
        <f t="shared" si="1428"/>
        <v>0</v>
      </c>
      <c r="TD1228" s="1">
        <f t="shared" si="1428"/>
        <v>0</v>
      </c>
      <c r="TE1228" s="1">
        <f t="shared" si="1428"/>
        <v>0.829069504188363</v>
      </c>
      <c r="TF1228" s="1">
        <f t="shared" si="1428"/>
        <v>0</v>
      </c>
      <c r="TG1228" s="1">
        <f t="shared" si="1428"/>
        <v>0</v>
      </c>
      <c r="TH1228" s="1">
        <f t="shared" si="1428"/>
        <v>0.766833810888252</v>
      </c>
      <c r="TI1228" s="1">
        <f t="shared" si="1428"/>
        <v>0</v>
      </c>
      <c r="TJ1228" s="1">
        <f t="shared" si="1428"/>
        <v>0</v>
      </c>
      <c r="TK1228" s="1">
        <f t="shared" si="1428"/>
        <v>0.639130434782609</v>
      </c>
    </row>
    <row r="1229" spans="2:531">
      <c r="B1229" s="1" t="s">
        <v>139</v>
      </c>
      <c r="C1229" s="1">
        <f t="shared" si="1353"/>
        <v>0.8388066108607</v>
      </c>
      <c r="F1229" s="1">
        <f t="shared" si="1354"/>
        <v>0.84034299714169</v>
      </c>
      <c r="I1229" s="1">
        <f t="shared" si="1355"/>
        <v>0.818491594729668</v>
      </c>
      <c r="L1229" s="1">
        <f t="shared" si="1356"/>
        <v>0.749448123620309</v>
      </c>
      <c r="O1229" s="1">
        <f t="shared" si="1357"/>
        <v>0.600397614314115</v>
      </c>
      <c r="FS1229" s="1">
        <f t="shared" si="1358"/>
        <v>0.838297872340426</v>
      </c>
      <c r="FV1229" s="1">
        <f t="shared" si="1359"/>
        <v>0.838696537678208</v>
      </c>
      <c r="FY1229" s="1">
        <f t="shared" si="1360"/>
        <v>0.817122366651726</v>
      </c>
      <c r="GB1229" s="1">
        <f t="shared" si="1361"/>
        <v>0.744448489261012</v>
      </c>
      <c r="GE1229" s="1">
        <f t="shared" si="1362"/>
        <v>0.595190380761523</v>
      </c>
      <c r="MI1229" s="1">
        <f t="shared" si="1363"/>
        <v>0.839685420447671</v>
      </c>
      <c r="ML1229" s="1">
        <f t="shared" si="1364"/>
        <v>0.840812379110252</v>
      </c>
      <c r="MO1229" s="1">
        <f t="shared" ref="MO1229:MU1229" si="1429">MO434</f>
        <v>0.829969844583623</v>
      </c>
      <c r="MP1229" s="1">
        <f t="shared" si="1429"/>
        <v>0</v>
      </c>
      <c r="MQ1229" s="1">
        <f t="shared" si="1429"/>
        <v>0</v>
      </c>
      <c r="MR1229" s="1">
        <f t="shared" si="1429"/>
        <v>0.76594982078853</v>
      </c>
      <c r="MS1229" s="1">
        <f t="shared" si="1429"/>
        <v>0</v>
      </c>
      <c r="MT1229" s="1">
        <f t="shared" si="1429"/>
        <v>0</v>
      </c>
      <c r="MU1229" s="1">
        <f t="shared" si="1429"/>
        <v>0.639625585023401</v>
      </c>
      <c r="SY1229" s="1">
        <f t="shared" ref="SY1229:TK1229" si="1430">SY434</f>
        <v>0.839539189467188</v>
      </c>
      <c r="SZ1229" s="1">
        <f t="shared" si="1430"/>
        <v>0</v>
      </c>
      <c r="TA1229" s="1">
        <f t="shared" si="1430"/>
        <v>0</v>
      </c>
      <c r="TB1229" s="1">
        <f t="shared" si="1430"/>
        <v>0.840339451351885</v>
      </c>
      <c r="TC1229" s="1">
        <f t="shared" si="1430"/>
        <v>0</v>
      </c>
      <c r="TD1229" s="1">
        <f t="shared" si="1430"/>
        <v>0</v>
      </c>
      <c r="TE1229" s="1">
        <f t="shared" si="1430"/>
        <v>0.827853881278539</v>
      </c>
      <c r="TF1229" s="1">
        <f t="shared" si="1430"/>
        <v>0</v>
      </c>
      <c r="TG1229" s="1">
        <f t="shared" si="1430"/>
        <v>0</v>
      </c>
      <c r="TH1229" s="1">
        <f t="shared" si="1430"/>
        <v>0.771670970121726</v>
      </c>
      <c r="TI1229" s="1">
        <f t="shared" si="1430"/>
        <v>0</v>
      </c>
      <c r="TJ1229" s="1">
        <f t="shared" si="1430"/>
        <v>0</v>
      </c>
      <c r="TK1229" s="1">
        <f t="shared" si="1430"/>
        <v>0.642857142857143</v>
      </c>
    </row>
    <row r="1230" spans="2:531">
      <c r="B1230" s="1" t="s">
        <v>139</v>
      </c>
      <c r="C1230" s="1">
        <f t="shared" si="1353"/>
        <v>0.83940990516333</v>
      </c>
      <c r="F1230" s="1">
        <f t="shared" si="1354"/>
        <v>0.838348922326149</v>
      </c>
      <c r="I1230" s="1">
        <f t="shared" si="1355"/>
        <v>0.81636491888079</v>
      </c>
      <c r="L1230" s="1">
        <f t="shared" si="1356"/>
        <v>0.751286449399657</v>
      </c>
      <c r="O1230" s="1">
        <f t="shared" si="1357"/>
        <v>0.59958932238193</v>
      </c>
      <c r="FS1230" s="1">
        <f t="shared" si="1358"/>
        <v>0.836721592124973</v>
      </c>
      <c r="FV1230" s="1">
        <f t="shared" si="1359"/>
        <v>0.837876034726428</v>
      </c>
      <c r="FY1230" s="1">
        <f t="shared" si="1360"/>
        <v>0.820217096336499</v>
      </c>
      <c r="GB1230" s="1">
        <f t="shared" si="1361"/>
        <v>0.748815165876777</v>
      </c>
      <c r="GE1230" s="1">
        <f t="shared" si="1362"/>
        <v>0.602766798418972</v>
      </c>
      <c r="MI1230" s="1">
        <f t="shared" si="1363"/>
        <v>0.839357429718876</v>
      </c>
      <c r="ML1230" s="1">
        <f t="shared" si="1364"/>
        <v>0.841257519891325</v>
      </c>
      <c r="MO1230" s="1">
        <f t="shared" ref="MO1230:MU1230" si="1431">MO435</f>
        <v>0.825581395348837</v>
      </c>
      <c r="MP1230" s="1">
        <f t="shared" si="1431"/>
        <v>0</v>
      </c>
      <c r="MQ1230" s="1">
        <f t="shared" si="1431"/>
        <v>0</v>
      </c>
      <c r="MR1230" s="1">
        <f t="shared" si="1431"/>
        <v>0.76218831410495</v>
      </c>
      <c r="MS1230" s="1">
        <f t="shared" si="1431"/>
        <v>0</v>
      </c>
      <c r="MT1230" s="1">
        <f t="shared" si="1431"/>
        <v>0</v>
      </c>
      <c r="MU1230" s="1">
        <f t="shared" si="1431"/>
        <v>0.636636636636637</v>
      </c>
      <c r="SY1230" s="1">
        <f t="shared" ref="SY1230:TK1230" si="1432">SY435</f>
        <v>0.839597453275827</v>
      </c>
      <c r="SZ1230" s="1">
        <f t="shared" si="1432"/>
        <v>0</v>
      </c>
      <c r="TA1230" s="1">
        <f t="shared" si="1432"/>
        <v>0</v>
      </c>
      <c r="TB1230" s="1">
        <f t="shared" si="1432"/>
        <v>0.839178955759267</v>
      </c>
      <c r="TC1230" s="1">
        <f t="shared" si="1432"/>
        <v>0</v>
      </c>
      <c r="TD1230" s="1">
        <f t="shared" si="1432"/>
        <v>0</v>
      </c>
      <c r="TE1230" s="1">
        <f t="shared" si="1432"/>
        <v>0.830119375573921</v>
      </c>
      <c r="TF1230" s="1">
        <f t="shared" si="1432"/>
        <v>0</v>
      </c>
      <c r="TG1230" s="1">
        <f t="shared" si="1432"/>
        <v>0</v>
      </c>
      <c r="TH1230" s="1">
        <f t="shared" si="1432"/>
        <v>0.772914328469884</v>
      </c>
      <c r="TI1230" s="1">
        <f t="shared" si="1432"/>
        <v>0</v>
      </c>
      <c r="TJ1230" s="1">
        <f t="shared" si="1432"/>
        <v>0</v>
      </c>
      <c r="TK1230" s="1">
        <f t="shared" si="1432"/>
        <v>0.636363636363636</v>
      </c>
    </row>
    <row r="1231" spans="2:531">
      <c r="B1231" s="1" t="s">
        <v>140</v>
      </c>
      <c r="C1231" s="1">
        <f t="shared" ref="C1231:C1263" si="1433">MI1198</f>
        <v>0.840301169011294</v>
      </c>
      <c r="F1231" s="1">
        <f t="shared" ref="F1231:F1263" si="1434">ML1198</f>
        <v>0.838753387533875</v>
      </c>
      <c r="I1231" s="1">
        <f t="shared" ref="I1231:I1263" si="1435">MO1198</f>
        <v>0.827360037479503</v>
      </c>
      <c r="L1231" s="1">
        <f t="shared" ref="L1231:L1263" si="1436">MR1198</f>
        <v>0.806589383770592</v>
      </c>
      <c r="O1231" s="1">
        <f t="shared" ref="O1231:O1263" si="1437">MU1198</f>
        <v>0.733396584440228</v>
      </c>
      <c r="FS1231" s="1">
        <f t="shared" ref="FS1231:FS1263" si="1438">SY1198</f>
        <v>0.840341134470448</v>
      </c>
      <c r="FV1231" s="1">
        <f t="shared" ref="FV1231:FV1263" si="1439">TB1198</f>
        <v>0.839637509850276</v>
      </c>
      <c r="FY1231" s="1">
        <f t="shared" ref="FY1231:FY1263" si="1440">TE1198</f>
        <v>0.825898953117888</v>
      </c>
      <c r="GB1231" s="1">
        <f t="shared" ref="GB1231:GB1263" si="1441">TH1198</f>
        <v>0.804981973123566</v>
      </c>
      <c r="GE1231" s="1">
        <f t="shared" ref="GE1231:GE1263" si="1442">TK1198</f>
        <v>0.736318407960199</v>
      </c>
      <c r="MI1231" s="1">
        <f t="shared" si="1363"/>
        <v>0</v>
      </c>
      <c r="MJ1231" s="1">
        <f t="shared" ref="MJ1231:MJ1263" si="1443">MJ436</f>
        <v>0</v>
      </c>
      <c r="MK1231" s="1">
        <f t="shared" ref="MK1231:MK1263" si="1444">MK436</f>
        <v>0</v>
      </c>
      <c r="ML1231" s="1">
        <f t="shared" si="1364"/>
        <v>0</v>
      </c>
      <c r="MM1231" s="1">
        <f t="shared" ref="MM1231:MU1231" si="1445">MM436</f>
        <v>0</v>
      </c>
      <c r="MN1231" s="1">
        <f t="shared" si="1445"/>
        <v>0</v>
      </c>
      <c r="MO1231" s="1">
        <f t="shared" si="1445"/>
        <v>0</v>
      </c>
      <c r="MP1231" s="1">
        <f t="shared" si="1445"/>
        <v>0</v>
      </c>
      <c r="MQ1231" s="1">
        <f t="shared" si="1445"/>
        <v>0</v>
      </c>
      <c r="MR1231" s="1">
        <f t="shared" si="1445"/>
        <v>0</v>
      </c>
      <c r="MS1231" s="1">
        <f t="shared" si="1445"/>
        <v>0</v>
      </c>
      <c r="MT1231" s="1">
        <f t="shared" si="1445"/>
        <v>0</v>
      </c>
      <c r="MU1231" s="1">
        <f t="shared" si="1445"/>
        <v>0</v>
      </c>
      <c r="SY1231" s="1">
        <f t="shared" ref="SY1231:TK1231" si="1446">SY436</f>
        <v>0</v>
      </c>
      <c r="SZ1231" s="1">
        <f t="shared" si="1446"/>
        <v>0</v>
      </c>
      <c r="TA1231" s="1">
        <f t="shared" si="1446"/>
        <v>0</v>
      </c>
      <c r="TB1231" s="1">
        <f t="shared" si="1446"/>
        <v>0</v>
      </c>
      <c r="TC1231" s="1">
        <f t="shared" si="1446"/>
        <v>0</v>
      </c>
      <c r="TD1231" s="1">
        <f t="shared" si="1446"/>
        <v>0</v>
      </c>
      <c r="TE1231" s="1">
        <f t="shared" si="1446"/>
        <v>0</v>
      </c>
      <c r="TF1231" s="1">
        <f t="shared" si="1446"/>
        <v>0</v>
      </c>
      <c r="TG1231" s="1">
        <f t="shared" si="1446"/>
        <v>0</v>
      </c>
      <c r="TH1231" s="1">
        <f t="shared" si="1446"/>
        <v>0</v>
      </c>
      <c r="TI1231" s="1">
        <f t="shared" si="1446"/>
        <v>0</v>
      </c>
      <c r="TJ1231" s="1">
        <f t="shared" si="1446"/>
        <v>0</v>
      </c>
      <c r="TK1231" s="1">
        <f t="shared" si="1446"/>
        <v>0</v>
      </c>
    </row>
    <row r="1232" spans="2:531">
      <c r="B1232" s="1" t="s">
        <v>140</v>
      </c>
      <c r="C1232" s="1">
        <f t="shared" si="1433"/>
        <v>0.839462930531232</v>
      </c>
      <c r="F1232" s="1">
        <f t="shared" si="1434"/>
        <v>0.839180134016555</v>
      </c>
      <c r="I1232" s="1">
        <f t="shared" si="1435"/>
        <v>0.826107011070111</v>
      </c>
      <c r="L1232" s="1">
        <f t="shared" si="1436"/>
        <v>0.807539074471345</v>
      </c>
      <c r="O1232" s="1">
        <f t="shared" si="1437"/>
        <v>0.734521575984991</v>
      </c>
      <c r="FS1232" s="1">
        <f t="shared" si="1438"/>
        <v>0.838496006234171</v>
      </c>
      <c r="FV1232" s="1">
        <f t="shared" si="1439"/>
        <v>0.840038684719536</v>
      </c>
      <c r="FY1232" s="1">
        <f t="shared" si="1440"/>
        <v>0.827664916685688</v>
      </c>
      <c r="GB1232" s="1">
        <f t="shared" si="1441"/>
        <v>0.808163265306122</v>
      </c>
      <c r="GE1232" s="1">
        <f t="shared" si="1442"/>
        <v>0.733333333333333</v>
      </c>
      <c r="MI1232" s="1">
        <f t="shared" si="1363"/>
        <v>0</v>
      </c>
      <c r="MJ1232" s="1">
        <f t="shared" si="1443"/>
        <v>0</v>
      </c>
      <c r="MK1232" s="1">
        <f t="shared" si="1444"/>
        <v>0</v>
      </c>
      <c r="ML1232" s="1">
        <f t="shared" si="1364"/>
        <v>0</v>
      </c>
      <c r="MM1232" s="1">
        <f t="shared" ref="MM1232:MU1232" si="1447">MM437</f>
        <v>0</v>
      </c>
      <c r="MN1232" s="1">
        <f t="shared" si="1447"/>
        <v>0</v>
      </c>
      <c r="MO1232" s="1">
        <f t="shared" si="1447"/>
        <v>0</v>
      </c>
      <c r="MP1232" s="1">
        <f t="shared" si="1447"/>
        <v>0</v>
      </c>
      <c r="MQ1232" s="1">
        <f t="shared" si="1447"/>
        <v>0</v>
      </c>
      <c r="MR1232" s="1">
        <f t="shared" si="1447"/>
        <v>0</v>
      </c>
      <c r="MS1232" s="1">
        <f t="shared" si="1447"/>
        <v>0</v>
      </c>
      <c r="MT1232" s="1">
        <f t="shared" si="1447"/>
        <v>0</v>
      </c>
      <c r="MU1232" s="1">
        <f t="shared" si="1447"/>
        <v>0</v>
      </c>
      <c r="SY1232" s="1">
        <f t="shared" ref="SY1232:TK1232" si="1448">SY437</f>
        <v>0</v>
      </c>
      <c r="SZ1232" s="1">
        <f t="shared" si="1448"/>
        <v>0</v>
      </c>
      <c r="TA1232" s="1">
        <f t="shared" si="1448"/>
        <v>0</v>
      </c>
      <c r="TB1232" s="1">
        <f t="shared" si="1448"/>
        <v>0</v>
      </c>
      <c r="TC1232" s="1">
        <f t="shared" si="1448"/>
        <v>0</v>
      </c>
      <c r="TD1232" s="1">
        <f t="shared" si="1448"/>
        <v>0</v>
      </c>
      <c r="TE1232" s="1">
        <f t="shared" si="1448"/>
        <v>0</v>
      </c>
      <c r="TF1232" s="1">
        <f t="shared" si="1448"/>
        <v>0</v>
      </c>
      <c r="TG1232" s="1">
        <f t="shared" si="1448"/>
        <v>0</v>
      </c>
      <c r="TH1232" s="1">
        <f t="shared" si="1448"/>
        <v>0</v>
      </c>
      <c r="TI1232" s="1">
        <f t="shared" si="1448"/>
        <v>0</v>
      </c>
      <c r="TJ1232" s="1">
        <f t="shared" si="1448"/>
        <v>0</v>
      </c>
      <c r="TK1232" s="1">
        <f t="shared" si="1448"/>
        <v>0</v>
      </c>
    </row>
    <row r="1233" spans="2:531">
      <c r="B1233" s="1" t="s">
        <v>140</v>
      </c>
      <c r="C1233" s="1">
        <f t="shared" si="1433"/>
        <v>0.839177277179236</v>
      </c>
      <c r="F1233" s="1">
        <f t="shared" si="1434"/>
        <v>0.840242471646461</v>
      </c>
      <c r="I1233" s="1">
        <f t="shared" si="1435"/>
        <v>0.828269187485933</v>
      </c>
      <c r="L1233" s="1">
        <f t="shared" si="1436"/>
        <v>0.804839723444375</v>
      </c>
      <c r="O1233" s="1">
        <f t="shared" si="1437"/>
        <v>0.736744186046512</v>
      </c>
      <c r="FS1233" s="1">
        <f t="shared" si="1438"/>
        <v>0.839306813706184</v>
      </c>
      <c r="FV1233" s="1">
        <f t="shared" si="1439"/>
        <v>0.838393731635651</v>
      </c>
      <c r="FY1233" s="1">
        <f t="shared" si="1440"/>
        <v>0.826762523191095</v>
      </c>
      <c r="GB1233" s="1">
        <f t="shared" si="1441"/>
        <v>0.806483625537545</v>
      </c>
      <c r="GE1233" s="1">
        <f t="shared" si="1442"/>
        <v>0.736637512147716</v>
      </c>
      <c r="MI1233" s="1">
        <f t="shared" si="1363"/>
        <v>0</v>
      </c>
      <c r="MJ1233" s="1">
        <f t="shared" si="1443"/>
        <v>0</v>
      </c>
      <c r="MK1233" s="1">
        <f t="shared" si="1444"/>
        <v>0</v>
      </c>
      <c r="ML1233" s="1">
        <f t="shared" si="1364"/>
        <v>0</v>
      </c>
      <c r="MM1233" s="1">
        <f t="shared" ref="MM1233:MU1233" si="1449">MM438</f>
        <v>0</v>
      </c>
      <c r="MN1233" s="1">
        <f t="shared" si="1449"/>
        <v>0</v>
      </c>
      <c r="MO1233" s="1">
        <f t="shared" si="1449"/>
        <v>0</v>
      </c>
      <c r="MP1233" s="1">
        <f t="shared" si="1449"/>
        <v>0</v>
      </c>
      <c r="MQ1233" s="1">
        <f t="shared" si="1449"/>
        <v>0</v>
      </c>
      <c r="MR1233" s="1">
        <f t="shared" si="1449"/>
        <v>0</v>
      </c>
      <c r="MS1233" s="1">
        <f t="shared" si="1449"/>
        <v>0</v>
      </c>
      <c r="MT1233" s="1">
        <f t="shared" si="1449"/>
        <v>0</v>
      </c>
      <c r="MU1233" s="1">
        <f t="shared" si="1449"/>
        <v>0</v>
      </c>
      <c r="SY1233" s="1">
        <f t="shared" ref="SY1233:TK1233" si="1450">SY438</f>
        <v>0</v>
      </c>
      <c r="SZ1233" s="1">
        <f t="shared" si="1450"/>
        <v>0</v>
      </c>
      <c r="TA1233" s="1">
        <f t="shared" si="1450"/>
        <v>0</v>
      </c>
      <c r="TB1233" s="1">
        <f t="shared" si="1450"/>
        <v>0</v>
      </c>
      <c r="TC1233" s="1">
        <f t="shared" si="1450"/>
        <v>0</v>
      </c>
      <c r="TD1233" s="1">
        <f t="shared" si="1450"/>
        <v>0</v>
      </c>
      <c r="TE1233" s="1">
        <f t="shared" si="1450"/>
        <v>0</v>
      </c>
      <c r="TF1233" s="1">
        <f t="shared" si="1450"/>
        <v>0</v>
      </c>
      <c r="TG1233" s="1">
        <f t="shared" si="1450"/>
        <v>0</v>
      </c>
      <c r="TH1233" s="1">
        <f t="shared" si="1450"/>
        <v>0</v>
      </c>
      <c r="TI1233" s="1">
        <f t="shared" si="1450"/>
        <v>0</v>
      </c>
      <c r="TJ1233" s="1">
        <f t="shared" si="1450"/>
        <v>0</v>
      </c>
      <c r="TK1233" s="1">
        <f t="shared" si="1450"/>
        <v>0</v>
      </c>
    </row>
    <row r="1234" spans="2:531">
      <c r="B1234" s="1" t="s">
        <v>141</v>
      </c>
      <c r="C1234" s="1">
        <f t="shared" si="1433"/>
        <v>0.839774713536609</v>
      </c>
      <c r="F1234" s="1">
        <f t="shared" si="1434"/>
        <v>0.840299684542587</v>
      </c>
      <c r="I1234" s="1">
        <f t="shared" si="1435"/>
        <v>0.826663564448581</v>
      </c>
      <c r="L1234" s="1">
        <f t="shared" si="1436"/>
        <v>0.799140049140049</v>
      </c>
      <c r="O1234" s="1">
        <f t="shared" si="1437"/>
        <v>0.72794800371402</v>
      </c>
      <c r="FS1234" s="1">
        <f t="shared" si="1438"/>
        <v>0.838677554272057</v>
      </c>
      <c r="FV1234" s="1">
        <f t="shared" si="1439"/>
        <v>0.840433772269558</v>
      </c>
      <c r="FY1234" s="1">
        <f t="shared" si="1440"/>
        <v>0.825062315884886</v>
      </c>
      <c r="GB1234" s="1">
        <f t="shared" si="1441"/>
        <v>0.800261096605744</v>
      </c>
      <c r="GE1234" s="1">
        <f t="shared" si="1442"/>
        <v>0.726295210166178</v>
      </c>
      <c r="MI1234" s="1">
        <f t="shared" si="1363"/>
        <v>0.839647125573921</v>
      </c>
      <c r="MJ1234" s="1">
        <f t="shared" si="1443"/>
        <v>0.000584148160020145</v>
      </c>
      <c r="MK1234" s="1" t="str">
        <f t="shared" si="1444"/>
        <v>a</v>
      </c>
      <c r="ML1234" s="1">
        <f t="shared" si="1364"/>
        <v>0.839391997732297</v>
      </c>
      <c r="MM1234" s="1">
        <f t="shared" ref="MM1234:MU1234" si="1451">MM439</f>
        <v>0.000766816502903125</v>
      </c>
      <c r="MN1234" s="1" t="str">
        <f t="shared" si="1451"/>
        <v>cd</v>
      </c>
      <c r="MO1234" s="1">
        <f t="shared" si="1451"/>
        <v>0.827245412011849</v>
      </c>
      <c r="MP1234" s="1">
        <f t="shared" si="1451"/>
        <v>0.00108563620134037</v>
      </c>
      <c r="MQ1234" s="1" t="str">
        <f t="shared" si="1451"/>
        <v>ab</v>
      </c>
      <c r="MR1234" s="1">
        <f t="shared" si="1451"/>
        <v>0.806322727228771</v>
      </c>
      <c r="MS1234" s="1">
        <f t="shared" si="1451"/>
        <v>0.00136928933216249</v>
      </c>
      <c r="MT1234" s="1" t="str">
        <f t="shared" si="1451"/>
        <v>a</v>
      </c>
      <c r="MU1234" s="1">
        <f t="shared" si="1451"/>
        <v>0.73488744882391</v>
      </c>
      <c r="SY1234" s="1">
        <f t="shared" ref="SY1234:TK1234" si="1452">SY439</f>
        <v>0.839381318136934</v>
      </c>
      <c r="SZ1234" s="1">
        <f t="shared" si="1452"/>
        <v>0.000924817676479003</v>
      </c>
      <c r="TA1234" s="1" t="str">
        <f t="shared" si="1452"/>
        <v>a</v>
      </c>
      <c r="TB1234" s="1">
        <f t="shared" si="1452"/>
        <v>0.839356642068488</v>
      </c>
      <c r="TC1234" s="1">
        <f t="shared" si="1452"/>
        <v>0.000857690325921971</v>
      </c>
      <c r="TD1234" s="1" t="str">
        <f t="shared" si="1452"/>
        <v>b</v>
      </c>
      <c r="TE1234" s="1">
        <f t="shared" si="1452"/>
        <v>0.826775464331557</v>
      </c>
      <c r="TF1234" s="1">
        <f t="shared" si="1452"/>
        <v>0.000883052906419873</v>
      </c>
      <c r="TG1234" s="1" t="str">
        <f t="shared" si="1452"/>
        <v>b</v>
      </c>
      <c r="TH1234" s="1">
        <f t="shared" si="1452"/>
        <v>0.806542954655745</v>
      </c>
      <c r="TI1234" s="1">
        <f t="shared" si="1452"/>
        <v>0.00159147571326064</v>
      </c>
      <c r="TJ1234" s="1" t="str">
        <f t="shared" si="1452"/>
        <v>a</v>
      </c>
      <c r="TK1234" s="1">
        <f t="shared" si="1452"/>
        <v>0.735429751147083</v>
      </c>
    </row>
    <row r="1235" spans="2:531">
      <c r="B1235" s="1" t="s">
        <v>141</v>
      </c>
      <c r="C1235" s="1">
        <f t="shared" si="1433"/>
        <v>0.838522954091816</v>
      </c>
      <c r="F1235" s="1">
        <f t="shared" si="1434"/>
        <v>0.839615233608166</v>
      </c>
      <c r="I1235" s="1">
        <f t="shared" si="1435"/>
        <v>0.828213879408419</v>
      </c>
      <c r="L1235" s="1">
        <f t="shared" si="1436"/>
        <v>0.802127659574468</v>
      </c>
      <c r="O1235" s="1">
        <f t="shared" si="1437"/>
        <v>0.725975261655566</v>
      </c>
      <c r="FS1235" s="1">
        <f t="shared" si="1438"/>
        <v>0.839936920954071</v>
      </c>
      <c r="FV1235" s="1">
        <f t="shared" si="1439"/>
        <v>0.838415226257526</v>
      </c>
      <c r="FY1235" s="1">
        <f t="shared" si="1440"/>
        <v>0.827211827211827</v>
      </c>
      <c r="GB1235" s="1">
        <f t="shared" si="1441"/>
        <v>0.801818751959862</v>
      </c>
      <c r="GE1235" s="1">
        <f t="shared" si="1442"/>
        <v>0.725099601593626</v>
      </c>
      <c r="MI1235" s="1">
        <f t="shared" si="1363"/>
        <v>0.839456103756833</v>
      </c>
      <c r="MJ1235" s="1">
        <f t="shared" si="1443"/>
        <v>0.00082156550549529</v>
      </c>
      <c r="MK1235" s="1" t="str">
        <f t="shared" si="1444"/>
        <v>a</v>
      </c>
      <c r="ML1235" s="1">
        <f t="shared" si="1364"/>
        <v>0.839642614706734</v>
      </c>
      <c r="MM1235" s="1">
        <f t="shared" ref="MM1235:MU1235" si="1453">MM440</f>
        <v>0.000643816122666864</v>
      </c>
      <c r="MN1235" s="1" t="str">
        <f t="shared" si="1453"/>
        <v>bcd</v>
      </c>
      <c r="MO1235" s="1">
        <f t="shared" si="1453"/>
        <v>0.827378465342628</v>
      </c>
      <c r="MP1235" s="1">
        <f t="shared" si="1453"/>
        <v>0.000782151959082744</v>
      </c>
      <c r="MQ1235" s="1" t="str">
        <f t="shared" si="1453"/>
        <v>ab</v>
      </c>
      <c r="MR1235" s="1">
        <f t="shared" si="1453"/>
        <v>0.800660974426295</v>
      </c>
      <c r="MS1235" s="1">
        <f t="shared" si="1453"/>
        <v>0.00149454358296972</v>
      </c>
      <c r="MT1235" s="1" t="str">
        <f t="shared" si="1453"/>
        <v>b</v>
      </c>
      <c r="MU1235" s="1">
        <f t="shared" si="1453"/>
        <v>0.727153165751215</v>
      </c>
      <c r="SY1235" s="1">
        <f t="shared" ref="SY1235:TK1235" si="1454">SY440</f>
        <v>0.839126941023063</v>
      </c>
      <c r="SZ1235" s="1">
        <f t="shared" si="1454"/>
        <v>0.000702866766207695</v>
      </c>
      <c r="TA1235" s="1" t="str">
        <f t="shared" si="1454"/>
        <v>ab</v>
      </c>
      <c r="TB1235" s="1">
        <f t="shared" si="1454"/>
        <v>0.839423586863329</v>
      </c>
      <c r="TC1235" s="1">
        <f t="shared" si="1454"/>
        <v>0.00100927424325388</v>
      </c>
      <c r="TD1235" s="1" t="str">
        <f t="shared" si="1454"/>
        <v>b</v>
      </c>
      <c r="TE1235" s="1">
        <f t="shared" si="1454"/>
        <v>0.826000729041104</v>
      </c>
      <c r="TF1235" s="1">
        <f t="shared" si="1454"/>
        <v>0.00110039428116205</v>
      </c>
      <c r="TG1235" s="1" t="str">
        <f t="shared" si="1454"/>
        <v>b</v>
      </c>
      <c r="TH1235" s="1">
        <f t="shared" si="1454"/>
        <v>0.80028608909884</v>
      </c>
      <c r="TI1235" s="1">
        <f t="shared" si="1454"/>
        <v>0.00152032069126767</v>
      </c>
      <c r="TJ1235" s="1" t="str">
        <f t="shared" si="1454"/>
        <v>b</v>
      </c>
      <c r="TK1235" s="1">
        <f t="shared" si="1454"/>
        <v>0.726283240526481</v>
      </c>
    </row>
    <row r="1236" spans="2:531">
      <c r="B1236" s="1" t="s">
        <v>141</v>
      </c>
      <c r="C1236" s="1">
        <f t="shared" si="1433"/>
        <v>0.840070643642072</v>
      </c>
      <c r="F1236" s="1">
        <f t="shared" si="1434"/>
        <v>0.839012925969448</v>
      </c>
      <c r="I1236" s="1">
        <f t="shared" si="1435"/>
        <v>0.827257952170885</v>
      </c>
      <c r="L1236" s="1">
        <f t="shared" si="1436"/>
        <v>0.800715214564369</v>
      </c>
      <c r="O1236" s="1">
        <f t="shared" si="1437"/>
        <v>0.727536231884058</v>
      </c>
      <c r="FS1236" s="1">
        <f t="shared" si="1438"/>
        <v>0.838766347843061</v>
      </c>
      <c r="FV1236" s="1">
        <f t="shared" si="1439"/>
        <v>0.839421762062903</v>
      </c>
      <c r="FY1236" s="1">
        <f t="shared" si="1440"/>
        <v>0.825728044026599</v>
      </c>
      <c r="GB1236" s="1">
        <f t="shared" si="1441"/>
        <v>0.798778418730913</v>
      </c>
      <c r="GE1236" s="1">
        <f t="shared" si="1442"/>
        <v>0.727454909819639</v>
      </c>
      <c r="MI1236" s="1">
        <f t="shared" si="1363"/>
        <v>0.839551614665377</v>
      </c>
      <c r="MJ1236" s="1">
        <f t="shared" si="1443"/>
        <v>0</v>
      </c>
      <c r="MK1236" s="1">
        <f t="shared" si="1444"/>
        <v>0</v>
      </c>
      <c r="ML1236" s="1">
        <f t="shared" si="1364"/>
        <v>0.839517306219515</v>
      </c>
      <c r="MM1236" s="1">
        <f t="shared" ref="MM1236:MU1236" si="1455">MM441</f>
        <v>0</v>
      </c>
      <c r="MN1236" s="1">
        <f t="shared" si="1455"/>
        <v>0</v>
      </c>
      <c r="MO1236" s="1">
        <f t="shared" si="1455"/>
        <v>0.827311938677239</v>
      </c>
      <c r="MP1236" s="1">
        <f t="shared" si="1455"/>
        <v>0</v>
      </c>
      <c r="MQ1236" s="1">
        <f t="shared" si="1455"/>
        <v>0</v>
      </c>
      <c r="MR1236" s="1">
        <f t="shared" si="1455"/>
        <v>0.803491850827533</v>
      </c>
      <c r="MS1236" s="1">
        <f t="shared" si="1455"/>
        <v>0</v>
      </c>
      <c r="MT1236" s="1">
        <f t="shared" si="1455"/>
        <v>0</v>
      </c>
      <c r="MU1236" s="1">
        <f t="shared" si="1455"/>
        <v>0.731020307287562</v>
      </c>
      <c r="SY1236" s="1">
        <f t="shared" ref="SY1236:TK1236" si="1456">SY441</f>
        <v>0.839254129579999</v>
      </c>
      <c r="SZ1236" s="1">
        <f t="shared" si="1456"/>
        <v>0</v>
      </c>
      <c r="TA1236" s="1">
        <f t="shared" si="1456"/>
        <v>0</v>
      </c>
      <c r="TB1236" s="1">
        <f t="shared" si="1456"/>
        <v>0.839390114465908</v>
      </c>
      <c r="TC1236" s="1">
        <f t="shared" si="1456"/>
        <v>0</v>
      </c>
      <c r="TD1236" s="1">
        <f t="shared" si="1456"/>
        <v>0</v>
      </c>
      <c r="TE1236" s="1">
        <f t="shared" si="1456"/>
        <v>0.826388096686331</v>
      </c>
      <c r="TF1236" s="1">
        <f t="shared" si="1456"/>
        <v>0</v>
      </c>
      <c r="TG1236" s="1">
        <f t="shared" si="1456"/>
        <v>0</v>
      </c>
      <c r="TH1236" s="1">
        <f t="shared" si="1456"/>
        <v>0.803414521877292</v>
      </c>
      <c r="TI1236" s="1">
        <f t="shared" si="1456"/>
        <v>0</v>
      </c>
      <c r="TJ1236" s="1">
        <f t="shared" si="1456"/>
        <v>0</v>
      </c>
      <c r="TK1236" s="1">
        <f t="shared" si="1456"/>
        <v>0.730856495836782</v>
      </c>
    </row>
    <row r="1237" spans="2:531">
      <c r="B1237" s="1" t="s">
        <v>142</v>
      </c>
      <c r="C1237" s="1">
        <f t="shared" si="1433"/>
        <v>0.835948361469712</v>
      </c>
      <c r="F1237" s="1">
        <f t="shared" si="1434"/>
        <v>0.840759541267156</v>
      </c>
      <c r="I1237" s="1">
        <f t="shared" si="1435"/>
        <v>0.82480907197408</v>
      </c>
      <c r="L1237" s="1">
        <f t="shared" si="1436"/>
        <v>0.805874840357599</v>
      </c>
      <c r="O1237" s="1">
        <f t="shared" si="1437"/>
        <v>0.729186602870813</v>
      </c>
      <c r="FS1237" s="1">
        <f t="shared" si="1438"/>
        <v>0.836801978157841</v>
      </c>
      <c r="FV1237" s="1">
        <f t="shared" si="1439"/>
        <v>0.840574088440652</v>
      </c>
      <c r="FY1237" s="1">
        <f t="shared" si="1440"/>
        <v>0.823600096130738</v>
      </c>
      <c r="GB1237" s="1">
        <f t="shared" si="1441"/>
        <v>0.804918032786885</v>
      </c>
      <c r="GE1237" s="1">
        <f t="shared" si="1442"/>
        <v>0.723276723276723</v>
      </c>
      <c r="MI1237" s="1">
        <f t="shared" si="1363"/>
        <v>0.837116181796948</v>
      </c>
      <c r="MJ1237" s="1">
        <f t="shared" si="1443"/>
        <v>0.00119113473909005</v>
      </c>
      <c r="MK1237" s="1" t="str">
        <f t="shared" si="1444"/>
        <v>b</v>
      </c>
      <c r="ML1237" s="1">
        <f t="shared" si="1364"/>
        <v>0.84186331047843</v>
      </c>
      <c r="MM1237" s="1">
        <f t="shared" ref="MM1237:MU1237" si="1457">MM442</f>
        <v>0.000971279681390098</v>
      </c>
      <c r="MN1237" s="1" t="str">
        <f t="shared" si="1457"/>
        <v>a</v>
      </c>
      <c r="MO1237" s="1">
        <f t="shared" si="1457"/>
        <v>0.825848836153409</v>
      </c>
      <c r="MP1237" s="1">
        <f t="shared" si="1457"/>
        <v>0.00382560028130208</v>
      </c>
      <c r="MQ1237" s="1" t="str">
        <f t="shared" si="1457"/>
        <v>b</v>
      </c>
      <c r="MR1237" s="1">
        <f t="shared" si="1457"/>
        <v>0.805263210929091</v>
      </c>
      <c r="MS1237" s="1">
        <f t="shared" si="1457"/>
        <v>0.00100942918791617</v>
      </c>
      <c r="MT1237" s="1" t="str">
        <f t="shared" si="1457"/>
        <v>ab</v>
      </c>
      <c r="MU1237" s="1">
        <f t="shared" si="1457"/>
        <v>0.726105814754208</v>
      </c>
      <c r="SY1237" s="1">
        <f t="shared" ref="SY1237:TK1237" si="1458">SY442</f>
        <v>0.837835559322558</v>
      </c>
      <c r="SZ1237" s="1">
        <f t="shared" si="1458"/>
        <v>0.00104359551520976</v>
      </c>
      <c r="TA1237" s="1" t="str">
        <f t="shared" si="1458"/>
        <v>b</v>
      </c>
      <c r="TB1237" s="1">
        <f t="shared" si="1458"/>
        <v>0.840525572714509</v>
      </c>
      <c r="TC1237" s="1">
        <f t="shared" si="1458"/>
        <v>0.000960686799589415</v>
      </c>
      <c r="TD1237" s="1" t="str">
        <f t="shared" si="1458"/>
        <v>ab</v>
      </c>
      <c r="TE1237" s="1">
        <f t="shared" si="1458"/>
        <v>0.825875832898744</v>
      </c>
      <c r="TF1237" s="1">
        <f t="shared" si="1458"/>
        <v>0.00258237309270811</v>
      </c>
      <c r="TG1237" s="1" t="str">
        <f t="shared" si="1458"/>
        <v>b</v>
      </c>
      <c r="TH1237" s="1">
        <f t="shared" si="1458"/>
        <v>0.804732472602185</v>
      </c>
      <c r="TI1237" s="1">
        <f t="shared" si="1458"/>
        <v>0.000448678927916836</v>
      </c>
      <c r="TJ1237" s="1" t="str">
        <f t="shared" si="1458"/>
        <v>a</v>
      </c>
      <c r="TK1237" s="1">
        <f t="shared" si="1458"/>
        <v>0.722759518710167</v>
      </c>
    </row>
    <row r="1238" spans="2:531">
      <c r="B1238" s="1" t="s">
        <v>142</v>
      </c>
      <c r="C1238" s="1">
        <f t="shared" si="1433"/>
        <v>0.837070847390355</v>
      </c>
      <c r="F1238" s="1">
        <f t="shared" si="1434"/>
        <v>0.842587399513928</v>
      </c>
      <c r="I1238" s="1">
        <f t="shared" si="1435"/>
        <v>0.822650602409639</v>
      </c>
      <c r="L1238" s="1">
        <f t="shared" si="1436"/>
        <v>0.805816686251469</v>
      </c>
      <c r="O1238" s="1">
        <f t="shared" si="1437"/>
        <v>0.727184466019417</v>
      </c>
      <c r="FS1238" s="1">
        <f t="shared" si="1438"/>
        <v>0.837815810920945</v>
      </c>
      <c r="FV1238" s="1">
        <f t="shared" si="1439"/>
        <v>0.839541547277937</v>
      </c>
      <c r="FY1238" s="1">
        <f t="shared" si="1440"/>
        <v>0.82534504391468</v>
      </c>
      <c r="GB1238" s="1">
        <f t="shared" si="1441"/>
        <v>0.80505860579889</v>
      </c>
      <c r="GE1238" s="1">
        <f t="shared" si="1442"/>
        <v>0.719211822660099</v>
      </c>
      <c r="MI1238" s="1">
        <f t="shared" si="1363"/>
        <v>0.834353837287347</v>
      </c>
      <c r="MJ1238" s="1">
        <f t="shared" si="1443"/>
        <v>0.00124980721953071</v>
      </c>
      <c r="MK1238" s="1" t="str">
        <f t="shared" si="1444"/>
        <v>c</v>
      </c>
      <c r="ML1238" s="1">
        <f t="shared" si="1364"/>
        <v>0.838405626740458</v>
      </c>
      <c r="MM1238" s="1">
        <f t="shared" ref="MM1238:MU1238" si="1459">MM443</f>
        <v>0.000814887704893572</v>
      </c>
      <c r="MN1238" s="1" t="str">
        <f t="shared" si="1459"/>
        <v>d</v>
      </c>
      <c r="MO1238" s="1">
        <f t="shared" si="1459"/>
        <v>0.814627098629855</v>
      </c>
      <c r="MP1238" s="1">
        <f t="shared" si="1459"/>
        <v>0.00219515478029367</v>
      </c>
      <c r="MQ1238" s="1" t="str">
        <f t="shared" si="1459"/>
        <v>e</v>
      </c>
      <c r="MR1238" s="1">
        <f t="shared" si="1459"/>
        <v>0.779642983129931</v>
      </c>
      <c r="MS1238" s="1">
        <f t="shared" si="1459"/>
        <v>0.00120111927673371</v>
      </c>
      <c r="MT1238" s="1" t="str">
        <f t="shared" si="1459"/>
        <v>de</v>
      </c>
      <c r="MU1238" s="1">
        <f t="shared" si="1459"/>
        <v>0.704878004537821</v>
      </c>
      <c r="SY1238" s="1">
        <f t="shared" ref="SY1238:TK1238" si="1460">SY443</f>
        <v>0.835469779406428</v>
      </c>
      <c r="SZ1238" s="1">
        <f t="shared" si="1460"/>
        <v>0.000643425617012949</v>
      </c>
      <c r="TA1238" s="1" t="str">
        <f t="shared" si="1460"/>
        <v>c</v>
      </c>
      <c r="TB1238" s="1">
        <f t="shared" si="1460"/>
        <v>0.83740848821037</v>
      </c>
      <c r="TC1238" s="1">
        <f t="shared" si="1460"/>
        <v>0.000791630937957067</v>
      </c>
      <c r="TD1238" s="1" t="str">
        <f t="shared" si="1460"/>
        <v>cd</v>
      </c>
      <c r="TE1238" s="1">
        <f t="shared" si="1460"/>
        <v>0.813686324493778</v>
      </c>
      <c r="TF1238" s="1">
        <f t="shared" si="1460"/>
        <v>0.00107251580558245</v>
      </c>
      <c r="TG1238" s="1" t="str">
        <f t="shared" si="1460"/>
        <v>e</v>
      </c>
      <c r="TH1238" s="1">
        <f t="shared" si="1460"/>
        <v>0.780275415442506</v>
      </c>
      <c r="TI1238" s="1">
        <f t="shared" si="1460"/>
        <v>0.00225230965025927</v>
      </c>
      <c r="TJ1238" s="1" t="str">
        <f t="shared" si="1460"/>
        <v>d</v>
      </c>
      <c r="TK1238" s="1">
        <f t="shared" si="1460"/>
        <v>0.702595943562606</v>
      </c>
    </row>
    <row r="1239" spans="2:531">
      <c r="B1239" s="1" t="s">
        <v>142</v>
      </c>
      <c r="C1239" s="1">
        <f t="shared" si="1433"/>
        <v>0.838329336530775</v>
      </c>
      <c r="F1239" s="1">
        <f t="shared" si="1434"/>
        <v>0.842242990654206</v>
      </c>
      <c r="I1239" s="1">
        <f t="shared" si="1435"/>
        <v>0.830086834076508</v>
      </c>
      <c r="L1239" s="1">
        <f t="shared" si="1436"/>
        <v>0.804098106178206</v>
      </c>
      <c r="O1239" s="1">
        <f t="shared" si="1437"/>
        <v>0.721946375372393</v>
      </c>
      <c r="FS1239" s="1">
        <f t="shared" si="1438"/>
        <v>0.838888888888889</v>
      </c>
      <c r="FV1239" s="1">
        <f t="shared" si="1439"/>
        <v>0.841461082424938</v>
      </c>
      <c r="FY1239" s="1">
        <f t="shared" si="1440"/>
        <v>0.828682358650813</v>
      </c>
      <c r="GB1239" s="1">
        <f t="shared" si="1441"/>
        <v>0.804220779220779</v>
      </c>
      <c r="GE1239" s="1">
        <f t="shared" si="1442"/>
        <v>0.72579001019368</v>
      </c>
      <c r="MI1239" s="1">
        <f t="shared" si="1363"/>
        <v>0.830658509138679</v>
      </c>
      <c r="MJ1239" s="1">
        <f t="shared" si="1443"/>
        <v>0.00100661322492811</v>
      </c>
      <c r="MK1239" s="1" t="str">
        <f t="shared" si="1444"/>
        <v>d</v>
      </c>
      <c r="ML1239" s="1">
        <f t="shared" si="1364"/>
        <v>0.834369593511113</v>
      </c>
      <c r="MM1239" s="1">
        <f t="shared" ref="MM1239:MU1239" si="1461">MM444</f>
        <v>0.00126617889009779</v>
      </c>
      <c r="MN1239" s="1" t="str">
        <f t="shared" si="1461"/>
        <v>f</v>
      </c>
      <c r="MO1239" s="1">
        <f t="shared" si="1461"/>
        <v>0.786586204308772</v>
      </c>
      <c r="MP1239" s="1">
        <f t="shared" si="1461"/>
        <v>0.00356263662551959</v>
      </c>
      <c r="MQ1239" s="1" t="str">
        <f t="shared" si="1461"/>
        <v>f</v>
      </c>
      <c r="MR1239" s="1">
        <f t="shared" si="1461"/>
        <v>0.690522630600287</v>
      </c>
      <c r="MS1239" s="1">
        <f t="shared" si="1461"/>
        <v>0.00721285603751129</v>
      </c>
      <c r="MT1239" s="1" t="str">
        <f t="shared" si="1461"/>
        <v>g</v>
      </c>
      <c r="MU1239" s="1">
        <f t="shared" si="1461"/>
        <v>0.628494678831873</v>
      </c>
      <c r="SY1239" s="1">
        <f t="shared" ref="SY1239:TK1239" si="1462">SY444</f>
        <v>0.831586662806548</v>
      </c>
      <c r="SZ1239" s="1">
        <f t="shared" si="1462"/>
        <v>0.000849998109383438</v>
      </c>
      <c r="TA1239" s="1" t="str">
        <f t="shared" si="1462"/>
        <v>e</v>
      </c>
      <c r="TB1239" s="1">
        <f t="shared" si="1462"/>
        <v>0.835982896807412</v>
      </c>
      <c r="TC1239" s="1">
        <f t="shared" si="1462"/>
        <v>0.0005733448142989</v>
      </c>
      <c r="TD1239" s="1" t="str">
        <f t="shared" si="1462"/>
        <v>d</v>
      </c>
      <c r="TE1239" s="1">
        <f t="shared" si="1462"/>
        <v>0.7855472553535</v>
      </c>
      <c r="TF1239" s="1">
        <f t="shared" si="1462"/>
        <v>0.00184245138530356</v>
      </c>
      <c r="TG1239" s="1" t="str">
        <f t="shared" si="1462"/>
        <v>f</v>
      </c>
      <c r="TH1239" s="1">
        <f t="shared" si="1462"/>
        <v>0.685282895027196</v>
      </c>
      <c r="TI1239" s="1">
        <f t="shared" si="1462"/>
        <v>0.00164992624645363</v>
      </c>
      <c r="TJ1239" s="1" t="str">
        <f t="shared" si="1462"/>
        <v>f</v>
      </c>
      <c r="TK1239" s="1">
        <f t="shared" si="1462"/>
        <v>0.626634028619345</v>
      </c>
    </row>
    <row r="1240" spans="2:531">
      <c r="B1240" s="1" t="s">
        <v>143</v>
      </c>
      <c r="C1240" s="1">
        <f t="shared" si="1433"/>
        <v>0.834240774349667</v>
      </c>
      <c r="F1240" s="1">
        <f t="shared" si="1434"/>
        <v>0.839336763865066</v>
      </c>
      <c r="I1240" s="1">
        <f t="shared" si="1435"/>
        <v>0.812275233756893</v>
      </c>
      <c r="L1240" s="1">
        <f t="shared" si="1436"/>
        <v>0.780898876404494</v>
      </c>
      <c r="O1240" s="1">
        <f t="shared" si="1437"/>
        <v>0.707403055229142</v>
      </c>
      <c r="FS1240" s="1">
        <f t="shared" si="1438"/>
        <v>0.835911371237458</v>
      </c>
      <c r="FV1240" s="1">
        <f t="shared" si="1439"/>
        <v>0.83816854154332</v>
      </c>
      <c r="FY1240" s="1">
        <f t="shared" si="1440"/>
        <v>0.813627254509018</v>
      </c>
      <c r="GB1240" s="1">
        <f t="shared" si="1441"/>
        <v>0.777690802348337</v>
      </c>
      <c r="GE1240" s="1">
        <f t="shared" si="1442"/>
        <v>0.701776649746193</v>
      </c>
      <c r="MI1240" s="1">
        <f t="shared" si="1363"/>
        <v>0.834042842740991</v>
      </c>
      <c r="MJ1240" s="1">
        <f t="shared" si="1443"/>
        <v>0</v>
      </c>
      <c r="MK1240" s="1">
        <f t="shared" si="1444"/>
        <v>0</v>
      </c>
      <c r="ML1240" s="1">
        <f t="shared" si="1364"/>
        <v>0.838212843576667</v>
      </c>
      <c r="MM1240" s="1">
        <f t="shared" ref="MM1240:MU1240" si="1463">MM445</f>
        <v>0</v>
      </c>
      <c r="MN1240" s="1">
        <f t="shared" si="1463"/>
        <v>0</v>
      </c>
      <c r="MO1240" s="1">
        <f t="shared" si="1463"/>
        <v>0.809020713030678</v>
      </c>
      <c r="MP1240" s="1">
        <f t="shared" si="1463"/>
        <v>0</v>
      </c>
      <c r="MQ1240" s="1">
        <f t="shared" si="1463"/>
        <v>0</v>
      </c>
      <c r="MR1240" s="1">
        <f t="shared" si="1463"/>
        <v>0.758476274886436</v>
      </c>
      <c r="MS1240" s="1">
        <f t="shared" si="1463"/>
        <v>0</v>
      </c>
      <c r="MT1240" s="1">
        <f t="shared" si="1463"/>
        <v>0</v>
      </c>
      <c r="MU1240" s="1">
        <f t="shared" si="1463"/>
        <v>0.686492832707967</v>
      </c>
      <c r="SY1240" s="1">
        <f t="shared" ref="SY1240:TK1240" si="1464">SY445</f>
        <v>0.834964000511845</v>
      </c>
      <c r="SZ1240" s="1">
        <f t="shared" si="1464"/>
        <v>0</v>
      </c>
      <c r="TA1240" s="1">
        <f t="shared" si="1464"/>
        <v>0</v>
      </c>
      <c r="TB1240" s="1">
        <f t="shared" si="1464"/>
        <v>0.837972319244097</v>
      </c>
      <c r="TC1240" s="1">
        <f t="shared" si="1464"/>
        <v>0</v>
      </c>
      <c r="TD1240" s="1">
        <f t="shared" si="1464"/>
        <v>0</v>
      </c>
      <c r="TE1240" s="1">
        <f t="shared" si="1464"/>
        <v>0.808369804248674</v>
      </c>
      <c r="TF1240" s="1">
        <f t="shared" si="1464"/>
        <v>0</v>
      </c>
      <c r="TG1240" s="1">
        <f t="shared" si="1464"/>
        <v>0</v>
      </c>
      <c r="TH1240" s="1">
        <f t="shared" si="1464"/>
        <v>0.756763594357296</v>
      </c>
      <c r="TI1240" s="1">
        <f t="shared" si="1464"/>
        <v>0</v>
      </c>
      <c r="TJ1240" s="1">
        <f t="shared" si="1464"/>
        <v>0</v>
      </c>
      <c r="TK1240" s="1">
        <f t="shared" si="1464"/>
        <v>0.683996496964039</v>
      </c>
    </row>
    <row r="1241" spans="2:531">
      <c r="B1241" s="1" t="s">
        <v>143</v>
      </c>
      <c r="C1241" s="1">
        <f t="shared" si="1433"/>
        <v>0.833164403000203</v>
      </c>
      <c r="F1241" s="1">
        <f t="shared" si="1434"/>
        <v>0.838057445200302</v>
      </c>
      <c r="I1241" s="1">
        <f t="shared" si="1435"/>
        <v>0.816621721010052</v>
      </c>
      <c r="L1241" s="1">
        <f t="shared" si="1436"/>
        <v>0.778505392912173</v>
      </c>
      <c r="O1241" s="1">
        <f t="shared" si="1437"/>
        <v>0.704463208685163</v>
      </c>
      <c r="FS1241" s="1">
        <f t="shared" si="1438"/>
        <v>0.834731543624161</v>
      </c>
      <c r="FV1241" s="1">
        <f t="shared" si="1439"/>
        <v>0.837468255518656</v>
      </c>
      <c r="FY1241" s="1">
        <f t="shared" si="1440"/>
        <v>0.812644564379337</v>
      </c>
      <c r="GB1241" s="1">
        <f t="shared" si="1441"/>
        <v>0.781317262160999</v>
      </c>
      <c r="GE1241" s="1">
        <f t="shared" si="1442"/>
        <v>0.704280155642023</v>
      </c>
      <c r="MI1241" s="1">
        <f t="shared" si="1363"/>
        <v>0.834823806987374</v>
      </c>
      <c r="MJ1241" s="1">
        <f t="shared" si="1443"/>
        <v>0.000477871082037112</v>
      </c>
      <c r="MK1241" s="1" t="str">
        <f t="shared" si="1444"/>
        <v>c</v>
      </c>
      <c r="ML1241" s="1">
        <f t="shared" si="1364"/>
        <v>0.836988749070088</v>
      </c>
      <c r="MM1241" s="1">
        <f t="shared" ref="MM1241:MU1241" si="1465">MM446</f>
        <v>0.000432400551994377</v>
      </c>
      <c r="MN1241" s="1" t="str">
        <f t="shared" si="1465"/>
        <v>e</v>
      </c>
      <c r="MO1241" s="1">
        <f t="shared" si="1465"/>
        <v>0.820512610570613</v>
      </c>
      <c r="MP1241" s="1">
        <f t="shared" si="1465"/>
        <v>0.000572151557228011</v>
      </c>
      <c r="MQ1241" s="1" t="str">
        <f t="shared" si="1465"/>
        <v>cd</v>
      </c>
      <c r="MR1241" s="1">
        <f t="shared" si="1465"/>
        <v>0.78475057733092</v>
      </c>
      <c r="MS1241" s="1">
        <f t="shared" si="1465"/>
        <v>0.00252764916205049</v>
      </c>
      <c r="MT1241" s="1" t="str">
        <f t="shared" si="1465"/>
        <v>cd</v>
      </c>
      <c r="MU1241" s="1">
        <f t="shared" si="1465"/>
        <v>0.706702474428162</v>
      </c>
      <c r="SY1241" s="1">
        <f t="shared" ref="SY1241:TK1241" si="1466">SY446</f>
        <v>0.835268993631034</v>
      </c>
      <c r="SZ1241" s="1">
        <f t="shared" si="1466"/>
        <v>0.00111242485648853</v>
      </c>
      <c r="TA1241" s="1" t="str">
        <f t="shared" si="1466"/>
        <v>c</v>
      </c>
      <c r="TB1241" s="1">
        <f t="shared" si="1466"/>
        <v>0.837425403270775</v>
      </c>
      <c r="TC1241" s="1">
        <f t="shared" si="1466"/>
        <v>0.000800525782155088</v>
      </c>
      <c r="TD1241" s="1" t="str">
        <f t="shared" si="1466"/>
        <v>cd</v>
      </c>
      <c r="TE1241" s="1">
        <f t="shared" si="1466"/>
        <v>0.82003955986992</v>
      </c>
      <c r="TF1241" s="1">
        <f t="shared" si="1466"/>
        <v>0.000875073403114575</v>
      </c>
      <c r="TG1241" s="1" t="str">
        <f t="shared" si="1466"/>
        <v>c</v>
      </c>
      <c r="TH1241" s="1">
        <f t="shared" si="1466"/>
        <v>0.786918870430014</v>
      </c>
      <c r="TI1241" s="1">
        <f t="shared" si="1466"/>
        <v>0.00151566637389278</v>
      </c>
      <c r="TJ1241" s="1" t="str">
        <f t="shared" si="1466"/>
        <v>c</v>
      </c>
      <c r="TK1241" s="1">
        <f t="shared" si="1466"/>
        <v>0.702886155838912</v>
      </c>
    </row>
    <row r="1242" spans="2:531">
      <c r="B1242" s="1" t="s">
        <v>143</v>
      </c>
      <c r="C1242" s="1">
        <f t="shared" si="1433"/>
        <v>0.83565633451217</v>
      </c>
      <c r="F1242" s="1">
        <f t="shared" si="1434"/>
        <v>0.837822671156005</v>
      </c>
      <c r="I1242" s="1">
        <f t="shared" si="1435"/>
        <v>0.814984341122621</v>
      </c>
      <c r="L1242" s="1">
        <f t="shared" si="1436"/>
        <v>0.779524680073126</v>
      </c>
      <c r="O1242" s="1">
        <f t="shared" si="1437"/>
        <v>0.702767749699158</v>
      </c>
      <c r="FS1242" s="1">
        <f t="shared" si="1438"/>
        <v>0.835766423357664</v>
      </c>
      <c r="FV1242" s="1">
        <f t="shared" si="1439"/>
        <v>0.836588667569136</v>
      </c>
      <c r="FY1242" s="1">
        <f t="shared" si="1440"/>
        <v>0.81478715459298</v>
      </c>
      <c r="GB1242" s="1">
        <f t="shared" si="1441"/>
        <v>0.781818181818182</v>
      </c>
      <c r="GE1242" s="1">
        <f t="shared" si="1442"/>
        <v>0.701731025299601</v>
      </c>
      <c r="MI1242" s="1">
        <f t="shared" si="1363"/>
        <v>0.834340648728556</v>
      </c>
      <c r="MJ1242" s="1">
        <f t="shared" si="1443"/>
        <v>0.000825754044251543</v>
      </c>
      <c r="MK1242" s="1" t="str">
        <f t="shared" si="1444"/>
        <v>c</v>
      </c>
      <c r="ML1242" s="1">
        <f t="shared" si="1364"/>
        <v>0.836877118468156</v>
      </c>
      <c r="MM1242" s="1">
        <f t="shared" ref="MM1242:MU1242" si="1467">MM447</f>
        <v>0.000517009247031451</v>
      </c>
      <c r="MN1242" s="1" t="str">
        <f t="shared" si="1467"/>
        <v>e</v>
      </c>
      <c r="MO1242" s="1">
        <f t="shared" si="1467"/>
        <v>0.817131682240311</v>
      </c>
      <c r="MP1242" s="1">
        <f t="shared" si="1467"/>
        <v>0.000479663903671746</v>
      </c>
      <c r="MQ1242" s="1" t="str">
        <f t="shared" si="1467"/>
        <v>de</v>
      </c>
      <c r="MR1242" s="1">
        <f t="shared" si="1467"/>
        <v>0.786198351743178</v>
      </c>
      <c r="MS1242" s="1">
        <f t="shared" si="1467"/>
        <v>0.00298523471599048</v>
      </c>
      <c r="MT1242" s="1" t="str">
        <f t="shared" si="1467"/>
        <v>c</v>
      </c>
      <c r="MU1242" s="1">
        <f t="shared" si="1467"/>
        <v>0.706807669712261</v>
      </c>
      <c r="SY1242" s="1">
        <f t="shared" ref="SY1242:TK1242" si="1468">SY447</f>
        <v>0.835488525112072</v>
      </c>
      <c r="SZ1242" s="1">
        <f t="shared" si="1468"/>
        <v>0.00075647994016801</v>
      </c>
      <c r="TA1242" s="1" t="str">
        <f t="shared" si="1468"/>
        <v>c</v>
      </c>
      <c r="TB1242" s="1">
        <f t="shared" si="1468"/>
        <v>0.837483004330825</v>
      </c>
      <c r="TC1242" s="1">
        <f t="shared" si="1468"/>
        <v>0.000785990945911657</v>
      </c>
      <c r="TD1242" s="1" t="str">
        <f t="shared" si="1468"/>
        <v>c</v>
      </c>
      <c r="TE1242" s="1">
        <f t="shared" si="1468"/>
        <v>0.817319954174747</v>
      </c>
      <c r="TF1242" s="1">
        <f t="shared" si="1468"/>
        <v>0.00101118046881052</v>
      </c>
      <c r="TG1242" s="1" t="str">
        <f t="shared" si="1468"/>
        <v>d</v>
      </c>
      <c r="TH1242" s="1">
        <f t="shared" si="1468"/>
        <v>0.788816619509898</v>
      </c>
      <c r="TI1242" s="1">
        <f t="shared" si="1468"/>
        <v>0.00232603250435397</v>
      </c>
      <c r="TJ1242" s="1" t="str">
        <f t="shared" si="1468"/>
        <v>c</v>
      </c>
      <c r="TK1242" s="1">
        <f t="shared" si="1468"/>
        <v>0.707184297038417</v>
      </c>
    </row>
    <row r="1243" spans="2:531">
      <c r="B1243" s="1" t="s">
        <v>144</v>
      </c>
      <c r="C1243" s="1">
        <f t="shared" si="1433"/>
        <v>0.829778335424509</v>
      </c>
      <c r="F1243" s="1">
        <f t="shared" si="1434"/>
        <v>0.835694608421881</v>
      </c>
      <c r="I1243" s="1">
        <f t="shared" si="1435"/>
        <v>0.787066633882469</v>
      </c>
      <c r="L1243" s="1">
        <f t="shared" si="1436"/>
        <v>0.68701030927835</v>
      </c>
      <c r="O1243" s="1">
        <f t="shared" si="1437"/>
        <v>0.625356125356125</v>
      </c>
      <c r="FS1243" s="1">
        <f t="shared" si="1438"/>
        <v>0.830735930735931</v>
      </c>
      <c r="FV1243" s="1">
        <f t="shared" si="1439"/>
        <v>0.836634674290382</v>
      </c>
      <c r="FY1243" s="1">
        <f t="shared" si="1440"/>
        <v>0.783595563580088</v>
      </c>
      <c r="GB1243" s="1">
        <f t="shared" si="1441"/>
        <v>0.685169491525424</v>
      </c>
      <c r="GE1243" s="1">
        <f t="shared" si="1442"/>
        <v>0.624806201550388</v>
      </c>
      <c r="MI1243" s="1">
        <f t="shared" si="1363"/>
        <v>0.839850877338181</v>
      </c>
      <c r="MJ1243" s="1">
        <f t="shared" si="1443"/>
        <v>0.000617671792148246</v>
      </c>
      <c r="MK1243" s="1" t="str">
        <f t="shared" si="1444"/>
        <v>a</v>
      </c>
      <c r="ML1243" s="1">
        <f t="shared" si="1364"/>
        <v>0.840961268217752</v>
      </c>
      <c r="MM1243" s="1">
        <f t="shared" ref="MM1243:MU1243" si="1469">MM448</f>
        <v>7.28691830378685e-5</v>
      </c>
      <c r="MN1243" s="1" t="str">
        <f t="shared" si="1469"/>
        <v>ab</v>
      </c>
      <c r="MO1243" s="1">
        <f t="shared" si="1469"/>
        <v>0.830612206803818</v>
      </c>
      <c r="MP1243" s="1">
        <f t="shared" si="1469"/>
        <v>0.000812733596052439</v>
      </c>
      <c r="MQ1243" s="1" t="str">
        <f t="shared" si="1469"/>
        <v>a</v>
      </c>
      <c r="MR1243" s="1">
        <f t="shared" si="1469"/>
        <v>0.774949800533075</v>
      </c>
      <c r="MS1243" s="1">
        <f t="shared" si="1469"/>
        <v>0.00377625142142538</v>
      </c>
      <c r="MT1243" s="1" t="str">
        <f t="shared" si="1469"/>
        <v>e</v>
      </c>
      <c r="MU1243" s="1">
        <f t="shared" si="1469"/>
        <v>0.645378176053771</v>
      </c>
      <c r="SY1243" s="1">
        <f t="shared" ref="SY1243:TK1243" si="1470">SY448</f>
        <v>0.839753027263148</v>
      </c>
      <c r="SZ1243" s="1">
        <f t="shared" si="1470"/>
        <v>0.00042102119836649</v>
      </c>
      <c r="TA1243" s="1" t="str">
        <f t="shared" si="1470"/>
        <v>a</v>
      </c>
      <c r="TB1243" s="1">
        <f t="shared" si="1470"/>
        <v>0.840966671274373</v>
      </c>
      <c r="TC1243" s="1">
        <f t="shared" si="1470"/>
        <v>0.000712034087178534</v>
      </c>
      <c r="TD1243" s="1" t="str">
        <f t="shared" si="1470"/>
        <v>a</v>
      </c>
      <c r="TE1243" s="1">
        <f t="shared" si="1470"/>
        <v>0.830235754598603</v>
      </c>
      <c r="TF1243" s="1">
        <f t="shared" si="1470"/>
        <v>0.000754368027372418</v>
      </c>
      <c r="TG1243" s="1" t="str">
        <f t="shared" si="1470"/>
        <v>a</v>
      </c>
      <c r="TH1243" s="1">
        <f t="shared" si="1470"/>
        <v>0.780477593580427</v>
      </c>
      <c r="TI1243" s="1">
        <f t="shared" si="1470"/>
        <v>0.00117209284683386</v>
      </c>
      <c r="TJ1243" s="1" t="str">
        <f t="shared" si="1470"/>
        <v>d</v>
      </c>
      <c r="TK1243" s="1">
        <f t="shared" si="1470"/>
        <v>0.647163995004865</v>
      </c>
    </row>
    <row r="1244" spans="2:531">
      <c r="B1244" s="1" t="s">
        <v>144</v>
      </c>
      <c r="C1244" s="1">
        <f t="shared" si="1433"/>
        <v>0.830441145724441</v>
      </c>
      <c r="F1244" s="1">
        <f t="shared" si="1434"/>
        <v>0.834242306194001</v>
      </c>
      <c r="I1244" s="1">
        <f t="shared" si="1435"/>
        <v>0.782807731434385</v>
      </c>
      <c r="L1244" s="1">
        <f t="shared" si="1436"/>
        <v>0.685738684884714</v>
      </c>
      <c r="O1244" s="1">
        <f t="shared" si="1437"/>
        <v>0.628922237380628</v>
      </c>
      <c r="FS1244" s="1">
        <f t="shared" si="1438"/>
        <v>0.83243592504846</v>
      </c>
      <c r="FV1244" s="1">
        <f t="shared" si="1439"/>
        <v>0.835556440374278</v>
      </c>
      <c r="FY1244" s="1">
        <f t="shared" si="1440"/>
        <v>0.785789751716852</v>
      </c>
      <c r="GB1244" s="1">
        <f t="shared" si="1441"/>
        <v>0.68369259606373</v>
      </c>
      <c r="GE1244" s="1">
        <f t="shared" si="1442"/>
        <v>0.629518072289157</v>
      </c>
      <c r="MI1244" s="1">
        <f t="shared" si="1363"/>
        <v>0.83633844435137</v>
      </c>
      <c r="MJ1244" s="1">
        <f t="shared" si="1443"/>
        <v>0</v>
      </c>
      <c r="MK1244" s="1">
        <f t="shared" si="1444"/>
        <v>0</v>
      </c>
      <c r="ML1244" s="1">
        <f t="shared" si="1364"/>
        <v>0.838275711918666</v>
      </c>
      <c r="MM1244" s="1">
        <f t="shared" ref="MM1244:MU1244" si="1471">MM449</f>
        <v>0</v>
      </c>
      <c r="MN1244" s="1">
        <f t="shared" si="1471"/>
        <v>0</v>
      </c>
      <c r="MO1244" s="1">
        <f t="shared" si="1471"/>
        <v>0.822752166538247</v>
      </c>
      <c r="MP1244" s="1">
        <f t="shared" si="1471"/>
        <v>0</v>
      </c>
      <c r="MQ1244" s="1">
        <f t="shared" si="1471"/>
        <v>0</v>
      </c>
      <c r="MR1244" s="1">
        <f t="shared" si="1471"/>
        <v>0.781966243202391</v>
      </c>
      <c r="MS1244" s="1">
        <f t="shared" si="1471"/>
        <v>0</v>
      </c>
      <c r="MT1244" s="1">
        <f t="shared" si="1471"/>
        <v>0</v>
      </c>
      <c r="MU1244" s="1">
        <f t="shared" si="1471"/>
        <v>0.686296106731398</v>
      </c>
      <c r="SY1244" s="1">
        <f t="shared" ref="SY1244:TK1244" si="1472">SY449</f>
        <v>0.836836848668751</v>
      </c>
      <c r="SZ1244" s="1">
        <f t="shared" si="1472"/>
        <v>0</v>
      </c>
      <c r="TA1244" s="1">
        <f t="shared" si="1472"/>
        <v>0</v>
      </c>
      <c r="TB1244" s="1">
        <f t="shared" si="1472"/>
        <v>0.838625026291991</v>
      </c>
      <c r="TC1244" s="1">
        <f t="shared" si="1472"/>
        <v>0</v>
      </c>
      <c r="TD1244" s="1">
        <f t="shared" si="1472"/>
        <v>0</v>
      </c>
      <c r="TE1244" s="1">
        <f t="shared" si="1472"/>
        <v>0.822531756214423</v>
      </c>
      <c r="TF1244" s="1">
        <f t="shared" si="1472"/>
        <v>0</v>
      </c>
      <c r="TG1244" s="1">
        <f t="shared" si="1472"/>
        <v>0</v>
      </c>
      <c r="TH1244" s="1">
        <f t="shared" si="1472"/>
        <v>0.785404361173446</v>
      </c>
      <c r="TI1244" s="1">
        <f t="shared" si="1472"/>
        <v>0</v>
      </c>
      <c r="TJ1244" s="1">
        <f t="shared" si="1472"/>
        <v>0</v>
      </c>
      <c r="TK1244" s="1">
        <f t="shared" si="1472"/>
        <v>0.685744815960731</v>
      </c>
    </row>
    <row r="1245" spans="2:531">
      <c r="B1245" s="1" t="s">
        <v>144</v>
      </c>
      <c r="C1245" s="1">
        <f t="shared" si="1433"/>
        <v>0.831756046267087</v>
      </c>
      <c r="F1245" s="1">
        <f t="shared" si="1434"/>
        <v>0.833171865917458</v>
      </c>
      <c r="I1245" s="1">
        <f t="shared" si="1435"/>
        <v>0.789884247609462</v>
      </c>
      <c r="L1245" s="1">
        <f t="shared" si="1436"/>
        <v>0.698818897637795</v>
      </c>
      <c r="O1245" s="1">
        <f t="shared" si="1437"/>
        <v>0.631205673758865</v>
      </c>
      <c r="FS1245" s="1">
        <f t="shared" si="1438"/>
        <v>0.831588132635253</v>
      </c>
      <c r="FV1245" s="1">
        <f t="shared" si="1439"/>
        <v>0.835757575757576</v>
      </c>
      <c r="FY1245" s="1">
        <f t="shared" si="1440"/>
        <v>0.78725645076356</v>
      </c>
      <c r="GB1245" s="1">
        <f t="shared" si="1441"/>
        <v>0.686986597492434</v>
      </c>
      <c r="GE1245" s="1">
        <f t="shared" si="1442"/>
        <v>0.62557781201849</v>
      </c>
      <c r="MI1245" s="1">
        <f t="shared" si="1363"/>
        <v>0.83467853276017</v>
      </c>
      <c r="MJ1245" s="1">
        <f t="shared" si="1443"/>
        <v>0.000927912919012901</v>
      </c>
      <c r="MK1245" s="1" t="str">
        <f t="shared" si="1444"/>
        <v>c</v>
      </c>
      <c r="ML1245" s="1">
        <f t="shared" si="1364"/>
        <v>0.836865399768972</v>
      </c>
      <c r="MM1245" s="1">
        <f t="shared" ref="MM1245:MU1245" si="1473">MM450</f>
        <v>0.000425208721357137</v>
      </c>
      <c r="MN1245" s="1" t="str">
        <f t="shared" si="1473"/>
        <v>e</v>
      </c>
      <c r="MO1245" s="1">
        <f t="shared" si="1473"/>
        <v>0.821116294879582</v>
      </c>
      <c r="MP1245" s="1">
        <f t="shared" si="1473"/>
        <v>0.00102152785113504</v>
      </c>
      <c r="MQ1245" s="1" t="str">
        <f t="shared" si="1473"/>
        <v>c</v>
      </c>
      <c r="MR1245" s="1">
        <f t="shared" si="1473"/>
        <v>0.786868540852604</v>
      </c>
      <c r="MS1245" s="1">
        <f t="shared" si="1473"/>
        <v>0.00197616722150599</v>
      </c>
      <c r="MT1245" s="1" t="str">
        <f t="shared" si="1473"/>
        <v>c</v>
      </c>
      <c r="MU1245" s="1">
        <f t="shared" si="1473"/>
        <v>0.704386630376586</v>
      </c>
      <c r="SY1245" s="1">
        <f t="shared" ref="SY1245:TK1245" si="1474">SY450</f>
        <v>0.835249592017259</v>
      </c>
      <c r="SZ1245" s="1">
        <f t="shared" si="1474"/>
        <v>0.00106655158486539</v>
      </c>
      <c r="TA1245" s="1" t="str">
        <f t="shared" si="1474"/>
        <v>c</v>
      </c>
      <c r="TB1245" s="1">
        <f t="shared" si="1474"/>
        <v>0.836720471139357</v>
      </c>
      <c r="TC1245" s="1">
        <f t="shared" si="1474"/>
        <v>0.000785486281837165</v>
      </c>
      <c r="TD1245" s="1" t="str">
        <f t="shared" si="1474"/>
        <v>cd</v>
      </c>
      <c r="TE1245" s="1">
        <f t="shared" si="1474"/>
        <v>0.820317810971355</v>
      </c>
      <c r="TF1245" s="1">
        <f t="shared" si="1474"/>
        <v>0.000840428597410901</v>
      </c>
      <c r="TG1245" s="1" t="str">
        <f t="shared" si="1474"/>
        <v>c</v>
      </c>
      <c r="TH1245" s="1">
        <f t="shared" si="1474"/>
        <v>0.787454725766034</v>
      </c>
      <c r="TI1245" s="1">
        <f t="shared" si="1474"/>
        <v>0.00100185754365788</v>
      </c>
      <c r="TJ1245" s="1" t="str">
        <f t="shared" si="1474"/>
        <v>c</v>
      </c>
      <c r="TK1245" s="1">
        <f t="shared" si="1474"/>
        <v>0.705703253302629</v>
      </c>
    </row>
    <row r="1246" spans="2:531">
      <c r="B1246" s="1" t="s">
        <v>145</v>
      </c>
      <c r="C1246" s="1">
        <f t="shared" si="1433"/>
        <v>0.834276475343573</v>
      </c>
      <c r="F1246" s="1">
        <f t="shared" si="1434"/>
        <v>0.836528958292153</v>
      </c>
      <c r="I1246" s="1">
        <f t="shared" si="1435"/>
        <v>0.821161048689139</v>
      </c>
      <c r="L1246" s="1">
        <f t="shared" si="1436"/>
        <v>0.786879895561358</v>
      </c>
      <c r="O1246" s="1">
        <f t="shared" si="1437"/>
        <v>0.70846394984326</v>
      </c>
      <c r="FS1246" s="1">
        <f t="shared" si="1438"/>
        <v>0.836086138406858</v>
      </c>
      <c r="FV1246" s="1">
        <f t="shared" si="1439"/>
        <v>0.837721984078383</v>
      </c>
      <c r="FY1246" s="1">
        <f t="shared" si="1440"/>
        <v>0.820327552986512</v>
      </c>
      <c r="GB1246" s="1">
        <f t="shared" si="1441"/>
        <v>0.787613598115113</v>
      </c>
      <c r="GE1246" s="1">
        <f t="shared" si="1442"/>
        <v>0.705286839145107</v>
      </c>
      <c r="MI1246" s="1">
        <f t="shared" si="1363"/>
        <v>0.833818067732415</v>
      </c>
      <c r="MJ1246" s="1">
        <f t="shared" si="1443"/>
        <v>0.000258079403720111</v>
      </c>
      <c r="MK1246" s="1" t="str">
        <f t="shared" si="1444"/>
        <v>c</v>
      </c>
      <c r="ML1246" s="1">
        <f t="shared" si="1364"/>
        <v>0.835890265380908</v>
      </c>
      <c r="MM1246" s="1">
        <f t="shared" ref="MM1246:MU1246" si="1475">MM451</f>
        <v>0.00104827696391779</v>
      </c>
      <c r="MN1246" s="1" t="str">
        <f t="shared" si="1475"/>
        <v>e</v>
      </c>
      <c r="MO1246" s="1">
        <f t="shared" si="1475"/>
        <v>0.817701543311223</v>
      </c>
      <c r="MP1246" s="1">
        <f t="shared" si="1475"/>
        <v>0.000727582845090736</v>
      </c>
      <c r="MQ1246" s="1" t="str">
        <f t="shared" si="1475"/>
        <v>cde</v>
      </c>
      <c r="MR1246" s="1">
        <f t="shared" si="1475"/>
        <v>0.789074690542768</v>
      </c>
      <c r="MS1246" s="1">
        <f t="shared" si="1475"/>
        <v>0.000310896990512234</v>
      </c>
      <c r="MT1246" s="1" t="str">
        <f t="shared" si="1475"/>
        <v>c</v>
      </c>
      <c r="MU1246" s="1">
        <f t="shared" si="1475"/>
        <v>0.705195190958471</v>
      </c>
      <c r="SY1246" s="1">
        <f t="shared" ref="SY1246:TK1246" si="1476">SY451</f>
        <v>0.833321570752346</v>
      </c>
      <c r="SZ1246" s="1">
        <f t="shared" si="1476"/>
        <v>0.00070964719505679</v>
      </c>
      <c r="TA1246" s="1" t="str">
        <f t="shared" si="1476"/>
        <v>d</v>
      </c>
      <c r="TB1246" s="1">
        <f t="shared" si="1476"/>
        <v>0.836186300967981</v>
      </c>
      <c r="TC1246" s="1">
        <f t="shared" si="1476"/>
        <v>0.000422292833687182</v>
      </c>
      <c r="TD1246" s="1" t="str">
        <f t="shared" si="1476"/>
        <v>cd</v>
      </c>
      <c r="TE1246" s="1">
        <f t="shared" si="1476"/>
        <v>0.816861540162169</v>
      </c>
      <c r="TF1246" s="1">
        <f t="shared" si="1476"/>
        <v>0.000448387504072842</v>
      </c>
      <c r="TG1246" s="1" t="str">
        <f t="shared" si="1476"/>
        <v>d</v>
      </c>
      <c r="TH1246" s="1">
        <f t="shared" si="1476"/>
        <v>0.788630133761008</v>
      </c>
      <c r="TI1246" s="1">
        <f t="shared" si="1476"/>
        <v>0.000794842731862075</v>
      </c>
      <c r="TJ1246" s="1" t="str">
        <f t="shared" si="1476"/>
        <v>c</v>
      </c>
      <c r="TK1246" s="1">
        <f t="shared" si="1476"/>
        <v>0.703208748315849</v>
      </c>
    </row>
    <row r="1247" spans="2:531">
      <c r="B1247" s="1" t="s">
        <v>145</v>
      </c>
      <c r="C1247" s="1">
        <f t="shared" si="1433"/>
        <v>0.835158150851582</v>
      </c>
      <c r="F1247" s="1">
        <f t="shared" si="1434"/>
        <v>0.837050078247261</v>
      </c>
      <c r="I1247" s="1">
        <f t="shared" si="1435"/>
        <v>0.820078831439833</v>
      </c>
      <c r="L1247" s="1">
        <f t="shared" si="1436"/>
        <v>0.781957186544343</v>
      </c>
      <c r="O1247" s="1">
        <f t="shared" si="1437"/>
        <v>0.705821205821206</v>
      </c>
      <c r="FS1247" s="1">
        <f t="shared" si="1438"/>
        <v>0.835718730553827</v>
      </c>
      <c r="FV1247" s="1">
        <f t="shared" si="1439"/>
        <v>0.836518910126067</v>
      </c>
      <c r="FY1247" s="1">
        <f t="shared" si="1440"/>
        <v>0.819056785370548</v>
      </c>
      <c r="GB1247" s="1">
        <f t="shared" si="1441"/>
        <v>0.785180370490738</v>
      </c>
      <c r="GE1247" s="1">
        <f t="shared" si="1442"/>
        <v>0.702272727272727</v>
      </c>
      <c r="MI1247" s="1">
        <f t="shared" si="1363"/>
        <v>0.839792437214584</v>
      </c>
      <c r="MJ1247" s="1">
        <f t="shared" si="1443"/>
        <v>0.000497229529992366</v>
      </c>
      <c r="MK1247" s="1" t="str">
        <f t="shared" si="1444"/>
        <v>a</v>
      </c>
      <c r="ML1247" s="1">
        <f t="shared" si="1364"/>
        <v>0.840653607419432</v>
      </c>
      <c r="MM1247" s="1">
        <f t="shared" ref="MM1247:MU1247" si="1477">MM452</f>
        <v>0.000696995644020077</v>
      </c>
      <c r="MN1247" s="1" t="str">
        <f t="shared" si="1477"/>
        <v>abc</v>
      </c>
      <c r="MO1247" s="1">
        <f t="shared" si="1477"/>
        <v>0.828036523785264</v>
      </c>
      <c r="MP1247" s="1">
        <f t="shared" si="1477"/>
        <v>0.0022402754473353</v>
      </c>
      <c r="MQ1247" s="1" t="str">
        <f t="shared" si="1477"/>
        <v>ab</v>
      </c>
      <c r="MR1247" s="1">
        <f t="shared" si="1477"/>
        <v>0.763652094392749</v>
      </c>
      <c r="MS1247" s="1">
        <f t="shared" si="1477"/>
        <v>0.00201465449045751</v>
      </c>
      <c r="MT1247" s="1" t="str">
        <f t="shared" si="1477"/>
        <v>f</v>
      </c>
      <c r="MU1247" s="1">
        <f t="shared" si="1477"/>
        <v>0.639400769084016</v>
      </c>
      <c r="SY1247" s="1">
        <f t="shared" ref="SY1247:TK1247" si="1478">SY452</f>
        <v>0.839682379693834</v>
      </c>
      <c r="SZ1247" s="1">
        <f t="shared" si="1478"/>
        <v>0.000199691187900312</v>
      </c>
      <c r="TA1247" s="1" t="str">
        <f t="shared" si="1478"/>
        <v>a</v>
      </c>
      <c r="TB1247" s="1">
        <f t="shared" si="1478"/>
        <v>0.839947540634484</v>
      </c>
      <c r="TC1247" s="1">
        <f t="shared" si="1478"/>
        <v>0.000665657622953724</v>
      </c>
      <c r="TD1247" s="1" t="str">
        <f t="shared" si="1478"/>
        <v>ab</v>
      </c>
      <c r="TE1247" s="1">
        <f t="shared" si="1478"/>
        <v>0.829014253680274</v>
      </c>
      <c r="TF1247" s="1">
        <f t="shared" si="1478"/>
        <v>0.00113375727763279</v>
      </c>
      <c r="TG1247" s="1" t="str">
        <f t="shared" si="1478"/>
        <v>a</v>
      </c>
      <c r="TH1247" s="1">
        <f t="shared" si="1478"/>
        <v>0.770473036493287</v>
      </c>
      <c r="TI1247" s="1">
        <f t="shared" si="1478"/>
        <v>0.00321239120418762</v>
      </c>
      <c r="TJ1247" s="1" t="str">
        <f t="shared" si="1478"/>
        <v>e</v>
      </c>
      <c r="TK1247" s="1">
        <f t="shared" si="1478"/>
        <v>0.639450404667796</v>
      </c>
    </row>
    <row r="1248" spans="2:531">
      <c r="B1248" s="1" t="s">
        <v>145</v>
      </c>
      <c r="C1248" s="1">
        <f t="shared" si="1433"/>
        <v>0.835036794766966</v>
      </c>
      <c r="F1248" s="1">
        <f t="shared" si="1434"/>
        <v>0.837387210670851</v>
      </c>
      <c r="I1248" s="1">
        <f t="shared" si="1435"/>
        <v>0.820297951582868</v>
      </c>
      <c r="L1248" s="1">
        <f t="shared" si="1436"/>
        <v>0.78541464988706</v>
      </c>
      <c r="O1248" s="1">
        <f t="shared" si="1437"/>
        <v>0.70582226762002</v>
      </c>
      <c r="FS1248" s="1">
        <f t="shared" si="1438"/>
        <v>0.834002111932418</v>
      </c>
      <c r="FV1248" s="1">
        <f t="shared" si="1439"/>
        <v>0.838035315607875</v>
      </c>
      <c r="FY1248" s="1">
        <f t="shared" si="1440"/>
        <v>0.8207343412527</v>
      </c>
      <c r="GB1248" s="1">
        <f t="shared" si="1441"/>
        <v>0.787962642684192</v>
      </c>
      <c r="GE1248" s="1">
        <f t="shared" si="1442"/>
        <v>0.701098901098901</v>
      </c>
      <c r="MI1248" s="1">
        <f t="shared" si="1363"/>
        <v>0.836096345902389</v>
      </c>
      <c r="MJ1248" s="1">
        <f t="shared" si="1443"/>
        <v>0</v>
      </c>
      <c r="MK1248" s="1">
        <f t="shared" si="1444"/>
        <v>0</v>
      </c>
      <c r="ML1248" s="1">
        <f t="shared" si="1364"/>
        <v>0.837803090856437</v>
      </c>
      <c r="MM1248" s="1">
        <f t="shared" ref="MM1248:MU1248" si="1479">MM453</f>
        <v>0</v>
      </c>
      <c r="MN1248" s="1">
        <f t="shared" si="1479"/>
        <v>0</v>
      </c>
      <c r="MO1248" s="1">
        <f t="shared" si="1479"/>
        <v>0.822284787325356</v>
      </c>
      <c r="MP1248" s="1">
        <f t="shared" si="1479"/>
        <v>0</v>
      </c>
      <c r="MQ1248" s="1">
        <f t="shared" si="1479"/>
        <v>0</v>
      </c>
      <c r="MR1248" s="1">
        <f t="shared" si="1479"/>
        <v>0.779865108596041</v>
      </c>
      <c r="MS1248" s="1">
        <f t="shared" si="1479"/>
        <v>0</v>
      </c>
      <c r="MT1248" s="1">
        <f t="shared" si="1479"/>
        <v>0</v>
      </c>
      <c r="MU1248" s="1">
        <f t="shared" si="1479"/>
        <v>0.682994196806358</v>
      </c>
      <c r="SY1248" s="1">
        <f t="shared" ref="SY1248:TK1248" si="1480">SY453</f>
        <v>0.83608451415448</v>
      </c>
      <c r="SZ1248" s="1">
        <f t="shared" si="1480"/>
        <v>0</v>
      </c>
      <c r="TA1248" s="1">
        <f t="shared" si="1480"/>
        <v>0</v>
      </c>
      <c r="TB1248" s="1">
        <f t="shared" si="1480"/>
        <v>0.837618104247274</v>
      </c>
      <c r="TC1248" s="1">
        <f t="shared" si="1480"/>
        <v>0</v>
      </c>
      <c r="TD1248" s="1">
        <f t="shared" si="1480"/>
        <v>0</v>
      </c>
      <c r="TE1248" s="1">
        <f t="shared" si="1480"/>
        <v>0.822064534937933</v>
      </c>
      <c r="TF1248" s="1">
        <f t="shared" si="1480"/>
        <v>0</v>
      </c>
      <c r="TG1248" s="1">
        <f t="shared" si="1480"/>
        <v>0</v>
      </c>
      <c r="TH1248" s="1">
        <f t="shared" si="1480"/>
        <v>0.78218596534011</v>
      </c>
      <c r="TI1248" s="1">
        <f t="shared" si="1480"/>
        <v>0</v>
      </c>
      <c r="TJ1248" s="1">
        <f t="shared" si="1480"/>
        <v>0</v>
      </c>
      <c r="TK1248" s="1">
        <f t="shared" si="1480"/>
        <v>0.682787468762091</v>
      </c>
    </row>
    <row r="1249" spans="2:531">
      <c r="B1249" s="1" t="s">
        <v>146</v>
      </c>
      <c r="C1249" s="1">
        <f t="shared" si="1433"/>
        <v>0.833435897435897</v>
      </c>
      <c r="F1249" s="1">
        <f t="shared" si="1434"/>
        <v>0.837209302325581</v>
      </c>
      <c r="I1249" s="1">
        <f t="shared" si="1435"/>
        <v>0.817372473532243</v>
      </c>
      <c r="L1249" s="1">
        <f t="shared" si="1436"/>
        <v>0.788829380260138</v>
      </c>
      <c r="O1249" s="1">
        <f t="shared" si="1437"/>
        <v>0.707135250266241</v>
      </c>
      <c r="FS1249" s="1">
        <f t="shared" si="1438"/>
        <v>0.834843058773963</v>
      </c>
      <c r="FV1249" s="1">
        <f t="shared" si="1439"/>
        <v>0.837688852592895</v>
      </c>
      <c r="FY1249" s="1">
        <f t="shared" si="1440"/>
        <v>0.817800788954635</v>
      </c>
      <c r="GB1249" s="1">
        <f t="shared" si="1441"/>
        <v>0.786158631415241</v>
      </c>
      <c r="GE1249" s="1">
        <f t="shared" si="1442"/>
        <v>0.708379888268156</v>
      </c>
      <c r="MI1249" s="1">
        <f t="shared" si="1363"/>
        <v>0</v>
      </c>
      <c r="MJ1249" s="1">
        <f t="shared" si="1443"/>
        <v>0</v>
      </c>
      <c r="MK1249" s="1">
        <f t="shared" si="1444"/>
        <v>0</v>
      </c>
      <c r="ML1249" s="1">
        <f t="shared" si="1364"/>
        <v>0</v>
      </c>
      <c r="MM1249" s="1">
        <f t="shared" ref="MM1249:MU1249" si="1481">MM454</f>
        <v>0</v>
      </c>
      <c r="MN1249" s="1">
        <f t="shared" si="1481"/>
        <v>0</v>
      </c>
      <c r="MO1249" s="1">
        <f t="shared" si="1481"/>
        <v>0</v>
      </c>
      <c r="MP1249" s="1">
        <f t="shared" si="1481"/>
        <v>0</v>
      </c>
      <c r="MQ1249" s="1">
        <f t="shared" si="1481"/>
        <v>0</v>
      </c>
      <c r="MR1249" s="1">
        <f t="shared" si="1481"/>
        <v>0</v>
      </c>
      <c r="MS1249" s="1">
        <f t="shared" si="1481"/>
        <v>0</v>
      </c>
      <c r="MT1249" s="1">
        <f t="shared" si="1481"/>
        <v>0</v>
      </c>
      <c r="MU1249" s="1">
        <f t="shared" si="1481"/>
        <v>0</v>
      </c>
      <c r="SY1249" s="1">
        <f t="shared" ref="SY1249:TK1249" si="1482">SY454</f>
        <v>0</v>
      </c>
      <c r="SZ1249" s="1">
        <f t="shared" si="1482"/>
        <v>0</v>
      </c>
      <c r="TA1249" s="1">
        <f t="shared" si="1482"/>
        <v>0</v>
      </c>
      <c r="TB1249" s="1">
        <f t="shared" si="1482"/>
        <v>0</v>
      </c>
      <c r="TC1249" s="1">
        <f t="shared" si="1482"/>
        <v>0</v>
      </c>
      <c r="TD1249" s="1">
        <f t="shared" si="1482"/>
        <v>0</v>
      </c>
      <c r="TE1249" s="1">
        <f t="shared" si="1482"/>
        <v>0</v>
      </c>
      <c r="TF1249" s="1">
        <f t="shared" si="1482"/>
        <v>0</v>
      </c>
      <c r="TG1249" s="1">
        <f t="shared" si="1482"/>
        <v>0</v>
      </c>
      <c r="TH1249" s="1">
        <f t="shared" si="1482"/>
        <v>0</v>
      </c>
      <c r="TI1249" s="1">
        <f t="shared" si="1482"/>
        <v>0</v>
      </c>
      <c r="TJ1249" s="1">
        <f t="shared" si="1482"/>
        <v>0</v>
      </c>
      <c r="TK1249" s="1">
        <f t="shared" si="1482"/>
        <v>0</v>
      </c>
    </row>
    <row r="1250" spans="2:531">
      <c r="B1250" s="1" t="s">
        <v>146</v>
      </c>
      <c r="C1250" s="1">
        <f t="shared" si="1433"/>
        <v>0.834532374100719</v>
      </c>
      <c r="F1250" s="1">
        <f t="shared" si="1434"/>
        <v>0.83628144654088</v>
      </c>
      <c r="I1250" s="1">
        <f t="shared" si="1435"/>
        <v>0.817443249701314</v>
      </c>
      <c r="L1250" s="1">
        <f t="shared" si="1436"/>
        <v>0.782954135066811</v>
      </c>
      <c r="O1250" s="1">
        <f t="shared" si="1437"/>
        <v>0.704772475027747</v>
      </c>
      <c r="FS1250" s="1">
        <f t="shared" si="1438"/>
        <v>0.836320956039266</v>
      </c>
      <c r="FV1250" s="1">
        <f t="shared" si="1439"/>
        <v>0.83661457276233</v>
      </c>
      <c r="FY1250" s="1">
        <f t="shared" si="1440"/>
        <v>0.81615807903952</v>
      </c>
      <c r="GB1250" s="1">
        <f t="shared" si="1441"/>
        <v>0.789811320754717</v>
      </c>
      <c r="GE1250" s="1">
        <f t="shared" si="1442"/>
        <v>0.705744431418523</v>
      </c>
      <c r="MI1250" s="1">
        <f t="shared" si="1363"/>
        <v>0</v>
      </c>
      <c r="MJ1250" s="1">
        <f t="shared" si="1443"/>
        <v>0</v>
      </c>
      <c r="MK1250" s="1">
        <f t="shared" si="1444"/>
        <v>0</v>
      </c>
      <c r="ML1250" s="1">
        <f t="shared" si="1364"/>
        <v>0</v>
      </c>
      <c r="MM1250" s="1">
        <f t="shared" ref="MM1250:MU1250" si="1483">MM455</f>
        <v>0</v>
      </c>
      <c r="MN1250" s="1">
        <f t="shared" si="1483"/>
        <v>0</v>
      </c>
      <c r="MO1250" s="1">
        <f t="shared" si="1483"/>
        <v>0</v>
      </c>
      <c r="MP1250" s="1">
        <f t="shared" si="1483"/>
        <v>0</v>
      </c>
      <c r="MQ1250" s="1">
        <f t="shared" si="1483"/>
        <v>0</v>
      </c>
      <c r="MR1250" s="1">
        <f t="shared" si="1483"/>
        <v>0</v>
      </c>
      <c r="MS1250" s="1">
        <f t="shared" si="1483"/>
        <v>0</v>
      </c>
      <c r="MT1250" s="1">
        <f t="shared" si="1483"/>
        <v>0</v>
      </c>
      <c r="MU1250" s="1">
        <f t="shared" si="1483"/>
        <v>0</v>
      </c>
      <c r="SY1250" s="1">
        <f t="shared" ref="SY1250:TK1250" si="1484">SY455</f>
        <v>0</v>
      </c>
      <c r="SZ1250" s="1">
        <f t="shared" si="1484"/>
        <v>0</v>
      </c>
      <c r="TA1250" s="1">
        <f t="shared" si="1484"/>
        <v>0</v>
      </c>
      <c r="TB1250" s="1">
        <f t="shared" si="1484"/>
        <v>0</v>
      </c>
      <c r="TC1250" s="1">
        <f t="shared" si="1484"/>
        <v>0</v>
      </c>
      <c r="TD1250" s="1">
        <f t="shared" si="1484"/>
        <v>0</v>
      </c>
      <c r="TE1250" s="1">
        <f t="shared" si="1484"/>
        <v>0</v>
      </c>
      <c r="TF1250" s="1">
        <f t="shared" si="1484"/>
        <v>0</v>
      </c>
      <c r="TG1250" s="1">
        <f t="shared" si="1484"/>
        <v>0</v>
      </c>
      <c r="TH1250" s="1">
        <f t="shared" si="1484"/>
        <v>0</v>
      </c>
      <c r="TI1250" s="1">
        <f t="shared" si="1484"/>
        <v>0</v>
      </c>
      <c r="TJ1250" s="1">
        <f t="shared" si="1484"/>
        <v>0</v>
      </c>
      <c r="TK1250" s="1">
        <f t="shared" si="1484"/>
        <v>0</v>
      </c>
    </row>
    <row r="1251" spans="2:531">
      <c r="B1251" s="1" t="s">
        <v>146</v>
      </c>
      <c r="C1251" s="1">
        <f t="shared" si="1433"/>
        <v>0.83505367464905</v>
      </c>
      <c r="F1251" s="1">
        <f t="shared" si="1434"/>
        <v>0.837140606538007</v>
      </c>
      <c r="I1251" s="1">
        <f t="shared" si="1435"/>
        <v>0.816579323487375</v>
      </c>
      <c r="L1251" s="1">
        <f t="shared" si="1436"/>
        <v>0.786811539902585</v>
      </c>
      <c r="O1251" s="1">
        <f t="shared" si="1437"/>
        <v>0.708515283842795</v>
      </c>
      <c r="FS1251" s="1">
        <f t="shared" si="1438"/>
        <v>0.835301560522986</v>
      </c>
      <c r="FV1251" s="1">
        <f t="shared" si="1439"/>
        <v>0.838145587637251</v>
      </c>
      <c r="FY1251" s="1">
        <f t="shared" si="1440"/>
        <v>0.818000994530085</v>
      </c>
      <c r="GB1251" s="1">
        <f t="shared" si="1441"/>
        <v>0.790479906359735</v>
      </c>
      <c r="GE1251" s="1">
        <f t="shared" si="1442"/>
        <v>0.707428571428571</v>
      </c>
      <c r="MI1251" s="1">
        <f t="shared" si="1363"/>
        <v>0</v>
      </c>
      <c r="MJ1251" s="1">
        <f t="shared" si="1443"/>
        <v>0</v>
      </c>
      <c r="MK1251" s="1" t="str">
        <f t="shared" si="1444"/>
        <v>a</v>
      </c>
      <c r="ML1251" s="1">
        <f t="shared" si="1364"/>
        <v>0</v>
      </c>
      <c r="MM1251" s="1">
        <f t="shared" ref="MM1251:MU1251" si="1485">MM456</f>
        <v>0</v>
      </c>
      <c r="MN1251" s="1" t="str">
        <f t="shared" si="1485"/>
        <v>cd</v>
      </c>
      <c r="MO1251" s="1">
        <f t="shared" si="1485"/>
        <v>0</v>
      </c>
      <c r="MP1251" s="1">
        <f t="shared" si="1485"/>
        <v>0</v>
      </c>
      <c r="MQ1251" s="1" t="str">
        <f t="shared" si="1485"/>
        <v>ab</v>
      </c>
      <c r="MR1251" s="1">
        <f t="shared" si="1485"/>
        <v>0</v>
      </c>
      <c r="MS1251" s="1">
        <f t="shared" si="1485"/>
        <v>0</v>
      </c>
      <c r="MT1251" s="1" t="str">
        <f t="shared" si="1485"/>
        <v>a</v>
      </c>
      <c r="MU1251" s="1">
        <f t="shared" si="1485"/>
        <v>0</v>
      </c>
      <c r="SY1251" s="1">
        <f t="shared" ref="SY1251:TK1251" si="1486">SY456</f>
        <v>0</v>
      </c>
      <c r="SZ1251" s="1">
        <f t="shared" si="1486"/>
        <v>0</v>
      </c>
      <c r="TA1251" s="1" t="str">
        <f t="shared" si="1486"/>
        <v>a</v>
      </c>
      <c r="TB1251" s="1">
        <f t="shared" si="1486"/>
        <v>0</v>
      </c>
      <c r="TC1251" s="1">
        <f t="shared" si="1486"/>
        <v>0</v>
      </c>
      <c r="TD1251" s="1" t="str">
        <f t="shared" si="1486"/>
        <v>b</v>
      </c>
      <c r="TE1251" s="1">
        <f t="shared" si="1486"/>
        <v>0</v>
      </c>
      <c r="TF1251" s="1">
        <f t="shared" si="1486"/>
        <v>0</v>
      </c>
      <c r="TG1251" s="1" t="str">
        <f t="shared" si="1486"/>
        <v>b</v>
      </c>
      <c r="TH1251" s="1">
        <f t="shared" si="1486"/>
        <v>0</v>
      </c>
      <c r="TI1251" s="1">
        <f t="shared" si="1486"/>
        <v>0</v>
      </c>
      <c r="TJ1251" s="1" t="str">
        <f t="shared" si="1486"/>
        <v>a</v>
      </c>
      <c r="TK1251" s="1">
        <f t="shared" si="1486"/>
        <v>0</v>
      </c>
    </row>
    <row r="1252" spans="2:531">
      <c r="B1252" s="1" t="s">
        <v>147</v>
      </c>
      <c r="C1252" s="1">
        <f t="shared" si="1433"/>
        <v>0.839156626506024</v>
      </c>
      <c r="F1252" s="1">
        <f t="shared" si="1434"/>
        <v>0.840882694541231</v>
      </c>
      <c r="I1252" s="1">
        <f t="shared" si="1435"/>
        <v>0.829674139126416</v>
      </c>
      <c r="L1252" s="1">
        <f t="shared" si="1436"/>
        <v>0.770629370629371</v>
      </c>
      <c r="O1252" s="1">
        <f t="shared" si="1437"/>
        <v>0.643072289156627</v>
      </c>
      <c r="FS1252" s="1">
        <f t="shared" si="1438"/>
        <v>0.839503661513426</v>
      </c>
      <c r="FV1252" s="1">
        <f t="shared" si="1439"/>
        <v>0.841285685765622</v>
      </c>
      <c r="FY1252" s="1">
        <f t="shared" si="1440"/>
        <v>0.830520560969812</v>
      </c>
      <c r="GB1252" s="1">
        <f t="shared" si="1441"/>
        <v>0.780192376202351</v>
      </c>
      <c r="GE1252" s="1">
        <f t="shared" si="1442"/>
        <v>0.647058823529412</v>
      </c>
      <c r="MI1252" s="1">
        <f t="shared" si="1363"/>
        <v>0</v>
      </c>
      <c r="MJ1252" s="1">
        <f t="shared" si="1443"/>
        <v>0</v>
      </c>
      <c r="MK1252" s="1" t="str">
        <f t="shared" si="1444"/>
        <v>a</v>
      </c>
      <c r="ML1252" s="1">
        <f t="shared" si="1364"/>
        <v>0</v>
      </c>
      <c r="MM1252" s="1">
        <f t="shared" ref="MM1252:MU1252" si="1487">MM457</f>
        <v>0</v>
      </c>
      <c r="MN1252" s="1" t="str">
        <f t="shared" si="1487"/>
        <v>bcd</v>
      </c>
      <c r="MO1252" s="1">
        <f t="shared" si="1487"/>
        <v>0</v>
      </c>
      <c r="MP1252" s="1">
        <f t="shared" si="1487"/>
        <v>0</v>
      </c>
      <c r="MQ1252" s="1" t="str">
        <f t="shared" si="1487"/>
        <v>ab</v>
      </c>
      <c r="MR1252" s="1">
        <f t="shared" si="1487"/>
        <v>0</v>
      </c>
      <c r="MS1252" s="1">
        <f t="shared" si="1487"/>
        <v>0</v>
      </c>
      <c r="MT1252" s="1" t="str">
        <f t="shared" si="1487"/>
        <v>b</v>
      </c>
      <c r="MU1252" s="1">
        <f t="shared" si="1487"/>
        <v>0</v>
      </c>
      <c r="SY1252" s="1">
        <f t="shared" ref="SY1252:TK1252" si="1488">SY457</f>
        <v>0</v>
      </c>
      <c r="SZ1252" s="1">
        <f t="shared" si="1488"/>
        <v>0</v>
      </c>
      <c r="TA1252" s="1" t="str">
        <f t="shared" si="1488"/>
        <v>ab</v>
      </c>
      <c r="TB1252" s="1">
        <f t="shared" si="1488"/>
        <v>0</v>
      </c>
      <c r="TC1252" s="1">
        <f t="shared" si="1488"/>
        <v>0</v>
      </c>
      <c r="TD1252" s="1" t="str">
        <f t="shared" si="1488"/>
        <v>b</v>
      </c>
      <c r="TE1252" s="1">
        <f t="shared" si="1488"/>
        <v>0</v>
      </c>
      <c r="TF1252" s="1">
        <f t="shared" si="1488"/>
        <v>0</v>
      </c>
      <c r="TG1252" s="1" t="str">
        <f t="shared" si="1488"/>
        <v>b</v>
      </c>
      <c r="TH1252" s="1">
        <f t="shared" si="1488"/>
        <v>0</v>
      </c>
      <c r="TI1252" s="1">
        <f t="shared" si="1488"/>
        <v>0</v>
      </c>
      <c r="TJ1252" s="1" t="str">
        <f t="shared" si="1488"/>
        <v>b</v>
      </c>
      <c r="TK1252" s="1">
        <f t="shared" si="1488"/>
        <v>0</v>
      </c>
    </row>
    <row r="1253" spans="2:531">
      <c r="B1253" s="1" t="s">
        <v>147</v>
      </c>
      <c r="C1253" s="1">
        <f t="shared" si="1433"/>
        <v>0.840056474384833</v>
      </c>
      <c r="F1253" s="1">
        <f t="shared" si="1434"/>
        <v>0.840974486859774</v>
      </c>
      <c r="I1253" s="1">
        <f t="shared" si="1435"/>
        <v>0.831104855735398</v>
      </c>
      <c r="L1253" s="1">
        <f t="shared" si="1436"/>
        <v>0.777620396600567</v>
      </c>
      <c r="O1253" s="1">
        <f t="shared" si="1437"/>
        <v>0.649331352154532</v>
      </c>
      <c r="FS1253" s="1">
        <f t="shared" si="1438"/>
        <v>0.840239125953412</v>
      </c>
      <c r="FV1253" s="1">
        <f t="shared" si="1439"/>
        <v>0.841463414634146</v>
      </c>
      <c r="FY1253" s="1">
        <f t="shared" si="1440"/>
        <v>0.830806257521059</v>
      </c>
      <c r="GB1253" s="1">
        <f t="shared" si="1441"/>
        <v>0.781765972720747</v>
      </c>
      <c r="GE1253" s="1">
        <f t="shared" si="1442"/>
        <v>0.644144144144144</v>
      </c>
      <c r="MI1253" s="1">
        <f t="shared" si="1363"/>
        <v>0</v>
      </c>
      <c r="MJ1253" s="1">
        <f t="shared" si="1443"/>
        <v>0</v>
      </c>
      <c r="MK1253" s="1" t="str">
        <f t="shared" si="1444"/>
        <v>b</v>
      </c>
      <c r="ML1253" s="1">
        <f t="shared" si="1364"/>
        <v>0</v>
      </c>
      <c r="MM1253" s="1">
        <f t="shared" ref="MM1253:MU1253" si="1489">MM458</f>
        <v>0</v>
      </c>
      <c r="MN1253" s="1" t="str">
        <f t="shared" si="1489"/>
        <v>a</v>
      </c>
      <c r="MO1253" s="1">
        <f t="shared" si="1489"/>
        <v>0</v>
      </c>
      <c r="MP1253" s="1">
        <f t="shared" si="1489"/>
        <v>0</v>
      </c>
      <c r="MQ1253" s="1" t="str">
        <f t="shared" si="1489"/>
        <v>b</v>
      </c>
      <c r="MR1253" s="1">
        <f t="shared" si="1489"/>
        <v>0</v>
      </c>
      <c r="MS1253" s="1">
        <f t="shared" si="1489"/>
        <v>0</v>
      </c>
      <c r="MT1253" s="1" t="str">
        <f t="shared" si="1489"/>
        <v>ab</v>
      </c>
      <c r="MU1253" s="1">
        <f t="shared" si="1489"/>
        <v>0</v>
      </c>
      <c r="SY1253" s="1">
        <f t="shared" ref="SY1253:TK1253" si="1490">SY458</f>
        <v>0</v>
      </c>
      <c r="SZ1253" s="1">
        <f t="shared" si="1490"/>
        <v>0</v>
      </c>
      <c r="TA1253" s="1" t="str">
        <f t="shared" si="1490"/>
        <v>b</v>
      </c>
      <c r="TB1253" s="1">
        <f t="shared" si="1490"/>
        <v>0</v>
      </c>
      <c r="TC1253" s="1">
        <f t="shared" si="1490"/>
        <v>0</v>
      </c>
      <c r="TD1253" s="1" t="str">
        <f t="shared" si="1490"/>
        <v>ab</v>
      </c>
      <c r="TE1253" s="1">
        <f t="shared" si="1490"/>
        <v>0</v>
      </c>
      <c r="TF1253" s="1">
        <f t="shared" si="1490"/>
        <v>0</v>
      </c>
      <c r="TG1253" s="1" t="str">
        <f t="shared" si="1490"/>
        <v>b</v>
      </c>
      <c r="TH1253" s="1">
        <f t="shared" si="1490"/>
        <v>0</v>
      </c>
      <c r="TI1253" s="1">
        <f t="shared" si="1490"/>
        <v>0</v>
      </c>
      <c r="TJ1253" s="1" t="str">
        <f t="shared" si="1490"/>
        <v>a</v>
      </c>
      <c r="TK1253" s="1">
        <f t="shared" si="1490"/>
        <v>0</v>
      </c>
    </row>
    <row r="1254" spans="2:531">
      <c r="B1254" s="1" t="s">
        <v>147</v>
      </c>
      <c r="C1254" s="1">
        <f t="shared" si="1433"/>
        <v>0.840339531123686</v>
      </c>
      <c r="F1254" s="1">
        <f t="shared" si="1434"/>
        <v>0.841026623252251</v>
      </c>
      <c r="I1254" s="1">
        <f t="shared" si="1435"/>
        <v>0.831057625549641</v>
      </c>
      <c r="L1254" s="1">
        <f t="shared" si="1436"/>
        <v>0.776599634369287</v>
      </c>
      <c r="O1254" s="1">
        <f t="shared" si="1437"/>
        <v>0.643730886850153</v>
      </c>
      <c r="FS1254" s="1">
        <f t="shared" si="1438"/>
        <v>0.839516294322607</v>
      </c>
      <c r="FV1254" s="1">
        <f t="shared" si="1439"/>
        <v>0.840150913423352</v>
      </c>
      <c r="FY1254" s="1">
        <f t="shared" si="1440"/>
        <v>0.829380445304937</v>
      </c>
      <c r="GB1254" s="1">
        <f t="shared" si="1441"/>
        <v>0.779474431818182</v>
      </c>
      <c r="GE1254" s="1">
        <f t="shared" si="1442"/>
        <v>0.65028901734104</v>
      </c>
      <c r="MI1254" s="1">
        <f t="shared" si="1363"/>
        <v>0</v>
      </c>
      <c r="MJ1254" s="1">
        <f t="shared" si="1443"/>
        <v>0</v>
      </c>
      <c r="MK1254" s="1" t="str">
        <f t="shared" si="1444"/>
        <v>c</v>
      </c>
      <c r="ML1254" s="1">
        <f t="shared" si="1364"/>
        <v>0</v>
      </c>
      <c r="MM1254" s="1">
        <f t="shared" ref="MM1254:MU1254" si="1491">MM459</f>
        <v>0</v>
      </c>
      <c r="MN1254" s="1" t="str">
        <f t="shared" si="1491"/>
        <v>d</v>
      </c>
      <c r="MO1254" s="1">
        <f t="shared" si="1491"/>
        <v>0</v>
      </c>
      <c r="MP1254" s="1">
        <f t="shared" si="1491"/>
        <v>0</v>
      </c>
      <c r="MQ1254" s="1" t="str">
        <f t="shared" si="1491"/>
        <v>e</v>
      </c>
      <c r="MR1254" s="1">
        <f t="shared" si="1491"/>
        <v>0</v>
      </c>
      <c r="MS1254" s="1">
        <f t="shared" si="1491"/>
        <v>0</v>
      </c>
      <c r="MT1254" s="1" t="str">
        <f t="shared" si="1491"/>
        <v>de</v>
      </c>
      <c r="MU1254" s="1">
        <f t="shared" si="1491"/>
        <v>0</v>
      </c>
      <c r="SY1254" s="1">
        <f t="shared" ref="SY1254:TK1254" si="1492">SY459</f>
        <v>0</v>
      </c>
      <c r="SZ1254" s="1">
        <f t="shared" si="1492"/>
        <v>0</v>
      </c>
      <c r="TA1254" s="1" t="str">
        <f t="shared" si="1492"/>
        <v>c</v>
      </c>
      <c r="TB1254" s="1">
        <f t="shared" si="1492"/>
        <v>0</v>
      </c>
      <c r="TC1254" s="1">
        <f t="shared" si="1492"/>
        <v>0</v>
      </c>
      <c r="TD1254" s="1" t="str">
        <f t="shared" si="1492"/>
        <v>cd</v>
      </c>
      <c r="TE1254" s="1">
        <f t="shared" si="1492"/>
        <v>0</v>
      </c>
      <c r="TF1254" s="1">
        <f t="shared" si="1492"/>
        <v>0</v>
      </c>
      <c r="TG1254" s="1" t="str">
        <f t="shared" si="1492"/>
        <v>e</v>
      </c>
      <c r="TH1254" s="1">
        <f t="shared" si="1492"/>
        <v>0</v>
      </c>
      <c r="TI1254" s="1">
        <f t="shared" si="1492"/>
        <v>0</v>
      </c>
      <c r="TJ1254" s="1" t="str">
        <f t="shared" si="1492"/>
        <v>d</v>
      </c>
      <c r="TK1254" s="1">
        <f t="shared" si="1492"/>
        <v>0</v>
      </c>
    </row>
    <row r="1255" spans="2:531">
      <c r="B1255" s="1" t="s">
        <v>148</v>
      </c>
      <c r="C1255" s="1">
        <f t="shared" si="1433"/>
        <v>0.834281072298944</v>
      </c>
      <c r="F1255" s="1">
        <f t="shared" si="1434"/>
        <v>0.837296868806976</v>
      </c>
      <c r="I1255" s="1">
        <f t="shared" si="1435"/>
        <v>0.821190530912434</v>
      </c>
      <c r="L1255" s="1">
        <f t="shared" si="1436"/>
        <v>0.786278849193803</v>
      </c>
      <c r="O1255" s="1">
        <f t="shared" si="1437"/>
        <v>0.700205338809035</v>
      </c>
      <c r="FS1255" s="1">
        <f t="shared" si="1438"/>
        <v>0.835857552189931</v>
      </c>
      <c r="FV1255" s="1">
        <f t="shared" si="1439"/>
        <v>0.836032793441312</v>
      </c>
      <c r="FY1255" s="1">
        <f t="shared" si="1440"/>
        <v>0.820881670533643</v>
      </c>
      <c r="GB1255" s="1">
        <f t="shared" si="1441"/>
        <v>0.786472148541114</v>
      </c>
      <c r="GE1255" s="1">
        <f t="shared" si="1442"/>
        <v>0.705338809034908</v>
      </c>
      <c r="MI1255" s="1">
        <f t="shared" si="1363"/>
        <v>0</v>
      </c>
      <c r="MJ1255" s="1">
        <f t="shared" si="1443"/>
        <v>0</v>
      </c>
      <c r="MK1255" s="1" t="str">
        <f t="shared" si="1444"/>
        <v>d</v>
      </c>
      <c r="ML1255" s="1">
        <f t="shared" si="1364"/>
        <v>0</v>
      </c>
      <c r="MM1255" s="1">
        <f t="shared" ref="MM1255:MU1255" si="1493">MM460</f>
        <v>0</v>
      </c>
      <c r="MN1255" s="1" t="str">
        <f t="shared" si="1493"/>
        <v>f</v>
      </c>
      <c r="MO1255" s="1">
        <f t="shared" si="1493"/>
        <v>0</v>
      </c>
      <c r="MP1255" s="1">
        <f t="shared" si="1493"/>
        <v>0</v>
      </c>
      <c r="MQ1255" s="1" t="str">
        <f t="shared" si="1493"/>
        <v>f</v>
      </c>
      <c r="MR1255" s="1">
        <f t="shared" si="1493"/>
        <v>0</v>
      </c>
      <c r="MS1255" s="1">
        <f t="shared" si="1493"/>
        <v>0</v>
      </c>
      <c r="MT1255" s="1" t="str">
        <f t="shared" si="1493"/>
        <v>g</v>
      </c>
      <c r="MU1255" s="1">
        <f t="shared" si="1493"/>
        <v>0</v>
      </c>
      <c r="SY1255" s="1">
        <f t="shared" ref="SY1255:TK1255" si="1494">SY460</f>
        <v>0</v>
      </c>
      <c r="SZ1255" s="1">
        <f t="shared" si="1494"/>
        <v>0</v>
      </c>
      <c r="TA1255" s="1" t="str">
        <f t="shared" si="1494"/>
        <v>e</v>
      </c>
      <c r="TB1255" s="1">
        <f t="shared" si="1494"/>
        <v>0</v>
      </c>
      <c r="TC1255" s="1">
        <f t="shared" si="1494"/>
        <v>0</v>
      </c>
      <c r="TD1255" s="1" t="str">
        <f t="shared" si="1494"/>
        <v>d</v>
      </c>
      <c r="TE1255" s="1">
        <f t="shared" si="1494"/>
        <v>0</v>
      </c>
      <c r="TF1255" s="1">
        <f t="shared" si="1494"/>
        <v>0</v>
      </c>
      <c r="TG1255" s="1" t="str">
        <f t="shared" si="1494"/>
        <v>f</v>
      </c>
      <c r="TH1255" s="1">
        <f t="shared" si="1494"/>
        <v>0</v>
      </c>
      <c r="TI1255" s="1">
        <f t="shared" si="1494"/>
        <v>0</v>
      </c>
      <c r="TJ1255" s="1" t="str">
        <f t="shared" si="1494"/>
        <v>f</v>
      </c>
      <c r="TK1255" s="1">
        <f t="shared" si="1494"/>
        <v>0</v>
      </c>
    </row>
    <row r="1256" spans="2:531">
      <c r="B1256" s="1" t="s">
        <v>148</v>
      </c>
      <c r="C1256" s="1">
        <f t="shared" si="1433"/>
        <v>0.835738971335637</v>
      </c>
      <c r="F1256" s="1">
        <f t="shared" si="1434"/>
        <v>0.836852589641434</v>
      </c>
      <c r="I1256" s="1">
        <f t="shared" si="1435"/>
        <v>0.822098679638638</v>
      </c>
      <c r="L1256" s="1">
        <f t="shared" si="1436"/>
        <v>0.789072426937738</v>
      </c>
      <c r="O1256" s="1">
        <f t="shared" si="1437"/>
        <v>0.703406813627255</v>
      </c>
      <c r="FS1256" s="1">
        <f t="shared" si="1438"/>
        <v>0.835873146622735</v>
      </c>
      <c r="FV1256" s="1">
        <f t="shared" si="1439"/>
        <v>0.837576475231893</v>
      </c>
      <c r="FY1256" s="1">
        <f t="shared" si="1440"/>
        <v>0.819351873132613</v>
      </c>
      <c r="GB1256" s="1">
        <f t="shared" si="1441"/>
        <v>0.787417218543046</v>
      </c>
      <c r="GE1256" s="1">
        <f t="shared" si="1442"/>
        <v>0.707955689828802</v>
      </c>
      <c r="MI1256" s="1">
        <f t="shared" si="1363"/>
        <v>0</v>
      </c>
      <c r="MJ1256" s="1">
        <f t="shared" si="1443"/>
        <v>0</v>
      </c>
      <c r="MK1256" s="1" t="str">
        <f t="shared" si="1444"/>
        <v>c</v>
      </c>
      <c r="ML1256" s="1">
        <f t="shared" si="1364"/>
        <v>0</v>
      </c>
      <c r="MM1256" s="1">
        <f t="shared" ref="MM1256:MU1256" si="1495">MM461</f>
        <v>0</v>
      </c>
      <c r="MN1256" s="1" t="str">
        <f t="shared" si="1495"/>
        <v>e</v>
      </c>
      <c r="MO1256" s="1">
        <f t="shared" si="1495"/>
        <v>0</v>
      </c>
      <c r="MP1256" s="1">
        <f t="shared" si="1495"/>
        <v>0</v>
      </c>
      <c r="MQ1256" s="1" t="str">
        <f t="shared" si="1495"/>
        <v>cd</v>
      </c>
      <c r="MR1256" s="1">
        <f t="shared" si="1495"/>
        <v>0</v>
      </c>
      <c r="MS1256" s="1">
        <f t="shared" si="1495"/>
        <v>0</v>
      </c>
      <c r="MT1256" s="1" t="str">
        <f t="shared" si="1495"/>
        <v>cd</v>
      </c>
      <c r="MU1256" s="1">
        <f t="shared" si="1495"/>
        <v>0</v>
      </c>
      <c r="SY1256" s="1">
        <f t="shared" ref="SY1256:TK1256" si="1496">SY461</f>
        <v>0</v>
      </c>
      <c r="SZ1256" s="1">
        <f t="shared" si="1496"/>
        <v>0</v>
      </c>
      <c r="TA1256" s="1" t="str">
        <f t="shared" si="1496"/>
        <v>c</v>
      </c>
      <c r="TB1256" s="1">
        <f t="shared" si="1496"/>
        <v>0</v>
      </c>
      <c r="TC1256" s="1">
        <f t="shared" si="1496"/>
        <v>0</v>
      </c>
      <c r="TD1256" s="1" t="str">
        <f t="shared" si="1496"/>
        <v>cd</v>
      </c>
      <c r="TE1256" s="1">
        <f t="shared" si="1496"/>
        <v>0</v>
      </c>
      <c r="TF1256" s="1">
        <f t="shared" si="1496"/>
        <v>0</v>
      </c>
      <c r="TG1256" s="1" t="str">
        <f t="shared" si="1496"/>
        <v>c</v>
      </c>
      <c r="TH1256" s="1">
        <f t="shared" si="1496"/>
        <v>0</v>
      </c>
      <c r="TI1256" s="1">
        <f t="shared" si="1496"/>
        <v>0</v>
      </c>
      <c r="TJ1256" s="1" t="str">
        <f t="shared" si="1496"/>
        <v>c</v>
      </c>
      <c r="TK1256" s="1">
        <f t="shared" si="1496"/>
        <v>0</v>
      </c>
    </row>
    <row r="1257" spans="2:531">
      <c r="B1257" s="1" t="s">
        <v>148</v>
      </c>
      <c r="C1257" s="1">
        <f t="shared" si="1433"/>
        <v>0.834015554645927</v>
      </c>
      <c r="F1257" s="1">
        <f t="shared" si="1434"/>
        <v>0.836446740858506</v>
      </c>
      <c r="I1257" s="1">
        <f t="shared" si="1435"/>
        <v>0.820059674087675</v>
      </c>
      <c r="L1257" s="1">
        <f t="shared" si="1436"/>
        <v>0.785254346426272</v>
      </c>
      <c r="O1257" s="1">
        <f t="shared" si="1437"/>
        <v>0.709547738693467</v>
      </c>
      <c r="FS1257" s="1">
        <f t="shared" si="1438"/>
        <v>0.834018077239113</v>
      </c>
      <c r="FV1257" s="1">
        <f t="shared" si="1439"/>
        <v>0.836552144744867</v>
      </c>
      <c r="FY1257" s="1">
        <f t="shared" si="1440"/>
        <v>0.820719889247808</v>
      </c>
      <c r="GB1257" s="1">
        <f t="shared" si="1441"/>
        <v>0.788474810213941</v>
      </c>
      <c r="GE1257" s="1">
        <f t="shared" si="1442"/>
        <v>0.703815261044177</v>
      </c>
      <c r="MI1257" s="1">
        <f t="shared" si="1363"/>
        <v>0</v>
      </c>
      <c r="MJ1257" s="1">
        <f t="shared" si="1443"/>
        <v>0</v>
      </c>
      <c r="MK1257" s="1" t="str">
        <f t="shared" si="1444"/>
        <v>c</v>
      </c>
      <c r="ML1257" s="1">
        <f t="shared" si="1364"/>
        <v>0</v>
      </c>
      <c r="MM1257" s="1">
        <f t="shared" ref="MM1257:MU1257" si="1497">MM462</f>
        <v>0</v>
      </c>
      <c r="MN1257" s="1" t="str">
        <f t="shared" si="1497"/>
        <v>e</v>
      </c>
      <c r="MO1257" s="1">
        <f t="shared" si="1497"/>
        <v>0</v>
      </c>
      <c r="MP1257" s="1">
        <f t="shared" si="1497"/>
        <v>0</v>
      </c>
      <c r="MQ1257" s="1" t="str">
        <f t="shared" si="1497"/>
        <v>de</v>
      </c>
      <c r="MR1257" s="1">
        <f t="shared" si="1497"/>
        <v>0</v>
      </c>
      <c r="MS1257" s="1">
        <f t="shared" si="1497"/>
        <v>0</v>
      </c>
      <c r="MT1257" s="1" t="str">
        <f t="shared" si="1497"/>
        <v>c</v>
      </c>
      <c r="MU1257" s="1">
        <f t="shared" si="1497"/>
        <v>0</v>
      </c>
      <c r="SY1257" s="1">
        <f t="shared" ref="SY1257:TK1257" si="1498">SY462</f>
        <v>0</v>
      </c>
      <c r="SZ1257" s="1">
        <f t="shared" si="1498"/>
        <v>0</v>
      </c>
      <c r="TA1257" s="1" t="str">
        <f t="shared" si="1498"/>
        <v>c</v>
      </c>
      <c r="TB1257" s="1">
        <f t="shared" si="1498"/>
        <v>0</v>
      </c>
      <c r="TC1257" s="1">
        <f t="shared" si="1498"/>
        <v>0</v>
      </c>
      <c r="TD1257" s="1" t="str">
        <f t="shared" si="1498"/>
        <v>c</v>
      </c>
      <c r="TE1257" s="1">
        <f t="shared" si="1498"/>
        <v>0</v>
      </c>
      <c r="TF1257" s="1">
        <f t="shared" si="1498"/>
        <v>0</v>
      </c>
      <c r="TG1257" s="1" t="str">
        <f t="shared" si="1498"/>
        <v>d</v>
      </c>
      <c r="TH1257" s="1">
        <f t="shared" si="1498"/>
        <v>0</v>
      </c>
      <c r="TI1257" s="1">
        <f t="shared" si="1498"/>
        <v>0</v>
      </c>
      <c r="TJ1257" s="1" t="str">
        <f t="shared" si="1498"/>
        <v>c</v>
      </c>
      <c r="TK1257" s="1">
        <f t="shared" si="1498"/>
        <v>0</v>
      </c>
    </row>
    <row r="1258" spans="2:531">
      <c r="B1258" s="1" t="s">
        <v>149</v>
      </c>
      <c r="C1258" s="1">
        <f t="shared" si="1433"/>
        <v>0.834042553191489</v>
      </c>
      <c r="F1258" s="1">
        <f t="shared" si="1434"/>
        <v>0.836967393478696</v>
      </c>
      <c r="I1258" s="1">
        <f t="shared" si="1435"/>
        <v>0.817926515328809</v>
      </c>
      <c r="L1258" s="1">
        <f t="shared" si="1436"/>
        <v>0.788897280966767</v>
      </c>
      <c r="O1258" s="1">
        <f t="shared" si="1437"/>
        <v>0.702793296089385</v>
      </c>
      <c r="FS1258" s="1">
        <f t="shared" si="1438"/>
        <v>0.834007278608977</v>
      </c>
      <c r="FV1258" s="1">
        <f t="shared" si="1439"/>
        <v>0.835715765485809</v>
      </c>
      <c r="FY1258" s="1">
        <f t="shared" si="1440"/>
        <v>0.817368792657096</v>
      </c>
      <c r="GB1258" s="1">
        <f t="shared" si="1441"/>
        <v>0.788906624102155</v>
      </c>
      <c r="GE1258" s="1">
        <f t="shared" si="1442"/>
        <v>0.704626334519573</v>
      </c>
      <c r="MI1258" s="1">
        <f t="shared" si="1363"/>
        <v>0</v>
      </c>
      <c r="MJ1258" s="1">
        <f t="shared" si="1443"/>
        <v>0</v>
      </c>
      <c r="MK1258" s="1" t="str">
        <f t="shared" si="1444"/>
        <v>a</v>
      </c>
      <c r="ML1258" s="1">
        <f t="shared" si="1364"/>
        <v>0</v>
      </c>
      <c r="MM1258" s="1">
        <f t="shared" ref="MM1258:MU1258" si="1499">MM463</f>
        <v>0</v>
      </c>
      <c r="MN1258" s="1" t="str">
        <f t="shared" si="1499"/>
        <v>ab</v>
      </c>
      <c r="MO1258" s="1">
        <f t="shared" si="1499"/>
        <v>0</v>
      </c>
      <c r="MP1258" s="1">
        <f t="shared" si="1499"/>
        <v>0</v>
      </c>
      <c r="MQ1258" s="1" t="str">
        <f t="shared" si="1499"/>
        <v>a</v>
      </c>
      <c r="MR1258" s="1">
        <f t="shared" si="1499"/>
        <v>0</v>
      </c>
      <c r="MS1258" s="1">
        <f t="shared" si="1499"/>
        <v>0</v>
      </c>
      <c r="MT1258" s="1" t="str">
        <f t="shared" si="1499"/>
        <v>e</v>
      </c>
      <c r="MU1258" s="1">
        <f t="shared" si="1499"/>
        <v>0</v>
      </c>
      <c r="SY1258" s="1">
        <f t="shared" ref="SY1258:TK1258" si="1500">SY463</f>
        <v>0</v>
      </c>
      <c r="SZ1258" s="1">
        <f t="shared" si="1500"/>
        <v>0</v>
      </c>
      <c r="TA1258" s="1" t="str">
        <f t="shared" si="1500"/>
        <v>a</v>
      </c>
      <c r="TB1258" s="1">
        <f t="shared" si="1500"/>
        <v>0</v>
      </c>
      <c r="TC1258" s="1">
        <f t="shared" si="1500"/>
        <v>0</v>
      </c>
      <c r="TD1258" s="1" t="str">
        <f t="shared" si="1500"/>
        <v>a</v>
      </c>
      <c r="TE1258" s="1">
        <f t="shared" si="1500"/>
        <v>0</v>
      </c>
      <c r="TF1258" s="1">
        <f t="shared" si="1500"/>
        <v>0</v>
      </c>
      <c r="TG1258" s="1" t="str">
        <f t="shared" si="1500"/>
        <v>a</v>
      </c>
      <c r="TH1258" s="1">
        <f t="shared" si="1500"/>
        <v>0</v>
      </c>
      <c r="TI1258" s="1">
        <f t="shared" si="1500"/>
        <v>0</v>
      </c>
      <c r="TJ1258" s="1" t="str">
        <f t="shared" si="1500"/>
        <v>d</v>
      </c>
      <c r="TK1258" s="1">
        <f t="shared" si="1500"/>
        <v>0</v>
      </c>
    </row>
    <row r="1259" spans="2:531">
      <c r="B1259" s="1" t="s">
        <v>149</v>
      </c>
      <c r="C1259" s="1">
        <f t="shared" si="1433"/>
        <v>0.833875559170394</v>
      </c>
      <c r="F1259" s="1">
        <f t="shared" si="1434"/>
        <v>0.83582995951417</v>
      </c>
      <c r="I1259" s="1">
        <f t="shared" si="1435"/>
        <v>0.818290069064063</v>
      </c>
      <c r="L1259" s="1">
        <f t="shared" si="1436"/>
        <v>0.78943367540859</v>
      </c>
      <c r="O1259" s="1">
        <f t="shared" si="1437"/>
        <v>0.705389221556886</v>
      </c>
      <c r="FS1259" s="1">
        <f t="shared" si="1438"/>
        <v>0.832590190514795</v>
      </c>
      <c r="FV1259" s="1">
        <f t="shared" si="1439"/>
        <v>0.836532377135625</v>
      </c>
      <c r="FY1259" s="1">
        <f t="shared" si="1440"/>
        <v>0.81669776119403</v>
      </c>
      <c r="GB1259" s="1">
        <f t="shared" si="1441"/>
        <v>0.789249806651199</v>
      </c>
      <c r="GE1259" s="1">
        <f t="shared" si="1442"/>
        <v>0.702898550724638</v>
      </c>
      <c r="MI1259" s="1">
        <f t="shared" si="1363"/>
        <v>0</v>
      </c>
      <c r="MJ1259" s="1">
        <f t="shared" si="1443"/>
        <v>0</v>
      </c>
      <c r="MK1259" s="1" t="str">
        <f t="shared" si="1444"/>
        <v>c</v>
      </c>
      <c r="ML1259" s="1">
        <f t="shared" si="1364"/>
        <v>0</v>
      </c>
      <c r="MM1259" s="1">
        <f t="shared" ref="MM1259:MU1259" si="1501">MM464</f>
        <v>0</v>
      </c>
      <c r="MN1259" s="1" t="str">
        <f t="shared" si="1501"/>
        <v>e</v>
      </c>
      <c r="MO1259" s="1">
        <f t="shared" si="1501"/>
        <v>0</v>
      </c>
      <c r="MP1259" s="1">
        <f t="shared" si="1501"/>
        <v>0</v>
      </c>
      <c r="MQ1259" s="1" t="str">
        <f t="shared" si="1501"/>
        <v>c</v>
      </c>
      <c r="MR1259" s="1">
        <f t="shared" si="1501"/>
        <v>0</v>
      </c>
      <c r="MS1259" s="1">
        <f t="shared" si="1501"/>
        <v>0</v>
      </c>
      <c r="MT1259" s="1" t="str">
        <f t="shared" si="1501"/>
        <v>c</v>
      </c>
      <c r="MU1259" s="1">
        <f t="shared" si="1501"/>
        <v>0</v>
      </c>
      <c r="SY1259" s="1">
        <f t="shared" ref="SY1259:TK1259" si="1502">SY464</f>
        <v>0</v>
      </c>
      <c r="SZ1259" s="1">
        <f t="shared" si="1502"/>
        <v>0</v>
      </c>
      <c r="TA1259" s="1" t="str">
        <f t="shared" si="1502"/>
        <v>c</v>
      </c>
      <c r="TB1259" s="1">
        <f t="shared" si="1502"/>
        <v>0</v>
      </c>
      <c r="TC1259" s="1">
        <f t="shared" si="1502"/>
        <v>0</v>
      </c>
      <c r="TD1259" s="1" t="str">
        <f t="shared" si="1502"/>
        <v>cd</v>
      </c>
      <c r="TE1259" s="1">
        <f t="shared" si="1502"/>
        <v>0</v>
      </c>
      <c r="TF1259" s="1">
        <f t="shared" si="1502"/>
        <v>0</v>
      </c>
      <c r="TG1259" s="1" t="str">
        <f t="shared" si="1502"/>
        <v>c</v>
      </c>
      <c r="TH1259" s="1">
        <f t="shared" si="1502"/>
        <v>0</v>
      </c>
      <c r="TI1259" s="1">
        <f t="shared" si="1502"/>
        <v>0</v>
      </c>
      <c r="TJ1259" s="1" t="str">
        <f t="shared" si="1502"/>
        <v>c</v>
      </c>
      <c r="TK1259" s="1">
        <f t="shared" si="1502"/>
        <v>0</v>
      </c>
    </row>
    <row r="1260" spans="2:531">
      <c r="B1260" s="1" t="s">
        <v>149</v>
      </c>
      <c r="C1260" s="1">
        <f t="shared" si="1433"/>
        <v>0.833536090835361</v>
      </c>
      <c r="F1260" s="1">
        <f t="shared" si="1434"/>
        <v>0.834873443149859</v>
      </c>
      <c r="I1260" s="1">
        <f t="shared" si="1435"/>
        <v>0.816888045540797</v>
      </c>
      <c r="L1260" s="1">
        <f t="shared" si="1436"/>
        <v>0.788893115252948</v>
      </c>
      <c r="O1260" s="1">
        <f t="shared" si="1437"/>
        <v>0.707403055229142</v>
      </c>
      <c r="FS1260" s="1">
        <f t="shared" si="1438"/>
        <v>0.833367243133265</v>
      </c>
      <c r="FV1260" s="1">
        <f t="shared" si="1439"/>
        <v>0.836310760282509</v>
      </c>
      <c r="FY1260" s="1">
        <f t="shared" si="1440"/>
        <v>0.816518066635382</v>
      </c>
      <c r="GB1260" s="1">
        <f t="shared" si="1441"/>
        <v>0.78773397052967</v>
      </c>
      <c r="GE1260" s="1">
        <f t="shared" si="1442"/>
        <v>0.702101359703337</v>
      </c>
      <c r="MI1260" s="1">
        <f t="shared" si="1363"/>
        <v>0</v>
      </c>
      <c r="MJ1260" s="1">
        <f t="shared" si="1443"/>
        <v>0</v>
      </c>
      <c r="MK1260" s="1" t="str">
        <f t="shared" si="1444"/>
        <v>c</v>
      </c>
      <c r="ML1260" s="1">
        <f t="shared" si="1364"/>
        <v>0</v>
      </c>
      <c r="MM1260" s="1">
        <f t="shared" ref="MM1260:MU1260" si="1503">MM465</f>
        <v>0</v>
      </c>
      <c r="MN1260" s="1" t="str">
        <f t="shared" si="1503"/>
        <v>e</v>
      </c>
      <c r="MO1260" s="1">
        <f t="shared" si="1503"/>
        <v>0</v>
      </c>
      <c r="MP1260" s="1">
        <f t="shared" si="1503"/>
        <v>0</v>
      </c>
      <c r="MQ1260" s="1" t="str">
        <f t="shared" si="1503"/>
        <v>cde</v>
      </c>
      <c r="MR1260" s="1">
        <f t="shared" si="1503"/>
        <v>0</v>
      </c>
      <c r="MS1260" s="1">
        <f t="shared" si="1503"/>
        <v>0</v>
      </c>
      <c r="MT1260" s="1" t="str">
        <f t="shared" si="1503"/>
        <v>c</v>
      </c>
      <c r="MU1260" s="1">
        <f t="shared" si="1503"/>
        <v>0</v>
      </c>
      <c r="SY1260" s="1">
        <f t="shared" ref="SY1260:TK1260" si="1504">SY465</f>
        <v>0</v>
      </c>
      <c r="SZ1260" s="1">
        <f t="shared" si="1504"/>
        <v>0</v>
      </c>
      <c r="TA1260" s="1" t="str">
        <f t="shared" si="1504"/>
        <v>d</v>
      </c>
      <c r="TB1260" s="1">
        <f t="shared" si="1504"/>
        <v>0</v>
      </c>
      <c r="TC1260" s="1">
        <f t="shared" si="1504"/>
        <v>0</v>
      </c>
      <c r="TD1260" s="1" t="str">
        <f t="shared" si="1504"/>
        <v>cd</v>
      </c>
      <c r="TE1260" s="1">
        <f t="shared" si="1504"/>
        <v>0</v>
      </c>
      <c r="TF1260" s="1">
        <f t="shared" si="1504"/>
        <v>0</v>
      </c>
      <c r="TG1260" s="1" t="str">
        <f t="shared" si="1504"/>
        <v>d</v>
      </c>
      <c r="TH1260" s="1">
        <f t="shared" si="1504"/>
        <v>0</v>
      </c>
      <c r="TI1260" s="1">
        <f t="shared" si="1504"/>
        <v>0</v>
      </c>
      <c r="TJ1260" s="1" t="str">
        <f t="shared" si="1504"/>
        <v>c</v>
      </c>
      <c r="TK1260" s="1">
        <f t="shared" si="1504"/>
        <v>0</v>
      </c>
    </row>
    <row r="1261" spans="2:531">
      <c r="B1261" s="1" t="s">
        <v>150</v>
      </c>
      <c r="C1261" s="1">
        <f t="shared" si="1433"/>
        <v>0.840334461477205</v>
      </c>
      <c r="F1261" s="1">
        <f t="shared" si="1434"/>
        <v>0.83989092325672</v>
      </c>
      <c r="I1261" s="1">
        <f t="shared" si="1435"/>
        <v>0.828558331423333</v>
      </c>
      <c r="L1261" s="1">
        <f t="shared" si="1436"/>
        <v>0.762818148284766</v>
      </c>
      <c r="O1261" s="1">
        <f t="shared" si="1437"/>
        <v>0.641940085592011</v>
      </c>
      <c r="FS1261" s="1">
        <f t="shared" si="1438"/>
        <v>0.839910496338487</v>
      </c>
      <c r="FV1261" s="1">
        <f t="shared" si="1439"/>
        <v>0.8403242147923</v>
      </c>
      <c r="FY1261" s="1">
        <f t="shared" si="1440"/>
        <v>0.829069504188363</v>
      </c>
      <c r="GB1261" s="1">
        <f t="shared" si="1441"/>
        <v>0.766833810888252</v>
      </c>
      <c r="GE1261" s="1">
        <f t="shared" si="1442"/>
        <v>0.639130434782609</v>
      </c>
      <c r="MI1261" s="1">
        <f>MI466</f>
        <v>0</v>
      </c>
      <c r="MJ1261" s="1">
        <f t="shared" si="1443"/>
        <v>0</v>
      </c>
      <c r="MK1261" s="1" t="str">
        <f t="shared" si="1444"/>
        <v>a</v>
      </c>
      <c r="ML1261" s="1">
        <f t="shared" ref="ML1261:MU1261" si="1505">ML466</f>
        <v>0</v>
      </c>
      <c r="MM1261" s="1">
        <f t="shared" si="1505"/>
        <v>0</v>
      </c>
      <c r="MN1261" s="1" t="str">
        <f t="shared" si="1505"/>
        <v>abc</v>
      </c>
      <c r="MO1261" s="1">
        <f t="shared" si="1505"/>
        <v>0</v>
      </c>
      <c r="MP1261" s="1">
        <f t="shared" si="1505"/>
        <v>0</v>
      </c>
      <c r="MQ1261" s="1" t="str">
        <f t="shared" si="1505"/>
        <v>ab</v>
      </c>
      <c r="MR1261" s="1">
        <f t="shared" si="1505"/>
        <v>0</v>
      </c>
      <c r="MS1261" s="1">
        <f t="shared" si="1505"/>
        <v>0</v>
      </c>
      <c r="MT1261" s="1" t="str">
        <f t="shared" si="1505"/>
        <v>f</v>
      </c>
      <c r="MU1261" s="1">
        <f t="shared" si="1505"/>
        <v>0</v>
      </c>
      <c r="SY1261" s="1">
        <f t="shared" ref="SY1261:TK1261" si="1506">SY466</f>
        <v>0</v>
      </c>
      <c r="SZ1261" s="1">
        <f t="shared" si="1506"/>
        <v>0</v>
      </c>
      <c r="TA1261" s="1" t="str">
        <f t="shared" si="1506"/>
        <v>a</v>
      </c>
      <c r="TB1261" s="1">
        <f t="shared" si="1506"/>
        <v>0</v>
      </c>
      <c r="TC1261" s="1">
        <f t="shared" si="1506"/>
        <v>0</v>
      </c>
      <c r="TD1261" s="1" t="str">
        <f t="shared" si="1506"/>
        <v>ab</v>
      </c>
      <c r="TE1261" s="1">
        <f t="shared" si="1506"/>
        <v>0</v>
      </c>
      <c r="TF1261" s="1">
        <f t="shared" si="1506"/>
        <v>0</v>
      </c>
      <c r="TG1261" s="1" t="str">
        <f t="shared" si="1506"/>
        <v>a</v>
      </c>
      <c r="TH1261" s="1">
        <f t="shared" si="1506"/>
        <v>0</v>
      </c>
      <c r="TI1261" s="1">
        <f t="shared" si="1506"/>
        <v>0</v>
      </c>
      <c r="TJ1261" s="1" t="str">
        <f t="shared" si="1506"/>
        <v>e</v>
      </c>
      <c r="TK1261" s="1">
        <f t="shared" si="1506"/>
        <v>0</v>
      </c>
    </row>
    <row r="1262" spans="2:531">
      <c r="B1262" s="1" t="s">
        <v>150</v>
      </c>
      <c r="C1262" s="1">
        <f t="shared" si="1433"/>
        <v>0.839685420447671</v>
      </c>
      <c r="F1262" s="1">
        <f t="shared" si="1434"/>
        <v>0.840812379110252</v>
      </c>
      <c r="I1262" s="1">
        <f t="shared" si="1435"/>
        <v>0.829969844583623</v>
      </c>
      <c r="L1262" s="1">
        <f t="shared" si="1436"/>
        <v>0.76594982078853</v>
      </c>
      <c r="O1262" s="1">
        <f t="shared" si="1437"/>
        <v>0.639625585023401</v>
      </c>
      <c r="FS1262" s="1">
        <f t="shared" si="1438"/>
        <v>0.839539189467188</v>
      </c>
      <c r="FV1262" s="1">
        <f t="shared" si="1439"/>
        <v>0.840339451351885</v>
      </c>
      <c r="FY1262" s="1">
        <f t="shared" si="1440"/>
        <v>0.827853881278539</v>
      </c>
      <c r="GB1262" s="1">
        <f t="shared" si="1441"/>
        <v>0.771670970121726</v>
      </c>
      <c r="GE1262" s="1">
        <f t="shared" si="1442"/>
        <v>0.642857142857143</v>
      </c>
      <c r="MI1262" s="1">
        <f>MI467</f>
        <v>0</v>
      </c>
      <c r="MJ1262" s="1">
        <f t="shared" si="1443"/>
        <v>0</v>
      </c>
      <c r="MK1262" s="1">
        <f t="shared" si="1444"/>
        <v>0</v>
      </c>
      <c r="ML1262" s="1">
        <f t="shared" ref="ML1262:MU1262" si="1507">ML467</f>
        <v>0</v>
      </c>
      <c r="MM1262" s="1">
        <f t="shared" si="1507"/>
        <v>0</v>
      </c>
      <c r="MN1262" s="1">
        <f t="shared" si="1507"/>
        <v>0</v>
      </c>
      <c r="MO1262" s="1">
        <f t="shared" si="1507"/>
        <v>0</v>
      </c>
      <c r="MP1262" s="1">
        <f t="shared" si="1507"/>
        <v>0</v>
      </c>
      <c r="MQ1262" s="1">
        <f t="shared" si="1507"/>
        <v>0</v>
      </c>
      <c r="MR1262" s="1">
        <f t="shared" si="1507"/>
        <v>0</v>
      </c>
      <c r="MS1262" s="1">
        <f t="shared" si="1507"/>
        <v>0</v>
      </c>
      <c r="MT1262" s="1">
        <f t="shared" si="1507"/>
        <v>0</v>
      </c>
      <c r="MU1262" s="1">
        <f t="shared" si="1507"/>
        <v>0</v>
      </c>
      <c r="SY1262" s="1">
        <f t="shared" ref="SY1262:TK1262" si="1508">SY467</f>
        <v>0</v>
      </c>
      <c r="SZ1262" s="1">
        <f t="shared" si="1508"/>
        <v>0</v>
      </c>
      <c r="TA1262" s="1">
        <f t="shared" si="1508"/>
        <v>0</v>
      </c>
      <c r="TB1262" s="1">
        <f t="shared" si="1508"/>
        <v>0</v>
      </c>
      <c r="TC1262" s="1">
        <f t="shared" si="1508"/>
        <v>0</v>
      </c>
      <c r="TD1262" s="1">
        <f t="shared" si="1508"/>
        <v>0</v>
      </c>
      <c r="TE1262" s="1">
        <f t="shared" si="1508"/>
        <v>0</v>
      </c>
      <c r="TF1262" s="1">
        <f t="shared" si="1508"/>
        <v>0</v>
      </c>
      <c r="TG1262" s="1">
        <f t="shared" si="1508"/>
        <v>0</v>
      </c>
      <c r="TH1262" s="1">
        <f t="shared" si="1508"/>
        <v>0</v>
      </c>
      <c r="TI1262" s="1">
        <f t="shared" si="1508"/>
        <v>0</v>
      </c>
      <c r="TJ1262" s="1">
        <f t="shared" si="1508"/>
        <v>0</v>
      </c>
      <c r="TK1262" s="1">
        <f t="shared" si="1508"/>
        <v>0</v>
      </c>
    </row>
    <row r="1263" spans="2:531">
      <c r="B1263" s="1" t="s">
        <v>150</v>
      </c>
      <c r="C1263" s="1">
        <f t="shared" si="1433"/>
        <v>0.839357429718876</v>
      </c>
      <c r="F1263" s="1">
        <f t="shared" si="1434"/>
        <v>0.841257519891325</v>
      </c>
      <c r="I1263" s="1">
        <f t="shared" si="1435"/>
        <v>0.825581395348837</v>
      </c>
      <c r="L1263" s="1">
        <f t="shared" si="1436"/>
        <v>0.76218831410495</v>
      </c>
      <c r="O1263" s="1">
        <f t="shared" si="1437"/>
        <v>0.636636636636637</v>
      </c>
      <c r="FS1263" s="1">
        <f t="shared" si="1438"/>
        <v>0.839597453275827</v>
      </c>
      <c r="FV1263" s="1">
        <f t="shared" si="1439"/>
        <v>0.839178955759267</v>
      </c>
      <c r="FY1263" s="1">
        <f t="shared" si="1440"/>
        <v>0.830119375573921</v>
      </c>
      <c r="GB1263" s="1">
        <f t="shared" si="1441"/>
        <v>0.772914328469884</v>
      </c>
      <c r="GE1263" s="1">
        <f t="shared" si="1442"/>
        <v>0.636363636363636</v>
      </c>
      <c r="MI1263" s="1">
        <f>MI468</f>
        <v>0</v>
      </c>
      <c r="MJ1263" s="1">
        <f t="shared" si="1443"/>
        <v>0</v>
      </c>
      <c r="MK1263" s="1">
        <f t="shared" si="1444"/>
        <v>0</v>
      </c>
      <c r="ML1263" s="1">
        <f t="shared" ref="ML1263:MU1263" si="1509">ML468</f>
        <v>0</v>
      </c>
      <c r="MM1263" s="1">
        <f t="shared" si="1509"/>
        <v>0</v>
      </c>
      <c r="MN1263" s="1">
        <f t="shared" si="1509"/>
        <v>0</v>
      </c>
      <c r="MO1263" s="1">
        <f t="shared" si="1509"/>
        <v>0</v>
      </c>
      <c r="MP1263" s="1">
        <f t="shared" si="1509"/>
        <v>0</v>
      </c>
      <c r="MQ1263" s="1">
        <f t="shared" si="1509"/>
        <v>0</v>
      </c>
      <c r="MR1263" s="1">
        <f t="shared" si="1509"/>
        <v>0</v>
      </c>
      <c r="MS1263" s="1">
        <f t="shared" si="1509"/>
        <v>0</v>
      </c>
      <c r="MT1263" s="1">
        <f t="shared" si="1509"/>
        <v>0</v>
      </c>
      <c r="MU1263" s="1">
        <f t="shared" si="1509"/>
        <v>0</v>
      </c>
      <c r="SY1263" s="1">
        <f t="shared" ref="SY1263:TK1263" si="1510">SY468</f>
        <v>0</v>
      </c>
      <c r="SZ1263" s="1">
        <f t="shared" si="1510"/>
        <v>0</v>
      </c>
      <c r="TA1263" s="1">
        <f t="shared" si="1510"/>
        <v>0</v>
      </c>
      <c r="TB1263" s="1">
        <f t="shared" si="1510"/>
        <v>0</v>
      </c>
      <c r="TC1263" s="1">
        <f t="shared" si="1510"/>
        <v>0</v>
      </c>
      <c r="TD1263" s="1">
        <f t="shared" si="1510"/>
        <v>0</v>
      </c>
      <c r="TE1263" s="1">
        <f t="shared" si="1510"/>
        <v>0</v>
      </c>
      <c r="TF1263" s="1">
        <f t="shared" si="1510"/>
        <v>0</v>
      </c>
      <c r="TG1263" s="1">
        <f t="shared" si="1510"/>
        <v>0</v>
      </c>
      <c r="TH1263" s="1">
        <f t="shared" si="1510"/>
        <v>0</v>
      </c>
      <c r="TI1263" s="1">
        <f t="shared" si="1510"/>
        <v>0</v>
      </c>
      <c r="TJ1263" s="1">
        <f t="shared" si="1510"/>
        <v>0</v>
      </c>
      <c r="TK1263" s="1">
        <f t="shared" si="1510"/>
        <v>0</v>
      </c>
    </row>
    <row r="1267" spans="3:189">
      <c r="C1267" s="1">
        <f>AVERAGE(C1198:C1200)</f>
        <v>0.837653311800611</v>
      </c>
      <c r="D1267" s="1">
        <f>STDEVA(C1198:C1200)</f>
        <v>0.00140326561606219</v>
      </c>
      <c r="E1267" s="1" t="str">
        <f>E1299</f>
        <v>bc</v>
      </c>
      <c r="F1267" s="1">
        <f>AVERAGE(F1198:F1200)</f>
        <v>0.839515506020649</v>
      </c>
      <c r="G1267" s="1">
        <f>STDEVA(F1198:F1200)</f>
        <v>0.000895784563133608</v>
      </c>
      <c r="H1267" s="1" t="str">
        <f>H1299</f>
        <v>bc</v>
      </c>
      <c r="I1267" s="1">
        <f>AVERAGE(I1198:I1200)</f>
        <v>0.818545307076444</v>
      </c>
      <c r="J1267" s="1">
        <f>STDEVA(I1198:I1200)</f>
        <v>0.00221774394853435</v>
      </c>
      <c r="K1267" s="1" t="str">
        <f>K1299</f>
        <v>cd</v>
      </c>
      <c r="L1267" s="1">
        <f>AVERAGE(L1198:L1200)</f>
        <v>0.803777798642239</v>
      </c>
      <c r="M1267" s="1">
        <f>STDEVA(L1198:L1200)</f>
        <v>0.00138744513476571</v>
      </c>
      <c r="N1267" s="1" t="str">
        <f>N1299</f>
        <v>ab</v>
      </c>
      <c r="O1267" s="1">
        <f>AVERAGE(O1198:O1200)</f>
        <v>0.706372649772253</v>
      </c>
      <c r="P1267" s="1">
        <f>STDEVA(O1198:O1200)</f>
        <v>0.00252908745077836</v>
      </c>
      <c r="Q1267" s="1" t="str">
        <f>Q1299</f>
        <v>c</v>
      </c>
      <c r="FS1267" s="1">
        <f>AVERAGE(FS1198:FS1200)</f>
        <v>0.838476483976536</v>
      </c>
      <c r="FT1267" s="1">
        <f>STDEVA(FS1198:FS1200)</f>
        <v>0.00146841685639253</v>
      </c>
      <c r="FU1267" s="1" t="str">
        <f>FU1299</f>
        <v>abc</v>
      </c>
      <c r="FV1267" s="1">
        <f>AVERAGE(FV1198:FV1200)</f>
        <v>0.839286336108504</v>
      </c>
      <c r="FW1267" s="1">
        <f>STDEVA(FV1198:FV1200)</f>
        <v>0.00080577870404036</v>
      </c>
      <c r="FX1267" s="1" t="str">
        <f>FX1299</f>
        <v>abc</v>
      </c>
      <c r="FY1267" s="1">
        <f>AVERAGE(FY1198:FY1200)</f>
        <v>0.817928268084661</v>
      </c>
      <c r="FZ1267" s="1">
        <f>STDEVA(FY1198:FY1200)</f>
        <v>0.00280537356510544</v>
      </c>
      <c r="GA1267" s="1" t="str">
        <f>GA1299</f>
        <v>efg</v>
      </c>
      <c r="GB1267" s="1">
        <f>AVERAGE(GB1198:GB1200)</f>
        <v>0.804142400262306</v>
      </c>
      <c r="GC1267" s="1">
        <f>STDEVA(GB1198:GB1200)</f>
        <v>0.00120977133853065</v>
      </c>
      <c r="GD1267" s="1" t="str">
        <f>GD1299</f>
        <v>a</v>
      </c>
      <c r="GE1267" s="1">
        <f>AVERAGE(GE1198:GE1200)</f>
        <v>0.705246875786711</v>
      </c>
      <c r="GF1267" s="1">
        <f>STDEVA(GE1198:GE1200)</f>
        <v>0.00138014219084162</v>
      </c>
      <c r="GG1267" s="1" t="str">
        <f>GG1299</f>
        <v>c</v>
      </c>
    </row>
    <row r="1268" spans="3:189">
      <c r="C1268" s="1">
        <f>AVERAGE(C1201:C1203)</f>
        <v>0.839123219587752</v>
      </c>
      <c r="D1268" s="1">
        <f>STDEVA(C1201:C1203)</f>
        <v>0.0010853549319261</v>
      </c>
      <c r="E1268" s="1" t="str">
        <f>E1300</f>
        <v>ab</v>
      </c>
      <c r="F1268" s="1">
        <f>AVERAGE(F1201:F1203)</f>
        <v>0.839415412330217</v>
      </c>
      <c r="G1268" s="1">
        <f>STDEVA(F1201:F1203)</f>
        <v>0.00079452349658896</v>
      </c>
      <c r="H1268" s="1" t="str">
        <f>H1300</f>
        <v>bc</v>
      </c>
      <c r="I1268" s="1">
        <f>AVERAGE(I1201:I1203)</f>
        <v>0.817705689920898</v>
      </c>
      <c r="J1268" s="1">
        <f>STDEVA(I1201:I1203)</f>
        <v>0.00157827024237831</v>
      </c>
      <c r="K1268" s="1" t="str">
        <f>K1300</f>
        <v>cd</v>
      </c>
      <c r="L1268" s="1">
        <f>AVERAGE(L1201:L1203)</f>
        <v>0.796367209233017</v>
      </c>
      <c r="M1268" s="1">
        <f>STDEVA(L1201:L1203)</f>
        <v>0.00237515846844913</v>
      </c>
      <c r="N1268" s="1" t="str">
        <f>N1300</f>
        <v>c</v>
      </c>
      <c r="O1268" s="1">
        <f>AVERAGE(O1201:O1203)</f>
        <v>0.696222383042182</v>
      </c>
      <c r="P1268" s="1">
        <f>STDEVA(O1201:O1203)</f>
        <v>0.00285612886376037</v>
      </c>
      <c r="Q1268" s="1" t="str">
        <f>Q1300</f>
        <v>d</v>
      </c>
      <c r="FS1268" s="1">
        <f>AVERAGE(FS1201:FS1203)</f>
        <v>0.838409270286027</v>
      </c>
      <c r="FT1268" s="1">
        <f>STDEVA(FS1201:FS1203)</f>
        <v>0.00112244594892647</v>
      </c>
      <c r="FU1268" s="1" t="str">
        <f>FU1300</f>
        <v>abc</v>
      </c>
      <c r="FV1268" s="1">
        <f>AVERAGE(FV1201:FV1203)</f>
        <v>0.838933035902157</v>
      </c>
      <c r="FW1268" s="1">
        <f>STDEVA(FV1201:FV1203)</f>
        <v>0.000617599910064925</v>
      </c>
      <c r="FX1268" s="1" t="str">
        <f>FX1300</f>
        <v>bcd</v>
      </c>
      <c r="FY1268" s="1">
        <f>AVERAGE(FY1201:FY1203)</f>
        <v>0.817454877639851</v>
      </c>
      <c r="FZ1268" s="1">
        <f>STDEVA(FY1201:FY1203)</f>
        <v>0.0017887577724097</v>
      </c>
      <c r="GA1268" s="1" t="str">
        <f>GA1300</f>
        <v>fg</v>
      </c>
      <c r="GB1268" s="1">
        <f>AVERAGE(GB1201:GB1203)</f>
        <v>0.795825485641022</v>
      </c>
      <c r="GC1268" s="1">
        <f>STDEVA(GB1201:GB1203)</f>
        <v>0.0026675999191165</v>
      </c>
      <c r="GD1268" s="1" t="str">
        <f>GD1300</f>
        <v>c</v>
      </c>
      <c r="GE1268" s="1">
        <f>AVERAGE(GE1201:GE1203)</f>
        <v>0.695150727466046</v>
      </c>
      <c r="GF1268" s="1">
        <f>STDEVA(GE1201:GE1203)</f>
        <v>0.00208822490444705</v>
      </c>
      <c r="GG1268" s="1" t="str">
        <f>GG1300</f>
        <v>d</v>
      </c>
    </row>
    <row r="1269" spans="3:187">
      <c r="C1269" s="1">
        <f>AVERAGE(C1198:C1203)</f>
        <v>0.838388265694182</v>
      </c>
      <c r="F1269" s="1">
        <f>AVERAGE(F1198:F1203)</f>
        <v>0.839465459175433</v>
      </c>
      <c r="I1269" s="1">
        <f>AVERAGE(I1198:I1203)</f>
        <v>0.818125498498671</v>
      </c>
      <c r="L1269" s="1">
        <f>AVERAGE(L1198:L1203)</f>
        <v>0.800072503937628</v>
      </c>
      <c r="O1269" s="1">
        <f>AVERAGE(O1198:O1203)</f>
        <v>0.701297516407218</v>
      </c>
      <c r="FS1269" s="1">
        <f>AVERAGE(FS1198:FS1203)</f>
        <v>0.838442877131281</v>
      </c>
      <c r="FV1269" s="1">
        <f>AVERAGE(FV1198:FV1203)</f>
        <v>0.83910968600533</v>
      </c>
      <c r="FY1269" s="1">
        <f>AVERAGE(FY1198:FY1203)</f>
        <v>0.817691572862256</v>
      </c>
      <c r="GB1269" s="1">
        <f>AVERAGE(GB1198:GB1203)</f>
        <v>0.799983942951664</v>
      </c>
      <c r="GE1269" s="1">
        <f>AVERAGE(GE1198:GE1203)</f>
        <v>0.700198801626378</v>
      </c>
    </row>
    <row r="1270" spans="3:189">
      <c r="C1270" s="1">
        <f>AVERAGE(C1204:C1206)</f>
        <v>0.832893134539095</v>
      </c>
      <c r="D1270" s="1">
        <f>STDEVA(C1204:C1206)</f>
        <v>0.00148415225888992</v>
      </c>
      <c r="E1270" s="1" t="str">
        <f t="shared" ref="E1270:E1272" si="1511">E1301</f>
        <v>e</v>
      </c>
      <c r="F1270" s="1">
        <f>AVERAGE(F1204:F1206)</f>
        <v>0.83717582541175</v>
      </c>
      <c r="G1270" s="1">
        <f>STDEVA(F1204:F1206)</f>
        <v>0.00357797362611268</v>
      </c>
      <c r="H1270" s="1" t="str">
        <f t="shared" ref="H1270:H1272" si="1512">H1301</f>
        <v>def</v>
      </c>
      <c r="I1270" s="1">
        <f>AVERAGE(I1204:I1206)</f>
        <v>0.815727394600093</v>
      </c>
      <c r="J1270" s="1">
        <f>STDEVA(I1204:I1206)</f>
        <v>0.00247257275413444</v>
      </c>
      <c r="K1270" s="1" t="str">
        <f t="shared" ref="K1270:K1272" si="1513">K1301</f>
        <v>de</v>
      </c>
      <c r="L1270" s="1">
        <f>AVERAGE(L1204:L1206)</f>
        <v>0.798855659772217</v>
      </c>
      <c r="M1270" s="1">
        <f>STDEVA(L1204:L1206)</f>
        <v>0.00909373260456968</v>
      </c>
      <c r="N1270" s="1" t="str">
        <f t="shared" ref="N1270:N1272" si="1514">N1301</f>
        <v>bc</v>
      </c>
      <c r="O1270" s="1">
        <f>AVERAGE(O1204:O1206)</f>
        <v>0.69713880753981</v>
      </c>
      <c r="P1270" s="1">
        <f>STDEVA(O1204:O1206)</f>
        <v>0.00215690523041597</v>
      </c>
      <c r="Q1270" s="1" t="str">
        <f t="shared" ref="Q1270:Q1272" si="1515">Q1301</f>
        <v>d</v>
      </c>
      <c r="FS1270" s="1">
        <f>AVERAGE(FS1204:FS1206)</f>
        <v>0.832230056239634</v>
      </c>
      <c r="FT1270" s="1">
        <f>STDEVA(FS1204:FS1206)</f>
        <v>0.000865028448672771</v>
      </c>
      <c r="FU1270" s="1" t="str">
        <f t="shared" ref="FU1270:FU1272" si="1516">FU1301</f>
        <v>cdefg</v>
      </c>
      <c r="FV1270" s="1">
        <f>AVERAGE(FV1204:FV1206)</f>
        <v>0.837606313260915</v>
      </c>
      <c r="FW1270" s="1">
        <f>STDEVA(FV1204:FV1206)</f>
        <v>0.00124993087381295</v>
      </c>
      <c r="FX1270" s="1" t="str">
        <f t="shared" ref="FX1270:FX1272" si="1517">FX1301</f>
        <v>de</v>
      </c>
      <c r="FY1270" s="1">
        <f>AVERAGE(FY1204:FY1206)</f>
        <v>0.816349872438874</v>
      </c>
      <c r="FZ1270" s="1">
        <f>STDEVA(FY1204:FY1206)</f>
        <v>0.00155717957701803</v>
      </c>
      <c r="GA1270" s="1" t="str">
        <f t="shared" ref="GA1270:GA1272" si="1518">GA1301</f>
        <v>fg</v>
      </c>
      <c r="GB1270" s="1">
        <f>AVERAGE(GB1204:GB1206)</f>
        <v>0.798747863949865</v>
      </c>
      <c r="GC1270" s="1">
        <f>STDEVA(GB1204:GB1206)</f>
        <v>0.000495506040422028</v>
      </c>
      <c r="GD1270" s="1" t="str">
        <f t="shared" ref="GD1270:GD1272" si="1519">GD1301</f>
        <v>bc</v>
      </c>
      <c r="GE1270" s="1">
        <f>AVERAGE(GE1204:GE1206)</f>
        <v>0.694384704966927</v>
      </c>
      <c r="GF1270" s="1">
        <f>STDEVA(GE1204:GE1206)</f>
        <v>0.00201732987883355</v>
      </c>
      <c r="GG1270" s="1" t="str">
        <f t="shared" ref="GG1270:GG1272" si="1520">GG1301</f>
        <v>d</v>
      </c>
    </row>
    <row r="1271" spans="3:189">
      <c r="C1271" s="1">
        <f>AVERAGE(C1207:C1209)</f>
        <v>0.830870380621436</v>
      </c>
      <c r="D1271" s="1">
        <f>STDEVA(C1207:C1209)</f>
        <v>0.000650230884798941</v>
      </c>
      <c r="E1271" s="1" t="str">
        <f t="shared" si="1511"/>
        <v>f</v>
      </c>
      <c r="F1271" s="1">
        <f>AVERAGE(F1207:F1209)</f>
        <v>0.835049872186567</v>
      </c>
      <c r="G1271" s="1">
        <f>STDEVA(F1207:F1209)</f>
        <v>0.00127270286492208</v>
      </c>
      <c r="H1271" s="1" t="str">
        <f t="shared" si="1512"/>
        <v>fg</v>
      </c>
      <c r="I1271" s="1">
        <f>AVERAGE(I1207:I1209)</f>
        <v>0.801596310429848</v>
      </c>
      <c r="J1271" s="1">
        <f>STDEVA(I1207:I1209)</f>
        <v>0.000646462964866295</v>
      </c>
      <c r="K1271" s="1" t="str">
        <f t="shared" si="1513"/>
        <v>f</v>
      </c>
      <c r="L1271" s="1">
        <f>AVERAGE(L1207:L1209)</f>
        <v>0.77271570601217</v>
      </c>
      <c r="M1271" s="1">
        <f>STDEVA(L1207:L1209)</f>
        <v>0.00181926048744055</v>
      </c>
      <c r="N1271" s="1" t="str">
        <f t="shared" si="1514"/>
        <v>h</v>
      </c>
      <c r="O1271" s="1">
        <f>AVERAGE(O1207:O1209)</f>
        <v>0.645246514307031</v>
      </c>
      <c r="P1271" s="1">
        <f>STDEVA(O1207:O1209)</f>
        <v>0.0117036103680221</v>
      </c>
      <c r="Q1271" s="1" t="str">
        <f t="shared" si="1515"/>
        <v>g</v>
      </c>
      <c r="FS1271" s="1">
        <f>AVERAGE(FS1207:FS1209)</f>
        <v>0.830538461228874</v>
      </c>
      <c r="FT1271" s="1">
        <f>STDEVA(FS1207:FS1209)</f>
        <v>0.000184064552624264</v>
      </c>
      <c r="FU1271" s="1" t="str">
        <f t="shared" si="1516"/>
        <v>efg</v>
      </c>
      <c r="FV1271" s="1">
        <f>AVERAGE(FV1207:FV1209)</f>
        <v>0.834939903398284</v>
      </c>
      <c r="FW1271" s="1">
        <f>STDEVA(FV1207:FV1209)</f>
        <v>0.000804570649368039</v>
      </c>
      <c r="FX1271" s="1" t="str">
        <f t="shared" si="1517"/>
        <v>f</v>
      </c>
      <c r="FY1271" s="1">
        <f>AVERAGE(FY1207:FY1209)</f>
        <v>0.80242294787292</v>
      </c>
      <c r="FZ1271" s="1">
        <f>STDEVA(FY1207:FY1209)</f>
        <v>0.000598539115881109</v>
      </c>
      <c r="GA1271" s="1" t="str">
        <f t="shared" si="1518"/>
        <v>j</v>
      </c>
      <c r="GB1271" s="1">
        <f>AVERAGE(GB1207:GB1209)</f>
        <v>0.775013478963171</v>
      </c>
      <c r="GC1271" s="1">
        <f>STDEVA(GB1207:GB1209)</f>
        <v>0.00359764284860581</v>
      </c>
      <c r="GD1271" s="1" t="str">
        <f t="shared" si="1519"/>
        <v>f</v>
      </c>
      <c r="GE1271" s="1">
        <f>AVERAGE(GE1207:GE1209)</f>
        <v>0.646070009691152</v>
      </c>
      <c r="GF1271" s="1">
        <f>STDEVA(GE1207:GE1209)</f>
        <v>0.00528613597413336</v>
      </c>
      <c r="GG1271" s="1" t="str">
        <f t="shared" si="1520"/>
        <v>g</v>
      </c>
    </row>
    <row r="1272" spans="3:189">
      <c r="C1272" s="1">
        <f>AVERAGE(C1210:C1212)</f>
        <v>0.827079052117006</v>
      </c>
      <c r="D1272" s="1">
        <f>STDEVA(C1210:C1212)</f>
        <v>0.000869311134694895</v>
      </c>
      <c r="E1272" s="1" t="str">
        <f t="shared" si="1511"/>
        <v>g</v>
      </c>
      <c r="F1272" s="1">
        <f>AVERAGE(F1210:F1212)</f>
        <v>0.830528627017404</v>
      </c>
      <c r="G1272" s="1">
        <f>STDEVA(F1210:F1212)</f>
        <v>0.00100323758659043</v>
      </c>
      <c r="H1272" s="1" t="str">
        <f t="shared" si="1512"/>
        <v>i</v>
      </c>
      <c r="I1272" s="1">
        <f>AVERAGE(I1210:I1212)</f>
        <v>0.760316705496712</v>
      </c>
      <c r="J1272" s="1">
        <f>STDEVA(I1210:I1212)</f>
        <v>0.00587225628830145</v>
      </c>
      <c r="K1272" s="1" t="str">
        <f t="shared" si="1513"/>
        <v>h</v>
      </c>
      <c r="L1272" s="1">
        <f>AVERAGE(L1210:L1212)</f>
        <v>0.662667064684485</v>
      </c>
      <c r="M1272" s="1">
        <f>STDEVA(L1210:L1212)</f>
        <v>0.000784169168727723</v>
      </c>
      <c r="N1272" s="1" t="str">
        <f t="shared" si="1514"/>
        <v>l</v>
      </c>
      <c r="O1272" s="1">
        <f>AVERAGE(O1210:O1212)</f>
        <v>0.571244638298953</v>
      </c>
      <c r="P1272" s="1">
        <f>STDEVA(O1210:O1212)</f>
        <v>0.00710571565569571</v>
      </c>
      <c r="Q1272" s="1" t="str">
        <f t="shared" si="1515"/>
        <v>k</v>
      </c>
      <c r="FS1272" s="1">
        <f>AVERAGE(FS1210:FS1212)</f>
        <v>0.826537402119076</v>
      </c>
      <c r="FT1272" s="1">
        <f>STDEVA(FS1210:FS1212)</f>
        <v>0.000685656966803225</v>
      </c>
      <c r="FU1272" s="1" t="str">
        <f t="shared" si="1516"/>
        <v>g</v>
      </c>
      <c r="FV1272" s="1">
        <f>AVERAGE(FV1210:FV1212)</f>
        <v>0.828629361693671</v>
      </c>
      <c r="FW1272" s="1">
        <f>STDEVA(FV1210:FV1212)</f>
        <v>0.00194704131056638</v>
      </c>
      <c r="FX1272" s="1" t="str">
        <f t="shared" si="1517"/>
        <v>i</v>
      </c>
      <c r="FY1272" s="1">
        <f>AVERAGE(FY1210:FY1212)</f>
        <v>0.758812995266964</v>
      </c>
      <c r="FZ1272" s="1">
        <f>STDEVA(FY1210:FY1212)</f>
        <v>0.00140377293272543</v>
      </c>
      <c r="GA1272" s="1" t="str">
        <f t="shared" si="1518"/>
        <v>l</v>
      </c>
      <c r="GB1272" s="1">
        <f>AVERAGE(GB1210:GB1212)</f>
        <v>0.662811247294527</v>
      </c>
      <c r="GC1272" s="1">
        <f>STDEVA(GB1210:GB1212)</f>
        <v>0.00143617674508744</v>
      </c>
      <c r="GD1272" s="1" t="str">
        <f t="shared" si="1519"/>
        <v>k</v>
      </c>
      <c r="GE1272" s="1">
        <f>AVERAGE(GE1210:GE1212)</f>
        <v>0.575579816159226</v>
      </c>
      <c r="GF1272" s="1">
        <f>STDEVA(GE1210:GE1212)</f>
        <v>0.00245173252155558</v>
      </c>
      <c r="GG1272" s="1" t="str">
        <f t="shared" si="1520"/>
        <v>l</v>
      </c>
    </row>
    <row r="1273" spans="3:187">
      <c r="C1273" s="1">
        <f>AVERAGE(C1204:C1212)</f>
        <v>0.830280855759179</v>
      </c>
      <c r="F1273" s="1">
        <f>AVERAGE(F1204:F1212)</f>
        <v>0.834251441538573</v>
      </c>
      <c r="I1273" s="1">
        <f>AVERAGE(I1204:I1212)</f>
        <v>0.792546803508884</v>
      </c>
      <c r="L1273" s="1">
        <f>AVERAGE(L1204:L1212)</f>
        <v>0.744746143489624</v>
      </c>
      <c r="O1273" s="1">
        <f>AVERAGE(O1204:O1212)</f>
        <v>0.637876653381931</v>
      </c>
      <c r="FS1273" s="1">
        <f>AVERAGE(FS1204:FS1212)</f>
        <v>0.829768639862528</v>
      </c>
      <c r="FV1273" s="1">
        <f>AVERAGE(FV1204:FV1212)</f>
        <v>0.83372519278429</v>
      </c>
      <c r="FY1273" s="1">
        <f>AVERAGE(FY1204:FY1212)</f>
        <v>0.79252860519292</v>
      </c>
      <c r="GB1273" s="1">
        <f>AVERAGE(GB1204:GB1212)</f>
        <v>0.745524196735854</v>
      </c>
      <c r="GE1273" s="1">
        <f>AVERAGE(GE1204:GE1212)</f>
        <v>0.638678176939102</v>
      </c>
    </row>
    <row r="1274" spans="3:189">
      <c r="C1274" s="1">
        <f>AVERAGE(C1213:C1215)</f>
        <v>0.829410801462808</v>
      </c>
      <c r="D1274" s="1">
        <f>STDEVA(C1213:C1215)</f>
        <v>0.000904423890014934</v>
      </c>
      <c r="E1274" s="1" t="str">
        <f t="shared" ref="E1274:E1276" si="1521">E1304</f>
        <v>f</v>
      </c>
      <c r="F1274" s="1">
        <f>AVERAGE(F1213:F1215)</f>
        <v>0.831915676048363</v>
      </c>
      <c r="G1274" s="1">
        <f>STDEVA(F1213:F1215)</f>
        <v>0.000955344333024455</v>
      </c>
      <c r="H1274" s="1" t="str">
        <f t="shared" ref="H1274:H1276" si="1522">H1304</f>
        <v>i</v>
      </c>
      <c r="I1274" s="1">
        <f>AVERAGE(I1213:I1215)</f>
        <v>0.81202921282859</v>
      </c>
      <c r="J1274" s="1">
        <f>STDEVA(I1213:I1215)</f>
        <v>0.0023549179402015</v>
      </c>
      <c r="K1274" s="1" t="str">
        <f t="shared" ref="K1274:K1276" si="1523">K1304</f>
        <v>e</v>
      </c>
      <c r="L1274" s="1">
        <f>AVERAGE(L1213:L1215)</f>
        <v>0.784493825949853</v>
      </c>
      <c r="M1274" s="1">
        <f>STDEVA(L1213:L1215)</f>
        <v>0.00462680070985486</v>
      </c>
      <c r="N1274" s="1" t="str">
        <f t="shared" ref="N1274:N1276" si="1524">N1304</f>
        <v>def</v>
      </c>
      <c r="O1274" s="1">
        <f>AVERAGE(O1213:O1215)</f>
        <v>0.684234238078249</v>
      </c>
      <c r="P1274" s="1">
        <f>STDEVA(O1213:O1215)</f>
        <v>0.00194713875740568</v>
      </c>
      <c r="Q1274" s="1" t="str">
        <f t="shared" ref="Q1274:Q1276" si="1525">Q1304</f>
        <v>e</v>
      </c>
      <c r="FS1274" s="1">
        <f>AVERAGE(FS1213:FS1215)</f>
        <v>0.829935587513633</v>
      </c>
      <c r="FT1274" s="1">
        <f>STDEVA(FS1213:FS1215)</f>
        <v>0.00117937663244624</v>
      </c>
      <c r="FU1274" s="1" t="str">
        <f t="shared" ref="FU1274:FU1276" si="1526">FU1304</f>
        <v>efg</v>
      </c>
      <c r="FV1274" s="1">
        <f>AVERAGE(FV1213:FV1215)</f>
        <v>0.832244411230481</v>
      </c>
      <c r="FW1274" s="1">
        <f>STDEVA(FV1213:FV1215)</f>
        <v>0.000640410103145176</v>
      </c>
      <c r="FX1274" s="1" t="str">
        <f t="shared" ref="FX1274:FX1276" si="1527">FX1304</f>
        <v>gh</v>
      </c>
      <c r="FY1274" s="1">
        <f>AVERAGE(FY1213:FY1215)</f>
        <v>0.811928417670696</v>
      </c>
      <c r="FZ1274" s="1">
        <f>STDEVA(FY1213:FY1215)</f>
        <v>0.00181924184990177</v>
      </c>
      <c r="GA1274" s="1" t="str">
        <f t="shared" ref="GA1274:GA1276" si="1528">GA1304</f>
        <v>i</v>
      </c>
      <c r="GB1274" s="1">
        <f>AVERAGE(GB1213:GB1215)</f>
        <v>0.782810726273003</v>
      </c>
      <c r="GC1274" s="1">
        <f>STDEVA(GB1213:GB1215)</f>
        <v>0.00170628269559042</v>
      </c>
      <c r="GD1274" s="1" t="str">
        <f t="shared" ref="GD1274:GD1276" si="1529">GD1304</f>
        <v>e</v>
      </c>
      <c r="GE1274" s="1">
        <f>AVERAGE(GE1213:GE1215)</f>
        <v>0.684521468001965</v>
      </c>
      <c r="GF1274" s="1">
        <f>STDEVA(GE1213:GE1215)</f>
        <v>0.00322567062902146</v>
      </c>
      <c r="GG1274" s="1" t="str">
        <f t="shared" ref="GG1274:GG1276" si="1530">GG1304</f>
        <v>e</v>
      </c>
    </row>
    <row r="1275" spans="3:189">
      <c r="C1275" s="1">
        <f>AVERAGE(C1216:C1218)</f>
        <v>0.829423484224527</v>
      </c>
      <c r="D1275" s="1">
        <f>STDEVA(C1216:C1218)</f>
        <v>0.00140373048898074</v>
      </c>
      <c r="E1275" s="1" t="str">
        <f t="shared" si="1521"/>
        <v>f</v>
      </c>
      <c r="F1275" s="1">
        <f>AVERAGE(F1216:F1218)</f>
        <v>0.832393457963823</v>
      </c>
      <c r="G1275" s="1">
        <f>STDEVA(F1216:F1218)</f>
        <v>0.000900838421676189</v>
      </c>
      <c r="H1275" s="1" t="str">
        <f t="shared" si="1522"/>
        <v>hi</v>
      </c>
      <c r="I1275" s="1">
        <f>AVERAGE(I1216:I1218)</f>
        <v>0.812215886508535</v>
      </c>
      <c r="J1275" s="1">
        <f>STDEVA(I1216:I1218)</f>
        <v>0.00183237920368363</v>
      </c>
      <c r="K1275" s="1" t="str">
        <f t="shared" si="1523"/>
        <v>e</v>
      </c>
      <c r="L1275" s="1">
        <f>AVERAGE(L1216:L1218)</f>
        <v>0.780699873687051</v>
      </c>
      <c r="M1275" s="1">
        <f>STDEVA(L1216:L1218)</f>
        <v>0.00130085294252211</v>
      </c>
      <c r="N1275" s="1" t="str">
        <f t="shared" si="1524"/>
        <v>ef</v>
      </c>
      <c r="O1275" s="1">
        <f>AVERAGE(O1216:O1218)</f>
        <v>0.666140995476198</v>
      </c>
      <c r="P1275" s="1">
        <f>STDEVA(O1216:O1218)</f>
        <v>0.00152611846205055</v>
      </c>
      <c r="Q1275" s="1" t="str">
        <f t="shared" si="1525"/>
        <v>f</v>
      </c>
      <c r="FS1275" s="1">
        <f>AVERAGE(FS1216:FS1218)</f>
        <v>0.820471617368152</v>
      </c>
      <c r="FT1275" s="1">
        <f>STDEVA(FS1216:FS1218)</f>
        <v>0.0149978043244043</v>
      </c>
      <c r="FU1275" s="1" t="str">
        <f t="shared" si="1526"/>
        <v>h</v>
      </c>
      <c r="FV1275" s="1">
        <f>AVERAGE(FV1216:FV1218)</f>
        <v>0.833146191086222</v>
      </c>
      <c r="FW1275" s="1">
        <f>STDEVA(FV1216:FV1218)</f>
        <v>0.000756108391789626</v>
      </c>
      <c r="FX1275" s="1" t="str">
        <f t="shared" si="1527"/>
        <v>g</v>
      </c>
      <c r="FY1275" s="1">
        <f>AVERAGE(FY1216:FY1218)</f>
        <v>0.813431055173533</v>
      </c>
      <c r="FZ1275" s="1">
        <f>STDEVA(FY1216:FY1218)</f>
        <v>0.000893672001246396</v>
      </c>
      <c r="GA1275" s="1" t="str">
        <f t="shared" si="1528"/>
        <v>hi</v>
      </c>
      <c r="GB1275" s="1">
        <f>AVERAGE(GB1216:GB1218)</f>
        <v>0.783557075006529</v>
      </c>
      <c r="GC1275" s="1">
        <f>STDEVA(GB1216:GB1218)</f>
        <v>0.00131082141215347</v>
      </c>
      <c r="GD1275" s="1" t="str">
        <f t="shared" si="1529"/>
        <v>e</v>
      </c>
      <c r="GE1275" s="1">
        <f>AVERAGE(GE1216:GE1218)</f>
        <v>0.666757097641655</v>
      </c>
      <c r="GF1275" s="1">
        <f>STDEVA(GE1216:GE1218)</f>
        <v>0.00435478591325802</v>
      </c>
      <c r="GG1275" s="1" t="str">
        <f t="shared" si="1530"/>
        <v>f</v>
      </c>
    </row>
    <row r="1276" spans="3:189">
      <c r="C1276" s="1">
        <f>AVERAGE(C1219:C1221)</f>
        <v>0.838142238387098</v>
      </c>
      <c r="D1276" s="1">
        <f>STDEVA(C1219:C1221)</f>
        <v>0.00059956091544018</v>
      </c>
      <c r="E1276" s="1" t="str">
        <f t="shared" si="1521"/>
        <v>abc</v>
      </c>
      <c r="F1276" s="1">
        <f>AVERAGE(F1219:F1221)</f>
        <v>0.839742774491751</v>
      </c>
      <c r="G1276" s="1">
        <f>STDEVA(F1219:F1221)</f>
        <v>0.00014866523787227</v>
      </c>
      <c r="H1276" s="1" t="str">
        <f t="shared" si="1522"/>
        <v>abc</v>
      </c>
      <c r="I1276" s="1">
        <f>AVERAGE(I1219:I1221)</f>
        <v>0.820469668796704</v>
      </c>
      <c r="J1276" s="1">
        <f>STDEVA(I1219:I1221)</f>
        <v>0.00118562309804209</v>
      </c>
      <c r="K1276" s="1" t="str">
        <f t="shared" si="1523"/>
        <v>c</v>
      </c>
      <c r="L1276" s="1">
        <f>AVERAGE(L1219:L1221)</f>
        <v>0.753774559713174</v>
      </c>
      <c r="M1276" s="1">
        <f>STDEVA(L1219:L1221)</f>
        <v>0.000739764298671137</v>
      </c>
      <c r="N1276" s="1" t="str">
        <f t="shared" si="1524"/>
        <v>j</v>
      </c>
      <c r="O1276" s="1">
        <f>AVERAGE(O1219:O1221)</f>
        <v>0.605289759278185</v>
      </c>
      <c r="P1276" s="1">
        <f>STDEVA(O1219:O1221)</f>
        <v>0.00290150853000703</v>
      </c>
      <c r="Q1276" s="1" t="str">
        <f t="shared" si="1525"/>
        <v>i</v>
      </c>
      <c r="FS1276" s="1">
        <f>AVERAGE(FS1219:FS1221)</f>
        <v>0.837731886072317</v>
      </c>
      <c r="FT1276" s="1">
        <f>STDEVA(FS1219:FS1221)</f>
        <v>0.000634143278625707</v>
      </c>
      <c r="FU1276" s="1" t="str">
        <f t="shared" si="1526"/>
        <v>abcd</v>
      </c>
      <c r="FV1276" s="1">
        <f>AVERAGE(FV1219:FV1221)</f>
        <v>0.839733246238602</v>
      </c>
      <c r="FW1276" s="1">
        <f>STDEVA(FV1219:FV1221)</f>
        <v>0.000744651225772299</v>
      </c>
      <c r="FX1276" s="1" t="str">
        <f t="shared" si="1527"/>
        <v>abc</v>
      </c>
      <c r="FY1276" s="1">
        <f>AVERAGE(FY1219:FY1221)</f>
        <v>0.821009090815065</v>
      </c>
      <c r="FZ1276" s="1">
        <f>STDEVA(FY1219:FY1221)</f>
        <v>0.00127649487450703</v>
      </c>
      <c r="GA1276" s="1" t="str">
        <f t="shared" si="1528"/>
        <v>d</v>
      </c>
      <c r="GB1276" s="1">
        <f>AVERAGE(GB1219:GB1221)</f>
        <v>0.752632060332327</v>
      </c>
      <c r="GC1276" s="1">
        <f>STDEVA(GB1219:GB1221)</f>
        <v>0.00228455275538078</v>
      </c>
      <c r="GD1276" s="1" t="str">
        <f t="shared" si="1529"/>
        <v>h</v>
      </c>
      <c r="GE1276" s="1">
        <f>AVERAGE(GE1219:GE1221)</f>
        <v>0.605764737279977</v>
      </c>
      <c r="GF1276" s="1">
        <f>STDEVA(GE1219:GE1221)</f>
        <v>0.00409299925716295</v>
      </c>
      <c r="GG1276" s="1" t="str">
        <f t="shared" si="1530"/>
        <v>j</v>
      </c>
    </row>
    <row r="1277" spans="3:187">
      <c r="C1277" s="1">
        <f>AVERAGE(C1213:C1221)</f>
        <v>0.832325508024811</v>
      </c>
      <c r="F1277" s="1">
        <f>AVERAGE(F1213:F1221)</f>
        <v>0.834683969501312</v>
      </c>
      <c r="I1277" s="1">
        <f>AVERAGE(I1213:I1221)</f>
        <v>0.814904922711276</v>
      </c>
      <c r="L1277" s="1">
        <f>AVERAGE(L1213:L1221)</f>
        <v>0.772989419783359</v>
      </c>
      <c r="O1277" s="1">
        <f>AVERAGE(O1213:O1221)</f>
        <v>0.651888330944211</v>
      </c>
      <c r="FS1277" s="1">
        <f>AVERAGE(FS1213:FS1221)</f>
        <v>0.8293796969847</v>
      </c>
      <c r="FV1277" s="1">
        <f>AVERAGE(FV1213:FV1221)</f>
        <v>0.835041282851768</v>
      </c>
      <c r="FY1277" s="1">
        <f>AVERAGE(FY1213:FY1221)</f>
        <v>0.815456187886431</v>
      </c>
      <c r="GB1277" s="1">
        <f>AVERAGE(GB1213:GB1221)</f>
        <v>0.77299995387062</v>
      </c>
      <c r="GE1277" s="1">
        <f>AVERAGE(GE1213:GE1221)</f>
        <v>0.652347767641199</v>
      </c>
    </row>
    <row r="1278" spans="3:189">
      <c r="C1278" s="1">
        <f>AVERAGE(C1222:C1224)</f>
        <v>0.830284768056263</v>
      </c>
      <c r="D1278" s="1">
        <f>STDEVA(C1222:C1224)</f>
        <v>0.000821921512956654</v>
      </c>
      <c r="E1278" s="1" t="str">
        <f t="shared" ref="E1278:E1280" si="1531">E1307</f>
        <v>f</v>
      </c>
      <c r="F1278" s="1">
        <f>AVERAGE(F1222:F1224)</f>
        <v>0.832517344884063</v>
      </c>
      <c r="G1278" s="1">
        <f>STDEVA(F1222:F1224)</f>
        <v>0.00119189833096154</v>
      </c>
      <c r="H1278" s="1" t="str">
        <f t="shared" ref="H1278:H1280" si="1532">H1307</f>
        <v>hi</v>
      </c>
      <c r="I1278" s="1">
        <f>AVERAGE(I1222:I1224)</f>
        <v>0.8160906645663</v>
      </c>
      <c r="J1278" s="1">
        <f>STDEVA(I1222:I1224)</f>
        <v>0.0017729432154993</v>
      </c>
      <c r="K1278" s="1" t="str">
        <f t="shared" ref="K1278:K1280" si="1533">K1307</f>
        <v>de</v>
      </c>
      <c r="L1278" s="1">
        <f>AVERAGE(L1222:L1224)</f>
        <v>0.783751222010325</v>
      </c>
      <c r="M1278" s="1">
        <f>STDEVA(L1222:L1224)</f>
        <v>0.00277336195540205</v>
      </c>
      <c r="N1278" s="1" t="str">
        <f t="shared" ref="N1278:N1280" si="1534">N1307</f>
        <v>def</v>
      </c>
      <c r="O1278" s="1">
        <f>AVERAGE(O1222:O1224)</f>
        <v>0.690981824459785</v>
      </c>
      <c r="P1278" s="1">
        <f>STDEVA(O1222:O1224)</f>
        <v>0.00209652767129049</v>
      </c>
      <c r="Q1278" s="1" t="str">
        <f t="shared" ref="Q1278:Q1280" si="1535">Q1307</f>
        <v>d</v>
      </c>
      <c r="FS1278" s="1">
        <f>AVERAGE(FS1222:FS1224)</f>
        <v>0.830248919225535</v>
      </c>
      <c r="FT1278" s="1">
        <f>STDEVA(FS1222:FS1224)</f>
        <v>0.0006004708270108</v>
      </c>
      <c r="FU1278" s="1" t="str">
        <f t="shared" ref="FU1278:FU1280" si="1536">FU1307</f>
        <v>efg</v>
      </c>
      <c r="FV1278" s="1">
        <f>AVERAGE(FV1222:FV1224)</f>
        <v>0.832341661417108</v>
      </c>
      <c r="FW1278" s="1">
        <f>STDEVA(FV1222:FV1224)</f>
        <v>0.000776326506156269</v>
      </c>
      <c r="FX1278" s="1" t="str">
        <f t="shared" ref="FX1278:FX1280" si="1537">FX1307</f>
        <v>gh</v>
      </c>
      <c r="FY1278" s="1">
        <f>AVERAGE(FY1222:FY1224)</f>
        <v>0.816234603656179</v>
      </c>
      <c r="FZ1278" s="1">
        <f>STDEVA(FY1222:FY1224)</f>
        <v>0.00200149712501769</v>
      </c>
      <c r="GA1278" s="1" t="str">
        <f t="shared" ref="GA1278:GA1280" si="1538">GA1307</f>
        <v>fg</v>
      </c>
      <c r="GB1278" s="1">
        <f>AVERAGE(GB1222:GB1224)</f>
        <v>0.782770266295855</v>
      </c>
      <c r="GC1278" s="1">
        <f>STDEVA(GB1222:GB1224)</f>
        <v>0.00118583229787102</v>
      </c>
      <c r="GD1278" s="1" t="str">
        <f t="shared" ref="GD1278:GD1280" si="1539">GD1307</f>
        <v>e</v>
      </c>
      <c r="GE1278" s="1">
        <f>AVERAGE(GE1222:GE1224)</f>
        <v>0.691106445792001</v>
      </c>
      <c r="GF1278" s="1">
        <f>STDEVA(GE1222:GE1224)</f>
        <v>0.00197947911384505</v>
      </c>
      <c r="GG1278" s="1" t="str">
        <f t="shared" ref="GG1278:GG1280" si="1540">GG1307</f>
        <v>d</v>
      </c>
    </row>
    <row r="1279" spans="3:189">
      <c r="C1279" s="1">
        <f>AVERAGE(C1225:C1227)</f>
        <v>0.829550785384862</v>
      </c>
      <c r="D1279" s="1">
        <f>STDEVA(C1225:C1227)</f>
        <v>0.000953617982429635</v>
      </c>
      <c r="E1279" s="1" t="str">
        <f t="shared" si="1531"/>
        <v>f</v>
      </c>
      <c r="F1279" s="1">
        <f>AVERAGE(F1225:F1227)</f>
        <v>0.830463184132784</v>
      </c>
      <c r="G1279" s="1">
        <f>STDEVA(F1225:F1227)</f>
        <v>0.00209357065993497</v>
      </c>
      <c r="H1279" s="1" t="str">
        <f t="shared" si="1532"/>
        <v>i</v>
      </c>
      <c r="I1279" s="1">
        <f>AVERAGE(I1225:I1227)</f>
        <v>0.815987972272312</v>
      </c>
      <c r="J1279" s="1">
        <f>STDEVA(I1225:I1227)</f>
        <v>0.000671430937930881</v>
      </c>
      <c r="K1279" s="1" t="str">
        <f t="shared" si="1533"/>
        <v>de</v>
      </c>
      <c r="L1279" s="1">
        <f>AVERAGE(L1225:L1227)</f>
        <v>0.783270238968328</v>
      </c>
      <c r="M1279" s="1">
        <f>STDEVA(L1225:L1227)</f>
        <v>0.000426266477709337</v>
      </c>
      <c r="N1279" s="1" t="str">
        <f t="shared" si="1534"/>
        <v>def</v>
      </c>
      <c r="O1279" s="1">
        <f>AVERAGE(O1225:O1227)</f>
        <v>0.665143215787148</v>
      </c>
      <c r="P1279" s="1">
        <f>STDEVA(O1225:O1227)</f>
        <v>0.000340599795232687</v>
      </c>
      <c r="Q1279" s="1" t="str">
        <f t="shared" si="1535"/>
        <v>f</v>
      </c>
      <c r="FS1279" s="1">
        <f>AVERAGE(FS1225:FS1227)</f>
        <v>0.828992450583226</v>
      </c>
      <c r="FT1279" s="1">
        <f>STDEVA(FS1225:FS1227)</f>
        <v>0.000649380667645865</v>
      </c>
      <c r="FU1279" s="1" t="str">
        <f t="shared" si="1536"/>
        <v>fg</v>
      </c>
      <c r="FV1279" s="1">
        <f>AVERAGE(FV1225:FV1227)</f>
        <v>0.831393900190808</v>
      </c>
      <c r="FW1279" s="1">
        <f>STDEVA(FV1225:FV1227)</f>
        <v>0.00148410959680923</v>
      </c>
      <c r="FX1279" s="1" t="str">
        <f t="shared" si="1537"/>
        <v>h</v>
      </c>
      <c r="FY1279" s="1">
        <f>AVERAGE(FY1225:FY1227)</f>
        <v>0.815308835465087</v>
      </c>
      <c r="FZ1279" s="1">
        <f>STDEVA(FY1225:FY1227)</f>
        <v>0.000898652671343476</v>
      </c>
      <c r="GA1279" s="1" t="str">
        <f t="shared" si="1538"/>
        <v>gh</v>
      </c>
      <c r="GB1279" s="1">
        <f>AVERAGE(GB1225:GB1227)</f>
        <v>0.780688811136916</v>
      </c>
      <c r="GC1279" s="1">
        <f>STDEVA(GB1225:GB1227)</f>
        <v>0.000832452896983771</v>
      </c>
      <c r="GD1279" s="1" t="str">
        <f t="shared" si="1539"/>
        <v>e</v>
      </c>
      <c r="GE1279" s="1">
        <f>AVERAGE(GE1225:GE1227)</f>
        <v>0.665365328219336</v>
      </c>
      <c r="GF1279" s="1">
        <f>STDEVA(GE1225:GE1227)</f>
        <v>0.00256455583491022</v>
      </c>
      <c r="GG1279" s="1" t="str">
        <f t="shared" si="1540"/>
        <v>f</v>
      </c>
    </row>
    <row r="1280" spans="3:189">
      <c r="C1280" s="1">
        <f>AVERAGE(C1228:C1230)</f>
        <v>0.83828580615605</v>
      </c>
      <c r="D1280" s="1">
        <f>STDEVA(C1228:C1230)</f>
        <v>0.00145611543843123</v>
      </c>
      <c r="E1280" s="1" t="str">
        <f t="shared" si="1531"/>
        <v>abc</v>
      </c>
      <c r="F1280" s="1">
        <f>AVERAGE(F1228:F1230)</f>
        <v>0.839274711319407</v>
      </c>
      <c r="G1280" s="1">
        <f>STDEVA(F1228:F1230)</f>
        <v>0.00100464551071816</v>
      </c>
      <c r="H1280" s="1" t="str">
        <f t="shared" si="1532"/>
        <v>bcd</v>
      </c>
      <c r="I1280" s="1">
        <f>AVERAGE(I1228:I1230)</f>
        <v>0.818513793909024</v>
      </c>
      <c r="J1280" s="1">
        <f>STDEVA(I1228:I1230)</f>
        <v>0.00216006017339663</v>
      </c>
      <c r="K1280" s="1" t="str">
        <f t="shared" si="1533"/>
        <v>cd</v>
      </c>
      <c r="L1280" s="1">
        <f>AVERAGE(L1228:L1230)</f>
        <v>0.748820097154345</v>
      </c>
      <c r="M1280" s="1">
        <f>STDEVA(L1228:L1230)</f>
        <v>0.00283306285217052</v>
      </c>
      <c r="N1280" s="1" t="str">
        <f t="shared" si="1534"/>
        <v>j</v>
      </c>
      <c r="O1280" s="1">
        <f>AVERAGE(O1228:O1230)</f>
        <v>0.596994993249628</v>
      </c>
      <c r="P1280" s="1">
        <f>STDEVA(O1228:O1230)</f>
        <v>0.00520921229256352</v>
      </c>
      <c r="Q1280" s="1" t="str">
        <f t="shared" si="1535"/>
        <v>j</v>
      </c>
      <c r="FS1280" s="1">
        <f>AVERAGE(FS1228:FS1230)</f>
        <v>0.837539088422984</v>
      </c>
      <c r="FT1280" s="1">
        <f>STDEVA(FS1228:FS1230)</f>
        <v>0.000789778568416886</v>
      </c>
      <c r="FU1280" s="1" t="str">
        <f t="shared" si="1536"/>
        <v>abcd</v>
      </c>
      <c r="FV1280" s="1">
        <f>AVERAGE(FV1228:FV1230)</f>
        <v>0.838692915081381</v>
      </c>
      <c r="FW1280" s="1">
        <f>STDEVA(FV1228:FV1230)</f>
        <v>0.000815075094290771</v>
      </c>
      <c r="FX1280" s="1" t="str">
        <f t="shared" si="1537"/>
        <v>cd</v>
      </c>
      <c r="FY1280" s="1">
        <f>AVERAGE(FY1228:FY1230)</f>
        <v>0.818590039974177</v>
      </c>
      <c r="FZ1280" s="1">
        <f>STDEVA(FY1228:FY1230)</f>
        <v>0.00155350898629637</v>
      </c>
      <c r="GA1280" s="1" t="str">
        <f t="shared" si="1538"/>
        <v>def</v>
      </c>
      <c r="GB1280" s="1">
        <f>AVERAGE(GB1228:GB1230)</f>
        <v>0.746674704742338</v>
      </c>
      <c r="GC1280" s="1">
        <f>STDEVA(GB1228:GB1230)</f>
        <v>0.00218460099850646</v>
      </c>
      <c r="GD1280" s="1" t="str">
        <f t="shared" si="1539"/>
        <v>i</v>
      </c>
      <c r="GE1280" s="1">
        <f>AVERAGE(GE1228:GE1230)</f>
        <v>0.598411147923978</v>
      </c>
      <c r="GF1280" s="1">
        <f>STDEVA(GE1228:GE1230)</f>
        <v>0.00391362955118169</v>
      </c>
      <c r="GG1280" s="1" t="str">
        <f t="shared" si="1540"/>
        <v>k</v>
      </c>
    </row>
    <row r="1281" spans="3:187">
      <c r="C1281" s="1">
        <f>AVERAGE(C1222:C1230)</f>
        <v>0.832707119865725</v>
      </c>
      <c r="F1281" s="1">
        <f>AVERAGE(F1222:F1230)</f>
        <v>0.834085080112085</v>
      </c>
      <c r="I1281" s="1">
        <f>AVERAGE(I1222:I1230)</f>
        <v>0.816864143582545</v>
      </c>
      <c r="L1281" s="1">
        <f>AVERAGE(L1222:L1230)</f>
        <v>0.771947186044333</v>
      </c>
      <c r="O1281" s="1">
        <f>AVERAGE(O1222:O1230)</f>
        <v>0.65104001116552</v>
      </c>
      <c r="FS1281" s="1">
        <f>AVERAGE(FS1222:FS1230)</f>
        <v>0.832260152743915</v>
      </c>
      <c r="FV1281" s="1">
        <f>AVERAGE(FV1222:FV1230)</f>
        <v>0.834142825563099</v>
      </c>
      <c r="FY1281" s="1">
        <f>AVERAGE(FY1222:FY1230)</f>
        <v>0.816711159698481</v>
      </c>
      <c r="GB1281" s="1">
        <f>AVERAGE(GB1222:GB1230)</f>
        <v>0.77004459405837</v>
      </c>
      <c r="GE1281" s="1">
        <f>AVERAGE(GE1222:GE1230)</f>
        <v>0.651627640645105</v>
      </c>
    </row>
    <row r="1282" spans="3:189">
      <c r="C1282" s="1">
        <f>AVERAGE(C1231:C1233)</f>
        <v>0.839647125573921</v>
      </c>
      <c r="D1282" s="1">
        <f>STDEVA(C1231:C1233)</f>
        <v>0.000584148160020145</v>
      </c>
      <c r="E1282" s="1" t="str">
        <f>E1310</f>
        <v>a</v>
      </c>
      <c r="F1282" s="1">
        <f>AVERAGE(F1231:F1233)</f>
        <v>0.839391997732297</v>
      </c>
      <c r="G1282" s="1">
        <f>STDEVA(F1231:F1233)</f>
        <v>0.000766816502903125</v>
      </c>
      <c r="H1282" s="1" t="str">
        <f>H1310</f>
        <v>bc</v>
      </c>
      <c r="I1282" s="1">
        <f>AVERAGE(I1231:I1233)</f>
        <v>0.827245412011849</v>
      </c>
      <c r="J1282" s="1">
        <f>STDEVA(I1231:I1233)</f>
        <v>0.00108563620134037</v>
      </c>
      <c r="K1282" s="1" t="str">
        <f>K1310</f>
        <v>ab</v>
      </c>
      <c r="L1282" s="1">
        <f>AVERAGE(L1231:L1233)</f>
        <v>0.806322727228771</v>
      </c>
      <c r="M1282" s="1">
        <f>STDEVA(L1231:L1233)</f>
        <v>0.00136928933216249</v>
      </c>
      <c r="N1282" s="1" t="str">
        <f>N1310</f>
        <v>a</v>
      </c>
      <c r="O1282" s="1">
        <f>AVERAGE(O1231:O1233)</f>
        <v>0.73488744882391</v>
      </c>
      <c r="P1282" s="1">
        <f>STDEVA(O1231:O1233)</f>
        <v>0.00170352761330506</v>
      </c>
      <c r="Q1282" s="1" t="str">
        <f>Q1310</f>
        <v>a</v>
      </c>
      <c r="FS1282" s="1">
        <f>AVERAGE(FS1231:FS1233)</f>
        <v>0.839381318136934</v>
      </c>
      <c r="FT1282" s="1">
        <f>STDEVA(FS1231:FS1233)</f>
        <v>0.000924817676479003</v>
      </c>
      <c r="FU1282" s="1" t="str">
        <f>FU1310</f>
        <v>ab</v>
      </c>
      <c r="FV1282" s="1">
        <f>AVERAGE(FV1231:FV1233)</f>
        <v>0.839356642068488</v>
      </c>
      <c r="FW1282" s="1">
        <f>STDEVA(FV1231:FV1233)</f>
        <v>0.000857690325921971</v>
      </c>
      <c r="FX1282" s="1" t="str">
        <f>FX1310</f>
        <v>abc</v>
      </c>
      <c r="FY1282" s="1">
        <f>AVERAGE(FY1231:FY1233)</f>
        <v>0.826775464331557</v>
      </c>
      <c r="FZ1282" s="1">
        <f>STDEVA(FY1231:FY1233)</f>
        <v>0.000883052906419873</v>
      </c>
      <c r="GA1282" s="1" t="str">
        <f>GA1310</f>
        <v>bc</v>
      </c>
      <c r="GB1282" s="1">
        <f>AVERAGE(GB1231:GB1233)</f>
        <v>0.806542954655745</v>
      </c>
      <c r="GC1282" s="1">
        <f>STDEVA(GB1231:GB1233)</f>
        <v>0.00159147571326064</v>
      </c>
      <c r="GD1282" s="1" t="str">
        <f>GD1310</f>
        <v>a</v>
      </c>
      <c r="GE1282" s="1">
        <f>AVERAGE(GE1231:GE1233)</f>
        <v>0.735429751147083</v>
      </c>
      <c r="GF1282" s="1">
        <f>STDEVA(GE1231:GE1233)</f>
        <v>0.00182254838289072</v>
      </c>
      <c r="GG1282" s="1" t="str">
        <f>GG1310</f>
        <v>a</v>
      </c>
    </row>
    <row r="1283" spans="3:189">
      <c r="C1283" s="1">
        <f>AVERAGE(C1234:C1236)</f>
        <v>0.839456103756833</v>
      </c>
      <c r="D1283" s="1">
        <f>STDEVA(C1234:C1236)</f>
        <v>0.00082156550549529</v>
      </c>
      <c r="E1283" s="1" t="str">
        <f>E1311</f>
        <v>a</v>
      </c>
      <c r="F1283" s="1">
        <f>AVERAGE(F1234:F1236)</f>
        <v>0.839642614706734</v>
      </c>
      <c r="G1283" s="1">
        <f>STDEVA(F1234:F1236)</f>
        <v>0.000643816122666864</v>
      </c>
      <c r="H1283" s="1" t="str">
        <f>H1311</f>
        <v>abc</v>
      </c>
      <c r="I1283" s="1">
        <f>AVERAGE(I1234:I1236)</f>
        <v>0.827378465342628</v>
      </c>
      <c r="J1283" s="1">
        <f>STDEVA(I1234:I1236)</f>
        <v>0.000782151959082744</v>
      </c>
      <c r="K1283" s="1" t="str">
        <f>K1311</f>
        <v>ab</v>
      </c>
      <c r="L1283" s="1">
        <f>AVERAGE(L1234:L1236)</f>
        <v>0.800660974426295</v>
      </c>
      <c r="M1283" s="1">
        <f>STDEVA(L1234:L1236)</f>
        <v>0.00149454358296972</v>
      </c>
      <c r="N1283" s="1" t="str">
        <f>N1311</f>
        <v>abc</v>
      </c>
      <c r="O1283" s="1">
        <f>AVERAGE(O1234:O1236)</f>
        <v>0.727153165751215</v>
      </c>
      <c r="P1283" s="1">
        <f>STDEVA(O1234:O1236)</f>
        <v>0.00104066447709969</v>
      </c>
      <c r="Q1283" s="1" t="str">
        <f>Q1311</f>
        <v>b</v>
      </c>
      <c r="FS1283" s="1">
        <f>AVERAGE(FS1234:FS1236)</f>
        <v>0.839126941023063</v>
      </c>
      <c r="FT1283" s="1">
        <f>STDEVA(FS1234:FS1236)</f>
        <v>0.000702866766207695</v>
      </c>
      <c r="FU1283" s="1" t="str">
        <f>FU1311</f>
        <v>ab</v>
      </c>
      <c r="FV1283" s="1">
        <f>AVERAGE(FV1234:FV1236)</f>
        <v>0.839423586863329</v>
      </c>
      <c r="FW1283" s="1">
        <f>STDEVA(FV1234:FV1236)</f>
        <v>0.00100927424325388</v>
      </c>
      <c r="FX1283" s="1" t="str">
        <f>FX1311</f>
        <v>abc</v>
      </c>
      <c r="FY1283" s="1">
        <f>AVERAGE(FY1234:FY1236)</f>
        <v>0.826000729041104</v>
      </c>
      <c r="FZ1283" s="1">
        <f>STDEVA(FY1234:FY1236)</f>
        <v>0.00110039428116205</v>
      </c>
      <c r="GA1283" s="1" t="str">
        <f>GA1311</f>
        <v>c</v>
      </c>
      <c r="GB1283" s="1">
        <f>AVERAGE(GB1234:GB1236)</f>
        <v>0.80028608909884</v>
      </c>
      <c r="GC1283" s="1">
        <f>STDEVA(GB1234:GB1236)</f>
        <v>0.00152032069126767</v>
      </c>
      <c r="GD1283" s="1" t="str">
        <f>GD1311</f>
        <v>b</v>
      </c>
      <c r="GE1283" s="1">
        <f>AVERAGE(GE1234:GE1236)</f>
        <v>0.726283240526481</v>
      </c>
      <c r="GF1283" s="1">
        <f>STDEVA(GE1234:GE1236)</f>
        <v>0.00117769973426499</v>
      </c>
      <c r="GG1283" s="1" t="str">
        <f>GG1311</f>
        <v>b</v>
      </c>
    </row>
    <row r="1284" spans="3:187">
      <c r="C1284" s="1">
        <f>AVERAGE(C1231:C1236)</f>
        <v>0.839551614665377</v>
      </c>
      <c r="F1284" s="1">
        <f>AVERAGE(F1231:F1236)</f>
        <v>0.839517306219515</v>
      </c>
      <c r="I1284" s="1">
        <f>AVERAGE(I1231:I1236)</f>
        <v>0.827311938677239</v>
      </c>
      <c r="L1284" s="1">
        <f>AVERAGE(L1231:L1236)</f>
        <v>0.803491850827533</v>
      </c>
      <c r="O1284" s="1">
        <f>AVERAGE(O1231:O1236)</f>
        <v>0.731020307287562</v>
      </c>
      <c r="FS1284" s="1">
        <f>AVERAGE(FS1231:FS1236)</f>
        <v>0.839254129579999</v>
      </c>
      <c r="FV1284" s="1">
        <f>AVERAGE(FV1231:FV1236)</f>
        <v>0.839390114465908</v>
      </c>
      <c r="FY1284" s="1">
        <f>AVERAGE(FY1231:FY1236)</f>
        <v>0.826388096686331</v>
      </c>
      <c r="GB1284" s="1">
        <f>AVERAGE(GB1231:GB1236)</f>
        <v>0.803414521877292</v>
      </c>
      <c r="GE1284" s="1">
        <f>AVERAGE(GE1231:GE1236)</f>
        <v>0.730856495836782</v>
      </c>
    </row>
    <row r="1285" spans="3:189">
      <c r="C1285" s="1">
        <f>AVERAGE(C1237:C1239)</f>
        <v>0.837116181796948</v>
      </c>
      <c r="D1285" s="1">
        <f>STDEVA(C1237:C1239)</f>
        <v>0.00119113473909005</v>
      </c>
      <c r="E1285" s="1" t="str">
        <f t="shared" ref="E1285:E1287" si="1541">E1312</f>
        <v>c</v>
      </c>
      <c r="F1285" s="1">
        <f>AVERAGE(F1237:F1239)</f>
        <v>0.84186331047843</v>
      </c>
      <c r="G1285" s="1">
        <f>STDEVA(F1237:F1239)</f>
        <v>0.000971279681390098</v>
      </c>
      <c r="H1285" s="1" t="str">
        <f t="shared" ref="H1285:H1287" si="1542">H1312</f>
        <v>a</v>
      </c>
      <c r="I1285" s="1">
        <f>AVERAGE(I1237:I1239)</f>
        <v>0.825848836153409</v>
      </c>
      <c r="J1285" s="1">
        <f>STDEVA(I1237:I1239)</f>
        <v>0.00382560028130208</v>
      </c>
      <c r="K1285" s="1" t="str">
        <f t="shared" ref="K1285:K1287" si="1543">K1312</f>
        <v>b</v>
      </c>
      <c r="L1285" s="1">
        <f>AVERAGE(L1237:L1239)</f>
        <v>0.805263210929091</v>
      </c>
      <c r="M1285" s="1">
        <f>STDEVA(L1237:L1239)</f>
        <v>0.00100942918791617</v>
      </c>
      <c r="N1285" s="1" t="str">
        <f t="shared" ref="N1285:N1287" si="1544">N1312</f>
        <v>a</v>
      </c>
      <c r="O1285" s="1">
        <f>AVERAGE(O1237:O1239)</f>
        <v>0.726105814754208</v>
      </c>
      <c r="P1285" s="1">
        <f>STDEVA(O1237:O1239)</f>
        <v>0.00373869495561929</v>
      </c>
      <c r="Q1285" s="1" t="str">
        <f t="shared" ref="Q1285:Q1287" si="1545">Q1312</f>
        <v>b</v>
      </c>
      <c r="FS1285" s="1">
        <f>AVERAGE(FS1237:FS1239)</f>
        <v>0.837835559322558</v>
      </c>
      <c r="FT1285" s="1">
        <f>STDEVA(FS1237:FS1239)</f>
        <v>0.00104359551520976</v>
      </c>
      <c r="FU1285" s="1" t="str">
        <f t="shared" ref="FU1285:FU1287" si="1546">FU1312</f>
        <v>abcd</v>
      </c>
      <c r="FV1285" s="1">
        <f>AVERAGE(FV1237:FV1239)</f>
        <v>0.840525572714509</v>
      </c>
      <c r="FW1285" s="1">
        <f>STDEVA(FV1237:FV1239)</f>
        <v>0.000960686799589415</v>
      </c>
      <c r="FX1285" s="1" t="str">
        <f t="shared" ref="FX1285:FX1287" si="1547">FX1312</f>
        <v>ab</v>
      </c>
      <c r="FY1285" s="1">
        <f>AVERAGE(FY1237:FY1239)</f>
        <v>0.825875832898744</v>
      </c>
      <c r="FZ1285" s="1">
        <f>STDEVA(FY1237:FY1239)</f>
        <v>0.00258237309270811</v>
      </c>
      <c r="GA1285" s="1" t="str">
        <f t="shared" ref="GA1285:GA1287" si="1548">GA1312</f>
        <v>c</v>
      </c>
      <c r="GB1285" s="1">
        <f>AVERAGE(GB1237:GB1239)</f>
        <v>0.804732472602185</v>
      </c>
      <c r="GC1285" s="1">
        <f>STDEVA(GB1237:GB1239)</f>
        <v>0.000448678927916836</v>
      </c>
      <c r="GD1285" s="1" t="str">
        <f t="shared" ref="GD1285:GD1287" si="1549">GD1312</f>
        <v>a</v>
      </c>
      <c r="GE1285" s="1">
        <f>AVERAGE(GE1237:GE1239)</f>
        <v>0.722759518710167</v>
      </c>
      <c r="GF1285" s="1">
        <f>STDEVA(GE1237:GE1239)</f>
        <v>0.00331945224841258</v>
      </c>
      <c r="GG1285" s="1" t="str">
        <f t="shared" ref="GG1285:GG1287" si="1550">GG1312</f>
        <v>b</v>
      </c>
    </row>
    <row r="1286" spans="3:189">
      <c r="C1286" s="1">
        <f>AVERAGE(C1240:C1242)</f>
        <v>0.834353837287347</v>
      </c>
      <c r="D1286" s="1">
        <f>STDEVA(C1240:C1242)</f>
        <v>0.00124980721953071</v>
      </c>
      <c r="E1286" s="1" t="str">
        <f t="shared" si="1541"/>
        <v>de</v>
      </c>
      <c r="F1286" s="1">
        <f>AVERAGE(F1240:F1242)</f>
        <v>0.838405626740458</v>
      </c>
      <c r="G1286" s="1">
        <f>STDEVA(F1240:F1242)</f>
        <v>0.000814887704893572</v>
      </c>
      <c r="H1286" s="1" t="str">
        <f t="shared" si="1542"/>
        <v>cde</v>
      </c>
      <c r="I1286" s="1">
        <f>AVERAGE(I1240:I1242)</f>
        <v>0.814627098629855</v>
      </c>
      <c r="J1286" s="1">
        <f>STDEVA(I1240:I1242)</f>
        <v>0.00219515478029367</v>
      </c>
      <c r="K1286" s="1" t="str">
        <f t="shared" si="1543"/>
        <v>de</v>
      </c>
      <c r="L1286" s="1">
        <f>AVERAGE(L1240:L1242)</f>
        <v>0.779642983129931</v>
      </c>
      <c r="M1286" s="1">
        <f>STDEVA(L1240:L1242)</f>
        <v>0.00120111927673371</v>
      </c>
      <c r="N1286" s="1" t="str">
        <f t="shared" si="1544"/>
        <v>fg</v>
      </c>
      <c r="O1286" s="1">
        <f>AVERAGE(O1240:O1242)</f>
        <v>0.704878004537821</v>
      </c>
      <c r="P1286" s="1">
        <f>STDEVA(O1240:O1242)</f>
        <v>0.00234532642474622</v>
      </c>
      <c r="Q1286" s="1" t="str">
        <f t="shared" si="1545"/>
        <v>c</v>
      </c>
      <c r="FS1286" s="1">
        <f>AVERAGE(FS1240:FS1242)</f>
        <v>0.835469779406428</v>
      </c>
      <c r="FT1286" s="1">
        <f>STDEVA(FS1240:FS1242)</f>
        <v>0.000643425617012949</v>
      </c>
      <c r="FU1286" s="1" t="str">
        <f t="shared" si="1546"/>
        <v>abcde</v>
      </c>
      <c r="FV1286" s="1">
        <f>AVERAGE(FV1240:FV1242)</f>
        <v>0.83740848821037</v>
      </c>
      <c r="FW1286" s="1">
        <f>STDEVA(FV1240:FV1242)</f>
        <v>0.000791630937957067</v>
      </c>
      <c r="FX1286" s="1" t="str">
        <f t="shared" si="1547"/>
        <v>de</v>
      </c>
      <c r="FY1286" s="1">
        <f>AVERAGE(FY1240:FY1242)</f>
        <v>0.813686324493778</v>
      </c>
      <c r="FZ1286" s="1">
        <f>STDEVA(FY1240:FY1242)</f>
        <v>0.00107251580558245</v>
      </c>
      <c r="GA1286" s="1" t="str">
        <f t="shared" si="1548"/>
        <v>hi</v>
      </c>
      <c r="GB1286" s="1">
        <f>AVERAGE(GB1240:GB1242)</f>
        <v>0.780275415442506</v>
      </c>
      <c r="GC1286" s="1">
        <f>STDEVA(GB1240:GB1242)</f>
        <v>0.00225230965025927</v>
      </c>
      <c r="GD1286" s="1" t="str">
        <f t="shared" si="1549"/>
        <v>e</v>
      </c>
      <c r="GE1286" s="1">
        <f>AVERAGE(GE1240:GE1242)</f>
        <v>0.702595943562606</v>
      </c>
      <c r="GF1286" s="1">
        <f>STDEVA(GE1240:GE1242)</f>
        <v>0.00145874882823408</v>
      </c>
      <c r="GG1286" s="1" t="str">
        <f t="shared" si="1550"/>
        <v>c</v>
      </c>
    </row>
    <row r="1287" spans="3:189">
      <c r="C1287" s="1">
        <f>AVERAGE(C1243:C1245)</f>
        <v>0.830658509138679</v>
      </c>
      <c r="D1287" s="1">
        <f>STDEVA(C1243:C1245)</f>
        <v>0.00100661322492811</v>
      </c>
      <c r="E1287" s="1" t="str">
        <f t="shared" si="1541"/>
        <v>f</v>
      </c>
      <c r="F1287" s="1">
        <f>AVERAGE(F1243:F1245)</f>
        <v>0.834369593511113</v>
      </c>
      <c r="G1287" s="1">
        <f>STDEVA(F1243:F1245)</f>
        <v>0.00126617889009779</v>
      </c>
      <c r="H1287" s="1" t="str">
        <f t="shared" si="1542"/>
        <v>gh</v>
      </c>
      <c r="I1287" s="1">
        <f>AVERAGE(I1243:I1245)</f>
        <v>0.786586204308772</v>
      </c>
      <c r="J1287" s="1">
        <f>STDEVA(I1243:I1245)</f>
        <v>0.00356263662551959</v>
      </c>
      <c r="K1287" s="1" t="str">
        <f t="shared" si="1543"/>
        <v>g</v>
      </c>
      <c r="L1287" s="1">
        <f>AVERAGE(L1243:L1245)</f>
        <v>0.690522630600287</v>
      </c>
      <c r="M1287" s="1">
        <f>STDEVA(L1243:L1245)</f>
        <v>0.00721285603751129</v>
      </c>
      <c r="N1287" s="1" t="str">
        <f t="shared" si="1544"/>
        <v>k</v>
      </c>
      <c r="O1287" s="1">
        <f>AVERAGE(O1243:O1245)</f>
        <v>0.628494678831873</v>
      </c>
      <c r="P1287" s="1">
        <f>STDEVA(O1243:O1245)</f>
        <v>0.00294811954700944</v>
      </c>
      <c r="Q1287" s="1" t="str">
        <f t="shared" si="1545"/>
        <v>h</v>
      </c>
      <c r="FS1287" s="1">
        <f>AVERAGE(FS1243:FS1245)</f>
        <v>0.831586662806548</v>
      </c>
      <c r="FT1287" s="1">
        <f>STDEVA(FS1243:FS1245)</f>
        <v>0.000849998109383438</v>
      </c>
      <c r="FU1287" s="1" t="str">
        <f t="shared" si="1546"/>
        <v>defg</v>
      </c>
      <c r="FV1287" s="1">
        <f>AVERAGE(FV1243:FV1245)</f>
        <v>0.835982896807412</v>
      </c>
      <c r="FW1287" s="1">
        <f>STDEVA(FV1243:FV1245)</f>
        <v>0.0005733448142989</v>
      </c>
      <c r="FX1287" s="1" t="str">
        <f t="shared" si="1547"/>
        <v>ef</v>
      </c>
      <c r="FY1287" s="1">
        <f>AVERAGE(FY1243:FY1245)</f>
        <v>0.7855472553535</v>
      </c>
      <c r="FZ1287" s="1">
        <f>STDEVA(FY1243:FY1245)</f>
        <v>0.00184245138530356</v>
      </c>
      <c r="GA1287" s="1" t="str">
        <f t="shared" si="1548"/>
        <v>k</v>
      </c>
      <c r="GB1287" s="1">
        <f>AVERAGE(GB1243:GB1245)</f>
        <v>0.685282895027196</v>
      </c>
      <c r="GC1287" s="1">
        <f>STDEVA(GB1243:GB1245)</f>
        <v>0.00164992624645363</v>
      </c>
      <c r="GD1287" s="1" t="str">
        <f t="shared" si="1549"/>
        <v>j</v>
      </c>
      <c r="GE1287" s="1">
        <f>AVERAGE(GE1243:GE1245)</f>
        <v>0.626634028619345</v>
      </c>
      <c r="GF1287" s="1">
        <f>STDEVA(GE1243:GE1245)</f>
        <v>0.0025272765174507</v>
      </c>
      <c r="GG1287" s="1" t="str">
        <f t="shared" si="1550"/>
        <v>i</v>
      </c>
    </row>
    <row r="1288" spans="3:187">
      <c r="C1288" s="1">
        <f>AVERAGE(C1237:C1245)</f>
        <v>0.834042842740991</v>
      </c>
      <c r="F1288" s="1">
        <f>AVERAGE(F1237:F1245)</f>
        <v>0.838212843576667</v>
      </c>
      <c r="I1288" s="1">
        <f>AVERAGE(I1237:I1245)</f>
        <v>0.809020713030678</v>
      </c>
      <c r="L1288" s="1">
        <f>AVERAGE(L1237:L1245)</f>
        <v>0.758476274886436</v>
      </c>
      <c r="O1288" s="1">
        <f>AVERAGE(O1237:O1245)</f>
        <v>0.686492832707967</v>
      </c>
      <c r="FS1288" s="1">
        <f>AVERAGE(FS1237:FS1245)</f>
        <v>0.834964000511845</v>
      </c>
      <c r="FV1288" s="1">
        <f>AVERAGE(FV1237:FV1245)</f>
        <v>0.837972319244097</v>
      </c>
      <c r="FY1288" s="1">
        <f>AVERAGE(FY1237:FY1245)</f>
        <v>0.808369804248674</v>
      </c>
      <c r="GB1288" s="1">
        <f>AVERAGE(GB1237:GB1245)</f>
        <v>0.756763594357296</v>
      </c>
      <c r="GE1288" s="1">
        <f>AVERAGE(GE1237:GE1245)</f>
        <v>0.683996496964039</v>
      </c>
    </row>
    <row r="1289" spans="3:189">
      <c r="C1289" s="1">
        <f>AVERAGE(C1246:C1248)</f>
        <v>0.834823806987374</v>
      </c>
      <c r="D1289" s="1">
        <f>STDEVA(C1246:C1248)</f>
        <v>0.000477871082037112</v>
      </c>
      <c r="E1289" s="1" t="str">
        <f t="shared" ref="E1289:E1291" si="1551">E1315</f>
        <v>d</v>
      </c>
      <c r="F1289" s="1">
        <f>AVERAGE(F1246:F1248)</f>
        <v>0.836988749070088</v>
      </c>
      <c r="G1289" s="1">
        <f>STDEVA(F1246:F1248)</f>
        <v>0.000432400551994377</v>
      </c>
      <c r="H1289" s="1" t="str">
        <f t="shared" ref="H1289:H1291" si="1552">H1315</f>
        <v>ef</v>
      </c>
      <c r="I1289" s="1">
        <f>AVERAGE(I1246:I1248)</f>
        <v>0.820512610570613</v>
      </c>
      <c r="J1289" s="1">
        <f>STDEVA(I1246:I1248)</f>
        <v>0.000572151557228011</v>
      </c>
      <c r="K1289" s="1" t="str">
        <f t="shared" ref="K1289:K1291" si="1553">K1315</f>
        <v>c</v>
      </c>
      <c r="L1289" s="1">
        <f>AVERAGE(L1246:L1248)</f>
        <v>0.78475057733092</v>
      </c>
      <c r="M1289" s="1">
        <f>STDEVA(L1246:L1248)</f>
        <v>0.00252764916205049</v>
      </c>
      <c r="N1289" s="1" t="str">
        <f t="shared" ref="N1289:N1291" si="1554">N1315</f>
        <v>def</v>
      </c>
      <c r="O1289" s="1">
        <f>AVERAGE(O1246:O1248)</f>
        <v>0.706702474428162</v>
      </c>
      <c r="P1289" s="1">
        <f>STDEVA(O1246:O1248)</f>
        <v>0.00152548254999865</v>
      </c>
      <c r="Q1289" s="1" t="str">
        <f t="shared" ref="Q1289:Q1291" si="1555">Q1315</f>
        <v>c</v>
      </c>
      <c r="FS1289" s="1">
        <f>AVERAGE(FS1246:FS1248)</f>
        <v>0.835268993631034</v>
      </c>
      <c r="FT1289" s="1">
        <f>STDEVA(FS1246:FS1248)</f>
        <v>0.00111242485648853</v>
      </c>
      <c r="FU1289" s="1" t="str">
        <f t="shared" ref="FU1289:FU1291" si="1556">FU1315</f>
        <v>abcde</v>
      </c>
      <c r="FV1289" s="1">
        <f>AVERAGE(FV1246:FV1248)</f>
        <v>0.837425403270775</v>
      </c>
      <c r="FW1289" s="1">
        <f>STDEVA(FV1246:FV1248)</f>
        <v>0.000800525782155088</v>
      </c>
      <c r="FX1289" s="1" t="str">
        <f t="shared" ref="FX1289:FX1291" si="1557">FX1315</f>
        <v>de</v>
      </c>
      <c r="FY1289" s="1">
        <f>AVERAGE(FY1246:FY1248)</f>
        <v>0.82003955986992</v>
      </c>
      <c r="FZ1289" s="1">
        <f>STDEVA(FY1246:FY1248)</f>
        <v>0.000875073403114575</v>
      </c>
      <c r="GA1289" s="1" t="str">
        <f t="shared" ref="GA1289:GA1291" si="1558">GA1315</f>
        <v>de</v>
      </c>
      <c r="GB1289" s="1">
        <f>AVERAGE(GB1246:GB1248)</f>
        <v>0.786918870430014</v>
      </c>
      <c r="GC1289" s="1">
        <f>STDEVA(GB1246:GB1248)</f>
        <v>0.00151566637389278</v>
      </c>
      <c r="GD1289" s="1" t="str">
        <f t="shared" ref="GD1289:GD1291" si="1559">GD1315</f>
        <v>d</v>
      </c>
      <c r="GE1289" s="1">
        <f>AVERAGE(GE1246:GE1248)</f>
        <v>0.702886155838912</v>
      </c>
      <c r="GF1289" s="1">
        <f>STDEVA(GE1246:GE1248)</f>
        <v>0.00216030720594844</v>
      </c>
      <c r="GG1289" s="1" t="str">
        <f t="shared" ref="GG1289:GG1291" si="1560">GG1315</f>
        <v>c</v>
      </c>
    </row>
    <row r="1290" spans="3:189">
      <c r="C1290" s="1">
        <f>AVERAGE(C1249:C1251)</f>
        <v>0.834340648728556</v>
      </c>
      <c r="D1290" s="1">
        <f>STDEVA(C1249:C1251)</f>
        <v>0.000825754044251543</v>
      </c>
      <c r="E1290" s="1" t="str">
        <f t="shared" si="1551"/>
        <v>de</v>
      </c>
      <c r="F1290" s="1">
        <f>AVERAGE(F1249:F1251)</f>
        <v>0.836877118468156</v>
      </c>
      <c r="G1290" s="1">
        <f>STDEVA(F1249:F1251)</f>
        <v>0.000517009247031451</v>
      </c>
      <c r="H1290" s="1" t="str">
        <f t="shared" si="1552"/>
        <v>ef</v>
      </c>
      <c r="I1290" s="1">
        <f>AVERAGE(I1249:I1251)</f>
        <v>0.817131682240311</v>
      </c>
      <c r="J1290" s="1">
        <f>STDEVA(I1249:I1251)</f>
        <v>0.000479663903671746</v>
      </c>
      <c r="K1290" s="1" t="str">
        <f t="shared" si="1553"/>
        <v>cd</v>
      </c>
      <c r="L1290" s="1">
        <f>AVERAGE(L1249:L1251)</f>
        <v>0.786198351743178</v>
      </c>
      <c r="M1290" s="1">
        <f>STDEVA(L1249:L1251)</f>
        <v>0.00298523471599048</v>
      </c>
      <c r="N1290" s="1" t="str">
        <f t="shared" si="1554"/>
        <v>de</v>
      </c>
      <c r="O1290" s="1">
        <f>AVERAGE(O1249:O1251)</f>
        <v>0.706807669712261</v>
      </c>
      <c r="P1290" s="1">
        <f>STDEVA(O1249:O1251)</f>
        <v>0.00189278530769052</v>
      </c>
      <c r="Q1290" s="1" t="str">
        <f t="shared" si="1555"/>
        <v>c</v>
      </c>
      <c r="FS1290" s="1">
        <f>AVERAGE(FS1249:FS1251)</f>
        <v>0.835488525112072</v>
      </c>
      <c r="FT1290" s="1">
        <f>STDEVA(FS1249:FS1251)</f>
        <v>0.00075647994016801</v>
      </c>
      <c r="FU1290" s="1" t="str">
        <f t="shared" si="1556"/>
        <v>abcde</v>
      </c>
      <c r="FV1290" s="1">
        <f>AVERAGE(FV1249:FV1251)</f>
        <v>0.837483004330825</v>
      </c>
      <c r="FW1290" s="1">
        <f>STDEVA(FV1249:FV1251)</f>
        <v>0.000785990945911657</v>
      </c>
      <c r="FX1290" s="1" t="str">
        <f t="shared" si="1557"/>
        <v>de</v>
      </c>
      <c r="FY1290" s="1">
        <f>AVERAGE(FY1249:FY1251)</f>
        <v>0.817319954174747</v>
      </c>
      <c r="FZ1290" s="1">
        <f>STDEVA(FY1249:FY1251)</f>
        <v>0.00101118046881052</v>
      </c>
      <c r="GA1290" s="1" t="str">
        <f t="shared" si="1558"/>
        <v>fg</v>
      </c>
      <c r="GB1290" s="1">
        <f>AVERAGE(GB1249:GB1251)</f>
        <v>0.788816619509898</v>
      </c>
      <c r="GC1290" s="1">
        <f>STDEVA(GB1249:GB1251)</f>
        <v>0.00232603250435397</v>
      </c>
      <c r="GD1290" s="1" t="str">
        <f t="shared" si="1559"/>
        <v>d</v>
      </c>
      <c r="GE1290" s="1">
        <f>AVERAGE(GE1249:GE1251)</f>
        <v>0.707184297038417</v>
      </c>
      <c r="GF1290" s="1">
        <f>STDEVA(GE1249:GE1251)</f>
        <v>0.00133460132055765</v>
      </c>
      <c r="GG1290" s="1" t="str">
        <f t="shared" si="1560"/>
        <v>c</v>
      </c>
    </row>
    <row r="1291" spans="3:189">
      <c r="C1291" s="1">
        <f>AVERAGE(C1252:C1254)</f>
        <v>0.839850877338181</v>
      </c>
      <c r="D1291" s="1">
        <f>STDEVA(C1252:C1254)</f>
        <v>0.000617671792148246</v>
      </c>
      <c r="E1291" s="1" t="str">
        <f t="shared" si="1551"/>
        <v>a</v>
      </c>
      <c r="F1291" s="1">
        <f>AVERAGE(F1252:F1254)</f>
        <v>0.840961268217752</v>
      </c>
      <c r="G1291" s="1">
        <f>STDEVA(F1252:F1254)</f>
        <v>7.28691830378685e-5</v>
      </c>
      <c r="H1291" s="1" t="str">
        <f t="shared" si="1552"/>
        <v>ab</v>
      </c>
      <c r="I1291" s="1">
        <f>AVERAGE(I1252:I1254)</f>
        <v>0.830612206803818</v>
      </c>
      <c r="J1291" s="1">
        <f>STDEVA(I1252:I1254)</f>
        <v>0.000812733596052439</v>
      </c>
      <c r="K1291" s="1" t="str">
        <f t="shared" si="1553"/>
        <v>a</v>
      </c>
      <c r="L1291" s="1">
        <f>AVERAGE(L1252:L1254)</f>
        <v>0.774949800533075</v>
      </c>
      <c r="M1291" s="1">
        <f>STDEVA(L1252:L1254)</f>
        <v>0.00377625142142538</v>
      </c>
      <c r="N1291" s="1" t="str">
        <f t="shared" si="1554"/>
        <v>gh</v>
      </c>
      <c r="O1291" s="1">
        <f>AVERAGE(O1252:O1254)</f>
        <v>0.645378176053771</v>
      </c>
      <c r="P1291" s="1">
        <f>STDEVA(O1252:O1254)</f>
        <v>0.00343935149311663</v>
      </c>
      <c r="Q1291" s="1" t="str">
        <f t="shared" si="1555"/>
        <v>g</v>
      </c>
      <c r="FS1291" s="1">
        <f>AVERAGE(FS1252:FS1254)</f>
        <v>0.839753027263148</v>
      </c>
      <c r="FT1291" s="1">
        <f>STDEVA(FS1252:FS1254)</f>
        <v>0.00042102119836649</v>
      </c>
      <c r="FU1291" s="1" t="str">
        <f t="shared" si="1556"/>
        <v>a</v>
      </c>
      <c r="FV1291" s="1">
        <f>AVERAGE(FV1252:FV1254)</f>
        <v>0.840966671274373</v>
      </c>
      <c r="FW1291" s="1">
        <f>STDEVA(FV1252:FV1254)</f>
        <v>0.000712034087178534</v>
      </c>
      <c r="FX1291" s="1" t="str">
        <f t="shared" si="1557"/>
        <v>a</v>
      </c>
      <c r="FY1291" s="1">
        <f>AVERAGE(FY1252:FY1254)</f>
        <v>0.830235754598603</v>
      </c>
      <c r="FZ1291" s="1">
        <f>STDEVA(FY1252:FY1254)</f>
        <v>0.000754368027372418</v>
      </c>
      <c r="GA1291" s="1" t="str">
        <f t="shared" si="1558"/>
        <v>a</v>
      </c>
      <c r="GB1291" s="1">
        <f>AVERAGE(GB1252:GB1254)</f>
        <v>0.780477593580427</v>
      </c>
      <c r="GC1291" s="1">
        <f>STDEVA(GB1252:GB1254)</f>
        <v>0.00117209284683386</v>
      </c>
      <c r="GD1291" s="1" t="str">
        <f t="shared" si="1559"/>
        <v>e</v>
      </c>
      <c r="GE1291" s="1">
        <f>AVERAGE(GE1252:GE1254)</f>
        <v>0.647163995004865</v>
      </c>
      <c r="GF1291" s="1">
        <f>STDEVA(GE1252:GE1254)</f>
        <v>0.00307378633462391</v>
      </c>
      <c r="GG1291" s="1" t="str">
        <f t="shared" si="1560"/>
        <v>g</v>
      </c>
    </row>
    <row r="1292" spans="3:187">
      <c r="C1292" s="1">
        <f>AVERAGE(C1246:C1254)</f>
        <v>0.83633844435137</v>
      </c>
      <c r="F1292" s="1">
        <f>AVERAGE(F1246:F1254)</f>
        <v>0.838275711918666</v>
      </c>
      <c r="I1292" s="1">
        <f>AVERAGE(I1246:I1254)</f>
        <v>0.822752166538247</v>
      </c>
      <c r="L1292" s="1">
        <f>AVERAGE(L1246:L1254)</f>
        <v>0.781966243202391</v>
      </c>
      <c r="O1292" s="1">
        <f>AVERAGE(O1246:O1254)</f>
        <v>0.686296106731398</v>
      </c>
      <c r="FS1292" s="1">
        <f>AVERAGE(FS1246:FS1254)</f>
        <v>0.836836848668751</v>
      </c>
      <c r="FV1292" s="1">
        <f>AVERAGE(FV1246:FV1254)</f>
        <v>0.838625026291991</v>
      </c>
      <c r="FY1292" s="1">
        <f>AVERAGE(FY1246:FY1254)</f>
        <v>0.822531756214423</v>
      </c>
      <c r="GB1292" s="1">
        <f>AVERAGE(GB1246:GB1254)</f>
        <v>0.785404361173446</v>
      </c>
      <c r="GE1292" s="1">
        <f>AVERAGE(GE1246:GE1254)</f>
        <v>0.685744815960731</v>
      </c>
    </row>
    <row r="1293" spans="3:189">
      <c r="C1293" s="1">
        <f>AVERAGE(C1255:C1257)</f>
        <v>0.83467853276017</v>
      </c>
      <c r="D1293" s="1">
        <f>STDEVA(C1255:C1257)</f>
        <v>0.000927912919012901</v>
      </c>
      <c r="E1293" s="1" t="str">
        <f t="shared" ref="E1293:E1295" si="1561">E1318</f>
        <v>d</v>
      </c>
      <c r="F1293" s="1">
        <f>AVERAGE(F1255:F1257)</f>
        <v>0.836865399768972</v>
      </c>
      <c r="G1293" s="1">
        <f>STDEVA(F1255:F1257)</f>
        <v>0.000425208721357137</v>
      </c>
      <c r="H1293" s="1" t="str">
        <f t="shared" ref="H1293:H1295" si="1562">H1318</f>
        <v>ef</v>
      </c>
      <c r="I1293" s="1">
        <f>AVERAGE(I1255:I1257)</f>
        <v>0.821116294879582</v>
      </c>
      <c r="J1293" s="1">
        <f>STDEVA(I1255:I1257)</f>
        <v>0.00102152785113504</v>
      </c>
      <c r="K1293" s="1" t="str">
        <f t="shared" ref="K1293:K1295" si="1563">K1318</f>
        <v>c</v>
      </c>
      <c r="L1293" s="1">
        <f>AVERAGE(L1255:L1257)</f>
        <v>0.786868540852604</v>
      </c>
      <c r="M1293" s="1">
        <f>STDEVA(L1255:L1257)</f>
        <v>0.00197616722150599</v>
      </c>
      <c r="N1293" s="1" t="str">
        <f t="shared" ref="N1293:N1295" si="1564">N1318</f>
        <v>d</v>
      </c>
      <c r="O1293" s="1">
        <f>AVERAGE(O1255:O1257)</f>
        <v>0.704386630376586</v>
      </c>
      <c r="P1293" s="1">
        <f>STDEVA(O1255:O1257)</f>
        <v>0.00474764568463812</v>
      </c>
      <c r="Q1293" s="1" t="str">
        <f t="shared" ref="Q1293:Q1295" si="1565">Q1318</f>
        <v>c</v>
      </c>
      <c r="FS1293" s="1">
        <f>AVERAGE(FS1255:FS1257)</f>
        <v>0.835249592017259</v>
      </c>
      <c r="FT1293" s="1">
        <f>STDEVA(FS1255:FS1257)</f>
        <v>0.00106655158486539</v>
      </c>
      <c r="FU1293" s="1" t="str">
        <f t="shared" ref="FU1293:FU1295" si="1566">FU1318</f>
        <v>abcde</v>
      </c>
      <c r="FV1293" s="1">
        <f>AVERAGE(FV1255:FV1257)</f>
        <v>0.836720471139357</v>
      </c>
      <c r="FW1293" s="1">
        <f>STDEVA(FV1255:FV1257)</f>
        <v>0.000785486281837165</v>
      </c>
      <c r="FX1293" s="1" t="str">
        <f t="shared" ref="FX1293:FX1295" si="1567">FX1318</f>
        <v>e</v>
      </c>
      <c r="FY1293" s="1">
        <f>AVERAGE(FY1255:FY1257)</f>
        <v>0.820317810971355</v>
      </c>
      <c r="FZ1293" s="1">
        <f>STDEVA(FY1255:FY1257)</f>
        <v>0.000840428597410901</v>
      </c>
      <c r="GA1293" s="1" t="str">
        <f t="shared" ref="GA1293:GA1295" si="1568">GA1318</f>
        <v>de</v>
      </c>
      <c r="GB1293" s="1">
        <f>AVERAGE(GB1255:GB1257)</f>
        <v>0.787454725766034</v>
      </c>
      <c r="GC1293" s="1">
        <f>STDEVA(GB1255:GB1257)</f>
        <v>0.00100185754365788</v>
      </c>
      <c r="GD1293" s="1" t="str">
        <f t="shared" ref="GD1293:GD1295" si="1569">GD1318</f>
        <v>d</v>
      </c>
      <c r="GE1293" s="1">
        <f>AVERAGE(GE1255:GE1257)</f>
        <v>0.705703253302629</v>
      </c>
      <c r="GF1293" s="1">
        <f>STDEVA(GE1255:GE1257)</f>
        <v>0.0020941352268523</v>
      </c>
      <c r="GG1293" s="1" t="str">
        <f t="shared" ref="GG1293:GG1295" si="1570">GG1318</f>
        <v>c</v>
      </c>
    </row>
    <row r="1294" spans="3:189">
      <c r="C1294" s="1">
        <f>AVERAGE(C1258:C1260)</f>
        <v>0.833818067732415</v>
      </c>
      <c r="D1294" s="1">
        <f>STDEVA(C1258:C1260)</f>
        <v>0.000258079403720111</v>
      </c>
      <c r="E1294" s="1" t="str">
        <f t="shared" si="1561"/>
        <v>de</v>
      </c>
      <c r="F1294" s="1">
        <f>AVERAGE(F1258:F1260)</f>
        <v>0.835890265380908</v>
      </c>
      <c r="G1294" s="1">
        <f>STDEVA(F1258:F1260)</f>
        <v>0.00104827696391779</v>
      </c>
      <c r="H1294" s="1" t="str">
        <f t="shared" si="1562"/>
        <v>fg</v>
      </c>
      <c r="I1294" s="1">
        <f>AVERAGE(I1258:I1260)</f>
        <v>0.817701543311223</v>
      </c>
      <c r="J1294" s="1">
        <f>STDEVA(I1258:I1260)</f>
        <v>0.000727582845090736</v>
      </c>
      <c r="K1294" s="1" t="str">
        <f t="shared" si="1563"/>
        <v>cd</v>
      </c>
      <c r="L1294" s="1">
        <f>AVERAGE(L1258:L1260)</f>
        <v>0.789074690542768</v>
      </c>
      <c r="M1294" s="1">
        <f>STDEVA(L1258:L1260)</f>
        <v>0.000310896990512234</v>
      </c>
      <c r="N1294" s="1" t="str">
        <f t="shared" si="1564"/>
        <v>d</v>
      </c>
      <c r="O1294" s="1">
        <f>AVERAGE(O1258:O1260)</f>
        <v>0.705195190958471</v>
      </c>
      <c r="P1294" s="1">
        <f>STDEVA(O1258:O1260)</f>
        <v>0.00231099669763579</v>
      </c>
      <c r="Q1294" s="1" t="str">
        <f t="shared" si="1565"/>
        <v>c</v>
      </c>
      <c r="FS1294" s="1">
        <f>AVERAGE(FS1258:FS1260)</f>
        <v>0.833321570752346</v>
      </c>
      <c r="FT1294" s="1">
        <f>STDEVA(FS1258:FS1260)</f>
        <v>0.00070964719505679</v>
      </c>
      <c r="FU1294" s="1" t="str">
        <f t="shared" si="1566"/>
        <v>bcdef</v>
      </c>
      <c r="FV1294" s="1">
        <f>AVERAGE(FV1258:FV1260)</f>
        <v>0.836186300967981</v>
      </c>
      <c r="FW1294" s="1">
        <f>STDEVA(FV1258:FV1260)</f>
        <v>0.000422292833687182</v>
      </c>
      <c r="FX1294" s="1" t="str">
        <f t="shared" si="1567"/>
        <v>ef</v>
      </c>
      <c r="FY1294" s="1">
        <f>AVERAGE(FY1258:FY1260)</f>
        <v>0.816861540162169</v>
      </c>
      <c r="FZ1294" s="1">
        <f>STDEVA(FY1258:FY1260)</f>
        <v>0.000448387504072842</v>
      </c>
      <c r="GA1294" s="1" t="str">
        <f t="shared" si="1568"/>
        <v>fg</v>
      </c>
      <c r="GB1294" s="1">
        <f>AVERAGE(GB1258:GB1260)</f>
        <v>0.788630133761008</v>
      </c>
      <c r="GC1294" s="1">
        <f>STDEVA(GB1258:GB1260)</f>
        <v>0.000794842731862075</v>
      </c>
      <c r="GD1294" s="1" t="str">
        <f t="shared" si="1569"/>
        <v>d</v>
      </c>
      <c r="GE1294" s="1">
        <f>AVERAGE(GE1258:GE1260)</f>
        <v>0.703208748315849</v>
      </c>
      <c r="GF1294" s="1">
        <f>STDEVA(GE1258:GE1260)</f>
        <v>0.00129075224766451</v>
      </c>
      <c r="GG1294" s="1" t="str">
        <f t="shared" si="1570"/>
        <v>c</v>
      </c>
    </row>
    <row r="1295" spans="3:189">
      <c r="C1295" s="1">
        <f>AVERAGE(C1261:C1263)</f>
        <v>0.839792437214584</v>
      </c>
      <c r="D1295" s="1">
        <f>STDEVA(C1261:C1263)</f>
        <v>0.000497229529992366</v>
      </c>
      <c r="E1295" s="1" t="str">
        <f t="shared" si="1561"/>
        <v>a</v>
      </c>
      <c r="F1295" s="1">
        <f>AVERAGE(F1261:F1263)</f>
        <v>0.840653607419432</v>
      </c>
      <c r="G1295" s="1">
        <f>STDEVA(F1261:F1263)</f>
        <v>0.000696995644020077</v>
      </c>
      <c r="H1295" s="1" t="str">
        <f t="shared" si="1562"/>
        <v>abc</v>
      </c>
      <c r="I1295" s="1">
        <f>AVERAGE(I1261:I1263)</f>
        <v>0.828036523785264</v>
      </c>
      <c r="J1295" s="1">
        <f>STDEVA(I1261:I1263)</f>
        <v>0.0022402754473353</v>
      </c>
      <c r="K1295" s="1" t="str">
        <f t="shared" si="1563"/>
        <v>ab</v>
      </c>
      <c r="L1295" s="1">
        <f>AVERAGE(L1261:L1263)</f>
        <v>0.763652094392749</v>
      </c>
      <c r="M1295" s="1">
        <f>STDEVA(L1261:L1263)</f>
        <v>0.00201465449045751</v>
      </c>
      <c r="N1295" s="1" t="str">
        <f t="shared" si="1564"/>
        <v>i</v>
      </c>
      <c r="O1295" s="1">
        <f>AVERAGE(O1261:O1263)</f>
        <v>0.639400769084016</v>
      </c>
      <c r="P1295" s="1">
        <f>STDEVA(O1261:O1263)</f>
        <v>0.00265886241850112</v>
      </c>
      <c r="Q1295" s="1" t="str">
        <f t="shared" si="1565"/>
        <v>g</v>
      </c>
      <c r="FS1295" s="1">
        <f>AVERAGE(FS1261:FS1263)</f>
        <v>0.839682379693834</v>
      </c>
      <c r="FT1295" s="1">
        <f>STDEVA(FS1261:FS1263)</f>
        <v>0.000199691187900312</v>
      </c>
      <c r="FU1295" s="1" t="str">
        <f t="shared" si="1566"/>
        <v>ab</v>
      </c>
      <c r="FV1295" s="1">
        <f>AVERAGE(FV1261:FV1263)</f>
        <v>0.839947540634484</v>
      </c>
      <c r="FW1295" s="1">
        <f>STDEVA(FV1261:FV1263)</f>
        <v>0.000665657622953724</v>
      </c>
      <c r="FX1295" s="1" t="str">
        <f t="shared" si="1567"/>
        <v>abc</v>
      </c>
      <c r="FY1295" s="1">
        <f>AVERAGE(FY1261:FY1263)</f>
        <v>0.829014253680274</v>
      </c>
      <c r="FZ1295" s="1">
        <f>STDEVA(FY1261:FY1263)</f>
        <v>0.00113375727763279</v>
      </c>
      <c r="GA1295" s="1" t="str">
        <f t="shared" si="1568"/>
        <v>ab</v>
      </c>
      <c r="GB1295" s="1">
        <f>AVERAGE(GB1261:GB1263)</f>
        <v>0.770473036493287</v>
      </c>
      <c r="GC1295" s="1">
        <f>STDEVA(GB1261:GB1263)</f>
        <v>0.00321239120418762</v>
      </c>
      <c r="GD1295" s="1" t="str">
        <f t="shared" si="1569"/>
        <v>g</v>
      </c>
      <c r="GE1295" s="1">
        <f>AVERAGE(GE1261:GE1263)</f>
        <v>0.639450404667796</v>
      </c>
      <c r="GF1295" s="1">
        <f>STDEVA(GE1261:GE1263)</f>
        <v>0.00325855676502237</v>
      </c>
      <c r="GG1295" s="1" t="str">
        <f t="shared" si="1570"/>
        <v>h</v>
      </c>
    </row>
    <row r="1296" spans="3:187">
      <c r="C1296" s="1">
        <f>AVERAGE(C1255:C1263)</f>
        <v>0.836096345902389</v>
      </c>
      <c r="F1296" s="1">
        <f>AVERAGE(F1255:F1263)</f>
        <v>0.837803090856437</v>
      </c>
      <c r="I1296" s="1">
        <f>AVERAGE(I1255:I1263)</f>
        <v>0.822284787325356</v>
      </c>
      <c r="L1296" s="1">
        <f>AVERAGE(L1255:L1263)</f>
        <v>0.779865108596041</v>
      </c>
      <c r="O1296" s="1">
        <f>AVERAGE(O1255:O1263)</f>
        <v>0.682994196806358</v>
      </c>
      <c r="FS1296" s="1">
        <f>AVERAGE(FS1255:FS1263)</f>
        <v>0.83608451415448</v>
      </c>
      <c r="FV1296" s="1">
        <f>AVERAGE(FV1255:FV1263)</f>
        <v>0.837618104247274</v>
      </c>
      <c r="FY1296" s="1">
        <f>AVERAGE(FY1255:FY1263)</f>
        <v>0.822064534937933</v>
      </c>
      <c r="GB1296" s="1">
        <f>AVERAGE(GB1255:GB1263)</f>
        <v>0.78218596534011</v>
      </c>
      <c r="GE1296" s="1">
        <f>AVERAGE(GE1255:GE1263)</f>
        <v>0.682787468762091</v>
      </c>
    </row>
    <row r="1299" spans="5:189">
      <c r="E1299" s="1" t="s">
        <v>108</v>
      </c>
      <c r="H1299" s="1" t="s">
        <v>108</v>
      </c>
      <c r="K1299" s="1" t="s">
        <v>116</v>
      </c>
      <c r="N1299" s="1" t="s">
        <v>113</v>
      </c>
      <c r="Q1299" s="1" t="s">
        <v>114</v>
      </c>
      <c r="FU1299" s="1" t="s">
        <v>118</v>
      </c>
      <c r="FX1299" s="1" t="s">
        <v>118</v>
      </c>
      <c r="GA1299" s="1" t="s">
        <v>588</v>
      </c>
      <c r="GD1299" s="1" t="s">
        <v>106</v>
      </c>
      <c r="GG1299" s="1" t="s">
        <v>114</v>
      </c>
    </row>
    <row r="1300" spans="5:189">
      <c r="E1300" s="1" t="s">
        <v>113</v>
      </c>
      <c r="H1300" s="1" t="s">
        <v>108</v>
      </c>
      <c r="K1300" s="1" t="s">
        <v>116</v>
      </c>
      <c r="N1300" s="1" t="s">
        <v>114</v>
      </c>
      <c r="Q1300" s="1" t="s">
        <v>120</v>
      </c>
      <c r="FU1300" s="1" t="s">
        <v>118</v>
      </c>
      <c r="FX1300" s="1" t="s">
        <v>119</v>
      </c>
      <c r="GA1300" s="1" t="s">
        <v>124</v>
      </c>
      <c r="GD1300" s="1" t="s">
        <v>114</v>
      </c>
      <c r="GG1300" s="1" t="s">
        <v>120</v>
      </c>
    </row>
    <row r="1301" spans="5:189">
      <c r="E1301" s="1" t="s">
        <v>112</v>
      </c>
      <c r="H1301" s="1" t="s">
        <v>125</v>
      </c>
      <c r="K1301" s="1" t="s">
        <v>115</v>
      </c>
      <c r="N1301" s="1" t="s">
        <v>108</v>
      </c>
      <c r="Q1301" s="1" t="s">
        <v>120</v>
      </c>
      <c r="FU1301" s="1" t="s">
        <v>657</v>
      </c>
      <c r="FX1301" s="1" t="s">
        <v>115</v>
      </c>
      <c r="GA1301" s="1" t="s">
        <v>124</v>
      </c>
      <c r="GD1301" s="1" t="s">
        <v>108</v>
      </c>
      <c r="GG1301" s="1" t="s">
        <v>120</v>
      </c>
    </row>
    <row r="1302" spans="5:189">
      <c r="E1302" s="1" t="s">
        <v>107</v>
      </c>
      <c r="H1302" s="1" t="s">
        <v>124</v>
      </c>
      <c r="K1302" s="1" t="s">
        <v>107</v>
      </c>
      <c r="N1302" s="1" t="s">
        <v>121</v>
      </c>
      <c r="Q1302" s="1" t="s">
        <v>117</v>
      </c>
      <c r="FU1302" s="1" t="s">
        <v>588</v>
      </c>
      <c r="FX1302" s="1" t="s">
        <v>107</v>
      </c>
      <c r="GA1302" s="1" t="s">
        <v>153</v>
      </c>
      <c r="GD1302" s="1" t="s">
        <v>107</v>
      </c>
      <c r="GG1302" s="1" t="s">
        <v>117</v>
      </c>
    </row>
    <row r="1303" spans="5:189">
      <c r="E1303" s="1" t="s">
        <v>117</v>
      </c>
      <c r="H1303" s="1" t="s">
        <v>123</v>
      </c>
      <c r="K1303" s="1" t="s">
        <v>121</v>
      </c>
      <c r="N1303" s="1" t="s">
        <v>154</v>
      </c>
      <c r="Q1303" s="1" t="s">
        <v>157</v>
      </c>
      <c r="FU1303" s="1" t="s">
        <v>117</v>
      </c>
      <c r="FX1303" s="1" t="s">
        <v>123</v>
      </c>
      <c r="GA1303" s="1" t="s">
        <v>154</v>
      </c>
      <c r="GD1303" s="1" t="s">
        <v>157</v>
      </c>
      <c r="GG1303" s="1" t="s">
        <v>154</v>
      </c>
    </row>
    <row r="1304" spans="5:189">
      <c r="E1304" s="1" t="s">
        <v>107</v>
      </c>
      <c r="H1304" s="1" t="s">
        <v>123</v>
      </c>
      <c r="K1304" s="1" t="s">
        <v>112</v>
      </c>
      <c r="N1304" s="1" t="s">
        <v>125</v>
      </c>
      <c r="Q1304" s="1" t="s">
        <v>112</v>
      </c>
      <c r="FU1304" s="1" t="s">
        <v>588</v>
      </c>
      <c r="FX1304" s="1" t="s">
        <v>152</v>
      </c>
      <c r="GA1304" s="1" t="s">
        <v>123</v>
      </c>
      <c r="GD1304" s="1" t="s">
        <v>112</v>
      </c>
      <c r="GG1304" s="1" t="s">
        <v>112</v>
      </c>
    </row>
    <row r="1305" spans="5:189">
      <c r="E1305" s="1" t="s">
        <v>107</v>
      </c>
      <c r="H1305" s="1" t="s">
        <v>151</v>
      </c>
      <c r="K1305" s="1" t="s">
        <v>112</v>
      </c>
      <c r="N1305" s="1" t="s">
        <v>122</v>
      </c>
      <c r="Q1305" s="1" t="s">
        <v>107</v>
      </c>
      <c r="FU1305" s="1" t="s">
        <v>121</v>
      </c>
      <c r="FX1305" s="1" t="s">
        <v>117</v>
      </c>
      <c r="GA1305" s="1" t="s">
        <v>151</v>
      </c>
      <c r="GD1305" s="1" t="s">
        <v>112</v>
      </c>
      <c r="GG1305" s="1" t="s">
        <v>107</v>
      </c>
    </row>
    <row r="1306" spans="5:189">
      <c r="E1306" s="1" t="s">
        <v>118</v>
      </c>
      <c r="H1306" s="1" t="s">
        <v>118</v>
      </c>
      <c r="K1306" s="1" t="s">
        <v>114</v>
      </c>
      <c r="N1306" s="1" t="s">
        <v>153</v>
      </c>
      <c r="Q1306" s="1" t="s">
        <v>123</v>
      </c>
      <c r="FU1306" s="1" t="s">
        <v>643</v>
      </c>
      <c r="FX1306" s="1" t="s">
        <v>118</v>
      </c>
      <c r="GA1306" s="1" t="s">
        <v>120</v>
      </c>
      <c r="GD1306" s="1" t="s">
        <v>121</v>
      </c>
      <c r="GG1306" s="1" t="s">
        <v>153</v>
      </c>
    </row>
    <row r="1307" spans="5:189">
      <c r="E1307" s="1" t="s">
        <v>107</v>
      </c>
      <c r="H1307" s="1" t="s">
        <v>151</v>
      </c>
      <c r="K1307" s="1" t="s">
        <v>115</v>
      </c>
      <c r="N1307" s="1" t="s">
        <v>125</v>
      </c>
      <c r="Q1307" s="1" t="s">
        <v>120</v>
      </c>
      <c r="FU1307" s="1" t="s">
        <v>588</v>
      </c>
      <c r="FX1307" s="1" t="s">
        <v>152</v>
      </c>
      <c r="GA1307" s="1" t="s">
        <v>124</v>
      </c>
      <c r="GD1307" s="1" t="s">
        <v>112</v>
      </c>
      <c r="GG1307" s="1" t="s">
        <v>120</v>
      </c>
    </row>
    <row r="1308" spans="5:189">
      <c r="E1308" s="1" t="s">
        <v>107</v>
      </c>
      <c r="H1308" s="1" t="s">
        <v>123</v>
      </c>
      <c r="K1308" s="1" t="s">
        <v>115</v>
      </c>
      <c r="N1308" s="1" t="s">
        <v>125</v>
      </c>
      <c r="Q1308" s="1" t="s">
        <v>107</v>
      </c>
      <c r="FU1308" s="1" t="s">
        <v>124</v>
      </c>
      <c r="FX1308" s="1" t="s">
        <v>121</v>
      </c>
      <c r="GA1308" s="1" t="s">
        <v>152</v>
      </c>
      <c r="GD1308" s="1" t="s">
        <v>112</v>
      </c>
      <c r="GG1308" s="1" t="s">
        <v>107</v>
      </c>
    </row>
    <row r="1309" spans="5:189">
      <c r="E1309" s="1" t="s">
        <v>118</v>
      </c>
      <c r="H1309" s="1" t="s">
        <v>119</v>
      </c>
      <c r="K1309" s="1" t="s">
        <v>116</v>
      </c>
      <c r="N1309" s="1" t="s">
        <v>153</v>
      </c>
      <c r="Q1309" s="1" t="s">
        <v>153</v>
      </c>
      <c r="FU1309" s="1" t="s">
        <v>643</v>
      </c>
      <c r="FX1309" s="1" t="s">
        <v>116</v>
      </c>
      <c r="GA1309" s="1" t="s">
        <v>125</v>
      </c>
      <c r="GD1309" s="1" t="s">
        <v>123</v>
      </c>
      <c r="GG1309" s="1" t="s">
        <v>157</v>
      </c>
    </row>
    <row r="1310" spans="5:189">
      <c r="E1310" s="1" t="s">
        <v>106</v>
      </c>
      <c r="H1310" s="1" t="s">
        <v>108</v>
      </c>
      <c r="K1310" s="1" t="s">
        <v>113</v>
      </c>
      <c r="N1310" s="1" t="s">
        <v>106</v>
      </c>
      <c r="Q1310" s="1" t="s">
        <v>106</v>
      </c>
      <c r="FU1310" s="1" t="s">
        <v>113</v>
      </c>
      <c r="FX1310" s="1" t="s">
        <v>118</v>
      </c>
      <c r="GA1310" s="1" t="s">
        <v>108</v>
      </c>
      <c r="GD1310" s="1" t="s">
        <v>106</v>
      </c>
      <c r="GG1310" s="1" t="s">
        <v>106</v>
      </c>
    </row>
    <row r="1311" spans="5:189">
      <c r="E1311" s="1" t="s">
        <v>106</v>
      </c>
      <c r="H1311" s="1" t="s">
        <v>118</v>
      </c>
      <c r="K1311" s="1" t="s">
        <v>113</v>
      </c>
      <c r="N1311" s="1" t="s">
        <v>118</v>
      </c>
      <c r="Q1311" s="1" t="s">
        <v>111</v>
      </c>
      <c r="FU1311" s="1" t="s">
        <v>113</v>
      </c>
      <c r="FX1311" s="1" t="s">
        <v>118</v>
      </c>
      <c r="GA1311" s="1" t="s">
        <v>114</v>
      </c>
      <c r="GD1311" s="1" t="s">
        <v>111</v>
      </c>
      <c r="GG1311" s="1" t="s">
        <v>111</v>
      </c>
    </row>
    <row r="1312" spans="5:189">
      <c r="E1312" s="1" t="s">
        <v>114</v>
      </c>
      <c r="H1312" s="1" t="s">
        <v>106</v>
      </c>
      <c r="K1312" s="1" t="s">
        <v>111</v>
      </c>
      <c r="N1312" s="1" t="s">
        <v>106</v>
      </c>
      <c r="Q1312" s="1" t="s">
        <v>111</v>
      </c>
      <c r="FU1312" s="1" t="s">
        <v>643</v>
      </c>
      <c r="FX1312" s="1" t="s">
        <v>113</v>
      </c>
      <c r="GA1312" s="1" t="s">
        <v>114</v>
      </c>
      <c r="GD1312" s="1" t="s">
        <v>106</v>
      </c>
      <c r="GG1312" s="1" t="s">
        <v>111</v>
      </c>
    </row>
    <row r="1313" spans="5:189">
      <c r="E1313" s="1" t="s">
        <v>115</v>
      </c>
      <c r="H1313" s="1" t="s">
        <v>109</v>
      </c>
      <c r="K1313" s="1" t="s">
        <v>115</v>
      </c>
      <c r="N1313" s="1" t="s">
        <v>124</v>
      </c>
      <c r="Q1313" s="1" t="s">
        <v>114</v>
      </c>
      <c r="FU1313" s="1" t="s">
        <v>655</v>
      </c>
      <c r="FX1313" s="1" t="s">
        <v>115</v>
      </c>
      <c r="GA1313" s="1" t="s">
        <v>151</v>
      </c>
      <c r="GD1313" s="1" t="s">
        <v>112</v>
      </c>
      <c r="GG1313" s="1" t="s">
        <v>114</v>
      </c>
    </row>
    <row r="1314" spans="5:189">
      <c r="E1314" s="1" t="s">
        <v>107</v>
      </c>
      <c r="H1314" s="1" t="s">
        <v>152</v>
      </c>
      <c r="K1314" s="1" t="s">
        <v>117</v>
      </c>
      <c r="N1314" s="1" t="s">
        <v>157</v>
      </c>
      <c r="Q1314" s="1" t="s">
        <v>121</v>
      </c>
      <c r="FU1314" s="1" t="s">
        <v>644</v>
      </c>
      <c r="FX1314" s="1" t="s">
        <v>122</v>
      </c>
      <c r="GA1314" s="1" t="s">
        <v>157</v>
      </c>
      <c r="GD1314" s="1" t="s">
        <v>153</v>
      </c>
      <c r="GG1314" s="1" t="s">
        <v>123</v>
      </c>
    </row>
    <row r="1315" spans="5:189">
      <c r="E1315" s="1" t="s">
        <v>120</v>
      </c>
      <c r="H1315" s="1" t="s">
        <v>122</v>
      </c>
      <c r="K1315" s="1" t="s">
        <v>114</v>
      </c>
      <c r="N1315" s="1" t="s">
        <v>125</v>
      </c>
      <c r="Q1315" s="1" t="s">
        <v>114</v>
      </c>
      <c r="FU1315" s="1" t="s">
        <v>655</v>
      </c>
      <c r="FX1315" s="1" t="s">
        <v>115</v>
      </c>
      <c r="GA1315" s="1" t="s">
        <v>115</v>
      </c>
      <c r="GD1315" s="1" t="s">
        <v>120</v>
      </c>
      <c r="GG1315" s="1" t="s">
        <v>114</v>
      </c>
    </row>
    <row r="1316" spans="5:189">
      <c r="E1316" s="1" t="s">
        <v>115</v>
      </c>
      <c r="H1316" s="1" t="s">
        <v>122</v>
      </c>
      <c r="K1316" s="1" t="s">
        <v>116</v>
      </c>
      <c r="N1316" s="1" t="s">
        <v>115</v>
      </c>
      <c r="Q1316" s="1" t="s">
        <v>114</v>
      </c>
      <c r="FU1316" s="1" t="s">
        <v>655</v>
      </c>
      <c r="FX1316" s="1" t="s">
        <v>115</v>
      </c>
      <c r="GA1316" s="1" t="s">
        <v>124</v>
      </c>
      <c r="GD1316" s="1" t="s">
        <v>120</v>
      </c>
      <c r="GG1316" s="1" t="s">
        <v>114</v>
      </c>
    </row>
    <row r="1317" spans="5:189">
      <c r="E1317" s="1" t="s">
        <v>106</v>
      </c>
      <c r="H1317" s="1" t="s">
        <v>113</v>
      </c>
      <c r="K1317" s="1" t="s">
        <v>106</v>
      </c>
      <c r="N1317" s="1" t="s">
        <v>152</v>
      </c>
      <c r="Q1317" s="1" t="s">
        <v>117</v>
      </c>
      <c r="FU1317" s="1" t="s">
        <v>106</v>
      </c>
      <c r="FX1317" s="1" t="s">
        <v>106</v>
      </c>
      <c r="GA1317" s="1" t="s">
        <v>106</v>
      </c>
      <c r="GD1317" s="1" t="s">
        <v>112</v>
      </c>
      <c r="GG1317" s="1" t="s">
        <v>117</v>
      </c>
    </row>
    <row r="1318" spans="5:189">
      <c r="E1318" s="1" t="s">
        <v>120</v>
      </c>
      <c r="H1318" s="1" t="s">
        <v>122</v>
      </c>
      <c r="K1318" s="1" t="s">
        <v>114</v>
      </c>
      <c r="N1318" s="1" t="s">
        <v>120</v>
      </c>
      <c r="Q1318" s="1" t="s">
        <v>114</v>
      </c>
      <c r="FU1318" s="1" t="s">
        <v>655</v>
      </c>
      <c r="FX1318" s="1" t="s">
        <v>112</v>
      </c>
      <c r="GA1318" s="1" t="s">
        <v>115</v>
      </c>
      <c r="GD1318" s="1" t="s">
        <v>120</v>
      </c>
      <c r="GG1318" s="1" t="s">
        <v>114</v>
      </c>
    </row>
    <row r="1319" spans="5:189">
      <c r="E1319" s="1" t="s">
        <v>115</v>
      </c>
      <c r="H1319" s="1" t="s">
        <v>124</v>
      </c>
      <c r="K1319" s="1" t="s">
        <v>116</v>
      </c>
      <c r="N1319" s="1" t="s">
        <v>120</v>
      </c>
      <c r="Q1319" s="1" t="s">
        <v>114</v>
      </c>
      <c r="FU1319" s="1" t="s">
        <v>662</v>
      </c>
      <c r="FX1319" s="1" t="s">
        <v>122</v>
      </c>
      <c r="GA1319" s="1" t="s">
        <v>124</v>
      </c>
      <c r="GD1319" s="1" t="s">
        <v>120</v>
      </c>
      <c r="GG1319" s="1" t="s">
        <v>114</v>
      </c>
    </row>
    <row r="1320" spans="5:189">
      <c r="E1320" s="1" t="s">
        <v>106</v>
      </c>
      <c r="H1320" s="1" t="s">
        <v>118</v>
      </c>
      <c r="K1320" s="1" t="s">
        <v>113</v>
      </c>
      <c r="N1320" s="1" t="s">
        <v>123</v>
      </c>
      <c r="Q1320" s="1" t="s">
        <v>117</v>
      </c>
      <c r="FU1320" s="1" t="s">
        <v>113</v>
      </c>
      <c r="FX1320" s="1" t="s">
        <v>118</v>
      </c>
      <c r="GA1320" s="1" t="s">
        <v>113</v>
      </c>
      <c r="GD1320" s="1" t="s">
        <v>117</v>
      </c>
      <c r="GG1320" s="1" t="s">
        <v>121</v>
      </c>
    </row>
    <row r="1322" spans="6:190">
      <c r="F1322" s="1">
        <f t="shared" ref="F1322:F1355" si="1571">F468</f>
        <v>0</v>
      </c>
      <c r="I1322" s="1">
        <f t="shared" ref="I1322:I1355" si="1572">I468</f>
        <v>0</v>
      </c>
      <c r="L1322" s="1">
        <f t="shared" ref="L1322:L1355" si="1573">L468</f>
        <v>0</v>
      </c>
      <c r="O1322" s="1">
        <f t="shared" ref="O1322:O1355" si="1574">O468</f>
        <v>0</v>
      </c>
      <c r="R1322" s="1">
        <f t="shared" ref="R1322:R1355" si="1575">R468</f>
        <v>0</v>
      </c>
      <c r="FV1322" s="1">
        <f t="shared" ref="FV1322:FV1355" si="1576">FV468</f>
        <v>0</v>
      </c>
      <c r="FY1322" s="1">
        <f t="shared" ref="FY1322:FY1355" si="1577">FY468</f>
        <v>0</v>
      </c>
      <c r="GB1322" s="1">
        <f t="shared" ref="GB1322:GB1355" si="1578">GB468</f>
        <v>0</v>
      </c>
      <c r="GE1322" s="1">
        <f t="shared" ref="GE1322:GE1355" si="1579">GE468</f>
        <v>0</v>
      </c>
      <c r="GH1322" s="1">
        <f t="shared" ref="GH1322:GH1355" si="1580">GH468</f>
        <v>0</v>
      </c>
    </row>
    <row r="1323" spans="6:534">
      <c r="F1323" s="1">
        <f t="shared" si="1571"/>
        <v>0.729955601984852</v>
      </c>
      <c r="I1323" s="1">
        <f t="shared" si="1572"/>
        <v>0.734513274336283</v>
      </c>
      <c r="L1323" s="1">
        <f t="shared" si="1573"/>
        <v>0.68364099299809</v>
      </c>
      <c r="O1323" s="1">
        <f t="shared" si="1574"/>
        <v>0.616178291374329</v>
      </c>
      <c r="R1323" s="1">
        <f t="shared" si="1575"/>
        <v>0.504725897920605</v>
      </c>
      <c r="FV1323" s="1">
        <f t="shared" si="1576"/>
        <v>0.732231838447417</v>
      </c>
      <c r="FY1323" s="1">
        <f t="shared" si="1577"/>
        <v>0.735947712418301</v>
      </c>
      <c r="GB1323" s="1">
        <f t="shared" si="1578"/>
        <v>0.685006435006435</v>
      </c>
      <c r="GE1323" s="1">
        <f t="shared" si="1579"/>
        <v>0.614694574967962</v>
      </c>
      <c r="GH1323" s="1">
        <f t="shared" si="1580"/>
        <v>0.504570383912249</v>
      </c>
      <c r="ML1323" s="1">
        <f t="shared" ref="ML1323:MX1323" si="1581">ML469</f>
        <v>0.733535200605602</v>
      </c>
      <c r="MM1323" s="1">
        <f t="shared" si="1581"/>
        <v>0</v>
      </c>
      <c r="MN1323" s="1">
        <f t="shared" si="1581"/>
        <v>0</v>
      </c>
      <c r="MO1323" s="1">
        <f t="shared" si="1581"/>
        <v>0.73512571570824</v>
      </c>
      <c r="MP1323" s="1">
        <f t="shared" si="1581"/>
        <v>0</v>
      </c>
      <c r="MQ1323" s="1">
        <f t="shared" si="1581"/>
        <v>0</v>
      </c>
      <c r="MR1323" s="1">
        <f t="shared" si="1581"/>
        <v>0.692642036634586</v>
      </c>
      <c r="MS1323" s="1">
        <f t="shared" si="1581"/>
        <v>0</v>
      </c>
      <c r="MT1323" s="1">
        <f t="shared" si="1581"/>
        <v>0</v>
      </c>
      <c r="MU1323" s="1">
        <f t="shared" si="1581"/>
        <v>0.626633986928105</v>
      </c>
      <c r="MV1323" s="1">
        <f t="shared" si="1581"/>
        <v>0</v>
      </c>
      <c r="MW1323" s="1">
        <f t="shared" si="1581"/>
        <v>0</v>
      </c>
      <c r="MX1323" s="1">
        <f t="shared" si="1581"/>
        <v>0.553719008264463</v>
      </c>
      <c r="TB1323" s="1">
        <f t="shared" ref="TB1323:TN1323" si="1582">TB469</f>
        <v>0.733367062990134</v>
      </c>
      <c r="TC1323" s="1">
        <f t="shared" si="1582"/>
        <v>0</v>
      </c>
      <c r="TD1323" s="1">
        <f t="shared" si="1582"/>
        <v>0</v>
      </c>
      <c r="TE1323" s="1">
        <f t="shared" si="1582"/>
        <v>0.735524652338812</v>
      </c>
      <c r="TF1323" s="1">
        <f t="shared" si="1582"/>
        <v>0</v>
      </c>
      <c r="TG1323" s="1">
        <f t="shared" si="1582"/>
        <v>0</v>
      </c>
      <c r="TH1323" s="1">
        <f t="shared" si="1582"/>
        <v>0.693514328808446</v>
      </c>
      <c r="TI1323" s="1">
        <f t="shared" si="1582"/>
        <v>0</v>
      </c>
      <c r="TJ1323" s="1">
        <f t="shared" si="1582"/>
        <v>0</v>
      </c>
      <c r="TK1323" s="1">
        <f t="shared" si="1582"/>
        <v>0.623290692545214</v>
      </c>
      <c r="TL1323" s="1">
        <f t="shared" si="1582"/>
        <v>0</v>
      </c>
      <c r="TM1323" s="1">
        <f t="shared" si="1582"/>
        <v>0</v>
      </c>
      <c r="TN1323" s="1">
        <f t="shared" si="1582"/>
        <v>0.555716353111433</v>
      </c>
    </row>
    <row r="1324" spans="6:534">
      <c r="F1324" s="1">
        <f t="shared" si="1571"/>
        <v>0.72933939556031</v>
      </c>
      <c r="I1324" s="1">
        <f t="shared" si="1572"/>
        <v>0.731447846393358</v>
      </c>
      <c r="L1324" s="1">
        <f t="shared" si="1573"/>
        <v>0.684244581041734</v>
      </c>
      <c r="O1324" s="1">
        <f t="shared" si="1574"/>
        <v>0.614525139664804</v>
      </c>
      <c r="R1324" s="1">
        <f t="shared" si="1575"/>
        <v>0.50091407678245</v>
      </c>
      <c r="FV1324" s="1">
        <f t="shared" si="1576"/>
        <v>0.730748805098247</v>
      </c>
      <c r="FY1324" s="1">
        <f t="shared" si="1577"/>
        <v>0.733660552828726</v>
      </c>
      <c r="GB1324" s="1">
        <f t="shared" si="1578"/>
        <v>0.68364099299809</v>
      </c>
      <c r="GE1324" s="1">
        <f t="shared" si="1579"/>
        <v>0.617744610281924</v>
      </c>
      <c r="GH1324" s="1">
        <f t="shared" si="1580"/>
        <v>0.505597014925373</v>
      </c>
      <c r="ML1324" s="1">
        <f t="shared" ref="ML1324:MX1324" si="1583">ML470</f>
        <v>0.732390873015873</v>
      </c>
      <c r="MM1324" s="1">
        <f t="shared" si="1583"/>
        <v>0</v>
      </c>
      <c r="MN1324" s="1">
        <f t="shared" si="1583"/>
        <v>0</v>
      </c>
      <c r="MO1324" s="1">
        <f t="shared" si="1583"/>
        <v>0.734683544303798</v>
      </c>
      <c r="MP1324" s="1">
        <f t="shared" si="1583"/>
        <v>0</v>
      </c>
      <c r="MQ1324" s="1">
        <f t="shared" si="1583"/>
        <v>0</v>
      </c>
      <c r="MR1324" s="1">
        <f t="shared" si="1583"/>
        <v>0.694707861731416</v>
      </c>
      <c r="MS1324" s="1">
        <f t="shared" si="1583"/>
        <v>0</v>
      </c>
      <c r="MT1324" s="1">
        <f t="shared" si="1583"/>
        <v>0</v>
      </c>
      <c r="MU1324" s="1">
        <f t="shared" si="1583"/>
        <v>0.62289007822149</v>
      </c>
      <c r="MV1324" s="1">
        <f t="shared" si="1583"/>
        <v>0</v>
      </c>
      <c r="MW1324" s="1">
        <f t="shared" si="1583"/>
        <v>0</v>
      </c>
      <c r="MX1324" s="1">
        <f t="shared" si="1583"/>
        <v>0.556616643929059</v>
      </c>
      <c r="TB1324" s="1">
        <f t="shared" ref="TB1324:TN1324" si="1584">TB470</f>
        <v>0.732258064516129</v>
      </c>
      <c r="TC1324" s="1">
        <f t="shared" si="1584"/>
        <v>0</v>
      </c>
      <c r="TD1324" s="1">
        <f t="shared" si="1584"/>
        <v>0</v>
      </c>
      <c r="TE1324" s="1">
        <f t="shared" si="1584"/>
        <v>0.734230865120918</v>
      </c>
      <c r="TF1324" s="1">
        <f t="shared" si="1584"/>
        <v>0</v>
      </c>
      <c r="TG1324" s="1">
        <f t="shared" si="1584"/>
        <v>0</v>
      </c>
      <c r="TH1324" s="1">
        <f t="shared" si="1584"/>
        <v>0.694259818731118</v>
      </c>
      <c r="TI1324" s="1">
        <f t="shared" si="1584"/>
        <v>0</v>
      </c>
      <c r="TJ1324" s="1">
        <f t="shared" si="1584"/>
        <v>0</v>
      </c>
      <c r="TK1324" s="1">
        <f t="shared" si="1584"/>
        <v>0.626262626262626</v>
      </c>
      <c r="TL1324" s="1">
        <f t="shared" si="1584"/>
        <v>0</v>
      </c>
      <c r="TM1324" s="1">
        <f t="shared" si="1584"/>
        <v>0</v>
      </c>
      <c r="TN1324" s="1">
        <f t="shared" si="1584"/>
        <v>0.553495007132668</v>
      </c>
    </row>
    <row r="1325" spans="6:534">
      <c r="F1325" s="1">
        <f t="shared" si="1571"/>
        <v>0.731655629139073</v>
      </c>
      <c r="I1325" s="1">
        <f t="shared" si="1572"/>
        <v>0.732083226303622</v>
      </c>
      <c r="L1325" s="1">
        <f t="shared" si="1573"/>
        <v>0.687003495392437</v>
      </c>
      <c r="O1325" s="1">
        <f t="shared" si="1574"/>
        <v>0.613942111699959</v>
      </c>
      <c r="R1325" s="1">
        <f t="shared" si="1575"/>
        <v>0.507853403141361</v>
      </c>
      <c r="FV1325" s="1">
        <f t="shared" si="1576"/>
        <v>0.731740064446831</v>
      </c>
      <c r="FY1325" s="1">
        <f t="shared" si="1577"/>
        <v>0.734346345297354</v>
      </c>
      <c r="GB1325" s="1">
        <f t="shared" si="1578"/>
        <v>0.686754753464389</v>
      </c>
      <c r="GE1325" s="1">
        <f t="shared" si="1579"/>
        <v>0.616225304749895</v>
      </c>
      <c r="GH1325" s="1">
        <f t="shared" si="1580"/>
        <v>0.503759398496241</v>
      </c>
      <c r="ML1325" s="1">
        <f t="shared" ref="ML1325:MX1325" si="1585">ML471</f>
        <v>0.733933483370843</v>
      </c>
      <c r="MM1325" s="1">
        <f t="shared" si="1585"/>
        <v>0</v>
      </c>
      <c r="MN1325" s="1">
        <f t="shared" si="1585"/>
        <v>0</v>
      </c>
      <c r="MO1325" s="1">
        <f t="shared" si="1585"/>
        <v>0.734406438631791</v>
      </c>
      <c r="MP1325" s="1">
        <f t="shared" si="1585"/>
        <v>0</v>
      </c>
      <c r="MQ1325" s="1">
        <f t="shared" si="1585"/>
        <v>0</v>
      </c>
      <c r="MR1325" s="1">
        <f t="shared" si="1585"/>
        <v>0.692193087008343</v>
      </c>
      <c r="MS1325" s="1">
        <f t="shared" si="1585"/>
        <v>0</v>
      </c>
      <c r="MT1325" s="1">
        <f t="shared" si="1585"/>
        <v>0</v>
      </c>
      <c r="MU1325" s="1">
        <f t="shared" si="1585"/>
        <v>0.623151668779045</v>
      </c>
      <c r="MV1325" s="1">
        <f t="shared" si="1585"/>
        <v>0</v>
      </c>
      <c r="MW1325" s="1">
        <f t="shared" si="1585"/>
        <v>0</v>
      </c>
      <c r="MX1325" s="1">
        <f t="shared" si="1585"/>
        <v>0.552238805970149</v>
      </c>
      <c r="TB1325" s="1">
        <f t="shared" ref="TB1325:TN1325" si="1586">TB471</f>
        <v>0.734976112647724</v>
      </c>
      <c r="TC1325" s="1">
        <f t="shared" si="1586"/>
        <v>0</v>
      </c>
      <c r="TD1325" s="1">
        <f t="shared" si="1586"/>
        <v>0</v>
      </c>
      <c r="TE1325" s="1">
        <f t="shared" si="1586"/>
        <v>0.733501259445844</v>
      </c>
      <c r="TF1325" s="1">
        <f t="shared" si="1586"/>
        <v>0</v>
      </c>
      <c r="TG1325" s="1">
        <f t="shared" si="1586"/>
        <v>0</v>
      </c>
      <c r="TH1325" s="1">
        <f t="shared" si="1586"/>
        <v>0.692354927847713</v>
      </c>
      <c r="TI1325" s="1">
        <f t="shared" si="1586"/>
        <v>0</v>
      </c>
      <c r="TJ1325" s="1">
        <f t="shared" si="1586"/>
        <v>0</v>
      </c>
      <c r="TK1325" s="1">
        <f t="shared" si="1586"/>
        <v>0.62400354295837</v>
      </c>
      <c r="TL1325" s="1">
        <f t="shared" si="1586"/>
        <v>0</v>
      </c>
      <c r="TM1325" s="1">
        <f t="shared" si="1586"/>
        <v>0</v>
      </c>
      <c r="TN1325" s="1">
        <f t="shared" si="1586"/>
        <v>0.554609929078014</v>
      </c>
    </row>
    <row r="1326" spans="6:534">
      <c r="F1326" s="1">
        <f t="shared" si="1571"/>
        <v>0.7289769683985</v>
      </c>
      <c r="I1326" s="1">
        <f t="shared" si="1572"/>
        <v>0.73528642427413</v>
      </c>
      <c r="L1326" s="1">
        <f t="shared" si="1573"/>
        <v>0.683974358974359</v>
      </c>
      <c r="O1326" s="1">
        <f t="shared" si="1574"/>
        <v>0.60996835443038</v>
      </c>
      <c r="R1326" s="1">
        <f t="shared" si="1575"/>
        <v>0.493870402802102</v>
      </c>
      <c r="FV1326" s="1">
        <f t="shared" si="1576"/>
        <v>0.730184147317854</v>
      </c>
      <c r="FY1326" s="1">
        <f t="shared" si="1577"/>
        <v>0.734282018111255</v>
      </c>
      <c r="GB1326" s="1">
        <f t="shared" si="1578"/>
        <v>0.684824902723735</v>
      </c>
      <c r="GE1326" s="1">
        <f t="shared" si="1579"/>
        <v>0.608766898811962</v>
      </c>
      <c r="GH1326" s="1">
        <f t="shared" si="1580"/>
        <v>0.496153846153846</v>
      </c>
      <c r="ML1326" s="1">
        <f t="shared" ref="ML1326:MX1326" si="1587">ML472</f>
        <v>0.73414271555996</v>
      </c>
      <c r="MM1326" s="1">
        <f t="shared" si="1587"/>
        <v>0</v>
      </c>
      <c r="MN1326" s="1">
        <f t="shared" si="1587"/>
        <v>0</v>
      </c>
      <c r="MO1326" s="1">
        <f t="shared" si="1587"/>
        <v>0.734771573604061</v>
      </c>
      <c r="MP1326" s="1">
        <f t="shared" si="1587"/>
        <v>0</v>
      </c>
      <c r="MQ1326" s="1">
        <f t="shared" si="1587"/>
        <v>0</v>
      </c>
      <c r="MR1326" s="1">
        <f t="shared" si="1587"/>
        <v>0.691903584672435</v>
      </c>
      <c r="MS1326" s="1">
        <f t="shared" si="1587"/>
        <v>0</v>
      </c>
      <c r="MT1326" s="1">
        <f t="shared" si="1587"/>
        <v>0</v>
      </c>
      <c r="MU1326" s="1">
        <f t="shared" si="1587"/>
        <v>0.616977225672878</v>
      </c>
      <c r="MV1326" s="1">
        <f t="shared" si="1587"/>
        <v>0</v>
      </c>
      <c r="MW1326" s="1">
        <f t="shared" si="1587"/>
        <v>0</v>
      </c>
      <c r="MX1326" s="1">
        <f t="shared" si="1587"/>
        <v>0.545578231292517</v>
      </c>
      <c r="TB1326" s="1">
        <f t="shared" ref="TB1326:TN1326" si="1588">TB472</f>
        <v>0.733637747336377</v>
      </c>
      <c r="TC1326" s="1">
        <f t="shared" si="1588"/>
        <v>0</v>
      </c>
      <c r="TD1326" s="1">
        <f t="shared" si="1588"/>
        <v>0</v>
      </c>
      <c r="TE1326" s="1">
        <f t="shared" si="1588"/>
        <v>0.734495641344956</v>
      </c>
      <c r="TF1326" s="1">
        <f t="shared" si="1588"/>
        <v>0</v>
      </c>
      <c r="TG1326" s="1">
        <f t="shared" si="1588"/>
        <v>0</v>
      </c>
      <c r="TH1326" s="1">
        <f t="shared" si="1588"/>
        <v>0.693116922152089</v>
      </c>
      <c r="TI1326" s="1">
        <f t="shared" si="1588"/>
        <v>0</v>
      </c>
      <c r="TJ1326" s="1">
        <f t="shared" si="1588"/>
        <v>0</v>
      </c>
      <c r="TK1326" s="1">
        <f t="shared" si="1588"/>
        <v>0.619110523998239</v>
      </c>
      <c r="TL1326" s="1">
        <f t="shared" si="1588"/>
        <v>0</v>
      </c>
      <c r="TM1326" s="1">
        <f t="shared" si="1588"/>
        <v>0</v>
      </c>
      <c r="TN1326" s="1">
        <f t="shared" si="1588"/>
        <v>0.544412607449857</v>
      </c>
    </row>
    <row r="1327" spans="6:534">
      <c r="F1327" s="1">
        <f t="shared" si="1571"/>
        <v>0.731523783929051</v>
      </c>
      <c r="I1327" s="1">
        <f t="shared" si="1572"/>
        <v>0.73326414115205</v>
      </c>
      <c r="L1327" s="1">
        <f t="shared" si="1573"/>
        <v>0.688067647979956</v>
      </c>
      <c r="O1327" s="1">
        <f t="shared" si="1574"/>
        <v>0.606522659889877</v>
      </c>
      <c r="R1327" s="1">
        <f t="shared" si="1575"/>
        <v>0.49814126394052</v>
      </c>
      <c r="FV1327" s="1">
        <f t="shared" si="1576"/>
        <v>0.73241306079108</v>
      </c>
      <c r="FY1327" s="1">
        <f t="shared" si="1577"/>
        <v>0.733542319749216</v>
      </c>
      <c r="GB1327" s="1">
        <f t="shared" si="1578"/>
        <v>0.687116564417178</v>
      </c>
      <c r="GE1327" s="1">
        <f t="shared" si="1579"/>
        <v>0.603782080144079</v>
      </c>
      <c r="GH1327" s="1">
        <f t="shared" si="1580"/>
        <v>0.492565055762082</v>
      </c>
      <c r="ML1327" s="1">
        <f t="shared" ref="ML1327:MX1327" si="1589">ML473</f>
        <v>0.732723577235772</v>
      </c>
      <c r="MM1327" s="1">
        <f t="shared" si="1589"/>
        <v>0</v>
      </c>
      <c r="MN1327" s="1">
        <f t="shared" si="1589"/>
        <v>0</v>
      </c>
      <c r="MO1327" s="1">
        <f t="shared" si="1589"/>
        <v>0.73542034839687</v>
      </c>
      <c r="MP1327" s="1">
        <f t="shared" si="1589"/>
        <v>0</v>
      </c>
      <c r="MQ1327" s="1">
        <f t="shared" si="1589"/>
        <v>0</v>
      </c>
      <c r="MR1327" s="1">
        <f t="shared" si="1589"/>
        <v>0.693514328808446</v>
      </c>
      <c r="MS1327" s="1">
        <f t="shared" si="1589"/>
        <v>0</v>
      </c>
      <c r="MT1327" s="1">
        <f t="shared" si="1589"/>
        <v>0</v>
      </c>
      <c r="MU1327" s="1">
        <f t="shared" si="1589"/>
        <v>0.621886484279298</v>
      </c>
      <c r="MV1327" s="1">
        <f t="shared" si="1589"/>
        <v>0</v>
      </c>
      <c r="MW1327" s="1">
        <f t="shared" si="1589"/>
        <v>0</v>
      </c>
      <c r="MX1327" s="1">
        <f t="shared" si="1589"/>
        <v>0.543175487465181</v>
      </c>
      <c r="TB1327" s="1">
        <f t="shared" ref="TB1327:TN1327" si="1590">TB473</f>
        <v>0.732344810253833</v>
      </c>
      <c r="TC1327" s="1">
        <f t="shared" si="1590"/>
        <v>0</v>
      </c>
      <c r="TD1327" s="1">
        <f t="shared" si="1590"/>
        <v>0</v>
      </c>
      <c r="TE1327" s="1">
        <f t="shared" si="1590"/>
        <v>0.735726751433558</v>
      </c>
      <c r="TF1327" s="1">
        <f t="shared" si="1590"/>
        <v>0</v>
      </c>
      <c r="TG1327" s="1">
        <f t="shared" si="1590"/>
        <v>0</v>
      </c>
      <c r="TH1327" s="1">
        <f t="shared" si="1590"/>
        <v>0.691460055096419</v>
      </c>
      <c r="TI1327" s="1">
        <f t="shared" si="1590"/>
        <v>0</v>
      </c>
      <c r="TJ1327" s="1">
        <f t="shared" si="1590"/>
        <v>0</v>
      </c>
      <c r="TK1327" s="1">
        <f t="shared" si="1590"/>
        <v>0.621621621621622</v>
      </c>
      <c r="TL1327" s="1">
        <f t="shared" si="1590"/>
        <v>0</v>
      </c>
      <c r="TM1327" s="1">
        <f t="shared" si="1590"/>
        <v>0</v>
      </c>
      <c r="TN1327" s="1">
        <f t="shared" si="1590"/>
        <v>0.545189504373178</v>
      </c>
    </row>
    <row r="1328" spans="6:534">
      <c r="F1328" s="1">
        <f t="shared" si="1571"/>
        <v>0.730992608236536</v>
      </c>
      <c r="I1328" s="1">
        <f t="shared" si="1572"/>
        <v>0.732919254658385</v>
      </c>
      <c r="L1328" s="1">
        <f t="shared" si="1573"/>
        <v>0.682190882256478</v>
      </c>
      <c r="O1328" s="1">
        <f t="shared" si="1574"/>
        <v>0.607631688096226</v>
      </c>
      <c r="R1328" s="1">
        <f t="shared" si="1575"/>
        <v>0.498091603053435</v>
      </c>
      <c r="FV1328" s="1">
        <f t="shared" si="1576"/>
        <v>0.729331226961559</v>
      </c>
      <c r="FY1328" s="1">
        <f t="shared" si="1577"/>
        <v>0.732152162584679</v>
      </c>
      <c r="GB1328" s="1">
        <f t="shared" si="1578"/>
        <v>0.683471601786854</v>
      </c>
      <c r="GE1328" s="1">
        <f t="shared" si="1579"/>
        <v>0.60548885077187</v>
      </c>
      <c r="GH1328" s="1">
        <f t="shared" si="1580"/>
        <v>0.496212121212121</v>
      </c>
      <c r="ML1328" s="1">
        <f t="shared" ref="ML1328:MX1328" si="1591">ML474</f>
        <v>0.733400150338261</v>
      </c>
      <c r="MM1328" s="1">
        <f t="shared" si="1591"/>
        <v>0</v>
      </c>
      <c r="MN1328" s="1">
        <f t="shared" si="1591"/>
        <v>0</v>
      </c>
      <c r="MO1328" s="1">
        <f t="shared" si="1591"/>
        <v>0.734591194968553</v>
      </c>
      <c r="MP1328" s="1">
        <f t="shared" si="1591"/>
        <v>0</v>
      </c>
      <c r="MQ1328" s="1">
        <f t="shared" si="1591"/>
        <v>0</v>
      </c>
      <c r="MR1328" s="1">
        <f t="shared" si="1591"/>
        <v>0.690791499846012</v>
      </c>
      <c r="MS1328" s="1">
        <f t="shared" si="1591"/>
        <v>0</v>
      </c>
      <c r="MT1328" s="1">
        <f t="shared" si="1591"/>
        <v>0</v>
      </c>
      <c r="MU1328" s="1">
        <f t="shared" si="1591"/>
        <v>0.619527145359019</v>
      </c>
      <c r="MV1328" s="1">
        <f t="shared" si="1591"/>
        <v>0</v>
      </c>
      <c r="MW1328" s="1">
        <f t="shared" si="1591"/>
        <v>0</v>
      </c>
      <c r="MX1328" s="1">
        <f t="shared" si="1591"/>
        <v>0.542372881355932</v>
      </c>
      <c r="TB1328" s="1">
        <f t="shared" ref="TB1328:TN1328" si="1592">TB474</f>
        <v>0.734013436178154</v>
      </c>
      <c r="TC1328" s="1">
        <f t="shared" si="1592"/>
        <v>0</v>
      </c>
      <c r="TD1328" s="1">
        <f t="shared" si="1592"/>
        <v>0</v>
      </c>
      <c r="TE1328" s="1">
        <f t="shared" si="1592"/>
        <v>0.733903420523139</v>
      </c>
      <c r="TF1328" s="1">
        <f t="shared" si="1592"/>
        <v>0</v>
      </c>
      <c r="TG1328" s="1">
        <f t="shared" si="1592"/>
        <v>0</v>
      </c>
      <c r="TH1328" s="1">
        <f t="shared" si="1592"/>
        <v>0.692846270928463</v>
      </c>
      <c r="TI1328" s="1">
        <f t="shared" si="1592"/>
        <v>0</v>
      </c>
      <c r="TJ1328" s="1">
        <f t="shared" si="1592"/>
        <v>0</v>
      </c>
      <c r="TK1328" s="1">
        <f t="shared" si="1592"/>
        <v>0.616507067943456</v>
      </c>
      <c r="TL1328" s="1">
        <f t="shared" si="1592"/>
        <v>0</v>
      </c>
      <c r="TM1328" s="1">
        <f t="shared" si="1592"/>
        <v>0</v>
      </c>
      <c r="TN1328" s="1">
        <f t="shared" si="1592"/>
        <v>0.543446244477172</v>
      </c>
    </row>
    <row r="1329" spans="6:534">
      <c r="F1329" s="1">
        <f t="shared" si="1571"/>
        <v>0.726203501094092</v>
      </c>
      <c r="I1329" s="1">
        <f t="shared" si="1572"/>
        <v>0.729598707244815</v>
      </c>
      <c r="L1329" s="1">
        <f t="shared" si="1573"/>
        <v>0.671428571428571</v>
      </c>
      <c r="O1329" s="1">
        <f t="shared" si="1574"/>
        <v>0.614862165401518</v>
      </c>
      <c r="R1329" s="1">
        <f t="shared" si="1575"/>
        <v>0.49705304518664</v>
      </c>
      <c r="FV1329" s="1">
        <f t="shared" si="1576"/>
        <v>0.722963383479989</v>
      </c>
      <c r="FY1329" s="1">
        <f t="shared" si="1577"/>
        <v>0.728163493840985</v>
      </c>
      <c r="GB1329" s="1">
        <f t="shared" si="1578"/>
        <v>0.669094693028096</v>
      </c>
      <c r="GE1329" s="1">
        <f t="shared" si="1579"/>
        <v>0.609726688102894</v>
      </c>
      <c r="GH1329" s="1">
        <f t="shared" si="1580"/>
        <v>0.493449781659389</v>
      </c>
      <c r="ML1329" s="1">
        <f t="shared" ref="ML1329:MX1329" si="1593">ML475</f>
        <v>0.729351969504447</v>
      </c>
      <c r="MM1329" s="1">
        <f t="shared" si="1593"/>
        <v>0</v>
      </c>
      <c r="MN1329" s="1">
        <f t="shared" si="1593"/>
        <v>0</v>
      </c>
      <c r="MO1329" s="1">
        <f t="shared" si="1593"/>
        <v>0.732943469785575</v>
      </c>
      <c r="MP1329" s="1">
        <f t="shared" si="1593"/>
        <v>0</v>
      </c>
      <c r="MQ1329" s="1">
        <f t="shared" si="1593"/>
        <v>0</v>
      </c>
      <c r="MR1329" s="1">
        <f t="shared" si="1593"/>
        <v>0.685897435897436</v>
      </c>
      <c r="MS1329" s="1">
        <f t="shared" si="1593"/>
        <v>0</v>
      </c>
      <c r="MT1329" s="1">
        <f t="shared" si="1593"/>
        <v>0</v>
      </c>
      <c r="MU1329" s="1">
        <f t="shared" si="1593"/>
        <v>0.623070325900515</v>
      </c>
      <c r="MV1329" s="1">
        <f t="shared" si="1593"/>
        <v>0</v>
      </c>
      <c r="MW1329" s="1">
        <f t="shared" si="1593"/>
        <v>0</v>
      </c>
      <c r="MX1329" s="1">
        <f t="shared" si="1593"/>
        <v>0.547353760445682</v>
      </c>
      <c r="TB1329" s="1">
        <f t="shared" ref="TB1329:TN1329" si="1594">TB475</f>
        <v>0.72921052631579</v>
      </c>
      <c r="TC1329" s="1">
        <f t="shared" si="1594"/>
        <v>0</v>
      </c>
      <c r="TD1329" s="1">
        <f t="shared" si="1594"/>
        <v>0</v>
      </c>
      <c r="TE1329" s="1">
        <f t="shared" si="1594"/>
        <v>0.73286467486819</v>
      </c>
      <c r="TF1329" s="1">
        <f t="shared" si="1594"/>
        <v>0</v>
      </c>
      <c r="TG1329" s="1">
        <f t="shared" si="1594"/>
        <v>0</v>
      </c>
      <c r="TH1329" s="1">
        <f t="shared" si="1594"/>
        <v>0.685144124168514</v>
      </c>
      <c r="TI1329" s="1">
        <f t="shared" si="1594"/>
        <v>0</v>
      </c>
      <c r="TJ1329" s="1">
        <f t="shared" si="1594"/>
        <v>0</v>
      </c>
      <c r="TK1329" s="1">
        <f t="shared" si="1594"/>
        <v>0.615829257447755</v>
      </c>
      <c r="TL1329" s="1">
        <f t="shared" si="1594"/>
        <v>0</v>
      </c>
      <c r="TM1329" s="1">
        <f t="shared" si="1594"/>
        <v>0</v>
      </c>
      <c r="TN1329" s="1">
        <f t="shared" si="1594"/>
        <v>0.544525547445255</v>
      </c>
    </row>
    <row r="1330" spans="6:534">
      <c r="F1330" s="1">
        <f t="shared" si="1571"/>
        <v>0.723173050801413</v>
      </c>
      <c r="I1330" s="1">
        <f t="shared" si="1572"/>
        <v>0.727686947199142</v>
      </c>
      <c r="L1330" s="1">
        <f t="shared" si="1573"/>
        <v>0.670012953367876</v>
      </c>
      <c r="O1330" s="1">
        <f t="shared" si="1574"/>
        <v>0.598300970873786</v>
      </c>
      <c r="R1330" s="1">
        <f t="shared" si="1575"/>
        <v>0.490945674044266</v>
      </c>
      <c r="FV1330" s="1">
        <f t="shared" si="1576"/>
        <v>0.723119777158774</v>
      </c>
      <c r="FY1330" s="1">
        <f t="shared" si="1577"/>
        <v>0.729310822031553</v>
      </c>
      <c r="GB1330" s="1">
        <f t="shared" si="1578"/>
        <v>0.669011725293132</v>
      </c>
      <c r="GE1330" s="1">
        <f t="shared" si="1579"/>
        <v>0.607323232323232</v>
      </c>
      <c r="GH1330" s="1">
        <f t="shared" si="1580"/>
        <v>0.505567928730512</v>
      </c>
      <c r="ML1330" s="1">
        <f t="shared" ref="ML1330:MX1330" si="1595">ML476</f>
        <v>0.728385615914308</v>
      </c>
      <c r="MM1330" s="1">
        <f t="shared" si="1595"/>
        <v>0</v>
      </c>
      <c r="MN1330" s="1">
        <f t="shared" si="1595"/>
        <v>0</v>
      </c>
      <c r="MO1330" s="1">
        <f t="shared" si="1595"/>
        <v>0.730193236714976</v>
      </c>
      <c r="MP1330" s="1">
        <f t="shared" si="1595"/>
        <v>0</v>
      </c>
      <c r="MQ1330" s="1">
        <f t="shared" si="1595"/>
        <v>0</v>
      </c>
      <c r="MR1330" s="1">
        <f t="shared" si="1595"/>
        <v>0.688867745004757</v>
      </c>
      <c r="MS1330" s="1">
        <f t="shared" si="1595"/>
        <v>0</v>
      </c>
      <c r="MT1330" s="1">
        <f t="shared" si="1595"/>
        <v>0</v>
      </c>
      <c r="MU1330" s="1">
        <f t="shared" si="1595"/>
        <v>0.620689655172414</v>
      </c>
      <c r="MV1330" s="1">
        <f t="shared" si="1595"/>
        <v>0</v>
      </c>
      <c r="MW1330" s="1">
        <f t="shared" si="1595"/>
        <v>0</v>
      </c>
      <c r="MX1330" s="1">
        <f t="shared" si="1595"/>
        <v>0.546742209631728</v>
      </c>
      <c r="TB1330" s="1">
        <f t="shared" ref="TB1330:TN1330" si="1596">TB476</f>
        <v>0.729008631964426</v>
      </c>
      <c r="TC1330" s="1">
        <f t="shared" si="1596"/>
        <v>0</v>
      </c>
      <c r="TD1330" s="1">
        <f t="shared" si="1596"/>
        <v>0</v>
      </c>
      <c r="TE1330" s="1">
        <f t="shared" si="1596"/>
        <v>0.730456226880395</v>
      </c>
      <c r="TF1330" s="1">
        <f t="shared" si="1596"/>
        <v>0</v>
      </c>
      <c r="TG1330" s="1">
        <f t="shared" si="1596"/>
        <v>0</v>
      </c>
      <c r="TH1330" s="1">
        <f t="shared" si="1596"/>
        <v>0.686902012537116</v>
      </c>
      <c r="TI1330" s="1">
        <f t="shared" si="1596"/>
        <v>0</v>
      </c>
      <c r="TJ1330" s="1">
        <f t="shared" si="1596"/>
        <v>0</v>
      </c>
      <c r="TK1330" s="1">
        <f t="shared" si="1596"/>
        <v>0.621452420701169</v>
      </c>
      <c r="TL1330" s="1">
        <f t="shared" si="1596"/>
        <v>0</v>
      </c>
      <c r="TM1330" s="1">
        <f t="shared" si="1596"/>
        <v>0</v>
      </c>
      <c r="TN1330" s="1">
        <f t="shared" si="1596"/>
        <v>0.557017543859649</v>
      </c>
    </row>
    <row r="1331" spans="6:534">
      <c r="F1331" s="1">
        <f t="shared" si="1571"/>
        <v>0.72457857531267</v>
      </c>
      <c r="I1331" s="1">
        <f t="shared" si="1572"/>
        <v>0.728298844396668</v>
      </c>
      <c r="L1331" s="1">
        <f t="shared" si="1573"/>
        <v>0.670903010033445</v>
      </c>
      <c r="O1331" s="1">
        <f t="shared" si="1574"/>
        <v>0.624166666666667</v>
      </c>
      <c r="R1331" s="1">
        <f t="shared" si="1575"/>
        <v>0.501014198782961</v>
      </c>
      <c r="FV1331" s="1">
        <f t="shared" si="1576"/>
        <v>0.72640180332488</v>
      </c>
      <c r="FY1331" s="1">
        <f t="shared" si="1577"/>
        <v>0.728155339805825</v>
      </c>
      <c r="GB1331" s="1">
        <f t="shared" si="1578"/>
        <v>0.669115075201119</v>
      </c>
      <c r="GE1331" s="1">
        <f t="shared" si="1579"/>
        <v>0.612093788564377</v>
      </c>
      <c r="GH1331" s="1">
        <f t="shared" si="1580"/>
        <v>0.495495495495495</v>
      </c>
      <c r="ML1331" s="1">
        <f t="shared" ref="ML1331:MX1331" si="1597">ML477</f>
        <v>0.72708705642073</v>
      </c>
      <c r="MM1331" s="1">
        <f t="shared" si="1597"/>
        <v>0</v>
      </c>
      <c r="MN1331" s="1">
        <f t="shared" si="1597"/>
        <v>0</v>
      </c>
      <c r="MO1331" s="1">
        <f t="shared" si="1597"/>
        <v>0.730185497470489</v>
      </c>
      <c r="MP1331" s="1">
        <f t="shared" si="1597"/>
        <v>0</v>
      </c>
      <c r="MQ1331" s="1">
        <f t="shared" si="1597"/>
        <v>0</v>
      </c>
      <c r="MR1331" s="1">
        <f t="shared" si="1597"/>
        <v>0.691525423728814</v>
      </c>
      <c r="MS1331" s="1">
        <f t="shared" si="1597"/>
        <v>0</v>
      </c>
      <c r="MT1331" s="1">
        <f t="shared" si="1597"/>
        <v>0</v>
      </c>
      <c r="MU1331" s="1">
        <f t="shared" si="1597"/>
        <v>0.618947368421053</v>
      </c>
      <c r="MV1331" s="1">
        <f t="shared" si="1597"/>
        <v>0</v>
      </c>
      <c r="MW1331" s="1">
        <f t="shared" si="1597"/>
        <v>0</v>
      </c>
      <c r="MX1331" s="1">
        <f t="shared" si="1597"/>
        <v>0.543065693430657</v>
      </c>
      <c r="TB1331" s="1">
        <f t="shared" ref="TB1331:TN1331" si="1598">TB477</f>
        <v>0.728155339805825</v>
      </c>
      <c r="TC1331" s="1">
        <f t="shared" si="1598"/>
        <v>0</v>
      </c>
      <c r="TD1331" s="1">
        <f t="shared" si="1598"/>
        <v>0</v>
      </c>
      <c r="TE1331" s="1">
        <f t="shared" si="1598"/>
        <v>0.73128078817734</v>
      </c>
      <c r="TF1331" s="1">
        <f t="shared" si="1598"/>
        <v>0</v>
      </c>
      <c r="TG1331" s="1">
        <f t="shared" si="1598"/>
        <v>0</v>
      </c>
      <c r="TH1331" s="1">
        <f t="shared" si="1598"/>
        <v>0.681311684177014</v>
      </c>
      <c r="TI1331" s="1">
        <f t="shared" si="1598"/>
        <v>0</v>
      </c>
      <c r="TJ1331" s="1">
        <f t="shared" si="1598"/>
        <v>0</v>
      </c>
      <c r="TK1331" s="1">
        <f t="shared" si="1598"/>
        <v>0.616299559471366</v>
      </c>
      <c r="TL1331" s="1">
        <f t="shared" si="1598"/>
        <v>0</v>
      </c>
      <c r="TM1331" s="1">
        <f t="shared" si="1598"/>
        <v>0</v>
      </c>
      <c r="TN1331" s="1">
        <f t="shared" si="1598"/>
        <v>0.545864661654135</v>
      </c>
    </row>
    <row r="1332" spans="6:534">
      <c r="F1332" s="1">
        <f t="shared" si="1571"/>
        <v>0.718601398601399</v>
      </c>
      <c r="I1332" s="1">
        <f t="shared" si="1572"/>
        <v>0.725354068314357</v>
      </c>
      <c r="L1332" s="1">
        <f t="shared" si="1573"/>
        <v>0.647186147186147</v>
      </c>
      <c r="O1332" s="1">
        <f t="shared" si="1574"/>
        <v>0.55316742081448</v>
      </c>
      <c r="R1332" s="1">
        <f t="shared" si="1575"/>
        <v>0.446064139941691</v>
      </c>
      <c r="FV1332" s="1">
        <f t="shared" si="1576"/>
        <v>0.721311475409836</v>
      </c>
      <c r="FY1332" s="1">
        <f t="shared" si="1577"/>
        <v>0.72551285755562</v>
      </c>
      <c r="GB1332" s="1">
        <f t="shared" si="1578"/>
        <v>0.649155722326454</v>
      </c>
      <c r="GE1332" s="1">
        <f t="shared" si="1579"/>
        <v>0.55439459127228</v>
      </c>
      <c r="GH1332" s="1">
        <f t="shared" si="1580"/>
        <v>0.444805194805195</v>
      </c>
      <c r="ML1332" s="1">
        <f t="shared" ref="ML1332:MX1332" si="1599">ML478</f>
        <v>0.723948811700183</v>
      </c>
      <c r="MM1332" s="1">
        <f t="shared" si="1599"/>
        <v>0</v>
      </c>
      <c r="MN1332" s="1">
        <f t="shared" si="1599"/>
        <v>0</v>
      </c>
      <c r="MO1332" s="1">
        <f t="shared" si="1599"/>
        <v>0.728660826032541</v>
      </c>
      <c r="MP1332" s="1">
        <f t="shared" si="1599"/>
        <v>0</v>
      </c>
      <c r="MQ1332" s="1">
        <f t="shared" si="1599"/>
        <v>0</v>
      </c>
      <c r="MR1332" s="1">
        <f t="shared" si="1599"/>
        <v>0.670372792674951</v>
      </c>
      <c r="MS1332" s="1">
        <f t="shared" si="1599"/>
        <v>0</v>
      </c>
      <c r="MT1332" s="1">
        <f t="shared" si="1599"/>
        <v>0</v>
      </c>
      <c r="MU1332" s="1">
        <f t="shared" si="1599"/>
        <v>0.57059136920618</v>
      </c>
      <c r="MV1332" s="1">
        <f t="shared" si="1599"/>
        <v>0</v>
      </c>
      <c r="MW1332" s="1">
        <f t="shared" si="1599"/>
        <v>0</v>
      </c>
      <c r="MX1332" s="1">
        <f t="shared" si="1599"/>
        <v>0.536283185840708</v>
      </c>
      <c r="TB1332" s="1">
        <f t="shared" ref="TB1332:TN1332" si="1600">TB478</f>
        <v>0.726142200594755</v>
      </c>
      <c r="TC1332" s="1">
        <f t="shared" si="1600"/>
        <v>0</v>
      </c>
      <c r="TD1332" s="1">
        <f t="shared" si="1600"/>
        <v>0</v>
      </c>
      <c r="TE1332" s="1">
        <f t="shared" si="1600"/>
        <v>0.728449391664509</v>
      </c>
      <c r="TF1332" s="1">
        <f t="shared" si="1600"/>
        <v>0</v>
      </c>
      <c r="TG1332" s="1">
        <f t="shared" si="1600"/>
        <v>0</v>
      </c>
      <c r="TH1332" s="1">
        <f t="shared" si="1600"/>
        <v>0.665299145299145</v>
      </c>
      <c r="TI1332" s="1">
        <f t="shared" si="1600"/>
        <v>0</v>
      </c>
      <c r="TJ1332" s="1">
        <f t="shared" si="1600"/>
        <v>0</v>
      </c>
      <c r="TK1332" s="1">
        <f t="shared" si="1600"/>
        <v>0.573743016759776</v>
      </c>
      <c r="TL1332" s="1">
        <f t="shared" si="1600"/>
        <v>0</v>
      </c>
      <c r="TM1332" s="1">
        <f t="shared" si="1600"/>
        <v>0</v>
      </c>
      <c r="TN1332" s="1">
        <f t="shared" si="1600"/>
        <v>0.520992366412214</v>
      </c>
    </row>
    <row r="1333" spans="6:534">
      <c r="F1333" s="1">
        <f t="shared" si="1571"/>
        <v>0.722268326417704</v>
      </c>
      <c r="I1333" s="1">
        <f t="shared" si="1572"/>
        <v>0.72757022088901</v>
      </c>
      <c r="L1333" s="1">
        <f t="shared" si="1573"/>
        <v>0.649116607773852</v>
      </c>
      <c r="O1333" s="1">
        <f t="shared" si="1574"/>
        <v>0.559582646897309</v>
      </c>
      <c r="R1333" s="1">
        <f t="shared" si="1575"/>
        <v>0.447530864197531</v>
      </c>
      <c r="FV1333" s="1">
        <f t="shared" si="1576"/>
        <v>0.720651242502142</v>
      </c>
      <c r="FY1333" s="1">
        <f t="shared" si="1577"/>
        <v>0.723825693265422</v>
      </c>
      <c r="GB1333" s="1">
        <f t="shared" si="1578"/>
        <v>0.649435748088824</v>
      </c>
      <c r="GE1333" s="1">
        <f t="shared" si="1579"/>
        <v>0.55011655011655</v>
      </c>
      <c r="GH1333" s="1">
        <f t="shared" si="1580"/>
        <v>0.447653429602888</v>
      </c>
      <c r="ML1333" s="1">
        <f t="shared" ref="ML1333:MX1333" si="1601">ML479</f>
        <v>0.723298429319372</v>
      </c>
      <c r="MM1333" s="1">
        <f t="shared" si="1601"/>
        <v>0</v>
      </c>
      <c r="MN1333" s="1">
        <f t="shared" si="1601"/>
        <v>0</v>
      </c>
      <c r="MO1333" s="1">
        <f t="shared" si="1601"/>
        <v>0.728944099378882</v>
      </c>
      <c r="MP1333" s="1">
        <f t="shared" si="1601"/>
        <v>0</v>
      </c>
      <c r="MQ1333" s="1">
        <f t="shared" si="1601"/>
        <v>0</v>
      </c>
      <c r="MR1333" s="1">
        <f t="shared" si="1601"/>
        <v>0.667002688172043</v>
      </c>
      <c r="MS1333" s="1">
        <f t="shared" si="1601"/>
        <v>0</v>
      </c>
      <c r="MT1333" s="1">
        <f t="shared" si="1601"/>
        <v>0</v>
      </c>
      <c r="MU1333" s="1">
        <f t="shared" si="1601"/>
        <v>0.568306010928962</v>
      </c>
      <c r="MV1333" s="1">
        <f t="shared" si="1601"/>
        <v>0</v>
      </c>
      <c r="MW1333" s="1">
        <f t="shared" si="1601"/>
        <v>0</v>
      </c>
      <c r="MX1333" s="1">
        <f t="shared" si="1601"/>
        <v>0.518115942028985</v>
      </c>
      <c r="TB1333" s="1">
        <f t="shared" ref="TB1333:TN1333" si="1602">TB479</f>
        <v>0.726951319010062</v>
      </c>
      <c r="TC1333" s="1">
        <f t="shared" si="1602"/>
        <v>0</v>
      </c>
      <c r="TD1333" s="1">
        <f t="shared" si="1602"/>
        <v>0</v>
      </c>
      <c r="TE1333" s="1">
        <f t="shared" si="1602"/>
        <v>0.727669404517454</v>
      </c>
      <c r="TF1333" s="1">
        <f t="shared" si="1602"/>
        <v>0</v>
      </c>
      <c r="TG1333" s="1">
        <f t="shared" si="1602"/>
        <v>0</v>
      </c>
      <c r="TH1333" s="1">
        <f t="shared" si="1602"/>
        <v>0.667606626718364</v>
      </c>
      <c r="TI1333" s="1">
        <f t="shared" si="1602"/>
        <v>0</v>
      </c>
      <c r="TJ1333" s="1">
        <f t="shared" si="1602"/>
        <v>0</v>
      </c>
      <c r="TK1333" s="1">
        <f t="shared" si="1602"/>
        <v>0.569240196078431</v>
      </c>
      <c r="TL1333" s="1">
        <f t="shared" si="1602"/>
        <v>0</v>
      </c>
      <c r="TM1333" s="1">
        <f t="shared" si="1602"/>
        <v>0</v>
      </c>
      <c r="TN1333" s="1">
        <f t="shared" si="1602"/>
        <v>0.518590998043053</v>
      </c>
    </row>
    <row r="1334" spans="6:534">
      <c r="F1334" s="1">
        <f t="shared" si="1571"/>
        <v>0.72114027660175</v>
      </c>
      <c r="I1334" s="1">
        <f t="shared" si="1572"/>
        <v>0.728520450178424</v>
      </c>
      <c r="L1334" s="1">
        <f t="shared" si="1573"/>
        <v>0.645985401459854</v>
      </c>
      <c r="O1334" s="1">
        <f t="shared" si="1574"/>
        <v>0.553227633069083</v>
      </c>
      <c r="R1334" s="1">
        <f t="shared" si="1575"/>
        <v>0.445141065830721</v>
      </c>
      <c r="FV1334" s="1">
        <f t="shared" si="1576"/>
        <v>0.720383275261324</v>
      </c>
      <c r="FY1334" s="1">
        <f t="shared" si="1577"/>
        <v>0.724434259524491</v>
      </c>
      <c r="GB1334" s="1">
        <f t="shared" si="1578"/>
        <v>0.647306075659152</v>
      </c>
      <c r="GE1334" s="1">
        <f t="shared" si="1579"/>
        <v>0.552351097178683</v>
      </c>
      <c r="GH1334" s="1">
        <f t="shared" si="1580"/>
        <v>0.442508710801394</v>
      </c>
      <c r="ML1334" s="1">
        <f t="shared" ref="ML1334:MX1334" si="1603">ML480</f>
        <v>0.723358449946179</v>
      </c>
      <c r="MM1334" s="1">
        <f t="shared" si="1603"/>
        <v>0</v>
      </c>
      <c r="MN1334" s="1">
        <f t="shared" si="1603"/>
        <v>0</v>
      </c>
      <c r="MO1334" s="1">
        <f t="shared" si="1603"/>
        <v>0.729829755736491</v>
      </c>
      <c r="MP1334" s="1">
        <f t="shared" si="1603"/>
        <v>0</v>
      </c>
      <c r="MQ1334" s="1">
        <f t="shared" si="1603"/>
        <v>0</v>
      </c>
      <c r="MR1334" s="1">
        <f t="shared" si="1603"/>
        <v>0.664804469273743</v>
      </c>
      <c r="MS1334" s="1">
        <f t="shared" si="1603"/>
        <v>0</v>
      </c>
      <c r="MT1334" s="1">
        <f t="shared" si="1603"/>
        <v>0</v>
      </c>
      <c r="MU1334" s="1">
        <f t="shared" si="1603"/>
        <v>0.573056994818653</v>
      </c>
      <c r="MV1334" s="1">
        <f t="shared" si="1603"/>
        <v>0</v>
      </c>
      <c r="MW1334" s="1">
        <f t="shared" si="1603"/>
        <v>0</v>
      </c>
      <c r="MX1334" s="1">
        <f t="shared" si="1603"/>
        <v>0.528028933092224</v>
      </c>
      <c r="TB1334" s="1">
        <f t="shared" ref="TB1334:TN1334" si="1604">TB480</f>
        <v>0.725860155382908</v>
      </c>
      <c r="TC1334" s="1">
        <f t="shared" si="1604"/>
        <v>0</v>
      </c>
      <c r="TD1334" s="1">
        <f t="shared" si="1604"/>
        <v>0</v>
      </c>
      <c r="TE1334" s="1">
        <f t="shared" si="1604"/>
        <v>0.729288809584502</v>
      </c>
      <c r="TF1334" s="1">
        <f t="shared" si="1604"/>
        <v>0</v>
      </c>
      <c r="TG1334" s="1">
        <f t="shared" si="1604"/>
        <v>0</v>
      </c>
      <c r="TH1334" s="1">
        <f t="shared" si="1604"/>
        <v>0.669724770642202</v>
      </c>
      <c r="TI1334" s="1">
        <f t="shared" si="1604"/>
        <v>0</v>
      </c>
      <c r="TJ1334" s="1">
        <f t="shared" si="1604"/>
        <v>0</v>
      </c>
      <c r="TK1334" s="1">
        <f t="shared" si="1604"/>
        <v>0.569983136593592</v>
      </c>
      <c r="TL1334" s="1">
        <f t="shared" si="1604"/>
        <v>0</v>
      </c>
      <c r="TM1334" s="1">
        <f t="shared" si="1604"/>
        <v>0</v>
      </c>
      <c r="TN1334" s="1">
        <f t="shared" si="1604"/>
        <v>0.53</v>
      </c>
    </row>
    <row r="1335" spans="6:534">
      <c r="F1335" s="1">
        <f t="shared" si="1571"/>
        <v>0.705988023952096</v>
      </c>
      <c r="I1335" s="1">
        <f t="shared" si="1572"/>
        <v>0.713368002447232</v>
      </c>
      <c r="L1335" s="1">
        <f t="shared" si="1573"/>
        <v>0.588261253309797</v>
      </c>
      <c r="O1335" s="1">
        <f t="shared" si="1574"/>
        <v>0.404996214988645</v>
      </c>
      <c r="R1335" s="1">
        <f t="shared" si="1575"/>
        <v>0.374531835205993</v>
      </c>
      <c r="FV1335" s="1">
        <f t="shared" si="1576"/>
        <v>0.703337453646477</v>
      </c>
      <c r="FY1335" s="1">
        <f t="shared" si="1577"/>
        <v>0.713961775186265</v>
      </c>
      <c r="GB1335" s="1">
        <f t="shared" si="1578"/>
        <v>0.576905095839177</v>
      </c>
      <c r="GE1335" s="1">
        <f t="shared" si="1579"/>
        <v>0.403292181069959</v>
      </c>
      <c r="GH1335" s="1">
        <f t="shared" si="1580"/>
        <v>0.37344398340249</v>
      </c>
      <c r="ML1335" s="1">
        <f t="shared" ref="ML1335:MX1335" si="1605">ML481</f>
        <v>0.711634349030471</v>
      </c>
      <c r="MM1335" s="1">
        <f t="shared" si="1605"/>
        <v>0</v>
      </c>
      <c r="MN1335" s="1">
        <f t="shared" si="1605"/>
        <v>0</v>
      </c>
      <c r="MO1335" s="1">
        <f t="shared" si="1605"/>
        <v>0.721255274261603</v>
      </c>
      <c r="MP1335" s="1">
        <f t="shared" si="1605"/>
        <v>0</v>
      </c>
      <c r="MQ1335" s="1">
        <f t="shared" si="1605"/>
        <v>0</v>
      </c>
      <c r="MR1335" s="1">
        <f t="shared" si="1605"/>
        <v>0.631849315068493</v>
      </c>
      <c r="MS1335" s="1">
        <f t="shared" si="1605"/>
        <v>0</v>
      </c>
      <c r="MT1335" s="1">
        <f t="shared" si="1605"/>
        <v>0</v>
      </c>
      <c r="MU1335" s="1">
        <f t="shared" si="1605"/>
        <v>0.441875</v>
      </c>
      <c r="MV1335" s="1">
        <f t="shared" si="1605"/>
        <v>0</v>
      </c>
      <c r="MW1335" s="1">
        <f t="shared" si="1605"/>
        <v>0</v>
      </c>
      <c r="MX1335" s="1">
        <f t="shared" si="1605"/>
        <v>0.40990990990991</v>
      </c>
      <c r="TB1335" s="1">
        <f t="shared" ref="TB1335:TN1335" si="1606">TB481</f>
        <v>0.713098308971052</v>
      </c>
      <c r="TC1335" s="1">
        <f t="shared" si="1606"/>
        <v>0</v>
      </c>
      <c r="TD1335" s="1">
        <f t="shared" si="1606"/>
        <v>0</v>
      </c>
      <c r="TE1335" s="1">
        <f t="shared" si="1606"/>
        <v>0.72311901504788</v>
      </c>
      <c r="TF1335" s="1">
        <f t="shared" si="1606"/>
        <v>0</v>
      </c>
      <c r="TG1335" s="1">
        <f t="shared" si="1606"/>
        <v>0</v>
      </c>
      <c r="TH1335" s="1">
        <f t="shared" si="1606"/>
        <v>0.628283555235696</v>
      </c>
      <c r="TI1335" s="1">
        <f t="shared" si="1606"/>
        <v>0</v>
      </c>
      <c r="TJ1335" s="1">
        <f t="shared" si="1606"/>
        <v>0</v>
      </c>
      <c r="TK1335" s="1">
        <f t="shared" si="1606"/>
        <v>0.448808757244044</v>
      </c>
      <c r="TL1335" s="1">
        <f t="shared" si="1606"/>
        <v>0</v>
      </c>
      <c r="TM1335" s="1">
        <f t="shared" si="1606"/>
        <v>0</v>
      </c>
      <c r="TN1335" s="1">
        <f t="shared" si="1606"/>
        <v>0.41421568627451</v>
      </c>
    </row>
    <row r="1336" spans="6:534">
      <c r="F1336" s="1">
        <f t="shared" si="1571"/>
        <v>0.707064735441916</v>
      </c>
      <c r="I1336" s="1">
        <f t="shared" si="1572"/>
        <v>0.717470983506414</v>
      </c>
      <c r="L1336" s="1">
        <f t="shared" si="1573"/>
        <v>0.582159624413146</v>
      </c>
      <c r="O1336" s="1">
        <f t="shared" si="1574"/>
        <v>0.40948275862069</v>
      </c>
      <c r="R1336" s="1">
        <f t="shared" si="1575"/>
        <v>0.372549019607843</v>
      </c>
      <c r="FV1336" s="1">
        <f t="shared" si="1576"/>
        <v>0.706838393130941</v>
      </c>
      <c r="FY1336" s="1">
        <f t="shared" si="1577"/>
        <v>0.716661437088171</v>
      </c>
      <c r="GB1336" s="1">
        <f t="shared" si="1578"/>
        <v>0.588155515370705</v>
      </c>
      <c r="GE1336" s="1">
        <f t="shared" si="1579"/>
        <v>0.403263403263403</v>
      </c>
      <c r="GH1336" s="1">
        <f t="shared" si="1580"/>
        <v>0.371794871794872</v>
      </c>
      <c r="ML1336" s="1">
        <f t="shared" ref="ML1336:MX1336" si="1607">ML482</f>
        <v>0.715277777777778</v>
      </c>
      <c r="MM1336" s="1">
        <f t="shared" si="1607"/>
        <v>0</v>
      </c>
      <c r="MN1336" s="1">
        <f t="shared" si="1607"/>
        <v>0</v>
      </c>
      <c r="MO1336" s="1">
        <f t="shared" si="1607"/>
        <v>0.723749672689186</v>
      </c>
      <c r="MP1336" s="1">
        <f t="shared" si="1607"/>
        <v>0</v>
      </c>
      <c r="MQ1336" s="1">
        <f t="shared" si="1607"/>
        <v>0</v>
      </c>
      <c r="MR1336" s="1">
        <f t="shared" si="1607"/>
        <v>0.627527492018446</v>
      </c>
      <c r="MS1336" s="1">
        <f t="shared" si="1607"/>
        <v>0</v>
      </c>
      <c r="MT1336" s="1">
        <f t="shared" si="1607"/>
        <v>0</v>
      </c>
      <c r="MU1336" s="1">
        <f t="shared" si="1607"/>
        <v>0.438676184295912</v>
      </c>
      <c r="MV1336" s="1">
        <f t="shared" si="1607"/>
        <v>0</v>
      </c>
      <c r="MW1336" s="1">
        <f t="shared" si="1607"/>
        <v>0</v>
      </c>
      <c r="MX1336" s="1">
        <f t="shared" si="1607"/>
        <v>0.41505376344086</v>
      </c>
      <c r="TB1336" s="1">
        <f t="shared" ref="TB1336:TN1336" si="1608">TB482</f>
        <v>0.710933028048082</v>
      </c>
      <c r="TC1336" s="1">
        <f t="shared" si="1608"/>
        <v>0</v>
      </c>
      <c r="TD1336" s="1">
        <f t="shared" si="1608"/>
        <v>0</v>
      </c>
      <c r="TE1336" s="1">
        <f t="shared" si="1608"/>
        <v>0.724230254350736</v>
      </c>
      <c r="TF1336" s="1">
        <f t="shared" si="1608"/>
        <v>0</v>
      </c>
      <c r="TG1336" s="1">
        <f t="shared" si="1608"/>
        <v>0</v>
      </c>
      <c r="TH1336" s="1">
        <f t="shared" si="1608"/>
        <v>0.625599409811877</v>
      </c>
      <c r="TI1336" s="1">
        <f t="shared" si="1608"/>
        <v>0</v>
      </c>
      <c r="TJ1336" s="1">
        <f t="shared" si="1608"/>
        <v>0</v>
      </c>
      <c r="TK1336" s="1">
        <f t="shared" si="1608"/>
        <v>0.442307692307692</v>
      </c>
      <c r="TL1336" s="1">
        <f t="shared" si="1608"/>
        <v>0</v>
      </c>
      <c r="TM1336" s="1">
        <f t="shared" si="1608"/>
        <v>0</v>
      </c>
      <c r="TN1336" s="1">
        <f t="shared" si="1608"/>
        <v>0.417661097852029</v>
      </c>
    </row>
    <row r="1337" spans="6:534">
      <c r="F1337" s="1">
        <f t="shared" si="1571"/>
        <v>0.708493637170761</v>
      </c>
      <c r="I1337" s="1">
        <f t="shared" si="1572"/>
        <v>0.716012084592145</v>
      </c>
      <c r="L1337" s="1">
        <f t="shared" si="1573"/>
        <v>0.589845474613687</v>
      </c>
      <c r="O1337" s="1">
        <f t="shared" si="1574"/>
        <v>0.41017733230532</v>
      </c>
      <c r="R1337" s="1">
        <f t="shared" si="1575"/>
        <v>0.374045801526718</v>
      </c>
      <c r="FV1337" s="1">
        <f t="shared" si="1576"/>
        <v>0.709509202453988</v>
      </c>
      <c r="FY1337" s="1">
        <f t="shared" si="1577"/>
        <v>0.718060304631644</v>
      </c>
      <c r="GB1337" s="1">
        <f t="shared" si="1578"/>
        <v>0.583175803402647</v>
      </c>
      <c r="GE1337" s="1">
        <f t="shared" si="1579"/>
        <v>0.40976821192053</v>
      </c>
      <c r="GH1337" s="1">
        <f t="shared" si="1580"/>
        <v>0.377118644067797</v>
      </c>
      <c r="ML1337" s="1">
        <f t="shared" ref="ML1337:MX1337" si="1609">ML483</f>
        <v>0.713208600949456</v>
      </c>
      <c r="MM1337" s="1">
        <f t="shared" si="1609"/>
        <v>0</v>
      </c>
      <c r="MN1337" s="1">
        <f t="shared" si="1609"/>
        <v>0</v>
      </c>
      <c r="MO1337" s="1">
        <f t="shared" si="1609"/>
        <v>0.722193347193347</v>
      </c>
      <c r="MP1337" s="1">
        <f t="shared" si="1609"/>
        <v>0</v>
      </c>
      <c r="MQ1337" s="1">
        <f t="shared" si="1609"/>
        <v>0</v>
      </c>
      <c r="MR1337" s="1">
        <f t="shared" si="1609"/>
        <v>0.625175808720113</v>
      </c>
      <c r="MS1337" s="1">
        <f t="shared" si="1609"/>
        <v>0</v>
      </c>
      <c r="MT1337" s="1">
        <f t="shared" si="1609"/>
        <v>0</v>
      </c>
      <c r="MU1337" s="1">
        <f t="shared" si="1609"/>
        <v>0.447573397243859</v>
      </c>
      <c r="MV1337" s="1">
        <f t="shared" si="1609"/>
        <v>0</v>
      </c>
      <c r="MW1337" s="1">
        <f t="shared" si="1609"/>
        <v>0</v>
      </c>
      <c r="MX1337" s="1">
        <f t="shared" si="1609"/>
        <v>0.406741573033708</v>
      </c>
      <c r="TB1337" s="1">
        <f t="shared" ref="TB1337:TN1337" si="1610">TB483</f>
        <v>0.715112912565142</v>
      </c>
      <c r="TC1337" s="1">
        <f t="shared" si="1610"/>
        <v>0</v>
      </c>
      <c r="TD1337" s="1">
        <f t="shared" si="1610"/>
        <v>0</v>
      </c>
      <c r="TE1337" s="1">
        <f t="shared" si="1610"/>
        <v>0.723110268219994</v>
      </c>
      <c r="TF1337" s="1">
        <f t="shared" si="1610"/>
        <v>0</v>
      </c>
      <c r="TG1337" s="1">
        <f t="shared" si="1610"/>
        <v>0</v>
      </c>
      <c r="TH1337" s="1">
        <f t="shared" si="1610"/>
        <v>0.630667158127534</v>
      </c>
      <c r="TI1337" s="1">
        <f t="shared" si="1610"/>
        <v>0</v>
      </c>
      <c r="TJ1337" s="1">
        <f t="shared" si="1610"/>
        <v>0</v>
      </c>
      <c r="TK1337" s="1">
        <f t="shared" si="1610"/>
        <v>0.441737985516787</v>
      </c>
      <c r="TL1337" s="1">
        <f t="shared" si="1610"/>
        <v>0</v>
      </c>
      <c r="TM1337" s="1">
        <f t="shared" si="1610"/>
        <v>0</v>
      </c>
      <c r="TN1337" s="1">
        <f t="shared" si="1610"/>
        <v>0.419512195121951</v>
      </c>
    </row>
    <row r="1338" spans="6:534">
      <c r="F1338" s="1">
        <f t="shared" si="1571"/>
        <v>0.717354437535331</v>
      </c>
      <c r="I1338" s="1">
        <f t="shared" si="1572"/>
        <v>0.722929035906135</v>
      </c>
      <c r="L1338" s="1">
        <f t="shared" si="1573"/>
        <v>0.661477310367671</v>
      </c>
      <c r="O1338" s="1">
        <f t="shared" si="1574"/>
        <v>0.588888888888889</v>
      </c>
      <c r="R1338" s="1">
        <f t="shared" si="1575"/>
        <v>0.487654320987654</v>
      </c>
      <c r="FV1338" s="1">
        <f t="shared" si="1576"/>
        <v>0.718457943925234</v>
      </c>
      <c r="FY1338" s="1">
        <f t="shared" si="1577"/>
        <v>0.723379290114403</v>
      </c>
      <c r="GB1338" s="1">
        <f t="shared" si="1578"/>
        <v>0.664718019257222</v>
      </c>
      <c r="GE1338" s="1">
        <f t="shared" si="1579"/>
        <v>0.591503267973856</v>
      </c>
      <c r="GH1338" s="1">
        <f t="shared" si="1580"/>
        <v>0.48512585812357</v>
      </c>
      <c r="ML1338" s="1">
        <f t="shared" ref="ML1338:MX1338" si="1611">ML484</f>
        <v>0.726112991408487</v>
      </c>
      <c r="MM1338" s="1">
        <f t="shared" si="1611"/>
        <v>0</v>
      </c>
      <c r="MN1338" s="1">
        <f t="shared" si="1611"/>
        <v>0</v>
      </c>
      <c r="MO1338" s="1">
        <f t="shared" si="1611"/>
        <v>0.729989604989605</v>
      </c>
      <c r="MP1338" s="1">
        <f t="shared" si="1611"/>
        <v>0</v>
      </c>
      <c r="MQ1338" s="1">
        <f t="shared" si="1611"/>
        <v>0</v>
      </c>
      <c r="MR1338" s="1">
        <f t="shared" si="1611"/>
        <v>0.674844720496894</v>
      </c>
      <c r="MS1338" s="1">
        <f t="shared" si="1611"/>
        <v>0</v>
      </c>
      <c r="MT1338" s="1">
        <f t="shared" si="1611"/>
        <v>0</v>
      </c>
      <c r="MU1338" s="1">
        <f t="shared" si="1611"/>
        <v>0.601868327402135</v>
      </c>
      <c r="MV1338" s="1">
        <f t="shared" si="1611"/>
        <v>0</v>
      </c>
      <c r="MW1338" s="1">
        <f t="shared" si="1611"/>
        <v>0</v>
      </c>
      <c r="MX1338" s="1">
        <f t="shared" si="1611"/>
        <v>0.524615384615385</v>
      </c>
      <c r="TB1338" s="1">
        <f t="shared" ref="TB1338:TN1338" si="1612">TB484</f>
        <v>0.725658956428187</v>
      </c>
      <c r="TC1338" s="1">
        <f t="shared" si="1612"/>
        <v>0</v>
      </c>
      <c r="TD1338" s="1">
        <f t="shared" si="1612"/>
        <v>0</v>
      </c>
      <c r="TE1338" s="1">
        <f t="shared" si="1612"/>
        <v>0.729418074550818</v>
      </c>
      <c r="TF1338" s="1">
        <f t="shared" si="1612"/>
        <v>0</v>
      </c>
      <c r="TG1338" s="1">
        <f t="shared" si="1612"/>
        <v>0</v>
      </c>
      <c r="TH1338" s="1">
        <f t="shared" si="1612"/>
        <v>0.678594249201278</v>
      </c>
      <c r="TI1338" s="1">
        <f t="shared" si="1612"/>
        <v>0</v>
      </c>
      <c r="TJ1338" s="1">
        <f t="shared" si="1612"/>
        <v>0</v>
      </c>
      <c r="TK1338" s="1">
        <f t="shared" si="1612"/>
        <v>0.596654275092937</v>
      </c>
      <c r="TL1338" s="1">
        <f t="shared" si="1612"/>
        <v>0</v>
      </c>
      <c r="TM1338" s="1">
        <f t="shared" si="1612"/>
        <v>0</v>
      </c>
      <c r="TN1338" s="1">
        <f t="shared" si="1612"/>
        <v>0.524916943521595</v>
      </c>
    </row>
    <row r="1339" spans="6:534">
      <c r="F1339" s="1">
        <f t="shared" si="1571"/>
        <v>0.719356627842485</v>
      </c>
      <c r="I1339" s="1">
        <f t="shared" si="1572"/>
        <v>0.725277777777778</v>
      </c>
      <c r="L1339" s="1">
        <f t="shared" si="1573"/>
        <v>0.663612565445026</v>
      </c>
      <c r="O1339" s="1">
        <f t="shared" si="1574"/>
        <v>0.576811594202899</v>
      </c>
      <c r="R1339" s="1">
        <f t="shared" si="1575"/>
        <v>0.491228070175439</v>
      </c>
      <c r="FV1339" s="1">
        <f t="shared" si="1576"/>
        <v>0.719816461141382</v>
      </c>
      <c r="FY1339" s="1">
        <f t="shared" si="1577"/>
        <v>0.72385668511506</v>
      </c>
      <c r="GB1339" s="1">
        <f t="shared" si="1578"/>
        <v>0.661933739012847</v>
      </c>
      <c r="GE1339" s="1">
        <f t="shared" si="1579"/>
        <v>0.575077058564509</v>
      </c>
      <c r="GH1339" s="1">
        <f t="shared" si="1580"/>
        <v>0.482598607888631</v>
      </c>
      <c r="ML1339" s="1">
        <f t="shared" ref="ML1339:MX1339" si="1613">ML485</f>
        <v>0.724452554744526</v>
      </c>
      <c r="MM1339" s="1">
        <f t="shared" si="1613"/>
        <v>0</v>
      </c>
      <c r="MN1339" s="1">
        <f t="shared" si="1613"/>
        <v>0</v>
      </c>
      <c r="MO1339" s="1">
        <f t="shared" si="1613"/>
        <v>0.728835300153925</v>
      </c>
      <c r="MP1339" s="1">
        <f t="shared" si="1613"/>
        <v>0</v>
      </c>
      <c r="MQ1339" s="1">
        <f t="shared" si="1613"/>
        <v>0</v>
      </c>
      <c r="MR1339" s="1">
        <f t="shared" si="1613"/>
        <v>0.677201595581467</v>
      </c>
      <c r="MS1339" s="1">
        <f t="shared" si="1613"/>
        <v>0</v>
      </c>
      <c r="MT1339" s="1">
        <f t="shared" si="1613"/>
        <v>0</v>
      </c>
      <c r="MU1339" s="1">
        <f t="shared" si="1613"/>
        <v>0.594300083822297</v>
      </c>
      <c r="MV1339" s="1">
        <f t="shared" si="1613"/>
        <v>0</v>
      </c>
      <c r="MW1339" s="1">
        <f t="shared" si="1613"/>
        <v>0</v>
      </c>
      <c r="MX1339" s="1">
        <f t="shared" si="1613"/>
        <v>0.522137404580153</v>
      </c>
      <c r="TB1339" s="1">
        <f t="shared" ref="TB1339:TN1339" si="1614">TB485</f>
        <v>0.725286437516653</v>
      </c>
      <c r="TC1339" s="1">
        <f t="shared" si="1614"/>
        <v>0</v>
      </c>
      <c r="TD1339" s="1">
        <f t="shared" si="1614"/>
        <v>0</v>
      </c>
      <c r="TE1339" s="1">
        <f t="shared" si="1614"/>
        <v>0.728822589238146</v>
      </c>
      <c r="TF1339" s="1">
        <f t="shared" si="1614"/>
        <v>0</v>
      </c>
      <c r="TG1339" s="1">
        <f t="shared" si="1614"/>
        <v>0</v>
      </c>
      <c r="TH1339" s="1">
        <f t="shared" si="1614"/>
        <v>0.680559974546611</v>
      </c>
      <c r="TI1339" s="1">
        <f t="shared" si="1614"/>
        <v>0</v>
      </c>
      <c r="TJ1339" s="1">
        <f t="shared" si="1614"/>
        <v>0</v>
      </c>
      <c r="TK1339" s="1">
        <f t="shared" si="1614"/>
        <v>0.591393078970719</v>
      </c>
      <c r="TL1339" s="1">
        <f t="shared" si="1614"/>
        <v>0</v>
      </c>
      <c r="TM1339" s="1">
        <f t="shared" si="1614"/>
        <v>0</v>
      </c>
      <c r="TN1339" s="1">
        <f t="shared" si="1614"/>
        <v>0.521885521885522</v>
      </c>
    </row>
    <row r="1340" spans="6:534">
      <c r="F1340" s="1">
        <f t="shared" si="1571"/>
        <v>0.718923418423973</v>
      </c>
      <c r="I1340" s="1">
        <f t="shared" si="1572"/>
        <v>0.726586525020967</v>
      </c>
      <c r="L1340" s="1">
        <f t="shared" si="1573"/>
        <v>0.665256994144437</v>
      </c>
      <c r="O1340" s="1">
        <f t="shared" si="1574"/>
        <v>0.574968500629987</v>
      </c>
      <c r="R1340" s="1">
        <f t="shared" si="1575"/>
        <v>0.488120950323974</v>
      </c>
      <c r="FV1340" s="1">
        <f t="shared" si="1576"/>
        <v>0.720977011494253</v>
      </c>
      <c r="FY1340" s="1">
        <f t="shared" si="1577"/>
        <v>0.726015557476232</v>
      </c>
      <c r="GB1340" s="1">
        <f t="shared" si="1578"/>
        <v>0.662008091210004</v>
      </c>
      <c r="GE1340" s="1">
        <f t="shared" si="1579"/>
        <v>0.587194608256108</v>
      </c>
      <c r="GH1340" s="1">
        <f t="shared" si="1580"/>
        <v>0.48711943793911</v>
      </c>
      <c r="ML1340" s="1">
        <f t="shared" ref="ML1340:MX1340" si="1615">ML486</f>
        <v>0.725124704646889</v>
      </c>
      <c r="MM1340" s="1">
        <f t="shared" si="1615"/>
        <v>0</v>
      </c>
      <c r="MN1340" s="1">
        <f t="shared" si="1615"/>
        <v>0</v>
      </c>
      <c r="MO1340" s="1">
        <f t="shared" si="1615"/>
        <v>0.729785585120124</v>
      </c>
      <c r="MP1340" s="1">
        <f t="shared" si="1615"/>
        <v>0</v>
      </c>
      <c r="MQ1340" s="1">
        <f t="shared" si="1615"/>
        <v>0</v>
      </c>
      <c r="MR1340" s="1">
        <f t="shared" si="1615"/>
        <v>0.679443585780525</v>
      </c>
      <c r="MS1340" s="1">
        <f t="shared" si="1615"/>
        <v>0</v>
      </c>
      <c r="MT1340" s="1">
        <f t="shared" si="1615"/>
        <v>0</v>
      </c>
      <c r="MU1340" s="1">
        <f t="shared" si="1615"/>
        <v>0.595811051693405</v>
      </c>
      <c r="MV1340" s="1">
        <f t="shared" si="1615"/>
        <v>0</v>
      </c>
      <c r="MW1340" s="1">
        <f t="shared" si="1615"/>
        <v>0</v>
      </c>
      <c r="MX1340" s="1">
        <f t="shared" si="1615"/>
        <v>0.524812030075188</v>
      </c>
      <c r="TB1340" s="1">
        <f t="shared" ref="TB1340:TN1340" si="1616">TB486</f>
        <v>0.727051177904143</v>
      </c>
      <c r="TC1340" s="1">
        <f t="shared" si="1616"/>
        <v>0</v>
      </c>
      <c r="TD1340" s="1">
        <f t="shared" si="1616"/>
        <v>0</v>
      </c>
      <c r="TE1340" s="1">
        <f t="shared" si="1616"/>
        <v>0.727297008547009</v>
      </c>
      <c r="TF1340" s="1">
        <f t="shared" si="1616"/>
        <v>0</v>
      </c>
      <c r="TG1340" s="1">
        <f t="shared" si="1616"/>
        <v>0</v>
      </c>
      <c r="TH1340" s="1">
        <f t="shared" si="1616"/>
        <v>0.678560050971647</v>
      </c>
      <c r="TI1340" s="1">
        <f t="shared" si="1616"/>
        <v>0</v>
      </c>
      <c r="TJ1340" s="1">
        <f t="shared" si="1616"/>
        <v>0</v>
      </c>
      <c r="TK1340" s="1">
        <f t="shared" si="1616"/>
        <v>0.595080416272469</v>
      </c>
      <c r="TL1340" s="1">
        <f t="shared" si="1616"/>
        <v>0</v>
      </c>
      <c r="TM1340" s="1">
        <f t="shared" si="1616"/>
        <v>0</v>
      </c>
      <c r="TN1340" s="1">
        <f t="shared" si="1616"/>
        <v>0.527597402597403</v>
      </c>
    </row>
    <row r="1341" spans="6:534">
      <c r="F1341" s="1">
        <f t="shared" si="1571"/>
        <v>0.717367256637168</v>
      </c>
      <c r="I1341" s="1">
        <f t="shared" si="1572"/>
        <v>0.726380712082983</v>
      </c>
      <c r="L1341" s="1">
        <f t="shared" si="1573"/>
        <v>0.660672660672661</v>
      </c>
      <c r="O1341" s="1">
        <f t="shared" si="1574"/>
        <v>0.59297153024911</v>
      </c>
      <c r="R1341" s="1">
        <f t="shared" si="1575"/>
        <v>0.462686567164179</v>
      </c>
      <c r="FV1341" s="1">
        <f t="shared" si="1576"/>
        <v>0.71786022433132</v>
      </c>
      <c r="FY1341" s="1">
        <f t="shared" si="1577"/>
        <v>0.723820483314154</v>
      </c>
      <c r="GB1341" s="1">
        <f t="shared" si="1578"/>
        <v>0.663201663201663</v>
      </c>
      <c r="GE1341" s="1">
        <f t="shared" si="1579"/>
        <v>0.592896174863388</v>
      </c>
      <c r="GH1341" s="1">
        <f t="shared" si="1580"/>
        <v>0.463291139240506</v>
      </c>
      <c r="ML1341" s="1">
        <f t="shared" ref="ML1341:MX1341" si="1617">ML487</f>
        <v>0.726290832455216</v>
      </c>
      <c r="MM1341" s="1">
        <f t="shared" si="1617"/>
        <v>0</v>
      </c>
      <c r="MN1341" s="1">
        <f t="shared" si="1617"/>
        <v>0</v>
      </c>
      <c r="MO1341" s="1">
        <f t="shared" si="1617"/>
        <v>0.729772191673213</v>
      </c>
      <c r="MP1341" s="1">
        <f t="shared" si="1617"/>
        <v>0</v>
      </c>
      <c r="MQ1341" s="1">
        <f t="shared" si="1617"/>
        <v>0</v>
      </c>
      <c r="MR1341" s="1">
        <f t="shared" si="1617"/>
        <v>0.676744934062399</v>
      </c>
      <c r="MS1341" s="1">
        <f t="shared" si="1617"/>
        <v>0</v>
      </c>
      <c r="MT1341" s="1">
        <f t="shared" si="1617"/>
        <v>0</v>
      </c>
      <c r="MU1341" s="1">
        <f t="shared" si="1617"/>
        <v>0.597837837837838</v>
      </c>
      <c r="MV1341" s="1">
        <f t="shared" si="1617"/>
        <v>0</v>
      </c>
      <c r="MW1341" s="1">
        <f t="shared" si="1617"/>
        <v>0</v>
      </c>
      <c r="MX1341" s="1">
        <f t="shared" si="1617"/>
        <v>0.525316455696203</v>
      </c>
      <c r="TB1341" s="1">
        <f t="shared" ref="TB1341:TN1341" si="1618">TB487</f>
        <v>0.72554347826087</v>
      </c>
      <c r="TC1341" s="1">
        <f t="shared" si="1618"/>
        <v>0</v>
      </c>
      <c r="TD1341" s="1">
        <f t="shared" si="1618"/>
        <v>0</v>
      </c>
      <c r="TE1341" s="1">
        <f t="shared" si="1618"/>
        <v>0.728421618714708</v>
      </c>
      <c r="TF1341" s="1">
        <f t="shared" si="1618"/>
        <v>0</v>
      </c>
      <c r="TG1341" s="1">
        <f t="shared" si="1618"/>
        <v>0</v>
      </c>
      <c r="TH1341" s="1">
        <f t="shared" si="1618"/>
        <v>0.679220350181698</v>
      </c>
      <c r="TI1341" s="1">
        <f t="shared" si="1618"/>
        <v>0</v>
      </c>
      <c r="TJ1341" s="1">
        <f t="shared" si="1618"/>
        <v>0</v>
      </c>
      <c r="TK1341" s="1">
        <f t="shared" si="1618"/>
        <v>0.593715545755237</v>
      </c>
      <c r="TL1341" s="1">
        <f t="shared" si="1618"/>
        <v>0</v>
      </c>
      <c r="TM1341" s="1">
        <f t="shared" si="1618"/>
        <v>0</v>
      </c>
      <c r="TN1341" s="1">
        <f t="shared" si="1618"/>
        <v>0.528145695364238</v>
      </c>
    </row>
    <row r="1342" spans="6:534">
      <c r="F1342" s="1">
        <f t="shared" si="1571"/>
        <v>0.717934782608696</v>
      </c>
      <c r="I1342" s="1">
        <f t="shared" si="1572"/>
        <v>0.727398015435502</v>
      </c>
      <c r="L1342" s="1">
        <f t="shared" si="1573"/>
        <v>0.665040650406504</v>
      </c>
      <c r="O1342" s="1">
        <f t="shared" si="1574"/>
        <v>0.586727688787185</v>
      </c>
      <c r="R1342" s="1">
        <f t="shared" si="1575"/>
        <v>0.46900269541779</v>
      </c>
      <c r="FV1342" s="1">
        <f t="shared" si="1576"/>
        <v>0.718297625940938</v>
      </c>
      <c r="FY1342" s="1">
        <f t="shared" si="1577"/>
        <v>0.725234175418677</v>
      </c>
      <c r="GB1342" s="1">
        <f t="shared" si="1578"/>
        <v>0.666105121293801</v>
      </c>
      <c r="GE1342" s="1">
        <f t="shared" si="1579"/>
        <v>0.591244466305952</v>
      </c>
      <c r="GH1342" s="1">
        <f t="shared" si="1580"/>
        <v>0.462765957446808</v>
      </c>
      <c r="ML1342" s="1">
        <f t="shared" ref="ML1342:MX1342" si="1619">ML488</f>
        <v>0.725417439703154</v>
      </c>
      <c r="MM1342" s="1">
        <f t="shared" si="1619"/>
        <v>0</v>
      </c>
      <c r="MN1342" s="1">
        <f t="shared" si="1619"/>
        <v>0</v>
      </c>
      <c r="MO1342" s="1">
        <f t="shared" si="1619"/>
        <v>0.729506077062322</v>
      </c>
      <c r="MP1342" s="1">
        <f t="shared" si="1619"/>
        <v>0</v>
      </c>
      <c r="MQ1342" s="1">
        <f t="shared" si="1619"/>
        <v>0</v>
      </c>
      <c r="MR1342" s="1">
        <f t="shared" si="1619"/>
        <v>0.673495518565941</v>
      </c>
      <c r="MS1342" s="1">
        <f t="shared" si="1619"/>
        <v>0</v>
      </c>
      <c r="MT1342" s="1">
        <f t="shared" si="1619"/>
        <v>0</v>
      </c>
      <c r="MU1342" s="1">
        <f t="shared" si="1619"/>
        <v>0.588866189989785</v>
      </c>
      <c r="MV1342" s="1">
        <f t="shared" si="1619"/>
        <v>0</v>
      </c>
      <c r="MW1342" s="1">
        <f t="shared" si="1619"/>
        <v>0</v>
      </c>
      <c r="MX1342" s="1">
        <f t="shared" si="1619"/>
        <v>0.528052805280528</v>
      </c>
      <c r="TB1342" s="1">
        <f t="shared" ref="TB1342:TN1342" si="1620">TB488</f>
        <v>0.726549643444871</v>
      </c>
      <c r="TC1342" s="1">
        <f t="shared" si="1620"/>
        <v>0</v>
      </c>
      <c r="TD1342" s="1">
        <f t="shared" si="1620"/>
        <v>0</v>
      </c>
      <c r="TE1342" s="1">
        <f t="shared" si="1620"/>
        <v>0.727321237993596</v>
      </c>
      <c r="TF1342" s="1">
        <f t="shared" si="1620"/>
        <v>0</v>
      </c>
      <c r="TG1342" s="1">
        <f t="shared" si="1620"/>
        <v>0</v>
      </c>
      <c r="TH1342" s="1">
        <f t="shared" si="1620"/>
        <v>0.676716917922948</v>
      </c>
      <c r="TI1342" s="1">
        <f t="shared" si="1620"/>
        <v>0</v>
      </c>
      <c r="TJ1342" s="1">
        <f t="shared" si="1620"/>
        <v>0</v>
      </c>
      <c r="TK1342" s="1">
        <f t="shared" si="1620"/>
        <v>0.597652081109925</v>
      </c>
      <c r="TL1342" s="1">
        <f t="shared" si="1620"/>
        <v>0</v>
      </c>
      <c r="TM1342" s="1">
        <f t="shared" si="1620"/>
        <v>0</v>
      </c>
      <c r="TN1342" s="1">
        <f t="shared" si="1620"/>
        <v>0.528695652173913</v>
      </c>
    </row>
    <row r="1343" spans="6:534">
      <c r="F1343" s="1">
        <f t="shared" si="1571"/>
        <v>0.717284623773173</v>
      </c>
      <c r="I1343" s="1">
        <f t="shared" si="1572"/>
        <v>0.724402964589624</v>
      </c>
      <c r="L1343" s="1">
        <f t="shared" si="1573"/>
        <v>0.666779891304348</v>
      </c>
      <c r="O1343" s="1">
        <f t="shared" si="1574"/>
        <v>0.589698821475338</v>
      </c>
      <c r="R1343" s="1">
        <f t="shared" si="1575"/>
        <v>0.466292134831461</v>
      </c>
      <c r="FV1343" s="1">
        <f t="shared" si="1576"/>
        <v>0.717441193344808</v>
      </c>
      <c r="FY1343" s="1">
        <f t="shared" si="1577"/>
        <v>0.72284003421728</v>
      </c>
      <c r="GB1343" s="1">
        <f t="shared" si="1578"/>
        <v>0.665733286664333</v>
      </c>
      <c r="GE1343" s="1">
        <f t="shared" si="1579"/>
        <v>0.592985694508537</v>
      </c>
      <c r="GH1343" s="1">
        <f t="shared" si="1580"/>
        <v>0.466487935656836</v>
      </c>
      <c r="ML1343" s="1">
        <f t="shared" ref="ML1343:MX1343" si="1621">ML489</f>
        <v>0.7243947858473</v>
      </c>
      <c r="MM1343" s="1">
        <f t="shared" si="1621"/>
        <v>0</v>
      </c>
      <c r="MN1343" s="1">
        <f t="shared" si="1621"/>
        <v>0</v>
      </c>
      <c r="MO1343" s="1">
        <f t="shared" si="1621"/>
        <v>0.728708257830702</v>
      </c>
      <c r="MP1343" s="1">
        <f t="shared" si="1621"/>
        <v>0</v>
      </c>
      <c r="MQ1343" s="1">
        <f t="shared" si="1621"/>
        <v>0</v>
      </c>
      <c r="MR1343" s="1">
        <f t="shared" si="1621"/>
        <v>0.677635782747604</v>
      </c>
      <c r="MS1343" s="1">
        <f t="shared" si="1621"/>
        <v>0</v>
      </c>
      <c r="MT1343" s="1">
        <f t="shared" si="1621"/>
        <v>0</v>
      </c>
      <c r="MU1343" s="1">
        <f t="shared" si="1621"/>
        <v>0.593833067517278</v>
      </c>
      <c r="MV1343" s="1">
        <f t="shared" si="1621"/>
        <v>0</v>
      </c>
      <c r="MW1343" s="1">
        <f t="shared" si="1621"/>
        <v>0</v>
      </c>
      <c r="MX1343" s="1">
        <f t="shared" si="1621"/>
        <v>0.534959349593496</v>
      </c>
      <c r="TB1343" s="1">
        <f t="shared" ref="TB1343:TN1343" si="1622">TB489</f>
        <v>0.725767037740972</v>
      </c>
      <c r="TC1343" s="1">
        <f t="shared" si="1622"/>
        <v>0</v>
      </c>
      <c r="TD1343" s="1">
        <f t="shared" si="1622"/>
        <v>0</v>
      </c>
      <c r="TE1343" s="1">
        <f t="shared" si="1622"/>
        <v>0.729094309377505</v>
      </c>
      <c r="TF1343" s="1">
        <f t="shared" si="1622"/>
        <v>0</v>
      </c>
      <c r="TG1343" s="1">
        <f t="shared" si="1622"/>
        <v>0</v>
      </c>
      <c r="TH1343" s="1">
        <f t="shared" si="1622"/>
        <v>0.675540765391015</v>
      </c>
      <c r="TI1343" s="1">
        <f t="shared" si="1622"/>
        <v>0</v>
      </c>
      <c r="TJ1343" s="1">
        <f t="shared" si="1622"/>
        <v>0</v>
      </c>
      <c r="TK1343" s="1">
        <f t="shared" si="1622"/>
        <v>0.596471885336273</v>
      </c>
      <c r="TL1343" s="1">
        <f t="shared" si="1622"/>
        <v>0</v>
      </c>
      <c r="TM1343" s="1">
        <f t="shared" si="1622"/>
        <v>0</v>
      </c>
      <c r="TN1343" s="1">
        <f t="shared" si="1622"/>
        <v>0.52891156462585</v>
      </c>
    </row>
    <row r="1344" spans="6:534">
      <c r="F1344" s="1">
        <f t="shared" si="1571"/>
        <v>0.729955601984852</v>
      </c>
      <c r="I1344" s="1">
        <f t="shared" si="1572"/>
        <v>0.732331223628692</v>
      </c>
      <c r="L1344" s="1">
        <f t="shared" si="1573"/>
        <v>0.686515437933207</v>
      </c>
      <c r="O1344" s="1">
        <f t="shared" si="1574"/>
        <v>0.557422969187675</v>
      </c>
      <c r="R1344" s="1">
        <f t="shared" si="1575"/>
        <v>0.409785932721713</v>
      </c>
      <c r="FV1344" s="1">
        <f t="shared" si="1576"/>
        <v>0.731604023292747</v>
      </c>
      <c r="FY1344" s="1">
        <f t="shared" si="1577"/>
        <v>0.732770362299101</v>
      </c>
      <c r="GB1344" s="1">
        <f t="shared" si="1578"/>
        <v>0.6875</v>
      </c>
      <c r="GE1344" s="1">
        <f t="shared" si="1579"/>
        <v>0.551176470588235</v>
      </c>
      <c r="GH1344" s="1">
        <f t="shared" si="1580"/>
        <v>0.402941176470588</v>
      </c>
      <c r="ML1344" s="1">
        <f t="shared" ref="ML1344:MX1344" si="1623">ML490</f>
        <v>0.731613891726251</v>
      </c>
      <c r="MM1344" s="1">
        <f t="shared" si="1623"/>
        <v>0</v>
      </c>
      <c r="MN1344" s="1">
        <f t="shared" si="1623"/>
        <v>0</v>
      </c>
      <c r="MO1344" s="1">
        <f t="shared" si="1623"/>
        <v>0.73475989052003</v>
      </c>
      <c r="MP1344" s="1">
        <f t="shared" si="1623"/>
        <v>0</v>
      </c>
      <c r="MQ1344" s="1">
        <f t="shared" si="1623"/>
        <v>0</v>
      </c>
      <c r="MR1344" s="1">
        <f t="shared" si="1623"/>
        <v>0.691037014377485</v>
      </c>
      <c r="MS1344" s="1">
        <f t="shared" si="1623"/>
        <v>0</v>
      </c>
      <c r="MT1344" s="1">
        <f t="shared" si="1623"/>
        <v>0</v>
      </c>
      <c r="MU1344" s="1">
        <f t="shared" si="1623"/>
        <v>0.588386433710175</v>
      </c>
      <c r="MV1344" s="1">
        <f t="shared" si="1623"/>
        <v>0</v>
      </c>
      <c r="MW1344" s="1">
        <f t="shared" si="1623"/>
        <v>0</v>
      </c>
      <c r="MX1344" s="1">
        <f t="shared" si="1623"/>
        <v>0.433874709976798</v>
      </c>
      <c r="TB1344" s="1">
        <f t="shared" ref="TB1344:TN1344" si="1624">TB490</f>
        <v>0.731948051948052</v>
      </c>
      <c r="TC1344" s="1">
        <f t="shared" si="1624"/>
        <v>0</v>
      </c>
      <c r="TD1344" s="1">
        <f t="shared" si="1624"/>
        <v>0</v>
      </c>
      <c r="TE1344" s="1">
        <f t="shared" si="1624"/>
        <v>0.733982573039467</v>
      </c>
      <c r="TF1344" s="1">
        <f t="shared" si="1624"/>
        <v>0</v>
      </c>
      <c r="TG1344" s="1">
        <f t="shared" si="1624"/>
        <v>0</v>
      </c>
      <c r="TH1344" s="1">
        <f t="shared" si="1624"/>
        <v>0.688581314878893</v>
      </c>
      <c r="TI1344" s="1">
        <f t="shared" si="1624"/>
        <v>0</v>
      </c>
      <c r="TJ1344" s="1">
        <f t="shared" si="1624"/>
        <v>0</v>
      </c>
      <c r="TK1344" s="1">
        <f t="shared" si="1624"/>
        <v>0.584945112388918</v>
      </c>
      <c r="TL1344" s="1">
        <f t="shared" si="1624"/>
        <v>0</v>
      </c>
      <c r="TM1344" s="1">
        <f t="shared" si="1624"/>
        <v>0</v>
      </c>
      <c r="TN1344" s="1">
        <f t="shared" si="1624"/>
        <v>0.434090909090909</v>
      </c>
    </row>
    <row r="1345" spans="6:534">
      <c r="F1345" s="1">
        <f t="shared" si="1571"/>
        <v>0.73077975376197</v>
      </c>
      <c r="I1345" s="1">
        <f t="shared" si="1572"/>
        <v>0.731624378760136</v>
      </c>
      <c r="L1345" s="1">
        <f t="shared" si="1573"/>
        <v>0.685555897751771</v>
      </c>
      <c r="O1345" s="1">
        <f t="shared" si="1574"/>
        <v>0.558387670420865</v>
      </c>
      <c r="R1345" s="1">
        <f t="shared" si="1575"/>
        <v>0.406832298136646</v>
      </c>
      <c r="FV1345" s="1">
        <f t="shared" si="1576"/>
        <v>0.728826933193056</v>
      </c>
      <c r="FY1345" s="1">
        <f t="shared" si="1577"/>
        <v>0.731206057328286</v>
      </c>
      <c r="GB1345" s="1">
        <f t="shared" si="1578"/>
        <v>0.68346709470305</v>
      </c>
      <c r="GE1345" s="1">
        <f t="shared" si="1579"/>
        <v>0.554881746513038</v>
      </c>
      <c r="GH1345" s="1">
        <f t="shared" si="1580"/>
        <v>0.408955223880597</v>
      </c>
      <c r="ML1345" s="1">
        <f t="shared" ref="ML1345:MX1345" si="1625">ML491</f>
        <v>0.731412400308721</v>
      </c>
      <c r="MM1345" s="1">
        <f t="shared" si="1625"/>
        <v>0</v>
      </c>
      <c r="MN1345" s="1">
        <f t="shared" si="1625"/>
        <v>0</v>
      </c>
      <c r="MO1345" s="1">
        <f t="shared" si="1625"/>
        <v>0.733020498888615</v>
      </c>
      <c r="MP1345" s="1">
        <f t="shared" si="1625"/>
        <v>0</v>
      </c>
      <c r="MQ1345" s="1">
        <f t="shared" si="1625"/>
        <v>0</v>
      </c>
      <c r="MR1345" s="1">
        <f t="shared" si="1625"/>
        <v>0.688473520249221</v>
      </c>
      <c r="MS1345" s="1">
        <f t="shared" si="1625"/>
        <v>0</v>
      </c>
      <c r="MT1345" s="1">
        <f t="shared" si="1625"/>
        <v>0</v>
      </c>
      <c r="MU1345" s="1">
        <f t="shared" si="1625"/>
        <v>0.5850622406639</v>
      </c>
      <c r="MV1345" s="1">
        <f t="shared" si="1625"/>
        <v>0</v>
      </c>
      <c r="MW1345" s="1">
        <f t="shared" si="1625"/>
        <v>0</v>
      </c>
      <c r="MX1345" s="1">
        <f t="shared" si="1625"/>
        <v>0.436781609195402</v>
      </c>
      <c r="TB1345" s="1">
        <f t="shared" ref="TB1345:TN1345" si="1626">TB491</f>
        <v>0.730363732208751</v>
      </c>
      <c r="TC1345" s="1">
        <f t="shared" si="1626"/>
        <v>0</v>
      </c>
      <c r="TD1345" s="1">
        <f t="shared" si="1626"/>
        <v>0</v>
      </c>
      <c r="TE1345" s="1">
        <f t="shared" si="1626"/>
        <v>0.733624454148472</v>
      </c>
      <c r="TF1345" s="1">
        <f t="shared" si="1626"/>
        <v>0</v>
      </c>
      <c r="TG1345" s="1">
        <f t="shared" si="1626"/>
        <v>0</v>
      </c>
      <c r="TH1345" s="1">
        <f t="shared" si="1626"/>
        <v>0.690415335463259</v>
      </c>
      <c r="TI1345" s="1">
        <f t="shared" si="1626"/>
        <v>0</v>
      </c>
      <c r="TJ1345" s="1">
        <f t="shared" si="1626"/>
        <v>0</v>
      </c>
      <c r="TK1345" s="1">
        <f t="shared" si="1626"/>
        <v>0.582677165354331</v>
      </c>
      <c r="TL1345" s="1">
        <f t="shared" si="1626"/>
        <v>0</v>
      </c>
      <c r="TM1345" s="1">
        <f t="shared" si="1626"/>
        <v>0</v>
      </c>
      <c r="TN1345" s="1">
        <f t="shared" si="1626"/>
        <v>0.4375</v>
      </c>
    </row>
    <row r="1346" spans="6:534">
      <c r="F1346" s="1">
        <f t="shared" si="1571"/>
        <v>0.728511530398323</v>
      </c>
      <c r="I1346" s="1">
        <f t="shared" si="1572"/>
        <v>0.731874505668336</v>
      </c>
      <c r="L1346" s="1">
        <f t="shared" si="1573"/>
        <v>0.682473566164691</v>
      </c>
      <c r="O1346" s="1">
        <f t="shared" si="1574"/>
        <v>0.544426494345719</v>
      </c>
      <c r="R1346" s="1">
        <f t="shared" si="1575"/>
        <v>0.404458598726115</v>
      </c>
      <c r="FV1346" s="1">
        <f t="shared" si="1576"/>
        <v>0.729614873837982</v>
      </c>
      <c r="FY1346" s="1">
        <f t="shared" si="1577"/>
        <v>0.730995717344754</v>
      </c>
      <c r="GB1346" s="1">
        <f t="shared" si="1578"/>
        <v>0.684210526315789</v>
      </c>
      <c r="GE1346" s="1">
        <f t="shared" si="1579"/>
        <v>0.557614360162131</v>
      </c>
      <c r="GH1346" s="1">
        <f t="shared" si="1580"/>
        <v>0.402402402402402</v>
      </c>
      <c r="ML1346" s="1">
        <f t="shared" ref="ML1346:MX1346" si="1627">ML492</f>
        <v>0.730868002054443</v>
      </c>
      <c r="MM1346" s="1">
        <f t="shared" si="1627"/>
        <v>0</v>
      </c>
      <c r="MN1346" s="1">
        <f t="shared" si="1627"/>
        <v>0</v>
      </c>
      <c r="MO1346" s="1">
        <f t="shared" si="1627"/>
        <v>0.735055350553506</v>
      </c>
      <c r="MP1346" s="1">
        <f t="shared" si="1627"/>
        <v>0</v>
      </c>
      <c r="MQ1346" s="1">
        <f t="shared" si="1627"/>
        <v>0</v>
      </c>
      <c r="MR1346" s="1">
        <f t="shared" si="1627"/>
        <v>0.688056493705864</v>
      </c>
      <c r="MS1346" s="1">
        <f t="shared" si="1627"/>
        <v>0</v>
      </c>
      <c r="MT1346" s="1">
        <f t="shared" si="1627"/>
        <v>0</v>
      </c>
      <c r="MU1346" s="1">
        <f t="shared" si="1627"/>
        <v>0.584673097534834</v>
      </c>
      <c r="MV1346" s="1">
        <f t="shared" si="1627"/>
        <v>0</v>
      </c>
      <c r="MW1346" s="1">
        <f t="shared" si="1627"/>
        <v>0</v>
      </c>
      <c r="MX1346" s="1">
        <f t="shared" si="1627"/>
        <v>0.437352245862884</v>
      </c>
      <c r="TB1346" s="1">
        <f t="shared" ref="TB1346:TN1346" si="1628">TB492</f>
        <v>0.730910041841004</v>
      </c>
      <c r="TC1346" s="1">
        <f t="shared" si="1628"/>
        <v>0</v>
      </c>
      <c r="TD1346" s="1">
        <f t="shared" si="1628"/>
        <v>0</v>
      </c>
      <c r="TE1346" s="1">
        <f t="shared" si="1628"/>
        <v>0.733129615482557</v>
      </c>
      <c r="TF1346" s="1">
        <f t="shared" si="1628"/>
        <v>0</v>
      </c>
      <c r="TG1346" s="1">
        <f t="shared" si="1628"/>
        <v>0</v>
      </c>
      <c r="TH1346" s="1">
        <f t="shared" si="1628"/>
        <v>0.686557587423805</v>
      </c>
      <c r="TI1346" s="1">
        <f t="shared" si="1628"/>
        <v>0</v>
      </c>
      <c r="TJ1346" s="1">
        <f t="shared" si="1628"/>
        <v>0</v>
      </c>
      <c r="TK1346" s="1">
        <f t="shared" si="1628"/>
        <v>0.578865174388339</v>
      </c>
      <c r="TL1346" s="1">
        <f t="shared" si="1628"/>
        <v>0</v>
      </c>
      <c r="TM1346" s="1">
        <f t="shared" si="1628"/>
        <v>0</v>
      </c>
      <c r="TN1346" s="1">
        <f t="shared" si="1628"/>
        <v>0.438752783964365</v>
      </c>
    </row>
    <row r="1347" spans="6:534">
      <c r="F1347" s="1">
        <f t="shared" si="1571"/>
        <v>0.719457013574661</v>
      </c>
      <c r="I1347" s="1">
        <f t="shared" si="1572"/>
        <v>0.725693471560661</v>
      </c>
      <c r="L1347" s="1">
        <f t="shared" si="1573"/>
        <v>0.66644407345576</v>
      </c>
      <c r="O1347" s="1">
        <f t="shared" si="1574"/>
        <v>0.584701815038894</v>
      </c>
      <c r="R1347" s="1">
        <f t="shared" si="1575"/>
        <v>0.491596638655462</v>
      </c>
      <c r="FV1347" s="1">
        <f t="shared" si="1576"/>
        <v>0.718768328445748</v>
      </c>
      <c r="FY1347" s="1">
        <f t="shared" si="1577"/>
        <v>0.726711724948575</v>
      </c>
      <c r="GB1347" s="1">
        <f t="shared" si="1578"/>
        <v>0.6668960770819</v>
      </c>
      <c r="GE1347" s="1">
        <f t="shared" si="1579"/>
        <v>0.589123867069486</v>
      </c>
      <c r="GH1347" s="1">
        <f t="shared" si="1580"/>
        <v>0.493333333333333</v>
      </c>
      <c r="ML1347" s="1">
        <f t="shared" ref="ML1347:MX1347" si="1629">ML493</f>
        <v>0.728033472803347</v>
      </c>
      <c r="MM1347" s="1">
        <f t="shared" si="1629"/>
        <v>0</v>
      </c>
      <c r="MN1347" s="1">
        <f t="shared" si="1629"/>
        <v>0</v>
      </c>
      <c r="MO1347" s="1">
        <f t="shared" si="1629"/>
        <v>0.7288842544317</v>
      </c>
      <c r="MP1347" s="1">
        <f t="shared" si="1629"/>
        <v>0</v>
      </c>
      <c r="MQ1347" s="1">
        <f t="shared" si="1629"/>
        <v>0</v>
      </c>
      <c r="MR1347" s="1">
        <f t="shared" si="1629"/>
        <v>0.672871528837351</v>
      </c>
      <c r="MS1347" s="1">
        <f t="shared" si="1629"/>
        <v>0</v>
      </c>
      <c r="MT1347" s="1">
        <f t="shared" si="1629"/>
        <v>0</v>
      </c>
      <c r="MU1347" s="1">
        <f t="shared" si="1629"/>
        <v>0.593492407809111</v>
      </c>
      <c r="MV1347" s="1">
        <f t="shared" si="1629"/>
        <v>0</v>
      </c>
      <c r="MW1347" s="1">
        <f t="shared" si="1629"/>
        <v>0</v>
      </c>
      <c r="MX1347" s="1">
        <f t="shared" si="1629"/>
        <v>0.516666666666667</v>
      </c>
      <c r="TB1347" s="1">
        <f t="shared" ref="TB1347:TN1347" si="1630">TB493</f>
        <v>0.725098554533508</v>
      </c>
      <c r="TC1347" s="1">
        <f t="shared" si="1630"/>
        <v>0</v>
      </c>
      <c r="TD1347" s="1">
        <f t="shared" si="1630"/>
        <v>0</v>
      </c>
      <c r="TE1347" s="1">
        <f t="shared" si="1630"/>
        <v>0.728515111695138</v>
      </c>
      <c r="TF1347" s="1">
        <f t="shared" si="1630"/>
        <v>0</v>
      </c>
      <c r="TG1347" s="1">
        <f t="shared" si="1630"/>
        <v>0</v>
      </c>
      <c r="TH1347" s="1">
        <f t="shared" si="1630"/>
        <v>0.675609004008634</v>
      </c>
      <c r="TI1347" s="1">
        <f t="shared" si="1630"/>
        <v>0</v>
      </c>
      <c r="TJ1347" s="1">
        <f t="shared" si="1630"/>
        <v>0</v>
      </c>
      <c r="TK1347" s="1">
        <f t="shared" si="1630"/>
        <v>0.596259124087591</v>
      </c>
      <c r="TL1347" s="1">
        <f t="shared" si="1630"/>
        <v>0</v>
      </c>
      <c r="TM1347" s="1">
        <f t="shared" si="1630"/>
        <v>0</v>
      </c>
      <c r="TN1347" s="1">
        <f t="shared" si="1630"/>
        <v>0.526555386949924</v>
      </c>
    </row>
    <row r="1348" spans="6:534">
      <c r="F1348" s="1">
        <f t="shared" si="1571"/>
        <v>0.717337031900139</v>
      </c>
      <c r="I1348" s="1">
        <f t="shared" si="1572"/>
        <v>0.726375176304655</v>
      </c>
      <c r="L1348" s="1">
        <f t="shared" si="1573"/>
        <v>0.661774516344229</v>
      </c>
      <c r="O1348" s="1">
        <f t="shared" si="1574"/>
        <v>0.585889570552147</v>
      </c>
      <c r="R1348" s="1">
        <f t="shared" si="1575"/>
        <v>0.488789237668161</v>
      </c>
      <c r="FV1348" s="1">
        <f t="shared" si="1576"/>
        <v>0.718134414831982</v>
      </c>
      <c r="FY1348" s="1">
        <f t="shared" si="1577"/>
        <v>0.725563909774436</v>
      </c>
      <c r="GB1348" s="1">
        <f t="shared" si="1578"/>
        <v>0.663490983327663</v>
      </c>
      <c r="GE1348" s="1">
        <f t="shared" si="1579"/>
        <v>0.586529884032114</v>
      </c>
      <c r="GH1348" s="1">
        <f t="shared" si="1580"/>
        <v>0.485193621867882</v>
      </c>
      <c r="ML1348" s="1">
        <f t="shared" ref="ML1348:MX1348" si="1631">ML494</f>
        <v>0.726128016789087</v>
      </c>
      <c r="MM1348" s="1">
        <f t="shared" si="1631"/>
        <v>0</v>
      </c>
      <c r="MN1348" s="1">
        <f t="shared" si="1631"/>
        <v>0</v>
      </c>
      <c r="MO1348" s="1">
        <f t="shared" si="1631"/>
        <v>0.729680125852124</v>
      </c>
      <c r="MP1348" s="1">
        <f t="shared" si="1631"/>
        <v>0</v>
      </c>
      <c r="MQ1348" s="1">
        <f t="shared" si="1631"/>
        <v>0</v>
      </c>
      <c r="MR1348" s="1">
        <f t="shared" si="1631"/>
        <v>0.675092478421702</v>
      </c>
      <c r="MS1348" s="1">
        <f t="shared" si="1631"/>
        <v>0</v>
      </c>
      <c r="MT1348" s="1">
        <f t="shared" si="1631"/>
        <v>0</v>
      </c>
      <c r="MU1348" s="1">
        <f t="shared" si="1631"/>
        <v>0.598517872711421</v>
      </c>
      <c r="MV1348" s="1">
        <f t="shared" si="1631"/>
        <v>0</v>
      </c>
      <c r="MW1348" s="1">
        <f t="shared" si="1631"/>
        <v>0</v>
      </c>
      <c r="MX1348" s="1">
        <f t="shared" si="1631"/>
        <v>0.521481481481481</v>
      </c>
      <c r="TB1348" s="1">
        <f t="shared" ref="TB1348:TN1348" si="1632">TB494</f>
        <v>0.726139978791092</v>
      </c>
      <c r="TC1348" s="1">
        <f t="shared" si="1632"/>
        <v>0</v>
      </c>
      <c r="TD1348" s="1">
        <f t="shared" si="1632"/>
        <v>0</v>
      </c>
      <c r="TE1348" s="1">
        <f t="shared" si="1632"/>
        <v>0.729680602440924</v>
      </c>
      <c r="TF1348" s="1">
        <f t="shared" si="1632"/>
        <v>0</v>
      </c>
      <c r="TG1348" s="1">
        <f t="shared" si="1632"/>
        <v>0</v>
      </c>
      <c r="TH1348" s="1">
        <f t="shared" si="1632"/>
        <v>0.67359413202934</v>
      </c>
      <c r="TI1348" s="1">
        <f t="shared" si="1632"/>
        <v>0</v>
      </c>
      <c r="TJ1348" s="1">
        <f t="shared" si="1632"/>
        <v>0</v>
      </c>
      <c r="TK1348" s="1">
        <f t="shared" si="1632"/>
        <v>0.591818181818182</v>
      </c>
      <c r="TL1348" s="1">
        <f t="shared" si="1632"/>
        <v>0</v>
      </c>
      <c r="TM1348" s="1">
        <f t="shared" si="1632"/>
        <v>0</v>
      </c>
      <c r="TN1348" s="1">
        <f t="shared" si="1632"/>
        <v>0.523099850968703</v>
      </c>
    </row>
    <row r="1349" spans="6:534">
      <c r="F1349" s="1">
        <f t="shared" si="1571"/>
        <v>0.714804469273743</v>
      </c>
      <c r="I1349" s="1">
        <f t="shared" si="1572"/>
        <v>0.723254504504504</v>
      </c>
      <c r="L1349" s="1">
        <f t="shared" si="1573"/>
        <v>0.662249283667622</v>
      </c>
      <c r="O1349" s="1">
        <f t="shared" si="1574"/>
        <v>0.587197373820271</v>
      </c>
      <c r="R1349" s="1">
        <f t="shared" si="1575"/>
        <v>0.486301369863014</v>
      </c>
      <c r="FV1349" s="1">
        <f t="shared" si="1576"/>
        <v>0.719003476245655</v>
      </c>
      <c r="FY1349" s="1">
        <f t="shared" si="1577"/>
        <v>0.726291216807703</v>
      </c>
      <c r="GB1349" s="1">
        <f t="shared" si="1578"/>
        <v>0.6663272233537</v>
      </c>
      <c r="GE1349" s="1">
        <f t="shared" si="1579"/>
        <v>0.585840707964602</v>
      </c>
      <c r="GH1349" s="1">
        <f t="shared" si="1580"/>
        <v>0.493087557603687</v>
      </c>
      <c r="ML1349" s="1">
        <f t="shared" ref="ML1349:MX1349" si="1633">ML495</f>
        <v>0.72664907651715</v>
      </c>
      <c r="MM1349" s="1">
        <f t="shared" si="1633"/>
        <v>0</v>
      </c>
      <c r="MN1349" s="1">
        <f t="shared" si="1633"/>
        <v>0</v>
      </c>
      <c r="MO1349" s="1">
        <f t="shared" si="1633"/>
        <v>0.727605118829982</v>
      </c>
      <c r="MP1349" s="1">
        <f t="shared" si="1633"/>
        <v>0</v>
      </c>
      <c r="MQ1349" s="1">
        <f t="shared" si="1633"/>
        <v>0</v>
      </c>
      <c r="MR1349" s="1">
        <f t="shared" si="1633"/>
        <v>0.675494672754947</v>
      </c>
      <c r="MS1349" s="1">
        <f t="shared" si="1633"/>
        <v>0</v>
      </c>
      <c r="MT1349" s="1">
        <f t="shared" si="1633"/>
        <v>0</v>
      </c>
      <c r="MU1349" s="1">
        <f t="shared" si="1633"/>
        <v>0.596358792184725</v>
      </c>
      <c r="MV1349" s="1">
        <f t="shared" si="1633"/>
        <v>0</v>
      </c>
      <c r="MW1349" s="1">
        <f t="shared" si="1633"/>
        <v>0</v>
      </c>
      <c r="MX1349" s="1">
        <f t="shared" si="1633"/>
        <v>0.525222551928783</v>
      </c>
      <c r="TB1349" s="1">
        <f t="shared" ref="TB1349:TN1349" si="1634">TB495</f>
        <v>0.726049089469517</v>
      </c>
      <c r="TC1349" s="1">
        <f t="shared" si="1634"/>
        <v>0</v>
      </c>
      <c r="TD1349" s="1">
        <f t="shared" si="1634"/>
        <v>0</v>
      </c>
      <c r="TE1349" s="1">
        <f t="shared" si="1634"/>
        <v>0.727903871829105</v>
      </c>
      <c r="TF1349" s="1">
        <f t="shared" si="1634"/>
        <v>0</v>
      </c>
      <c r="TG1349" s="1">
        <f t="shared" si="1634"/>
        <v>0</v>
      </c>
      <c r="TH1349" s="1">
        <f t="shared" si="1634"/>
        <v>0.678494952584888</v>
      </c>
      <c r="TI1349" s="1">
        <f t="shared" si="1634"/>
        <v>0</v>
      </c>
      <c r="TJ1349" s="1">
        <f t="shared" si="1634"/>
        <v>0</v>
      </c>
      <c r="TK1349" s="1">
        <f t="shared" si="1634"/>
        <v>0.597903763696999</v>
      </c>
      <c r="TL1349" s="1">
        <f t="shared" si="1634"/>
        <v>0</v>
      </c>
      <c r="TM1349" s="1">
        <f t="shared" si="1634"/>
        <v>0</v>
      </c>
      <c r="TN1349" s="1">
        <f t="shared" si="1634"/>
        <v>0.52</v>
      </c>
    </row>
    <row r="1350" spans="6:534">
      <c r="F1350" s="1">
        <f t="shared" si="1571"/>
        <v>0.718092566619916</v>
      </c>
      <c r="I1350" s="1">
        <f t="shared" si="1572"/>
        <v>0.724313614491933</v>
      </c>
      <c r="L1350" s="1">
        <f t="shared" si="1573"/>
        <v>0.664161257259993</v>
      </c>
      <c r="O1350" s="1">
        <f t="shared" si="1574"/>
        <v>0.589147286821705</v>
      </c>
      <c r="R1350" s="1">
        <f t="shared" si="1575"/>
        <v>0.470886075949367</v>
      </c>
      <c r="FV1350" s="1">
        <f t="shared" si="1576"/>
        <v>0.717813540510544</v>
      </c>
      <c r="FY1350" s="1">
        <f t="shared" si="1577"/>
        <v>0.723224351747463</v>
      </c>
      <c r="GB1350" s="1">
        <f t="shared" si="1578"/>
        <v>0.667112299465241</v>
      </c>
      <c r="GE1350" s="1">
        <f t="shared" si="1579"/>
        <v>0.591183294663573</v>
      </c>
      <c r="GH1350" s="1">
        <f t="shared" si="1580"/>
        <v>0.467980295566502</v>
      </c>
      <c r="ML1350" s="1">
        <f t="shared" ref="ML1350:MX1350" si="1635">ML496</f>
        <v>0.726538060479666</v>
      </c>
      <c r="MM1350" s="1">
        <f t="shared" si="1635"/>
        <v>0</v>
      </c>
      <c r="MN1350" s="1">
        <f t="shared" si="1635"/>
        <v>0</v>
      </c>
      <c r="MO1350" s="1">
        <f t="shared" si="1635"/>
        <v>0.728086338510134</v>
      </c>
      <c r="MP1350" s="1">
        <f t="shared" si="1635"/>
        <v>0</v>
      </c>
      <c r="MQ1350" s="1">
        <f t="shared" si="1635"/>
        <v>0</v>
      </c>
      <c r="MR1350" s="1">
        <f t="shared" si="1635"/>
        <v>0.671919319256224</v>
      </c>
      <c r="MS1350" s="1">
        <f t="shared" si="1635"/>
        <v>0</v>
      </c>
      <c r="MT1350" s="1">
        <f t="shared" si="1635"/>
        <v>0</v>
      </c>
      <c r="MU1350" s="1">
        <f t="shared" si="1635"/>
        <v>0.597207303974221</v>
      </c>
      <c r="MV1350" s="1">
        <f t="shared" si="1635"/>
        <v>0</v>
      </c>
      <c r="MW1350" s="1">
        <f t="shared" si="1635"/>
        <v>0</v>
      </c>
      <c r="MX1350" s="1">
        <f t="shared" si="1635"/>
        <v>0.522462562396007</v>
      </c>
      <c r="TB1350" s="1">
        <f t="shared" ref="TB1350:TN1350" si="1636">TB496</f>
        <v>0.726326742976066</v>
      </c>
      <c r="TC1350" s="1">
        <f t="shared" si="1636"/>
        <v>0</v>
      </c>
      <c r="TD1350" s="1">
        <f t="shared" si="1636"/>
        <v>0</v>
      </c>
      <c r="TE1350" s="1">
        <f t="shared" si="1636"/>
        <v>0.726379027853632</v>
      </c>
      <c r="TF1350" s="1">
        <f t="shared" si="1636"/>
        <v>0</v>
      </c>
      <c r="TG1350" s="1">
        <f t="shared" si="1636"/>
        <v>0</v>
      </c>
      <c r="TH1350" s="1">
        <f t="shared" si="1636"/>
        <v>0.673740893253088</v>
      </c>
      <c r="TI1350" s="1">
        <f t="shared" si="1636"/>
        <v>0</v>
      </c>
      <c r="TJ1350" s="1">
        <f t="shared" si="1636"/>
        <v>0</v>
      </c>
      <c r="TK1350" s="1">
        <f t="shared" si="1636"/>
        <v>0.59954622802042</v>
      </c>
      <c r="TL1350" s="1">
        <f t="shared" si="1636"/>
        <v>0</v>
      </c>
      <c r="TM1350" s="1">
        <f t="shared" si="1636"/>
        <v>0</v>
      </c>
      <c r="TN1350" s="1">
        <f t="shared" si="1636"/>
        <v>0.523809523809524</v>
      </c>
    </row>
    <row r="1351" spans="6:534">
      <c r="F1351" s="1">
        <f t="shared" si="1571"/>
        <v>0.720690615427458</v>
      </c>
      <c r="I1351" s="1">
        <f t="shared" si="1572"/>
        <v>0.727400336889388</v>
      </c>
      <c r="L1351" s="1">
        <f t="shared" si="1573"/>
        <v>0.662103505843072</v>
      </c>
      <c r="O1351" s="1">
        <f t="shared" si="1574"/>
        <v>0.585198720877113</v>
      </c>
      <c r="R1351" s="1">
        <f t="shared" si="1575"/>
        <v>0.46978021978022</v>
      </c>
      <c r="FV1351" s="1">
        <f t="shared" si="1576"/>
        <v>0.719434433046853</v>
      </c>
      <c r="FY1351" s="1">
        <f t="shared" si="1577"/>
        <v>0.724443175328384</v>
      </c>
      <c r="GB1351" s="1">
        <f t="shared" si="1578"/>
        <v>0.663538873994638</v>
      </c>
      <c r="GE1351" s="1">
        <f t="shared" si="1579"/>
        <v>0.587190275829827</v>
      </c>
      <c r="GH1351" s="1">
        <f t="shared" si="1580"/>
        <v>0.462724935732648</v>
      </c>
      <c r="ML1351" s="1">
        <f t="shared" ref="ML1351:MX1351" si="1637">ML497</f>
        <v>0.727582590456214</v>
      </c>
      <c r="MM1351" s="1">
        <f t="shared" si="1637"/>
        <v>0</v>
      </c>
      <c r="MN1351" s="1">
        <f t="shared" si="1637"/>
        <v>0</v>
      </c>
      <c r="MO1351" s="1">
        <f t="shared" si="1637"/>
        <v>0.728196896736223</v>
      </c>
      <c r="MP1351" s="1">
        <f t="shared" si="1637"/>
        <v>0</v>
      </c>
      <c r="MQ1351" s="1">
        <f t="shared" si="1637"/>
        <v>0</v>
      </c>
      <c r="MR1351" s="1">
        <f t="shared" si="1637"/>
        <v>0.673156718799872</v>
      </c>
      <c r="MS1351" s="1">
        <f t="shared" si="1637"/>
        <v>0</v>
      </c>
      <c r="MT1351" s="1">
        <f t="shared" si="1637"/>
        <v>0</v>
      </c>
      <c r="MU1351" s="1">
        <f t="shared" si="1637"/>
        <v>0.595366379310345</v>
      </c>
      <c r="MV1351" s="1">
        <f t="shared" si="1637"/>
        <v>0</v>
      </c>
      <c r="MW1351" s="1">
        <f t="shared" si="1637"/>
        <v>0</v>
      </c>
      <c r="MX1351" s="1">
        <f t="shared" si="1637"/>
        <v>0.526785714285714</v>
      </c>
      <c r="TB1351" s="1">
        <f t="shared" ref="TB1351:TN1351" si="1638">TB497</f>
        <v>0.725920125293657</v>
      </c>
      <c r="TC1351" s="1">
        <f t="shared" si="1638"/>
        <v>0</v>
      </c>
      <c r="TD1351" s="1">
        <f t="shared" si="1638"/>
        <v>0</v>
      </c>
      <c r="TE1351" s="1">
        <f t="shared" si="1638"/>
        <v>0.727601558152476</v>
      </c>
      <c r="TF1351" s="1">
        <f t="shared" si="1638"/>
        <v>0</v>
      </c>
      <c r="TG1351" s="1">
        <f t="shared" si="1638"/>
        <v>0</v>
      </c>
      <c r="TH1351" s="1">
        <f t="shared" si="1638"/>
        <v>0.674842767295597</v>
      </c>
      <c r="TI1351" s="1">
        <f t="shared" si="1638"/>
        <v>0</v>
      </c>
      <c r="TJ1351" s="1">
        <f t="shared" si="1638"/>
        <v>0</v>
      </c>
      <c r="TK1351" s="1">
        <f t="shared" si="1638"/>
        <v>0.594713656387665</v>
      </c>
      <c r="TL1351" s="1">
        <f t="shared" si="1638"/>
        <v>0</v>
      </c>
      <c r="TM1351" s="1">
        <f t="shared" si="1638"/>
        <v>0</v>
      </c>
      <c r="TN1351" s="1">
        <f t="shared" si="1638"/>
        <v>0.523297491039427</v>
      </c>
    </row>
    <row r="1352" spans="6:534">
      <c r="F1352" s="1">
        <f t="shared" si="1571"/>
        <v>0.718672199170124</v>
      </c>
      <c r="I1352" s="1">
        <f t="shared" si="1572"/>
        <v>0.720336605890603</v>
      </c>
      <c r="L1352" s="1">
        <f t="shared" si="1573"/>
        <v>0.661962365591398</v>
      </c>
      <c r="O1352" s="1">
        <f t="shared" si="1574"/>
        <v>0.589600742804085</v>
      </c>
      <c r="R1352" s="1">
        <f t="shared" si="1575"/>
        <v>0.478947368421053</v>
      </c>
      <c r="FV1352" s="1">
        <f t="shared" si="1576"/>
        <v>0.718247365501941</v>
      </c>
      <c r="FY1352" s="1">
        <f t="shared" si="1577"/>
        <v>0.722286042504308</v>
      </c>
      <c r="GB1352" s="1">
        <f t="shared" si="1578"/>
        <v>0.663725822870716</v>
      </c>
      <c r="GE1352" s="1">
        <f t="shared" si="1579"/>
        <v>0.587037037037037</v>
      </c>
      <c r="GH1352" s="1">
        <f t="shared" si="1580"/>
        <v>0.465822784810127</v>
      </c>
      <c r="ML1352" s="1">
        <f t="shared" ref="ML1352:MX1352" si="1639">ML498</f>
        <v>0.725592293673523</v>
      </c>
      <c r="MM1352" s="1">
        <f t="shared" si="1639"/>
        <v>0</v>
      </c>
      <c r="MN1352" s="1">
        <f t="shared" si="1639"/>
        <v>0</v>
      </c>
      <c r="MO1352" s="1">
        <f t="shared" si="1639"/>
        <v>0.727876694127026</v>
      </c>
      <c r="MP1352" s="1">
        <f t="shared" si="1639"/>
        <v>0</v>
      </c>
      <c r="MQ1352" s="1">
        <f t="shared" si="1639"/>
        <v>0</v>
      </c>
      <c r="MR1352" s="1">
        <f t="shared" si="1639"/>
        <v>0.67515923566879</v>
      </c>
      <c r="MS1352" s="1">
        <f t="shared" si="1639"/>
        <v>0</v>
      </c>
      <c r="MT1352" s="1">
        <f t="shared" si="1639"/>
        <v>0</v>
      </c>
      <c r="MU1352" s="1">
        <f t="shared" si="1639"/>
        <v>0.593817787418655</v>
      </c>
      <c r="MV1352" s="1">
        <f t="shared" si="1639"/>
        <v>0</v>
      </c>
      <c r="MW1352" s="1">
        <f t="shared" si="1639"/>
        <v>0</v>
      </c>
      <c r="MX1352" s="1">
        <f t="shared" si="1639"/>
        <v>0.520069808027923</v>
      </c>
      <c r="TB1352" s="1">
        <f t="shared" ref="TB1352:TN1352" si="1640">TB498</f>
        <v>0.726489028213166</v>
      </c>
      <c r="TC1352" s="1">
        <f t="shared" si="1640"/>
        <v>0</v>
      </c>
      <c r="TD1352" s="1">
        <f t="shared" si="1640"/>
        <v>0</v>
      </c>
      <c r="TE1352" s="1">
        <f t="shared" si="1640"/>
        <v>0.726125137211855</v>
      </c>
      <c r="TF1352" s="1">
        <f t="shared" si="1640"/>
        <v>0</v>
      </c>
      <c r="TG1352" s="1">
        <f t="shared" si="1640"/>
        <v>0</v>
      </c>
      <c r="TH1352" s="1">
        <f t="shared" si="1640"/>
        <v>0.673076923076923</v>
      </c>
      <c r="TI1352" s="1">
        <f t="shared" si="1640"/>
        <v>0</v>
      </c>
      <c r="TJ1352" s="1">
        <f t="shared" si="1640"/>
        <v>0</v>
      </c>
      <c r="TK1352" s="1">
        <f t="shared" si="1640"/>
        <v>0.597048808172531</v>
      </c>
      <c r="TL1352" s="1">
        <f t="shared" si="1640"/>
        <v>0</v>
      </c>
      <c r="TM1352" s="1">
        <f t="shared" si="1640"/>
        <v>0</v>
      </c>
      <c r="TN1352" s="1">
        <f t="shared" si="1640"/>
        <v>0.525830258302583</v>
      </c>
    </row>
    <row r="1353" spans="6:534">
      <c r="F1353" s="1">
        <f t="shared" si="1571"/>
        <v>0.72741935483871</v>
      </c>
      <c r="I1353" s="1">
        <f t="shared" si="1572"/>
        <v>0.733528161530287</v>
      </c>
      <c r="L1353" s="1">
        <f t="shared" si="1573"/>
        <v>0.681717011128776</v>
      </c>
      <c r="O1353" s="1">
        <f t="shared" si="1574"/>
        <v>0.544548976203653</v>
      </c>
      <c r="R1353" s="1">
        <f t="shared" si="1575"/>
        <v>0.39938080495356</v>
      </c>
      <c r="FV1353" s="1">
        <f t="shared" si="1576"/>
        <v>0.727965179542982</v>
      </c>
      <c r="FY1353" s="1">
        <f t="shared" si="1577"/>
        <v>0.734946095188009</v>
      </c>
      <c r="GB1353" s="1">
        <f t="shared" si="1578"/>
        <v>0.68577694235589</v>
      </c>
      <c r="GE1353" s="1">
        <f t="shared" si="1579"/>
        <v>0.547457627118644</v>
      </c>
      <c r="GH1353" s="1">
        <f t="shared" si="1580"/>
        <v>0.403076923076923</v>
      </c>
      <c r="ML1353" s="1">
        <f t="shared" ref="ML1353:MX1353" si="1641">ML499</f>
        <v>0.732201672156068</v>
      </c>
      <c r="MM1353" s="1">
        <f t="shared" si="1641"/>
        <v>0</v>
      </c>
      <c r="MN1353" s="1">
        <f t="shared" si="1641"/>
        <v>0</v>
      </c>
      <c r="MO1353" s="1">
        <f t="shared" si="1641"/>
        <v>0.736591478696742</v>
      </c>
      <c r="MP1353" s="1">
        <f t="shared" si="1641"/>
        <v>0</v>
      </c>
      <c r="MQ1353" s="1">
        <f t="shared" si="1641"/>
        <v>0</v>
      </c>
      <c r="MR1353" s="1">
        <f t="shared" si="1641"/>
        <v>0.687366818873668</v>
      </c>
      <c r="MS1353" s="1">
        <f t="shared" si="1641"/>
        <v>0</v>
      </c>
      <c r="MT1353" s="1">
        <f t="shared" si="1641"/>
        <v>0</v>
      </c>
      <c r="MU1353" s="1">
        <f t="shared" si="1641"/>
        <v>0.571895424836601</v>
      </c>
      <c r="MV1353" s="1">
        <f t="shared" si="1641"/>
        <v>0</v>
      </c>
      <c r="MW1353" s="1">
        <f t="shared" si="1641"/>
        <v>0</v>
      </c>
      <c r="MX1353" s="1">
        <f t="shared" si="1641"/>
        <v>0.427937915742794</v>
      </c>
      <c r="TB1353" s="1">
        <f t="shared" ref="TB1353:TN1353" si="1642">TB499</f>
        <v>0.732207792207792</v>
      </c>
      <c r="TC1353" s="1">
        <f t="shared" si="1642"/>
        <v>0</v>
      </c>
      <c r="TD1353" s="1">
        <f t="shared" si="1642"/>
        <v>0</v>
      </c>
      <c r="TE1353" s="1">
        <f t="shared" si="1642"/>
        <v>0.735745899505337</v>
      </c>
      <c r="TF1353" s="1">
        <f t="shared" si="1642"/>
        <v>0</v>
      </c>
      <c r="TG1353" s="1">
        <f t="shared" si="1642"/>
        <v>0</v>
      </c>
      <c r="TH1353" s="1">
        <f t="shared" si="1642"/>
        <v>0.68853445681613</v>
      </c>
      <c r="TI1353" s="1">
        <f t="shared" si="1642"/>
        <v>0</v>
      </c>
      <c r="TJ1353" s="1">
        <f t="shared" si="1642"/>
        <v>0</v>
      </c>
      <c r="TK1353" s="1">
        <f t="shared" si="1642"/>
        <v>0.574152542372881</v>
      </c>
      <c r="TL1353" s="1">
        <f t="shared" si="1642"/>
        <v>0</v>
      </c>
      <c r="TM1353" s="1">
        <f t="shared" si="1642"/>
        <v>0</v>
      </c>
      <c r="TN1353" s="1">
        <f t="shared" si="1642"/>
        <v>0.424719101123596</v>
      </c>
    </row>
    <row r="1354" spans="6:534">
      <c r="F1354" s="1">
        <f t="shared" si="1571"/>
        <v>0.729258849557522</v>
      </c>
      <c r="I1354" s="1">
        <f t="shared" si="1572"/>
        <v>0.734866508062384</v>
      </c>
      <c r="L1354" s="1">
        <f t="shared" si="1573"/>
        <v>0.687441570582736</v>
      </c>
      <c r="O1354" s="1">
        <f t="shared" si="1574"/>
        <v>0.54372197309417</v>
      </c>
      <c r="R1354" s="1">
        <f t="shared" si="1575"/>
        <v>0.403785488958991</v>
      </c>
      <c r="FV1354" s="1">
        <f t="shared" si="1576"/>
        <v>0.728618421052632</v>
      </c>
      <c r="FY1354" s="1">
        <f t="shared" si="1577"/>
        <v>0.733104540654699</v>
      </c>
      <c r="GB1354" s="1">
        <f t="shared" si="1578"/>
        <v>0.683168316831683</v>
      </c>
      <c r="GE1354" s="1">
        <f t="shared" si="1579"/>
        <v>0.54485049833887</v>
      </c>
      <c r="GH1354" s="1">
        <f t="shared" si="1580"/>
        <v>0.401273885350318</v>
      </c>
      <c r="ML1354" s="1">
        <f t="shared" ref="ML1354:MX1354" si="1643">ML500</f>
        <v>0.73377789176712</v>
      </c>
      <c r="MM1354" s="1">
        <f t="shared" si="1643"/>
        <v>0</v>
      </c>
      <c r="MN1354" s="1">
        <f t="shared" si="1643"/>
        <v>0</v>
      </c>
      <c r="MO1354" s="1">
        <f t="shared" si="1643"/>
        <v>0.735044865403789</v>
      </c>
      <c r="MP1354" s="1">
        <f t="shared" si="1643"/>
        <v>0</v>
      </c>
      <c r="MQ1354" s="1">
        <f t="shared" si="1643"/>
        <v>0</v>
      </c>
      <c r="MR1354" s="1">
        <f t="shared" si="1643"/>
        <v>0.689305470190535</v>
      </c>
      <c r="MS1354" s="1">
        <f t="shared" si="1643"/>
        <v>0</v>
      </c>
      <c r="MT1354" s="1">
        <f t="shared" si="1643"/>
        <v>0</v>
      </c>
      <c r="MU1354" s="1">
        <f t="shared" si="1643"/>
        <v>0.577613516367476</v>
      </c>
      <c r="MV1354" s="1">
        <f t="shared" si="1643"/>
        <v>0</v>
      </c>
      <c r="MW1354" s="1">
        <f t="shared" si="1643"/>
        <v>0</v>
      </c>
      <c r="MX1354" s="1">
        <f t="shared" si="1643"/>
        <v>0.426150121065375</v>
      </c>
      <c r="TB1354" s="1">
        <f t="shared" ref="TB1354:TN1354" si="1644">TB500</f>
        <v>0.733718487394958</v>
      </c>
      <c r="TC1354" s="1">
        <f t="shared" si="1644"/>
        <v>0</v>
      </c>
      <c r="TD1354" s="1">
        <f t="shared" si="1644"/>
        <v>0</v>
      </c>
      <c r="TE1354" s="1">
        <f t="shared" si="1644"/>
        <v>0.734756097560976</v>
      </c>
      <c r="TF1354" s="1">
        <f t="shared" si="1644"/>
        <v>0</v>
      </c>
      <c r="TG1354" s="1">
        <f t="shared" si="1644"/>
        <v>0</v>
      </c>
      <c r="TH1354" s="1">
        <f t="shared" si="1644"/>
        <v>0.689676052073872</v>
      </c>
      <c r="TI1354" s="1">
        <f t="shared" si="1644"/>
        <v>0</v>
      </c>
      <c r="TJ1354" s="1">
        <f t="shared" si="1644"/>
        <v>0</v>
      </c>
      <c r="TK1354" s="1">
        <f t="shared" si="1644"/>
        <v>0.571428571428571</v>
      </c>
      <c r="TL1354" s="1">
        <f t="shared" si="1644"/>
        <v>0</v>
      </c>
      <c r="TM1354" s="1">
        <f t="shared" si="1644"/>
        <v>0</v>
      </c>
      <c r="TN1354" s="1">
        <f t="shared" si="1644"/>
        <v>0.430260047281324</v>
      </c>
    </row>
    <row r="1355" spans="6:534">
      <c r="F1355" s="1">
        <f t="shared" si="1571"/>
        <v>0.729986431478969</v>
      </c>
      <c r="I1355" s="1">
        <f t="shared" si="1572"/>
        <v>0.730677921392772</v>
      </c>
      <c r="L1355" s="1">
        <f t="shared" si="1573"/>
        <v>0.681510164569216</v>
      </c>
      <c r="O1355" s="1">
        <f t="shared" si="1574"/>
        <v>0.548252477829943</v>
      </c>
      <c r="R1355" s="1">
        <f t="shared" si="1575"/>
        <v>0.407766990291262</v>
      </c>
      <c r="FV1355" s="1">
        <f t="shared" si="1576"/>
        <v>0.729469925844548</v>
      </c>
      <c r="FY1355" s="1">
        <f t="shared" si="1577"/>
        <v>0.732390678188007</v>
      </c>
      <c r="GB1355" s="1">
        <f t="shared" si="1578"/>
        <v>0.682143970084138</v>
      </c>
      <c r="GE1355" s="1">
        <f t="shared" si="1579"/>
        <v>0.547473625763465</v>
      </c>
      <c r="GH1355" s="1">
        <f t="shared" si="1580"/>
        <v>0.398119122257053</v>
      </c>
      <c r="ML1355" s="1">
        <f t="shared" ref="ML1355:MX1355" si="1645">ML501</f>
        <v>0.731950844854071</v>
      </c>
      <c r="MM1355" s="1">
        <f t="shared" si="1645"/>
        <v>0</v>
      </c>
      <c r="MN1355" s="1">
        <f t="shared" si="1645"/>
        <v>0</v>
      </c>
      <c r="MO1355" s="1">
        <f t="shared" si="1645"/>
        <v>0.734098278872537</v>
      </c>
      <c r="MP1355" s="1">
        <f t="shared" si="1645"/>
        <v>0</v>
      </c>
      <c r="MQ1355" s="1">
        <f t="shared" si="1645"/>
        <v>0</v>
      </c>
      <c r="MR1355" s="1">
        <f t="shared" si="1645"/>
        <v>0.685965444073962</v>
      </c>
      <c r="MS1355" s="1">
        <f t="shared" si="1645"/>
        <v>0</v>
      </c>
      <c r="MT1355" s="1">
        <f t="shared" si="1645"/>
        <v>0</v>
      </c>
      <c r="MU1355" s="1">
        <f t="shared" si="1645"/>
        <v>0.572996706915478</v>
      </c>
      <c r="MV1355" s="1">
        <f t="shared" si="1645"/>
        <v>0</v>
      </c>
      <c r="MW1355" s="1">
        <f t="shared" si="1645"/>
        <v>0</v>
      </c>
      <c r="MX1355" s="1">
        <f t="shared" si="1645"/>
        <v>0.430232558139535</v>
      </c>
      <c r="TB1355" s="1">
        <f t="shared" ref="TB1355:TN1355" si="1646">TB501</f>
        <v>0.731362804080565</v>
      </c>
      <c r="TC1355" s="1">
        <f t="shared" si="1646"/>
        <v>0</v>
      </c>
      <c r="TD1355" s="1">
        <f t="shared" si="1646"/>
        <v>0</v>
      </c>
      <c r="TE1355" s="1">
        <f t="shared" si="1646"/>
        <v>0.732412381683295</v>
      </c>
      <c r="TF1355" s="1">
        <f t="shared" si="1646"/>
        <v>0</v>
      </c>
      <c r="TG1355" s="1">
        <f t="shared" si="1646"/>
        <v>0</v>
      </c>
      <c r="TH1355" s="1">
        <f t="shared" si="1646"/>
        <v>0.687843616371411</v>
      </c>
      <c r="TI1355" s="1">
        <f t="shared" si="1646"/>
        <v>0</v>
      </c>
      <c r="TJ1355" s="1">
        <f t="shared" si="1646"/>
        <v>0</v>
      </c>
      <c r="TK1355" s="1">
        <f t="shared" si="1646"/>
        <v>0.575055187637969</v>
      </c>
      <c r="TL1355" s="1">
        <f t="shared" si="1646"/>
        <v>0</v>
      </c>
      <c r="TM1355" s="1">
        <f t="shared" si="1646"/>
        <v>0</v>
      </c>
      <c r="TN1355" s="1">
        <f t="shared" si="1646"/>
        <v>0.428240740740741</v>
      </c>
    </row>
    <row r="1356" spans="6:534">
      <c r="F1356" s="1">
        <f t="shared" ref="F1356:F1388" si="1647">ML1323</f>
        <v>0.733535200605602</v>
      </c>
      <c r="I1356" s="1">
        <f t="shared" ref="I1356:I1388" si="1648">MO1323</f>
        <v>0.73512571570824</v>
      </c>
      <c r="L1356" s="1">
        <f t="shared" ref="L1356:L1388" si="1649">MR1323</f>
        <v>0.692642036634586</v>
      </c>
      <c r="O1356" s="1">
        <f t="shared" ref="O1356:O1388" si="1650">MU1323</f>
        <v>0.626633986928105</v>
      </c>
      <c r="R1356" s="1">
        <f t="shared" ref="R1356:R1388" si="1651">MX1323</f>
        <v>0.553719008264463</v>
      </c>
      <c r="FV1356" s="1">
        <f t="shared" ref="FV1356:FV1388" si="1652">TB1323</f>
        <v>0.733367062990134</v>
      </c>
      <c r="FY1356" s="1">
        <f t="shared" ref="FY1356:FY1388" si="1653">TE1323</f>
        <v>0.735524652338812</v>
      </c>
      <c r="GB1356" s="1">
        <f t="shared" ref="GB1356:GB1388" si="1654">TH1323</f>
        <v>0.693514328808446</v>
      </c>
      <c r="GE1356" s="1">
        <f t="shared" ref="GE1356:GE1388" si="1655">TK1323</f>
        <v>0.623290692545214</v>
      </c>
      <c r="GH1356" s="1">
        <f t="shared" ref="GH1356:GH1388" si="1656">TN1323</f>
        <v>0.555716353111433</v>
      </c>
      <c r="ML1356" s="1">
        <f t="shared" ref="ML1356:MX1356" si="1657">ML502</f>
        <v>0</v>
      </c>
      <c r="MM1356" s="1">
        <f t="shared" si="1657"/>
        <v>0</v>
      </c>
      <c r="MN1356" s="1">
        <f t="shared" si="1657"/>
        <v>0</v>
      </c>
      <c r="MO1356" s="1">
        <f t="shared" si="1657"/>
        <v>0</v>
      </c>
      <c r="MP1356" s="1">
        <f t="shared" si="1657"/>
        <v>0</v>
      </c>
      <c r="MQ1356" s="1">
        <f t="shared" si="1657"/>
        <v>0</v>
      </c>
      <c r="MR1356" s="1">
        <f t="shared" si="1657"/>
        <v>0</v>
      </c>
      <c r="MS1356" s="1">
        <f t="shared" si="1657"/>
        <v>0</v>
      </c>
      <c r="MT1356" s="1">
        <f t="shared" si="1657"/>
        <v>0</v>
      </c>
      <c r="MU1356" s="1">
        <f t="shared" si="1657"/>
        <v>0</v>
      </c>
      <c r="MV1356" s="1">
        <f t="shared" si="1657"/>
        <v>0</v>
      </c>
      <c r="MW1356" s="1">
        <f t="shared" si="1657"/>
        <v>0</v>
      </c>
      <c r="MX1356" s="1">
        <f t="shared" si="1657"/>
        <v>0</v>
      </c>
      <c r="TB1356" s="1">
        <f t="shared" ref="TB1356:TN1356" si="1658">TB502</f>
        <v>0</v>
      </c>
      <c r="TC1356" s="1">
        <f t="shared" si="1658"/>
        <v>0</v>
      </c>
      <c r="TD1356" s="1">
        <f t="shared" si="1658"/>
        <v>0</v>
      </c>
      <c r="TE1356" s="1">
        <f t="shared" si="1658"/>
        <v>0</v>
      </c>
      <c r="TF1356" s="1">
        <f t="shared" si="1658"/>
        <v>0</v>
      </c>
      <c r="TG1356" s="1">
        <f t="shared" si="1658"/>
        <v>0</v>
      </c>
      <c r="TH1356" s="1">
        <f t="shared" si="1658"/>
        <v>0</v>
      </c>
      <c r="TI1356" s="1">
        <f t="shared" si="1658"/>
        <v>0</v>
      </c>
      <c r="TJ1356" s="1">
        <f t="shared" si="1658"/>
        <v>0</v>
      </c>
      <c r="TK1356" s="1">
        <f t="shared" si="1658"/>
        <v>0</v>
      </c>
      <c r="TL1356" s="1">
        <f t="shared" si="1658"/>
        <v>0</v>
      </c>
      <c r="TM1356" s="1">
        <f t="shared" si="1658"/>
        <v>0</v>
      </c>
      <c r="TN1356" s="1">
        <f t="shared" si="1658"/>
        <v>0</v>
      </c>
    </row>
    <row r="1357" spans="6:534">
      <c r="F1357" s="1">
        <f t="shared" si="1647"/>
        <v>0.732390873015873</v>
      </c>
      <c r="I1357" s="1">
        <f t="shared" si="1648"/>
        <v>0.734683544303798</v>
      </c>
      <c r="L1357" s="1">
        <f t="shared" si="1649"/>
        <v>0.694707861731416</v>
      </c>
      <c r="O1357" s="1">
        <f t="shared" si="1650"/>
        <v>0.62289007822149</v>
      </c>
      <c r="R1357" s="1">
        <f t="shared" si="1651"/>
        <v>0.556616643929059</v>
      </c>
      <c r="FV1357" s="1">
        <f t="shared" si="1652"/>
        <v>0.732258064516129</v>
      </c>
      <c r="FY1357" s="1">
        <f t="shared" si="1653"/>
        <v>0.734230865120918</v>
      </c>
      <c r="GB1357" s="1">
        <f t="shared" si="1654"/>
        <v>0.694259818731118</v>
      </c>
      <c r="GE1357" s="1">
        <f t="shared" si="1655"/>
        <v>0.626262626262626</v>
      </c>
      <c r="GH1357" s="1">
        <f t="shared" si="1656"/>
        <v>0.553495007132668</v>
      </c>
      <c r="ML1357" s="1">
        <f t="shared" ref="ML1357:MX1357" si="1659">ML503</f>
        <v>0</v>
      </c>
      <c r="MM1357" s="1">
        <f t="shared" si="1659"/>
        <v>0</v>
      </c>
      <c r="MN1357" s="1">
        <f t="shared" si="1659"/>
        <v>0</v>
      </c>
      <c r="MO1357" s="1">
        <f t="shared" si="1659"/>
        <v>0</v>
      </c>
      <c r="MP1357" s="1">
        <f t="shared" si="1659"/>
        <v>0</v>
      </c>
      <c r="MQ1357" s="1">
        <f t="shared" si="1659"/>
        <v>0</v>
      </c>
      <c r="MR1357" s="1">
        <f t="shared" si="1659"/>
        <v>0</v>
      </c>
      <c r="MS1357" s="1">
        <f t="shared" si="1659"/>
        <v>0</v>
      </c>
      <c r="MT1357" s="1">
        <f t="shared" si="1659"/>
        <v>0</v>
      </c>
      <c r="MU1357" s="1">
        <f t="shared" si="1659"/>
        <v>0</v>
      </c>
      <c r="MV1357" s="1">
        <f t="shared" si="1659"/>
        <v>0</v>
      </c>
      <c r="MW1357" s="1">
        <f t="shared" si="1659"/>
        <v>0</v>
      </c>
      <c r="MX1357" s="1">
        <f t="shared" si="1659"/>
        <v>0</v>
      </c>
      <c r="TB1357" s="1">
        <f t="shared" ref="TB1357:TN1357" si="1660">TB503</f>
        <v>0</v>
      </c>
      <c r="TC1357" s="1">
        <f t="shared" si="1660"/>
        <v>0</v>
      </c>
      <c r="TD1357" s="1">
        <f t="shared" si="1660"/>
        <v>0</v>
      </c>
      <c r="TE1357" s="1">
        <f t="shared" si="1660"/>
        <v>0</v>
      </c>
      <c r="TF1357" s="1">
        <f t="shared" si="1660"/>
        <v>0</v>
      </c>
      <c r="TG1357" s="1">
        <f t="shared" si="1660"/>
        <v>0</v>
      </c>
      <c r="TH1357" s="1">
        <f t="shared" si="1660"/>
        <v>0</v>
      </c>
      <c r="TI1357" s="1">
        <f t="shared" si="1660"/>
        <v>0</v>
      </c>
      <c r="TJ1357" s="1">
        <f t="shared" si="1660"/>
        <v>0</v>
      </c>
      <c r="TK1357" s="1">
        <f t="shared" si="1660"/>
        <v>0</v>
      </c>
      <c r="TL1357" s="1">
        <f t="shared" si="1660"/>
        <v>0</v>
      </c>
      <c r="TM1357" s="1">
        <f t="shared" si="1660"/>
        <v>0</v>
      </c>
      <c r="TN1357" s="1">
        <f t="shared" si="1660"/>
        <v>0</v>
      </c>
    </row>
    <row r="1358" spans="6:534">
      <c r="F1358" s="1">
        <f t="shared" si="1647"/>
        <v>0.733933483370843</v>
      </c>
      <c r="I1358" s="1">
        <f t="shared" si="1648"/>
        <v>0.734406438631791</v>
      </c>
      <c r="L1358" s="1">
        <f t="shared" si="1649"/>
        <v>0.692193087008343</v>
      </c>
      <c r="O1358" s="1">
        <f t="shared" si="1650"/>
        <v>0.623151668779045</v>
      </c>
      <c r="R1358" s="1">
        <f t="shared" si="1651"/>
        <v>0.552238805970149</v>
      </c>
      <c r="FV1358" s="1">
        <f t="shared" si="1652"/>
        <v>0.734976112647724</v>
      </c>
      <c r="FY1358" s="1">
        <f t="shared" si="1653"/>
        <v>0.733501259445844</v>
      </c>
      <c r="GB1358" s="1">
        <f t="shared" si="1654"/>
        <v>0.692354927847713</v>
      </c>
      <c r="GE1358" s="1">
        <f t="shared" si="1655"/>
        <v>0.62400354295837</v>
      </c>
      <c r="GH1358" s="1">
        <f t="shared" si="1656"/>
        <v>0.554609929078014</v>
      </c>
      <c r="ML1358" s="1">
        <f t="shared" ref="ML1358:MX1358" si="1661">ML504</f>
        <v>0</v>
      </c>
      <c r="MM1358" s="1">
        <f t="shared" si="1661"/>
        <v>0</v>
      </c>
      <c r="MN1358" s="1">
        <f t="shared" si="1661"/>
        <v>0</v>
      </c>
      <c r="MO1358" s="1">
        <f t="shared" si="1661"/>
        <v>0</v>
      </c>
      <c r="MP1358" s="1">
        <f t="shared" si="1661"/>
        <v>0</v>
      </c>
      <c r="MQ1358" s="1">
        <f t="shared" si="1661"/>
        <v>0</v>
      </c>
      <c r="MR1358" s="1">
        <f t="shared" si="1661"/>
        <v>0</v>
      </c>
      <c r="MS1358" s="1">
        <f t="shared" si="1661"/>
        <v>0</v>
      </c>
      <c r="MT1358" s="1">
        <f t="shared" si="1661"/>
        <v>0</v>
      </c>
      <c r="MU1358" s="1">
        <f t="shared" si="1661"/>
        <v>0</v>
      </c>
      <c r="MV1358" s="1">
        <f t="shared" si="1661"/>
        <v>0</v>
      </c>
      <c r="MW1358" s="1">
        <f t="shared" si="1661"/>
        <v>0</v>
      </c>
      <c r="MX1358" s="1">
        <f t="shared" si="1661"/>
        <v>0</v>
      </c>
      <c r="TB1358" s="1">
        <f t="shared" ref="TB1358:TN1358" si="1662">TB504</f>
        <v>0</v>
      </c>
      <c r="TC1358" s="1">
        <f t="shared" si="1662"/>
        <v>0</v>
      </c>
      <c r="TD1358" s="1">
        <f t="shared" si="1662"/>
        <v>0</v>
      </c>
      <c r="TE1358" s="1">
        <f t="shared" si="1662"/>
        <v>0</v>
      </c>
      <c r="TF1358" s="1">
        <f t="shared" si="1662"/>
        <v>0</v>
      </c>
      <c r="TG1358" s="1">
        <f t="shared" si="1662"/>
        <v>0</v>
      </c>
      <c r="TH1358" s="1">
        <f t="shared" si="1662"/>
        <v>0</v>
      </c>
      <c r="TI1358" s="1">
        <f t="shared" si="1662"/>
        <v>0</v>
      </c>
      <c r="TJ1358" s="1">
        <f t="shared" si="1662"/>
        <v>0</v>
      </c>
      <c r="TK1358" s="1">
        <f t="shared" si="1662"/>
        <v>0</v>
      </c>
      <c r="TL1358" s="1">
        <f t="shared" si="1662"/>
        <v>0</v>
      </c>
      <c r="TM1358" s="1">
        <f t="shared" si="1662"/>
        <v>0</v>
      </c>
      <c r="TN1358" s="1">
        <f t="shared" si="1662"/>
        <v>0</v>
      </c>
    </row>
    <row r="1359" spans="6:534">
      <c r="F1359" s="1">
        <f t="shared" si="1647"/>
        <v>0.73414271555996</v>
      </c>
      <c r="I1359" s="1">
        <f t="shared" si="1648"/>
        <v>0.734771573604061</v>
      </c>
      <c r="L1359" s="1">
        <f t="shared" si="1649"/>
        <v>0.691903584672435</v>
      </c>
      <c r="O1359" s="1">
        <f t="shared" si="1650"/>
        <v>0.616977225672878</v>
      </c>
      <c r="R1359" s="1">
        <f t="shared" si="1651"/>
        <v>0.545578231292517</v>
      </c>
      <c r="FV1359" s="1">
        <f t="shared" si="1652"/>
        <v>0.733637747336377</v>
      </c>
      <c r="FY1359" s="1">
        <f t="shared" si="1653"/>
        <v>0.734495641344956</v>
      </c>
      <c r="GB1359" s="1">
        <f t="shared" si="1654"/>
        <v>0.693116922152089</v>
      </c>
      <c r="GE1359" s="1">
        <f t="shared" si="1655"/>
        <v>0.619110523998239</v>
      </c>
      <c r="GH1359" s="1">
        <f t="shared" si="1656"/>
        <v>0.544412607449857</v>
      </c>
      <c r="ML1359" s="1">
        <f t="shared" ref="ML1359:MX1359" si="1663">ML505</f>
        <v>0.733286518997439</v>
      </c>
      <c r="MM1359" s="1">
        <f t="shared" si="1663"/>
        <v>0.000800808081561211</v>
      </c>
      <c r="MN1359" s="1" t="str">
        <f t="shared" si="1663"/>
        <v>a</v>
      </c>
      <c r="MO1359" s="1">
        <f t="shared" si="1663"/>
        <v>0.734738566214609</v>
      </c>
      <c r="MP1359" s="1">
        <f t="shared" si="1663"/>
        <v>0.000362781526787608</v>
      </c>
      <c r="MQ1359" s="1" t="str">
        <f t="shared" si="1663"/>
        <v>a</v>
      </c>
      <c r="MR1359" s="1">
        <f t="shared" si="1663"/>
        <v>0.693180995124782</v>
      </c>
      <c r="MS1359" s="1">
        <f t="shared" si="1663"/>
        <v>0.00134122338466325</v>
      </c>
      <c r="MT1359" s="1" t="str">
        <f t="shared" si="1663"/>
        <v>a</v>
      </c>
      <c r="MU1359" s="1">
        <f t="shared" si="1663"/>
        <v>0.62422524464288</v>
      </c>
      <c r="MV1359" s="1">
        <f t="shared" si="1663"/>
        <v>0.00209012845356976</v>
      </c>
      <c r="MW1359" s="1" t="str">
        <f t="shared" si="1663"/>
        <v>a</v>
      </c>
      <c r="MX1359" s="1">
        <f t="shared" si="1663"/>
        <v>0.554191486054557</v>
      </c>
      <c r="TB1359" s="1">
        <f t="shared" ref="TB1359:TN1359" si="1664">TB505</f>
        <v>0.733533746717996</v>
      </c>
      <c r="TC1359" s="1">
        <f t="shared" si="1664"/>
        <v>0.00136666894684406</v>
      </c>
      <c r="TD1359" s="1" t="str">
        <f t="shared" si="1664"/>
        <v>a</v>
      </c>
      <c r="TE1359" s="1">
        <f t="shared" si="1664"/>
        <v>0.734418925635191</v>
      </c>
      <c r="TF1359" s="1">
        <f t="shared" si="1664"/>
        <v>0.0010247218000998</v>
      </c>
      <c r="TG1359" s="1" t="str">
        <f t="shared" si="1664"/>
        <v>a</v>
      </c>
      <c r="TH1359" s="1">
        <f t="shared" si="1664"/>
        <v>0.693376358462426</v>
      </c>
      <c r="TI1359" s="1">
        <f t="shared" si="1664"/>
        <v>0.000959911028015542</v>
      </c>
      <c r="TJ1359" s="1" t="str">
        <f t="shared" si="1664"/>
        <v>a</v>
      </c>
      <c r="TK1359" s="1">
        <f t="shared" si="1664"/>
        <v>0.62451895392207</v>
      </c>
      <c r="TL1359" s="1">
        <f t="shared" si="1664"/>
        <v>0.00155155852332414</v>
      </c>
      <c r="TM1359" s="1" t="str">
        <f t="shared" si="1664"/>
        <v>a</v>
      </c>
      <c r="TN1359" s="1">
        <f t="shared" si="1664"/>
        <v>0.554607096440705</v>
      </c>
    </row>
    <row r="1360" spans="6:534">
      <c r="F1360" s="1">
        <f t="shared" si="1647"/>
        <v>0.732723577235772</v>
      </c>
      <c r="I1360" s="1">
        <f t="shared" si="1648"/>
        <v>0.73542034839687</v>
      </c>
      <c r="L1360" s="1">
        <f t="shared" si="1649"/>
        <v>0.693514328808446</v>
      </c>
      <c r="O1360" s="1">
        <f t="shared" si="1650"/>
        <v>0.621886484279298</v>
      </c>
      <c r="R1360" s="1">
        <f t="shared" si="1651"/>
        <v>0.543175487465181</v>
      </c>
      <c r="FV1360" s="1">
        <f t="shared" si="1652"/>
        <v>0.732344810253833</v>
      </c>
      <c r="FY1360" s="1">
        <f t="shared" si="1653"/>
        <v>0.735726751433558</v>
      </c>
      <c r="GB1360" s="1">
        <f t="shared" si="1654"/>
        <v>0.691460055096419</v>
      </c>
      <c r="GE1360" s="1">
        <f t="shared" si="1655"/>
        <v>0.621621621621622</v>
      </c>
      <c r="GH1360" s="1">
        <f t="shared" si="1656"/>
        <v>0.545189504373178</v>
      </c>
      <c r="ML1360" s="1">
        <f t="shared" ref="ML1360:MX1360" si="1665">ML506</f>
        <v>0.733422147711331</v>
      </c>
      <c r="MM1360" s="1">
        <f t="shared" si="1665"/>
        <v>0.000709824843965912</v>
      </c>
      <c r="MN1360" s="1" t="str">
        <f t="shared" si="1665"/>
        <v>a</v>
      </c>
      <c r="MO1360" s="1">
        <f t="shared" si="1665"/>
        <v>0.734927705656495</v>
      </c>
      <c r="MP1360" s="1">
        <f t="shared" si="1665"/>
        <v>0.000436069679374707</v>
      </c>
      <c r="MQ1360" s="1" t="str">
        <f t="shared" si="1665"/>
        <v>a</v>
      </c>
      <c r="MR1360" s="1">
        <f t="shared" si="1665"/>
        <v>0.692069804442298</v>
      </c>
      <c r="MS1360" s="1">
        <f t="shared" si="1665"/>
        <v>0.00136900370656486</v>
      </c>
      <c r="MT1360" s="1" t="str">
        <f t="shared" si="1665"/>
        <v>ab</v>
      </c>
      <c r="MU1360" s="1">
        <f t="shared" si="1665"/>
        <v>0.619463618437065</v>
      </c>
      <c r="MV1360" s="1">
        <f t="shared" si="1665"/>
        <v>0.00245524576540449</v>
      </c>
      <c r="MW1360" s="1" t="str">
        <f t="shared" si="1665"/>
        <v>a</v>
      </c>
      <c r="MX1360" s="1">
        <f t="shared" si="1665"/>
        <v>0.543708866704543</v>
      </c>
      <c r="TB1360" s="1">
        <f t="shared" ref="TB1360:TN1360" si="1666">TB506</f>
        <v>0.733331997922788</v>
      </c>
      <c r="TC1360" s="1">
        <f t="shared" si="1666"/>
        <v>0.000875322881434036</v>
      </c>
      <c r="TD1360" s="1" t="str">
        <f t="shared" si="1666"/>
        <v>a</v>
      </c>
      <c r="TE1360" s="1">
        <f t="shared" si="1666"/>
        <v>0.734708604433884</v>
      </c>
      <c r="TF1360" s="1">
        <f t="shared" si="1666"/>
        <v>0.000930133786160192</v>
      </c>
      <c r="TG1360" s="1" t="str">
        <f t="shared" si="1666"/>
        <v>a</v>
      </c>
      <c r="TH1360" s="1">
        <f t="shared" si="1666"/>
        <v>0.69247441605899</v>
      </c>
      <c r="TI1360" s="1">
        <f t="shared" si="1666"/>
        <v>0.000888824585058426</v>
      </c>
      <c r="TJ1360" s="1" t="str">
        <f t="shared" si="1666"/>
        <v>a</v>
      </c>
      <c r="TK1360" s="1">
        <f t="shared" si="1666"/>
        <v>0.619079737854439</v>
      </c>
      <c r="TL1360" s="1">
        <f t="shared" si="1666"/>
        <v>0.00255741581908295</v>
      </c>
      <c r="TM1360" s="1" t="str">
        <f t="shared" si="1666"/>
        <v>b</v>
      </c>
      <c r="TN1360" s="1">
        <f t="shared" si="1666"/>
        <v>0.544349452100069</v>
      </c>
    </row>
    <row r="1361" spans="6:534">
      <c r="F1361" s="1">
        <f t="shared" si="1647"/>
        <v>0.733400150338261</v>
      </c>
      <c r="I1361" s="1">
        <f t="shared" si="1648"/>
        <v>0.734591194968553</v>
      </c>
      <c r="L1361" s="1">
        <f t="shared" si="1649"/>
        <v>0.690791499846012</v>
      </c>
      <c r="O1361" s="1">
        <f t="shared" si="1650"/>
        <v>0.619527145359019</v>
      </c>
      <c r="R1361" s="1">
        <f t="shared" si="1651"/>
        <v>0.542372881355932</v>
      </c>
      <c r="FV1361" s="1">
        <f t="shared" si="1652"/>
        <v>0.734013436178154</v>
      </c>
      <c r="FY1361" s="1">
        <f t="shared" si="1653"/>
        <v>0.733903420523139</v>
      </c>
      <c r="GB1361" s="1">
        <f t="shared" si="1654"/>
        <v>0.692846270928463</v>
      </c>
      <c r="GE1361" s="1">
        <f t="shared" si="1655"/>
        <v>0.616507067943456</v>
      </c>
      <c r="GH1361" s="1">
        <f t="shared" si="1656"/>
        <v>0.543446244477172</v>
      </c>
      <c r="ML1361" s="1">
        <f t="shared" ref="ML1361:MX1361" si="1667">ML507</f>
        <v>0.733354333354385</v>
      </c>
      <c r="MM1361" s="1">
        <f t="shared" si="1667"/>
        <v>0</v>
      </c>
      <c r="MN1361" s="1">
        <f t="shared" si="1667"/>
        <v>0</v>
      </c>
      <c r="MO1361" s="1">
        <f t="shared" si="1667"/>
        <v>0.734833135935552</v>
      </c>
      <c r="MP1361" s="1">
        <f t="shared" si="1667"/>
        <v>0</v>
      </c>
      <c r="MQ1361" s="1">
        <f t="shared" si="1667"/>
        <v>0</v>
      </c>
      <c r="MR1361" s="1">
        <f t="shared" si="1667"/>
        <v>0.69262539978354</v>
      </c>
      <c r="MS1361" s="1">
        <f t="shared" si="1667"/>
        <v>0</v>
      </c>
      <c r="MT1361" s="1">
        <f t="shared" si="1667"/>
        <v>0</v>
      </c>
      <c r="MU1361" s="1">
        <f t="shared" si="1667"/>
        <v>0.621844431539972</v>
      </c>
      <c r="MV1361" s="1">
        <f t="shared" si="1667"/>
        <v>0</v>
      </c>
      <c r="MW1361" s="1">
        <f t="shared" si="1667"/>
        <v>0</v>
      </c>
      <c r="MX1361" s="1">
        <f t="shared" si="1667"/>
        <v>0.54895017637955</v>
      </c>
      <c r="TB1361" s="1">
        <f t="shared" ref="TB1361:TN1361" si="1668">TB507</f>
        <v>0.733432872320392</v>
      </c>
      <c r="TC1361" s="1">
        <f t="shared" si="1668"/>
        <v>0</v>
      </c>
      <c r="TD1361" s="1">
        <f t="shared" si="1668"/>
        <v>0</v>
      </c>
      <c r="TE1361" s="1">
        <f t="shared" si="1668"/>
        <v>0.734563765034538</v>
      </c>
      <c r="TF1361" s="1">
        <f t="shared" si="1668"/>
        <v>0</v>
      </c>
      <c r="TG1361" s="1">
        <f t="shared" si="1668"/>
        <v>0</v>
      </c>
      <c r="TH1361" s="1">
        <f t="shared" si="1668"/>
        <v>0.692925387260708</v>
      </c>
      <c r="TI1361" s="1">
        <f t="shared" si="1668"/>
        <v>0</v>
      </c>
      <c r="TJ1361" s="1">
        <f t="shared" si="1668"/>
        <v>0</v>
      </c>
      <c r="TK1361" s="1">
        <f t="shared" si="1668"/>
        <v>0.621799345888255</v>
      </c>
      <c r="TL1361" s="1">
        <f t="shared" si="1668"/>
        <v>0</v>
      </c>
      <c r="TM1361" s="1">
        <f t="shared" si="1668"/>
        <v>0</v>
      </c>
      <c r="TN1361" s="1">
        <f t="shared" si="1668"/>
        <v>0.549478274270387</v>
      </c>
    </row>
    <row r="1362" spans="6:534">
      <c r="F1362" s="1">
        <f t="shared" si="1647"/>
        <v>0.729351969504447</v>
      </c>
      <c r="I1362" s="1">
        <f t="shared" si="1648"/>
        <v>0.732943469785575</v>
      </c>
      <c r="L1362" s="1">
        <f t="shared" si="1649"/>
        <v>0.685897435897436</v>
      </c>
      <c r="O1362" s="1">
        <f t="shared" si="1650"/>
        <v>0.623070325900515</v>
      </c>
      <c r="R1362" s="1">
        <f t="shared" si="1651"/>
        <v>0.547353760445682</v>
      </c>
      <c r="FV1362" s="1">
        <f t="shared" si="1652"/>
        <v>0.72921052631579</v>
      </c>
      <c r="FY1362" s="1">
        <f t="shared" si="1653"/>
        <v>0.73286467486819</v>
      </c>
      <c r="GB1362" s="1">
        <f t="shared" si="1654"/>
        <v>0.685144124168514</v>
      </c>
      <c r="GE1362" s="1">
        <f t="shared" si="1655"/>
        <v>0.615829257447755</v>
      </c>
      <c r="GH1362" s="1">
        <f t="shared" si="1656"/>
        <v>0.544525547445255</v>
      </c>
      <c r="ML1362" s="1">
        <f t="shared" ref="ML1362:MX1362" si="1669">ML508</f>
        <v>0.728274880613162</v>
      </c>
      <c r="MM1362" s="1">
        <f t="shared" si="1669"/>
        <v>0.00113650981051113</v>
      </c>
      <c r="MN1362" s="1" t="str">
        <f t="shared" si="1669"/>
        <v>c</v>
      </c>
      <c r="MO1362" s="1">
        <f t="shared" si="1669"/>
        <v>0.73110740132368</v>
      </c>
      <c r="MP1362" s="1">
        <f t="shared" si="1669"/>
        <v>0.00159008663963653</v>
      </c>
      <c r="MQ1362" s="1" t="str">
        <f t="shared" si="1669"/>
        <v>b</v>
      </c>
      <c r="MR1362" s="1">
        <f t="shared" si="1669"/>
        <v>0.688763534877002</v>
      </c>
      <c r="MS1362" s="1">
        <f t="shared" si="1669"/>
        <v>0.00281544074179847</v>
      </c>
      <c r="MT1362" s="1" t="str">
        <f t="shared" si="1669"/>
        <v>bc</v>
      </c>
      <c r="MU1362" s="1">
        <f t="shared" si="1669"/>
        <v>0.620902449831327</v>
      </c>
      <c r="MV1362" s="1">
        <f t="shared" si="1669"/>
        <v>0.00206969943941371</v>
      </c>
      <c r="MW1362" s="1" t="str">
        <f t="shared" si="1669"/>
        <v>a</v>
      </c>
      <c r="MX1362" s="1">
        <f t="shared" si="1669"/>
        <v>0.545720554502689</v>
      </c>
      <c r="TB1362" s="1">
        <f t="shared" ref="TB1362:TN1362" si="1670">TB508</f>
        <v>0.728791499362014</v>
      </c>
      <c r="TC1362" s="1">
        <f t="shared" si="1670"/>
        <v>0.000560102283494196</v>
      </c>
      <c r="TD1362" s="1" t="str">
        <f t="shared" si="1670"/>
        <v>c</v>
      </c>
      <c r="TE1362" s="1">
        <f t="shared" si="1670"/>
        <v>0.731533896641975</v>
      </c>
      <c r="TF1362" s="1">
        <f t="shared" si="1670"/>
        <v>0.00122401117177535</v>
      </c>
      <c r="TG1362" s="1" t="str">
        <f t="shared" si="1670"/>
        <v>b</v>
      </c>
      <c r="TH1362" s="1">
        <f t="shared" si="1670"/>
        <v>0.684452606960882</v>
      </c>
      <c r="TI1362" s="1">
        <f t="shared" si="1670"/>
        <v>0.00285859927758018</v>
      </c>
      <c r="TJ1362" s="1" t="str">
        <f t="shared" si="1670"/>
        <v>c</v>
      </c>
      <c r="TK1362" s="1">
        <f t="shared" si="1670"/>
        <v>0.617860412540096</v>
      </c>
      <c r="TL1362" s="1">
        <f t="shared" si="1670"/>
        <v>0.00311964548791379</v>
      </c>
      <c r="TM1362" s="1" t="str">
        <f t="shared" si="1670"/>
        <v>b</v>
      </c>
      <c r="TN1362" s="1">
        <f t="shared" si="1670"/>
        <v>0.549135917653013</v>
      </c>
    </row>
    <row r="1363" spans="6:534">
      <c r="F1363" s="1">
        <f t="shared" si="1647"/>
        <v>0.728385615914308</v>
      </c>
      <c r="I1363" s="1">
        <f t="shared" si="1648"/>
        <v>0.730193236714976</v>
      </c>
      <c r="L1363" s="1">
        <f t="shared" si="1649"/>
        <v>0.688867745004757</v>
      </c>
      <c r="O1363" s="1">
        <f t="shared" si="1650"/>
        <v>0.620689655172414</v>
      </c>
      <c r="R1363" s="1">
        <f t="shared" si="1651"/>
        <v>0.546742209631728</v>
      </c>
      <c r="FV1363" s="1">
        <f t="shared" si="1652"/>
        <v>0.729008631964426</v>
      </c>
      <c r="FY1363" s="1">
        <f t="shared" si="1653"/>
        <v>0.730456226880395</v>
      </c>
      <c r="GB1363" s="1">
        <f t="shared" si="1654"/>
        <v>0.686902012537116</v>
      </c>
      <c r="GE1363" s="1">
        <f t="shared" si="1655"/>
        <v>0.621452420701169</v>
      </c>
      <c r="GH1363" s="1">
        <f t="shared" si="1656"/>
        <v>0.557017543859649</v>
      </c>
      <c r="ML1363" s="1">
        <f t="shared" ref="ML1363:MX1363" si="1671">ML509</f>
        <v>0.723535230321911</v>
      </c>
      <c r="MM1363" s="1">
        <f t="shared" si="1671"/>
        <v>0.000359427024930631</v>
      </c>
      <c r="MN1363" s="1" t="str">
        <f t="shared" si="1671"/>
        <v>e</v>
      </c>
      <c r="MO1363" s="1">
        <f t="shared" si="1671"/>
        <v>0.729144893715971</v>
      </c>
      <c r="MP1363" s="1">
        <f t="shared" si="1671"/>
        <v>0.000609785156878994</v>
      </c>
      <c r="MQ1363" s="1" t="str">
        <f t="shared" si="1671"/>
        <v>c</v>
      </c>
      <c r="MR1363" s="1">
        <f t="shared" si="1671"/>
        <v>0.667393316706912</v>
      </c>
      <c r="MS1363" s="1">
        <f t="shared" si="1671"/>
        <v>0.00280463890087487</v>
      </c>
      <c r="MT1363" s="1" t="str">
        <f t="shared" si="1671"/>
        <v>e</v>
      </c>
      <c r="MU1363" s="1">
        <f t="shared" si="1671"/>
        <v>0.570651458317932</v>
      </c>
      <c r="MV1363" s="1">
        <f t="shared" si="1671"/>
        <v>0.00237606186915221</v>
      </c>
      <c r="MW1363" s="1" t="str">
        <f t="shared" si="1671"/>
        <v>d</v>
      </c>
      <c r="MX1363" s="1">
        <f t="shared" si="1671"/>
        <v>0.527476020320639</v>
      </c>
      <c r="TB1363" s="1">
        <f t="shared" ref="TB1363:TN1363" si="1672">TB509</f>
        <v>0.726317891662575</v>
      </c>
      <c r="TC1363" s="1">
        <f t="shared" si="1672"/>
        <v>0.000566400943493258</v>
      </c>
      <c r="TD1363" s="1" t="str">
        <f t="shared" si="1672"/>
        <v>d</v>
      </c>
      <c r="TE1363" s="1">
        <f t="shared" si="1672"/>
        <v>0.728469201922155</v>
      </c>
      <c r="TF1363" s="1">
        <f t="shared" si="1672"/>
        <v>0.000809884267982855</v>
      </c>
      <c r="TG1363" s="1" t="str">
        <f t="shared" si="1672"/>
        <v>c</v>
      </c>
      <c r="TH1363" s="1">
        <f t="shared" si="1672"/>
        <v>0.667543514219904</v>
      </c>
      <c r="TI1363" s="1">
        <f t="shared" si="1672"/>
        <v>0.0022134875897263</v>
      </c>
      <c r="TJ1363" s="1" t="str">
        <f t="shared" si="1672"/>
        <v>f</v>
      </c>
      <c r="TK1363" s="1">
        <f t="shared" si="1672"/>
        <v>0.570988783143933</v>
      </c>
      <c r="TL1363" s="1">
        <f t="shared" si="1672"/>
        <v>0.00241398886912251</v>
      </c>
      <c r="TM1363" s="1" t="str">
        <f t="shared" si="1672"/>
        <v>e</v>
      </c>
      <c r="TN1363" s="1">
        <f t="shared" si="1672"/>
        <v>0.523194454818422</v>
      </c>
    </row>
    <row r="1364" spans="6:534">
      <c r="F1364" s="1">
        <f t="shared" si="1647"/>
        <v>0.72708705642073</v>
      </c>
      <c r="I1364" s="1">
        <f t="shared" si="1648"/>
        <v>0.730185497470489</v>
      </c>
      <c r="L1364" s="1">
        <f t="shared" si="1649"/>
        <v>0.691525423728814</v>
      </c>
      <c r="O1364" s="1">
        <f t="shared" si="1650"/>
        <v>0.618947368421053</v>
      </c>
      <c r="R1364" s="1">
        <f t="shared" si="1651"/>
        <v>0.543065693430657</v>
      </c>
      <c r="FV1364" s="1">
        <f t="shared" si="1652"/>
        <v>0.728155339805825</v>
      </c>
      <c r="FY1364" s="1">
        <f t="shared" si="1653"/>
        <v>0.73128078817734</v>
      </c>
      <c r="GB1364" s="1">
        <f t="shared" si="1654"/>
        <v>0.681311684177014</v>
      </c>
      <c r="GE1364" s="1">
        <f t="shared" si="1655"/>
        <v>0.616299559471366</v>
      </c>
      <c r="GH1364" s="1">
        <f t="shared" si="1656"/>
        <v>0.545864661654135</v>
      </c>
      <c r="ML1364" s="1">
        <f t="shared" ref="ML1364:MX1364" si="1673">ML510</f>
        <v>0.713373575919235</v>
      </c>
      <c r="MM1364" s="1">
        <f t="shared" si="1673"/>
        <v>0.00182730835237671</v>
      </c>
      <c r="MN1364" s="1" t="str">
        <f t="shared" si="1673"/>
        <v>f</v>
      </c>
      <c r="MO1364" s="1">
        <f t="shared" si="1673"/>
        <v>0.722399431381379</v>
      </c>
      <c r="MP1364" s="1">
        <f t="shared" si="1673"/>
        <v>0.00125990432108891</v>
      </c>
      <c r="MQ1364" s="1" t="str">
        <f t="shared" si="1673"/>
        <v>d</v>
      </c>
      <c r="MR1364" s="1">
        <f t="shared" si="1673"/>
        <v>0.628184205269017</v>
      </c>
      <c r="MS1364" s="1">
        <f t="shared" si="1673"/>
        <v>0.00338487458638806</v>
      </c>
      <c r="MT1364" s="1" t="str">
        <f t="shared" si="1673"/>
        <v>f</v>
      </c>
      <c r="MU1364" s="1">
        <f t="shared" si="1673"/>
        <v>0.44270819384659</v>
      </c>
      <c r="MV1364" s="1">
        <f t="shared" si="1673"/>
        <v>0.00450674589363272</v>
      </c>
      <c r="MW1364" s="1" t="str">
        <f t="shared" si="1673"/>
        <v>e</v>
      </c>
      <c r="MX1364" s="1">
        <f t="shared" si="1673"/>
        <v>0.410568415461493</v>
      </c>
      <c r="TB1364" s="1">
        <f t="shared" ref="TB1364:TN1364" si="1674">TB510</f>
        <v>0.713048083194759</v>
      </c>
      <c r="TC1364" s="1">
        <f t="shared" si="1674"/>
        <v>0.00209039484677935</v>
      </c>
      <c r="TD1364" s="1" t="str">
        <f t="shared" si="1674"/>
        <v>e</v>
      </c>
      <c r="TE1364" s="1">
        <f t="shared" si="1674"/>
        <v>0.723486512539537</v>
      </c>
      <c r="TF1364" s="1">
        <f t="shared" si="1674"/>
        <v>0.000644114149855617</v>
      </c>
      <c r="TG1364" s="1" t="str">
        <f t="shared" si="1674"/>
        <v>e</v>
      </c>
      <c r="TH1364" s="1">
        <f t="shared" si="1674"/>
        <v>0.628183374391703</v>
      </c>
      <c r="TI1364" s="1">
        <f t="shared" si="1674"/>
        <v>0.00253535902760098</v>
      </c>
      <c r="TJ1364" s="1" t="str">
        <f t="shared" si="1674"/>
        <v>g</v>
      </c>
      <c r="TK1364" s="1">
        <f t="shared" si="1674"/>
        <v>0.444284811689508</v>
      </c>
      <c r="TL1364" s="1">
        <f t="shared" si="1674"/>
        <v>0.00392819347693127</v>
      </c>
      <c r="TM1364" s="1" t="str">
        <f t="shared" si="1674"/>
        <v>f</v>
      </c>
      <c r="TN1364" s="1">
        <f t="shared" si="1674"/>
        <v>0.417129659749497</v>
      </c>
    </row>
    <row r="1365" spans="6:534">
      <c r="F1365" s="1">
        <f t="shared" si="1647"/>
        <v>0.723948811700183</v>
      </c>
      <c r="I1365" s="1">
        <f t="shared" si="1648"/>
        <v>0.728660826032541</v>
      </c>
      <c r="L1365" s="1">
        <f t="shared" si="1649"/>
        <v>0.670372792674951</v>
      </c>
      <c r="O1365" s="1">
        <f t="shared" si="1650"/>
        <v>0.57059136920618</v>
      </c>
      <c r="R1365" s="1">
        <f t="shared" si="1651"/>
        <v>0.536283185840708</v>
      </c>
      <c r="FV1365" s="1">
        <f t="shared" si="1652"/>
        <v>0.726142200594755</v>
      </c>
      <c r="FY1365" s="1">
        <f t="shared" si="1653"/>
        <v>0.728449391664509</v>
      </c>
      <c r="GB1365" s="1">
        <f t="shared" si="1654"/>
        <v>0.665299145299145</v>
      </c>
      <c r="GE1365" s="1">
        <f t="shared" si="1655"/>
        <v>0.573743016759776</v>
      </c>
      <c r="GH1365" s="1">
        <f t="shared" si="1656"/>
        <v>0.520992366412214</v>
      </c>
      <c r="ML1365" s="1">
        <f t="shared" ref="ML1365:MX1365" si="1675">ML511</f>
        <v>0.721727895618102</v>
      </c>
      <c r="MM1365" s="1">
        <f t="shared" si="1675"/>
        <v>0</v>
      </c>
      <c r="MN1365" s="1">
        <f t="shared" si="1675"/>
        <v>0</v>
      </c>
      <c r="MO1365" s="1">
        <f t="shared" si="1675"/>
        <v>0.727550575473677</v>
      </c>
      <c r="MP1365" s="1">
        <f t="shared" si="1675"/>
        <v>0</v>
      </c>
      <c r="MQ1365" s="1">
        <f t="shared" si="1675"/>
        <v>0</v>
      </c>
      <c r="MR1365" s="1">
        <f t="shared" si="1675"/>
        <v>0.661447018950977</v>
      </c>
      <c r="MS1365" s="1">
        <f t="shared" si="1675"/>
        <v>0</v>
      </c>
      <c r="MT1365" s="1">
        <f t="shared" si="1675"/>
        <v>0</v>
      </c>
      <c r="MU1365" s="1">
        <f t="shared" si="1675"/>
        <v>0.544754033998616</v>
      </c>
      <c r="MV1365" s="1">
        <f t="shared" si="1675"/>
        <v>0</v>
      </c>
      <c r="MW1365" s="1">
        <f t="shared" si="1675"/>
        <v>0</v>
      </c>
      <c r="MX1365" s="1">
        <f t="shared" si="1675"/>
        <v>0.49458833009494</v>
      </c>
      <c r="TB1365" s="1">
        <f t="shared" ref="TB1365:TN1365" si="1676">TB511</f>
        <v>0.722719158073116</v>
      </c>
      <c r="TC1365" s="1">
        <f t="shared" si="1676"/>
        <v>0</v>
      </c>
      <c r="TD1365" s="1">
        <f t="shared" si="1676"/>
        <v>0</v>
      </c>
      <c r="TE1365" s="1">
        <f t="shared" si="1676"/>
        <v>0.727829870367889</v>
      </c>
      <c r="TF1365" s="1">
        <f t="shared" si="1676"/>
        <v>0</v>
      </c>
      <c r="TG1365" s="1">
        <f t="shared" si="1676"/>
        <v>0</v>
      </c>
      <c r="TH1365" s="1">
        <f t="shared" si="1676"/>
        <v>0.660059831857496</v>
      </c>
      <c r="TI1365" s="1">
        <f t="shared" si="1676"/>
        <v>0</v>
      </c>
      <c r="TJ1365" s="1">
        <f t="shared" si="1676"/>
        <v>0</v>
      </c>
      <c r="TK1365" s="1">
        <f t="shared" si="1676"/>
        <v>0.544378002457846</v>
      </c>
      <c r="TL1365" s="1">
        <f t="shared" si="1676"/>
        <v>0</v>
      </c>
      <c r="TM1365" s="1">
        <f t="shared" si="1676"/>
        <v>0</v>
      </c>
      <c r="TN1365" s="1">
        <f t="shared" si="1676"/>
        <v>0.496486677406977</v>
      </c>
    </row>
    <row r="1366" spans="6:534">
      <c r="F1366" s="1">
        <f t="shared" si="1647"/>
        <v>0.723298429319372</v>
      </c>
      <c r="I1366" s="1">
        <f t="shared" si="1648"/>
        <v>0.728944099378882</v>
      </c>
      <c r="L1366" s="1">
        <f t="shared" si="1649"/>
        <v>0.667002688172043</v>
      </c>
      <c r="O1366" s="1">
        <f t="shared" si="1650"/>
        <v>0.568306010928962</v>
      </c>
      <c r="R1366" s="1">
        <f t="shared" si="1651"/>
        <v>0.518115942028985</v>
      </c>
      <c r="FV1366" s="1">
        <f t="shared" si="1652"/>
        <v>0.726951319010062</v>
      </c>
      <c r="FY1366" s="1">
        <f t="shared" si="1653"/>
        <v>0.727669404517454</v>
      </c>
      <c r="GB1366" s="1">
        <f t="shared" si="1654"/>
        <v>0.667606626718364</v>
      </c>
      <c r="GE1366" s="1">
        <f t="shared" si="1655"/>
        <v>0.569240196078431</v>
      </c>
      <c r="GH1366" s="1">
        <f t="shared" si="1656"/>
        <v>0.518590998043053</v>
      </c>
      <c r="ML1366" s="1">
        <f t="shared" ref="ML1366:MX1366" si="1677">ML512</f>
        <v>0.725230083599967</v>
      </c>
      <c r="MM1366" s="1">
        <f t="shared" si="1677"/>
        <v>0.000835219145835954</v>
      </c>
      <c r="MN1366" s="1" t="str">
        <f t="shared" si="1677"/>
        <v>d</v>
      </c>
      <c r="MO1366" s="1">
        <f t="shared" si="1677"/>
        <v>0.729536830087885</v>
      </c>
      <c r="MP1366" s="1">
        <f t="shared" si="1677"/>
        <v>0.000616047248972633</v>
      </c>
      <c r="MQ1366" s="1" t="str">
        <f t="shared" si="1677"/>
        <v>c</v>
      </c>
      <c r="MR1366" s="1">
        <f t="shared" si="1677"/>
        <v>0.677163300619629</v>
      </c>
      <c r="MS1366" s="1">
        <f t="shared" si="1677"/>
        <v>0.00229967179230502</v>
      </c>
      <c r="MT1366" s="1" t="str">
        <f t="shared" si="1677"/>
        <v>d</v>
      </c>
      <c r="MU1366" s="1">
        <f t="shared" si="1677"/>
        <v>0.597326487639279</v>
      </c>
      <c r="MV1366" s="1">
        <f t="shared" si="1677"/>
        <v>0.00400524497384087</v>
      </c>
      <c r="MW1366" s="1" t="str">
        <f t="shared" si="1677"/>
        <v>b</v>
      </c>
      <c r="MX1366" s="1">
        <f t="shared" si="1677"/>
        <v>0.523854939756908</v>
      </c>
      <c r="TB1366" s="1">
        <f t="shared" ref="TB1366:TN1366" si="1678">TB512</f>
        <v>0.725998857282995</v>
      </c>
      <c r="TC1366" s="1">
        <f t="shared" si="1678"/>
        <v>0.000930175575971178</v>
      </c>
      <c r="TD1366" s="1" t="str">
        <f t="shared" si="1678"/>
        <v>d</v>
      </c>
      <c r="TE1366" s="1">
        <f t="shared" si="1678"/>
        <v>0.728512557445324</v>
      </c>
      <c r="TF1366" s="1">
        <f t="shared" si="1678"/>
        <v>0.00109399270223762</v>
      </c>
      <c r="TG1366" s="1" t="str">
        <f t="shared" si="1678"/>
        <v>c</v>
      </c>
      <c r="TH1366" s="1">
        <f t="shared" si="1678"/>
        <v>0.679238091573179</v>
      </c>
      <c r="TI1366" s="1">
        <f t="shared" si="1678"/>
        <v>0.00114491192950189</v>
      </c>
      <c r="TJ1366" s="1" t="str">
        <f t="shared" si="1678"/>
        <v>d</v>
      </c>
      <c r="TK1366" s="1">
        <f t="shared" si="1678"/>
        <v>0.594375923445375</v>
      </c>
      <c r="TL1366" s="1">
        <f t="shared" si="1678"/>
        <v>0.00270042196085749</v>
      </c>
      <c r="TM1366" s="1" t="str">
        <f t="shared" si="1678"/>
        <v>c</v>
      </c>
      <c r="TN1366" s="1">
        <f t="shared" si="1678"/>
        <v>0.524799956001506</v>
      </c>
    </row>
    <row r="1367" spans="6:534">
      <c r="F1367" s="1">
        <f t="shared" si="1647"/>
        <v>0.723358449946179</v>
      </c>
      <c r="I1367" s="1">
        <f t="shared" si="1648"/>
        <v>0.729829755736491</v>
      </c>
      <c r="L1367" s="1">
        <f t="shared" si="1649"/>
        <v>0.664804469273743</v>
      </c>
      <c r="O1367" s="1">
        <f t="shared" si="1650"/>
        <v>0.573056994818653</v>
      </c>
      <c r="R1367" s="1">
        <f t="shared" si="1651"/>
        <v>0.528028933092224</v>
      </c>
      <c r="FV1367" s="1">
        <f t="shared" si="1652"/>
        <v>0.725860155382908</v>
      </c>
      <c r="FY1367" s="1">
        <f t="shared" si="1653"/>
        <v>0.729288809584502</v>
      </c>
      <c r="GB1367" s="1">
        <f t="shared" si="1654"/>
        <v>0.669724770642202</v>
      </c>
      <c r="GE1367" s="1">
        <f t="shared" si="1655"/>
        <v>0.569983136593592</v>
      </c>
      <c r="GH1367" s="1">
        <f t="shared" si="1656"/>
        <v>0.53</v>
      </c>
      <c r="ML1367" s="1">
        <f t="shared" ref="ML1367:MX1367" si="1679">ML513</f>
        <v>0.72536768600189</v>
      </c>
      <c r="MM1367" s="1">
        <f t="shared" si="1679"/>
        <v>0.00094900197994511</v>
      </c>
      <c r="MN1367" s="1" t="str">
        <f t="shared" si="1679"/>
        <v>d</v>
      </c>
      <c r="MO1367" s="1">
        <f t="shared" si="1679"/>
        <v>0.729328842188745</v>
      </c>
      <c r="MP1367" s="1">
        <f t="shared" si="1679"/>
        <v>0.000553667730339219</v>
      </c>
      <c r="MQ1367" s="1" t="str">
        <f t="shared" si="1679"/>
        <v>c</v>
      </c>
      <c r="MR1367" s="1">
        <f t="shared" si="1679"/>
        <v>0.675958745125315</v>
      </c>
      <c r="MS1367" s="1">
        <f t="shared" si="1679"/>
        <v>0.00217922386575719</v>
      </c>
      <c r="MT1367" s="1" t="str">
        <f t="shared" si="1679"/>
        <v>d</v>
      </c>
      <c r="MU1367" s="1">
        <f t="shared" si="1679"/>
        <v>0.593512365114967</v>
      </c>
      <c r="MV1367" s="1">
        <f t="shared" si="1679"/>
        <v>0.00449441362143069</v>
      </c>
      <c r="MW1367" s="1" t="str">
        <f t="shared" si="1679"/>
        <v>b</v>
      </c>
      <c r="MX1367" s="1">
        <f t="shared" si="1679"/>
        <v>0.529442870190075</v>
      </c>
      <c r="TB1367" s="1">
        <f t="shared" ref="TB1367:TN1367" si="1680">TB513</f>
        <v>0.725953386482238</v>
      </c>
      <c r="TC1367" s="1">
        <f t="shared" si="1680"/>
        <v>0.000528333686606032</v>
      </c>
      <c r="TD1367" s="1" t="str">
        <f t="shared" si="1680"/>
        <v>d</v>
      </c>
      <c r="TE1367" s="1">
        <f t="shared" si="1680"/>
        <v>0.728279055361936</v>
      </c>
      <c r="TF1367" s="1">
        <f t="shared" si="1680"/>
        <v>0.000895091484304103</v>
      </c>
      <c r="TG1367" s="1" t="str">
        <f t="shared" si="1680"/>
        <v>cd</v>
      </c>
      <c r="TH1367" s="1">
        <f t="shared" si="1680"/>
        <v>0.677159344498554</v>
      </c>
      <c r="TI1367" s="1">
        <f t="shared" si="1680"/>
        <v>0.00187926634995101</v>
      </c>
      <c r="TJ1367" s="1" t="str">
        <f t="shared" si="1680"/>
        <v>de</v>
      </c>
      <c r="TK1367" s="1">
        <f t="shared" si="1680"/>
        <v>0.595946504067145</v>
      </c>
      <c r="TL1367" s="1">
        <f t="shared" si="1680"/>
        <v>0.00202017245752444</v>
      </c>
      <c r="TM1367" s="1" t="str">
        <f t="shared" si="1680"/>
        <v>c</v>
      </c>
      <c r="TN1367" s="1">
        <f t="shared" si="1680"/>
        <v>0.528584304054667</v>
      </c>
    </row>
    <row r="1368" spans="6:534">
      <c r="F1368" s="1">
        <f t="shared" si="1647"/>
        <v>0.711634349030471</v>
      </c>
      <c r="I1368" s="1">
        <f t="shared" si="1648"/>
        <v>0.721255274261603</v>
      </c>
      <c r="L1368" s="1">
        <f t="shared" si="1649"/>
        <v>0.631849315068493</v>
      </c>
      <c r="O1368" s="1">
        <f t="shared" si="1650"/>
        <v>0.441875</v>
      </c>
      <c r="R1368" s="1">
        <f t="shared" si="1651"/>
        <v>0.40990990990991</v>
      </c>
      <c r="FV1368" s="1">
        <f t="shared" si="1652"/>
        <v>0.713098308971052</v>
      </c>
      <c r="FY1368" s="1">
        <f t="shared" si="1653"/>
        <v>0.72311901504788</v>
      </c>
      <c r="GB1368" s="1">
        <f t="shared" si="1654"/>
        <v>0.628283555235696</v>
      </c>
      <c r="GE1368" s="1">
        <f t="shared" si="1655"/>
        <v>0.448808757244044</v>
      </c>
      <c r="GH1368" s="1">
        <f t="shared" si="1656"/>
        <v>0.41421568627451</v>
      </c>
      <c r="ML1368" s="1">
        <f t="shared" ref="ML1368:MX1368" si="1681">ML514</f>
        <v>0.731298098029805</v>
      </c>
      <c r="MM1368" s="1">
        <f t="shared" si="1681"/>
        <v>0.000385858275603545</v>
      </c>
      <c r="MN1368" s="1" t="str">
        <f t="shared" si="1681"/>
        <v>b</v>
      </c>
      <c r="MO1368" s="1">
        <f t="shared" si="1681"/>
        <v>0.734278579987383</v>
      </c>
      <c r="MP1368" s="1">
        <f t="shared" si="1681"/>
        <v>0.00109949997551379</v>
      </c>
      <c r="MQ1368" s="1" t="str">
        <f t="shared" si="1681"/>
        <v>a</v>
      </c>
      <c r="MR1368" s="1">
        <f t="shared" si="1681"/>
        <v>0.68918900944419</v>
      </c>
      <c r="MS1368" s="1">
        <f t="shared" si="1681"/>
        <v>0.00161394530873214</v>
      </c>
      <c r="MT1368" s="1" t="str">
        <f t="shared" si="1681"/>
        <v>abc</v>
      </c>
      <c r="MU1368" s="1">
        <f t="shared" si="1681"/>
        <v>0.586040590636303</v>
      </c>
      <c r="MV1368" s="1">
        <f t="shared" si="1681"/>
        <v>0.00204085592072272</v>
      </c>
      <c r="MW1368" s="1" t="str">
        <f t="shared" si="1681"/>
        <v>c</v>
      </c>
      <c r="MX1368" s="1">
        <f t="shared" si="1681"/>
        <v>0.436002855011695</v>
      </c>
      <c r="TB1368" s="1">
        <f t="shared" ref="TB1368:TN1368" si="1682">TB514</f>
        <v>0.731073941999269</v>
      </c>
      <c r="TC1368" s="1">
        <f t="shared" si="1682"/>
        <v>0.000804776183478518</v>
      </c>
      <c r="TD1368" s="1" t="str">
        <f t="shared" si="1682"/>
        <v>b</v>
      </c>
      <c r="TE1368" s="1">
        <f t="shared" si="1682"/>
        <v>0.733578880890165</v>
      </c>
      <c r="TF1368" s="1">
        <f t="shared" si="1682"/>
        <v>0.000428301108890749</v>
      </c>
      <c r="TG1368" s="1" t="str">
        <f t="shared" si="1682"/>
        <v>a</v>
      </c>
      <c r="TH1368" s="1">
        <f t="shared" si="1682"/>
        <v>0.688518079255319</v>
      </c>
      <c r="TI1368" s="1">
        <f t="shared" si="1682"/>
        <v>0.00192965127472402</v>
      </c>
      <c r="TJ1368" s="1" t="str">
        <f t="shared" si="1682"/>
        <v>b</v>
      </c>
      <c r="TK1368" s="1">
        <f t="shared" si="1682"/>
        <v>0.582162484043863</v>
      </c>
      <c r="TL1368" s="1">
        <f t="shared" si="1682"/>
        <v>0.00307247199519026</v>
      </c>
      <c r="TM1368" s="1" t="str">
        <f t="shared" si="1682"/>
        <v>d</v>
      </c>
      <c r="TN1368" s="1">
        <f t="shared" si="1682"/>
        <v>0.436781231018425</v>
      </c>
    </row>
    <row r="1369" spans="6:534">
      <c r="F1369" s="1">
        <f t="shared" si="1647"/>
        <v>0.715277777777778</v>
      </c>
      <c r="I1369" s="1">
        <f t="shared" si="1648"/>
        <v>0.723749672689186</v>
      </c>
      <c r="L1369" s="1">
        <f t="shared" si="1649"/>
        <v>0.627527492018446</v>
      </c>
      <c r="O1369" s="1">
        <f t="shared" si="1650"/>
        <v>0.438676184295912</v>
      </c>
      <c r="R1369" s="1">
        <f t="shared" si="1651"/>
        <v>0.41505376344086</v>
      </c>
      <c r="FV1369" s="1">
        <f t="shared" si="1652"/>
        <v>0.710933028048082</v>
      </c>
      <c r="FY1369" s="1">
        <f t="shared" si="1653"/>
        <v>0.724230254350736</v>
      </c>
      <c r="GB1369" s="1">
        <f t="shared" si="1654"/>
        <v>0.625599409811877</v>
      </c>
      <c r="GE1369" s="1">
        <f t="shared" si="1655"/>
        <v>0.442307692307692</v>
      </c>
      <c r="GH1369" s="1">
        <f t="shared" si="1656"/>
        <v>0.417661097852029</v>
      </c>
      <c r="ML1369" s="1">
        <f t="shared" ref="ML1369:MX1369" si="1683">ML515</f>
        <v>0.727298622543887</v>
      </c>
      <c r="MM1369" s="1">
        <f t="shared" si="1683"/>
        <v>0</v>
      </c>
      <c r="MN1369" s="1">
        <f t="shared" si="1683"/>
        <v>0</v>
      </c>
      <c r="MO1369" s="1">
        <f t="shared" si="1683"/>
        <v>0.731048084088004</v>
      </c>
      <c r="MP1369" s="1">
        <f t="shared" si="1683"/>
        <v>0</v>
      </c>
      <c r="MQ1369" s="1">
        <f t="shared" si="1683"/>
        <v>0</v>
      </c>
      <c r="MR1369" s="1">
        <f t="shared" si="1683"/>
        <v>0.680770351729711</v>
      </c>
      <c r="MS1369" s="1">
        <f t="shared" si="1683"/>
        <v>0</v>
      </c>
      <c r="MT1369" s="1">
        <f t="shared" si="1683"/>
        <v>0</v>
      </c>
      <c r="MU1369" s="1">
        <f t="shared" si="1683"/>
        <v>0.59229314779685</v>
      </c>
      <c r="MV1369" s="1">
        <f t="shared" si="1683"/>
        <v>0</v>
      </c>
      <c r="MW1369" s="1">
        <f t="shared" si="1683"/>
        <v>0</v>
      </c>
      <c r="MX1369" s="1">
        <f t="shared" si="1683"/>
        <v>0.496433554986226</v>
      </c>
      <c r="TB1369" s="1">
        <f t="shared" ref="TB1369:TN1369" si="1684">TB515</f>
        <v>0.727675395254834</v>
      </c>
      <c r="TC1369" s="1">
        <f t="shared" si="1684"/>
        <v>0</v>
      </c>
      <c r="TD1369" s="1">
        <f t="shared" si="1684"/>
        <v>0</v>
      </c>
      <c r="TE1369" s="1">
        <f t="shared" si="1684"/>
        <v>0.730123497899142</v>
      </c>
      <c r="TF1369" s="1">
        <f t="shared" si="1684"/>
        <v>0</v>
      </c>
      <c r="TG1369" s="1">
        <f t="shared" si="1684"/>
        <v>0</v>
      </c>
      <c r="TH1369" s="1">
        <f t="shared" si="1684"/>
        <v>0.681638505109017</v>
      </c>
      <c r="TI1369" s="1">
        <f t="shared" si="1684"/>
        <v>0</v>
      </c>
      <c r="TJ1369" s="1">
        <f t="shared" si="1684"/>
        <v>0</v>
      </c>
      <c r="TK1369" s="1">
        <f t="shared" si="1684"/>
        <v>0.590828303852128</v>
      </c>
      <c r="TL1369" s="1">
        <f t="shared" si="1684"/>
        <v>0</v>
      </c>
      <c r="TM1369" s="1">
        <f t="shared" si="1684"/>
        <v>0</v>
      </c>
      <c r="TN1369" s="1">
        <f t="shared" si="1684"/>
        <v>0.4967218303582</v>
      </c>
    </row>
    <row r="1370" spans="6:534">
      <c r="F1370" s="1">
        <f t="shared" si="1647"/>
        <v>0.713208600949456</v>
      </c>
      <c r="I1370" s="1">
        <f t="shared" si="1648"/>
        <v>0.722193347193347</v>
      </c>
      <c r="L1370" s="1">
        <f t="shared" si="1649"/>
        <v>0.625175808720113</v>
      </c>
      <c r="O1370" s="1">
        <f t="shared" si="1650"/>
        <v>0.447573397243859</v>
      </c>
      <c r="R1370" s="1">
        <f t="shared" si="1651"/>
        <v>0.406741573033708</v>
      </c>
      <c r="FV1370" s="1">
        <f t="shared" si="1652"/>
        <v>0.715112912565142</v>
      </c>
      <c r="FY1370" s="1">
        <f t="shared" si="1653"/>
        <v>0.723110268219994</v>
      </c>
      <c r="GB1370" s="1">
        <f t="shared" si="1654"/>
        <v>0.630667158127534</v>
      </c>
      <c r="GE1370" s="1">
        <f t="shared" si="1655"/>
        <v>0.441737985516787</v>
      </c>
      <c r="GH1370" s="1">
        <f t="shared" si="1656"/>
        <v>0.419512195121951</v>
      </c>
      <c r="ML1370" s="1">
        <f t="shared" ref="ML1370:MX1370" si="1685">ML516</f>
        <v>0.726936855369862</v>
      </c>
      <c r="MM1370" s="1">
        <f t="shared" si="1685"/>
        <v>0.000984785843024195</v>
      </c>
      <c r="MN1370" s="1" t="str">
        <f t="shared" si="1685"/>
        <v>cd</v>
      </c>
      <c r="MO1370" s="1">
        <f t="shared" si="1685"/>
        <v>0.728723166371268</v>
      </c>
      <c r="MP1370" s="1">
        <f t="shared" si="1685"/>
        <v>0.00104684075097162</v>
      </c>
      <c r="MQ1370" s="1" t="str">
        <f t="shared" si="1685"/>
        <v>c</v>
      </c>
      <c r="MR1370" s="1">
        <f t="shared" si="1685"/>
        <v>0.674486226671333</v>
      </c>
      <c r="MS1370" s="1">
        <f t="shared" si="1685"/>
        <v>0.0014127550713847</v>
      </c>
      <c r="MT1370" s="1" t="str">
        <f t="shared" si="1685"/>
        <v>d</v>
      </c>
      <c r="MU1370" s="1">
        <f t="shared" si="1685"/>
        <v>0.596123024235086</v>
      </c>
      <c r="MV1370" s="1">
        <f t="shared" si="1685"/>
        <v>0.00252101453102638</v>
      </c>
      <c r="MW1370" s="1" t="str">
        <f t="shared" si="1685"/>
        <v>b</v>
      </c>
      <c r="MX1370" s="1">
        <f t="shared" si="1685"/>
        <v>0.521123566692311</v>
      </c>
      <c r="TB1370" s="1">
        <f t="shared" ref="TB1370:TN1370" si="1686">TB516</f>
        <v>0.725762540931373</v>
      </c>
      <c r="TC1370" s="1">
        <f t="shared" si="1686"/>
        <v>0.000576822043272917</v>
      </c>
      <c r="TD1370" s="1" t="str">
        <f t="shared" si="1686"/>
        <v>d</v>
      </c>
      <c r="TE1370" s="1">
        <f t="shared" si="1686"/>
        <v>0.728699861988389</v>
      </c>
      <c r="TF1370" s="1">
        <f t="shared" si="1686"/>
        <v>0.000902658528949924</v>
      </c>
      <c r="TG1370" s="1" t="str">
        <f t="shared" si="1686"/>
        <v>c</v>
      </c>
      <c r="TH1370" s="1">
        <f t="shared" si="1686"/>
        <v>0.675899362874287</v>
      </c>
      <c r="TI1370" s="1">
        <f t="shared" si="1686"/>
        <v>0.00246327865507933</v>
      </c>
      <c r="TJ1370" s="1" t="str">
        <f t="shared" si="1686"/>
        <v>de</v>
      </c>
      <c r="TK1370" s="1">
        <f t="shared" si="1686"/>
        <v>0.595327023200924</v>
      </c>
      <c r="TL1370" s="1">
        <f t="shared" si="1686"/>
        <v>0.00314804475002183</v>
      </c>
      <c r="TM1370" s="1" t="str">
        <f t="shared" si="1686"/>
        <v>c</v>
      </c>
      <c r="TN1370" s="1">
        <f t="shared" si="1686"/>
        <v>0.523218412639542</v>
      </c>
    </row>
    <row r="1371" spans="6:534">
      <c r="F1371" s="1">
        <f t="shared" si="1647"/>
        <v>0.726112991408487</v>
      </c>
      <c r="I1371" s="1">
        <f t="shared" si="1648"/>
        <v>0.729989604989605</v>
      </c>
      <c r="L1371" s="1">
        <f t="shared" si="1649"/>
        <v>0.674844720496894</v>
      </c>
      <c r="O1371" s="1">
        <f t="shared" si="1650"/>
        <v>0.601868327402135</v>
      </c>
      <c r="R1371" s="1">
        <f t="shared" si="1651"/>
        <v>0.524615384615385</v>
      </c>
      <c r="FV1371" s="1">
        <f t="shared" si="1652"/>
        <v>0.725658956428187</v>
      </c>
      <c r="FY1371" s="1">
        <f t="shared" si="1653"/>
        <v>0.729418074550818</v>
      </c>
      <c r="GB1371" s="1">
        <f t="shared" si="1654"/>
        <v>0.678594249201278</v>
      </c>
      <c r="GE1371" s="1">
        <f t="shared" si="1655"/>
        <v>0.596654275092937</v>
      </c>
      <c r="GH1371" s="1">
        <f t="shared" si="1656"/>
        <v>0.524916943521595</v>
      </c>
      <c r="ML1371" s="1">
        <f t="shared" ref="ML1371:MX1371" si="1687">ML517</f>
        <v>0.726570981536468</v>
      </c>
      <c r="MM1371" s="1">
        <f t="shared" si="1687"/>
        <v>0.000995556712489896</v>
      </c>
      <c r="MN1371" s="1" t="str">
        <f t="shared" si="1687"/>
        <v>cd</v>
      </c>
      <c r="MO1371" s="1">
        <f t="shared" si="1687"/>
        <v>0.728053309791128</v>
      </c>
      <c r="MP1371" s="1">
        <f t="shared" si="1687"/>
        <v>0.000162636404114886</v>
      </c>
      <c r="MQ1371" s="1" t="str">
        <f t="shared" si="1687"/>
        <v>c</v>
      </c>
      <c r="MR1371" s="1">
        <f t="shared" si="1687"/>
        <v>0.673411757908296</v>
      </c>
      <c r="MS1371" s="1">
        <f t="shared" si="1687"/>
        <v>0.00163494596247759</v>
      </c>
      <c r="MT1371" s="1" t="str">
        <f t="shared" si="1687"/>
        <v>d</v>
      </c>
      <c r="MU1371" s="1">
        <f t="shared" si="1687"/>
        <v>0.59546382356774</v>
      </c>
      <c r="MV1371" s="1">
        <f t="shared" si="1687"/>
        <v>0.00169685802517148</v>
      </c>
      <c r="MW1371" s="1" t="str">
        <f t="shared" si="1687"/>
        <v>b</v>
      </c>
      <c r="MX1371" s="1">
        <f t="shared" si="1687"/>
        <v>0.523106028236548</v>
      </c>
      <c r="TB1371" s="1">
        <f t="shared" ref="TB1371:TN1371" si="1688">TB517</f>
        <v>0.72624529882763</v>
      </c>
      <c r="TC1371" s="1">
        <f t="shared" si="1688"/>
        <v>0.000293065683665685</v>
      </c>
      <c r="TD1371" s="1" t="str">
        <f t="shared" si="1688"/>
        <v>d</v>
      </c>
      <c r="TE1371" s="1">
        <f t="shared" si="1688"/>
        <v>0.726701907739321</v>
      </c>
      <c r="TF1371" s="1">
        <f t="shared" si="1688"/>
        <v>0.000789394238586352</v>
      </c>
      <c r="TG1371" s="1" t="str">
        <f t="shared" si="1688"/>
        <v>d</v>
      </c>
      <c r="TH1371" s="1">
        <f t="shared" si="1688"/>
        <v>0.673886861208536</v>
      </c>
      <c r="TI1371" s="1">
        <f t="shared" si="1688"/>
        <v>0.000891925688703776</v>
      </c>
      <c r="TJ1371" s="1" t="str">
        <f t="shared" si="1688"/>
        <v>e</v>
      </c>
      <c r="TK1371" s="1">
        <f t="shared" si="1688"/>
        <v>0.597102897526872</v>
      </c>
      <c r="TL1371" s="1">
        <f t="shared" si="1688"/>
        <v>0.00241673982673263</v>
      </c>
      <c r="TM1371" s="1" t="str">
        <f t="shared" si="1688"/>
        <v>c</v>
      </c>
      <c r="TN1371" s="1">
        <f t="shared" si="1688"/>
        <v>0.524312424383845</v>
      </c>
    </row>
    <row r="1372" spans="6:534">
      <c r="F1372" s="1">
        <f t="shared" si="1647"/>
        <v>0.724452554744526</v>
      </c>
      <c r="I1372" s="1">
        <f t="shared" si="1648"/>
        <v>0.728835300153925</v>
      </c>
      <c r="L1372" s="1">
        <f t="shared" si="1649"/>
        <v>0.677201595581467</v>
      </c>
      <c r="O1372" s="1">
        <f t="shared" si="1650"/>
        <v>0.594300083822297</v>
      </c>
      <c r="R1372" s="1">
        <f t="shared" si="1651"/>
        <v>0.522137404580153</v>
      </c>
      <c r="FV1372" s="1">
        <f t="shared" si="1652"/>
        <v>0.725286437516653</v>
      </c>
      <c r="FY1372" s="1">
        <f t="shared" si="1653"/>
        <v>0.728822589238146</v>
      </c>
      <c r="GB1372" s="1">
        <f t="shared" si="1654"/>
        <v>0.680559974546611</v>
      </c>
      <c r="GE1372" s="1">
        <f t="shared" si="1655"/>
        <v>0.591393078970719</v>
      </c>
      <c r="GH1372" s="1">
        <f t="shared" si="1656"/>
        <v>0.521885521885522</v>
      </c>
      <c r="ML1372" s="1">
        <f t="shared" ref="ML1372:MX1372" si="1689">ML518</f>
        <v>0.73264346959242</v>
      </c>
      <c r="MM1372" s="1">
        <f t="shared" si="1689"/>
        <v>0.000990410943344054</v>
      </c>
      <c r="MN1372" s="1" t="str">
        <f t="shared" si="1689"/>
        <v>ab</v>
      </c>
      <c r="MO1372" s="1">
        <f t="shared" si="1689"/>
        <v>0.735244874324356</v>
      </c>
      <c r="MP1372" s="1">
        <f t="shared" si="1689"/>
        <v>0.00125857618644397</v>
      </c>
      <c r="MQ1372" s="1" t="str">
        <f t="shared" si="1689"/>
        <v>a</v>
      </c>
      <c r="MR1372" s="1">
        <f t="shared" si="1689"/>
        <v>0.687545911046055</v>
      </c>
      <c r="MS1372" s="1">
        <f t="shared" si="1689"/>
        <v>0.00167719978520895</v>
      </c>
      <c r="MT1372" s="1" t="str">
        <f t="shared" si="1689"/>
        <v>c</v>
      </c>
      <c r="MU1372" s="1">
        <f t="shared" si="1689"/>
        <v>0.574168549373185</v>
      </c>
      <c r="MV1372" s="1">
        <f t="shared" si="1689"/>
        <v>0.00303381834461632</v>
      </c>
      <c r="MW1372" s="1" t="str">
        <f t="shared" si="1689"/>
        <v>d</v>
      </c>
      <c r="MX1372" s="1">
        <f t="shared" si="1689"/>
        <v>0.428106864982568</v>
      </c>
      <c r="TB1372" s="1">
        <f t="shared" ref="TB1372:TN1372" si="1690">TB518</f>
        <v>0.732429694561105</v>
      </c>
      <c r="TC1372" s="1">
        <f t="shared" si="1690"/>
        <v>0.00119341587899256</v>
      </c>
      <c r="TD1372" s="1" t="str">
        <f t="shared" si="1690"/>
        <v>ab</v>
      </c>
      <c r="TE1372" s="1">
        <f t="shared" si="1690"/>
        <v>0.734304792916536</v>
      </c>
      <c r="TF1372" s="1">
        <f t="shared" si="1690"/>
        <v>0.00171197026231123</v>
      </c>
      <c r="TG1372" s="1" t="str">
        <f t="shared" si="1690"/>
        <v>a</v>
      </c>
      <c r="TH1372" s="1">
        <f t="shared" si="1690"/>
        <v>0.688684708420471</v>
      </c>
      <c r="TI1372" s="1">
        <f t="shared" si="1690"/>
        <v>0.000925411697229336</v>
      </c>
      <c r="TJ1372" s="1" t="str">
        <f t="shared" si="1690"/>
        <v>b</v>
      </c>
      <c r="TK1372" s="1">
        <f t="shared" si="1690"/>
        <v>0.573545433813141</v>
      </c>
      <c r="TL1372" s="1">
        <f t="shared" si="1690"/>
        <v>0.00188799414327728</v>
      </c>
      <c r="TM1372" s="1" t="str">
        <f t="shared" si="1690"/>
        <v>e</v>
      </c>
      <c r="TN1372" s="1">
        <f t="shared" si="1690"/>
        <v>0.427739963048553</v>
      </c>
    </row>
    <row r="1373" spans="6:534">
      <c r="F1373" s="1">
        <f t="shared" si="1647"/>
        <v>0.725124704646889</v>
      </c>
      <c r="I1373" s="1">
        <f t="shared" si="1648"/>
        <v>0.729785585120124</v>
      </c>
      <c r="L1373" s="1">
        <f t="shared" si="1649"/>
        <v>0.679443585780525</v>
      </c>
      <c r="O1373" s="1">
        <f t="shared" si="1650"/>
        <v>0.595811051693405</v>
      </c>
      <c r="R1373" s="1">
        <f t="shared" si="1651"/>
        <v>0.524812030075188</v>
      </c>
      <c r="FV1373" s="1">
        <f t="shared" si="1652"/>
        <v>0.727051177904143</v>
      </c>
      <c r="FY1373" s="1">
        <f t="shared" si="1653"/>
        <v>0.727297008547009</v>
      </c>
      <c r="GB1373" s="1">
        <f t="shared" si="1654"/>
        <v>0.678560050971647</v>
      </c>
      <c r="GE1373" s="1">
        <f t="shared" si="1655"/>
        <v>0.595080416272469</v>
      </c>
      <c r="GH1373" s="1">
        <f t="shared" si="1656"/>
        <v>0.527597402597403</v>
      </c>
      <c r="ML1373" s="1">
        <f t="shared" ref="ML1373:MX1373" si="1691">ML519</f>
        <v>0.72871710216625</v>
      </c>
      <c r="MM1373" s="1">
        <f t="shared" si="1691"/>
        <v>0</v>
      </c>
      <c r="MN1373" s="1">
        <f t="shared" si="1691"/>
        <v>0</v>
      </c>
      <c r="MO1373" s="1">
        <f t="shared" si="1691"/>
        <v>0.730673783495584</v>
      </c>
      <c r="MP1373" s="1">
        <f t="shared" si="1691"/>
        <v>0</v>
      </c>
      <c r="MQ1373" s="1">
        <f t="shared" si="1691"/>
        <v>0</v>
      </c>
      <c r="MR1373" s="1">
        <f t="shared" si="1691"/>
        <v>0.678481298541895</v>
      </c>
      <c r="MS1373" s="1">
        <f t="shared" si="1691"/>
        <v>0</v>
      </c>
      <c r="MT1373" s="1">
        <f t="shared" si="1691"/>
        <v>0</v>
      </c>
      <c r="MU1373" s="1">
        <f t="shared" si="1691"/>
        <v>0.588585132392004</v>
      </c>
      <c r="MV1373" s="1">
        <f t="shared" si="1691"/>
        <v>0</v>
      </c>
      <c r="MW1373" s="1">
        <f t="shared" si="1691"/>
        <v>0</v>
      </c>
      <c r="MX1373" s="1">
        <f t="shared" si="1691"/>
        <v>0.490778819970476</v>
      </c>
      <c r="TB1373" s="1">
        <f t="shared" ref="TB1373:TN1373" si="1692">TB519</f>
        <v>0.728145844773369</v>
      </c>
      <c r="TC1373" s="1">
        <f t="shared" si="1692"/>
        <v>0</v>
      </c>
      <c r="TD1373" s="1">
        <f t="shared" si="1692"/>
        <v>0</v>
      </c>
      <c r="TE1373" s="1">
        <f t="shared" si="1692"/>
        <v>0.729902187548082</v>
      </c>
      <c r="TF1373" s="1">
        <f t="shared" si="1692"/>
        <v>0</v>
      </c>
      <c r="TG1373" s="1">
        <f t="shared" si="1692"/>
        <v>0</v>
      </c>
      <c r="TH1373" s="1">
        <f t="shared" si="1692"/>
        <v>0.679490310834432</v>
      </c>
      <c r="TI1373" s="1">
        <f t="shared" si="1692"/>
        <v>0</v>
      </c>
      <c r="TJ1373" s="1">
        <f t="shared" si="1692"/>
        <v>0</v>
      </c>
      <c r="TK1373" s="1">
        <f t="shared" si="1692"/>
        <v>0.588658451513645</v>
      </c>
      <c r="TL1373" s="1">
        <f t="shared" si="1692"/>
        <v>0</v>
      </c>
      <c r="TM1373" s="1">
        <f t="shared" si="1692"/>
        <v>0</v>
      </c>
      <c r="TN1373" s="1">
        <f t="shared" si="1692"/>
        <v>0.491756933357313</v>
      </c>
    </row>
    <row r="1374" spans="6:534">
      <c r="F1374" s="1">
        <f t="shared" si="1647"/>
        <v>0.726290832455216</v>
      </c>
      <c r="I1374" s="1">
        <f t="shared" si="1648"/>
        <v>0.729772191673213</v>
      </c>
      <c r="L1374" s="1">
        <f t="shared" si="1649"/>
        <v>0.676744934062399</v>
      </c>
      <c r="O1374" s="1">
        <f t="shared" si="1650"/>
        <v>0.597837837837838</v>
      </c>
      <c r="R1374" s="1">
        <f t="shared" si="1651"/>
        <v>0.525316455696203</v>
      </c>
      <c r="FV1374" s="1">
        <f t="shared" si="1652"/>
        <v>0.72554347826087</v>
      </c>
      <c r="FY1374" s="1">
        <f t="shared" si="1653"/>
        <v>0.728421618714708</v>
      </c>
      <c r="GB1374" s="1">
        <f t="shared" si="1654"/>
        <v>0.679220350181698</v>
      </c>
      <c r="GE1374" s="1">
        <f t="shared" si="1655"/>
        <v>0.593715545755237</v>
      </c>
      <c r="GH1374" s="1">
        <f t="shared" si="1656"/>
        <v>0.528145695364238</v>
      </c>
      <c r="ML1374" s="1">
        <f t="shared" ref="ML1374:MX1374" si="1693">ML520</f>
        <v>0</v>
      </c>
      <c r="MM1374" s="1">
        <f t="shared" si="1693"/>
        <v>0</v>
      </c>
      <c r="MN1374" s="1">
        <f t="shared" si="1693"/>
        <v>0</v>
      </c>
      <c r="MO1374" s="1">
        <f t="shared" si="1693"/>
        <v>0</v>
      </c>
      <c r="MP1374" s="1">
        <f t="shared" si="1693"/>
        <v>0</v>
      </c>
      <c r="MQ1374" s="1">
        <f t="shared" si="1693"/>
        <v>0</v>
      </c>
      <c r="MR1374" s="1">
        <f t="shared" si="1693"/>
        <v>0</v>
      </c>
      <c r="MS1374" s="1">
        <f t="shared" si="1693"/>
        <v>0</v>
      </c>
      <c r="MT1374" s="1">
        <f t="shared" si="1693"/>
        <v>0</v>
      </c>
      <c r="MU1374" s="1">
        <f t="shared" si="1693"/>
        <v>0</v>
      </c>
      <c r="MV1374" s="1">
        <f t="shared" si="1693"/>
        <v>0</v>
      </c>
      <c r="MW1374" s="1">
        <f t="shared" si="1693"/>
        <v>0</v>
      </c>
      <c r="MX1374" s="1">
        <f t="shared" si="1693"/>
        <v>0</v>
      </c>
      <c r="TB1374" s="1">
        <f t="shared" ref="TB1374:TN1374" si="1694">TB520</f>
        <v>0</v>
      </c>
      <c r="TC1374" s="1">
        <f t="shared" si="1694"/>
        <v>0</v>
      </c>
      <c r="TD1374" s="1">
        <f t="shared" si="1694"/>
        <v>0</v>
      </c>
      <c r="TE1374" s="1">
        <f t="shared" si="1694"/>
        <v>0</v>
      </c>
      <c r="TF1374" s="1">
        <f t="shared" si="1694"/>
        <v>0</v>
      </c>
      <c r="TG1374" s="1">
        <f t="shared" si="1694"/>
        <v>0</v>
      </c>
      <c r="TH1374" s="1">
        <f t="shared" si="1694"/>
        <v>0</v>
      </c>
      <c r="TI1374" s="1">
        <f t="shared" si="1694"/>
        <v>0</v>
      </c>
      <c r="TJ1374" s="1">
        <f t="shared" si="1694"/>
        <v>0</v>
      </c>
      <c r="TK1374" s="1">
        <f t="shared" si="1694"/>
        <v>0</v>
      </c>
      <c r="TL1374" s="1">
        <f t="shared" si="1694"/>
        <v>0</v>
      </c>
      <c r="TM1374" s="1">
        <f t="shared" si="1694"/>
        <v>0</v>
      </c>
      <c r="TN1374" s="1">
        <f t="shared" si="1694"/>
        <v>0</v>
      </c>
    </row>
    <row r="1375" spans="6:534">
      <c r="F1375" s="1">
        <f t="shared" si="1647"/>
        <v>0.725417439703154</v>
      </c>
      <c r="I1375" s="1">
        <f t="shared" si="1648"/>
        <v>0.729506077062322</v>
      </c>
      <c r="L1375" s="1">
        <f t="shared" si="1649"/>
        <v>0.673495518565941</v>
      </c>
      <c r="O1375" s="1">
        <f t="shared" si="1650"/>
        <v>0.588866189989785</v>
      </c>
      <c r="R1375" s="1">
        <f t="shared" si="1651"/>
        <v>0.528052805280528</v>
      </c>
      <c r="FV1375" s="1">
        <f t="shared" si="1652"/>
        <v>0.726549643444871</v>
      </c>
      <c r="FY1375" s="1">
        <f t="shared" si="1653"/>
        <v>0.727321237993596</v>
      </c>
      <c r="GB1375" s="1">
        <f t="shared" si="1654"/>
        <v>0.676716917922948</v>
      </c>
      <c r="GE1375" s="1">
        <f t="shared" si="1655"/>
        <v>0.597652081109925</v>
      </c>
      <c r="GH1375" s="1">
        <f t="shared" si="1656"/>
        <v>0.528695652173913</v>
      </c>
      <c r="ML1375" s="1">
        <f t="shared" ref="ML1375:MX1375" si="1695">ML521</f>
        <v>0</v>
      </c>
      <c r="MM1375" s="1">
        <f t="shared" si="1695"/>
        <v>0</v>
      </c>
      <c r="MN1375" s="1">
        <f t="shared" si="1695"/>
        <v>0</v>
      </c>
      <c r="MO1375" s="1">
        <f t="shared" si="1695"/>
        <v>0</v>
      </c>
      <c r="MP1375" s="1">
        <f t="shared" si="1695"/>
        <v>0</v>
      </c>
      <c r="MQ1375" s="1">
        <f t="shared" si="1695"/>
        <v>0</v>
      </c>
      <c r="MR1375" s="1">
        <f t="shared" si="1695"/>
        <v>0</v>
      </c>
      <c r="MS1375" s="1">
        <f t="shared" si="1695"/>
        <v>0</v>
      </c>
      <c r="MT1375" s="1">
        <f t="shared" si="1695"/>
        <v>0</v>
      </c>
      <c r="MU1375" s="1">
        <f t="shared" si="1695"/>
        <v>0</v>
      </c>
      <c r="MV1375" s="1">
        <f t="shared" si="1695"/>
        <v>0</v>
      </c>
      <c r="MW1375" s="1">
        <f t="shared" si="1695"/>
        <v>0</v>
      </c>
      <c r="MX1375" s="1">
        <f t="shared" si="1695"/>
        <v>0</v>
      </c>
      <c r="TB1375" s="1">
        <f t="shared" ref="TB1375:TN1375" si="1696">TB521</f>
        <v>0</v>
      </c>
      <c r="TC1375" s="1">
        <f t="shared" si="1696"/>
        <v>0</v>
      </c>
      <c r="TD1375" s="1">
        <f t="shared" si="1696"/>
        <v>0</v>
      </c>
      <c r="TE1375" s="1">
        <f t="shared" si="1696"/>
        <v>0</v>
      </c>
      <c r="TF1375" s="1">
        <f t="shared" si="1696"/>
        <v>0</v>
      </c>
      <c r="TG1375" s="1">
        <f t="shared" si="1696"/>
        <v>0</v>
      </c>
      <c r="TH1375" s="1">
        <f t="shared" si="1696"/>
        <v>0</v>
      </c>
      <c r="TI1375" s="1">
        <f t="shared" si="1696"/>
        <v>0</v>
      </c>
      <c r="TJ1375" s="1">
        <f t="shared" si="1696"/>
        <v>0</v>
      </c>
      <c r="TK1375" s="1">
        <f t="shared" si="1696"/>
        <v>0</v>
      </c>
      <c r="TL1375" s="1">
        <f t="shared" si="1696"/>
        <v>0</v>
      </c>
      <c r="TM1375" s="1">
        <f t="shared" si="1696"/>
        <v>0</v>
      </c>
      <c r="TN1375" s="1">
        <f t="shared" si="1696"/>
        <v>0</v>
      </c>
    </row>
    <row r="1376" spans="6:534">
      <c r="F1376" s="1">
        <f t="shared" si="1647"/>
        <v>0.7243947858473</v>
      </c>
      <c r="I1376" s="1">
        <f t="shared" si="1648"/>
        <v>0.728708257830702</v>
      </c>
      <c r="L1376" s="1">
        <f t="shared" si="1649"/>
        <v>0.677635782747604</v>
      </c>
      <c r="O1376" s="1">
        <f t="shared" si="1650"/>
        <v>0.593833067517278</v>
      </c>
      <c r="R1376" s="1">
        <f t="shared" si="1651"/>
        <v>0.534959349593496</v>
      </c>
      <c r="FV1376" s="1">
        <f t="shared" si="1652"/>
        <v>0.725767037740972</v>
      </c>
      <c r="FY1376" s="1">
        <f t="shared" si="1653"/>
        <v>0.729094309377505</v>
      </c>
      <c r="GB1376" s="1">
        <f t="shared" si="1654"/>
        <v>0.675540765391015</v>
      </c>
      <c r="GE1376" s="1">
        <f t="shared" si="1655"/>
        <v>0.596471885336273</v>
      </c>
      <c r="GH1376" s="1">
        <f t="shared" si="1656"/>
        <v>0.52891156462585</v>
      </c>
      <c r="ML1376" s="1">
        <f t="shared" ref="ML1376:MX1376" si="1697">ML522</f>
        <v>0</v>
      </c>
      <c r="MM1376" s="1">
        <f t="shared" si="1697"/>
        <v>0</v>
      </c>
      <c r="MN1376" s="1" t="str">
        <f t="shared" si="1697"/>
        <v>a</v>
      </c>
      <c r="MO1376" s="1">
        <f t="shared" si="1697"/>
        <v>0</v>
      </c>
      <c r="MP1376" s="1">
        <f t="shared" si="1697"/>
        <v>0</v>
      </c>
      <c r="MQ1376" s="1" t="str">
        <f t="shared" si="1697"/>
        <v>a</v>
      </c>
      <c r="MR1376" s="1">
        <f t="shared" si="1697"/>
        <v>0</v>
      </c>
      <c r="MS1376" s="1">
        <f t="shared" si="1697"/>
        <v>0</v>
      </c>
      <c r="MT1376" s="1" t="str">
        <f t="shared" si="1697"/>
        <v>a</v>
      </c>
      <c r="MU1376" s="1">
        <f t="shared" si="1697"/>
        <v>0</v>
      </c>
      <c r="MV1376" s="1">
        <f t="shared" si="1697"/>
        <v>0</v>
      </c>
      <c r="MW1376" s="1" t="str">
        <f t="shared" si="1697"/>
        <v>a</v>
      </c>
      <c r="MX1376" s="1">
        <f t="shared" si="1697"/>
        <v>0</v>
      </c>
      <c r="TB1376" s="1">
        <f t="shared" ref="TB1376:TN1376" si="1698">TB522</f>
        <v>0</v>
      </c>
      <c r="TC1376" s="1">
        <f t="shared" si="1698"/>
        <v>0</v>
      </c>
      <c r="TD1376" s="1" t="str">
        <f t="shared" si="1698"/>
        <v>a</v>
      </c>
      <c r="TE1376" s="1">
        <f t="shared" si="1698"/>
        <v>0</v>
      </c>
      <c r="TF1376" s="1">
        <f t="shared" si="1698"/>
        <v>0</v>
      </c>
      <c r="TG1376" s="1" t="str">
        <f t="shared" si="1698"/>
        <v>a</v>
      </c>
      <c r="TH1376" s="1">
        <f t="shared" si="1698"/>
        <v>0</v>
      </c>
      <c r="TI1376" s="1">
        <f t="shared" si="1698"/>
        <v>0</v>
      </c>
      <c r="TJ1376" s="1" t="str">
        <f t="shared" si="1698"/>
        <v>a</v>
      </c>
      <c r="TK1376" s="1">
        <f t="shared" si="1698"/>
        <v>0</v>
      </c>
      <c r="TL1376" s="1">
        <f t="shared" si="1698"/>
        <v>0</v>
      </c>
      <c r="TM1376" s="1" t="str">
        <f t="shared" si="1698"/>
        <v>a</v>
      </c>
      <c r="TN1376" s="1">
        <f t="shared" si="1698"/>
        <v>0</v>
      </c>
    </row>
    <row r="1377" spans="6:534">
      <c r="F1377" s="1">
        <f t="shared" si="1647"/>
        <v>0.731613891726251</v>
      </c>
      <c r="I1377" s="1">
        <f t="shared" si="1648"/>
        <v>0.73475989052003</v>
      </c>
      <c r="L1377" s="1">
        <f t="shared" si="1649"/>
        <v>0.691037014377485</v>
      </c>
      <c r="O1377" s="1">
        <f t="shared" si="1650"/>
        <v>0.588386433710175</v>
      </c>
      <c r="R1377" s="1">
        <f t="shared" si="1651"/>
        <v>0.433874709976798</v>
      </c>
      <c r="FV1377" s="1">
        <f t="shared" si="1652"/>
        <v>0.731948051948052</v>
      </c>
      <c r="FY1377" s="1">
        <f t="shared" si="1653"/>
        <v>0.733982573039467</v>
      </c>
      <c r="GB1377" s="1">
        <f t="shared" si="1654"/>
        <v>0.688581314878893</v>
      </c>
      <c r="GE1377" s="1">
        <f t="shared" si="1655"/>
        <v>0.584945112388918</v>
      </c>
      <c r="GH1377" s="1">
        <f t="shared" si="1656"/>
        <v>0.434090909090909</v>
      </c>
      <c r="ML1377" s="1">
        <f t="shared" ref="ML1377:MX1377" si="1699">ML523</f>
        <v>0</v>
      </c>
      <c r="MM1377" s="1">
        <f t="shared" si="1699"/>
        <v>0</v>
      </c>
      <c r="MN1377" s="1" t="str">
        <f t="shared" si="1699"/>
        <v>a</v>
      </c>
      <c r="MO1377" s="1">
        <f t="shared" si="1699"/>
        <v>0</v>
      </c>
      <c r="MP1377" s="1">
        <f t="shared" si="1699"/>
        <v>0</v>
      </c>
      <c r="MQ1377" s="1" t="str">
        <f t="shared" si="1699"/>
        <v>a</v>
      </c>
      <c r="MR1377" s="1">
        <f t="shared" si="1699"/>
        <v>0</v>
      </c>
      <c r="MS1377" s="1">
        <f t="shared" si="1699"/>
        <v>0</v>
      </c>
      <c r="MT1377" s="1" t="str">
        <f t="shared" si="1699"/>
        <v>ab</v>
      </c>
      <c r="MU1377" s="1">
        <f t="shared" si="1699"/>
        <v>0</v>
      </c>
      <c r="MV1377" s="1">
        <f t="shared" si="1699"/>
        <v>0</v>
      </c>
      <c r="MW1377" s="1" t="str">
        <f t="shared" si="1699"/>
        <v>a</v>
      </c>
      <c r="MX1377" s="1">
        <f t="shared" si="1699"/>
        <v>0</v>
      </c>
      <c r="TB1377" s="1">
        <f t="shared" ref="TB1377:TN1377" si="1700">TB523</f>
        <v>0</v>
      </c>
      <c r="TC1377" s="1">
        <f t="shared" si="1700"/>
        <v>0</v>
      </c>
      <c r="TD1377" s="1" t="str">
        <f t="shared" si="1700"/>
        <v>a</v>
      </c>
      <c r="TE1377" s="1">
        <f t="shared" si="1700"/>
        <v>0</v>
      </c>
      <c r="TF1377" s="1">
        <f t="shared" si="1700"/>
        <v>0</v>
      </c>
      <c r="TG1377" s="1" t="str">
        <f t="shared" si="1700"/>
        <v>a</v>
      </c>
      <c r="TH1377" s="1">
        <f t="shared" si="1700"/>
        <v>0</v>
      </c>
      <c r="TI1377" s="1">
        <f t="shared" si="1700"/>
        <v>0</v>
      </c>
      <c r="TJ1377" s="1" t="str">
        <f t="shared" si="1700"/>
        <v>a</v>
      </c>
      <c r="TK1377" s="1">
        <f t="shared" si="1700"/>
        <v>0</v>
      </c>
      <c r="TL1377" s="1">
        <f t="shared" si="1700"/>
        <v>0</v>
      </c>
      <c r="TM1377" s="1" t="str">
        <f t="shared" si="1700"/>
        <v>b</v>
      </c>
      <c r="TN1377" s="1">
        <f t="shared" si="1700"/>
        <v>0</v>
      </c>
    </row>
    <row r="1378" spans="6:534">
      <c r="F1378" s="1">
        <f t="shared" si="1647"/>
        <v>0.731412400308721</v>
      </c>
      <c r="I1378" s="1">
        <f t="shared" si="1648"/>
        <v>0.733020498888615</v>
      </c>
      <c r="L1378" s="1">
        <f t="shared" si="1649"/>
        <v>0.688473520249221</v>
      </c>
      <c r="O1378" s="1">
        <f t="shared" si="1650"/>
        <v>0.5850622406639</v>
      </c>
      <c r="R1378" s="1">
        <f t="shared" si="1651"/>
        <v>0.436781609195402</v>
      </c>
      <c r="FV1378" s="1">
        <f t="shared" si="1652"/>
        <v>0.730363732208751</v>
      </c>
      <c r="FY1378" s="1">
        <f t="shared" si="1653"/>
        <v>0.733624454148472</v>
      </c>
      <c r="GB1378" s="1">
        <f t="shared" si="1654"/>
        <v>0.690415335463259</v>
      </c>
      <c r="GE1378" s="1">
        <f t="shared" si="1655"/>
        <v>0.582677165354331</v>
      </c>
      <c r="GH1378" s="1">
        <f t="shared" si="1656"/>
        <v>0.4375</v>
      </c>
      <c r="ML1378" s="1">
        <f t="shared" ref="ML1378:MX1378" si="1701">ML524</f>
        <v>0</v>
      </c>
      <c r="MM1378" s="1">
        <f t="shared" si="1701"/>
        <v>0</v>
      </c>
      <c r="MN1378" s="1" t="str">
        <f t="shared" si="1701"/>
        <v>c</v>
      </c>
      <c r="MO1378" s="1">
        <f t="shared" si="1701"/>
        <v>0</v>
      </c>
      <c r="MP1378" s="1">
        <f t="shared" si="1701"/>
        <v>0</v>
      </c>
      <c r="MQ1378" s="1" t="str">
        <f t="shared" si="1701"/>
        <v>b</v>
      </c>
      <c r="MR1378" s="1">
        <f t="shared" si="1701"/>
        <v>0</v>
      </c>
      <c r="MS1378" s="1">
        <f t="shared" si="1701"/>
        <v>0</v>
      </c>
      <c r="MT1378" s="1" t="str">
        <f t="shared" si="1701"/>
        <v>bc</v>
      </c>
      <c r="MU1378" s="1">
        <f t="shared" si="1701"/>
        <v>0</v>
      </c>
      <c r="MV1378" s="1">
        <f t="shared" si="1701"/>
        <v>0</v>
      </c>
      <c r="MW1378" s="1" t="str">
        <f t="shared" si="1701"/>
        <v>a</v>
      </c>
      <c r="MX1378" s="1">
        <f t="shared" si="1701"/>
        <v>0</v>
      </c>
      <c r="TB1378" s="1">
        <f t="shared" ref="TB1378:TN1378" si="1702">TB524</f>
        <v>0</v>
      </c>
      <c r="TC1378" s="1">
        <f t="shared" si="1702"/>
        <v>0</v>
      </c>
      <c r="TD1378" s="1" t="str">
        <f t="shared" si="1702"/>
        <v>c</v>
      </c>
      <c r="TE1378" s="1">
        <f t="shared" si="1702"/>
        <v>0</v>
      </c>
      <c r="TF1378" s="1">
        <f t="shared" si="1702"/>
        <v>0</v>
      </c>
      <c r="TG1378" s="1" t="str">
        <f t="shared" si="1702"/>
        <v>b</v>
      </c>
      <c r="TH1378" s="1">
        <f t="shared" si="1702"/>
        <v>0</v>
      </c>
      <c r="TI1378" s="1">
        <f t="shared" si="1702"/>
        <v>0</v>
      </c>
      <c r="TJ1378" s="1" t="str">
        <f t="shared" si="1702"/>
        <v>c</v>
      </c>
      <c r="TK1378" s="1">
        <f t="shared" si="1702"/>
        <v>0</v>
      </c>
      <c r="TL1378" s="1">
        <f t="shared" si="1702"/>
        <v>0</v>
      </c>
      <c r="TM1378" s="1" t="str">
        <f t="shared" si="1702"/>
        <v>b</v>
      </c>
      <c r="TN1378" s="1">
        <f t="shared" si="1702"/>
        <v>0</v>
      </c>
    </row>
    <row r="1379" spans="6:534">
      <c r="F1379" s="1">
        <f t="shared" si="1647"/>
        <v>0.730868002054443</v>
      </c>
      <c r="I1379" s="1">
        <f t="shared" si="1648"/>
        <v>0.735055350553506</v>
      </c>
      <c r="L1379" s="1">
        <f t="shared" si="1649"/>
        <v>0.688056493705864</v>
      </c>
      <c r="O1379" s="1">
        <f t="shared" si="1650"/>
        <v>0.584673097534834</v>
      </c>
      <c r="R1379" s="1">
        <f t="shared" si="1651"/>
        <v>0.437352245862884</v>
      </c>
      <c r="FV1379" s="1">
        <f t="shared" si="1652"/>
        <v>0.730910041841004</v>
      </c>
      <c r="FY1379" s="1">
        <f t="shared" si="1653"/>
        <v>0.733129615482557</v>
      </c>
      <c r="GB1379" s="1">
        <f t="shared" si="1654"/>
        <v>0.686557587423805</v>
      </c>
      <c r="GE1379" s="1">
        <f t="shared" si="1655"/>
        <v>0.578865174388339</v>
      </c>
      <c r="GH1379" s="1">
        <f t="shared" si="1656"/>
        <v>0.438752783964365</v>
      </c>
      <c r="ML1379" s="1">
        <f t="shared" ref="ML1379:MX1379" si="1703">ML525</f>
        <v>0</v>
      </c>
      <c r="MM1379" s="1">
        <f t="shared" si="1703"/>
        <v>0</v>
      </c>
      <c r="MN1379" s="1" t="str">
        <f t="shared" si="1703"/>
        <v>e</v>
      </c>
      <c r="MO1379" s="1">
        <f t="shared" si="1703"/>
        <v>0</v>
      </c>
      <c r="MP1379" s="1">
        <f t="shared" si="1703"/>
        <v>0</v>
      </c>
      <c r="MQ1379" s="1" t="str">
        <f t="shared" si="1703"/>
        <v>c</v>
      </c>
      <c r="MR1379" s="1">
        <f t="shared" si="1703"/>
        <v>0</v>
      </c>
      <c r="MS1379" s="1">
        <f t="shared" si="1703"/>
        <v>0</v>
      </c>
      <c r="MT1379" s="1" t="str">
        <f t="shared" si="1703"/>
        <v>e</v>
      </c>
      <c r="MU1379" s="1">
        <f t="shared" si="1703"/>
        <v>0</v>
      </c>
      <c r="MV1379" s="1">
        <f t="shared" si="1703"/>
        <v>0</v>
      </c>
      <c r="MW1379" s="1" t="str">
        <f t="shared" si="1703"/>
        <v>d</v>
      </c>
      <c r="MX1379" s="1">
        <f t="shared" si="1703"/>
        <v>0</v>
      </c>
      <c r="TB1379" s="1">
        <f t="shared" ref="TB1379:TN1379" si="1704">TB525</f>
        <v>0</v>
      </c>
      <c r="TC1379" s="1">
        <f t="shared" si="1704"/>
        <v>0</v>
      </c>
      <c r="TD1379" s="1" t="str">
        <f t="shared" si="1704"/>
        <v>d</v>
      </c>
      <c r="TE1379" s="1">
        <f t="shared" si="1704"/>
        <v>0</v>
      </c>
      <c r="TF1379" s="1">
        <f t="shared" si="1704"/>
        <v>0</v>
      </c>
      <c r="TG1379" s="1" t="str">
        <f t="shared" si="1704"/>
        <v>c</v>
      </c>
      <c r="TH1379" s="1">
        <f t="shared" si="1704"/>
        <v>0</v>
      </c>
      <c r="TI1379" s="1">
        <f t="shared" si="1704"/>
        <v>0</v>
      </c>
      <c r="TJ1379" s="1" t="str">
        <f t="shared" si="1704"/>
        <v>f</v>
      </c>
      <c r="TK1379" s="1">
        <f t="shared" si="1704"/>
        <v>0</v>
      </c>
      <c r="TL1379" s="1">
        <f t="shared" si="1704"/>
        <v>0</v>
      </c>
      <c r="TM1379" s="1" t="str">
        <f t="shared" si="1704"/>
        <v>e</v>
      </c>
      <c r="TN1379" s="1">
        <f t="shared" si="1704"/>
        <v>0</v>
      </c>
    </row>
    <row r="1380" spans="6:534">
      <c r="F1380" s="1">
        <f t="shared" si="1647"/>
        <v>0.728033472803347</v>
      </c>
      <c r="I1380" s="1">
        <f t="shared" si="1648"/>
        <v>0.7288842544317</v>
      </c>
      <c r="L1380" s="1">
        <f t="shared" si="1649"/>
        <v>0.672871528837351</v>
      </c>
      <c r="O1380" s="1">
        <f t="shared" si="1650"/>
        <v>0.593492407809111</v>
      </c>
      <c r="R1380" s="1">
        <f t="shared" si="1651"/>
        <v>0.516666666666667</v>
      </c>
      <c r="FV1380" s="1">
        <f t="shared" si="1652"/>
        <v>0.725098554533508</v>
      </c>
      <c r="FY1380" s="1">
        <f t="shared" si="1653"/>
        <v>0.728515111695138</v>
      </c>
      <c r="GB1380" s="1">
        <f t="shared" si="1654"/>
        <v>0.675609004008634</v>
      </c>
      <c r="GE1380" s="1">
        <f t="shared" si="1655"/>
        <v>0.596259124087591</v>
      </c>
      <c r="GH1380" s="1">
        <f t="shared" si="1656"/>
        <v>0.526555386949924</v>
      </c>
      <c r="ML1380" s="1">
        <f t="shared" ref="ML1380:MX1380" si="1705">ML526</f>
        <v>0</v>
      </c>
      <c r="MM1380" s="1">
        <f t="shared" si="1705"/>
        <v>0</v>
      </c>
      <c r="MN1380" s="1" t="str">
        <f t="shared" si="1705"/>
        <v>f</v>
      </c>
      <c r="MO1380" s="1">
        <f t="shared" si="1705"/>
        <v>0</v>
      </c>
      <c r="MP1380" s="1">
        <f t="shared" si="1705"/>
        <v>0</v>
      </c>
      <c r="MQ1380" s="1" t="str">
        <f t="shared" si="1705"/>
        <v>d</v>
      </c>
      <c r="MR1380" s="1">
        <f t="shared" si="1705"/>
        <v>0</v>
      </c>
      <c r="MS1380" s="1">
        <f t="shared" si="1705"/>
        <v>0</v>
      </c>
      <c r="MT1380" s="1" t="str">
        <f t="shared" si="1705"/>
        <v>f</v>
      </c>
      <c r="MU1380" s="1">
        <f t="shared" si="1705"/>
        <v>0</v>
      </c>
      <c r="MV1380" s="1">
        <f t="shared" si="1705"/>
        <v>0</v>
      </c>
      <c r="MW1380" s="1" t="str">
        <f t="shared" si="1705"/>
        <v>e</v>
      </c>
      <c r="MX1380" s="1">
        <f t="shared" si="1705"/>
        <v>0</v>
      </c>
      <c r="TB1380" s="1">
        <f t="shared" ref="TB1380:TN1380" si="1706">TB526</f>
        <v>0</v>
      </c>
      <c r="TC1380" s="1">
        <f t="shared" si="1706"/>
        <v>0</v>
      </c>
      <c r="TD1380" s="1" t="str">
        <f t="shared" si="1706"/>
        <v>e</v>
      </c>
      <c r="TE1380" s="1">
        <f t="shared" si="1706"/>
        <v>0</v>
      </c>
      <c r="TF1380" s="1">
        <f t="shared" si="1706"/>
        <v>0</v>
      </c>
      <c r="TG1380" s="1" t="str">
        <f t="shared" si="1706"/>
        <v>e</v>
      </c>
      <c r="TH1380" s="1">
        <f t="shared" si="1706"/>
        <v>0</v>
      </c>
      <c r="TI1380" s="1">
        <f t="shared" si="1706"/>
        <v>0</v>
      </c>
      <c r="TJ1380" s="1" t="str">
        <f t="shared" si="1706"/>
        <v>g</v>
      </c>
      <c r="TK1380" s="1">
        <f t="shared" si="1706"/>
        <v>0</v>
      </c>
      <c r="TL1380" s="1">
        <f t="shared" si="1706"/>
        <v>0</v>
      </c>
      <c r="TM1380" s="1" t="str">
        <f t="shared" si="1706"/>
        <v>f</v>
      </c>
      <c r="TN1380" s="1">
        <f t="shared" si="1706"/>
        <v>0</v>
      </c>
    </row>
    <row r="1381" spans="6:534">
      <c r="F1381" s="1">
        <f t="shared" si="1647"/>
        <v>0.726128016789087</v>
      </c>
      <c r="I1381" s="1">
        <f t="shared" si="1648"/>
        <v>0.729680125852124</v>
      </c>
      <c r="L1381" s="1">
        <f t="shared" si="1649"/>
        <v>0.675092478421702</v>
      </c>
      <c r="O1381" s="1">
        <f t="shared" si="1650"/>
        <v>0.598517872711421</v>
      </c>
      <c r="R1381" s="1">
        <f t="shared" si="1651"/>
        <v>0.521481481481481</v>
      </c>
      <c r="FV1381" s="1">
        <f t="shared" si="1652"/>
        <v>0.726139978791092</v>
      </c>
      <c r="FY1381" s="1">
        <f t="shared" si="1653"/>
        <v>0.729680602440924</v>
      </c>
      <c r="GB1381" s="1">
        <f t="shared" si="1654"/>
        <v>0.67359413202934</v>
      </c>
      <c r="GE1381" s="1">
        <f t="shared" si="1655"/>
        <v>0.591818181818182</v>
      </c>
      <c r="GH1381" s="1">
        <f t="shared" si="1656"/>
        <v>0.523099850968703</v>
      </c>
      <c r="ML1381" s="1">
        <f t="shared" ref="ML1381:MX1381" si="1707">ML527</f>
        <v>0</v>
      </c>
      <c r="MM1381" s="1">
        <f t="shared" si="1707"/>
        <v>0</v>
      </c>
      <c r="MN1381" s="1" t="str">
        <f t="shared" si="1707"/>
        <v>d</v>
      </c>
      <c r="MO1381" s="1">
        <f t="shared" si="1707"/>
        <v>0</v>
      </c>
      <c r="MP1381" s="1">
        <f t="shared" si="1707"/>
        <v>0</v>
      </c>
      <c r="MQ1381" s="1" t="str">
        <f t="shared" si="1707"/>
        <v>c</v>
      </c>
      <c r="MR1381" s="1">
        <f t="shared" si="1707"/>
        <v>0</v>
      </c>
      <c r="MS1381" s="1">
        <f t="shared" si="1707"/>
        <v>0</v>
      </c>
      <c r="MT1381" s="1" t="str">
        <f t="shared" si="1707"/>
        <v>d</v>
      </c>
      <c r="MU1381" s="1">
        <f t="shared" si="1707"/>
        <v>0</v>
      </c>
      <c r="MV1381" s="1">
        <f t="shared" si="1707"/>
        <v>0</v>
      </c>
      <c r="MW1381" s="1" t="str">
        <f t="shared" si="1707"/>
        <v>b</v>
      </c>
      <c r="MX1381" s="1">
        <f t="shared" si="1707"/>
        <v>0</v>
      </c>
      <c r="TB1381" s="1">
        <f t="shared" ref="TB1381:TN1381" si="1708">TB527</f>
        <v>0</v>
      </c>
      <c r="TC1381" s="1">
        <f t="shared" si="1708"/>
        <v>0</v>
      </c>
      <c r="TD1381" s="1" t="str">
        <f t="shared" si="1708"/>
        <v>d</v>
      </c>
      <c r="TE1381" s="1">
        <f t="shared" si="1708"/>
        <v>0</v>
      </c>
      <c r="TF1381" s="1">
        <f t="shared" si="1708"/>
        <v>0</v>
      </c>
      <c r="TG1381" s="1" t="str">
        <f t="shared" si="1708"/>
        <v>c</v>
      </c>
      <c r="TH1381" s="1">
        <f t="shared" si="1708"/>
        <v>0</v>
      </c>
      <c r="TI1381" s="1">
        <f t="shared" si="1708"/>
        <v>0</v>
      </c>
      <c r="TJ1381" s="1" t="str">
        <f t="shared" si="1708"/>
        <v>d</v>
      </c>
      <c r="TK1381" s="1">
        <f t="shared" si="1708"/>
        <v>0</v>
      </c>
      <c r="TL1381" s="1">
        <f t="shared" si="1708"/>
        <v>0</v>
      </c>
      <c r="TM1381" s="1" t="str">
        <f t="shared" si="1708"/>
        <v>c</v>
      </c>
      <c r="TN1381" s="1">
        <f t="shared" si="1708"/>
        <v>0</v>
      </c>
    </row>
    <row r="1382" spans="6:534">
      <c r="F1382" s="1">
        <f t="shared" si="1647"/>
        <v>0.72664907651715</v>
      </c>
      <c r="I1382" s="1">
        <f t="shared" si="1648"/>
        <v>0.727605118829982</v>
      </c>
      <c r="L1382" s="1">
        <f t="shared" si="1649"/>
        <v>0.675494672754947</v>
      </c>
      <c r="O1382" s="1">
        <f t="shared" si="1650"/>
        <v>0.596358792184725</v>
      </c>
      <c r="R1382" s="1">
        <f t="shared" si="1651"/>
        <v>0.525222551928783</v>
      </c>
      <c r="FV1382" s="1">
        <f t="shared" si="1652"/>
        <v>0.726049089469517</v>
      </c>
      <c r="FY1382" s="1">
        <f t="shared" si="1653"/>
        <v>0.727903871829105</v>
      </c>
      <c r="GB1382" s="1">
        <f t="shared" si="1654"/>
        <v>0.678494952584888</v>
      </c>
      <c r="GE1382" s="1">
        <f t="shared" si="1655"/>
        <v>0.597903763696999</v>
      </c>
      <c r="GH1382" s="1">
        <f t="shared" si="1656"/>
        <v>0.52</v>
      </c>
      <c r="ML1382" s="1">
        <f t="shared" ref="ML1382:MX1382" si="1709">ML528</f>
        <v>0</v>
      </c>
      <c r="MM1382" s="1">
        <f t="shared" si="1709"/>
        <v>0</v>
      </c>
      <c r="MN1382" s="1" t="str">
        <f t="shared" si="1709"/>
        <v>d</v>
      </c>
      <c r="MO1382" s="1">
        <f t="shared" si="1709"/>
        <v>0</v>
      </c>
      <c r="MP1382" s="1">
        <f t="shared" si="1709"/>
        <v>0</v>
      </c>
      <c r="MQ1382" s="1" t="str">
        <f t="shared" si="1709"/>
        <v>c</v>
      </c>
      <c r="MR1382" s="1">
        <f t="shared" si="1709"/>
        <v>0</v>
      </c>
      <c r="MS1382" s="1">
        <f t="shared" si="1709"/>
        <v>0</v>
      </c>
      <c r="MT1382" s="1" t="str">
        <f t="shared" si="1709"/>
        <v>d</v>
      </c>
      <c r="MU1382" s="1">
        <f t="shared" si="1709"/>
        <v>0</v>
      </c>
      <c r="MV1382" s="1">
        <f t="shared" si="1709"/>
        <v>0</v>
      </c>
      <c r="MW1382" s="1" t="str">
        <f t="shared" si="1709"/>
        <v>b</v>
      </c>
      <c r="MX1382" s="1">
        <f t="shared" si="1709"/>
        <v>0</v>
      </c>
      <c r="TB1382" s="1">
        <f t="shared" ref="TB1382:TN1382" si="1710">TB528</f>
        <v>0</v>
      </c>
      <c r="TC1382" s="1">
        <f t="shared" si="1710"/>
        <v>0</v>
      </c>
      <c r="TD1382" s="1" t="str">
        <f t="shared" si="1710"/>
        <v>d</v>
      </c>
      <c r="TE1382" s="1">
        <f t="shared" si="1710"/>
        <v>0</v>
      </c>
      <c r="TF1382" s="1">
        <f t="shared" si="1710"/>
        <v>0</v>
      </c>
      <c r="TG1382" s="1" t="str">
        <f t="shared" si="1710"/>
        <v>cd</v>
      </c>
      <c r="TH1382" s="1">
        <f t="shared" si="1710"/>
        <v>0</v>
      </c>
      <c r="TI1382" s="1">
        <f t="shared" si="1710"/>
        <v>0</v>
      </c>
      <c r="TJ1382" s="1" t="str">
        <f t="shared" si="1710"/>
        <v>de</v>
      </c>
      <c r="TK1382" s="1">
        <f t="shared" si="1710"/>
        <v>0</v>
      </c>
      <c r="TL1382" s="1">
        <f t="shared" si="1710"/>
        <v>0</v>
      </c>
      <c r="TM1382" s="1" t="str">
        <f t="shared" si="1710"/>
        <v>c</v>
      </c>
      <c r="TN1382" s="1">
        <f t="shared" si="1710"/>
        <v>0</v>
      </c>
    </row>
    <row r="1383" spans="6:534">
      <c r="F1383" s="1">
        <f t="shared" si="1647"/>
        <v>0.726538060479666</v>
      </c>
      <c r="I1383" s="1">
        <f t="shared" si="1648"/>
        <v>0.728086338510134</v>
      </c>
      <c r="L1383" s="1">
        <f t="shared" si="1649"/>
        <v>0.671919319256224</v>
      </c>
      <c r="O1383" s="1">
        <f t="shared" si="1650"/>
        <v>0.597207303974221</v>
      </c>
      <c r="R1383" s="1">
        <f t="shared" si="1651"/>
        <v>0.522462562396007</v>
      </c>
      <c r="FV1383" s="1">
        <f t="shared" si="1652"/>
        <v>0.726326742976066</v>
      </c>
      <c r="FY1383" s="1">
        <f t="shared" si="1653"/>
        <v>0.726379027853632</v>
      </c>
      <c r="GB1383" s="1">
        <f t="shared" si="1654"/>
        <v>0.673740893253088</v>
      </c>
      <c r="GE1383" s="1">
        <f t="shared" si="1655"/>
        <v>0.59954622802042</v>
      </c>
      <c r="GH1383" s="1">
        <f t="shared" si="1656"/>
        <v>0.523809523809524</v>
      </c>
      <c r="ML1383" s="1">
        <f t="shared" ref="ML1383:MX1383" si="1711">ML529</f>
        <v>0</v>
      </c>
      <c r="MM1383" s="1">
        <f t="shared" si="1711"/>
        <v>0</v>
      </c>
      <c r="MN1383" s="1" t="str">
        <f t="shared" si="1711"/>
        <v>b</v>
      </c>
      <c r="MO1383" s="1">
        <f t="shared" si="1711"/>
        <v>0</v>
      </c>
      <c r="MP1383" s="1">
        <f t="shared" si="1711"/>
        <v>0</v>
      </c>
      <c r="MQ1383" s="1" t="str">
        <f t="shared" si="1711"/>
        <v>a</v>
      </c>
      <c r="MR1383" s="1">
        <f t="shared" si="1711"/>
        <v>0</v>
      </c>
      <c r="MS1383" s="1">
        <f t="shared" si="1711"/>
        <v>0</v>
      </c>
      <c r="MT1383" s="1" t="str">
        <f t="shared" si="1711"/>
        <v>abc</v>
      </c>
      <c r="MU1383" s="1">
        <f t="shared" si="1711"/>
        <v>0</v>
      </c>
      <c r="MV1383" s="1">
        <f t="shared" si="1711"/>
        <v>0</v>
      </c>
      <c r="MW1383" s="1" t="str">
        <f t="shared" si="1711"/>
        <v>c</v>
      </c>
      <c r="MX1383" s="1">
        <f t="shared" si="1711"/>
        <v>0</v>
      </c>
      <c r="TB1383" s="1">
        <f t="shared" ref="TB1383:TN1383" si="1712">TB529</f>
        <v>0</v>
      </c>
      <c r="TC1383" s="1">
        <f t="shared" si="1712"/>
        <v>0</v>
      </c>
      <c r="TD1383" s="1" t="str">
        <f t="shared" si="1712"/>
        <v>b</v>
      </c>
      <c r="TE1383" s="1">
        <f t="shared" si="1712"/>
        <v>0</v>
      </c>
      <c r="TF1383" s="1">
        <f t="shared" si="1712"/>
        <v>0</v>
      </c>
      <c r="TG1383" s="1" t="str">
        <f t="shared" si="1712"/>
        <v>a</v>
      </c>
      <c r="TH1383" s="1">
        <f t="shared" si="1712"/>
        <v>0</v>
      </c>
      <c r="TI1383" s="1">
        <f t="shared" si="1712"/>
        <v>0</v>
      </c>
      <c r="TJ1383" s="1" t="str">
        <f t="shared" si="1712"/>
        <v>b</v>
      </c>
      <c r="TK1383" s="1">
        <f t="shared" si="1712"/>
        <v>0</v>
      </c>
      <c r="TL1383" s="1">
        <f t="shared" si="1712"/>
        <v>0</v>
      </c>
      <c r="TM1383" s="1" t="str">
        <f t="shared" si="1712"/>
        <v>d</v>
      </c>
      <c r="TN1383" s="1">
        <f t="shared" si="1712"/>
        <v>0</v>
      </c>
    </row>
    <row r="1384" spans="6:534">
      <c r="F1384" s="1">
        <f t="shared" si="1647"/>
        <v>0.727582590456214</v>
      </c>
      <c r="I1384" s="1">
        <f t="shared" si="1648"/>
        <v>0.728196896736223</v>
      </c>
      <c r="L1384" s="1">
        <f t="shared" si="1649"/>
        <v>0.673156718799872</v>
      </c>
      <c r="O1384" s="1">
        <f t="shared" si="1650"/>
        <v>0.595366379310345</v>
      </c>
      <c r="R1384" s="1">
        <f t="shared" si="1651"/>
        <v>0.526785714285714</v>
      </c>
      <c r="FV1384" s="1">
        <f t="shared" si="1652"/>
        <v>0.725920125293657</v>
      </c>
      <c r="FY1384" s="1">
        <f t="shared" si="1653"/>
        <v>0.727601558152476</v>
      </c>
      <c r="GB1384" s="1">
        <f t="shared" si="1654"/>
        <v>0.674842767295597</v>
      </c>
      <c r="GE1384" s="1">
        <f t="shared" si="1655"/>
        <v>0.594713656387665</v>
      </c>
      <c r="GH1384" s="1">
        <f t="shared" si="1656"/>
        <v>0.523297491039427</v>
      </c>
      <c r="ML1384" s="1">
        <f t="shared" ref="ML1384:MX1384" si="1713">ML530</f>
        <v>0</v>
      </c>
      <c r="MM1384" s="1">
        <f t="shared" si="1713"/>
        <v>0</v>
      </c>
      <c r="MN1384" s="1" t="str">
        <f t="shared" si="1713"/>
        <v>cd</v>
      </c>
      <c r="MO1384" s="1">
        <f t="shared" si="1713"/>
        <v>0</v>
      </c>
      <c r="MP1384" s="1">
        <f t="shared" si="1713"/>
        <v>0</v>
      </c>
      <c r="MQ1384" s="1" t="str">
        <f t="shared" si="1713"/>
        <v>c</v>
      </c>
      <c r="MR1384" s="1">
        <f t="shared" si="1713"/>
        <v>0</v>
      </c>
      <c r="MS1384" s="1">
        <f t="shared" si="1713"/>
        <v>0</v>
      </c>
      <c r="MT1384" s="1" t="str">
        <f t="shared" si="1713"/>
        <v>d</v>
      </c>
      <c r="MU1384" s="1">
        <f t="shared" si="1713"/>
        <v>0</v>
      </c>
      <c r="MV1384" s="1">
        <f t="shared" si="1713"/>
        <v>0</v>
      </c>
      <c r="MW1384" s="1" t="str">
        <f t="shared" si="1713"/>
        <v>b</v>
      </c>
      <c r="MX1384" s="1">
        <f t="shared" si="1713"/>
        <v>0</v>
      </c>
      <c r="TB1384" s="1">
        <f t="shared" ref="TB1384:TN1384" si="1714">TB530</f>
        <v>0</v>
      </c>
      <c r="TC1384" s="1">
        <f t="shared" si="1714"/>
        <v>0</v>
      </c>
      <c r="TD1384" s="1" t="str">
        <f t="shared" si="1714"/>
        <v>d</v>
      </c>
      <c r="TE1384" s="1">
        <f t="shared" si="1714"/>
        <v>0</v>
      </c>
      <c r="TF1384" s="1">
        <f t="shared" si="1714"/>
        <v>0</v>
      </c>
      <c r="TG1384" s="1" t="str">
        <f t="shared" si="1714"/>
        <v>c</v>
      </c>
      <c r="TH1384" s="1">
        <f t="shared" si="1714"/>
        <v>0</v>
      </c>
      <c r="TI1384" s="1">
        <f t="shared" si="1714"/>
        <v>0</v>
      </c>
      <c r="TJ1384" s="1" t="str">
        <f t="shared" si="1714"/>
        <v>de</v>
      </c>
      <c r="TK1384" s="1">
        <f t="shared" si="1714"/>
        <v>0</v>
      </c>
      <c r="TL1384" s="1">
        <f t="shared" si="1714"/>
        <v>0</v>
      </c>
      <c r="TM1384" s="1" t="str">
        <f t="shared" si="1714"/>
        <v>c</v>
      </c>
      <c r="TN1384" s="1">
        <f t="shared" si="1714"/>
        <v>0</v>
      </c>
    </row>
    <row r="1385" spans="6:534">
      <c r="F1385" s="1">
        <f t="shared" si="1647"/>
        <v>0.725592293673523</v>
      </c>
      <c r="I1385" s="1">
        <f t="shared" si="1648"/>
        <v>0.727876694127026</v>
      </c>
      <c r="L1385" s="1">
        <f t="shared" si="1649"/>
        <v>0.67515923566879</v>
      </c>
      <c r="O1385" s="1">
        <f t="shared" si="1650"/>
        <v>0.593817787418655</v>
      </c>
      <c r="R1385" s="1">
        <f t="shared" si="1651"/>
        <v>0.520069808027923</v>
      </c>
      <c r="FV1385" s="1">
        <f t="shared" si="1652"/>
        <v>0.726489028213166</v>
      </c>
      <c r="FY1385" s="1">
        <f t="shared" si="1653"/>
        <v>0.726125137211855</v>
      </c>
      <c r="GB1385" s="1">
        <f t="shared" si="1654"/>
        <v>0.673076923076923</v>
      </c>
      <c r="GE1385" s="1">
        <f t="shared" si="1655"/>
        <v>0.597048808172531</v>
      </c>
      <c r="GH1385" s="1">
        <f t="shared" si="1656"/>
        <v>0.525830258302583</v>
      </c>
      <c r="ML1385" s="1">
        <f t="shared" ref="ML1385:MX1385" si="1715">ML531</f>
        <v>0</v>
      </c>
      <c r="MM1385" s="1">
        <f t="shared" si="1715"/>
        <v>0</v>
      </c>
      <c r="MN1385" s="1" t="str">
        <f t="shared" si="1715"/>
        <v>cd</v>
      </c>
      <c r="MO1385" s="1">
        <f t="shared" si="1715"/>
        <v>0</v>
      </c>
      <c r="MP1385" s="1">
        <f t="shared" si="1715"/>
        <v>0</v>
      </c>
      <c r="MQ1385" s="1" t="str">
        <f t="shared" si="1715"/>
        <v>c</v>
      </c>
      <c r="MR1385" s="1">
        <f t="shared" si="1715"/>
        <v>0</v>
      </c>
      <c r="MS1385" s="1">
        <f t="shared" si="1715"/>
        <v>0</v>
      </c>
      <c r="MT1385" s="1" t="str">
        <f t="shared" si="1715"/>
        <v>d</v>
      </c>
      <c r="MU1385" s="1">
        <f t="shared" si="1715"/>
        <v>0</v>
      </c>
      <c r="MV1385" s="1">
        <f t="shared" si="1715"/>
        <v>0</v>
      </c>
      <c r="MW1385" s="1" t="str">
        <f t="shared" si="1715"/>
        <v>b</v>
      </c>
      <c r="MX1385" s="1">
        <f t="shared" si="1715"/>
        <v>0</v>
      </c>
      <c r="TB1385" s="1">
        <f t="shared" ref="TB1385:TN1385" si="1716">TB531</f>
        <v>0</v>
      </c>
      <c r="TC1385" s="1">
        <f t="shared" si="1716"/>
        <v>0</v>
      </c>
      <c r="TD1385" s="1" t="str">
        <f t="shared" si="1716"/>
        <v>d</v>
      </c>
      <c r="TE1385" s="1">
        <f t="shared" si="1716"/>
        <v>0</v>
      </c>
      <c r="TF1385" s="1">
        <f t="shared" si="1716"/>
        <v>0</v>
      </c>
      <c r="TG1385" s="1" t="str">
        <f t="shared" si="1716"/>
        <v>d</v>
      </c>
      <c r="TH1385" s="1">
        <f t="shared" si="1716"/>
        <v>0</v>
      </c>
      <c r="TI1385" s="1">
        <f t="shared" si="1716"/>
        <v>0</v>
      </c>
      <c r="TJ1385" s="1" t="str">
        <f t="shared" si="1716"/>
        <v>e</v>
      </c>
      <c r="TK1385" s="1">
        <f t="shared" si="1716"/>
        <v>0</v>
      </c>
      <c r="TL1385" s="1">
        <f t="shared" si="1716"/>
        <v>0</v>
      </c>
      <c r="TM1385" s="1" t="str">
        <f t="shared" si="1716"/>
        <v>c</v>
      </c>
      <c r="TN1385" s="1">
        <f t="shared" si="1716"/>
        <v>0</v>
      </c>
    </row>
    <row r="1386" spans="6:534">
      <c r="F1386" s="1">
        <f t="shared" si="1647"/>
        <v>0.732201672156068</v>
      </c>
      <c r="I1386" s="1">
        <f t="shared" si="1648"/>
        <v>0.736591478696742</v>
      </c>
      <c r="L1386" s="1">
        <f t="shared" si="1649"/>
        <v>0.687366818873668</v>
      </c>
      <c r="O1386" s="1">
        <f t="shared" si="1650"/>
        <v>0.571895424836601</v>
      </c>
      <c r="R1386" s="1">
        <f t="shared" si="1651"/>
        <v>0.427937915742794</v>
      </c>
      <c r="FV1386" s="1">
        <f t="shared" si="1652"/>
        <v>0.732207792207792</v>
      </c>
      <c r="FY1386" s="1">
        <f t="shared" si="1653"/>
        <v>0.735745899505337</v>
      </c>
      <c r="GB1386" s="1">
        <f t="shared" si="1654"/>
        <v>0.68853445681613</v>
      </c>
      <c r="GE1386" s="1">
        <f t="shared" si="1655"/>
        <v>0.574152542372881</v>
      </c>
      <c r="GH1386" s="1">
        <f t="shared" si="1656"/>
        <v>0.424719101123596</v>
      </c>
      <c r="ML1386" s="1">
        <f t="shared" ref="ML1386:MX1386" si="1717">ML532</f>
        <v>0</v>
      </c>
      <c r="MM1386" s="1">
        <f t="shared" si="1717"/>
        <v>0</v>
      </c>
      <c r="MN1386" s="1" t="str">
        <f t="shared" si="1717"/>
        <v>ab</v>
      </c>
      <c r="MO1386" s="1">
        <f t="shared" si="1717"/>
        <v>0</v>
      </c>
      <c r="MP1386" s="1">
        <f t="shared" si="1717"/>
        <v>0</v>
      </c>
      <c r="MQ1386" s="1" t="str">
        <f t="shared" si="1717"/>
        <v>a</v>
      </c>
      <c r="MR1386" s="1">
        <f t="shared" si="1717"/>
        <v>0</v>
      </c>
      <c r="MS1386" s="1">
        <f t="shared" si="1717"/>
        <v>0</v>
      </c>
      <c r="MT1386" s="1" t="str">
        <f t="shared" si="1717"/>
        <v>c</v>
      </c>
      <c r="MU1386" s="1">
        <f t="shared" si="1717"/>
        <v>0</v>
      </c>
      <c r="MV1386" s="1">
        <f t="shared" si="1717"/>
        <v>0</v>
      </c>
      <c r="MW1386" s="1" t="str">
        <f t="shared" si="1717"/>
        <v>d</v>
      </c>
      <c r="MX1386" s="1">
        <f t="shared" si="1717"/>
        <v>0</v>
      </c>
      <c r="TB1386" s="1">
        <f t="shared" ref="TB1386:TN1386" si="1718">TB532</f>
        <v>0</v>
      </c>
      <c r="TC1386" s="1">
        <f t="shared" si="1718"/>
        <v>0</v>
      </c>
      <c r="TD1386" s="1" t="str">
        <f t="shared" si="1718"/>
        <v>ab</v>
      </c>
      <c r="TE1386" s="1">
        <f t="shared" si="1718"/>
        <v>0</v>
      </c>
      <c r="TF1386" s="1">
        <f t="shared" si="1718"/>
        <v>0</v>
      </c>
      <c r="TG1386" s="1" t="str">
        <f t="shared" si="1718"/>
        <v>a</v>
      </c>
      <c r="TH1386" s="1">
        <f t="shared" si="1718"/>
        <v>0</v>
      </c>
      <c r="TI1386" s="1">
        <f t="shared" si="1718"/>
        <v>0</v>
      </c>
      <c r="TJ1386" s="1" t="str">
        <f t="shared" si="1718"/>
        <v>b</v>
      </c>
      <c r="TK1386" s="1">
        <f t="shared" si="1718"/>
        <v>0</v>
      </c>
      <c r="TL1386" s="1">
        <f t="shared" si="1718"/>
        <v>0</v>
      </c>
      <c r="TM1386" s="1" t="str">
        <f t="shared" si="1718"/>
        <v>e</v>
      </c>
      <c r="TN1386" s="1">
        <f t="shared" si="1718"/>
        <v>0</v>
      </c>
    </row>
    <row r="1387" spans="6:534">
      <c r="F1387" s="1">
        <f t="shared" si="1647"/>
        <v>0.73377789176712</v>
      </c>
      <c r="I1387" s="1">
        <f t="shared" si="1648"/>
        <v>0.735044865403789</v>
      </c>
      <c r="L1387" s="1">
        <f t="shared" si="1649"/>
        <v>0.689305470190535</v>
      </c>
      <c r="O1387" s="1">
        <f t="shared" si="1650"/>
        <v>0.577613516367476</v>
      </c>
      <c r="R1387" s="1">
        <f t="shared" si="1651"/>
        <v>0.426150121065375</v>
      </c>
      <c r="FV1387" s="1">
        <f t="shared" si="1652"/>
        <v>0.733718487394958</v>
      </c>
      <c r="FY1387" s="1">
        <f t="shared" si="1653"/>
        <v>0.734756097560976</v>
      </c>
      <c r="GB1387" s="1">
        <f t="shared" si="1654"/>
        <v>0.689676052073872</v>
      </c>
      <c r="GE1387" s="1">
        <f t="shared" si="1655"/>
        <v>0.571428571428571</v>
      </c>
      <c r="GH1387" s="1">
        <f t="shared" si="1656"/>
        <v>0.430260047281324</v>
      </c>
      <c r="ML1387" s="1">
        <f t="shared" ref="ML1387:MX1387" si="1719">ML533</f>
        <v>0</v>
      </c>
      <c r="MM1387" s="1">
        <f t="shared" si="1719"/>
        <v>0</v>
      </c>
      <c r="MN1387" s="1">
        <f t="shared" si="1719"/>
        <v>0</v>
      </c>
      <c r="MO1387" s="1">
        <f t="shared" si="1719"/>
        <v>0</v>
      </c>
      <c r="MP1387" s="1">
        <f t="shared" si="1719"/>
        <v>0</v>
      </c>
      <c r="MQ1387" s="1">
        <f t="shared" si="1719"/>
        <v>0</v>
      </c>
      <c r="MR1387" s="1">
        <f t="shared" si="1719"/>
        <v>0</v>
      </c>
      <c r="MS1387" s="1">
        <f t="shared" si="1719"/>
        <v>0</v>
      </c>
      <c r="MT1387" s="1">
        <f t="shared" si="1719"/>
        <v>0</v>
      </c>
      <c r="MU1387" s="1">
        <f t="shared" si="1719"/>
        <v>0</v>
      </c>
      <c r="MV1387" s="1">
        <f t="shared" si="1719"/>
        <v>0</v>
      </c>
      <c r="MW1387" s="1">
        <f t="shared" si="1719"/>
        <v>0</v>
      </c>
      <c r="MX1387" s="1">
        <f t="shared" si="1719"/>
        <v>0</v>
      </c>
      <c r="TB1387" s="1">
        <f t="shared" ref="TB1387:TN1387" si="1720">TB533</f>
        <v>0</v>
      </c>
      <c r="TC1387" s="1">
        <f t="shared" si="1720"/>
        <v>0</v>
      </c>
      <c r="TD1387" s="1">
        <f t="shared" si="1720"/>
        <v>0</v>
      </c>
      <c r="TE1387" s="1">
        <f t="shared" si="1720"/>
        <v>0</v>
      </c>
      <c r="TF1387" s="1">
        <f t="shared" si="1720"/>
        <v>0</v>
      </c>
      <c r="TG1387" s="1">
        <f t="shared" si="1720"/>
        <v>0</v>
      </c>
      <c r="TH1387" s="1">
        <f t="shared" si="1720"/>
        <v>0</v>
      </c>
      <c r="TI1387" s="1">
        <f t="shared" si="1720"/>
        <v>0</v>
      </c>
      <c r="TJ1387" s="1">
        <f t="shared" si="1720"/>
        <v>0</v>
      </c>
      <c r="TK1387" s="1">
        <f t="shared" si="1720"/>
        <v>0</v>
      </c>
      <c r="TL1387" s="1">
        <f t="shared" si="1720"/>
        <v>0</v>
      </c>
      <c r="TM1387" s="1">
        <f t="shared" si="1720"/>
        <v>0</v>
      </c>
      <c r="TN1387" s="1">
        <f t="shared" si="1720"/>
        <v>0</v>
      </c>
    </row>
    <row r="1388" spans="6:190">
      <c r="F1388" s="1">
        <f t="shared" si="1647"/>
        <v>0.731950844854071</v>
      </c>
      <c r="I1388" s="1">
        <f t="shared" si="1648"/>
        <v>0.734098278872537</v>
      </c>
      <c r="L1388" s="1">
        <f t="shared" si="1649"/>
        <v>0.685965444073962</v>
      </c>
      <c r="O1388" s="1">
        <f t="shared" si="1650"/>
        <v>0.572996706915478</v>
      </c>
      <c r="R1388" s="1">
        <f t="shared" si="1651"/>
        <v>0.430232558139535</v>
      </c>
      <c r="FV1388" s="1">
        <f t="shared" si="1652"/>
        <v>0.731362804080565</v>
      </c>
      <c r="FY1388" s="1">
        <f t="shared" si="1653"/>
        <v>0.732412381683295</v>
      </c>
      <c r="GB1388" s="1">
        <f t="shared" si="1654"/>
        <v>0.687843616371411</v>
      </c>
      <c r="GE1388" s="1">
        <f t="shared" si="1655"/>
        <v>0.575055187637969</v>
      </c>
      <c r="GH1388" s="1">
        <f t="shared" si="1656"/>
        <v>0.428240740740741</v>
      </c>
    </row>
    <row r="1392" spans="6:192">
      <c r="F1392" s="1">
        <f>AVERAGE(F1323:F1325)</f>
        <v>0.730316875561412</v>
      </c>
      <c r="G1392" s="1">
        <f>STDEVA(F1323:F1325)</f>
        <v>0.00119963471343857</v>
      </c>
      <c r="H1392" s="1" t="str">
        <f>H1424</f>
        <v>bc</v>
      </c>
      <c r="I1392" s="1">
        <f>AVERAGE(I1323:I1325)</f>
        <v>0.732681449011088</v>
      </c>
      <c r="J1392" s="1">
        <f>STDEVA(I1323:I1325)</f>
        <v>0.0016179044854728</v>
      </c>
      <c r="K1392" s="1" t="str">
        <f>K1424</f>
        <v>abc</v>
      </c>
      <c r="L1392" s="1">
        <f>AVERAGE(L1323:L1325)</f>
        <v>0.684963023144087</v>
      </c>
      <c r="M1392" s="1">
        <f>STDEVA(L1323:L1325)</f>
        <v>0.00179268649764044</v>
      </c>
      <c r="N1392" s="1" t="str">
        <f>N1424</f>
        <v>cde</v>
      </c>
      <c r="O1392" s="1">
        <f>AVERAGE(O1323:O1325)</f>
        <v>0.614881847579698</v>
      </c>
      <c r="P1392" s="1">
        <f>STDEVA(O1323:O1325)</f>
        <v>0.00115998072674814</v>
      </c>
      <c r="Q1392" s="1" t="str">
        <f>Q1424</f>
        <v>bcd</v>
      </c>
      <c r="R1392" s="1">
        <f>AVERAGE(R1323:R1325)</f>
        <v>0.504497792614805</v>
      </c>
      <c r="S1392" s="1">
        <f>STDEVA(R1323:R1325)</f>
        <v>0.003475282233398</v>
      </c>
      <c r="T1392" s="1" t="str">
        <f>T1424</f>
        <v>e</v>
      </c>
      <c r="FV1392" s="1">
        <f>AVERAGE(FV1323:FV1325)</f>
        <v>0.731573569330832</v>
      </c>
      <c r="FW1392" s="1">
        <f>STDEVA(FV1323:FV1325)</f>
        <v>0.000755405484773484</v>
      </c>
      <c r="FX1392" s="1" t="str">
        <f>FX1424</f>
        <v>abc</v>
      </c>
      <c r="FY1392" s="1">
        <f>AVERAGE(FY1323:FY1325)</f>
        <v>0.734651536848127</v>
      </c>
      <c r="FZ1392" s="1">
        <f>STDEVA(FY1323:FY1325)</f>
        <v>0.00117372533373137</v>
      </c>
      <c r="GA1392" s="1" t="str">
        <f>GA1424</f>
        <v>a</v>
      </c>
      <c r="GB1392" s="1">
        <f>AVERAGE(GB1323:GB1325)</f>
        <v>0.685134060489638</v>
      </c>
      <c r="GC1392" s="1">
        <f>STDEVA(GB1323:GB1325)</f>
        <v>0.00156079859634213</v>
      </c>
      <c r="GD1392" s="1" t="str">
        <f>GD1424</f>
        <v>bc</v>
      </c>
      <c r="GE1392" s="1">
        <f>AVERAGE(GE1323:GE1325)</f>
        <v>0.616221496666594</v>
      </c>
      <c r="GF1392" s="1">
        <f>STDEVA(GE1323:GE1325)</f>
        <v>0.00152502122287743</v>
      </c>
      <c r="GG1392" s="1" t="str">
        <f>GG1424</f>
        <v>b</v>
      </c>
      <c r="GH1392" s="1">
        <f>AVERAGE(GH1323:GH1325)</f>
        <v>0.504642265777954</v>
      </c>
      <c r="GI1392" s="1">
        <f>STDEVA(GH1323:GH1325)</f>
        <v>0.00092091464703163</v>
      </c>
      <c r="GJ1392" s="1" t="str">
        <f>GJ1424</f>
        <v>d</v>
      </c>
    </row>
    <row r="1393" spans="6:192">
      <c r="F1393" s="1">
        <f>AVERAGE(F1326:F1328)</f>
        <v>0.730497786854696</v>
      </c>
      <c r="G1393" s="1">
        <f>STDEVA(F1326:F1328)</f>
        <v>0.00134357861199434</v>
      </c>
      <c r="H1393" s="1" t="str">
        <f>H1425</f>
        <v>bc</v>
      </c>
      <c r="I1393" s="1">
        <f>AVERAGE(I1326:I1328)</f>
        <v>0.733823273361522</v>
      </c>
      <c r="J1393" s="1">
        <f>STDEVA(I1326:I1328)</f>
        <v>0.00127880593452583</v>
      </c>
      <c r="K1393" s="1" t="str">
        <f>K1425</f>
        <v>ab</v>
      </c>
      <c r="L1393" s="1">
        <f>AVERAGE(L1326:L1328)</f>
        <v>0.684744296403597</v>
      </c>
      <c r="M1393" s="1">
        <f>STDEVA(L1326:L1328)</f>
        <v>0.00301308754865673</v>
      </c>
      <c r="N1393" s="1" t="str">
        <f>N1425</f>
        <v>de</v>
      </c>
      <c r="O1393" s="1">
        <f>AVERAGE(O1326:O1328)</f>
        <v>0.608040900805494</v>
      </c>
      <c r="P1393" s="1">
        <f>STDEVA(O1326:O1328)</f>
        <v>0.0017589184170059</v>
      </c>
      <c r="Q1393" s="1" t="str">
        <f>Q1425</f>
        <v>d</v>
      </c>
      <c r="R1393" s="1">
        <f>AVERAGE(R1326:R1328)</f>
        <v>0.496701089932019</v>
      </c>
      <c r="S1393" s="1">
        <f>STDEVA(R1326:R1328)</f>
        <v>0.00245157271389955</v>
      </c>
      <c r="T1393" s="1" t="str">
        <f>T1425</f>
        <v>f</v>
      </c>
      <c r="FV1393" s="1">
        <f>AVERAGE(FV1326:FV1328)</f>
        <v>0.730642811690164</v>
      </c>
      <c r="FW1393" s="1">
        <f>STDEVA(FV1326:FV1328)</f>
        <v>0.00159129026045419</v>
      </c>
      <c r="FX1393" s="1" t="str">
        <f>FX1425</f>
        <v>bcd</v>
      </c>
      <c r="FY1393" s="1">
        <f>AVERAGE(FY1326:FY1328)</f>
        <v>0.733325500148383</v>
      </c>
      <c r="FZ1393" s="1">
        <f>STDEVA(FY1326:FY1328)</f>
        <v>0.00108135525869163</v>
      </c>
      <c r="GA1393" s="1" t="str">
        <f>GA1425</f>
        <v>abc</v>
      </c>
      <c r="GB1393" s="1">
        <f>AVERAGE(GB1326:GB1328)</f>
        <v>0.685137689642589</v>
      </c>
      <c r="GC1393" s="1">
        <f>STDEVA(GB1326:GB1328)</f>
        <v>0.00184250234370794</v>
      </c>
      <c r="GD1393" s="1" t="str">
        <f>GD1425</f>
        <v>bc</v>
      </c>
      <c r="GE1393" s="1">
        <f>AVERAGE(GE1326:GE1328)</f>
        <v>0.606012609909304</v>
      </c>
      <c r="GF1393" s="1">
        <f>STDEVA(GE1326:GE1328)</f>
        <v>0.00253334699823239</v>
      </c>
      <c r="GG1393" s="1" t="str">
        <f>GG1425</f>
        <v>c</v>
      </c>
      <c r="GH1393" s="1">
        <f>AVERAGE(GH1326:GH1328)</f>
        <v>0.49497700770935</v>
      </c>
      <c r="GI1393" s="1">
        <f>STDEVA(GH1326:GH1328)</f>
        <v>0.00208901487370279</v>
      </c>
      <c r="GJ1393" s="1" t="str">
        <f>GJ1425</f>
        <v>ef</v>
      </c>
    </row>
    <row r="1394" spans="6:190">
      <c r="F1394" s="1">
        <f>AVERAGE(F1323:F1328)</f>
        <v>0.730407331208054</v>
      </c>
      <c r="I1394" s="1">
        <f>AVERAGE(I1323:I1328)</f>
        <v>0.733252361186305</v>
      </c>
      <c r="L1394" s="1">
        <f>AVERAGE(L1323:L1328)</f>
        <v>0.684853659773842</v>
      </c>
      <c r="O1394" s="1">
        <f>AVERAGE(O1323:O1328)</f>
        <v>0.611461374192596</v>
      </c>
      <c r="R1394" s="1">
        <f>AVERAGE(R1323:R1328)</f>
        <v>0.500599441273412</v>
      </c>
      <c r="FV1394" s="1">
        <f>AVERAGE(FV1323:FV1328)</f>
        <v>0.731108190510498</v>
      </c>
      <c r="FY1394" s="1">
        <f>AVERAGE(FY1323:FY1328)</f>
        <v>0.733988518498255</v>
      </c>
      <c r="GB1394" s="1">
        <f>AVERAGE(GB1323:GB1328)</f>
        <v>0.685135875066114</v>
      </c>
      <c r="GE1394" s="1">
        <f>AVERAGE(GE1323:GE1328)</f>
        <v>0.611117053287949</v>
      </c>
      <c r="GH1394" s="1">
        <f>AVERAGE(GH1323:GH1328)</f>
        <v>0.499809636743652</v>
      </c>
    </row>
    <row r="1395" spans="6:192">
      <c r="F1395" s="1">
        <f>AVERAGE(F1329:F1331)</f>
        <v>0.724651709069391</v>
      </c>
      <c r="G1395" s="1">
        <f>STDEVA(F1329:F1331)</f>
        <v>0.00151654826955131</v>
      </c>
      <c r="H1395" s="1" t="str">
        <f t="shared" ref="H1395:H1397" si="1721">H1426</f>
        <v>gh</v>
      </c>
      <c r="I1395" s="1">
        <f>AVERAGE(I1329:I1331)</f>
        <v>0.728528166280208</v>
      </c>
      <c r="J1395" s="1">
        <f>STDEVA(I1329:I1331)</f>
        <v>0.000976292995345719</v>
      </c>
      <c r="K1395" s="1" t="str">
        <f t="shared" ref="K1395:K1397" si="1722">K1426</f>
        <v>efg</v>
      </c>
      <c r="L1395" s="1">
        <f>AVERAGE(L1329:L1331)</f>
        <v>0.670781511609964</v>
      </c>
      <c r="M1395" s="1">
        <f>STDEVA(L1329:L1331)</f>
        <v>0.000715587187995529</v>
      </c>
      <c r="N1395" s="1" t="str">
        <f t="shared" ref="N1395:N1397" si="1723">N1426</f>
        <v>gh</v>
      </c>
      <c r="O1395" s="1">
        <f>AVERAGE(O1329:O1331)</f>
        <v>0.612443267647324</v>
      </c>
      <c r="P1395" s="1">
        <f>STDEVA(O1329:O1331)</f>
        <v>0.013101406583699</v>
      </c>
      <c r="Q1395" s="1" t="str">
        <f t="shared" ref="Q1395:Q1397" si="1724">Q1426</f>
        <v>cd</v>
      </c>
      <c r="R1395" s="1">
        <f>AVERAGE(R1329:R1331)</f>
        <v>0.496337639337956</v>
      </c>
      <c r="S1395" s="1">
        <f>STDEVA(R1329:R1331)</f>
        <v>0.00507224326601968</v>
      </c>
      <c r="T1395" s="1" t="str">
        <f t="shared" ref="T1395:T1397" si="1725">T1426</f>
        <v>f</v>
      </c>
      <c r="FV1395" s="1">
        <f>AVERAGE(FV1329:FV1331)</f>
        <v>0.724161654654548</v>
      </c>
      <c r="FW1395" s="1">
        <f>STDEVA(FV1329:FV1331)</f>
        <v>0.0019416009617285</v>
      </c>
      <c r="FX1395" s="1" t="str">
        <f t="shared" ref="FX1395:FX1397" si="1726">FX1426</f>
        <v>e</v>
      </c>
      <c r="FY1395" s="1">
        <f>AVERAGE(FY1329:FY1331)</f>
        <v>0.728543218559455</v>
      </c>
      <c r="FZ1395" s="1">
        <f>STDEVA(FY1329:FY1331)</f>
        <v>0.00066477660898633</v>
      </c>
      <c r="GA1395" s="1" t="str">
        <f t="shared" ref="GA1395:GA1397" si="1727">GA1426</f>
        <v>de</v>
      </c>
      <c r="GB1395" s="1">
        <f>AVERAGE(GB1329:GB1331)</f>
        <v>0.669073831174116</v>
      </c>
      <c r="GC1395" s="1">
        <f>STDEVA(GB1329:GB1331)</f>
        <v>5.4742246792038e-5</v>
      </c>
      <c r="GD1395" s="1" t="str">
        <f t="shared" ref="GD1395:GD1397" si="1728">GD1426</f>
        <v>f</v>
      </c>
      <c r="GE1395" s="1">
        <f>AVERAGE(GE1329:GE1331)</f>
        <v>0.609714569663501</v>
      </c>
      <c r="GF1395" s="1">
        <f>STDEVA(GE1329:GE1331)</f>
        <v>0.00238530120842431</v>
      </c>
      <c r="GG1395" s="1" t="str">
        <f t="shared" ref="GG1395:GG1397" si="1729">GG1426</f>
        <v>c</v>
      </c>
      <c r="GH1395" s="1">
        <f>AVERAGE(GH1329:GH1331)</f>
        <v>0.498171068628465</v>
      </c>
      <c r="GI1395" s="1">
        <f>STDEVA(GH1329:GH1331)</f>
        <v>0.00648701709584217</v>
      </c>
      <c r="GJ1395" s="1" t="str">
        <f t="shared" ref="GJ1395:GJ1397" si="1730">GJ1426</f>
        <v>e</v>
      </c>
    </row>
    <row r="1396" spans="6:192">
      <c r="F1396" s="1">
        <f>AVERAGE(F1332:F1334)</f>
        <v>0.720670000540284</v>
      </c>
      <c r="G1396" s="1">
        <f>STDEVA(F1332:F1334)</f>
        <v>0.00187815323735556</v>
      </c>
      <c r="H1396" s="1" t="str">
        <f t="shared" si="1721"/>
        <v>i</v>
      </c>
      <c r="I1396" s="1">
        <f>AVERAGE(I1332:I1334)</f>
        <v>0.727148246460597</v>
      </c>
      <c r="J1396" s="1">
        <f>STDEVA(I1332:I1334)</f>
        <v>0.00162482009494877</v>
      </c>
      <c r="K1396" s="1" t="str">
        <f t="shared" si="1722"/>
        <v>fgh</v>
      </c>
      <c r="L1396" s="1">
        <f>AVERAGE(L1332:L1334)</f>
        <v>0.647429385473284</v>
      </c>
      <c r="M1396" s="1">
        <f>STDEVA(L1332:L1334)</f>
        <v>0.00157971101580375</v>
      </c>
      <c r="N1396" s="1" t="str">
        <f t="shared" si="1723"/>
        <v>k</v>
      </c>
      <c r="O1396" s="1">
        <f>AVERAGE(O1332:O1334)</f>
        <v>0.55532590026029</v>
      </c>
      <c r="P1396" s="1">
        <f>STDEVA(O1332:O1334)</f>
        <v>0.00368657365689722</v>
      </c>
      <c r="Q1396" s="1" t="str">
        <f t="shared" si="1724"/>
        <v>k</v>
      </c>
      <c r="R1396" s="1">
        <f>AVERAGE(R1332:R1334)</f>
        <v>0.446245356656648</v>
      </c>
      <c r="S1396" s="1">
        <f>STDEVA(R1332:R1334)</f>
        <v>0.00120516126797891</v>
      </c>
      <c r="T1396" s="1" t="str">
        <f t="shared" si="1725"/>
        <v>j</v>
      </c>
      <c r="FV1396" s="1">
        <f>AVERAGE(FV1332:FV1334)</f>
        <v>0.720781997724434</v>
      </c>
      <c r="FW1396" s="1">
        <f>STDEVA(FV1332:FV1334)</f>
        <v>0.000477714951662536</v>
      </c>
      <c r="FX1396" s="1" t="str">
        <f t="shared" si="1726"/>
        <v>f</v>
      </c>
      <c r="FY1396" s="1">
        <f>AVERAGE(FY1332:FY1334)</f>
        <v>0.724590936781844</v>
      </c>
      <c r="FZ1396" s="1">
        <f>STDEVA(FY1332:FY1334)</f>
        <v>0.000854424752543209</v>
      </c>
      <c r="GA1396" s="1" t="str">
        <f t="shared" si="1727"/>
        <v>gh</v>
      </c>
      <c r="GB1396" s="1">
        <f>AVERAGE(GB1332:GB1334)</f>
        <v>0.648632515358143</v>
      </c>
      <c r="GC1396" s="1">
        <f>STDEVA(GB1332:GB1334)</f>
        <v>0.00115723174567302</v>
      </c>
      <c r="GD1396" s="1" t="str">
        <f t="shared" si="1728"/>
        <v>i</v>
      </c>
      <c r="GE1396" s="1">
        <f>AVERAGE(GE1332:GE1334)</f>
        <v>0.552287412855838</v>
      </c>
      <c r="GF1396" s="1">
        <f>STDEVA(GE1332:GE1334)</f>
        <v>0.00213973147900916</v>
      </c>
      <c r="GG1396" s="1" t="str">
        <f t="shared" si="1729"/>
        <v>i</v>
      </c>
      <c r="GH1396" s="1">
        <f>AVERAGE(GH1332:GH1334)</f>
        <v>0.444989111736492</v>
      </c>
      <c r="GI1396" s="1">
        <f>STDEVA(GH1332:GH1334)</f>
        <v>0.00257728577476883</v>
      </c>
      <c r="GJ1396" s="1" t="str">
        <f t="shared" si="1730"/>
        <v>i</v>
      </c>
    </row>
    <row r="1397" spans="6:192">
      <c r="F1397" s="1">
        <f>AVERAGE(F1335:F1337)</f>
        <v>0.707182132188257</v>
      </c>
      <c r="G1397" s="1">
        <f>STDEVA(F1335:F1337)</f>
        <v>0.00125692517574664</v>
      </c>
      <c r="H1397" s="1" t="str">
        <f t="shared" si="1721"/>
        <v>l</v>
      </c>
      <c r="I1397" s="1">
        <f>AVERAGE(I1335:I1337)</f>
        <v>0.715617023515264</v>
      </c>
      <c r="J1397" s="1">
        <f>STDEVA(I1335:I1337)</f>
        <v>0.00207982411127788</v>
      </c>
      <c r="K1397" s="1" t="str">
        <f t="shared" si="1722"/>
        <v>k</v>
      </c>
      <c r="L1397" s="1">
        <f>AVERAGE(L1335:L1337)</f>
        <v>0.586755450778876</v>
      </c>
      <c r="M1397" s="1">
        <f>STDEVA(L1335:L1337)</f>
        <v>0.0040581589758022</v>
      </c>
      <c r="N1397" s="1" t="str">
        <f t="shared" si="1723"/>
        <v>m</v>
      </c>
      <c r="O1397" s="1">
        <f>AVERAGE(O1335:O1337)</f>
        <v>0.408218768638218</v>
      </c>
      <c r="P1397" s="1">
        <f>STDEVA(O1335:O1337)</f>
        <v>0.00281233838097917</v>
      </c>
      <c r="Q1397" s="1" t="str">
        <f t="shared" si="1724"/>
        <v>n</v>
      </c>
      <c r="R1397" s="1">
        <f>AVERAGE(R1335:R1337)</f>
        <v>0.373708885446851</v>
      </c>
      <c r="S1397" s="1">
        <f>STDEVA(R1335:R1337)</f>
        <v>0.0010334523490324</v>
      </c>
      <c r="T1397" s="1" t="str">
        <f t="shared" si="1725"/>
        <v>o</v>
      </c>
      <c r="FV1397" s="1">
        <f>AVERAGE(FV1335:FV1337)</f>
        <v>0.706561683077135</v>
      </c>
      <c r="FW1397" s="1">
        <f>STDEVA(FV1335:FV1337)</f>
        <v>0.00309516512906173</v>
      </c>
      <c r="FX1397" s="1" t="str">
        <f t="shared" si="1726"/>
        <v>i</v>
      </c>
      <c r="FY1397" s="1">
        <f>AVERAGE(FY1335:FY1337)</f>
        <v>0.716227838968693</v>
      </c>
      <c r="FZ1397" s="1">
        <f>STDEVA(FY1335:FY1337)</f>
        <v>0.00208338460217289</v>
      </c>
      <c r="GA1397" s="1" t="str">
        <f t="shared" si="1727"/>
        <v>i</v>
      </c>
      <c r="GB1397" s="1">
        <f>AVERAGE(GB1335:GB1337)</f>
        <v>0.58274547153751</v>
      </c>
      <c r="GC1397" s="1">
        <f>STDEVA(GB1335:GB1337)</f>
        <v>0.00563754148937825</v>
      </c>
      <c r="GD1397" s="1" t="str">
        <f t="shared" si="1728"/>
        <v>k</v>
      </c>
      <c r="GE1397" s="1">
        <f>AVERAGE(GE1335:GE1337)</f>
        <v>0.405441265417964</v>
      </c>
      <c r="GF1397" s="1">
        <f>STDEVA(GE1335:GE1337)</f>
        <v>0.00374727321763277</v>
      </c>
      <c r="GG1397" s="1" t="str">
        <f t="shared" si="1729"/>
        <v>l</v>
      </c>
      <c r="GH1397" s="1">
        <f>AVERAGE(GH1335:GH1337)</f>
        <v>0.374119166421719</v>
      </c>
      <c r="GI1397" s="1">
        <f>STDEVA(GH1335:GH1337)</f>
        <v>0.00272535169942942</v>
      </c>
      <c r="GJ1397" s="1" t="str">
        <f t="shared" si="1730"/>
        <v>n</v>
      </c>
    </row>
    <row r="1398" spans="6:190">
      <c r="F1398" s="1">
        <f>AVERAGE(F1329:F1337)</f>
        <v>0.717501280599311</v>
      </c>
      <c r="I1398" s="1">
        <f>AVERAGE(I1329:I1337)</f>
        <v>0.723764478752023</v>
      </c>
      <c r="L1398" s="1">
        <f>AVERAGE(L1329:L1337)</f>
        <v>0.634988782620708</v>
      </c>
      <c r="O1398" s="1">
        <f>AVERAGE(O1329:O1337)</f>
        <v>0.525329312181944</v>
      </c>
      <c r="R1398" s="1">
        <f>AVERAGE(R1329:R1337)</f>
        <v>0.438763960480485</v>
      </c>
      <c r="FV1398" s="1">
        <f>AVERAGE(FV1329:FV1337)</f>
        <v>0.717168445152039</v>
      </c>
      <c r="FY1398" s="1">
        <f>AVERAGE(FY1329:FY1337)</f>
        <v>0.723120664769997</v>
      </c>
      <c r="GB1398" s="1">
        <f>AVERAGE(GB1329:GB1337)</f>
        <v>0.63348393935659</v>
      </c>
      <c r="GE1398" s="1">
        <f>AVERAGE(GE1329:GE1337)</f>
        <v>0.522481082645768</v>
      </c>
      <c r="GH1398" s="1">
        <f>AVERAGE(GH1329:GH1337)</f>
        <v>0.439093115595559</v>
      </c>
    </row>
    <row r="1399" spans="6:192">
      <c r="F1399" s="1">
        <f>AVERAGE(F1338:F1340)</f>
        <v>0.71854482793393</v>
      </c>
      <c r="G1399" s="1">
        <f>STDEVA(F1338:F1340)</f>
        <v>0.00105341804421559</v>
      </c>
      <c r="H1399" s="1" t="str">
        <f t="shared" ref="H1399:H1401" si="1731">H1429</f>
        <v>ij</v>
      </c>
      <c r="I1399" s="1">
        <f>AVERAGE(I1338:I1340)</f>
        <v>0.724931112901627</v>
      </c>
      <c r="J1399" s="1">
        <f>STDEVA(I1338:I1340)</f>
        <v>0.00185322396340718</v>
      </c>
      <c r="K1399" s="1" t="str">
        <f t="shared" ref="K1399:K1401" si="1732">K1429</f>
        <v>hi</v>
      </c>
      <c r="L1399" s="1">
        <f>AVERAGE(L1338:L1340)</f>
        <v>0.663448956652378</v>
      </c>
      <c r="M1399" s="1">
        <f>STDEVA(L1338:L1340)</f>
        <v>0.00189514596822</v>
      </c>
      <c r="N1399" s="1" t="str">
        <f t="shared" ref="N1399:N1401" si="1733">N1429</f>
        <v>ij</v>
      </c>
      <c r="O1399" s="1">
        <f>AVERAGE(O1338:O1340)</f>
        <v>0.580222994573925</v>
      </c>
      <c r="P1399" s="1">
        <f>STDEVA(O1338:O1340)</f>
        <v>0.00756125265337829</v>
      </c>
      <c r="Q1399" s="1" t="str">
        <f t="shared" ref="Q1399:Q1401" si="1734">Q1429</f>
        <v>hi</v>
      </c>
      <c r="R1399" s="1">
        <f>AVERAGE(R1338:R1340)</f>
        <v>0.489001113829022</v>
      </c>
      <c r="S1399" s="1">
        <f>STDEVA(R1338:R1340)</f>
        <v>0.00194266226117955</v>
      </c>
      <c r="T1399" s="1" t="str">
        <f t="shared" ref="T1399:T1401" si="1735">T1429</f>
        <v>g</v>
      </c>
      <c r="FV1399" s="1">
        <f>AVERAGE(FV1338:FV1340)</f>
        <v>0.719750472186956</v>
      </c>
      <c r="FW1399" s="1">
        <f>STDEVA(FV1338:FV1340)</f>
        <v>0.00126082959233227</v>
      </c>
      <c r="FX1399" s="1" t="str">
        <f t="shared" ref="FX1399:FX1401" si="1736">FX1429</f>
        <v>fg</v>
      </c>
      <c r="FY1399" s="1">
        <f>AVERAGE(FY1338:FY1340)</f>
        <v>0.724417177568565</v>
      </c>
      <c r="FZ1399" s="1">
        <f>STDEVA(FY1338:FY1340)</f>
        <v>0.00140466730708296</v>
      </c>
      <c r="GA1399" s="1" t="str">
        <f t="shared" ref="GA1399:GA1401" si="1737">GA1429</f>
        <v>gh</v>
      </c>
      <c r="GB1399" s="1">
        <f>AVERAGE(GB1338:GB1340)</f>
        <v>0.662886616493357</v>
      </c>
      <c r="GC1399" s="1">
        <f>STDEVA(GB1338:GB1340)</f>
        <v>0.00158647695379502</v>
      </c>
      <c r="GD1399" s="1" t="str">
        <f t="shared" ref="GD1399:GD1401" si="1738">GD1429</f>
        <v>h</v>
      </c>
      <c r="GE1399" s="1">
        <f>AVERAGE(GE1338:GE1340)</f>
        <v>0.584591644931491</v>
      </c>
      <c r="GF1399" s="1">
        <f>STDEVA(GE1338:GE1340)</f>
        <v>0.00851684521650518</v>
      </c>
      <c r="GG1399" s="1" t="str">
        <f t="shared" ref="GG1399:GG1401" si="1739">GG1429</f>
        <v>fg</v>
      </c>
      <c r="GH1399" s="1">
        <f>AVERAGE(GH1338:GH1340)</f>
        <v>0.48494796798377</v>
      </c>
      <c r="GI1399" s="1">
        <f>STDEVA(GH1338:GH1340)</f>
        <v>0.00226565879220744</v>
      </c>
      <c r="GJ1399" s="1" t="str">
        <f t="shared" ref="GJ1399:GJ1401" si="1740">GJ1429</f>
        <v>g</v>
      </c>
    </row>
    <row r="1400" spans="6:192">
      <c r="F1400" s="1">
        <f>AVERAGE(F1341:F1343)</f>
        <v>0.717528887673012</v>
      </c>
      <c r="G1400" s="1">
        <f>STDEVA(F1341:F1343)</f>
        <v>0.000353935123522687</v>
      </c>
      <c r="H1400" s="1" t="str">
        <f t="shared" si="1731"/>
        <v>j</v>
      </c>
      <c r="I1400" s="1">
        <f>AVERAGE(I1341:I1343)</f>
        <v>0.726060564036036</v>
      </c>
      <c r="J1400" s="1">
        <f>STDEVA(I1341:I1343)</f>
        <v>0.00152297520377749</v>
      </c>
      <c r="K1400" s="1" t="str">
        <f t="shared" si="1732"/>
        <v>ghi</v>
      </c>
      <c r="L1400" s="1">
        <f>AVERAGE(L1341:L1343)</f>
        <v>0.664164400794504</v>
      </c>
      <c r="M1400" s="1">
        <f>STDEVA(L1341:L1343)</f>
        <v>0.00314649432449073</v>
      </c>
      <c r="N1400" s="1" t="str">
        <f t="shared" si="1733"/>
        <v>ij</v>
      </c>
      <c r="O1400" s="1">
        <f>AVERAGE(O1341:O1343)</f>
        <v>0.589799346837211</v>
      </c>
      <c r="P1400" s="1">
        <f>STDEVA(O1341:O1343)</f>
        <v>0.00312313433295751</v>
      </c>
      <c r="Q1400" s="1" t="str">
        <f t="shared" si="1734"/>
        <v>efg</v>
      </c>
      <c r="R1400" s="1">
        <f>AVERAGE(R1341:R1343)</f>
        <v>0.46599379913781</v>
      </c>
      <c r="S1400" s="1">
        <f>STDEVA(R1341:R1343)</f>
        <v>0.00316861518152557</v>
      </c>
      <c r="T1400" s="1" t="str">
        <f t="shared" si="1735"/>
        <v>i</v>
      </c>
      <c r="FV1400" s="1">
        <f>AVERAGE(FV1341:FV1343)</f>
        <v>0.717866347872355</v>
      </c>
      <c r="FW1400" s="1">
        <f>STDEVA(FV1341:FV1343)</f>
        <v>0.000428249134552183</v>
      </c>
      <c r="FX1400" s="1" t="str">
        <f t="shared" si="1736"/>
        <v>g</v>
      </c>
      <c r="FY1400" s="1">
        <f>AVERAGE(FY1341:FY1343)</f>
        <v>0.723964897650037</v>
      </c>
      <c r="FZ1400" s="1">
        <f>STDEVA(FY1341:FY1343)</f>
        <v>0.00120358616158694</v>
      </c>
      <c r="GA1400" s="1" t="str">
        <f t="shared" si="1737"/>
        <v>h</v>
      </c>
      <c r="GB1400" s="1">
        <f>AVERAGE(GB1341:GB1343)</f>
        <v>0.665013357053266</v>
      </c>
      <c r="GC1400" s="1">
        <f>STDEVA(GB1341:GB1343)</f>
        <v>0.00157994974820984</v>
      </c>
      <c r="GD1400" s="1" t="str">
        <f t="shared" si="1738"/>
        <v>gh</v>
      </c>
      <c r="GE1400" s="1">
        <f>AVERAGE(GE1341:GE1343)</f>
        <v>0.592375445225959</v>
      </c>
      <c r="GF1400" s="1">
        <f>STDEVA(GE1341:GE1343)</f>
        <v>0.000980478673833588</v>
      </c>
      <c r="GG1400" s="1" t="str">
        <f t="shared" si="1739"/>
        <v>de</v>
      </c>
      <c r="GH1400" s="1">
        <f>AVERAGE(GH1341:GH1343)</f>
        <v>0.46418167744805</v>
      </c>
      <c r="GI1400" s="1">
        <f>STDEVA(GH1341:GH1343)</f>
        <v>0.00201446622540627</v>
      </c>
      <c r="GJ1400" s="1" t="str">
        <f t="shared" si="1740"/>
        <v>h</v>
      </c>
    </row>
    <row r="1401" spans="6:192">
      <c r="F1401" s="1">
        <f>AVERAGE(F1344:F1346)</f>
        <v>0.729748962048382</v>
      </c>
      <c r="G1401" s="1">
        <f>STDEVA(F1344:F1346)</f>
        <v>0.00114814387354413</v>
      </c>
      <c r="H1401" s="1" t="str">
        <f t="shared" si="1731"/>
        <v>bc</v>
      </c>
      <c r="I1401" s="1">
        <f>AVERAGE(I1344:I1346)</f>
        <v>0.731943369352388</v>
      </c>
      <c r="J1401" s="1">
        <f>STDEVA(I1344:I1346)</f>
        <v>0.00035841885035097</v>
      </c>
      <c r="K1401" s="1" t="str">
        <f t="shared" si="1732"/>
        <v>bcd</v>
      </c>
      <c r="L1401" s="1">
        <f>AVERAGE(L1344:L1346)</f>
        <v>0.684848300616556</v>
      </c>
      <c r="M1401" s="1">
        <f>STDEVA(L1344:L1346)</f>
        <v>0.0021118006836833</v>
      </c>
      <c r="N1401" s="1" t="str">
        <f t="shared" si="1733"/>
        <v>cde</v>
      </c>
      <c r="O1401" s="1">
        <f>AVERAGE(O1344:O1346)</f>
        <v>0.553412377984753</v>
      </c>
      <c r="P1401" s="1">
        <f>STDEVA(O1344:O1346)</f>
        <v>0.00779693790523097</v>
      </c>
      <c r="Q1401" s="1" t="str">
        <f t="shared" si="1734"/>
        <v>k</v>
      </c>
      <c r="R1401" s="1">
        <f>AVERAGE(R1344:R1346)</f>
        <v>0.407025609861491</v>
      </c>
      <c r="S1401" s="1">
        <f>STDEVA(R1344:R1346)</f>
        <v>0.00266892280562498</v>
      </c>
      <c r="T1401" s="1" t="str">
        <f t="shared" si="1735"/>
        <v>mn</v>
      </c>
      <c r="FV1401" s="1">
        <f>AVERAGE(FV1344:FV1346)</f>
        <v>0.730015276774595</v>
      </c>
      <c r="FW1401" s="1">
        <f>STDEVA(FV1344:FV1346)</f>
        <v>0.00143118805165054</v>
      </c>
      <c r="FX1401" s="1" t="str">
        <f t="shared" si="1736"/>
        <v>cd</v>
      </c>
      <c r="FY1401" s="1">
        <f>AVERAGE(FY1344:FY1346)</f>
        <v>0.731657378990714</v>
      </c>
      <c r="FZ1401" s="1">
        <f>STDEVA(FY1344:FY1346)</f>
        <v>0.000969592497253411</v>
      </c>
      <c r="GA1401" s="1" t="str">
        <f t="shared" si="1737"/>
        <v>bc</v>
      </c>
      <c r="GB1401" s="1">
        <f>AVERAGE(GB1344:GB1346)</f>
        <v>0.68505920700628</v>
      </c>
      <c r="GC1401" s="1">
        <f>STDEVA(GB1344:GB1346)</f>
        <v>0.00214622353666871</v>
      </c>
      <c r="GD1401" s="1" t="str">
        <f t="shared" si="1738"/>
        <v>bc</v>
      </c>
      <c r="GE1401" s="1">
        <f>AVERAGE(GE1344:GE1346)</f>
        <v>0.554557525754468</v>
      </c>
      <c r="GF1401" s="1">
        <f>STDEVA(GE1344:GE1346)</f>
        <v>0.00323116772493086</v>
      </c>
      <c r="GG1401" s="1" t="str">
        <f t="shared" si="1739"/>
        <v>i</v>
      </c>
      <c r="GH1401" s="1">
        <f>AVERAGE(GH1344:GH1346)</f>
        <v>0.404766267584529</v>
      </c>
      <c r="GI1401" s="1">
        <f>STDEVA(GH1344:GH1346)</f>
        <v>0.00363773081905629</v>
      </c>
      <c r="GJ1401" s="1" t="str">
        <f t="shared" si="1740"/>
        <v>m</v>
      </c>
    </row>
    <row r="1402" spans="6:190">
      <c r="F1402" s="1">
        <f>AVERAGE(F1338:F1346)</f>
        <v>0.721940892551775</v>
      </c>
      <c r="I1402" s="1">
        <f>AVERAGE(I1338:I1346)</f>
        <v>0.727645015430017</v>
      </c>
      <c r="L1402" s="1">
        <f>AVERAGE(L1338:L1346)</f>
        <v>0.670820552687813</v>
      </c>
      <c r="O1402" s="1">
        <f>AVERAGE(O1338:O1346)</f>
        <v>0.57447823979863</v>
      </c>
      <c r="R1402" s="1">
        <f>AVERAGE(R1338:R1346)</f>
        <v>0.454006840942774</v>
      </c>
      <c r="FV1402" s="1">
        <f>AVERAGE(FV1338:FV1346)</f>
        <v>0.722544032277969</v>
      </c>
      <c r="FY1402" s="1">
        <f>AVERAGE(FY1338:FY1346)</f>
        <v>0.726679818069772</v>
      </c>
      <c r="GB1402" s="1">
        <f>AVERAGE(GB1338:GB1346)</f>
        <v>0.670986393517634</v>
      </c>
      <c r="GE1402" s="1">
        <f>AVERAGE(GE1338:GE1346)</f>
        <v>0.577174871970639</v>
      </c>
      <c r="GH1402" s="1">
        <f>AVERAGE(GH1338:GH1346)</f>
        <v>0.451298637672117</v>
      </c>
    </row>
    <row r="1403" spans="6:192">
      <c r="F1403" s="1">
        <f>AVERAGE(F1347:F1349)</f>
        <v>0.717199504916181</v>
      </c>
      <c r="G1403" s="1">
        <f>STDEVA(F1347:F1349)</f>
        <v>0.00232931907893434</v>
      </c>
      <c r="H1403" s="1" t="str">
        <f t="shared" ref="H1403:H1405" si="1741">H1432</f>
        <v>j</v>
      </c>
      <c r="I1403" s="1">
        <f>AVERAGE(I1347:I1349)</f>
        <v>0.725107717456607</v>
      </c>
      <c r="J1403" s="1">
        <f>STDEVA(I1347:I1349)</f>
        <v>0.00164072515183852</v>
      </c>
      <c r="K1403" s="1" t="str">
        <f t="shared" ref="K1403:K1405" si="1742">K1432</f>
        <v>hi</v>
      </c>
      <c r="L1403" s="1">
        <f>AVERAGE(L1347:L1349)</f>
        <v>0.66348929115587</v>
      </c>
      <c r="M1403" s="1">
        <f>STDEVA(L1347:L1349)</f>
        <v>0.00256990366213305</v>
      </c>
      <c r="N1403" s="1" t="str">
        <f t="shared" ref="N1403:N1405" si="1743">N1432</f>
        <v>ij</v>
      </c>
      <c r="O1403" s="1">
        <f>AVERAGE(O1347:O1349)</f>
        <v>0.585929586470437</v>
      </c>
      <c r="P1403" s="1">
        <f>STDEVA(O1347:O1349)</f>
        <v>0.00124826053495034</v>
      </c>
      <c r="Q1403" s="1" t="str">
        <f t="shared" ref="Q1403:Q1405" si="1744">Q1432</f>
        <v>gh</v>
      </c>
      <c r="R1403" s="1">
        <f>AVERAGE(R1347:R1349)</f>
        <v>0.488895748728879</v>
      </c>
      <c r="S1403" s="1">
        <f>STDEVA(R1347:R1349)</f>
        <v>0.002649240712093</v>
      </c>
      <c r="T1403" s="1" t="str">
        <f t="shared" ref="T1403:T1405" si="1745">T1432</f>
        <v>g</v>
      </c>
      <c r="FV1403" s="1">
        <f>AVERAGE(FV1347:FV1349)</f>
        <v>0.718635406507795</v>
      </c>
      <c r="FW1403" s="1">
        <f>STDEVA(FV1347:FV1349)</f>
        <v>0.000449519873171139</v>
      </c>
      <c r="FX1403" s="1" t="str">
        <f t="shared" ref="FX1403:FX1405" si="1746">FX1432</f>
        <v>g</v>
      </c>
      <c r="FY1403" s="1">
        <f>AVERAGE(FY1347:FY1349)</f>
        <v>0.726188950510238</v>
      </c>
      <c r="FZ1403" s="1">
        <f>STDEVA(FY1347:FY1349)</f>
        <v>0.00058070105492725</v>
      </c>
      <c r="GA1403" s="1" t="str">
        <f t="shared" ref="GA1403:GA1405" si="1747">GA1432</f>
        <v>fg</v>
      </c>
      <c r="GB1403" s="1">
        <f>AVERAGE(GB1347:GB1349)</f>
        <v>0.665571427921087</v>
      </c>
      <c r="GC1403" s="1">
        <f>STDEVA(GB1347:GB1349)</f>
        <v>0.00182403013153689</v>
      </c>
      <c r="GD1403" s="1" t="str">
        <f t="shared" ref="GD1403:GD1405" si="1748">GD1432</f>
        <v>fgh</v>
      </c>
      <c r="GE1403" s="1">
        <f>AVERAGE(GE1347:GE1349)</f>
        <v>0.587164819688734</v>
      </c>
      <c r="GF1403" s="1">
        <f>STDEVA(GE1347:GE1349)</f>
        <v>0.0017312252577387</v>
      </c>
      <c r="GG1403" s="1" t="str">
        <f t="shared" ref="GG1403:GG1405" si="1749">GG1432</f>
        <v>fg</v>
      </c>
      <c r="GH1403" s="1">
        <f>AVERAGE(GH1347:GH1349)</f>
        <v>0.490538170934967</v>
      </c>
      <c r="GI1403" s="1">
        <f>STDEVA(GH1347:GH1349)</f>
        <v>0.00463014632330179</v>
      </c>
      <c r="GJ1403" s="1" t="str">
        <f t="shared" ref="GJ1403:GJ1405" si="1750">GJ1432</f>
        <v>f</v>
      </c>
    </row>
    <row r="1404" spans="6:192">
      <c r="F1404" s="1">
        <f>AVERAGE(F1350:F1352)</f>
        <v>0.719151793739166</v>
      </c>
      <c r="G1404" s="1">
        <f>STDEVA(F1350:F1352)</f>
        <v>0.00136380812968059</v>
      </c>
      <c r="H1404" s="1" t="str">
        <f t="shared" si="1741"/>
        <v>ij</v>
      </c>
      <c r="I1404" s="1">
        <f>AVERAGE(I1350:I1352)</f>
        <v>0.724016852423975</v>
      </c>
      <c r="J1404" s="1">
        <f>STDEVA(I1350:I1352)</f>
        <v>0.00354120384890964</v>
      </c>
      <c r="K1404" s="1" t="str">
        <f t="shared" si="1742"/>
        <v>ij</v>
      </c>
      <c r="L1404" s="1">
        <f>AVERAGE(L1350:L1352)</f>
        <v>0.662742376231488</v>
      </c>
      <c r="M1404" s="1">
        <f>STDEVA(L1350:L1352)</f>
        <v>0.00123081179408163</v>
      </c>
      <c r="N1404" s="1" t="str">
        <f t="shared" si="1743"/>
        <v>j</v>
      </c>
      <c r="O1404" s="1">
        <f>AVERAGE(O1350:O1352)</f>
        <v>0.587982250167635</v>
      </c>
      <c r="P1404" s="1">
        <f>STDEVA(O1350:O1352)</f>
        <v>0.00242124597374646</v>
      </c>
      <c r="Q1404" s="1" t="str">
        <f t="shared" si="1744"/>
        <v>fgh</v>
      </c>
      <c r="R1404" s="1">
        <f>AVERAGE(R1350:R1352)</f>
        <v>0.47320455471688</v>
      </c>
      <c r="S1404" s="1">
        <f>STDEVA(R1350:R1352)</f>
        <v>0.00500406448772759</v>
      </c>
      <c r="T1404" s="1" t="str">
        <f t="shared" si="1745"/>
        <v>h</v>
      </c>
      <c r="FV1404" s="1">
        <f>AVERAGE(FV1350:FV1352)</f>
        <v>0.718498446353113</v>
      </c>
      <c r="FW1404" s="1">
        <f>STDEVA(FV1350:FV1352)</f>
        <v>0.000839109259235557</v>
      </c>
      <c r="FX1404" s="1" t="str">
        <f t="shared" si="1746"/>
        <v>g</v>
      </c>
      <c r="FY1404" s="1">
        <f>AVERAGE(FY1350:FY1352)</f>
        <v>0.723317856526718</v>
      </c>
      <c r="FZ1404" s="1">
        <f>STDEVA(FY1350:FY1352)</f>
        <v>0.00108160198917339</v>
      </c>
      <c r="GA1404" s="1" t="str">
        <f t="shared" si="1747"/>
        <v>h</v>
      </c>
      <c r="GB1404" s="1">
        <f>AVERAGE(GB1350:GB1352)</f>
        <v>0.664792332110198</v>
      </c>
      <c r="GC1404" s="1">
        <f>STDEVA(GB1350:GB1352)</f>
        <v>0.00201132390899965</v>
      </c>
      <c r="GD1404" s="1" t="str">
        <f t="shared" si="1748"/>
        <v>gh</v>
      </c>
      <c r="GE1404" s="1">
        <f>AVERAGE(GE1350:GE1352)</f>
        <v>0.588470202510146</v>
      </c>
      <c r="GF1404" s="1">
        <f>STDEVA(GE1350:GE1352)</f>
        <v>0.00235085565414932</v>
      </c>
      <c r="GG1404" s="1" t="str">
        <f t="shared" si="1749"/>
        <v>ef</v>
      </c>
      <c r="GH1404" s="1">
        <f>AVERAGE(GH1350:GH1352)</f>
        <v>0.465509338703092</v>
      </c>
      <c r="GI1404" s="1">
        <f>STDEVA(GH1350:GH1352)</f>
        <v>0.002641663887086</v>
      </c>
      <c r="GJ1404" s="1" t="str">
        <f t="shared" si="1750"/>
        <v>h</v>
      </c>
    </row>
    <row r="1405" spans="6:192">
      <c r="F1405" s="1">
        <f>AVERAGE(F1353:F1355)</f>
        <v>0.7288882119584</v>
      </c>
      <c r="G1405" s="1">
        <f>STDEVA(F1353:F1355)</f>
        <v>0.0013230645455355</v>
      </c>
      <c r="H1405" s="1" t="str">
        <f t="shared" si="1741"/>
        <v>cd</v>
      </c>
      <c r="I1405" s="1">
        <f>AVERAGE(I1353:I1355)</f>
        <v>0.733024196995148</v>
      </c>
      <c r="J1405" s="1">
        <f>STDEVA(I1353:I1355)</f>
        <v>0.00213928720879671</v>
      </c>
      <c r="K1405" s="1" t="str">
        <f t="shared" si="1742"/>
        <v>abc</v>
      </c>
      <c r="L1405" s="1">
        <f>AVERAGE(L1353:L1355)</f>
        <v>0.683556248760243</v>
      </c>
      <c r="M1405" s="1">
        <f>STDEVA(L1353:L1355)</f>
        <v>0.00336637648266783</v>
      </c>
      <c r="N1405" s="1" t="str">
        <f t="shared" si="1743"/>
        <v>e</v>
      </c>
      <c r="O1405" s="1">
        <f>AVERAGE(O1353:O1355)</f>
        <v>0.545507809042589</v>
      </c>
      <c r="P1405" s="1">
        <f>STDEVA(O1353:O1355)</f>
        <v>0.00241265177760491</v>
      </c>
      <c r="Q1405" s="1" t="str">
        <f t="shared" si="1744"/>
        <v>l</v>
      </c>
      <c r="R1405" s="1">
        <f>AVERAGE(R1353:R1355)</f>
        <v>0.403644428067938</v>
      </c>
      <c r="S1405" s="1">
        <f>STDEVA(R1353:R1355)</f>
        <v>0.00419487184080866</v>
      </c>
      <c r="T1405" s="1" t="str">
        <f t="shared" si="1745"/>
        <v>n</v>
      </c>
      <c r="FV1405" s="1">
        <f>AVERAGE(FV1353:FV1355)</f>
        <v>0.728684508813387</v>
      </c>
      <c r="FW1405" s="1">
        <f>STDEVA(FV1353:FV1355)</f>
        <v>0.000754546918429163</v>
      </c>
      <c r="FX1405" s="1" t="str">
        <f t="shared" si="1746"/>
        <v>d</v>
      </c>
      <c r="FY1405" s="1">
        <f>AVERAGE(FY1353:FY1355)</f>
        <v>0.733480438010239</v>
      </c>
      <c r="FZ1405" s="1">
        <f>STDEVA(FY1353:FY1355)</f>
        <v>0.00131852687776974</v>
      </c>
      <c r="GA1405" s="1" t="str">
        <f t="shared" si="1747"/>
        <v>ab</v>
      </c>
      <c r="GB1405" s="1">
        <f>AVERAGE(GB1353:GB1355)</f>
        <v>0.683696409757237</v>
      </c>
      <c r="GC1405" s="1">
        <f>STDEVA(GB1353:GB1355)</f>
        <v>0.00187317470764041</v>
      </c>
      <c r="GD1405" s="1" t="str">
        <f t="shared" si="1748"/>
        <v>c</v>
      </c>
      <c r="GE1405" s="1">
        <f>AVERAGE(GE1353:GE1355)</f>
        <v>0.54659391707366</v>
      </c>
      <c r="GF1405" s="1">
        <f>STDEVA(GE1353:GE1355)</f>
        <v>0.00150986610425222</v>
      </c>
      <c r="GG1405" s="1" t="str">
        <f t="shared" si="1749"/>
        <v>j</v>
      </c>
      <c r="GH1405" s="1">
        <f>AVERAGE(GH1353:GH1355)</f>
        <v>0.400823310228098</v>
      </c>
      <c r="GI1405" s="1">
        <f>STDEVA(GH1353:GH1355)</f>
        <v>0.00250942437581771</v>
      </c>
      <c r="GJ1405" s="1" t="str">
        <f t="shared" si="1750"/>
        <v>m</v>
      </c>
    </row>
    <row r="1406" spans="6:190">
      <c r="F1406" s="1">
        <f>AVERAGE(F1347:F1355)</f>
        <v>0.721746503537916</v>
      </c>
      <c r="I1406" s="1">
        <f>AVERAGE(I1347:I1355)</f>
        <v>0.72738292229191</v>
      </c>
      <c r="L1406" s="1">
        <f>AVERAGE(L1347:L1355)</f>
        <v>0.669929305382533</v>
      </c>
      <c r="O1406" s="1">
        <f>AVERAGE(O1347:O1355)</f>
        <v>0.573139881893553</v>
      </c>
      <c r="R1406" s="1">
        <f>AVERAGE(R1347:R1355)</f>
        <v>0.455248243837899</v>
      </c>
      <c r="FV1406" s="1">
        <f>AVERAGE(FV1347:FV1355)</f>
        <v>0.721939453891432</v>
      </c>
      <c r="FY1406" s="1">
        <f>AVERAGE(FY1347:FY1355)</f>
        <v>0.727662415015732</v>
      </c>
      <c r="GB1406" s="1">
        <f>AVERAGE(GB1347:GB1355)</f>
        <v>0.671353389929508</v>
      </c>
      <c r="GE1406" s="1">
        <f>AVERAGE(GE1347:GE1355)</f>
        <v>0.574076313090847</v>
      </c>
      <c r="GH1406" s="1">
        <f>AVERAGE(GH1347:GH1355)</f>
        <v>0.452290273288719</v>
      </c>
    </row>
    <row r="1407" spans="6:192">
      <c r="F1407" s="1">
        <f>AVERAGE(F1356:F1358)</f>
        <v>0.733286518997439</v>
      </c>
      <c r="G1407" s="1">
        <f>STDEVA(F1356:F1358)</f>
        <v>0.000800808081561211</v>
      </c>
      <c r="H1407" s="1" t="str">
        <f>H1435</f>
        <v>a</v>
      </c>
      <c r="I1407" s="1">
        <f>AVERAGE(I1356:I1358)</f>
        <v>0.734738566214609</v>
      </c>
      <c r="J1407" s="1">
        <f>STDEVA(I1356:I1358)</f>
        <v>0.000362781526787608</v>
      </c>
      <c r="K1407" s="1" t="str">
        <f>K1435</f>
        <v>a</v>
      </c>
      <c r="L1407" s="1">
        <f>AVERAGE(L1356:L1358)</f>
        <v>0.693180995124782</v>
      </c>
      <c r="M1407" s="1">
        <f>STDEVA(L1356:L1358)</f>
        <v>0.00134122338466325</v>
      </c>
      <c r="N1407" s="1" t="str">
        <f>N1435</f>
        <v>a</v>
      </c>
      <c r="O1407" s="1">
        <f>AVERAGE(O1356:O1358)</f>
        <v>0.62422524464288</v>
      </c>
      <c r="P1407" s="1">
        <f>STDEVA(O1356:O1358)</f>
        <v>0.00209012845356976</v>
      </c>
      <c r="Q1407" s="1" t="str">
        <f>Q1435</f>
        <v>a</v>
      </c>
      <c r="R1407" s="1">
        <f>AVERAGE(R1356:R1358)</f>
        <v>0.554191486054557</v>
      </c>
      <c r="S1407" s="1">
        <f>STDEVA(R1356:R1358)</f>
        <v>0.00222683469193741</v>
      </c>
      <c r="T1407" s="1" t="str">
        <f>T1435</f>
        <v>a</v>
      </c>
      <c r="FV1407" s="1">
        <f>AVERAGE(FV1356:FV1358)</f>
        <v>0.733533746717996</v>
      </c>
      <c r="FW1407" s="1">
        <f>STDEVA(FV1356:FV1358)</f>
        <v>0.00136666894684406</v>
      </c>
      <c r="FX1407" s="1" t="str">
        <f>FX1435</f>
        <v>a</v>
      </c>
      <c r="FY1407" s="1">
        <f>AVERAGE(FY1356:FY1358)</f>
        <v>0.734418925635191</v>
      </c>
      <c r="FZ1407" s="1">
        <f>STDEVA(FY1356:FY1358)</f>
        <v>0.0010247218000998</v>
      </c>
      <c r="GA1407" s="1" t="str">
        <f>GA1435</f>
        <v>a</v>
      </c>
      <c r="GB1407" s="1">
        <f>AVERAGE(GB1356:GB1358)</f>
        <v>0.693376358462426</v>
      </c>
      <c r="GC1407" s="1">
        <f>STDEVA(GB1356:GB1358)</f>
        <v>0.000959911028015542</v>
      </c>
      <c r="GD1407" s="1" t="str">
        <f>GD1435</f>
        <v>a</v>
      </c>
      <c r="GE1407" s="1">
        <f>AVERAGE(GE1356:GE1358)</f>
        <v>0.62451895392207</v>
      </c>
      <c r="GF1407" s="1">
        <f>STDEVA(GE1356:GE1358)</f>
        <v>0.00155155852332414</v>
      </c>
      <c r="GG1407" s="1" t="str">
        <f>GG1435</f>
        <v>a</v>
      </c>
      <c r="GH1407" s="1">
        <f>AVERAGE(GH1356:GH1358)</f>
        <v>0.554607096440705</v>
      </c>
      <c r="GI1407" s="1">
        <f>STDEVA(GH1356:GH1358)</f>
        <v>0.0011106756984915</v>
      </c>
      <c r="GJ1407" s="1" t="str">
        <f>GJ1435</f>
        <v>a</v>
      </c>
    </row>
    <row r="1408" spans="6:192">
      <c r="F1408" s="1">
        <f>AVERAGE(F1359:F1361)</f>
        <v>0.733422147711331</v>
      </c>
      <c r="G1408" s="1">
        <f>STDEVA(F1359:F1361)</f>
        <v>0.000709824843965912</v>
      </c>
      <c r="H1408" s="1" t="str">
        <f>H1436</f>
        <v>a</v>
      </c>
      <c r="I1408" s="1">
        <f>AVERAGE(I1359:I1361)</f>
        <v>0.734927705656495</v>
      </c>
      <c r="J1408" s="1">
        <f>STDEVA(I1359:I1361)</f>
        <v>0.000436069679374707</v>
      </c>
      <c r="K1408" s="1" t="str">
        <f>K1436</f>
        <v>a</v>
      </c>
      <c r="L1408" s="1">
        <f>AVERAGE(L1359:L1361)</f>
        <v>0.692069804442298</v>
      </c>
      <c r="M1408" s="1">
        <f>STDEVA(L1359:L1361)</f>
        <v>0.00136900370656486</v>
      </c>
      <c r="N1408" s="1" t="str">
        <f>N1436</f>
        <v>ab</v>
      </c>
      <c r="O1408" s="1">
        <f>AVERAGE(O1359:O1361)</f>
        <v>0.619463618437065</v>
      </c>
      <c r="P1408" s="1">
        <f>STDEVA(O1359:O1361)</f>
        <v>0.00245524576540449</v>
      </c>
      <c r="Q1408" s="1" t="str">
        <f>Q1436</f>
        <v>abc</v>
      </c>
      <c r="R1408" s="1">
        <f>AVERAGE(R1359:R1361)</f>
        <v>0.543708866704543</v>
      </c>
      <c r="S1408" s="1">
        <f>STDEVA(R1359:R1361)</f>
        <v>0.00166791400069913</v>
      </c>
      <c r="T1408" s="1" t="str">
        <f>T1436</f>
        <v>b</v>
      </c>
      <c r="FV1408" s="1">
        <f>AVERAGE(FV1359:FV1361)</f>
        <v>0.733331997922788</v>
      </c>
      <c r="FW1408" s="1">
        <f>STDEVA(FV1359:FV1361)</f>
        <v>0.000875322881434036</v>
      </c>
      <c r="FX1408" s="1" t="str">
        <f>FX1436</f>
        <v>a</v>
      </c>
      <c r="FY1408" s="1">
        <f>AVERAGE(FY1359:FY1361)</f>
        <v>0.734708604433884</v>
      </c>
      <c r="FZ1408" s="1">
        <f>STDEVA(FY1359:FY1361)</f>
        <v>0.000930133786160192</v>
      </c>
      <c r="GA1408" s="1" t="str">
        <f>GA1436</f>
        <v>a</v>
      </c>
      <c r="GB1408" s="1">
        <f>AVERAGE(GB1359:GB1361)</f>
        <v>0.69247441605899</v>
      </c>
      <c r="GC1408" s="1">
        <f>STDEVA(GB1359:GB1361)</f>
        <v>0.000888824585058426</v>
      </c>
      <c r="GD1408" s="1" t="str">
        <f>GD1436</f>
        <v>a</v>
      </c>
      <c r="GE1408" s="1">
        <f>AVERAGE(GE1359:GE1361)</f>
        <v>0.619079737854439</v>
      </c>
      <c r="GF1408" s="1">
        <f>STDEVA(GE1359:GE1361)</f>
        <v>0.00255741581908295</v>
      </c>
      <c r="GG1408" s="1" t="str">
        <f>GG1436</f>
        <v>b</v>
      </c>
      <c r="GH1408" s="1">
        <f>AVERAGE(GH1359:GH1361)</f>
        <v>0.544349452100069</v>
      </c>
      <c r="GI1408" s="1">
        <f>STDEVA(GH1359:GH1361)</f>
        <v>0.000873344270554534</v>
      </c>
      <c r="GJ1408" s="1" t="str">
        <f>GJ1436</f>
        <v>b</v>
      </c>
    </row>
    <row r="1409" spans="6:190">
      <c r="F1409" s="1">
        <f>AVERAGE(F1356:F1361)</f>
        <v>0.733354333354385</v>
      </c>
      <c r="I1409" s="1">
        <f>AVERAGE(I1356:I1361)</f>
        <v>0.734833135935552</v>
      </c>
      <c r="L1409" s="1">
        <f>AVERAGE(L1356:L1361)</f>
        <v>0.69262539978354</v>
      </c>
      <c r="O1409" s="1">
        <f>AVERAGE(O1356:O1361)</f>
        <v>0.621844431539972</v>
      </c>
      <c r="R1409" s="1">
        <f>AVERAGE(R1356:R1361)</f>
        <v>0.54895017637955</v>
      </c>
      <c r="FV1409" s="1">
        <f>AVERAGE(FV1356:FV1361)</f>
        <v>0.733432872320392</v>
      </c>
      <c r="FY1409" s="1">
        <f>AVERAGE(FY1356:FY1361)</f>
        <v>0.734563765034538</v>
      </c>
      <c r="GB1409" s="1">
        <f>AVERAGE(GB1356:GB1361)</f>
        <v>0.692925387260708</v>
      </c>
      <c r="GE1409" s="1">
        <f>AVERAGE(GE1356:GE1361)</f>
        <v>0.621799345888255</v>
      </c>
      <c r="GH1409" s="1">
        <f>AVERAGE(GH1356:GH1361)</f>
        <v>0.549478274270387</v>
      </c>
    </row>
    <row r="1410" spans="6:192">
      <c r="F1410" s="1">
        <f>AVERAGE(F1362:F1364)</f>
        <v>0.728274880613162</v>
      </c>
      <c r="G1410" s="1">
        <f>STDEVA(F1362:F1364)</f>
        <v>0.00113650981051113</v>
      </c>
      <c r="H1410" s="1" t="str">
        <f t="shared" ref="H1410:H1412" si="1751">H1437</f>
        <v>cde</v>
      </c>
      <c r="I1410" s="1">
        <f>AVERAGE(I1362:I1364)</f>
        <v>0.73110740132368</v>
      </c>
      <c r="J1410" s="1">
        <f>STDEVA(I1362:I1364)</f>
        <v>0.00159008663963653</v>
      </c>
      <c r="K1410" s="1" t="str">
        <f t="shared" ref="K1410:K1412" si="1752">K1437</f>
        <v>cde</v>
      </c>
      <c r="L1410" s="1">
        <f>AVERAGE(L1362:L1364)</f>
        <v>0.688763534877002</v>
      </c>
      <c r="M1410" s="1">
        <f>STDEVA(L1362:L1364)</f>
        <v>0.00281544074179847</v>
      </c>
      <c r="N1410" s="1" t="str">
        <f t="shared" ref="N1410:N1412" si="1753">N1437</f>
        <v>bcd</v>
      </c>
      <c r="O1410" s="1">
        <f>AVERAGE(O1362:O1364)</f>
        <v>0.620902449831327</v>
      </c>
      <c r="P1410" s="1">
        <f>STDEVA(O1362:O1364)</f>
        <v>0.00206969943941371</v>
      </c>
      <c r="Q1410" s="1" t="str">
        <f t="shared" ref="Q1410:Q1412" si="1754">Q1437</f>
        <v>ab</v>
      </c>
      <c r="R1410" s="1">
        <f>AVERAGE(R1362:R1364)</f>
        <v>0.545720554502689</v>
      </c>
      <c r="S1410" s="1">
        <f>STDEVA(R1362:R1364)</f>
        <v>0.00231942106642068</v>
      </c>
      <c r="T1410" s="1" t="str">
        <f t="shared" ref="T1410:T1412" si="1755">T1437</f>
        <v>b</v>
      </c>
      <c r="FV1410" s="1">
        <f>AVERAGE(FV1362:FV1364)</f>
        <v>0.728791499362014</v>
      </c>
      <c r="FW1410" s="1">
        <f>STDEVA(FV1362:FV1364)</f>
        <v>0.000560102283494196</v>
      </c>
      <c r="FX1410" s="1" t="str">
        <f t="shared" ref="FX1410:FX1412" si="1756">FX1437</f>
        <v>d</v>
      </c>
      <c r="FY1410" s="1">
        <f>AVERAGE(FY1362:FY1364)</f>
        <v>0.731533896641975</v>
      </c>
      <c r="FZ1410" s="1">
        <f>STDEVA(FY1362:FY1364)</f>
        <v>0.00122401117177535</v>
      </c>
      <c r="GA1410" s="1" t="str">
        <f t="shared" ref="GA1410:GA1412" si="1757">GA1437</f>
        <v>c</v>
      </c>
      <c r="GB1410" s="1">
        <f>AVERAGE(GB1362:GB1364)</f>
        <v>0.684452606960882</v>
      </c>
      <c r="GC1410" s="1">
        <f>STDEVA(GB1362:GB1364)</f>
        <v>0.00285859927758018</v>
      </c>
      <c r="GD1410" s="1" t="str">
        <f t="shared" ref="GD1410:GD1412" si="1758">GD1437</f>
        <v>c</v>
      </c>
      <c r="GE1410" s="1">
        <f>AVERAGE(GE1362:GE1364)</f>
        <v>0.617860412540096</v>
      </c>
      <c r="GF1410" s="1">
        <f>STDEVA(GE1362:GE1364)</f>
        <v>0.00311964548791379</v>
      </c>
      <c r="GG1410" s="1" t="str">
        <f t="shared" ref="GG1410:GG1412" si="1759">GG1437</f>
        <v>b</v>
      </c>
      <c r="GH1410" s="1">
        <f>AVERAGE(GH1362:GH1364)</f>
        <v>0.549135917653013</v>
      </c>
      <c r="GI1410" s="1">
        <f>STDEVA(GH1362:GH1364)</f>
        <v>0.00685844956691756</v>
      </c>
      <c r="GJ1410" s="1" t="str">
        <f t="shared" ref="GJ1410:GJ1412" si="1760">GJ1437</f>
        <v>ab</v>
      </c>
    </row>
    <row r="1411" spans="6:192">
      <c r="F1411" s="1">
        <f>AVERAGE(F1365:F1367)</f>
        <v>0.723535230321911</v>
      </c>
      <c r="G1411" s="1">
        <f>STDEVA(F1365:F1367)</f>
        <v>0.000359427024930631</v>
      </c>
      <c r="H1411" s="1" t="str">
        <f t="shared" si="1751"/>
        <v>h</v>
      </c>
      <c r="I1411" s="1">
        <f>AVERAGE(I1365:I1367)</f>
        <v>0.729144893715971</v>
      </c>
      <c r="J1411" s="1">
        <f>STDEVA(I1365:I1367)</f>
        <v>0.000609785156878994</v>
      </c>
      <c r="K1411" s="1" t="str">
        <f t="shared" si="1752"/>
        <v>ef</v>
      </c>
      <c r="L1411" s="1">
        <f>AVERAGE(L1365:L1367)</f>
        <v>0.667393316706912</v>
      </c>
      <c r="M1411" s="1">
        <f>STDEVA(L1365:L1367)</f>
        <v>0.00280463890087487</v>
      </c>
      <c r="N1411" s="1" t="str">
        <f t="shared" si="1753"/>
        <v>hi</v>
      </c>
      <c r="O1411" s="1">
        <f>AVERAGE(O1365:O1367)</f>
        <v>0.570651458317932</v>
      </c>
      <c r="P1411" s="1">
        <f>STDEVA(O1365:O1367)</f>
        <v>0.00237606186915221</v>
      </c>
      <c r="Q1411" s="1" t="str">
        <f t="shared" si="1754"/>
        <v>j</v>
      </c>
      <c r="R1411" s="1">
        <f>AVERAGE(R1365:R1367)</f>
        <v>0.527476020320639</v>
      </c>
      <c r="S1411" s="1">
        <f>STDEVA(R1365:R1367)</f>
        <v>0.00909623390906253</v>
      </c>
      <c r="T1411" s="1" t="str">
        <f t="shared" si="1755"/>
        <v>cd</v>
      </c>
      <c r="FV1411" s="1">
        <f>AVERAGE(FV1365:FV1367)</f>
        <v>0.726317891662575</v>
      </c>
      <c r="FW1411" s="1">
        <f>STDEVA(FV1365:FV1367)</f>
        <v>0.000566400943493258</v>
      </c>
      <c r="FX1411" s="1" t="str">
        <f t="shared" si="1756"/>
        <v>e</v>
      </c>
      <c r="FY1411" s="1">
        <f>AVERAGE(FY1365:FY1367)</f>
        <v>0.728469201922155</v>
      </c>
      <c r="FZ1411" s="1">
        <f>STDEVA(FY1365:FY1367)</f>
        <v>0.000809884267982855</v>
      </c>
      <c r="GA1411" s="1" t="str">
        <f t="shared" si="1757"/>
        <v>de</v>
      </c>
      <c r="GB1411" s="1">
        <f>AVERAGE(GB1365:GB1367)</f>
        <v>0.667543514219904</v>
      </c>
      <c r="GC1411" s="1">
        <f>STDEVA(GB1365:GB1367)</f>
        <v>0.0022134875897263</v>
      </c>
      <c r="GD1411" s="1" t="str">
        <f t="shared" si="1758"/>
        <v>fg</v>
      </c>
      <c r="GE1411" s="1">
        <f>AVERAGE(GE1365:GE1367)</f>
        <v>0.570988783143933</v>
      </c>
      <c r="GF1411" s="1">
        <f>STDEVA(GE1365:GE1367)</f>
        <v>0.00241398886912251</v>
      </c>
      <c r="GG1411" s="1" t="str">
        <f t="shared" si="1759"/>
        <v>h</v>
      </c>
      <c r="GH1411" s="1">
        <f>AVERAGE(GH1365:GH1367)</f>
        <v>0.523194454818422</v>
      </c>
      <c r="GI1411" s="1">
        <f>STDEVA(GH1365:GH1367)</f>
        <v>0.00601483386511834</v>
      </c>
      <c r="GJ1411" s="1" t="str">
        <f t="shared" si="1760"/>
        <v>c</v>
      </c>
    </row>
    <row r="1412" spans="6:192">
      <c r="F1412" s="1">
        <f>AVERAGE(F1368:F1370)</f>
        <v>0.713373575919235</v>
      </c>
      <c r="G1412" s="1">
        <f>STDEVA(F1368:F1370)</f>
        <v>0.00182730835237671</v>
      </c>
      <c r="H1412" s="1" t="str">
        <f t="shared" si="1751"/>
        <v>k</v>
      </c>
      <c r="I1412" s="1">
        <f>AVERAGE(I1368:I1370)</f>
        <v>0.722399431381379</v>
      </c>
      <c r="J1412" s="1">
        <f>STDEVA(I1368:I1370)</f>
        <v>0.00125990432108891</v>
      </c>
      <c r="K1412" s="1" t="str">
        <f t="shared" si="1752"/>
        <v>j</v>
      </c>
      <c r="L1412" s="1">
        <f>AVERAGE(L1368:L1370)</f>
        <v>0.628184205269017</v>
      </c>
      <c r="M1412" s="1">
        <f>STDEVA(L1368:L1370)</f>
        <v>0.00338487458638806</v>
      </c>
      <c r="N1412" s="1" t="str">
        <f t="shared" si="1753"/>
        <v>l</v>
      </c>
      <c r="O1412" s="1">
        <f>AVERAGE(O1368:O1370)</f>
        <v>0.44270819384659</v>
      </c>
      <c r="P1412" s="1">
        <f>STDEVA(O1368:O1370)</f>
        <v>0.00450674589363272</v>
      </c>
      <c r="Q1412" s="1" t="str">
        <f t="shared" si="1754"/>
        <v>m</v>
      </c>
      <c r="R1412" s="1">
        <f>AVERAGE(R1368:R1370)</f>
        <v>0.410568415461493</v>
      </c>
      <c r="S1412" s="1">
        <f>STDEVA(R1368:R1370)</f>
        <v>0.00419503867828268</v>
      </c>
      <c r="T1412" s="1" t="str">
        <f t="shared" si="1755"/>
        <v>m</v>
      </c>
      <c r="FV1412" s="1">
        <f>AVERAGE(FV1368:FV1370)</f>
        <v>0.713048083194759</v>
      </c>
      <c r="FW1412" s="1">
        <f>STDEVA(FV1368:FV1370)</f>
        <v>0.00209039484677935</v>
      </c>
      <c r="FX1412" s="1" t="str">
        <f t="shared" si="1756"/>
        <v>h</v>
      </c>
      <c r="FY1412" s="1">
        <f>AVERAGE(FY1368:FY1370)</f>
        <v>0.723486512539537</v>
      </c>
      <c r="FZ1412" s="1">
        <f>STDEVA(FY1368:FY1370)</f>
        <v>0.000644114149855617</v>
      </c>
      <c r="GA1412" s="1" t="str">
        <f t="shared" si="1757"/>
        <v>h</v>
      </c>
      <c r="GB1412" s="1">
        <f>AVERAGE(GB1368:GB1370)</f>
        <v>0.628183374391703</v>
      </c>
      <c r="GC1412" s="1">
        <f>STDEVA(GB1368:GB1370)</f>
        <v>0.00253535902760098</v>
      </c>
      <c r="GD1412" s="1" t="str">
        <f t="shared" si="1758"/>
        <v>j</v>
      </c>
      <c r="GE1412" s="1">
        <f>AVERAGE(GE1368:GE1370)</f>
        <v>0.444284811689508</v>
      </c>
      <c r="GF1412" s="1">
        <f>STDEVA(GE1368:GE1370)</f>
        <v>0.00392819347693127</v>
      </c>
      <c r="GG1412" s="1" t="str">
        <f t="shared" si="1759"/>
        <v>k</v>
      </c>
      <c r="GH1412" s="1">
        <f>AVERAGE(GH1368:GH1370)</f>
        <v>0.417129659749497</v>
      </c>
      <c r="GI1412" s="1">
        <f>STDEVA(GH1368:GH1370)</f>
        <v>0.00268794928065493</v>
      </c>
      <c r="GJ1412" s="1" t="str">
        <f t="shared" si="1760"/>
        <v>l</v>
      </c>
    </row>
    <row r="1413" spans="6:190">
      <c r="F1413" s="1">
        <f>AVERAGE(F1362:F1370)</f>
        <v>0.721727895618102</v>
      </c>
      <c r="I1413" s="1">
        <f>AVERAGE(I1362:I1370)</f>
        <v>0.727550575473677</v>
      </c>
      <c r="L1413" s="1">
        <f>AVERAGE(L1362:L1370)</f>
        <v>0.661447018950977</v>
      </c>
      <c r="O1413" s="1">
        <f>AVERAGE(O1362:O1370)</f>
        <v>0.544754033998616</v>
      </c>
      <c r="R1413" s="1">
        <f>AVERAGE(R1362:R1370)</f>
        <v>0.49458833009494</v>
      </c>
      <c r="FV1413" s="1">
        <f>AVERAGE(FV1362:FV1370)</f>
        <v>0.722719158073116</v>
      </c>
      <c r="FY1413" s="1">
        <f>AVERAGE(FY1362:FY1370)</f>
        <v>0.727829870367889</v>
      </c>
      <c r="GB1413" s="1">
        <f>AVERAGE(GB1362:GB1370)</f>
        <v>0.660059831857496</v>
      </c>
      <c r="GE1413" s="1">
        <f>AVERAGE(GE1362:GE1370)</f>
        <v>0.544378002457846</v>
      </c>
      <c r="GH1413" s="1">
        <f>AVERAGE(GH1362:GH1370)</f>
        <v>0.496486677406977</v>
      </c>
    </row>
    <row r="1414" spans="6:192">
      <c r="F1414" s="1">
        <f>AVERAGE(F1371:F1373)</f>
        <v>0.725230083599967</v>
      </c>
      <c r="G1414" s="1">
        <f>STDEVA(F1371:F1373)</f>
        <v>0.000835219145835954</v>
      </c>
      <c r="H1414" s="1" t="str">
        <f t="shared" ref="H1414:H1416" si="1761">H1440</f>
        <v>fgh</v>
      </c>
      <c r="I1414" s="1">
        <f>AVERAGE(I1371:I1373)</f>
        <v>0.729536830087885</v>
      </c>
      <c r="J1414" s="1">
        <f>STDEVA(I1371:I1373)</f>
        <v>0.000616047248972633</v>
      </c>
      <c r="K1414" s="1" t="str">
        <f t="shared" ref="K1414:K1416" si="1762">K1440</f>
        <v>def</v>
      </c>
      <c r="L1414" s="1">
        <f>AVERAGE(L1371:L1373)</f>
        <v>0.677163300619629</v>
      </c>
      <c r="M1414" s="1">
        <f>STDEVA(L1371:L1373)</f>
        <v>0.00229967179230502</v>
      </c>
      <c r="N1414" s="1" t="str">
        <f t="shared" ref="N1414:N1416" si="1763">N1440</f>
        <v>f</v>
      </c>
      <c r="O1414" s="1">
        <f>AVERAGE(O1371:O1373)</f>
        <v>0.597326487639279</v>
      </c>
      <c r="P1414" s="1">
        <f>STDEVA(O1371:O1373)</f>
        <v>0.00400524497384087</v>
      </c>
      <c r="Q1414" s="1" t="str">
        <f t="shared" ref="Q1414:Q1416" si="1764">Q1440</f>
        <v>e</v>
      </c>
      <c r="R1414" s="1">
        <f>AVERAGE(R1371:R1373)</f>
        <v>0.523854939756908</v>
      </c>
      <c r="S1414" s="1">
        <f>STDEVA(R1371:R1373)</f>
        <v>0.00149067524020503</v>
      </c>
      <c r="T1414" s="1" t="str">
        <f t="shared" ref="T1414:T1416" si="1765">T1440</f>
        <v>cd</v>
      </c>
      <c r="FV1414" s="1">
        <f>AVERAGE(FV1371:FV1373)</f>
        <v>0.725998857282995</v>
      </c>
      <c r="FW1414" s="1">
        <f>STDEVA(FV1371:FV1373)</f>
        <v>0.000930175575971178</v>
      </c>
      <c r="FX1414" s="1" t="str">
        <f t="shared" ref="FX1414:FX1416" si="1766">FX1440</f>
        <v>e</v>
      </c>
      <c r="FY1414" s="1">
        <f>AVERAGE(FY1371:FY1373)</f>
        <v>0.728512557445324</v>
      </c>
      <c r="FZ1414" s="1">
        <f>STDEVA(FY1371:FY1373)</f>
        <v>0.00109399270223762</v>
      </c>
      <c r="GA1414" s="1" t="str">
        <f t="shared" ref="GA1414:GA1416" si="1767">GA1440</f>
        <v>de</v>
      </c>
      <c r="GB1414" s="1">
        <f>AVERAGE(GB1371:GB1373)</f>
        <v>0.679238091573179</v>
      </c>
      <c r="GC1414" s="1">
        <f>STDEVA(GB1371:GB1373)</f>
        <v>0.00114491192950189</v>
      </c>
      <c r="GD1414" s="1" t="str">
        <f t="shared" ref="GD1414:GD1416" si="1768">GD1440</f>
        <v>d</v>
      </c>
      <c r="GE1414" s="1">
        <f>AVERAGE(GE1371:GE1373)</f>
        <v>0.594375923445375</v>
      </c>
      <c r="GF1414" s="1">
        <f>STDEVA(GE1371:GE1373)</f>
        <v>0.00270042196085749</v>
      </c>
      <c r="GG1414" s="1" t="str">
        <f t="shared" ref="GG1414:GG1416" si="1769">GG1440</f>
        <v>d</v>
      </c>
      <c r="GH1414" s="1">
        <f>AVERAGE(GH1371:GH1373)</f>
        <v>0.524799956001506</v>
      </c>
      <c r="GI1414" s="1">
        <f>STDEVA(GH1371:GH1373)</f>
        <v>0.00285773684522932</v>
      </c>
      <c r="GJ1414" s="1" t="str">
        <f t="shared" ref="GJ1414:GJ1416" si="1770">GJ1440</f>
        <v>c</v>
      </c>
    </row>
    <row r="1415" spans="6:192">
      <c r="F1415" s="1">
        <f>AVERAGE(F1374:F1376)</f>
        <v>0.72536768600189</v>
      </c>
      <c r="G1415" s="1">
        <f>STDEVA(F1374:F1376)</f>
        <v>0.00094900197994511</v>
      </c>
      <c r="H1415" s="1" t="str">
        <f t="shared" si="1761"/>
        <v>fgh</v>
      </c>
      <c r="I1415" s="1">
        <f>AVERAGE(I1374:I1376)</f>
        <v>0.729328842188745</v>
      </c>
      <c r="J1415" s="1">
        <f>STDEVA(I1374:I1376)</f>
        <v>0.000553667730339219</v>
      </c>
      <c r="K1415" s="1" t="str">
        <f t="shared" si="1762"/>
        <v>ef</v>
      </c>
      <c r="L1415" s="1">
        <f>AVERAGE(L1374:L1376)</f>
        <v>0.675958745125315</v>
      </c>
      <c r="M1415" s="1">
        <f>STDEVA(L1374:L1376)</f>
        <v>0.00217922386575719</v>
      </c>
      <c r="N1415" s="1" t="str">
        <f t="shared" si="1763"/>
        <v>f</v>
      </c>
      <c r="O1415" s="1">
        <f>AVERAGE(O1374:O1376)</f>
        <v>0.593512365114967</v>
      </c>
      <c r="P1415" s="1">
        <f>STDEVA(O1374:O1376)</f>
        <v>0.00449441362143069</v>
      </c>
      <c r="Q1415" s="1" t="str">
        <f t="shared" si="1764"/>
        <v>efg</v>
      </c>
      <c r="R1415" s="1">
        <f>AVERAGE(R1374:R1376)</f>
        <v>0.529442870190075</v>
      </c>
      <c r="S1415" s="1">
        <f>STDEVA(R1374:R1376)</f>
        <v>0.00496946285006546</v>
      </c>
      <c r="T1415" s="1" t="str">
        <f t="shared" si="1765"/>
        <v>c</v>
      </c>
      <c r="FV1415" s="1">
        <f>AVERAGE(FV1374:FV1376)</f>
        <v>0.725953386482238</v>
      </c>
      <c r="FW1415" s="1">
        <f>STDEVA(FV1374:FV1376)</f>
        <v>0.000528333686606032</v>
      </c>
      <c r="FX1415" s="1" t="str">
        <f t="shared" si="1766"/>
        <v>e</v>
      </c>
      <c r="FY1415" s="1">
        <f>AVERAGE(FY1374:FY1376)</f>
        <v>0.728279055361936</v>
      </c>
      <c r="FZ1415" s="1">
        <f>STDEVA(FY1374:FY1376)</f>
        <v>0.000895091484304103</v>
      </c>
      <c r="GA1415" s="1" t="str">
        <f t="shared" si="1767"/>
        <v>de</v>
      </c>
      <c r="GB1415" s="1">
        <f>AVERAGE(GB1374:GB1376)</f>
        <v>0.677159344498554</v>
      </c>
      <c r="GC1415" s="1">
        <f>STDEVA(GB1374:GB1376)</f>
        <v>0.00187926634995101</v>
      </c>
      <c r="GD1415" s="1" t="str">
        <f t="shared" si="1768"/>
        <v>de</v>
      </c>
      <c r="GE1415" s="1">
        <f>AVERAGE(GE1374:GE1376)</f>
        <v>0.595946504067145</v>
      </c>
      <c r="GF1415" s="1">
        <f>STDEVA(GE1374:GE1376)</f>
        <v>0.00202017245752444</v>
      </c>
      <c r="GG1415" s="1" t="str">
        <f t="shared" si="1769"/>
        <v>d</v>
      </c>
      <c r="GH1415" s="1">
        <f>AVERAGE(GH1374:GH1376)</f>
        <v>0.528584304054667</v>
      </c>
      <c r="GI1415" s="1">
        <f>STDEVA(GH1374:GH1376)</f>
        <v>0.000394889521531249</v>
      </c>
      <c r="GJ1415" s="1" t="str">
        <f t="shared" si="1770"/>
        <v>c</v>
      </c>
    </row>
    <row r="1416" spans="6:192">
      <c r="F1416" s="1">
        <f>AVERAGE(F1377:F1379)</f>
        <v>0.731298098029805</v>
      </c>
      <c r="G1416" s="1">
        <f>STDEVA(F1377:F1379)</f>
        <v>0.000385858275603545</v>
      </c>
      <c r="H1416" s="1" t="str">
        <f t="shared" si="1761"/>
        <v>ab</v>
      </c>
      <c r="I1416" s="1">
        <f>AVERAGE(I1377:I1379)</f>
        <v>0.734278579987383</v>
      </c>
      <c r="J1416" s="1">
        <f>STDEVA(I1377:I1379)</f>
        <v>0.00109949997551379</v>
      </c>
      <c r="K1416" s="1" t="str">
        <f t="shared" si="1762"/>
        <v>ab</v>
      </c>
      <c r="L1416" s="1">
        <f>AVERAGE(L1377:L1379)</f>
        <v>0.68918900944419</v>
      </c>
      <c r="M1416" s="1">
        <f>STDEVA(L1377:L1379)</f>
        <v>0.00161394530873214</v>
      </c>
      <c r="N1416" s="1" t="str">
        <f t="shared" si="1763"/>
        <v>abc</v>
      </c>
      <c r="O1416" s="1">
        <f>AVERAGE(O1377:O1379)</f>
        <v>0.586040590636303</v>
      </c>
      <c r="P1416" s="1">
        <f>STDEVA(O1377:O1379)</f>
        <v>0.00204085592072272</v>
      </c>
      <c r="Q1416" s="1" t="str">
        <f t="shared" si="1764"/>
        <v>gh</v>
      </c>
      <c r="R1416" s="1">
        <f>AVERAGE(R1377:R1379)</f>
        <v>0.436002855011695</v>
      </c>
      <c r="S1416" s="1">
        <f>STDEVA(R1377:R1379)</f>
        <v>0.0018649819084204</v>
      </c>
      <c r="T1416" s="1" t="str">
        <f t="shared" si="1765"/>
        <v>k</v>
      </c>
      <c r="FV1416" s="1">
        <f>AVERAGE(FV1377:FV1379)</f>
        <v>0.731073941999269</v>
      </c>
      <c r="FW1416" s="1">
        <f>STDEVA(FV1377:FV1379)</f>
        <v>0.000804776183478518</v>
      </c>
      <c r="FX1416" s="1" t="str">
        <f t="shared" si="1766"/>
        <v>bc</v>
      </c>
      <c r="FY1416" s="1">
        <f>AVERAGE(FY1377:FY1379)</f>
        <v>0.733578880890165</v>
      </c>
      <c r="FZ1416" s="1">
        <f>STDEVA(FY1377:FY1379)</f>
        <v>0.000428301108890749</v>
      </c>
      <c r="GA1416" s="1" t="str">
        <f t="shared" si="1767"/>
        <v>a</v>
      </c>
      <c r="GB1416" s="1">
        <f>AVERAGE(GB1377:GB1379)</f>
        <v>0.688518079255319</v>
      </c>
      <c r="GC1416" s="1">
        <f>STDEVA(GB1377:GB1379)</f>
        <v>0.00192965127472402</v>
      </c>
      <c r="GD1416" s="1" t="str">
        <f t="shared" si="1768"/>
        <v>b</v>
      </c>
      <c r="GE1416" s="1">
        <f>AVERAGE(GE1377:GE1379)</f>
        <v>0.582162484043863</v>
      </c>
      <c r="GF1416" s="1">
        <f>STDEVA(GE1377:GE1379)</f>
        <v>0.00307247199519026</v>
      </c>
      <c r="GG1416" s="1" t="str">
        <f t="shared" si="1769"/>
        <v>g</v>
      </c>
      <c r="GH1416" s="1">
        <f>AVERAGE(GH1377:GH1379)</f>
        <v>0.436781231018425</v>
      </c>
      <c r="GI1416" s="1">
        <f>STDEVA(GH1377:GH1379)</f>
        <v>0.00241262118257228</v>
      </c>
      <c r="GJ1416" s="1" t="str">
        <f t="shared" si="1770"/>
        <v>j</v>
      </c>
    </row>
    <row r="1417" spans="6:190">
      <c r="F1417" s="1">
        <f>AVERAGE(F1371:F1379)</f>
        <v>0.727298622543887</v>
      </c>
      <c r="I1417" s="1">
        <f>AVERAGE(I1371:I1379)</f>
        <v>0.731048084088004</v>
      </c>
      <c r="L1417" s="1">
        <f>AVERAGE(L1371:L1379)</f>
        <v>0.680770351729711</v>
      </c>
      <c r="O1417" s="1">
        <f>AVERAGE(O1371:O1379)</f>
        <v>0.59229314779685</v>
      </c>
      <c r="R1417" s="1">
        <f>AVERAGE(R1371:R1379)</f>
        <v>0.496433554986226</v>
      </c>
      <c r="FV1417" s="1">
        <f>AVERAGE(FV1371:FV1379)</f>
        <v>0.727675395254834</v>
      </c>
      <c r="FY1417" s="1">
        <f>AVERAGE(FY1371:FY1379)</f>
        <v>0.730123497899142</v>
      </c>
      <c r="GB1417" s="1">
        <f>AVERAGE(GB1371:GB1379)</f>
        <v>0.681638505109017</v>
      </c>
      <c r="GE1417" s="1">
        <f>AVERAGE(GE1371:GE1379)</f>
        <v>0.590828303852128</v>
      </c>
      <c r="GH1417" s="1">
        <f>AVERAGE(GH1371:GH1379)</f>
        <v>0.4967218303582</v>
      </c>
    </row>
    <row r="1418" spans="6:192">
      <c r="F1418" s="1">
        <f>AVERAGE(F1380:F1382)</f>
        <v>0.726936855369862</v>
      </c>
      <c r="G1418" s="1">
        <f>STDEVA(F1380:F1382)</f>
        <v>0.000984785843024195</v>
      </c>
      <c r="H1418" s="1" t="str">
        <f t="shared" ref="H1418:H1420" si="1771">H1443</f>
        <v>def</v>
      </c>
      <c r="I1418" s="1">
        <f>AVERAGE(I1380:I1382)</f>
        <v>0.728723166371268</v>
      </c>
      <c r="J1418" s="1">
        <f>STDEVA(I1380:I1382)</f>
        <v>0.00104684075097162</v>
      </c>
      <c r="K1418" s="1" t="str">
        <f t="shared" ref="K1418:K1420" si="1772">K1443</f>
        <v>ef</v>
      </c>
      <c r="L1418" s="1">
        <f>AVERAGE(L1380:L1382)</f>
        <v>0.674486226671333</v>
      </c>
      <c r="M1418" s="1">
        <f>STDEVA(L1380:L1382)</f>
        <v>0.0014127550713847</v>
      </c>
      <c r="N1418" s="1" t="str">
        <f t="shared" ref="N1418:N1420" si="1773">N1443</f>
        <v>fg</v>
      </c>
      <c r="O1418" s="1">
        <f>AVERAGE(O1380:O1382)</f>
        <v>0.596123024235086</v>
      </c>
      <c r="P1418" s="1">
        <f>STDEVA(O1380:O1382)</f>
        <v>0.00252101453102638</v>
      </c>
      <c r="Q1418" s="1" t="str">
        <f t="shared" ref="Q1418:Q1420" si="1774">Q1443</f>
        <v>e</v>
      </c>
      <c r="R1418" s="1">
        <f>AVERAGE(R1380:R1382)</f>
        <v>0.521123566692311</v>
      </c>
      <c r="S1418" s="1">
        <f>STDEVA(R1380:R1382)</f>
        <v>0.00428915730672785</v>
      </c>
      <c r="T1418" s="1" t="str">
        <f t="shared" ref="T1418:T1420" si="1775">T1443</f>
        <v>d</v>
      </c>
      <c r="FV1418" s="1">
        <f>AVERAGE(FV1380:FV1382)</f>
        <v>0.725762540931373</v>
      </c>
      <c r="FW1418" s="1">
        <f>STDEVA(FV1380:FV1382)</f>
        <v>0.000576822043272917</v>
      </c>
      <c r="FX1418" s="1" t="str">
        <f t="shared" ref="FX1418:FX1420" si="1776">FX1443</f>
        <v>e</v>
      </c>
      <c r="FY1418" s="1">
        <f>AVERAGE(FY1380:FY1382)</f>
        <v>0.728699861988389</v>
      </c>
      <c r="FZ1418" s="1">
        <f>STDEVA(FY1380:FY1382)</f>
        <v>0.000902658528949924</v>
      </c>
      <c r="GA1418" s="1" t="str">
        <f t="shared" ref="GA1418:GA1420" si="1777">GA1443</f>
        <v>d</v>
      </c>
      <c r="GB1418" s="1">
        <f>AVERAGE(GB1380:GB1382)</f>
        <v>0.675899362874287</v>
      </c>
      <c r="GC1418" s="1">
        <f>STDEVA(GB1380:GB1382)</f>
        <v>0.00246327865507933</v>
      </c>
      <c r="GD1418" s="1" t="str">
        <f t="shared" ref="GD1418:GD1420" si="1778">GD1443</f>
        <v>de</v>
      </c>
      <c r="GE1418" s="1">
        <f>AVERAGE(GE1380:GE1382)</f>
        <v>0.595327023200924</v>
      </c>
      <c r="GF1418" s="1">
        <f>STDEVA(GE1380:GE1382)</f>
        <v>0.00314804475002183</v>
      </c>
      <c r="GG1418" s="1" t="str">
        <f t="shared" ref="GG1418:GG1420" si="1779">GG1443</f>
        <v>d</v>
      </c>
      <c r="GH1418" s="1">
        <f>AVERAGE(GH1380:GH1382)</f>
        <v>0.523218412639542</v>
      </c>
      <c r="GI1418" s="1">
        <f>STDEVA(GH1380:GH1382)</f>
        <v>0.00327930132317127</v>
      </c>
      <c r="GJ1418" s="1" t="str">
        <f t="shared" ref="GJ1418:GJ1420" si="1780">GJ1443</f>
        <v>c</v>
      </c>
    </row>
    <row r="1419" spans="6:192">
      <c r="F1419" s="1">
        <f>AVERAGE(F1383:F1385)</f>
        <v>0.726570981536468</v>
      </c>
      <c r="G1419" s="1">
        <f>STDEVA(F1383:F1385)</f>
        <v>0.000995556712489896</v>
      </c>
      <c r="H1419" s="1" t="str">
        <f t="shared" si="1771"/>
        <v>efg</v>
      </c>
      <c r="I1419" s="1">
        <f>AVERAGE(I1383:I1385)</f>
        <v>0.728053309791128</v>
      </c>
      <c r="J1419" s="1">
        <f>STDEVA(I1383:I1385)</f>
        <v>0.000162636404114886</v>
      </c>
      <c r="K1419" s="1" t="str">
        <f t="shared" si="1772"/>
        <v>fg</v>
      </c>
      <c r="L1419" s="1">
        <f>AVERAGE(L1383:L1385)</f>
        <v>0.673411757908296</v>
      </c>
      <c r="M1419" s="1">
        <f>STDEVA(L1383:L1385)</f>
        <v>0.00163494596247759</v>
      </c>
      <c r="N1419" s="1" t="str">
        <f t="shared" si="1773"/>
        <v>fg</v>
      </c>
      <c r="O1419" s="1">
        <f>AVERAGE(O1383:O1385)</f>
        <v>0.59546382356774</v>
      </c>
      <c r="P1419" s="1">
        <f>STDEVA(O1383:O1385)</f>
        <v>0.00169685802517148</v>
      </c>
      <c r="Q1419" s="1" t="str">
        <f t="shared" si="1774"/>
        <v>ef</v>
      </c>
      <c r="R1419" s="1">
        <f>AVERAGE(R1383:R1385)</f>
        <v>0.523106028236548</v>
      </c>
      <c r="S1419" s="1">
        <f>STDEVA(R1383:R1385)</f>
        <v>0.00340387799896193</v>
      </c>
      <c r="T1419" s="1" t="str">
        <f t="shared" si="1775"/>
        <v>cd</v>
      </c>
      <c r="FV1419" s="1">
        <f>AVERAGE(FV1383:FV1385)</f>
        <v>0.72624529882763</v>
      </c>
      <c r="FW1419" s="1">
        <f>STDEVA(FV1383:FV1385)</f>
        <v>0.000293065683665685</v>
      </c>
      <c r="FX1419" s="1" t="str">
        <f t="shared" si="1776"/>
        <v>e</v>
      </c>
      <c r="FY1419" s="1">
        <f>AVERAGE(FY1383:FY1385)</f>
        <v>0.726701907739321</v>
      </c>
      <c r="FZ1419" s="1">
        <f>STDEVA(FY1383:FY1385)</f>
        <v>0.000789394238586352</v>
      </c>
      <c r="GA1419" s="1" t="str">
        <f t="shared" si="1777"/>
        <v>ef</v>
      </c>
      <c r="GB1419" s="1">
        <f>AVERAGE(GB1383:GB1385)</f>
        <v>0.673886861208536</v>
      </c>
      <c r="GC1419" s="1">
        <f>STDEVA(GB1383:GB1385)</f>
        <v>0.000891925688703776</v>
      </c>
      <c r="GD1419" s="1" t="str">
        <f t="shared" si="1778"/>
        <v>e</v>
      </c>
      <c r="GE1419" s="1">
        <f>AVERAGE(GE1383:GE1385)</f>
        <v>0.597102897526872</v>
      </c>
      <c r="GF1419" s="1">
        <f>STDEVA(GE1383:GE1385)</f>
        <v>0.00241673982673263</v>
      </c>
      <c r="GG1419" s="1" t="str">
        <f t="shared" si="1779"/>
        <v>d</v>
      </c>
      <c r="GH1419" s="1">
        <f>AVERAGE(GH1383:GH1385)</f>
        <v>0.524312424383845</v>
      </c>
      <c r="GI1419" s="1">
        <f>STDEVA(GH1383:GH1385)</f>
        <v>0.00133918230389602</v>
      </c>
      <c r="GJ1419" s="1" t="str">
        <f t="shared" si="1780"/>
        <v>c</v>
      </c>
    </row>
    <row r="1420" spans="6:192">
      <c r="F1420" s="1">
        <f>AVERAGE(F1386:F1388)</f>
        <v>0.73264346959242</v>
      </c>
      <c r="G1420" s="1">
        <f>STDEVA(F1386:F1388)</f>
        <v>0.000990410943344054</v>
      </c>
      <c r="H1420" s="1" t="str">
        <f t="shared" si="1771"/>
        <v>a</v>
      </c>
      <c r="I1420" s="1">
        <f>AVERAGE(I1386:I1388)</f>
        <v>0.735244874324356</v>
      </c>
      <c r="J1420" s="1">
        <f>STDEVA(I1386:I1388)</f>
        <v>0.00125857618644397</v>
      </c>
      <c r="K1420" s="1" t="str">
        <f t="shared" si="1772"/>
        <v>a</v>
      </c>
      <c r="L1420" s="1">
        <f>AVERAGE(L1386:L1388)</f>
        <v>0.687545911046055</v>
      </c>
      <c r="M1420" s="1">
        <f>STDEVA(L1386:L1388)</f>
        <v>0.00167719978520895</v>
      </c>
      <c r="N1420" s="1" t="str">
        <f t="shared" si="1773"/>
        <v>cde</v>
      </c>
      <c r="O1420" s="1">
        <f>AVERAGE(O1386:O1388)</f>
        <v>0.574168549373185</v>
      </c>
      <c r="P1420" s="1">
        <f>STDEVA(O1386:O1388)</f>
        <v>0.00303381834461632</v>
      </c>
      <c r="Q1420" s="1" t="str">
        <f t="shared" si="1774"/>
        <v>ij</v>
      </c>
      <c r="R1420" s="1">
        <f>AVERAGE(R1386:R1388)</f>
        <v>0.428106864982568</v>
      </c>
      <c r="S1420" s="1">
        <f>STDEVA(R1386:R1388)</f>
        <v>0.00204645571668026</v>
      </c>
      <c r="T1420" s="1" t="str">
        <f t="shared" si="1775"/>
        <v>l</v>
      </c>
      <c r="FV1420" s="1">
        <f>AVERAGE(FV1386:FV1388)</f>
        <v>0.732429694561105</v>
      </c>
      <c r="FW1420" s="1">
        <f>STDEVA(FV1386:FV1388)</f>
        <v>0.00119341587899256</v>
      </c>
      <c r="FX1420" s="1" t="str">
        <f t="shared" si="1776"/>
        <v>ab</v>
      </c>
      <c r="FY1420" s="1">
        <f>AVERAGE(FY1386:FY1388)</f>
        <v>0.734304792916536</v>
      </c>
      <c r="FZ1420" s="1">
        <f>STDEVA(FY1386:FY1388)</f>
        <v>0.00171197026231123</v>
      </c>
      <c r="GA1420" s="1" t="str">
        <f t="shared" si="1777"/>
        <v>a</v>
      </c>
      <c r="GB1420" s="1">
        <f>AVERAGE(GB1386:GB1388)</f>
        <v>0.688684708420471</v>
      </c>
      <c r="GC1420" s="1">
        <f>STDEVA(GB1386:GB1388)</f>
        <v>0.000925411697229336</v>
      </c>
      <c r="GD1420" s="1" t="str">
        <f t="shared" si="1778"/>
        <v>b</v>
      </c>
      <c r="GE1420" s="1">
        <f>AVERAGE(GE1386:GE1388)</f>
        <v>0.573545433813141</v>
      </c>
      <c r="GF1420" s="1">
        <f>STDEVA(GE1386:GE1388)</f>
        <v>0.00188799414327728</v>
      </c>
      <c r="GG1420" s="1" t="str">
        <f t="shared" si="1779"/>
        <v>h</v>
      </c>
      <c r="GH1420" s="1">
        <f>AVERAGE(GH1386:GH1388)</f>
        <v>0.427739963048553</v>
      </c>
      <c r="GI1420" s="1">
        <f>STDEVA(GH1386:GH1388)</f>
        <v>0.00280421197548538</v>
      </c>
      <c r="GJ1420" s="1" t="str">
        <f t="shared" si="1780"/>
        <v>k</v>
      </c>
    </row>
    <row r="1421" spans="6:190">
      <c r="F1421" s="1">
        <f>AVERAGE(F1380:F1388)</f>
        <v>0.72871710216625</v>
      </c>
      <c r="I1421" s="1">
        <f>AVERAGE(I1380:I1388)</f>
        <v>0.730673783495584</v>
      </c>
      <c r="L1421" s="1">
        <f>AVERAGE(L1380:L1388)</f>
        <v>0.678481298541895</v>
      </c>
      <c r="O1421" s="1">
        <f>AVERAGE(O1380:O1388)</f>
        <v>0.588585132392004</v>
      </c>
      <c r="R1421" s="1">
        <f>AVERAGE(R1380:R1388)</f>
        <v>0.490778819970476</v>
      </c>
      <c r="FV1421" s="1">
        <f>AVERAGE(FV1380:FV1388)</f>
        <v>0.728145844773369</v>
      </c>
      <c r="FY1421" s="1">
        <f>AVERAGE(FY1380:FY1388)</f>
        <v>0.729902187548082</v>
      </c>
      <c r="GB1421" s="1">
        <f>AVERAGE(GB1380:GB1388)</f>
        <v>0.679490310834432</v>
      </c>
      <c r="GE1421" s="1">
        <f>AVERAGE(GE1380:GE1388)</f>
        <v>0.588658451513645</v>
      </c>
      <c r="GH1421" s="1">
        <f>AVERAGE(GH1380:GH1388)</f>
        <v>0.491756933357313</v>
      </c>
    </row>
    <row r="1424" spans="8:192">
      <c r="H1424" s="1" t="s">
        <v>108</v>
      </c>
      <c r="K1424" s="1" t="s">
        <v>118</v>
      </c>
      <c r="N1424" s="1" t="s">
        <v>109</v>
      </c>
      <c r="Q1424" s="1" t="s">
        <v>119</v>
      </c>
      <c r="T1424" s="1" t="s">
        <v>112</v>
      </c>
      <c r="FX1424" s="1" t="s">
        <v>118</v>
      </c>
      <c r="GA1424" s="1" t="s">
        <v>106</v>
      </c>
      <c r="GD1424" s="1" t="s">
        <v>108</v>
      </c>
      <c r="GG1424" s="1" t="s">
        <v>111</v>
      </c>
      <c r="GJ1424" s="1" t="s">
        <v>120</v>
      </c>
    </row>
    <row r="1425" spans="8:192">
      <c r="H1425" s="1" t="s">
        <v>108</v>
      </c>
      <c r="K1425" s="1" t="s">
        <v>113</v>
      </c>
      <c r="N1425" s="1" t="s">
        <v>115</v>
      </c>
      <c r="Q1425" s="1" t="s">
        <v>120</v>
      </c>
      <c r="T1425" s="1" t="s">
        <v>107</v>
      </c>
      <c r="FX1425" s="1" t="s">
        <v>119</v>
      </c>
      <c r="GA1425" s="1" t="s">
        <v>118</v>
      </c>
      <c r="GD1425" s="1" t="s">
        <v>108</v>
      </c>
      <c r="GG1425" s="1" t="s">
        <v>114</v>
      </c>
      <c r="GJ1425" s="1" t="s">
        <v>122</v>
      </c>
    </row>
    <row r="1426" spans="8:192">
      <c r="H1426" s="1" t="s">
        <v>152</v>
      </c>
      <c r="K1426" s="1" t="s">
        <v>588</v>
      </c>
      <c r="N1426" s="1" t="s">
        <v>152</v>
      </c>
      <c r="Q1426" s="1" t="s">
        <v>116</v>
      </c>
      <c r="T1426" s="1" t="s">
        <v>107</v>
      </c>
      <c r="FX1426" s="1" t="s">
        <v>112</v>
      </c>
      <c r="GA1426" s="1" t="s">
        <v>115</v>
      </c>
      <c r="GD1426" s="1" t="s">
        <v>107</v>
      </c>
      <c r="GG1426" s="1" t="s">
        <v>114</v>
      </c>
      <c r="GJ1426" s="1" t="s">
        <v>112</v>
      </c>
    </row>
    <row r="1427" spans="8:192">
      <c r="H1427" s="1" t="s">
        <v>123</v>
      </c>
      <c r="K1427" s="1" t="s">
        <v>610</v>
      </c>
      <c r="N1427" s="1" t="s">
        <v>157</v>
      </c>
      <c r="Q1427" s="1" t="s">
        <v>157</v>
      </c>
      <c r="T1427" s="1" t="s">
        <v>153</v>
      </c>
      <c r="FX1427" s="1" t="s">
        <v>107</v>
      </c>
      <c r="GA1427" s="1" t="s">
        <v>152</v>
      </c>
      <c r="GD1427" s="1" t="s">
        <v>123</v>
      </c>
      <c r="GG1427" s="1" t="s">
        <v>123</v>
      </c>
      <c r="GJ1427" s="1" t="s">
        <v>123</v>
      </c>
    </row>
    <row r="1428" spans="8:192">
      <c r="H1428" s="1" t="s">
        <v>154</v>
      </c>
      <c r="K1428" s="1" t="s">
        <v>157</v>
      </c>
      <c r="N1428" s="1" t="s">
        <v>155</v>
      </c>
      <c r="Q1428" s="1" t="s">
        <v>156</v>
      </c>
      <c r="T1428" s="1" t="s">
        <v>158</v>
      </c>
      <c r="FX1428" s="1" t="s">
        <v>123</v>
      </c>
      <c r="GA1428" s="1" t="s">
        <v>123</v>
      </c>
      <c r="GD1428" s="1" t="s">
        <v>157</v>
      </c>
      <c r="GG1428" s="1" t="s">
        <v>154</v>
      </c>
      <c r="GJ1428" s="1" t="s">
        <v>156</v>
      </c>
    </row>
    <row r="1429" spans="8:192">
      <c r="H1429" s="1" t="s">
        <v>161</v>
      </c>
      <c r="K1429" s="1" t="s">
        <v>151</v>
      </c>
      <c r="N1429" s="1" t="s">
        <v>161</v>
      </c>
      <c r="Q1429" s="1" t="s">
        <v>151</v>
      </c>
      <c r="T1429" s="1" t="s">
        <v>117</v>
      </c>
      <c r="FX1429" s="1" t="s">
        <v>124</v>
      </c>
      <c r="GA1429" s="1" t="s">
        <v>152</v>
      </c>
      <c r="GD1429" s="1" t="s">
        <v>121</v>
      </c>
      <c r="GG1429" s="1" t="s">
        <v>124</v>
      </c>
      <c r="GJ1429" s="1" t="s">
        <v>117</v>
      </c>
    </row>
    <row r="1430" spans="8:192">
      <c r="H1430" s="1" t="s">
        <v>153</v>
      </c>
      <c r="K1430" s="1" t="s">
        <v>160</v>
      </c>
      <c r="N1430" s="1" t="s">
        <v>161</v>
      </c>
      <c r="Q1430" s="1" t="s">
        <v>588</v>
      </c>
      <c r="T1430" s="1" t="s">
        <v>123</v>
      </c>
      <c r="FX1430" s="1" t="s">
        <v>117</v>
      </c>
      <c r="GA1430" s="1" t="s">
        <v>121</v>
      </c>
      <c r="GD1430" s="1" t="s">
        <v>152</v>
      </c>
      <c r="GG1430" s="1" t="s">
        <v>115</v>
      </c>
      <c r="GJ1430" s="1" t="s">
        <v>121</v>
      </c>
    </row>
    <row r="1431" spans="8:192">
      <c r="H1431" s="1" t="s">
        <v>108</v>
      </c>
      <c r="K1431" s="1" t="s">
        <v>119</v>
      </c>
      <c r="N1431" s="1" t="s">
        <v>109</v>
      </c>
      <c r="Q1431" s="1" t="s">
        <v>157</v>
      </c>
      <c r="T1431" s="1" t="s">
        <v>673</v>
      </c>
      <c r="FX1431" s="1" t="s">
        <v>116</v>
      </c>
      <c r="GA1431" s="1" t="s">
        <v>108</v>
      </c>
      <c r="GD1431" s="1" t="s">
        <v>108</v>
      </c>
      <c r="GG1431" s="1" t="s">
        <v>123</v>
      </c>
      <c r="GJ1431" s="1" t="s">
        <v>155</v>
      </c>
    </row>
    <row r="1432" spans="8:192">
      <c r="H1432" s="1" t="s">
        <v>153</v>
      </c>
      <c r="K1432" s="1" t="s">
        <v>151</v>
      </c>
      <c r="N1432" s="1" t="s">
        <v>161</v>
      </c>
      <c r="Q1432" s="1" t="s">
        <v>152</v>
      </c>
      <c r="T1432" s="1" t="s">
        <v>117</v>
      </c>
      <c r="FX1432" s="1" t="s">
        <v>117</v>
      </c>
      <c r="GA1432" s="1" t="s">
        <v>124</v>
      </c>
      <c r="GD1432" s="1" t="s">
        <v>610</v>
      </c>
      <c r="GG1432" s="1" t="s">
        <v>124</v>
      </c>
      <c r="GJ1432" s="1" t="s">
        <v>107</v>
      </c>
    </row>
    <row r="1433" spans="8:192">
      <c r="H1433" s="1" t="s">
        <v>161</v>
      </c>
      <c r="K1433" s="1" t="s">
        <v>161</v>
      </c>
      <c r="N1433" s="1" t="s">
        <v>153</v>
      </c>
      <c r="Q1433" s="1" t="s">
        <v>610</v>
      </c>
      <c r="T1433" s="1" t="s">
        <v>121</v>
      </c>
      <c r="FX1433" s="1" t="s">
        <v>117</v>
      </c>
      <c r="GA1433" s="1" t="s">
        <v>121</v>
      </c>
      <c r="GD1433" s="1" t="s">
        <v>152</v>
      </c>
      <c r="GG1433" s="1" t="s">
        <v>122</v>
      </c>
      <c r="GJ1433" s="1" t="s">
        <v>121</v>
      </c>
    </row>
    <row r="1434" spans="8:192">
      <c r="H1434" s="1" t="s">
        <v>116</v>
      </c>
      <c r="K1434" s="1" t="s">
        <v>118</v>
      </c>
      <c r="N1434" s="1" t="s">
        <v>112</v>
      </c>
      <c r="Q1434" s="1" t="s">
        <v>154</v>
      </c>
      <c r="T1434" s="1" t="s">
        <v>156</v>
      </c>
      <c r="FX1434" s="1" t="s">
        <v>120</v>
      </c>
      <c r="GA1434" s="1" t="s">
        <v>113</v>
      </c>
      <c r="GD1434" s="1" t="s">
        <v>114</v>
      </c>
      <c r="GG1434" s="1" t="s">
        <v>153</v>
      </c>
      <c r="GJ1434" s="1" t="s">
        <v>155</v>
      </c>
    </row>
    <row r="1435" spans="8:192">
      <c r="H1435" s="1" t="s">
        <v>106</v>
      </c>
      <c r="K1435" s="1" t="s">
        <v>106</v>
      </c>
      <c r="N1435" s="1" t="s">
        <v>106</v>
      </c>
      <c r="Q1435" s="1" t="s">
        <v>106</v>
      </c>
      <c r="T1435" s="1" t="s">
        <v>106</v>
      </c>
      <c r="FX1435" s="1" t="s">
        <v>106</v>
      </c>
      <c r="GA1435" s="1" t="s">
        <v>106</v>
      </c>
      <c r="GD1435" s="1" t="s">
        <v>106</v>
      </c>
      <c r="GG1435" s="1" t="s">
        <v>106</v>
      </c>
      <c r="GJ1435" s="1" t="s">
        <v>106</v>
      </c>
    </row>
    <row r="1436" spans="8:192">
      <c r="H1436" s="1" t="s">
        <v>106</v>
      </c>
      <c r="K1436" s="1" t="s">
        <v>106</v>
      </c>
      <c r="N1436" s="1" t="s">
        <v>113</v>
      </c>
      <c r="Q1436" s="1" t="s">
        <v>118</v>
      </c>
      <c r="T1436" s="1" t="s">
        <v>111</v>
      </c>
      <c r="FX1436" s="1" t="s">
        <v>106</v>
      </c>
      <c r="GA1436" s="1" t="s">
        <v>106</v>
      </c>
      <c r="GD1436" s="1" t="s">
        <v>106</v>
      </c>
      <c r="GG1436" s="1" t="s">
        <v>111</v>
      </c>
      <c r="GJ1436" s="1" t="s">
        <v>111</v>
      </c>
    </row>
    <row r="1437" spans="8:192">
      <c r="H1437" s="1" t="s">
        <v>109</v>
      </c>
      <c r="K1437" s="1" t="s">
        <v>109</v>
      </c>
      <c r="N1437" s="1" t="s">
        <v>119</v>
      </c>
      <c r="Q1437" s="1" t="s">
        <v>113</v>
      </c>
      <c r="T1437" s="1" t="s">
        <v>111</v>
      </c>
      <c r="FX1437" s="1" t="s">
        <v>120</v>
      </c>
      <c r="GA1437" s="1" t="s">
        <v>114</v>
      </c>
      <c r="GD1437" s="1" t="s">
        <v>114</v>
      </c>
      <c r="GG1437" s="1" t="s">
        <v>111</v>
      </c>
      <c r="GJ1437" s="1" t="s">
        <v>113</v>
      </c>
    </row>
    <row r="1438" spans="8:192">
      <c r="H1438" s="1" t="s">
        <v>121</v>
      </c>
      <c r="K1438" s="1" t="s">
        <v>122</v>
      </c>
      <c r="N1438" s="1" t="s">
        <v>151</v>
      </c>
      <c r="Q1438" s="1" t="s">
        <v>153</v>
      </c>
      <c r="T1438" s="1" t="s">
        <v>116</v>
      </c>
      <c r="FX1438" s="1" t="s">
        <v>112</v>
      </c>
      <c r="GA1438" s="1" t="s">
        <v>115</v>
      </c>
      <c r="GD1438" s="1" t="s">
        <v>124</v>
      </c>
      <c r="GG1438" s="1" t="s">
        <v>121</v>
      </c>
      <c r="GJ1438" s="1" t="s">
        <v>114</v>
      </c>
    </row>
    <row r="1439" spans="8:192">
      <c r="H1439" s="1" t="s">
        <v>157</v>
      </c>
      <c r="K1439" s="1" t="s">
        <v>153</v>
      </c>
      <c r="N1439" s="1" t="s">
        <v>154</v>
      </c>
      <c r="Q1439" s="1" t="s">
        <v>155</v>
      </c>
      <c r="T1439" s="1" t="s">
        <v>155</v>
      </c>
      <c r="FX1439" s="1" t="s">
        <v>121</v>
      </c>
      <c r="GA1439" s="1" t="s">
        <v>121</v>
      </c>
      <c r="GD1439" s="1" t="s">
        <v>153</v>
      </c>
      <c r="GG1439" s="1" t="s">
        <v>157</v>
      </c>
      <c r="GJ1439" s="1" t="s">
        <v>154</v>
      </c>
    </row>
    <row r="1440" spans="8:192">
      <c r="H1440" s="1" t="s">
        <v>610</v>
      </c>
      <c r="K1440" s="1" t="s">
        <v>125</v>
      </c>
      <c r="N1440" s="1" t="s">
        <v>107</v>
      </c>
      <c r="Q1440" s="1" t="s">
        <v>112</v>
      </c>
      <c r="T1440" s="1" t="s">
        <v>116</v>
      </c>
      <c r="FX1440" s="1" t="s">
        <v>112</v>
      </c>
      <c r="GA1440" s="1" t="s">
        <v>115</v>
      </c>
      <c r="GD1440" s="1" t="s">
        <v>120</v>
      </c>
      <c r="GG1440" s="1" t="s">
        <v>120</v>
      </c>
      <c r="GJ1440" s="1" t="s">
        <v>114</v>
      </c>
    </row>
    <row r="1441" spans="8:192">
      <c r="H1441" s="1" t="s">
        <v>610</v>
      </c>
      <c r="K1441" s="1" t="s">
        <v>122</v>
      </c>
      <c r="N1441" s="1" t="s">
        <v>107</v>
      </c>
      <c r="Q1441" s="1" t="s">
        <v>588</v>
      </c>
      <c r="T1441" s="1" t="s">
        <v>114</v>
      </c>
      <c r="FX1441" s="1" t="s">
        <v>112</v>
      </c>
      <c r="GA1441" s="1" t="s">
        <v>115</v>
      </c>
      <c r="GD1441" s="1" t="s">
        <v>115</v>
      </c>
      <c r="GG1441" s="1" t="s">
        <v>120</v>
      </c>
      <c r="GJ1441" s="1" t="s">
        <v>114</v>
      </c>
    </row>
    <row r="1442" spans="8:192">
      <c r="H1442" s="1" t="s">
        <v>113</v>
      </c>
      <c r="K1442" s="1" t="s">
        <v>113</v>
      </c>
      <c r="N1442" s="1" t="s">
        <v>118</v>
      </c>
      <c r="Q1442" s="1" t="s">
        <v>152</v>
      </c>
      <c r="T1442" s="1" t="s">
        <v>157</v>
      </c>
      <c r="FX1442" s="1" t="s">
        <v>108</v>
      </c>
      <c r="GA1442" s="1" t="s">
        <v>106</v>
      </c>
      <c r="GD1442" s="1" t="s">
        <v>111</v>
      </c>
      <c r="GG1442" s="1" t="s">
        <v>117</v>
      </c>
      <c r="GJ1442" s="1" t="s">
        <v>153</v>
      </c>
    </row>
    <row r="1443" spans="8:192">
      <c r="H1443" s="1" t="s">
        <v>125</v>
      </c>
      <c r="K1443" s="1" t="s">
        <v>122</v>
      </c>
      <c r="N1443" s="1" t="s">
        <v>124</v>
      </c>
      <c r="Q1443" s="1" t="s">
        <v>112</v>
      </c>
      <c r="T1443" s="1" t="s">
        <v>120</v>
      </c>
      <c r="FX1443" s="1" t="s">
        <v>112</v>
      </c>
      <c r="GA1443" s="1" t="s">
        <v>120</v>
      </c>
      <c r="GD1443" s="1" t="s">
        <v>115</v>
      </c>
      <c r="GG1443" s="1" t="s">
        <v>120</v>
      </c>
      <c r="GJ1443" s="1" t="s">
        <v>114</v>
      </c>
    </row>
    <row r="1444" spans="8:192">
      <c r="H1444" s="1" t="s">
        <v>588</v>
      </c>
      <c r="K1444" s="1" t="s">
        <v>124</v>
      </c>
      <c r="N1444" s="1" t="s">
        <v>124</v>
      </c>
      <c r="Q1444" s="1" t="s">
        <v>122</v>
      </c>
      <c r="T1444" s="1" t="s">
        <v>116</v>
      </c>
      <c r="FX1444" s="1" t="s">
        <v>112</v>
      </c>
      <c r="GA1444" s="1" t="s">
        <v>122</v>
      </c>
      <c r="GD1444" s="1" t="s">
        <v>112</v>
      </c>
      <c r="GG1444" s="1" t="s">
        <v>120</v>
      </c>
      <c r="GJ1444" s="1" t="s">
        <v>114</v>
      </c>
    </row>
    <row r="1445" spans="8:192">
      <c r="H1445" s="1" t="s">
        <v>106</v>
      </c>
      <c r="K1445" s="1" t="s">
        <v>106</v>
      </c>
      <c r="N1445" s="1" t="s">
        <v>109</v>
      </c>
      <c r="Q1445" s="1" t="s">
        <v>161</v>
      </c>
      <c r="T1445" s="1" t="s">
        <v>154</v>
      </c>
      <c r="FX1445" s="1" t="s">
        <v>113</v>
      </c>
      <c r="GA1445" s="1" t="s">
        <v>106</v>
      </c>
      <c r="GD1445" s="1" t="s">
        <v>111</v>
      </c>
      <c r="GG1445" s="1" t="s">
        <v>121</v>
      </c>
      <c r="GJ1445" s="1" t="s">
        <v>157</v>
      </c>
    </row>
    <row r="1447" spans="9:537">
      <c r="I1447" s="1">
        <f t="shared" ref="I1447:I1480" si="1781">I534</f>
        <v>0</v>
      </c>
      <c r="L1447" s="1">
        <f t="shared" ref="L1447:L1480" si="1782">L534</f>
        <v>0</v>
      </c>
      <c r="O1447" s="1">
        <f t="shared" ref="O1447:O1480" si="1783">O534</f>
        <v>0</v>
      </c>
      <c r="R1447" s="1">
        <f t="shared" ref="R1447:R1480" si="1784">R534</f>
        <v>0</v>
      </c>
      <c r="U1447" s="1">
        <f t="shared" ref="U1447:U1480" si="1785">U534</f>
        <v>0</v>
      </c>
      <c r="FY1447" s="1">
        <f t="shared" ref="FY1447:FY1480" si="1786">FY534</f>
        <v>0</v>
      </c>
      <c r="GB1447" s="1">
        <f t="shared" ref="GB1447:GB1480" si="1787">GB534</f>
        <v>0</v>
      </c>
      <c r="GE1447" s="1">
        <f t="shared" ref="GE1447:GE1480" si="1788">GE534</f>
        <v>0</v>
      </c>
      <c r="GH1447" s="1">
        <f t="shared" ref="GH1447:GH1480" si="1789">GH534</f>
        <v>0</v>
      </c>
      <c r="GK1447" s="1">
        <f t="shared" ref="GK1447:GK1480" si="1790">GK534</f>
        <v>0</v>
      </c>
      <c r="MO1447" s="1">
        <f t="shared" ref="MO1447:NA1447" si="1791">MO534</f>
        <v>0</v>
      </c>
      <c r="MP1447" s="1">
        <f t="shared" si="1791"/>
        <v>0</v>
      </c>
      <c r="MQ1447" s="1">
        <f t="shared" si="1791"/>
        <v>0</v>
      </c>
      <c r="MR1447" s="1">
        <f t="shared" si="1791"/>
        <v>0</v>
      </c>
      <c r="MS1447" s="1">
        <f t="shared" si="1791"/>
        <v>0</v>
      </c>
      <c r="MT1447" s="1">
        <f t="shared" si="1791"/>
        <v>0</v>
      </c>
      <c r="MU1447" s="1">
        <f t="shared" si="1791"/>
        <v>0</v>
      </c>
      <c r="MV1447" s="1">
        <f t="shared" si="1791"/>
        <v>0</v>
      </c>
      <c r="MW1447" s="1">
        <f t="shared" si="1791"/>
        <v>0</v>
      </c>
      <c r="MX1447" s="1">
        <f t="shared" si="1791"/>
        <v>0</v>
      </c>
      <c r="MY1447" s="1">
        <f t="shared" si="1791"/>
        <v>0</v>
      </c>
      <c r="MZ1447" s="1">
        <f t="shared" si="1791"/>
        <v>0</v>
      </c>
      <c r="NA1447" s="1">
        <f t="shared" si="1791"/>
        <v>0</v>
      </c>
      <c r="TE1447" s="1">
        <f t="shared" ref="TE1447:TQ1447" si="1792">TE534</f>
        <v>0</v>
      </c>
      <c r="TF1447" s="1">
        <f t="shared" si="1792"/>
        <v>0</v>
      </c>
      <c r="TG1447" s="1">
        <f t="shared" si="1792"/>
        <v>0</v>
      </c>
      <c r="TH1447" s="1">
        <f t="shared" si="1792"/>
        <v>0</v>
      </c>
      <c r="TI1447" s="1">
        <f t="shared" si="1792"/>
        <v>0</v>
      </c>
      <c r="TJ1447" s="1">
        <f t="shared" si="1792"/>
        <v>0</v>
      </c>
      <c r="TK1447" s="1">
        <f t="shared" si="1792"/>
        <v>0</v>
      </c>
      <c r="TL1447" s="1">
        <f t="shared" si="1792"/>
        <v>0</v>
      </c>
      <c r="TM1447" s="1">
        <f t="shared" si="1792"/>
        <v>0</v>
      </c>
      <c r="TN1447" s="1">
        <f t="shared" si="1792"/>
        <v>0</v>
      </c>
      <c r="TO1447" s="1">
        <f t="shared" si="1792"/>
        <v>0</v>
      </c>
      <c r="TP1447" s="1">
        <f t="shared" si="1792"/>
        <v>0</v>
      </c>
      <c r="TQ1447" s="1">
        <f t="shared" si="1792"/>
        <v>0</v>
      </c>
    </row>
    <row r="1448" spans="9:537">
      <c r="I1448" s="1">
        <f t="shared" si="1781"/>
        <v>0.742752676939149</v>
      </c>
      <c r="L1448" s="1">
        <f t="shared" si="1782"/>
        <v>0.747527329515877</v>
      </c>
      <c r="O1448" s="1">
        <f t="shared" si="1783"/>
        <v>0.72533418204965</v>
      </c>
      <c r="R1448" s="1">
        <f t="shared" si="1784"/>
        <v>0.668179942220388</v>
      </c>
      <c r="U1448" s="1">
        <f t="shared" si="1785"/>
        <v>0.610586011342155</v>
      </c>
      <c r="FY1448" s="1">
        <f t="shared" si="1786"/>
        <v>0.74560713349069</v>
      </c>
      <c r="GB1448" s="1">
        <f t="shared" si="1787"/>
        <v>0.749019607843137</v>
      </c>
      <c r="GE1448" s="1">
        <f t="shared" si="1788"/>
        <v>0.727155727155727</v>
      </c>
      <c r="GH1448" s="1">
        <f t="shared" si="1789"/>
        <v>0.667663391712943</v>
      </c>
      <c r="GK1448" s="1">
        <f t="shared" si="1790"/>
        <v>0.614259597806216</v>
      </c>
      <c r="MO1448" s="1">
        <f t="shared" ref="MO1448:NA1448" si="1793">MO535</f>
        <v>0.745394902851375</v>
      </c>
      <c r="MP1448" s="1">
        <f t="shared" si="1793"/>
        <v>0</v>
      </c>
      <c r="MQ1448" s="1">
        <f t="shared" si="1793"/>
        <v>0</v>
      </c>
      <c r="MR1448" s="1">
        <f t="shared" si="1793"/>
        <v>0.747572815533981</v>
      </c>
      <c r="MS1448" s="1">
        <f t="shared" si="1793"/>
        <v>0</v>
      </c>
      <c r="MT1448" s="1">
        <f t="shared" si="1793"/>
        <v>0</v>
      </c>
      <c r="MU1448" s="1">
        <f t="shared" si="1793"/>
        <v>0.728034771809997</v>
      </c>
      <c r="MV1448" s="1">
        <f t="shared" si="1793"/>
        <v>0</v>
      </c>
      <c r="MW1448" s="1">
        <f t="shared" si="1793"/>
        <v>0</v>
      </c>
      <c r="MX1448" s="1">
        <f t="shared" si="1793"/>
        <v>0.676470588235294</v>
      </c>
      <c r="MY1448" s="1">
        <f t="shared" si="1793"/>
        <v>0</v>
      </c>
      <c r="MZ1448" s="1">
        <f t="shared" si="1793"/>
        <v>0</v>
      </c>
      <c r="NA1448" s="1">
        <f t="shared" si="1793"/>
        <v>0.647382920110193</v>
      </c>
      <c r="TE1448" s="1">
        <f t="shared" ref="TE1448:TQ1448" si="1794">TE535</f>
        <v>0.746015684290412</v>
      </c>
      <c r="TF1448" s="1">
        <f t="shared" si="1794"/>
        <v>0</v>
      </c>
      <c r="TG1448" s="1">
        <f t="shared" si="1794"/>
        <v>0</v>
      </c>
      <c r="TH1448" s="1">
        <f t="shared" si="1794"/>
        <v>0.747914032869785</v>
      </c>
      <c r="TI1448" s="1">
        <f t="shared" si="1794"/>
        <v>0</v>
      </c>
      <c r="TJ1448" s="1">
        <f t="shared" si="1794"/>
        <v>0</v>
      </c>
      <c r="TK1448" s="1">
        <f t="shared" si="1794"/>
        <v>0.728808446455505</v>
      </c>
      <c r="TL1448" s="1">
        <f t="shared" si="1794"/>
        <v>0</v>
      </c>
      <c r="TM1448" s="1">
        <f t="shared" si="1794"/>
        <v>0</v>
      </c>
      <c r="TN1448" s="1">
        <f t="shared" si="1794"/>
        <v>0.673577415086017</v>
      </c>
      <c r="TO1448" s="1">
        <f t="shared" si="1794"/>
        <v>0</v>
      </c>
      <c r="TP1448" s="1">
        <f t="shared" si="1794"/>
        <v>0</v>
      </c>
      <c r="TQ1448" s="1">
        <f t="shared" si="1794"/>
        <v>0.648335745296671</v>
      </c>
    </row>
    <row r="1449" spans="9:537">
      <c r="I1449" s="1">
        <f t="shared" si="1781"/>
        <v>0.7427119550682</v>
      </c>
      <c r="L1449" s="1">
        <f t="shared" si="1782"/>
        <v>0.745199792423456</v>
      </c>
      <c r="O1449" s="1">
        <f t="shared" si="1783"/>
        <v>0.726302167583306</v>
      </c>
      <c r="R1449" s="1">
        <f t="shared" si="1784"/>
        <v>0.667996807661612</v>
      </c>
      <c r="U1449" s="1">
        <f t="shared" si="1785"/>
        <v>0.608775137111517</v>
      </c>
      <c r="FY1449" s="1">
        <f t="shared" si="1786"/>
        <v>0.743494423791822</v>
      </c>
      <c r="GB1449" s="1">
        <f t="shared" si="1787"/>
        <v>0.747352105399122</v>
      </c>
      <c r="GE1449" s="1">
        <f t="shared" si="1788"/>
        <v>0.72533418204965</v>
      </c>
      <c r="GH1449" s="1">
        <f t="shared" si="1789"/>
        <v>0.668739635157546</v>
      </c>
      <c r="GK1449" s="1">
        <f t="shared" si="1790"/>
        <v>0.615671641791045</v>
      </c>
      <c r="MO1449" s="1">
        <f t="shared" ref="MO1449:NA1449" si="1795">MO536</f>
        <v>0.745039682539682</v>
      </c>
      <c r="MP1449" s="1">
        <f t="shared" si="1795"/>
        <v>0</v>
      </c>
      <c r="MQ1449" s="1">
        <f t="shared" si="1795"/>
        <v>0</v>
      </c>
      <c r="MR1449" s="1">
        <f t="shared" si="1795"/>
        <v>0.747088607594937</v>
      </c>
      <c r="MS1449" s="1">
        <f t="shared" si="1795"/>
        <v>0</v>
      </c>
      <c r="MT1449" s="1">
        <f t="shared" si="1795"/>
        <v>0</v>
      </c>
      <c r="MU1449" s="1">
        <f t="shared" si="1795"/>
        <v>0.730192719486081</v>
      </c>
      <c r="MV1449" s="1">
        <f t="shared" si="1795"/>
        <v>0</v>
      </c>
      <c r="MW1449" s="1">
        <f t="shared" si="1795"/>
        <v>0</v>
      </c>
      <c r="MX1449" s="1">
        <f t="shared" si="1795"/>
        <v>0.673528200905722</v>
      </c>
      <c r="MY1449" s="1">
        <f t="shared" si="1795"/>
        <v>0</v>
      </c>
      <c r="MZ1449" s="1">
        <f t="shared" si="1795"/>
        <v>0</v>
      </c>
      <c r="NA1449" s="1">
        <f t="shared" si="1795"/>
        <v>0.652114597544338</v>
      </c>
      <c r="TE1449" s="1">
        <f t="shared" ref="TE1449:TQ1449" si="1796">TE536</f>
        <v>0.744168734491315</v>
      </c>
      <c r="TF1449" s="1">
        <f t="shared" si="1796"/>
        <v>0</v>
      </c>
      <c r="TG1449" s="1">
        <f t="shared" si="1796"/>
        <v>0</v>
      </c>
      <c r="TH1449" s="1">
        <f t="shared" si="1796"/>
        <v>0.746696584392919</v>
      </c>
      <c r="TI1449" s="1">
        <f t="shared" si="1796"/>
        <v>0</v>
      </c>
      <c r="TJ1449" s="1">
        <f t="shared" si="1796"/>
        <v>0</v>
      </c>
      <c r="TK1449" s="1">
        <f t="shared" si="1796"/>
        <v>0.729607250755287</v>
      </c>
      <c r="TL1449" s="1">
        <f t="shared" si="1796"/>
        <v>0</v>
      </c>
      <c r="TM1449" s="1">
        <f t="shared" si="1796"/>
        <v>0</v>
      </c>
      <c r="TN1449" s="1">
        <f t="shared" si="1796"/>
        <v>0.676346801346801</v>
      </c>
      <c r="TO1449" s="1">
        <f t="shared" si="1796"/>
        <v>0</v>
      </c>
      <c r="TP1449" s="1">
        <f t="shared" si="1796"/>
        <v>0</v>
      </c>
      <c r="TQ1449" s="1">
        <f t="shared" si="1796"/>
        <v>0.646219686162625</v>
      </c>
    </row>
    <row r="1450" spans="9:537">
      <c r="I1450" s="1">
        <f t="shared" si="1781"/>
        <v>0.745165562913907</v>
      </c>
      <c r="L1450" s="1">
        <f t="shared" si="1782"/>
        <v>0.74492679167737</v>
      </c>
      <c r="O1450" s="1">
        <f t="shared" si="1783"/>
        <v>0.728948204639339</v>
      </c>
      <c r="R1450" s="1">
        <f t="shared" si="1784"/>
        <v>0.664900122299225</v>
      </c>
      <c r="U1450" s="1">
        <f t="shared" si="1785"/>
        <v>0.617801047120419</v>
      </c>
      <c r="FY1450" s="1">
        <f t="shared" si="1786"/>
        <v>0.744629430719656</v>
      </c>
      <c r="GB1450" s="1">
        <f t="shared" si="1787"/>
        <v>0.747445637935552</v>
      </c>
      <c r="GE1450" s="1">
        <f t="shared" si="1788"/>
        <v>0.72832742507251</v>
      </c>
      <c r="GH1450" s="1">
        <f t="shared" si="1789"/>
        <v>0.667507356031946</v>
      </c>
      <c r="GK1450" s="1">
        <f t="shared" si="1790"/>
        <v>0.610902255639098</v>
      </c>
      <c r="MO1450" s="1">
        <f t="shared" ref="MO1450:NA1450" si="1797">MO537</f>
        <v>0.746436609152288</v>
      </c>
      <c r="MP1450" s="1">
        <f t="shared" si="1797"/>
        <v>0</v>
      </c>
      <c r="MQ1450" s="1">
        <f t="shared" si="1797"/>
        <v>0</v>
      </c>
      <c r="MR1450" s="1">
        <f t="shared" si="1797"/>
        <v>0.746981891348089</v>
      </c>
      <c r="MS1450" s="1">
        <f t="shared" si="1797"/>
        <v>0</v>
      </c>
      <c r="MT1450" s="1">
        <f t="shared" si="1797"/>
        <v>0</v>
      </c>
      <c r="MU1450" s="1">
        <f t="shared" si="1797"/>
        <v>0.727056019070322</v>
      </c>
      <c r="MV1450" s="1">
        <f t="shared" si="1797"/>
        <v>0</v>
      </c>
      <c r="MW1450" s="1">
        <f t="shared" si="1797"/>
        <v>0</v>
      </c>
      <c r="MX1450" s="1">
        <f t="shared" si="1797"/>
        <v>0.671736375158428</v>
      </c>
      <c r="MY1450" s="1">
        <f t="shared" si="1797"/>
        <v>0</v>
      </c>
      <c r="MZ1450" s="1">
        <f t="shared" si="1797"/>
        <v>0</v>
      </c>
      <c r="NA1450" s="1">
        <f t="shared" si="1797"/>
        <v>0.645861601085482</v>
      </c>
      <c r="TE1450" s="1">
        <f t="shared" ref="TE1450:TQ1450" si="1798">TE537</f>
        <v>0.74704551169223</v>
      </c>
      <c r="TF1450" s="1">
        <f t="shared" si="1798"/>
        <v>0</v>
      </c>
      <c r="TG1450" s="1">
        <f t="shared" si="1798"/>
        <v>0</v>
      </c>
      <c r="TH1450" s="1">
        <f t="shared" si="1798"/>
        <v>0.746095717884131</v>
      </c>
      <c r="TI1450" s="1">
        <f t="shared" si="1798"/>
        <v>0</v>
      </c>
      <c r="TJ1450" s="1">
        <f t="shared" si="1798"/>
        <v>0</v>
      </c>
      <c r="TK1450" s="1">
        <f t="shared" si="1798"/>
        <v>0.727970525023027</v>
      </c>
      <c r="TL1450" s="1">
        <f t="shared" si="1798"/>
        <v>0</v>
      </c>
      <c r="TM1450" s="1">
        <f t="shared" si="1798"/>
        <v>0</v>
      </c>
      <c r="TN1450" s="1">
        <f t="shared" si="1798"/>
        <v>0.672719220549158</v>
      </c>
      <c r="TO1450" s="1">
        <f t="shared" si="1798"/>
        <v>0</v>
      </c>
      <c r="TP1450" s="1">
        <f t="shared" si="1798"/>
        <v>0</v>
      </c>
      <c r="TQ1450" s="1">
        <f t="shared" si="1798"/>
        <v>0.64822695035461</v>
      </c>
    </row>
    <row r="1451" spans="9:537">
      <c r="I1451" s="1">
        <f t="shared" si="1781"/>
        <v>0.742367434386717</v>
      </c>
      <c r="L1451" s="1">
        <f t="shared" si="1782"/>
        <v>0.748888307611823</v>
      </c>
      <c r="O1451" s="1">
        <f t="shared" si="1783"/>
        <v>0.725641025641026</v>
      </c>
      <c r="R1451" s="1">
        <f t="shared" si="1784"/>
        <v>0.670094936708861</v>
      </c>
      <c r="U1451" s="1">
        <f t="shared" si="1785"/>
        <v>0.604203152364273</v>
      </c>
      <c r="FY1451" s="1">
        <f t="shared" si="1786"/>
        <v>0.743261275687216</v>
      </c>
      <c r="GB1451" s="1">
        <f t="shared" si="1787"/>
        <v>0.747477360931436</v>
      </c>
      <c r="GE1451" s="1">
        <f t="shared" si="1788"/>
        <v>0.72632944228275</v>
      </c>
      <c r="GH1451" s="1">
        <f t="shared" si="1789"/>
        <v>0.667759115116755</v>
      </c>
      <c r="GK1451" s="1">
        <f t="shared" si="1790"/>
        <v>0.607692307692308</v>
      </c>
      <c r="MO1451" s="1">
        <f t="shared" ref="MO1451:NA1451" si="1799">MO538</f>
        <v>0.746531219028741</v>
      </c>
      <c r="MP1451" s="1">
        <f t="shared" si="1799"/>
        <v>0</v>
      </c>
      <c r="MQ1451" s="1">
        <f t="shared" si="1799"/>
        <v>0</v>
      </c>
      <c r="MR1451" s="1">
        <f t="shared" si="1799"/>
        <v>0.747715736040609</v>
      </c>
      <c r="MS1451" s="1">
        <f t="shared" si="1799"/>
        <v>0</v>
      </c>
      <c r="MT1451" s="1">
        <f t="shared" si="1799"/>
        <v>0</v>
      </c>
      <c r="MU1451" s="1">
        <f t="shared" si="1799"/>
        <v>0.727441285537701</v>
      </c>
      <c r="MV1451" s="1">
        <f t="shared" si="1799"/>
        <v>0</v>
      </c>
      <c r="MW1451" s="1">
        <f t="shared" si="1799"/>
        <v>0</v>
      </c>
      <c r="MX1451" s="1">
        <f t="shared" si="1799"/>
        <v>0.670393374741201</v>
      </c>
      <c r="MY1451" s="1">
        <f t="shared" si="1799"/>
        <v>0</v>
      </c>
      <c r="MZ1451" s="1">
        <f t="shared" si="1799"/>
        <v>0</v>
      </c>
      <c r="NA1451" s="1">
        <f t="shared" si="1799"/>
        <v>0.640816326530612</v>
      </c>
      <c r="TE1451" s="1">
        <f t="shared" ref="TE1451:TQ1451" si="1800">TE538</f>
        <v>0.745814307458143</v>
      </c>
      <c r="TF1451" s="1">
        <f t="shared" si="1800"/>
        <v>0</v>
      </c>
      <c r="TG1451" s="1">
        <f t="shared" si="1800"/>
        <v>0</v>
      </c>
      <c r="TH1451" s="1">
        <f t="shared" si="1800"/>
        <v>0.74719800747198</v>
      </c>
      <c r="TI1451" s="1">
        <f t="shared" si="1800"/>
        <v>0</v>
      </c>
      <c r="TJ1451" s="1">
        <f t="shared" si="1800"/>
        <v>0</v>
      </c>
      <c r="TK1451" s="1">
        <f t="shared" si="1800"/>
        <v>0.72858431018936</v>
      </c>
      <c r="TL1451" s="1">
        <f t="shared" si="1800"/>
        <v>0</v>
      </c>
      <c r="TM1451" s="1">
        <f t="shared" si="1800"/>
        <v>0</v>
      </c>
      <c r="TN1451" s="1">
        <f t="shared" si="1800"/>
        <v>0.672391017173051</v>
      </c>
      <c r="TO1451" s="1">
        <f t="shared" si="1800"/>
        <v>0</v>
      </c>
      <c r="TP1451" s="1">
        <f t="shared" si="1800"/>
        <v>0</v>
      </c>
      <c r="TQ1451" s="1">
        <f t="shared" si="1800"/>
        <v>0.640401146131805</v>
      </c>
    </row>
    <row r="1452" spans="9:537">
      <c r="I1452" s="1">
        <f t="shared" si="1781"/>
        <v>0.74496103198065</v>
      </c>
      <c r="L1452" s="1">
        <f t="shared" si="1782"/>
        <v>0.746497145822522</v>
      </c>
      <c r="O1452" s="1">
        <f t="shared" si="1783"/>
        <v>0.730034450360163</v>
      </c>
      <c r="R1452" s="1">
        <f t="shared" si="1784"/>
        <v>0.664125370605676</v>
      </c>
      <c r="U1452" s="1">
        <f t="shared" si="1785"/>
        <v>0.607806691449814</v>
      </c>
      <c r="FY1452" s="1">
        <f t="shared" si="1786"/>
        <v>0.74568622245819</v>
      </c>
      <c r="GB1452" s="1">
        <f t="shared" si="1787"/>
        <v>0.747126436781609</v>
      </c>
      <c r="GE1452" s="1">
        <f t="shared" si="1788"/>
        <v>0.729415563448499</v>
      </c>
      <c r="GH1452" s="1">
        <f t="shared" si="1789"/>
        <v>0.663665015758667</v>
      </c>
      <c r="GK1452" s="1">
        <f t="shared" si="1790"/>
        <v>0.604089219330855</v>
      </c>
      <c r="MO1452" s="1">
        <f t="shared" ref="MO1452:NA1452" si="1801">MO539</f>
        <v>0.744918699186992</v>
      </c>
      <c r="MP1452" s="1">
        <f t="shared" si="1801"/>
        <v>0</v>
      </c>
      <c r="MQ1452" s="1">
        <f t="shared" si="1801"/>
        <v>0</v>
      </c>
      <c r="MR1452" s="1">
        <f t="shared" si="1801"/>
        <v>0.748548346377177</v>
      </c>
      <c r="MS1452" s="1">
        <f t="shared" si="1801"/>
        <v>0</v>
      </c>
      <c r="MT1452" s="1">
        <f t="shared" si="1801"/>
        <v>0</v>
      </c>
      <c r="MU1452" s="1">
        <f t="shared" si="1801"/>
        <v>0.728808446455505</v>
      </c>
      <c r="MV1452" s="1">
        <f t="shared" si="1801"/>
        <v>0</v>
      </c>
      <c r="MW1452" s="1">
        <f t="shared" si="1801"/>
        <v>0</v>
      </c>
      <c r="MX1452" s="1">
        <f t="shared" si="1801"/>
        <v>0.673744385463454</v>
      </c>
      <c r="MY1452" s="1">
        <f t="shared" si="1801"/>
        <v>0</v>
      </c>
      <c r="MZ1452" s="1">
        <f t="shared" si="1801"/>
        <v>0</v>
      </c>
      <c r="NA1452" s="1">
        <f t="shared" si="1801"/>
        <v>0.639275766016713</v>
      </c>
      <c r="TE1452" s="1">
        <f t="shared" ref="TE1452:TQ1452" si="1802">TE539</f>
        <v>0.744408142749435</v>
      </c>
      <c r="TF1452" s="1">
        <f t="shared" si="1802"/>
        <v>0</v>
      </c>
      <c r="TG1452" s="1">
        <f t="shared" si="1802"/>
        <v>0</v>
      </c>
      <c r="TH1452" s="1">
        <f t="shared" si="1802"/>
        <v>0.748441785091</v>
      </c>
      <c r="TI1452" s="1">
        <f t="shared" si="1802"/>
        <v>0</v>
      </c>
      <c r="TJ1452" s="1">
        <f t="shared" si="1802"/>
        <v>0</v>
      </c>
      <c r="TK1452" s="1">
        <f t="shared" si="1802"/>
        <v>0.726660544842363</v>
      </c>
      <c r="TL1452" s="1">
        <f t="shared" si="1802"/>
        <v>0</v>
      </c>
      <c r="TM1452" s="1">
        <f t="shared" si="1802"/>
        <v>0</v>
      </c>
      <c r="TN1452" s="1">
        <f t="shared" si="1802"/>
        <v>0.67652027027027</v>
      </c>
      <c r="TO1452" s="1">
        <f t="shared" si="1802"/>
        <v>0</v>
      </c>
      <c r="TP1452" s="1">
        <f t="shared" si="1802"/>
        <v>0</v>
      </c>
      <c r="TQ1452" s="1">
        <f t="shared" si="1802"/>
        <v>0.641399416909621</v>
      </c>
    </row>
    <row r="1453" spans="9:537">
      <c r="I1453" s="1">
        <f t="shared" si="1781"/>
        <v>0.743928194297783</v>
      </c>
      <c r="L1453" s="1">
        <f t="shared" si="1782"/>
        <v>0.746376811594203</v>
      </c>
      <c r="O1453" s="1">
        <f t="shared" si="1783"/>
        <v>0.723843883240407</v>
      </c>
      <c r="R1453" s="1">
        <f t="shared" si="1784"/>
        <v>0.667357942762339</v>
      </c>
      <c r="U1453" s="1">
        <f t="shared" si="1785"/>
        <v>0.606870229007634</v>
      </c>
      <c r="FY1453" s="1">
        <f t="shared" si="1786"/>
        <v>0.742496050552923</v>
      </c>
      <c r="GB1453" s="1">
        <f t="shared" si="1787"/>
        <v>0.744919228764982</v>
      </c>
      <c r="GE1453" s="1">
        <f t="shared" si="1788"/>
        <v>0.725271218889598</v>
      </c>
      <c r="GH1453" s="1">
        <f t="shared" si="1789"/>
        <v>0.663379073756432</v>
      </c>
      <c r="GK1453" s="1">
        <f t="shared" si="1790"/>
        <v>0.604166666666667</v>
      </c>
      <c r="MO1453" s="1">
        <f t="shared" ref="MO1453:NA1453" si="1803">MO540</f>
        <v>0.745427211225257</v>
      </c>
      <c r="MP1453" s="1">
        <f t="shared" si="1803"/>
        <v>0</v>
      </c>
      <c r="MQ1453" s="1">
        <f t="shared" si="1803"/>
        <v>0</v>
      </c>
      <c r="MR1453" s="1">
        <f t="shared" si="1803"/>
        <v>0.746918238993711</v>
      </c>
      <c r="MS1453" s="1">
        <f t="shared" si="1803"/>
        <v>0</v>
      </c>
      <c r="MT1453" s="1">
        <f t="shared" si="1803"/>
        <v>0</v>
      </c>
      <c r="MU1453" s="1">
        <f t="shared" si="1803"/>
        <v>0.726208808130582</v>
      </c>
      <c r="MV1453" s="1">
        <f t="shared" si="1803"/>
        <v>0</v>
      </c>
      <c r="MW1453" s="1">
        <f t="shared" si="1803"/>
        <v>0</v>
      </c>
      <c r="MX1453" s="1">
        <f t="shared" si="1803"/>
        <v>0.673817863397548</v>
      </c>
      <c r="MY1453" s="1">
        <f t="shared" si="1803"/>
        <v>0</v>
      </c>
      <c r="MZ1453" s="1">
        <f t="shared" si="1803"/>
        <v>0</v>
      </c>
      <c r="NA1453" s="1">
        <f t="shared" si="1803"/>
        <v>0.637005649717514</v>
      </c>
      <c r="TE1453" s="1">
        <f t="shared" ref="TE1453:TQ1453" si="1804">TE540</f>
        <v>0.74620552376213</v>
      </c>
      <c r="TF1453" s="1">
        <f t="shared" si="1804"/>
        <v>0</v>
      </c>
      <c r="TG1453" s="1">
        <f t="shared" si="1804"/>
        <v>0</v>
      </c>
      <c r="TH1453" s="1">
        <f t="shared" si="1804"/>
        <v>0.746981891348089</v>
      </c>
      <c r="TI1453" s="1">
        <f t="shared" si="1804"/>
        <v>0</v>
      </c>
      <c r="TJ1453" s="1">
        <f t="shared" si="1804"/>
        <v>0</v>
      </c>
      <c r="TK1453" s="1">
        <f t="shared" si="1804"/>
        <v>0.727853881278539</v>
      </c>
      <c r="TL1453" s="1">
        <f t="shared" si="1804"/>
        <v>0</v>
      </c>
      <c r="TM1453" s="1">
        <f t="shared" si="1804"/>
        <v>0</v>
      </c>
      <c r="TN1453" s="1">
        <f t="shared" si="1804"/>
        <v>0.669402644778842</v>
      </c>
      <c r="TO1453" s="1">
        <f t="shared" si="1804"/>
        <v>0</v>
      </c>
      <c r="TP1453" s="1">
        <f t="shared" si="1804"/>
        <v>0</v>
      </c>
      <c r="TQ1453" s="1">
        <f t="shared" si="1804"/>
        <v>0.640648011782032</v>
      </c>
    </row>
    <row r="1454" spans="9:537">
      <c r="I1454" s="1">
        <f t="shared" si="1781"/>
        <v>0.739606126914661</v>
      </c>
      <c r="L1454" s="1">
        <f t="shared" si="1782"/>
        <v>0.743603555076757</v>
      </c>
      <c r="O1454" s="1">
        <f t="shared" si="1783"/>
        <v>0.711627906976744</v>
      </c>
      <c r="R1454" s="1">
        <f t="shared" si="1784"/>
        <v>0.66640031961646</v>
      </c>
      <c r="U1454" s="1">
        <f t="shared" si="1785"/>
        <v>0.605108055009823</v>
      </c>
      <c r="FY1454" s="1">
        <f t="shared" si="1786"/>
        <v>0.73658813511212</v>
      </c>
      <c r="GB1454" s="1">
        <f t="shared" si="1787"/>
        <v>0.742441209406495</v>
      </c>
      <c r="GE1454" s="1">
        <f t="shared" si="1788"/>
        <v>0.709677419354839</v>
      </c>
      <c r="GH1454" s="1">
        <f t="shared" si="1789"/>
        <v>0.662781350482315</v>
      </c>
      <c r="GK1454" s="1">
        <f t="shared" si="1790"/>
        <v>0.600436681222707</v>
      </c>
      <c r="MO1454" s="1">
        <f t="shared" ref="MO1454:NA1454" si="1805">MO541</f>
        <v>0.741550190597205</v>
      </c>
      <c r="MP1454" s="1">
        <f t="shared" si="1805"/>
        <v>0</v>
      </c>
      <c r="MQ1454" s="1">
        <f t="shared" si="1805"/>
        <v>0</v>
      </c>
      <c r="MR1454" s="1">
        <f t="shared" si="1805"/>
        <v>0.746345029239766</v>
      </c>
      <c r="MS1454" s="1">
        <f t="shared" si="1805"/>
        <v>0</v>
      </c>
      <c r="MT1454" s="1">
        <f t="shared" si="1805"/>
        <v>0</v>
      </c>
      <c r="MU1454" s="1">
        <f t="shared" si="1805"/>
        <v>0.721306471306471</v>
      </c>
      <c r="MV1454" s="1">
        <f t="shared" si="1805"/>
        <v>0</v>
      </c>
      <c r="MW1454" s="1">
        <f t="shared" si="1805"/>
        <v>0</v>
      </c>
      <c r="MX1454" s="1">
        <f t="shared" si="1805"/>
        <v>0.672813036020583</v>
      </c>
      <c r="MY1454" s="1">
        <f t="shared" si="1805"/>
        <v>0</v>
      </c>
      <c r="MZ1454" s="1">
        <f t="shared" si="1805"/>
        <v>0</v>
      </c>
      <c r="NA1454" s="1">
        <f t="shared" si="1805"/>
        <v>0.644846796657382</v>
      </c>
      <c r="TE1454" s="1">
        <f t="shared" ref="TE1454:TQ1454" si="1806">TE541</f>
        <v>0.742105263157895</v>
      </c>
      <c r="TF1454" s="1">
        <f t="shared" si="1806"/>
        <v>0</v>
      </c>
      <c r="TG1454" s="1">
        <f t="shared" si="1806"/>
        <v>0</v>
      </c>
      <c r="TH1454" s="1">
        <f t="shared" si="1806"/>
        <v>0.746171227717801</v>
      </c>
      <c r="TI1454" s="1">
        <f t="shared" si="1806"/>
        <v>0</v>
      </c>
      <c r="TJ1454" s="1">
        <f t="shared" si="1806"/>
        <v>0</v>
      </c>
      <c r="TK1454" s="1">
        <f t="shared" si="1806"/>
        <v>0.720620842572062</v>
      </c>
      <c r="TL1454" s="1">
        <f t="shared" si="1806"/>
        <v>0</v>
      </c>
      <c r="TM1454" s="1">
        <f t="shared" si="1806"/>
        <v>0</v>
      </c>
      <c r="TN1454" s="1">
        <f t="shared" si="1806"/>
        <v>0.667852378835038</v>
      </c>
      <c r="TO1454" s="1">
        <f t="shared" si="1806"/>
        <v>0</v>
      </c>
      <c r="TP1454" s="1">
        <f t="shared" si="1806"/>
        <v>0</v>
      </c>
      <c r="TQ1454" s="1">
        <f t="shared" si="1806"/>
        <v>0.643795620437956</v>
      </c>
    </row>
    <row r="1455" spans="9:537">
      <c r="I1455" s="1">
        <f t="shared" si="1781"/>
        <v>0.737299646835099</v>
      </c>
      <c r="L1455" s="1">
        <f t="shared" si="1782"/>
        <v>0.742160278745645</v>
      </c>
      <c r="O1455" s="1">
        <f t="shared" si="1783"/>
        <v>0.710168393782383</v>
      </c>
      <c r="R1455" s="1">
        <f t="shared" si="1784"/>
        <v>0.651699029126214</v>
      </c>
      <c r="U1455" s="1">
        <f t="shared" si="1785"/>
        <v>0.599597585513079</v>
      </c>
      <c r="FY1455" s="1">
        <f t="shared" si="1786"/>
        <v>0.736490250696379</v>
      </c>
      <c r="GB1455" s="1">
        <f t="shared" si="1787"/>
        <v>0.743980071962358</v>
      </c>
      <c r="GE1455" s="1">
        <f t="shared" si="1788"/>
        <v>0.710887772194305</v>
      </c>
      <c r="GH1455" s="1">
        <f t="shared" si="1789"/>
        <v>0.660774410774411</v>
      </c>
      <c r="GK1455" s="1">
        <f t="shared" si="1790"/>
        <v>0.616926503340757</v>
      </c>
      <c r="MO1455" s="1">
        <f t="shared" ref="MO1455:NA1455" si="1807">MO542</f>
        <v>0.741137464932415</v>
      </c>
      <c r="MP1455" s="1">
        <f t="shared" si="1807"/>
        <v>0</v>
      </c>
      <c r="MQ1455" s="1">
        <f t="shared" si="1807"/>
        <v>0</v>
      </c>
      <c r="MR1455" s="1">
        <f t="shared" si="1807"/>
        <v>0.743236714975845</v>
      </c>
      <c r="MS1455" s="1">
        <f t="shared" si="1807"/>
        <v>0</v>
      </c>
      <c r="MT1455" s="1">
        <f t="shared" si="1807"/>
        <v>0</v>
      </c>
      <c r="MU1455" s="1">
        <f t="shared" si="1807"/>
        <v>0.725975261655566</v>
      </c>
      <c r="MV1455" s="1">
        <f t="shared" si="1807"/>
        <v>0</v>
      </c>
      <c r="MW1455" s="1">
        <f t="shared" si="1807"/>
        <v>0</v>
      </c>
      <c r="MX1455" s="1">
        <f t="shared" si="1807"/>
        <v>0.669607056936648</v>
      </c>
      <c r="MY1455" s="1">
        <f t="shared" si="1807"/>
        <v>0</v>
      </c>
      <c r="MZ1455" s="1">
        <f t="shared" si="1807"/>
        <v>0</v>
      </c>
      <c r="NA1455" s="1">
        <f t="shared" si="1807"/>
        <v>0.640226628895184</v>
      </c>
      <c r="TE1455" s="1">
        <f t="shared" ref="TE1455:TQ1455" si="1808">TE542</f>
        <v>0.742087365942977</v>
      </c>
      <c r="TF1455" s="1">
        <f t="shared" si="1808"/>
        <v>0</v>
      </c>
      <c r="TG1455" s="1">
        <f t="shared" si="1808"/>
        <v>0</v>
      </c>
      <c r="TH1455" s="1">
        <f t="shared" si="1808"/>
        <v>0.743526510480888</v>
      </c>
      <c r="TI1455" s="1">
        <f t="shared" si="1808"/>
        <v>0</v>
      </c>
      <c r="TJ1455" s="1">
        <f t="shared" si="1808"/>
        <v>0</v>
      </c>
      <c r="TK1455" s="1">
        <f t="shared" si="1808"/>
        <v>0.722203893104586</v>
      </c>
      <c r="TL1455" s="1">
        <f t="shared" si="1808"/>
        <v>0</v>
      </c>
      <c r="TM1455" s="1">
        <f t="shared" si="1808"/>
        <v>0</v>
      </c>
      <c r="TN1455" s="1">
        <f t="shared" si="1808"/>
        <v>0.671118530884808</v>
      </c>
      <c r="TO1455" s="1">
        <f t="shared" si="1808"/>
        <v>0</v>
      </c>
      <c r="TP1455" s="1">
        <f t="shared" si="1808"/>
        <v>0</v>
      </c>
      <c r="TQ1455" s="1">
        <f t="shared" si="1808"/>
        <v>0.650584795321637</v>
      </c>
    </row>
    <row r="1456" spans="9:537">
      <c r="I1456" s="1">
        <f t="shared" si="1781"/>
        <v>0.738444806960304</v>
      </c>
      <c r="L1456" s="1">
        <f t="shared" si="1782"/>
        <v>0.742811072292395</v>
      </c>
      <c r="O1456" s="1">
        <f t="shared" si="1783"/>
        <v>0.714046822742475</v>
      </c>
      <c r="R1456" s="1">
        <f t="shared" si="1784"/>
        <v>0.677083333333333</v>
      </c>
      <c r="U1456" s="1">
        <f t="shared" si="1785"/>
        <v>0.610547667342799</v>
      </c>
      <c r="FY1456" s="1">
        <f t="shared" si="1786"/>
        <v>0.73992673992674</v>
      </c>
      <c r="GB1456" s="1">
        <f t="shared" si="1787"/>
        <v>0.742857142857143</v>
      </c>
      <c r="GE1456" s="1">
        <f t="shared" si="1788"/>
        <v>0.709338929695698</v>
      </c>
      <c r="GH1456" s="1">
        <f t="shared" si="1789"/>
        <v>0.665158371040724</v>
      </c>
      <c r="GK1456" s="1">
        <f t="shared" si="1790"/>
        <v>0.601351351351351</v>
      </c>
      <c r="MO1456" s="1">
        <f t="shared" ref="MO1456:NA1456" si="1809">MO543</f>
        <v>0.73934133265254</v>
      </c>
      <c r="MP1456" s="1">
        <f t="shared" si="1809"/>
        <v>0</v>
      </c>
      <c r="MQ1456" s="1">
        <f t="shared" si="1809"/>
        <v>0</v>
      </c>
      <c r="MR1456" s="1">
        <f t="shared" si="1809"/>
        <v>0.743676222596965</v>
      </c>
      <c r="MS1456" s="1">
        <f t="shared" si="1809"/>
        <v>0</v>
      </c>
      <c r="MT1456" s="1">
        <f t="shared" si="1809"/>
        <v>0</v>
      </c>
      <c r="MU1456" s="1">
        <f t="shared" si="1809"/>
        <v>0.728505392912173</v>
      </c>
      <c r="MV1456" s="1">
        <f t="shared" si="1809"/>
        <v>0</v>
      </c>
      <c r="MW1456" s="1">
        <f t="shared" si="1809"/>
        <v>0</v>
      </c>
      <c r="MX1456" s="1">
        <f t="shared" si="1809"/>
        <v>0.669894736842105</v>
      </c>
      <c r="MY1456" s="1">
        <f t="shared" si="1809"/>
        <v>0</v>
      </c>
      <c r="MZ1456" s="1">
        <f t="shared" si="1809"/>
        <v>0</v>
      </c>
      <c r="NA1456" s="1">
        <f t="shared" si="1809"/>
        <v>0.643795620437956</v>
      </c>
      <c r="TE1456" s="1">
        <f t="shared" ref="TE1456:TQ1456" si="1810">TE543</f>
        <v>0.739963264235109</v>
      </c>
      <c r="TF1456" s="1">
        <f t="shared" si="1810"/>
        <v>0</v>
      </c>
      <c r="TG1456" s="1">
        <f t="shared" si="1810"/>
        <v>0</v>
      </c>
      <c r="TH1456" s="1">
        <f t="shared" si="1810"/>
        <v>0.744827586206897</v>
      </c>
      <c r="TI1456" s="1">
        <f t="shared" si="1810"/>
        <v>0</v>
      </c>
      <c r="TJ1456" s="1">
        <f t="shared" si="1810"/>
        <v>0</v>
      </c>
      <c r="TK1456" s="1">
        <f t="shared" si="1810"/>
        <v>0.717287488061127</v>
      </c>
      <c r="TL1456" s="1">
        <f t="shared" si="1810"/>
        <v>0</v>
      </c>
      <c r="TM1456" s="1">
        <f t="shared" si="1810"/>
        <v>0</v>
      </c>
      <c r="TN1456" s="1">
        <f t="shared" si="1810"/>
        <v>0.66784140969163</v>
      </c>
      <c r="TO1456" s="1">
        <f t="shared" si="1810"/>
        <v>0</v>
      </c>
      <c r="TP1456" s="1">
        <f t="shared" si="1810"/>
        <v>0</v>
      </c>
      <c r="TQ1456" s="1">
        <f t="shared" si="1810"/>
        <v>0.643609022556391</v>
      </c>
    </row>
    <row r="1457" spans="9:537">
      <c r="I1457" s="1">
        <f t="shared" si="1781"/>
        <v>0.738741258741259</v>
      </c>
      <c r="L1457" s="1">
        <f t="shared" si="1782"/>
        <v>0.747847820049986</v>
      </c>
      <c r="O1457" s="1">
        <f t="shared" si="1783"/>
        <v>0.714285714285714</v>
      </c>
      <c r="R1457" s="1">
        <f t="shared" si="1784"/>
        <v>0.671380090497738</v>
      </c>
      <c r="U1457" s="1">
        <f t="shared" si="1785"/>
        <v>0.571428571428571</v>
      </c>
      <c r="FY1457" s="1">
        <f t="shared" si="1786"/>
        <v>0.742388758782201</v>
      </c>
      <c r="GB1457" s="1">
        <f t="shared" si="1787"/>
        <v>0.747182895117018</v>
      </c>
      <c r="GE1457" s="1">
        <f t="shared" si="1788"/>
        <v>0.716322701688555</v>
      </c>
      <c r="GH1457" s="1">
        <f t="shared" si="1789"/>
        <v>0.674247080516288</v>
      </c>
      <c r="GK1457" s="1">
        <f t="shared" si="1790"/>
        <v>0.564935064935065</v>
      </c>
      <c r="MO1457" s="1">
        <f t="shared" ref="MO1457:NA1457" si="1811">MO544</f>
        <v>0.744058500914077</v>
      </c>
      <c r="MP1457" s="1">
        <f t="shared" si="1811"/>
        <v>0</v>
      </c>
      <c r="MQ1457" s="1">
        <f t="shared" si="1811"/>
        <v>0</v>
      </c>
      <c r="MR1457" s="1">
        <f t="shared" si="1811"/>
        <v>0.750187734668335</v>
      </c>
      <c r="MS1457" s="1">
        <f t="shared" si="1811"/>
        <v>0</v>
      </c>
      <c r="MT1457" s="1">
        <f t="shared" si="1811"/>
        <v>0</v>
      </c>
      <c r="MU1457" s="1">
        <f t="shared" si="1811"/>
        <v>0.725310660562459</v>
      </c>
      <c r="MV1457" s="1">
        <f t="shared" si="1811"/>
        <v>0</v>
      </c>
      <c r="MW1457" s="1">
        <f t="shared" si="1811"/>
        <v>0</v>
      </c>
      <c r="MX1457" s="1">
        <f t="shared" si="1811"/>
        <v>0.677144379328716</v>
      </c>
      <c r="MY1457" s="1">
        <f t="shared" si="1811"/>
        <v>0</v>
      </c>
      <c r="MZ1457" s="1">
        <f t="shared" si="1811"/>
        <v>0</v>
      </c>
      <c r="NA1457" s="1">
        <f t="shared" si="1811"/>
        <v>0.661946902654867</v>
      </c>
      <c r="TE1457" s="1">
        <f t="shared" ref="TE1457:TQ1457" si="1812">TE544</f>
        <v>0.746417950797513</v>
      </c>
      <c r="TF1457" s="1">
        <f t="shared" si="1812"/>
        <v>0</v>
      </c>
      <c r="TG1457" s="1">
        <f t="shared" si="1812"/>
        <v>0</v>
      </c>
      <c r="TH1457" s="1">
        <f t="shared" si="1812"/>
        <v>0.74967641729226</v>
      </c>
      <c r="TI1457" s="1">
        <f t="shared" si="1812"/>
        <v>0</v>
      </c>
      <c r="TJ1457" s="1">
        <f t="shared" si="1812"/>
        <v>0</v>
      </c>
      <c r="TK1457" s="1">
        <f t="shared" si="1812"/>
        <v>0.721367521367521</v>
      </c>
      <c r="TL1457" s="1">
        <f t="shared" si="1812"/>
        <v>0</v>
      </c>
      <c r="TM1457" s="1">
        <f t="shared" si="1812"/>
        <v>0</v>
      </c>
      <c r="TN1457" s="1">
        <f t="shared" si="1812"/>
        <v>0.678212290502793</v>
      </c>
      <c r="TO1457" s="1">
        <f t="shared" si="1812"/>
        <v>0</v>
      </c>
      <c r="TP1457" s="1">
        <f t="shared" si="1812"/>
        <v>0</v>
      </c>
      <c r="TQ1457" s="1">
        <f t="shared" si="1812"/>
        <v>0.643129770992366</v>
      </c>
    </row>
    <row r="1458" spans="9:537">
      <c r="I1458" s="1">
        <f t="shared" si="1781"/>
        <v>0.7432918395574</v>
      </c>
      <c r="L1458" s="1">
        <f t="shared" si="1782"/>
        <v>0.749931824379602</v>
      </c>
      <c r="O1458" s="1">
        <f t="shared" si="1783"/>
        <v>0.716254416961131</v>
      </c>
      <c r="R1458" s="1">
        <f t="shared" si="1784"/>
        <v>0.673805601317957</v>
      </c>
      <c r="U1458" s="1">
        <f t="shared" si="1785"/>
        <v>0.570987654320988</v>
      </c>
      <c r="FY1458" s="1">
        <f t="shared" si="1786"/>
        <v>0.741216795201371</v>
      </c>
      <c r="GB1458" s="1">
        <f t="shared" si="1787"/>
        <v>0.746179966044143</v>
      </c>
      <c r="GE1458" s="1">
        <f t="shared" si="1788"/>
        <v>0.718966144885329</v>
      </c>
      <c r="GH1458" s="1">
        <f t="shared" si="1789"/>
        <v>0.668997668997669</v>
      </c>
      <c r="GK1458" s="1">
        <f t="shared" si="1790"/>
        <v>0.566787003610108</v>
      </c>
      <c r="MO1458" s="1">
        <f t="shared" ref="MO1458:NA1458" si="1813">MO545</f>
        <v>0.743193717277487</v>
      </c>
      <c r="MP1458" s="1">
        <f t="shared" si="1813"/>
        <v>0</v>
      </c>
      <c r="MQ1458" s="1">
        <f t="shared" si="1813"/>
        <v>0</v>
      </c>
      <c r="MR1458" s="1">
        <f t="shared" si="1813"/>
        <v>0.750062111801242</v>
      </c>
      <c r="MS1458" s="1">
        <f t="shared" si="1813"/>
        <v>0</v>
      </c>
      <c r="MT1458" s="1">
        <f t="shared" si="1813"/>
        <v>0</v>
      </c>
      <c r="MU1458" s="1">
        <f t="shared" si="1813"/>
        <v>0.724126344086021</v>
      </c>
      <c r="MV1458" s="1">
        <f t="shared" si="1813"/>
        <v>0</v>
      </c>
      <c r="MW1458" s="1">
        <f t="shared" si="1813"/>
        <v>0</v>
      </c>
      <c r="MX1458" s="1">
        <f t="shared" si="1813"/>
        <v>0.677049180327869</v>
      </c>
      <c r="MY1458" s="1">
        <f t="shared" si="1813"/>
        <v>0</v>
      </c>
      <c r="MZ1458" s="1">
        <f t="shared" si="1813"/>
        <v>0</v>
      </c>
      <c r="NA1458" s="1">
        <f t="shared" si="1813"/>
        <v>0.643115942028985</v>
      </c>
      <c r="TE1458" s="1">
        <f t="shared" ref="TE1458:TQ1458" si="1814">TE545</f>
        <v>0.747348381833016</v>
      </c>
      <c r="TF1458" s="1">
        <f t="shared" si="1814"/>
        <v>0</v>
      </c>
      <c r="TG1458" s="1">
        <f t="shared" si="1814"/>
        <v>0</v>
      </c>
      <c r="TH1458" s="1">
        <f t="shared" si="1814"/>
        <v>0.749229979466119</v>
      </c>
      <c r="TI1458" s="1">
        <f t="shared" si="1814"/>
        <v>0</v>
      </c>
      <c r="TJ1458" s="1">
        <f t="shared" si="1814"/>
        <v>0</v>
      </c>
      <c r="TK1458" s="1">
        <f t="shared" si="1814"/>
        <v>0.725766654917166</v>
      </c>
      <c r="TL1458" s="1">
        <f t="shared" si="1814"/>
        <v>0</v>
      </c>
      <c r="TM1458" s="1">
        <f t="shared" si="1814"/>
        <v>0</v>
      </c>
      <c r="TN1458" s="1">
        <f t="shared" si="1814"/>
        <v>0.674019607843137</v>
      </c>
      <c r="TO1458" s="1">
        <f t="shared" si="1814"/>
        <v>0</v>
      </c>
      <c r="TP1458" s="1">
        <f t="shared" si="1814"/>
        <v>0</v>
      </c>
      <c r="TQ1458" s="1">
        <f t="shared" si="1814"/>
        <v>0.643835616438356</v>
      </c>
    </row>
    <row r="1459" spans="9:537">
      <c r="I1459" s="1">
        <f t="shared" si="1781"/>
        <v>0.74230877787186</v>
      </c>
      <c r="L1459" s="1">
        <f t="shared" si="1782"/>
        <v>0.75020587427944</v>
      </c>
      <c r="O1459" s="1">
        <f t="shared" si="1783"/>
        <v>0.716423357664234</v>
      </c>
      <c r="R1459" s="1">
        <f t="shared" si="1784"/>
        <v>0.669875424688562</v>
      </c>
      <c r="U1459" s="1">
        <f t="shared" si="1785"/>
        <v>0.561128526645768</v>
      </c>
      <c r="FY1459" s="1">
        <f t="shared" si="1786"/>
        <v>0.741869918699187</v>
      </c>
      <c r="GB1459" s="1">
        <f t="shared" si="1787"/>
        <v>0.74706387854483</v>
      </c>
      <c r="GE1459" s="1">
        <f t="shared" si="1788"/>
        <v>0.715705005731754</v>
      </c>
      <c r="GH1459" s="1">
        <f t="shared" si="1789"/>
        <v>0.673354231974922</v>
      </c>
      <c r="GK1459" s="1">
        <f t="shared" si="1790"/>
        <v>0.564459930313589</v>
      </c>
      <c r="MO1459" s="1">
        <f t="shared" ref="MO1459:NA1459" si="1815">MO546</f>
        <v>0.743272335844995</v>
      </c>
      <c r="MP1459" s="1">
        <f t="shared" si="1815"/>
        <v>0</v>
      </c>
      <c r="MQ1459" s="1">
        <f t="shared" si="1815"/>
        <v>0</v>
      </c>
      <c r="MR1459" s="1">
        <f t="shared" si="1815"/>
        <v>0.751048605970886</v>
      </c>
      <c r="MS1459" s="1">
        <f t="shared" si="1815"/>
        <v>0</v>
      </c>
      <c r="MT1459" s="1">
        <f t="shared" si="1815"/>
        <v>0</v>
      </c>
      <c r="MU1459" s="1">
        <f t="shared" si="1815"/>
        <v>0.72198488333881</v>
      </c>
      <c r="MV1459" s="1">
        <f t="shared" si="1815"/>
        <v>0</v>
      </c>
      <c r="MW1459" s="1">
        <f t="shared" si="1815"/>
        <v>0</v>
      </c>
      <c r="MX1459" s="1">
        <f t="shared" si="1815"/>
        <v>0.677720207253886</v>
      </c>
      <c r="MY1459" s="1">
        <f t="shared" si="1815"/>
        <v>0</v>
      </c>
      <c r="MZ1459" s="1">
        <f t="shared" si="1815"/>
        <v>0</v>
      </c>
      <c r="NA1459" s="1">
        <f t="shared" si="1815"/>
        <v>0.652802893309222</v>
      </c>
      <c r="TE1459" s="1">
        <f t="shared" ref="TE1459:TQ1459" si="1816">TE546</f>
        <v>0.746392896781354</v>
      </c>
      <c r="TF1459" s="1">
        <f t="shared" si="1816"/>
        <v>0</v>
      </c>
      <c r="TG1459" s="1">
        <f t="shared" si="1816"/>
        <v>0</v>
      </c>
      <c r="TH1459" s="1">
        <f t="shared" si="1816"/>
        <v>0.75070099413714</v>
      </c>
      <c r="TI1459" s="1">
        <f t="shared" si="1816"/>
        <v>0</v>
      </c>
      <c r="TJ1459" s="1">
        <f t="shared" si="1816"/>
        <v>0</v>
      </c>
      <c r="TK1459" s="1">
        <f t="shared" si="1816"/>
        <v>0.72511043153245</v>
      </c>
      <c r="TL1459" s="1">
        <f t="shared" si="1816"/>
        <v>0</v>
      </c>
      <c r="TM1459" s="1">
        <f t="shared" si="1816"/>
        <v>0</v>
      </c>
      <c r="TN1459" s="1">
        <f t="shared" si="1816"/>
        <v>0.67734682405846</v>
      </c>
      <c r="TO1459" s="1">
        <f t="shared" si="1816"/>
        <v>0</v>
      </c>
      <c r="TP1459" s="1">
        <f t="shared" si="1816"/>
        <v>0</v>
      </c>
      <c r="TQ1459" s="1">
        <f t="shared" si="1816"/>
        <v>0.654</v>
      </c>
    </row>
    <row r="1460" spans="9:537">
      <c r="I1460" s="1">
        <f t="shared" si="1781"/>
        <v>0.733832335329341</v>
      </c>
      <c r="L1460" s="1">
        <f t="shared" si="1782"/>
        <v>0.747017436524931</v>
      </c>
      <c r="O1460" s="1">
        <f t="shared" si="1783"/>
        <v>0.696822594880847</v>
      </c>
      <c r="R1460" s="1">
        <f t="shared" si="1784"/>
        <v>0.543527630582892</v>
      </c>
      <c r="U1460" s="1">
        <f t="shared" si="1785"/>
        <v>0.531835205992509</v>
      </c>
      <c r="FY1460" s="1">
        <f t="shared" si="1786"/>
        <v>0.73114956736712</v>
      </c>
      <c r="GB1460" s="1">
        <f t="shared" si="1787"/>
        <v>0.746679624230645</v>
      </c>
      <c r="GE1460" s="1">
        <f t="shared" si="1788"/>
        <v>0.684431977559607</v>
      </c>
      <c r="GH1460" s="1">
        <f t="shared" si="1789"/>
        <v>0.54238683127572</v>
      </c>
      <c r="GK1460" s="1">
        <f t="shared" si="1790"/>
        <v>0.526970954356846</v>
      </c>
      <c r="MO1460" s="1">
        <f t="shared" ref="MO1460:NA1460" si="1817">MO547</f>
        <v>0.736565096952909</v>
      </c>
      <c r="MP1460" s="1">
        <f t="shared" si="1817"/>
        <v>0</v>
      </c>
      <c r="MQ1460" s="1">
        <f t="shared" si="1817"/>
        <v>0</v>
      </c>
      <c r="MR1460" s="1">
        <f t="shared" si="1817"/>
        <v>0.750527426160338</v>
      </c>
      <c r="MS1460" s="1">
        <f t="shared" si="1817"/>
        <v>0</v>
      </c>
      <c r="MT1460" s="1">
        <f t="shared" si="1817"/>
        <v>0</v>
      </c>
      <c r="MU1460" s="1">
        <f t="shared" si="1817"/>
        <v>0.709246575342466</v>
      </c>
      <c r="MV1460" s="1">
        <f t="shared" si="1817"/>
        <v>0</v>
      </c>
      <c r="MW1460" s="1">
        <f t="shared" si="1817"/>
        <v>0</v>
      </c>
      <c r="MX1460" s="1">
        <f t="shared" si="1817"/>
        <v>0.569375</v>
      </c>
      <c r="MY1460" s="1">
        <f t="shared" si="1817"/>
        <v>0</v>
      </c>
      <c r="MZ1460" s="1">
        <f t="shared" si="1817"/>
        <v>0</v>
      </c>
      <c r="NA1460" s="1">
        <f t="shared" si="1817"/>
        <v>0.558558558558559</v>
      </c>
      <c r="TE1460" s="1">
        <f t="shared" ref="TE1460:TQ1460" si="1818">TE547</f>
        <v>0.738320435654916</v>
      </c>
      <c r="TF1460" s="1">
        <f t="shared" si="1818"/>
        <v>0</v>
      </c>
      <c r="TG1460" s="1">
        <f t="shared" si="1818"/>
        <v>0</v>
      </c>
      <c r="TH1460" s="1">
        <f t="shared" si="1818"/>
        <v>0.752941176470588</v>
      </c>
      <c r="TI1460" s="1">
        <f t="shared" si="1818"/>
        <v>0</v>
      </c>
      <c r="TJ1460" s="1">
        <f t="shared" si="1818"/>
        <v>0</v>
      </c>
      <c r="TK1460" s="1">
        <f t="shared" si="1818"/>
        <v>0.70456998920475</v>
      </c>
      <c r="TL1460" s="1">
        <f t="shared" si="1818"/>
        <v>0</v>
      </c>
      <c r="TM1460" s="1">
        <f t="shared" si="1818"/>
        <v>0</v>
      </c>
      <c r="TN1460" s="1">
        <f t="shared" si="1818"/>
        <v>0.576947842884739</v>
      </c>
      <c r="TO1460" s="1">
        <f t="shared" si="1818"/>
        <v>0</v>
      </c>
      <c r="TP1460" s="1">
        <f t="shared" si="1818"/>
        <v>0</v>
      </c>
      <c r="TQ1460" s="1">
        <f t="shared" si="1818"/>
        <v>0.563725490196078</v>
      </c>
    </row>
    <row r="1461" spans="9:537">
      <c r="I1461" s="1">
        <f t="shared" si="1781"/>
        <v>0.735441915459651</v>
      </c>
      <c r="L1461" s="1">
        <f t="shared" si="1782"/>
        <v>0.750458155161882</v>
      </c>
      <c r="O1461" s="1">
        <f t="shared" si="1783"/>
        <v>0.688860435339309</v>
      </c>
      <c r="R1461" s="1">
        <f t="shared" si="1784"/>
        <v>0.553879310344828</v>
      </c>
      <c r="U1461" s="1">
        <f t="shared" si="1785"/>
        <v>0.525490196078431</v>
      </c>
      <c r="FY1461" s="1">
        <f t="shared" si="1786"/>
        <v>0.735050597976081</v>
      </c>
      <c r="GB1461" s="1">
        <f t="shared" si="1787"/>
        <v>0.749607781612802</v>
      </c>
      <c r="GE1461" s="1">
        <f t="shared" si="1788"/>
        <v>0.698462929475588</v>
      </c>
      <c r="GH1461" s="1">
        <f t="shared" si="1789"/>
        <v>0.544677544677545</v>
      </c>
      <c r="GK1461" s="1">
        <f t="shared" si="1790"/>
        <v>0.525641025641026</v>
      </c>
      <c r="MO1461" s="1">
        <f t="shared" ref="MO1461:NA1461" si="1819">MO548</f>
        <v>0.740833333333333</v>
      </c>
      <c r="MP1461" s="1">
        <f t="shared" si="1819"/>
        <v>0</v>
      </c>
      <c r="MQ1461" s="1">
        <f t="shared" si="1819"/>
        <v>0</v>
      </c>
      <c r="MR1461" s="1">
        <f t="shared" si="1819"/>
        <v>0.753600418957842</v>
      </c>
      <c r="MS1461" s="1">
        <f t="shared" si="1819"/>
        <v>0</v>
      </c>
      <c r="MT1461" s="1">
        <f t="shared" si="1819"/>
        <v>0</v>
      </c>
      <c r="MU1461" s="1">
        <f t="shared" si="1819"/>
        <v>0.70166725789287</v>
      </c>
      <c r="MV1461" s="1">
        <f t="shared" si="1819"/>
        <v>0</v>
      </c>
      <c r="MW1461" s="1">
        <f t="shared" si="1819"/>
        <v>0</v>
      </c>
      <c r="MX1461" s="1">
        <f t="shared" si="1819"/>
        <v>0.565866320571058</v>
      </c>
      <c r="MY1461" s="1">
        <f t="shared" si="1819"/>
        <v>0</v>
      </c>
      <c r="MZ1461" s="1">
        <f t="shared" si="1819"/>
        <v>0</v>
      </c>
      <c r="NA1461" s="1">
        <f t="shared" si="1819"/>
        <v>0.565591397849462</v>
      </c>
      <c r="TE1461" s="1">
        <f t="shared" ref="TE1461:TQ1461" si="1820">TE548</f>
        <v>0.736405266170578</v>
      </c>
      <c r="TF1461" s="1">
        <f t="shared" si="1820"/>
        <v>0</v>
      </c>
      <c r="TG1461" s="1">
        <f t="shared" si="1820"/>
        <v>0</v>
      </c>
      <c r="TH1461" s="1">
        <f t="shared" si="1820"/>
        <v>0.754484605087015</v>
      </c>
      <c r="TI1461" s="1">
        <f t="shared" si="1820"/>
        <v>0</v>
      </c>
      <c r="TJ1461" s="1">
        <f t="shared" si="1820"/>
        <v>0</v>
      </c>
      <c r="TK1461" s="1">
        <f t="shared" si="1820"/>
        <v>0.700110660272962</v>
      </c>
      <c r="TL1461" s="1">
        <f t="shared" si="1820"/>
        <v>0</v>
      </c>
      <c r="TM1461" s="1">
        <f t="shared" si="1820"/>
        <v>0</v>
      </c>
      <c r="TN1461" s="1">
        <f t="shared" si="1820"/>
        <v>0.56980056980057</v>
      </c>
      <c r="TO1461" s="1">
        <f t="shared" si="1820"/>
        <v>0</v>
      </c>
      <c r="TP1461" s="1">
        <f t="shared" si="1820"/>
        <v>0</v>
      </c>
      <c r="TQ1461" s="1">
        <f t="shared" si="1820"/>
        <v>0.568019093078759</v>
      </c>
    </row>
    <row r="1462" spans="9:537">
      <c r="I1462" s="1">
        <f t="shared" si="1781"/>
        <v>0.736312518496597</v>
      </c>
      <c r="L1462" s="1">
        <f t="shared" si="1782"/>
        <v>0.749244712990936</v>
      </c>
      <c r="O1462" s="1">
        <f t="shared" si="1783"/>
        <v>0.695805739514349</v>
      </c>
      <c r="R1462" s="1">
        <f t="shared" si="1784"/>
        <v>0.555898226676947</v>
      </c>
      <c r="U1462" s="1">
        <f t="shared" si="1785"/>
        <v>0.530534351145038</v>
      </c>
      <c r="FY1462" s="1">
        <f t="shared" si="1786"/>
        <v>0.737116564417178</v>
      </c>
      <c r="GB1462" s="1">
        <f t="shared" si="1787"/>
        <v>0.750699409387628</v>
      </c>
      <c r="GE1462" s="1">
        <f t="shared" si="1788"/>
        <v>0.691398865784499</v>
      </c>
      <c r="GH1462" s="1">
        <f t="shared" si="1789"/>
        <v>0.552152317880795</v>
      </c>
      <c r="GK1462" s="1">
        <f t="shared" si="1790"/>
        <v>0.529661016949153</v>
      </c>
      <c r="MO1462" s="1">
        <f t="shared" ref="MO1462:NA1462" si="1821">MO549</f>
        <v>0.739179000279252</v>
      </c>
      <c r="MP1462" s="1">
        <f t="shared" si="1821"/>
        <v>0</v>
      </c>
      <c r="MQ1462" s="1">
        <f t="shared" si="1821"/>
        <v>0</v>
      </c>
      <c r="MR1462" s="1">
        <f t="shared" si="1821"/>
        <v>0.751819126819127</v>
      </c>
      <c r="MS1462" s="1">
        <f t="shared" si="1821"/>
        <v>0</v>
      </c>
      <c r="MT1462" s="1">
        <f t="shared" si="1821"/>
        <v>0</v>
      </c>
      <c r="MU1462" s="1">
        <f t="shared" si="1821"/>
        <v>0.70393811533052</v>
      </c>
      <c r="MV1462" s="1">
        <f t="shared" si="1821"/>
        <v>0</v>
      </c>
      <c r="MW1462" s="1">
        <f t="shared" si="1821"/>
        <v>0</v>
      </c>
      <c r="MX1462" s="1">
        <f t="shared" si="1821"/>
        <v>0.576393049730378</v>
      </c>
      <c r="MY1462" s="1">
        <f t="shared" si="1821"/>
        <v>0</v>
      </c>
      <c r="MZ1462" s="1">
        <f t="shared" si="1821"/>
        <v>0</v>
      </c>
      <c r="NA1462" s="1">
        <f t="shared" si="1821"/>
        <v>0.557303370786517</v>
      </c>
      <c r="TE1462" s="1">
        <f t="shared" ref="TE1462:TQ1462" si="1822">TE549</f>
        <v>0.740590619571511</v>
      </c>
      <c r="TF1462" s="1">
        <f t="shared" si="1822"/>
        <v>0</v>
      </c>
      <c r="TG1462" s="1">
        <f t="shared" si="1822"/>
        <v>0</v>
      </c>
      <c r="TH1462" s="1">
        <f t="shared" si="1822"/>
        <v>0.753183419127608</v>
      </c>
      <c r="TI1462" s="1">
        <f t="shared" si="1822"/>
        <v>0</v>
      </c>
      <c r="TJ1462" s="1">
        <f t="shared" si="1822"/>
        <v>0</v>
      </c>
      <c r="TK1462" s="1">
        <f t="shared" si="1822"/>
        <v>0.708809436048655</v>
      </c>
      <c r="TL1462" s="1">
        <f t="shared" si="1822"/>
        <v>0</v>
      </c>
      <c r="TM1462" s="1">
        <f t="shared" si="1822"/>
        <v>0</v>
      </c>
      <c r="TN1462" s="1">
        <f t="shared" si="1822"/>
        <v>0.570111915734036</v>
      </c>
      <c r="TO1462" s="1">
        <f t="shared" si="1822"/>
        <v>0</v>
      </c>
      <c r="TP1462" s="1">
        <f t="shared" si="1822"/>
        <v>0</v>
      </c>
      <c r="TQ1462" s="1">
        <f t="shared" si="1822"/>
        <v>0.570731707317073</v>
      </c>
    </row>
    <row r="1463" spans="9:537">
      <c r="I1463" s="1">
        <f t="shared" si="1781"/>
        <v>0.736574335782928</v>
      </c>
      <c r="L1463" s="1">
        <f t="shared" si="1782"/>
        <v>0.742154368108567</v>
      </c>
      <c r="O1463" s="1">
        <f t="shared" si="1783"/>
        <v>0.707850281550182</v>
      </c>
      <c r="R1463" s="1">
        <f t="shared" si="1784"/>
        <v>0.680246913580247</v>
      </c>
      <c r="U1463" s="1">
        <f t="shared" si="1785"/>
        <v>0.598765432098765</v>
      </c>
      <c r="FY1463" s="1">
        <f t="shared" si="1786"/>
        <v>0.737441588785047</v>
      </c>
      <c r="GB1463" s="1">
        <f t="shared" si="1787"/>
        <v>0.742739806394837</v>
      </c>
      <c r="GE1463" s="1">
        <f t="shared" si="1788"/>
        <v>0.709078404401651</v>
      </c>
      <c r="GH1463" s="1">
        <f t="shared" si="1789"/>
        <v>0.682598039215686</v>
      </c>
      <c r="GK1463" s="1">
        <f t="shared" si="1790"/>
        <v>0.594965675057208</v>
      </c>
      <c r="MO1463" s="1">
        <f t="shared" ref="MO1463:NA1463" si="1823">MO550</f>
        <v>0.744077063264775</v>
      </c>
      <c r="MP1463" s="1">
        <f t="shared" si="1823"/>
        <v>0</v>
      </c>
      <c r="MQ1463" s="1">
        <f t="shared" si="1823"/>
        <v>0</v>
      </c>
      <c r="MR1463" s="1">
        <f t="shared" si="1823"/>
        <v>0.748440748440748</v>
      </c>
      <c r="MS1463" s="1">
        <f t="shared" si="1823"/>
        <v>0</v>
      </c>
      <c r="MT1463" s="1">
        <f t="shared" si="1823"/>
        <v>0</v>
      </c>
      <c r="MU1463" s="1">
        <f t="shared" si="1823"/>
        <v>0.71583850931677</v>
      </c>
      <c r="MV1463" s="1">
        <f t="shared" si="1823"/>
        <v>0</v>
      </c>
      <c r="MW1463" s="1">
        <f t="shared" si="1823"/>
        <v>0</v>
      </c>
      <c r="MX1463" s="1">
        <f t="shared" si="1823"/>
        <v>0.680604982206406</v>
      </c>
      <c r="MY1463" s="1">
        <f t="shared" si="1823"/>
        <v>0</v>
      </c>
      <c r="MZ1463" s="1">
        <f t="shared" si="1823"/>
        <v>0</v>
      </c>
      <c r="NA1463" s="1">
        <f t="shared" si="1823"/>
        <v>0.624615384615385</v>
      </c>
      <c r="TE1463" s="1">
        <f t="shared" ref="TE1463:TQ1463" si="1824">TE550</f>
        <v>0.744486282947821</v>
      </c>
      <c r="TF1463" s="1">
        <f t="shared" si="1824"/>
        <v>0</v>
      </c>
      <c r="TG1463" s="1">
        <f t="shared" si="1824"/>
        <v>0</v>
      </c>
      <c r="TH1463" s="1">
        <f t="shared" si="1824"/>
        <v>0.748726200053634</v>
      </c>
      <c r="TI1463" s="1">
        <f t="shared" si="1824"/>
        <v>0</v>
      </c>
      <c r="TJ1463" s="1">
        <f t="shared" si="1824"/>
        <v>0</v>
      </c>
      <c r="TK1463" s="1">
        <f t="shared" si="1824"/>
        <v>0.719808306709265</v>
      </c>
      <c r="TL1463" s="1">
        <f t="shared" si="1824"/>
        <v>0</v>
      </c>
      <c r="TM1463" s="1">
        <f t="shared" si="1824"/>
        <v>0</v>
      </c>
      <c r="TN1463" s="1">
        <f t="shared" si="1824"/>
        <v>0.675185873605948</v>
      </c>
      <c r="TO1463" s="1">
        <f t="shared" si="1824"/>
        <v>0</v>
      </c>
      <c r="TP1463" s="1">
        <f t="shared" si="1824"/>
        <v>0</v>
      </c>
      <c r="TQ1463" s="1">
        <f t="shared" si="1824"/>
        <v>0.627906976744186</v>
      </c>
    </row>
    <row r="1464" spans="9:537">
      <c r="I1464" s="1">
        <f t="shared" si="1781"/>
        <v>0.738768718801997</v>
      </c>
      <c r="L1464" s="1">
        <f t="shared" si="1782"/>
        <v>0.744166666666667</v>
      </c>
      <c r="O1464" s="1">
        <f t="shared" si="1783"/>
        <v>0.707787958115183</v>
      </c>
      <c r="R1464" s="1">
        <f t="shared" si="1784"/>
        <v>0.669565217391304</v>
      </c>
      <c r="U1464" s="1">
        <f t="shared" si="1785"/>
        <v>0.600877192982456</v>
      </c>
      <c r="FY1464" s="1">
        <f t="shared" si="1786"/>
        <v>0.739317464869515</v>
      </c>
      <c r="GB1464" s="1">
        <f t="shared" si="1787"/>
        <v>0.742790562190504</v>
      </c>
      <c r="GE1464" s="1">
        <f t="shared" si="1788"/>
        <v>0.708248816768086</v>
      </c>
      <c r="GH1464" s="1">
        <f t="shared" si="1789"/>
        <v>0.671950682518714</v>
      </c>
      <c r="GK1464" s="1">
        <f t="shared" si="1790"/>
        <v>0.591647331786543</v>
      </c>
      <c r="MO1464" s="1">
        <f t="shared" ref="MO1464:NA1464" si="1825">MO551</f>
        <v>0.742440041710115</v>
      </c>
      <c r="MP1464" s="1">
        <f t="shared" si="1825"/>
        <v>0</v>
      </c>
      <c r="MQ1464" s="1">
        <f t="shared" si="1825"/>
        <v>0</v>
      </c>
      <c r="MR1464" s="1">
        <f t="shared" si="1825"/>
        <v>0.747562852744997</v>
      </c>
      <c r="MS1464" s="1">
        <f t="shared" si="1825"/>
        <v>0</v>
      </c>
      <c r="MT1464" s="1">
        <f t="shared" si="1825"/>
        <v>0</v>
      </c>
      <c r="MU1464" s="1">
        <f t="shared" si="1825"/>
        <v>0.719239030377416</v>
      </c>
      <c r="MV1464" s="1">
        <f t="shared" si="1825"/>
        <v>0</v>
      </c>
      <c r="MW1464" s="1">
        <f t="shared" si="1825"/>
        <v>0</v>
      </c>
      <c r="MX1464" s="1">
        <f t="shared" si="1825"/>
        <v>0.670578373847443</v>
      </c>
      <c r="MY1464" s="1">
        <f t="shared" si="1825"/>
        <v>0</v>
      </c>
      <c r="MZ1464" s="1">
        <f t="shared" si="1825"/>
        <v>0</v>
      </c>
      <c r="NA1464" s="1">
        <f t="shared" si="1825"/>
        <v>0.622900763358779</v>
      </c>
      <c r="TE1464" s="1">
        <f t="shared" ref="TE1464:TQ1464" si="1826">TE551</f>
        <v>0.74367172928324</v>
      </c>
      <c r="TF1464" s="1">
        <f t="shared" si="1826"/>
        <v>0</v>
      </c>
      <c r="TG1464" s="1">
        <f t="shared" si="1826"/>
        <v>0</v>
      </c>
      <c r="TH1464" s="1">
        <f t="shared" si="1826"/>
        <v>0.74746936600959</v>
      </c>
      <c r="TI1464" s="1">
        <f t="shared" si="1826"/>
        <v>0</v>
      </c>
      <c r="TJ1464" s="1">
        <f t="shared" si="1826"/>
        <v>0</v>
      </c>
      <c r="TK1464" s="1">
        <f t="shared" si="1826"/>
        <v>0.722558065542475</v>
      </c>
      <c r="TL1464" s="1">
        <f t="shared" si="1826"/>
        <v>0</v>
      </c>
      <c r="TM1464" s="1">
        <f t="shared" si="1826"/>
        <v>0</v>
      </c>
      <c r="TN1464" s="1">
        <f t="shared" si="1826"/>
        <v>0.667258207630879</v>
      </c>
      <c r="TO1464" s="1">
        <f t="shared" si="1826"/>
        <v>0</v>
      </c>
      <c r="TP1464" s="1">
        <f t="shared" si="1826"/>
        <v>0</v>
      </c>
      <c r="TQ1464" s="1">
        <f t="shared" si="1826"/>
        <v>0.622895622895623</v>
      </c>
    </row>
    <row r="1465" spans="9:537">
      <c r="I1465" s="1">
        <f t="shared" si="1781"/>
        <v>0.738068812430633</v>
      </c>
      <c r="L1465" s="1">
        <f t="shared" si="1782"/>
        <v>0.74559686888454</v>
      </c>
      <c r="O1465" s="1">
        <f t="shared" si="1783"/>
        <v>0.710149642160052</v>
      </c>
      <c r="R1465" s="1">
        <f t="shared" si="1784"/>
        <v>0.669886602267955</v>
      </c>
      <c r="U1465" s="1">
        <f t="shared" si="1785"/>
        <v>0.596112311015119</v>
      </c>
      <c r="FY1465" s="1">
        <f t="shared" si="1786"/>
        <v>0.739942528735632</v>
      </c>
      <c r="GB1465" s="1">
        <f t="shared" si="1787"/>
        <v>0.745030250648228</v>
      </c>
      <c r="GE1465" s="1">
        <f t="shared" si="1788"/>
        <v>0.707245310776021</v>
      </c>
      <c r="GH1465" s="1">
        <f t="shared" si="1789"/>
        <v>0.680707666385847</v>
      </c>
      <c r="GK1465" s="1">
        <f t="shared" si="1790"/>
        <v>0.599531615925059</v>
      </c>
      <c r="MO1465" s="1">
        <f t="shared" ref="MO1465:NA1465" si="1827">MO552</f>
        <v>0.742977159359412</v>
      </c>
      <c r="MP1465" s="1">
        <f t="shared" si="1827"/>
        <v>0</v>
      </c>
      <c r="MQ1465" s="1">
        <f t="shared" si="1827"/>
        <v>0</v>
      </c>
      <c r="MR1465" s="1">
        <f t="shared" si="1827"/>
        <v>0.748385430121416</v>
      </c>
      <c r="MS1465" s="1">
        <f t="shared" si="1827"/>
        <v>0</v>
      </c>
      <c r="MT1465" s="1">
        <f t="shared" si="1827"/>
        <v>0</v>
      </c>
      <c r="MU1465" s="1">
        <f t="shared" si="1827"/>
        <v>0.721792890262751</v>
      </c>
      <c r="MV1465" s="1">
        <f t="shared" si="1827"/>
        <v>0</v>
      </c>
      <c r="MW1465" s="1">
        <f t="shared" si="1827"/>
        <v>0</v>
      </c>
      <c r="MX1465" s="1">
        <f t="shared" si="1827"/>
        <v>0.675133689839572</v>
      </c>
      <c r="MY1465" s="1">
        <f t="shared" si="1827"/>
        <v>0</v>
      </c>
      <c r="MZ1465" s="1">
        <f t="shared" si="1827"/>
        <v>0</v>
      </c>
      <c r="NA1465" s="1">
        <f t="shared" si="1827"/>
        <v>0.625563909774436</v>
      </c>
      <c r="TE1465" s="1">
        <f t="shared" ref="TE1465:TQ1465" si="1828">TE552</f>
        <v>0.745193609531546</v>
      </c>
      <c r="TF1465" s="1">
        <f t="shared" si="1828"/>
        <v>0</v>
      </c>
      <c r="TG1465" s="1">
        <f t="shared" si="1828"/>
        <v>0</v>
      </c>
      <c r="TH1465" s="1">
        <f t="shared" si="1828"/>
        <v>0.746260683760684</v>
      </c>
      <c r="TI1465" s="1">
        <f t="shared" si="1828"/>
        <v>0</v>
      </c>
      <c r="TJ1465" s="1">
        <f t="shared" si="1828"/>
        <v>0</v>
      </c>
      <c r="TK1465" s="1">
        <f t="shared" si="1828"/>
        <v>0.720293086970373</v>
      </c>
      <c r="TL1465" s="1">
        <f t="shared" si="1828"/>
        <v>0</v>
      </c>
      <c r="TM1465" s="1">
        <f t="shared" si="1828"/>
        <v>0</v>
      </c>
      <c r="TN1465" s="1">
        <f t="shared" si="1828"/>
        <v>0.67360454115421</v>
      </c>
      <c r="TO1465" s="1">
        <f t="shared" si="1828"/>
        <v>0</v>
      </c>
      <c r="TP1465" s="1">
        <f t="shared" si="1828"/>
        <v>0</v>
      </c>
      <c r="TQ1465" s="1">
        <f t="shared" si="1828"/>
        <v>0.631493506493506</v>
      </c>
    </row>
    <row r="1466" spans="9:537">
      <c r="I1466" s="1">
        <f t="shared" si="1781"/>
        <v>0.737278761061947</v>
      </c>
      <c r="L1466" s="1">
        <f t="shared" si="1782"/>
        <v>0.746285393888422</v>
      </c>
      <c r="O1466" s="1">
        <f t="shared" si="1783"/>
        <v>0.706959706959707</v>
      </c>
      <c r="R1466" s="1">
        <f t="shared" si="1784"/>
        <v>0.708629893238434</v>
      </c>
      <c r="U1466" s="1">
        <f t="shared" si="1785"/>
        <v>0.579601990049751</v>
      </c>
      <c r="FY1466" s="1">
        <f t="shared" si="1786"/>
        <v>0.738280126545873</v>
      </c>
      <c r="GB1466" s="1">
        <f t="shared" si="1787"/>
        <v>0.745397008055236</v>
      </c>
      <c r="GE1466" s="1">
        <f t="shared" si="1788"/>
        <v>0.709286209286209</v>
      </c>
      <c r="GH1466" s="1">
        <f t="shared" si="1789"/>
        <v>0.710837887067395</v>
      </c>
      <c r="GK1466" s="1">
        <f t="shared" si="1790"/>
        <v>0.582278481012658</v>
      </c>
      <c r="MO1466" s="1">
        <f t="shared" ref="MO1466:NA1466" si="1829">MO553</f>
        <v>0.746048472075869</v>
      </c>
      <c r="MP1466" s="1">
        <f t="shared" si="1829"/>
        <v>0</v>
      </c>
      <c r="MQ1466" s="1">
        <f t="shared" si="1829"/>
        <v>0</v>
      </c>
      <c r="MR1466" s="1">
        <f t="shared" si="1829"/>
        <v>0.748625294579733</v>
      </c>
      <c r="MS1466" s="1">
        <f t="shared" si="1829"/>
        <v>0</v>
      </c>
      <c r="MT1466" s="1">
        <f t="shared" si="1829"/>
        <v>0</v>
      </c>
      <c r="MU1466" s="1">
        <f t="shared" si="1829"/>
        <v>0.718559022193631</v>
      </c>
      <c r="MV1466" s="1">
        <f t="shared" si="1829"/>
        <v>0</v>
      </c>
      <c r="MW1466" s="1">
        <f t="shared" si="1829"/>
        <v>0</v>
      </c>
      <c r="MX1466" s="1">
        <f t="shared" si="1829"/>
        <v>0.691351351351351</v>
      </c>
      <c r="MY1466" s="1">
        <f t="shared" si="1829"/>
        <v>0</v>
      </c>
      <c r="MZ1466" s="1">
        <f t="shared" si="1829"/>
        <v>0</v>
      </c>
      <c r="NA1466" s="1">
        <f t="shared" si="1829"/>
        <v>0.636075949367089</v>
      </c>
      <c r="TE1466" s="1">
        <f t="shared" ref="TE1466:TQ1466" si="1830">TE553</f>
        <v>0.74429347826087</v>
      </c>
      <c r="TF1466" s="1">
        <f t="shared" si="1830"/>
        <v>0</v>
      </c>
      <c r="TG1466" s="1">
        <f t="shared" si="1830"/>
        <v>0</v>
      </c>
      <c r="TH1466" s="1">
        <f t="shared" si="1830"/>
        <v>0.747243882764184</v>
      </c>
      <c r="TI1466" s="1">
        <f t="shared" si="1830"/>
        <v>0</v>
      </c>
      <c r="TJ1466" s="1">
        <f t="shared" si="1830"/>
        <v>0</v>
      </c>
      <c r="TK1466" s="1">
        <f t="shared" si="1830"/>
        <v>0.721176081929303</v>
      </c>
      <c r="TL1466" s="1">
        <f t="shared" si="1830"/>
        <v>0</v>
      </c>
      <c r="TM1466" s="1">
        <f t="shared" si="1830"/>
        <v>0</v>
      </c>
      <c r="TN1466" s="1">
        <f t="shared" si="1830"/>
        <v>0.689636163175303</v>
      </c>
      <c r="TO1466" s="1">
        <f t="shared" si="1830"/>
        <v>0</v>
      </c>
      <c r="TP1466" s="1">
        <f t="shared" si="1830"/>
        <v>0</v>
      </c>
      <c r="TQ1466" s="1">
        <f t="shared" si="1830"/>
        <v>0.640728476821192</v>
      </c>
    </row>
    <row r="1467" spans="9:537">
      <c r="I1467" s="1">
        <f t="shared" si="1781"/>
        <v>0.73804347826087</v>
      </c>
      <c r="L1467" s="1">
        <f t="shared" si="1782"/>
        <v>0.74696802646086</v>
      </c>
      <c r="O1467" s="1">
        <f t="shared" si="1783"/>
        <v>0.711219512195122</v>
      </c>
      <c r="R1467" s="1">
        <f t="shared" si="1784"/>
        <v>0.702517162471396</v>
      </c>
      <c r="U1467" s="1">
        <f t="shared" si="1785"/>
        <v>0.587601078167116</v>
      </c>
      <c r="FY1467" s="1">
        <f t="shared" si="1786"/>
        <v>0.739143022582513</v>
      </c>
      <c r="GB1467" s="1">
        <f t="shared" si="1787"/>
        <v>0.746522849843883</v>
      </c>
      <c r="GE1467" s="1">
        <f t="shared" si="1788"/>
        <v>0.712264150943396</v>
      </c>
      <c r="GH1467" s="1">
        <f t="shared" si="1789"/>
        <v>0.705853418593212</v>
      </c>
      <c r="GK1467" s="1">
        <f t="shared" si="1790"/>
        <v>0.579787234042553</v>
      </c>
      <c r="MO1467" s="1">
        <f t="shared" ref="MO1467:NA1467" si="1831">MO554</f>
        <v>0.745030479724357</v>
      </c>
      <c r="MP1467" s="1">
        <f t="shared" si="1831"/>
        <v>0</v>
      </c>
      <c r="MQ1467" s="1">
        <f t="shared" si="1831"/>
        <v>0</v>
      </c>
      <c r="MR1467" s="1">
        <f t="shared" si="1831"/>
        <v>0.748125161623998</v>
      </c>
      <c r="MS1467" s="1">
        <f t="shared" si="1831"/>
        <v>0</v>
      </c>
      <c r="MT1467" s="1">
        <f t="shared" si="1831"/>
        <v>0</v>
      </c>
      <c r="MU1467" s="1">
        <f t="shared" si="1831"/>
        <v>0.715428937259923</v>
      </c>
      <c r="MV1467" s="1">
        <f t="shared" si="1831"/>
        <v>0</v>
      </c>
      <c r="MW1467" s="1">
        <f t="shared" si="1831"/>
        <v>0</v>
      </c>
      <c r="MX1467" s="1">
        <f t="shared" si="1831"/>
        <v>0.680796731358529</v>
      </c>
      <c r="MY1467" s="1">
        <f t="shared" si="1831"/>
        <v>0</v>
      </c>
      <c r="MZ1467" s="1">
        <f t="shared" si="1831"/>
        <v>0</v>
      </c>
      <c r="NA1467" s="1">
        <f t="shared" si="1831"/>
        <v>0.641914191419142</v>
      </c>
      <c r="TE1467" s="1">
        <f t="shared" ref="TE1467:TQ1467" si="1832">TE554</f>
        <v>0.745474492594624</v>
      </c>
      <c r="TF1467" s="1">
        <f t="shared" si="1832"/>
        <v>0</v>
      </c>
      <c r="TG1467" s="1">
        <f t="shared" si="1832"/>
        <v>0</v>
      </c>
      <c r="TH1467" s="1">
        <f t="shared" si="1832"/>
        <v>0.746264674493063</v>
      </c>
      <c r="TI1467" s="1">
        <f t="shared" si="1832"/>
        <v>0</v>
      </c>
      <c r="TJ1467" s="1">
        <f t="shared" si="1832"/>
        <v>0</v>
      </c>
      <c r="TK1467" s="1">
        <f t="shared" si="1832"/>
        <v>0.718257956448911</v>
      </c>
      <c r="TL1467" s="1">
        <f t="shared" si="1832"/>
        <v>0</v>
      </c>
      <c r="TM1467" s="1">
        <f t="shared" si="1832"/>
        <v>0</v>
      </c>
      <c r="TN1467" s="1">
        <f t="shared" si="1832"/>
        <v>0.691568836712914</v>
      </c>
      <c r="TO1467" s="1">
        <f t="shared" si="1832"/>
        <v>0</v>
      </c>
      <c r="TP1467" s="1">
        <f t="shared" si="1832"/>
        <v>0</v>
      </c>
      <c r="TQ1467" s="1">
        <f t="shared" si="1832"/>
        <v>0.643478260869565</v>
      </c>
    </row>
    <row r="1468" spans="9:537">
      <c r="I1468" s="1">
        <f t="shared" si="1781"/>
        <v>0.736641221374046</v>
      </c>
      <c r="L1468" s="1">
        <f t="shared" si="1782"/>
        <v>0.744441394455119</v>
      </c>
      <c r="O1468" s="1">
        <f t="shared" si="1783"/>
        <v>0.713315217391304</v>
      </c>
      <c r="R1468" s="1">
        <f t="shared" si="1784"/>
        <v>0.704932343954605</v>
      </c>
      <c r="U1468" s="1">
        <f t="shared" si="1785"/>
        <v>0.584269662921348</v>
      </c>
      <c r="FY1468" s="1">
        <f t="shared" si="1786"/>
        <v>0.737808376362593</v>
      </c>
      <c r="GB1468" s="1">
        <f t="shared" si="1787"/>
        <v>0.743940690048475</v>
      </c>
      <c r="GE1468" s="1">
        <f t="shared" si="1788"/>
        <v>0.712985649282464</v>
      </c>
      <c r="GH1468" s="1">
        <f t="shared" si="1789"/>
        <v>0.708814028610983</v>
      </c>
      <c r="GK1468" s="1">
        <f t="shared" si="1790"/>
        <v>0.587131367292225</v>
      </c>
      <c r="MO1468" s="1">
        <f t="shared" ref="MO1468:NA1468" si="1833">MO555</f>
        <v>0.743814844373504</v>
      </c>
      <c r="MP1468" s="1">
        <f t="shared" si="1833"/>
        <v>0</v>
      </c>
      <c r="MQ1468" s="1">
        <f t="shared" si="1833"/>
        <v>0</v>
      </c>
      <c r="MR1468" s="1">
        <f t="shared" si="1833"/>
        <v>0.7483820864613</v>
      </c>
      <c r="MS1468" s="1">
        <f t="shared" si="1833"/>
        <v>0</v>
      </c>
      <c r="MT1468" s="1">
        <f t="shared" si="1833"/>
        <v>0</v>
      </c>
      <c r="MU1468" s="1">
        <f t="shared" si="1833"/>
        <v>0.719488817891374</v>
      </c>
      <c r="MV1468" s="1">
        <f t="shared" si="1833"/>
        <v>0</v>
      </c>
      <c r="MW1468" s="1">
        <f t="shared" si="1833"/>
        <v>0</v>
      </c>
      <c r="MX1468" s="1">
        <f t="shared" si="1833"/>
        <v>0.687931951089846</v>
      </c>
      <c r="MY1468" s="1">
        <f t="shared" si="1833"/>
        <v>0</v>
      </c>
      <c r="MZ1468" s="1">
        <f t="shared" si="1833"/>
        <v>0</v>
      </c>
      <c r="NA1468" s="1">
        <f t="shared" si="1833"/>
        <v>0.645528455284553</v>
      </c>
      <c r="TE1468" s="1">
        <f t="shared" ref="TE1468:TQ1468" si="1834">TE555</f>
        <v>0.745316318218843</v>
      </c>
      <c r="TF1468" s="1">
        <f t="shared" si="1834"/>
        <v>0</v>
      </c>
      <c r="TG1468" s="1">
        <f t="shared" si="1834"/>
        <v>0</v>
      </c>
      <c r="TH1468" s="1">
        <f t="shared" si="1834"/>
        <v>0.747795885653219</v>
      </c>
      <c r="TI1468" s="1">
        <f t="shared" si="1834"/>
        <v>0</v>
      </c>
      <c r="TJ1468" s="1">
        <f t="shared" si="1834"/>
        <v>0</v>
      </c>
      <c r="TK1468" s="1">
        <f t="shared" si="1834"/>
        <v>0.717803660565724</v>
      </c>
      <c r="TL1468" s="1">
        <f t="shared" si="1834"/>
        <v>0</v>
      </c>
      <c r="TM1468" s="1">
        <f t="shared" si="1834"/>
        <v>0</v>
      </c>
      <c r="TN1468" s="1">
        <f t="shared" si="1834"/>
        <v>0.69018743109151</v>
      </c>
      <c r="TO1468" s="1">
        <f t="shared" si="1834"/>
        <v>0</v>
      </c>
      <c r="TP1468" s="1">
        <f t="shared" si="1834"/>
        <v>0</v>
      </c>
      <c r="TQ1468" s="1">
        <f t="shared" si="1834"/>
        <v>0.642857142857143</v>
      </c>
    </row>
    <row r="1469" spans="9:537">
      <c r="I1469" s="1">
        <f t="shared" si="1781"/>
        <v>0.74327500652912</v>
      </c>
      <c r="L1469" s="1">
        <f t="shared" si="1782"/>
        <v>0.745516877637131</v>
      </c>
      <c r="O1469" s="1">
        <f t="shared" si="1783"/>
        <v>0.72810333963453</v>
      </c>
      <c r="R1469" s="1">
        <f t="shared" si="1784"/>
        <v>0.675070028011204</v>
      </c>
      <c r="U1469" s="1">
        <f t="shared" si="1785"/>
        <v>0.529051987767584</v>
      </c>
      <c r="FY1469" s="1">
        <f t="shared" si="1786"/>
        <v>0.74510322922181</v>
      </c>
      <c r="GB1469" s="1">
        <f t="shared" si="1787"/>
        <v>0.746390629256333</v>
      </c>
      <c r="GE1469" s="1">
        <f t="shared" si="1788"/>
        <v>0.729720744680851</v>
      </c>
      <c r="GH1469" s="1">
        <f t="shared" si="1789"/>
        <v>0.668823529411765</v>
      </c>
      <c r="GK1469" s="1">
        <f t="shared" si="1790"/>
        <v>0.526470588235294</v>
      </c>
      <c r="MO1469" s="1">
        <f t="shared" ref="MO1469:NA1469" si="1835">MO556</f>
        <v>0.743871297242084</v>
      </c>
      <c r="MP1469" s="1">
        <f t="shared" si="1835"/>
        <v>0</v>
      </c>
      <c r="MQ1469" s="1">
        <f t="shared" si="1835"/>
        <v>0</v>
      </c>
      <c r="MR1469" s="1">
        <f t="shared" si="1835"/>
        <v>0.747200796217965</v>
      </c>
      <c r="MS1469" s="1">
        <f t="shared" si="1835"/>
        <v>0</v>
      </c>
      <c r="MT1469" s="1">
        <f t="shared" si="1835"/>
        <v>0</v>
      </c>
      <c r="MU1469" s="1">
        <f t="shared" si="1835"/>
        <v>0.72621596818599</v>
      </c>
      <c r="MV1469" s="1">
        <f t="shared" si="1835"/>
        <v>0</v>
      </c>
      <c r="MW1469" s="1">
        <f t="shared" si="1835"/>
        <v>0</v>
      </c>
      <c r="MX1469" s="1">
        <f t="shared" si="1835"/>
        <v>0.704008221993834</v>
      </c>
      <c r="MY1469" s="1">
        <f t="shared" si="1835"/>
        <v>0</v>
      </c>
      <c r="MZ1469" s="1">
        <f t="shared" si="1835"/>
        <v>0</v>
      </c>
      <c r="NA1469" s="1">
        <f t="shared" si="1835"/>
        <v>0.549883990719258</v>
      </c>
      <c r="TE1469" s="1">
        <f t="shared" ref="TE1469:TQ1469" si="1836">TE556</f>
        <v>0.744415584415584</v>
      </c>
      <c r="TF1469" s="1">
        <f t="shared" si="1836"/>
        <v>0</v>
      </c>
      <c r="TG1469" s="1">
        <f t="shared" si="1836"/>
        <v>0</v>
      </c>
      <c r="TH1469" s="1">
        <f t="shared" si="1836"/>
        <v>0.746540235776525</v>
      </c>
      <c r="TI1469" s="1">
        <f t="shared" si="1836"/>
        <v>0</v>
      </c>
      <c r="TJ1469" s="1">
        <f t="shared" si="1836"/>
        <v>0</v>
      </c>
      <c r="TK1469" s="1">
        <f t="shared" si="1836"/>
        <v>0.72381251966027</v>
      </c>
      <c r="TL1469" s="1">
        <f t="shared" si="1836"/>
        <v>0</v>
      </c>
      <c r="TM1469" s="1">
        <f t="shared" si="1836"/>
        <v>0</v>
      </c>
      <c r="TN1469" s="1">
        <f t="shared" si="1836"/>
        <v>0.699424986931521</v>
      </c>
      <c r="TO1469" s="1">
        <f t="shared" si="1836"/>
        <v>0</v>
      </c>
      <c r="TP1469" s="1">
        <f t="shared" si="1836"/>
        <v>0</v>
      </c>
      <c r="TQ1469" s="1">
        <f t="shared" si="1836"/>
        <v>0.55</v>
      </c>
    </row>
    <row r="1470" spans="9:537">
      <c r="I1470" s="1">
        <f t="shared" si="1781"/>
        <v>0.744186046511628</v>
      </c>
      <c r="L1470" s="1">
        <f t="shared" si="1782"/>
        <v>0.744964687418258</v>
      </c>
      <c r="O1470" s="1">
        <f t="shared" si="1783"/>
        <v>0.727440714505698</v>
      </c>
      <c r="R1470" s="1">
        <f t="shared" si="1784"/>
        <v>0.671013633669235</v>
      </c>
      <c r="U1470" s="1">
        <f t="shared" si="1785"/>
        <v>0.531055900621118</v>
      </c>
      <c r="FY1470" s="1">
        <f t="shared" si="1786"/>
        <v>0.742766964755392</v>
      </c>
      <c r="GB1470" s="1">
        <f t="shared" si="1787"/>
        <v>0.744726879394267</v>
      </c>
      <c r="GE1470" s="1">
        <f t="shared" si="1788"/>
        <v>0.725200642054575</v>
      </c>
      <c r="GH1470" s="1">
        <f t="shared" si="1789"/>
        <v>0.667677380230443</v>
      </c>
      <c r="GK1470" s="1">
        <f t="shared" si="1790"/>
        <v>0.53134328358209</v>
      </c>
      <c r="MO1470" s="1">
        <f t="shared" ref="MO1470:NA1470" si="1837">MO557</f>
        <v>0.743503987651145</v>
      </c>
      <c r="MP1470" s="1">
        <f t="shared" si="1837"/>
        <v>0</v>
      </c>
      <c r="MQ1470" s="1">
        <f t="shared" si="1837"/>
        <v>0</v>
      </c>
      <c r="MR1470" s="1">
        <f t="shared" si="1837"/>
        <v>0.745616201531242</v>
      </c>
      <c r="MS1470" s="1">
        <f t="shared" si="1837"/>
        <v>0</v>
      </c>
      <c r="MT1470" s="1">
        <f t="shared" si="1837"/>
        <v>0</v>
      </c>
      <c r="MU1470" s="1">
        <f t="shared" si="1837"/>
        <v>0.723052959501558</v>
      </c>
      <c r="MV1470" s="1">
        <f t="shared" si="1837"/>
        <v>0</v>
      </c>
      <c r="MW1470" s="1">
        <f t="shared" si="1837"/>
        <v>0</v>
      </c>
      <c r="MX1470" s="1">
        <f t="shared" si="1837"/>
        <v>0.700207468879668</v>
      </c>
      <c r="MY1470" s="1">
        <f t="shared" si="1837"/>
        <v>0</v>
      </c>
      <c r="MZ1470" s="1">
        <f t="shared" si="1837"/>
        <v>0</v>
      </c>
      <c r="NA1470" s="1">
        <f t="shared" si="1837"/>
        <v>0.551724137931034</v>
      </c>
      <c r="TE1470" s="1">
        <f t="shared" ref="TE1470:TQ1470" si="1838">TE557</f>
        <v>0.742488139167106</v>
      </c>
      <c r="TF1470" s="1">
        <f t="shared" si="1838"/>
        <v>0</v>
      </c>
      <c r="TG1470" s="1">
        <f t="shared" si="1838"/>
        <v>0</v>
      </c>
      <c r="TH1470" s="1">
        <f t="shared" si="1838"/>
        <v>0.746724890829694</v>
      </c>
      <c r="TI1470" s="1">
        <f t="shared" si="1838"/>
        <v>0</v>
      </c>
      <c r="TJ1470" s="1">
        <f t="shared" si="1838"/>
        <v>0</v>
      </c>
      <c r="TK1470" s="1">
        <f t="shared" si="1838"/>
        <v>0.72555910543131</v>
      </c>
      <c r="TL1470" s="1">
        <f t="shared" si="1838"/>
        <v>0</v>
      </c>
      <c r="TM1470" s="1">
        <f t="shared" si="1838"/>
        <v>0</v>
      </c>
      <c r="TN1470" s="1">
        <f t="shared" si="1838"/>
        <v>0.692913385826772</v>
      </c>
      <c r="TO1470" s="1">
        <f t="shared" si="1838"/>
        <v>0</v>
      </c>
      <c r="TP1470" s="1">
        <f t="shared" si="1838"/>
        <v>0</v>
      </c>
      <c r="TQ1470" s="1">
        <f t="shared" si="1838"/>
        <v>0.553240740740741</v>
      </c>
    </row>
    <row r="1471" spans="9:537">
      <c r="I1471" s="1">
        <f t="shared" si="1781"/>
        <v>0.742138364779874</v>
      </c>
      <c r="L1471" s="1">
        <f t="shared" si="1782"/>
        <v>0.745320326918007</v>
      </c>
      <c r="O1471" s="1">
        <f t="shared" si="1783"/>
        <v>0.723806472284524</v>
      </c>
      <c r="R1471" s="1">
        <f t="shared" si="1784"/>
        <v>0.659666128163705</v>
      </c>
      <c r="U1471" s="1">
        <f t="shared" si="1785"/>
        <v>0.525477707006369</v>
      </c>
      <c r="FY1471" s="1">
        <f t="shared" si="1786"/>
        <v>0.742895086321381</v>
      </c>
      <c r="GB1471" s="1">
        <f t="shared" si="1787"/>
        <v>0.744379014989293</v>
      </c>
      <c r="GE1471" s="1">
        <f t="shared" si="1788"/>
        <v>0.726911618669315</v>
      </c>
      <c r="GH1471" s="1">
        <f t="shared" si="1789"/>
        <v>0.669947886508396</v>
      </c>
      <c r="GK1471" s="1">
        <f t="shared" si="1790"/>
        <v>0.522522522522523</v>
      </c>
      <c r="MO1471" s="1">
        <f t="shared" ref="MO1471:NA1471" si="1839">MO558</f>
        <v>0.742937853107345</v>
      </c>
      <c r="MP1471" s="1">
        <f t="shared" si="1839"/>
        <v>0</v>
      </c>
      <c r="MQ1471" s="1">
        <f t="shared" si="1839"/>
        <v>0</v>
      </c>
      <c r="MR1471" s="1">
        <f t="shared" si="1839"/>
        <v>0.747355473554736</v>
      </c>
      <c r="MS1471" s="1">
        <f t="shared" si="1839"/>
        <v>0</v>
      </c>
      <c r="MT1471" s="1">
        <f t="shared" si="1839"/>
        <v>0</v>
      </c>
      <c r="MU1471" s="1">
        <f t="shared" si="1839"/>
        <v>0.723058028860915</v>
      </c>
      <c r="MV1471" s="1">
        <f t="shared" si="1839"/>
        <v>0</v>
      </c>
      <c r="MW1471" s="1">
        <f t="shared" si="1839"/>
        <v>0</v>
      </c>
      <c r="MX1471" s="1">
        <f t="shared" si="1839"/>
        <v>0.69882100750268</v>
      </c>
      <c r="MY1471" s="1">
        <f t="shared" si="1839"/>
        <v>0</v>
      </c>
      <c r="MZ1471" s="1">
        <f t="shared" si="1839"/>
        <v>0</v>
      </c>
      <c r="NA1471" s="1">
        <f t="shared" si="1839"/>
        <v>0.550827423167849</v>
      </c>
      <c r="TE1471" s="1">
        <f t="shared" ref="TE1471:TQ1471" si="1840">TE558</f>
        <v>0.743200836820084</v>
      </c>
      <c r="TF1471" s="1">
        <f t="shared" si="1840"/>
        <v>0</v>
      </c>
      <c r="TG1471" s="1">
        <f t="shared" si="1840"/>
        <v>0</v>
      </c>
      <c r="TH1471" s="1">
        <f t="shared" si="1840"/>
        <v>0.74611662846957</v>
      </c>
      <c r="TI1471" s="1">
        <f t="shared" si="1840"/>
        <v>0</v>
      </c>
      <c r="TJ1471" s="1">
        <f t="shared" si="1840"/>
        <v>0</v>
      </c>
      <c r="TK1471" s="1">
        <f t="shared" si="1840"/>
        <v>0.720885466794995</v>
      </c>
      <c r="TL1471" s="1">
        <f t="shared" si="1840"/>
        <v>0</v>
      </c>
      <c r="TM1471" s="1">
        <f t="shared" si="1840"/>
        <v>0</v>
      </c>
      <c r="TN1471" s="1">
        <f t="shared" si="1840"/>
        <v>0.688183237896929</v>
      </c>
      <c r="TO1471" s="1">
        <f t="shared" si="1840"/>
        <v>0</v>
      </c>
      <c r="TP1471" s="1">
        <f t="shared" si="1840"/>
        <v>0</v>
      </c>
      <c r="TQ1471" s="1">
        <f t="shared" si="1840"/>
        <v>0.556792873051225</v>
      </c>
    </row>
    <row r="1472" spans="9:537">
      <c r="I1472" s="1">
        <f t="shared" si="1781"/>
        <v>0.73868778280543</v>
      </c>
      <c r="L1472" s="1">
        <f t="shared" si="1782"/>
        <v>0.745026618100308</v>
      </c>
      <c r="O1472" s="1">
        <f t="shared" si="1783"/>
        <v>0.712520868113523</v>
      </c>
      <c r="R1472" s="1">
        <f t="shared" si="1784"/>
        <v>0.679343128781331</v>
      </c>
      <c r="U1472" s="1">
        <f t="shared" si="1785"/>
        <v>0.602941176470588</v>
      </c>
      <c r="FY1472" s="1">
        <f t="shared" si="1786"/>
        <v>0.73841642228739</v>
      </c>
      <c r="GB1472" s="1">
        <f t="shared" si="1787"/>
        <v>0.746694093446959</v>
      </c>
      <c r="GE1472" s="1">
        <f t="shared" si="1788"/>
        <v>0.713007570543703</v>
      </c>
      <c r="GH1472" s="1">
        <f t="shared" si="1789"/>
        <v>0.688390159689253</v>
      </c>
      <c r="GK1472" s="1">
        <f t="shared" si="1790"/>
        <v>0.606666666666667</v>
      </c>
      <c r="MO1472" s="1">
        <f t="shared" ref="MO1472:NA1472" si="1841">MO559</f>
        <v>0.746600418410042</v>
      </c>
      <c r="MP1472" s="1">
        <f t="shared" si="1841"/>
        <v>0</v>
      </c>
      <c r="MQ1472" s="1">
        <f t="shared" si="1841"/>
        <v>0</v>
      </c>
      <c r="MR1472" s="1">
        <f t="shared" si="1841"/>
        <v>0.747653806047967</v>
      </c>
      <c r="MS1472" s="1">
        <f t="shared" si="1841"/>
        <v>0</v>
      </c>
      <c r="MT1472" s="1">
        <f t="shared" si="1841"/>
        <v>0</v>
      </c>
      <c r="MU1472" s="1">
        <f t="shared" si="1841"/>
        <v>0.714067744888618</v>
      </c>
      <c r="MV1472" s="1">
        <f t="shared" si="1841"/>
        <v>0</v>
      </c>
      <c r="MW1472" s="1">
        <f t="shared" si="1841"/>
        <v>0</v>
      </c>
      <c r="MX1472" s="1">
        <f t="shared" si="1841"/>
        <v>0.674186550976139</v>
      </c>
      <c r="MY1472" s="1">
        <f t="shared" si="1841"/>
        <v>0</v>
      </c>
      <c r="MZ1472" s="1">
        <f t="shared" si="1841"/>
        <v>0</v>
      </c>
      <c r="NA1472" s="1">
        <f t="shared" si="1841"/>
        <v>0.616666666666667</v>
      </c>
      <c r="TE1472" s="1">
        <f t="shared" ref="TE1472:TQ1472" si="1842">TE559</f>
        <v>0.743758212877792</v>
      </c>
      <c r="TF1472" s="1">
        <f t="shared" si="1842"/>
        <v>0</v>
      </c>
      <c r="TG1472" s="1">
        <f t="shared" si="1842"/>
        <v>0</v>
      </c>
      <c r="TH1472" s="1">
        <f t="shared" si="1842"/>
        <v>0.747437582128778</v>
      </c>
      <c r="TI1472" s="1">
        <f t="shared" si="1842"/>
        <v>0</v>
      </c>
      <c r="TJ1472" s="1">
        <f t="shared" si="1842"/>
        <v>0</v>
      </c>
      <c r="TK1472" s="1">
        <f t="shared" si="1842"/>
        <v>0.716928769657724</v>
      </c>
      <c r="TL1472" s="1">
        <f t="shared" si="1842"/>
        <v>0</v>
      </c>
      <c r="TM1472" s="1">
        <f t="shared" si="1842"/>
        <v>0</v>
      </c>
      <c r="TN1472" s="1">
        <f t="shared" si="1842"/>
        <v>0.677463503649635</v>
      </c>
      <c r="TO1472" s="1">
        <f t="shared" si="1842"/>
        <v>0</v>
      </c>
      <c r="TP1472" s="1">
        <f t="shared" si="1842"/>
        <v>0</v>
      </c>
      <c r="TQ1472" s="1">
        <f t="shared" si="1842"/>
        <v>0.629742033383915</v>
      </c>
    </row>
    <row r="1473" spans="9:537">
      <c r="I1473" s="1">
        <f t="shared" si="1781"/>
        <v>0.73619972260749</v>
      </c>
      <c r="L1473" s="1">
        <f t="shared" si="1782"/>
        <v>0.745839210155148</v>
      </c>
      <c r="O1473" s="1">
        <f t="shared" si="1783"/>
        <v>0.707471647765177</v>
      </c>
      <c r="R1473" s="1">
        <f t="shared" si="1784"/>
        <v>0.684487291849255</v>
      </c>
      <c r="U1473" s="1">
        <f t="shared" si="1785"/>
        <v>0.600896860986547</v>
      </c>
      <c r="FY1473" s="1">
        <f t="shared" si="1786"/>
        <v>0.736964078794901</v>
      </c>
      <c r="GB1473" s="1">
        <f t="shared" si="1787"/>
        <v>0.745517640254482</v>
      </c>
      <c r="GE1473" s="1">
        <f t="shared" si="1788"/>
        <v>0.71010547805376</v>
      </c>
      <c r="GH1473" s="1">
        <f t="shared" si="1789"/>
        <v>0.684656556645852</v>
      </c>
      <c r="GK1473" s="1">
        <f t="shared" si="1790"/>
        <v>0.594533029612756</v>
      </c>
      <c r="MO1473" s="1">
        <f t="shared" ref="MO1473:NA1473" si="1843">MO560</f>
        <v>0.744228751311647</v>
      </c>
      <c r="MP1473" s="1">
        <f t="shared" si="1843"/>
        <v>0</v>
      </c>
      <c r="MQ1473" s="1">
        <f t="shared" si="1843"/>
        <v>0</v>
      </c>
      <c r="MR1473" s="1">
        <f t="shared" si="1843"/>
        <v>0.748557944415312</v>
      </c>
      <c r="MS1473" s="1">
        <f t="shared" si="1843"/>
        <v>0</v>
      </c>
      <c r="MT1473" s="1">
        <f t="shared" si="1843"/>
        <v>0</v>
      </c>
      <c r="MU1473" s="1">
        <f t="shared" si="1843"/>
        <v>0.716707768187423</v>
      </c>
      <c r="MV1473" s="1">
        <f t="shared" si="1843"/>
        <v>0</v>
      </c>
      <c r="MW1473" s="1">
        <f t="shared" si="1843"/>
        <v>0</v>
      </c>
      <c r="MX1473" s="1">
        <f t="shared" si="1843"/>
        <v>0.678291194420227</v>
      </c>
      <c r="MY1473" s="1">
        <f t="shared" si="1843"/>
        <v>0</v>
      </c>
      <c r="MZ1473" s="1">
        <f t="shared" si="1843"/>
        <v>0</v>
      </c>
      <c r="NA1473" s="1">
        <f t="shared" si="1843"/>
        <v>0.620740740740741</v>
      </c>
      <c r="TE1473" s="1">
        <f t="shared" ref="TE1473:TQ1473" si="1844">TE560</f>
        <v>0.744167550371156</v>
      </c>
      <c r="TF1473" s="1">
        <f t="shared" si="1844"/>
        <v>0</v>
      </c>
      <c r="TG1473" s="1">
        <f t="shared" si="1844"/>
        <v>0</v>
      </c>
      <c r="TH1473" s="1">
        <f t="shared" si="1844"/>
        <v>0.748636717735653</v>
      </c>
      <c r="TI1473" s="1">
        <f t="shared" si="1844"/>
        <v>0</v>
      </c>
      <c r="TJ1473" s="1">
        <f t="shared" si="1844"/>
        <v>0</v>
      </c>
      <c r="TK1473" s="1">
        <f t="shared" si="1844"/>
        <v>0.714547677261614</v>
      </c>
      <c r="TL1473" s="1">
        <f t="shared" si="1844"/>
        <v>0</v>
      </c>
      <c r="TM1473" s="1">
        <f t="shared" si="1844"/>
        <v>0</v>
      </c>
      <c r="TN1473" s="1">
        <f t="shared" si="1844"/>
        <v>0.673181818181818</v>
      </c>
      <c r="TO1473" s="1">
        <f t="shared" si="1844"/>
        <v>0</v>
      </c>
      <c r="TP1473" s="1">
        <f t="shared" si="1844"/>
        <v>0</v>
      </c>
      <c r="TQ1473" s="1">
        <f t="shared" si="1844"/>
        <v>0.6274217585693</v>
      </c>
    </row>
    <row r="1474" spans="9:537">
      <c r="I1474" s="1">
        <f t="shared" si="1781"/>
        <v>0.733519553072626</v>
      </c>
      <c r="L1474" s="1">
        <f t="shared" si="1782"/>
        <v>0.742117117117117</v>
      </c>
      <c r="O1474" s="1">
        <f t="shared" si="1783"/>
        <v>0.708810888252149</v>
      </c>
      <c r="R1474" s="1">
        <f t="shared" si="1784"/>
        <v>0.68321707016824</v>
      </c>
      <c r="U1474" s="1">
        <f t="shared" si="1785"/>
        <v>0.600456621004566</v>
      </c>
      <c r="FY1474" s="1">
        <f t="shared" si="1786"/>
        <v>0.738122827346466</v>
      </c>
      <c r="GB1474" s="1">
        <f t="shared" si="1787"/>
        <v>0.745550043770061</v>
      </c>
      <c r="GE1474" s="1">
        <f t="shared" si="1788"/>
        <v>0.712152070604209</v>
      </c>
      <c r="GH1474" s="1">
        <f t="shared" si="1789"/>
        <v>0.682300884955752</v>
      </c>
      <c r="GK1474" s="1">
        <f t="shared" si="1790"/>
        <v>0.603686635944701</v>
      </c>
      <c r="MO1474" s="1">
        <f t="shared" ref="MO1474:NA1474" si="1845">MO561</f>
        <v>0.745646437994723</v>
      </c>
      <c r="MP1474" s="1">
        <f t="shared" si="1845"/>
        <v>0</v>
      </c>
      <c r="MQ1474" s="1">
        <f t="shared" si="1845"/>
        <v>0</v>
      </c>
      <c r="MR1474" s="1">
        <f t="shared" si="1845"/>
        <v>0.746670148863933</v>
      </c>
      <c r="MS1474" s="1">
        <f t="shared" si="1845"/>
        <v>0</v>
      </c>
      <c r="MT1474" s="1">
        <f t="shared" si="1845"/>
        <v>0</v>
      </c>
      <c r="MU1474" s="1">
        <f t="shared" si="1845"/>
        <v>0.715981735159817</v>
      </c>
      <c r="MV1474" s="1">
        <f t="shared" si="1845"/>
        <v>0</v>
      </c>
      <c r="MW1474" s="1">
        <f t="shared" si="1845"/>
        <v>0</v>
      </c>
      <c r="MX1474" s="1">
        <f t="shared" si="1845"/>
        <v>0.677175843694494</v>
      </c>
      <c r="MY1474" s="1">
        <f t="shared" si="1845"/>
        <v>0</v>
      </c>
      <c r="MZ1474" s="1">
        <f t="shared" si="1845"/>
        <v>0</v>
      </c>
      <c r="NA1474" s="1">
        <f t="shared" si="1845"/>
        <v>0.630563798219585</v>
      </c>
      <c r="TE1474" s="1">
        <f t="shared" ref="TE1474:TQ1474" si="1846">TE561</f>
        <v>0.744259699129058</v>
      </c>
      <c r="TF1474" s="1">
        <f t="shared" si="1846"/>
        <v>0</v>
      </c>
      <c r="TG1474" s="1">
        <f t="shared" si="1846"/>
        <v>0</v>
      </c>
      <c r="TH1474" s="1">
        <f t="shared" si="1846"/>
        <v>0.746595460614152</v>
      </c>
      <c r="TI1474" s="1">
        <f t="shared" si="1846"/>
        <v>0</v>
      </c>
      <c r="TJ1474" s="1">
        <f t="shared" si="1846"/>
        <v>0</v>
      </c>
      <c r="TK1474" s="1">
        <f t="shared" si="1846"/>
        <v>0.71948608137045</v>
      </c>
      <c r="TL1474" s="1">
        <f t="shared" si="1846"/>
        <v>0</v>
      </c>
      <c r="TM1474" s="1">
        <f t="shared" si="1846"/>
        <v>0</v>
      </c>
      <c r="TN1474" s="1">
        <f t="shared" si="1846"/>
        <v>0.676512625059552</v>
      </c>
      <c r="TO1474" s="1">
        <f t="shared" si="1846"/>
        <v>0</v>
      </c>
      <c r="TP1474" s="1">
        <f t="shared" si="1846"/>
        <v>0</v>
      </c>
      <c r="TQ1474" s="1">
        <f t="shared" si="1846"/>
        <v>0.620740740740741</v>
      </c>
    </row>
    <row r="1475" spans="9:537">
      <c r="I1475" s="1">
        <f t="shared" si="1781"/>
        <v>0.738008415147265</v>
      </c>
      <c r="L1475" s="1">
        <f t="shared" si="1782"/>
        <v>0.744126804415511</v>
      </c>
      <c r="O1475" s="1">
        <f t="shared" si="1783"/>
        <v>0.70960027331739</v>
      </c>
      <c r="R1475" s="1">
        <f t="shared" si="1784"/>
        <v>0.702690378476972</v>
      </c>
      <c r="U1475" s="1">
        <f t="shared" si="1785"/>
        <v>0.582278481012658</v>
      </c>
      <c r="FY1475" s="1">
        <f t="shared" si="1786"/>
        <v>0.737513873473918</v>
      </c>
      <c r="GB1475" s="1">
        <f t="shared" si="1787"/>
        <v>0.743799323562571</v>
      </c>
      <c r="GE1475" s="1">
        <f t="shared" si="1788"/>
        <v>0.713235294117647</v>
      </c>
      <c r="GH1475" s="1">
        <f t="shared" si="1789"/>
        <v>0.709976798143852</v>
      </c>
      <c r="GK1475" s="1">
        <f t="shared" si="1790"/>
        <v>0.591133004926108</v>
      </c>
      <c r="MO1475" s="1">
        <f t="shared" ref="MO1475:NA1475" si="1847">MO562</f>
        <v>0.746089676746611</v>
      </c>
      <c r="MP1475" s="1">
        <f t="shared" si="1847"/>
        <v>0</v>
      </c>
      <c r="MQ1475" s="1">
        <f t="shared" si="1847"/>
        <v>0</v>
      </c>
      <c r="MR1475" s="1">
        <f t="shared" si="1847"/>
        <v>0.747301921558305</v>
      </c>
      <c r="MS1475" s="1">
        <f t="shared" si="1847"/>
        <v>0</v>
      </c>
      <c r="MT1475" s="1">
        <f t="shared" si="1847"/>
        <v>0</v>
      </c>
      <c r="MU1475" s="1">
        <f t="shared" si="1847"/>
        <v>0.714150646076269</v>
      </c>
      <c r="MV1475" s="1">
        <f t="shared" si="1847"/>
        <v>0</v>
      </c>
      <c r="MW1475" s="1">
        <f t="shared" si="1847"/>
        <v>0</v>
      </c>
      <c r="MX1475" s="1">
        <f t="shared" si="1847"/>
        <v>0.69656283566058</v>
      </c>
      <c r="MY1475" s="1">
        <f t="shared" si="1847"/>
        <v>0</v>
      </c>
      <c r="MZ1475" s="1">
        <f t="shared" si="1847"/>
        <v>0</v>
      </c>
      <c r="NA1475" s="1">
        <f t="shared" si="1847"/>
        <v>0.637271214642263</v>
      </c>
      <c r="TE1475" s="1">
        <f t="shared" ref="TE1475:TQ1475" si="1848">TE562</f>
        <v>0.745837669094693</v>
      </c>
      <c r="TF1475" s="1">
        <f t="shared" si="1848"/>
        <v>0</v>
      </c>
      <c r="TG1475" s="1">
        <f t="shared" si="1848"/>
        <v>0</v>
      </c>
      <c r="TH1475" s="1">
        <f t="shared" si="1848"/>
        <v>0.74604041507373</v>
      </c>
      <c r="TI1475" s="1">
        <f t="shared" si="1848"/>
        <v>0</v>
      </c>
      <c r="TJ1475" s="1">
        <f t="shared" si="1848"/>
        <v>0</v>
      </c>
      <c r="TK1475" s="1">
        <f t="shared" si="1848"/>
        <v>0.716186252771619</v>
      </c>
      <c r="TL1475" s="1">
        <f t="shared" si="1848"/>
        <v>0</v>
      </c>
      <c r="TM1475" s="1">
        <f t="shared" si="1848"/>
        <v>0</v>
      </c>
      <c r="TN1475" s="1">
        <f t="shared" si="1848"/>
        <v>0.699376063528077</v>
      </c>
      <c r="TO1475" s="1">
        <f t="shared" si="1848"/>
        <v>0</v>
      </c>
      <c r="TP1475" s="1">
        <f t="shared" si="1848"/>
        <v>0</v>
      </c>
      <c r="TQ1475" s="1">
        <f t="shared" si="1848"/>
        <v>0.567901234567901</v>
      </c>
    </row>
    <row r="1476" spans="9:537">
      <c r="I1476" s="1">
        <f t="shared" si="1781"/>
        <v>0.740183792815372</v>
      </c>
      <c r="L1476" s="1">
        <f t="shared" si="1782"/>
        <v>0.747332959011791</v>
      </c>
      <c r="O1476" s="1">
        <f t="shared" si="1783"/>
        <v>0.707846410684474</v>
      </c>
      <c r="R1476" s="1">
        <f t="shared" si="1784"/>
        <v>0.704431247144815</v>
      </c>
      <c r="U1476" s="1">
        <f t="shared" si="1785"/>
        <v>0.585164835164835</v>
      </c>
      <c r="FY1476" s="1">
        <f t="shared" si="1786"/>
        <v>0.739672858331023</v>
      </c>
      <c r="GB1476" s="1">
        <f t="shared" si="1787"/>
        <v>0.745859508852084</v>
      </c>
      <c r="GE1476" s="1">
        <f t="shared" si="1788"/>
        <v>0.709785522788204</v>
      </c>
      <c r="GH1476" s="1">
        <f t="shared" si="1789"/>
        <v>0.705937353903693</v>
      </c>
      <c r="GK1476" s="1">
        <f t="shared" si="1790"/>
        <v>0.580976863753213</v>
      </c>
      <c r="MO1476" s="1">
        <f t="shared" ref="MO1476:NA1476" si="1849">MO563</f>
        <v>0.74698479286838</v>
      </c>
      <c r="MP1476" s="1">
        <f t="shared" si="1849"/>
        <v>0</v>
      </c>
      <c r="MQ1476" s="1">
        <f t="shared" si="1849"/>
        <v>0</v>
      </c>
      <c r="MR1476" s="1">
        <f t="shared" si="1849"/>
        <v>0.747726056714821</v>
      </c>
      <c r="MS1476" s="1">
        <f t="shared" si="1849"/>
        <v>0</v>
      </c>
      <c r="MT1476" s="1">
        <f t="shared" si="1849"/>
        <v>0</v>
      </c>
      <c r="MU1476" s="1">
        <f t="shared" si="1849"/>
        <v>0.715288860517076</v>
      </c>
      <c r="MV1476" s="1">
        <f t="shared" si="1849"/>
        <v>0</v>
      </c>
      <c r="MW1476" s="1">
        <f t="shared" si="1849"/>
        <v>0</v>
      </c>
      <c r="MX1476" s="1">
        <f t="shared" si="1849"/>
        <v>0.695581896551724</v>
      </c>
      <c r="MY1476" s="1">
        <f t="shared" si="1849"/>
        <v>0</v>
      </c>
      <c r="MZ1476" s="1">
        <f t="shared" si="1849"/>
        <v>0</v>
      </c>
      <c r="NA1476" s="1">
        <f t="shared" si="1849"/>
        <v>0.641071428571429</v>
      </c>
      <c r="TE1476" s="1">
        <f t="shared" ref="TE1476:TQ1476" si="1850">TE563</f>
        <v>0.745236230749152</v>
      </c>
      <c r="TF1476" s="1">
        <f t="shared" si="1850"/>
        <v>0</v>
      </c>
      <c r="TG1476" s="1">
        <f t="shared" si="1850"/>
        <v>0</v>
      </c>
      <c r="TH1476" s="1">
        <f t="shared" si="1850"/>
        <v>0.746800222593211</v>
      </c>
      <c r="TI1476" s="1">
        <f t="shared" si="1850"/>
        <v>0</v>
      </c>
      <c r="TJ1476" s="1">
        <f t="shared" si="1850"/>
        <v>0</v>
      </c>
      <c r="TK1476" s="1">
        <f t="shared" si="1850"/>
        <v>0.716981132075472</v>
      </c>
      <c r="TL1476" s="1">
        <f t="shared" si="1850"/>
        <v>0</v>
      </c>
      <c r="TM1476" s="1">
        <f t="shared" si="1850"/>
        <v>0</v>
      </c>
      <c r="TN1476" s="1">
        <f t="shared" si="1850"/>
        <v>0.693281938325991</v>
      </c>
      <c r="TO1476" s="1">
        <f t="shared" si="1850"/>
        <v>0</v>
      </c>
      <c r="TP1476" s="1">
        <f t="shared" si="1850"/>
        <v>0</v>
      </c>
      <c r="TQ1476" s="1">
        <f t="shared" si="1850"/>
        <v>0.627240143369176</v>
      </c>
    </row>
    <row r="1477" spans="9:537">
      <c r="I1477" s="1">
        <f t="shared" si="1781"/>
        <v>0.738589211618257</v>
      </c>
      <c r="L1477" s="1">
        <f t="shared" si="1782"/>
        <v>0.739691444600281</v>
      </c>
      <c r="O1477" s="1">
        <f t="shared" si="1783"/>
        <v>0.708333333333333</v>
      </c>
      <c r="R1477" s="1">
        <f t="shared" si="1784"/>
        <v>0.705199628597957</v>
      </c>
      <c r="U1477" s="1">
        <f t="shared" si="1785"/>
        <v>0.597368421052632</v>
      </c>
      <c r="FY1477" s="1">
        <f t="shared" si="1786"/>
        <v>0.738491403216861</v>
      </c>
      <c r="GB1477" s="1">
        <f t="shared" si="1787"/>
        <v>0.743251005169443</v>
      </c>
      <c r="GE1477" s="1">
        <f t="shared" si="1788"/>
        <v>0.709874448591788</v>
      </c>
      <c r="GH1477" s="1">
        <f t="shared" si="1789"/>
        <v>0.706481481481481</v>
      </c>
      <c r="GK1477" s="1">
        <f t="shared" si="1790"/>
        <v>0.582278481012658</v>
      </c>
      <c r="MO1477" s="1">
        <f t="shared" ref="MO1477:NA1477" si="1851">MO564</f>
        <v>0.745378807602187</v>
      </c>
      <c r="MP1477" s="1">
        <f t="shared" si="1851"/>
        <v>0</v>
      </c>
      <c r="MQ1477" s="1">
        <f t="shared" si="1851"/>
        <v>0</v>
      </c>
      <c r="MR1477" s="1">
        <f t="shared" si="1851"/>
        <v>0.74701036407122</v>
      </c>
      <c r="MS1477" s="1">
        <f t="shared" si="1851"/>
        <v>0</v>
      </c>
      <c r="MT1477" s="1">
        <f t="shared" si="1851"/>
        <v>0</v>
      </c>
      <c r="MU1477" s="1">
        <f t="shared" si="1851"/>
        <v>0.71687898089172</v>
      </c>
      <c r="MV1477" s="1">
        <f t="shared" si="1851"/>
        <v>0</v>
      </c>
      <c r="MW1477" s="1">
        <f t="shared" si="1851"/>
        <v>0</v>
      </c>
      <c r="MX1477" s="1">
        <f t="shared" si="1851"/>
        <v>0.690889370932755</v>
      </c>
      <c r="MY1477" s="1">
        <f t="shared" si="1851"/>
        <v>0</v>
      </c>
      <c r="MZ1477" s="1">
        <f t="shared" si="1851"/>
        <v>0</v>
      </c>
      <c r="NA1477" s="1">
        <f t="shared" si="1851"/>
        <v>0.635253054101222</v>
      </c>
      <c r="TE1477" s="1">
        <f t="shared" ref="TE1477:TQ1477" si="1852">TE564</f>
        <v>0.745559038662487</v>
      </c>
      <c r="TF1477" s="1">
        <f t="shared" si="1852"/>
        <v>0</v>
      </c>
      <c r="TG1477" s="1">
        <f t="shared" si="1852"/>
        <v>0</v>
      </c>
      <c r="TH1477" s="1">
        <f t="shared" si="1852"/>
        <v>0.745609220636663</v>
      </c>
      <c r="TI1477" s="1">
        <f t="shared" si="1852"/>
        <v>0</v>
      </c>
      <c r="TJ1477" s="1">
        <f t="shared" si="1852"/>
        <v>0</v>
      </c>
      <c r="TK1477" s="1">
        <f t="shared" si="1852"/>
        <v>0.715321563682219</v>
      </c>
      <c r="TL1477" s="1">
        <f t="shared" si="1852"/>
        <v>0</v>
      </c>
      <c r="TM1477" s="1">
        <f t="shared" si="1852"/>
        <v>0</v>
      </c>
      <c r="TN1477" s="1">
        <f t="shared" si="1852"/>
        <v>0.696367763904654</v>
      </c>
      <c r="TO1477" s="1">
        <f t="shared" si="1852"/>
        <v>0</v>
      </c>
      <c r="TP1477" s="1">
        <f t="shared" si="1852"/>
        <v>0</v>
      </c>
      <c r="TQ1477" s="1">
        <f t="shared" si="1852"/>
        <v>0.57380073800738</v>
      </c>
    </row>
    <row r="1478" spans="9:537">
      <c r="I1478" s="1">
        <f t="shared" si="1781"/>
        <v>0.74005376344086</v>
      </c>
      <c r="L1478" s="1">
        <f t="shared" si="1782"/>
        <v>0.747343251859724</v>
      </c>
      <c r="O1478" s="1">
        <f t="shared" si="1783"/>
        <v>0.723688394276629</v>
      </c>
      <c r="R1478" s="1">
        <f t="shared" si="1784"/>
        <v>0.665744327614831</v>
      </c>
      <c r="U1478" s="1">
        <f t="shared" si="1785"/>
        <v>0.526315789473684</v>
      </c>
      <c r="FY1478" s="1">
        <f t="shared" si="1786"/>
        <v>0.741566920565832</v>
      </c>
      <c r="GB1478" s="1">
        <f t="shared" si="1787"/>
        <v>0.74888246121483</v>
      </c>
      <c r="GE1478" s="1">
        <f t="shared" si="1788"/>
        <v>0.728383458646617</v>
      </c>
      <c r="GH1478" s="1">
        <f t="shared" si="1789"/>
        <v>0.669491525423729</v>
      </c>
      <c r="GK1478" s="1">
        <f t="shared" si="1790"/>
        <v>0.529230769230769</v>
      </c>
      <c r="MO1478" s="1">
        <f t="shared" ref="MO1478:NA1478" si="1853">MO565</f>
        <v>0.744362807195338</v>
      </c>
      <c r="MP1478" s="1">
        <f t="shared" si="1853"/>
        <v>0</v>
      </c>
      <c r="MQ1478" s="1">
        <f t="shared" si="1853"/>
        <v>0</v>
      </c>
      <c r="MR1478" s="1">
        <f t="shared" si="1853"/>
        <v>0.74937343358396</v>
      </c>
      <c r="MS1478" s="1">
        <f t="shared" si="1853"/>
        <v>0</v>
      </c>
      <c r="MT1478" s="1">
        <f t="shared" si="1853"/>
        <v>0</v>
      </c>
      <c r="MU1478" s="1">
        <f t="shared" si="1853"/>
        <v>0.722983257229833</v>
      </c>
      <c r="MV1478" s="1">
        <f t="shared" si="1853"/>
        <v>0</v>
      </c>
      <c r="MW1478" s="1">
        <f t="shared" si="1853"/>
        <v>0</v>
      </c>
      <c r="MX1478" s="1">
        <f t="shared" si="1853"/>
        <v>0.688453159041394</v>
      </c>
      <c r="MY1478" s="1">
        <f t="shared" si="1853"/>
        <v>0</v>
      </c>
      <c r="MZ1478" s="1">
        <f t="shared" si="1853"/>
        <v>0</v>
      </c>
      <c r="NA1478" s="1">
        <f t="shared" si="1853"/>
        <v>0.543237250554324</v>
      </c>
      <c r="TE1478" s="1">
        <f t="shared" ref="TE1478:TQ1478" si="1854">TE565</f>
        <v>0.744935064935065</v>
      </c>
      <c r="TF1478" s="1">
        <f t="shared" si="1854"/>
        <v>0</v>
      </c>
      <c r="TG1478" s="1">
        <f t="shared" si="1854"/>
        <v>0</v>
      </c>
      <c r="TH1478" s="1">
        <f t="shared" si="1854"/>
        <v>0.748763342879458</v>
      </c>
      <c r="TI1478" s="1">
        <f t="shared" si="1854"/>
        <v>0</v>
      </c>
      <c r="TJ1478" s="1">
        <f t="shared" si="1854"/>
        <v>0</v>
      </c>
      <c r="TK1478" s="1">
        <f t="shared" si="1854"/>
        <v>0.724044538068011</v>
      </c>
      <c r="TL1478" s="1">
        <f t="shared" si="1854"/>
        <v>0</v>
      </c>
      <c r="TM1478" s="1">
        <f t="shared" si="1854"/>
        <v>0</v>
      </c>
      <c r="TN1478" s="1">
        <f t="shared" si="1854"/>
        <v>0.691207627118644</v>
      </c>
      <c r="TO1478" s="1">
        <f t="shared" si="1854"/>
        <v>0</v>
      </c>
      <c r="TP1478" s="1">
        <f t="shared" si="1854"/>
        <v>0</v>
      </c>
      <c r="TQ1478" s="1">
        <f t="shared" si="1854"/>
        <v>0.541573033707865</v>
      </c>
    </row>
    <row r="1479" spans="9:537">
      <c r="I1479" s="1">
        <f t="shared" si="1781"/>
        <v>0.742533185840708</v>
      </c>
      <c r="L1479" s="1">
        <f t="shared" si="1782"/>
        <v>0.748612212529738</v>
      </c>
      <c r="O1479" s="1">
        <f t="shared" si="1783"/>
        <v>0.728887503895295</v>
      </c>
      <c r="R1479" s="1">
        <f t="shared" si="1784"/>
        <v>0.664237668161435</v>
      </c>
      <c r="U1479" s="1">
        <f t="shared" si="1785"/>
        <v>0.526813880126183</v>
      </c>
      <c r="FY1479" s="1">
        <f t="shared" si="1786"/>
        <v>0.742872807017544</v>
      </c>
      <c r="GB1479" s="1">
        <f t="shared" si="1787"/>
        <v>0.746832101372756</v>
      </c>
      <c r="GE1479" s="1">
        <f t="shared" si="1788"/>
        <v>0.725556930693069</v>
      </c>
      <c r="GH1479" s="1">
        <f t="shared" si="1789"/>
        <v>0.667774086378738</v>
      </c>
      <c r="GK1479" s="1">
        <f t="shared" si="1790"/>
        <v>0.525477707006369</v>
      </c>
      <c r="MO1479" s="1">
        <f t="shared" ref="MO1479:NA1479" si="1855">MO566</f>
        <v>0.746088740702744</v>
      </c>
      <c r="MP1479" s="1">
        <f t="shared" si="1855"/>
        <v>0</v>
      </c>
      <c r="MQ1479" s="1">
        <f t="shared" si="1855"/>
        <v>0</v>
      </c>
      <c r="MR1479" s="1">
        <f t="shared" si="1855"/>
        <v>0.747756729810568</v>
      </c>
      <c r="MS1479" s="1">
        <f t="shared" si="1855"/>
        <v>0</v>
      </c>
      <c r="MT1479" s="1">
        <f t="shared" si="1855"/>
        <v>0</v>
      </c>
      <c r="MU1479" s="1">
        <f t="shared" si="1855"/>
        <v>0.724953902888752</v>
      </c>
      <c r="MV1479" s="1">
        <f t="shared" si="1855"/>
        <v>0</v>
      </c>
      <c r="MW1479" s="1">
        <f t="shared" si="1855"/>
        <v>0</v>
      </c>
      <c r="MX1479" s="1">
        <f t="shared" si="1855"/>
        <v>0.696937697993664</v>
      </c>
      <c r="MY1479" s="1">
        <f t="shared" si="1855"/>
        <v>0</v>
      </c>
      <c r="MZ1479" s="1">
        <f t="shared" si="1855"/>
        <v>0</v>
      </c>
      <c r="NA1479" s="1">
        <f t="shared" si="1855"/>
        <v>0.542372881355932</v>
      </c>
      <c r="TE1479" s="1">
        <f t="shared" ref="TE1479:TQ1479" si="1856">TE566</f>
        <v>0.745798319327731</v>
      </c>
      <c r="TF1479" s="1">
        <f t="shared" si="1856"/>
        <v>0</v>
      </c>
      <c r="TG1479" s="1">
        <f t="shared" si="1856"/>
        <v>0</v>
      </c>
      <c r="TH1479" s="1">
        <f t="shared" si="1856"/>
        <v>0.747459349593496</v>
      </c>
      <c r="TI1479" s="1">
        <f t="shared" si="1856"/>
        <v>0</v>
      </c>
      <c r="TJ1479" s="1">
        <f t="shared" si="1856"/>
        <v>0</v>
      </c>
      <c r="TK1479" s="1">
        <f t="shared" si="1856"/>
        <v>0.725098395398123</v>
      </c>
      <c r="TL1479" s="1">
        <f t="shared" si="1856"/>
        <v>0</v>
      </c>
      <c r="TM1479" s="1">
        <f t="shared" si="1856"/>
        <v>0</v>
      </c>
      <c r="TN1479" s="1">
        <f t="shared" si="1856"/>
        <v>0.690385659967409</v>
      </c>
      <c r="TO1479" s="1">
        <f t="shared" si="1856"/>
        <v>0</v>
      </c>
      <c r="TP1479" s="1">
        <f t="shared" si="1856"/>
        <v>0</v>
      </c>
      <c r="TQ1479" s="1">
        <f t="shared" si="1856"/>
        <v>0.546099290780142</v>
      </c>
    </row>
    <row r="1480" spans="9:537">
      <c r="I1480" s="1">
        <f t="shared" si="1781"/>
        <v>0.743283582089552</v>
      </c>
      <c r="L1480" s="1">
        <f t="shared" si="1782"/>
        <v>0.743867053547877</v>
      </c>
      <c r="O1480" s="1">
        <f t="shared" si="1783"/>
        <v>0.723136495643756</v>
      </c>
      <c r="R1480" s="1">
        <f t="shared" si="1784"/>
        <v>0.668231611893584</v>
      </c>
      <c r="U1480" s="1">
        <f t="shared" si="1785"/>
        <v>0.530744336569579</v>
      </c>
      <c r="FY1480" s="1">
        <f t="shared" si="1786"/>
        <v>0.742378467453996</v>
      </c>
      <c r="GB1480" s="1">
        <f t="shared" si="1787"/>
        <v>0.746006808064939</v>
      </c>
      <c r="GE1480" s="1">
        <f t="shared" si="1788"/>
        <v>0.724213150514179</v>
      </c>
      <c r="GH1480" s="1">
        <f t="shared" si="1789"/>
        <v>0.667962243198223</v>
      </c>
      <c r="GK1480" s="1">
        <f t="shared" si="1790"/>
        <v>0.523510971786834</v>
      </c>
      <c r="MO1480" s="1">
        <f t="shared" ref="MO1480:NA1480" si="1857">MO567</f>
        <v>0.744495647721454</v>
      </c>
      <c r="MP1480" s="1">
        <f t="shared" si="1857"/>
        <v>0</v>
      </c>
      <c r="MQ1480" s="1">
        <f t="shared" si="1857"/>
        <v>0</v>
      </c>
      <c r="MR1480" s="1">
        <f t="shared" si="1857"/>
        <v>0.746071339486156</v>
      </c>
      <c r="MS1480" s="1">
        <f t="shared" si="1857"/>
        <v>0</v>
      </c>
      <c r="MT1480" s="1">
        <f t="shared" si="1857"/>
        <v>0</v>
      </c>
      <c r="MU1480" s="1">
        <f t="shared" si="1857"/>
        <v>0.721733858745074</v>
      </c>
      <c r="MV1480" s="1">
        <f t="shared" si="1857"/>
        <v>0</v>
      </c>
      <c r="MW1480" s="1">
        <f t="shared" si="1857"/>
        <v>0</v>
      </c>
      <c r="MX1480" s="1">
        <f t="shared" si="1857"/>
        <v>0.691547749725576</v>
      </c>
      <c r="MY1480" s="1">
        <f t="shared" si="1857"/>
        <v>0</v>
      </c>
      <c r="MZ1480" s="1">
        <f t="shared" si="1857"/>
        <v>0</v>
      </c>
      <c r="NA1480" s="1">
        <f t="shared" si="1857"/>
        <v>0.548837209302326</v>
      </c>
      <c r="TE1480" s="1">
        <f t="shared" ref="TE1480:TQ1480" si="1858">TE567</f>
        <v>0.743395239340832</v>
      </c>
      <c r="TF1480" s="1">
        <f t="shared" si="1858"/>
        <v>0</v>
      </c>
      <c r="TG1480" s="1">
        <f t="shared" si="1858"/>
        <v>0</v>
      </c>
      <c r="TH1480" s="1">
        <f t="shared" si="1858"/>
        <v>0.745203376822717</v>
      </c>
      <c r="TI1480" s="1">
        <f t="shared" si="1858"/>
        <v>0</v>
      </c>
      <c r="TJ1480" s="1">
        <f t="shared" si="1858"/>
        <v>0</v>
      </c>
      <c r="TK1480" s="1">
        <f t="shared" si="1858"/>
        <v>0.722968845448992</v>
      </c>
      <c r="TL1480" s="1">
        <f t="shared" si="1858"/>
        <v>0</v>
      </c>
      <c r="TM1480" s="1">
        <f t="shared" si="1858"/>
        <v>0</v>
      </c>
      <c r="TN1480" s="1">
        <f t="shared" si="1858"/>
        <v>0.694812362030905</v>
      </c>
      <c r="TO1480" s="1">
        <f t="shared" si="1858"/>
        <v>0</v>
      </c>
      <c r="TP1480" s="1">
        <f t="shared" si="1858"/>
        <v>0</v>
      </c>
      <c r="TQ1480" s="1">
        <f t="shared" si="1858"/>
        <v>0.543981481481482</v>
      </c>
    </row>
    <row r="1481" spans="9:537">
      <c r="I1481" s="1">
        <f t="shared" ref="I1481:I1513" si="1859">MO1448</f>
        <v>0.745394902851375</v>
      </c>
      <c r="L1481" s="1">
        <f t="shared" ref="L1481:L1513" si="1860">MR1448</f>
        <v>0.747572815533981</v>
      </c>
      <c r="O1481" s="1">
        <f t="shared" ref="O1481:O1513" si="1861">MU1448</f>
        <v>0.728034771809997</v>
      </c>
      <c r="R1481" s="1">
        <f t="shared" ref="R1481:R1513" si="1862">MX1448</f>
        <v>0.676470588235294</v>
      </c>
      <c r="U1481" s="1">
        <f t="shared" ref="U1481:U1513" si="1863">NA1448</f>
        <v>0.647382920110193</v>
      </c>
      <c r="FY1481" s="1">
        <f t="shared" ref="FY1481:FY1513" si="1864">TE1448</f>
        <v>0.746015684290412</v>
      </c>
      <c r="GB1481" s="1">
        <f t="shared" ref="GB1481:GB1513" si="1865">TH1448</f>
        <v>0.747914032869785</v>
      </c>
      <c r="GE1481" s="1">
        <f t="shared" ref="GE1481:GE1513" si="1866">TK1448</f>
        <v>0.728808446455505</v>
      </c>
      <c r="GH1481" s="1">
        <f t="shared" ref="GH1481:GH1513" si="1867">TN1448</f>
        <v>0.673577415086017</v>
      </c>
      <c r="GK1481" s="1">
        <f t="shared" ref="GK1481:GK1513" si="1868">TQ1448</f>
        <v>0.648335745296671</v>
      </c>
      <c r="MO1481" s="1">
        <f t="shared" ref="MO1481:NA1481" si="1869">MO568</f>
        <v>0</v>
      </c>
      <c r="MP1481" s="1">
        <f t="shared" si="1869"/>
        <v>0</v>
      </c>
      <c r="MQ1481" s="1">
        <f t="shared" si="1869"/>
        <v>0</v>
      </c>
      <c r="MR1481" s="1">
        <f t="shared" si="1869"/>
        <v>0</v>
      </c>
      <c r="MS1481" s="1">
        <f t="shared" si="1869"/>
        <v>0</v>
      </c>
      <c r="MT1481" s="1">
        <f t="shared" si="1869"/>
        <v>0</v>
      </c>
      <c r="MU1481" s="1">
        <f t="shared" si="1869"/>
        <v>0</v>
      </c>
      <c r="MV1481" s="1">
        <f t="shared" si="1869"/>
        <v>0</v>
      </c>
      <c r="MW1481" s="1">
        <f t="shared" si="1869"/>
        <v>0</v>
      </c>
      <c r="MX1481" s="1">
        <f t="shared" si="1869"/>
        <v>0</v>
      </c>
      <c r="MY1481" s="1">
        <f t="shared" si="1869"/>
        <v>0</v>
      </c>
      <c r="MZ1481" s="1">
        <f t="shared" si="1869"/>
        <v>0</v>
      </c>
      <c r="NA1481" s="1">
        <f t="shared" si="1869"/>
        <v>0</v>
      </c>
      <c r="TE1481" s="1">
        <f t="shared" ref="TE1481:TQ1481" si="1870">TE568</f>
        <v>0</v>
      </c>
      <c r="TF1481" s="1">
        <f t="shared" si="1870"/>
        <v>0</v>
      </c>
      <c r="TG1481" s="1">
        <f t="shared" si="1870"/>
        <v>0</v>
      </c>
      <c r="TH1481" s="1">
        <f t="shared" si="1870"/>
        <v>0</v>
      </c>
      <c r="TI1481" s="1">
        <f t="shared" si="1870"/>
        <v>0</v>
      </c>
      <c r="TJ1481" s="1">
        <f t="shared" si="1870"/>
        <v>0</v>
      </c>
      <c r="TK1481" s="1">
        <f t="shared" si="1870"/>
        <v>0</v>
      </c>
      <c r="TL1481" s="1">
        <f t="shared" si="1870"/>
        <v>0</v>
      </c>
      <c r="TM1481" s="1">
        <f t="shared" si="1870"/>
        <v>0</v>
      </c>
      <c r="TN1481" s="1">
        <f t="shared" si="1870"/>
        <v>0</v>
      </c>
      <c r="TO1481" s="1">
        <f t="shared" si="1870"/>
        <v>0</v>
      </c>
      <c r="TP1481" s="1">
        <f t="shared" si="1870"/>
        <v>0</v>
      </c>
      <c r="TQ1481" s="1">
        <f t="shared" si="1870"/>
        <v>0</v>
      </c>
    </row>
    <row r="1482" spans="9:537">
      <c r="I1482" s="1">
        <f t="shared" si="1859"/>
        <v>0.745039682539682</v>
      </c>
      <c r="L1482" s="1">
        <f t="shared" si="1860"/>
        <v>0.747088607594937</v>
      </c>
      <c r="O1482" s="1">
        <f t="shared" si="1861"/>
        <v>0.730192719486081</v>
      </c>
      <c r="R1482" s="1">
        <f t="shared" si="1862"/>
        <v>0.673528200905722</v>
      </c>
      <c r="U1482" s="1">
        <f t="shared" si="1863"/>
        <v>0.652114597544338</v>
      </c>
      <c r="FY1482" s="1">
        <f t="shared" si="1864"/>
        <v>0.744168734491315</v>
      </c>
      <c r="GB1482" s="1">
        <f t="shared" si="1865"/>
        <v>0.746696584392919</v>
      </c>
      <c r="GE1482" s="1">
        <f t="shared" si="1866"/>
        <v>0.729607250755287</v>
      </c>
      <c r="GH1482" s="1">
        <f t="shared" si="1867"/>
        <v>0.676346801346801</v>
      </c>
      <c r="GK1482" s="1">
        <f t="shared" si="1868"/>
        <v>0.646219686162625</v>
      </c>
      <c r="MO1482" s="1">
        <f t="shared" ref="MO1482:NA1482" si="1871">MO569</f>
        <v>0</v>
      </c>
      <c r="MP1482" s="1">
        <f t="shared" si="1871"/>
        <v>0</v>
      </c>
      <c r="MQ1482" s="1">
        <f t="shared" si="1871"/>
        <v>0</v>
      </c>
      <c r="MR1482" s="1">
        <f t="shared" si="1871"/>
        <v>0</v>
      </c>
      <c r="MS1482" s="1">
        <f t="shared" si="1871"/>
        <v>0</v>
      </c>
      <c r="MT1482" s="1">
        <f t="shared" si="1871"/>
        <v>0</v>
      </c>
      <c r="MU1482" s="1">
        <f t="shared" si="1871"/>
        <v>0</v>
      </c>
      <c r="MV1482" s="1">
        <f t="shared" si="1871"/>
        <v>0</v>
      </c>
      <c r="MW1482" s="1">
        <f t="shared" si="1871"/>
        <v>0</v>
      </c>
      <c r="MX1482" s="1">
        <f t="shared" si="1871"/>
        <v>0</v>
      </c>
      <c r="MY1482" s="1">
        <f t="shared" si="1871"/>
        <v>0</v>
      </c>
      <c r="MZ1482" s="1">
        <f t="shared" si="1871"/>
        <v>0</v>
      </c>
      <c r="NA1482" s="1">
        <f t="shared" si="1871"/>
        <v>0</v>
      </c>
      <c r="TE1482" s="1">
        <f t="shared" ref="TE1482:TQ1482" si="1872">TE569</f>
        <v>0</v>
      </c>
      <c r="TF1482" s="1">
        <f t="shared" si="1872"/>
        <v>0</v>
      </c>
      <c r="TG1482" s="1">
        <f t="shared" si="1872"/>
        <v>0</v>
      </c>
      <c r="TH1482" s="1">
        <f t="shared" si="1872"/>
        <v>0</v>
      </c>
      <c r="TI1482" s="1">
        <f t="shared" si="1872"/>
        <v>0</v>
      </c>
      <c r="TJ1482" s="1">
        <f t="shared" si="1872"/>
        <v>0</v>
      </c>
      <c r="TK1482" s="1">
        <f t="shared" si="1872"/>
        <v>0</v>
      </c>
      <c r="TL1482" s="1">
        <f t="shared" si="1872"/>
        <v>0</v>
      </c>
      <c r="TM1482" s="1">
        <f t="shared" si="1872"/>
        <v>0</v>
      </c>
      <c r="TN1482" s="1">
        <f t="shared" si="1872"/>
        <v>0</v>
      </c>
      <c r="TO1482" s="1">
        <f t="shared" si="1872"/>
        <v>0</v>
      </c>
      <c r="TP1482" s="1">
        <f t="shared" si="1872"/>
        <v>0</v>
      </c>
      <c r="TQ1482" s="1">
        <f t="shared" si="1872"/>
        <v>0</v>
      </c>
    </row>
    <row r="1483" spans="9:537">
      <c r="I1483" s="1">
        <f t="shared" si="1859"/>
        <v>0.746436609152288</v>
      </c>
      <c r="L1483" s="1">
        <f t="shared" si="1860"/>
        <v>0.746981891348089</v>
      </c>
      <c r="O1483" s="1">
        <f t="shared" si="1861"/>
        <v>0.727056019070322</v>
      </c>
      <c r="R1483" s="1">
        <f t="shared" si="1862"/>
        <v>0.671736375158428</v>
      </c>
      <c r="U1483" s="1">
        <f t="shared" si="1863"/>
        <v>0.645861601085482</v>
      </c>
      <c r="FY1483" s="1">
        <f t="shared" si="1864"/>
        <v>0.74704551169223</v>
      </c>
      <c r="GB1483" s="1">
        <f t="shared" si="1865"/>
        <v>0.746095717884131</v>
      </c>
      <c r="GE1483" s="1">
        <f t="shared" si="1866"/>
        <v>0.727970525023027</v>
      </c>
      <c r="GH1483" s="1">
        <f t="shared" si="1867"/>
        <v>0.672719220549158</v>
      </c>
      <c r="GK1483" s="1">
        <f t="shared" si="1868"/>
        <v>0.64822695035461</v>
      </c>
      <c r="MO1483" s="1">
        <f t="shared" ref="MO1483:NA1483" si="1873">MO570</f>
        <v>0</v>
      </c>
      <c r="MP1483" s="1">
        <f t="shared" si="1873"/>
        <v>0</v>
      </c>
      <c r="MQ1483" s="1">
        <f t="shared" si="1873"/>
        <v>0</v>
      </c>
      <c r="MR1483" s="1">
        <f t="shared" si="1873"/>
        <v>0</v>
      </c>
      <c r="MS1483" s="1">
        <f t="shared" si="1873"/>
        <v>0</v>
      </c>
      <c r="MT1483" s="1">
        <f t="shared" si="1873"/>
        <v>0</v>
      </c>
      <c r="MU1483" s="1">
        <f t="shared" si="1873"/>
        <v>0</v>
      </c>
      <c r="MV1483" s="1">
        <f t="shared" si="1873"/>
        <v>0</v>
      </c>
      <c r="MW1483" s="1">
        <f t="shared" si="1873"/>
        <v>0</v>
      </c>
      <c r="MX1483" s="1">
        <f t="shared" si="1873"/>
        <v>0</v>
      </c>
      <c r="MY1483" s="1">
        <f t="shared" si="1873"/>
        <v>0</v>
      </c>
      <c r="MZ1483" s="1">
        <f t="shared" si="1873"/>
        <v>0</v>
      </c>
      <c r="NA1483" s="1">
        <f t="shared" si="1873"/>
        <v>0</v>
      </c>
      <c r="TE1483" s="1">
        <f t="shared" ref="TE1483:TQ1483" si="1874">TE570</f>
        <v>0</v>
      </c>
      <c r="TF1483" s="1">
        <f t="shared" si="1874"/>
        <v>0</v>
      </c>
      <c r="TG1483" s="1">
        <f t="shared" si="1874"/>
        <v>0</v>
      </c>
      <c r="TH1483" s="1">
        <f t="shared" si="1874"/>
        <v>0</v>
      </c>
      <c r="TI1483" s="1">
        <f t="shared" si="1874"/>
        <v>0</v>
      </c>
      <c r="TJ1483" s="1">
        <f t="shared" si="1874"/>
        <v>0</v>
      </c>
      <c r="TK1483" s="1">
        <f t="shared" si="1874"/>
        <v>0</v>
      </c>
      <c r="TL1483" s="1">
        <f t="shared" si="1874"/>
        <v>0</v>
      </c>
      <c r="TM1483" s="1">
        <f t="shared" si="1874"/>
        <v>0</v>
      </c>
      <c r="TN1483" s="1">
        <f t="shared" si="1874"/>
        <v>0</v>
      </c>
      <c r="TO1483" s="1">
        <f t="shared" si="1874"/>
        <v>0</v>
      </c>
      <c r="TP1483" s="1">
        <f t="shared" si="1874"/>
        <v>0</v>
      </c>
      <c r="TQ1483" s="1">
        <f t="shared" si="1874"/>
        <v>0</v>
      </c>
    </row>
    <row r="1484" spans="9:537">
      <c r="I1484" s="1">
        <f t="shared" si="1859"/>
        <v>0.746531219028741</v>
      </c>
      <c r="L1484" s="1">
        <f t="shared" si="1860"/>
        <v>0.747715736040609</v>
      </c>
      <c r="O1484" s="1">
        <f t="shared" si="1861"/>
        <v>0.727441285537701</v>
      </c>
      <c r="R1484" s="1">
        <f t="shared" si="1862"/>
        <v>0.670393374741201</v>
      </c>
      <c r="U1484" s="1">
        <f t="shared" si="1863"/>
        <v>0.640816326530612</v>
      </c>
      <c r="FY1484" s="1">
        <f t="shared" si="1864"/>
        <v>0.745814307458143</v>
      </c>
      <c r="GB1484" s="1">
        <f t="shared" si="1865"/>
        <v>0.74719800747198</v>
      </c>
      <c r="GE1484" s="1">
        <f t="shared" si="1866"/>
        <v>0.72858431018936</v>
      </c>
      <c r="GH1484" s="1">
        <f t="shared" si="1867"/>
        <v>0.672391017173051</v>
      </c>
      <c r="GK1484" s="1">
        <f t="shared" si="1868"/>
        <v>0.640401146131805</v>
      </c>
      <c r="MO1484" s="1">
        <f t="shared" ref="MO1484:NA1484" si="1875">MO571</f>
        <v>0.745623731514449</v>
      </c>
      <c r="MP1484" s="1">
        <f t="shared" si="1875"/>
        <v>0.000726032305090046</v>
      </c>
      <c r="MQ1484" s="1" t="str">
        <f t="shared" si="1875"/>
        <v>a</v>
      </c>
      <c r="MR1484" s="1">
        <f t="shared" si="1875"/>
        <v>0.747214438159002</v>
      </c>
      <c r="MS1484" s="1">
        <f t="shared" si="1875"/>
        <v>0.000314917205798244</v>
      </c>
      <c r="MT1484" s="1" t="str">
        <f t="shared" si="1875"/>
        <v>b</v>
      </c>
      <c r="MU1484" s="1">
        <f t="shared" si="1875"/>
        <v>0.7284278367888</v>
      </c>
      <c r="MV1484" s="1">
        <f t="shared" si="1875"/>
        <v>0.00160486679594528</v>
      </c>
      <c r="MW1484" s="1" t="str">
        <f t="shared" si="1875"/>
        <v>a</v>
      </c>
      <c r="MX1484" s="1">
        <f t="shared" si="1875"/>
        <v>0.673911721433148</v>
      </c>
      <c r="MY1484" s="1">
        <f t="shared" si="1875"/>
        <v>0.00239029482711012</v>
      </c>
      <c r="MZ1484" s="1" t="str">
        <f t="shared" si="1875"/>
        <v>d</v>
      </c>
      <c r="NA1484" s="1">
        <f t="shared" si="1875"/>
        <v>0.648453039580004</v>
      </c>
      <c r="TE1484" s="1">
        <f t="shared" ref="TE1484:TQ1484" si="1876">TE571</f>
        <v>0.745743310157986</v>
      </c>
      <c r="TF1484" s="1">
        <f t="shared" si="1876"/>
        <v>0.00145760163176978</v>
      </c>
      <c r="TG1484" s="1" t="str">
        <f t="shared" si="1876"/>
        <v>ab</v>
      </c>
      <c r="TH1484" s="1">
        <f t="shared" si="1876"/>
        <v>0.746902111715612</v>
      </c>
      <c r="TI1484" s="1">
        <f t="shared" si="1876"/>
        <v>0.000926416999543619</v>
      </c>
      <c r="TJ1484" s="1" t="str">
        <f t="shared" si="1876"/>
        <v>c</v>
      </c>
      <c r="TK1484" s="1">
        <f t="shared" si="1876"/>
        <v>0.728795407411273</v>
      </c>
      <c r="TL1484" s="1">
        <f t="shared" si="1876"/>
        <v>0.000818440769491677</v>
      </c>
      <c r="TM1484" s="1" t="str">
        <f t="shared" si="1876"/>
        <v>a</v>
      </c>
      <c r="TN1484" s="1">
        <f t="shared" si="1876"/>
        <v>0.674214478993992</v>
      </c>
      <c r="TO1484" s="1">
        <f t="shared" si="1876"/>
        <v>0.00189584372456984</v>
      </c>
      <c r="TP1484" s="1" t="str">
        <f t="shared" si="1876"/>
        <v>cd</v>
      </c>
      <c r="TQ1484" s="1">
        <f t="shared" si="1876"/>
        <v>0.647594127271302</v>
      </c>
    </row>
    <row r="1485" spans="9:537">
      <c r="I1485" s="1">
        <f t="shared" si="1859"/>
        <v>0.744918699186992</v>
      </c>
      <c r="L1485" s="1">
        <f t="shared" si="1860"/>
        <v>0.748548346377177</v>
      </c>
      <c r="O1485" s="1">
        <f t="shared" si="1861"/>
        <v>0.728808446455505</v>
      </c>
      <c r="R1485" s="1">
        <f t="shared" si="1862"/>
        <v>0.673744385463454</v>
      </c>
      <c r="U1485" s="1">
        <f t="shared" si="1863"/>
        <v>0.639275766016713</v>
      </c>
      <c r="FY1485" s="1">
        <f t="shared" si="1864"/>
        <v>0.744408142749435</v>
      </c>
      <c r="GB1485" s="1">
        <f t="shared" si="1865"/>
        <v>0.748441785091</v>
      </c>
      <c r="GE1485" s="1">
        <f t="shared" si="1866"/>
        <v>0.726660544842363</v>
      </c>
      <c r="GH1485" s="1">
        <f t="shared" si="1867"/>
        <v>0.67652027027027</v>
      </c>
      <c r="GK1485" s="1">
        <f t="shared" si="1868"/>
        <v>0.641399416909621</v>
      </c>
      <c r="MO1485" s="1">
        <f t="shared" ref="MO1485:NA1485" si="1877">MO572</f>
        <v>0.745625709813663</v>
      </c>
      <c r="MP1485" s="1">
        <f t="shared" si="1877"/>
        <v>0.000824382391374585</v>
      </c>
      <c r="MQ1485" s="1" t="str">
        <f t="shared" si="1877"/>
        <v>a</v>
      </c>
      <c r="MR1485" s="1">
        <f t="shared" si="1877"/>
        <v>0.747727440470499</v>
      </c>
      <c r="MS1485" s="1">
        <f t="shared" si="1877"/>
        <v>0.000815116719045466</v>
      </c>
      <c r="MT1485" s="1" t="str">
        <f t="shared" si="1877"/>
        <v>b</v>
      </c>
      <c r="MU1485" s="1">
        <f t="shared" si="1877"/>
        <v>0.727486180041263</v>
      </c>
      <c r="MV1485" s="1">
        <f t="shared" si="1877"/>
        <v>0.00130040051231914</v>
      </c>
      <c r="MW1485" s="1" t="str">
        <f t="shared" si="1877"/>
        <v>ab</v>
      </c>
      <c r="MX1485" s="1">
        <f t="shared" si="1877"/>
        <v>0.672651874534068</v>
      </c>
      <c r="MY1485" s="1">
        <f t="shared" si="1877"/>
        <v>0.00195626320761915</v>
      </c>
      <c r="MZ1485" s="1" t="str">
        <f t="shared" si="1877"/>
        <v>d</v>
      </c>
      <c r="NA1485" s="1">
        <f t="shared" si="1877"/>
        <v>0.639032580754947</v>
      </c>
      <c r="TE1485" s="1">
        <f t="shared" ref="TE1485:TQ1485" si="1878">TE572</f>
        <v>0.745475991323236</v>
      </c>
      <c r="TF1485" s="1">
        <f t="shared" si="1878"/>
        <v>0.00094524493204319</v>
      </c>
      <c r="TG1485" s="1" t="str">
        <f t="shared" si="1878"/>
        <v>ab</v>
      </c>
      <c r="TH1485" s="1">
        <f t="shared" si="1878"/>
        <v>0.74754056130369</v>
      </c>
      <c r="TI1485" s="1">
        <f t="shared" si="1878"/>
        <v>0.000787927522594517</v>
      </c>
      <c r="TJ1485" s="1" t="str">
        <f t="shared" si="1878"/>
        <v>c</v>
      </c>
      <c r="TK1485" s="1">
        <f t="shared" si="1878"/>
        <v>0.727699578770087</v>
      </c>
      <c r="TL1485" s="1">
        <f t="shared" si="1878"/>
        <v>0.000971120603046944</v>
      </c>
      <c r="TM1485" s="1" t="str">
        <f t="shared" si="1878"/>
        <v>ab</v>
      </c>
      <c r="TN1485" s="1">
        <f t="shared" si="1878"/>
        <v>0.672771310740721</v>
      </c>
      <c r="TO1485" s="1">
        <f t="shared" si="1878"/>
        <v>0.0035740195239067</v>
      </c>
      <c r="TP1485" s="1" t="str">
        <f t="shared" si="1878"/>
        <v>cd</v>
      </c>
      <c r="TQ1485" s="1">
        <f t="shared" si="1878"/>
        <v>0.64081619160782</v>
      </c>
    </row>
    <row r="1486" spans="9:537">
      <c r="I1486" s="1">
        <f t="shared" si="1859"/>
        <v>0.745427211225257</v>
      </c>
      <c r="L1486" s="1">
        <f t="shared" si="1860"/>
        <v>0.746918238993711</v>
      </c>
      <c r="O1486" s="1">
        <f t="shared" si="1861"/>
        <v>0.726208808130582</v>
      </c>
      <c r="R1486" s="1">
        <f t="shared" si="1862"/>
        <v>0.673817863397548</v>
      </c>
      <c r="U1486" s="1">
        <f t="shared" si="1863"/>
        <v>0.637005649717514</v>
      </c>
      <c r="FY1486" s="1">
        <f t="shared" si="1864"/>
        <v>0.74620552376213</v>
      </c>
      <c r="GB1486" s="1">
        <f t="shared" si="1865"/>
        <v>0.746981891348089</v>
      </c>
      <c r="GE1486" s="1">
        <f t="shared" si="1866"/>
        <v>0.727853881278539</v>
      </c>
      <c r="GH1486" s="1">
        <f t="shared" si="1867"/>
        <v>0.669402644778842</v>
      </c>
      <c r="GK1486" s="1">
        <f t="shared" si="1868"/>
        <v>0.640648011782032</v>
      </c>
      <c r="MO1486" s="1">
        <f t="shared" ref="MO1486:NA1486" si="1879">MO573</f>
        <v>0.745624720664056</v>
      </c>
      <c r="MP1486" s="1">
        <f t="shared" si="1879"/>
        <v>0</v>
      </c>
      <c r="MQ1486" s="1">
        <f t="shared" si="1879"/>
        <v>0</v>
      </c>
      <c r="MR1486" s="1">
        <f t="shared" si="1879"/>
        <v>0.747470939314751</v>
      </c>
      <c r="MS1486" s="1">
        <f t="shared" si="1879"/>
        <v>0</v>
      </c>
      <c r="MT1486" s="1">
        <f t="shared" si="1879"/>
        <v>0</v>
      </c>
      <c r="MU1486" s="1">
        <f t="shared" si="1879"/>
        <v>0.727957008415031</v>
      </c>
      <c r="MV1486" s="1">
        <f t="shared" si="1879"/>
        <v>0</v>
      </c>
      <c r="MW1486" s="1">
        <f t="shared" si="1879"/>
        <v>0</v>
      </c>
      <c r="MX1486" s="1">
        <f t="shared" si="1879"/>
        <v>0.673281797983608</v>
      </c>
      <c r="MY1486" s="1">
        <f t="shared" si="1879"/>
        <v>0</v>
      </c>
      <c r="MZ1486" s="1">
        <f t="shared" si="1879"/>
        <v>0</v>
      </c>
      <c r="NA1486" s="1">
        <f t="shared" si="1879"/>
        <v>0.643742810167475</v>
      </c>
      <c r="TE1486" s="1">
        <f t="shared" ref="TE1486:TQ1486" si="1880">TE573</f>
        <v>0.745609650740611</v>
      </c>
      <c r="TF1486" s="1">
        <f t="shared" si="1880"/>
        <v>0</v>
      </c>
      <c r="TG1486" s="1">
        <f t="shared" si="1880"/>
        <v>0</v>
      </c>
      <c r="TH1486" s="1">
        <f t="shared" si="1880"/>
        <v>0.747221336509651</v>
      </c>
      <c r="TI1486" s="1">
        <f t="shared" si="1880"/>
        <v>0</v>
      </c>
      <c r="TJ1486" s="1">
        <f t="shared" si="1880"/>
        <v>0</v>
      </c>
      <c r="TK1486" s="1">
        <f t="shared" si="1880"/>
        <v>0.72824749309068</v>
      </c>
      <c r="TL1486" s="1">
        <f t="shared" si="1880"/>
        <v>0</v>
      </c>
      <c r="TM1486" s="1">
        <f t="shared" si="1880"/>
        <v>0</v>
      </c>
      <c r="TN1486" s="1">
        <f t="shared" si="1880"/>
        <v>0.673492894867357</v>
      </c>
      <c r="TO1486" s="1">
        <f t="shared" si="1880"/>
        <v>0</v>
      </c>
      <c r="TP1486" s="1">
        <f t="shared" si="1880"/>
        <v>0</v>
      </c>
      <c r="TQ1486" s="1">
        <f t="shared" si="1880"/>
        <v>0.644205159439561</v>
      </c>
    </row>
    <row r="1487" spans="9:537">
      <c r="I1487" s="1">
        <f t="shared" si="1859"/>
        <v>0.741550190597205</v>
      </c>
      <c r="L1487" s="1">
        <f t="shared" si="1860"/>
        <v>0.746345029239766</v>
      </c>
      <c r="O1487" s="1">
        <f t="shared" si="1861"/>
        <v>0.721306471306471</v>
      </c>
      <c r="R1487" s="1">
        <f t="shared" si="1862"/>
        <v>0.672813036020583</v>
      </c>
      <c r="U1487" s="1">
        <f t="shared" si="1863"/>
        <v>0.644846796657382</v>
      </c>
      <c r="FY1487" s="1">
        <f t="shared" si="1864"/>
        <v>0.742105263157895</v>
      </c>
      <c r="GB1487" s="1">
        <f t="shared" si="1865"/>
        <v>0.746171227717801</v>
      </c>
      <c r="GE1487" s="1">
        <f t="shared" si="1866"/>
        <v>0.720620842572062</v>
      </c>
      <c r="GH1487" s="1">
        <f t="shared" si="1867"/>
        <v>0.667852378835038</v>
      </c>
      <c r="GK1487" s="1">
        <f t="shared" si="1868"/>
        <v>0.643795620437956</v>
      </c>
      <c r="MO1487" s="1">
        <f t="shared" ref="MO1487:NA1487" si="1881">MO574</f>
        <v>0.740676329394053</v>
      </c>
      <c r="MP1487" s="1">
        <f t="shared" si="1881"/>
        <v>0.00117441382973885</v>
      </c>
      <c r="MQ1487" s="1" t="str">
        <f t="shared" si="1881"/>
        <v>d</v>
      </c>
      <c r="MR1487" s="1">
        <f t="shared" si="1881"/>
        <v>0.744419322270859</v>
      </c>
      <c r="MS1487" s="1">
        <f t="shared" si="1881"/>
        <v>0.00168212729447844</v>
      </c>
      <c r="MT1487" s="1" t="str">
        <f t="shared" si="1881"/>
        <v>c</v>
      </c>
      <c r="MU1487" s="1">
        <f t="shared" si="1881"/>
        <v>0.725262375291403</v>
      </c>
      <c r="MV1487" s="1">
        <f t="shared" si="1881"/>
        <v>0.00365202317865242</v>
      </c>
      <c r="MW1487" s="1" t="str">
        <f t="shared" si="1881"/>
        <v>ab</v>
      </c>
      <c r="MX1487" s="1">
        <f t="shared" si="1881"/>
        <v>0.670771609933112</v>
      </c>
      <c r="MY1487" s="1">
        <f t="shared" si="1881"/>
        <v>0.00177376866726089</v>
      </c>
      <c r="MZ1487" s="1" t="str">
        <f t="shared" si="1881"/>
        <v>d</v>
      </c>
      <c r="NA1487" s="1">
        <f t="shared" si="1881"/>
        <v>0.642956348663507</v>
      </c>
      <c r="TE1487" s="1">
        <f t="shared" ref="TE1487:TQ1487" si="1882">TE574</f>
        <v>0.74138529777866</v>
      </c>
      <c r="TF1487" s="1">
        <f t="shared" si="1882"/>
        <v>0.00123154968507728</v>
      </c>
      <c r="TG1487" s="1" t="str">
        <f t="shared" si="1882"/>
        <v>d</v>
      </c>
      <c r="TH1487" s="1">
        <f t="shared" si="1882"/>
        <v>0.744841774801862</v>
      </c>
      <c r="TI1487" s="1">
        <f t="shared" si="1882"/>
        <v>0.00132241570732364</v>
      </c>
      <c r="TJ1487" s="1" t="str">
        <f t="shared" si="1882"/>
        <v>d</v>
      </c>
      <c r="TK1487" s="1">
        <f t="shared" si="1882"/>
        <v>0.720037407912592</v>
      </c>
      <c r="TL1487" s="1">
        <f t="shared" si="1882"/>
        <v>0.00250959292301372</v>
      </c>
      <c r="TM1487" s="1" t="str">
        <f t="shared" si="1882"/>
        <v>cde</v>
      </c>
      <c r="TN1487" s="1">
        <f t="shared" si="1882"/>
        <v>0.668937439803825</v>
      </c>
      <c r="TO1487" s="1">
        <f t="shared" si="1882"/>
        <v>0.00188888824661062</v>
      </c>
      <c r="TP1487" s="1" t="str">
        <f t="shared" si="1882"/>
        <v>d</v>
      </c>
      <c r="TQ1487" s="1">
        <f t="shared" si="1882"/>
        <v>0.645996479438662</v>
      </c>
    </row>
    <row r="1488" spans="9:537">
      <c r="I1488" s="1">
        <f t="shared" si="1859"/>
        <v>0.741137464932415</v>
      </c>
      <c r="L1488" s="1">
        <f t="shared" si="1860"/>
        <v>0.743236714975845</v>
      </c>
      <c r="O1488" s="1">
        <f t="shared" si="1861"/>
        <v>0.725975261655566</v>
      </c>
      <c r="R1488" s="1">
        <f t="shared" si="1862"/>
        <v>0.669607056936648</v>
      </c>
      <c r="U1488" s="1">
        <f t="shared" si="1863"/>
        <v>0.640226628895184</v>
      </c>
      <c r="FY1488" s="1">
        <f t="shared" si="1864"/>
        <v>0.742087365942977</v>
      </c>
      <c r="GB1488" s="1">
        <f t="shared" si="1865"/>
        <v>0.743526510480888</v>
      </c>
      <c r="GE1488" s="1">
        <f t="shared" si="1866"/>
        <v>0.722203893104586</v>
      </c>
      <c r="GH1488" s="1">
        <f t="shared" si="1867"/>
        <v>0.671118530884808</v>
      </c>
      <c r="GK1488" s="1">
        <f t="shared" si="1868"/>
        <v>0.650584795321637</v>
      </c>
      <c r="MO1488" s="1">
        <f t="shared" ref="MO1488:NA1488" si="1883">MO575</f>
        <v>0.743508184678853</v>
      </c>
      <c r="MP1488" s="1">
        <f t="shared" si="1883"/>
        <v>0.000478206220006116</v>
      </c>
      <c r="MQ1488" s="1" t="str">
        <f t="shared" si="1883"/>
        <v>bc</v>
      </c>
      <c r="MR1488" s="1">
        <f t="shared" si="1883"/>
        <v>0.750432817480155</v>
      </c>
      <c r="MS1488" s="1">
        <f t="shared" si="1883"/>
        <v>0.000536974743514146</v>
      </c>
      <c r="MT1488" s="1" t="str">
        <f t="shared" si="1883"/>
        <v>a</v>
      </c>
      <c r="MU1488" s="1">
        <f t="shared" si="1883"/>
        <v>0.723807295995764</v>
      </c>
      <c r="MV1488" s="1">
        <f t="shared" si="1883"/>
        <v>0.00168568748534777</v>
      </c>
      <c r="MW1488" s="1" t="str">
        <f t="shared" si="1883"/>
        <v>b</v>
      </c>
      <c r="MX1488" s="1">
        <f t="shared" si="1883"/>
        <v>0.677304588970157</v>
      </c>
      <c r="MY1488" s="1">
        <f t="shared" si="1883"/>
        <v>0.000363069732651948</v>
      </c>
      <c r="MZ1488" s="1" t="str">
        <f t="shared" si="1883"/>
        <v>d</v>
      </c>
      <c r="NA1488" s="1">
        <f t="shared" si="1883"/>
        <v>0.652621912664358</v>
      </c>
      <c r="TE1488" s="1">
        <f t="shared" ref="TE1488:TQ1488" si="1884">TE575</f>
        <v>0.746719743137294</v>
      </c>
      <c r="TF1488" s="1">
        <f t="shared" si="1884"/>
        <v>0.000544561184120249</v>
      </c>
      <c r="TG1488" s="1" t="str">
        <f t="shared" si="1884"/>
        <v>a</v>
      </c>
      <c r="TH1488" s="1">
        <f t="shared" si="1884"/>
        <v>0.749869130298506</v>
      </c>
      <c r="TI1488" s="1">
        <f t="shared" si="1884"/>
        <v>0.000754204725304807</v>
      </c>
      <c r="TJ1488" s="1" t="str">
        <f t="shared" si="1884"/>
        <v>b</v>
      </c>
      <c r="TK1488" s="1">
        <f t="shared" si="1884"/>
        <v>0.724081535939046</v>
      </c>
      <c r="TL1488" s="1">
        <f t="shared" si="1884"/>
        <v>0.00237319691629188</v>
      </c>
      <c r="TM1488" s="1" t="str">
        <f t="shared" si="1884"/>
        <v>bc</v>
      </c>
      <c r="TN1488" s="1">
        <f t="shared" si="1884"/>
        <v>0.676526240801464</v>
      </c>
      <c r="TO1488" s="1">
        <f t="shared" si="1884"/>
        <v>0.00221351860900067</v>
      </c>
      <c r="TP1488" s="1" t="str">
        <f t="shared" si="1884"/>
        <v>c</v>
      </c>
      <c r="TQ1488" s="1">
        <f t="shared" si="1884"/>
        <v>0.646988462476907</v>
      </c>
    </row>
    <row r="1489" spans="9:537">
      <c r="I1489" s="1">
        <f t="shared" si="1859"/>
        <v>0.73934133265254</v>
      </c>
      <c r="L1489" s="1">
        <f t="shared" si="1860"/>
        <v>0.743676222596965</v>
      </c>
      <c r="O1489" s="1">
        <f t="shared" si="1861"/>
        <v>0.728505392912173</v>
      </c>
      <c r="R1489" s="1">
        <f t="shared" si="1862"/>
        <v>0.669894736842105</v>
      </c>
      <c r="U1489" s="1">
        <f t="shared" si="1863"/>
        <v>0.643795620437956</v>
      </c>
      <c r="FY1489" s="1">
        <f t="shared" si="1864"/>
        <v>0.739963264235109</v>
      </c>
      <c r="GB1489" s="1">
        <f t="shared" si="1865"/>
        <v>0.744827586206897</v>
      </c>
      <c r="GE1489" s="1">
        <f t="shared" si="1866"/>
        <v>0.717287488061127</v>
      </c>
      <c r="GH1489" s="1">
        <f t="shared" si="1867"/>
        <v>0.66784140969163</v>
      </c>
      <c r="GK1489" s="1">
        <f t="shared" si="1868"/>
        <v>0.643609022556391</v>
      </c>
      <c r="MO1489" s="1">
        <f t="shared" ref="MO1489:NA1489" si="1885">MO576</f>
        <v>0.738859143521831</v>
      </c>
      <c r="MP1489" s="1">
        <f t="shared" si="1885"/>
        <v>0.00215202037832961</v>
      </c>
      <c r="MQ1489" s="1" t="str">
        <f t="shared" si="1885"/>
        <v>d</v>
      </c>
      <c r="MR1489" s="1">
        <f t="shared" si="1885"/>
        <v>0.751982323979102</v>
      </c>
      <c r="MS1489" s="1">
        <f t="shared" si="1885"/>
        <v>0.00154298288005636</v>
      </c>
      <c r="MT1489" s="1" t="str">
        <f t="shared" si="1885"/>
        <v>a</v>
      </c>
      <c r="MU1489" s="1">
        <f t="shared" si="1885"/>
        <v>0.704950649521952</v>
      </c>
      <c r="MV1489" s="1">
        <f t="shared" si="1885"/>
        <v>0.003889785645386</v>
      </c>
      <c r="MW1489" s="1" t="str">
        <f t="shared" si="1885"/>
        <v>d</v>
      </c>
      <c r="MX1489" s="1">
        <f t="shared" si="1885"/>
        <v>0.570544790100478</v>
      </c>
      <c r="MY1489" s="1">
        <f t="shared" si="1885"/>
        <v>0.00535997326092225</v>
      </c>
      <c r="MZ1489" s="1" t="str">
        <f t="shared" si="1885"/>
        <v>e</v>
      </c>
      <c r="NA1489" s="1">
        <f t="shared" si="1885"/>
        <v>0.560484442398179</v>
      </c>
      <c r="TE1489" s="1">
        <f t="shared" ref="TE1489:TQ1489" si="1886">TE576</f>
        <v>0.738438773799002</v>
      </c>
      <c r="TF1489" s="1">
        <f t="shared" si="1886"/>
        <v>0.0020951846481718</v>
      </c>
      <c r="TG1489" s="1" t="str">
        <f t="shared" si="1886"/>
        <v>e</v>
      </c>
      <c r="TH1489" s="1">
        <f t="shared" si="1886"/>
        <v>0.753536400228403</v>
      </c>
      <c r="TI1489" s="1">
        <f t="shared" si="1886"/>
        <v>0.000830054044409327</v>
      </c>
      <c r="TJ1489" s="1" t="str">
        <f t="shared" si="1886"/>
        <v>a</v>
      </c>
      <c r="TK1489" s="1">
        <f t="shared" si="1886"/>
        <v>0.704496695175456</v>
      </c>
      <c r="TL1489" s="1">
        <f t="shared" si="1886"/>
        <v>0.00434985103308057</v>
      </c>
      <c r="TM1489" s="1" t="str">
        <f t="shared" si="1886"/>
        <v>f</v>
      </c>
      <c r="TN1489" s="1">
        <f t="shared" si="1886"/>
        <v>0.572286776139782</v>
      </c>
      <c r="TO1489" s="1">
        <f t="shared" si="1886"/>
        <v>0.00403960288559217</v>
      </c>
      <c r="TP1489" s="1" t="str">
        <f t="shared" si="1886"/>
        <v>e</v>
      </c>
      <c r="TQ1489" s="1">
        <f t="shared" si="1886"/>
        <v>0.56749209686397</v>
      </c>
    </row>
    <row r="1490" spans="9:537">
      <c r="I1490" s="1">
        <f t="shared" si="1859"/>
        <v>0.744058500914077</v>
      </c>
      <c r="L1490" s="1">
        <f t="shared" si="1860"/>
        <v>0.750187734668335</v>
      </c>
      <c r="O1490" s="1">
        <f t="shared" si="1861"/>
        <v>0.725310660562459</v>
      </c>
      <c r="R1490" s="1">
        <f t="shared" si="1862"/>
        <v>0.677144379328716</v>
      </c>
      <c r="U1490" s="1">
        <f t="shared" si="1863"/>
        <v>0.661946902654867</v>
      </c>
      <c r="FY1490" s="1">
        <f t="shared" si="1864"/>
        <v>0.746417950797513</v>
      </c>
      <c r="GB1490" s="1">
        <f t="shared" si="1865"/>
        <v>0.74967641729226</v>
      </c>
      <c r="GE1490" s="1">
        <f t="shared" si="1866"/>
        <v>0.721367521367521</v>
      </c>
      <c r="GH1490" s="1">
        <f t="shared" si="1867"/>
        <v>0.678212290502793</v>
      </c>
      <c r="GK1490" s="1">
        <f t="shared" si="1868"/>
        <v>0.643129770992366</v>
      </c>
      <c r="MO1490" s="1">
        <f t="shared" ref="MO1490:NA1490" si="1887">MO577</f>
        <v>0.741014552531579</v>
      </c>
      <c r="MP1490" s="1">
        <f t="shared" si="1887"/>
        <v>0</v>
      </c>
      <c r="MQ1490" s="1">
        <f t="shared" si="1887"/>
        <v>0</v>
      </c>
      <c r="MR1490" s="1">
        <f t="shared" si="1887"/>
        <v>0.748944821243372</v>
      </c>
      <c r="MS1490" s="1">
        <f t="shared" si="1887"/>
        <v>0</v>
      </c>
      <c r="MT1490" s="1">
        <f t="shared" si="1887"/>
        <v>0</v>
      </c>
      <c r="MU1490" s="1">
        <f t="shared" si="1887"/>
        <v>0.71800677360304</v>
      </c>
      <c r="MV1490" s="1">
        <f t="shared" si="1887"/>
        <v>0</v>
      </c>
      <c r="MW1490" s="1">
        <f t="shared" si="1887"/>
        <v>0</v>
      </c>
      <c r="MX1490" s="1">
        <f t="shared" si="1887"/>
        <v>0.639540329667916</v>
      </c>
      <c r="MY1490" s="1">
        <f t="shared" si="1887"/>
        <v>0</v>
      </c>
      <c r="MZ1490" s="1">
        <f t="shared" si="1887"/>
        <v>0</v>
      </c>
      <c r="NA1490" s="1">
        <f t="shared" si="1887"/>
        <v>0.618687567908682</v>
      </c>
      <c r="TE1490" s="1">
        <f t="shared" ref="TE1490:TQ1490" si="1888">TE577</f>
        <v>0.742181271571652</v>
      </c>
      <c r="TF1490" s="1">
        <f t="shared" si="1888"/>
        <v>0</v>
      </c>
      <c r="TG1490" s="1">
        <f t="shared" si="1888"/>
        <v>0</v>
      </c>
      <c r="TH1490" s="1">
        <f t="shared" si="1888"/>
        <v>0.749415768442924</v>
      </c>
      <c r="TI1490" s="1">
        <f t="shared" si="1888"/>
        <v>0</v>
      </c>
      <c r="TJ1490" s="1">
        <f t="shared" si="1888"/>
        <v>0</v>
      </c>
      <c r="TK1490" s="1">
        <f t="shared" si="1888"/>
        <v>0.716205213009031</v>
      </c>
      <c r="TL1490" s="1">
        <f t="shared" si="1888"/>
        <v>0</v>
      </c>
      <c r="TM1490" s="1">
        <f t="shared" si="1888"/>
        <v>0</v>
      </c>
      <c r="TN1490" s="1">
        <f t="shared" si="1888"/>
        <v>0.639250152248357</v>
      </c>
      <c r="TO1490" s="1">
        <f t="shared" si="1888"/>
        <v>0</v>
      </c>
      <c r="TP1490" s="1">
        <f t="shared" si="1888"/>
        <v>0</v>
      </c>
      <c r="TQ1490" s="1">
        <f t="shared" si="1888"/>
        <v>0.620159012926513</v>
      </c>
    </row>
    <row r="1491" spans="9:537">
      <c r="I1491" s="1">
        <f t="shared" si="1859"/>
        <v>0.743193717277487</v>
      </c>
      <c r="L1491" s="1">
        <f t="shared" si="1860"/>
        <v>0.750062111801242</v>
      </c>
      <c r="O1491" s="1">
        <f t="shared" si="1861"/>
        <v>0.724126344086021</v>
      </c>
      <c r="R1491" s="1">
        <f t="shared" si="1862"/>
        <v>0.677049180327869</v>
      </c>
      <c r="U1491" s="1">
        <f t="shared" si="1863"/>
        <v>0.643115942028985</v>
      </c>
      <c r="FY1491" s="1">
        <f t="shared" si="1864"/>
        <v>0.747348381833016</v>
      </c>
      <c r="GB1491" s="1">
        <f t="shared" si="1865"/>
        <v>0.749229979466119</v>
      </c>
      <c r="GE1491" s="1">
        <f t="shared" si="1866"/>
        <v>0.725766654917166</v>
      </c>
      <c r="GH1491" s="1">
        <f t="shared" si="1867"/>
        <v>0.674019607843137</v>
      </c>
      <c r="GK1491" s="1">
        <f t="shared" si="1868"/>
        <v>0.643835616438356</v>
      </c>
      <c r="MO1491" s="1">
        <f t="shared" ref="MO1491:NA1491" si="1889">MO578</f>
        <v>0.743164754778101</v>
      </c>
      <c r="MP1491" s="1">
        <f t="shared" si="1889"/>
        <v>0.000834478234251802</v>
      </c>
      <c r="MQ1491" s="1" t="str">
        <f t="shared" si="1889"/>
        <v>c</v>
      </c>
      <c r="MR1491" s="1">
        <f t="shared" si="1889"/>
        <v>0.748129677102387</v>
      </c>
      <c r="MS1491" s="1">
        <f t="shared" si="1889"/>
        <v>0.000491662911160804</v>
      </c>
      <c r="MT1491" s="1" t="str">
        <f t="shared" si="1889"/>
        <v>b</v>
      </c>
      <c r="MU1491" s="1">
        <f t="shared" si="1889"/>
        <v>0.718956809985646</v>
      </c>
      <c r="MV1491" s="1">
        <f t="shared" si="1889"/>
        <v>0.00298720594780703</v>
      </c>
      <c r="MW1491" s="1" t="str">
        <f t="shared" si="1889"/>
        <v>c</v>
      </c>
      <c r="MX1491" s="1">
        <f t="shared" si="1889"/>
        <v>0.675439015297807</v>
      </c>
      <c r="MY1491" s="1">
        <f t="shared" si="1889"/>
        <v>0.00502027255461169</v>
      </c>
      <c r="MZ1491" s="1" t="str">
        <f t="shared" si="1889"/>
        <v>d</v>
      </c>
      <c r="NA1491" s="1">
        <f t="shared" si="1889"/>
        <v>0.624360019249533</v>
      </c>
      <c r="TE1491" s="1">
        <f t="shared" ref="TE1491:TQ1491" si="1890">TE578</f>
        <v>0.744450540587536</v>
      </c>
      <c r="TF1491" s="1">
        <f t="shared" si="1890"/>
        <v>0.000761569438584012</v>
      </c>
      <c r="TG1491" s="1" t="str">
        <f t="shared" si="1890"/>
        <v>bc</v>
      </c>
      <c r="TH1491" s="1">
        <f t="shared" si="1890"/>
        <v>0.747485416607969</v>
      </c>
      <c r="TI1491" s="1">
        <f t="shared" si="1890"/>
        <v>0.00123283651145716</v>
      </c>
      <c r="TJ1491" s="1" t="str">
        <f t="shared" si="1890"/>
        <v>c</v>
      </c>
      <c r="TK1491" s="1">
        <f t="shared" si="1890"/>
        <v>0.720886486407371</v>
      </c>
      <c r="TL1491" s="1">
        <f t="shared" si="1890"/>
        <v>0.00146778253807459</v>
      </c>
      <c r="TM1491" s="1" t="str">
        <f t="shared" si="1890"/>
        <v>cd</v>
      </c>
      <c r="TN1491" s="1">
        <f t="shared" si="1890"/>
        <v>0.672016207463679</v>
      </c>
      <c r="TO1491" s="1">
        <f t="shared" si="1890"/>
        <v>0.0041957210211626</v>
      </c>
      <c r="TP1491" s="1" t="str">
        <f t="shared" si="1890"/>
        <v>cd</v>
      </c>
      <c r="TQ1491" s="1">
        <f t="shared" si="1890"/>
        <v>0.627432035377772</v>
      </c>
    </row>
    <row r="1492" spans="9:537">
      <c r="I1492" s="1">
        <f t="shared" si="1859"/>
        <v>0.743272335844995</v>
      </c>
      <c r="L1492" s="1">
        <f t="shared" si="1860"/>
        <v>0.751048605970886</v>
      </c>
      <c r="O1492" s="1">
        <f t="shared" si="1861"/>
        <v>0.72198488333881</v>
      </c>
      <c r="R1492" s="1">
        <f t="shared" si="1862"/>
        <v>0.677720207253886</v>
      </c>
      <c r="U1492" s="1">
        <f t="shared" si="1863"/>
        <v>0.652802893309222</v>
      </c>
      <c r="FY1492" s="1">
        <f t="shared" si="1864"/>
        <v>0.746392896781354</v>
      </c>
      <c r="GB1492" s="1">
        <f t="shared" si="1865"/>
        <v>0.75070099413714</v>
      </c>
      <c r="GE1492" s="1">
        <f t="shared" si="1866"/>
        <v>0.72511043153245</v>
      </c>
      <c r="GH1492" s="1">
        <f t="shared" si="1867"/>
        <v>0.67734682405846</v>
      </c>
      <c r="GK1492" s="1">
        <f t="shared" si="1868"/>
        <v>0.654</v>
      </c>
      <c r="MO1492" s="1">
        <f t="shared" ref="MO1492:NA1492" si="1891">MO579</f>
        <v>0.744964598724577</v>
      </c>
      <c r="MP1492" s="1">
        <f t="shared" si="1891"/>
        <v>0.00111827027493045</v>
      </c>
      <c r="MQ1492" s="1" t="str">
        <f t="shared" si="1891"/>
        <v>abc</v>
      </c>
      <c r="MR1492" s="1">
        <f t="shared" si="1891"/>
        <v>0.748377514221677</v>
      </c>
      <c r="MS1492" s="1">
        <f t="shared" si="1891"/>
        <v>0.000250097825629175</v>
      </c>
      <c r="MT1492" s="1" t="str">
        <f t="shared" si="1891"/>
        <v>b</v>
      </c>
      <c r="MU1492" s="1">
        <f t="shared" si="1891"/>
        <v>0.717825592448309</v>
      </c>
      <c r="MV1492" s="1">
        <f t="shared" si="1891"/>
        <v>0.00212699249620188</v>
      </c>
      <c r="MW1492" s="1" t="str">
        <f t="shared" si="1891"/>
        <v>c</v>
      </c>
      <c r="MX1492" s="1">
        <f t="shared" si="1891"/>
        <v>0.686693344599909</v>
      </c>
      <c r="MY1492" s="1">
        <f t="shared" si="1891"/>
        <v>0.00538522147417417</v>
      </c>
      <c r="MZ1492" s="1" t="str">
        <f t="shared" si="1891"/>
        <v>c</v>
      </c>
      <c r="NA1492" s="1">
        <f t="shared" si="1891"/>
        <v>0.641172865356928</v>
      </c>
      <c r="TE1492" s="1">
        <f t="shared" ref="TE1492:TQ1492" si="1892">TE579</f>
        <v>0.745028096358112</v>
      </c>
      <c r="TF1492" s="1">
        <f t="shared" si="1892"/>
        <v>0.000641094840788719</v>
      </c>
      <c r="TG1492" s="1" t="str">
        <f t="shared" si="1892"/>
        <v>abc</v>
      </c>
      <c r="TH1492" s="1">
        <f t="shared" si="1892"/>
        <v>0.747101480970155</v>
      </c>
      <c r="TI1492" s="1">
        <f t="shared" si="1892"/>
        <v>0.000775474440232377</v>
      </c>
      <c r="TJ1492" s="1" t="str">
        <f t="shared" si="1892"/>
        <v>c</v>
      </c>
      <c r="TK1492" s="1">
        <f t="shared" si="1892"/>
        <v>0.719079232981313</v>
      </c>
      <c r="TL1492" s="1">
        <f t="shared" si="1892"/>
        <v>0.00183007590563514</v>
      </c>
      <c r="TM1492" s="1" t="str">
        <f t="shared" si="1892"/>
        <v>de</v>
      </c>
      <c r="TN1492" s="1">
        <f t="shared" si="1892"/>
        <v>0.690464143659909</v>
      </c>
      <c r="TO1492" s="1">
        <f t="shared" si="1892"/>
        <v>0.00099560742005934</v>
      </c>
      <c r="TP1492" s="1" t="str">
        <f t="shared" si="1892"/>
        <v>b</v>
      </c>
      <c r="TQ1492" s="1">
        <f t="shared" si="1892"/>
        <v>0.6423546268493</v>
      </c>
    </row>
    <row r="1493" spans="9:537">
      <c r="I1493" s="1">
        <f t="shared" si="1859"/>
        <v>0.736565096952909</v>
      </c>
      <c r="L1493" s="1">
        <f t="shared" si="1860"/>
        <v>0.750527426160338</v>
      </c>
      <c r="O1493" s="1">
        <f t="shared" si="1861"/>
        <v>0.709246575342466</v>
      </c>
      <c r="R1493" s="1">
        <f t="shared" si="1862"/>
        <v>0.569375</v>
      </c>
      <c r="U1493" s="1">
        <f t="shared" si="1863"/>
        <v>0.558558558558559</v>
      </c>
      <c r="FY1493" s="1">
        <f t="shared" si="1864"/>
        <v>0.738320435654916</v>
      </c>
      <c r="GB1493" s="1">
        <f t="shared" si="1865"/>
        <v>0.752941176470588</v>
      </c>
      <c r="GE1493" s="1">
        <f t="shared" si="1866"/>
        <v>0.70456998920475</v>
      </c>
      <c r="GH1493" s="1">
        <f t="shared" si="1867"/>
        <v>0.576947842884739</v>
      </c>
      <c r="GK1493" s="1">
        <f t="shared" si="1868"/>
        <v>0.563725490196078</v>
      </c>
      <c r="MO1493" s="1">
        <f t="shared" ref="MO1493:NA1493" si="1893">MO580</f>
        <v>0.743437712666858</v>
      </c>
      <c r="MP1493" s="1">
        <f t="shared" si="1893"/>
        <v>0.000470237991156004</v>
      </c>
      <c r="MQ1493" s="1" t="str">
        <f t="shared" si="1893"/>
        <v>c</v>
      </c>
      <c r="MR1493" s="1">
        <f t="shared" si="1893"/>
        <v>0.746724157101314</v>
      </c>
      <c r="MS1493" s="1">
        <f t="shared" si="1893"/>
        <v>0.000962629434708724</v>
      </c>
      <c r="MT1493" s="1" t="str">
        <f t="shared" si="1893"/>
        <v>b</v>
      </c>
      <c r="MU1493" s="1">
        <f t="shared" si="1893"/>
        <v>0.724108985516154</v>
      </c>
      <c r="MV1493" s="1">
        <f t="shared" si="1893"/>
        <v>0.0018247022778639</v>
      </c>
      <c r="MW1493" s="1" t="str">
        <f t="shared" si="1893"/>
        <v>ab</v>
      </c>
      <c r="MX1493" s="1">
        <f t="shared" si="1893"/>
        <v>0.70101223279206</v>
      </c>
      <c r="MY1493" s="1">
        <f t="shared" si="1893"/>
        <v>0.0026856158065379</v>
      </c>
      <c r="MZ1493" s="1" t="str">
        <f t="shared" si="1893"/>
        <v>a</v>
      </c>
      <c r="NA1493" s="1">
        <f t="shared" si="1893"/>
        <v>0.550811850606047</v>
      </c>
      <c r="TE1493" s="1">
        <f t="shared" ref="TE1493:TQ1493" si="1894">TE580</f>
        <v>0.743368186800925</v>
      </c>
      <c r="TF1493" s="1">
        <f t="shared" si="1894"/>
        <v>0.000974559289389939</v>
      </c>
      <c r="TG1493" s="1" t="str">
        <f t="shared" si="1894"/>
        <v>c</v>
      </c>
      <c r="TH1493" s="1">
        <f t="shared" si="1894"/>
        <v>0.746460585025263</v>
      </c>
      <c r="TI1493" s="1">
        <f t="shared" si="1894"/>
        <v>0.000311855665843215</v>
      </c>
      <c r="TJ1493" s="1" t="str">
        <f t="shared" si="1894"/>
        <v>cd</v>
      </c>
      <c r="TK1493" s="1">
        <f t="shared" si="1894"/>
        <v>0.723419030628858</v>
      </c>
      <c r="TL1493" s="1">
        <f t="shared" si="1894"/>
        <v>0.00236153546217173</v>
      </c>
      <c r="TM1493" s="1" t="str">
        <f t="shared" si="1894"/>
        <v>c</v>
      </c>
      <c r="TN1493" s="1">
        <f t="shared" si="1894"/>
        <v>0.693507203551741</v>
      </c>
      <c r="TO1493" s="1">
        <f t="shared" si="1894"/>
        <v>0.00564435071173428</v>
      </c>
      <c r="TP1493" s="1" t="str">
        <f t="shared" si="1894"/>
        <v>ab</v>
      </c>
      <c r="TQ1493" s="1">
        <f t="shared" si="1894"/>
        <v>0.553344537930655</v>
      </c>
    </row>
    <row r="1494" spans="9:537">
      <c r="I1494" s="1">
        <f t="shared" si="1859"/>
        <v>0.740833333333333</v>
      </c>
      <c r="L1494" s="1">
        <f t="shared" si="1860"/>
        <v>0.753600418957842</v>
      </c>
      <c r="O1494" s="1">
        <f t="shared" si="1861"/>
        <v>0.70166725789287</v>
      </c>
      <c r="R1494" s="1">
        <f t="shared" si="1862"/>
        <v>0.565866320571058</v>
      </c>
      <c r="U1494" s="1">
        <f t="shared" si="1863"/>
        <v>0.565591397849462</v>
      </c>
      <c r="FY1494" s="1">
        <f t="shared" si="1864"/>
        <v>0.736405266170578</v>
      </c>
      <c r="GB1494" s="1">
        <f t="shared" si="1865"/>
        <v>0.754484605087015</v>
      </c>
      <c r="GE1494" s="1">
        <f t="shared" si="1866"/>
        <v>0.700110660272962</v>
      </c>
      <c r="GH1494" s="1">
        <f t="shared" si="1867"/>
        <v>0.56980056980057</v>
      </c>
      <c r="GK1494" s="1">
        <f t="shared" si="1868"/>
        <v>0.568019093078759</v>
      </c>
      <c r="MO1494" s="1">
        <f t="shared" ref="MO1494:NA1494" si="1895">MO581</f>
        <v>0.743855688723178</v>
      </c>
      <c r="MP1494" s="1">
        <f t="shared" si="1895"/>
        <v>0</v>
      </c>
      <c r="MQ1494" s="1">
        <f t="shared" si="1895"/>
        <v>0</v>
      </c>
      <c r="MR1494" s="1">
        <f t="shared" si="1895"/>
        <v>0.747743782808459</v>
      </c>
      <c r="MS1494" s="1">
        <f t="shared" si="1895"/>
        <v>0</v>
      </c>
      <c r="MT1494" s="1">
        <f t="shared" si="1895"/>
        <v>0</v>
      </c>
      <c r="MU1494" s="1">
        <f t="shared" si="1895"/>
        <v>0.720297129316703</v>
      </c>
      <c r="MV1494" s="1">
        <f t="shared" si="1895"/>
        <v>0</v>
      </c>
      <c r="MW1494" s="1">
        <f t="shared" si="1895"/>
        <v>0</v>
      </c>
      <c r="MX1494" s="1">
        <f t="shared" si="1895"/>
        <v>0.687714864229925</v>
      </c>
      <c r="MY1494" s="1">
        <f t="shared" si="1895"/>
        <v>0</v>
      </c>
      <c r="MZ1494" s="1">
        <f t="shared" si="1895"/>
        <v>0</v>
      </c>
      <c r="NA1494" s="1">
        <f t="shared" si="1895"/>
        <v>0.605448245070836</v>
      </c>
      <c r="TE1494" s="1">
        <f t="shared" ref="TE1494:TQ1494" si="1896">TE581</f>
        <v>0.744282274582191</v>
      </c>
      <c r="TF1494" s="1">
        <f t="shared" si="1896"/>
        <v>0</v>
      </c>
      <c r="TG1494" s="1">
        <f t="shared" si="1896"/>
        <v>0</v>
      </c>
      <c r="TH1494" s="1">
        <f t="shared" si="1896"/>
        <v>0.747015827534462</v>
      </c>
      <c r="TI1494" s="1">
        <f t="shared" si="1896"/>
        <v>0</v>
      </c>
      <c r="TJ1494" s="1">
        <f t="shared" si="1896"/>
        <v>0</v>
      </c>
      <c r="TK1494" s="1">
        <f t="shared" si="1896"/>
        <v>0.721128250005847</v>
      </c>
      <c r="TL1494" s="1">
        <f t="shared" si="1896"/>
        <v>0</v>
      </c>
      <c r="TM1494" s="1">
        <f t="shared" si="1896"/>
        <v>0</v>
      </c>
      <c r="TN1494" s="1">
        <f t="shared" si="1896"/>
        <v>0.685329184891776</v>
      </c>
      <c r="TO1494" s="1">
        <f t="shared" si="1896"/>
        <v>0</v>
      </c>
      <c r="TP1494" s="1">
        <f t="shared" si="1896"/>
        <v>0</v>
      </c>
      <c r="TQ1494" s="1">
        <f t="shared" si="1896"/>
        <v>0.607710400052576</v>
      </c>
    </row>
    <row r="1495" spans="9:537">
      <c r="I1495" s="1">
        <f t="shared" si="1859"/>
        <v>0.739179000279252</v>
      </c>
      <c r="L1495" s="1">
        <f t="shared" si="1860"/>
        <v>0.751819126819127</v>
      </c>
      <c r="O1495" s="1">
        <f t="shared" si="1861"/>
        <v>0.70393811533052</v>
      </c>
      <c r="R1495" s="1">
        <f t="shared" si="1862"/>
        <v>0.576393049730378</v>
      </c>
      <c r="U1495" s="1">
        <f t="shared" si="1863"/>
        <v>0.557303370786517</v>
      </c>
      <c r="FY1495" s="1">
        <f t="shared" si="1864"/>
        <v>0.740590619571511</v>
      </c>
      <c r="GB1495" s="1">
        <f t="shared" si="1865"/>
        <v>0.753183419127608</v>
      </c>
      <c r="GE1495" s="1">
        <f t="shared" si="1866"/>
        <v>0.708809436048655</v>
      </c>
      <c r="GH1495" s="1">
        <f t="shared" si="1867"/>
        <v>0.570111915734036</v>
      </c>
      <c r="GK1495" s="1">
        <f t="shared" si="1868"/>
        <v>0.570731707317073</v>
      </c>
      <c r="MO1495" s="1">
        <f t="shared" ref="MO1495:NA1495" si="1897">MO582</f>
        <v>0.745491869238804</v>
      </c>
      <c r="MP1495" s="1">
        <f t="shared" si="1897"/>
        <v>0.00119336491972547</v>
      </c>
      <c r="MQ1495" s="1" t="str">
        <f t="shared" si="1897"/>
        <v>ab</v>
      </c>
      <c r="MR1495" s="1">
        <f t="shared" si="1897"/>
        <v>0.747627299775737</v>
      </c>
      <c r="MS1495" s="1">
        <f t="shared" si="1897"/>
        <v>0.000944176862564407</v>
      </c>
      <c r="MT1495" s="1" t="str">
        <f t="shared" si="1897"/>
        <v>b</v>
      </c>
      <c r="MU1495" s="1">
        <f t="shared" si="1897"/>
        <v>0.715585749411953</v>
      </c>
      <c r="MV1495" s="1">
        <f t="shared" si="1897"/>
        <v>0.00136383074057695</v>
      </c>
      <c r="MW1495" s="1" t="str">
        <f t="shared" si="1897"/>
        <v>c</v>
      </c>
      <c r="MX1495" s="1">
        <f t="shared" si="1897"/>
        <v>0.67655119636362</v>
      </c>
      <c r="MY1495" s="1">
        <f t="shared" si="1897"/>
        <v>0.00212241906011735</v>
      </c>
      <c r="MZ1495" s="1" t="str">
        <f t="shared" si="1897"/>
        <v>d</v>
      </c>
      <c r="NA1495" s="1">
        <f t="shared" si="1897"/>
        <v>0.622657068542331</v>
      </c>
      <c r="TE1495" s="1">
        <f t="shared" ref="TE1495:TQ1495" si="1898">TE582</f>
        <v>0.744061820792669</v>
      </c>
      <c r="TF1495" s="1">
        <f t="shared" si="1898"/>
        <v>0.00026693851890908</v>
      </c>
      <c r="TG1495" s="1" t="str">
        <f t="shared" si="1898"/>
        <v>bc</v>
      </c>
      <c r="TH1495" s="1">
        <f t="shared" si="1898"/>
        <v>0.747556586826195</v>
      </c>
      <c r="TI1495" s="1">
        <f t="shared" si="1898"/>
        <v>0.00102581881807887</v>
      </c>
      <c r="TJ1495" s="1" t="str">
        <f t="shared" si="1898"/>
        <v>c</v>
      </c>
      <c r="TK1495" s="1">
        <f t="shared" si="1898"/>
        <v>0.716987509429929</v>
      </c>
      <c r="TL1495" s="1">
        <f t="shared" si="1898"/>
        <v>0.00246972600831968</v>
      </c>
      <c r="TM1495" s="1" t="str">
        <f t="shared" si="1898"/>
        <v>de</v>
      </c>
      <c r="TN1495" s="1">
        <f t="shared" si="1898"/>
        <v>0.675719315630335</v>
      </c>
      <c r="TO1495" s="1">
        <f t="shared" si="1898"/>
        <v>0.00224837997215593</v>
      </c>
      <c r="TP1495" s="1" t="str">
        <f t="shared" si="1898"/>
        <v>c</v>
      </c>
      <c r="TQ1495" s="1">
        <f t="shared" si="1898"/>
        <v>0.625968177564652</v>
      </c>
    </row>
    <row r="1496" spans="9:537">
      <c r="I1496" s="1">
        <f t="shared" si="1859"/>
        <v>0.744077063264775</v>
      </c>
      <c r="L1496" s="1">
        <f t="shared" si="1860"/>
        <v>0.748440748440748</v>
      </c>
      <c r="O1496" s="1">
        <f t="shared" si="1861"/>
        <v>0.71583850931677</v>
      </c>
      <c r="R1496" s="1">
        <f t="shared" si="1862"/>
        <v>0.680604982206406</v>
      </c>
      <c r="U1496" s="1">
        <f t="shared" si="1863"/>
        <v>0.624615384615385</v>
      </c>
      <c r="FY1496" s="1">
        <f t="shared" si="1864"/>
        <v>0.744486282947821</v>
      </c>
      <c r="GB1496" s="1">
        <f t="shared" si="1865"/>
        <v>0.748726200053634</v>
      </c>
      <c r="GE1496" s="1">
        <f t="shared" si="1866"/>
        <v>0.719808306709265</v>
      </c>
      <c r="GH1496" s="1">
        <f t="shared" si="1867"/>
        <v>0.675185873605948</v>
      </c>
      <c r="GK1496" s="1">
        <f t="shared" si="1868"/>
        <v>0.627906976744186</v>
      </c>
      <c r="MO1496" s="1">
        <f t="shared" ref="MO1496:NA1496" si="1899">MO583</f>
        <v>0.746151092405726</v>
      </c>
      <c r="MP1496" s="1">
        <f t="shared" si="1899"/>
        <v>0.00080475218620107</v>
      </c>
      <c r="MQ1496" s="1" t="str">
        <f t="shared" si="1899"/>
        <v>a</v>
      </c>
      <c r="MR1496" s="1">
        <f t="shared" si="1899"/>
        <v>0.747346114114782</v>
      </c>
      <c r="MS1496" s="1">
        <f t="shared" si="1899"/>
        <v>0.000359887102522648</v>
      </c>
      <c r="MT1496" s="1" t="str">
        <f t="shared" si="1899"/>
        <v>b</v>
      </c>
      <c r="MU1496" s="1">
        <f t="shared" si="1899"/>
        <v>0.715439495828355</v>
      </c>
      <c r="MV1496" s="1">
        <f t="shared" si="1899"/>
        <v>0.00137039080705243</v>
      </c>
      <c r="MW1496" s="1" t="str">
        <f t="shared" si="1899"/>
        <v>c</v>
      </c>
      <c r="MX1496" s="1">
        <f t="shared" si="1899"/>
        <v>0.694344701048353</v>
      </c>
      <c r="MY1496" s="1">
        <f t="shared" si="1899"/>
        <v>0.00303233244213762</v>
      </c>
      <c r="MZ1496" s="1" t="str">
        <f t="shared" si="1899"/>
        <v>b</v>
      </c>
      <c r="NA1496" s="1">
        <f t="shared" si="1899"/>
        <v>0.637865232438304</v>
      </c>
      <c r="TE1496" s="1">
        <f t="shared" ref="TE1496:TQ1496" si="1900">TE583</f>
        <v>0.745544312835444</v>
      </c>
      <c r="TF1496" s="1">
        <f t="shared" si="1900"/>
        <v>0.000300989465527336</v>
      </c>
      <c r="TG1496" s="1" t="str">
        <f t="shared" si="1900"/>
        <v>ab</v>
      </c>
      <c r="TH1496" s="1">
        <f t="shared" si="1900"/>
        <v>0.746149952767868</v>
      </c>
      <c r="TI1496" s="1">
        <f t="shared" si="1900"/>
        <v>0.000603009365559987</v>
      </c>
      <c r="TJ1496" s="1" t="str">
        <f t="shared" si="1900"/>
        <v>cd</v>
      </c>
      <c r="TK1496" s="1">
        <f t="shared" si="1900"/>
        <v>0.716162982843103</v>
      </c>
      <c r="TL1496" s="1">
        <f t="shared" si="1900"/>
        <v>0.000830028873082292</v>
      </c>
      <c r="TM1496" s="1" t="str">
        <f t="shared" si="1900"/>
        <v>e</v>
      </c>
      <c r="TN1496" s="1">
        <f t="shared" si="1900"/>
        <v>0.696341921919574</v>
      </c>
      <c r="TO1496" s="1">
        <f t="shared" si="1900"/>
        <v>0.00304714478665184</v>
      </c>
      <c r="TP1496" s="1" t="str">
        <f t="shared" si="1900"/>
        <v>a</v>
      </c>
      <c r="TQ1496" s="1">
        <f t="shared" si="1900"/>
        <v>0.589647371981486</v>
      </c>
    </row>
    <row r="1497" spans="9:537">
      <c r="I1497" s="1">
        <f t="shared" si="1859"/>
        <v>0.742440041710115</v>
      </c>
      <c r="L1497" s="1">
        <f t="shared" si="1860"/>
        <v>0.747562852744997</v>
      </c>
      <c r="O1497" s="1">
        <f t="shared" si="1861"/>
        <v>0.719239030377416</v>
      </c>
      <c r="R1497" s="1">
        <f t="shared" si="1862"/>
        <v>0.670578373847443</v>
      </c>
      <c r="U1497" s="1">
        <f t="shared" si="1863"/>
        <v>0.622900763358779</v>
      </c>
      <c r="FY1497" s="1">
        <f t="shared" si="1864"/>
        <v>0.74367172928324</v>
      </c>
      <c r="GB1497" s="1">
        <f t="shared" si="1865"/>
        <v>0.74746936600959</v>
      </c>
      <c r="GE1497" s="1">
        <f t="shared" si="1866"/>
        <v>0.722558065542475</v>
      </c>
      <c r="GH1497" s="1">
        <f t="shared" si="1867"/>
        <v>0.667258207630879</v>
      </c>
      <c r="GK1497" s="1">
        <f t="shared" si="1868"/>
        <v>0.622895622895623</v>
      </c>
      <c r="MO1497" s="1">
        <f t="shared" ref="MO1497:NA1497" si="1901">MO584</f>
        <v>0.744982398539845</v>
      </c>
      <c r="MP1497" s="1">
        <f t="shared" si="1901"/>
        <v>0.000960419901605682</v>
      </c>
      <c r="MQ1497" s="1" t="str">
        <f t="shared" si="1901"/>
        <v>abc</v>
      </c>
      <c r="MR1497" s="1">
        <f t="shared" si="1901"/>
        <v>0.747733834293562</v>
      </c>
      <c r="MS1497" s="1">
        <f t="shared" si="1901"/>
        <v>0.00165116610648709</v>
      </c>
      <c r="MT1497" s="1" t="str">
        <f t="shared" si="1901"/>
        <v>b</v>
      </c>
      <c r="MU1497" s="1">
        <f t="shared" si="1901"/>
        <v>0.723223672954553</v>
      </c>
      <c r="MV1497" s="1">
        <f t="shared" si="1901"/>
        <v>0.00162342873644908</v>
      </c>
      <c r="MW1497" s="1" t="str">
        <f t="shared" si="1901"/>
        <v>b</v>
      </c>
      <c r="MX1497" s="1">
        <f t="shared" si="1901"/>
        <v>0.692312868920212</v>
      </c>
      <c r="MY1497" s="1">
        <f t="shared" si="1901"/>
        <v>0.0042937053746904</v>
      </c>
      <c r="MZ1497" s="1" t="str">
        <f t="shared" si="1901"/>
        <v>bc</v>
      </c>
      <c r="NA1497" s="1">
        <f t="shared" si="1901"/>
        <v>0.544815780404194</v>
      </c>
      <c r="TE1497" s="1">
        <f t="shared" ref="TE1497:TQ1497" si="1902">TE584</f>
        <v>0.744709541201209</v>
      </c>
      <c r="TF1497" s="1">
        <f t="shared" si="1902"/>
        <v>0.00121731017894295</v>
      </c>
      <c r="TG1497" s="1" t="str">
        <f t="shared" si="1902"/>
        <v>abc</v>
      </c>
      <c r="TH1497" s="1">
        <f t="shared" si="1902"/>
        <v>0.747142023098557</v>
      </c>
      <c r="TI1497" s="1">
        <f t="shared" si="1902"/>
        <v>0.00180107236378246</v>
      </c>
      <c r="TJ1497" s="1" t="str">
        <f t="shared" si="1902"/>
        <v>c</v>
      </c>
      <c r="TK1497" s="1">
        <f t="shared" si="1902"/>
        <v>0.724037259638375</v>
      </c>
      <c r="TL1497" s="1">
        <f t="shared" si="1902"/>
        <v>0.00106479363170247</v>
      </c>
      <c r="TM1497" s="1" t="str">
        <f t="shared" si="1902"/>
        <v>bc</v>
      </c>
      <c r="TN1497" s="1">
        <f t="shared" si="1902"/>
        <v>0.692135216372319</v>
      </c>
      <c r="TO1497" s="1">
        <f t="shared" si="1902"/>
        <v>0.00235462080968263</v>
      </c>
      <c r="TP1497" s="1" t="str">
        <f t="shared" si="1902"/>
        <v>ab</v>
      </c>
      <c r="TQ1497" s="1">
        <f t="shared" si="1902"/>
        <v>0.543884601989829</v>
      </c>
    </row>
    <row r="1498" spans="9:537">
      <c r="I1498" s="1">
        <f t="shared" si="1859"/>
        <v>0.742977159359412</v>
      </c>
      <c r="L1498" s="1">
        <f t="shared" si="1860"/>
        <v>0.748385430121416</v>
      </c>
      <c r="O1498" s="1">
        <f t="shared" si="1861"/>
        <v>0.721792890262751</v>
      </c>
      <c r="R1498" s="1">
        <f t="shared" si="1862"/>
        <v>0.675133689839572</v>
      </c>
      <c r="U1498" s="1">
        <f t="shared" si="1863"/>
        <v>0.625563909774436</v>
      </c>
      <c r="FY1498" s="1">
        <f t="shared" si="1864"/>
        <v>0.745193609531546</v>
      </c>
      <c r="GB1498" s="1">
        <f t="shared" si="1865"/>
        <v>0.746260683760684</v>
      </c>
      <c r="GE1498" s="1">
        <f t="shared" si="1866"/>
        <v>0.720293086970373</v>
      </c>
      <c r="GH1498" s="1">
        <f t="shared" si="1867"/>
        <v>0.67360454115421</v>
      </c>
      <c r="GK1498" s="1">
        <f t="shared" si="1868"/>
        <v>0.631493506493506</v>
      </c>
      <c r="MO1498" s="1">
        <f t="shared" ref="MO1498:NA1498" si="1903">MO585</f>
        <v>0.745541786728125</v>
      </c>
      <c r="MP1498" s="1">
        <f t="shared" si="1903"/>
        <v>0</v>
      </c>
      <c r="MQ1498" s="1">
        <f t="shared" si="1903"/>
        <v>0</v>
      </c>
      <c r="MR1498" s="1">
        <f t="shared" si="1903"/>
        <v>0.747569082728027</v>
      </c>
      <c r="MS1498" s="1">
        <f t="shared" si="1903"/>
        <v>0</v>
      </c>
      <c r="MT1498" s="1">
        <f t="shared" si="1903"/>
        <v>0</v>
      </c>
      <c r="MU1498" s="1">
        <f t="shared" si="1903"/>
        <v>0.71808297273162</v>
      </c>
      <c r="MV1498" s="1">
        <f t="shared" si="1903"/>
        <v>0</v>
      </c>
      <c r="MW1498" s="1">
        <f t="shared" si="1903"/>
        <v>0</v>
      </c>
      <c r="MX1498" s="1">
        <f t="shared" si="1903"/>
        <v>0.687736255444061</v>
      </c>
      <c r="MY1498" s="1">
        <f t="shared" si="1903"/>
        <v>0</v>
      </c>
      <c r="MZ1498" s="1">
        <f t="shared" si="1903"/>
        <v>0</v>
      </c>
      <c r="NA1498" s="1">
        <f t="shared" si="1903"/>
        <v>0.60177936046161</v>
      </c>
      <c r="TE1498" s="1">
        <f t="shared" ref="TE1498:TQ1498" si="1904">TE585</f>
        <v>0.744771891609774</v>
      </c>
      <c r="TF1498" s="1">
        <f t="shared" si="1904"/>
        <v>0</v>
      </c>
      <c r="TG1498" s="1">
        <f t="shared" si="1904"/>
        <v>0</v>
      </c>
      <c r="TH1498" s="1">
        <f t="shared" si="1904"/>
        <v>0.74694952089754</v>
      </c>
      <c r="TI1498" s="1">
        <f t="shared" si="1904"/>
        <v>0</v>
      </c>
      <c r="TJ1498" s="1">
        <f t="shared" si="1904"/>
        <v>0</v>
      </c>
      <c r="TK1498" s="1">
        <f t="shared" si="1904"/>
        <v>0.719062583970469</v>
      </c>
      <c r="TL1498" s="1">
        <f t="shared" si="1904"/>
        <v>0</v>
      </c>
      <c r="TM1498" s="1">
        <f t="shared" si="1904"/>
        <v>0</v>
      </c>
      <c r="TN1498" s="1">
        <f t="shared" si="1904"/>
        <v>0.688065484640743</v>
      </c>
      <c r="TO1498" s="1">
        <f t="shared" si="1904"/>
        <v>0</v>
      </c>
      <c r="TP1498" s="1">
        <f t="shared" si="1904"/>
        <v>0</v>
      </c>
      <c r="TQ1498" s="1">
        <f t="shared" si="1904"/>
        <v>0.586500050511989</v>
      </c>
    </row>
    <row r="1499" spans="9:537">
      <c r="I1499" s="1">
        <f t="shared" si="1859"/>
        <v>0.746048472075869</v>
      </c>
      <c r="L1499" s="1">
        <f t="shared" si="1860"/>
        <v>0.748625294579733</v>
      </c>
      <c r="O1499" s="1">
        <f t="shared" si="1861"/>
        <v>0.718559022193631</v>
      </c>
      <c r="R1499" s="1">
        <f t="shared" si="1862"/>
        <v>0.691351351351351</v>
      </c>
      <c r="U1499" s="1">
        <f t="shared" si="1863"/>
        <v>0.636075949367089</v>
      </c>
      <c r="FY1499" s="1">
        <f t="shared" si="1864"/>
        <v>0.74429347826087</v>
      </c>
      <c r="GB1499" s="1">
        <f t="shared" si="1865"/>
        <v>0.747243882764184</v>
      </c>
      <c r="GE1499" s="1">
        <f t="shared" si="1866"/>
        <v>0.721176081929303</v>
      </c>
      <c r="GH1499" s="1">
        <f t="shared" si="1867"/>
        <v>0.689636163175303</v>
      </c>
      <c r="GK1499" s="1">
        <f t="shared" si="1868"/>
        <v>0.640728476821192</v>
      </c>
      <c r="MO1499" s="1">
        <f t="shared" ref="MO1499:NA1499" si="1905">MO586</f>
        <v>0</v>
      </c>
      <c r="MP1499" s="1">
        <f t="shared" si="1905"/>
        <v>0</v>
      </c>
      <c r="MQ1499" s="1">
        <f t="shared" si="1905"/>
        <v>0</v>
      </c>
      <c r="MR1499" s="1">
        <f t="shared" si="1905"/>
        <v>0</v>
      </c>
      <c r="MS1499" s="1">
        <f t="shared" si="1905"/>
        <v>0</v>
      </c>
      <c r="MT1499" s="1">
        <f t="shared" si="1905"/>
        <v>0</v>
      </c>
      <c r="MU1499" s="1">
        <f t="shared" si="1905"/>
        <v>0</v>
      </c>
      <c r="MV1499" s="1">
        <f t="shared" si="1905"/>
        <v>0</v>
      </c>
      <c r="MW1499" s="1">
        <f t="shared" si="1905"/>
        <v>0</v>
      </c>
      <c r="MX1499" s="1">
        <f t="shared" si="1905"/>
        <v>0</v>
      </c>
      <c r="MY1499" s="1">
        <f t="shared" si="1905"/>
        <v>0</v>
      </c>
      <c r="MZ1499" s="1">
        <f t="shared" si="1905"/>
        <v>0</v>
      </c>
      <c r="NA1499" s="1">
        <f t="shared" si="1905"/>
        <v>0</v>
      </c>
      <c r="TE1499" s="1">
        <f t="shared" ref="TE1499:TQ1499" si="1906">TE586</f>
        <v>0</v>
      </c>
      <c r="TF1499" s="1">
        <f t="shared" si="1906"/>
        <v>0</v>
      </c>
      <c r="TG1499" s="1">
        <f t="shared" si="1906"/>
        <v>0</v>
      </c>
      <c r="TH1499" s="1">
        <f t="shared" si="1906"/>
        <v>0</v>
      </c>
      <c r="TI1499" s="1">
        <f t="shared" si="1906"/>
        <v>0</v>
      </c>
      <c r="TJ1499" s="1">
        <f t="shared" si="1906"/>
        <v>0</v>
      </c>
      <c r="TK1499" s="1">
        <f t="shared" si="1906"/>
        <v>0</v>
      </c>
      <c r="TL1499" s="1">
        <f t="shared" si="1906"/>
        <v>0</v>
      </c>
      <c r="TM1499" s="1">
        <f t="shared" si="1906"/>
        <v>0</v>
      </c>
      <c r="TN1499" s="1">
        <f t="shared" si="1906"/>
        <v>0</v>
      </c>
      <c r="TO1499" s="1">
        <f t="shared" si="1906"/>
        <v>0</v>
      </c>
      <c r="TP1499" s="1">
        <f t="shared" si="1906"/>
        <v>0</v>
      </c>
      <c r="TQ1499" s="1">
        <f t="shared" si="1906"/>
        <v>0</v>
      </c>
    </row>
    <row r="1500" spans="9:537">
      <c r="I1500" s="1">
        <f t="shared" si="1859"/>
        <v>0.745030479724357</v>
      </c>
      <c r="L1500" s="1">
        <f t="shared" si="1860"/>
        <v>0.748125161623998</v>
      </c>
      <c r="O1500" s="1">
        <f t="shared" si="1861"/>
        <v>0.715428937259923</v>
      </c>
      <c r="R1500" s="1">
        <f t="shared" si="1862"/>
        <v>0.680796731358529</v>
      </c>
      <c r="U1500" s="1">
        <f t="shared" si="1863"/>
        <v>0.641914191419142</v>
      </c>
      <c r="FY1500" s="1">
        <f t="shared" si="1864"/>
        <v>0.745474492594624</v>
      </c>
      <c r="GB1500" s="1">
        <f t="shared" si="1865"/>
        <v>0.746264674493063</v>
      </c>
      <c r="GE1500" s="1">
        <f t="shared" si="1866"/>
        <v>0.718257956448911</v>
      </c>
      <c r="GH1500" s="1">
        <f t="shared" si="1867"/>
        <v>0.691568836712914</v>
      </c>
      <c r="GK1500" s="1">
        <f t="shared" si="1868"/>
        <v>0.643478260869565</v>
      </c>
      <c r="MO1500" s="1">
        <f t="shared" ref="MO1500:NA1500" si="1907">MO587</f>
        <v>0</v>
      </c>
      <c r="MP1500" s="1">
        <f t="shared" si="1907"/>
        <v>0</v>
      </c>
      <c r="MQ1500" s="1">
        <f t="shared" si="1907"/>
        <v>0</v>
      </c>
      <c r="MR1500" s="1">
        <f t="shared" si="1907"/>
        <v>0</v>
      </c>
      <c r="MS1500" s="1">
        <f t="shared" si="1907"/>
        <v>0</v>
      </c>
      <c r="MT1500" s="1">
        <f t="shared" si="1907"/>
        <v>0</v>
      </c>
      <c r="MU1500" s="1">
        <f t="shared" si="1907"/>
        <v>0</v>
      </c>
      <c r="MV1500" s="1">
        <f t="shared" si="1907"/>
        <v>0</v>
      </c>
      <c r="MW1500" s="1">
        <f t="shared" si="1907"/>
        <v>0</v>
      </c>
      <c r="MX1500" s="1">
        <f t="shared" si="1907"/>
        <v>0</v>
      </c>
      <c r="MY1500" s="1">
        <f t="shared" si="1907"/>
        <v>0</v>
      </c>
      <c r="MZ1500" s="1">
        <f t="shared" si="1907"/>
        <v>0</v>
      </c>
      <c r="NA1500" s="1">
        <f t="shared" si="1907"/>
        <v>0</v>
      </c>
      <c r="TE1500" s="1">
        <f t="shared" ref="TE1500:TQ1500" si="1908">TE587</f>
        <v>0</v>
      </c>
      <c r="TF1500" s="1">
        <f t="shared" si="1908"/>
        <v>0</v>
      </c>
      <c r="TG1500" s="1">
        <f t="shared" si="1908"/>
        <v>0</v>
      </c>
      <c r="TH1500" s="1">
        <f t="shared" si="1908"/>
        <v>0</v>
      </c>
      <c r="TI1500" s="1">
        <f t="shared" si="1908"/>
        <v>0</v>
      </c>
      <c r="TJ1500" s="1">
        <f t="shared" si="1908"/>
        <v>0</v>
      </c>
      <c r="TK1500" s="1">
        <f t="shared" si="1908"/>
        <v>0</v>
      </c>
      <c r="TL1500" s="1">
        <f t="shared" si="1908"/>
        <v>0</v>
      </c>
      <c r="TM1500" s="1">
        <f t="shared" si="1908"/>
        <v>0</v>
      </c>
      <c r="TN1500" s="1">
        <f t="shared" si="1908"/>
        <v>0</v>
      </c>
      <c r="TO1500" s="1">
        <f t="shared" si="1908"/>
        <v>0</v>
      </c>
      <c r="TP1500" s="1">
        <f t="shared" si="1908"/>
        <v>0</v>
      </c>
      <c r="TQ1500" s="1">
        <f t="shared" si="1908"/>
        <v>0</v>
      </c>
    </row>
    <row r="1501" spans="9:537">
      <c r="I1501" s="1">
        <f t="shared" si="1859"/>
        <v>0.743814844373504</v>
      </c>
      <c r="L1501" s="1">
        <f t="shared" si="1860"/>
        <v>0.7483820864613</v>
      </c>
      <c r="O1501" s="1">
        <f t="shared" si="1861"/>
        <v>0.719488817891374</v>
      </c>
      <c r="R1501" s="1">
        <f t="shared" si="1862"/>
        <v>0.687931951089846</v>
      </c>
      <c r="U1501" s="1">
        <f t="shared" si="1863"/>
        <v>0.645528455284553</v>
      </c>
      <c r="FY1501" s="1">
        <f t="shared" si="1864"/>
        <v>0.745316318218843</v>
      </c>
      <c r="GB1501" s="1">
        <f t="shared" si="1865"/>
        <v>0.747795885653219</v>
      </c>
      <c r="GE1501" s="1">
        <f t="shared" si="1866"/>
        <v>0.717803660565724</v>
      </c>
      <c r="GH1501" s="1">
        <f t="shared" si="1867"/>
        <v>0.69018743109151</v>
      </c>
      <c r="GK1501" s="1">
        <f t="shared" si="1868"/>
        <v>0.642857142857143</v>
      </c>
      <c r="MO1501" s="1">
        <f t="shared" ref="MO1501:NA1501" si="1909">MO588</f>
        <v>0</v>
      </c>
      <c r="MP1501" s="1">
        <f t="shared" si="1909"/>
        <v>0</v>
      </c>
      <c r="MQ1501" s="1" t="str">
        <f t="shared" si="1909"/>
        <v>a</v>
      </c>
      <c r="MR1501" s="1">
        <f t="shared" si="1909"/>
        <v>0</v>
      </c>
      <c r="MS1501" s="1">
        <f t="shared" si="1909"/>
        <v>0</v>
      </c>
      <c r="MT1501" s="1" t="str">
        <f t="shared" si="1909"/>
        <v>b</v>
      </c>
      <c r="MU1501" s="1">
        <f t="shared" si="1909"/>
        <v>0</v>
      </c>
      <c r="MV1501" s="1">
        <f t="shared" si="1909"/>
        <v>0</v>
      </c>
      <c r="MW1501" s="1" t="str">
        <f t="shared" si="1909"/>
        <v>a</v>
      </c>
      <c r="MX1501" s="1">
        <f t="shared" si="1909"/>
        <v>0</v>
      </c>
      <c r="MY1501" s="1">
        <f t="shared" si="1909"/>
        <v>0</v>
      </c>
      <c r="MZ1501" s="1" t="str">
        <f t="shared" si="1909"/>
        <v>d</v>
      </c>
      <c r="NA1501" s="1">
        <f t="shared" si="1909"/>
        <v>0</v>
      </c>
      <c r="TE1501" s="1">
        <f t="shared" ref="TE1501:TQ1501" si="1910">TE588</f>
        <v>0</v>
      </c>
      <c r="TF1501" s="1">
        <f t="shared" si="1910"/>
        <v>0</v>
      </c>
      <c r="TG1501" s="1" t="str">
        <f t="shared" si="1910"/>
        <v>ab</v>
      </c>
      <c r="TH1501" s="1">
        <f t="shared" si="1910"/>
        <v>0</v>
      </c>
      <c r="TI1501" s="1">
        <f t="shared" si="1910"/>
        <v>0</v>
      </c>
      <c r="TJ1501" s="1" t="str">
        <f t="shared" si="1910"/>
        <v>c</v>
      </c>
      <c r="TK1501" s="1">
        <f t="shared" si="1910"/>
        <v>0</v>
      </c>
      <c r="TL1501" s="1">
        <f t="shared" si="1910"/>
        <v>0</v>
      </c>
      <c r="TM1501" s="1" t="str">
        <f t="shared" si="1910"/>
        <v>a</v>
      </c>
      <c r="TN1501" s="1">
        <f t="shared" si="1910"/>
        <v>0</v>
      </c>
      <c r="TO1501" s="1">
        <f t="shared" si="1910"/>
        <v>0</v>
      </c>
      <c r="TP1501" s="1" t="str">
        <f t="shared" si="1910"/>
        <v>cd</v>
      </c>
      <c r="TQ1501" s="1">
        <f t="shared" si="1910"/>
        <v>0</v>
      </c>
    </row>
    <row r="1502" spans="9:537">
      <c r="I1502" s="1">
        <f t="shared" si="1859"/>
        <v>0.743871297242084</v>
      </c>
      <c r="L1502" s="1">
        <f t="shared" si="1860"/>
        <v>0.747200796217965</v>
      </c>
      <c r="O1502" s="1">
        <f t="shared" si="1861"/>
        <v>0.72621596818599</v>
      </c>
      <c r="R1502" s="1">
        <f t="shared" si="1862"/>
        <v>0.704008221993834</v>
      </c>
      <c r="U1502" s="1">
        <f t="shared" si="1863"/>
        <v>0.549883990719258</v>
      </c>
      <c r="FY1502" s="1">
        <f t="shared" si="1864"/>
        <v>0.744415584415584</v>
      </c>
      <c r="GB1502" s="1">
        <f t="shared" si="1865"/>
        <v>0.746540235776525</v>
      </c>
      <c r="GE1502" s="1">
        <f t="shared" si="1866"/>
        <v>0.72381251966027</v>
      </c>
      <c r="GH1502" s="1">
        <f t="shared" si="1867"/>
        <v>0.699424986931521</v>
      </c>
      <c r="GK1502" s="1">
        <f t="shared" si="1868"/>
        <v>0.55</v>
      </c>
      <c r="MO1502" s="1">
        <f t="shared" ref="MO1502:NA1502" si="1911">MO589</f>
        <v>0</v>
      </c>
      <c r="MP1502" s="1">
        <f t="shared" si="1911"/>
        <v>0</v>
      </c>
      <c r="MQ1502" s="1" t="str">
        <f t="shared" si="1911"/>
        <v>a</v>
      </c>
      <c r="MR1502" s="1">
        <f t="shared" si="1911"/>
        <v>0</v>
      </c>
      <c r="MS1502" s="1">
        <f t="shared" si="1911"/>
        <v>0</v>
      </c>
      <c r="MT1502" s="1" t="str">
        <f t="shared" si="1911"/>
        <v>b</v>
      </c>
      <c r="MU1502" s="1">
        <f t="shared" si="1911"/>
        <v>0</v>
      </c>
      <c r="MV1502" s="1">
        <f t="shared" si="1911"/>
        <v>0</v>
      </c>
      <c r="MW1502" s="1" t="str">
        <f t="shared" si="1911"/>
        <v>ab</v>
      </c>
      <c r="MX1502" s="1">
        <f t="shared" si="1911"/>
        <v>0</v>
      </c>
      <c r="MY1502" s="1">
        <f t="shared" si="1911"/>
        <v>0</v>
      </c>
      <c r="MZ1502" s="1" t="str">
        <f t="shared" si="1911"/>
        <v>d</v>
      </c>
      <c r="NA1502" s="1">
        <f t="shared" si="1911"/>
        <v>0</v>
      </c>
      <c r="TE1502" s="1">
        <f t="shared" ref="TE1502:TQ1502" si="1912">TE589</f>
        <v>0</v>
      </c>
      <c r="TF1502" s="1">
        <f t="shared" si="1912"/>
        <v>0</v>
      </c>
      <c r="TG1502" s="1" t="str">
        <f t="shared" si="1912"/>
        <v>ab</v>
      </c>
      <c r="TH1502" s="1">
        <f t="shared" si="1912"/>
        <v>0</v>
      </c>
      <c r="TI1502" s="1">
        <f t="shared" si="1912"/>
        <v>0</v>
      </c>
      <c r="TJ1502" s="1" t="str">
        <f t="shared" si="1912"/>
        <v>c</v>
      </c>
      <c r="TK1502" s="1">
        <f t="shared" si="1912"/>
        <v>0</v>
      </c>
      <c r="TL1502" s="1">
        <f t="shared" si="1912"/>
        <v>0</v>
      </c>
      <c r="TM1502" s="1" t="str">
        <f t="shared" si="1912"/>
        <v>ab</v>
      </c>
      <c r="TN1502" s="1">
        <f t="shared" si="1912"/>
        <v>0</v>
      </c>
      <c r="TO1502" s="1">
        <f t="shared" si="1912"/>
        <v>0</v>
      </c>
      <c r="TP1502" s="1" t="str">
        <f t="shared" si="1912"/>
        <v>cd</v>
      </c>
      <c r="TQ1502" s="1">
        <f t="shared" si="1912"/>
        <v>0</v>
      </c>
    </row>
    <row r="1503" spans="9:537">
      <c r="I1503" s="1">
        <f t="shared" si="1859"/>
        <v>0.743503987651145</v>
      </c>
      <c r="L1503" s="1">
        <f t="shared" si="1860"/>
        <v>0.745616201531242</v>
      </c>
      <c r="O1503" s="1">
        <f t="shared" si="1861"/>
        <v>0.723052959501558</v>
      </c>
      <c r="R1503" s="1">
        <f t="shared" si="1862"/>
        <v>0.700207468879668</v>
      </c>
      <c r="U1503" s="1">
        <f t="shared" si="1863"/>
        <v>0.551724137931034</v>
      </c>
      <c r="FY1503" s="1">
        <f t="shared" si="1864"/>
        <v>0.742488139167106</v>
      </c>
      <c r="GB1503" s="1">
        <f t="shared" si="1865"/>
        <v>0.746724890829694</v>
      </c>
      <c r="GE1503" s="1">
        <f t="shared" si="1866"/>
        <v>0.72555910543131</v>
      </c>
      <c r="GH1503" s="1">
        <f t="shared" si="1867"/>
        <v>0.692913385826772</v>
      </c>
      <c r="GK1503" s="1">
        <f t="shared" si="1868"/>
        <v>0.553240740740741</v>
      </c>
      <c r="MO1503" s="1">
        <f t="shared" ref="MO1503:NA1503" si="1913">MO590</f>
        <v>0</v>
      </c>
      <c r="MP1503" s="1">
        <f t="shared" si="1913"/>
        <v>0</v>
      </c>
      <c r="MQ1503" s="1" t="str">
        <f t="shared" si="1913"/>
        <v>d</v>
      </c>
      <c r="MR1503" s="1">
        <f t="shared" si="1913"/>
        <v>0</v>
      </c>
      <c r="MS1503" s="1">
        <f t="shared" si="1913"/>
        <v>0</v>
      </c>
      <c r="MT1503" s="1" t="str">
        <f t="shared" si="1913"/>
        <v>c</v>
      </c>
      <c r="MU1503" s="1">
        <f t="shared" si="1913"/>
        <v>0</v>
      </c>
      <c r="MV1503" s="1">
        <f t="shared" si="1913"/>
        <v>0</v>
      </c>
      <c r="MW1503" s="1" t="str">
        <f t="shared" si="1913"/>
        <v>ab</v>
      </c>
      <c r="MX1503" s="1">
        <f t="shared" si="1913"/>
        <v>0</v>
      </c>
      <c r="MY1503" s="1">
        <f t="shared" si="1913"/>
        <v>0</v>
      </c>
      <c r="MZ1503" s="1" t="str">
        <f t="shared" si="1913"/>
        <v>d</v>
      </c>
      <c r="NA1503" s="1">
        <f t="shared" si="1913"/>
        <v>0</v>
      </c>
      <c r="TE1503" s="1">
        <f t="shared" ref="TE1503:TQ1503" si="1914">TE590</f>
        <v>0</v>
      </c>
      <c r="TF1503" s="1">
        <f t="shared" si="1914"/>
        <v>0</v>
      </c>
      <c r="TG1503" s="1" t="str">
        <f t="shared" si="1914"/>
        <v>d</v>
      </c>
      <c r="TH1503" s="1">
        <f t="shared" si="1914"/>
        <v>0</v>
      </c>
      <c r="TI1503" s="1">
        <f t="shared" si="1914"/>
        <v>0</v>
      </c>
      <c r="TJ1503" s="1" t="str">
        <f t="shared" si="1914"/>
        <v>d</v>
      </c>
      <c r="TK1503" s="1">
        <f t="shared" si="1914"/>
        <v>0</v>
      </c>
      <c r="TL1503" s="1">
        <f t="shared" si="1914"/>
        <v>0</v>
      </c>
      <c r="TM1503" s="1" t="str">
        <f t="shared" si="1914"/>
        <v>cde</v>
      </c>
      <c r="TN1503" s="1">
        <f t="shared" si="1914"/>
        <v>0</v>
      </c>
      <c r="TO1503" s="1">
        <f t="shared" si="1914"/>
        <v>0</v>
      </c>
      <c r="TP1503" s="1" t="str">
        <f t="shared" si="1914"/>
        <v>d</v>
      </c>
      <c r="TQ1503" s="1">
        <f t="shared" si="1914"/>
        <v>0</v>
      </c>
    </row>
    <row r="1504" spans="9:537">
      <c r="I1504" s="1">
        <f t="shared" si="1859"/>
        <v>0.742937853107345</v>
      </c>
      <c r="L1504" s="1">
        <f t="shared" si="1860"/>
        <v>0.747355473554736</v>
      </c>
      <c r="O1504" s="1">
        <f t="shared" si="1861"/>
        <v>0.723058028860915</v>
      </c>
      <c r="R1504" s="1">
        <f t="shared" si="1862"/>
        <v>0.69882100750268</v>
      </c>
      <c r="U1504" s="1">
        <f t="shared" si="1863"/>
        <v>0.550827423167849</v>
      </c>
      <c r="FY1504" s="1">
        <f t="shared" si="1864"/>
        <v>0.743200836820084</v>
      </c>
      <c r="GB1504" s="1">
        <f t="shared" si="1865"/>
        <v>0.74611662846957</v>
      </c>
      <c r="GE1504" s="1">
        <f t="shared" si="1866"/>
        <v>0.720885466794995</v>
      </c>
      <c r="GH1504" s="1">
        <f t="shared" si="1867"/>
        <v>0.688183237896929</v>
      </c>
      <c r="GK1504" s="1">
        <f t="shared" si="1868"/>
        <v>0.556792873051225</v>
      </c>
      <c r="MO1504" s="1">
        <f t="shared" ref="MO1504:NA1504" si="1915">MO591</f>
        <v>0</v>
      </c>
      <c r="MP1504" s="1">
        <f t="shared" si="1915"/>
        <v>0</v>
      </c>
      <c r="MQ1504" s="1" t="str">
        <f t="shared" si="1915"/>
        <v>bc</v>
      </c>
      <c r="MR1504" s="1">
        <f t="shared" si="1915"/>
        <v>0</v>
      </c>
      <c r="MS1504" s="1">
        <f t="shared" si="1915"/>
        <v>0</v>
      </c>
      <c r="MT1504" s="1" t="str">
        <f t="shared" si="1915"/>
        <v>a</v>
      </c>
      <c r="MU1504" s="1">
        <f t="shared" si="1915"/>
        <v>0</v>
      </c>
      <c r="MV1504" s="1">
        <f t="shared" si="1915"/>
        <v>0</v>
      </c>
      <c r="MW1504" s="1" t="str">
        <f t="shared" si="1915"/>
        <v>b</v>
      </c>
      <c r="MX1504" s="1">
        <f t="shared" si="1915"/>
        <v>0</v>
      </c>
      <c r="MY1504" s="1">
        <f t="shared" si="1915"/>
        <v>0</v>
      </c>
      <c r="MZ1504" s="1" t="str">
        <f t="shared" si="1915"/>
        <v>d</v>
      </c>
      <c r="NA1504" s="1">
        <f t="shared" si="1915"/>
        <v>0</v>
      </c>
      <c r="TE1504" s="1">
        <f t="shared" ref="TE1504:TQ1504" si="1916">TE591</f>
        <v>0</v>
      </c>
      <c r="TF1504" s="1">
        <f t="shared" si="1916"/>
        <v>0</v>
      </c>
      <c r="TG1504" s="1" t="str">
        <f t="shared" si="1916"/>
        <v>a</v>
      </c>
      <c r="TH1504" s="1">
        <f t="shared" si="1916"/>
        <v>0</v>
      </c>
      <c r="TI1504" s="1">
        <f t="shared" si="1916"/>
        <v>0</v>
      </c>
      <c r="TJ1504" s="1" t="str">
        <f t="shared" si="1916"/>
        <v>b</v>
      </c>
      <c r="TK1504" s="1">
        <f t="shared" si="1916"/>
        <v>0</v>
      </c>
      <c r="TL1504" s="1">
        <f t="shared" si="1916"/>
        <v>0</v>
      </c>
      <c r="TM1504" s="1" t="str">
        <f t="shared" si="1916"/>
        <v>bc</v>
      </c>
      <c r="TN1504" s="1">
        <f t="shared" si="1916"/>
        <v>0</v>
      </c>
      <c r="TO1504" s="1">
        <f t="shared" si="1916"/>
        <v>0</v>
      </c>
      <c r="TP1504" s="1" t="str">
        <f t="shared" si="1916"/>
        <v>c</v>
      </c>
      <c r="TQ1504" s="1">
        <f t="shared" si="1916"/>
        <v>0</v>
      </c>
    </row>
    <row r="1505" spans="9:537">
      <c r="I1505" s="1">
        <f t="shared" si="1859"/>
        <v>0.746600418410042</v>
      </c>
      <c r="L1505" s="1">
        <f t="shared" si="1860"/>
        <v>0.747653806047967</v>
      </c>
      <c r="O1505" s="1">
        <f t="shared" si="1861"/>
        <v>0.714067744888618</v>
      </c>
      <c r="R1505" s="1">
        <f t="shared" si="1862"/>
        <v>0.674186550976139</v>
      </c>
      <c r="U1505" s="1">
        <f t="shared" si="1863"/>
        <v>0.616666666666667</v>
      </c>
      <c r="FY1505" s="1">
        <f t="shared" si="1864"/>
        <v>0.743758212877792</v>
      </c>
      <c r="GB1505" s="1">
        <f t="shared" si="1865"/>
        <v>0.747437582128778</v>
      </c>
      <c r="GE1505" s="1">
        <f t="shared" si="1866"/>
        <v>0.716928769657724</v>
      </c>
      <c r="GH1505" s="1">
        <f t="shared" si="1867"/>
        <v>0.677463503649635</v>
      </c>
      <c r="GK1505" s="1">
        <f t="shared" si="1868"/>
        <v>0.629742033383915</v>
      </c>
      <c r="MO1505" s="1">
        <f t="shared" ref="MO1505:NA1505" si="1917">MO592</f>
        <v>0</v>
      </c>
      <c r="MP1505" s="1">
        <f t="shared" si="1917"/>
        <v>0</v>
      </c>
      <c r="MQ1505" s="1" t="str">
        <f t="shared" si="1917"/>
        <v>d</v>
      </c>
      <c r="MR1505" s="1">
        <f t="shared" si="1917"/>
        <v>0</v>
      </c>
      <c r="MS1505" s="1">
        <f t="shared" si="1917"/>
        <v>0</v>
      </c>
      <c r="MT1505" s="1" t="str">
        <f t="shared" si="1917"/>
        <v>a</v>
      </c>
      <c r="MU1505" s="1">
        <f t="shared" si="1917"/>
        <v>0</v>
      </c>
      <c r="MV1505" s="1">
        <f t="shared" si="1917"/>
        <v>0</v>
      </c>
      <c r="MW1505" s="1" t="str">
        <f t="shared" si="1917"/>
        <v>d</v>
      </c>
      <c r="MX1505" s="1">
        <f t="shared" si="1917"/>
        <v>0</v>
      </c>
      <c r="MY1505" s="1">
        <f t="shared" si="1917"/>
        <v>0</v>
      </c>
      <c r="MZ1505" s="1" t="str">
        <f t="shared" si="1917"/>
        <v>e</v>
      </c>
      <c r="NA1505" s="1">
        <f t="shared" si="1917"/>
        <v>0</v>
      </c>
      <c r="TE1505" s="1">
        <f t="shared" ref="TE1505:TQ1505" si="1918">TE592</f>
        <v>0</v>
      </c>
      <c r="TF1505" s="1">
        <f t="shared" si="1918"/>
        <v>0</v>
      </c>
      <c r="TG1505" s="1" t="str">
        <f t="shared" si="1918"/>
        <v>e</v>
      </c>
      <c r="TH1505" s="1">
        <f t="shared" si="1918"/>
        <v>0</v>
      </c>
      <c r="TI1505" s="1">
        <f t="shared" si="1918"/>
        <v>0</v>
      </c>
      <c r="TJ1505" s="1" t="str">
        <f t="shared" si="1918"/>
        <v>a</v>
      </c>
      <c r="TK1505" s="1">
        <f t="shared" si="1918"/>
        <v>0</v>
      </c>
      <c r="TL1505" s="1">
        <f t="shared" si="1918"/>
        <v>0</v>
      </c>
      <c r="TM1505" s="1" t="str">
        <f t="shared" si="1918"/>
        <v>f</v>
      </c>
      <c r="TN1505" s="1">
        <f t="shared" si="1918"/>
        <v>0</v>
      </c>
      <c r="TO1505" s="1">
        <f t="shared" si="1918"/>
        <v>0</v>
      </c>
      <c r="TP1505" s="1" t="str">
        <f t="shared" si="1918"/>
        <v>e</v>
      </c>
      <c r="TQ1505" s="1">
        <f t="shared" si="1918"/>
        <v>0</v>
      </c>
    </row>
    <row r="1506" spans="9:537">
      <c r="I1506" s="1">
        <f t="shared" si="1859"/>
        <v>0.744228751311647</v>
      </c>
      <c r="L1506" s="1">
        <f t="shared" si="1860"/>
        <v>0.748557944415312</v>
      </c>
      <c r="O1506" s="1">
        <f t="shared" si="1861"/>
        <v>0.716707768187423</v>
      </c>
      <c r="R1506" s="1">
        <f t="shared" si="1862"/>
        <v>0.678291194420227</v>
      </c>
      <c r="U1506" s="1">
        <f t="shared" si="1863"/>
        <v>0.620740740740741</v>
      </c>
      <c r="FY1506" s="1">
        <f t="shared" si="1864"/>
        <v>0.744167550371156</v>
      </c>
      <c r="GB1506" s="1">
        <f t="shared" si="1865"/>
        <v>0.748636717735653</v>
      </c>
      <c r="GE1506" s="1">
        <f t="shared" si="1866"/>
        <v>0.714547677261614</v>
      </c>
      <c r="GH1506" s="1">
        <f t="shared" si="1867"/>
        <v>0.673181818181818</v>
      </c>
      <c r="GK1506" s="1">
        <f t="shared" si="1868"/>
        <v>0.6274217585693</v>
      </c>
      <c r="MO1506" s="1">
        <f t="shared" ref="MO1506:NA1506" si="1919">MO593</f>
        <v>0</v>
      </c>
      <c r="MP1506" s="1">
        <f t="shared" si="1919"/>
        <v>0</v>
      </c>
      <c r="MQ1506" s="1" t="str">
        <f t="shared" si="1919"/>
        <v>c</v>
      </c>
      <c r="MR1506" s="1">
        <f t="shared" si="1919"/>
        <v>0</v>
      </c>
      <c r="MS1506" s="1">
        <f t="shared" si="1919"/>
        <v>0</v>
      </c>
      <c r="MT1506" s="1" t="str">
        <f t="shared" si="1919"/>
        <v>b</v>
      </c>
      <c r="MU1506" s="1">
        <f t="shared" si="1919"/>
        <v>0</v>
      </c>
      <c r="MV1506" s="1">
        <f t="shared" si="1919"/>
        <v>0</v>
      </c>
      <c r="MW1506" s="1" t="str">
        <f t="shared" si="1919"/>
        <v>c</v>
      </c>
      <c r="MX1506" s="1">
        <f t="shared" si="1919"/>
        <v>0</v>
      </c>
      <c r="MY1506" s="1">
        <f t="shared" si="1919"/>
        <v>0</v>
      </c>
      <c r="MZ1506" s="1" t="str">
        <f t="shared" si="1919"/>
        <v>d</v>
      </c>
      <c r="NA1506" s="1">
        <f t="shared" si="1919"/>
        <v>0</v>
      </c>
      <c r="TE1506" s="1">
        <f t="shared" ref="TE1506:TQ1506" si="1920">TE593</f>
        <v>0</v>
      </c>
      <c r="TF1506" s="1">
        <f t="shared" si="1920"/>
        <v>0</v>
      </c>
      <c r="TG1506" s="1" t="str">
        <f t="shared" si="1920"/>
        <v>bc</v>
      </c>
      <c r="TH1506" s="1">
        <f t="shared" si="1920"/>
        <v>0</v>
      </c>
      <c r="TI1506" s="1">
        <f t="shared" si="1920"/>
        <v>0</v>
      </c>
      <c r="TJ1506" s="1" t="str">
        <f t="shared" si="1920"/>
        <v>c</v>
      </c>
      <c r="TK1506" s="1">
        <f t="shared" si="1920"/>
        <v>0</v>
      </c>
      <c r="TL1506" s="1">
        <f t="shared" si="1920"/>
        <v>0</v>
      </c>
      <c r="TM1506" s="1" t="str">
        <f t="shared" si="1920"/>
        <v>cd</v>
      </c>
      <c r="TN1506" s="1">
        <f t="shared" si="1920"/>
        <v>0</v>
      </c>
      <c r="TO1506" s="1">
        <f t="shared" si="1920"/>
        <v>0</v>
      </c>
      <c r="TP1506" s="1" t="str">
        <f t="shared" si="1920"/>
        <v>cd</v>
      </c>
      <c r="TQ1506" s="1">
        <f t="shared" si="1920"/>
        <v>0</v>
      </c>
    </row>
    <row r="1507" spans="9:537">
      <c r="I1507" s="1">
        <f t="shared" si="1859"/>
        <v>0.745646437994723</v>
      </c>
      <c r="L1507" s="1">
        <f t="shared" si="1860"/>
        <v>0.746670148863933</v>
      </c>
      <c r="O1507" s="1">
        <f t="shared" si="1861"/>
        <v>0.715981735159817</v>
      </c>
      <c r="R1507" s="1">
        <f t="shared" si="1862"/>
        <v>0.677175843694494</v>
      </c>
      <c r="U1507" s="1">
        <f t="shared" si="1863"/>
        <v>0.630563798219585</v>
      </c>
      <c r="FY1507" s="1">
        <f t="shared" si="1864"/>
        <v>0.744259699129058</v>
      </c>
      <c r="GB1507" s="1">
        <f t="shared" si="1865"/>
        <v>0.746595460614152</v>
      </c>
      <c r="GE1507" s="1">
        <f t="shared" si="1866"/>
        <v>0.71948608137045</v>
      </c>
      <c r="GH1507" s="1">
        <f t="shared" si="1867"/>
        <v>0.676512625059552</v>
      </c>
      <c r="GK1507" s="1">
        <f t="shared" si="1868"/>
        <v>0.620740740740741</v>
      </c>
      <c r="MO1507" s="1">
        <f t="shared" ref="MO1507:NA1507" si="1921">MO594</f>
        <v>0</v>
      </c>
      <c r="MP1507" s="1">
        <f t="shared" si="1921"/>
        <v>0</v>
      </c>
      <c r="MQ1507" s="1" t="str">
        <f t="shared" si="1921"/>
        <v>abc</v>
      </c>
      <c r="MR1507" s="1">
        <f t="shared" si="1921"/>
        <v>0</v>
      </c>
      <c r="MS1507" s="1">
        <f t="shared" si="1921"/>
        <v>0</v>
      </c>
      <c r="MT1507" s="1" t="str">
        <f t="shared" si="1921"/>
        <v>b</v>
      </c>
      <c r="MU1507" s="1">
        <f t="shared" si="1921"/>
        <v>0</v>
      </c>
      <c r="MV1507" s="1">
        <f t="shared" si="1921"/>
        <v>0</v>
      </c>
      <c r="MW1507" s="1" t="str">
        <f t="shared" si="1921"/>
        <v>c</v>
      </c>
      <c r="MX1507" s="1">
        <f t="shared" si="1921"/>
        <v>0</v>
      </c>
      <c r="MY1507" s="1">
        <f t="shared" si="1921"/>
        <v>0</v>
      </c>
      <c r="MZ1507" s="1" t="str">
        <f t="shared" si="1921"/>
        <v>c</v>
      </c>
      <c r="NA1507" s="1">
        <f t="shared" si="1921"/>
        <v>0</v>
      </c>
      <c r="TE1507" s="1">
        <f t="shared" ref="TE1507:TQ1507" si="1922">TE594</f>
        <v>0</v>
      </c>
      <c r="TF1507" s="1">
        <f t="shared" si="1922"/>
        <v>0</v>
      </c>
      <c r="TG1507" s="1" t="str">
        <f t="shared" si="1922"/>
        <v>abc</v>
      </c>
      <c r="TH1507" s="1">
        <f t="shared" si="1922"/>
        <v>0</v>
      </c>
      <c r="TI1507" s="1">
        <f t="shared" si="1922"/>
        <v>0</v>
      </c>
      <c r="TJ1507" s="1" t="str">
        <f t="shared" si="1922"/>
        <v>c</v>
      </c>
      <c r="TK1507" s="1">
        <f t="shared" si="1922"/>
        <v>0</v>
      </c>
      <c r="TL1507" s="1">
        <f t="shared" si="1922"/>
        <v>0</v>
      </c>
      <c r="TM1507" s="1" t="str">
        <f t="shared" si="1922"/>
        <v>de</v>
      </c>
      <c r="TN1507" s="1">
        <f t="shared" si="1922"/>
        <v>0</v>
      </c>
      <c r="TO1507" s="1">
        <f t="shared" si="1922"/>
        <v>0</v>
      </c>
      <c r="TP1507" s="1" t="str">
        <f t="shared" si="1922"/>
        <v>b</v>
      </c>
      <c r="TQ1507" s="1">
        <f t="shared" si="1922"/>
        <v>0</v>
      </c>
    </row>
    <row r="1508" spans="9:537">
      <c r="I1508" s="1">
        <f t="shared" si="1859"/>
        <v>0.746089676746611</v>
      </c>
      <c r="L1508" s="1">
        <f t="shared" si="1860"/>
        <v>0.747301921558305</v>
      </c>
      <c r="O1508" s="1">
        <f t="shared" si="1861"/>
        <v>0.714150646076269</v>
      </c>
      <c r="R1508" s="1">
        <f t="shared" si="1862"/>
        <v>0.69656283566058</v>
      </c>
      <c r="U1508" s="1">
        <f t="shared" si="1863"/>
        <v>0.637271214642263</v>
      </c>
      <c r="FY1508" s="1">
        <f t="shared" si="1864"/>
        <v>0.745837669094693</v>
      </c>
      <c r="GB1508" s="1">
        <f t="shared" si="1865"/>
        <v>0.74604041507373</v>
      </c>
      <c r="GE1508" s="1">
        <f t="shared" si="1866"/>
        <v>0.716186252771619</v>
      </c>
      <c r="GH1508" s="1">
        <f t="shared" si="1867"/>
        <v>0.699376063528077</v>
      </c>
      <c r="GK1508" s="1">
        <f t="shared" si="1868"/>
        <v>0.567901234567901</v>
      </c>
      <c r="MO1508" s="1">
        <f t="shared" ref="MO1508:NA1508" si="1923">MO595</f>
        <v>0</v>
      </c>
      <c r="MP1508" s="1">
        <f t="shared" si="1923"/>
        <v>0</v>
      </c>
      <c r="MQ1508" s="1" t="str">
        <f t="shared" si="1923"/>
        <v>c</v>
      </c>
      <c r="MR1508" s="1">
        <f t="shared" si="1923"/>
        <v>0</v>
      </c>
      <c r="MS1508" s="1">
        <f t="shared" si="1923"/>
        <v>0</v>
      </c>
      <c r="MT1508" s="1" t="str">
        <f t="shared" si="1923"/>
        <v>b</v>
      </c>
      <c r="MU1508" s="1">
        <f t="shared" si="1923"/>
        <v>0</v>
      </c>
      <c r="MV1508" s="1">
        <f t="shared" si="1923"/>
        <v>0</v>
      </c>
      <c r="MW1508" s="1" t="str">
        <f t="shared" si="1923"/>
        <v>ab</v>
      </c>
      <c r="MX1508" s="1">
        <f t="shared" si="1923"/>
        <v>0</v>
      </c>
      <c r="MY1508" s="1">
        <f t="shared" si="1923"/>
        <v>0</v>
      </c>
      <c r="MZ1508" s="1" t="str">
        <f t="shared" si="1923"/>
        <v>a</v>
      </c>
      <c r="NA1508" s="1">
        <f t="shared" si="1923"/>
        <v>0</v>
      </c>
      <c r="TE1508" s="1">
        <f t="shared" ref="TE1508:TQ1508" si="1924">TE595</f>
        <v>0</v>
      </c>
      <c r="TF1508" s="1">
        <f t="shared" si="1924"/>
        <v>0</v>
      </c>
      <c r="TG1508" s="1" t="str">
        <f t="shared" si="1924"/>
        <v>c</v>
      </c>
      <c r="TH1508" s="1">
        <f t="shared" si="1924"/>
        <v>0</v>
      </c>
      <c r="TI1508" s="1">
        <f t="shared" si="1924"/>
        <v>0</v>
      </c>
      <c r="TJ1508" s="1" t="str">
        <f t="shared" si="1924"/>
        <v>cd</v>
      </c>
      <c r="TK1508" s="1">
        <f t="shared" si="1924"/>
        <v>0</v>
      </c>
      <c r="TL1508" s="1">
        <f t="shared" si="1924"/>
        <v>0</v>
      </c>
      <c r="TM1508" s="1" t="str">
        <f t="shared" si="1924"/>
        <v>c</v>
      </c>
      <c r="TN1508" s="1">
        <f t="shared" si="1924"/>
        <v>0</v>
      </c>
      <c r="TO1508" s="1">
        <f t="shared" si="1924"/>
        <v>0</v>
      </c>
      <c r="TP1508" s="1" t="str">
        <f t="shared" si="1924"/>
        <v>ab</v>
      </c>
      <c r="TQ1508" s="1">
        <f t="shared" si="1924"/>
        <v>0</v>
      </c>
    </row>
    <row r="1509" spans="9:537">
      <c r="I1509" s="1">
        <f t="shared" si="1859"/>
        <v>0.74698479286838</v>
      </c>
      <c r="L1509" s="1">
        <f t="shared" si="1860"/>
        <v>0.747726056714821</v>
      </c>
      <c r="O1509" s="1">
        <f t="shared" si="1861"/>
        <v>0.715288860517076</v>
      </c>
      <c r="R1509" s="1">
        <f t="shared" si="1862"/>
        <v>0.695581896551724</v>
      </c>
      <c r="U1509" s="1">
        <f t="shared" si="1863"/>
        <v>0.641071428571429</v>
      </c>
      <c r="FY1509" s="1">
        <f t="shared" si="1864"/>
        <v>0.745236230749152</v>
      </c>
      <c r="GB1509" s="1">
        <f t="shared" si="1865"/>
        <v>0.746800222593211</v>
      </c>
      <c r="GE1509" s="1">
        <f t="shared" si="1866"/>
        <v>0.716981132075472</v>
      </c>
      <c r="GH1509" s="1">
        <f t="shared" si="1867"/>
        <v>0.693281938325991</v>
      </c>
      <c r="GK1509" s="1">
        <f t="shared" si="1868"/>
        <v>0.627240143369176</v>
      </c>
      <c r="MO1509" s="1">
        <f t="shared" ref="MO1509:NA1509" si="1925">MO596</f>
        <v>0</v>
      </c>
      <c r="MP1509" s="1">
        <f t="shared" si="1925"/>
        <v>0</v>
      </c>
      <c r="MQ1509" s="1" t="str">
        <f t="shared" si="1925"/>
        <v>ab</v>
      </c>
      <c r="MR1509" s="1">
        <f t="shared" si="1925"/>
        <v>0</v>
      </c>
      <c r="MS1509" s="1">
        <f t="shared" si="1925"/>
        <v>0</v>
      </c>
      <c r="MT1509" s="1" t="str">
        <f t="shared" si="1925"/>
        <v>b</v>
      </c>
      <c r="MU1509" s="1">
        <f t="shared" si="1925"/>
        <v>0</v>
      </c>
      <c r="MV1509" s="1">
        <f t="shared" si="1925"/>
        <v>0</v>
      </c>
      <c r="MW1509" s="1" t="str">
        <f t="shared" si="1925"/>
        <v>c</v>
      </c>
      <c r="MX1509" s="1">
        <f t="shared" si="1925"/>
        <v>0</v>
      </c>
      <c r="MY1509" s="1">
        <f t="shared" si="1925"/>
        <v>0</v>
      </c>
      <c r="MZ1509" s="1" t="str">
        <f t="shared" si="1925"/>
        <v>d</v>
      </c>
      <c r="NA1509" s="1">
        <f t="shared" si="1925"/>
        <v>0</v>
      </c>
      <c r="TE1509" s="1">
        <f t="shared" ref="TE1509:TQ1509" si="1926">TE596</f>
        <v>0</v>
      </c>
      <c r="TF1509" s="1">
        <f t="shared" si="1926"/>
        <v>0</v>
      </c>
      <c r="TG1509" s="1" t="str">
        <f t="shared" si="1926"/>
        <v>bc</v>
      </c>
      <c r="TH1509" s="1">
        <f t="shared" si="1926"/>
        <v>0</v>
      </c>
      <c r="TI1509" s="1">
        <f t="shared" si="1926"/>
        <v>0</v>
      </c>
      <c r="TJ1509" s="1" t="str">
        <f t="shared" si="1926"/>
        <v>c</v>
      </c>
      <c r="TK1509" s="1">
        <f t="shared" si="1926"/>
        <v>0</v>
      </c>
      <c r="TL1509" s="1">
        <f t="shared" si="1926"/>
        <v>0</v>
      </c>
      <c r="TM1509" s="1" t="str">
        <f t="shared" si="1926"/>
        <v>de</v>
      </c>
      <c r="TN1509" s="1">
        <f t="shared" si="1926"/>
        <v>0</v>
      </c>
      <c r="TO1509" s="1">
        <f t="shared" si="1926"/>
        <v>0</v>
      </c>
      <c r="TP1509" s="1" t="str">
        <f t="shared" si="1926"/>
        <v>c</v>
      </c>
      <c r="TQ1509" s="1">
        <f t="shared" si="1926"/>
        <v>0</v>
      </c>
    </row>
    <row r="1510" spans="9:537">
      <c r="I1510" s="1">
        <f t="shared" si="1859"/>
        <v>0.745378807602187</v>
      </c>
      <c r="L1510" s="1">
        <f t="shared" si="1860"/>
        <v>0.74701036407122</v>
      </c>
      <c r="O1510" s="1">
        <f t="shared" si="1861"/>
        <v>0.71687898089172</v>
      </c>
      <c r="R1510" s="1">
        <f t="shared" si="1862"/>
        <v>0.690889370932755</v>
      </c>
      <c r="U1510" s="1">
        <f t="shared" si="1863"/>
        <v>0.635253054101222</v>
      </c>
      <c r="FY1510" s="1">
        <f t="shared" si="1864"/>
        <v>0.745559038662487</v>
      </c>
      <c r="GB1510" s="1">
        <f t="shared" si="1865"/>
        <v>0.745609220636663</v>
      </c>
      <c r="GE1510" s="1">
        <f t="shared" si="1866"/>
        <v>0.715321563682219</v>
      </c>
      <c r="GH1510" s="1">
        <f t="shared" si="1867"/>
        <v>0.696367763904654</v>
      </c>
      <c r="GK1510" s="1">
        <f t="shared" si="1868"/>
        <v>0.57380073800738</v>
      </c>
      <c r="MO1510" s="1">
        <f t="shared" ref="MO1510:NA1510" si="1927">MO597</f>
        <v>0</v>
      </c>
      <c r="MP1510" s="1">
        <f t="shared" si="1927"/>
        <v>0</v>
      </c>
      <c r="MQ1510" s="1" t="str">
        <f t="shared" si="1927"/>
        <v>a</v>
      </c>
      <c r="MR1510" s="1">
        <f t="shared" si="1927"/>
        <v>0</v>
      </c>
      <c r="MS1510" s="1">
        <f t="shared" si="1927"/>
        <v>0</v>
      </c>
      <c r="MT1510" s="1" t="str">
        <f t="shared" si="1927"/>
        <v>b</v>
      </c>
      <c r="MU1510" s="1">
        <f t="shared" si="1927"/>
        <v>0</v>
      </c>
      <c r="MV1510" s="1">
        <f t="shared" si="1927"/>
        <v>0</v>
      </c>
      <c r="MW1510" s="1" t="str">
        <f t="shared" si="1927"/>
        <v>c</v>
      </c>
      <c r="MX1510" s="1">
        <f t="shared" si="1927"/>
        <v>0</v>
      </c>
      <c r="MY1510" s="1">
        <f t="shared" si="1927"/>
        <v>0</v>
      </c>
      <c r="MZ1510" s="1" t="str">
        <f t="shared" si="1927"/>
        <v>b</v>
      </c>
      <c r="NA1510" s="1">
        <f t="shared" si="1927"/>
        <v>0</v>
      </c>
      <c r="TE1510" s="1">
        <f t="shared" ref="TE1510:TQ1510" si="1928">TE597</f>
        <v>0</v>
      </c>
      <c r="TF1510" s="1">
        <f t="shared" si="1928"/>
        <v>0</v>
      </c>
      <c r="TG1510" s="1" t="str">
        <f t="shared" si="1928"/>
        <v>ab</v>
      </c>
      <c r="TH1510" s="1">
        <f t="shared" si="1928"/>
        <v>0</v>
      </c>
      <c r="TI1510" s="1">
        <f t="shared" si="1928"/>
        <v>0</v>
      </c>
      <c r="TJ1510" s="1" t="str">
        <f t="shared" si="1928"/>
        <v>cd</v>
      </c>
      <c r="TK1510" s="1">
        <f t="shared" si="1928"/>
        <v>0</v>
      </c>
      <c r="TL1510" s="1">
        <f t="shared" si="1928"/>
        <v>0</v>
      </c>
      <c r="TM1510" s="1" t="str">
        <f t="shared" si="1928"/>
        <v>e</v>
      </c>
      <c r="TN1510" s="1">
        <f t="shared" si="1928"/>
        <v>0</v>
      </c>
      <c r="TO1510" s="1">
        <f t="shared" si="1928"/>
        <v>0</v>
      </c>
      <c r="TP1510" s="1" t="str">
        <f t="shared" si="1928"/>
        <v>a</v>
      </c>
      <c r="TQ1510" s="1">
        <f t="shared" si="1928"/>
        <v>0</v>
      </c>
    </row>
    <row r="1511" spans="9:537">
      <c r="I1511" s="1">
        <f t="shared" si="1859"/>
        <v>0.744362807195338</v>
      </c>
      <c r="L1511" s="1">
        <f t="shared" si="1860"/>
        <v>0.74937343358396</v>
      </c>
      <c r="O1511" s="1">
        <f t="shared" si="1861"/>
        <v>0.722983257229833</v>
      </c>
      <c r="R1511" s="1">
        <f t="shared" si="1862"/>
        <v>0.688453159041394</v>
      </c>
      <c r="U1511" s="1">
        <f t="shared" si="1863"/>
        <v>0.543237250554324</v>
      </c>
      <c r="FY1511" s="1">
        <f t="shared" si="1864"/>
        <v>0.744935064935065</v>
      </c>
      <c r="GB1511" s="1">
        <f t="shared" si="1865"/>
        <v>0.748763342879458</v>
      </c>
      <c r="GE1511" s="1">
        <f t="shared" si="1866"/>
        <v>0.724044538068011</v>
      </c>
      <c r="GH1511" s="1">
        <f t="shared" si="1867"/>
        <v>0.691207627118644</v>
      </c>
      <c r="GK1511" s="1">
        <f t="shared" si="1868"/>
        <v>0.541573033707865</v>
      </c>
      <c r="MO1511" s="1">
        <f t="shared" ref="MO1511:NA1511" si="1929">MO598</f>
        <v>0</v>
      </c>
      <c r="MP1511" s="1">
        <f t="shared" si="1929"/>
        <v>0</v>
      </c>
      <c r="MQ1511" s="1" t="str">
        <f t="shared" si="1929"/>
        <v>abc</v>
      </c>
      <c r="MR1511" s="1">
        <f t="shared" si="1929"/>
        <v>0</v>
      </c>
      <c r="MS1511" s="1">
        <f t="shared" si="1929"/>
        <v>0</v>
      </c>
      <c r="MT1511" s="1" t="str">
        <f t="shared" si="1929"/>
        <v>b</v>
      </c>
      <c r="MU1511" s="1">
        <f t="shared" si="1929"/>
        <v>0</v>
      </c>
      <c r="MV1511" s="1">
        <f t="shared" si="1929"/>
        <v>0</v>
      </c>
      <c r="MW1511" s="1" t="str">
        <f t="shared" si="1929"/>
        <v>b</v>
      </c>
      <c r="MX1511" s="1">
        <f t="shared" si="1929"/>
        <v>0</v>
      </c>
      <c r="MY1511" s="1">
        <f t="shared" si="1929"/>
        <v>0</v>
      </c>
      <c r="MZ1511" s="1" t="str">
        <f t="shared" si="1929"/>
        <v>bc</v>
      </c>
      <c r="NA1511" s="1">
        <f t="shared" si="1929"/>
        <v>0</v>
      </c>
      <c r="TE1511" s="1">
        <f t="shared" ref="TE1511:TQ1511" si="1930">TE598</f>
        <v>0</v>
      </c>
      <c r="TF1511" s="1">
        <f t="shared" si="1930"/>
        <v>0</v>
      </c>
      <c r="TG1511" s="1" t="str">
        <f t="shared" si="1930"/>
        <v>abc</v>
      </c>
      <c r="TH1511" s="1">
        <f t="shared" si="1930"/>
        <v>0</v>
      </c>
      <c r="TI1511" s="1">
        <f t="shared" si="1930"/>
        <v>0</v>
      </c>
      <c r="TJ1511" s="1" t="str">
        <f t="shared" si="1930"/>
        <v>c</v>
      </c>
      <c r="TK1511" s="1">
        <f t="shared" si="1930"/>
        <v>0</v>
      </c>
      <c r="TL1511" s="1">
        <f t="shared" si="1930"/>
        <v>0</v>
      </c>
      <c r="TM1511" s="1" t="str">
        <f t="shared" si="1930"/>
        <v>bc</v>
      </c>
      <c r="TN1511" s="1">
        <f t="shared" si="1930"/>
        <v>0</v>
      </c>
      <c r="TO1511" s="1">
        <f t="shared" si="1930"/>
        <v>0</v>
      </c>
      <c r="TP1511" s="1" t="str">
        <f t="shared" si="1930"/>
        <v>ab</v>
      </c>
      <c r="TQ1511" s="1">
        <f t="shared" si="1930"/>
        <v>0</v>
      </c>
    </row>
    <row r="1512" spans="9:537">
      <c r="I1512" s="1">
        <f t="shared" si="1859"/>
        <v>0.746088740702744</v>
      </c>
      <c r="L1512" s="1">
        <f t="shared" si="1860"/>
        <v>0.747756729810568</v>
      </c>
      <c r="O1512" s="1">
        <f t="shared" si="1861"/>
        <v>0.724953902888752</v>
      </c>
      <c r="R1512" s="1">
        <f t="shared" si="1862"/>
        <v>0.696937697993664</v>
      </c>
      <c r="U1512" s="1">
        <f t="shared" si="1863"/>
        <v>0.542372881355932</v>
      </c>
      <c r="FY1512" s="1">
        <f t="shared" si="1864"/>
        <v>0.745798319327731</v>
      </c>
      <c r="GB1512" s="1">
        <f t="shared" si="1865"/>
        <v>0.747459349593496</v>
      </c>
      <c r="GE1512" s="1">
        <f t="shared" si="1866"/>
        <v>0.725098395398123</v>
      </c>
      <c r="GH1512" s="1">
        <f t="shared" si="1867"/>
        <v>0.690385659967409</v>
      </c>
      <c r="GK1512" s="1">
        <f t="shared" si="1868"/>
        <v>0.546099290780142</v>
      </c>
      <c r="MO1512" s="1">
        <f t="shared" ref="MO1512:NA1512" si="1931">MO599</f>
        <v>0</v>
      </c>
      <c r="MP1512" s="1">
        <f t="shared" si="1931"/>
        <v>0</v>
      </c>
      <c r="MQ1512" s="1">
        <f t="shared" si="1931"/>
        <v>0</v>
      </c>
      <c r="MR1512" s="1">
        <f t="shared" si="1931"/>
        <v>0</v>
      </c>
      <c r="MS1512" s="1">
        <f t="shared" si="1931"/>
        <v>0</v>
      </c>
      <c r="MT1512" s="1">
        <f t="shared" si="1931"/>
        <v>0</v>
      </c>
      <c r="MU1512" s="1">
        <f t="shared" si="1931"/>
        <v>0</v>
      </c>
      <c r="MV1512" s="1">
        <f t="shared" si="1931"/>
        <v>0</v>
      </c>
      <c r="MW1512" s="1">
        <f t="shared" si="1931"/>
        <v>0</v>
      </c>
      <c r="MX1512" s="1">
        <f t="shared" si="1931"/>
        <v>0</v>
      </c>
      <c r="MY1512" s="1">
        <f t="shared" si="1931"/>
        <v>0</v>
      </c>
      <c r="MZ1512" s="1">
        <f t="shared" si="1931"/>
        <v>0</v>
      </c>
      <c r="NA1512" s="1">
        <f t="shared" si="1931"/>
        <v>0</v>
      </c>
      <c r="TE1512" s="1">
        <f t="shared" ref="TE1512:TQ1512" si="1932">TE599</f>
        <v>0</v>
      </c>
      <c r="TF1512" s="1">
        <f t="shared" si="1932"/>
        <v>0</v>
      </c>
      <c r="TG1512" s="1">
        <f t="shared" si="1932"/>
        <v>0</v>
      </c>
      <c r="TH1512" s="1">
        <f t="shared" si="1932"/>
        <v>0</v>
      </c>
      <c r="TI1512" s="1">
        <f t="shared" si="1932"/>
        <v>0</v>
      </c>
      <c r="TJ1512" s="1">
        <f t="shared" si="1932"/>
        <v>0</v>
      </c>
      <c r="TK1512" s="1">
        <f t="shared" si="1932"/>
        <v>0</v>
      </c>
      <c r="TL1512" s="1">
        <f t="shared" si="1932"/>
        <v>0</v>
      </c>
      <c r="TM1512" s="1">
        <f t="shared" si="1932"/>
        <v>0</v>
      </c>
      <c r="TN1512" s="1">
        <f t="shared" si="1932"/>
        <v>0</v>
      </c>
      <c r="TO1512" s="1">
        <f t="shared" si="1932"/>
        <v>0</v>
      </c>
      <c r="TP1512" s="1">
        <f t="shared" si="1932"/>
        <v>0</v>
      </c>
      <c r="TQ1512" s="1">
        <f t="shared" si="1932"/>
        <v>0</v>
      </c>
    </row>
    <row r="1513" spans="9:193">
      <c r="I1513" s="1">
        <f t="shared" si="1859"/>
        <v>0.744495647721454</v>
      </c>
      <c r="L1513" s="1">
        <f t="shared" si="1860"/>
        <v>0.746071339486156</v>
      </c>
      <c r="O1513" s="1">
        <f t="shared" si="1861"/>
        <v>0.721733858745074</v>
      </c>
      <c r="R1513" s="1">
        <f t="shared" si="1862"/>
        <v>0.691547749725576</v>
      </c>
      <c r="U1513" s="1">
        <f t="shared" si="1863"/>
        <v>0.548837209302326</v>
      </c>
      <c r="FY1513" s="1">
        <f t="shared" si="1864"/>
        <v>0.743395239340832</v>
      </c>
      <c r="GB1513" s="1">
        <f t="shared" si="1865"/>
        <v>0.745203376822717</v>
      </c>
      <c r="GE1513" s="1">
        <f t="shared" si="1866"/>
        <v>0.722968845448992</v>
      </c>
      <c r="GH1513" s="1">
        <f t="shared" si="1867"/>
        <v>0.694812362030905</v>
      </c>
      <c r="GK1513" s="1">
        <f t="shared" si="1868"/>
        <v>0.543981481481482</v>
      </c>
    </row>
    <row r="1517" spans="9:195">
      <c r="I1517" s="1">
        <f>AVERAGE(I1448:I1450)</f>
        <v>0.743543398307085</v>
      </c>
      <c r="J1517" s="1">
        <f>STDEVA(I1448:I1450)</f>
        <v>0.00140498330111528</v>
      </c>
      <c r="K1517" s="1" t="str">
        <f>K1549</f>
        <v>bc</v>
      </c>
      <c r="L1517" s="1">
        <f>AVERAGE(L1448:L1450)</f>
        <v>0.745884637872234</v>
      </c>
      <c r="M1517" s="1">
        <f>STDEVA(L1448:L1450)</f>
        <v>0.00142914632872616</v>
      </c>
      <c r="N1517" s="1" t="str">
        <f>N1549</f>
        <v>defg</v>
      </c>
      <c r="O1517" s="1">
        <f>AVERAGE(O1448:O1450)</f>
        <v>0.726861518090765</v>
      </c>
      <c r="P1517" s="1">
        <f>STDEVA(O1448:O1450)</f>
        <v>0.00187081387699092</v>
      </c>
      <c r="Q1517" s="1" t="str">
        <f>Q1549</f>
        <v>ab</v>
      </c>
      <c r="R1517" s="1">
        <f>AVERAGE(R1448:R1450)</f>
        <v>0.667025624060408</v>
      </c>
      <c r="S1517" s="1">
        <f>STDEVA(R1448:R1450)</f>
        <v>0.00184301461449674</v>
      </c>
      <c r="T1517" s="1" t="str">
        <f>T1549</f>
        <v>gh</v>
      </c>
      <c r="U1517" s="1">
        <f>AVERAGE(U1448:U1450)</f>
        <v>0.612387398524697</v>
      </c>
      <c r="V1517" s="1">
        <f>STDEVA(U1448:U1450)</f>
        <v>0.004774987927552</v>
      </c>
      <c r="W1517" s="1" t="str">
        <f>W1549</f>
        <v>e</v>
      </c>
      <c r="FY1517" s="1">
        <f>AVERAGE(FY1448:FY1450)</f>
        <v>0.744576996000723</v>
      </c>
      <c r="FZ1517" s="1">
        <f>STDEVA(FY1448:FY1450)</f>
        <v>0.0010573304203206</v>
      </c>
      <c r="GA1517" s="1" t="str">
        <f>GA1549</f>
        <v>abc</v>
      </c>
      <c r="GB1517" s="1">
        <f>AVERAGE(GB1448:GB1450)</f>
        <v>0.74793911705927</v>
      </c>
      <c r="GC1517" s="1">
        <f>STDEVA(GB1448:GB1450)</f>
        <v>0.000936900386572164</v>
      </c>
      <c r="GD1517" s="1" t="str">
        <f>GD1549</f>
        <v>cd</v>
      </c>
      <c r="GE1517" s="1">
        <f>AVERAGE(GE1448:GE1450)</f>
        <v>0.726939111425962</v>
      </c>
      <c r="GF1517" s="1">
        <f>STDEVA(GE1448:GE1450)</f>
        <v>0.00150833276476448</v>
      </c>
      <c r="GG1517" s="1" t="str">
        <f>GG1549</f>
        <v>ab</v>
      </c>
      <c r="GH1517" s="1">
        <f>AVERAGE(GH1448:GH1450)</f>
        <v>0.667970127634145</v>
      </c>
      <c r="GI1517" s="1">
        <f>STDEVA(GH1448:GH1450)</f>
        <v>0.000670964346939391</v>
      </c>
      <c r="GJ1517" s="1" t="str">
        <f>GJ1549</f>
        <v>gh</v>
      </c>
      <c r="GK1517" s="1">
        <f>AVERAGE(GK1448:GK1450)</f>
        <v>0.613611165078786</v>
      </c>
      <c r="GL1517" s="1">
        <f>STDEVA(GK1448:GK1450)</f>
        <v>0.0024499203697462</v>
      </c>
      <c r="GM1517" s="1" t="str">
        <f>GM1549</f>
        <v>bc</v>
      </c>
    </row>
    <row r="1518" spans="9:195">
      <c r="I1518" s="1">
        <f>AVERAGE(I1451:I1453)</f>
        <v>0.743752220221717</v>
      </c>
      <c r="J1518" s="1">
        <f>STDEVA(I1451:I1453)</f>
        <v>0.00130572289418557</v>
      </c>
      <c r="K1518" s="1" t="str">
        <f>K1550</f>
        <v>abc</v>
      </c>
      <c r="L1518" s="1">
        <f>AVERAGE(L1451:L1453)</f>
        <v>0.747254088342849</v>
      </c>
      <c r="M1518" s="1">
        <f>STDEVA(L1451:L1453)</f>
        <v>0.0014165537568127</v>
      </c>
      <c r="N1518" s="1" t="str">
        <f>N1550</f>
        <v>cde</v>
      </c>
      <c r="O1518" s="1">
        <f>AVERAGE(O1451:O1453)</f>
        <v>0.726506453080532</v>
      </c>
      <c r="P1518" s="1">
        <f>STDEVA(O1451:O1453)</f>
        <v>0.00318472978537255</v>
      </c>
      <c r="Q1518" s="1" t="str">
        <f>Q1550</f>
        <v>ab</v>
      </c>
      <c r="R1518" s="1">
        <f>AVERAGE(R1451:R1453)</f>
        <v>0.667192750025625</v>
      </c>
      <c r="S1518" s="1">
        <f>STDEVA(R1451:R1453)</f>
        <v>0.00298820955511347</v>
      </c>
      <c r="T1518" s="1" t="str">
        <f>T1550</f>
        <v>gh</v>
      </c>
      <c r="U1518" s="1">
        <f>AVERAGE(U1451:U1453)</f>
        <v>0.60629335760724</v>
      </c>
      <c r="V1518" s="1">
        <f>STDEVA(U1451:U1453)</f>
        <v>0.00186974836400489</v>
      </c>
      <c r="W1518" s="1" t="str">
        <f>W1550</f>
        <v>ef</v>
      </c>
      <c r="FY1518" s="1">
        <f>AVERAGE(FY1451:FY1453)</f>
        <v>0.743814516232776</v>
      </c>
      <c r="FZ1518" s="1">
        <f>STDEVA(FY1451:FY1453)</f>
        <v>0.00166548957433762</v>
      </c>
      <c r="GA1518" s="1" t="str">
        <f>GA1550</f>
        <v>bcd</v>
      </c>
      <c r="GB1518" s="1">
        <f>AVERAGE(GB1451:GB1453)</f>
        <v>0.746507675492676</v>
      </c>
      <c r="GC1518" s="1">
        <f>STDEVA(GB1451:GB1453)</f>
        <v>0.001386780153728</v>
      </c>
      <c r="GD1518" s="1" t="str">
        <f>GD1550</f>
        <v>def</v>
      </c>
      <c r="GE1518" s="1">
        <f>AVERAGE(GE1451:GE1453)</f>
        <v>0.727005408206949</v>
      </c>
      <c r="GF1518" s="1">
        <f>STDEVA(GE1451:GE1453)</f>
        <v>0.00215327550576577</v>
      </c>
      <c r="GG1518" s="1" t="str">
        <f>GG1550</f>
        <v>ab</v>
      </c>
      <c r="GH1518" s="1">
        <f>AVERAGE(GH1451:GH1453)</f>
        <v>0.664934401543952</v>
      </c>
      <c r="GI1518" s="1">
        <f>STDEVA(GH1451:GH1453)</f>
        <v>0.00245044807809643</v>
      </c>
      <c r="GJ1518" s="1" t="str">
        <f>GJ1550</f>
        <v>hi</v>
      </c>
      <c r="GK1518" s="1">
        <f>AVERAGE(GK1451:GK1453)</f>
        <v>0.605316064563276</v>
      </c>
      <c r="GL1518" s="1">
        <f>STDEVA(GK1451:GK1453)</f>
        <v>0.00205825121854868</v>
      </c>
      <c r="GM1518" s="1" t="str">
        <f>GM1550</f>
        <v>cd</v>
      </c>
    </row>
    <row r="1519" spans="9:193">
      <c r="I1519" s="1">
        <f>AVERAGE(I1448:I1453)</f>
        <v>0.743647809264401</v>
      </c>
      <c r="L1519" s="1">
        <f>AVERAGE(L1448:L1453)</f>
        <v>0.746569363107542</v>
      </c>
      <c r="O1519" s="1">
        <f>AVERAGE(O1448:O1453)</f>
        <v>0.726683985585649</v>
      </c>
      <c r="R1519" s="1">
        <f>AVERAGE(R1448:R1453)</f>
        <v>0.667109187043017</v>
      </c>
      <c r="U1519" s="1">
        <f>AVERAGE(U1448:U1453)</f>
        <v>0.609340378065969</v>
      </c>
      <c r="FY1519" s="1">
        <f>AVERAGE(FY1448:FY1453)</f>
        <v>0.744195756116749</v>
      </c>
      <c r="GB1519" s="1">
        <f>AVERAGE(GB1448:GB1453)</f>
        <v>0.747223396275973</v>
      </c>
      <c r="GE1519" s="1">
        <f>AVERAGE(GE1448:GE1453)</f>
        <v>0.726972259816456</v>
      </c>
      <c r="GH1519" s="1">
        <f>AVERAGE(GH1448:GH1453)</f>
        <v>0.666452264589048</v>
      </c>
      <c r="GK1519" s="1">
        <f>AVERAGE(GK1448:GK1453)</f>
        <v>0.609463614821031</v>
      </c>
    </row>
    <row r="1520" spans="9:195">
      <c r="I1520" s="1">
        <f>AVERAGE(I1454:I1456)</f>
        <v>0.738450193570022</v>
      </c>
      <c r="J1520" s="1">
        <f>STDEVA(I1454:I1456)</f>
        <v>0.00115324947475683</v>
      </c>
      <c r="K1520" s="1" t="str">
        <f t="shared" ref="K1520:K1522" si="1933">K1551</f>
        <v>efg</v>
      </c>
      <c r="L1520" s="1">
        <f>AVERAGE(L1454:L1456)</f>
        <v>0.742858302038266</v>
      </c>
      <c r="M1520" s="1">
        <f>STDEVA(L1454:L1456)</f>
        <v>0.00072279639502347</v>
      </c>
      <c r="N1520" s="1" t="str">
        <f t="shared" ref="N1520:N1522" si="1934">N1551</f>
        <v>h</v>
      </c>
      <c r="O1520" s="1">
        <f>AVERAGE(O1454:O1456)</f>
        <v>0.711947707833868</v>
      </c>
      <c r="P1520" s="1">
        <f>STDEVA(O1454:O1456)</f>
        <v>0.00195889183999054</v>
      </c>
      <c r="Q1520" s="1" t="str">
        <f t="shared" ref="Q1520:Q1522" si="1935">Q1551</f>
        <v>de</v>
      </c>
      <c r="R1520" s="1">
        <f>AVERAGE(R1454:R1456)</f>
        <v>0.665060894025336</v>
      </c>
      <c r="S1520" s="1">
        <f>STDEVA(R1454:R1456)</f>
        <v>0.012745048870268</v>
      </c>
      <c r="T1520" s="1" t="str">
        <f t="shared" ref="T1520:T1522" si="1936">T1551</f>
        <v>h</v>
      </c>
      <c r="U1520" s="1">
        <f>AVERAGE(U1454:U1456)</f>
        <v>0.605084435955234</v>
      </c>
      <c r="V1520" s="1">
        <f>STDEVA(U1454:U1456)</f>
        <v>0.00547507912401269</v>
      </c>
      <c r="W1520" s="1" t="str">
        <f t="shared" ref="W1520:W1522" si="1937">W1551</f>
        <v>ef</v>
      </c>
      <c r="FY1520" s="1">
        <f>AVERAGE(FY1454:FY1456)</f>
        <v>0.73766837524508</v>
      </c>
      <c r="FZ1520" s="1">
        <f>STDEVA(FY1454:FY1456)</f>
        <v>0.00195641345738541</v>
      </c>
      <c r="GA1520" s="1" t="str">
        <f t="shared" ref="GA1520:GA1522" si="1938">GA1551</f>
        <v>f</v>
      </c>
      <c r="GB1520" s="1">
        <f>AVERAGE(GB1454:GB1456)</f>
        <v>0.743092808075332</v>
      </c>
      <c r="GC1520" s="1">
        <f>STDEVA(GB1454:GB1456)</f>
        <v>0.000796038983189618</v>
      </c>
      <c r="GD1520" s="1" t="str">
        <f t="shared" ref="GD1520:GD1522" si="1939">GD1551</f>
        <v>i</v>
      </c>
      <c r="GE1520" s="1">
        <f>AVERAGE(GE1454:GE1456)</f>
        <v>0.709968040414947</v>
      </c>
      <c r="GF1520" s="1">
        <f>STDEVA(GE1454:GE1456)</f>
        <v>0.000814293388040612</v>
      </c>
      <c r="GG1520" s="1" t="str">
        <f t="shared" ref="GG1520:GG1522" si="1940">GG1551</f>
        <v>g</v>
      </c>
      <c r="GH1520" s="1">
        <f>AVERAGE(GH1454:GH1456)</f>
        <v>0.662904710765817</v>
      </c>
      <c r="GI1520" s="1">
        <f>STDEVA(GH1454:GH1456)</f>
        <v>0.00219458201574071</v>
      </c>
      <c r="GJ1520" s="1" t="str">
        <f t="shared" ref="GJ1520:GJ1522" si="1941">GJ1551</f>
        <v>i</v>
      </c>
      <c r="GK1520" s="1">
        <f>AVERAGE(GK1454:GK1456)</f>
        <v>0.606238178638272</v>
      </c>
      <c r="GL1520" s="1">
        <f>STDEVA(GK1454:GK1456)</f>
        <v>0.00926765175599385</v>
      </c>
      <c r="GM1520" s="1" t="str">
        <f t="shared" ref="GM1520:GM1522" si="1942">GM1551</f>
        <v>cd</v>
      </c>
    </row>
    <row r="1521" spans="9:195">
      <c r="I1521" s="1">
        <f>AVERAGE(I1457:I1459)</f>
        <v>0.74144729205684</v>
      </c>
      <c r="J1521" s="1">
        <f>STDEVA(I1457:I1459)</f>
        <v>0.00239448633284231</v>
      </c>
      <c r="K1521" s="1" t="str">
        <f t="shared" si="1933"/>
        <v>cd</v>
      </c>
      <c r="L1521" s="1">
        <f>AVERAGE(L1457:L1459)</f>
        <v>0.749328506236343</v>
      </c>
      <c r="M1521" s="1">
        <f>STDEVA(L1457:L1459)</f>
        <v>0.00128961216020583</v>
      </c>
      <c r="N1521" s="1" t="str">
        <f t="shared" si="1934"/>
        <v>bc</v>
      </c>
      <c r="O1521" s="1">
        <f>AVERAGE(O1457:O1459)</f>
        <v>0.715654496303693</v>
      </c>
      <c r="P1521" s="1">
        <f>STDEVA(O1457:O1459)</f>
        <v>0.00118840582287676</v>
      </c>
      <c r="Q1521" s="1" t="str">
        <f t="shared" si="1935"/>
        <v>cd</v>
      </c>
      <c r="R1521" s="1">
        <f>AVERAGE(R1457:R1459)</f>
        <v>0.671687038834752</v>
      </c>
      <c r="S1521" s="1">
        <f>STDEVA(R1457:R1459)</f>
        <v>0.00198298639575735</v>
      </c>
      <c r="T1521" s="1" t="str">
        <f t="shared" si="1936"/>
        <v>fgh</v>
      </c>
      <c r="U1521" s="1">
        <f>AVERAGE(U1457:U1459)</f>
        <v>0.567848250798442</v>
      </c>
      <c r="V1521" s="1">
        <f>STDEVA(U1457:U1459)</f>
        <v>0.00582362614613659</v>
      </c>
      <c r="W1521" s="1" t="str">
        <f t="shared" si="1937"/>
        <v>h</v>
      </c>
      <c r="FY1521" s="1">
        <f>AVERAGE(FY1457:FY1459)</f>
        <v>0.74182515756092</v>
      </c>
      <c r="FZ1521" s="1">
        <f>STDEVA(FY1457:FY1459)</f>
        <v>0.000587262571872603</v>
      </c>
      <c r="GA1521" s="1" t="str">
        <f t="shared" si="1938"/>
        <v>de</v>
      </c>
      <c r="GB1521" s="1">
        <f>AVERAGE(GB1457:GB1459)</f>
        <v>0.74680891323533</v>
      </c>
      <c r="GC1521" s="1">
        <f>STDEVA(GB1457:GB1459)</f>
        <v>0.000547925326199576</v>
      </c>
      <c r="GD1521" s="1" t="str">
        <f t="shared" si="1939"/>
        <v>def</v>
      </c>
      <c r="GE1521" s="1">
        <f>AVERAGE(GE1457:GE1459)</f>
        <v>0.716997950768546</v>
      </c>
      <c r="GF1521" s="1">
        <f>STDEVA(GE1457:GE1459)</f>
        <v>0.00173226098921818</v>
      </c>
      <c r="GG1521" s="1" t="str">
        <f t="shared" si="1940"/>
        <v>ef</v>
      </c>
      <c r="GH1521" s="1">
        <f>AVERAGE(GH1457:GH1459)</f>
        <v>0.672199660496293</v>
      </c>
      <c r="GI1521" s="1">
        <f>STDEVA(GH1457:GH1459)</f>
        <v>0.00280871087821437</v>
      </c>
      <c r="GJ1521" s="1" t="str">
        <f t="shared" si="1941"/>
        <v>fg</v>
      </c>
      <c r="GK1521" s="1">
        <f>AVERAGE(GK1457:GK1459)</f>
        <v>0.565393999619587</v>
      </c>
      <c r="GL1521" s="1">
        <f>STDEVA(GK1457:GK1459)</f>
        <v>0.00122954597935037</v>
      </c>
      <c r="GM1521" s="1" t="str">
        <f t="shared" si="1942"/>
        <v>gh</v>
      </c>
    </row>
    <row r="1522" spans="9:195">
      <c r="I1522" s="1">
        <f>AVERAGE(I1460:I1462)</f>
        <v>0.735195589761863</v>
      </c>
      <c r="J1522" s="1">
        <f>STDEVA(I1460:I1462)</f>
        <v>0.00125830616219872</v>
      </c>
      <c r="K1522" s="1" t="str">
        <f t="shared" si="1933"/>
        <v>h</v>
      </c>
      <c r="L1522" s="1">
        <f>AVERAGE(L1460:L1462)</f>
        <v>0.748906768225916</v>
      </c>
      <c r="M1522" s="1">
        <f>STDEVA(L1460:L1462)</f>
        <v>0.00174507626848164</v>
      </c>
      <c r="N1522" s="1" t="str">
        <f t="shared" si="1934"/>
        <v>bc</v>
      </c>
      <c r="O1522" s="1">
        <f>AVERAGE(O1460:O1462)</f>
        <v>0.693829589911502</v>
      </c>
      <c r="P1522" s="1">
        <f>STDEVA(O1460:O1462)</f>
        <v>0.00433334415675168</v>
      </c>
      <c r="Q1522" s="1" t="str">
        <f t="shared" si="1935"/>
        <v>g</v>
      </c>
      <c r="R1522" s="1">
        <f>AVERAGE(R1460:R1462)</f>
        <v>0.551101722534889</v>
      </c>
      <c r="S1522" s="1">
        <f>STDEVA(R1460:R1462)</f>
        <v>0.00663657723996362</v>
      </c>
      <c r="T1522" s="1" t="str">
        <f t="shared" si="1936"/>
        <v>j</v>
      </c>
      <c r="U1522" s="1">
        <f>AVERAGE(U1460:U1462)</f>
        <v>0.529286584405326</v>
      </c>
      <c r="V1522" s="1">
        <f>STDEVA(U1460:U1462)</f>
        <v>0.00335148908397227</v>
      </c>
      <c r="W1522" s="1" t="str">
        <f t="shared" si="1937"/>
        <v>k</v>
      </c>
      <c r="FY1522" s="1">
        <f>AVERAGE(FY1460:FY1462)</f>
        <v>0.734438909920126</v>
      </c>
      <c r="FZ1522" s="1">
        <f>STDEVA(FY1460:FY1462)</f>
        <v>0.00303016256283362</v>
      </c>
      <c r="GA1522" s="1" t="str">
        <f t="shared" si="1938"/>
        <v>g</v>
      </c>
      <c r="GB1522" s="1">
        <f>AVERAGE(GB1460:GB1462)</f>
        <v>0.748995605077025</v>
      </c>
      <c r="GC1522" s="1">
        <f>STDEVA(GB1460:GB1462)</f>
        <v>0.00207863855932037</v>
      </c>
      <c r="GD1522" s="1" t="str">
        <f t="shared" si="1939"/>
        <v>bc</v>
      </c>
      <c r="GE1522" s="1">
        <f>AVERAGE(GE1460:GE1462)</f>
        <v>0.691431257606565</v>
      </c>
      <c r="GF1522" s="1">
        <f>STDEVA(GE1460:GE1462)</f>
        <v>0.00701553204252826</v>
      </c>
      <c r="GG1522" s="1" t="str">
        <f t="shared" si="1940"/>
        <v>i</v>
      </c>
      <c r="GH1522" s="1">
        <f>AVERAGE(GH1460:GH1462)</f>
        <v>0.546405564611353</v>
      </c>
      <c r="GI1522" s="1">
        <f>STDEVA(GH1460:GH1462)</f>
        <v>0.00510692880576985</v>
      </c>
      <c r="GJ1522" s="1" t="str">
        <f t="shared" si="1941"/>
        <v>k</v>
      </c>
      <c r="GK1522" s="1">
        <f>AVERAGE(GK1460:GK1462)</f>
        <v>0.527424332315675</v>
      </c>
      <c r="GL1522" s="1">
        <f>STDEVA(GK1460:GK1462)</f>
        <v>0.0020479858909469</v>
      </c>
      <c r="GM1522" s="1" t="str">
        <f t="shared" si="1942"/>
        <v>j</v>
      </c>
    </row>
    <row r="1523" spans="9:193">
      <c r="I1523" s="1">
        <f>AVERAGE(I1454:I1462)</f>
        <v>0.738364358462908</v>
      </c>
      <c r="L1523" s="1">
        <f>AVERAGE(L1454:L1462)</f>
        <v>0.747031192166842</v>
      </c>
      <c r="O1523" s="1">
        <f>AVERAGE(O1454:O1462)</f>
        <v>0.707143931349687</v>
      </c>
      <c r="R1523" s="1">
        <f>AVERAGE(R1454:R1462)</f>
        <v>0.629283218464992</v>
      </c>
      <c r="U1523" s="1">
        <f>AVERAGE(U1454:U1462)</f>
        <v>0.567406423719667</v>
      </c>
      <c r="FY1523" s="1">
        <f>AVERAGE(FY1454:FY1462)</f>
        <v>0.737977480908709</v>
      </c>
      <c r="GB1523" s="1">
        <f>AVERAGE(GB1454:GB1462)</f>
        <v>0.746299108795896</v>
      </c>
      <c r="GE1523" s="1">
        <f>AVERAGE(GE1454:GE1462)</f>
        <v>0.706132416263353</v>
      </c>
      <c r="GH1523" s="1">
        <f>AVERAGE(GH1454:GH1462)</f>
        <v>0.627169978624488</v>
      </c>
      <c r="GK1523" s="1">
        <f>AVERAGE(GK1454:GK1462)</f>
        <v>0.566352170191178</v>
      </c>
    </row>
    <row r="1524" spans="9:195">
      <c r="I1524" s="1">
        <f>AVERAGE(I1463:I1465)</f>
        <v>0.737803955671852</v>
      </c>
      <c r="J1524" s="1">
        <f>STDEVA(I1463:I1465)</f>
        <v>0.00112091080626328</v>
      </c>
      <c r="K1524" s="1" t="str">
        <f t="shared" ref="K1524:K1526" si="1943">K1554</f>
        <v>fg</v>
      </c>
      <c r="L1524" s="1">
        <f>AVERAGE(L1463:L1465)</f>
        <v>0.743972634553258</v>
      </c>
      <c r="M1524" s="1">
        <f>STDEVA(L1463:L1465)</f>
        <v>0.00172943321464577</v>
      </c>
      <c r="N1524" s="1" t="str">
        <f t="shared" ref="N1524:N1526" si="1944">N1554</f>
        <v>fgh</v>
      </c>
      <c r="O1524" s="1">
        <f>AVERAGE(O1463:O1465)</f>
        <v>0.708595960608473</v>
      </c>
      <c r="P1524" s="1">
        <f>STDEVA(O1463:O1465)</f>
        <v>0.00134588848922433</v>
      </c>
      <c r="Q1524" s="1" t="str">
        <f t="shared" ref="Q1524:Q1526" si="1945">Q1554</f>
        <v>ef</v>
      </c>
      <c r="R1524" s="1">
        <f>AVERAGE(R1463:R1465)</f>
        <v>0.673232911079835</v>
      </c>
      <c r="S1524" s="1">
        <f>STDEVA(R1463:R1465)</f>
        <v>0.00607642949161514</v>
      </c>
      <c r="T1524" s="1" t="str">
        <f t="shared" ref="T1524:T1526" si="1946">T1554</f>
        <v>fgh</v>
      </c>
      <c r="U1524" s="1">
        <f>AVERAGE(U1463:U1465)</f>
        <v>0.59858497869878</v>
      </c>
      <c r="V1524" s="1">
        <f>STDEVA(U1463:U1465)</f>
        <v>0.00238756101761587</v>
      </c>
      <c r="W1524" s="1" t="str">
        <f t="shared" ref="W1524:W1526" si="1947">W1554</f>
        <v>f</v>
      </c>
      <c r="FY1524" s="1">
        <f>AVERAGE(FY1463:FY1465)</f>
        <v>0.738900527463398</v>
      </c>
      <c r="FZ1524" s="1">
        <f>STDEVA(FY1463:FY1465)</f>
        <v>0.00130155782029595</v>
      </c>
      <c r="GA1524" s="1" t="str">
        <f t="shared" ref="GA1524:GA1526" si="1948">GA1554</f>
        <v>f</v>
      </c>
      <c r="GB1524" s="1">
        <f>AVERAGE(GB1463:GB1465)</f>
        <v>0.74352020641119</v>
      </c>
      <c r="GC1524" s="1">
        <f>STDEVA(GB1463:GB1465)</f>
        <v>0.00130798288828943</v>
      </c>
      <c r="GD1524" s="1" t="str">
        <f t="shared" ref="GD1524:GD1526" si="1949">GD1554</f>
        <v>hi</v>
      </c>
      <c r="GE1524" s="1">
        <f>AVERAGE(GE1463:GE1465)</f>
        <v>0.708190843981919</v>
      </c>
      <c r="GF1524" s="1">
        <f>STDEVA(GE1463:GE1465)</f>
        <v>0.000917920853360098</v>
      </c>
      <c r="GG1524" s="1" t="str">
        <f t="shared" ref="GG1524:GG1526" si="1950">GG1554</f>
        <v>gh</v>
      </c>
      <c r="GH1524" s="1">
        <f>AVERAGE(GH1463:GH1465)</f>
        <v>0.678418796040082</v>
      </c>
      <c r="GI1524" s="1">
        <f>STDEVA(GH1463:GH1465)</f>
        <v>0.00568073470186111</v>
      </c>
      <c r="GJ1524" s="1" t="str">
        <f t="shared" ref="GJ1524:GJ1526" si="1951">GJ1554</f>
        <v>e</v>
      </c>
      <c r="GK1524" s="1">
        <f>AVERAGE(GK1463:GK1465)</f>
        <v>0.595381540922937</v>
      </c>
      <c r="GL1524" s="1">
        <f>STDEVA(GK1463:GK1465)</f>
        <v>0.00395855938542302</v>
      </c>
      <c r="GM1524" s="1" t="str">
        <f t="shared" ref="GM1524:GM1526" si="1952">GM1554</f>
        <v>def</v>
      </c>
    </row>
    <row r="1525" spans="9:195">
      <c r="I1525" s="1">
        <f>AVERAGE(I1466:I1468)</f>
        <v>0.737321153565621</v>
      </c>
      <c r="J1525" s="1">
        <f>STDEVA(I1466:I1468)</f>
        <v>0.000702088981139161</v>
      </c>
      <c r="K1525" s="1" t="str">
        <f t="shared" si="1943"/>
        <v>fgh</v>
      </c>
      <c r="L1525" s="1">
        <f>AVERAGE(L1466:L1468)</f>
        <v>0.745898271601467</v>
      </c>
      <c r="M1525" s="1">
        <f>STDEVA(L1466:L1468)</f>
        <v>0.00130704440318633</v>
      </c>
      <c r="N1525" s="1" t="str">
        <f t="shared" si="1944"/>
        <v>defg</v>
      </c>
      <c r="O1525" s="1">
        <f>AVERAGE(O1466:O1468)</f>
        <v>0.710498145515378</v>
      </c>
      <c r="P1525" s="1">
        <f>STDEVA(O1466:O1468)</f>
        <v>0.00323858080438322</v>
      </c>
      <c r="Q1525" s="1" t="str">
        <f t="shared" si="1945"/>
        <v>e</v>
      </c>
      <c r="R1525" s="1">
        <f>AVERAGE(R1466:R1468)</f>
        <v>0.705359799888145</v>
      </c>
      <c r="S1525" s="1">
        <f>STDEVA(R1466:R1468)</f>
        <v>0.00307870237095321</v>
      </c>
      <c r="T1525" s="1" t="str">
        <f t="shared" si="1946"/>
        <v>a</v>
      </c>
      <c r="U1525" s="1">
        <f>AVERAGE(U1466:U1468)</f>
        <v>0.583824243712738</v>
      </c>
      <c r="V1525" s="1">
        <f>STDEVA(U1466:U1468)</f>
        <v>0.00401810295797536</v>
      </c>
      <c r="W1525" s="1" t="str">
        <f t="shared" si="1947"/>
        <v>g</v>
      </c>
      <c r="FY1525" s="1">
        <f>AVERAGE(FY1466:FY1468)</f>
        <v>0.738410508496993</v>
      </c>
      <c r="FZ1525" s="1">
        <f>STDEVA(FY1466:FY1468)</f>
        <v>0.000676808483228511</v>
      </c>
      <c r="GA1525" s="1" t="str">
        <f t="shared" si="1948"/>
        <v>f</v>
      </c>
      <c r="GB1525" s="1">
        <f>AVERAGE(GB1466:GB1468)</f>
        <v>0.745286849315864</v>
      </c>
      <c r="GC1525" s="1">
        <f>STDEVA(GB1466:GB1468)</f>
        <v>0.00129459975017411</v>
      </c>
      <c r="GD1525" s="1" t="str">
        <f t="shared" si="1949"/>
        <v>efgh</v>
      </c>
      <c r="GE1525" s="1">
        <f>AVERAGE(GE1466:GE1468)</f>
        <v>0.71151200317069</v>
      </c>
      <c r="GF1525" s="1">
        <f>STDEVA(GE1466:GE1468)</f>
        <v>0.00196106062513706</v>
      </c>
      <c r="GG1525" s="1" t="str">
        <f t="shared" si="1950"/>
        <v>g</v>
      </c>
      <c r="GH1525" s="1">
        <f>AVERAGE(GH1466:GH1468)</f>
        <v>0.70850177809053</v>
      </c>
      <c r="GI1525" s="1">
        <f>STDEVA(GH1466:GH1468)</f>
        <v>0.00250686193939244</v>
      </c>
      <c r="GJ1525" s="1" t="str">
        <f t="shared" si="1951"/>
        <v>a</v>
      </c>
      <c r="GK1525" s="1">
        <f>AVERAGE(GK1466:GK1468)</f>
        <v>0.583065694115812</v>
      </c>
      <c r="GL1525" s="1">
        <f>STDEVA(GK1466:GK1468)</f>
        <v>0.0037348161466888</v>
      </c>
      <c r="GM1525" s="1" t="str">
        <f t="shared" si="1952"/>
        <v>f</v>
      </c>
    </row>
    <row r="1526" spans="9:195">
      <c r="I1526" s="1">
        <f>AVERAGE(I1469:I1471)</f>
        <v>0.743199805940207</v>
      </c>
      <c r="J1526" s="1">
        <f>STDEVA(I1469:I1471)</f>
        <v>0.00102591006675487</v>
      </c>
      <c r="K1526" s="1" t="str">
        <f t="shared" si="1943"/>
        <v>bc</v>
      </c>
      <c r="L1526" s="1">
        <f>AVERAGE(L1469:L1471)</f>
        <v>0.745267297324465</v>
      </c>
      <c r="M1526" s="1">
        <f>STDEVA(L1469:L1471)</f>
        <v>0.000279888572110555</v>
      </c>
      <c r="N1526" s="1" t="str">
        <f t="shared" si="1944"/>
        <v>efgh</v>
      </c>
      <c r="O1526" s="1">
        <f>AVERAGE(O1469:O1471)</f>
        <v>0.726450175474917</v>
      </c>
      <c r="P1526" s="1">
        <f>STDEVA(O1469:O1471)</f>
        <v>0.00231336182524731</v>
      </c>
      <c r="Q1526" s="1" t="str">
        <f t="shared" si="1945"/>
        <v>ab</v>
      </c>
      <c r="R1526" s="1">
        <f>AVERAGE(R1469:R1471)</f>
        <v>0.668583263281382</v>
      </c>
      <c r="S1526" s="1">
        <f>STDEVA(R1469:R1471)</f>
        <v>0.00798436333057094</v>
      </c>
      <c r="T1526" s="1" t="str">
        <f t="shared" si="1946"/>
        <v>fgh</v>
      </c>
      <c r="U1526" s="1">
        <f>AVERAGE(U1469:U1471)</f>
        <v>0.528528531798357</v>
      </c>
      <c r="V1526" s="1">
        <f>STDEVA(U1469:U1471)</f>
        <v>0.00282569736785361</v>
      </c>
      <c r="W1526" s="1" t="str">
        <f t="shared" si="1947"/>
        <v>k</v>
      </c>
      <c r="FY1526" s="1">
        <f>AVERAGE(FY1469:FY1471)</f>
        <v>0.743588426766194</v>
      </c>
      <c r="FZ1526" s="1">
        <f>STDEVA(FY1469:FY1471)</f>
        <v>0.00131342058898629</v>
      </c>
      <c r="GA1526" s="1" t="str">
        <f t="shared" si="1948"/>
        <v>bcde</v>
      </c>
      <c r="GB1526" s="1">
        <f>AVERAGE(GB1469:GB1471)</f>
        <v>0.745165507879965</v>
      </c>
      <c r="GC1526" s="1">
        <f>STDEVA(GB1469:GB1471)</f>
        <v>0.00107514845541852</v>
      </c>
      <c r="GD1526" s="1" t="str">
        <f t="shared" si="1949"/>
        <v>efgh</v>
      </c>
      <c r="GE1526" s="1">
        <f>AVERAGE(GE1469:GE1471)</f>
        <v>0.727277668468247</v>
      </c>
      <c r="GF1526" s="1">
        <f>STDEVA(GE1469:GE1471)</f>
        <v>0.00228217577751829</v>
      </c>
      <c r="GG1526" s="1" t="str">
        <f t="shared" si="1950"/>
        <v>ab</v>
      </c>
      <c r="GH1526" s="1">
        <f>AVERAGE(GH1469:GH1471)</f>
        <v>0.668816265383534</v>
      </c>
      <c r="GI1526" s="1">
        <f>STDEVA(GH1469:GH1471)</f>
        <v>0.00113527056869099</v>
      </c>
      <c r="GJ1526" s="1" t="str">
        <f t="shared" si="1951"/>
        <v>gh</v>
      </c>
      <c r="GK1526" s="1">
        <f>AVERAGE(GK1469:GK1471)</f>
        <v>0.526778798113302</v>
      </c>
      <c r="GL1526" s="1">
        <f>STDEVA(GK1469:GK1471)</f>
        <v>0.00441845011448245</v>
      </c>
      <c r="GM1526" s="1" t="str">
        <f t="shared" si="1952"/>
        <v>j</v>
      </c>
    </row>
    <row r="1527" spans="9:193">
      <c r="I1527" s="1">
        <f>AVERAGE(I1463:I1471)</f>
        <v>0.73944163839256</v>
      </c>
      <c r="L1527" s="1">
        <f>AVERAGE(L1463:L1471)</f>
        <v>0.745046067826397</v>
      </c>
      <c r="O1527" s="1">
        <f>AVERAGE(O1463:O1471)</f>
        <v>0.715181427199589</v>
      </c>
      <c r="R1527" s="1">
        <f>AVERAGE(R1463:R1471)</f>
        <v>0.682391991416454</v>
      </c>
      <c r="U1527" s="1">
        <f>AVERAGE(U1463:U1471)</f>
        <v>0.570312584736625</v>
      </c>
      <c r="FY1527" s="1">
        <f>AVERAGE(FY1463:FY1471)</f>
        <v>0.740299820908862</v>
      </c>
      <c r="GB1527" s="1">
        <f>AVERAGE(GB1463:GB1471)</f>
        <v>0.74465752120234</v>
      </c>
      <c r="GE1527" s="1">
        <f>AVERAGE(GE1463:GE1471)</f>
        <v>0.715660171873619</v>
      </c>
      <c r="GH1527" s="1">
        <f>AVERAGE(GH1463:GH1471)</f>
        <v>0.685245613171382</v>
      </c>
      <c r="GK1527" s="1">
        <f>AVERAGE(GK1463:GK1471)</f>
        <v>0.56840867771735</v>
      </c>
    </row>
    <row r="1528" spans="9:195">
      <c r="I1528" s="1">
        <f>AVERAGE(I1472:I1474)</f>
        <v>0.736135686161848</v>
      </c>
      <c r="J1528" s="1">
        <f>STDEVA(I1472:I1474)</f>
        <v>0.00258470987589285</v>
      </c>
      <c r="K1528" s="1" t="str">
        <f t="shared" ref="K1528:K1530" si="1953">K1557</f>
        <v>gh</v>
      </c>
      <c r="L1528" s="1">
        <f>AVERAGE(L1472:L1474)</f>
        <v>0.744327648457525</v>
      </c>
      <c r="M1528" s="1">
        <f>STDEVA(L1472:L1474)</f>
        <v>0.00195701636863101</v>
      </c>
      <c r="N1528" s="1" t="str">
        <f t="shared" ref="N1528:N1530" si="1954">N1557</f>
        <v>fgh</v>
      </c>
      <c r="O1528" s="1">
        <f>AVERAGE(O1472:O1474)</f>
        <v>0.709601134710283</v>
      </c>
      <c r="P1528" s="1">
        <f>STDEVA(O1472:O1474)</f>
        <v>0.00261572621464517</v>
      </c>
      <c r="Q1528" s="1" t="str">
        <f t="shared" ref="Q1528:Q1530" si="1955">Q1557</f>
        <v>e</v>
      </c>
      <c r="R1528" s="1">
        <f>AVERAGE(R1472:R1474)</f>
        <v>0.682349163599609</v>
      </c>
      <c r="S1528" s="1">
        <f>STDEVA(R1472:R1474)</f>
        <v>0.00267965478676886</v>
      </c>
      <c r="T1528" s="1" t="str">
        <f t="shared" ref="T1528:T1530" si="1956">T1557</f>
        <v>de</v>
      </c>
      <c r="U1528" s="1">
        <f>AVERAGE(U1472:U1474)</f>
        <v>0.601431552820567</v>
      </c>
      <c r="V1528" s="1">
        <f>STDEVA(U1472:U1474)</f>
        <v>0.00132577354173357</v>
      </c>
      <c r="W1528" s="1" t="str">
        <f t="shared" ref="W1528:W1530" si="1957">W1557</f>
        <v>f</v>
      </c>
      <c r="FY1528" s="1">
        <f>AVERAGE(FY1472:FY1474)</f>
        <v>0.737834442809586</v>
      </c>
      <c r="FZ1528" s="1">
        <f>STDEVA(FY1472:FY1474)</f>
        <v>0.00076791902950586</v>
      </c>
      <c r="GA1528" s="1" t="str">
        <f t="shared" ref="GA1528:GA1530" si="1958">GA1557</f>
        <v>f</v>
      </c>
      <c r="GB1528" s="1">
        <f>AVERAGE(GB1472:GB1474)</f>
        <v>0.745920592490501</v>
      </c>
      <c r="GC1528" s="1">
        <f>STDEVA(GB1472:GB1474)</f>
        <v>0.000670067380333039</v>
      </c>
      <c r="GD1528" s="1" t="str">
        <f t="shared" ref="GD1528:GD1530" si="1959">GD1557</f>
        <v>defg</v>
      </c>
      <c r="GE1528" s="1">
        <f>AVERAGE(GE1472:GE1474)</f>
        <v>0.71175503973389</v>
      </c>
      <c r="GF1528" s="1">
        <f>STDEVA(GE1472:GE1474)</f>
        <v>0.00149122779582301</v>
      </c>
      <c r="GG1528" s="1" t="str">
        <f t="shared" ref="GG1528:GG1530" si="1960">GG1557</f>
        <v>g</v>
      </c>
      <c r="GH1528" s="1">
        <f>AVERAGE(GH1472:GH1474)</f>
        <v>0.685115867096952</v>
      </c>
      <c r="GI1528" s="1">
        <f>STDEVA(GH1472:GH1474)</f>
        <v>0.00307051156371083</v>
      </c>
      <c r="GJ1528" s="1" t="str">
        <f t="shared" ref="GJ1528:GJ1530" si="1961">GJ1557</f>
        <v>d</v>
      </c>
      <c r="GK1528" s="1">
        <f>AVERAGE(GK1472:GK1474)</f>
        <v>0.601628777408041</v>
      </c>
      <c r="GL1528" s="1">
        <f>STDEVA(GK1472:GK1474)</f>
        <v>0.00632316165827536</v>
      </c>
      <c r="GM1528" s="1" t="str">
        <f t="shared" ref="GM1528:GM1530" si="1962">GM1557</f>
        <v>cde</v>
      </c>
    </row>
    <row r="1529" spans="9:195">
      <c r="I1529" s="1">
        <f>AVERAGE(I1475:I1477)</f>
        <v>0.738927139860298</v>
      </c>
      <c r="J1529" s="1">
        <f>STDEVA(I1475:I1477)</f>
        <v>0.00112637188454826</v>
      </c>
      <c r="K1529" s="1" t="str">
        <f t="shared" si="1953"/>
        <v>ef</v>
      </c>
      <c r="L1529" s="1">
        <f>AVERAGE(L1475:L1477)</f>
        <v>0.743717069342528</v>
      </c>
      <c r="M1529" s="1">
        <f>STDEVA(L1475:L1477)</f>
        <v>0.00383719920617307</v>
      </c>
      <c r="N1529" s="1" t="str">
        <f t="shared" si="1954"/>
        <v>gh</v>
      </c>
      <c r="O1529" s="1">
        <f>AVERAGE(O1475:O1477)</f>
        <v>0.708593339111733</v>
      </c>
      <c r="P1529" s="1">
        <f>STDEVA(O1475:O1477)</f>
        <v>0.000905378808778425</v>
      </c>
      <c r="Q1529" s="1" t="str">
        <f t="shared" si="1955"/>
        <v>ef</v>
      </c>
      <c r="R1529" s="1">
        <f>AVERAGE(R1475:R1477)</f>
        <v>0.704107084739915</v>
      </c>
      <c r="S1529" s="1">
        <f>STDEVA(R1475:R1477)</f>
        <v>0.00128564963772371</v>
      </c>
      <c r="T1529" s="1" t="str">
        <f t="shared" si="1956"/>
        <v>a</v>
      </c>
      <c r="U1529" s="1">
        <f>AVERAGE(U1475:U1477)</f>
        <v>0.588270579076708</v>
      </c>
      <c r="V1529" s="1">
        <f>STDEVA(U1475:U1477)</f>
        <v>0.00801004410331805</v>
      </c>
      <c r="W1529" s="1" t="str">
        <f t="shared" si="1957"/>
        <v>g</v>
      </c>
      <c r="FY1529" s="1">
        <f>AVERAGE(FY1475:FY1477)</f>
        <v>0.738559378340601</v>
      </c>
      <c r="FZ1529" s="1">
        <f>STDEVA(FY1475:FY1477)</f>
        <v>0.00108109637238678</v>
      </c>
      <c r="GA1529" s="1" t="str">
        <f t="shared" si="1958"/>
        <v>f</v>
      </c>
      <c r="GB1529" s="1">
        <f>AVERAGE(GB1475:GB1477)</f>
        <v>0.744303279194699</v>
      </c>
      <c r="GC1529" s="1">
        <f>STDEVA(GB1475:GB1477)</f>
        <v>0.0013753368041881</v>
      </c>
      <c r="GD1529" s="1" t="str">
        <f t="shared" si="1959"/>
        <v>ghi</v>
      </c>
      <c r="GE1529" s="1">
        <f>AVERAGE(GE1475:GE1477)</f>
        <v>0.710965088499213</v>
      </c>
      <c r="GF1529" s="1">
        <f>STDEVA(GE1475:GE1477)</f>
        <v>0.0019665584436047</v>
      </c>
      <c r="GG1529" s="1" t="str">
        <f t="shared" si="1960"/>
        <v>g</v>
      </c>
      <c r="GH1529" s="1">
        <f>AVERAGE(GH1475:GH1477)</f>
        <v>0.707465211176342</v>
      </c>
      <c r="GI1529" s="1">
        <f>STDEVA(GH1475:GH1477)</f>
        <v>0.00219204710869765</v>
      </c>
      <c r="GJ1529" s="1" t="str">
        <f t="shared" si="1961"/>
        <v>a</v>
      </c>
      <c r="GK1529" s="1">
        <f>AVERAGE(GK1475:GK1477)</f>
        <v>0.584796116563993</v>
      </c>
      <c r="GL1529" s="1">
        <f>STDEVA(GK1475:GK1477)</f>
        <v>0.00552636114074655</v>
      </c>
      <c r="GM1529" s="1" t="str">
        <f t="shared" si="1962"/>
        <v>f</v>
      </c>
    </row>
    <row r="1530" spans="9:195">
      <c r="I1530" s="1">
        <f>AVERAGE(I1478:I1480)</f>
        <v>0.741956843790374</v>
      </c>
      <c r="J1530" s="1">
        <f>STDEVA(I1478:I1480)</f>
        <v>0.00169028392440367</v>
      </c>
      <c r="K1530" s="1" t="str">
        <f t="shared" si="1953"/>
        <v>cd</v>
      </c>
      <c r="L1530" s="1">
        <f>AVERAGE(L1478:L1480)</f>
        <v>0.746607505979113</v>
      </c>
      <c r="M1530" s="1">
        <f>STDEVA(L1478:L1480)</f>
        <v>0.00245664912867361</v>
      </c>
      <c r="N1530" s="1" t="str">
        <f t="shared" si="1954"/>
        <v>cdef</v>
      </c>
      <c r="O1530" s="1">
        <f>AVERAGE(O1478:O1480)</f>
        <v>0.725237464605227</v>
      </c>
      <c r="P1530" s="1">
        <f>STDEVA(O1478:O1480)</f>
        <v>0.00317304871370127</v>
      </c>
      <c r="Q1530" s="1" t="str">
        <f t="shared" si="1955"/>
        <v>ab</v>
      </c>
      <c r="R1530" s="1">
        <f>AVERAGE(R1478:R1480)</f>
        <v>0.666071202556617</v>
      </c>
      <c r="S1530" s="1">
        <f>STDEVA(R1478:R1480)</f>
        <v>0.0020169363040433</v>
      </c>
      <c r="T1530" s="1" t="str">
        <f t="shared" si="1956"/>
        <v>h</v>
      </c>
      <c r="U1530" s="1">
        <f>AVERAGE(U1478:U1480)</f>
        <v>0.527958002056482</v>
      </c>
      <c r="V1530" s="1">
        <f>STDEVA(U1478:U1480)</f>
        <v>0.00242585419773817</v>
      </c>
      <c r="W1530" s="1" t="str">
        <f t="shared" si="1957"/>
        <v>k</v>
      </c>
      <c r="FY1530" s="1">
        <f>AVERAGE(FY1478:FY1480)</f>
        <v>0.742272731679124</v>
      </c>
      <c r="FZ1530" s="1">
        <f>STDEVA(FY1478:FY1480)</f>
        <v>0.000659332917998694</v>
      </c>
      <c r="GA1530" s="1" t="str">
        <f t="shared" si="1958"/>
        <v>cde</v>
      </c>
      <c r="GB1530" s="1">
        <f>AVERAGE(GB1478:GB1480)</f>
        <v>0.747240456884175</v>
      </c>
      <c r="GC1530" s="1">
        <f>STDEVA(GB1478:GB1480)</f>
        <v>0.0014806792115109</v>
      </c>
      <c r="GD1530" s="1" t="str">
        <f t="shared" si="1959"/>
        <v>cde</v>
      </c>
      <c r="GE1530" s="1">
        <f>AVERAGE(GE1478:GE1480)</f>
        <v>0.726051179951288</v>
      </c>
      <c r="GF1530" s="1">
        <f>STDEVA(GE1478:GE1480)</f>
        <v>0.00212863318277398</v>
      </c>
      <c r="GG1530" s="1" t="str">
        <f t="shared" si="1960"/>
        <v>ab</v>
      </c>
      <c r="GH1530" s="1">
        <f>AVERAGE(GH1478:GH1480)</f>
        <v>0.66840928500023</v>
      </c>
      <c r="GI1530" s="1">
        <f>STDEVA(GH1478:GH1480)</f>
        <v>0.000941957535067864</v>
      </c>
      <c r="GJ1530" s="1" t="str">
        <f t="shared" si="1961"/>
        <v>gh</v>
      </c>
      <c r="GK1530" s="1">
        <f>AVERAGE(GK1478:GK1480)</f>
        <v>0.526073149341324</v>
      </c>
      <c r="GL1530" s="1">
        <f>STDEVA(GK1478:GK1480)</f>
        <v>0.00290601692710228</v>
      </c>
      <c r="GM1530" s="1" t="str">
        <f t="shared" si="1962"/>
        <v>j</v>
      </c>
    </row>
    <row r="1531" spans="9:193">
      <c r="I1531" s="1">
        <f>AVERAGE(I1472:I1480)</f>
        <v>0.739006556604173</v>
      </c>
      <c r="L1531" s="1">
        <f>AVERAGE(L1472:L1480)</f>
        <v>0.744884074593055</v>
      </c>
      <c r="O1531" s="1">
        <f>AVERAGE(O1472:O1480)</f>
        <v>0.714477312809081</v>
      </c>
      <c r="R1531" s="1">
        <f>AVERAGE(R1472:R1480)</f>
        <v>0.68417581696538</v>
      </c>
      <c r="U1531" s="1">
        <f>AVERAGE(U1472:U1480)</f>
        <v>0.572553377984586</v>
      </c>
      <c r="FY1531" s="1">
        <f>AVERAGE(FY1472:FY1480)</f>
        <v>0.73955551760977</v>
      </c>
      <c r="GB1531" s="1">
        <f>AVERAGE(GB1472:GB1480)</f>
        <v>0.745821442856458</v>
      </c>
      <c r="GE1531" s="1">
        <f>AVERAGE(GE1472:GE1480)</f>
        <v>0.716257102728131</v>
      </c>
      <c r="GH1531" s="1">
        <f>AVERAGE(GH1472:GH1480)</f>
        <v>0.686996787757841</v>
      </c>
      <c r="GK1531" s="1">
        <f>AVERAGE(GK1472:GK1480)</f>
        <v>0.570832681104453</v>
      </c>
    </row>
    <row r="1532" spans="9:195">
      <c r="I1532" s="1">
        <f>AVERAGE(I1481:I1483)</f>
        <v>0.745623731514449</v>
      </c>
      <c r="J1532" s="1">
        <f>STDEVA(I1481:I1483)</f>
        <v>0.000726032305090046</v>
      </c>
      <c r="K1532" s="1" t="str">
        <f>K1560</f>
        <v>ab</v>
      </c>
      <c r="L1532" s="1">
        <f>AVERAGE(L1481:L1483)</f>
        <v>0.747214438159002</v>
      </c>
      <c r="M1532" s="1">
        <f>STDEVA(L1481:L1483)</f>
        <v>0.000314917205798244</v>
      </c>
      <c r="N1532" s="1" t="str">
        <f>N1560</f>
        <v>cde</v>
      </c>
      <c r="O1532" s="1">
        <f>AVERAGE(O1481:O1483)</f>
        <v>0.7284278367888</v>
      </c>
      <c r="P1532" s="1">
        <f>STDEVA(O1481:O1483)</f>
        <v>0.00160486679594528</v>
      </c>
      <c r="Q1532" s="1" t="str">
        <f>Q1560</f>
        <v>a</v>
      </c>
      <c r="R1532" s="1">
        <f>AVERAGE(R1481:R1483)</f>
        <v>0.673911721433148</v>
      </c>
      <c r="S1532" s="1">
        <f>STDEVA(R1481:R1483)</f>
        <v>0.00239029482711012</v>
      </c>
      <c r="T1532" s="1" t="str">
        <f>T1560</f>
        <v>efgh</v>
      </c>
      <c r="U1532" s="1">
        <f>AVERAGE(U1481:U1483)</f>
        <v>0.648453039580004</v>
      </c>
      <c r="V1532" s="1">
        <f>STDEVA(U1481:U1483)</f>
        <v>0.00326095966524744</v>
      </c>
      <c r="W1532" s="1" t="str">
        <f>W1560</f>
        <v>ab</v>
      </c>
      <c r="FY1532" s="1">
        <f>AVERAGE(FY1481:FY1483)</f>
        <v>0.745743310157986</v>
      </c>
      <c r="FZ1532" s="1">
        <f>STDEVA(FY1481:FY1483)</f>
        <v>0.00145760163176978</v>
      </c>
      <c r="GA1532" s="1" t="str">
        <f>GA1560</f>
        <v>ab</v>
      </c>
      <c r="GB1532" s="1">
        <f>AVERAGE(GB1481:GB1483)</f>
        <v>0.746902111715612</v>
      </c>
      <c r="GC1532" s="1">
        <f>STDEVA(GB1481:GB1483)</f>
        <v>0.000926416999543619</v>
      </c>
      <c r="GD1532" s="1" t="str">
        <f>GD1560</f>
        <v>cdef</v>
      </c>
      <c r="GE1532" s="1">
        <f>AVERAGE(GE1481:GE1483)</f>
        <v>0.728795407411273</v>
      </c>
      <c r="GF1532" s="1">
        <f>STDEVA(GE1481:GE1483)</f>
        <v>0.000818440769491677</v>
      </c>
      <c r="GG1532" s="1" t="str">
        <f>GG1560</f>
        <v>a</v>
      </c>
      <c r="GH1532" s="1">
        <f>AVERAGE(GH1481:GH1483)</f>
        <v>0.674214478993992</v>
      </c>
      <c r="GI1532" s="1">
        <f>STDEVA(GH1481:GH1483)</f>
        <v>0.00189584372456984</v>
      </c>
      <c r="GJ1532" s="1" t="str">
        <f>GJ1560</f>
        <v>ef</v>
      </c>
      <c r="GK1532" s="1">
        <f>AVERAGE(GK1481:GK1483)</f>
        <v>0.647594127271302</v>
      </c>
      <c r="GL1532" s="1">
        <f>STDEVA(GK1481:GK1483)</f>
        <v>0.00119154326642848</v>
      </c>
      <c r="GM1532" s="1" t="str">
        <f>GM1560</f>
        <v>a</v>
      </c>
    </row>
    <row r="1533" spans="9:195">
      <c r="I1533" s="1">
        <f>AVERAGE(I1484:I1486)</f>
        <v>0.745625709813663</v>
      </c>
      <c r="J1533" s="1">
        <f>STDEVA(I1484:I1486)</f>
        <v>0.000824382391374585</v>
      </c>
      <c r="K1533" s="1" t="str">
        <f>K1561</f>
        <v>ab</v>
      </c>
      <c r="L1533" s="1">
        <f>AVERAGE(L1484:L1486)</f>
        <v>0.747727440470499</v>
      </c>
      <c r="M1533" s="1">
        <f>STDEVA(L1484:L1486)</f>
        <v>0.000815116719045466</v>
      </c>
      <c r="N1533" s="1" t="str">
        <f>N1561</f>
        <v>cde</v>
      </c>
      <c r="O1533" s="1">
        <f>AVERAGE(O1484:O1486)</f>
        <v>0.727486180041263</v>
      </c>
      <c r="P1533" s="1">
        <f>STDEVA(O1484:O1486)</f>
        <v>0.00130040051231914</v>
      </c>
      <c r="Q1533" s="1" t="str">
        <f>Q1561</f>
        <v>ab</v>
      </c>
      <c r="R1533" s="1">
        <f>AVERAGE(R1484:R1486)</f>
        <v>0.672651874534068</v>
      </c>
      <c r="S1533" s="1">
        <f>STDEVA(R1484:R1486)</f>
        <v>0.00195626320761915</v>
      </c>
      <c r="T1533" s="1" t="str">
        <f>T1561</f>
        <v>fgh</v>
      </c>
      <c r="U1533" s="1">
        <f>AVERAGE(U1484:U1486)</f>
        <v>0.639032580754947</v>
      </c>
      <c r="V1533" s="1">
        <f>STDEVA(U1484:U1486)</f>
        <v>0.00191694255185862</v>
      </c>
      <c r="W1533" s="1" t="str">
        <f>W1561</f>
        <v>c</v>
      </c>
      <c r="FY1533" s="1">
        <f>AVERAGE(FY1484:FY1486)</f>
        <v>0.745475991323236</v>
      </c>
      <c r="FZ1533" s="1">
        <f>STDEVA(FY1484:FY1486)</f>
        <v>0.00094524493204319</v>
      </c>
      <c r="GA1533" s="1" t="str">
        <f>GA1561</f>
        <v>ab</v>
      </c>
      <c r="GB1533" s="1">
        <f>AVERAGE(GB1484:GB1486)</f>
        <v>0.74754056130369</v>
      </c>
      <c r="GC1533" s="1">
        <f>STDEVA(GB1484:GB1486)</f>
        <v>0.000787927522594517</v>
      </c>
      <c r="GD1533" s="1" t="str">
        <f>GD1561</f>
        <v>cd</v>
      </c>
      <c r="GE1533" s="1">
        <f>AVERAGE(GE1484:GE1486)</f>
        <v>0.727699578770087</v>
      </c>
      <c r="GF1533" s="1">
        <f>STDEVA(GE1484:GE1486)</f>
        <v>0.000971120603046944</v>
      </c>
      <c r="GG1533" s="1" t="str">
        <f>GG1561</f>
        <v>ab</v>
      </c>
      <c r="GH1533" s="1">
        <f>AVERAGE(GH1484:GH1486)</f>
        <v>0.672771310740721</v>
      </c>
      <c r="GI1533" s="1">
        <f>STDEVA(GH1484:GH1486)</f>
        <v>0.0035740195239067</v>
      </c>
      <c r="GJ1533" s="1" t="str">
        <f>GJ1561</f>
        <v>fg</v>
      </c>
      <c r="GK1533" s="1">
        <f>AVERAGE(GK1484:GK1486)</f>
        <v>0.64081619160782</v>
      </c>
      <c r="GL1533" s="1">
        <f>STDEVA(GK1484:GK1486)</f>
        <v>0.000519951417741662</v>
      </c>
      <c r="GM1533" s="1" t="str">
        <f>GM1561</f>
        <v>a</v>
      </c>
    </row>
    <row r="1534" spans="9:193">
      <c r="I1534" s="1">
        <f>AVERAGE(I1481:I1486)</f>
        <v>0.745624720664056</v>
      </c>
      <c r="L1534" s="1">
        <f>AVERAGE(L1481:L1486)</f>
        <v>0.747470939314751</v>
      </c>
      <c r="O1534" s="1">
        <f>AVERAGE(O1481:O1486)</f>
        <v>0.727957008415031</v>
      </c>
      <c r="R1534" s="1">
        <f>AVERAGE(R1481:R1486)</f>
        <v>0.673281797983608</v>
      </c>
      <c r="U1534" s="1">
        <f>AVERAGE(U1481:U1486)</f>
        <v>0.643742810167475</v>
      </c>
      <c r="FY1534" s="1">
        <f>AVERAGE(FY1481:FY1486)</f>
        <v>0.745609650740611</v>
      </c>
      <c r="GB1534" s="1">
        <f>AVERAGE(GB1481:GB1486)</f>
        <v>0.747221336509651</v>
      </c>
      <c r="GE1534" s="1">
        <f>AVERAGE(GE1481:GE1486)</f>
        <v>0.72824749309068</v>
      </c>
      <c r="GH1534" s="1">
        <f>AVERAGE(GH1481:GH1486)</f>
        <v>0.673492894867357</v>
      </c>
      <c r="GK1534" s="1">
        <f>AVERAGE(GK1481:GK1486)</f>
        <v>0.644205159439561</v>
      </c>
    </row>
    <row r="1535" spans="9:195">
      <c r="I1535" s="1">
        <f>AVERAGE(I1487:I1489)</f>
        <v>0.740676329394053</v>
      </c>
      <c r="J1535" s="1">
        <f>STDEVA(I1487:I1489)</f>
        <v>0.00117441382973885</v>
      </c>
      <c r="K1535" s="1" t="str">
        <f t="shared" ref="K1535:K1537" si="1963">K1562</f>
        <v>de</v>
      </c>
      <c r="L1535" s="1">
        <f>AVERAGE(L1487:L1489)</f>
        <v>0.744419322270859</v>
      </c>
      <c r="M1535" s="1">
        <f>STDEVA(L1487:L1489)</f>
        <v>0.00168212729447844</v>
      </c>
      <c r="N1535" s="1" t="str">
        <f t="shared" ref="N1535:N1537" si="1964">N1562</f>
        <v>fgh</v>
      </c>
      <c r="O1535" s="1">
        <f>AVERAGE(O1487:O1489)</f>
        <v>0.725262375291403</v>
      </c>
      <c r="P1535" s="1">
        <f>STDEVA(O1487:O1489)</f>
        <v>0.00365202317865242</v>
      </c>
      <c r="Q1535" s="1" t="str">
        <f t="shared" ref="Q1535:Q1537" si="1965">Q1562</f>
        <v>ab</v>
      </c>
      <c r="R1535" s="1">
        <f>AVERAGE(R1487:R1489)</f>
        <v>0.670771609933112</v>
      </c>
      <c r="S1535" s="1">
        <f>STDEVA(R1487:R1489)</f>
        <v>0.00177376866726089</v>
      </c>
      <c r="T1535" s="1" t="str">
        <f t="shared" ref="T1535:T1537" si="1966">T1562</f>
        <v>fgh</v>
      </c>
      <c r="U1535" s="1">
        <f>AVERAGE(U1487:U1489)</f>
        <v>0.642956348663507</v>
      </c>
      <c r="V1535" s="1">
        <f>STDEVA(U1487:U1489)</f>
        <v>0.00242172879803918</v>
      </c>
      <c r="W1535" s="1" t="str">
        <f t="shared" ref="W1535:W1537" si="1967">W1562</f>
        <v>bc</v>
      </c>
      <c r="FY1535" s="1">
        <f>AVERAGE(FY1487:FY1489)</f>
        <v>0.74138529777866</v>
      </c>
      <c r="FZ1535" s="1">
        <f>STDEVA(FY1487:FY1489)</f>
        <v>0.00123154968507728</v>
      </c>
      <c r="GA1535" s="1" t="str">
        <f t="shared" ref="GA1535:GA1537" si="1968">GA1562</f>
        <v>e</v>
      </c>
      <c r="GB1535" s="1">
        <f>AVERAGE(GB1487:GB1489)</f>
        <v>0.744841774801862</v>
      </c>
      <c r="GC1535" s="1">
        <f>STDEVA(GB1487:GB1489)</f>
        <v>0.00132241570732364</v>
      </c>
      <c r="GD1535" s="1" t="str">
        <f t="shared" ref="GD1535:GD1537" si="1969">GD1562</f>
        <v>fghi</v>
      </c>
      <c r="GE1535" s="1">
        <f>AVERAGE(GE1487:GE1489)</f>
        <v>0.720037407912592</v>
      </c>
      <c r="GF1535" s="1">
        <f>STDEVA(GE1487:GE1489)</f>
        <v>0.00250959292301372</v>
      </c>
      <c r="GG1535" s="1" t="str">
        <f t="shared" ref="GG1535:GG1537" si="1970">GG1562</f>
        <v>cdef</v>
      </c>
      <c r="GH1535" s="1">
        <f>AVERAGE(GH1487:GH1489)</f>
        <v>0.668937439803825</v>
      </c>
      <c r="GI1535" s="1">
        <f>STDEVA(GH1487:GH1489)</f>
        <v>0.00188888824661062</v>
      </c>
      <c r="GJ1535" s="1" t="str">
        <f t="shared" ref="GJ1535:GJ1537" si="1971">GJ1562</f>
        <v>gh</v>
      </c>
      <c r="GK1535" s="1">
        <f>AVERAGE(GK1487:GK1489)</f>
        <v>0.645996479438662</v>
      </c>
      <c r="GL1535" s="1">
        <f>STDEVA(GK1487:GK1489)</f>
        <v>0.00397469328047178</v>
      </c>
      <c r="GM1535" s="1" t="str">
        <f t="shared" ref="GM1535:GM1537" si="1972">GM1562</f>
        <v>a</v>
      </c>
    </row>
    <row r="1536" spans="9:195">
      <c r="I1536" s="1">
        <f>AVERAGE(I1490:I1492)</f>
        <v>0.743508184678853</v>
      </c>
      <c r="J1536" s="1">
        <f>STDEVA(I1490:I1492)</f>
        <v>0.000478206220006116</v>
      </c>
      <c r="K1536" s="1" t="str">
        <f t="shared" si="1963"/>
        <v>bc</v>
      </c>
      <c r="L1536" s="1">
        <f>AVERAGE(L1490:L1492)</f>
        <v>0.750432817480155</v>
      </c>
      <c r="M1536" s="1">
        <f>STDEVA(L1490:L1492)</f>
        <v>0.000536974743514146</v>
      </c>
      <c r="N1536" s="1" t="str">
        <f t="shared" si="1964"/>
        <v>ab</v>
      </c>
      <c r="O1536" s="1">
        <f>AVERAGE(O1490:O1492)</f>
        <v>0.723807295995764</v>
      </c>
      <c r="P1536" s="1">
        <f>STDEVA(O1490:O1492)</f>
        <v>0.00168568748534777</v>
      </c>
      <c r="Q1536" s="1" t="str">
        <f t="shared" si="1965"/>
        <v>ab</v>
      </c>
      <c r="R1536" s="1">
        <f>AVERAGE(R1490:R1492)</f>
        <v>0.677304588970157</v>
      </c>
      <c r="S1536" s="1">
        <f>STDEVA(R1490:R1492)</f>
        <v>0.000363069732651948</v>
      </c>
      <c r="T1536" s="1" t="str">
        <f t="shared" si="1966"/>
        <v>ef</v>
      </c>
      <c r="U1536" s="1">
        <f>AVERAGE(U1490:U1492)</f>
        <v>0.652621912664358</v>
      </c>
      <c r="V1536" s="1">
        <f>STDEVA(U1490:U1492)</f>
        <v>0.00941678474951715</v>
      </c>
      <c r="W1536" s="1" t="str">
        <f t="shared" si="1967"/>
        <v>a</v>
      </c>
      <c r="FY1536" s="1">
        <f>AVERAGE(FY1490:FY1492)</f>
        <v>0.746719743137294</v>
      </c>
      <c r="FZ1536" s="1">
        <f>STDEVA(FY1490:FY1492)</f>
        <v>0.000544561184120249</v>
      </c>
      <c r="GA1536" s="1" t="str">
        <f t="shared" si="1968"/>
        <v>a</v>
      </c>
      <c r="GB1536" s="1">
        <f>AVERAGE(GB1490:GB1492)</f>
        <v>0.749869130298506</v>
      </c>
      <c r="GC1536" s="1">
        <f>STDEVA(GB1490:GB1492)</f>
        <v>0.000754204725304807</v>
      </c>
      <c r="GD1536" s="1" t="str">
        <f t="shared" si="1969"/>
        <v>b</v>
      </c>
      <c r="GE1536" s="1">
        <f>AVERAGE(GE1490:GE1492)</f>
        <v>0.724081535939046</v>
      </c>
      <c r="GF1536" s="1">
        <f>STDEVA(GE1490:GE1492)</f>
        <v>0.00237319691629188</v>
      </c>
      <c r="GG1536" s="1" t="str">
        <f t="shared" si="1970"/>
        <v>bc</v>
      </c>
      <c r="GH1536" s="1">
        <f>AVERAGE(GH1490:GH1492)</f>
        <v>0.676526240801464</v>
      </c>
      <c r="GI1536" s="1">
        <f>STDEVA(GH1490:GH1492)</f>
        <v>0.00221351860900067</v>
      </c>
      <c r="GJ1536" s="1" t="str">
        <f t="shared" si="1971"/>
        <v>ef</v>
      </c>
      <c r="GK1536" s="1">
        <f>AVERAGE(GK1490:GK1492)</f>
        <v>0.646988462476907</v>
      </c>
      <c r="GL1536" s="1">
        <f>STDEVA(GK1490:GK1492)</f>
        <v>0.00608241714096513</v>
      </c>
      <c r="GM1536" s="1" t="str">
        <f t="shared" si="1972"/>
        <v>a</v>
      </c>
    </row>
    <row r="1537" spans="9:195">
      <c r="I1537" s="1">
        <f>AVERAGE(I1493:I1495)</f>
        <v>0.738859143521831</v>
      </c>
      <c r="J1537" s="1">
        <f>STDEVA(I1493:I1495)</f>
        <v>0.00215202037832961</v>
      </c>
      <c r="K1537" s="1" t="str">
        <f t="shared" si="1963"/>
        <v>ef</v>
      </c>
      <c r="L1537" s="1">
        <f>AVERAGE(L1493:L1495)</f>
        <v>0.751982323979102</v>
      </c>
      <c r="M1537" s="1">
        <f>STDEVA(L1493:L1495)</f>
        <v>0.00154298288005636</v>
      </c>
      <c r="N1537" s="1" t="str">
        <f t="shared" si="1964"/>
        <v>a</v>
      </c>
      <c r="O1537" s="1">
        <f>AVERAGE(O1493:O1495)</f>
        <v>0.704950649521952</v>
      </c>
      <c r="P1537" s="1">
        <f>STDEVA(O1493:O1495)</f>
        <v>0.003889785645386</v>
      </c>
      <c r="Q1537" s="1" t="str">
        <f t="shared" si="1965"/>
        <v>f</v>
      </c>
      <c r="R1537" s="1">
        <f>AVERAGE(R1493:R1495)</f>
        <v>0.570544790100478</v>
      </c>
      <c r="S1537" s="1">
        <f>STDEVA(R1493:R1495)</f>
        <v>0.00535997326092225</v>
      </c>
      <c r="T1537" s="1" t="str">
        <f t="shared" si="1966"/>
        <v>i</v>
      </c>
      <c r="U1537" s="1">
        <f>AVERAGE(U1493:U1495)</f>
        <v>0.560484442398179</v>
      </c>
      <c r="V1537" s="1">
        <f>STDEVA(U1493:U1495)</f>
        <v>0.00446705938754047</v>
      </c>
      <c r="W1537" s="1" t="str">
        <f t="shared" si="1967"/>
        <v>i</v>
      </c>
      <c r="FY1537" s="1">
        <f>AVERAGE(FY1493:FY1495)</f>
        <v>0.738438773799002</v>
      </c>
      <c r="FZ1537" s="1">
        <f>STDEVA(FY1493:FY1495)</f>
        <v>0.0020951846481718</v>
      </c>
      <c r="GA1537" s="1" t="str">
        <f t="shared" si="1968"/>
        <v>f</v>
      </c>
      <c r="GB1537" s="1">
        <f>AVERAGE(GB1493:GB1495)</f>
        <v>0.753536400228403</v>
      </c>
      <c r="GC1537" s="1">
        <f>STDEVA(GB1493:GB1495)</f>
        <v>0.000830054044409327</v>
      </c>
      <c r="GD1537" s="1" t="str">
        <f t="shared" si="1969"/>
        <v>a</v>
      </c>
      <c r="GE1537" s="1">
        <f>AVERAGE(GE1493:GE1495)</f>
        <v>0.704496695175456</v>
      </c>
      <c r="GF1537" s="1">
        <f>STDEVA(GE1493:GE1495)</f>
        <v>0.00434985103308057</v>
      </c>
      <c r="GG1537" s="1" t="str">
        <f t="shared" si="1970"/>
        <v>h</v>
      </c>
      <c r="GH1537" s="1">
        <f>AVERAGE(GH1493:GH1495)</f>
        <v>0.572286776139782</v>
      </c>
      <c r="GI1537" s="1">
        <f>STDEVA(GH1493:GH1495)</f>
        <v>0.00403960288559217</v>
      </c>
      <c r="GJ1537" s="1" t="str">
        <f t="shared" si="1971"/>
        <v>j</v>
      </c>
      <c r="GK1537" s="1">
        <f>AVERAGE(GK1493:GK1495)</f>
        <v>0.56749209686397</v>
      </c>
      <c r="GL1537" s="1">
        <f>STDEVA(GK1493:GK1495)</f>
        <v>0.00353271331195033</v>
      </c>
      <c r="GM1537" s="1" t="str">
        <f t="shared" si="1972"/>
        <v>g</v>
      </c>
    </row>
    <row r="1538" spans="9:193">
      <c r="I1538" s="1">
        <f>AVERAGE(I1487:I1495)</f>
        <v>0.741014552531579</v>
      </c>
      <c r="L1538" s="1">
        <f>AVERAGE(L1487:L1495)</f>
        <v>0.748944821243372</v>
      </c>
      <c r="O1538" s="1">
        <f>AVERAGE(O1487:O1495)</f>
        <v>0.71800677360304</v>
      </c>
      <c r="R1538" s="1">
        <f>AVERAGE(R1487:R1495)</f>
        <v>0.639540329667916</v>
      </c>
      <c r="U1538" s="1">
        <f>AVERAGE(U1487:U1495)</f>
        <v>0.618687567908682</v>
      </c>
      <c r="FY1538" s="1">
        <f>AVERAGE(FY1487:FY1495)</f>
        <v>0.742181271571652</v>
      </c>
      <c r="GB1538" s="1">
        <f>AVERAGE(GB1487:GB1495)</f>
        <v>0.749415768442924</v>
      </c>
      <c r="GE1538" s="1">
        <f>AVERAGE(GE1487:GE1495)</f>
        <v>0.716205213009031</v>
      </c>
      <c r="GH1538" s="1">
        <f>AVERAGE(GH1487:GH1495)</f>
        <v>0.639250152248357</v>
      </c>
      <c r="GK1538" s="1">
        <f>AVERAGE(GK1487:GK1495)</f>
        <v>0.620159012926513</v>
      </c>
    </row>
    <row r="1539" spans="9:195">
      <c r="I1539" s="1">
        <f>AVERAGE(I1496:I1498)</f>
        <v>0.743164754778101</v>
      </c>
      <c r="J1539" s="1">
        <f>STDEVA(I1496:I1498)</f>
        <v>0.000834478234251802</v>
      </c>
      <c r="K1539" s="1" t="str">
        <f t="shared" ref="K1539:K1541" si="1973">K1565</f>
        <v>bc</v>
      </c>
      <c r="L1539" s="1">
        <f>AVERAGE(L1496:L1498)</f>
        <v>0.748129677102387</v>
      </c>
      <c r="M1539" s="1">
        <f>STDEVA(L1496:L1498)</f>
        <v>0.000491662911160804</v>
      </c>
      <c r="N1539" s="1" t="str">
        <f t="shared" ref="N1539:N1541" si="1974">N1565</f>
        <v>bcd</v>
      </c>
      <c r="O1539" s="1">
        <f>AVERAGE(O1496:O1498)</f>
        <v>0.718956809985646</v>
      </c>
      <c r="P1539" s="1">
        <f>STDEVA(O1496:O1498)</f>
        <v>0.00298720594780703</v>
      </c>
      <c r="Q1539" s="1" t="str">
        <f t="shared" ref="Q1539:Q1541" si="1975">Q1565</f>
        <v>c</v>
      </c>
      <c r="R1539" s="1">
        <f>AVERAGE(R1496:R1498)</f>
        <v>0.675439015297807</v>
      </c>
      <c r="S1539" s="1">
        <f>STDEVA(R1496:R1498)</f>
        <v>0.00502027255461169</v>
      </c>
      <c r="T1539" s="1" t="str">
        <f t="shared" ref="T1539:T1541" si="1976">T1565</f>
        <v>efg</v>
      </c>
      <c r="U1539" s="1">
        <f>AVERAGE(U1496:U1498)</f>
        <v>0.624360019249533</v>
      </c>
      <c r="V1539" s="1">
        <f>STDEVA(U1496:U1498)</f>
        <v>0.00134981325018116</v>
      </c>
      <c r="W1539" s="1" t="str">
        <f t="shared" ref="W1539:W1541" si="1977">W1565</f>
        <v>d</v>
      </c>
      <c r="FY1539" s="1">
        <f>AVERAGE(FY1496:FY1498)</f>
        <v>0.744450540587536</v>
      </c>
      <c r="FZ1539" s="1">
        <f>STDEVA(FY1496:FY1498)</f>
        <v>0.000761569438584012</v>
      </c>
      <c r="GA1539" s="1" t="str">
        <f t="shared" ref="GA1539:GA1541" si="1978">GA1565</f>
        <v>abc</v>
      </c>
      <c r="GB1539" s="1">
        <f>AVERAGE(GB1496:GB1498)</f>
        <v>0.747485416607969</v>
      </c>
      <c r="GC1539" s="1">
        <f>STDEVA(GB1496:GB1498)</f>
        <v>0.00123283651145716</v>
      </c>
      <c r="GD1539" s="1" t="str">
        <f t="shared" ref="GD1539:GD1541" si="1979">GD1565</f>
        <v>cd</v>
      </c>
      <c r="GE1539" s="1">
        <f>AVERAGE(GE1496:GE1498)</f>
        <v>0.720886486407371</v>
      </c>
      <c r="GF1539" s="1">
        <f>STDEVA(GE1496:GE1498)</f>
        <v>0.00146778253807459</v>
      </c>
      <c r="GG1539" s="1" t="str">
        <f t="shared" ref="GG1539:GG1541" si="1980">GG1565</f>
        <v>cde</v>
      </c>
      <c r="GH1539" s="1">
        <f>AVERAGE(GH1496:GH1498)</f>
        <v>0.672016207463679</v>
      </c>
      <c r="GI1539" s="1">
        <f>STDEVA(GH1496:GH1498)</f>
        <v>0.0041957210211626</v>
      </c>
      <c r="GJ1539" s="1" t="str">
        <f t="shared" ref="GJ1539:GJ1541" si="1981">GJ1565</f>
        <v>fg</v>
      </c>
      <c r="GK1539" s="1">
        <f>AVERAGE(GK1496:GK1498)</f>
        <v>0.627432035377772</v>
      </c>
      <c r="GL1539" s="1">
        <f>STDEVA(GK1496:GK1498)</f>
        <v>0.00431857355695571</v>
      </c>
      <c r="GM1539" s="1" t="str">
        <f t="shared" ref="GM1539:GM1541" si="1982">GM1565</f>
        <v>b</v>
      </c>
    </row>
    <row r="1540" spans="9:195">
      <c r="I1540" s="1">
        <f>AVERAGE(I1499:I1501)</f>
        <v>0.744964598724577</v>
      </c>
      <c r="J1540" s="1">
        <f>STDEVA(I1499:I1501)</f>
        <v>0.00111827027493045</v>
      </c>
      <c r="K1540" s="1" t="str">
        <f t="shared" si="1973"/>
        <v>ab</v>
      </c>
      <c r="L1540" s="1">
        <f>AVERAGE(L1499:L1501)</f>
        <v>0.748377514221677</v>
      </c>
      <c r="M1540" s="1">
        <f>STDEVA(L1499:L1501)</f>
        <v>0.000250097825629175</v>
      </c>
      <c r="N1540" s="1" t="str">
        <f t="shared" si="1974"/>
        <v>bcd</v>
      </c>
      <c r="O1540" s="1">
        <f>AVERAGE(O1499:O1501)</f>
        <v>0.717825592448309</v>
      </c>
      <c r="P1540" s="1">
        <f>STDEVA(O1499:O1501)</f>
        <v>0.00212699249620188</v>
      </c>
      <c r="Q1540" s="1" t="str">
        <f t="shared" si="1975"/>
        <v>c</v>
      </c>
      <c r="R1540" s="1">
        <f>AVERAGE(R1499:R1501)</f>
        <v>0.686693344599909</v>
      </c>
      <c r="S1540" s="1">
        <f>STDEVA(R1499:R1501)</f>
        <v>0.00538522147417417</v>
      </c>
      <c r="T1540" s="1" t="str">
        <f t="shared" si="1976"/>
        <v>cd</v>
      </c>
      <c r="U1540" s="1">
        <f>AVERAGE(U1499:U1501)</f>
        <v>0.641172865356928</v>
      </c>
      <c r="V1540" s="1">
        <f>STDEVA(U1499:U1501)</f>
        <v>0.00476965829780423</v>
      </c>
      <c r="W1540" s="1" t="str">
        <f t="shared" si="1977"/>
        <v>bc</v>
      </c>
      <c r="FY1540" s="1">
        <f>AVERAGE(FY1499:FY1501)</f>
        <v>0.745028096358112</v>
      </c>
      <c r="FZ1540" s="1">
        <f>STDEVA(FY1499:FY1501)</f>
        <v>0.000641094840788719</v>
      </c>
      <c r="GA1540" s="1" t="str">
        <f t="shared" si="1978"/>
        <v>ab</v>
      </c>
      <c r="GB1540" s="1">
        <f>AVERAGE(GB1499:GB1501)</f>
        <v>0.747101480970155</v>
      </c>
      <c r="GC1540" s="1">
        <f>STDEVA(GB1499:GB1501)</f>
        <v>0.000775474440232377</v>
      </c>
      <c r="GD1540" s="1" t="str">
        <f t="shared" si="1979"/>
        <v>cde</v>
      </c>
      <c r="GE1540" s="1">
        <f>AVERAGE(GE1499:GE1501)</f>
        <v>0.719079232981313</v>
      </c>
      <c r="GF1540" s="1">
        <f>STDEVA(GE1499:GE1501)</f>
        <v>0.00183007590563514</v>
      </c>
      <c r="GG1540" s="1" t="str">
        <f t="shared" si="1980"/>
        <v>def</v>
      </c>
      <c r="GH1540" s="1">
        <f>AVERAGE(GH1499:GH1501)</f>
        <v>0.690464143659909</v>
      </c>
      <c r="GI1540" s="1">
        <f>STDEVA(GH1499:GH1501)</f>
        <v>0.00099560742005934</v>
      </c>
      <c r="GJ1540" s="1" t="str">
        <f t="shared" si="1981"/>
        <v>c</v>
      </c>
      <c r="GK1540" s="1">
        <f>AVERAGE(GK1499:GK1501)</f>
        <v>0.6423546268493</v>
      </c>
      <c r="GL1540" s="1">
        <f>STDEVA(GK1499:GK1501)</f>
        <v>0.00144212337605891</v>
      </c>
      <c r="GM1540" s="1" t="str">
        <f t="shared" si="1982"/>
        <v>a</v>
      </c>
    </row>
    <row r="1541" spans="9:195">
      <c r="I1541" s="1">
        <f>AVERAGE(I1502:I1504)</f>
        <v>0.743437712666858</v>
      </c>
      <c r="J1541" s="1">
        <f>STDEVA(I1502:I1504)</f>
        <v>0.000470237991156004</v>
      </c>
      <c r="K1541" s="1" t="str">
        <f t="shared" si="1973"/>
        <v>bc</v>
      </c>
      <c r="L1541" s="1">
        <f>AVERAGE(L1502:L1504)</f>
        <v>0.746724157101314</v>
      </c>
      <c r="M1541" s="1">
        <f>STDEVA(L1502:L1504)</f>
        <v>0.000962629434708724</v>
      </c>
      <c r="N1541" s="1" t="str">
        <f t="shared" si="1974"/>
        <v>cdef</v>
      </c>
      <c r="O1541" s="1">
        <f>AVERAGE(O1502:O1504)</f>
        <v>0.724108985516154</v>
      </c>
      <c r="P1541" s="1">
        <f>STDEVA(O1502:O1504)</f>
        <v>0.0018247022778639</v>
      </c>
      <c r="Q1541" s="1" t="str">
        <f t="shared" si="1975"/>
        <v>ab</v>
      </c>
      <c r="R1541" s="1">
        <f>AVERAGE(R1502:R1504)</f>
        <v>0.70101223279206</v>
      </c>
      <c r="S1541" s="1">
        <f>STDEVA(R1502:R1504)</f>
        <v>0.0026856158065379</v>
      </c>
      <c r="T1541" s="1" t="str">
        <f t="shared" si="1976"/>
        <v>ab</v>
      </c>
      <c r="U1541" s="1">
        <f>AVERAGE(U1502:U1504)</f>
        <v>0.550811850606047</v>
      </c>
      <c r="V1541" s="1">
        <f>STDEVA(U1502:U1504)</f>
        <v>0.000920172439689115</v>
      </c>
      <c r="W1541" s="1" t="str">
        <f t="shared" si="1977"/>
        <v>j</v>
      </c>
      <c r="FY1541" s="1">
        <f>AVERAGE(FY1502:FY1504)</f>
        <v>0.743368186800925</v>
      </c>
      <c r="FZ1541" s="1">
        <f>STDEVA(FY1502:FY1504)</f>
        <v>0.000974559289389939</v>
      </c>
      <c r="GA1541" s="1" t="str">
        <f t="shared" si="1978"/>
        <v>bcde</v>
      </c>
      <c r="GB1541" s="1">
        <f>AVERAGE(GB1502:GB1504)</f>
        <v>0.746460585025263</v>
      </c>
      <c r="GC1541" s="1">
        <f>STDEVA(GB1502:GB1504)</f>
        <v>0.000311855665843215</v>
      </c>
      <c r="GD1541" s="1" t="str">
        <f t="shared" si="1979"/>
        <v>def</v>
      </c>
      <c r="GE1541" s="1">
        <f>AVERAGE(GE1502:GE1504)</f>
        <v>0.723419030628858</v>
      </c>
      <c r="GF1541" s="1">
        <f>STDEVA(GE1502:GE1504)</f>
        <v>0.00236153546217173</v>
      </c>
      <c r="GG1541" s="1" t="str">
        <f t="shared" si="1980"/>
        <v>bcd</v>
      </c>
      <c r="GH1541" s="1">
        <f>AVERAGE(GH1502:GH1504)</f>
        <v>0.693507203551741</v>
      </c>
      <c r="GI1541" s="1">
        <f>STDEVA(GH1502:GH1504)</f>
        <v>0.00564435071173428</v>
      </c>
      <c r="GJ1541" s="1" t="str">
        <f t="shared" si="1981"/>
        <v>bc</v>
      </c>
      <c r="GK1541" s="1">
        <f>AVERAGE(GK1502:GK1504)</f>
        <v>0.553344537930655</v>
      </c>
      <c r="GL1541" s="1">
        <f>STDEVA(GK1502:GK1504)</f>
        <v>0.00339762585712287</v>
      </c>
      <c r="GM1541" s="1" t="str">
        <f t="shared" si="1982"/>
        <v>hi</v>
      </c>
    </row>
    <row r="1542" spans="9:193">
      <c r="I1542" s="1">
        <f>AVERAGE(I1496:I1504)</f>
        <v>0.743855688723178</v>
      </c>
      <c r="L1542" s="1">
        <f>AVERAGE(L1496:L1504)</f>
        <v>0.747743782808459</v>
      </c>
      <c r="O1542" s="1">
        <f>AVERAGE(O1496:O1504)</f>
        <v>0.720297129316703</v>
      </c>
      <c r="R1542" s="1">
        <f>AVERAGE(R1496:R1504)</f>
        <v>0.687714864229925</v>
      </c>
      <c r="U1542" s="1">
        <f>AVERAGE(U1496:U1504)</f>
        <v>0.605448245070836</v>
      </c>
      <c r="FY1542" s="1">
        <f>AVERAGE(FY1496:FY1504)</f>
        <v>0.744282274582191</v>
      </c>
      <c r="GB1542" s="1">
        <f>AVERAGE(GB1496:GB1504)</f>
        <v>0.747015827534462</v>
      </c>
      <c r="GE1542" s="1">
        <f>AVERAGE(GE1496:GE1504)</f>
        <v>0.721128250005847</v>
      </c>
      <c r="GH1542" s="1">
        <f>AVERAGE(GH1496:GH1504)</f>
        <v>0.685329184891776</v>
      </c>
      <c r="GK1542" s="1">
        <f>AVERAGE(GK1496:GK1504)</f>
        <v>0.607710400052576</v>
      </c>
    </row>
    <row r="1543" spans="9:195">
      <c r="I1543" s="1">
        <f>AVERAGE(I1505:I1507)</f>
        <v>0.745491869238804</v>
      </c>
      <c r="J1543" s="1">
        <f>STDEVA(I1505:I1507)</f>
        <v>0.00119336491972547</v>
      </c>
      <c r="K1543" s="1" t="str">
        <f t="shared" ref="K1543:K1545" si="1983">K1568</f>
        <v>ab</v>
      </c>
      <c r="L1543" s="1">
        <f>AVERAGE(L1505:L1507)</f>
        <v>0.747627299775737</v>
      </c>
      <c r="M1543" s="1">
        <f>STDEVA(L1505:L1507)</f>
        <v>0.000944176862564407</v>
      </c>
      <c r="N1543" s="1" t="str">
        <f t="shared" ref="N1543:N1545" si="1984">N1568</f>
        <v>cde</v>
      </c>
      <c r="O1543" s="1">
        <f>AVERAGE(O1505:O1507)</f>
        <v>0.715585749411953</v>
      </c>
      <c r="P1543" s="1">
        <f>STDEVA(O1505:O1507)</f>
        <v>0.00136383074057695</v>
      </c>
      <c r="Q1543" s="1" t="str">
        <f t="shared" ref="Q1543:Q1545" si="1985">Q1568</f>
        <v>cd</v>
      </c>
      <c r="R1543" s="1">
        <f>AVERAGE(R1505:R1507)</f>
        <v>0.67655119636362</v>
      </c>
      <c r="S1543" s="1">
        <f>STDEVA(R1505:R1507)</f>
        <v>0.00212241906011735</v>
      </c>
      <c r="T1543" s="1" t="str">
        <f t="shared" ref="T1543:T1545" si="1986">T1568</f>
        <v>ef</v>
      </c>
      <c r="U1543" s="1">
        <f>AVERAGE(U1505:U1507)</f>
        <v>0.622657068542331</v>
      </c>
      <c r="V1543" s="1">
        <f>STDEVA(U1505:U1507)</f>
        <v>0.00714400451652545</v>
      </c>
      <c r="W1543" s="1" t="str">
        <f t="shared" ref="W1543:W1545" si="1987">W1568</f>
        <v>d</v>
      </c>
      <c r="FY1543" s="1">
        <f>AVERAGE(FY1505:FY1507)</f>
        <v>0.744061820792669</v>
      </c>
      <c r="FZ1543" s="1">
        <f>STDEVA(FY1505:FY1507)</f>
        <v>0.00026693851890908</v>
      </c>
      <c r="GA1543" s="1" t="str">
        <f t="shared" ref="GA1543:GA1545" si="1988">GA1568</f>
        <v>bcd</v>
      </c>
      <c r="GB1543" s="1">
        <f>AVERAGE(GB1505:GB1507)</f>
        <v>0.747556586826195</v>
      </c>
      <c r="GC1543" s="1">
        <f>STDEVA(GB1505:GB1507)</f>
        <v>0.00102581881807887</v>
      </c>
      <c r="GD1543" s="1" t="str">
        <f t="shared" ref="GD1543:GD1545" si="1989">GD1568</f>
        <v>cd</v>
      </c>
      <c r="GE1543" s="1">
        <f>AVERAGE(GE1505:GE1507)</f>
        <v>0.716987509429929</v>
      </c>
      <c r="GF1543" s="1">
        <f>STDEVA(GE1505:GE1507)</f>
        <v>0.00246972600831968</v>
      </c>
      <c r="GG1543" s="1" t="str">
        <f t="shared" ref="GG1543:GG1545" si="1990">GG1568</f>
        <v>ef</v>
      </c>
      <c r="GH1543" s="1">
        <f>AVERAGE(GH1505:GH1507)</f>
        <v>0.675719315630335</v>
      </c>
      <c r="GI1543" s="1">
        <f>STDEVA(GH1505:GH1507)</f>
        <v>0.00224837997215593</v>
      </c>
      <c r="GJ1543" s="1" t="str">
        <f t="shared" ref="GJ1543:GJ1545" si="1991">GJ1568</f>
        <v>ef</v>
      </c>
      <c r="GK1543" s="1">
        <f>AVERAGE(GK1505:GK1507)</f>
        <v>0.625968177564652</v>
      </c>
      <c r="GL1543" s="1">
        <f>STDEVA(GK1505:GK1507)</f>
        <v>0.00467338106886445</v>
      </c>
      <c r="GM1543" s="1" t="str">
        <f t="shared" ref="GM1543:GM1545" si="1992">GM1568</f>
        <v>b</v>
      </c>
    </row>
    <row r="1544" spans="9:195">
      <c r="I1544" s="1">
        <f>AVERAGE(I1508:I1510)</f>
        <v>0.746151092405726</v>
      </c>
      <c r="J1544" s="1">
        <f>STDEVA(I1508:I1510)</f>
        <v>0.00080475218620107</v>
      </c>
      <c r="K1544" s="1" t="str">
        <f t="shared" si="1983"/>
        <v>a</v>
      </c>
      <c r="L1544" s="1">
        <f>AVERAGE(L1508:L1510)</f>
        <v>0.747346114114782</v>
      </c>
      <c r="M1544" s="1">
        <f>STDEVA(L1508:L1510)</f>
        <v>0.000359887102522648</v>
      </c>
      <c r="N1544" s="1" t="str">
        <f t="shared" si="1984"/>
        <v>cde</v>
      </c>
      <c r="O1544" s="1">
        <f>AVERAGE(O1508:O1510)</f>
        <v>0.715439495828355</v>
      </c>
      <c r="P1544" s="1">
        <f>STDEVA(O1508:O1510)</f>
        <v>0.00137039080705243</v>
      </c>
      <c r="Q1544" s="1" t="str">
        <f t="shared" si="1985"/>
        <v>cd</v>
      </c>
      <c r="R1544" s="1">
        <f>AVERAGE(R1508:R1510)</f>
        <v>0.694344701048353</v>
      </c>
      <c r="S1544" s="1">
        <f>STDEVA(R1508:R1510)</f>
        <v>0.00303233244213762</v>
      </c>
      <c r="T1544" s="1" t="str">
        <f t="shared" si="1986"/>
        <v>bc</v>
      </c>
      <c r="U1544" s="1">
        <f>AVERAGE(U1508:U1510)</f>
        <v>0.637865232438304</v>
      </c>
      <c r="V1544" s="1">
        <f>STDEVA(U1508:U1510)</f>
        <v>0.002954321110746</v>
      </c>
      <c r="W1544" s="1" t="str">
        <f t="shared" si="1987"/>
        <v>c</v>
      </c>
      <c r="FY1544" s="1">
        <f>AVERAGE(FY1508:FY1510)</f>
        <v>0.745544312835444</v>
      </c>
      <c r="FZ1544" s="1">
        <f>STDEVA(FY1508:FY1510)</f>
        <v>0.000300989465527336</v>
      </c>
      <c r="GA1544" s="1" t="str">
        <f t="shared" si="1988"/>
        <v>ab</v>
      </c>
      <c r="GB1544" s="1">
        <f>AVERAGE(GB1508:GB1510)</f>
        <v>0.746149952767868</v>
      </c>
      <c r="GC1544" s="1">
        <f>STDEVA(GB1508:GB1510)</f>
        <v>0.000603009365559987</v>
      </c>
      <c r="GD1544" s="1" t="str">
        <f t="shared" si="1989"/>
        <v>defg</v>
      </c>
      <c r="GE1544" s="1">
        <f>AVERAGE(GE1508:GE1510)</f>
        <v>0.716162982843103</v>
      </c>
      <c r="GF1544" s="1">
        <f>STDEVA(GE1508:GE1510)</f>
        <v>0.000830028873082292</v>
      </c>
      <c r="GG1544" s="1" t="str">
        <f t="shared" si="1990"/>
        <v>f</v>
      </c>
      <c r="GH1544" s="1">
        <f>AVERAGE(GH1508:GH1510)</f>
        <v>0.696341921919574</v>
      </c>
      <c r="GI1544" s="1">
        <f>STDEVA(GH1508:GH1510)</f>
        <v>0.00304714478665184</v>
      </c>
      <c r="GJ1544" s="1" t="str">
        <f t="shared" si="1991"/>
        <v>b</v>
      </c>
      <c r="GK1544" s="1">
        <f>AVERAGE(GK1508:GK1510)</f>
        <v>0.589647371981486</v>
      </c>
      <c r="GL1544" s="1">
        <f>STDEVA(GK1508:GK1510)</f>
        <v>0.0326896525014178</v>
      </c>
      <c r="GM1544" s="1" t="str">
        <f t="shared" si="1992"/>
        <v>ef</v>
      </c>
    </row>
    <row r="1545" spans="9:195">
      <c r="I1545" s="1">
        <f>AVERAGE(I1511:I1513)</f>
        <v>0.744982398539845</v>
      </c>
      <c r="J1545" s="1">
        <f>STDEVA(I1511:I1513)</f>
        <v>0.000960419901605682</v>
      </c>
      <c r="K1545" s="1" t="str">
        <f t="shared" si="1983"/>
        <v>ab</v>
      </c>
      <c r="L1545" s="1">
        <f>AVERAGE(L1511:L1513)</f>
        <v>0.747733834293562</v>
      </c>
      <c r="M1545" s="1">
        <f>STDEVA(L1511:L1513)</f>
        <v>0.00165116610648709</v>
      </c>
      <c r="N1545" s="1" t="str">
        <f t="shared" si="1984"/>
        <v>cde</v>
      </c>
      <c r="O1545" s="1">
        <f>AVERAGE(O1511:O1513)</f>
        <v>0.723223672954553</v>
      </c>
      <c r="P1545" s="1">
        <f>STDEVA(O1511:O1513)</f>
        <v>0.00162342873644908</v>
      </c>
      <c r="Q1545" s="1" t="str">
        <f t="shared" si="1985"/>
        <v>b</v>
      </c>
      <c r="R1545" s="1">
        <f>AVERAGE(R1511:R1513)</f>
        <v>0.692312868920212</v>
      </c>
      <c r="S1545" s="1">
        <f>STDEVA(R1511:R1513)</f>
        <v>0.0042937053746904</v>
      </c>
      <c r="T1545" s="1" t="str">
        <f t="shared" si="1986"/>
        <v>c</v>
      </c>
      <c r="U1545" s="1">
        <f>AVERAGE(U1511:U1513)</f>
        <v>0.544815780404194</v>
      </c>
      <c r="V1545" s="1">
        <f>STDEVA(U1511:U1513)</f>
        <v>0.00350937335073214</v>
      </c>
      <c r="W1545" s="1" t="str">
        <f t="shared" si="1987"/>
        <v>j</v>
      </c>
      <c r="FY1545" s="1">
        <f>AVERAGE(FY1511:FY1513)</f>
        <v>0.744709541201209</v>
      </c>
      <c r="FZ1545" s="1">
        <f>STDEVA(FY1511:FY1513)</f>
        <v>0.00121731017894295</v>
      </c>
      <c r="GA1545" s="1" t="str">
        <f t="shared" si="1988"/>
        <v>abc</v>
      </c>
      <c r="GB1545" s="1">
        <f>AVERAGE(GB1511:GB1513)</f>
        <v>0.747142023098557</v>
      </c>
      <c r="GC1545" s="1">
        <f>STDEVA(GB1511:GB1513)</f>
        <v>0.00180107236378246</v>
      </c>
      <c r="GD1545" s="1" t="str">
        <f t="shared" si="1989"/>
        <v>cde</v>
      </c>
      <c r="GE1545" s="1">
        <f>AVERAGE(GE1511:GE1513)</f>
        <v>0.724037259638375</v>
      </c>
      <c r="GF1545" s="1">
        <f>STDEVA(GE1511:GE1513)</f>
        <v>0.00106479363170247</v>
      </c>
      <c r="GG1545" s="1" t="str">
        <f t="shared" si="1990"/>
        <v>bc</v>
      </c>
      <c r="GH1545" s="1">
        <f>AVERAGE(GH1511:GH1513)</f>
        <v>0.692135216372319</v>
      </c>
      <c r="GI1545" s="1">
        <f>STDEVA(GH1511:GH1513)</f>
        <v>0.00235462080968263</v>
      </c>
      <c r="GJ1545" s="1" t="str">
        <f t="shared" si="1991"/>
        <v>bc</v>
      </c>
      <c r="GK1545" s="1">
        <f>AVERAGE(GK1511:GK1513)</f>
        <v>0.543884601989829</v>
      </c>
      <c r="GL1545" s="1">
        <f>STDEVA(GK1511:GK1513)</f>
        <v>0.00226468320036397</v>
      </c>
      <c r="GM1545" s="1" t="str">
        <f t="shared" si="1992"/>
        <v>i</v>
      </c>
    </row>
    <row r="1546" spans="9:193">
      <c r="I1546" s="1">
        <f>AVERAGE(I1505:I1513)</f>
        <v>0.745541786728125</v>
      </c>
      <c r="L1546" s="1">
        <f>AVERAGE(L1505:L1513)</f>
        <v>0.747569082728027</v>
      </c>
      <c r="O1546" s="1">
        <f>AVERAGE(O1505:O1513)</f>
        <v>0.71808297273162</v>
      </c>
      <c r="R1546" s="1">
        <f>AVERAGE(R1505:R1513)</f>
        <v>0.687736255444061</v>
      </c>
      <c r="U1546" s="1">
        <f>AVERAGE(U1505:U1513)</f>
        <v>0.60177936046161</v>
      </c>
      <c r="FY1546" s="1">
        <f>AVERAGE(FY1505:FY1513)</f>
        <v>0.744771891609774</v>
      </c>
      <c r="GB1546" s="1">
        <f>AVERAGE(GB1505:GB1513)</f>
        <v>0.74694952089754</v>
      </c>
      <c r="GE1546" s="1">
        <f>AVERAGE(GE1505:GE1513)</f>
        <v>0.719062583970469</v>
      </c>
      <c r="GH1546" s="1">
        <f>AVERAGE(GH1505:GH1513)</f>
        <v>0.688065484640743</v>
      </c>
      <c r="GK1546" s="1">
        <f>AVERAGE(GK1505:GK1513)</f>
        <v>0.586500050511989</v>
      </c>
    </row>
    <row r="1549" spans="11:195">
      <c r="K1549" s="1" t="s">
        <v>108</v>
      </c>
      <c r="N1549" s="1" t="s">
        <v>644</v>
      </c>
      <c r="Q1549" s="1" t="s">
        <v>113</v>
      </c>
      <c r="T1549" s="1" t="s">
        <v>152</v>
      </c>
      <c r="W1549" s="1" t="s">
        <v>112</v>
      </c>
      <c r="GA1549" s="1" t="s">
        <v>118</v>
      </c>
      <c r="GD1549" s="1" t="s">
        <v>116</v>
      </c>
      <c r="GG1549" s="1" t="s">
        <v>113</v>
      </c>
      <c r="GJ1549" s="1" t="s">
        <v>152</v>
      </c>
      <c r="GM1549" s="1" t="s">
        <v>108</v>
      </c>
    </row>
    <row r="1550" spans="11:195">
      <c r="K1550" s="1" t="s">
        <v>118</v>
      </c>
      <c r="N1550" s="1" t="s">
        <v>109</v>
      </c>
      <c r="Q1550" s="1" t="s">
        <v>113</v>
      </c>
      <c r="T1550" s="1" t="s">
        <v>152</v>
      </c>
      <c r="W1550" s="1" t="s">
        <v>122</v>
      </c>
      <c r="GA1550" s="1" t="s">
        <v>119</v>
      </c>
      <c r="GD1550" s="1" t="s">
        <v>125</v>
      </c>
      <c r="GG1550" s="1" t="s">
        <v>113</v>
      </c>
      <c r="GJ1550" s="1" t="s">
        <v>151</v>
      </c>
      <c r="GM1550" s="1" t="s">
        <v>116</v>
      </c>
    </row>
    <row r="1551" spans="11:195">
      <c r="K1551" s="1" t="s">
        <v>588</v>
      </c>
      <c r="N1551" s="1" t="s">
        <v>121</v>
      </c>
      <c r="Q1551" s="1" t="s">
        <v>115</v>
      </c>
      <c r="T1551" s="1" t="s">
        <v>121</v>
      </c>
      <c r="W1551" s="1" t="s">
        <v>122</v>
      </c>
      <c r="GA1551" s="1" t="s">
        <v>107</v>
      </c>
      <c r="GD1551" s="1" t="s">
        <v>123</v>
      </c>
      <c r="GG1551" s="1" t="s">
        <v>117</v>
      </c>
      <c r="GJ1551" s="1" t="s">
        <v>123</v>
      </c>
      <c r="GM1551" s="1" t="s">
        <v>116</v>
      </c>
    </row>
    <row r="1552" spans="11:195">
      <c r="K1552" s="1" t="s">
        <v>116</v>
      </c>
      <c r="N1552" s="1" t="s">
        <v>108</v>
      </c>
      <c r="Q1552" s="1" t="s">
        <v>116</v>
      </c>
      <c r="T1552" s="1" t="s">
        <v>610</v>
      </c>
      <c r="W1552" s="1" t="s">
        <v>121</v>
      </c>
      <c r="GA1552" s="1" t="s">
        <v>115</v>
      </c>
      <c r="GD1552" s="1" t="s">
        <v>125</v>
      </c>
      <c r="GG1552" s="1" t="s">
        <v>122</v>
      </c>
      <c r="GJ1552" s="1" t="s">
        <v>124</v>
      </c>
      <c r="GM1552" s="1" t="s">
        <v>152</v>
      </c>
    </row>
    <row r="1553" spans="11:195">
      <c r="K1553" s="1" t="s">
        <v>121</v>
      </c>
      <c r="N1553" s="1" t="s">
        <v>108</v>
      </c>
      <c r="Q1553" s="1" t="s">
        <v>117</v>
      </c>
      <c r="T1553" s="1" t="s">
        <v>153</v>
      </c>
      <c r="W1553" s="1" t="s">
        <v>157</v>
      </c>
      <c r="GA1553" s="1" t="s">
        <v>117</v>
      </c>
      <c r="GD1553" s="1" t="s">
        <v>108</v>
      </c>
      <c r="GG1553" s="1" t="s">
        <v>123</v>
      </c>
      <c r="GJ1553" s="1" t="s">
        <v>157</v>
      </c>
      <c r="GM1553" s="1" t="s">
        <v>153</v>
      </c>
    </row>
    <row r="1554" spans="11:195">
      <c r="K1554" s="1" t="s">
        <v>124</v>
      </c>
      <c r="N1554" s="1" t="s">
        <v>610</v>
      </c>
      <c r="Q1554" s="1" t="s">
        <v>122</v>
      </c>
      <c r="T1554" s="1" t="s">
        <v>610</v>
      </c>
      <c r="W1554" s="1" t="s">
        <v>107</v>
      </c>
      <c r="GA1554" s="1" t="s">
        <v>107</v>
      </c>
      <c r="GD1554" s="1" t="s">
        <v>151</v>
      </c>
      <c r="GG1554" s="1" t="s">
        <v>152</v>
      </c>
      <c r="GJ1554" s="1" t="s">
        <v>112</v>
      </c>
      <c r="GM1554" s="1" t="s">
        <v>125</v>
      </c>
    </row>
    <row r="1555" spans="11:195">
      <c r="K1555" s="1" t="s">
        <v>610</v>
      </c>
      <c r="N1555" s="1" t="s">
        <v>644</v>
      </c>
      <c r="Q1555" s="1" t="s">
        <v>112</v>
      </c>
      <c r="T1555" s="1" t="s">
        <v>106</v>
      </c>
      <c r="W1555" s="1" t="s">
        <v>117</v>
      </c>
      <c r="GA1555" s="1" t="s">
        <v>107</v>
      </c>
      <c r="GD1555" s="1" t="s">
        <v>645</v>
      </c>
      <c r="GG1555" s="1" t="s">
        <v>117</v>
      </c>
      <c r="GJ1555" s="1" t="s">
        <v>106</v>
      </c>
      <c r="GM1555" s="1" t="s">
        <v>107</v>
      </c>
    </row>
    <row r="1556" spans="11:195">
      <c r="K1556" s="1" t="s">
        <v>108</v>
      </c>
      <c r="N1556" s="1" t="s">
        <v>645</v>
      </c>
      <c r="Q1556" s="1" t="s">
        <v>113</v>
      </c>
      <c r="T1556" s="1" t="s">
        <v>610</v>
      </c>
      <c r="W1556" s="1" t="s">
        <v>157</v>
      </c>
      <c r="GA1556" s="1" t="s">
        <v>110</v>
      </c>
      <c r="GD1556" s="1" t="s">
        <v>645</v>
      </c>
      <c r="GG1556" s="1" t="s">
        <v>113</v>
      </c>
      <c r="GJ1556" s="1" t="s">
        <v>152</v>
      </c>
      <c r="GM1556" s="1" t="s">
        <v>153</v>
      </c>
    </row>
    <row r="1557" spans="11:195">
      <c r="K1557" s="1" t="s">
        <v>152</v>
      </c>
      <c r="N1557" s="1" t="s">
        <v>610</v>
      </c>
      <c r="Q1557" s="1" t="s">
        <v>112</v>
      </c>
      <c r="T1557" s="1" t="s">
        <v>115</v>
      </c>
      <c r="W1557" s="1" t="s">
        <v>107</v>
      </c>
      <c r="GA1557" s="1" t="s">
        <v>107</v>
      </c>
      <c r="GD1557" s="1" t="s">
        <v>644</v>
      </c>
      <c r="GG1557" s="1" t="s">
        <v>117</v>
      </c>
      <c r="GJ1557" s="1" t="s">
        <v>120</v>
      </c>
      <c r="GM1557" s="1" t="s">
        <v>109</v>
      </c>
    </row>
    <row r="1558" spans="11:195">
      <c r="K1558" s="1" t="s">
        <v>122</v>
      </c>
      <c r="N1558" s="1" t="s">
        <v>152</v>
      </c>
      <c r="Q1558" s="1" t="s">
        <v>122</v>
      </c>
      <c r="T1558" s="1" t="s">
        <v>106</v>
      </c>
      <c r="W1558" s="1" t="s">
        <v>117</v>
      </c>
      <c r="GA1558" s="1" t="s">
        <v>107</v>
      </c>
      <c r="GD1558" s="1" t="s">
        <v>160</v>
      </c>
      <c r="GG1558" s="1" t="s">
        <v>117</v>
      </c>
      <c r="GJ1558" s="1" t="s">
        <v>106</v>
      </c>
      <c r="GM1558" s="1" t="s">
        <v>107</v>
      </c>
    </row>
    <row r="1559" spans="11:195">
      <c r="K1559" s="1" t="s">
        <v>116</v>
      </c>
      <c r="N1559" s="1" t="s">
        <v>642</v>
      </c>
      <c r="Q1559" s="1" t="s">
        <v>113</v>
      </c>
      <c r="T1559" s="1" t="s">
        <v>121</v>
      </c>
      <c r="W1559" s="1" t="s">
        <v>157</v>
      </c>
      <c r="GA1559" s="1" t="s">
        <v>109</v>
      </c>
      <c r="GD1559" s="1" t="s">
        <v>109</v>
      </c>
      <c r="GG1559" s="1" t="s">
        <v>113</v>
      </c>
      <c r="GJ1559" s="1" t="s">
        <v>152</v>
      </c>
      <c r="GM1559" s="1" t="s">
        <v>153</v>
      </c>
    </row>
    <row r="1560" spans="11:195">
      <c r="K1560" s="1" t="s">
        <v>113</v>
      </c>
      <c r="N1560" s="1" t="s">
        <v>109</v>
      </c>
      <c r="Q1560" s="1" t="s">
        <v>106</v>
      </c>
      <c r="T1560" s="1" t="s">
        <v>645</v>
      </c>
      <c r="W1560" s="1" t="s">
        <v>113</v>
      </c>
      <c r="GA1560" s="1" t="s">
        <v>113</v>
      </c>
      <c r="GD1560" s="1" t="s">
        <v>642</v>
      </c>
      <c r="GG1560" s="1" t="s">
        <v>106</v>
      </c>
      <c r="GJ1560" s="1" t="s">
        <v>122</v>
      </c>
      <c r="GM1560" s="1" t="s">
        <v>106</v>
      </c>
    </row>
    <row r="1561" spans="11:195">
      <c r="K1561" s="1" t="s">
        <v>113</v>
      </c>
      <c r="N1561" s="1" t="s">
        <v>109</v>
      </c>
      <c r="Q1561" s="1" t="s">
        <v>113</v>
      </c>
      <c r="T1561" s="1" t="s">
        <v>610</v>
      </c>
      <c r="W1561" s="1" t="s">
        <v>114</v>
      </c>
      <c r="GA1561" s="1" t="s">
        <v>113</v>
      </c>
      <c r="GD1561" s="1" t="s">
        <v>116</v>
      </c>
      <c r="GG1561" s="1" t="s">
        <v>113</v>
      </c>
      <c r="GJ1561" s="1" t="s">
        <v>124</v>
      </c>
      <c r="GM1561" s="1" t="s">
        <v>106</v>
      </c>
    </row>
    <row r="1562" spans="11:195">
      <c r="K1562" s="1" t="s">
        <v>115</v>
      </c>
      <c r="N1562" s="1" t="s">
        <v>610</v>
      </c>
      <c r="Q1562" s="1" t="s">
        <v>113</v>
      </c>
      <c r="T1562" s="1" t="s">
        <v>610</v>
      </c>
      <c r="W1562" s="1" t="s">
        <v>108</v>
      </c>
      <c r="GA1562" s="1" t="s">
        <v>112</v>
      </c>
      <c r="GD1562" s="1" t="s">
        <v>653</v>
      </c>
      <c r="GG1562" s="1" t="s">
        <v>642</v>
      </c>
      <c r="GJ1562" s="1" t="s">
        <v>152</v>
      </c>
      <c r="GM1562" s="1" t="s">
        <v>106</v>
      </c>
    </row>
    <row r="1563" spans="11:195">
      <c r="K1563" s="1" t="s">
        <v>108</v>
      </c>
      <c r="N1563" s="1" t="s">
        <v>113</v>
      </c>
      <c r="Q1563" s="1" t="s">
        <v>113</v>
      </c>
      <c r="T1563" s="1" t="s">
        <v>122</v>
      </c>
      <c r="W1563" s="1" t="s">
        <v>106</v>
      </c>
      <c r="GA1563" s="1" t="s">
        <v>106</v>
      </c>
      <c r="GD1563" s="1" t="s">
        <v>111</v>
      </c>
      <c r="GG1563" s="1" t="s">
        <v>108</v>
      </c>
      <c r="GJ1563" s="1" t="s">
        <v>122</v>
      </c>
      <c r="GM1563" s="1" t="s">
        <v>106</v>
      </c>
    </row>
    <row r="1564" spans="11:195">
      <c r="K1564" s="1" t="s">
        <v>122</v>
      </c>
      <c r="N1564" s="1" t="s">
        <v>106</v>
      </c>
      <c r="Q1564" s="1" t="s">
        <v>107</v>
      </c>
      <c r="T1564" s="1" t="s">
        <v>123</v>
      </c>
      <c r="W1564" s="1" t="s">
        <v>123</v>
      </c>
      <c r="GA1564" s="1" t="s">
        <v>107</v>
      </c>
      <c r="GD1564" s="1" t="s">
        <v>106</v>
      </c>
      <c r="GG1564" s="1" t="s">
        <v>121</v>
      </c>
      <c r="GJ1564" s="1" t="s">
        <v>153</v>
      </c>
      <c r="GM1564" s="1" t="s">
        <v>117</v>
      </c>
    </row>
    <row r="1565" spans="11:195">
      <c r="K1565" s="1" t="s">
        <v>108</v>
      </c>
      <c r="N1565" s="1" t="s">
        <v>119</v>
      </c>
      <c r="Q1565" s="1" t="s">
        <v>114</v>
      </c>
      <c r="T1565" s="1" t="s">
        <v>588</v>
      </c>
      <c r="W1565" s="1" t="s">
        <v>120</v>
      </c>
      <c r="GA1565" s="1" t="s">
        <v>118</v>
      </c>
      <c r="GD1565" s="1" t="s">
        <v>116</v>
      </c>
      <c r="GG1565" s="1" t="s">
        <v>109</v>
      </c>
      <c r="GJ1565" s="1" t="s">
        <v>124</v>
      </c>
      <c r="GM1565" s="1" t="s">
        <v>111</v>
      </c>
    </row>
    <row r="1566" spans="11:195">
      <c r="K1566" s="1" t="s">
        <v>113</v>
      </c>
      <c r="N1566" s="1" t="s">
        <v>119</v>
      </c>
      <c r="Q1566" s="1" t="s">
        <v>114</v>
      </c>
      <c r="T1566" s="1" t="s">
        <v>116</v>
      </c>
      <c r="W1566" s="1" t="s">
        <v>108</v>
      </c>
      <c r="GA1566" s="1" t="s">
        <v>113</v>
      </c>
      <c r="GD1566" s="1" t="s">
        <v>109</v>
      </c>
      <c r="GG1566" s="1" t="s">
        <v>125</v>
      </c>
      <c r="GJ1566" s="1" t="s">
        <v>114</v>
      </c>
      <c r="GM1566" s="1" t="s">
        <v>106</v>
      </c>
    </row>
    <row r="1567" spans="11:195">
      <c r="K1567" s="1" t="s">
        <v>108</v>
      </c>
      <c r="N1567" s="1" t="s">
        <v>642</v>
      </c>
      <c r="Q1567" s="1" t="s">
        <v>113</v>
      </c>
      <c r="T1567" s="1" t="s">
        <v>113</v>
      </c>
      <c r="W1567" s="1" t="s">
        <v>153</v>
      </c>
      <c r="GA1567" s="1" t="s">
        <v>110</v>
      </c>
      <c r="GD1567" s="1" t="s">
        <v>125</v>
      </c>
      <c r="GG1567" s="1" t="s">
        <v>119</v>
      </c>
      <c r="GJ1567" s="1" t="s">
        <v>108</v>
      </c>
      <c r="GM1567" s="1" t="s">
        <v>151</v>
      </c>
    </row>
    <row r="1568" spans="11:195">
      <c r="K1568" s="1" t="s">
        <v>113</v>
      </c>
      <c r="N1568" s="1" t="s">
        <v>109</v>
      </c>
      <c r="Q1568" s="1" t="s">
        <v>116</v>
      </c>
      <c r="T1568" s="1" t="s">
        <v>122</v>
      </c>
      <c r="W1568" s="1" t="s">
        <v>120</v>
      </c>
      <c r="GA1568" s="1" t="s">
        <v>119</v>
      </c>
      <c r="GD1568" s="1" t="s">
        <v>116</v>
      </c>
      <c r="GG1568" s="1" t="s">
        <v>122</v>
      </c>
      <c r="GJ1568" s="1" t="s">
        <v>122</v>
      </c>
      <c r="GM1568" s="1" t="s">
        <v>111</v>
      </c>
    </row>
    <row r="1569" spans="11:195">
      <c r="K1569" s="1" t="s">
        <v>106</v>
      </c>
      <c r="N1569" s="1" t="s">
        <v>109</v>
      </c>
      <c r="Q1569" s="1" t="s">
        <v>116</v>
      </c>
      <c r="T1569" s="1" t="s">
        <v>108</v>
      </c>
      <c r="W1569" s="1" t="s">
        <v>114</v>
      </c>
      <c r="GA1569" s="1" t="s">
        <v>113</v>
      </c>
      <c r="GD1569" s="1" t="s">
        <v>644</v>
      </c>
      <c r="GG1569" s="1" t="s">
        <v>107</v>
      </c>
      <c r="GJ1569" s="1" t="s">
        <v>111</v>
      </c>
      <c r="GM1569" s="1" t="s">
        <v>122</v>
      </c>
    </row>
    <row r="1570" spans="11:195">
      <c r="K1570" s="1" t="s">
        <v>113</v>
      </c>
      <c r="N1570" s="1" t="s">
        <v>109</v>
      </c>
      <c r="Q1570" s="1" t="s">
        <v>111</v>
      </c>
      <c r="T1570" s="1" t="s">
        <v>114</v>
      </c>
      <c r="W1570" s="1" t="s">
        <v>153</v>
      </c>
      <c r="GA1570" s="1" t="s">
        <v>118</v>
      </c>
      <c r="GD1570" s="1" t="s">
        <v>109</v>
      </c>
      <c r="GG1570" s="1" t="s">
        <v>108</v>
      </c>
      <c r="GJ1570" s="1" t="s">
        <v>108</v>
      </c>
      <c r="GM1570" s="1" t="s">
        <v>123</v>
      </c>
    </row>
    <row r="1572" spans="12:540">
      <c r="L1572" s="1">
        <f t="shared" ref="L1572:L1605" si="1993">L600</f>
        <v>0</v>
      </c>
      <c r="O1572" s="1">
        <f t="shared" ref="O1572:O1605" si="1994">O600</f>
        <v>0</v>
      </c>
      <c r="R1572" s="1">
        <f t="shared" ref="R1572:R1605" si="1995">R600</f>
        <v>0</v>
      </c>
      <c r="U1572" s="1">
        <f t="shared" ref="U1572:U1605" si="1996">U600</f>
        <v>0</v>
      </c>
      <c r="X1572" s="1">
        <f t="shared" ref="X1572:X1605" si="1997">X600</f>
        <v>0</v>
      </c>
      <c r="GB1572" s="1">
        <f t="shared" ref="GB1572:GB1605" si="1998">GB600</f>
        <v>0</v>
      </c>
      <c r="GE1572" s="1">
        <f t="shared" ref="GE1572:GE1605" si="1999">GE600</f>
        <v>0</v>
      </c>
      <c r="GH1572" s="1">
        <f t="shared" ref="GH1572:GH1605" si="2000">GH600</f>
        <v>0</v>
      </c>
      <c r="GK1572" s="1">
        <f t="shared" ref="GK1572:GK1605" si="2001">GK600</f>
        <v>0</v>
      </c>
      <c r="GN1572" s="1">
        <f t="shared" ref="GN1572:GN1605" si="2002">GN600</f>
        <v>0</v>
      </c>
      <c r="MR1572" s="1">
        <f t="shared" ref="MR1572:ND1572" si="2003">MR600</f>
        <v>0</v>
      </c>
      <c r="MS1572" s="1">
        <f t="shared" si="2003"/>
        <v>0</v>
      </c>
      <c r="MT1572" s="1">
        <f t="shared" si="2003"/>
        <v>0</v>
      </c>
      <c r="MU1572" s="1">
        <f t="shared" si="2003"/>
        <v>0</v>
      </c>
      <c r="MV1572" s="1">
        <f t="shared" si="2003"/>
        <v>0</v>
      </c>
      <c r="MW1572" s="1">
        <f t="shared" si="2003"/>
        <v>0</v>
      </c>
      <c r="MX1572" s="1">
        <f t="shared" si="2003"/>
        <v>0</v>
      </c>
      <c r="MY1572" s="1">
        <f t="shared" si="2003"/>
        <v>0</v>
      </c>
      <c r="MZ1572" s="1">
        <f t="shared" si="2003"/>
        <v>0</v>
      </c>
      <c r="NA1572" s="1">
        <f t="shared" si="2003"/>
        <v>0</v>
      </c>
      <c r="NB1572" s="1">
        <f t="shared" si="2003"/>
        <v>0</v>
      </c>
      <c r="NC1572" s="1">
        <f t="shared" si="2003"/>
        <v>0</v>
      </c>
      <c r="ND1572" s="1">
        <f t="shared" si="2003"/>
        <v>0</v>
      </c>
      <c r="TH1572" s="1">
        <f t="shared" ref="TH1572:TT1572" si="2004">TH600</f>
        <v>0</v>
      </c>
      <c r="TI1572" s="1">
        <f t="shared" si="2004"/>
        <v>0</v>
      </c>
      <c r="TJ1572" s="1">
        <f t="shared" si="2004"/>
        <v>0</v>
      </c>
      <c r="TK1572" s="1">
        <f t="shared" si="2004"/>
        <v>0</v>
      </c>
      <c r="TL1572" s="1">
        <f t="shared" si="2004"/>
        <v>0</v>
      </c>
      <c r="TM1572" s="1">
        <f t="shared" si="2004"/>
        <v>0</v>
      </c>
      <c r="TN1572" s="1">
        <f t="shared" si="2004"/>
        <v>0</v>
      </c>
      <c r="TO1572" s="1">
        <f t="shared" si="2004"/>
        <v>0</v>
      </c>
      <c r="TP1572" s="1">
        <f t="shared" si="2004"/>
        <v>0</v>
      </c>
      <c r="TQ1572" s="1">
        <f t="shared" si="2004"/>
        <v>0</v>
      </c>
      <c r="TR1572" s="1">
        <f t="shared" si="2004"/>
        <v>0</v>
      </c>
      <c r="TS1572" s="1">
        <f t="shared" si="2004"/>
        <v>0</v>
      </c>
      <c r="TT1572" s="1">
        <f t="shared" si="2004"/>
        <v>0</v>
      </c>
    </row>
    <row r="1573" spans="12:540">
      <c r="L1573" s="1">
        <f t="shared" si="1993"/>
        <v>0.982770745428973</v>
      </c>
      <c r="O1573" s="1">
        <f t="shared" si="1994"/>
        <v>0.982590529247911</v>
      </c>
      <c r="R1573" s="1">
        <f t="shared" si="1995"/>
        <v>0.942518648530057</v>
      </c>
      <c r="U1573" s="1">
        <f t="shared" si="1996"/>
        <v>0.922174181593576</v>
      </c>
      <c r="X1573" s="1">
        <f t="shared" si="1997"/>
        <v>0.826625386996904</v>
      </c>
      <c r="GB1573" s="1">
        <f t="shared" si="1998"/>
        <v>0.982061202954625</v>
      </c>
      <c r="GE1573" s="1">
        <f t="shared" si="1999"/>
        <v>0.982547993019197</v>
      </c>
      <c r="GH1573" s="1">
        <f t="shared" si="2000"/>
        <v>0.942035398230089</v>
      </c>
      <c r="GK1573" s="1">
        <f t="shared" si="2001"/>
        <v>0.920665387076136</v>
      </c>
      <c r="GN1573" s="1">
        <f t="shared" si="2002"/>
        <v>0.821428571428571</v>
      </c>
      <c r="MR1573" s="1">
        <f t="shared" ref="MR1573:ND1573" si="2005">MR601</f>
        <v>0.984089370345294</v>
      </c>
      <c r="MS1573" s="1">
        <f t="shared" si="2005"/>
        <v>0</v>
      </c>
      <c r="MT1573" s="1">
        <f t="shared" si="2005"/>
        <v>0</v>
      </c>
      <c r="MU1573" s="1">
        <f t="shared" si="2005"/>
        <v>0.983349983349983</v>
      </c>
      <c r="MV1573" s="1">
        <f t="shared" si="2005"/>
        <v>0</v>
      </c>
      <c r="MW1573" s="1">
        <f t="shared" si="2005"/>
        <v>0</v>
      </c>
      <c r="MX1573" s="1">
        <f t="shared" si="2005"/>
        <v>0.95138592750533</v>
      </c>
      <c r="MY1573" s="1">
        <f t="shared" si="2005"/>
        <v>0</v>
      </c>
      <c r="MZ1573" s="1">
        <f t="shared" si="2005"/>
        <v>0</v>
      </c>
      <c r="NA1573" s="1">
        <f t="shared" si="2005"/>
        <v>0.926328502415459</v>
      </c>
      <c r="NB1573" s="1">
        <f t="shared" si="2005"/>
        <v>0</v>
      </c>
      <c r="NC1573" s="1">
        <f t="shared" si="2005"/>
        <v>0</v>
      </c>
      <c r="ND1573" s="1">
        <f t="shared" si="2005"/>
        <v>0.85531914893617</v>
      </c>
      <c r="TH1573" s="1">
        <f t="shared" ref="TH1573:TT1573" si="2006">TH601</f>
        <v>0.98304510003391</v>
      </c>
      <c r="TI1573" s="1">
        <f t="shared" si="2006"/>
        <v>0</v>
      </c>
      <c r="TJ1573" s="1">
        <f t="shared" si="2006"/>
        <v>0</v>
      </c>
      <c r="TK1573" s="1">
        <f t="shared" si="2006"/>
        <v>0.983434753211629</v>
      </c>
      <c r="TL1573" s="1">
        <f t="shared" si="2006"/>
        <v>0</v>
      </c>
      <c r="TM1573" s="1">
        <f t="shared" si="2006"/>
        <v>0</v>
      </c>
      <c r="TN1573" s="1">
        <f t="shared" si="2006"/>
        <v>0.951572847682119</v>
      </c>
      <c r="TO1573" s="1">
        <f t="shared" si="2006"/>
        <v>0</v>
      </c>
      <c r="TP1573" s="1">
        <f t="shared" si="2006"/>
        <v>0</v>
      </c>
      <c r="TQ1573" s="1">
        <f t="shared" si="2006"/>
        <v>0.925343811394892</v>
      </c>
      <c r="TR1573" s="1">
        <f t="shared" si="2006"/>
        <v>0</v>
      </c>
      <c r="TS1573" s="1">
        <f t="shared" si="2006"/>
        <v>0</v>
      </c>
      <c r="TT1573" s="1">
        <f t="shared" si="2006"/>
        <v>0.857142857142857</v>
      </c>
    </row>
    <row r="1574" spans="12:540">
      <c r="L1574" s="1">
        <f t="shared" si="1993"/>
        <v>0.981994958588405</v>
      </c>
      <c r="O1574" s="1">
        <f t="shared" si="1994"/>
        <v>0.981545961002785</v>
      </c>
      <c r="R1574" s="1">
        <f t="shared" si="1995"/>
        <v>0.942093541202673</v>
      </c>
      <c r="U1574" s="1">
        <f t="shared" si="1996"/>
        <v>0.919952210274791</v>
      </c>
      <c r="X1574" s="1">
        <f t="shared" si="1997"/>
        <v>0.822822822822823</v>
      </c>
      <c r="GB1574" s="1">
        <f t="shared" si="1998"/>
        <v>0.982857142857143</v>
      </c>
      <c r="GE1574" s="1">
        <f t="shared" si="1999"/>
        <v>0.981679917041134</v>
      </c>
      <c r="GH1574" s="1">
        <f t="shared" si="2000"/>
        <v>0.942518648530057</v>
      </c>
      <c r="GK1574" s="1">
        <f t="shared" si="2001"/>
        <v>0.92374457532548</v>
      </c>
      <c r="GN1574" s="1">
        <f t="shared" si="2002"/>
        <v>0.821212121212121</v>
      </c>
      <c r="MR1574" s="1">
        <f t="shared" ref="MR1574:ND1574" si="2007">MR602</f>
        <v>0.983022636484687</v>
      </c>
      <c r="MS1574" s="1">
        <f t="shared" si="2007"/>
        <v>0</v>
      </c>
      <c r="MT1574" s="1">
        <f t="shared" si="2007"/>
        <v>0</v>
      </c>
      <c r="MU1574" s="1">
        <f t="shared" si="2007"/>
        <v>0.983395459166384</v>
      </c>
      <c r="MV1574" s="1">
        <f t="shared" si="2007"/>
        <v>0</v>
      </c>
      <c r="MW1574" s="1">
        <f t="shared" si="2007"/>
        <v>0</v>
      </c>
      <c r="MX1574" s="1">
        <f t="shared" si="2007"/>
        <v>0.951403435274403</v>
      </c>
      <c r="MY1574" s="1">
        <f t="shared" si="2007"/>
        <v>0</v>
      </c>
      <c r="MZ1574" s="1">
        <f t="shared" si="2007"/>
        <v>0</v>
      </c>
      <c r="NA1574" s="1">
        <f t="shared" si="2007"/>
        <v>0.924816625916871</v>
      </c>
      <c r="NB1574" s="1">
        <f t="shared" si="2007"/>
        <v>0</v>
      </c>
      <c r="NC1574" s="1">
        <f t="shared" si="2007"/>
        <v>0</v>
      </c>
      <c r="ND1574" s="1">
        <f t="shared" si="2007"/>
        <v>0.853556485355649</v>
      </c>
      <c r="TH1574" s="1">
        <f t="shared" ref="TH1574:TT1574" si="2008">TH602</f>
        <v>0.983994664888296</v>
      </c>
      <c r="TI1574" s="1">
        <f t="shared" si="2008"/>
        <v>0</v>
      </c>
      <c r="TJ1574" s="1">
        <f t="shared" si="2008"/>
        <v>0</v>
      </c>
      <c r="TK1574" s="1">
        <f t="shared" si="2008"/>
        <v>0.98330550918197</v>
      </c>
      <c r="TL1574" s="1">
        <f t="shared" si="2008"/>
        <v>0</v>
      </c>
      <c r="TM1574" s="1">
        <f t="shared" si="2008"/>
        <v>0</v>
      </c>
      <c r="TN1574" s="1">
        <f t="shared" si="2008"/>
        <v>0.951552795031056</v>
      </c>
      <c r="TO1574" s="1">
        <f t="shared" si="2008"/>
        <v>0</v>
      </c>
      <c r="TP1574" s="1">
        <f t="shared" si="2008"/>
        <v>0</v>
      </c>
      <c r="TQ1574" s="1">
        <f t="shared" si="2008"/>
        <v>0.925948973242066</v>
      </c>
      <c r="TR1574" s="1">
        <f t="shared" si="2008"/>
        <v>0</v>
      </c>
      <c r="TS1574" s="1">
        <f t="shared" si="2008"/>
        <v>0</v>
      </c>
      <c r="TT1574" s="1">
        <f t="shared" si="2008"/>
        <v>0.856512141280353</v>
      </c>
    </row>
    <row r="1575" spans="12:540">
      <c r="L1575" s="1">
        <f t="shared" si="1993"/>
        <v>0.981869889797369</v>
      </c>
      <c r="O1575" s="1">
        <f t="shared" si="1994"/>
        <v>0.982758620689655</v>
      </c>
      <c r="R1575" s="1">
        <f t="shared" si="1995"/>
        <v>0.942458587619878</v>
      </c>
      <c r="U1575" s="1">
        <f t="shared" si="1996"/>
        <v>0.923359901900674</v>
      </c>
      <c r="X1575" s="1">
        <f t="shared" si="1997"/>
        <v>0.822033898305085</v>
      </c>
      <c r="GB1575" s="1">
        <f t="shared" si="1998"/>
        <v>0.982690227190768</v>
      </c>
      <c r="GE1575" s="1">
        <f t="shared" si="1999"/>
        <v>0.982474588152822</v>
      </c>
      <c r="GH1575" s="1">
        <f t="shared" si="2000"/>
        <v>0.942920353982301</v>
      </c>
      <c r="GK1575" s="1">
        <f t="shared" si="2001"/>
        <v>0.923173803526449</v>
      </c>
      <c r="GN1575" s="1">
        <f t="shared" si="2002"/>
        <v>0.824615384615385</v>
      </c>
      <c r="MR1575" s="1">
        <f t="shared" ref="MR1575:ND1575" si="2009">MR603</f>
        <v>0.983249581239531</v>
      </c>
      <c r="MS1575" s="1">
        <f t="shared" si="2009"/>
        <v>0</v>
      </c>
      <c r="MT1575" s="1">
        <f t="shared" si="2009"/>
        <v>0</v>
      </c>
      <c r="MU1575" s="1">
        <f t="shared" si="2009"/>
        <v>0.983164983164983</v>
      </c>
      <c r="MV1575" s="1">
        <f t="shared" si="2009"/>
        <v>0</v>
      </c>
      <c r="MW1575" s="1">
        <f t="shared" si="2009"/>
        <v>0</v>
      </c>
      <c r="MX1575" s="1">
        <f t="shared" si="2009"/>
        <v>0.952049180327869</v>
      </c>
      <c r="MY1575" s="1">
        <f t="shared" si="2009"/>
        <v>0</v>
      </c>
      <c r="MZ1575" s="1">
        <f t="shared" si="2009"/>
        <v>0</v>
      </c>
      <c r="NA1575" s="1">
        <f t="shared" si="2009"/>
        <v>0.927672955974843</v>
      </c>
      <c r="NB1575" s="1">
        <f t="shared" si="2009"/>
        <v>0</v>
      </c>
      <c r="NC1575" s="1">
        <f t="shared" si="2009"/>
        <v>0</v>
      </c>
      <c r="ND1575" s="1">
        <f t="shared" si="2009"/>
        <v>0.855042016806723</v>
      </c>
      <c r="TH1575" s="1">
        <f t="shared" ref="TH1575:TT1575" si="2010">TH603</f>
        <v>0.983843823628408</v>
      </c>
      <c r="TI1575" s="1">
        <f t="shared" si="2010"/>
        <v>0</v>
      </c>
      <c r="TJ1575" s="1">
        <f t="shared" si="2010"/>
        <v>0</v>
      </c>
      <c r="TK1575" s="1">
        <f t="shared" si="2010"/>
        <v>0.983119513841999</v>
      </c>
      <c r="TL1575" s="1">
        <f t="shared" si="2010"/>
        <v>0</v>
      </c>
      <c r="TM1575" s="1">
        <f t="shared" si="2010"/>
        <v>0</v>
      </c>
      <c r="TN1575" s="1">
        <f t="shared" si="2010"/>
        <v>0.951075495571489</v>
      </c>
      <c r="TO1575" s="1">
        <f t="shared" si="2010"/>
        <v>0</v>
      </c>
      <c r="TP1575" s="1">
        <f t="shared" si="2010"/>
        <v>0</v>
      </c>
      <c r="TQ1575" s="1">
        <f t="shared" si="2010"/>
        <v>0.927583936800527</v>
      </c>
      <c r="TR1575" s="1">
        <f t="shared" si="2010"/>
        <v>0</v>
      </c>
      <c r="TS1575" s="1">
        <f t="shared" si="2010"/>
        <v>0</v>
      </c>
      <c r="TT1575" s="1">
        <f t="shared" si="2010"/>
        <v>0.855579868708972</v>
      </c>
    </row>
    <row r="1576" spans="12:540">
      <c r="L1576" s="1">
        <f t="shared" si="1993"/>
        <v>0.981962481962482</v>
      </c>
      <c r="O1576" s="1">
        <f t="shared" si="1994"/>
        <v>0.981837233670975</v>
      </c>
      <c r="R1576" s="1">
        <f t="shared" si="1995"/>
        <v>0.942579505300353</v>
      </c>
      <c r="U1576" s="1">
        <f t="shared" si="1996"/>
        <v>0.910271546635183</v>
      </c>
      <c r="X1576" s="1">
        <f t="shared" si="1997"/>
        <v>0.817391304347826</v>
      </c>
      <c r="GB1576" s="1">
        <f t="shared" si="1998"/>
        <v>0.982405745062837</v>
      </c>
      <c r="GE1576" s="1">
        <f t="shared" si="1999"/>
        <v>0.982346832814122</v>
      </c>
      <c r="GH1576" s="1">
        <f t="shared" si="2000"/>
        <v>0.942857142857143</v>
      </c>
      <c r="GK1576" s="1">
        <f t="shared" si="2001"/>
        <v>0.911656441717791</v>
      </c>
      <c r="GN1576" s="1">
        <f t="shared" si="2002"/>
        <v>0.816455696202532</v>
      </c>
      <c r="MR1576" s="1">
        <f t="shared" ref="MR1576:ND1576" si="2011">MR604</f>
        <v>0.983405243942914</v>
      </c>
      <c r="MS1576" s="1">
        <f t="shared" si="2011"/>
        <v>0</v>
      </c>
      <c r="MT1576" s="1">
        <f t="shared" si="2011"/>
        <v>0</v>
      </c>
      <c r="MU1576" s="1">
        <f t="shared" si="2011"/>
        <v>0.982688391038697</v>
      </c>
      <c r="MV1576" s="1">
        <f t="shared" si="2011"/>
        <v>0</v>
      </c>
      <c r="MW1576" s="1">
        <f t="shared" si="2011"/>
        <v>0</v>
      </c>
      <c r="MX1576" s="1">
        <f t="shared" si="2011"/>
        <v>0.951146983857264</v>
      </c>
      <c r="MY1576" s="1">
        <f t="shared" si="2011"/>
        <v>0</v>
      </c>
      <c r="MZ1576" s="1">
        <f t="shared" si="2011"/>
        <v>0</v>
      </c>
      <c r="NA1576" s="1">
        <f t="shared" si="2011"/>
        <v>0.920321185917233</v>
      </c>
      <c r="NB1576" s="1">
        <f t="shared" si="2011"/>
        <v>0</v>
      </c>
      <c r="NC1576" s="1">
        <f t="shared" si="2011"/>
        <v>0</v>
      </c>
      <c r="ND1576" s="1">
        <f t="shared" si="2011"/>
        <v>0.851380042462845</v>
      </c>
      <c r="TH1576" s="1">
        <f t="shared" ref="TH1576:TT1576" si="2012">TH604</f>
        <v>0.983673469387755</v>
      </c>
      <c r="TI1576" s="1">
        <f t="shared" si="2012"/>
        <v>0</v>
      </c>
      <c r="TJ1576" s="1">
        <f t="shared" si="2012"/>
        <v>0</v>
      </c>
      <c r="TK1576" s="1">
        <f t="shared" si="2012"/>
        <v>0.983</v>
      </c>
      <c r="TL1576" s="1">
        <f t="shared" si="2012"/>
        <v>0</v>
      </c>
      <c r="TM1576" s="1">
        <f t="shared" si="2012"/>
        <v>0</v>
      </c>
      <c r="TN1576" s="1">
        <f t="shared" si="2012"/>
        <v>0.951320132013201</v>
      </c>
      <c r="TO1576" s="1">
        <f t="shared" si="2012"/>
        <v>0</v>
      </c>
      <c r="TP1576" s="1">
        <f t="shared" si="2012"/>
        <v>0</v>
      </c>
      <c r="TQ1576" s="1">
        <f t="shared" si="2012"/>
        <v>0.920759659462999</v>
      </c>
      <c r="TR1576" s="1">
        <f t="shared" si="2012"/>
        <v>0</v>
      </c>
      <c r="TS1576" s="1">
        <f t="shared" si="2012"/>
        <v>0</v>
      </c>
      <c r="TT1576" s="1">
        <f t="shared" si="2012"/>
        <v>0.850111856823266</v>
      </c>
    </row>
    <row r="1577" spans="12:540">
      <c r="L1577" s="1">
        <f t="shared" si="1993"/>
        <v>0.981962481962482</v>
      </c>
      <c r="O1577" s="1">
        <f t="shared" si="1994"/>
        <v>0.982273201251303</v>
      </c>
      <c r="R1577" s="1">
        <f t="shared" si="1995"/>
        <v>0.942513942513942</v>
      </c>
      <c r="U1577" s="1">
        <f t="shared" si="1996"/>
        <v>0.913265306122449</v>
      </c>
      <c r="X1577" s="1">
        <f t="shared" si="1997"/>
        <v>0.819571865443425</v>
      </c>
      <c r="GB1577" s="1">
        <f t="shared" si="1998"/>
        <v>0.982200071199715</v>
      </c>
      <c r="GE1577" s="1">
        <f t="shared" si="1999"/>
        <v>0.981818181818182</v>
      </c>
      <c r="GH1577" s="1">
        <f t="shared" si="2000"/>
        <v>0.942009738822488</v>
      </c>
      <c r="GK1577" s="1">
        <f t="shared" si="2001"/>
        <v>0.909769335142469</v>
      </c>
      <c r="GN1577" s="1">
        <f t="shared" si="2002"/>
        <v>0.815384615384615</v>
      </c>
      <c r="MR1577" s="1">
        <f t="shared" ref="MR1577:ND1577" si="2013">MR605</f>
        <v>0.983628922237381</v>
      </c>
      <c r="MS1577" s="1">
        <f t="shared" si="2013"/>
        <v>0</v>
      </c>
      <c r="MT1577" s="1">
        <f t="shared" si="2013"/>
        <v>0</v>
      </c>
      <c r="MU1577" s="1">
        <f t="shared" si="2013"/>
        <v>0.982462057335582</v>
      </c>
      <c r="MV1577" s="1">
        <f t="shared" si="2013"/>
        <v>0</v>
      </c>
      <c r="MW1577" s="1">
        <f t="shared" si="2013"/>
        <v>0</v>
      </c>
      <c r="MX1577" s="1">
        <f t="shared" si="2013"/>
        <v>0.951572847682119</v>
      </c>
      <c r="MY1577" s="1">
        <f t="shared" si="2013"/>
        <v>0</v>
      </c>
      <c r="MZ1577" s="1">
        <f t="shared" si="2013"/>
        <v>0</v>
      </c>
      <c r="NA1577" s="1">
        <f t="shared" si="2013"/>
        <v>0.923030303030303</v>
      </c>
      <c r="NB1577" s="1">
        <f t="shared" si="2013"/>
        <v>0</v>
      </c>
      <c r="NC1577" s="1">
        <f t="shared" si="2013"/>
        <v>0</v>
      </c>
      <c r="ND1577" s="1">
        <f t="shared" si="2013"/>
        <v>0.849673202614379</v>
      </c>
      <c r="TH1577" s="1">
        <f t="shared" ref="TH1577:TT1577" si="2014">TH605</f>
        <v>0.983794733288319</v>
      </c>
      <c r="TI1577" s="1">
        <f t="shared" si="2014"/>
        <v>0</v>
      </c>
      <c r="TJ1577" s="1">
        <f t="shared" si="2014"/>
        <v>0</v>
      </c>
      <c r="TK1577" s="1">
        <f t="shared" si="2014"/>
        <v>0.983011325782811</v>
      </c>
      <c r="TL1577" s="1">
        <f t="shared" si="2014"/>
        <v>0</v>
      </c>
      <c r="TM1577" s="1">
        <f t="shared" si="2014"/>
        <v>0</v>
      </c>
      <c r="TN1577" s="1">
        <f t="shared" si="2014"/>
        <v>0.951558550968829</v>
      </c>
      <c r="TO1577" s="1">
        <f t="shared" si="2014"/>
        <v>0</v>
      </c>
      <c r="TP1577" s="1">
        <f t="shared" si="2014"/>
        <v>0</v>
      </c>
      <c r="TQ1577" s="1">
        <f t="shared" si="2014"/>
        <v>0.918851435705368</v>
      </c>
      <c r="TR1577" s="1">
        <f t="shared" si="2014"/>
        <v>0</v>
      </c>
      <c r="TS1577" s="1">
        <f t="shared" si="2014"/>
        <v>0</v>
      </c>
      <c r="TT1577" s="1">
        <f t="shared" si="2014"/>
        <v>0.85</v>
      </c>
    </row>
    <row r="1578" spans="12:540">
      <c r="L1578" s="1">
        <f t="shared" si="1993"/>
        <v>0.982611781405252</v>
      </c>
      <c r="O1578" s="1">
        <f t="shared" si="1994"/>
        <v>0.981969486823856</v>
      </c>
      <c r="R1578" s="1">
        <f t="shared" si="1995"/>
        <v>0.942455822383326</v>
      </c>
      <c r="U1578" s="1">
        <f t="shared" si="1996"/>
        <v>0.910503418272219</v>
      </c>
      <c r="X1578" s="1">
        <f t="shared" si="1997"/>
        <v>0.820754716981132</v>
      </c>
      <c r="GB1578" s="1">
        <f t="shared" si="1998"/>
        <v>0.982269503546099</v>
      </c>
      <c r="GE1578" s="1">
        <f t="shared" si="1999"/>
        <v>0.982861140258832</v>
      </c>
      <c r="GH1578" s="1">
        <f t="shared" si="2000"/>
        <v>0.942366915970083</v>
      </c>
      <c r="GK1578" s="1">
        <f t="shared" si="2001"/>
        <v>0.91273432449903</v>
      </c>
      <c r="GN1578" s="1">
        <f t="shared" si="2002"/>
        <v>0.821316614420063</v>
      </c>
      <c r="MR1578" s="1">
        <f t="shared" ref="MR1578:ND1578" si="2015">MR606</f>
        <v>0.983865546218487</v>
      </c>
      <c r="MS1578" s="1">
        <f t="shared" si="2015"/>
        <v>0</v>
      </c>
      <c r="MT1578" s="1">
        <f t="shared" si="2015"/>
        <v>0</v>
      </c>
      <c r="MU1578" s="1">
        <f t="shared" si="2015"/>
        <v>0.983496126641967</v>
      </c>
      <c r="MV1578" s="1">
        <f t="shared" si="2015"/>
        <v>0</v>
      </c>
      <c r="MW1578" s="1">
        <f t="shared" si="2015"/>
        <v>0</v>
      </c>
      <c r="MX1578" s="1">
        <f t="shared" si="2015"/>
        <v>0.951229855810008</v>
      </c>
      <c r="MY1578" s="1">
        <f t="shared" si="2015"/>
        <v>0</v>
      </c>
      <c r="MZ1578" s="1">
        <f t="shared" si="2015"/>
        <v>0</v>
      </c>
      <c r="NA1578" s="1">
        <f t="shared" si="2015"/>
        <v>0.919428200129955</v>
      </c>
      <c r="NB1578" s="1">
        <f t="shared" si="2015"/>
        <v>0</v>
      </c>
      <c r="NC1578" s="1">
        <f t="shared" si="2015"/>
        <v>0</v>
      </c>
      <c r="ND1578" s="1">
        <f t="shared" si="2015"/>
        <v>0.851441241685144</v>
      </c>
      <c r="TH1578" s="1">
        <f t="shared" ref="TH1578:TT1578" si="2016">TH606</f>
        <v>0.983661220406802</v>
      </c>
      <c r="TI1578" s="1">
        <f t="shared" si="2016"/>
        <v>0</v>
      </c>
      <c r="TJ1578" s="1">
        <f t="shared" si="2016"/>
        <v>0</v>
      </c>
      <c r="TK1578" s="1">
        <f t="shared" si="2016"/>
        <v>0.982491582491582</v>
      </c>
      <c r="TL1578" s="1">
        <f t="shared" si="2016"/>
        <v>0</v>
      </c>
      <c r="TM1578" s="1">
        <f t="shared" si="2016"/>
        <v>0</v>
      </c>
      <c r="TN1578" s="1">
        <f t="shared" si="2016"/>
        <v>0.951902969468842</v>
      </c>
      <c r="TO1578" s="1">
        <f t="shared" si="2016"/>
        <v>0</v>
      </c>
      <c r="TP1578" s="1">
        <f t="shared" si="2016"/>
        <v>0</v>
      </c>
      <c r="TQ1578" s="1">
        <f t="shared" si="2016"/>
        <v>0.920980926430518</v>
      </c>
      <c r="TR1578" s="1">
        <f t="shared" si="2016"/>
        <v>0</v>
      </c>
      <c r="TS1578" s="1">
        <f t="shared" si="2016"/>
        <v>0</v>
      </c>
      <c r="TT1578" s="1">
        <f t="shared" si="2016"/>
        <v>0.848275862068966</v>
      </c>
    </row>
    <row r="1579" spans="12:540">
      <c r="L1579" s="1">
        <f t="shared" si="1993"/>
        <v>0.981878698224852</v>
      </c>
      <c r="O1579" s="1">
        <f t="shared" si="1994"/>
        <v>0.981166244114451</v>
      </c>
      <c r="R1579" s="1">
        <f t="shared" si="1995"/>
        <v>0.943510737628385</v>
      </c>
      <c r="U1579" s="1">
        <f t="shared" si="1996"/>
        <v>0.922661870503597</v>
      </c>
      <c r="X1579" s="1">
        <f t="shared" si="1997"/>
        <v>0.821428571428571</v>
      </c>
      <c r="GB1579" s="1">
        <f t="shared" si="1998"/>
        <v>0.98150289017341</v>
      </c>
      <c r="GE1579" s="1">
        <f t="shared" si="1999"/>
        <v>0.980769230769231</v>
      </c>
      <c r="GH1579" s="1">
        <f t="shared" si="2000"/>
        <v>0.942815249266862</v>
      </c>
      <c r="GK1579" s="1">
        <f t="shared" si="2001"/>
        <v>0.919951485748939</v>
      </c>
      <c r="GN1579" s="1">
        <f t="shared" si="2002"/>
        <v>0.821818181818182</v>
      </c>
      <c r="MR1579" s="1">
        <f t="shared" ref="MR1579:ND1579" si="2017">MR607</f>
        <v>0.983550376970528</v>
      </c>
      <c r="MS1579" s="1">
        <f t="shared" si="2017"/>
        <v>0</v>
      </c>
      <c r="MT1579" s="1">
        <f t="shared" si="2017"/>
        <v>0</v>
      </c>
      <c r="MU1579" s="1">
        <f t="shared" si="2017"/>
        <v>0.982043747959517</v>
      </c>
      <c r="MV1579" s="1">
        <f t="shared" si="2017"/>
        <v>0</v>
      </c>
      <c r="MW1579" s="1">
        <f t="shared" si="2017"/>
        <v>0</v>
      </c>
      <c r="MX1579" s="1">
        <f t="shared" si="2017"/>
        <v>0.950909860347016</v>
      </c>
      <c r="MY1579" s="1">
        <f t="shared" si="2017"/>
        <v>0</v>
      </c>
      <c r="MZ1579" s="1">
        <f t="shared" si="2017"/>
        <v>0</v>
      </c>
      <c r="NA1579" s="1">
        <f t="shared" si="2017"/>
        <v>0.926067558954748</v>
      </c>
      <c r="NB1579" s="1">
        <f t="shared" si="2017"/>
        <v>0</v>
      </c>
      <c r="NC1579" s="1">
        <f t="shared" si="2017"/>
        <v>0</v>
      </c>
      <c r="ND1579" s="1">
        <f t="shared" si="2017"/>
        <v>0.848812095032397</v>
      </c>
      <c r="TH1579" s="1">
        <f t="shared" ref="TH1579:TT1579" si="2018">TH607</f>
        <v>0.982624113475177</v>
      </c>
      <c r="TI1579" s="1">
        <f t="shared" si="2018"/>
        <v>0</v>
      </c>
      <c r="TJ1579" s="1">
        <f t="shared" si="2018"/>
        <v>0</v>
      </c>
      <c r="TK1579" s="1">
        <f t="shared" si="2018"/>
        <v>0.982166890982503</v>
      </c>
      <c r="TL1579" s="1">
        <f t="shared" si="2018"/>
        <v>0</v>
      </c>
      <c r="TM1579" s="1">
        <f t="shared" si="2018"/>
        <v>0</v>
      </c>
      <c r="TN1579" s="1">
        <f t="shared" si="2018"/>
        <v>0.950769230769231</v>
      </c>
      <c r="TO1579" s="1">
        <f t="shared" si="2018"/>
        <v>0</v>
      </c>
      <c r="TP1579" s="1">
        <f t="shared" si="2018"/>
        <v>0</v>
      </c>
      <c r="TQ1579" s="1">
        <f t="shared" si="2018"/>
        <v>0.922103861517976</v>
      </c>
      <c r="TR1579" s="1">
        <f t="shared" si="2018"/>
        <v>0</v>
      </c>
      <c r="TS1579" s="1">
        <f t="shared" si="2018"/>
        <v>0</v>
      </c>
      <c r="TT1579" s="1">
        <f t="shared" si="2018"/>
        <v>0.845804988662131</v>
      </c>
    </row>
    <row r="1580" spans="12:540">
      <c r="L1580" s="1">
        <f t="shared" si="1993"/>
        <v>0.980840088430361</v>
      </c>
      <c r="O1580" s="1">
        <f t="shared" si="1994"/>
        <v>0.980498374864572</v>
      </c>
      <c r="R1580" s="1">
        <f t="shared" si="1995"/>
        <v>0.943456452348381</v>
      </c>
      <c r="U1580" s="1">
        <f t="shared" si="1996"/>
        <v>0.918063314711359</v>
      </c>
      <c r="X1580" s="1">
        <f t="shared" si="1997"/>
        <v>0.818791946308725</v>
      </c>
      <c r="GB1580" s="1">
        <f t="shared" si="1998"/>
        <v>0.981845688350983</v>
      </c>
      <c r="GE1580" s="1">
        <f t="shared" si="1999"/>
        <v>0.980282738095238</v>
      </c>
      <c r="GH1580" s="1">
        <f t="shared" si="2000"/>
        <v>0.941093308199812</v>
      </c>
      <c r="GK1580" s="1">
        <f t="shared" si="2001"/>
        <v>0.919108280254777</v>
      </c>
      <c r="GN1580" s="1">
        <f t="shared" si="2002"/>
        <v>0.819494584837545</v>
      </c>
      <c r="MR1580" s="1">
        <f t="shared" ref="MR1580:ND1580" si="2019">MR608</f>
        <v>0.982794218857536</v>
      </c>
      <c r="MS1580" s="1">
        <f t="shared" si="2019"/>
        <v>0</v>
      </c>
      <c r="MT1580" s="1">
        <f t="shared" si="2019"/>
        <v>0</v>
      </c>
      <c r="MU1580" s="1">
        <f t="shared" si="2019"/>
        <v>0.982450438739031</v>
      </c>
      <c r="MV1580" s="1">
        <f t="shared" si="2019"/>
        <v>0</v>
      </c>
      <c r="MW1580" s="1">
        <f t="shared" si="2019"/>
        <v>0</v>
      </c>
      <c r="MX1580" s="1">
        <f t="shared" si="2019"/>
        <v>0.948885976408912</v>
      </c>
      <c r="MY1580" s="1">
        <f t="shared" si="2019"/>
        <v>0</v>
      </c>
      <c r="MZ1580" s="1">
        <f t="shared" si="2019"/>
        <v>0</v>
      </c>
      <c r="NA1580" s="1">
        <f t="shared" si="2019"/>
        <v>0.926946107784431</v>
      </c>
      <c r="NB1580" s="1">
        <f t="shared" si="2019"/>
        <v>0</v>
      </c>
      <c r="NC1580" s="1">
        <f t="shared" si="2019"/>
        <v>0</v>
      </c>
      <c r="ND1580" s="1">
        <f t="shared" si="2019"/>
        <v>0.853982300884956</v>
      </c>
      <c r="TH1580" s="1">
        <f t="shared" ref="TH1580:TT1580" si="2020">TH608</f>
        <v>0.982375749030666</v>
      </c>
      <c r="TI1580" s="1">
        <f t="shared" si="2020"/>
        <v>0</v>
      </c>
      <c r="TJ1580" s="1">
        <f t="shared" si="2020"/>
        <v>0</v>
      </c>
      <c r="TK1580" s="1">
        <f t="shared" si="2020"/>
        <v>0.982421227197347</v>
      </c>
      <c r="TL1580" s="1">
        <f t="shared" si="2020"/>
        <v>0</v>
      </c>
      <c r="TM1580" s="1">
        <f t="shared" si="2020"/>
        <v>0</v>
      </c>
      <c r="TN1580" s="1">
        <f t="shared" si="2020"/>
        <v>0.951119232526268</v>
      </c>
      <c r="TO1580" s="1">
        <f t="shared" si="2020"/>
        <v>0</v>
      </c>
      <c r="TP1580" s="1">
        <f t="shared" si="2020"/>
        <v>0</v>
      </c>
      <c r="TQ1580" s="1">
        <f t="shared" si="2020"/>
        <v>0.925995024875622</v>
      </c>
      <c r="TR1580" s="1">
        <f t="shared" si="2020"/>
        <v>0</v>
      </c>
      <c r="TS1580" s="1">
        <f t="shared" si="2020"/>
        <v>0</v>
      </c>
      <c r="TT1580" s="1">
        <f t="shared" si="2020"/>
        <v>0.856179775280899</v>
      </c>
    </row>
    <row r="1581" spans="12:540">
      <c r="L1581" s="1">
        <f t="shared" si="1993"/>
        <v>0.981222385861561</v>
      </c>
      <c r="O1581" s="1">
        <f t="shared" si="1994"/>
        <v>0.980463096960926</v>
      </c>
      <c r="R1581" s="1">
        <f t="shared" si="1995"/>
        <v>0.939578454332553</v>
      </c>
      <c r="U1581" s="1">
        <f t="shared" si="1996"/>
        <v>0.921846153846154</v>
      </c>
      <c r="X1581" s="1">
        <f t="shared" si="1997"/>
        <v>0.820598006644518</v>
      </c>
      <c r="GB1581" s="1">
        <f t="shared" si="1998"/>
        <v>0.981721249047982</v>
      </c>
      <c r="GE1581" s="1">
        <f t="shared" si="1999"/>
        <v>0.980209111277072</v>
      </c>
      <c r="GH1581" s="1">
        <f t="shared" si="2000"/>
        <v>0.943293885601578</v>
      </c>
      <c r="GK1581" s="1">
        <f t="shared" si="2001"/>
        <v>0.920222634508349</v>
      </c>
      <c r="GN1581" s="1">
        <f t="shared" si="2002"/>
        <v>0.823970037453184</v>
      </c>
      <c r="MR1581" s="1">
        <f t="shared" ref="MR1581:ND1581" si="2021">MR609</f>
        <v>0.983425414364641</v>
      </c>
      <c r="MS1581" s="1">
        <f t="shared" si="2021"/>
        <v>0</v>
      </c>
      <c r="MT1581" s="1">
        <f t="shared" si="2021"/>
        <v>0</v>
      </c>
      <c r="MU1581" s="1">
        <f t="shared" si="2021"/>
        <v>0.981859410430839</v>
      </c>
      <c r="MV1581" s="1">
        <f t="shared" si="2021"/>
        <v>0</v>
      </c>
      <c r="MW1581" s="1">
        <f t="shared" si="2021"/>
        <v>0</v>
      </c>
      <c r="MX1581" s="1">
        <f t="shared" si="2021"/>
        <v>0.949238578680203</v>
      </c>
      <c r="MY1581" s="1">
        <f t="shared" si="2021"/>
        <v>0</v>
      </c>
      <c r="MZ1581" s="1">
        <f t="shared" si="2021"/>
        <v>0</v>
      </c>
      <c r="NA1581" s="1">
        <f t="shared" si="2021"/>
        <v>0.923947203016971</v>
      </c>
      <c r="NB1581" s="1">
        <f t="shared" si="2021"/>
        <v>0</v>
      </c>
      <c r="NC1581" s="1">
        <f t="shared" si="2021"/>
        <v>0</v>
      </c>
      <c r="ND1581" s="1">
        <f t="shared" si="2021"/>
        <v>0.843537414965986</v>
      </c>
      <c r="TH1581" s="1">
        <f t="shared" ref="TH1581:TT1581" si="2022">TH609</f>
        <v>0.984042553191489</v>
      </c>
      <c r="TI1581" s="1">
        <f t="shared" si="2022"/>
        <v>0</v>
      </c>
      <c r="TJ1581" s="1">
        <f t="shared" si="2022"/>
        <v>0</v>
      </c>
      <c r="TK1581" s="1">
        <f t="shared" si="2022"/>
        <v>0.981812169312169</v>
      </c>
      <c r="TL1581" s="1">
        <f t="shared" si="2022"/>
        <v>0</v>
      </c>
      <c r="TM1581" s="1">
        <f t="shared" si="2022"/>
        <v>0</v>
      </c>
      <c r="TN1581" s="1">
        <f t="shared" si="2022"/>
        <v>0.949844651575677</v>
      </c>
      <c r="TO1581" s="1">
        <f t="shared" si="2022"/>
        <v>0</v>
      </c>
      <c r="TP1581" s="1">
        <f t="shared" si="2022"/>
        <v>0</v>
      </c>
      <c r="TQ1581" s="1">
        <f t="shared" si="2022"/>
        <v>0.922823218997362</v>
      </c>
      <c r="TR1581" s="1">
        <f t="shared" si="2022"/>
        <v>0</v>
      </c>
      <c r="TS1581" s="1">
        <f t="shared" si="2022"/>
        <v>0</v>
      </c>
      <c r="TT1581" s="1">
        <f t="shared" si="2022"/>
        <v>0.848130841121495</v>
      </c>
    </row>
    <row r="1582" spans="12:540">
      <c r="L1582" s="1">
        <f t="shared" si="1993"/>
        <v>0.972737599394169</v>
      </c>
      <c r="O1582" s="1">
        <f t="shared" si="1994"/>
        <v>0.969922020051987</v>
      </c>
      <c r="R1582" s="1">
        <f t="shared" si="1995"/>
        <v>0.906060606060606</v>
      </c>
      <c r="U1582" s="1">
        <f t="shared" si="1996"/>
        <v>0.823925863521483</v>
      </c>
      <c r="X1582" s="1">
        <f t="shared" si="1997"/>
        <v>0.780612244897959</v>
      </c>
      <c r="GB1582" s="1">
        <f t="shared" si="1998"/>
        <v>0.971608832807571</v>
      </c>
      <c r="GE1582" s="1">
        <f t="shared" si="1999"/>
        <v>0.970997679814385</v>
      </c>
      <c r="GH1582" s="1">
        <f t="shared" si="2000"/>
        <v>0.906233630172865</v>
      </c>
      <c r="GK1582" s="1">
        <f t="shared" si="2001"/>
        <v>0.822242479489517</v>
      </c>
      <c r="GN1582" s="1">
        <f t="shared" si="2002"/>
        <v>0.78735632183908</v>
      </c>
      <c r="MR1582" s="1">
        <f t="shared" ref="MR1582:ND1582" si="2023">MR610</f>
        <v>0.972972972972973</v>
      </c>
      <c r="MS1582" s="1">
        <f t="shared" si="2023"/>
        <v>0</v>
      </c>
      <c r="MT1582" s="1">
        <f t="shared" si="2023"/>
        <v>0</v>
      </c>
      <c r="MU1582" s="1">
        <f t="shared" si="2023"/>
        <v>0.971304637971305</v>
      </c>
      <c r="MV1582" s="1">
        <f t="shared" si="2023"/>
        <v>0</v>
      </c>
      <c r="MW1582" s="1">
        <f t="shared" si="2023"/>
        <v>0</v>
      </c>
      <c r="MX1582" s="1">
        <f t="shared" si="2023"/>
        <v>0.924256086564473</v>
      </c>
      <c r="MY1582" s="1">
        <f t="shared" si="2023"/>
        <v>0</v>
      </c>
      <c r="MZ1582" s="1">
        <f t="shared" si="2023"/>
        <v>0</v>
      </c>
      <c r="NA1582" s="1">
        <f t="shared" si="2023"/>
        <v>0.8426435877262</v>
      </c>
      <c r="NB1582" s="1">
        <f t="shared" si="2023"/>
        <v>0</v>
      </c>
      <c r="NC1582" s="1">
        <f t="shared" si="2023"/>
        <v>0</v>
      </c>
      <c r="ND1582" s="1">
        <f t="shared" si="2023"/>
        <v>0.810160427807487</v>
      </c>
      <c r="TH1582" s="1">
        <f t="shared" ref="TH1582:TT1582" si="2024">TH610</f>
        <v>0.972835929011228</v>
      </c>
      <c r="TI1582" s="1">
        <f t="shared" si="2024"/>
        <v>0</v>
      </c>
      <c r="TJ1582" s="1">
        <f t="shared" si="2024"/>
        <v>0</v>
      </c>
      <c r="TK1582" s="1">
        <f t="shared" si="2024"/>
        <v>0.971685082872928</v>
      </c>
      <c r="TL1582" s="1">
        <f t="shared" si="2024"/>
        <v>0</v>
      </c>
      <c r="TM1582" s="1">
        <f t="shared" si="2024"/>
        <v>0</v>
      </c>
      <c r="TN1582" s="1">
        <f t="shared" si="2024"/>
        <v>0.922274881516588</v>
      </c>
      <c r="TO1582" s="1">
        <f t="shared" si="2024"/>
        <v>0</v>
      </c>
      <c r="TP1582" s="1">
        <f t="shared" si="2024"/>
        <v>0</v>
      </c>
      <c r="TQ1582" s="1">
        <f t="shared" si="2024"/>
        <v>0.845963756177924</v>
      </c>
      <c r="TR1582" s="1">
        <f t="shared" si="2024"/>
        <v>0</v>
      </c>
      <c r="TS1582" s="1">
        <f t="shared" si="2024"/>
        <v>0</v>
      </c>
      <c r="TT1582" s="1">
        <f t="shared" si="2024"/>
        <v>0.810089020771513</v>
      </c>
    </row>
    <row r="1583" spans="12:540">
      <c r="L1583" s="1">
        <f t="shared" si="1993"/>
        <v>0.971715668031261</v>
      </c>
      <c r="O1583" s="1">
        <f t="shared" si="1994"/>
        <v>0.970181818181818</v>
      </c>
      <c r="R1583" s="1">
        <f t="shared" si="1995"/>
        <v>0.906265416872225</v>
      </c>
      <c r="U1583" s="1">
        <f t="shared" si="1996"/>
        <v>0.830480847595762</v>
      </c>
      <c r="X1583" s="1">
        <f t="shared" si="1997"/>
        <v>0.783783783783784</v>
      </c>
      <c r="GB1583" s="1">
        <f t="shared" si="1998"/>
        <v>0.972254335260116</v>
      </c>
      <c r="GE1583" s="1">
        <f t="shared" si="1999"/>
        <v>0.970041714069018</v>
      </c>
      <c r="GH1583" s="1">
        <f t="shared" si="2000"/>
        <v>0.903291139240506</v>
      </c>
      <c r="GK1583" s="1">
        <f t="shared" si="2001"/>
        <v>0.822299651567944</v>
      </c>
      <c r="GN1583" s="1">
        <f t="shared" si="2002"/>
        <v>0.789808917197452</v>
      </c>
      <c r="MR1583" s="1">
        <f t="shared" ref="MR1583:ND1583" si="2025">MR611</f>
        <v>0.973230010567101</v>
      </c>
      <c r="MS1583" s="1">
        <f t="shared" si="2025"/>
        <v>0</v>
      </c>
      <c r="MT1583" s="1">
        <f t="shared" si="2025"/>
        <v>0</v>
      </c>
      <c r="MU1583" s="1">
        <f t="shared" si="2025"/>
        <v>0.971844981782047</v>
      </c>
      <c r="MV1583" s="1">
        <f t="shared" si="2025"/>
        <v>0</v>
      </c>
      <c r="MW1583" s="1">
        <f t="shared" si="2025"/>
        <v>0</v>
      </c>
      <c r="MX1583" s="1">
        <f t="shared" si="2025"/>
        <v>0.921113689095128</v>
      </c>
      <c r="MY1583" s="1">
        <f t="shared" si="2025"/>
        <v>0</v>
      </c>
      <c r="MZ1583" s="1">
        <f t="shared" si="2025"/>
        <v>0</v>
      </c>
      <c r="NA1583" s="1">
        <f t="shared" si="2025"/>
        <v>0.839386602098467</v>
      </c>
      <c r="NB1583" s="1">
        <f t="shared" si="2025"/>
        <v>0</v>
      </c>
      <c r="NC1583" s="1">
        <f t="shared" si="2025"/>
        <v>0</v>
      </c>
      <c r="ND1583" s="1">
        <f t="shared" si="2025"/>
        <v>0.805633802816901</v>
      </c>
      <c r="TH1583" s="1">
        <f t="shared" ref="TH1583:TT1583" si="2026">TH611</f>
        <v>0.972707423580786</v>
      </c>
      <c r="TI1583" s="1">
        <f t="shared" si="2026"/>
        <v>0</v>
      </c>
      <c r="TJ1583" s="1">
        <f t="shared" si="2026"/>
        <v>0</v>
      </c>
      <c r="TK1583" s="1">
        <f t="shared" si="2026"/>
        <v>0.971223021582734</v>
      </c>
      <c r="TL1583" s="1">
        <f t="shared" si="2026"/>
        <v>0</v>
      </c>
      <c r="TM1583" s="1">
        <f t="shared" si="2026"/>
        <v>0</v>
      </c>
      <c r="TN1583" s="1">
        <f t="shared" si="2026"/>
        <v>0.919864011656144</v>
      </c>
      <c r="TO1583" s="1">
        <f t="shared" si="2026"/>
        <v>0</v>
      </c>
      <c r="TP1583" s="1">
        <f t="shared" si="2026"/>
        <v>0</v>
      </c>
      <c r="TQ1583" s="1">
        <f t="shared" si="2026"/>
        <v>0.844545454545454</v>
      </c>
      <c r="TR1583" s="1">
        <f t="shared" si="2026"/>
        <v>0</v>
      </c>
      <c r="TS1583" s="1">
        <f t="shared" si="2026"/>
        <v>0</v>
      </c>
      <c r="TT1583" s="1">
        <f t="shared" si="2026"/>
        <v>0.805471124620061</v>
      </c>
    </row>
    <row r="1584" spans="12:540">
      <c r="L1584" s="1">
        <f t="shared" si="1993"/>
        <v>0.97148288973384</v>
      </c>
      <c r="O1584" s="1">
        <f t="shared" si="1994"/>
        <v>0.971094035858031</v>
      </c>
      <c r="R1584" s="1">
        <f t="shared" si="1995"/>
        <v>0.901681100356597</v>
      </c>
      <c r="U1584" s="1">
        <f t="shared" si="1996"/>
        <v>0.825866441251057</v>
      </c>
      <c r="X1584" s="1">
        <f t="shared" si="1997"/>
        <v>0.793296089385475</v>
      </c>
      <c r="GB1584" s="1">
        <f t="shared" si="1998"/>
        <v>0.971037181996086</v>
      </c>
      <c r="GE1584" s="1">
        <f t="shared" si="1999"/>
        <v>0.969708588957055</v>
      </c>
      <c r="GH1584" s="1">
        <f t="shared" si="2000"/>
        <v>0.904431393486386</v>
      </c>
      <c r="GK1584" s="1">
        <f t="shared" si="2001"/>
        <v>0.820297951582868</v>
      </c>
      <c r="GN1584" s="1">
        <f t="shared" si="2002"/>
        <v>0.783950617283951</v>
      </c>
      <c r="MR1584" s="1">
        <f t="shared" ref="MR1584:ND1584" si="2027">MR612</f>
        <v>0.973207820419985</v>
      </c>
      <c r="MS1584" s="1">
        <f t="shared" si="2027"/>
        <v>0</v>
      </c>
      <c r="MT1584" s="1">
        <f t="shared" si="2027"/>
        <v>0</v>
      </c>
      <c r="MU1584" s="1">
        <f t="shared" si="2027"/>
        <v>0.971747700394218</v>
      </c>
      <c r="MV1584" s="1">
        <f t="shared" si="2027"/>
        <v>0</v>
      </c>
      <c r="MW1584" s="1">
        <f t="shared" si="2027"/>
        <v>0</v>
      </c>
      <c r="MX1584" s="1">
        <f t="shared" si="2027"/>
        <v>0.920801092398726</v>
      </c>
      <c r="MY1584" s="1">
        <f t="shared" si="2027"/>
        <v>0</v>
      </c>
      <c r="MZ1584" s="1">
        <f t="shared" si="2027"/>
        <v>0</v>
      </c>
      <c r="NA1584" s="1">
        <f t="shared" si="2027"/>
        <v>0.845565749235474</v>
      </c>
      <c r="NB1584" s="1">
        <f t="shared" si="2027"/>
        <v>0</v>
      </c>
      <c r="NC1584" s="1">
        <f t="shared" si="2027"/>
        <v>0</v>
      </c>
      <c r="ND1584" s="1">
        <f t="shared" si="2027"/>
        <v>0.808864265927978</v>
      </c>
      <c r="TH1584" s="1">
        <f t="shared" ref="TH1584:TT1584" si="2028">TH612</f>
        <v>0.972490706319703</v>
      </c>
      <c r="TI1584" s="1">
        <f t="shared" si="2028"/>
        <v>0</v>
      </c>
      <c r="TJ1584" s="1">
        <f t="shared" si="2028"/>
        <v>0</v>
      </c>
      <c r="TK1584" s="1">
        <f t="shared" si="2028"/>
        <v>0.971477079796265</v>
      </c>
      <c r="TL1584" s="1">
        <f t="shared" si="2028"/>
        <v>0</v>
      </c>
      <c r="TM1584" s="1">
        <f t="shared" si="2028"/>
        <v>0</v>
      </c>
      <c r="TN1584" s="1">
        <f t="shared" si="2028"/>
        <v>0.923617619493908</v>
      </c>
      <c r="TO1584" s="1">
        <f t="shared" si="2028"/>
        <v>0</v>
      </c>
      <c r="TP1584" s="1">
        <f t="shared" si="2028"/>
        <v>0</v>
      </c>
      <c r="TQ1584" s="1">
        <f t="shared" si="2028"/>
        <v>0.84149377593361</v>
      </c>
      <c r="TR1584" s="1">
        <f t="shared" si="2028"/>
        <v>0</v>
      </c>
      <c r="TS1584" s="1">
        <f t="shared" si="2028"/>
        <v>0</v>
      </c>
      <c r="TT1584" s="1">
        <f t="shared" si="2028"/>
        <v>0.81039755351682</v>
      </c>
    </row>
    <row r="1585" spans="12:540">
      <c r="L1585" s="1">
        <f t="shared" si="1993"/>
        <v>0.962056303549572</v>
      </c>
      <c r="O1585" s="1">
        <f t="shared" si="1994"/>
        <v>0.954954954954955</v>
      </c>
      <c r="R1585" s="1">
        <f t="shared" si="1995"/>
        <v>0.844205193160228</v>
      </c>
      <c r="U1585" s="1">
        <f t="shared" si="1996"/>
        <v>0.745125348189415</v>
      </c>
      <c r="X1585" s="1">
        <f t="shared" si="1997"/>
        <v>0.704225352112676</v>
      </c>
      <c r="GB1585" s="1">
        <f t="shared" si="1998"/>
        <v>0.96196111580727</v>
      </c>
      <c r="GE1585" s="1">
        <f t="shared" si="1999"/>
        <v>0.956182212581345</v>
      </c>
      <c r="GH1585" s="1">
        <f t="shared" si="2000"/>
        <v>0.842896174863388</v>
      </c>
      <c r="GK1585" s="1">
        <f t="shared" si="2001"/>
        <v>0.743550834597876</v>
      </c>
      <c r="GN1585" s="1">
        <f t="shared" si="2002"/>
        <v>0.708661417322835</v>
      </c>
      <c r="MR1585" s="1">
        <f t="shared" ref="MR1585:ND1585" si="2029">MR613</f>
        <v>0.96615268898082</v>
      </c>
      <c r="MS1585" s="1">
        <f t="shared" si="2029"/>
        <v>0</v>
      </c>
      <c r="MT1585" s="1">
        <f t="shared" si="2029"/>
        <v>0</v>
      </c>
      <c r="MU1585" s="1">
        <f t="shared" si="2029"/>
        <v>0.960997891777934</v>
      </c>
      <c r="MV1585" s="1">
        <f t="shared" si="2029"/>
        <v>0</v>
      </c>
      <c r="MW1585" s="1">
        <f t="shared" si="2029"/>
        <v>0</v>
      </c>
      <c r="MX1585" s="1">
        <f t="shared" si="2029"/>
        <v>0.89087397392564</v>
      </c>
      <c r="MY1585" s="1">
        <f t="shared" si="2029"/>
        <v>0</v>
      </c>
      <c r="MZ1585" s="1">
        <f t="shared" si="2029"/>
        <v>0</v>
      </c>
      <c r="NA1585" s="1">
        <f t="shared" si="2029"/>
        <v>0.776070252469813</v>
      </c>
      <c r="NB1585" s="1">
        <f t="shared" si="2029"/>
        <v>0</v>
      </c>
      <c r="NC1585" s="1">
        <f t="shared" si="2029"/>
        <v>0</v>
      </c>
      <c r="ND1585" s="1">
        <f t="shared" si="2029"/>
        <v>0.733870967741935</v>
      </c>
      <c r="TH1585" s="1">
        <f t="shared" ref="TH1585:TT1585" si="2030">TH613</f>
        <v>0.96583850931677</v>
      </c>
      <c r="TI1585" s="1">
        <f t="shared" si="2030"/>
        <v>0</v>
      </c>
      <c r="TJ1585" s="1">
        <f t="shared" si="2030"/>
        <v>0</v>
      </c>
      <c r="TK1585" s="1">
        <f t="shared" si="2030"/>
        <v>0.960392441860465</v>
      </c>
      <c r="TL1585" s="1">
        <f t="shared" si="2030"/>
        <v>0</v>
      </c>
      <c r="TM1585" s="1">
        <f t="shared" si="2030"/>
        <v>0</v>
      </c>
      <c r="TN1585" s="1">
        <f t="shared" si="2030"/>
        <v>0.891726251276813</v>
      </c>
      <c r="TO1585" s="1">
        <f t="shared" si="2030"/>
        <v>0</v>
      </c>
      <c r="TP1585" s="1">
        <f t="shared" si="2030"/>
        <v>0</v>
      </c>
      <c r="TQ1585" s="1">
        <f t="shared" si="2030"/>
        <v>0.777901785714286</v>
      </c>
      <c r="TR1585" s="1">
        <f t="shared" si="2030"/>
        <v>0</v>
      </c>
      <c r="TS1585" s="1">
        <f t="shared" si="2030"/>
        <v>0</v>
      </c>
      <c r="TT1585" s="1">
        <f t="shared" si="2030"/>
        <v>0.734782608695652</v>
      </c>
    </row>
    <row r="1586" spans="12:540">
      <c r="L1586" s="1">
        <f t="shared" si="1993"/>
        <v>0.961414790996785</v>
      </c>
      <c r="O1586" s="1">
        <f t="shared" si="1994"/>
        <v>0.956043956043956</v>
      </c>
      <c r="R1586" s="1">
        <f t="shared" si="1995"/>
        <v>0.845105328376704</v>
      </c>
      <c r="U1586" s="1">
        <f t="shared" si="1996"/>
        <v>0.739299610894942</v>
      </c>
      <c r="X1586" s="1">
        <f t="shared" si="1997"/>
        <v>0.708955223880597</v>
      </c>
      <c r="GB1586" s="1">
        <f t="shared" si="1998"/>
        <v>0.961618690029203</v>
      </c>
      <c r="GE1586" s="1">
        <f t="shared" si="1999"/>
        <v>0.956048555881122</v>
      </c>
      <c r="GH1586" s="1">
        <f t="shared" si="2000"/>
        <v>0.842071197411003</v>
      </c>
      <c r="GK1586" s="1">
        <f t="shared" si="2001"/>
        <v>0.74037089871612</v>
      </c>
      <c r="GN1586" s="1">
        <f t="shared" si="2002"/>
        <v>0.707317073170732</v>
      </c>
      <c r="MR1586" s="1">
        <f t="shared" ref="MR1586:ND1586" si="2031">MR614</f>
        <v>0.965504311961005</v>
      </c>
      <c r="MS1586" s="1">
        <f t="shared" si="2031"/>
        <v>0</v>
      </c>
      <c r="MT1586" s="1">
        <f t="shared" si="2031"/>
        <v>0</v>
      </c>
      <c r="MU1586" s="1">
        <f t="shared" si="2031"/>
        <v>0.96038915913829</v>
      </c>
      <c r="MV1586" s="1">
        <f t="shared" si="2031"/>
        <v>0</v>
      </c>
      <c r="MW1586" s="1">
        <f t="shared" si="2031"/>
        <v>0</v>
      </c>
      <c r="MX1586" s="1">
        <f t="shared" si="2031"/>
        <v>0.894337714863499</v>
      </c>
      <c r="MY1586" s="1">
        <f t="shared" si="2031"/>
        <v>0</v>
      </c>
      <c r="MZ1586" s="1">
        <f t="shared" si="2031"/>
        <v>0</v>
      </c>
      <c r="NA1586" s="1">
        <f t="shared" si="2031"/>
        <v>0.775229357798165</v>
      </c>
      <c r="NB1586" s="1">
        <f t="shared" si="2031"/>
        <v>0</v>
      </c>
      <c r="NC1586" s="1">
        <f t="shared" si="2031"/>
        <v>0</v>
      </c>
      <c r="ND1586" s="1">
        <f t="shared" si="2031"/>
        <v>0.733840304182509</v>
      </c>
      <c r="TH1586" s="1">
        <f t="shared" ref="TH1586:TT1586" si="2032">TH614</f>
        <v>0.965410027205597</v>
      </c>
      <c r="TI1586" s="1">
        <f t="shared" si="2032"/>
        <v>0</v>
      </c>
      <c r="TJ1586" s="1">
        <f t="shared" si="2032"/>
        <v>0</v>
      </c>
      <c r="TK1586" s="1">
        <f t="shared" si="2032"/>
        <v>0.959900638750887</v>
      </c>
      <c r="TL1586" s="1">
        <f t="shared" si="2032"/>
        <v>0</v>
      </c>
      <c r="TM1586" s="1">
        <f t="shared" si="2032"/>
        <v>0</v>
      </c>
      <c r="TN1586" s="1">
        <f t="shared" si="2032"/>
        <v>0.893572181243414</v>
      </c>
      <c r="TO1586" s="1">
        <f t="shared" si="2032"/>
        <v>0</v>
      </c>
      <c r="TP1586" s="1">
        <f t="shared" si="2032"/>
        <v>0</v>
      </c>
      <c r="TQ1586" s="1">
        <f t="shared" si="2032"/>
        <v>0.77625</v>
      </c>
      <c r="TR1586" s="1">
        <f t="shared" si="2032"/>
        <v>0</v>
      </c>
      <c r="TS1586" s="1">
        <f t="shared" si="2032"/>
        <v>0</v>
      </c>
      <c r="TT1586" s="1">
        <f t="shared" si="2032"/>
        <v>0.735294117647059</v>
      </c>
    </row>
    <row r="1587" spans="12:540">
      <c r="L1587" s="1">
        <f t="shared" si="1993"/>
        <v>0.962218649517685</v>
      </c>
      <c r="O1587" s="1">
        <f t="shared" si="1994"/>
        <v>0.955645161290323</v>
      </c>
      <c r="R1587" s="1">
        <f t="shared" si="1995"/>
        <v>0.847715736040609</v>
      </c>
      <c r="U1587" s="1">
        <f t="shared" si="1996"/>
        <v>0.737864077669903</v>
      </c>
      <c r="X1587" s="1">
        <f t="shared" si="1997"/>
        <v>0.705035971223022</v>
      </c>
      <c r="GB1587" s="1">
        <f t="shared" si="1998"/>
        <v>0.962546816479401</v>
      </c>
      <c r="GE1587" s="1">
        <f t="shared" si="1999"/>
        <v>0.956521739130435</v>
      </c>
      <c r="GH1587" s="1">
        <f t="shared" si="2000"/>
        <v>0.843472317156528</v>
      </c>
      <c r="GK1587" s="1">
        <f t="shared" si="2001"/>
        <v>0.742128935532234</v>
      </c>
      <c r="GN1587" s="1">
        <f t="shared" si="2002"/>
        <v>0.712</v>
      </c>
      <c r="MR1587" s="1">
        <f t="shared" ref="MR1587:ND1587" si="2033">MR615</f>
        <v>0.964865885908576</v>
      </c>
      <c r="MS1587" s="1">
        <f t="shared" si="2033"/>
        <v>0</v>
      </c>
      <c r="MT1587" s="1">
        <f t="shared" si="2033"/>
        <v>0</v>
      </c>
      <c r="MU1587" s="1">
        <f t="shared" si="2033"/>
        <v>0.960594538541307</v>
      </c>
      <c r="MV1587" s="1">
        <f t="shared" si="2033"/>
        <v>0</v>
      </c>
      <c r="MW1587" s="1">
        <f t="shared" si="2033"/>
        <v>0</v>
      </c>
      <c r="MX1587" s="1">
        <f t="shared" si="2033"/>
        <v>0.888111888111888</v>
      </c>
      <c r="MY1587" s="1">
        <f t="shared" si="2033"/>
        <v>0</v>
      </c>
      <c r="MZ1587" s="1">
        <f t="shared" si="2033"/>
        <v>0</v>
      </c>
      <c r="NA1587" s="1">
        <f t="shared" si="2033"/>
        <v>0.776507276507276</v>
      </c>
      <c r="NB1587" s="1">
        <f t="shared" si="2033"/>
        <v>0</v>
      </c>
      <c r="NC1587" s="1">
        <f t="shared" si="2033"/>
        <v>0</v>
      </c>
      <c r="ND1587" s="1">
        <f t="shared" si="2033"/>
        <v>0.729838709677419</v>
      </c>
      <c r="TH1587" s="1">
        <f t="shared" ref="TH1587:TT1587" si="2034">TH615</f>
        <v>0.965598123534011</v>
      </c>
      <c r="TI1587" s="1">
        <f t="shared" si="2034"/>
        <v>0</v>
      </c>
      <c r="TJ1587" s="1">
        <f t="shared" si="2034"/>
        <v>0</v>
      </c>
      <c r="TK1587" s="1">
        <f t="shared" si="2034"/>
        <v>0.960071942446043</v>
      </c>
      <c r="TL1587" s="1">
        <f t="shared" si="2034"/>
        <v>0</v>
      </c>
      <c r="TM1587" s="1">
        <f t="shared" si="2034"/>
        <v>0</v>
      </c>
      <c r="TN1587" s="1">
        <f t="shared" si="2034"/>
        <v>0.889755590223609</v>
      </c>
      <c r="TO1587" s="1">
        <f t="shared" si="2034"/>
        <v>0</v>
      </c>
      <c r="TP1587" s="1">
        <f t="shared" si="2034"/>
        <v>0</v>
      </c>
      <c r="TQ1587" s="1">
        <f t="shared" si="2034"/>
        <v>0.774826789838337</v>
      </c>
      <c r="TR1587" s="1">
        <f t="shared" si="2034"/>
        <v>0</v>
      </c>
      <c r="TS1587" s="1">
        <f t="shared" si="2034"/>
        <v>0</v>
      </c>
      <c r="TT1587" s="1">
        <f t="shared" si="2034"/>
        <v>0.735042735042735</v>
      </c>
    </row>
    <row r="1588" spans="12:540">
      <c r="L1588" s="1">
        <f t="shared" si="1993"/>
        <v>0.97390636991558</v>
      </c>
      <c r="O1588" s="1">
        <f t="shared" si="1994"/>
        <v>0.974095238095238</v>
      </c>
      <c r="R1588" s="1">
        <f t="shared" si="1995"/>
        <v>0.934487599438465</v>
      </c>
      <c r="U1588" s="1">
        <f t="shared" si="1996"/>
        <v>0.865698729582577</v>
      </c>
      <c r="X1588" s="1">
        <f t="shared" si="1997"/>
        <v>0.814432989690722</v>
      </c>
      <c r="GB1588" s="1">
        <f t="shared" si="1998"/>
        <v>0.974257425742574</v>
      </c>
      <c r="GE1588" s="1">
        <f t="shared" si="1999"/>
        <v>0.9739336492891</v>
      </c>
      <c r="GH1588" s="1">
        <f t="shared" si="2000"/>
        <v>0.937439379243453</v>
      </c>
      <c r="GK1588" s="1">
        <f t="shared" si="2001"/>
        <v>0.86654697785757</v>
      </c>
      <c r="GN1588" s="1">
        <f t="shared" si="2002"/>
        <v>0.815384615384615</v>
      </c>
      <c r="MR1588" s="1">
        <f t="shared" ref="MR1588:ND1588" si="2035">MR616</f>
        <v>0.975857242827152</v>
      </c>
      <c r="MS1588" s="1">
        <f t="shared" si="2035"/>
        <v>0</v>
      </c>
      <c r="MT1588" s="1">
        <f t="shared" si="2035"/>
        <v>0</v>
      </c>
      <c r="MU1588" s="1">
        <f t="shared" si="2035"/>
        <v>0.975347222222222</v>
      </c>
      <c r="MV1588" s="1">
        <f t="shared" si="2035"/>
        <v>0</v>
      </c>
      <c r="MW1588" s="1">
        <f t="shared" si="2035"/>
        <v>0</v>
      </c>
      <c r="MX1588" s="1">
        <f t="shared" si="2035"/>
        <v>0.942733188720174</v>
      </c>
      <c r="MY1588" s="1">
        <f t="shared" si="2035"/>
        <v>0</v>
      </c>
      <c r="MZ1588" s="1">
        <f t="shared" si="2035"/>
        <v>0</v>
      </c>
      <c r="NA1588" s="1">
        <f t="shared" si="2035"/>
        <v>0.884313725490196</v>
      </c>
      <c r="NB1588" s="1">
        <f t="shared" si="2035"/>
        <v>0</v>
      </c>
      <c r="NC1588" s="1">
        <f t="shared" si="2035"/>
        <v>0</v>
      </c>
      <c r="ND1588" s="1">
        <f t="shared" si="2035"/>
        <v>0.839901477832512</v>
      </c>
      <c r="TH1588" s="1">
        <f t="shared" ref="TH1588:TT1588" si="2036">TH616</f>
        <v>0.97471098265896</v>
      </c>
      <c r="TI1588" s="1">
        <f t="shared" si="2036"/>
        <v>0</v>
      </c>
      <c r="TJ1588" s="1">
        <f t="shared" si="2036"/>
        <v>0</v>
      </c>
      <c r="TK1588" s="1">
        <f t="shared" si="2036"/>
        <v>0.974212034383954</v>
      </c>
      <c r="TL1588" s="1">
        <f t="shared" si="2036"/>
        <v>0</v>
      </c>
      <c r="TM1588" s="1">
        <f t="shared" si="2036"/>
        <v>0</v>
      </c>
      <c r="TN1588" s="1">
        <f t="shared" si="2036"/>
        <v>0.942743009320905</v>
      </c>
      <c r="TO1588" s="1">
        <f t="shared" si="2036"/>
        <v>0</v>
      </c>
      <c r="TP1588" s="1">
        <f t="shared" si="2036"/>
        <v>0</v>
      </c>
      <c r="TQ1588" s="1">
        <f t="shared" si="2036"/>
        <v>0.883688919476944</v>
      </c>
      <c r="TR1588" s="1">
        <f t="shared" si="2036"/>
        <v>0</v>
      </c>
      <c r="TS1588" s="1">
        <f t="shared" si="2036"/>
        <v>0</v>
      </c>
      <c r="TT1588" s="1">
        <f t="shared" si="2036"/>
        <v>0.835978835978836</v>
      </c>
    </row>
    <row r="1589" spans="12:540">
      <c r="L1589" s="1">
        <f t="shared" si="1993"/>
        <v>0.973723723723724</v>
      </c>
      <c r="O1589" s="1">
        <f t="shared" si="1994"/>
        <v>0.974617394550205</v>
      </c>
      <c r="R1589" s="1">
        <f t="shared" si="1995"/>
        <v>0.937586685159501</v>
      </c>
      <c r="U1589" s="1">
        <f t="shared" si="1996"/>
        <v>0.861471861471861</v>
      </c>
      <c r="X1589" s="1">
        <f t="shared" si="1997"/>
        <v>0.817518248175182</v>
      </c>
      <c r="GB1589" s="1">
        <f t="shared" si="1998"/>
        <v>0.973622963537626</v>
      </c>
      <c r="GE1589" s="1">
        <f t="shared" si="1999"/>
        <v>0.974509803921568</v>
      </c>
      <c r="GH1589" s="1">
        <f t="shared" si="2000"/>
        <v>0.934606205250597</v>
      </c>
      <c r="GK1589" s="1">
        <f t="shared" si="2001"/>
        <v>0.855832241153342</v>
      </c>
      <c r="GN1589" s="1">
        <f t="shared" si="2002"/>
        <v>0.815686274509804</v>
      </c>
      <c r="MR1589" s="1">
        <f t="shared" ref="MR1589:ND1589" si="2037">MR617</f>
        <v>0.975772471910112</v>
      </c>
      <c r="MS1589" s="1">
        <f t="shared" si="2037"/>
        <v>0</v>
      </c>
      <c r="MT1589" s="1">
        <f t="shared" si="2037"/>
        <v>0</v>
      </c>
      <c r="MU1589" s="1">
        <f t="shared" si="2037"/>
        <v>0.974948524365134</v>
      </c>
      <c r="MV1589" s="1">
        <f t="shared" si="2037"/>
        <v>0</v>
      </c>
      <c r="MW1589" s="1">
        <f t="shared" si="2037"/>
        <v>0</v>
      </c>
      <c r="MX1589" s="1">
        <f t="shared" si="2037"/>
        <v>0.941552901023891</v>
      </c>
      <c r="MY1589" s="1">
        <f t="shared" si="2037"/>
        <v>0</v>
      </c>
      <c r="MZ1589" s="1">
        <f t="shared" si="2037"/>
        <v>0</v>
      </c>
      <c r="NA1589" s="1">
        <f t="shared" si="2037"/>
        <v>0.88625</v>
      </c>
      <c r="NB1589" s="1">
        <f t="shared" si="2037"/>
        <v>0</v>
      </c>
      <c r="NC1589" s="1">
        <f t="shared" si="2037"/>
        <v>0</v>
      </c>
      <c r="ND1589" s="1">
        <f t="shared" si="2037"/>
        <v>0.838235294117647</v>
      </c>
      <c r="TH1589" s="1">
        <f t="shared" ref="TH1589:TT1589" si="2038">TH617</f>
        <v>0.975277678251523</v>
      </c>
      <c r="TI1589" s="1">
        <f t="shared" si="2038"/>
        <v>0</v>
      </c>
      <c r="TJ1589" s="1">
        <f t="shared" si="2038"/>
        <v>0</v>
      </c>
      <c r="TK1589" s="1">
        <f t="shared" si="2038"/>
        <v>0.975053456878118</v>
      </c>
      <c r="TL1589" s="1">
        <f t="shared" si="2038"/>
        <v>0</v>
      </c>
      <c r="TM1589" s="1">
        <f t="shared" si="2038"/>
        <v>0</v>
      </c>
      <c r="TN1589" s="1">
        <f t="shared" si="2038"/>
        <v>0.941875825627477</v>
      </c>
      <c r="TO1589" s="1">
        <f t="shared" si="2038"/>
        <v>0</v>
      </c>
      <c r="TP1589" s="1">
        <f t="shared" si="2038"/>
        <v>0</v>
      </c>
      <c r="TQ1589" s="1">
        <f t="shared" si="2038"/>
        <v>0.886303191489362</v>
      </c>
      <c r="TR1589" s="1">
        <f t="shared" si="2038"/>
        <v>0</v>
      </c>
      <c r="TS1589" s="1">
        <f t="shared" si="2038"/>
        <v>0</v>
      </c>
      <c r="TT1589" s="1">
        <f t="shared" si="2038"/>
        <v>0.837837837837838</v>
      </c>
    </row>
    <row r="1590" spans="12:540">
      <c r="L1590" s="1">
        <f t="shared" si="1993"/>
        <v>0.97406015037594</v>
      </c>
      <c r="O1590" s="1">
        <f t="shared" si="1994"/>
        <v>0.974503187101612</v>
      </c>
      <c r="R1590" s="1">
        <f t="shared" si="1995"/>
        <v>0.936784241868988</v>
      </c>
      <c r="U1590" s="1">
        <f t="shared" si="1996"/>
        <v>0.858307210031348</v>
      </c>
      <c r="X1590" s="1">
        <f t="shared" si="1997"/>
        <v>0.818840579710145</v>
      </c>
      <c r="GB1590" s="1">
        <f t="shared" si="1998"/>
        <v>0.974368932038835</v>
      </c>
      <c r="GE1590" s="1">
        <f t="shared" si="1999"/>
        <v>0.974477958236659</v>
      </c>
      <c r="GH1590" s="1">
        <f t="shared" si="2000"/>
        <v>0.93603744149766</v>
      </c>
      <c r="GK1590" s="1">
        <f t="shared" si="2001"/>
        <v>0.862623762376238</v>
      </c>
      <c r="GN1590" s="1">
        <f t="shared" si="2002"/>
        <v>0.8125</v>
      </c>
      <c r="MR1590" s="1">
        <f t="shared" ref="MR1590:ND1590" si="2039">MR618</f>
        <v>0.975971731448763</v>
      </c>
      <c r="MS1590" s="1">
        <f t="shared" si="2039"/>
        <v>0</v>
      </c>
      <c r="MT1590" s="1">
        <f t="shared" si="2039"/>
        <v>0</v>
      </c>
      <c r="MU1590" s="1">
        <f t="shared" si="2039"/>
        <v>0.975146703486365</v>
      </c>
      <c r="MV1590" s="1">
        <f t="shared" si="2039"/>
        <v>0</v>
      </c>
      <c r="MW1590" s="1">
        <f t="shared" si="2039"/>
        <v>0</v>
      </c>
      <c r="MX1590" s="1">
        <f t="shared" si="2039"/>
        <v>0.941327623126338</v>
      </c>
      <c r="MY1590" s="1">
        <f t="shared" si="2039"/>
        <v>0</v>
      </c>
      <c r="MZ1590" s="1">
        <f t="shared" si="2039"/>
        <v>0</v>
      </c>
      <c r="NA1590" s="1">
        <f t="shared" si="2039"/>
        <v>0.882508250825083</v>
      </c>
      <c r="NB1590" s="1">
        <f t="shared" si="2039"/>
        <v>0</v>
      </c>
      <c r="NC1590" s="1">
        <f t="shared" si="2039"/>
        <v>0</v>
      </c>
      <c r="ND1590" s="1">
        <f t="shared" si="2039"/>
        <v>0.838942307692308</v>
      </c>
      <c r="TH1590" s="1">
        <f t="shared" ref="TH1590:TT1590" si="2040">TH618</f>
        <v>0.975654069767442</v>
      </c>
      <c r="TI1590" s="1">
        <f t="shared" si="2040"/>
        <v>0</v>
      </c>
      <c r="TJ1590" s="1">
        <f t="shared" si="2040"/>
        <v>0</v>
      </c>
      <c r="TK1590" s="1">
        <f t="shared" si="2040"/>
        <v>0.974588403722262</v>
      </c>
      <c r="TL1590" s="1">
        <f t="shared" si="2040"/>
        <v>0</v>
      </c>
      <c r="TM1590" s="1">
        <f t="shared" si="2040"/>
        <v>0</v>
      </c>
      <c r="TN1590" s="1">
        <f t="shared" si="2040"/>
        <v>0.942061034940292</v>
      </c>
      <c r="TO1590" s="1">
        <f t="shared" si="2040"/>
        <v>0</v>
      </c>
      <c r="TP1590" s="1">
        <f t="shared" si="2040"/>
        <v>0</v>
      </c>
      <c r="TQ1590" s="1">
        <f t="shared" si="2040"/>
        <v>0.883426966292135</v>
      </c>
      <c r="TR1590" s="1">
        <f t="shared" si="2040"/>
        <v>0</v>
      </c>
      <c r="TS1590" s="1">
        <f t="shared" si="2040"/>
        <v>0</v>
      </c>
      <c r="TT1590" s="1">
        <f t="shared" si="2040"/>
        <v>0.83547557840617</v>
      </c>
    </row>
    <row r="1591" spans="12:540">
      <c r="L1591" s="1">
        <f t="shared" si="1993"/>
        <v>0.972993248312078</v>
      </c>
      <c r="O1591" s="1">
        <f t="shared" si="1994"/>
        <v>0.973328324567994</v>
      </c>
      <c r="R1591" s="1">
        <f t="shared" si="1995"/>
        <v>0.93452661328309</v>
      </c>
      <c r="U1591" s="1">
        <f t="shared" si="1996"/>
        <v>0.836785938480854</v>
      </c>
      <c r="X1591" s="1">
        <f t="shared" si="1997"/>
        <v>0.798283261802575</v>
      </c>
      <c r="GB1591" s="1">
        <f t="shared" si="1998"/>
        <v>0.972341254382548</v>
      </c>
      <c r="GE1591" s="1">
        <f t="shared" si="1999"/>
        <v>0.971053647240448</v>
      </c>
      <c r="GH1591" s="1">
        <f t="shared" si="2000"/>
        <v>0.935026868588178</v>
      </c>
      <c r="GK1591" s="1">
        <f t="shared" si="2001"/>
        <v>0.834080717488789</v>
      </c>
      <c r="GN1591" s="1">
        <f t="shared" si="2002"/>
        <v>0.795652173913043</v>
      </c>
      <c r="MR1591" s="1">
        <f t="shared" ref="MR1591:ND1591" si="2041">MR619</f>
        <v>0.973516949152542</v>
      </c>
      <c r="MS1591" s="1">
        <f t="shared" si="2041"/>
        <v>0</v>
      </c>
      <c r="MT1591" s="1">
        <f t="shared" si="2041"/>
        <v>0</v>
      </c>
      <c r="MU1591" s="1">
        <f t="shared" si="2041"/>
        <v>0.974816369359916</v>
      </c>
      <c r="MV1591" s="1">
        <f t="shared" si="2041"/>
        <v>0</v>
      </c>
      <c r="MW1591" s="1">
        <f t="shared" si="2041"/>
        <v>0</v>
      </c>
      <c r="MX1591" s="1">
        <f t="shared" si="2041"/>
        <v>0.941808415398389</v>
      </c>
      <c r="MY1591" s="1">
        <f t="shared" si="2041"/>
        <v>0</v>
      </c>
      <c r="MZ1591" s="1">
        <f t="shared" si="2041"/>
        <v>0</v>
      </c>
      <c r="NA1591" s="1">
        <f t="shared" si="2041"/>
        <v>0.864738076622361</v>
      </c>
      <c r="NB1591" s="1">
        <f t="shared" si="2041"/>
        <v>0</v>
      </c>
      <c r="NC1591" s="1">
        <f t="shared" si="2041"/>
        <v>0</v>
      </c>
      <c r="ND1591" s="1">
        <f t="shared" si="2041"/>
        <v>0.825870646766169</v>
      </c>
      <c r="TH1591" s="1">
        <f t="shared" ref="TH1591:TT1591" si="2042">TH619</f>
        <v>0.974808324205915</v>
      </c>
      <c r="TI1591" s="1">
        <f t="shared" si="2042"/>
        <v>0</v>
      </c>
      <c r="TJ1591" s="1">
        <f t="shared" si="2042"/>
        <v>0</v>
      </c>
      <c r="TK1591" s="1">
        <f t="shared" si="2042"/>
        <v>0.974811083123426</v>
      </c>
      <c r="TL1591" s="1">
        <f t="shared" si="2042"/>
        <v>0</v>
      </c>
      <c r="TM1591" s="1">
        <f t="shared" si="2042"/>
        <v>0</v>
      </c>
      <c r="TN1591" s="1">
        <f t="shared" si="2042"/>
        <v>0.941823179111315</v>
      </c>
      <c r="TO1591" s="1">
        <f t="shared" si="2042"/>
        <v>0</v>
      </c>
      <c r="TP1591" s="1">
        <f t="shared" si="2042"/>
        <v>0</v>
      </c>
      <c r="TQ1591" s="1">
        <f t="shared" si="2042"/>
        <v>0.860911270983213</v>
      </c>
      <c r="TR1591" s="1">
        <f t="shared" si="2042"/>
        <v>0</v>
      </c>
      <c r="TS1591" s="1">
        <f t="shared" si="2042"/>
        <v>0</v>
      </c>
      <c r="TT1591" s="1">
        <f t="shared" si="2042"/>
        <v>0.824289405684755</v>
      </c>
    </row>
    <row r="1592" spans="12:540">
      <c r="L1592" s="1">
        <f t="shared" si="1993"/>
        <v>0.972754050073638</v>
      </c>
      <c r="O1592" s="1">
        <f t="shared" si="1994"/>
        <v>0.97380073800738</v>
      </c>
      <c r="R1592" s="1">
        <f t="shared" si="1995"/>
        <v>0.935070873342478</v>
      </c>
      <c r="U1592" s="1">
        <f t="shared" si="1996"/>
        <v>0.835179153094462</v>
      </c>
      <c r="X1592" s="1">
        <f t="shared" si="1997"/>
        <v>0.798165137614679</v>
      </c>
      <c r="GB1592" s="1">
        <f t="shared" si="1998"/>
        <v>0.971797884841363</v>
      </c>
      <c r="GE1592" s="1">
        <f t="shared" si="1999"/>
        <v>0.97148288973384</v>
      </c>
      <c r="GH1592" s="1">
        <f t="shared" si="2000"/>
        <v>0.93519394512772</v>
      </c>
      <c r="GK1592" s="1">
        <f t="shared" si="2001"/>
        <v>0.837630662020906</v>
      </c>
      <c r="GN1592" s="1">
        <f t="shared" si="2002"/>
        <v>0.798165137614679</v>
      </c>
      <c r="MR1592" s="1">
        <f t="shared" ref="MR1592:ND1592" si="2043">MR620</f>
        <v>0.973674848808254</v>
      </c>
      <c r="MS1592" s="1">
        <f t="shared" si="2043"/>
        <v>0</v>
      </c>
      <c r="MT1592" s="1">
        <f t="shared" si="2043"/>
        <v>0</v>
      </c>
      <c r="MU1592" s="1">
        <f t="shared" si="2043"/>
        <v>0.975112340131352</v>
      </c>
      <c r="MV1592" s="1">
        <f t="shared" si="2043"/>
        <v>0</v>
      </c>
      <c r="MW1592" s="1">
        <f t="shared" si="2043"/>
        <v>0</v>
      </c>
      <c r="MX1592" s="1">
        <f t="shared" si="2043"/>
        <v>0.941387024608501</v>
      </c>
      <c r="MY1592" s="1">
        <f t="shared" si="2043"/>
        <v>0</v>
      </c>
      <c r="MZ1592" s="1">
        <f t="shared" si="2043"/>
        <v>0</v>
      </c>
      <c r="NA1592" s="1">
        <f t="shared" si="2043"/>
        <v>0.86496624156039</v>
      </c>
      <c r="NB1592" s="1">
        <f t="shared" si="2043"/>
        <v>0</v>
      </c>
      <c r="NC1592" s="1">
        <f t="shared" si="2043"/>
        <v>0</v>
      </c>
      <c r="ND1592" s="1">
        <f t="shared" si="2043"/>
        <v>0.822622107969152</v>
      </c>
      <c r="TH1592" s="1">
        <f t="shared" ref="TH1592:TT1592" si="2044">TH620</f>
        <v>0.974613686534216</v>
      </c>
      <c r="TI1592" s="1">
        <f t="shared" si="2044"/>
        <v>0</v>
      </c>
      <c r="TJ1592" s="1">
        <f t="shared" si="2044"/>
        <v>0</v>
      </c>
      <c r="TK1592" s="1">
        <f t="shared" si="2044"/>
        <v>0.974615659635323</v>
      </c>
      <c r="TL1592" s="1">
        <f t="shared" si="2044"/>
        <v>0</v>
      </c>
      <c r="TM1592" s="1">
        <f t="shared" si="2044"/>
        <v>0</v>
      </c>
      <c r="TN1592" s="1">
        <f t="shared" si="2044"/>
        <v>0.942164179104477</v>
      </c>
      <c r="TO1592" s="1">
        <f t="shared" si="2044"/>
        <v>0</v>
      </c>
      <c r="TP1592" s="1">
        <f t="shared" si="2044"/>
        <v>0</v>
      </c>
      <c r="TQ1592" s="1">
        <f t="shared" si="2044"/>
        <v>0.864197530864197</v>
      </c>
      <c r="TR1592" s="1">
        <f t="shared" si="2044"/>
        <v>0</v>
      </c>
      <c r="TS1592" s="1">
        <f t="shared" si="2044"/>
        <v>0</v>
      </c>
      <c r="TT1592" s="1">
        <f t="shared" si="2044"/>
        <v>0.821621621621622</v>
      </c>
    </row>
    <row r="1593" spans="12:540">
      <c r="L1593" s="1">
        <f t="shared" si="1993"/>
        <v>0.973723168023686</v>
      </c>
      <c r="O1593" s="1">
        <f t="shared" si="1994"/>
        <v>0.973082595870206</v>
      </c>
      <c r="R1593" s="1">
        <f t="shared" si="1995"/>
        <v>0.934761904761905</v>
      </c>
      <c r="U1593" s="1">
        <f t="shared" si="1996"/>
        <v>0.836532507739938</v>
      </c>
      <c r="X1593" s="1">
        <f t="shared" si="1997"/>
        <v>0.798076923076923</v>
      </c>
      <c r="GB1593" s="1">
        <f t="shared" si="1998"/>
        <v>0.972395023328149</v>
      </c>
      <c r="GE1593" s="1">
        <f t="shared" si="1999"/>
        <v>0.971636642391721</v>
      </c>
      <c r="GH1593" s="1">
        <f t="shared" si="2000"/>
        <v>0.933726067746686</v>
      </c>
      <c r="GK1593" s="1">
        <f t="shared" si="2001"/>
        <v>0.836588541666667</v>
      </c>
      <c r="GN1593" s="1">
        <f t="shared" si="2002"/>
        <v>0.794520547945205</v>
      </c>
      <c r="MR1593" s="1">
        <f t="shared" ref="MR1593:ND1593" si="2045">MR621</f>
        <v>0.973891273247496</v>
      </c>
      <c r="MS1593" s="1">
        <f t="shared" si="2045"/>
        <v>0</v>
      </c>
      <c r="MT1593" s="1">
        <f t="shared" si="2045"/>
        <v>0</v>
      </c>
      <c r="MU1593" s="1">
        <f t="shared" si="2045"/>
        <v>0.973711518505707</v>
      </c>
      <c r="MV1593" s="1">
        <f t="shared" si="2045"/>
        <v>0</v>
      </c>
      <c r="MW1593" s="1">
        <f t="shared" si="2045"/>
        <v>0</v>
      </c>
      <c r="MX1593" s="1">
        <f t="shared" si="2045"/>
        <v>0.941829484902309</v>
      </c>
      <c r="MY1593" s="1">
        <f t="shared" si="2045"/>
        <v>0</v>
      </c>
      <c r="MZ1593" s="1">
        <f t="shared" si="2045"/>
        <v>0</v>
      </c>
      <c r="NA1593" s="1">
        <f t="shared" si="2045"/>
        <v>0.863214837712519</v>
      </c>
      <c r="NB1593" s="1">
        <f t="shared" si="2045"/>
        <v>0</v>
      </c>
      <c r="NC1593" s="1">
        <f t="shared" si="2045"/>
        <v>0</v>
      </c>
      <c r="ND1593" s="1">
        <f t="shared" si="2045"/>
        <v>0.828715365239295</v>
      </c>
      <c r="TH1593" s="1">
        <f t="shared" ref="TH1593:TT1593" si="2046">TH621</f>
        <v>0.973770491803279</v>
      </c>
      <c r="TI1593" s="1">
        <f t="shared" si="2046"/>
        <v>0</v>
      </c>
      <c r="TJ1593" s="1">
        <f t="shared" si="2046"/>
        <v>0</v>
      </c>
      <c r="TK1593" s="1">
        <f t="shared" si="2046"/>
        <v>0.974991068238657</v>
      </c>
      <c r="TL1593" s="1">
        <f t="shared" si="2046"/>
        <v>0</v>
      </c>
      <c r="TM1593" s="1">
        <f t="shared" si="2046"/>
        <v>0</v>
      </c>
      <c r="TN1593" s="1">
        <f t="shared" si="2046"/>
        <v>0.941121928604543</v>
      </c>
      <c r="TO1593" s="1">
        <f t="shared" si="2046"/>
        <v>0</v>
      </c>
      <c r="TP1593" s="1">
        <f t="shared" si="2046"/>
        <v>0</v>
      </c>
      <c r="TQ1593" s="1">
        <f t="shared" si="2046"/>
        <v>0.864217252396166</v>
      </c>
      <c r="TR1593" s="1">
        <f t="shared" si="2046"/>
        <v>0</v>
      </c>
      <c r="TS1593" s="1">
        <f t="shared" si="2046"/>
        <v>0</v>
      </c>
      <c r="TT1593" s="1">
        <f t="shared" si="2046"/>
        <v>0.822751322751323</v>
      </c>
    </row>
    <row r="1594" spans="12:540">
      <c r="L1594" s="1">
        <f t="shared" si="1993"/>
        <v>0.98208011243851</v>
      </c>
      <c r="O1594" s="1">
        <f t="shared" si="1994"/>
        <v>0.98231340643792</v>
      </c>
      <c r="R1594" s="1">
        <f t="shared" si="1995"/>
        <v>0.94288186932064</v>
      </c>
      <c r="U1594" s="1">
        <f t="shared" si="1996"/>
        <v>0.825726141078838</v>
      </c>
      <c r="X1594" s="1">
        <f t="shared" si="1997"/>
        <v>0.774566473988439</v>
      </c>
      <c r="GB1594" s="1">
        <f t="shared" si="1998"/>
        <v>0.981882770870337</v>
      </c>
      <c r="GE1594" s="1">
        <f t="shared" si="1999"/>
        <v>0.981751824817518</v>
      </c>
      <c r="GH1594" s="1">
        <f t="shared" si="2000"/>
        <v>0.942141230068337</v>
      </c>
      <c r="GK1594" s="1">
        <f t="shared" si="2001"/>
        <v>0.824098504837291</v>
      </c>
      <c r="GN1594" s="1">
        <f t="shared" si="2002"/>
        <v>0.76536312849162</v>
      </c>
      <c r="MR1594" s="1">
        <f t="shared" ref="MR1594:ND1594" si="2047">MR622</f>
        <v>0.983522142121524</v>
      </c>
      <c r="MS1594" s="1">
        <f t="shared" si="2047"/>
        <v>0</v>
      </c>
      <c r="MT1594" s="1">
        <f t="shared" si="2047"/>
        <v>0</v>
      </c>
      <c r="MU1594" s="1">
        <f t="shared" si="2047"/>
        <v>0.983349983349983</v>
      </c>
      <c r="MV1594" s="1">
        <f t="shared" si="2047"/>
        <v>0</v>
      </c>
      <c r="MW1594" s="1">
        <f t="shared" si="2047"/>
        <v>0</v>
      </c>
      <c r="MX1594" s="1">
        <f t="shared" si="2047"/>
        <v>0.951558550968829</v>
      </c>
      <c r="MY1594" s="1">
        <f t="shared" si="2047"/>
        <v>0</v>
      </c>
      <c r="MZ1594" s="1">
        <f t="shared" si="2047"/>
        <v>0</v>
      </c>
      <c r="NA1594" s="1">
        <f t="shared" si="2047"/>
        <v>0.835766423357664</v>
      </c>
      <c r="NB1594" s="1">
        <f t="shared" si="2047"/>
        <v>0</v>
      </c>
      <c r="NC1594" s="1">
        <f t="shared" si="2047"/>
        <v>0</v>
      </c>
      <c r="ND1594" s="1">
        <f t="shared" si="2047"/>
        <v>0.789029535864979</v>
      </c>
      <c r="TH1594" s="1">
        <f t="shared" ref="TH1594:TT1594" si="2048">TH622</f>
        <v>0.983251919050942</v>
      </c>
      <c r="TI1594" s="1">
        <f t="shared" si="2048"/>
        <v>0</v>
      </c>
      <c r="TJ1594" s="1">
        <f t="shared" si="2048"/>
        <v>0</v>
      </c>
      <c r="TK1594" s="1">
        <f t="shared" si="2048"/>
        <v>0.983178853415723</v>
      </c>
      <c r="TL1594" s="1">
        <f t="shared" si="2048"/>
        <v>0</v>
      </c>
      <c r="TM1594" s="1">
        <f t="shared" si="2048"/>
        <v>0</v>
      </c>
      <c r="TN1594" s="1">
        <f t="shared" si="2048"/>
        <v>0.951325510647545</v>
      </c>
      <c r="TO1594" s="1">
        <f t="shared" si="2048"/>
        <v>0</v>
      </c>
      <c r="TP1594" s="1">
        <f t="shared" si="2048"/>
        <v>0</v>
      </c>
      <c r="TQ1594" s="1">
        <f t="shared" si="2048"/>
        <v>0.836322869955157</v>
      </c>
      <c r="TR1594" s="1">
        <f t="shared" si="2048"/>
        <v>0</v>
      </c>
      <c r="TS1594" s="1">
        <f t="shared" si="2048"/>
        <v>0</v>
      </c>
      <c r="TT1594" s="1">
        <f t="shared" si="2048"/>
        <v>0.789256198347107</v>
      </c>
    </row>
    <row r="1595" spans="12:540">
      <c r="L1595" s="1">
        <f t="shared" si="1993"/>
        <v>0.981985294117647</v>
      </c>
      <c r="O1595" s="1">
        <f t="shared" si="1994"/>
        <v>0.982092696629214</v>
      </c>
      <c r="R1595" s="1">
        <f t="shared" si="1995"/>
        <v>0.942421676545301</v>
      </c>
      <c r="U1595" s="1">
        <f t="shared" si="1996"/>
        <v>0.832155477031802</v>
      </c>
      <c r="X1595" s="1">
        <f t="shared" si="1997"/>
        <v>0.766081871345029</v>
      </c>
      <c r="GB1595" s="1">
        <f t="shared" si="1998"/>
        <v>0.981232294617564</v>
      </c>
      <c r="GE1595" s="1">
        <f t="shared" si="1999"/>
        <v>0.981844589687727</v>
      </c>
      <c r="GH1595" s="1">
        <f t="shared" si="2000"/>
        <v>0.942452412571934</v>
      </c>
      <c r="GK1595" s="1">
        <f t="shared" si="2001"/>
        <v>0.831062670299727</v>
      </c>
      <c r="GN1595" s="1">
        <f t="shared" si="2002"/>
        <v>0.769662921348315</v>
      </c>
      <c r="MR1595" s="1">
        <f t="shared" ref="MR1595:ND1595" si="2049">MR623</f>
        <v>0.983737024221453</v>
      </c>
      <c r="MS1595" s="1">
        <f t="shared" si="2049"/>
        <v>0</v>
      </c>
      <c r="MT1595" s="1">
        <f t="shared" si="2049"/>
        <v>0</v>
      </c>
      <c r="MU1595" s="1">
        <f t="shared" si="2049"/>
        <v>0.983106989069228</v>
      </c>
      <c r="MV1595" s="1">
        <f t="shared" si="2049"/>
        <v>0</v>
      </c>
      <c r="MW1595" s="1">
        <f t="shared" si="2049"/>
        <v>0</v>
      </c>
      <c r="MX1595" s="1">
        <f t="shared" si="2049"/>
        <v>0.952175786299009</v>
      </c>
      <c r="MY1595" s="1">
        <f t="shared" si="2049"/>
        <v>0</v>
      </c>
      <c r="MZ1595" s="1">
        <f t="shared" si="2049"/>
        <v>0</v>
      </c>
      <c r="NA1595" s="1">
        <f t="shared" si="2049"/>
        <v>0.835555555555555</v>
      </c>
      <c r="NB1595" s="1">
        <f t="shared" si="2049"/>
        <v>0</v>
      </c>
      <c r="NC1595" s="1">
        <f t="shared" si="2049"/>
        <v>0</v>
      </c>
      <c r="ND1595" s="1">
        <f t="shared" si="2049"/>
        <v>0.791666666666667</v>
      </c>
      <c r="TH1595" s="1">
        <f t="shared" ref="TH1595:TT1595" si="2050">TH623</f>
        <v>0.983670571529996</v>
      </c>
      <c r="TI1595" s="1">
        <f t="shared" si="2050"/>
        <v>0</v>
      </c>
      <c r="TJ1595" s="1">
        <f t="shared" si="2050"/>
        <v>0</v>
      </c>
      <c r="TK1595" s="1">
        <f t="shared" si="2050"/>
        <v>0.982456140350877</v>
      </c>
      <c r="TL1595" s="1">
        <f t="shared" si="2050"/>
        <v>0</v>
      </c>
      <c r="TM1595" s="1">
        <f t="shared" si="2050"/>
        <v>0</v>
      </c>
      <c r="TN1595" s="1">
        <f t="shared" si="2050"/>
        <v>0.951563188022897</v>
      </c>
      <c r="TO1595" s="1">
        <f t="shared" si="2050"/>
        <v>0</v>
      </c>
      <c r="TP1595" s="1">
        <f t="shared" si="2050"/>
        <v>0</v>
      </c>
      <c r="TQ1595" s="1">
        <f t="shared" si="2050"/>
        <v>0.840909090909091</v>
      </c>
      <c r="TR1595" s="1">
        <f t="shared" si="2050"/>
        <v>0</v>
      </c>
      <c r="TS1595" s="1">
        <f t="shared" si="2050"/>
        <v>0</v>
      </c>
      <c r="TT1595" s="1">
        <f t="shared" si="2050"/>
        <v>0.790794979079498</v>
      </c>
    </row>
    <row r="1596" spans="12:540">
      <c r="L1596" s="1">
        <f t="shared" si="1993"/>
        <v>0.981638418079096</v>
      </c>
      <c r="O1596" s="1">
        <f t="shared" si="1994"/>
        <v>0.981959674566678</v>
      </c>
      <c r="R1596" s="1">
        <f t="shared" si="1995"/>
        <v>0.942895086321381</v>
      </c>
      <c r="U1596" s="1">
        <f t="shared" si="1996"/>
        <v>0.825306122448979</v>
      </c>
      <c r="X1596" s="1">
        <f t="shared" si="1997"/>
        <v>0.76969696969697</v>
      </c>
      <c r="GB1596" s="1">
        <f t="shared" si="1998"/>
        <v>0.982123703968538</v>
      </c>
      <c r="GE1596" s="1">
        <f t="shared" si="1999"/>
        <v>0.982020855807264</v>
      </c>
      <c r="GH1596" s="1">
        <f t="shared" si="2000"/>
        <v>0.941256830601093</v>
      </c>
      <c r="GK1596" s="1">
        <f t="shared" si="2001"/>
        <v>0.832324978392394</v>
      </c>
      <c r="GN1596" s="1">
        <f t="shared" si="2002"/>
        <v>0.770114942528736</v>
      </c>
      <c r="MR1596" s="1">
        <f t="shared" ref="MR1596:ND1596" si="2051">MR624</f>
        <v>0.983753888696855</v>
      </c>
      <c r="MS1596" s="1">
        <f t="shared" si="2051"/>
        <v>0</v>
      </c>
      <c r="MT1596" s="1">
        <f t="shared" si="2051"/>
        <v>0</v>
      </c>
      <c r="MU1596" s="1">
        <f t="shared" si="2051"/>
        <v>0.983541803818301</v>
      </c>
      <c r="MV1596" s="1">
        <f t="shared" si="2051"/>
        <v>0</v>
      </c>
      <c r="MW1596" s="1">
        <f t="shared" si="2051"/>
        <v>0</v>
      </c>
      <c r="MX1596" s="1">
        <f t="shared" si="2051"/>
        <v>0.951592356687898</v>
      </c>
      <c r="MY1596" s="1">
        <f t="shared" si="2051"/>
        <v>0</v>
      </c>
      <c r="MZ1596" s="1">
        <f t="shared" si="2051"/>
        <v>0</v>
      </c>
      <c r="NA1596" s="1">
        <f t="shared" si="2051"/>
        <v>0.836656441717792</v>
      </c>
      <c r="NB1596" s="1">
        <f t="shared" si="2051"/>
        <v>0</v>
      </c>
      <c r="NC1596" s="1">
        <f t="shared" si="2051"/>
        <v>0</v>
      </c>
      <c r="ND1596" s="1">
        <f t="shared" si="2051"/>
        <v>0.793991416309013</v>
      </c>
      <c r="TH1596" s="1">
        <f t="shared" ref="TH1596:TT1596" si="2052">TH624</f>
        <v>0.983462350457424</v>
      </c>
      <c r="TI1596" s="1">
        <f t="shared" si="2052"/>
        <v>0</v>
      </c>
      <c r="TJ1596" s="1">
        <f t="shared" si="2052"/>
        <v>0</v>
      </c>
      <c r="TK1596" s="1">
        <f t="shared" si="2052"/>
        <v>0.98259385665529</v>
      </c>
      <c r="TL1596" s="1">
        <f t="shared" si="2052"/>
        <v>0</v>
      </c>
      <c r="TM1596" s="1">
        <f t="shared" si="2052"/>
        <v>0</v>
      </c>
      <c r="TN1596" s="1">
        <f t="shared" si="2052"/>
        <v>0.952380952380952</v>
      </c>
      <c r="TO1596" s="1">
        <f t="shared" si="2052"/>
        <v>0</v>
      </c>
      <c r="TP1596" s="1">
        <f t="shared" si="2052"/>
        <v>0</v>
      </c>
      <c r="TQ1596" s="1">
        <f t="shared" si="2052"/>
        <v>0.841149773071104</v>
      </c>
      <c r="TR1596" s="1">
        <f t="shared" si="2052"/>
        <v>0</v>
      </c>
      <c r="TS1596" s="1">
        <f t="shared" si="2052"/>
        <v>0</v>
      </c>
      <c r="TT1596" s="1">
        <f t="shared" si="2052"/>
        <v>0.788</v>
      </c>
    </row>
    <row r="1597" spans="12:540">
      <c r="L1597" s="1">
        <f t="shared" si="1993"/>
        <v>0.973966309341501</v>
      </c>
      <c r="O1597" s="1">
        <f t="shared" si="1994"/>
        <v>0.974050394885295</v>
      </c>
      <c r="R1597" s="1">
        <f t="shared" si="1995"/>
        <v>0.935332708528585</v>
      </c>
      <c r="U1597" s="1">
        <f t="shared" si="1996"/>
        <v>0.860687022900763</v>
      </c>
      <c r="X1597" s="1">
        <f t="shared" si="1997"/>
        <v>0.815331010452962</v>
      </c>
      <c r="GB1597" s="1">
        <f t="shared" si="1998"/>
        <v>0.973391580619539</v>
      </c>
      <c r="GE1597" s="1">
        <f t="shared" si="1999"/>
        <v>0.973238882329791</v>
      </c>
      <c r="GH1597" s="1">
        <f t="shared" si="2000"/>
        <v>0.935328185328185</v>
      </c>
      <c r="GK1597" s="1">
        <f t="shared" si="2001"/>
        <v>0.855799373040752</v>
      </c>
      <c r="GN1597" s="1">
        <f t="shared" si="2002"/>
        <v>0.813186813186813</v>
      </c>
      <c r="MR1597" s="1">
        <f t="shared" ref="MR1597:ND1597" si="2053">MR625</f>
        <v>0.975131348511383</v>
      </c>
      <c r="MS1597" s="1">
        <f t="shared" si="2053"/>
        <v>0</v>
      </c>
      <c r="MT1597" s="1">
        <f t="shared" si="2053"/>
        <v>0</v>
      </c>
      <c r="MU1597" s="1">
        <f t="shared" si="2053"/>
        <v>0.97489539748954</v>
      </c>
      <c r="MV1597" s="1">
        <f t="shared" si="2053"/>
        <v>0</v>
      </c>
      <c r="MW1597" s="1">
        <f t="shared" si="2053"/>
        <v>0</v>
      </c>
      <c r="MX1597" s="1">
        <f t="shared" si="2053"/>
        <v>0.942307692307692</v>
      </c>
      <c r="MY1597" s="1">
        <f t="shared" si="2053"/>
        <v>0</v>
      </c>
      <c r="MZ1597" s="1">
        <f t="shared" si="2053"/>
        <v>0</v>
      </c>
      <c r="NA1597" s="1">
        <f t="shared" si="2053"/>
        <v>0.88030888030888</v>
      </c>
      <c r="NB1597" s="1">
        <f t="shared" si="2053"/>
        <v>0</v>
      </c>
      <c r="NC1597" s="1">
        <f t="shared" si="2053"/>
        <v>0</v>
      </c>
      <c r="ND1597" s="1">
        <f t="shared" si="2053"/>
        <v>0.837837837837838</v>
      </c>
      <c r="TH1597" s="1">
        <f t="shared" ref="TH1597:TT1597" si="2054">TH625</f>
        <v>0.974911660777385</v>
      </c>
      <c r="TI1597" s="1">
        <f t="shared" si="2054"/>
        <v>0</v>
      </c>
      <c r="TJ1597" s="1">
        <f t="shared" si="2054"/>
        <v>0</v>
      </c>
      <c r="TK1597" s="1">
        <f t="shared" si="2054"/>
        <v>0.974683544303797</v>
      </c>
      <c r="TL1597" s="1">
        <f t="shared" si="2054"/>
        <v>0</v>
      </c>
      <c r="TM1597" s="1">
        <f t="shared" si="2054"/>
        <v>0</v>
      </c>
      <c r="TN1597" s="1">
        <f t="shared" si="2054"/>
        <v>0.942365591397849</v>
      </c>
      <c r="TO1597" s="1">
        <f t="shared" si="2054"/>
        <v>0</v>
      </c>
      <c r="TP1597" s="1">
        <f t="shared" si="2054"/>
        <v>0</v>
      </c>
      <c r="TQ1597" s="1">
        <f t="shared" si="2054"/>
        <v>0.88013468013468</v>
      </c>
      <c r="TR1597" s="1">
        <f t="shared" si="2054"/>
        <v>0</v>
      </c>
      <c r="TS1597" s="1">
        <f t="shared" si="2054"/>
        <v>0</v>
      </c>
      <c r="TT1597" s="1">
        <f t="shared" si="2054"/>
        <v>0.836144578313253</v>
      </c>
    </row>
    <row r="1598" spans="12:540">
      <c r="L1598" s="1">
        <f t="shared" si="1993"/>
        <v>0.974378296910324</v>
      </c>
      <c r="O1598" s="1">
        <f t="shared" si="1994"/>
        <v>0.973903177004539</v>
      </c>
      <c r="R1598" s="1">
        <f t="shared" si="1995"/>
        <v>0.935407826496935</v>
      </c>
      <c r="U1598" s="1">
        <f t="shared" si="1996"/>
        <v>0.85595390524968</v>
      </c>
      <c r="X1598" s="1">
        <f t="shared" si="1997"/>
        <v>0.813432835820896</v>
      </c>
      <c r="GB1598" s="1">
        <f t="shared" si="1998"/>
        <v>0.974449685534591</v>
      </c>
      <c r="GE1598" s="1">
        <f t="shared" si="1999"/>
        <v>0.973235065942591</v>
      </c>
      <c r="GH1598" s="1">
        <f t="shared" si="2000"/>
        <v>0.934355534259703</v>
      </c>
      <c r="GK1598" s="1">
        <f t="shared" si="2001"/>
        <v>0.856677524429967</v>
      </c>
      <c r="GN1598" s="1">
        <f t="shared" si="2002"/>
        <v>0.816091954022989</v>
      </c>
      <c r="MR1598" s="1">
        <f t="shared" ref="MR1598:ND1598" si="2055">MR626</f>
        <v>0.975678533662319</v>
      </c>
      <c r="MS1598" s="1">
        <f t="shared" si="2055"/>
        <v>0</v>
      </c>
      <c r="MT1598" s="1">
        <f t="shared" si="2055"/>
        <v>0</v>
      </c>
      <c r="MU1598" s="1">
        <f t="shared" si="2055"/>
        <v>0.974781085814361</v>
      </c>
      <c r="MV1598" s="1">
        <f t="shared" si="2055"/>
        <v>0</v>
      </c>
      <c r="MW1598" s="1">
        <f t="shared" si="2055"/>
        <v>0</v>
      </c>
      <c r="MX1598" s="1">
        <f t="shared" si="2055"/>
        <v>0.941935483870968</v>
      </c>
      <c r="MY1598" s="1">
        <f t="shared" si="2055"/>
        <v>0</v>
      </c>
      <c r="MZ1598" s="1">
        <f t="shared" si="2055"/>
        <v>0</v>
      </c>
      <c r="NA1598" s="1">
        <f t="shared" si="2055"/>
        <v>0.882390745501285</v>
      </c>
      <c r="NB1598" s="1">
        <f t="shared" si="2055"/>
        <v>0</v>
      </c>
      <c r="NC1598" s="1">
        <f t="shared" si="2055"/>
        <v>0</v>
      </c>
      <c r="ND1598" s="1">
        <f t="shared" si="2055"/>
        <v>0.840095465393795</v>
      </c>
      <c r="TH1598" s="1">
        <f t="shared" ref="TH1598:TT1598" si="2056">TH626</f>
        <v>0.975774848592804</v>
      </c>
      <c r="TI1598" s="1">
        <f t="shared" si="2056"/>
        <v>0</v>
      </c>
      <c r="TJ1598" s="1">
        <f t="shared" si="2056"/>
        <v>0</v>
      </c>
      <c r="TK1598" s="1">
        <f t="shared" si="2056"/>
        <v>0.974679153659383</v>
      </c>
      <c r="TL1598" s="1">
        <f t="shared" si="2056"/>
        <v>0</v>
      </c>
      <c r="TM1598" s="1">
        <f t="shared" si="2056"/>
        <v>0</v>
      </c>
      <c r="TN1598" s="1">
        <f t="shared" si="2056"/>
        <v>0.942686056458511</v>
      </c>
      <c r="TO1598" s="1">
        <f t="shared" si="2056"/>
        <v>0</v>
      </c>
      <c r="TP1598" s="1">
        <f t="shared" si="2056"/>
        <v>0</v>
      </c>
      <c r="TQ1598" s="1">
        <f t="shared" si="2056"/>
        <v>0.87913571910871</v>
      </c>
      <c r="TR1598" s="1">
        <f t="shared" si="2056"/>
        <v>0</v>
      </c>
      <c r="TS1598" s="1">
        <f t="shared" si="2056"/>
        <v>0</v>
      </c>
      <c r="TT1598" s="1">
        <f t="shared" si="2056"/>
        <v>0.833729216152019</v>
      </c>
    </row>
    <row r="1599" spans="12:540">
      <c r="L1599" s="1">
        <f t="shared" si="1993"/>
        <v>0.974485910129475</v>
      </c>
      <c r="O1599" s="1">
        <f t="shared" si="1994"/>
        <v>0.974582701062215</v>
      </c>
      <c r="R1599" s="1">
        <f t="shared" si="1995"/>
        <v>0.934310257705912</v>
      </c>
      <c r="U1599" s="1">
        <f t="shared" si="1996"/>
        <v>0.85945945945946</v>
      </c>
      <c r="X1599" s="1">
        <f t="shared" si="1997"/>
        <v>0.809885931558935</v>
      </c>
      <c r="GB1599" s="1">
        <f t="shared" si="1998"/>
        <v>0.974097331240188</v>
      </c>
      <c r="GE1599" s="1">
        <f t="shared" si="1999"/>
        <v>0.974168297455969</v>
      </c>
      <c r="GH1599" s="1">
        <f t="shared" si="2000"/>
        <v>0.935653002859867</v>
      </c>
      <c r="GK1599" s="1">
        <f t="shared" si="2001"/>
        <v>0.858625162127108</v>
      </c>
      <c r="GN1599" s="1">
        <f t="shared" si="2002"/>
        <v>0.816793893129771</v>
      </c>
      <c r="MR1599" s="1">
        <f t="shared" ref="MR1599:ND1599" si="2057">MR627</f>
        <v>0.974522292993631</v>
      </c>
      <c r="MS1599" s="1">
        <f t="shared" si="2057"/>
        <v>0</v>
      </c>
      <c r="MT1599" s="1">
        <f t="shared" si="2057"/>
        <v>0</v>
      </c>
      <c r="MU1599" s="1">
        <f t="shared" si="2057"/>
        <v>0.974466596712137</v>
      </c>
      <c r="MV1599" s="1">
        <f t="shared" si="2057"/>
        <v>0</v>
      </c>
      <c r="MW1599" s="1">
        <f t="shared" si="2057"/>
        <v>0</v>
      </c>
      <c r="MX1599" s="1">
        <f t="shared" si="2057"/>
        <v>0.943452380952381</v>
      </c>
      <c r="MY1599" s="1">
        <f t="shared" si="2057"/>
        <v>0</v>
      </c>
      <c r="MZ1599" s="1">
        <f t="shared" si="2057"/>
        <v>0</v>
      </c>
      <c r="NA1599" s="1">
        <f t="shared" si="2057"/>
        <v>0.880655737704918</v>
      </c>
      <c r="NB1599" s="1">
        <f t="shared" si="2057"/>
        <v>0</v>
      </c>
      <c r="NC1599" s="1">
        <f t="shared" si="2057"/>
        <v>0</v>
      </c>
      <c r="ND1599" s="1">
        <f t="shared" si="2057"/>
        <v>0.832941176470588</v>
      </c>
      <c r="TH1599" s="1">
        <f t="shared" ref="TH1599:TT1599" si="2058">TH627</f>
        <v>0.975531914893617</v>
      </c>
      <c r="TI1599" s="1">
        <f t="shared" si="2058"/>
        <v>0</v>
      </c>
      <c r="TJ1599" s="1">
        <f t="shared" si="2058"/>
        <v>0</v>
      </c>
      <c r="TK1599" s="1">
        <f t="shared" si="2058"/>
        <v>0.974964234620887</v>
      </c>
      <c r="TL1599" s="1">
        <f t="shared" si="2058"/>
        <v>0</v>
      </c>
      <c r="TM1599" s="1">
        <f t="shared" si="2058"/>
        <v>0</v>
      </c>
      <c r="TN1599" s="1">
        <f t="shared" si="2058"/>
        <v>0.943027210884354</v>
      </c>
      <c r="TO1599" s="1">
        <f t="shared" si="2058"/>
        <v>0</v>
      </c>
      <c r="TP1599" s="1">
        <f t="shared" si="2058"/>
        <v>0</v>
      </c>
      <c r="TQ1599" s="1">
        <f t="shared" si="2058"/>
        <v>0.883802816901409</v>
      </c>
      <c r="TR1599" s="1">
        <f t="shared" si="2058"/>
        <v>0</v>
      </c>
      <c r="TS1599" s="1">
        <f t="shared" si="2058"/>
        <v>0</v>
      </c>
      <c r="TT1599" s="1">
        <f t="shared" si="2058"/>
        <v>0.837708830548926</v>
      </c>
    </row>
    <row r="1600" spans="12:540">
      <c r="L1600" s="1">
        <f t="shared" si="1993"/>
        <v>0.973014063093881</v>
      </c>
      <c r="O1600" s="1">
        <f t="shared" si="1994"/>
        <v>0.9733739064283</v>
      </c>
      <c r="R1600" s="1">
        <f t="shared" si="1995"/>
        <v>0.935965334617237</v>
      </c>
      <c r="U1600" s="1">
        <f t="shared" si="1996"/>
        <v>0.838416612589228</v>
      </c>
      <c r="X1600" s="1">
        <f t="shared" si="1997"/>
        <v>0.808695652173913</v>
      </c>
      <c r="GB1600" s="1">
        <f t="shared" si="1998"/>
        <v>0.973288186606471</v>
      </c>
      <c r="GE1600" s="1">
        <f t="shared" si="1999"/>
        <v>0.972338006820766</v>
      </c>
      <c r="GH1600" s="1">
        <f t="shared" si="2000"/>
        <v>0.935332708528585</v>
      </c>
      <c r="GK1600" s="1">
        <f t="shared" si="2001"/>
        <v>0.832679738562092</v>
      </c>
      <c r="GN1600" s="1">
        <f t="shared" si="2002"/>
        <v>0.791666666666667</v>
      </c>
      <c r="MR1600" s="1">
        <f t="shared" ref="MR1600:ND1600" si="2059">MR628</f>
        <v>0.973794549266247</v>
      </c>
      <c r="MS1600" s="1">
        <f t="shared" si="2059"/>
        <v>0</v>
      </c>
      <c r="MT1600" s="1">
        <f t="shared" si="2059"/>
        <v>0</v>
      </c>
      <c r="MU1600" s="1">
        <f t="shared" si="2059"/>
        <v>0.974286720676295</v>
      </c>
      <c r="MV1600" s="1">
        <f t="shared" si="2059"/>
        <v>0</v>
      </c>
      <c r="MW1600" s="1">
        <f t="shared" si="2059"/>
        <v>0</v>
      </c>
      <c r="MX1600" s="1">
        <f t="shared" si="2059"/>
        <v>0.940864960282436</v>
      </c>
      <c r="MY1600" s="1">
        <f t="shared" si="2059"/>
        <v>0</v>
      </c>
      <c r="MZ1600" s="1">
        <f t="shared" si="2059"/>
        <v>0</v>
      </c>
      <c r="NA1600" s="1">
        <f t="shared" si="2059"/>
        <v>0.857363145720894</v>
      </c>
      <c r="NB1600" s="1">
        <f t="shared" si="2059"/>
        <v>0</v>
      </c>
      <c r="NC1600" s="1">
        <f t="shared" si="2059"/>
        <v>0</v>
      </c>
      <c r="ND1600" s="1">
        <f t="shared" si="2059"/>
        <v>0.819843342036554</v>
      </c>
      <c r="TH1600" s="1">
        <f t="shared" ref="TH1600:TT1600" si="2060">TH628</f>
        <v>0.973840251133589</v>
      </c>
      <c r="TI1600" s="1">
        <f t="shared" si="2060"/>
        <v>0</v>
      </c>
      <c r="TJ1600" s="1">
        <f t="shared" si="2060"/>
        <v>0</v>
      </c>
      <c r="TK1600" s="1">
        <f t="shared" si="2060"/>
        <v>0.973645680819912</v>
      </c>
      <c r="TL1600" s="1">
        <f t="shared" si="2060"/>
        <v>0</v>
      </c>
      <c r="TM1600" s="1">
        <f t="shared" si="2060"/>
        <v>0</v>
      </c>
      <c r="TN1600" s="1">
        <f t="shared" si="2060"/>
        <v>0.940734188412207</v>
      </c>
      <c r="TO1600" s="1">
        <f t="shared" si="2060"/>
        <v>0</v>
      </c>
      <c r="TP1600" s="1">
        <f t="shared" si="2060"/>
        <v>0</v>
      </c>
      <c r="TQ1600" s="1">
        <f t="shared" si="2060"/>
        <v>0.857258718572587</v>
      </c>
      <c r="TR1600" s="1">
        <f t="shared" si="2060"/>
        <v>0</v>
      </c>
      <c r="TS1600" s="1">
        <f t="shared" si="2060"/>
        <v>0</v>
      </c>
      <c r="TT1600" s="1">
        <f t="shared" si="2060"/>
        <v>0.922360248447205</v>
      </c>
    </row>
    <row r="1601" spans="12:540">
      <c r="L1601" s="1">
        <f t="shared" si="1993"/>
        <v>0.973664409330324</v>
      </c>
      <c r="O1601" s="1">
        <f t="shared" si="1994"/>
        <v>0.973328324567994</v>
      </c>
      <c r="R1601" s="1">
        <f t="shared" si="1995"/>
        <v>0.935377358490566</v>
      </c>
      <c r="U1601" s="1">
        <f t="shared" si="1996"/>
        <v>0.830739299610895</v>
      </c>
      <c r="X1601" s="1">
        <f t="shared" si="1997"/>
        <v>0.802816901408451</v>
      </c>
      <c r="GB1601" s="1">
        <f t="shared" si="1998"/>
        <v>0.97263868065967</v>
      </c>
      <c r="GE1601" s="1">
        <f t="shared" si="1999"/>
        <v>0.971286370597243</v>
      </c>
      <c r="GH1601" s="1">
        <f t="shared" si="2000"/>
        <v>0.934844192634561</v>
      </c>
      <c r="GK1601" s="1">
        <f t="shared" si="2001"/>
        <v>0.831788079470199</v>
      </c>
      <c r="GN1601" s="1">
        <f t="shared" si="2002"/>
        <v>0.79646017699115</v>
      </c>
      <c r="MR1601" s="1">
        <f t="shared" ref="MR1601:ND1601" si="2061">MR629</f>
        <v>0.974025974025974</v>
      </c>
      <c r="MS1601" s="1">
        <f t="shared" si="2061"/>
        <v>0</v>
      </c>
      <c r="MT1601" s="1">
        <f t="shared" si="2061"/>
        <v>0</v>
      </c>
      <c r="MU1601" s="1">
        <f t="shared" si="2061"/>
        <v>0.973881932021467</v>
      </c>
      <c r="MV1601" s="1">
        <f t="shared" si="2061"/>
        <v>0</v>
      </c>
      <c r="MW1601" s="1">
        <f t="shared" si="2061"/>
        <v>0</v>
      </c>
      <c r="MX1601" s="1">
        <f t="shared" si="2061"/>
        <v>0.941097724230254</v>
      </c>
      <c r="MY1601" s="1">
        <f t="shared" si="2061"/>
        <v>0</v>
      </c>
      <c r="MZ1601" s="1">
        <f t="shared" si="2061"/>
        <v>0</v>
      </c>
      <c r="NA1601" s="1">
        <f t="shared" si="2061"/>
        <v>0.855925639039504</v>
      </c>
      <c r="NB1601" s="1">
        <f t="shared" si="2061"/>
        <v>0</v>
      </c>
      <c r="NC1601" s="1">
        <f t="shared" si="2061"/>
        <v>0</v>
      </c>
      <c r="ND1601" s="1">
        <f t="shared" si="2061"/>
        <v>0.821727019498607</v>
      </c>
      <c r="TH1601" s="1">
        <f t="shared" ref="TH1601:TT1601" si="2062">TH629</f>
        <v>0.974080560420315</v>
      </c>
      <c r="TI1601" s="1">
        <f t="shared" si="2062"/>
        <v>0</v>
      </c>
      <c r="TJ1601" s="1">
        <f t="shared" si="2062"/>
        <v>0</v>
      </c>
      <c r="TK1601" s="1">
        <f t="shared" si="2062"/>
        <v>0.974292101341282</v>
      </c>
      <c r="TL1601" s="1">
        <f t="shared" si="2062"/>
        <v>0</v>
      </c>
      <c r="TM1601" s="1">
        <f t="shared" si="2062"/>
        <v>0</v>
      </c>
      <c r="TN1601" s="1">
        <f t="shared" si="2062"/>
        <v>0.941228070175439</v>
      </c>
      <c r="TO1601" s="1">
        <f t="shared" si="2062"/>
        <v>0</v>
      </c>
      <c r="TP1601" s="1">
        <f t="shared" si="2062"/>
        <v>0</v>
      </c>
      <c r="TQ1601" s="1">
        <f t="shared" si="2062"/>
        <v>0.857823669579031</v>
      </c>
      <c r="TR1601" s="1">
        <f t="shared" si="2062"/>
        <v>0</v>
      </c>
      <c r="TS1601" s="1">
        <f t="shared" si="2062"/>
        <v>0</v>
      </c>
      <c r="TT1601" s="1">
        <f t="shared" si="2062"/>
        <v>0.834285714285714</v>
      </c>
    </row>
    <row r="1602" spans="12:540">
      <c r="L1602" s="1">
        <f t="shared" si="1993"/>
        <v>0.973033707865169</v>
      </c>
      <c r="O1602" s="1">
        <f t="shared" si="1994"/>
        <v>0.973833902161547</v>
      </c>
      <c r="R1602" s="1">
        <f t="shared" si="1995"/>
        <v>0.934535104364326</v>
      </c>
      <c r="U1602" s="1">
        <f t="shared" si="1996"/>
        <v>0.836076366030283</v>
      </c>
      <c r="X1602" s="1">
        <f t="shared" si="1997"/>
        <v>0.801762114537445</v>
      </c>
      <c r="GB1602" s="1">
        <f t="shared" si="1998"/>
        <v>0.972587307547878</v>
      </c>
      <c r="GE1602" s="1">
        <f t="shared" si="1999"/>
        <v>0.971792890262751</v>
      </c>
      <c r="GH1602" s="1">
        <f t="shared" si="2000"/>
        <v>0.934990439770554</v>
      </c>
      <c r="GK1602" s="1">
        <f t="shared" si="2001"/>
        <v>0.830930537352556</v>
      </c>
      <c r="GN1602" s="1">
        <f t="shared" si="2002"/>
        <v>0.8</v>
      </c>
      <c r="MR1602" s="1">
        <f t="shared" ref="MR1602:ND1602" si="2063">MR630</f>
        <v>0.973454418442194</v>
      </c>
      <c r="MS1602" s="1">
        <f t="shared" si="2063"/>
        <v>0</v>
      </c>
      <c r="MT1602" s="1">
        <f t="shared" si="2063"/>
        <v>0</v>
      </c>
      <c r="MU1602" s="1">
        <f t="shared" si="2063"/>
        <v>0.974386339381003</v>
      </c>
      <c r="MV1602" s="1">
        <f t="shared" si="2063"/>
        <v>0</v>
      </c>
      <c r="MW1602" s="1">
        <f t="shared" si="2063"/>
        <v>0</v>
      </c>
      <c r="MX1602" s="1">
        <f t="shared" si="2063"/>
        <v>0.941803642825411</v>
      </c>
      <c r="MY1602" s="1">
        <f t="shared" si="2063"/>
        <v>0</v>
      </c>
      <c r="MZ1602" s="1">
        <f t="shared" si="2063"/>
        <v>0</v>
      </c>
      <c r="NA1602" s="1">
        <f t="shared" si="2063"/>
        <v>0.859497645211931</v>
      </c>
      <c r="NB1602" s="1">
        <f t="shared" si="2063"/>
        <v>0</v>
      </c>
      <c r="NC1602" s="1">
        <f t="shared" si="2063"/>
        <v>0</v>
      </c>
      <c r="ND1602" s="1">
        <f t="shared" si="2063"/>
        <v>0.818681318681319</v>
      </c>
      <c r="TH1602" s="1">
        <f t="shared" ref="TH1602:TT1602" si="2064">TH630</f>
        <v>0.974421864050456</v>
      </c>
      <c r="TI1602" s="1">
        <f t="shared" si="2064"/>
        <v>0</v>
      </c>
      <c r="TJ1602" s="1">
        <f t="shared" si="2064"/>
        <v>0</v>
      </c>
      <c r="TK1602" s="1">
        <f t="shared" si="2064"/>
        <v>0.973868237026132</v>
      </c>
      <c r="TL1602" s="1">
        <f t="shared" si="2064"/>
        <v>0</v>
      </c>
      <c r="TM1602" s="1">
        <f t="shared" si="2064"/>
        <v>0</v>
      </c>
      <c r="TN1602" s="1">
        <f t="shared" si="2064"/>
        <v>0.940943146760687</v>
      </c>
      <c r="TO1602" s="1">
        <f t="shared" si="2064"/>
        <v>0</v>
      </c>
      <c r="TP1602" s="1">
        <f t="shared" si="2064"/>
        <v>0</v>
      </c>
      <c r="TQ1602" s="1">
        <f t="shared" si="2064"/>
        <v>0.857375713121435</v>
      </c>
      <c r="TR1602" s="1">
        <f t="shared" si="2064"/>
        <v>0</v>
      </c>
      <c r="TS1602" s="1">
        <f t="shared" si="2064"/>
        <v>0</v>
      </c>
      <c r="TT1602" s="1">
        <f t="shared" si="2064"/>
        <v>0.916398713826367</v>
      </c>
    </row>
    <row r="1603" spans="12:540">
      <c r="L1603" s="1">
        <f t="shared" si="1993"/>
        <v>0.98292771521976</v>
      </c>
      <c r="O1603" s="1">
        <f t="shared" si="1994"/>
        <v>0.981514397440455</v>
      </c>
      <c r="R1603" s="1">
        <f t="shared" si="1995"/>
        <v>0.942003514938489</v>
      </c>
      <c r="U1603" s="1">
        <f t="shared" si="1996"/>
        <v>0.817955112219451</v>
      </c>
      <c r="X1603" s="1">
        <f t="shared" si="1997"/>
        <v>0.758823529411765</v>
      </c>
      <c r="GB1603" s="1">
        <f t="shared" si="1998"/>
        <v>0.981658107116655</v>
      </c>
      <c r="GE1603" s="1">
        <f t="shared" si="1999"/>
        <v>0.981390449438202</v>
      </c>
      <c r="GH1603" s="1">
        <f t="shared" si="2000"/>
        <v>0.941505376344086</v>
      </c>
      <c r="GK1603" s="1">
        <f t="shared" si="2001"/>
        <v>0.817721518987342</v>
      </c>
      <c r="GN1603" s="1">
        <f t="shared" si="2002"/>
        <v>0.761627906976744</v>
      </c>
      <c r="MR1603" s="1">
        <f t="shared" ref="MR1603:ND1603" si="2065">MR631</f>
        <v>0.983662355343771</v>
      </c>
      <c r="MS1603" s="1">
        <f t="shared" si="2065"/>
        <v>0</v>
      </c>
      <c r="MT1603" s="1">
        <f t="shared" si="2065"/>
        <v>0</v>
      </c>
      <c r="MU1603" s="1">
        <f t="shared" si="2065"/>
        <v>0.982943143812709</v>
      </c>
      <c r="MV1603" s="1">
        <f t="shared" si="2065"/>
        <v>0</v>
      </c>
      <c r="MW1603" s="1">
        <f t="shared" si="2065"/>
        <v>0</v>
      </c>
      <c r="MX1603" s="1">
        <f t="shared" si="2065"/>
        <v>0.950736842105263</v>
      </c>
      <c r="MY1603" s="1">
        <f t="shared" si="2065"/>
        <v>0</v>
      </c>
      <c r="MZ1603" s="1">
        <f t="shared" si="2065"/>
        <v>0</v>
      </c>
      <c r="NA1603" s="1">
        <f t="shared" si="2065"/>
        <v>0.830696202531645</v>
      </c>
      <c r="NB1603" s="1">
        <f t="shared" si="2065"/>
        <v>0</v>
      </c>
      <c r="NC1603" s="1">
        <f t="shared" si="2065"/>
        <v>0</v>
      </c>
      <c r="ND1603" s="1">
        <f t="shared" si="2065"/>
        <v>0.787755102040816</v>
      </c>
      <c r="TH1603" s="1">
        <f t="shared" ref="TH1603:TT1603" si="2066">TH631</f>
        <v>0.982914923291492</v>
      </c>
      <c r="TI1603" s="1">
        <f t="shared" si="2066"/>
        <v>0</v>
      </c>
      <c r="TJ1603" s="1">
        <f t="shared" si="2066"/>
        <v>0</v>
      </c>
      <c r="TK1603" s="1">
        <f t="shared" si="2066"/>
        <v>0.982614742698192</v>
      </c>
      <c r="TL1603" s="1">
        <f t="shared" si="2066"/>
        <v>0</v>
      </c>
      <c r="TM1603" s="1">
        <f t="shared" si="2066"/>
        <v>0</v>
      </c>
      <c r="TN1603" s="1">
        <f t="shared" si="2066"/>
        <v>0.950955943474647</v>
      </c>
      <c r="TO1603" s="1">
        <f t="shared" si="2066"/>
        <v>0</v>
      </c>
      <c r="TP1603" s="1">
        <f t="shared" si="2066"/>
        <v>0</v>
      </c>
      <c r="TQ1603" s="1">
        <f t="shared" si="2066"/>
        <v>0.830651340996169</v>
      </c>
      <c r="TR1603" s="1">
        <f t="shared" si="2066"/>
        <v>0</v>
      </c>
      <c r="TS1603" s="1">
        <f t="shared" si="2066"/>
        <v>0</v>
      </c>
      <c r="TT1603" s="1">
        <f t="shared" si="2066"/>
        <v>0.784232365145228</v>
      </c>
    </row>
    <row r="1604" spans="12:540">
      <c r="L1604" s="1">
        <f t="shared" si="1993"/>
        <v>0.982122905027933</v>
      </c>
      <c r="O1604" s="1">
        <f t="shared" si="1994"/>
        <v>0.981638418079096</v>
      </c>
      <c r="R1604" s="1">
        <f t="shared" si="1995"/>
        <v>0.943138093202223</v>
      </c>
      <c r="U1604" s="1">
        <f t="shared" si="1996"/>
        <v>0.818565400843882</v>
      </c>
      <c r="X1604" s="1">
        <f t="shared" si="1997"/>
        <v>0.766467065868264</v>
      </c>
      <c r="GB1604" s="1">
        <f t="shared" si="1998"/>
        <v>0.980811808118081</v>
      </c>
      <c r="GE1604" s="1">
        <f t="shared" si="1999"/>
        <v>0.981618946624249</v>
      </c>
      <c r="GH1604" s="1">
        <f t="shared" si="2000"/>
        <v>0.941577825159915</v>
      </c>
      <c r="GK1604" s="1">
        <f t="shared" si="2001"/>
        <v>0.81592039800995</v>
      </c>
      <c r="GN1604" s="1">
        <f t="shared" si="2002"/>
        <v>0.763636363636364</v>
      </c>
      <c r="MR1604" s="1">
        <f t="shared" ref="MR1604:ND1604" si="2067">MR632</f>
        <v>0.983499484358886</v>
      </c>
      <c r="MS1604" s="1">
        <f t="shared" si="2067"/>
        <v>0</v>
      </c>
      <c r="MT1604" s="1">
        <f t="shared" si="2067"/>
        <v>0</v>
      </c>
      <c r="MU1604" s="1">
        <f t="shared" si="2067"/>
        <v>0.983</v>
      </c>
      <c r="MV1604" s="1">
        <f t="shared" si="2067"/>
        <v>0</v>
      </c>
      <c r="MW1604" s="1">
        <f t="shared" si="2067"/>
        <v>0</v>
      </c>
      <c r="MX1604" s="1">
        <f t="shared" si="2067"/>
        <v>0.950826621449767</v>
      </c>
      <c r="MY1604" s="1">
        <f t="shared" si="2067"/>
        <v>0</v>
      </c>
      <c r="MZ1604" s="1">
        <f t="shared" si="2067"/>
        <v>0</v>
      </c>
      <c r="NA1604" s="1">
        <f t="shared" si="2067"/>
        <v>0.828787878787879</v>
      </c>
      <c r="NB1604" s="1">
        <f t="shared" si="2067"/>
        <v>0</v>
      </c>
      <c r="NC1604" s="1">
        <f t="shared" si="2067"/>
        <v>0</v>
      </c>
      <c r="ND1604" s="1">
        <f t="shared" si="2067"/>
        <v>0.785714285714286</v>
      </c>
      <c r="TH1604" s="1">
        <f t="shared" ref="TH1604:TT1604" si="2068">TH632</f>
        <v>0.983802816901409</v>
      </c>
      <c r="TI1604" s="1">
        <f t="shared" si="2068"/>
        <v>0</v>
      </c>
      <c r="TJ1604" s="1">
        <f t="shared" si="2068"/>
        <v>0</v>
      </c>
      <c r="TK1604" s="1">
        <f t="shared" si="2068"/>
        <v>0.983004758667573</v>
      </c>
      <c r="TL1604" s="1">
        <f t="shared" si="2068"/>
        <v>0</v>
      </c>
      <c r="TM1604" s="1">
        <f t="shared" si="2068"/>
        <v>0</v>
      </c>
      <c r="TN1604" s="1">
        <f t="shared" si="2068"/>
        <v>0.951148225469729</v>
      </c>
      <c r="TO1604" s="1">
        <f t="shared" si="2068"/>
        <v>0</v>
      </c>
      <c r="TP1604" s="1">
        <f t="shared" si="2068"/>
        <v>0</v>
      </c>
      <c r="TQ1604" s="1">
        <f t="shared" si="2068"/>
        <v>0.827694728560189</v>
      </c>
      <c r="TR1604" s="1">
        <f t="shared" si="2068"/>
        <v>0</v>
      </c>
      <c r="TS1604" s="1">
        <f t="shared" si="2068"/>
        <v>0</v>
      </c>
      <c r="TT1604" s="1">
        <f t="shared" si="2068"/>
        <v>0.787878787878788</v>
      </c>
    </row>
    <row r="1605" spans="12:540">
      <c r="L1605" s="1">
        <f t="shared" si="1993"/>
        <v>0.982110259218693</v>
      </c>
      <c r="O1605" s="1">
        <f t="shared" si="1994"/>
        <v>0.982269503546099</v>
      </c>
      <c r="R1605" s="1">
        <f t="shared" si="1995"/>
        <v>0.94243641231593</v>
      </c>
      <c r="U1605" s="1">
        <f t="shared" si="1996"/>
        <v>0.820452771272443</v>
      </c>
      <c r="X1605" s="1">
        <f t="shared" si="1997"/>
        <v>0.768292682926829</v>
      </c>
      <c r="GB1605" s="1">
        <f t="shared" si="1998"/>
        <v>0.982611912689604</v>
      </c>
      <c r="GE1605" s="1">
        <f t="shared" si="1999"/>
        <v>0.981747981747982</v>
      </c>
      <c r="GH1605" s="1">
        <f t="shared" si="2000"/>
        <v>0.941910499139415</v>
      </c>
      <c r="GK1605" s="1">
        <f t="shared" si="2001"/>
        <v>0.819617622610141</v>
      </c>
      <c r="GN1605" s="1">
        <f t="shared" si="2002"/>
        <v>0.760479041916168</v>
      </c>
      <c r="MR1605" s="1">
        <f t="shared" ref="MR1605:ND1605" si="2069">MR633</f>
        <v>0.983149931224209</v>
      </c>
      <c r="MS1605" s="1">
        <f t="shared" si="2069"/>
        <v>0</v>
      </c>
      <c r="MT1605" s="1">
        <f t="shared" si="2069"/>
        <v>0</v>
      </c>
      <c r="MU1605" s="1">
        <f t="shared" si="2069"/>
        <v>0.9839518555667</v>
      </c>
      <c r="MV1605" s="1">
        <f t="shared" si="2069"/>
        <v>0</v>
      </c>
      <c r="MW1605" s="1">
        <f t="shared" si="2069"/>
        <v>0</v>
      </c>
      <c r="MX1605" s="1">
        <f t="shared" si="2069"/>
        <v>0.950440991180176</v>
      </c>
      <c r="MY1605" s="1">
        <f t="shared" si="2069"/>
        <v>0</v>
      </c>
      <c r="MZ1605" s="1">
        <f t="shared" si="2069"/>
        <v>0</v>
      </c>
      <c r="NA1605" s="1">
        <f t="shared" si="2069"/>
        <v>0.828571428571429</v>
      </c>
      <c r="NB1605" s="1">
        <f t="shared" si="2069"/>
        <v>0</v>
      </c>
      <c r="NC1605" s="1">
        <f t="shared" si="2069"/>
        <v>0</v>
      </c>
      <c r="ND1605" s="1">
        <f t="shared" si="2069"/>
        <v>0.783898305084746</v>
      </c>
      <c r="TH1605" s="1">
        <f t="shared" ref="TH1605:TT1605" si="2070">TH633</f>
        <v>0.983814215341309</v>
      </c>
      <c r="TI1605" s="1">
        <f t="shared" si="2070"/>
        <v>0</v>
      </c>
      <c r="TJ1605" s="1">
        <f t="shared" si="2070"/>
        <v>0</v>
      </c>
      <c r="TK1605" s="1">
        <f t="shared" si="2070"/>
        <v>0.982835564709921</v>
      </c>
      <c r="TL1605" s="1">
        <f t="shared" si="2070"/>
        <v>0</v>
      </c>
      <c r="TM1605" s="1">
        <f t="shared" si="2070"/>
        <v>0</v>
      </c>
      <c r="TN1605" s="1">
        <f t="shared" si="2070"/>
        <v>0.951415293620617</v>
      </c>
      <c r="TO1605" s="1">
        <f t="shared" si="2070"/>
        <v>0</v>
      </c>
      <c r="TP1605" s="1">
        <f t="shared" si="2070"/>
        <v>0</v>
      </c>
      <c r="TQ1605" s="1">
        <f t="shared" si="2070"/>
        <v>0.827640984908658</v>
      </c>
      <c r="TR1605" s="1">
        <f t="shared" si="2070"/>
        <v>0</v>
      </c>
      <c r="TS1605" s="1">
        <f t="shared" si="2070"/>
        <v>0</v>
      </c>
      <c r="TT1605" s="1">
        <f t="shared" si="2070"/>
        <v>0.787234042553192</v>
      </c>
    </row>
    <row r="1606" spans="12:540">
      <c r="L1606" s="1">
        <f t="shared" ref="L1606:L1638" si="2071">MR1573</f>
        <v>0.984089370345294</v>
      </c>
      <c r="O1606" s="1">
        <f t="shared" ref="O1606:O1638" si="2072">MU1573</f>
        <v>0.983349983349983</v>
      </c>
      <c r="R1606" s="1">
        <f t="shared" ref="R1606:R1638" si="2073">MX1573</f>
        <v>0.95138592750533</v>
      </c>
      <c r="U1606" s="1">
        <f t="shared" ref="U1606:U1638" si="2074">NA1573</f>
        <v>0.926328502415459</v>
      </c>
      <c r="X1606" s="1">
        <f t="shared" ref="X1606:X1638" si="2075">ND1573</f>
        <v>0.85531914893617</v>
      </c>
      <c r="GB1606" s="1">
        <f t="shared" ref="GB1606:GB1638" si="2076">TH1573</f>
        <v>0.98304510003391</v>
      </c>
      <c r="GE1606" s="1">
        <f t="shared" ref="GE1606:GE1638" si="2077">TK1573</f>
        <v>0.983434753211629</v>
      </c>
      <c r="GH1606" s="1">
        <f t="shared" ref="GH1606:GH1638" si="2078">TN1573</f>
        <v>0.951572847682119</v>
      </c>
      <c r="GK1606" s="1">
        <f t="shared" ref="GK1606:GK1638" si="2079">TQ1573</f>
        <v>0.925343811394892</v>
      </c>
      <c r="GN1606" s="1">
        <f t="shared" ref="GN1606:GN1638" si="2080">TT1573</f>
        <v>0.857142857142857</v>
      </c>
      <c r="MR1606" s="1">
        <f t="shared" ref="MR1606:ND1606" si="2081">MR634</f>
        <v>0</v>
      </c>
      <c r="MS1606" s="1">
        <f t="shared" si="2081"/>
        <v>0</v>
      </c>
      <c r="MT1606" s="1">
        <f t="shared" si="2081"/>
        <v>0</v>
      </c>
      <c r="MU1606" s="1">
        <f t="shared" si="2081"/>
        <v>0</v>
      </c>
      <c r="MV1606" s="1">
        <f t="shared" si="2081"/>
        <v>0</v>
      </c>
      <c r="MW1606" s="1">
        <f t="shared" si="2081"/>
        <v>0</v>
      </c>
      <c r="MX1606" s="1">
        <f t="shared" si="2081"/>
        <v>0</v>
      </c>
      <c r="MY1606" s="1">
        <f t="shared" si="2081"/>
        <v>0</v>
      </c>
      <c r="MZ1606" s="1">
        <f t="shared" si="2081"/>
        <v>0</v>
      </c>
      <c r="NA1606" s="1">
        <f t="shared" si="2081"/>
        <v>0</v>
      </c>
      <c r="NB1606" s="1">
        <f t="shared" si="2081"/>
        <v>0</v>
      </c>
      <c r="NC1606" s="1">
        <f t="shared" si="2081"/>
        <v>0</v>
      </c>
      <c r="ND1606" s="1">
        <f t="shared" si="2081"/>
        <v>0</v>
      </c>
      <c r="TH1606" s="1">
        <f t="shared" ref="TH1606:TT1606" si="2082">TH634</f>
        <v>0</v>
      </c>
      <c r="TI1606" s="1">
        <f t="shared" si="2082"/>
        <v>0</v>
      </c>
      <c r="TJ1606" s="1">
        <f t="shared" si="2082"/>
        <v>0</v>
      </c>
      <c r="TK1606" s="1">
        <f t="shared" si="2082"/>
        <v>0</v>
      </c>
      <c r="TL1606" s="1">
        <f t="shared" si="2082"/>
        <v>0</v>
      </c>
      <c r="TM1606" s="1">
        <f t="shared" si="2082"/>
        <v>0</v>
      </c>
      <c r="TN1606" s="1">
        <f t="shared" si="2082"/>
        <v>0</v>
      </c>
      <c r="TO1606" s="1">
        <f t="shared" si="2082"/>
        <v>0</v>
      </c>
      <c r="TP1606" s="1">
        <f t="shared" si="2082"/>
        <v>0</v>
      </c>
      <c r="TQ1606" s="1">
        <f t="shared" si="2082"/>
        <v>0</v>
      </c>
      <c r="TR1606" s="1">
        <f t="shared" si="2082"/>
        <v>0</v>
      </c>
      <c r="TS1606" s="1">
        <f t="shared" si="2082"/>
        <v>0</v>
      </c>
      <c r="TT1606" s="1">
        <f t="shared" si="2082"/>
        <v>0</v>
      </c>
    </row>
    <row r="1607" spans="12:540">
      <c r="L1607" s="1">
        <f t="shared" si="2071"/>
        <v>0.983022636484687</v>
      </c>
      <c r="O1607" s="1">
        <f t="shared" si="2072"/>
        <v>0.983395459166384</v>
      </c>
      <c r="R1607" s="1">
        <f t="shared" si="2073"/>
        <v>0.951403435274403</v>
      </c>
      <c r="U1607" s="1">
        <f t="shared" si="2074"/>
        <v>0.924816625916871</v>
      </c>
      <c r="X1607" s="1">
        <f t="shared" si="2075"/>
        <v>0.853556485355649</v>
      </c>
      <c r="GB1607" s="1">
        <f t="shared" si="2076"/>
        <v>0.983994664888296</v>
      </c>
      <c r="GE1607" s="1">
        <f t="shared" si="2077"/>
        <v>0.98330550918197</v>
      </c>
      <c r="GH1607" s="1">
        <f t="shared" si="2078"/>
        <v>0.951552795031056</v>
      </c>
      <c r="GK1607" s="1">
        <f t="shared" si="2079"/>
        <v>0.925948973242066</v>
      </c>
      <c r="GN1607" s="1">
        <f t="shared" si="2080"/>
        <v>0.856512141280353</v>
      </c>
      <c r="MR1607" s="1">
        <f t="shared" ref="MR1607:ND1607" si="2083">MR635</f>
        <v>0</v>
      </c>
      <c r="MS1607" s="1">
        <f t="shared" si="2083"/>
        <v>0</v>
      </c>
      <c r="MT1607" s="1">
        <f t="shared" si="2083"/>
        <v>0</v>
      </c>
      <c r="MU1607" s="1">
        <f t="shared" si="2083"/>
        <v>0</v>
      </c>
      <c r="MV1607" s="1">
        <f t="shared" si="2083"/>
        <v>0</v>
      </c>
      <c r="MW1607" s="1">
        <f t="shared" si="2083"/>
        <v>0</v>
      </c>
      <c r="MX1607" s="1">
        <f t="shared" si="2083"/>
        <v>0</v>
      </c>
      <c r="MY1607" s="1">
        <f t="shared" si="2083"/>
        <v>0</v>
      </c>
      <c r="MZ1607" s="1">
        <f t="shared" si="2083"/>
        <v>0</v>
      </c>
      <c r="NA1607" s="1">
        <f t="shared" si="2083"/>
        <v>0</v>
      </c>
      <c r="NB1607" s="1">
        <f t="shared" si="2083"/>
        <v>0</v>
      </c>
      <c r="NC1607" s="1">
        <f t="shared" si="2083"/>
        <v>0</v>
      </c>
      <c r="ND1607" s="1">
        <f t="shared" si="2083"/>
        <v>0</v>
      </c>
      <c r="TH1607" s="1">
        <f t="shared" ref="TH1607:TT1607" si="2084">TH635</f>
        <v>0</v>
      </c>
      <c r="TI1607" s="1">
        <f t="shared" si="2084"/>
        <v>0</v>
      </c>
      <c r="TJ1607" s="1">
        <f t="shared" si="2084"/>
        <v>0</v>
      </c>
      <c r="TK1607" s="1">
        <f t="shared" si="2084"/>
        <v>0</v>
      </c>
      <c r="TL1607" s="1">
        <f t="shared" si="2084"/>
        <v>0</v>
      </c>
      <c r="TM1607" s="1">
        <f t="shared" si="2084"/>
        <v>0</v>
      </c>
      <c r="TN1607" s="1">
        <f t="shared" si="2084"/>
        <v>0</v>
      </c>
      <c r="TO1607" s="1">
        <f t="shared" si="2084"/>
        <v>0</v>
      </c>
      <c r="TP1607" s="1">
        <f t="shared" si="2084"/>
        <v>0</v>
      </c>
      <c r="TQ1607" s="1">
        <f t="shared" si="2084"/>
        <v>0</v>
      </c>
      <c r="TR1607" s="1">
        <f t="shared" si="2084"/>
        <v>0</v>
      </c>
      <c r="TS1607" s="1">
        <f t="shared" si="2084"/>
        <v>0</v>
      </c>
      <c r="TT1607" s="1">
        <f t="shared" si="2084"/>
        <v>0</v>
      </c>
    </row>
    <row r="1608" spans="12:540">
      <c r="L1608" s="1">
        <f t="shared" si="2071"/>
        <v>0.983249581239531</v>
      </c>
      <c r="O1608" s="1">
        <f t="shared" si="2072"/>
        <v>0.983164983164983</v>
      </c>
      <c r="R1608" s="1">
        <f t="shared" si="2073"/>
        <v>0.952049180327869</v>
      </c>
      <c r="U1608" s="1">
        <f t="shared" si="2074"/>
        <v>0.927672955974843</v>
      </c>
      <c r="X1608" s="1">
        <f t="shared" si="2075"/>
        <v>0.855042016806723</v>
      </c>
      <c r="GB1608" s="1">
        <f t="shared" si="2076"/>
        <v>0.983843823628408</v>
      </c>
      <c r="GE1608" s="1">
        <f t="shared" si="2077"/>
        <v>0.983119513841999</v>
      </c>
      <c r="GH1608" s="1">
        <f t="shared" si="2078"/>
        <v>0.951075495571489</v>
      </c>
      <c r="GK1608" s="1">
        <f t="shared" si="2079"/>
        <v>0.927583936800527</v>
      </c>
      <c r="GN1608" s="1">
        <f t="shared" si="2080"/>
        <v>0.855579868708972</v>
      </c>
      <c r="MR1608" s="1">
        <f t="shared" ref="MR1608:ND1608" si="2085">MR636</f>
        <v>0</v>
      </c>
      <c r="MS1608" s="1">
        <f t="shared" si="2085"/>
        <v>0</v>
      </c>
      <c r="MT1608" s="1">
        <f t="shared" si="2085"/>
        <v>0</v>
      </c>
      <c r="MU1608" s="1">
        <f t="shared" si="2085"/>
        <v>0</v>
      </c>
      <c r="MV1608" s="1">
        <f t="shared" si="2085"/>
        <v>0</v>
      </c>
      <c r="MW1608" s="1">
        <f t="shared" si="2085"/>
        <v>0</v>
      </c>
      <c r="MX1608" s="1">
        <f t="shared" si="2085"/>
        <v>0</v>
      </c>
      <c r="MY1608" s="1">
        <f t="shared" si="2085"/>
        <v>0</v>
      </c>
      <c r="MZ1608" s="1">
        <f t="shared" si="2085"/>
        <v>0</v>
      </c>
      <c r="NA1608" s="1">
        <f t="shared" si="2085"/>
        <v>0</v>
      </c>
      <c r="NB1608" s="1">
        <f t="shared" si="2085"/>
        <v>0</v>
      </c>
      <c r="NC1608" s="1">
        <f t="shared" si="2085"/>
        <v>0</v>
      </c>
      <c r="ND1608" s="1">
        <f t="shared" si="2085"/>
        <v>0</v>
      </c>
      <c r="TH1608" s="1">
        <f t="shared" ref="TH1608:TT1608" si="2086">TH636</f>
        <v>0</v>
      </c>
      <c r="TI1608" s="1">
        <f t="shared" si="2086"/>
        <v>0</v>
      </c>
      <c r="TJ1608" s="1">
        <f t="shared" si="2086"/>
        <v>0</v>
      </c>
      <c r="TK1608" s="1">
        <f t="shared" si="2086"/>
        <v>0</v>
      </c>
      <c r="TL1608" s="1">
        <f t="shared" si="2086"/>
        <v>0</v>
      </c>
      <c r="TM1608" s="1">
        <f t="shared" si="2086"/>
        <v>0</v>
      </c>
      <c r="TN1608" s="1">
        <f t="shared" si="2086"/>
        <v>0</v>
      </c>
      <c r="TO1608" s="1">
        <f t="shared" si="2086"/>
        <v>0</v>
      </c>
      <c r="TP1608" s="1">
        <f t="shared" si="2086"/>
        <v>0</v>
      </c>
      <c r="TQ1608" s="1">
        <f t="shared" si="2086"/>
        <v>0</v>
      </c>
      <c r="TR1608" s="1">
        <f t="shared" si="2086"/>
        <v>0</v>
      </c>
      <c r="TS1608" s="1">
        <f t="shared" si="2086"/>
        <v>0</v>
      </c>
      <c r="TT1608" s="1">
        <f t="shared" si="2086"/>
        <v>0</v>
      </c>
    </row>
    <row r="1609" spans="12:540">
      <c r="L1609" s="1">
        <f t="shared" si="2071"/>
        <v>0.983405243942914</v>
      </c>
      <c r="O1609" s="1">
        <f t="shared" si="2072"/>
        <v>0.982688391038697</v>
      </c>
      <c r="R1609" s="1">
        <f t="shared" si="2073"/>
        <v>0.951146983857264</v>
      </c>
      <c r="U1609" s="1">
        <f t="shared" si="2074"/>
        <v>0.920321185917233</v>
      </c>
      <c r="X1609" s="1">
        <f t="shared" si="2075"/>
        <v>0.851380042462845</v>
      </c>
      <c r="GB1609" s="1">
        <f t="shared" si="2076"/>
        <v>0.983673469387755</v>
      </c>
      <c r="GE1609" s="1">
        <f t="shared" si="2077"/>
        <v>0.983</v>
      </c>
      <c r="GH1609" s="1">
        <f t="shared" si="2078"/>
        <v>0.951320132013201</v>
      </c>
      <c r="GK1609" s="1">
        <f t="shared" si="2079"/>
        <v>0.920759659462999</v>
      </c>
      <c r="GN1609" s="1">
        <f t="shared" si="2080"/>
        <v>0.850111856823266</v>
      </c>
      <c r="MR1609" s="1">
        <f t="shared" ref="MR1609:ND1609" si="2087">MR637</f>
        <v>0.983453862689838</v>
      </c>
      <c r="MS1609" s="1">
        <f t="shared" si="2087"/>
        <v>0.000561941692300955</v>
      </c>
      <c r="MT1609" s="1" t="str">
        <f t="shared" si="2087"/>
        <v>a</v>
      </c>
      <c r="MU1609" s="1">
        <f t="shared" si="2087"/>
        <v>0.983303475227117</v>
      </c>
      <c r="MV1609" s="1">
        <f t="shared" si="2087"/>
        <v>0.000122073956783948</v>
      </c>
      <c r="MW1609" s="1" t="str">
        <f t="shared" si="2087"/>
        <v>a</v>
      </c>
      <c r="MX1609" s="1">
        <f t="shared" si="2087"/>
        <v>0.951612847702534</v>
      </c>
      <c r="MY1609" s="1">
        <f t="shared" si="2087"/>
        <v>0.000377976521020994</v>
      </c>
      <c r="MZ1609" s="1" t="str">
        <f t="shared" si="2087"/>
        <v>a</v>
      </c>
      <c r="NA1609" s="1">
        <f t="shared" si="2087"/>
        <v>0.926272694769057</v>
      </c>
      <c r="NB1609" s="1">
        <f t="shared" si="2087"/>
        <v>0.00142898258214249</v>
      </c>
      <c r="NC1609" s="1" t="str">
        <f t="shared" si="2087"/>
        <v>a</v>
      </c>
      <c r="ND1609" s="1">
        <f t="shared" si="2087"/>
        <v>0.854639217032847</v>
      </c>
      <c r="TH1609" s="1">
        <f t="shared" ref="TH1609:TT1609" si="2088">TH637</f>
        <v>0.983627862850205</v>
      </c>
      <c r="TI1609" s="1">
        <f t="shared" si="2088"/>
        <v>0.000510291726821978</v>
      </c>
      <c r="TJ1609" s="1" t="str">
        <f t="shared" si="2088"/>
        <v>a</v>
      </c>
      <c r="TK1609" s="1">
        <f t="shared" si="2088"/>
        <v>0.983286592078533</v>
      </c>
      <c r="TL1609" s="1">
        <f t="shared" si="2088"/>
        <v>0.000158468790754343</v>
      </c>
      <c r="TM1609" s="1" t="str">
        <f t="shared" si="2088"/>
        <v>a</v>
      </c>
      <c r="TN1609" s="1">
        <f t="shared" si="2088"/>
        <v>0.951400379428221</v>
      </c>
      <c r="TO1609" s="1">
        <f t="shared" si="2088"/>
        <v>0.000281536263166469</v>
      </c>
      <c r="TP1609" s="1" t="str">
        <f t="shared" si="2088"/>
        <v>a</v>
      </c>
      <c r="TQ1609" s="1">
        <f t="shared" si="2088"/>
        <v>0.926292240479161</v>
      </c>
      <c r="TR1609" s="1">
        <f t="shared" si="2088"/>
        <v>0.00115884198892265</v>
      </c>
      <c r="TS1609" s="1" t="str">
        <f t="shared" si="2088"/>
        <v>a</v>
      </c>
      <c r="TT1609" s="1">
        <f t="shared" si="2088"/>
        <v>0.856411622377394</v>
      </c>
    </row>
    <row r="1610" spans="12:540">
      <c r="L1610" s="1">
        <f t="shared" si="2071"/>
        <v>0.983628922237381</v>
      </c>
      <c r="O1610" s="1">
        <f t="shared" si="2072"/>
        <v>0.982462057335582</v>
      </c>
      <c r="R1610" s="1">
        <f t="shared" si="2073"/>
        <v>0.951572847682119</v>
      </c>
      <c r="U1610" s="1">
        <f t="shared" si="2074"/>
        <v>0.923030303030303</v>
      </c>
      <c r="X1610" s="1">
        <f t="shared" si="2075"/>
        <v>0.849673202614379</v>
      </c>
      <c r="GB1610" s="1">
        <f t="shared" si="2076"/>
        <v>0.983794733288319</v>
      </c>
      <c r="GE1610" s="1">
        <f t="shared" si="2077"/>
        <v>0.983011325782811</v>
      </c>
      <c r="GH1610" s="1">
        <f t="shared" si="2078"/>
        <v>0.951558550968829</v>
      </c>
      <c r="GK1610" s="1">
        <f t="shared" si="2079"/>
        <v>0.918851435705368</v>
      </c>
      <c r="GN1610" s="1">
        <f t="shared" si="2080"/>
        <v>0.85</v>
      </c>
      <c r="MR1610" s="1">
        <f t="shared" ref="MR1610:ND1610" si="2089">MR638</f>
        <v>0.983633237466261</v>
      </c>
      <c r="MS1610" s="1">
        <f t="shared" si="2089"/>
        <v>0.000230181476502228</v>
      </c>
      <c r="MT1610" s="1" t="str">
        <f t="shared" si="2089"/>
        <v>a</v>
      </c>
      <c r="MU1610" s="1">
        <f t="shared" si="2089"/>
        <v>0.982882191672082</v>
      </c>
      <c r="MV1610" s="1">
        <f t="shared" si="2089"/>
        <v>0.000543593457215264</v>
      </c>
      <c r="MW1610" s="1" t="str">
        <f t="shared" si="2089"/>
        <v>a</v>
      </c>
      <c r="MX1610" s="1">
        <f t="shared" si="2089"/>
        <v>0.951316562449797</v>
      </c>
      <c r="MY1610" s="1">
        <f t="shared" si="2089"/>
        <v>0.000225784256243947</v>
      </c>
      <c r="MZ1610" s="1" t="str">
        <f t="shared" si="2089"/>
        <v>a</v>
      </c>
      <c r="NA1610" s="1">
        <f t="shared" si="2089"/>
        <v>0.92092656302583</v>
      </c>
      <c r="NB1610" s="1">
        <f t="shared" si="2089"/>
        <v>0.00187580580255131</v>
      </c>
      <c r="NC1610" s="1" t="str">
        <f t="shared" si="2089"/>
        <v>b</v>
      </c>
      <c r="ND1610" s="1">
        <f t="shared" si="2089"/>
        <v>0.850831495587456</v>
      </c>
      <c r="TH1610" s="1">
        <f t="shared" ref="TH1610:TT1610" si="2090">TH638</f>
        <v>0.983709807694292</v>
      </c>
      <c r="TI1610" s="1">
        <f t="shared" si="2090"/>
        <v>7.3802281632588e-5</v>
      </c>
      <c r="TJ1610" s="1" t="str">
        <f t="shared" si="2090"/>
        <v>a</v>
      </c>
      <c r="TK1610" s="1">
        <f t="shared" si="2090"/>
        <v>0.982834302758131</v>
      </c>
      <c r="TL1610" s="1">
        <f t="shared" si="2090"/>
        <v>0.000296858474978584</v>
      </c>
      <c r="TM1610" s="1" t="str">
        <f t="shared" si="2090"/>
        <v>ab</v>
      </c>
      <c r="TN1610" s="1">
        <f t="shared" si="2090"/>
        <v>0.951593884150291</v>
      </c>
      <c r="TO1610" s="1">
        <f t="shared" si="2090"/>
        <v>0.000293020818728669</v>
      </c>
      <c r="TP1610" s="1" t="str">
        <f t="shared" si="2090"/>
        <v>a</v>
      </c>
      <c r="TQ1610" s="1">
        <f t="shared" si="2090"/>
        <v>0.920197340532962</v>
      </c>
      <c r="TR1610" s="1">
        <f t="shared" si="2090"/>
        <v>0.00117082646939385</v>
      </c>
      <c r="TS1610" s="1" t="str">
        <f t="shared" si="2090"/>
        <v>b</v>
      </c>
      <c r="TT1610" s="1">
        <f t="shared" si="2090"/>
        <v>0.849462572964077</v>
      </c>
    </row>
    <row r="1611" spans="12:540">
      <c r="L1611" s="1">
        <f t="shared" si="2071"/>
        <v>0.983865546218487</v>
      </c>
      <c r="O1611" s="1">
        <f t="shared" si="2072"/>
        <v>0.983496126641967</v>
      </c>
      <c r="R1611" s="1">
        <f t="shared" si="2073"/>
        <v>0.951229855810008</v>
      </c>
      <c r="U1611" s="1">
        <f t="shared" si="2074"/>
        <v>0.919428200129955</v>
      </c>
      <c r="X1611" s="1">
        <f t="shared" si="2075"/>
        <v>0.851441241685144</v>
      </c>
      <c r="GB1611" s="1">
        <f t="shared" si="2076"/>
        <v>0.983661220406802</v>
      </c>
      <c r="GE1611" s="1">
        <f t="shared" si="2077"/>
        <v>0.982491582491582</v>
      </c>
      <c r="GH1611" s="1">
        <f t="shared" si="2078"/>
        <v>0.951902969468842</v>
      </c>
      <c r="GK1611" s="1">
        <f t="shared" si="2079"/>
        <v>0.920980926430518</v>
      </c>
      <c r="GN1611" s="1">
        <f t="shared" si="2080"/>
        <v>0.848275862068966</v>
      </c>
      <c r="MR1611" s="1">
        <f t="shared" ref="MR1611:ND1611" si="2091">MR639</f>
        <v>0.983543550078049</v>
      </c>
      <c r="MS1611" s="1">
        <f t="shared" si="2091"/>
        <v>0</v>
      </c>
      <c r="MT1611" s="1">
        <f t="shared" si="2091"/>
        <v>0</v>
      </c>
      <c r="MU1611" s="1">
        <f t="shared" si="2091"/>
        <v>0.983092833449599</v>
      </c>
      <c r="MV1611" s="1">
        <f t="shared" si="2091"/>
        <v>0</v>
      </c>
      <c r="MW1611" s="1">
        <f t="shared" si="2091"/>
        <v>0</v>
      </c>
      <c r="MX1611" s="1">
        <f t="shared" si="2091"/>
        <v>0.951464705076166</v>
      </c>
      <c r="MY1611" s="1">
        <f t="shared" si="2091"/>
        <v>0</v>
      </c>
      <c r="MZ1611" s="1">
        <f t="shared" si="2091"/>
        <v>0</v>
      </c>
      <c r="NA1611" s="1">
        <f t="shared" si="2091"/>
        <v>0.923599628897444</v>
      </c>
      <c r="NB1611" s="1">
        <f t="shared" si="2091"/>
        <v>0</v>
      </c>
      <c r="NC1611" s="1">
        <f t="shared" si="2091"/>
        <v>0</v>
      </c>
      <c r="ND1611" s="1">
        <f t="shared" si="2091"/>
        <v>0.852735356310152</v>
      </c>
      <c r="TH1611" s="1">
        <f t="shared" ref="TH1611:TT1611" si="2092">TH639</f>
        <v>0.983668835272248</v>
      </c>
      <c r="TI1611" s="1">
        <f t="shared" si="2092"/>
        <v>0</v>
      </c>
      <c r="TJ1611" s="1">
        <f t="shared" si="2092"/>
        <v>0</v>
      </c>
      <c r="TK1611" s="1">
        <f t="shared" si="2092"/>
        <v>0.983060447418332</v>
      </c>
      <c r="TL1611" s="1">
        <f t="shared" si="2092"/>
        <v>0</v>
      </c>
      <c r="TM1611" s="1">
        <f t="shared" si="2092"/>
        <v>0</v>
      </c>
      <c r="TN1611" s="1">
        <f t="shared" si="2092"/>
        <v>0.951497131789256</v>
      </c>
      <c r="TO1611" s="1">
        <f t="shared" si="2092"/>
        <v>0</v>
      </c>
      <c r="TP1611" s="1">
        <f t="shared" si="2092"/>
        <v>0</v>
      </c>
      <c r="TQ1611" s="1">
        <f t="shared" si="2092"/>
        <v>0.923244790506061</v>
      </c>
      <c r="TR1611" s="1">
        <f t="shared" si="2092"/>
        <v>0</v>
      </c>
      <c r="TS1611" s="1">
        <f t="shared" si="2092"/>
        <v>0</v>
      </c>
      <c r="TT1611" s="1">
        <f t="shared" si="2092"/>
        <v>0.852937097670736</v>
      </c>
    </row>
    <row r="1612" spans="12:540">
      <c r="L1612" s="1">
        <f t="shared" si="2071"/>
        <v>0.983550376970528</v>
      </c>
      <c r="O1612" s="1">
        <f t="shared" si="2072"/>
        <v>0.982043747959517</v>
      </c>
      <c r="R1612" s="1">
        <f t="shared" si="2073"/>
        <v>0.950909860347016</v>
      </c>
      <c r="U1612" s="1">
        <f t="shared" si="2074"/>
        <v>0.926067558954748</v>
      </c>
      <c r="X1612" s="1">
        <f t="shared" si="2075"/>
        <v>0.848812095032397</v>
      </c>
      <c r="GB1612" s="1">
        <f t="shared" si="2076"/>
        <v>0.982624113475177</v>
      </c>
      <c r="GE1612" s="1">
        <f t="shared" si="2077"/>
        <v>0.982166890982503</v>
      </c>
      <c r="GH1612" s="1">
        <f t="shared" si="2078"/>
        <v>0.950769230769231</v>
      </c>
      <c r="GK1612" s="1">
        <f t="shared" si="2079"/>
        <v>0.922103861517976</v>
      </c>
      <c r="GN1612" s="1">
        <f t="shared" si="2080"/>
        <v>0.845804988662131</v>
      </c>
      <c r="MR1612" s="1">
        <f t="shared" ref="MR1612:ND1612" si="2093">MR640</f>
        <v>0.983256670064235</v>
      </c>
      <c r="MS1612" s="1">
        <f t="shared" si="2093"/>
        <v>0.000405339058259163</v>
      </c>
      <c r="MT1612" s="1" t="str">
        <f t="shared" si="2093"/>
        <v>a</v>
      </c>
      <c r="MU1612" s="1">
        <f t="shared" si="2093"/>
        <v>0.982117865709796</v>
      </c>
      <c r="MV1612" s="1">
        <f t="shared" si="2093"/>
        <v>0.000302404854377354</v>
      </c>
      <c r="MW1612" s="1" t="str">
        <f t="shared" si="2093"/>
        <v>b</v>
      </c>
      <c r="MX1612" s="1">
        <f t="shared" si="2093"/>
        <v>0.949678138478711</v>
      </c>
      <c r="MY1612" s="1">
        <f t="shared" si="2093"/>
        <v>0.00108117351108741</v>
      </c>
      <c r="MZ1612" s="1" t="str">
        <f t="shared" si="2093"/>
        <v>a</v>
      </c>
      <c r="NA1612" s="1">
        <f t="shared" si="2093"/>
        <v>0.92565362325205</v>
      </c>
      <c r="NB1612" s="1">
        <f t="shared" si="2093"/>
        <v>0.00154170831403044</v>
      </c>
      <c r="NC1612" s="1" t="str">
        <f t="shared" si="2093"/>
        <v>a</v>
      </c>
      <c r="ND1612" s="1">
        <f t="shared" si="2093"/>
        <v>0.848777270294446</v>
      </c>
      <c r="TH1612" s="1">
        <f t="shared" ref="TH1612:TT1612" si="2094">TH640</f>
        <v>0.983014138565778</v>
      </c>
      <c r="TI1612" s="1">
        <f t="shared" si="2094"/>
        <v>0.000899248967810104</v>
      </c>
      <c r="TJ1612" s="1" t="str">
        <f t="shared" si="2094"/>
        <v>a</v>
      </c>
      <c r="TK1612" s="1">
        <f t="shared" si="2094"/>
        <v>0.982133429164006</v>
      </c>
      <c r="TL1612" s="1">
        <f t="shared" si="2094"/>
        <v>0.000305904636851202</v>
      </c>
      <c r="TM1612" s="1" t="str">
        <f t="shared" si="2094"/>
        <v>c</v>
      </c>
      <c r="TN1612" s="1">
        <f t="shared" si="2094"/>
        <v>0.950577704957058</v>
      </c>
      <c r="TO1612" s="1">
        <f t="shared" si="2094"/>
        <v>0.000658521641594638</v>
      </c>
      <c r="TP1612" s="1" t="str">
        <f t="shared" si="2094"/>
        <v>a</v>
      </c>
      <c r="TQ1612" s="1">
        <f t="shared" si="2094"/>
        <v>0.923640701796987</v>
      </c>
      <c r="TR1612" s="1">
        <f t="shared" si="2094"/>
        <v>0.00207038563188924</v>
      </c>
      <c r="TS1612" s="1" t="str">
        <f t="shared" si="2094"/>
        <v>a</v>
      </c>
      <c r="TT1612" s="1">
        <f t="shared" si="2094"/>
        <v>0.850038535021509</v>
      </c>
    </row>
    <row r="1613" spans="12:540">
      <c r="L1613" s="1">
        <f t="shared" si="2071"/>
        <v>0.982794218857536</v>
      </c>
      <c r="O1613" s="1">
        <f t="shared" si="2072"/>
        <v>0.982450438739031</v>
      </c>
      <c r="R1613" s="1">
        <f t="shared" si="2073"/>
        <v>0.948885976408912</v>
      </c>
      <c r="U1613" s="1">
        <f t="shared" si="2074"/>
        <v>0.926946107784431</v>
      </c>
      <c r="X1613" s="1">
        <f t="shared" si="2075"/>
        <v>0.853982300884956</v>
      </c>
      <c r="GB1613" s="1">
        <f t="shared" si="2076"/>
        <v>0.982375749030666</v>
      </c>
      <c r="GE1613" s="1">
        <f t="shared" si="2077"/>
        <v>0.982421227197347</v>
      </c>
      <c r="GH1613" s="1">
        <f t="shared" si="2078"/>
        <v>0.951119232526268</v>
      </c>
      <c r="GK1613" s="1">
        <f t="shared" si="2079"/>
        <v>0.925995024875622</v>
      </c>
      <c r="GN1613" s="1">
        <f t="shared" si="2080"/>
        <v>0.856179775280899</v>
      </c>
      <c r="MR1613" s="1">
        <f t="shared" ref="MR1613:ND1613" si="2095">MR641</f>
        <v>0.973136934653353</v>
      </c>
      <c r="MS1613" s="1">
        <f t="shared" si="2095"/>
        <v>0.000142427789184738</v>
      </c>
      <c r="MT1613" s="1" t="str">
        <f t="shared" si="2095"/>
        <v>d</v>
      </c>
      <c r="MU1613" s="1">
        <f t="shared" si="2095"/>
        <v>0.97163244004919</v>
      </c>
      <c r="MV1613" s="1">
        <f t="shared" si="2095"/>
        <v>0.000288021820013387</v>
      </c>
      <c r="MW1613" s="1" t="str">
        <f t="shared" si="2095"/>
        <v>e</v>
      </c>
      <c r="MX1613" s="1">
        <f t="shared" si="2095"/>
        <v>0.922056956019442</v>
      </c>
      <c r="MY1613" s="1">
        <f t="shared" si="2095"/>
        <v>0.00191090568558872</v>
      </c>
      <c r="MZ1613" s="1" t="str">
        <f t="shared" si="2095"/>
        <v>c</v>
      </c>
      <c r="NA1613" s="1">
        <f t="shared" si="2095"/>
        <v>0.842531979686714</v>
      </c>
      <c r="NB1613" s="1">
        <f t="shared" si="2095"/>
        <v>0.00309108510090796</v>
      </c>
      <c r="NC1613" s="1" t="str">
        <f t="shared" si="2095"/>
        <v>g</v>
      </c>
      <c r="ND1613" s="1">
        <f t="shared" si="2095"/>
        <v>0.808219498850789</v>
      </c>
      <c r="TH1613" s="1">
        <f t="shared" ref="TH1613:TT1613" si="2096">TH641</f>
        <v>0.972678019637239</v>
      </c>
      <c r="TI1613" s="1">
        <f t="shared" si="2096"/>
        <v>0.000174479570746948</v>
      </c>
      <c r="TJ1613" s="1" t="str">
        <f t="shared" si="2096"/>
        <v>d</v>
      </c>
      <c r="TK1613" s="1">
        <f t="shared" si="2096"/>
        <v>0.971461728083976</v>
      </c>
      <c r="TL1613" s="1">
        <f t="shared" si="2096"/>
        <v>0.0002314128675693</v>
      </c>
      <c r="TM1613" s="1" t="str">
        <f t="shared" si="2096"/>
        <v>f</v>
      </c>
      <c r="TN1613" s="1">
        <f t="shared" si="2096"/>
        <v>0.921918837555547</v>
      </c>
      <c r="TO1613" s="1">
        <f t="shared" si="2096"/>
        <v>0.00190196435996508</v>
      </c>
      <c r="TP1613" s="1" t="str">
        <f t="shared" si="2096"/>
        <v>c</v>
      </c>
      <c r="TQ1613" s="1">
        <f t="shared" si="2096"/>
        <v>0.844000995552329</v>
      </c>
      <c r="TR1613" s="1">
        <f t="shared" si="2096"/>
        <v>0.00228418640713391</v>
      </c>
      <c r="TS1613" s="1" t="str">
        <f t="shared" si="2096"/>
        <v>g</v>
      </c>
      <c r="TT1613" s="1">
        <f t="shared" si="2096"/>
        <v>0.808652566302798</v>
      </c>
    </row>
    <row r="1614" spans="12:540">
      <c r="L1614" s="1">
        <f t="shared" si="2071"/>
        <v>0.983425414364641</v>
      </c>
      <c r="O1614" s="1">
        <f t="shared" si="2072"/>
        <v>0.981859410430839</v>
      </c>
      <c r="R1614" s="1">
        <f t="shared" si="2073"/>
        <v>0.949238578680203</v>
      </c>
      <c r="U1614" s="1">
        <f t="shared" si="2074"/>
        <v>0.923947203016971</v>
      </c>
      <c r="X1614" s="1">
        <f t="shared" si="2075"/>
        <v>0.843537414965986</v>
      </c>
      <c r="GB1614" s="1">
        <f t="shared" si="2076"/>
        <v>0.984042553191489</v>
      </c>
      <c r="GE1614" s="1">
        <f t="shared" si="2077"/>
        <v>0.981812169312169</v>
      </c>
      <c r="GH1614" s="1">
        <f t="shared" si="2078"/>
        <v>0.949844651575677</v>
      </c>
      <c r="GK1614" s="1">
        <f t="shared" si="2079"/>
        <v>0.922823218997362</v>
      </c>
      <c r="GN1614" s="1">
        <f t="shared" si="2080"/>
        <v>0.848130841121495</v>
      </c>
      <c r="MR1614" s="1">
        <f t="shared" ref="MR1614:ND1614" si="2097">MR642</f>
        <v>0.965507628950134</v>
      </c>
      <c r="MS1614" s="1">
        <f t="shared" si="2097"/>
        <v>0.000643407948736134</v>
      </c>
      <c r="MT1614" s="1" t="str">
        <f t="shared" si="2097"/>
        <v>e</v>
      </c>
      <c r="MU1614" s="1">
        <f t="shared" si="2097"/>
        <v>0.960660529819177</v>
      </c>
      <c r="MV1614" s="1">
        <f t="shared" si="2097"/>
        <v>0.000309685313193969</v>
      </c>
      <c r="MW1614" s="1" t="str">
        <f t="shared" si="2097"/>
        <v>f</v>
      </c>
      <c r="MX1614" s="1">
        <f t="shared" si="2097"/>
        <v>0.891107858967009</v>
      </c>
      <c r="MY1614" s="1">
        <f t="shared" si="2097"/>
        <v>0.00311949616840581</v>
      </c>
      <c r="MZ1614" s="1" t="str">
        <f t="shared" si="2097"/>
        <v>d</v>
      </c>
      <c r="NA1614" s="1">
        <f t="shared" si="2097"/>
        <v>0.775935628925085</v>
      </c>
      <c r="NB1614" s="1">
        <f t="shared" si="2097"/>
        <v>0.000649508799686809</v>
      </c>
      <c r="NC1614" s="1" t="str">
        <f t="shared" si="2097"/>
        <v>j</v>
      </c>
      <c r="ND1614" s="1">
        <f t="shared" si="2097"/>
        <v>0.732516660533955</v>
      </c>
      <c r="TH1614" s="1">
        <f t="shared" ref="TH1614:TT1614" si="2098">TH642</f>
        <v>0.965615553352126</v>
      </c>
      <c r="TI1614" s="1">
        <f t="shared" si="2098"/>
        <v>0.000214772155594174</v>
      </c>
      <c r="TJ1614" s="1" t="str">
        <f t="shared" si="2098"/>
        <v>e</v>
      </c>
      <c r="TK1614" s="1">
        <f t="shared" si="2098"/>
        <v>0.960121674352465</v>
      </c>
      <c r="TL1614" s="1">
        <f t="shared" si="2098"/>
        <v>0.000249644790722573</v>
      </c>
      <c r="TM1614" s="1" t="str">
        <f t="shared" si="2098"/>
        <v>g</v>
      </c>
      <c r="TN1614" s="1">
        <f t="shared" si="2098"/>
        <v>0.891684674247945</v>
      </c>
      <c r="TO1614" s="1">
        <f t="shared" si="2098"/>
        <v>0.00190863517732211</v>
      </c>
      <c r="TP1614" s="1" t="str">
        <f t="shared" si="2098"/>
        <v>d</v>
      </c>
      <c r="TQ1614" s="1">
        <f t="shared" si="2098"/>
        <v>0.776326191850874</v>
      </c>
      <c r="TR1614" s="1">
        <f t="shared" si="2098"/>
        <v>0.0015389131904951</v>
      </c>
      <c r="TS1614" s="1" t="str">
        <f t="shared" si="2098"/>
        <v>j</v>
      </c>
      <c r="TT1614" s="1">
        <f t="shared" si="2098"/>
        <v>0.735039820461815</v>
      </c>
    </row>
    <row r="1615" spans="12:540">
      <c r="L1615" s="1">
        <f t="shared" si="2071"/>
        <v>0.972972972972973</v>
      </c>
      <c r="O1615" s="1">
        <f t="shared" si="2072"/>
        <v>0.971304637971305</v>
      </c>
      <c r="R1615" s="1">
        <f t="shared" si="2073"/>
        <v>0.924256086564473</v>
      </c>
      <c r="U1615" s="1">
        <f t="shared" si="2074"/>
        <v>0.8426435877262</v>
      </c>
      <c r="X1615" s="1">
        <f t="shared" si="2075"/>
        <v>0.810160427807487</v>
      </c>
      <c r="GB1615" s="1">
        <f t="shared" si="2076"/>
        <v>0.972835929011228</v>
      </c>
      <c r="GE1615" s="1">
        <f t="shared" si="2077"/>
        <v>0.971685082872928</v>
      </c>
      <c r="GH1615" s="1">
        <f t="shared" si="2078"/>
        <v>0.922274881516588</v>
      </c>
      <c r="GK1615" s="1">
        <f t="shared" si="2079"/>
        <v>0.845963756177924</v>
      </c>
      <c r="GN1615" s="1">
        <f t="shared" si="2080"/>
        <v>0.810089020771513</v>
      </c>
      <c r="MR1615" s="1">
        <f t="shared" ref="MR1615:ND1615" si="2099">MR643</f>
        <v>0.973967077889241</v>
      </c>
      <c r="MS1615" s="1">
        <f t="shared" si="2099"/>
        <v>0</v>
      </c>
      <c r="MT1615" s="1">
        <f t="shared" si="2099"/>
        <v>0</v>
      </c>
      <c r="MU1615" s="1">
        <f t="shared" si="2099"/>
        <v>0.971470278526054</v>
      </c>
      <c r="MV1615" s="1">
        <f t="shared" si="2099"/>
        <v>0</v>
      </c>
      <c r="MW1615" s="1">
        <f t="shared" si="2099"/>
        <v>0</v>
      </c>
      <c r="MX1615" s="1">
        <f t="shared" si="2099"/>
        <v>0.920947651155054</v>
      </c>
      <c r="MY1615" s="1">
        <f t="shared" si="2099"/>
        <v>0</v>
      </c>
      <c r="MZ1615" s="1">
        <f t="shared" si="2099"/>
        <v>0</v>
      </c>
      <c r="NA1615" s="1">
        <f t="shared" si="2099"/>
        <v>0.848040410621283</v>
      </c>
      <c r="NB1615" s="1">
        <f t="shared" si="2099"/>
        <v>0</v>
      </c>
      <c r="NC1615" s="1">
        <f t="shared" si="2099"/>
        <v>0</v>
      </c>
      <c r="ND1615" s="1">
        <f t="shared" si="2099"/>
        <v>0.79650447655973</v>
      </c>
      <c r="TH1615" s="1">
        <f t="shared" ref="TH1615:TT1615" si="2100">TH643</f>
        <v>0.973769237185047</v>
      </c>
      <c r="TI1615" s="1">
        <f t="shared" si="2100"/>
        <v>0</v>
      </c>
      <c r="TJ1615" s="1">
        <f t="shared" si="2100"/>
        <v>0</v>
      </c>
      <c r="TK1615" s="1">
        <f t="shared" si="2100"/>
        <v>0.971238943866816</v>
      </c>
      <c r="TL1615" s="1">
        <f t="shared" si="2100"/>
        <v>0</v>
      </c>
      <c r="TM1615" s="1">
        <f t="shared" si="2100"/>
        <v>0</v>
      </c>
      <c r="TN1615" s="1">
        <f t="shared" si="2100"/>
        <v>0.921393738920183</v>
      </c>
      <c r="TO1615" s="1">
        <f t="shared" si="2100"/>
        <v>0</v>
      </c>
      <c r="TP1615" s="1">
        <f t="shared" si="2100"/>
        <v>0</v>
      </c>
      <c r="TQ1615" s="1">
        <f t="shared" si="2100"/>
        <v>0.847989296400063</v>
      </c>
      <c r="TR1615" s="1">
        <f t="shared" si="2100"/>
        <v>0</v>
      </c>
      <c r="TS1615" s="1">
        <f t="shared" si="2100"/>
        <v>0</v>
      </c>
      <c r="TT1615" s="1">
        <f t="shared" si="2100"/>
        <v>0.797910307262041</v>
      </c>
    </row>
    <row r="1616" spans="12:540">
      <c r="L1616" s="1">
        <f t="shared" si="2071"/>
        <v>0.973230010567101</v>
      </c>
      <c r="O1616" s="1">
        <f t="shared" si="2072"/>
        <v>0.971844981782047</v>
      </c>
      <c r="R1616" s="1">
        <f t="shared" si="2073"/>
        <v>0.921113689095128</v>
      </c>
      <c r="U1616" s="1">
        <f t="shared" si="2074"/>
        <v>0.839386602098467</v>
      </c>
      <c r="X1616" s="1">
        <f t="shared" si="2075"/>
        <v>0.805633802816901</v>
      </c>
      <c r="GB1616" s="1">
        <f t="shared" si="2076"/>
        <v>0.972707423580786</v>
      </c>
      <c r="GE1616" s="1">
        <f t="shared" si="2077"/>
        <v>0.971223021582734</v>
      </c>
      <c r="GH1616" s="1">
        <f t="shared" si="2078"/>
        <v>0.919864011656144</v>
      </c>
      <c r="GK1616" s="1">
        <f t="shared" si="2079"/>
        <v>0.844545454545454</v>
      </c>
      <c r="GN1616" s="1">
        <f t="shared" si="2080"/>
        <v>0.805471124620061</v>
      </c>
      <c r="MR1616" s="1">
        <f t="shared" ref="MR1616:ND1616" si="2101">MR644</f>
        <v>0.975867148728676</v>
      </c>
      <c r="MS1616" s="1">
        <f t="shared" si="2101"/>
        <v>9.99984304855769e-5</v>
      </c>
      <c r="MT1616" s="1" t="str">
        <f t="shared" si="2101"/>
        <v>b</v>
      </c>
      <c r="MU1616" s="1">
        <f t="shared" si="2101"/>
        <v>0.975147483357907</v>
      </c>
      <c r="MV1616" s="1">
        <f t="shared" si="2101"/>
        <v>0.000199350072639688</v>
      </c>
      <c r="MW1616" s="1" t="str">
        <f t="shared" si="2101"/>
        <v>c</v>
      </c>
      <c r="MX1616" s="1">
        <f t="shared" si="2101"/>
        <v>0.941871237623467</v>
      </c>
      <c r="MY1616" s="1">
        <f t="shared" si="2101"/>
        <v>0.000754922050688676</v>
      </c>
      <c r="MZ1616" s="1" t="str">
        <f t="shared" si="2101"/>
        <v>b</v>
      </c>
      <c r="NA1616" s="1">
        <f t="shared" si="2101"/>
        <v>0.884357325438426</v>
      </c>
      <c r="NB1616" s="1">
        <f t="shared" si="2101"/>
        <v>0.00187125557811141</v>
      </c>
      <c r="NC1616" s="1" t="str">
        <f t="shared" si="2101"/>
        <v>c</v>
      </c>
      <c r="ND1616" s="1">
        <f t="shared" si="2101"/>
        <v>0.839026359880822</v>
      </c>
      <c r="TH1616" s="1">
        <f t="shared" ref="TH1616:TT1616" si="2102">TH644</f>
        <v>0.975214243559308</v>
      </c>
      <c r="TI1616" s="1">
        <f t="shared" si="2102"/>
        <v>0.000474732865597774</v>
      </c>
      <c r="TJ1616" s="1" t="str">
        <f t="shared" si="2102"/>
        <v>b</v>
      </c>
      <c r="TK1616" s="1">
        <f t="shared" si="2102"/>
        <v>0.974617964994778</v>
      </c>
      <c r="TL1616" s="1">
        <f t="shared" si="2102"/>
        <v>0.000421489448321009</v>
      </c>
      <c r="TM1616" s="1" t="str">
        <f t="shared" si="2102"/>
        <v>d</v>
      </c>
      <c r="TN1616" s="1">
        <f t="shared" si="2102"/>
        <v>0.942226623296225</v>
      </c>
      <c r="TO1616" s="1">
        <f t="shared" si="2102"/>
        <v>0.000456690833335312</v>
      </c>
      <c r="TP1616" s="1" t="str">
        <f t="shared" si="2102"/>
        <v>b</v>
      </c>
      <c r="TQ1616" s="1">
        <f t="shared" si="2102"/>
        <v>0.884473025752814</v>
      </c>
      <c r="TR1616" s="1">
        <f t="shared" si="2102"/>
        <v>0.00159037254603567</v>
      </c>
      <c r="TS1616" s="1" t="str">
        <f t="shared" si="2102"/>
        <v>c</v>
      </c>
      <c r="TT1616" s="1">
        <f t="shared" si="2102"/>
        <v>0.836430750740948</v>
      </c>
    </row>
    <row r="1617" spans="12:540">
      <c r="L1617" s="1">
        <f t="shared" si="2071"/>
        <v>0.973207820419985</v>
      </c>
      <c r="O1617" s="1">
        <f t="shared" si="2072"/>
        <v>0.971747700394218</v>
      </c>
      <c r="R1617" s="1">
        <f t="shared" si="2073"/>
        <v>0.920801092398726</v>
      </c>
      <c r="U1617" s="1">
        <f t="shared" si="2074"/>
        <v>0.845565749235474</v>
      </c>
      <c r="X1617" s="1">
        <f t="shared" si="2075"/>
        <v>0.808864265927978</v>
      </c>
      <c r="GB1617" s="1">
        <f t="shared" si="2076"/>
        <v>0.972490706319703</v>
      </c>
      <c r="GE1617" s="1">
        <f t="shared" si="2077"/>
        <v>0.971477079796265</v>
      </c>
      <c r="GH1617" s="1">
        <f t="shared" si="2078"/>
        <v>0.923617619493908</v>
      </c>
      <c r="GK1617" s="1">
        <f t="shared" si="2079"/>
        <v>0.84149377593361</v>
      </c>
      <c r="GN1617" s="1">
        <f t="shared" si="2080"/>
        <v>0.81039755351682</v>
      </c>
      <c r="MR1617" s="1">
        <f t="shared" ref="MR1617:ND1617" si="2103">MR645</f>
        <v>0.973694357069431</v>
      </c>
      <c r="MS1617" s="1">
        <f t="shared" si="2103"/>
        <v>0.000187923019362767</v>
      </c>
      <c r="MT1617" s="1" t="str">
        <f t="shared" si="2103"/>
        <v>d</v>
      </c>
      <c r="MU1617" s="1">
        <f t="shared" si="2103"/>
        <v>0.974546742665658</v>
      </c>
      <c r="MV1617" s="1">
        <f t="shared" si="2103"/>
        <v>0.000738308351849171</v>
      </c>
      <c r="MW1617" s="1" t="str">
        <f t="shared" si="2103"/>
        <v>cd</v>
      </c>
      <c r="MX1617" s="1">
        <f t="shared" si="2103"/>
        <v>0.941674974969733</v>
      </c>
      <c r="MY1617" s="1">
        <f t="shared" si="2103"/>
        <v>0.000249594749341971</v>
      </c>
      <c r="MZ1617" s="1" t="str">
        <f t="shared" si="2103"/>
        <v>b</v>
      </c>
      <c r="NA1617" s="1">
        <f t="shared" si="2103"/>
        <v>0.864306385298424</v>
      </c>
      <c r="NB1617" s="1">
        <f t="shared" si="2103"/>
        <v>0.000952166954350194</v>
      </c>
      <c r="NC1617" s="1" t="str">
        <f t="shared" si="2103"/>
        <v>e</v>
      </c>
      <c r="ND1617" s="1">
        <f t="shared" si="2103"/>
        <v>0.825736039991539</v>
      </c>
      <c r="TH1617" s="1">
        <f t="shared" ref="TH1617:TT1617" si="2104">TH645</f>
        <v>0.974397500847803</v>
      </c>
      <c r="TI1617" s="1">
        <f t="shared" si="2104"/>
        <v>0.000551657694814167</v>
      </c>
      <c r="TJ1617" s="1" t="str">
        <f t="shared" si="2104"/>
        <v>c</v>
      </c>
      <c r="TK1617" s="1">
        <f t="shared" si="2104"/>
        <v>0.974805936999135</v>
      </c>
      <c r="TL1617" s="1">
        <f t="shared" si="2104"/>
        <v>0.000187757201754212</v>
      </c>
      <c r="TM1617" s="1" t="str">
        <f t="shared" si="2104"/>
        <v>d</v>
      </c>
      <c r="TN1617" s="1">
        <f t="shared" si="2104"/>
        <v>0.941703095606778</v>
      </c>
      <c r="TO1617" s="1">
        <f t="shared" si="2104"/>
        <v>0.000531400566615704</v>
      </c>
      <c r="TP1617" s="1" t="str">
        <f t="shared" si="2104"/>
        <v>b</v>
      </c>
      <c r="TQ1617" s="1">
        <f t="shared" si="2104"/>
        <v>0.863108684747859</v>
      </c>
      <c r="TR1617" s="1">
        <f t="shared" si="2104"/>
        <v>0.00190304169016241</v>
      </c>
      <c r="TS1617" s="1" t="str">
        <f t="shared" si="2104"/>
        <v>e</v>
      </c>
      <c r="TT1617" s="1">
        <f t="shared" si="2104"/>
        <v>0.822887450019233</v>
      </c>
    </row>
    <row r="1618" spans="12:540">
      <c r="L1618" s="1">
        <f t="shared" si="2071"/>
        <v>0.96615268898082</v>
      </c>
      <c r="O1618" s="1">
        <f t="shared" si="2072"/>
        <v>0.960997891777934</v>
      </c>
      <c r="R1618" s="1">
        <f t="shared" si="2073"/>
        <v>0.89087397392564</v>
      </c>
      <c r="U1618" s="1">
        <f t="shared" si="2074"/>
        <v>0.776070252469813</v>
      </c>
      <c r="X1618" s="1">
        <f t="shared" si="2075"/>
        <v>0.733870967741935</v>
      </c>
      <c r="GB1618" s="1">
        <f t="shared" si="2076"/>
        <v>0.96583850931677</v>
      </c>
      <c r="GE1618" s="1">
        <f t="shared" si="2077"/>
        <v>0.960392441860465</v>
      </c>
      <c r="GH1618" s="1">
        <f t="shared" si="2078"/>
        <v>0.891726251276813</v>
      </c>
      <c r="GK1618" s="1">
        <f t="shared" si="2079"/>
        <v>0.777901785714286</v>
      </c>
      <c r="GN1618" s="1">
        <f t="shared" si="2080"/>
        <v>0.734782608695652</v>
      </c>
      <c r="MR1618" s="1">
        <f t="shared" ref="MR1618:ND1618" si="2105">MR646</f>
        <v>0.983671018346611</v>
      </c>
      <c r="MS1618" s="1">
        <f t="shared" si="2105"/>
        <v>0.000129206038673287</v>
      </c>
      <c r="MT1618" s="1" t="str">
        <f t="shared" si="2105"/>
        <v>a</v>
      </c>
      <c r="MU1618" s="1">
        <f t="shared" si="2105"/>
        <v>0.983332925412504</v>
      </c>
      <c r="MV1618" s="1">
        <f t="shared" si="2105"/>
        <v>0.000217908688276051</v>
      </c>
      <c r="MW1618" s="1" t="str">
        <f t="shared" si="2105"/>
        <v>a</v>
      </c>
      <c r="MX1618" s="1">
        <f t="shared" si="2105"/>
        <v>0.951775564651912</v>
      </c>
      <c r="MY1618" s="1">
        <f t="shared" si="2105"/>
        <v>0.000347014022431729</v>
      </c>
      <c r="MZ1618" s="1" t="str">
        <f t="shared" si="2105"/>
        <v>a</v>
      </c>
      <c r="NA1618" s="1">
        <f t="shared" si="2105"/>
        <v>0.835992806877004</v>
      </c>
      <c r="NB1618" s="1">
        <f t="shared" si="2105"/>
        <v>0.000584315590175498</v>
      </c>
      <c r="NC1618" s="1" t="str">
        <f t="shared" si="2105"/>
        <v>h</v>
      </c>
      <c r="ND1618" s="1">
        <f t="shared" si="2105"/>
        <v>0.791562539613553</v>
      </c>
      <c r="TH1618" s="1">
        <f t="shared" ref="TH1618:TT1618" si="2106">TH646</f>
        <v>0.983461613679454</v>
      </c>
      <c r="TI1618" s="1">
        <f t="shared" si="2106"/>
        <v>0.000209327212005333</v>
      </c>
      <c r="TJ1618" s="1" t="str">
        <f t="shared" si="2106"/>
        <v>a</v>
      </c>
      <c r="TK1618" s="1">
        <f t="shared" si="2106"/>
        <v>0.98274295014063</v>
      </c>
      <c r="TL1618" s="1">
        <f t="shared" si="2106"/>
        <v>0.000383731929936428</v>
      </c>
      <c r="TM1618" s="1" t="str">
        <f t="shared" si="2106"/>
        <v>b</v>
      </c>
      <c r="TN1618" s="1">
        <f t="shared" si="2106"/>
        <v>0.951756550350465</v>
      </c>
      <c r="TO1618" s="1">
        <f t="shared" si="2106"/>
        <v>0.000553652468111876</v>
      </c>
      <c r="TP1618" s="1" t="str">
        <f t="shared" si="2106"/>
        <v>a</v>
      </c>
      <c r="TQ1618" s="1">
        <f t="shared" si="2106"/>
        <v>0.839460577978451</v>
      </c>
      <c r="TR1618" s="1">
        <f t="shared" si="2106"/>
        <v>0.00271999829142591</v>
      </c>
      <c r="TS1618" s="1" t="str">
        <f t="shared" si="2106"/>
        <v>h</v>
      </c>
      <c r="TT1618" s="1">
        <f t="shared" si="2106"/>
        <v>0.789350392475535</v>
      </c>
    </row>
    <row r="1619" spans="12:540">
      <c r="L1619" s="1">
        <f t="shared" si="2071"/>
        <v>0.965504311961005</v>
      </c>
      <c r="O1619" s="1">
        <f t="shared" si="2072"/>
        <v>0.96038915913829</v>
      </c>
      <c r="R1619" s="1">
        <f t="shared" si="2073"/>
        <v>0.894337714863499</v>
      </c>
      <c r="U1619" s="1">
        <f t="shared" si="2074"/>
        <v>0.775229357798165</v>
      </c>
      <c r="X1619" s="1">
        <f t="shared" si="2075"/>
        <v>0.733840304182509</v>
      </c>
      <c r="GB1619" s="1">
        <f t="shared" si="2076"/>
        <v>0.965410027205597</v>
      </c>
      <c r="GE1619" s="1">
        <f t="shared" si="2077"/>
        <v>0.959900638750887</v>
      </c>
      <c r="GH1619" s="1">
        <f t="shared" si="2078"/>
        <v>0.893572181243414</v>
      </c>
      <c r="GK1619" s="1">
        <f t="shared" si="2079"/>
        <v>0.77625</v>
      </c>
      <c r="GN1619" s="1">
        <f t="shared" si="2080"/>
        <v>0.735294117647059</v>
      </c>
      <c r="MR1619" s="1">
        <f t="shared" ref="MR1619:ND1619" si="2107">MR647</f>
        <v>0.977744174714906</v>
      </c>
      <c r="MS1619" s="1">
        <f t="shared" si="2107"/>
        <v>0</v>
      </c>
      <c r="MT1619" s="1">
        <f t="shared" si="2107"/>
        <v>0</v>
      </c>
      <c r="MU1619" s="1">
        <f t="shared" si="2107"/>
        <v>0.977675717145357</v>
      </c>
      <c r="MV1619" s="1">
        <f t="shared" si="2107"/>
        <v>0</v>
      </c>
      <c r="MW1619" s="1">
        <f t="shared" si="2107"/>
        <v>0</v>
      </c>
      <c r="MX1619" s="1">
        <f t="shared" si="2107"/>
        <v>0.945107259081704</v>
      </c>
      <c r="MY1619" s="1">
        <f t="shared" si="2107"/>
        <v>0</v>
      </c>
      <c r="MZ1619" s="1">
        <f t="shared" si="2107"/>
        <v>0</v>
      </c>
      <c r="NA1619" s="1">
        <f t="shared" si="2107"/>
        <v>0.861552172537951</v>
      </c>
      <c r="NB1619" s="1">
        <f t="shared" si="2107"/>
        <v>0</v>
      </c>
      <c r="NC1619" s="1">
        <f t="shared" si="2107"/>
        <v>0</v>
      </c>
      <c r="ND1619" s="1">
        <f t="shared" si="2107"/>
        <v>0.818774979828638</v>
      </c>
      <c r="TH1619" s="1">
        <f t="shared" ref="TH1619:TT1619" si="2108">TH647</f>
        <v>0.977691119362189</v>
      </c>
      <c r="TI1619" s="1">
        <f t="shared" si="2108"/>
        <v>0</v>
      </c>
      <c r="TJ1619" s="1">
        <f t="shared" si="2108"/>
        <v>0</v>
      </c>
      <c r="TK1619" s="1">
        <f t="shared" si="2108"/>
        <v>0.977388950711515</v>
      </c>
      <c r="TL1619" s="1">
        <f t="shared" si="2108"/>
        <v>0</v>
      </c>
      <c r="TM1619" s="1">
        <f t="shared" si="2108"/>
        <v>0</v>
      </c>
      <c r="TN1619" s="1">
        <f t="shared" si="2108"/>
        <v>0.945228756417823</v>
      </c>
      <c r="TO1619" s="1">
        <f t="shared" si="2108"/>
        <v>0</v>
      </c>
      <c r="TP1619" s="1">
        <f t="shared" si="2108"/>
        <v>0</v>
      </c>
      <c r="TQ1619" s="1">
        <f t="shared" si="2108"/>
        <v>0.862347429493041</v>
      </c>
      <c r="TR1619" s="1">
        <f t="shared" si="2108"/>
        <v>0</v>
      </c>
      <c r="TS1619" s="1">
        <f t="shared" si="2108"/>
        <v>0</v>
      </c>
      <c r="TT1619" s="1">
        <f t="shared" si="2108"/>
        <v>0.816222864411905</v>
      </c>
    </row>
    <row r="1620" spans="12:540">
      <c r="L1620" s="1">
        <f t="shared" si="2071"/>
        <v>0.964865885908576</v>
      </c>
      <c r="O1620" s="1">
        <f t="shared" si="2072"/>
        <v>0.960594538541307</v>
      </c>
      <c r="R1620" s="1">
        <f t="shared" si="2073"/>
        <v>0.888111888111888</v>
      </c>
      <c r="U1620" s="1">
        <f t="shared" si="2074"/>
        <v>0.776507276507276</v>
      </c>
      <c r="X1620" s="1">
        <f t="shared" si="2075"/>
        <v>0.729838709677419</v>
      </c>
      <c r="GB1620" s="1">
        <f t="shared" si="2076"/>
        <v>0.965598123534011</v>
      </c>
      <c r="GE1620" s="1">
        <f t="shared" si="2077"/>
        <v>0.960071942446043</v>
      </c>
      <c r="GH1620" s="1">
        <f t="shared" si="2078"/>
        <v>0.889755590223609</v>
      </c>
      <c r="GK1620" s="1">
        <f t="shared" si="2079"/>
        <v>0.774826789838337</v>
      </c>
      <c r="GN1620" s="1">
        <f t="shared" si="2080"/>
        <v>0.735042735042735</v>
      </c>
      <c r="MR1620" s="1">
        <f t="shared" ref="MR1620:ND1620" si="2109">MR648</f>
        <v>0.975110725055778</v>
      </c>
      <c r="MS1620" s="1">
        <f t="shared" si="2109"/>
        <v>0.000578396158504983</v>
      </c>
      <c r="MT1620" s="1" t="str">
        <f t="shared" si="2109"/>
        <v>c</v>
      </c>
      <c r="MU1620" s="1">
        <f t="shared" si="2109"/>
        <v>0.974714360005346</v>
      </c>
      <c r="MV1620" s="1">
        <f t="shared" si="2109"/>
        <v>0.00022205129332394</v>
      </c>
      <c r="MW1620" s="1" t="str">
        <f t="shared" si="2109"/>
        <v>cd</v>
      </c>
      <c r="MX1620" s="1">
        <f t="shared" si="2109"/>
        <v>0.942565185710347</v>
      </c>
      <c r="MY1620" s="1">
        <f t="shared" si="2109"/>
        <v>0.000790551281200724</v>
      </c>
      <c r="MZ1620" s="1" t="str">
        <f t="shared" si="2109"/>
        <v>b</v>
      </c>
      <c r="NA1620" s="1">
        <f t="shared" si="2109"/>
        <v>0.881118454505028</v>
      </c>
      <c r="NB1620" s="1">
        <f t="shared" si="2109"/>
        <v>0.00111540163065362</v>
      </c>
      <c r="NC1620" s="1" t="str">
        <f t="shared" si="2109"/>
        <v>d</v>
      </c>
      <c r="ND1620" s="1">
        <f t="shared" si="2109"/>
        <v>0.83695815990074</v>
      </c>
      <c r="TH1620" s="1">
        <f t="shared" ref="TH1620:TT1620" si="2110">TH648</f>
        <v>0.975406141421269</v>
      </c>
      <c r="TI1620" s="1">
        <f t="shared" si="2110"/>
        <v>0.000445126415675096</v>
      </c>
      <c r="TJ1620" s="1" t="str">
        <f t="shared" si="2110"/>
        <v>b</v>
      </c>
      <c r="TK1620" s="1">
        <f t="shared" si="2110"/>
        <v>0.974775644194689</v>
      </c>
      <c r="TL1620" s="1">
        <f t="shared" si="2110"/>
        <v>0.000163338853552063</v>
      </c>
      <c r="TM1620" s="1" t="str">
        <f t="shared" si="2110"/>
        <v>d</v>
      </c>
      <c r="TN1620" s="1">
        <f t="shared" si="2110"/>
        <v>0.942692952913572</v>
      </c>
      <c r="TO1620" s="1">
        <f t="shared" si="2110"/>
        <v>0.000330863653262091</v>
      </c>
      <c r="TP1620" s="1" t="str">
        <f t="shared" si="2110"/>
        <v>b</v>
      </c>
      <c r="TQ1620" s="1">
        <f t="shared" si="2110"/>
        <v>0.8810244053816</v>
      </c>
      <c r="TR1620" s="1">
        <f t="shared" si="2110"/>
        <v>0.00245746998209679</v>
      </c>
      <c r="TS1620" s="1" t="str">
        <f t="shared" si="2110"/>
        <v>d</v>
      </c>
      <c r="TT1620" s="1">
        <f t="shared" si="2110"/>
        <v>0.835860875004733</v>
      </c>
    </row>
    <row r="1621" spans="12:540">
      <c r="L1621" s="1">
        <f t="shared" si="2071"/>
        <v>0.975857242827152</v>
      </c>
      <c r="O1621" s="1">
        <f t="shared" si="2072"/>
        <v>0.975347222222222</v>
      </c>
      <c r="R1621" s="1">
        <f t="shared" si="2073"/>
        <v>0.942733188720174</v>
      </c>
      <c r="U1621" s="1">
        <f t="shared" si="2074"/>
        <v>0.884313725490196</v>
      </c>
      <c r="X1621" s="1">
        <f t="shared" si="2075"/>
        <v>0.839901477832512</v>
      </c>
      <c r="GB1621" s="1">
        <f t="shared" si="2076"/>
        <v>0.97471098265896</v>
      </c>
      <c r="GE1621" s="1">
        <f t="shared" si="2077"/>
        <v>0.974212034383954</v>
      </c>
      <c r="GH1621" s="1">
        <f t="shared" si="2078"/>
        <v>0.942743009320905</v>
      </c>
      <c r="GK1621" s="1">
        <f t="shared" si="2079"/>
        <v>0.883688919476944</v>
      </c>
      <c r="GN1621" s="1">
        <f t="shared" si="2080"/>
        <v>0.835978835978836</v>
      </c>
      <c r="MR1621" s="1">
        <f t="shared" ref="MR1621:ND1621" si="2111">MR649</f>
        <v>0.973758313911472</v>
      </c>
      <c r="MS1621" s="1">
        <f t="shared" si="2111"/>
        <v>0.000287495560034351</v>
      </c>
      <c r="MT1621" s="1" t="str">
        <f t="shared" si="2111"/>
        <v>d</v>
      </c>
      <c r="MU1621" s="1">
        <f t="shared" si="2111"/>
        <v>0.974184997359588</v>
      </c>
      <c r="MV1621" s="1">
        <f t="shared" si="2111"/>
        <v>0.000267146815365492</v>
      </c>
      <c r="MW1621" s="1" t="str">
        <f t="shared" si="2111"/>
        <v>d</v>
      </c>
      <c r="MX1621" s="1">
        <f t="shared" si="2111"/>
        <v>0.941255442446034</v>
      </c>
      <c r="MY1621" s="1">
        <f t="shared" si="2111"/>
        <v>0.000488812342124177</v>
      </c>
      <c r="MZ1621" s="1" t="str">
        <f t="shared" si="2111"/>
        <v>b</v>
      </c>
      <c r="NA1621" s="1">
        <f t="shared" si="2111"/>
        <v>0.857595476657443</v>
      </c>
      <c r="NB1621" s="1">
        <f t="shared" si="2111"/>
        <v>0.00179730082958358</v>
      </c>
      <c r="NC1621" s="1" t="str">
        <f t="shared" si="2111"/>
        <v>f</v>
      </c>
      <c r="ND1621" s="1">
        <f t="shared" si="2111"/>
        <v>0.820083893405493</v>
      </c>
      <c r="TH1621" s="1">
        <f t="shared" ref="TH1621:TT1621" si="2112">TH649</f>
        <v>0.974114225201453</v>
      </c>
      <c r="TI1621" s="1">
        <f t="shared" si="2112"/>
        <v>0.000292264237263656</v>
      </c>
      <c r="TJ1621" s="1" t="str">
        <f t="shared" si="2112"/>
        <v>c</v>
      </c>
      <c r="TK1621" s="1">
        <f t="shared" si="2112"/>
        <v>0.973935339729109</v>
      </c>
      <c r="TL1621" s="1">
        <f t="shared" si="2112"/>
        <v>0.000328392984352556</v>
      </c>
      <c r="TM1621" s="1" t="str">
        <f t="shared" si="2112"/>
        <v>e</v>
      </c>
      <c r="TN1621" s="1">
        <f t="shared" si="2112"/>
        <v>0.940968468449444</v>
      </c>
      <c r="TO1621" s="1">
        <f t="shared" si="2112"/>
        <v>0.000247912665981923</v>
      </c>
      <c r="TP1621" s="1" t="str">
        <f t="shared" si="2112"/>
        <v>b</v>
      </c>
      <c r="TQ1621" s="1">
        <f t="shared" si="2112"/>
        <v>0.857486033757684</v>
      </c>
      <c r="TR1621" s="1">
        <f t="shared" si="2112"/>
        <v>0.000298195224655508</v>
      </c>
      <c r="TS1621" s="1" t="str">
        <f t="shared" si="2112"/>
        <v>f</v>
      </c>
      <c r="TT1621" s="1">
        <f t="shared" si="2112"/>
        <v>0.891014892186429</v>
      </c>
    </row>
    <row r="1622" spans="12:540">
      <c r="L1622" s="1">
        <f t="shared" si="2071"/>
        <v>0.975772471910112</v>
      </c>
      <c r="O1622" s="1">
        <f t="shared" si="2072"/>
        <v>0.974948524365134</v>
      </c>
      <c r="R1622" s="1">
        <f t="shared" si="2073"/>
        <v>0.941552901023891</v>
      </c>
      <c r="U1622" s="1">
        <f t="shared" si="2074"/>
        <v>0.88625</v>
      </c>
      <c r="X1622" s="1">
        <f t="shared" si="2075"/>
        <v>0.838235294117647</v>
      </c>
      <c r="GB1622" s="1">
        <f t="shared" si="2076"/>
        <v>0.975277678251523</v>
      </c>
      <c r="GE1622" s="1">
        <f t="shared" si="2077"/>
        <v>0.975053456878118</v>
      </c>
      <c r="GH1622" s="1">
        <f t="shared" si="2078"/>
        <v>0.941875825627477</v>
      </c>
      <c r="GK1622" s="1">
        <f t="shared" si="2079"/>
        <v>0.886303191489362</v>
      </c>
      <c r="GN1622" s="1">
        <f t="shared" si="2080"/>
        <v>0.837837837837838</v>
      </c>
      <c r="MR1622" s="1">
        <f t="shared" ref="MR1622:ND1622" si="2113">MR650</f>
        <v>0.983437256975622</v>
      </c>
      <c r="MS1622" s="1">
        <f t="shared" si="2113"/>
        <v>0.000261818267120848</v>
      </c>
      <c r="MT1622" s="1" t="str">
        <f t="shared" si="2113"/>
        <v>a</v>
      </c>
      <c r="MU1622" s="1">
        <f t="shared" si="2113"/>
        <v>0.98329833312647</v>
      </c>
      <c r="MV1622" s="1">
        <f t="shared" si="2113"/>
        <v>0.000566680546182582</v>
      </c>
      <c r="MW1622" s="1" t="str">
        <f t="shared" si="2113"/>
        <v>a</v>
      </c>
      <c r="MX1622" s="1">
        <f t="shared" si="2113"/>
        <v>0.950668151578402</v>
      </c>
      <c r="MY1622" s="1">
        <f t="shared" si="2113"/>
        <v>0.000201783219238924</v>
      </c>
      <c r="MZ1622" s="1" t="str">
        <f t="shared" si="2113"/>
        <v>a</v>
      </c>
      <c r="NA1622" s="1">
        <f t="shared" si="2113"/>
        <v>0.829351836630318</v>
      </c>
      <c r="NB1622" s="1">
        <f t="shared" si="2113"/>
        <v>0.00116927431834448</v>
      </c>
      <c r="NC1622" s="1" t="str">
        <f t="shared" si="2113"/>
        <v>i</v>
      </c>
      <c r="ND1622" s="1">
        <f t="shared" si="2113"/>
        <v>0.785789230946616</v>
      </c>
      <c r="TH1622" s="1">
        <f t="shared" ref="TH1622:TT1622" si="2114">TH650</f>
        <v>0.983510651844737</v>
      </c>
      <c r="TI1622" s="1">
        <f t="shared" si="2114"/>
        <v>0.000515947538971762</v>
      </c>
      <c r="TJ1622" s="1" t="str">
        <f t="shared" si="2114"/>
        <v>a</v>
      </c>
      <c r="TK1622" s="1">
        <f t="shared" si="2114"/>
        <v>0.982818355358562</v>
      </c>
      <c r="TL1622" s="1">
        <f t="shared" si="2114"/>
        <v>0.000195576674027563</v>
      </c>
      <c r="TM1622" s="1" t="str">
        <f t="shared" si="2114"/>
        <v>ab</v>
      </c>
      <c r="TN1622" s="1">
        <f t="shared" si="2114"/>
        <v>0.951173154188331</v>
      </c>
      <c r="TO1622" s="1">
        <f t="shared" si="2114"/>
        <v>0.000230687494045447</v>
      </c>
      <c r="TP1622" s="1" t="str">
        <f t="shared" si="2114"/>
        <v>a</v>
      </c>
      <c r="TQ1622" s="1">
        <f t="shared" si="2114"/>
        <v>0.828662351488338</v>
      </c>
      <c r="TR1622" s="1">
        <f t="shared" si="2114"/>
        <v>0.00172272503369348</v>
      </c>
      <c r="TS1622" s="1" t="str">
        <f t="shared" si="2114"/>
        <v>i</v>
      </c>
      <c r="TT1622" s="1">
        <f t="shared" si="2114"/>
        <v>0.786448398525736</v>
      </c>
    </row>
    <row r="1623" spans="12:540">
      <c r="L1623" s="1">
        <f t="shared" si="2071"/>
        <v>0.975971731448763</v>
      </c>
      <c r="O1623" s="1">
        <f t="shared" si="2072"/>
        <v>0.975146703486365</v>
      </c>
      <c r="R1623" s="1">
        <f t="shared" si="2073"/>
        <v>0.941327623126338</v>
      </c>
      <c r="U1623" s="1">
        <f t="shared" si="2074"/>
        <v>0.882508250825083</v>
      </c>
      <c r="X1623" s="1">
        <f t="shared" si="2075"/>
        <v>0.838942307692308</v>
      </c>
      <c r="GB1623" s="1">
        <f t="shared" si="2076"/>
        <v>0.975654069767442</v>
      </c>
      <c r="GE1623" s="1">
        <f t="shared" si="2077"/>
        <v>0.974588403722262</v>
      </c>
      <c r="GH1623" s="1">
        <f t="shared" si="2078"/>
        <v>0.942061034940292</v>
      </c>
      <c r="GK1623" s="1">
        <f t="shared" si="2079"/>
        <v>0.883426966292135</v>
      </c>
      <c r="GN1623" s="1">
        <f t="shared" si="2080"/>
        <v>0.83547557840617</v>
      </c>
      <c r="MR1623" s="1">
        <f t="shared" ref="MR1623:ND1623" si="2115">MR651</f>
        <v>0.977435431980957</v>
      </c>
      <c r="MS1623" s="1">
        <f t="shared" si="2115"/>
        <v>0</v>
      </c>
      <c r="MT1623" s="1">
        <f t="shared" si="2115"/>
        <v>0</v>
      </c>
      <c r="MU1623" s="1">
        <f t="shared" si="2115"/>
        <v>0.977399230163801</v>
      </c>
      <c r="MV1623" s="1">
        <f t="shared" si="2115"/>
        <v>0</v>
      </c>
      <c r="MW1623" s="1">
        <f t="shared" si="2115"/>
        <v>0</v>
      </c>
      <c r="MX1623" s="1">
        <f t="shared" si="2115"/>
        <v>0.944829593244928</v>
      </c>
      <c r="MY1623" s="1">
        <f t="shared" si="2115"/>
        <v>0</v>
      </c>
      <c r="MZ1623" s="1">
        <f t="shared" si="2115"/>
        <v>0</v>
      </c>
      <c r="NA1623" s="1">
        <f t="shared" si="2115"/>
        <v>0.856021922597596</v>
      </c>
      <c r="NB1623" s="1">
        <f t="shared" si="2115"/>
        <v>0</v>
      </c>
      <c r="NC1623" s="1">
        <f t="shared" si="2115"/>
        <v>0</v>
      </c>
      <c r="ND1623" s="1">
        <f t="shared" si="2115"/>
        <v>0.81427709475095</v>
      </c>
      <c r="TH1623" s="1">
        <f t="shared" ref="TH1623:TT1623" si="2116">TH651</f>
        <v>0.977677006155819</v>
      </c>
      <c r="TI1623" s="1">
        <f t="shared" si="2116"/>
        <v>0</v>
      </c>
      <c r="TJ1623" s="1">
        <f t="shared" si="2116"/>
        <v>0</v>
      </c>
      <c r="TK1623" s="1">
        <f t="shared" si="2116"/>
        <v>0.977176446427453</v>
      </c>
      <c r="TL1623" s="1">
        <f t="shared" si="2116"/>
        <v>0</v>
      </c>
      <c r="TM1623" s="1">
        <f t="shared" si="2116"/>
        <v>0</v>
      </c>
      <c r="TN1623" s="1">
        <f t="shared" si="2116"/>
        <v>0.944944858517116</v>
      </c>
      <c r="TO1623" s="1">
        <f t="shared" si="2116"/>
        <v>0</v>
      </c>
      <c r="TP1623" s="1">
        <f t="shared" si="2116"/>
        <v>0</v>
      </c>
      <c r="TQ1623" s="1">
        <f t="shared" si="2116"/>
        <v>0.855724263542541</v>
      </c>
      <c r="TR1623" s="1">
        <f t="shared" si="2116"/>
        <v>0</v>
      </c>
      <c r="TS1623" s="1">
        <f t="shared" si="2116"/>
        <v>0</v>
      </c>
      <c r="TT1623" s="1">
        <f t="shared" si="2116"/>
        <v>0.837774721905632</v>
      </c>
    </row>
    <row r="1624" spans="12:540">
      <c r="L1624" s="1">
        <f t="shared" si="2071"/>
        <v>0.973516949152542</v>
      </c>
      <c r="O1624" s="1">
        <f t="shared" si="2072"/>
        <v>0.974816369359916</v>
      </c>
      <c r="R1624" s="1">
        <f t="shared" si="2073"/>
        <v>0.941808415398389</v>
      </c>
      <c r="U1624" s="1">
        <f t="shared" si="2074"/>
        <v>0.864738076622361</v>
      </c>
      <c r="X1624" s="1">
        <f t="shared" si="2075"/>
        <v>0.825870646766169</v>
      </c>
      <c r="GB1624" s="1">
        <f t="shared" si="2076"/>
        <v>0.974808324205915</v>
      </c>
      <c r="GE1624" s="1">
        <f t="shared" si="2077"/>
        <v>0.974811083123426</v>
      </c>
      <c r="GH1624" s="1">
        <f t="shared" si="2078"/>
        <v>0.941823179111315</v>
      </c>
      <c r="GK1624" s="1">
        <f t="shared" si="2079"/>
        <v>0.860911270983213</v>
      </c>
      <c r="GN1624" s="1">
        <f t="shared" si="2080"/>
        <v>0.824289405684755</v>
      </c>
      <c r="MR1624" s="1">
        <f t="shared" ref="MR1624:ND1624" si="2117">MR652</f>
        <v>0</v>
      </c>
      <c r="MS1624" s="1">
        <f t="shared" si="2117"/>
        <v>0</v>
      </c>
      <c r="MT1624" s="1">
        <f t="shared" si="2117"/>
        <v>0</v>
      </c>
      <c r="MU1624" s="1">
        <f t="shared" si="2117"/>
        <v>0</v>
      </c>
      <c r="MV1624" s="1">
        <f t="shared" si="2117"/>
        <v>0</v>
      </c>
      <c r="MW1624" s="1">
        <f t="shared" si="2117"/>
        <v>0</v>
      </c>
      <c r="MX1624" s="1">
        <f t="shared" si="2117"/>
        <v>0</v>
      </c>
      <c r="MY1624" s="1">
        <f t="shared" si="2117"/>
        <v>0</v>
      </c>
      <c r="MZ1624" s="1">
        <f t="shared" si="2117"/>
        <v>0</v>
      </c>
      <c r="NA1624" s="1">
        <f t="shared" si="2117"/>
        <v>0</v>
      </c>
      <c r="NB1624" s="1">
        <f t="shared" si="2117"/>
        <v>0</v>
      </c>
      <c r="NC1624" s="1">
        <f t="shared" si="2117"/>
        <v>0</v>
      </c>
      <c r="ND1624" s="1">
        <f t="shared" si="2117"/>
        <v>0</v>
      </c>
      <c r="TH1624" s="1">
        <f t="shared" ref="TH1624:TT1624" si="2118">TH652</f>
        <v>0</v>
      </c>
      <c r="TI1624" s="1">
        <f t="shared" si="2118"/>
        <v>0</v>
      </c>
      <c r="TJ1624" s="1">
        <f t="shared" si="2118"/>
        <v>0</v>
      </c>
      <c r="TK1624" s="1">
        <f t="shared" si="2118"/>
        <v>0</v>
      </c>
      <c r="TL1624" s="1">
        <f t="shared" si="2118"/>
        <v>0</v>
      </c>
      <c r="TM1624" s="1">
        <f t="shared" si="2118"/>
        <v>0</v>
      </c>
      <c r="TN1624" s="1">
        <f t="shared" si="2118"/>
        <v>0</v>
      </c>
      <c r="TO1624" s="1">
        <f t="shared" si="2118"/>
        <v>0</v>
      </c>
      <c r="TP1624" s="1">
        <f t="shared" si="2118"/>
        <v>0</v>
      </c>
      <c r="TQ1624" s="1">
        <f t="shared" si="2118"/>
        <v>0</v>
      </c>
      <c r="TR1624" s="1">
        <f t="shared" si="2118"/>
        <v>0</v>
      </c>
      <c r="TS1624" s="1">
        <f t="shared" si="2118"/>
        <v>0</v>
      </c>
      <c r="TT1624" s="1">
        <f t="shared" si="2118"/>
        <v>0</v>
      </c>
    </row>
    <row r="1625" spans="12:540">
      <c r="L1625" s="1">
        <f t="shared" si="2071"/>
        <v>0.973674848808254</v>
      </c>
      <c r="O1625" s="1">
        <f t="shared" si="2072"/>
        <v>0.975112340131352</v>
      </c>
      <c r="R1625" s="1">
        <f t="shared" si="2073"/>
        <v>0.941387024608501</v>
      </c>
      <c r="U1625" s="1">
        <f t="shared" si="2074"/>
        <v>0.86496624156039</v>
      </c>
      <c r="X1625" s="1">
        <f t="shared" si="2075"/>
        <v>0.822622107969152</v>
      </c>
      <c r="GB1625" s="1">
        <f t="shared" si="2076"/>
        <v>0.974613686534216</v>
      </c>
      <c r="GE1625" s="1">
        <f t="shared" si="2077"/>
        <v>0.974615659635323</v>
      </c>
      <c r="GH1625" s="1">
        <f t="shared" si="2078"/>
        <v>0.942164179104477</v>
      </c>
      <c r="GK1625" s="1">
        <f t="shared" si="2079"/>
        <v>0.864197530864197</v>
      </c>
      <c r="GN1625" s="1">
        <f t="shared" si="2080"/>
        <v>0.821621621621622</v>
      </c>
      <c r="MR1625" s="1">
        <f t="shared" ref="MR1625:ND1625" si="2119">MR653</f>
        <v>0</v>
      </c>
      <c r="MS1625" s="1">
        <f t="shared" si="2119"/>
        <v>0</v>
      </c>
      <c r="MT1625" s="1">
        <f t="shared" si="2119"/>
        <v>0</v>
      </c>
      <c r="MU1625" s="1">
        <f t="shared" si="2119"/>
        <v>0</v>
      </c>
      <c r="MV1625" s="1">
        <f t="shared" si="2119"/>
        <v>0</v>
      </c>
      <c r="MW1625" s="1">
        <f t="shared" si="2119"/>
        <v>0</v>
      </c>
      <c r="MX1625" s="1">
        <f t="shared" si="2119"/>
        <v>0</v>
      </c>
      <c r="MY1625" s="1">
        <f t="shared" si="2119"/>
        <v>0</v>
      </c>
      <c r="MZ1625" s="1">
        <f t="shared" si="2119"/>
        <v>0</v>
      </c>
      <c r="NA1625" s="1">
        <f t="shared" si="2119"/>
        <v>0</v>
      </c>
      <c r="NB1625" s="1">
        <f t="shared" si="2119"/>
        <v>0</v>
      </c>
      <c r="NC1625" s="1">
        <f t="shared" si="2119"/>
        <v>0</v>
      </c>
      <c r="ND1625" s="1">
        <f t="shared" si="2119"/>
        <v>0</v>
      </c>
      <c r="TH1625" s="1">
        <f t="shared" ref="TH1625:TT1625" si="2120">TH653</f>
        <v>0</v>
      </c>
      <c r="TI1625" s="1">
        <f t="shared" si="2120"/>
        <v>0</v>
      </c>
      <c r="TJ1625" s="1">
        <f t="shared" si="2120"/>
        <v>0</v>
      </c>
      <c r="TK1625" s="1">
        <f t="shared" si="2120"/>
        <v>0</v>
      </c>
      <c r="TL1625" s="1">
        <f t="shared" si="2120"/>
        <v>0</v>
      </c>
      <c r="TM1625" s="1">
        <f t="shared" si="2120"/>
        <v>0</v>
      </c>
      <c r="TN1625" s="1">
        <f t="shared" si="2120"/>
        <v>0</v>
      </c>
      <c r="TO1625" s="1">
        <f t="shared" si="2120"/>
        <v>0</v>
      </c>
      <c r="TP1625" s="1">
        <f t="shared" si="2120"/>
        <v>0</v>
      </c>
      <c r="TQ1625" s="1">
        <f t="shared" si="2120"/>
        <v>0</v>
      </c>
      <c r="TR1625" s="1">
        <f t="shared" si="2120"/>
        <v>0</v>
      </c>
      <c r="TS1625" s="1">
        <f t="shared" si="2120"/>
        <v>0</v>
      </c>
      <c r="TT1625" s="1">
        <f t="shared" si="2120"/>
        <v>0</v>
      </c>
    </row>
    <row r="1626" spans="12:540">
      <c r="L1626" s="1">
        <f t="shared" si="2071"/>
        <v>0.973891273247496</v>
      </c>
      <c r="O1626" s="1">
        <f t="shared" si="2072"/>
        <v>0.973711518505707</v>
      </c>
      <c r="R1626" s="1">
        <f t="shared" si="2073"/>
        <v>0.941829484902309</v>
      </c>
      <c r="U1626" s="1">
        <f t="shared" si="2074"/>
        <v>0.863214837712519</v>
      </c>
      <c r="X1626" s="1">
        <f t="shared" si="2075"/>
        <v>0.828715365239295</v>
      </c>
      <c r="GB1626" s="1">
        <f t="shared" si="2076"/>
        <v>0.973770491803279</v>
      </c>
      <c r="GE1626" s="1">
        <f t="shared" si="2077"/>
        <v>0.974991068238657</v>
      </c>
      <c r="GH1626" s="1">
        <f t="shared" si="2078"/>
        <v>0.941121928604543</v>
      </c>
      <c r="GK1626" s="1">
        <f t="shared" si="2079"/>
        <v>0.864217252396166</v>
      </c>
      <c r="GN1626" s="1">
        <f t="shared" si="2080"/>
        <v>0.822751322751323</v>
      </c>
      <c r="MR1626" s="1">
        <f t="shared" ref="MR1626:ND1626" si="2121">MR654</f>
        <v>0</v>
      </c>
      <c r="MS1626" s="1">
        <f t="shared" si="2121"/>
        <v>0</v>
      </c>
      <c r="MT1626" s="1" t="str">
        <f t="shared" si="2121"/>
        <v>a</v>
      </c>
      <c r="MU1626" s="1">
        <f t="shared" si="2121"/>
        <v>0</v>
      </c>
      <c r="MV1626" s="1">
        <f t="shared" si="2121"/>
        <v>0</v>
      </c>
      <c r="MW1626" s="1" t="str">
        <f t="shared" si="2121"/>
        <v>a</v>
      </c>
      <c r="MX1626" s="1">
        <f t="shared" si="2121"/>
        <v>0</v>
      </c>
      <c r="MY1626" s="1">
        <f t="shared" si="2121"/>
        <v>0</v>
      </c>
      <c r="MZ1626" s="1" t="str">
        <f t="shared" si="2121"/>
        <v>a</v>
      </c>
      <c r="NA1626" s="1">
        <f t="shared" si="2121"/>
        <v>0</v>
      </c>
      <c r="NB1626" s="1">
        <f t="shared" si="2121"/>
        <v>0</v>
      </c>
      <c r="NC1626" s="1" t="str">
        <f t="shared" si="2121"/>
        <v>a</v>
      </c>
      <c r="ND1626" s="1">
        <f t="shared" si="2121"/>
        <v>0</v>
      </c>
      <c r="TH1626" s="1">
        <f t="shared" ref="TH1626:TT1626" si="2122">TH654</f>
        <v>0</v>
      </c>
      <c r="TI1626" s="1">
        <f t="shared" si="2122"/>
        <v>0</v>
      </c>
      <c r="TJ1626" s="1" t="str">
        <f t="shared" si="2122"/>
        <v>a</v>
      </c>
      <c r="TK1626" s="1">
        <f t="shared" si="2122"/>
        <v>0</v>
      </c>
      <c r="TL1626" s="1">
        <f t="shared" si="2122"/>
        <v>0</v>
      </c>
      <c r="TM1626" s="1" t="str">
        <f t="shared" si="2122"/>
        <v>a</v>
      </c>
      <c r="TN1626" s="1">
        <f t="shared" si="2122"/>
        <v>0</v>
      </c>
      <c r="TO1626" s="1">
        <f t="shared" si="2122"/>
        <v>0</v>
      </c>
      <c r="TP1626" s="1" t="str">
        <f t="shared" si="2122"/>
        <v>a</v>
      </c>
      <c r="TQ1626" s="1">
        <f t="shared" si="2122"/>
        <v>0</v>
      </c>
      <c r="TR1626" s="1">
        <f t="shared" si="2122"/>
        <v>0</v>
      </c>
      <c r="TS1626" s="1" t="str">
        <f t="shared" si="2122"/>
        <v>a</v>
      </c>
      <c r="TT1626" s="1">
        <f t="shared" si="2122"/>
        <v>0</v>
      </c>
    </row>
    <row r="1627" spans="12:540">
      <c r="L1627" s="1">
        <f t="shared" si="2071"/>
        <v>0.983522142121524</v>
      </c>
      <c r="O1627" s="1">
        <f t="shared" si="2072"/>
        <v>0.983349983349983</v>
      </c>
      <c r="R1627" s="1">
        <f t="shared" si="2073"/>
        <v>0.951558550968829</v>
      </c>
      <c r="U1627" s="1">
        <f t="shared" si="2074"/>
        <v>0.835766423357664</v>
      </c>
      <c r="X1627" s="1">
        <f t="shared" si="2075"/>
        <v>0.789029535864979</v>
      </c>
      <c r="GB1627" s="1">
        <f t="shared" si="2076"/>
        <v>0.983251919050942</v>
      </c>
      <c r="GE1627" s="1">
        <f t="shared" si="2077"/>
        <v>0.983178853415723</v>
      </c>
      <c r="GH1627" s="1">
        <f t="shared" si="2078"/>
        <v>0.951325510647545</v>
      </c>
      <c r="GK1627" s="1">
        <f t="shared" si="2079"/>
        <v>0.836322869955157</v>
      </c>
      <c r="GN1627" s="1">
        <f t="shared" si="2080"/>
        <v>0.789256198347107</v>
      </c>
      <c r="MR1627" s="1">
        <f t="shared" ref="MR1627:ND1627" si="2123">MR655</f>
        <v>0</v>
      </c>
      <c r="MS1627" s="1">
        <f t="shared" si="2123"/>
        <v>0</v>
      </c>
      <c r="MT1627" s="1" t="str">
        <f t="shared" si="2123"/>
        <v>a</v>
      </c>
      <c r="MU1627" s="1">
        <f t="shared" si="2123"/>
        <v>0</v>
      </c>
      <c r="MV1627" s="1">
        <f t="shared" si="2123"/>
        <v>0</v>
      </c>
      <c r="MW1627" s="1" t="str">
        <f t="shared" si="2123"/>
        <v>a</v>
      </c>
      <c r="MX1627" s="1">
        <f t="shared" si="2123"/>
        <v>0</v>
      </c>
      <c r="MY1627" s="1">
        <f t="shared" si="2123"/>
        <v>0</v>
      </c>
      <c r="MZ1627" s="1" t="str">
        <f t="shared" si="2123"/>
        <v>a</v>
      </c>
      <c r="NA1627" s="1">
        <f t="shared" si="2123"/>
        <v>0</v>
      </c>
      <c r="NB1627" s="1">
        <f t="shared" si="2123"/>
        <v>0</v>
      </c>
      <c r="NC1627" s="1" t="str">
        <f t="shared" si="2123"/>
        <v>b</v>
      </c>
      <c r="ND1627" s="1">
        <f t="shared" si="2123"/>
        <v>0</v>
      </c>
      <c r="TH1627" s="1">
        <f t="shared" ref="TH1627:TT1627" si="2124">TH655</f>
        <v>0</v>
      </c>
      <c r="TI1627" s="1">
        <f t="shared" si="2124"/>
        <v>0</v>
      </c>
      <c r="TJ1627" s="1" t="str">
        <f t="shared" si="2124"/>
        <v>a</v>
      </c>
      <c r="TK1627" s="1">
        <f t="shared" si="2124"/>
        <v>0</v>
      </c>
      <c r="TL1627" s="1">
        <f t="shared" si="2124"/>
        <v>0</v>
      </c>
      <c r="TM1627" s="1" t="str">
        <f t="shared" si="2124"/>
        <v>ab</v>
      </c>
      <c r="TN1627" s="1">
        <f t="shared" si="2124"/>
        <v>0</v>
      </c>
      <c r="TO1627" s="1">
        <f t="shared" si="2124"/>
        <v>0</v>
      </c>
      <c r="TP1627" s="1" t="str">
        <f t="shared" si="2124"/>
        <v>a</v>
      </c>
      <c r="TQ1627" s="1">
        <f t="shared" si="2124"/>
        <v>0</v>
      </c>
      <c r="TR1627" s="1">
        <f t="shared" si="2124"/>
        <v>0</v>
      </c>
      <c r="TS1627" s="1" t="str">
        <f t="shared" si="2124"/>
        <v>b</v>
      </c>
      <c r="TT1627" s="1">
        <f t="shared" si="2124"/>
        <v>0</v>
      </c>
    </row>
    <row r="1628" spans="12:540">
      <c r="L1628" s="1">
        <f t="shared" si="2071"/>
        <v>0.983737024221453</v>
      </c>
      <c r="O1628" s="1">
        <f t="shared" si="2072"/>
        <v>0.983106989069228</v>
      </c>
      <c r="R1628" s="1">
        <f t="shared" si="2073"/>
        <v>0.952175786299009</v>
      </c>
      <c r="U1628" s="1">
        <f t="shared" si="2074"/>
        <v>0.835555555555555</v>
      </c>
      <c r="X1628" s="1">
        <f t="shared" si="2075"/>
        <v>0.791666666666667</v>
      </c>
      <c r="GB1628" s="1">
        <f t="shared" si="2076"/>
        <v>0.983670571529996</v>
      </c>
      <c r="GE1628" s="1">
        <f t="shared" si="2077"/>
        <v>0.982456140350877</v>
      </c>
      <c r="GH1628" s="1">
        <f t="shared" si="2078"/>
        <v>0.951563188022897</v>
      </c>
      <c r="GK1628" s="1">
        <f t="shared" si="2079"/>
        <v>0.840909090909091</v>
      </c>
      <c r="GN1628" s="1">
        <f t="shared" si="2080"/>
        <v>0.790794979079498</v>
      </c>
      <c r="MR1628" s="1">
        <f t="shared" ref="MR1628:ND1628" si="2125">MR656</f>
        <v>0</v>
      </c>
      <c r="MS1628" s="1">
        <f t="shared" si="2125"/>
        <v>0</v>
      </c>
      <c r="MT1628" s="1" t="str">
        <f t="shared" si="2125"/>
        <v>a</v>
      </c>
      <c r="MU1628" s="1">
        <f t="shared" si="2125"/>
        <v>0</v>
      </c>
      <c r="MV1628" s="1">
        <f t="shared" si="2125"/>
        <v>0</v>
      </c>
      <c r="MW1628" s="1" t="str">
        <f t="shared" si="2125"/>
        <v>b</v>
      </c>
      <c r="MX1628" s="1">
        <f t="shared" si="2125"/>
        <v>0</v>
      </c>
      <c r="MY1628" s="1">
        <f t="shared" si="2125"/>
        <v>0</v>
      </c>
      <c r="MZ1628" s="1" t="str">
        <f t="shared" si="2125"/>
        <v>a</v>
      </c>
      <c r="NA1628" s="1">
        <f t="shared" si="2125"/>
        <v>0</v>
      </c>
      <c r="NB1628" s="1">
        <f t="shared" si="2125"/>
        <v>0</v>
      </c>
      <c r="NC1628" s="1" t="str">
        <f t="shared" si="2125"/>
        <v>a</v>
      </c>
      <c r="ND1628" s="1">
        <f t="shared" si="2125"/>
        <v>0</v>
      </c>
      <c r="TH1628" s="1">
        <f t="shared" ref="TH1628:TT1628" si="2126">TH656</f>
        <v>0</v>
      </c>
      <c r="TI1628" s="1">
        <f t="shared" si="2126"/>
        <v>0</v>
      </c>
      <c r="TJ1628" s="1" t="str">
        <f t="shared" si="2126"/>
        <v>a</v>
      </c>
      <c r="TK1628" s="1">
        <f t="shared" si="2126"/>
        <v>0</v>
      </c>
      <c r="TL1628" s="1">
        <f t="shared" si="2126"/>
        <v>0</v>
      </c>
      <c r="TM1628" s="1" t="str">
        <f t="shared" si="2126"/>
        <v>c</v>
      </c>
      <c r="TN1628" s="1">
        <f t="shared" si="2126"/>
        <v>0</v>
      </c>
      <c r="TO1628" s="1">
        <f t="shared" si="2126"/>
        <v>0</v>
      </c>
      <c r="TP1628" s="1" t="str">
        <f t="shared" si="2126"/>
        <v>a</v>
      </c>
      <c r="TQ1628" s="1">
        <f t="shared" si="2126"/>
        <v>0</v>
      </c>
      <c r="TR1628" s="1">
        <f t="shared" si="2126"/>
        <v>0</v>
      </c>
      <c r="TS1628" s="1" t="str">
        <f t="shared" si="2126"/>
        <v>a</v>
      </c>
      <c r="TT1628" s="1">
        <f t="shared" si="2126"/>
        <v>0</v>
      </c>
    </row>
    <row r="1629" spans="12:540">
      <c r="L1629" s="1">
        <f t="shared" si="2071"/>
        <v>0.983753888696855</v>
      </c>
      <c r="O1629" s="1">
        <f t="shared" si="2072"/>
        <v>0.983541803818301</v>
      </c>
      <c r="R1629" s="1">
        <f t="shared" si="2073"/>
        <v>0.951592356687898</v>
      </c>
      <c r="U1629" s="1">
        <f t="shared" si="2074"/>
        <v>0.836656441717792</v>
      </c>
      <c r="X1629" s="1">
        <f t="shared" si="2075"/>
        <v>0.793991416309013</v>
      </c>
      <c r="GB1629" s="1">
        <f t="shared" si="2076"/>
        <v>0.983462350457424</v>
      </c>
      <c r="GE1629" s="1">
        <f t="shared" si="2077"/>
        <v>0.98259385665529</v>
      </c>
      <c r="GH1629" s="1">
        <f t="shared" si="2078"/>
        <v>0.952380952380952</v>
      </c>
      <c r="GK1629" s="1">
        <f t="shared" si="2079"/>
        <v>0.841149773071104</v>
      </c>
      <c r="GN1629" s="1">
        <f t="shared" si="2080"/>
        <v>0.788</v>
      </c>
      <c r="MR1629" s="1">
        <f t="shared" ref="MR1629:ND1629" si="2127">MR657</f>
        <v>0</v>
      </c>
      <c r="MS1629" s="1">
        <f t="shared" si="2127"/>
        <v>0</v>
      </c>
      <c r="MT1629" s="1" t="str">
        <f t="shared" si="2127"/>
        <v>d</v>
      </c>
      <c r="MU1629" s="1">
        <f t="shared" si="2127"/>
        <v>0</v>
      </c>
      <c r="MV1629" s="1">
        <f t="shared" si="2127"/>
        <v>0</v>
      </c>
      <c r="MW1629" s="1" t="str">
        <f t="shared" si="2127"/>
        <v>e</v>
      </c>
      <c r="MX1629" s="1">
        <f t="shared" si="2127"/>
        <v>0</v>
      </c>
      <c r="MY1629" s="1">
        <f t="shared" si="2127"/>
        <v>0</v>
      </c>
      <c r="MZ1629" s="1" t="str">
        <f t="shared" si="2127"/>
        <v>c</v>
      </c>
      <c r="NA1629" s="1">
        <f t="shared" si="2127"/>
        <v>0</v>
      </c>
      <c r="NB1629" s="1">
        <f t="shared" si="2127"/>
        <v>0</v>
      </c>
      <c r="NC1629" s="1" t="str">
        <f t="shared" si="2127"/>
        <v>g</v>
      </c>
      <c r="ND1629" s="1">
        <f t="shared" si="2127"/>
        <v>0</v>
      </c>
      <c r="TH1629" s="1">
        <f t="shared" ref="TH1629:TT1629" si="2128">TH657</f>
        <v>0</v>
      </c>
      <c r="TI1629" s="1">
        <f t="shared" si="2128"/>
        <v>0</v>
      </c>
      <c r="TJ1629" s="1" t="str">
        <f t="shared" si="2128"/>
        <v>d</v>
      </c>
      <c r="TK1629" s="1">
        <f t="shared" si="2128"/>
        <v>0</v>
      </c>
      <c r="TL1629" s="1">
        <f t="shared" si="2128"/>
        <v>0</v>
      </c>
      <c r="TM1629" s="1" t="str">
        <f t="shared" si="2128"/>
        <v>f</v>
      </c>
      <c r="TN1629" s="1">
        <f t="shared" si="2128"/>
        <v>0</v>
      </c>
      <c r="TO1629" s="1">
        <f t="shared" si="2128"/>
        <v>0</v>
      </c>
      <c r="TP1629" s="1" t="str">
        <f t="shared" si="2128"/>
        <v>c</v>
      </c>
      <c r="TQ1629" s="1">
        <f t="shared" si="2128"/>
        <v>0</v>
      </c>
      <c r="TR1629" s="1">
        <f t="shared" si="2128"/>
        <v>0</v>
      </c>
      <c r="TS1629" s="1" t="str">
        <f t="shared" si="2128"/>
        <v>g</v>
      </c>
      <c r="TT1629" s="1">
        <f t="shared" si="2128"/>
        <v>0</v>
      </c>
    </row>
    <row r="1630" spans="12:540">
      <c r="L1630" s="1">
        <f t="shared" si="2071"/>
        <v>0.975131348511383</v>
      </c>
      <c r="O1630" s="1">
        <f t="shared" si="2072"/>
        <v>0.97489539748954</v>
      </c>
      <c r="R1630" s="1">
        <f t="shared" si="2073"/>
        <v>0.942307692307692</v>
      </c>
      <c r="U1630" s="1">
        <f t="shared" si="2074"/>
        <v>0.88030888030888</v>
      </c>
      <c r="X1630" s="1">
        <f t="shared" si="2075"/>
        <v>0.837837837837838</v>
      </c>
      <c r="GB1630" s="1">
        <f t="shared" si="2076"/>
        <v>0.974911660777385</v>
      </c>
      <c r="GE1630" s="1">
        <f t="shared" si="2077"/>
        <v>0.974683544303797</v>
      </c>
      <c r="GH1630" s="1">
        <f t="shared" si="2078"/>
        <v>0.942365591397849</v>
      </c>
      <c r="GK1630" s="1">
        <f t="shared" si="2079"/>
        <v>0.88013468013468</v>
      </c>
      <c r="GN1630" s="1">
        <f t="shared" si="2080"/>
        <v>0.836144578313253</v>
      </c>
      <c r="MR1630" s="1">
        <f t="shared" ref="MR1630:ND1630" si="2129">MR658</f>
        <v>0</v>
      </c>
      <c r="MS1630" s="1">
        <f t="shared" si="2129"/>
        <v>0</v>
      </c>
      <c r="MT1630" s="1" t="str">
        <f t="shared" si="2129"/>
        <v>e</v>
      </c>
      <c r="MU1630" s="1">
        <f t="shared" si="2129"/>
        <v>0</v>
      </c>
      <c r="MV1630" s="1">
        <f t="shared" si="2129"/>
        <v>0</v>
      </c>
      <c r="MW1630" s="1" t="str">
        <f t="shared" si="2129"/>
        <v>f</v>
      </c>
      <c r="MX1630" s="1">
        <f t="shared" si="2129"/>
        <v>0</v>
      </c>
      <c r="MY1630" s="1">
        <f t="shared" si="2129"/>
        <v>0</v>
      </c>
      <c r="MZ1630" s="1" t="str">
        <f t="shared" si="2129"/>
        <v>d</v>
      </c>
      <c r="NA1630" s="1">
        <f t="shared" si="2129"/>
        <v>0</v>
      </c>
      <c r="NB1630" s="1">
        <f t="shared" si="2129"/>
        <v>0</v>
      </c>
      <c r="NC1630" s="1" t="str">
        <f t="shared" si="2129"/>
        <v>j</v>
      </c>
      <c r="ND1630" s="1">
        <f t="shared" si="2129"/>
        <v>0</v>
      </c>
      <c r="TH1630" s="1">
        <f t="shared" ref="TH1630:TT1630" si="2130">TH658</f>
        <v>0</v>
      </c>
      <c r="TI1630" s="1">
        <f t="shared" si="2130"/>
        <v>0</v>
      </c>
      <c r="TJ1630" s="1" t="str">
        <f t="shared" si="2130"/>
        <v>e</v>
      </c>
      <c r="TK1630" s="1">
        <f t="shared" si="2130"/>
        <v>0</v>
      </c>
      <c r="TL1630" s="1">
        <f t="shared" si="2130"/>
        <v>0</v>
      </c>
      <c r="TM1630" s="1" t="str">
        <f t="shared" si="2130"/>
        <v>g</v>
      </c>
      <c r="TN1630" s="1">
        <f t="shared" si="2130"/>
        <v>0</v>
      </c>
      <c r="TO1630" s="1">
        <f t="shared" si="2130"/>
        <v>0</v>
      </c>
      <c r="TP1630" s="1" t="str">
        <f t="shared" si="2130"/>
        <v>d</v>
      </c>
      <c r="TQ1630" s="1">
        <f t="shared" si="2130"/>
        <v>0</v>
      </c>
      <c r="TR1630" s="1">
        <f t="shared" si="2130"/>
        <v>0</v>
      </c>
      <c r="TS1630" s="1" t="str">
        <f t="shared" si="2130"/>
        <v>j</v>
      </c>
      <c r="TT1630" s="1">
        <f t="shared" si="2130"/>
        <v>0</v>
      </c>
    </row>
    <row r="1631" spans="12:540">
      <c r="L1631" s="1">
        <f t="shared" si="2071"/>
        <v>0.975678533662319</v>
      </c>
      <c r="O1631" s="1">
        <f t="shared" si="2072"/>
        <v>0.974781085814361</v>
      </c>
      <c r="R1631" s="1">
        <f t="shared" si="2073"/>
        <v>0.941935483870968</v>
      </c>
      <c r="U1631" s="1">
        <f t="shared" si="2074"/>
        <v>0.882390745501285</v>
      </c>
      <c r="X1631" s="1">
        <f t="shared" si="2075"/>
        <v>0.840095465393795</v>
      </c>
      <c r="GB1631" s="1">
        <f t="shared" si="2076"/>
        <v>0.975774848592804</v>
      </c>
      <c r="GE1631" s="1">
        <f t="shared" si="2077"/>
        <v>0.974679153659383</v>
      </c>
      <c r="GH1631" s="1">
        <f t="shared" si="2078"/>
        <v>0.942686056458511</v>
      </c>
      <c r="GK1631" s="1">
        <f t="shared" si="2079"/>
        <v>0.87913571910871</v>
      </c>
      <c r="GN1631" s="1">
        <f t="shared" si="2080"/>
        <v>0.833729216152019</v>
      </c>
      <c r="MR1631" s="1">
        <f t="shared" ref="MR1631:ND1631" si="2131">MR659</f>
        <v>0</v>
      </c>
      <c r="MS1631" s="1">
        <f t="shared" si="2131"/>
        <v>0</v>
      </c>
      <c r="MT1631" s="1" t="str">
        <f t="shared" si="2131"/>
        <v>b</v>
      </c>
      <c r="MU1631" s="1">
        <f t="shared" si="2131"/>
        <v>0</v>
      </c>
      <c r="MV1631" s="1">
        <f t="shared" si="2131"/>
        <v>0</v>
      </c>
      <c r="MW1631" s="1" t="str">
        <f t="shared" si="2131"/>
        <v>c</v>
      </c>
      <c r="MX1631" s="1">
        <f t="shared" si="2131"/>
        <v>0</v>
      </c>
      <c r="MY1631" s="1">
        <f t="shared" si="2131"/>
        <v>0</v>
      </c>
      <c r="MZ1631" s="1" t="str">
        <f t="shared" si="2131"/>
        <v>b</v>
      </c>
      <c r="NA1631" s="1">
        <f t="shared" si="2131"/>
        <v>0</v>
      </c>
      <c r="NB1631" s="1">
        <f t="shared" si="2131"/>
        <v>0</v>
      </c>
      <c r="NC1631" s="1" t="str">
        <f t="shared" si="2131"/>
        <v>c</v>
      </c>
      <c r="ND1631" s="1">
        <f t="shared" si="2131"/>
        <v>0</v>
      </c>
      <c r="TH1631" s="1">
        <f t="shared" ref="TH1631:TT1631" si="2132">TH659</f>
        <v>0</v>
      </c>
      <c r="TI1631" s="1">
        <f t="shared" si="2132"/>
        <v>0</v>
      </c>
      <c r="TJ1631" s="1" t="str">
        <f t="shared" si="2132"/>
        <v>b</v>
      </c>
      <c r="TK1631" s="1">
        <f t="shared" si="2132"/>
        <v>0</v>
      </c>
      <c r="TL1631" s="1">
        <f t="shared" si="2132"/>
        <v>0</v>
      </c>
      <c r="TM1631" s="1" t="str">
        <f t="shared" si="2132"/>
        <v>d</v>
      </c>
      <c r="TN1631" s="1">
        <f t="shared" si="2132"/>
        <v>0</v>
      </c>
      <c r="TO1631" s="1">
        <f t="shared" si="2132"/>
        <v>0</v>
      </c>
      <c r="TP1631" s="1" t="str">
        <f t="shared" si="2132"/>
        <v>b</v>
      </c>
      <c r="TQ1631" s="1">
        <f t="shared" si="2132"/>
        <v>0</v>
      </c>
      <c r="TR1631" s="1">
        <f t="shared" si="2132"/>
        <v>0</v>
      </c>
      <c r="TS1631" s="1" t="str">
        <f t="shared" si="2132"/>
        <v>c</v>
      </c>
      <c r="TT1631" s="1">
        <f t="shared" si="2132"/>
        <v>0</v>
      </c>
    </row>
    <row r="1632" spans="12:540">
      <c r="L1632" s="1">
        <f t="shared" si="2071"/>
        <v>0.974522292993631</v>
      </c>
      <c r="O1632" s="1">
        <f t="shared" si="2072"/>
        <v>0.974466596712137</v>
      </c>
      <c r="R1632" s="1">
        <f t="shared" si="2073"/>
        <v>0.943452380952381</v>
      </c>
      <c r="U1632" s="1">
        <f t="shared" si="2074"/>
        <v>0.880655737704918</v>
      </c>
      <c r="X1632" s="1">
        <f t="shared" si="2075"/>
        <v>0.832941176470588</v>
      </c>
      <c r="GB1632" s="1">
        <f t="shared" si="2076"/>
        <v>0.975531914893617</v>
      </c>
      <c r="GE1632" s="1">
        <f t="shared" si="2077"/>
        <v>0.974964234620887</v>
      </c>
      <c r="GH1632" s="1">
        <f t="shared" si="2078"/>
        <v>0.943027210884354</v>
      </c>
      <c r="GK1632" s="1">
        <f t="shared" si="2079"/>
        <v>0.883802816901409</v>
      </c>
      <c r="GN1632" s="1">
        <f t="shared" si="2080"/>
        <v>0.837708830548926</v>
      </c>
      <c r="MR1632" s="1">
        <f t="shared" ref="MR1632:ND1632" si="2133">MR660</f>
        <v>0</v>
      </c>
      <c r="MS1632" s="1">
        <f t="shared" si="2133"/>
        <v>0</v>
      </c>
      <c r="MT1632" s="1" t="str">
        <f t="shared" si="2133"/>
        <v>d</v>
      </c>
      <c r="MU1632" s="1">
        <f t="shared" si="2133"/>
        <v>0</v>
      </c>
      <c r="MV1632" s="1">
        <f t="shared" si="2133"/>
        <v>0</v>
      </c>
      <c r="MW1632" s="1" t="str">
        <f t="shared" si="2133"/>
        <v>cd</v>
      </c>
      <c r="MX1632" s="1">
        <f t="shared" si="2133"/>
        <v>0</v>
      </c>
      <c r="MY1632" s="1">
        <f t="shared" si="2133"/>
        <v>0</v>
      </c>
      <c r="MZ1632" s="1" t="str">
        <f t="shared" si="2133"/>
        <v>b</v>
      </c>
      <c r="NA1632" s="1">
        <f t="shared" si="2133"/>
        <v>0</v>
      </c>
      <c r="NB1632" s="1">
        <f t="shared" si="2133"/>
        <v>0</v>
      </c>
      <c r="NC1632" s="1" t="str">
        <f t="shared" si="2133"/>
        <v>e</v>
      </c>
      <c r="ND1632" s="1">
        <f t="shared" si="2133"/>
        <v>0</v>
      </c>
      <c r="TH1632" s="1">
        <f t="shared" ref="TH1632:TT1632" si="2134">TH660</f>
        <v>0</v>
      </c>
      <c r="TI1632" s="1">
        <f t="shared" si="2134"/>
        <v>0</v>
      </c>
      <c r="TJ1632" s="1" t="str">
        <f t="shared" si="2134"/>
        <v>c</v>
      </c>
      <c r="TK1632" s="1">
        <f t="shared" si="2134"/>
        <v>0</v>
      </c>
      <c r="TL1632" s="1">
        <f t="shared" si="2134"/>
        <v>0</v>
      </c>
      <c r="TM1632" s="1" t="str">
        <f t="shared" si="2134"/>
        <v>d</v>
      </c>
      <c r="TN1632" s="1">
        <f t="shared" si="2134"/>
        <v>0</v>
      </c>
      <c r="TO1632" s="1">
        <f t="shared" si="2134"/>
        <v>0</v>
      </c>
      <c r="TP1632" s="1" t="str">
        <f t="shared" si="2134"/>
        <v>b</v>
      </c>
      <c r="TQ1632" s="1">
        <f t="shared" si="2134"/>
        <v>0</v>
      </c>
      <c r="TR1632" s="1">
        <f t="shared" si="2134"/>
        <v>0</v>
      </c>
      <c r="TS1632" s="1" t="str">
        <f t="shared" si="2134"/>
        <v>e</v>
      </c>
      <c r="TT1632" s="1">
        <f t="shared" si="2134"/>
        <v>0</v>
      </c>
    </row>
    <row r="1633" spans="12:540">
      <c r="L1633" s="1">
        <f t="shared" si="2071"/>
        <v>0.973794549266247</v>
      </c>
      <c r="O1633" s="1">
        <f t="shared" si="2072"/>
        <v>0.974286720676295</v>
      </c>
      <c r="R1633" s="1">
        <f t="shared" si="2073"/>
        <v>0.940864960282436</v>
      </c>
      <c r="U1633" s="1">
        <f t="shared" si="2074"/>
        <v>0.857363145720894</v>
      </c>
      <c r="X1633" s="1">
        <f t="shared" si="2075"/>
        <v>0.819843342036554</v>
      </c>
      <c r="GB1633" s="1">
        <f t="shared" si="2076"/>
        <v>0.973840251133589</v>
      </c>
      <c r="GE1633" s="1">
        <f t="shared" si="2077"/>
        <v>0.973645680819912</v>
      </c>
      <c r="GH1633" s="1">
        <f t="shared" si="2078"/>
        <v>0.940734188412207</v>
      </c>
      <c r="GK1633" s="1">
        <f t="shared" si="2079"/>
        <v>0.857258718572587</v>
      </c>
      <c r="GN1633" s="1">
        <f t="shared" si="2080"/>
        <v>0.922360248447205</v>
      </c>
      <c r="MR1633" s="1">
        <f t="shared" ref="MR1633:ND1633" si="2135">MR661</f>
        <v>0</v>
      </c>
      <c r="MS1633" s="1">
        <f t="shared" si="2135"/>
        <v>0</v>
      </c>
      <c r="MT1633" s="1" t="str">
        <f t="shared" si="2135"/>
        <v>a</v>
      </c>
      <c r="MU1633" s="1">
        <f t="shared" si="2135"/>
        <v>0</v>
      </c>
      <c r="MV1633" s="1">
        <f t="shared" si="2135"/>
        <v>0</v>
      </c>
      <c r="MW1633" s="1" t="str">
        <f t="shared" si="2135"/>
        <v>a</v>
      </c>
      <c r="MX1633" s="1">
        <f t="shared" si="2135"/>
        <v>0</v>
      </c>
      <c r="MY1633" s="1">
        <f t="shared" si="2135"/>
        <v>0</v>
      </c>
      <c r="MZ1633" s="1" t="str">
        <f t="shared" si="2135"/>
        <v>a</v>
      </c>
      <c r="NA1633" s="1">
        <f t="shared" si="2135"/>
        <v>0</v>
      </c>
      <c r="NB1633" s="1">
        <f t="shared" si="2135"/>
        <v>0</v>
      </c>
      <c r="NC1633" s="1" t="str">
        <f t="shared" si="2135"/>
        <v>h</v>
      </c>
      <c r="ND1633" s="1">
        <f t="shared" si="2135"/>
        <v>0</v>
      </c>
      <c r="TH1633" s="1">
        <f t="shared" ref="TH1633:TT1633" si="2136">TH661</f>
        <v>0</v>
      </c>
      <c r="TI1633" s="1">
        <f t="shared" si="2136"/>
        <v>0</v>
      </c>
      <c r="TJ1633" s="1" t="str">
        <f t="shared" si="2136"/>
        <v>a</v>
      </c>
      <c r="TK1633" s="1">
        <f t="shared" si="2136"/>
        <v>0</v>
      </c>
      <c r="TL1633" s="1">
        <f t="shared" si="2136"/>
        <v>0</v>
      </c>
      <c r="TM1633" s="1" t="str">
        <f t="shared" si="2136"/>
        <v>b</v>
      </c>
      <c r="TN1633" s="1">
        <f t="shared" si="2136"/>
        <v>0</v>
      </c>
      <c r="TO1633" s="1">
        <f t="shared" si="2136"/>
        <v>0</v>
      </c>
      <c r="TP1633" s="1" t="str">
        <f t="shared" si="2136"/>
        <v>a</v>
      </c>
      <c r="TQ1633" s="1">
        <f t="shared" si="2136"/>
        <v>0</v>
      </c>
      <c r="TR1633" s="1">
        <f t="shared" si="2136"/>
        <v>0</v>
      </c>
      <c r="TS1633" s="1" t="str">
        <f t="shared" si="2136"/>
        <v>h</v>
      </c>
      <c r="TT1633" s="1">
        <f t="shared" si="2136"/>
        <v>0</v>
      </c>
    </row>
    <row r="1634" spans="12:540">
      <c r="L1634" s="1">
        <f t="shared" si="2071"/>
        <v>0.974025974025974</v>
      </c>
      <c r="O1634" s="1">
        <f t="shared" si="2072"/>
        <v>0.973881932021467</v>
      </c>
      <c r="R1634" s="1">
        <f t="shared" si="2073"/>
        <v>0.941097724230254</v>
      </c>
      <c r="U1634" s="1">
        <f t="shared" si="2074"/>
        <v>0.855925639039504</v>
      </c>
      <c r="X1634" s="1">
        <f t="shared" si="2075"/>
        <v>0.821727019498607</v>
      </c>
      <c r="GB1634" s="1">
        <f t="shared" si="2076"/>
        <v>0.974080560420315</v>
      </c>
      <c r="GE1634" s="1">
        <f t="shared" si="2077"/>
        <v>0.974292101341282</v>
      </c>
      <c r="GH1634" s="1">
        <f t="shared" si="2078"/>
        <v>0.941228070175439</v>
      </c>
      <c r="GK1634" s="1">
        <f t="shared" si="2079"/>
        <v>0.857823669579031</v>
      </c>
      <c r="GN1634" s="1">
        <f t="shared" si="2080"/>
        <v>0.834285714285714</v>
      </c>
      <c r="MR1634" s="1">
        <f t="shared" ref="MR1634:ND1634" si="2137">MR662</f>
        <v>0</v>
      </c>
      <c r="MS1634" s="1">
        <f t="shared" si="2137"/>
        <v>0</v>
      </c>
      <c r="MT1634" s="1" t="str">
        <f t="shared" si="2137"/>
        <v>c</v>
      </c>
      <c r="MU1634" s="1">
        <f t="shared" si="2137"/>
        <v>0</v>
      </c>
      <c r="MV1634" s="1">
        <f t="shared" si="2137"/>
        <v>0</v>
      </c>
      <c r="MW1634" s="1" t="str">
        <f t="shared" si="2137"/>
        <v>cd</v>
      </c>
      <c r="MX1634" s="1">
        <f t="shared" si="2137"/>
        <v>0</v>
      </c>
      <c r="MY1634" s="1">
        <f t="shared" si="2137"/>
        <v>0</v>
      </c>
      <c r="MZ1634" s="1" t="str">
        <f t="shared" si="2137"/>
        <v>b</v>
      </c>
      <c r="NA1634" s="1">
        <f t="shared" si="2137"/>
        <v>0</v>
      </c>
      <c r="NB1634" s="1">
        <f t="shared" si="2137"/>
        <v>0</v>
      </c>
      <c r="NC1634" s="1" t="str">
        <f t="shared" si="2137"/>
        <v>d</v>
      </c>
      <c r="ND1634" s="1">
        <f t="shared" si="2137"/>
        <v>0</v>
      </c>
      <c r="TH1634" s="1">
        <f t="shared" ref="TH1634:TT1634" si="2138">TH662</f>
        <v>0</v>
      </c>
      <c r="TI1634" s="1">
        <f t="shared" si="2138"/>
        <v>0</v>
      </c>
      <c r="TJ1634" s="1" t="str">
        <f t="shared" si="2138"/>
        <v>b</v>
      </c>
      <c r="TK1634" s="1">
        <f t="shared" si="2138"/>
        <v>0</v>
      </c>
      <c r="TL1634" s="1">
        <f t="shared" si="2138"/>
        <v>0</v>
      </c>
      <c r="TM1634" s="1" t="str">
        <f t="shared" si="2138"/>
        <v>d</v>
      </c>
      <c r="TN1634" s="1">
        <f t="shared" si="2138"/>
        <v>0</v>
      </c>
      <c r="TO1634" s="1">
        <f t="shared" si="2138"/>
        <v>0</v>
      </c>
      <c r="TP1634" s="1" t="str">
        <f t="shared" si="2138"/>
        <v>b</v>
      </c>
      <c r="TQ1634" s="1">
        <f t="shared" si="2138"/>
        <v>0</v>
      </c>
      <c r="TR1634" s="1">
        <f t="shared" si="2138"/>
        <v>0</v>
      </c>
      <c r="TS1634" s="1" t="str">
        <f t="shared" si="2138"/>
        <v>d</v>
      </c>
      <c r="TT1634" s="1">
        <f t="shared" si="2138"/>
        <v>0</v>
      </c>
    </row>
    <row r="1635" spans="12:540">
      <c r="L1635" s="1">
        <f t="shared" si="2071"/>
        <v>0.973454418442194</v>
      </c>
      <c r="O1635" s="1">
        <f t="shared" si="2072"/>
        <v>0.974386339381003</v>
      </c>
      <c r="R1635" s="1">
        <f t="shared" si="2073"/>
        <v>0.941803642825411</v>
      </c>
      <c r="U1635" s="1">
        <f t="shared" si="2074"/>
        <v>0.859497645211931</v>
      </c>
      <c r="X1635" s="1">
        <f t="shared" si="2075"/>
        <v>0.818681318681319</v>
      </c>
      <c r="GB1635" s="1">
        <f t="shared" si="2076"/>
        <v>0.974421864050456</v>
      </c>
      <c r="GE1635" s="1">
        <f t="shared" si="2077"/>
        <v>0.973868237026132</v>
      </c>
      <c r="GH1635" s="1">
        <f t="shared" si="2078"/>
        <v>0.940943146760687</v>
      </c>
      <c r="GK1635" s="1">
        <f t="shared" si="2079"/>
        <v>0.857375713121435</v>
      </c>
      <c r="GN1635" s="1">
        <f t="shared" si="2080"/>
        <v>0.916398713826367</v>
      </c>
      <c r="MR1635" s="1">
        <f t="shared" ref="MR1635:ND1635" si="2139">MR663</f>
        <v>0</v>
      </c>
      <c r="MS1635" s="1">
        <f t="shared" si="2139"/>
        <v>0</v>
      </c>
      <c r="MT1635" s="1" t="str">
        <f t="shared" si="2139"/>
        <v>d</v>
      </c>
      <c r="MU1635" s="1">
        <f t="shared" si="2139"/>
        <v>0</v>
      </c>
      <c r="MV1635" s="1">
        <f t="shared" si="2139"/>
        <v>0</v>
      </c>
      <c r="MW1635" s="1" t="str">
        <f t="shared" si="2139"/>
        <v>d</v>
      </c>
      <c r="MX1635" s="1">
        <f t="shared" si="2139"/>
        <v>0</v>
      </c>
      <c r="MY1635" s="1">
        <f t="shared" si="2139"/>
        <v>0</v>
      </c>
      <c r="MZ1635" s="1" t="str">
        <f t="shared" si="2139"/>
        <v>b</v>
      </c>
      <c r="NA1635" s="1">
        <f t="shared" si="2139"/>
        <v>0</v>
      </c>
      <c r="NB1635" s="1">
        <f t="shared" si="2139"/>
        <v>0</v>
      </c>
      <c r="NC1635" s="1" t="str">
        <f t="shared" si="2139"/>
        <v>f</v>
      </c>
      <c r="ND1635" s="1">
        <f t="shared" si="2139"/>
        <v>0</v>
      </c>
      <c r="TH1635" s="1">
        <f t="shared" ref="TH1635:TT1635" si="2140">TH663</f>
        <v>0</v>
      </c>
      <c r="TI1635" s="1">
        <f t="shared" si="2140"/>
        <v>0</v>
      </c>
      <c r="TJ1635" s="1" t="str">
        <f t="shared" si="2140"/>
        <v>c</v>
      </c>
      <c r="TK1635" s="1">
        <f t="shared" si="2140"/>
        <v>0</v>
      </c>
      <c r="TL1635" s="1">
        <f t="shared" si="2140"/>
        <v>0</v>
      </c>
      <c r="TM1635" s="1" t="str">
        <f t="shared" si="2140"/>
        <v>e</v>
      </c>
      <c r="TN1635" s="1">
        <f t="shared" si="2140"/>
        <v>0</v>
      </c>
      <c r="TO1635" s="1">
        <f t="shared" si="2140"/>
        <v>0</v>
      </c>
      <c r="TP1635" s="1" t="str">
        <f t="shared" si="2140"/>
        <v>b</v>
      </c>
      <c r="TQ1635" s="1">
        <f t="shared" si="2140"/>
        <v>0</v>
      </c>
      <c r="TR1635" s="1">
        <f t="shared" si="2140"/>
        <v>0</v>
      </c>
      <c r="TS1635" s="1" t="str">
        <f t="shared" si="2140"/>
        <v>f</v>
      </c>
      <c r="TT1635" s="1">
        <f t="shared" si="2140"/>
        <v>0</v>
      </c>
    </row>
    <row r="1636" spans="12:540">
      <c r="L1636" s="1">
        <f t="shared" si="2071"/>
        <v>0.983662355343771</v>
      </c>
      <c r="O1636" s="1">
        <f t="shared" si="2072"/>
        <v>0.982943143812709</v>
      </c>
      <c r="R1636" s="1">
        <f t="shared" si="2073"/>
        <v>0.950736842105263</v>
      </c>
      <c r="U1636" s="1">
        <f t="shared" si="2074"/>
        <v>0.830696202531645</v>
      </c>
      <c r="X1636" s="1">
        <f t="shared" si="2075"/>
        <v>0.787755102040816</v>
      </c>
      <c r="GB1636" s="1">
        <f t="shared" si="2076"/>
        <v>0.982914923291492</v>
      </c>
      <c r="GE1636" s="1">
        <f t="shared" si="2077"/>
        <v>0.982614742698192</v>
      </c>
      <c r="GH1636" s="1">
        <f t="shared" si="2078"/>
        <v>0.950955943474647</v>
      </c>
      <c r="GK1636" s="1">
        <f t="shared" si="2079"/>
        <v>0.830651340996169</v>
      </c>
      <c r="GN1636" s="1">
        <f t="shared" si="2080"/>
        <v>0.784232365145228</v>
      </c>
      <c r="MR1636" s="1">
        <f t="shared" ref="MR1636:ND1636" si="2141">MR664</f>
        <v>0</v>
      </c>
      <c r="MS1636" s="1">
        <f t="shared" si="2141"/>
        <v>0</v>
      </c>
      <c r="MT1636" s="1" t="str">
        <f t="shared" si="2141"/>
        <v>a</v>
      </c>
      <c r="MU1636" s="1">
        <f t="shared" si="2141"/>
        <v>0</v>
      </c>
      <c r="MV1636" s="1">
        <f t="shared" si="2141"/>
        <v>0</v>
      </c>
      <c r="MW1636" s="1" t="str">
        <f t="shared" si="2141"/>
        <v>a</v>
      </c>
      <c r="MX1636" s="1">
        <f t="shared" si="2141"/>
        <v>0</v>
      </c>
      <c r="MY1636" s="1">
        <f t="shared" si="2141"/>
        <v>0</v>
      </c>
      <c r="MZ1636" s="1" t="str">
        <f t="shared" si="2141"/>
        <v>a</v>
      </c>
      <c r="NA1636" s="1">
        <f t="shared" si="2141"/>
        <v>0</v>
      </c>
      <c r="NB1636" s="1">
        <f t="shared" si="2141"/>
        <v>0</v>
      </c>
      <c r="NC1636" s="1" t="str">
        <f t="shared" si="2141"/>
        <v>i</v>
      </c>
      <c r="ND1636" s="1">
        <f t="shared" si="2141"/>
        <v>0</v>
      </c>
      <c r="TH1636" s="1">
        <f t="shared" ref="TH1636:TT1636" si="2142">TH664</f>
        <v>0</v>
      </c>
      <c r="TI1636" s="1">
        <f t="shared" si="2142"/>
        <v>0</v>
      </c>
      <c r="TJ1636" s="1" t="str">
        <f t="shared" si="2142"/>
        <v>a</v>
      </c>
      <c r="TK1636" s="1">
        <f t="shared" si="2142"/>
        <v>0</v>
      </c>
      <c r="TL1636" s="1">
        <f t="shared" si="2142"/>
        <v>0</v>
      </c>
      <c r="TM1636" s="1" t="str">
        <f t="shared" si="2142"/>
        <v>ab</v>
      </c>
      <c r="TN1636" s="1">
        <f t="shared" si="2142"/>
        <v>0</v>
      </c>
      <c r="TO1636" s="1">
        <f t="shared" si="2142"/>
        <v>0</v>
      </c>
      <c r="TP1636" s="1" t="str">
        <f t="shared" si="2142"/>
        <v>a</v>
      </c>
      <c r="TQ1636" s="1">
        <f t="shared" si="2142"/>
        <v>0</v>
      </c>
      <c r="TR1636" s="1">
        <f t="shared" si="2142"/>
        <v>0</v>
      </c>
      <c r="TS1636" s="1" t="str">
        <f t="shared" si="2142"/>
        <v>i</v>
      </c>
      <c r="TT1636" s="1">
        <f t="shared" si="2142"/>
        <v>0</v>
      </c>
    </row>
    <row r="1637" spans="12:540">
      <c r="L1637" s="1">
        <f t="shared" si="2071"/>
        <v>0.983499484358886</v>
      </c>
      <c r="O1637" s="1">
        <f t="shared" si="2072"/>
        <v>0.983</v>
      </c>
      <c r="R1637" s="1">
        <f t="shared" si="2073"/>
        <v>0.950826621449767</v>
      </c>
      <c r="U1637" s="1">
        <f t="shared" si="2074"/>
        <v>0.828787878787879</v>
      </c>
      <c r="X1637" s="1">
        <f t="shared" si="2075"/>
        <v>0.785714285714286</v>
      </c>
      <c r="GB1637" s="1">
        <f t="shared" si="2076"/>
        <v>0.983802816901409</v>
      </c>
      <c r="GE1637" s="1">
        <f t="shared" si="2077"/>
        <v>0.983004758667573</v>
      </c>
      <c r="GH1637" s="1">
        <f t="shared" si="2078"/>
        <v>0.951148225469729</v>
      </c>
      <c r="GK1637" s="1">
        <f t="shared" si="2079"/>
        <v>0.827694728560189</v>
      </c>
      <c r="GN1637" s="1">
        <f t="shared" si="2080"/>
        <v>0.787878787878788</v>
      </c>
      <c r="MR1637" s="1">
        <f t="shared" ref="MR1637:ND1637" si="2143">MR665</f>
        <v>0</v>
      </c>
      <c r="MS1637" s="1">
        <f t="shared" si="2143"/>
        <v>0</v>
      </c>
      <c r="MT1637" s="1">
        <f t="shared" si="2143"/>
        <v>0</v>
      </c>
      <c r="MU1637" s="1">
        <f t="shared" si="2143"/>
        <v>0</v>
      </c>
      <c r="MV1637" s="1">
        <f t="shared" si="2143"/>
        <v>0</v>
      </c>
      <c r="MW1637" s="1">
        <f t="shared" si="2143"/>
        <v>0</v>
      </c>
      <c r="MX1637" s="1">
        <f t="shared" si="2143"/>
        <v>0</v>
      </c>
      <c r="MY1637" s="1">
        <f t="shared" si="2143"/>
        <v>0</v>
      </c>
      <c r="MZ1637" s="1">
        <f t="shared" si="2143"/>
        <v>0</v>
      </c>
      <c r="NA1637" s="1">
        <f t="shared" si="2143"/>
        <v>0</v>
      </c>
      <c r="NB1637" s="1">
        <f t="shared" si="2143"/>
        <v>0</v>
      </c>
      <c r="NC1637" s="1">
        <f t="shared" si="2143"/>
        <v>0</v>
      </c>
      <c r="ND1637" s="1">
        <f t="shared" si="2143"/>
        <v>0</v>
      </c>
      <c r="TH1637" s="1">
        <f t="shared" ref="TH1637:TT1637" si="2144">TH665</f>
        <v>0</v>
      </c>
      <c r="TI1637" s="1">
        <f t="shared" si="2144"/>
        <v>0</v>
      </c>
      <c r="TJ1637" s="1">
        <f t="shared" si="2144"/>
        <v>0</v>
      </c>
      <c r="TK1637" s="1">
        <f t="shared" si="2144"/>
        <v>0</v>
      </c>
      <c r="TL1637" s="1">
        <f t="shared" si="2144"/>
        <v>0</v>
      </c>
      <c r="TM1637" s="1">
        <f t="shared" si="2144"/>
        <v>0</v>
      </c>
      <c r="TN1637" s="1">
        <f t="shared" si="2144"/>
        <v>0</v>
      </c>
      <c r="TO1637" s="1">
        <f t="shared" si="2144"/>
        <v>0</v>
      </c>
      <c r="TP1637" s="1">
        <f t="shared" si="2144"/>
        <v>0</v>
      </c>
      <c r="TQ1637" s="1">
        <f t="shared" si="2144"/>
        <v>0</v>
      </c>
      <c r="TR1637" s="1">
        <f t="shared" si="2144"/>
        <v>0</v>
      </c>
      <c r="TS1637" s="1">
        <f t="shared" si="2144"/>
        <v>0</v>
      </c>
      <c r="TT1637" s="1">
        <f t="shared" si="2144"/>
        <v>0</v>
      </c>
    </row>
    <row r="1638" spans="12:196">
      <c r="L1638" s="1">
        <f t="shared" si="2071"/>
        <v>0.983149931224209</v>
      </c>
      <c r="O1638" s="1">
        <f t="shared" si="2072"/>
        <v>0.9839518555667</v>
      </c>
      <c r="R1638" s="1">
        <f t="shared" si="2073"/>
        <v>0.950440991180176</v>
      </c>
      <c r="U1638" s="1">
        <f t="shared" si="2074"/>
        <v>0.828571428571429</v>
      </c>
      <c r="X1638" s="1">
        <f t="shared" si="2075"/>
        <v>0.783898305084746</v>
      </c>
      <c r="GB1638" s="1">
        <f t="shared" si="2076"/>
        <v>0.983814215341309</v>
      </c>
      <c r="GE1638" s="1">
        <f t="shared" si="2077"/>
        <v>0.982835564709921</v>
      </c>
      <c r="GH1638" s="1">
        <f t="shared" si="2078"/>
        <v>0.951415293620617</v>
      </c>
      <c r="GK1638" s="1">
        <f t="shared" si="2079"/>
        <v>0.827640984908658</v>
      </c>
      <c r="GN1638" s="1">
        <f t="shared" si="2080"/>
        <v>0.787234042553192</v>
      </c>
    </row>
    <row r="1642" spans="12:198">
      <c r="L1642" s="1">
        <f>AVERAGE(L1573:L1575)</f>
        <v>0.982211864604916</v>
      </c>
      <c r="M1642" s="1">
        <f>STDEVA(L1573:L1575)</f>
        <v>0.000488028054774555</v>
      </c>
      <c r="N1642" s="1" t="str">
        <f>N1674</f>
        <v>b</v>
      </c>
      <c r="O1642" s="1">
        <f>AVERAGE(O1573:O1575)</f>
        <v>0.982298370313451</v>
      </c>
      <c r="P1642" s="1">
        <f>STDEVA(O1573:O1575)</f>
        <v>0.000657003433231868</v>
      </c>
      <c r="Q1642" s="1" t="str">
        <f>Q1674</f>
        <v>bc</v>
      </c>
      <c r="R1642" s="1">
        <f>AVERAGE(R1573:R1575)</f>
        <v>0.942356925784203</v>
      </c>
      <c r="S1642" s="1">
        <f>STDEVA(R1573:R1575)</f>
        <v>0.000230066091751145</v>
      </c>
      <c r="T1642" s="1" t="str">
        <f>T1674</f>
        <v>b</v>
      </c>
      <c r="U1642" s="1">
        <f>AVERAGE(U1573:U1575)</f>
        <v>0.921828764589681</v>
      </c>
      <c r="V1642" s="1">
        <f>STDEVA(U1573:U1575)</f>
        <v>0.00172990613450966</v>
      </c>
      <c r="W1642" s="1" t="str">
        <f>W1674</f>
        <v>bc</v>
      </c>
      <c r="X1642" s="1">
        <f>AVERAGE(X1573:X1575)</f>
        <v>0.823827369374937</v>
      </c>
      <c r="Y1642" s="1">
        <f>STDEVA(X1573:X1575)</f>
        <v>0.00245505141153901</v>
      </c>
      <c r="Z1642" s="1" t="str">
        <f>Z1674</f>
        <v>de</v>
      </c>
      <c r="GB1642" s="1">
        <f>AVERAGE(GB1573:GB1575)</f>
        <v>0.982536191000845</v>
      </c>
      <c r="GC1642" s="1">
        <f>STDEVA(GB1573:GB1575)</f>
        <v>0.000419732585057799</v>
      </c>
      <c r="GD1642" s="1" t="str">
        <f>GD1674</f>
        <v>bc</v>
      </c>
      <c r="GE1642" s="1">
        <f>AVERAGE(GE1573:GE1575)</f>
        <v>0.982234166071051</v>
      </c>
      <c r="GF1642" s="1">
        <f>STDEVA(GE1573:GE1575)</f>
        <v>0.000481394909585624</v>
      </c>
      <c r="GG1642" s="1" t="str">
        <f>GG1674</f>
        <v>bcd</v>
      </c>
      <c r="GH1642" s="1">
        <f>AVERAGE(GH1573:GH1575)</f>
        <v>0.942491466914149</v>
      </c>
      <c r="GI1642" s="1">
        <f>STDEVA(GH1573:GH1575)</f>
        <v>0.00044310360078195</v>
      </c>
      <c r="GJ1642" s="1" t="str">
        <f>GJ1674</f>
        <v>bc</v>
      </c>
      <c r="GK1642" s="1">
        <f>AVERAGE(GK1573:GK1575)</f>
        <v>0.922527921976021</v>
      </c>
      <c r="GL1642" s="1">
        <f>STDEVA(GK1573:GK1575)</f>
        <v>0.00163805442571733</v>
      </c>
      <c r="GM1642" s="1" t="str">
        <f>GM1674</f>
        <v>ab</v>
      </c>
      <c r="GN1642" s="1">
        <f>AVERAGE(GN1573:GN1575)</f>
        <v>0.822418692418692</v>
      </c>
      <c r="GO1642" s="1">
        <f>STDEVA(GN1573:GN1575)</f>
        <v>0.00190546716825737</v>
      </c>
      <c r="GP1642" s="1" t="str">
        <f>GP1674</f>
        <v>de</v>
      </c>
    </row>
    <row r="1643" spans="12:198">
      <c r="L1643" s="1">
        <f>AVERAGE(L1576:L1578)</f>
        <v>0.982178915110072</v>
      </c>
      <c r="M1643" s="1">
        <f>STDEVA(L1576:L1578)</f>
        <v>0.000374873208067761</v>
      </c>
      <c r="N1643" s="1" t="str">
        <f>N1675</f>
        <v>b</v>
      </c>
      <c r="O1643" s="1">
        <f>AVERAGE(O1576:O1578)</f>
        <v>0.982026640582045</v>
      </c>
      <c r="P1643" s="1">
        <f>STDEVA(O1576:O1578)</f>
        <v>0.000223532652717203</v>
      </c>
      <c r="Q1643" s="1" t="str">
        <f>Q1675</f>
        <v>c</v>
      </c>
      <c r="R1643" s="1">
        <f>AVERAGE(R1576:R1578)</f>
        <v>0.942516423399207</v>
      </c>
      <c r="S1643" s="1">
        <f>STDEVA(R1576:R1578)</f>
        <v>6.18787692579477e-5</v>
      </c>
      <c r="T1643" s="1" t="str">
        <f>T1675</f>
        <v>b</v>
      </c>
      <c r="U1643" s="1">
        <f>AVERAGE(U1576:U1578)</f>
        <v>0.91134675700995</v>
      </c>
      <c r="V1643" s="1">
        <f>STDEVA(U1576:U1578)</f>
        <v>0.00166555220176891</v>
      </c>
      <c r="W1643" s="1" t="str">
        <f>W1675</f>
        <v>d</v>
      </c>
      <c r="X1643" s="1">
        <f>AVERAGE(X1576:X1578)</f>
        <v>0.819239295590794</v>
      </c>
      <c r="Y1643" s="1">
        <f>STDEVA(X1576:X1578)</f>
        <v>0.00170619112810659</v>
      </c>
      <c r="Z1643" s="1" t="str">
        <f>Z1675</f>
        <v>ef</v>
      </c>
      <c r="GB1643" s="1">
        <f>AVERAGE(GB1576:GB1578)</f>
        <v>0.98229177326955</v>
      </c>
      <c r="GC1643" s="1">
        <f>STDEVA(GB1576:GB1578)</f>
        <v>0.000104629775541133</v>
      </c>
      <c r="GD1643" s="1" t="str">
        <f>GD1675</f>
        <v>bcd</v>
      </c>
      <c r="GE1643" s="1">
        <f>AVERAGE(GE1576:GE1578)</f>
        <v>0.982342051630379</v>
      </c>
      <c r="GF1643" s="1">
        <f>STDEVA(GE1576:GE1578)</f>
        <v>0.000521495658677154</v>
      </c>
      <c r="GG1643" s="1" t="str">
        <f>GG1675</f>
        <v>bcd</v>
      </c>
      <c r="GH1643" s="1">
        <f>AVERAGE(GH1576:GH1578)</f>
        <v>0.942411265883238</v>
      </c>
      <c r="GI1643" s="1">
        <f>STDEVA(GH1576:GH1578)</f>
        <v>0.000425439285427428</v>
      </c>
      <c r="GJ1643" s="1" t="str">
        <f>GJ1675</f>
        <v>bc</v>
      </c>
      <c r="GK1643" s="1">
        <f>AVERAGE(GK1576:GK1578)</f>
        <v>0.911386700453097</v>
      </c>
      <c r="GL1643" s="1">
        <f>STDEVA(GK1576:GK1578)</f>
        <v>0.00150078670487809</v>
      </c>
      <c r="GM1643" s="1" t="str">
        <f>GM1675</f>
        <v>c</v>
      </c>
      <c r="GN1643" s="1">
        <f>AVERAGE(GN1576:GN1578)</f>
        <v>0.817718975335737</v>
      </c>
      <c r="GO1643" s="1">
        <f>STDEVA(GN1576:GN1578)</f>
        <v>0.00316133812893054</v>
      </c>
      <c r="GP1643" s="1" t="str">
        <f>GP1675</f>
        <v>de</v>
      </c>
    </row>
    <row r="1644" spans="12:196">
      <c r="L1644" s="1">
        <f>AVERAGE(L1573:L1578)</f>
        <v>0.982195389857494</v>
      </c>
      <c r="O1644" s="1">
        <f>AVERAGE(O1573:O1578)</f>
        <v>0.982162505447748</v>
      </c>
      <c r="R1644" s="1">
        <f>AVERAGE(R1573:R1578)</f>
        <v>0.942436674591705</v>
      </c>
      <c r="U1644" s="1">
        <f>AVERAGE(U1573:U1578)</f>
        <v>0.916587760799815</v>
      </c>
      <c r="X1644" s="1">
        <f>AVERAGE(X1573:X1578)</f>
        <v>0.821533332482866</v>
      </c>
      <c r="GB1644" s="1">
        <f>AVERAGE(GB1573:GB1578)</f>
        <v>0.982413982135198</v>
      </c>
      <c r="GE1644" s="1">
        <f>AVERAGE(GE1573:GE1578)</f>
        <v>0.982288108850715</v>
      </c>
      <c r="GH1644" s="1">
        <f>AVERAGE(GH1573:GH1578)</f>
        <v>0.942451366398693</v>
      </c>
      <c r="GK1644" s="1">
        <f>AVERAGE(GK1573:GK1578)</f>
        <v>0.916957311214559</v>
      </c>
      <c r="GN1644" s="1">
        <f>AVERAGE(GN1573:GN1578)</f>
        <v>0.820068833877214</v>
      </c>
    </row>
    <row r="1645" spans="12:198">
      <c r="L1645" s="1">
        <f>AVERAGE(L1579:L1581)</f>
        <v>0.981313724172258</v>
      </c>
      <c r="M1645" s="1">
        <f>STDEVA(L1579:L1581)</f>
        <v>0.000525294766349162</v>
      </c>
      <c r="N1645" s="1" t="str">
        <f t="shared" ref="N1645:N1647" si="2145">N1676</f>
        <v>c</v>
      </c>
      <c r="O1645" s="1">
        <f>AVERAGE(O1579:O1581)</f>
        <v>0.98070923864665</v>
      </c>
      <c r="P1645" s="1">
        <f>STDEVA(O1579:O1581)</f>
        <v>0.000396171214024497</v>
      </c>
      <c r="Q1645" s="1" t="str">
        <f t="shared" ref="Q1645:Q1647" si="2146">Q1676</f>
        <v>d</v>
      </c>
      <c r="R1645" s="1">
        <f>AVERAGE(R1579:R1581)</f>
        <v>0.942181881436439</v>
      </c>
      <c r="S1645" s="1">
        <f>STDEVA(R1579:R1581)</f>
        <v>0.00225479738265893</v>
      </c>
      <c r="T1645" s="1" t="str">
        <f t="shared" ref="T1645:T1647" si="2147">T1676</f>
        <v>b</v>
      </c>
      <c r="U1645" s="1">
        <f>AVERAGE(U1579:U1581)</f>
        <v>0.92085711302037</v>
      </c>
      <c r="V1645" s="1">
        <f>STDEVA(U1579:U1581)</f>
        <v>0.00245363610991543</v>
      </c>
      <c r="W1645" s="1" t="str">
        <f t="shared" ref="W1645:W1647" si="2148">W1676</f>
        <v>c</v>
      </c>
      <c r="X1645" s="1">
        <f>AVERAGE(X1579:X1581)</f>
        <v>0.820272841460605</v>
      </c>
      <c r="Y1645" s="1">
        <f>STDEVA(X1579:X1581)</f>
        <v>0.00134805315298527</v>
      </c>
      <c r="Z1645" s="1" t="str">
        <f t="shared" ref="Z1645:Z1647" si="2149">Z1676</f>
        <v>ef</v>
      </c>
      <c r="GB1645" s="1">
        <f>AVERAGE(GB1579:GB1581)</f>
        <v>0.981689942524125</v>
      </c>
      <c r="GC1645" s="1">
        <f>STDEVA(GB1579:GB1581)</f>
        <v>0.000173530174505262</v>
      </c>
      <c r="GD1645" s="1" t="str">
        <f t="shared" ref="GD1645:GD1647" si="2150">GD1676</f>
        <v>d</v>
      </c>
      <c r="GE1645" s="1">
        <f>AVERAGE(GE1579:GE1581)</f>
        <v>0.98042036004718</v>
      </c>
      <c r="GF1645" s="1">
        <f>STDEVA(GE1579:GE1581)</f>
        <v>0.000304365426118438</v>
      </c>
      <c r="GG1645" s="1" t="str">
        <f t="shared" ref="GG1645:GG1647" si="2151">GG1676</f>
        <v>f</v>
      </c>
      <c r="GH1645" s="1">
        <f>AVERAGE(GH1579:GH1581)</f>
        <v>0.942400814356084</v>
      </c>
      <c r="GI1645" s="1">
        <f>STDEVA(GH1579:GH1581)</f>
        <v>0.00115734715912941</v>
      </c>
      <c r="GJ1645" s="1" t="str">
        <f t="shared" ref="GJ1645:GJ1647" si="2152">GJ1676</f>
        <v>bc</v>
      </c>
      <c r="GK1645" s="1">
        <f>AVERAGE(GK1579:GK1581)</f>
        <v>0.919760800170688</v>
      </c>
      <c r="GL1645" s="1">
        <f>STDEVA(GK1579:GK1581)</f>
        <v>0.000581134315737625</v>
      </c>
      <c r="GM1645" s="1" t="str">
        <f t="shared" ref="GM1645:GM1647" si="2153">GM1676</f>
        <v>b</v>
      </c>
      <c r="GN1645" s="1">
        <f>AVERAGE(GN1579:GN1581)</f>
        <v>0.82176093470297</v>
      </c>
      <c r="GO1645" s="1">
        <f>STDEVA(GN1579:GN1581)</f>
        <v>0.00223827544168635</v>
      </c>
      <c r="GP1645" s="1" t="str">
        <f t="shared" ref="GP1645:GP1647" si="2154">GP1676</f>
        <v>de</v>
      </c>
    </row>
    <row r="1646" spans="12:198">
      <c r="L1646" s="1">
        <f>AVERAGE(L1582:L1584)</f>
        <v>0.97197871905309</v>
      </c>
      <c r="M1646" s="1">
        <f>STDEVA(L1582:L1584)</f>
        <v>0.000667436111545036</v>
      </c>
      <c r="N1646" s="1" t="str">
        <f t="shared" si="2145"/>
        <v>i</v>
      </c>
      <c r="O1646" s="1">
        <f>AVERAGE(O1582:O1584)</f>
        <v>0.970399291363945</v>
      </c>
      <c r="P1646" s="1">
        <f>STDEVA(O1582:O1584)</f>
        <v>0.000615529204110627</v>
      </c>
      <c r="Q1646" s="1" t="str">
        <f t="shared" si="2146"/>
        <v>j</v>
      </c>
      <c r="R1646" s="1">
        <f>AVERAGE(R1582:R1584)</f>
        <v>0.904669041096476</v>
      </c>
      <c r="S1646" s="1">
        <f>STDEVA(R1582:R1584)</f>
        <v>0.00258965813688033</v>
      </c>
      <c r="T1646" s="1" t="str">
        <f t="shared" si="2147"/>
        <v>e</v>
      </c>
      <c r="U1646" s="1">
        <f>AVERAGE(U1582:U1584)</f>
        <v>0.8267577174561</v>
      </c>
      <c r="V1646" s="1">
        <f>STDEVA(U1582:U1584)</f>
        <v>0.00336715518038178</v>
      </c>
      <c r="W1646" s="1" t="str">
        <f t="shared" si="2148"/>
        <v>k</v>
      </c>
      <c r="X1646" s="1">
        <f>AVERAGE(X1582:X1584)</f>
        <v>0.785897372689073</v>
      </c>
      <c r="Y1646" s="1">
        <f>STDEVA(X1582:X1584)</f>
        <v>0.00660078944455061</v>
      </c>
      <c r="Z1646" s="1" t="str">
        <f t="shared" si="2149"/>
        <v>l</v>
      </c>
      <c r="GB1646" s="1">
        <f>AVERAGE(GB1582:GB1584)</f>
        <v>0.971633450021257</v>
      </c>
      <c r="GC1646" s="1">
        <f>STDEVA(GB1582:GB1584)</f>
        <v>0.000608949934265328</v>
      </c>
      <c r="GD1646" s="1" t="str">
        <f t="shared" si="2150"/>
        <v>h</v>
      </c>
      <c r="GE1646" s="1">
        <f>AVERAGE(GE1582:GE1584)</f>
        <v>0.970249327613486</v>
      </c>
      <c r="GF1646" s="1">
        <f>STDEVA(GE1582:GE1584)</f>
        <v>0.000669153455866406</v>
      </c>
      <c r="GG1646" s="1" t="str">
        <f t="shared" si="2151"/>
        <v>k</v>
      </c>
      <c r="GH1646" s="1">
        <f>AVERAGE(GH1582:GH1584)</f>
        <v>0.904652054299919</v>
      </c>
      <c r="GI1646" s="1">
        <f>STDEVA(GH1582:GH1584)</f>
        <v>0.00148360426587607</v>
      </c>
      <c r="GJ1646" s="1" t="str">
        <f t="shared" si="2152"/>
        <v>f</v>
      </c>
      <c r="GK1646" s="1">
        <f>AVERAGE(GK1582:GK1584)</f>
        <v>0.82161336088011</v>
      </c>
      <c r="GL1646" s="1">
        <f>STDEVA(GK1582:GK1584)</f>
        <v>0.00113953647422577</v>
      </c>
      <c r="GM1646" s="1" t="str">
        <f t="shared" si="2153"/>
        <v>j</v>
      </c>
      <c r="GN1646" s="1">
        <f>AVERAGE(GN1582:GN1584)</f>
        <v>0.787038618773494</v>
      </c>
      <c r="GO1646" s="1">
        <f>STDEVA(GN1582:GN1584)</f>
        <v>0.00294204366003384</v>
      </c>
      <c r="GP1646" s="1" t="str">
        <f t="shared" si="2154"/>
        <v>h</v>
      </c>
    </row>
    <row r="1647" spans="12:198">
      <c r="L1647" s="1">
        <f>AVERAGE(L1585:L1587)</f>
        <v>0.96189658135468</v>
      </c>
      <c r="M1647" s="1">
        <f>STDEVA(L1585:L1587)</f>
        <v>0.000425065306819647</v>
      </c>
      <c r="N1647" s="1" t="str">
        <f t="shared" si="2145"/>
        <v>k</v>
      </c>
      <c r="O1647" s="1">
        <f>AVERAGE(O1585:O1587)</f>
        <v>0.955548024096411</v>
      </c>
      <c r="P1647" s="1">
        <f>STDEVA(O1585:O1587)</f>
        <v>0.000550960587330908</v>
      </c>
      <c r="Q1647" s="1" t="str">
        <f t="shared" si="2146"/>
        <v>l</v>
      </c>
      <c r="R1647" s="1">
        <f>AVERAGE(R1585:R1587)</f>
        <v>0.845675419192514</v>
      </c>
      <c r="S1647" s="1">
        <f>STDEVA(R1585:R1587)</f>
        <v>0.00182338434852651</v>
      </c>
      <c r="T1647" s="1" t="str">
        <f t="shared" si="2147"/>
        <v>g</v>
      </c>
      <c r="U1647" s="1">
        <f>AVERAGE(U1585:U1587)</f>
        <v>0.74076301225142</v>
      </c>
      <c r="V1647" s="1">
        <f>STDEVA(U1585:U1587)</f>
        <v>0.00384547396779519</v>
      </c>
      <c r="W1647" s="1" t="str">
        <f t="shared" si="2148"/>
        <v>n</v>
      </c>
      <c r="X1647" s="1">
        <f>AVERAGE(X1585:X1587)</f>
        <v>0.706072182405432</v>
      </c>
      <c r="Y1647" s="1">
        <f>STDEVA(X1585:X1587)</f>
        <v>0.00252947068497696</v>
      </c>
      <c r="Z1647" s="1" t="str">
        <f t="shared" si="2149"/>
        <v>p</v>
      </c>
      <c r="GB1647" s="1">
        <f>AVERAGE(GB1585:GB1587)</f>
        <v>0.962042207438624</v>
      </c>
      <c r="GC1647" s="1">
        <f>STDEVA(GB1585:GB1587)</f>
        <v>0.000469346957373738</v>
      </c>
      <c r="GD1647" s="1" t="str">
        <f t="shared" si="2150"/>
        <v>j</v>
      </c>
      <c r="GE1647" s="1">
        <f>AVERAGE(GE1585:GE1587)</f>
        <v>0.956250835864301</v>
      </c>
      <c r="GF1647" s="1">
        <f>STDEVA(GE1585:GE1587)</f>
        <v>0.00024394151569648</v>
      </c>
      <c r="GG1647" s="1" t="str">
        <f t="shared" si="2151"/>
        <v>m</v>
      </c>
      <c r="GH1647" s="1">
        <f>AVERAGE(GH1585:GH1587)</f>
        <v>0.842813229810306</v>
      </c>
      <c r="GI1647" s="1">
        <f>STDEVA(GH1585:GH1587)</f>
        <v>0.000704232949170667</v>
      </c>
      <c r="GJ1647" s="1" t="str">
        <f t="shared" si="2152"/>
        <v>h</v>
      </c>
      <c r="GK1647" s="1">
        <f>AVERAGE(GK1585:GK1587)</f>
        <v>0.74201688961541</v>
      </c>
      <c r="GL1647" s="1">
        <f>STDEVA(GK1585:GK1587)</f>
        <v>0.00159292616546632</v>
      </c>
      <c r="GM1647" s="1" t="str">
        <f t="shared" si="2153"/>
        <v>m</v>
      </c>
      <c r="GN1647" s="1">
        <f>AVERAGE(GN1585:GN1587)</f>
        <v>0.709326163497855</v>
      </c>
      <c r="GO1647" s="1">
        <f>STDEVA(GN1585:GN1587)</f>
        <v>0.00241119607870737</v>
      </c>
      <c r="GP1647" s="1" t="str">
        <f t="shared" si="2154"/>
        <v>k</v>
      </c>
    </row>
    <row r="1648" spans="12:196">
      <c r="L1648" s="1">
        <f>AVERAGE(L1579:L1587)</f>
        <v>0.97172967486001</v>
      </c>
      <c r="O1648" s="1">
        <f>AVERAGE(O1579:O1587)</f>
        <v>0.968885518035669</v>
      </c>
      <c r="R1648" s="1">
        <f>AVERAGE(R1579:R1587)</f>
        <v>0.897508780575143</v>
      </c>
      <c r="U1648" s="1">
        <f>AVERAGE(U1579:U1587)</f>
        <v>0.829459280909297</v>
      </c>
      <c r="X1648" s="1">
        <f>AVERAGE(X1579:X1587)</f>
        <v>0.77074746551837</v>
      </c>
      <c r="GB1648" s="1">
        <f>AVERAGE(GB1579:GB1587)</f>
        <v>0.971788533328002</v>
      </c>
      <c r="GE1648" s="1">
        <f>AVERAGE(GE1579:GE1587)</f>
        <v>0.968973507841656</v>
      </c>
      <c r="GH1648" s="1">
        <f>AVERAGE(GH1579:GH1587)</f>
        <v>0.896622032822103</v>
      </c>
      <c r="GK1648" s="1">
        <f>AVERAGE(GK1579:GK1587)</f>
        <v>0.827797016888736</v>
      </c>
      <c r="GN1648" s="1">
        <f>AVERAGE(GN1579:GN1587)</f>
        <v>0.772708572324773</v>
      </c>
    </row>
    <row r="1649" spans="12:198">
      <c r="L1649" s="1">
        <f>AVERAGE(L1588:L1590)</f>
        <v>0.973896748005081</v>
      </c>
      <c r="M1649" s="1">
        <f>STDEVA(L1588:L1590)</f>
        <v>0.000168419591946862</v>
      </c>
      <c r="N1649" s="1" t="str">
        <f t="shared" ref="N1649:N1651" si="2155">N1679</f>
        <v>fg</v>
      </c>
      <c r="O1649" s="1">
        <f>AVERAGE(O1588:O1590)</f>
        <v>0.974405273249018</v>
      </c>
      <c r="P1649" s="1">
        <f>STDEVA(O1588:O1590)</f>
        <v>0.000274503520493443</v>
      </c>
      <c r="Q1649" s="1" t="str">
        <f t="shared" ref="Q1649:Q1651" si="2156">Q1679</f>
        <v>f</v>
      </c>
      <c r="R1649" s="1">
        <f>AVERAGE(R1588:R1590)</f>
        <v>0.936286175488985</v>
      </c>
      <c r="S1649" s="1">
        <f>STDEVA(R1588:R1590)</f>
        <v>0.00160845754241407</v>
      </c>
      <c r="T1649" s="1" t="str">
        <f t="shared" ref="T1649:T1651" si="2157">T1679</f>
        <v>c</v>
      </c>
      <c r="U1649" s="1">
        <f>AVERAGE(U1588:U1590)</f>
        <v>0.861825933695262</v>
      </c>
      <c r="V1649" s="1">
        <f>STDEVA(U1588:U1590)</f>
        <v>0.00370845866548198</v>
      </c>
      <c r="W1649" s="1" t="str">
        <f t="shared" ref="W1649:W1651" si="2158">W1679</f>
        <v>fg</v>
      </c>
      <c r="X1649" s="1">
        <f>AVERAGE(X1588:X1590)</f>
        <v>0.816930605858683</v>
      </c>
      <c r="Y1649" s="1">
        <f>STDEVA(X1588:X1590)</f>
        <v>0.00226179244492848</v>
      </c>
      <c r="Z1649" s="1" t="str">
        <f t="shared" ref="Z1649:Z1651" si="2159">Z1679</f>
        <v>fg</v>
      </c>
      <c r="GB1649" s="1">
        <f>AVERAGE(GB1588:GB1590)</f>
        <v>0.974083107106345</v>
      </c>
      <c r="GC1649" s="1">
        <f>STDEVA(GB1588:GB1590)</f>
        <v>0.000402377299809025</v>
      </c>
      <c r="GD1649" s="1" t="str">
        <f t="shared" ref="GD1649:GD1651" si="2160">GD1679</f>
        <v>f</v>
      </c>
      <c r="GE1649" s="1">
        <f>AVERAGE(GE1588:GE1590)</f>
        <v>0.974307137149109</v>
      </c>
      <c r="GF1649" s="1">
        <f>STDEVA(GE1588:GE1590)</f>
        <v>0.000323841663614602</v>
      </c>
      <c r="GG1649" s="1" t="str">
        <f t="shared" ref="GG1649:GG1651" si="2161">GG1679</f>
        <v>gh</v>
      </c>
      <c r="GH1649" s="1">
        <f>AVERAGE(GH1588:GH1590)</f>
        <v>0.93602767533057</v>
      </c>
      <c r="GI1649" s="1">
        <f>STDEVA(GH1588:GH1590)</f>
        <v>0.00141661224474581</v>
      </c>
      <c r="GJ1649" s="1" t="str">
        <f t="shared" ref="GJ1649:GJ1651" si="2162">GJ1679</f>
        <v>d</v>
      </c>
      <c r="GK1649" s="1">
        <f>AVERAGE(GK1588:GK1590)</f>
        <v>0.861667660462383</v>
      </c>
      <c r="GL1649" s="1">
        <f>STDEVA(GK1588:GK1590)</f>
        <v>0.00542097720088278</v>
      </c>
      <c r="GM1649" s="1" t="str">
        <f t="shared" ref="GM1649:GM1651" si="2163">GM1679</f>
        <v>e</v>
      </c>
      <c r="GN1649" s="1">
        <f>AVERAGE(GN1588:GN1590)</f>
        <v>0.814523629964806</v>
      </c>
      <c r="GO1649" s="1">
        <f>STDEVA(GN1588:GN1590)</f>
        <v>0.00175899352835627</v>
      </c>
      <c r="GP1649" s="1" t="str">
        <f t="shared" ref="GP1649:GP1651" si="2164">GP1679</f>
        <v>ef</v>
      </c>
    </row>
    <row r="1650" spans="12:198">
      <c r="L1650" s="1">
        <f>AVERAGE(L1591:L1593)</f>
        <v>0.973156822136467</v>
      </c>
      <c r="M1650" s="1">
        <f>STDEVA(L1591:L1593)</f>
        <v>0.000504841259501973</v>
      </c>
      <c r="N1650" s="1" t="str">
        <f t="shared" si="2155"/>
        <v>h</v>
      </c>
      <c r="O1650" s="1">
        <f>AVERAGE(O1591:O1593)</f>
        <v>0.973403886148527</v>
      </c>
      <c r="P1650" s="1">
        <f>STDEVA(O1591:O1593)</f>
        <v>0.000364985200570582</v>
      </c>
      <c r="Q1650" s="1" t="str">
        <f t="shared" si="2156"/>
        <v>h</v>
      </c>
      <c r="R1650" s="1">
        <f>AVERAGE(R1591:R1593)</f>
        <v>0.934786463795824</v>
      </c>
      <c r="S1650" s="1">
        <f>STDEVA(R1591:R1593)</f>
        <v>0.00027295991037465</v>
      </c>
      <c r="T1650" s="1" t="str">
        <f t="shared" si="2157"/>
        <v>c</v>
      </c>
      <c r="U1650" s="1">
        <f>AVERAGE(U1591:U1593)</f>
        <v>0.836165866438418</v>
      </c>
      <c r="V1650" s="1">
        <f>STDEVA(U1591:U1593)</f>
        <v>0.000863862953520654</v>
      </c>
      <c r="W1650" s="1" t="str">
        <f t="shared" si="2158"/>
        <v>j</v>
      </c>
      <c r="X1650" s="1">
        <f>AVERAGE(X1591:X1593)</f>
        <v>0.798175107498059</v>
      </c>
      <c r="Y1650" s="1">
        <f>STDEVA(X1591:X1593)</f>
        <v>0.000103530026354119</v>
      </c>
      <c r="Z1650" s="1" t="str">
        <f t="shared" si="2159"/>
        <v>j</v>
      </c>
      <c r="GB1650" s="1">
        <f>AVERAGE(GB1591:GB1593)</f>
        <v>0.97217805418402</v>
      </c>
      <c r="GC1650" s="1">
        <f>STDEVA(GB1591:GB1593)</f>
        <v>0.000330332138460585</v>
      </c>
      <c r="GD1650" s="1" t="str">
        <f t="shared" si="2160"/>
        <v>gh</v>
      </c>
      <c r="GE1650" s="1">
        <f>AVERAGE(GE1591:GE1593)</f>
        <v>0.97139105978867</v>
      </c>
      <c r="GF1650" s="1">
        <f>STDEVA(GE1591:GE1593)</f>
        <v>0.00030215127126083</v>
      </c>
      <c r="GG1650" s="1" t="str">
        <f t="shared" si="2161"/>
        <v>j</v>
      </c>
      <c r="GH1650" s="1">
        <f>AVERAGE(GH1591:GH1593)</f>
        <v>0.934648960487528</v>
      </c>
      <c r="GI1650" s="1">
        <f>STDEVA(GH1591:GH1593)</f>
        <v>0.000803602451987377</v>
      </c>
      <c r="GJ1650" s="1" t="str">
        <f t="shared" si="2162"/>
        <v>d</v>
      </c>
      <c r="GK1650" s="1">
        <f>AVERAGE(GK1591:GK1593)</f>
        <v>0.836099973725454</v>
      </c>
      <c r="GL1650" s="1">
        <f>STDEVA(GK1591:GK1593)</f>
        <v>0.00182470559821635</v>
      </c>
      <c r="GM1650" s="1" t="str">
        <f t="shared" si="2163"/>
        <v>h</v>
      </c>
      <c r="GN1650" s="1">
        <f>AVERAGE(GN1591:GN1593)</f>
        <v>0.796112619824309</v>
      </c>
      <c r="GO1650" s="1">
        <f>STDEVA(GN1591:GN1593)</f>
        <v>0.00186541316941025</v>
      </c>
      <c r="GP1650" s="1" t="str">
        <f t="shared" si="2164"/>
        <v>fgh</v>
      </c>
    </row>
    <row r="1651" spans="12:198">
      <c r="L1651" s="1">
        <f>AVERAGE(L1594:L1596)</f>
        <v>0.981901274878418</v>
      </c>
      <c r="M1651" s="1">
        <f>STDEVA(L1594:L1596)</f>
        <v>0.000232525055004962</v>
      </c>
      <c r="N1651" s="1" t="str">
        <f t="shared" si="2155"/>
        <v>bc</v>
      </c>
      <c r="O1651" s="1">
        <f>AVERAGE(O1594:O1596)</f>
        <v>0.982121925877937</v>
      </c>
      <c r="P1651" s="1">
        <f>STDEVA(O1594:O1596)</f>
        <v>0.000178668186644328</v>
      </c>
      <c r="Q1651" s="1" t="str">
        <f t="shared" si="2156"/>
        <v>c</v>
      </c>
      <c r="R1651" s="1">
        <f>AVERAGE(R1594:R1596)</f>
        <v>0.942732877395774</v>
      </c>
      <c r="S1651" s="1">
        <f>STDEVA(R1594:R1596)</f>
        <v>0.000269588852289306</v>
      </c>
      <c r="T1651" s="1" t="str">
        <f t="shared" si="2157"/>
        <v>b</v>
      </c>
      <c r="U1651" s="1">
        <f>AVERAGE(U1594:U1596)</f>
        <v>0.827729246853207</v>
      </c>
      <c r="V1651" s="1">
        <f>STDEVA(U1594:U1596)</f>
        <v>0.00383897630987594</v>
      </c>
      <c r="W1651" s="1" t="str">
        <f t="shared" si="2158"/>
        <v>k</v>
      </c>
      <c r="X1651" s="1">
        <f>AVERAGE(X1594:X1596)</f>
        <v>0.770115105010146</v>
      </c>
      <c r="Y1651" s="1">
        <f>STDEVA(X1594:X1596)</f>
        <v>0.00425772807483449</v>
      </c>
      <c r="Z1651" s="1" t="str">
        <f t="shared" si="2159"/>
        <v>m</v>
      </c>
      <c r="GB1651" s="1">
        <f>AVERAGE(GB1594:GB1596)</f>
        <v>0.98174625648548</v>
      </c>
      <c r="GC1651" s="1">
        <f>STDEVA(GB1594:GB1596)</f>
        <v>0.000461117979161398</v>
      </c>
      <c r="GD1651" s="1" t="str">
        <f t="shared" si="2160"/>
        <v>cd</v>
      </c>
      <c r="GE1651" s="1">
        <f>AVERAGE(GE1594:GE1596)</f>
        <v>0.981872423437503</v>
      </c>
      <c r="GF1651" s="1">
        <f>STDEVA(GE1594:GE1596)</f>
        <v>0.00013665817421863</v>
      </c>
      <c r="GG1651" s="1" t="str">
        <f t="shared" si="2161"/>
        <v>de</v>
      </c>
      <c r="GH1651" s="1">
        <f>AVERAGE(GH1594:GH1596)</f>
        <v>0.941950157747121</v>
      </c>
      <c r="GI1651" s="1">
        <f>STDEVA(GH1594:GH1596)</f>
        <v>0.000620270534687308</v>
      </c>
      <c r="GJ1651" s="1" t="str">
        <f t="shared" si="2162"/>
        <v>bc</v>
      </c>
      <c r="GK1651" s="1">
        <f>AVERAGE(GK1594:GK1596)</f>
        <v>0.829162051176471</v>
      </c>
      <c r="GL1651" s="1">
        <f>STDEVA(GK1594:GK1596)</f>
        <v>0.00443034779413192</v>
      </c>
      <c r="GM1651" s="1" t="str">
        <f t="shared" si="2163"/>
        <v>i</v>
      </c>
      <c r="GN1651" s="1">
        <f>AVERAGE(GN1594:GN1596)</f>
        <v>0.768380330789557</v>
      </c>
      <c r="GO1651" s="1">
        <f>STDEVA(GN1594:GN1596)</f>
        <v>0.00262273007892404</v>
      </c>
      <c r="GP1651" s="1" t="str">
        <f t="shared" si="2164"/>
        <v>i</v>
      </c>
    </row>
    <row r="1652" spans="12:196">
      <c r="L1652" s="1">
        <f>AVERAGE(L1588:L1596)</f>
        <v>0.976318281673322</v>
      </c>
      <c r="O1652" s="1">
        <f>AVERAGE(O1588:O1596)</f>
        <v>0.976643695091827</v>
      </c>
      <c r="R1652" s="1">
        <f>AVERAGE(R1588:R1596)</f>
        <v>0.937935172226861</v>
      </c>
      <c r="U1652" s="1">
        <f>AVERAGE(U1588:U1596)</f>
        <v>0.841907015662296</v>
      </c>
      <c r="X1652" s="1">
        <f>AVERAGE(X1588:X1596)</f>
        <v>0.795073606122296</v>
      </c>
      <c r="GB1652" s="1">
        <f>AVERAGE(GB1588:GB1596)</f>
        <v>0.976002472591948</v>
      </c>
      <c r="GE1652" s="1">
        <f>AVERAGE(GE1588:GE1596)</f>
        <v>0.975856873458427</v>
      </c>
      <c r="GH1652" s="1">
        <f>AVERAGE(GH1588:GH1596)</f>
        <v>0.93754226452174</v>
      </c>
      <c r="GK1652" s="1">
        <f>AVERAGE(GK1588:GK1596)</f>
        <v>0.842309895121436</v>
      </c>
      <c r="GN1652" s="1">
        <f>AVERAGE(GN1588:GN1596)</f>
        <v>0.793005526859557</v>
      </c>
    </row>
    <row r="1653" spans="12:198">
      <c r="L1653" s="1">
        <f>AVERAGE(L1597:L1599)</f>
        <v>0.974276838793766</v>
      </c>
      <c r="M1653" s="1">
        <f>STDEVA(L1597:L1599)</f>
        <v>0.000274256370531933</v>
      </c>
      <c r="N1653" s="1" t="str">
        <f t="shared" ref="N1653:N1655" si="2165">N1682</f>
        <v>f</v>
      </c>
      <c r="O1653" s="1">
        <f>AVERAGE(O1597:O1599)</f>
        <v>0.974178757650683</v>
      </c>
      <c r="P1653" s="1">
        <f>STDEVA(O1597:O1599)</f>
        <v>0.000357485644318608</v>
      </c>
      <c r="Q1653" s="1" t="str">
        <f t="shared" ref="Q1653:Q1655" si="2166">Q1682</f>
        <v>fg</v>
      </c>
      <c r="R1653" s="1">
        <f>AVERAGE(R1597:R1599)</f>
        <v>0.935016930910478</v>
      </c>
      <c r="S1653" s="1">
        <f>STDEVA(R1597:R1599)</f>
        <v>0.000613148384023264</v>
      </c>
      <c r="T1653" s="1" t="str">
        <f t="shared" ref="T1653:T1655" si="2167">T1682</f>
        <v>c</v>
      </c>
      <c r="U1653" s="1">
        <f>AVERAGE(U1597:U1599)</f>
        <v>0.858700129203301</v>
      </c>
      <c r="V1653" s="1">
        <f>STDEVA(U1597:U1599)</f>
        <v>0.00245622423715513</v>
      </c>
      <c r="W1653" s="1" t="str">
        <f t="shared" ref="W1653:W1655" si="2168">W1682</f>
        <v>gh</v>
      </c>
      <c r="X1653" s="1">
        <f>AVERAGE(X1597:X1599)</f>
        <v>0.812883259277598</v>
      </c>
      <c r="Y1653" s="1">
        <f>STDEVA(X1597:X1599)</f>
        <v>0.00276382829120227</v>
      </c>
      <c r="Z1653" s="1" t="str">
        <f t="shared" ref="Z1653:Z1655" si="2169">Z1682</f>
        <v>gh</v>
      </c>
      <c r="GB1653" s="1">
        <f>AVERAGE(GB1597:GB1599)</f>
        <v>0.973979532464773</v>
      </c>
      <c r="GC1653" s="1">
        <f>STDEVA(GB1597:GB1599)</f>
        <v>0.00053879858614462</v>
      </c>
      <c r="GD1653" s="1" t="str">
        <f t="shared" ref="GD1653:GD1655" si="2170">GD1682</f>
        <v>f</v>
      </c>
      <c r="GE1653" s="1">
        <f>AVERAGE(GE1597:GE1599)</f>
        <v>0.973547415242784</v>
      </c>
      <c r="GF1653" s="1">
        <f>STDEVA(GE1597:GE1599)</f>
        <v>0.000537703155272426</v>
      </c>
      <c r="GG1653" s="1" t="str">
        <f t="shared" ref="GG1653:GG1655" si="2171">GG1682</f>
        <v>i</v>
      </c>
      <c r="GH1653" s="1">
        <f>AVERAGE(GH1597:GH1599)</f>
        <v>0.935112240815918</v>
      </c>
      <c r="GI1653" s="1">
        <f>STDEVA(GH1597:GH1599)</f>
        <v>0.000675151995025047</v>
      </c>
      <c r="GJ1653" s="1" t="str">
        <f t="shared" ref="GJ1653:GJ1655" si="2172">GJ1682</f>
        <v>d</v>
      </c>
      <c r="GK1653" s="1">
        <f>AVERAGE(GK1597:GK1599)</f>
        <v>0.857034019865942</v>
      </c>
      <c r="GL1653" s="1">
        <f>STDEVA(GK1597:GK1599)</f>
        <v>0.00144623225556774</v>
      </c>
      <c r="GM1653" s="1" t="str">
        <f t="shared" ref="GM1653:GM1655" si="2173">GM1682</f>
        <v>f</v>
      </c>
      <c r="GN1653" s="1">
        <f>AVERAGE(GN1597:GN1599)</f>
        <v>0.815357553446524</v>
      </c>
      <c r="GO1653" s="1">
        <f>STDEVA(GN1597:GN1599)</f>
        <v>0.00191239760085487</v>
      </c>
      <c r="GP1653" s="1" t="str">
        <f t="shared" ref="GP1653:GP1655" si="2174">GP1682</f>
        <v>ef</v>
      </c>
    </row>
    <row r="1654" spans="12:198">
      <c r="L1654" s="1">
        <f>AVERAGE(L1600:L1602)</f>
        <v>0.973237393429791</v>
      </c>
      <c r="M1654" s="1">
        <f>STDEVA(L1600:L1602)</f>
        <v>0.000369937040238676</v>
      </c>
      <c r="N1654" s="1" t="str">
        <f t="shared" si="2165"/>
        <v>gh</v>
      </c>
      <c r="O1654" s="1">
        <f>AVERAGE(O1600:O1602)</f>
        <v>0.973512044385947</v>
      </c>
      <c r="P1654" s="1">
        <f>STDEVA(O1600:O1602)</f>
        <v>0.000279667208093859</v>
      </c>
      <c r="Q1654" s="1" t="str">
        <f t="shared" si="2166"/>
        <v>gh</v>
      </c>
      <c r="R1654" s="1">
        <f>AVERAGE(R1600:R1602)</f>
        <v>0.935292599157376</v>
      </c>
      <c r="S1654" s="1">
        <f>STDEVA(R1600:R1602)</f>
        <v>0.000718872556512554</v>
      </c>
      <c r="T1654" s="1" t="str">
        <f t="shared" si="2167"/>
        <v>c</v>
      </c>
      <c r="U1654" s="1">
        <f>AVERAGE(U1600:U1602)</f>
        <v>0.835077426076802</v>
      </c>
      <c r="V1654" s="1">
        <f>STDEVA(U1600:U1602)</f>
        <v>0.00393493258072048</v>
      </c>
      <c r="W1654" s="1" t="str">
        <f t="shared" si="2168"/>
        <v>j</v>
      </c>
      <c r="X1654" s="1">
        <f>AVERAGE(X1600:X1602)</f>
        <v>0.80442488937327</v>
      </c>
      <c r="Y1654" s="1">
        <f>STDEVA(X1600:X1602)</f>
        <v>0.00373600120587929</v>
      </c>
      <c r="Z1654" s="1" t="str">
        <f t="shared" si="2169"/>
        <v>i</v>
      </c>
      <c r="GB1654" s="1">
        <f>AVERAGE(GB1600:GB1602)</f>
        <v>0.97283805827134</v>
      </c>
      <c r="GC1654" s="1">
        <f>STDEVA(GB1600:GB1602)</f>
        <v>0.000390667937921421</v>
      </c>
      <c r="GD1654" s="1" t="str">
        <f t="shared" si="2170"/>
        <v>g</v>
      </c>
      <c r="GE1654" s="1">
        <f>AVERAGE(GE1600:GE1602)</f>
        <v>0.971805755893587</v>
      </c>
      <c r="GF1654" s="1">
        <f>STDEVA(GE1600:GE1602)</f>
        <v>0.00052593614631299</v>
      </c>
      <c r="GG1654" s="1" t="str">
        <f t="shared" si="2171"/>
        <v>j</v>
      </c>
      <c r="GH1654" s="1">
        <f>AVERAGE(GH1600:GH1602)</f>
        <v>0.935055780311233</v>
      </c>
      <c r="GI1654" s="1">
        <f>STDEVA(GH1600:GH1602)</f>
        <v>0.000250726911939423</v>
      </c>
      <c r="GJ1654" s="1" t="str">
        <f t="shared" si="2172"/>
        <v>d</v>
      </c>
      <c r="GK1654" s="1">
        <f>AVERAGE(GK1600:GK1602)</f>
        <v>0.831799451794949</v>
      </c>
      <c r="GL1654" s="1">
        <f>STDEVA(GK1600:GK1602)</f>
        <v>0.000874656055365739</v>
      </c>
      <c r="GM1654" s="1" t="str">
        <f t="shared" si="2173"/>
        <v>i</v>
      </c>
      <c r="GN1654" s="1">
        <f>AVERAGE(GN1600:GN1602)</f>
        <v>0.796042281219272</v>
      </c>
      <c r="GO1654" s="1">
        <f>STDEVA(GN1600:GN1602)</f>
        <v>0.00418235445272476</v>
      </c>
      <c r="GP1654" s="1" t="str">
        <f t="shared" si="2174"/>
        <v>fgh</v>
      </c>
    </row>
    <row r="1655" spans="12:198">
      <c r="L1655" s="1">
        <f>AVERAGE(L1603:L1605)</f>
        <v>0.982386959822129</v>
      </c>
      <c r="M1655" s="1">
        <f>STDEVA(L1603:L1605)</f>
        <v>0.000468350594291895</v>
      </c>
      <c r="N1655" s="1" t="str">
        <f t="shared" si="2165"/>
        <v>b</v>
      </c>
      <c r="O1655" s="1">
        <f>AVERAGE(O1603:O1605)</f>
        <v>0.98180743968855</v>
      </c>
      <c r="P1655" s="1">
        <f>STDEVA(O1603:O1605)</f>
        <v>0.000404935224501618</v>
      </c>
      <c r="Q1655" s="1" t="str">
        <f t="shared" si="2166"/>
        <v>c</v>
      </c>
      <c r="R1655" s="1">
        <f>AVERAGE(R1603:R1605)</f>
        <v>0.942526006818881</v>
      </c>
      <c r="S1655" s="1">
        <f>STDEVA(R1603:R1605)</f>
        <v>0.000572570816889961</v>
      </c>
      <c r="T1655" s="1" t="str">
        <f t="shared" si="2167"/>
        <v>b</v>
      </c>
      <c r="U1655" s="1">
        <f>AVERAGE(U1603:U1605)</f>
        <v>0.818991094778592</v>
      </c>
      <c r="V1655" s="1">
        <f>STDEVA(U1603:U1605)</f>
        <v>0.00130210855184385</v>
      </c>
      <c r="W1655" s="1" t="str">
        <f t="shared" si="2168"/>
        <v>l</v>
      </c>
      <c r="X1655" s="1">
        <f>AVERAGE(X1603:X1605)</f>
        <v>0.764527759402286</v>
      </c>
      <c r="Y1655" s="1">
        <f>STDEVA(X1603:X1605)</f>
        <v>0.00502363406805296</v>
      </c>
      <c r="Z1655" s="1" t="str">
        <f t="shared" si="2169"/>
        <v>n</v>
      </c>
      <c r="GB1655" s="1">
        <f>AVERAGE(GB1603:GB1605)</f>
        <v>0.981693942641447</v>
      </c>
      <c r="GC1655" s="1">
        <f>STDEVA(GB1603:GB1605)</f>
        <v>0.0009005871727559</v>
      </c>
      <c r="GD1655" s="1" t="str">
        <f t="shared" si="2170"/>
        <v>d</v>
      </c>
      <c r="GE1655" s="1">
        <f>AVERAGE(GE1603:GE1605)</f>
        <v>0.981585792603478</v>
      </c>
      <c r="GF1655" s="1">
        <f>STDEVA(GE1603:GE1605)</f>
        <v>0.000181057256010449</v>
      </c>
      <c r="GG1655" s="1" t="str">
        <f t="shared" si="2171"/>
        <v>e</v>
      </c>
      <c r="GH1655" s="1">
        <f>AVERAGE(GH1603:GH1605)</f>
        <v>0.941664566881139</v>
      </c>
      <c r="GI1655" s="1">
        <f>STDEVA(GH1603:GH1605)</f>
        <v>0.000216042159020794</v>
      </c>
      <c r="GJ1655" s="1" t="str">
        <f t="shared" si="2172"/>
        <v>bc</v>
      </c>
      <c r="GK1655" s="1">
        <f>AVERAGE(GK1603:GK1605)</f>
        <v>0.817753179869145</v>
      </c>
      <c r="GL1655" s="1">
        <f>STDEVA(GK1603:GK1605)</f>
        <v>0.00184881563295048</v>
      </c>
      <c r="GM1655" s="1" t="str">
        <f t="shared" si="2173"/>
        <v>k</v>
      </c>
      <c r="GN1655" s="1">
        <f>AVERAGE(GN1603:GN1605)</f>
        <v>0.761914437509759</v>
      </c>
      <c r="GO1655" s="1">
        <f>STDEVA(GN1603:GN1605)</f>
        <v>0.00159804409231018</v>
      </c>
      <c r="GP1655" s="1" t="str">
        <f t="shared" si="2174"/>
        <v>i</v>
      </c>
    </row>
    <row r="1656" spans="12:196">
      <c r="L1656" s="1">
        <f>AVERAGE(L1597:L1605)</f>
        <v>0.976633730681895</v>
      </c>
      <c r="O1656" s="1">
        <f>AVERAGE(O1597:O1605)</f>
        <v>0.976499413908393</v>
      </c>
      <c r="R1656" s="1">
        <f>AVERAGE(R1597:R1605)</f>
        <v>0.937611845628912</v>
      </c>
      <c r="U1656" s="1">
        <f>AVERAGE(U1597:U1605)</f>
        <v>0.837589550019565</v>
      </c>
      <c r="X1656" s="1">
        <f>AVERAGE(X1597:X1605)</f>
        <v>0.793945302684384</v>
      </c>
      <c r="GB1656" s="1">
        <f>AVERAGE(GB1597:GB1605)</f>
        <v>0.976170511125853</v>
      </c>
      <c r="GE1656" s="1">
        <f>AVERAGE(GE1597:GE1605)</f>
        <v>0.975646321246616</v>
      </c>
      <c r="GH1656" s="1">
        <f>AVERAGE(GH1597:GH1605)</f>
        <v>0.937277529336097</v>
      </c>
      <c r="GK1656" s="1">
        <f>AVERAGE(GK1597:GK1605)</f>
        <v>0.835528883843345</v>
      </c>
      <c r="GN1656" s="1">
        <f>AVERAGE(GN1597:GN1605)</f>
        <v>0.791104757391852</v>
      </c>
    </row>
    <row r="1657" spans="12:198">
      <c r="L1657" s="1">
        <f>AVERAGE(L1606:L1608)</f>
        <v>0.983453862689838</v>
      </c>
      <c r="M1657" s="1">
        <f>STDEVA(L1606:L1608)</f>
        <v>0.000561941692300955</v>
      </c>
      <c r="N1657" s="1" t="str">
        <f>N1685</f>
        <v>a</v>
      </c>
      <c r="O1657" s="1">
        <f>AVERAGE(O1606:O1608)</f>
        <v>0.983303475227117</v>
      </c>
      <c r="P1657" s="1">
        <f>STDEVA(O1606:O1608)</f>
        <v>0.000122073956783948</v>
      </c>
      <c r="Q1657" s="1" t="str">
        <f>Q1685</f>
        <v>a</v>
      </c>
      <c r="R1657" s="1">
        <f>AVERAGE(R1606:R1608)</f>
        <v>0.951612847702534</v>
      </c>
      <c r="S1657" s="1">
        <f>STDEVA(R1606:R1608)</f>
        <v>0.000377976521020994</v>
      </c>
      <c r="T1657" s="1" t="str">
        <f>T1685</f>
        <v>a</v>
      </c>
      <c r="U1657" s="1">
        <f>AVERAGE(U1606:U1608)</f>
        <v>0.926272694769057</v>
      </c>
      <c r="V1657" s="1">
        <f>STDEVA(U1606:U1608)</f>
        <v>0.00142898258214249</v>
      </c>
      <c r="W1657" s="1" t="str">
        <f>W1685</f>
        <v>a</v>
      </c>
      <c r="X1657" s="1">
        <f>AVERAGE(X1606:X1608)</f>
        <v>0.854639217032847</v>
      </c>
      <c r="Y1657" s="1">
        <f>STDEVA(X1606:X1608)</f>
        <v>0.000947856248541941</v>
      </c>
      <c r="Z1657" s="1" t="str">
        <f>Z1685</f>
        <v>a</v>
      </c>
      <c r="GB1657" s="1">
        <f>AVERAGE(GB1606:GB1608)</f>
        <v>0.983627862850205</v>
      </c>
      <c r="GC1657" s="1">
        <f>STDEVA(GB1606:GB1608)</f>
        <v>0.000510291726821978</v>
      </c>
      <c r="GD1657" s="1" t="str">
        <f>GD1685</f>
        <v>a</v>
      </c>
      <c r="GE1657" s="1">
        <f>AVERAGE(GE1606:GE1608)</f>
        <v>0.983286592078533</v>
      </c>
      <c r="GF1657" s="1">
        <f>STDEVA(GE1606:GE1608)</f>
        <v>0.000158468790754343</v>
      </c>
      <c r="GG1657" s="1" t="str">
        <f>GG1685</f>
        <v>a</v>
      </c>
      <c r="GH1657" s="1">
        <f>AVERAGE(GH1606:GH1608)</f>
        <v>0.951400379428221</v>
      </c>
      <c r="GI1657" s="1">
        <f>STDEVA(GH1606:GH1608)</f>
        <v>0.000281536263166469</v>
      </c>
      <c r="GJ1657" s="1" t="str">
        <f>GJ1685</f>
        <v>a</v>
      </c>
      <c r="GK1657" s="1">
        <f>AVERAGE(GK1606:GK1608)</f>
        <v>0.926292240479161</v>
      </c>
      <c r="GL1657" s="1">
        <f>STDEVA(GK1606:GK1608)</f>
        <v>0.00115884198892265</v>
      </c>
      <c r="GM1657" s="1" t="str">
        <f>GM1685</f>
        <v>a</v>
      </c>
      <c r="GN1657" s="1">
        <f>AVERAGE(GN1606:GN1608)</f>
        <v>0.856411622377394</v>
      </c>
      <c r="GO1657" s="1">
        <f>STDEVA(GN1606:GN1608)</f>
        <v>0.000786327697912347</v>
      </c>
      <c r="GP1657" s="1" t="str">
        <f>GP1685</f>
        <v>b</v>
      </c>
    </row>
    <row r="1658" spans="12:198">
      <c r="L1658" s="1">
        <f>AVERAGE(L1609:L1611)</f>
        <v>0.983633237466261</v>
      </c>
      <c r="M1658" s="1">
        <f>STDEVA(L1609:L1611)</f>
        <v>0.000230181476502228</v>
      </c>
      <c r="N1658" s="1" t="str">
        <f>N1686</f>
        <v>a</v>
      </c>
      <c r="O1658" s="1">
        <f>AVERAGE(O1609:O1611)</f>
        <v>0.982882191672082</v>
      </c>
      <c r="P1658" s="1">
        <f>STDEVA(O1609:O1611)</f>
        <v>0.000543593457215264</v>
      </c>
      <c r="Q1658" s="1" t="str">
        <f>Q1686</f>
        <v>ab</v>
      </c>
      <c r="R1658" s="1">
        <f>AVERAGE(R1609:R1611)</f>
        <v>0.951316562449797</v>
      </c>
      <c r="S1658" s="1">
        <f>STDEVA(R1609:R1611)</f>
        <v>0.000225784256243947</v>
      </c>
      <c r="T1658" s="1" t="str">
        <f>T1686</f>
        <v>a</v>
      </c>
      <c r="U1658" s="1">
        <f>AVERAGE(U1609:U1611)</f>
        <v>0.92092656302583</v>
      </c>
      <c r="V1658" s="1">
        <f>STDEVA(U1609:U1611)</f>
        <v>0.00187580580255131</v>
      </c>
      <c r="W1658" s="1" t="str">
        <f>W1686</f>
        <v>c</v>
      </c>
      <c r="X1658" s="1">
        <f>AVERAGE(X1609:X1611)</f>
        <v>0.850831495587456</v>
      </c>
      <c r="Y1658" s="1">
        <f>STDEVA(X1609:X1611)</f>
        <v>0.00100357774726834</v>
      </c>
      <c r="Z1658" s="1" t="str">
        <f>Z1686</f>
        <v>ab</v>
      </c>
      <c r="GB1658" s="1">
        <f>AVERAGE(GB1609:GB1611)</f>
        <v>0.983709807694292</v>
      </c>
      <c r="GC1658" s="1">
        <f>STDEVA(GB1609:GB1611)</f>
        <v>7.3802281632588e-5</v>
      </c>
      <c r="GD1658" s="1" t="str">
        <f>GD1686</f>
        <v>a</v>
      </c>
      <c r="GE1658" s="1">
        <f>AVERAGE(GE1609:GE1611)</f>
        <v>0.982834302758131</v>
      </c>
      <c r="GF1658" s="1">
        <f>STDEVA(GE1609:GE1611)</f>
        <v>0.000296858474978584</v>
      </c>
      <c r="GG1658" s="1" t="str">
        <f>GG1686</f>
        <v>ab</v>
      </c>
      <c r="GH1658" s="1">
        <f>AVERAGE(GH1609:GH1611)</f>
        <v>0.951593884150291</v>
      </c>
      <c r="GI1658" s="1">
        <f>STDEVA(GH1609:GH1611)</f>
        <v>0.000293020818728669</v>
      </c>
      <c r="GJ1658" s="1" t="str">
        <f>GJ1686</f>
        <v>a</v>
      </c>
      <c r="GK1658" s="1">
        <f>AVERAGE(GK1609:GK1611)</f>
        <v>0.920197340532962</v>
      </c>
      <c r="GL1658" s="1">
        <f>STDEVA(GK1609:GK1611)</f>
        <v>0.00117082646939385</v>
      </c>
      <c r="GM1658" s="1" t="str">
        <f>GM1686</f>
        <v>b</v>
      </c>
      <c r="GN1658" s="1">
        <f>AVERAGE(GN1609:GN1611)</f>
        <v>0.849462572964077</v>
      </c>
      <c r="GO1658" s="1">
        <f>STDEVA(GN1609:GN1611)</f>
        <v>0.00102924246349458</v>
      </c>
      <c r="GP1658" s="1" t="str">
        <f>GP1686</f>
        <v>bc</v>
      </c>
    </row>
    <row r="1659" spans="12:196">
      <c r="L1659" s="1">
        <f>AVERAGE(L1606:L1611)</f>
        <v>0.983543550078049</v>
      </c>
      <c r="O1659" s="1">
        <f>AVERAGE(O1606:O1611)</f>
        <v>0.983092833449599</v>
      </c>
      <c r="R1659" s="1">
        <f>AVERAGE(R1606:R1611)</f>
        <v>0.951464705076166</v>
      </c>
      <c r="U1659" s="1">
        <f>AVERAGE(U1606:U1611)</f>
        <v>0.923599628897444</v>
      </c>
      <c r="X1659" s="1">
        <f>AVERAGE(X1606:X1611)</f>
        <v>0.852735356310152</v>
      </c>
      <c r="GB1659" s="1">
        <f>AVERAGE(GB1606:GB1611)</f>
        <v>0.983668835272248</v>
      </c>
      <c r="GE1659" s="1">
        <f>AVERAGE(GE1606:GE1611)</f>
        <v>0.983060447418332</v>
      </c>
      <c r="GH1659" s="1">
        <f>AVERAGE(GH1606:GH1611)</f>
        <v>0.951497131789256</v>
      </c>
      <c r="GK1659" s="1">
        <f>AVERAGE(GK1606:GK1611)</f>
        <v>0.923244790506061</v>
      </c>
      <c r="GN1659" s="1">
        <f>AVERAGE(GN1606:GN1611)</f>
        <v>0.852937097670736</v>
      </c>
    </row>
    <row r="1660" spans="12:198">
      <c r="L1660" s="1">
        <f>AVERAGE(L1612:L1614)</f>
        <v>0.983256670064235</v>
      </c>
      <c r="M1660" s="1">
        <f>STDEVA(L1612:L1614)</f>
        <v>0.000405339058259163</v>
      </c>
      <c r="N1660" s="1" t="str">
        <f t="shared" ref="N1660:N1662" si="2175">N1687</f>
        <v>a</v>
      </c>
      <c r="O1660" s="1">
        <f>AVERAGE(O1612:O1614)</f>
        <v>0.982117865709796</v>
      </c>
      <c r="P1660" s="1">
        <f>STDEVA(O1612:O1614)</f>
        <v>0.000302404854377354</v>
      </c>
      <c r="Q1660" s="1" t="str">
        <f t="shared" ref="Q1660:Q1662" si="2176">Q1687</f>
        <v>c</v>
      </c>
      <c r="R1660" s="1">
        <f>AVERAGE(R1612:R1614)</f>
        <v>0.949678138478711</v>
      </c>
      <c r="S1660" s="1">
        <f>STDEVA(R1612:R1614)</f>
        <v>0.00108117351108741</v>
      </c>
      <c r="T1660" s="1" t="str">
        <f t="shared" ref="T1660:T1662" si="2177">T1687</f>
        <v>a</v>
      </c>
      <c r="U1660" s="1">
        <f>AVERAGE(U1612:U1614)</f>
        <v>0.92565362325205</v>
      </c>
      <c r="V1660" s="1">
        <f>STDEVA(U1612:U1614)</f>
        <v>0.00154170831403044</v>
      </c>
      <c r="W1660" s="1" t="str">
        <f t="shared" ref="W1660:W1662" si="2178">W1687</f>
        <v>ab</v>
      </c>
      <c r="X1660" s="1">
        <f>AVERAGE(X1612:X1614)</f>
        <v>0.848777270294446</v>
      </c>
      <c r="Y1660" s="1">
        <f>STDEVA(X1612:X1614)</f>
        <v>0.00522253004173751</v>
      </c>
      <c r="Z1660" s="1" t="str">
        <f t="shared" ref="Z1660:Z1662" si="2179">Z1687</f>
        <v>b</v>
      </c>
      <c r="GB1660" s="1">
        <f>AVERAGE(GB1612:GB1614)</f>
        <v>0.983014138565778</v>
      </c>
      <c r="GC1660" s="1">
        <f>STDEVA(GB1612:GB1614)</f>
        <v>0.000899248967810104</v>
      </c>
      <c r="GD1660" s="1" t="str">
        <f t="shared" ref="GD1660:GD1662" si="2180">GD1687</f>
        <v>ab</v>
      </c>
      <c r="GE1660" s="1">
        <f>AVERAGE(GE1612:GE1614)</f>
        <v>0.982133429164006</v>
      </c>
      <c r="GF1660" s="1">
        <f>STDEVA(GE1612:GE1614)</f>
        <v>0.000305904636851202</v>
      </c>
      <c r="GG1660" s="1" t="str">
        <f t="shared" ref="GG1660:GG1662" si="2181">GG1687</f>
        <v>cde</v>
      </c>
      <c r="GH1660" s="1">
        <f>AVERAGE(GH1612:GH1614)</f>
        <v>0.950577704957058</v>
      </c>
      <c r="GI1660" s="1">
        <f>STDEVA(GH1612:GH1614)</f>
        <v>0.000658521641594638</v>
      </c>
      <c r="GJ1660" s="1" t="str">
        <f t="shared" ref="GJ1660:GJ1662" si="2182">GJ1687</f>
        <v>a</v>
      </c>
      <c r="GK1660" s="1">
        <f>AVERAGE(GK1612:GK1614)</f>
        <v>0.923640701796987</v>
      </c>
      <c r="GL1660" s="1">
        <f>STDEVA(GK1612:GK1614)</f>
        <v>0.00207038563188924</v>
      </c>
      <c r="GM1660" s="1" t="str">
        <f t="shared" ref="GM1660:GM1662" si="2183">GM1687</f>
        <v>ab</v>
      </c>
      <c r="GN1660" s="1">
        <f>AVERAGE(GN1612:GN1614)</f>
        <v>0.850038535021509</v>
      </c>
      <c r="GO1660" s="1">
        <f>STDEVA(GN1612:GN1614)</f>
        <v>0.00544412723568703</v>
      </c>
      <c r="GP1660" s="1" t="str">
        <f t="shared" ref="GP1660:GP1662" si="2184">GP1687</f>
        <v>bc</v>
      </c>
    </row>
    <row r="1661" spans="12:198">
      <c r="L1661" s="1">
        <f>AVERAGE(L1615:L1617)</f>
        <v>0.973136934653353</v>
      </c>
      <c r="M1661" s="1">
        <f>STDEVA(L1615:L1617)</f>
        <v>0.000142427789184738</v>
      </c>
      <c r="N1661" s="1" t="str">
        <f t="shared" si="2175"/>
        <v>h</v>
      </c>
      <c r="O1661" s="1">
        <f>AVERAGE(O1615:O1617)</f>
        <v>0.97163244004919</v>
      </c>
      <c r="P1661" s="1">
        <f>STDEVA(O1615:O1617)</f>
        <v>0.000288021820013387</v>
      </c>
      <c r="Q1661" s="1" t="str">
        <f t="shared" si="2176"/>
        <v>i</v>
      </c>
      <c r="R1661" s="1">
        <f>AVERAGE(R1615:R1617)</f>
        <v>0.922056956019442</v>
      </c>
      <c r="S1661" s="1">
        <f>STDEVA(R1615:R1617)</f>
        <v>0.00191090568558872</v>
      </c>
      <c r="T1661" s="1" t="str">
        <f t="shared" si="2177"/>
        <v>d</v>
      </c>
      <c r="U1661" s="1">
        <f>AVERAGE(U1615:U1617)</f>
        <v>0.842531979686714</v>
      </c>
      <c r="V1661" s="1">
        <f>STDEVA(U1615:U1617)</f>
        <v>0.00309108510090796</v>
      </c>
      <c r="W1661" s="1" t="str">
        <f t="shared" si="2178"/>
        <v>i</v>
      </c>
      <c r="X1661" s="1">
        <f>AVERAGE(X1615:X1617)</f>
        <v>0.808219498850789</v>
      </c>
      <c r="Y1661" s="1">
        <f>STDEVA(X1615:X1617)</f>
        <v>0.00233117500184306</v>
      </c>
      <c r="Z1661" s="1" t="str">
        <f t="shared" si="2179"/>
        <v>hi</v>
      </c>
      <c r="GB1661" s="1">
        <f>AVERAGE(GB1615:GB1617)</f>
        <v>0.972678019637239</v>
      </c>
      <c r="GC1661" s="1">
        <f>STDEVA(GB1615:GB1617)</f>
        <v>0.000174479570746948</v>
      </c>
      <c r="GD1661" s="1" t="str">
        <f t="shared" si="2180"/>
        <v>g</v>
      </c>
      <c r="GE1661" s="1">
        <f>AVERAGE(GE1615:GE1617)</f>
        <v>0.971461728083976</v>
      </c>
      <c r="GF1661" s="1">
        <f>STDEVA(GE1615:GE1617)</f>
        <v>0.0002314128675693</v>
      </c>
      <c r="GG1661" s="1" t="str">
        <f t="shared" si="2181"/>
        <v>j</v>
      </c>
      <c r="GH1661" s="1">
        <f>AVERAGE(GH1615:GH1617)</f>
        <v>0.921918837555547</v>
      </c>
      <c r="GI1661" s="1">
        <f>STDEVA(GH1615:GH1617)</f>
        <v>0.00190196435996508</v>
      </c>
      <c r="GJ1661" s="1" t="str">
        <f t="shared" si="2182"/>
        <v>e</v>
      </c>
      <c r="GK1661" s="1">
        <f>AVERAGE(GK1615:GK1617)</f>
        <v>0.844000995552329</v>
      </c>
      <c r="GL1661" s="1">
        <f>STDEVA(GK1615:GK1617)</f>
        <v>0.00228418640713391</v>
      </c>
      <c r="GM1661" s="1" t="str">
        <f t="shared" si="2183"/>
        <v>g</v>
      </c>
      <c r="GN1661" s="1">
        <f>AVERAGE(GN1615:GN1617)</f>
        <v>0.808652566302798</v>
      </c>
      <c r="GO1661" s="1">
        <f>STDEVA(GN1615:GN1617)</f>
        <v>0.00275952468719242</v>
      </c>
      <c r="GP1661" s="1" t="str">
        <f t="shared" si="2184"/>
        <v>efg</v>
      </c>
    </row>
    <row r="1662" spans="12:198">
      <c r="L1662" s="1">
        <f>AVERAGE(L1618:L1620)</f>
        <v>0.965507628950134</v>
      </c>
      <c r="M1662" s="1">
        <f>STDEVA(L1618:L1620)</f>
        <v>0.000643407948736134</v>
      </c>
      <c r="N1662" s="1" t="str">
        <f t="shared" si="2175"/>
        <v>j</v>
      </c>
      <c r="O1662" s="1">
        <f>AVERAGE(O1618:O1620)</f>
        <v>0.960660529819177</v>
      </c>
      <c r="P1662" s="1">
        <f>STDEVA(O1618:O1620)</f>
        <v>0.000309685313193969</v>
      </c>
      <c r="Q1662" s="1" t="str">
        <f t="shared" si="2176"/>
        <v>k</v>
      </c>
      <c r="R1662" s="1">
        <f>AVERAGE(R1618:R1620)</f>
        <v>0.891107858967009</v>
      </c>
      <c r="S1662" s="1">
        <f>STDEVA(R1618:R1620)</f>
        <v>0.00311949616840581</v>
      </c>
      <c r="T1662" s="1" t="str">
        <f t="shared" si="2177"/>
        <v>f</v>
      </c>
      <c r="U1662" s="1">
        <f>AVERAGE(U1618:U1620)</f>
        <v>0.775935628925085</v>
      </c>
      <c r="V1662" s="1">
        <f>STDEVA(U1618:U1620)</f>
        <v>0.000649508799686809</v>
      </c>
      <c r="W1662" s="1" t="str">
        <f t="shared" si="2178"/>
        <v>m</v>
      </c>
      <c r="X1662" s="1">
        <f>AVERAGE(X1618:X1620)</f>
        <v>0.732516660533955</v>
      </c>
      <c r="Y1662" s="1">
        <f>STDEVA(X1618:X1620)</f>
        <v>0.00231922414957744</v>
      </c>
      <c r="Z1662" s="1" t="str">
        <f t="shared" si="2179"/>
        <v>o</v>
      </c>
      <c r="GB1662" s="1">
        <f>AVERAGE(GB1618:GB1620)</f>
        <v>0.965615553352126</v>
      </c>
      <c r="GC1662" s="1">
        <f>STDEVA(GB1618:GB1620)</f>
        <v>0.000214772155594174</v>
      </c>
      <c r="GD1662" s="1" t="str">
        <f t="shared" si="2180"/>
        <v>i</v>
      </c>
      <c r="GE1662" s="1">
        <f>AVERAGE(GE1618:GE1620)</f>
        <v>0.960121674352465</v>
      </c>
      <c r="GF1662" s="1">
        <f>STDEVA(GE1618:GE1620)</f>
        <v>0.000249644790722573</v>
      </c>
      <c r="GG1662" s="1" t="str">
        <f t="shared" si="2181"/>
        <v>l</v>
      </c>
      <c r="GH1662" s="1">
        <f>AVERAGE(GH1618:GH1620)</f>
        <v>0.891684674247945</v>
      </c>
      <c r="GI1662" s="1">
        <f>STDEVA(GH1618:GH1620)</f>
        <v>0.00190863517732211</v>
      </c>
      <c r="GJ1662" s="1" t="str">
        <f t="shared" si="2182"/>
        <v>g</v>
      </c>
      <c r="GK1662" s="1">
        <f>AVERAGE(GK1618:GK1620)</f>
        <v>0.776326191850874</v>
      </c>
      <c r="GL1662" s="1">
        <f>STDEVA(GK1618:GK1620)</f>
        <v>0.0015389131904951</v>
      </c>
      <c r="GM1662" s="1" t="str">
        <f t="shared" si="2183"/>
        <v>l</v>
      </c>
      <c r="GN1662" s="1">
        <f>AVERAGE(GN1618:GN1620)</f>
        <v>0.735039820461815</v>
      </c>
      <c r="GO1662" s="1">
        <f>STDEVA(GN1618:GN1620)</f>
        <v>0.000255766930874097</v>
      </c>
      <c r="GP1662" s="1" t="str">
        <f t="shared" si="2184"/>
        <v>j</v>
      </c>
    </row>
    <row r="1663" spans="12:196">
      <c r="L1663" s="1">
        <f>AVERAGE(L1612:L1620)</f>
        <v>0.973967077889241</v>
      </c>
      <c r="O1663" s="1">
        <f>AVERAGE(O1612:O1620)</f>
        <v>0.971470278526054</v>
      </c>
      <c r="R1663" s="1">
        <f>AVERAGE(R1612:R1620)</f>
        <v>0.920947651155054</v>
      </c>
      <c r="U1663" s="1">
        <f>AVERAGE(U1612:U1620)</f>
        <v>0.848040410621283</v>
      </c>
      <c r="X1663" s="1">
        <f>AVERAGE(X1612:X1620)</f>
        <v>0.79650447655973</v>
      </c>
      <c r="GB1663" s="1">
        <f>AVERAGE(GB1612:GB1620)</f>
        <v>0.973769237185047</v>
      </c>
      <c r="GE1663" s="1">
        <f>AVERAGE(GE1612:GE1620)</f>
        <v>0.971238943866816</v>
      </c>
      <c r="GH1663" s="1">
        <f>AVERAGE(GH1612:GH1620)</f>
        <v>0.921393738920183</v>
      </c>
      <c r="GK1663" s="1">
        <f>AVERAGE(GK1612:GK1620)</f>
        <v>0.847989296400063</v>
      </c>
      <c r="GN1663" s="1">
        <f>AVERAGE(GN1612:GN1620)</f>
        <v>0.797910307262041</v>
      </c>
    </row>
    <row r="1664" spans="12:198">
      <c r="L1664" s="1">
        <f>AVERAGE(L1621:L1623)</f>
        <v>0.975867148728676</v>
      </c>
      <c r="M1664" s="1">
        <f>STDEVA(L1621:L1623)</f>
        <v>9.99984304855769e-5</v>
      </c>
      <c r="N1664" s="1" t="str">
        <f t="shared" ref="N1664:N1666" si="2185">N1690</f>
        <v>d</v>
      </c>
      <c r="O1664" s="1">
        <f>AVERAGE(O1621:O1623)</f>
        <v>0.975147483357907</v>
      </c>
      <c r="P1664" s="1">
        <f>STDEVA(O1621:O1623)</f>
        <v>0.000199350072639688</v>
      </c>
      <c r="Q1664" s="1" t="str">
        <f t="shared" ref="Q1664:Q1666" si="2186">Q1690</f>
        <v>e</v>
      </c>
      <c r="R1664" s="1">
        <f>AVERAGE(R1621:R1623)</f>
        <v>0.941871237623467</v>
      </c>
      <c r="S1664" s="1">
        <f>STDEVA(R1621:R1623)</f>
        <v>0.000754922050688676</v>
      </c>
      <c r="T1664" s="1" t="str">
        <f t="shared" ref="T1664:T1666" si="2187">T1690</f>
        <v>b</v>
      </c>
      <c r="U1664" s="1">
        <f>AVERAGE(U1621:U1623)</f>
        <v>0.884357325438426</v>
      </c>
      <c r="V1664" s="1">
        <f>STDEVA(U1621:U1623)</f>
        <v>0.00187125557811141</v>
      </c>
      <c r="W1664" s="1" t="str">
        <f t="shared" ref="W1664:W1666" si="2188">W1690</f>
        <v>e</v>
      </c>
      <c r="X1664" s="1">
        <f>AVERAGE(X1621:X1623)</f>
        <v>0.839026359880822</v>
      </c>
      <c r="Y1664" s="1">
        <f>STDEVA(X1621:X1623)</f>
        <v>0.000836265879201186</v>
      </c>
      <c r="Z1664" s="1" t="str">
        <f t="shared" ref="Z1664:Z1666" si="2189">Z1690</f>
        <v>c</v>
      </c>
      <c r="GB1664" s="1">
        <f>AVERAGE(GB1621:GB1623)</f>
        <v>0.975214243559308</v>
      </c>
      <c r="GC1664" s="1">
        <f>STDEVA(GB1621:GB1623)</f>
        <v>0.000474732865597774</v>
      </c>
      <c r="GD1664" s="1" t="str">
        <f t="shared" ref="GD1664:GD1666" si="2190">GD1690</f>
        <v>e</v>
      </c>
      <c r="GE1664" s="1">
        <f>AVERAGE(GE1621:GE1623)</f>
        <v>0.974617964994778</v>
      </c>
      <c r="GF1664" s="1">
        <f>STDEVA(GE1621:GE1623)</f>
        <v>0.000421489448321009</v>
      </c>
      <c r="GG1664" s="1" t="str">
        <f t="shared" ref="GG1664:GG1666" si="2191">GG1690</f>
        <v>g</v>
      </c>
      <c r="GH1664" s="1">
        <f>AVERAGE(GH1621:GH1623)</f>
        <v>0.942226623296225</v>
      </c>
      <c r="GI1664" s="1">
        <f>STDEVA(GH1621:GH1623)</f>
        <v>0.000456690833335312</v>
      </c>
      <c r="GJ1664" s="1" t="str">
        <f t="shared" ref="GJ1664:GJ1666" si="2192">GJ1690</f>
        <v>bc</v>
      </c>
      <c r="GK1664" s="1">
        <f>AVERAGE(GK1621:GK1623)</f>
        <v>0.884473025752814</v>
      </c>
      <c r="GL1664" s="1">
        <f>STDEVA(GK1621:GK1623)</f>
        <v>0.00159037254603567</v>
      </c>
      <c r="GM1664" s="1" t="str">
        <f t="shared" ref="GM1664:GM1666" si="2193">GM1690</f>
        <v>d</v>
      </c>
      <c r="GN1664" s="1">
        <f>AVERAGE(GN1621:GN1623)</f>
        <v>0.836430750740948</v>
      </c>
      <c r="GO1664" s="1">
        <f>STDEVA(GN1621:GN1623)</f>
        <v>0.00124428196956608</v>
      </c>
      <c r="GP1664" s="1" t="str">
        <f t="shared" ref="GP1664:GP1666" si="2194">GP1690</f>
        <v>cd</v>
      </c>
    </row>
    <row r="1665" spans="12:198">
      <c r="L1665" s="1">
        <f>AVERAGE(L1624:L1626)</f>
        <v>0.973694357069431</v>
      </c>
      <c r="M1665" s="1">
        <f>STDEVA(L1624:L1626)</f>
        <v>0.000187923019362767</v>
      </c>
      <c r="N1665" s="1" t="str">
        <f t="shared" si="2185"/>
        <v>fgh</v>
      </c>
      <c r="O1665" s="1">
        <f>AVERAGE(O1624:O1626)</f>
        <v>0.974546742665658</v>
      </c>
      <c r="P1665" s="1">
        <f>STDEVA(O1624:O1626)</f>
        <v>0.000738308351849171</v>
      </c>
      <c r="Q1665" s="1" t="str">
        <f t="shared" si="2186"/>
        <v>ef</v>
      </c>
      <c r="R1665" s="1">
        <f>AVERAGE(R1624:R1626)</f>
        <v>0.941674974969733</v>
      </c>
      <c r="S1665" s="1">
        <f>STDEVA(R1624:R1626)</f>
        <v>0.000249594749341971</v>
      </c>
      <c r="T1665" s="1" t="str">
        <f t="shared" si="2187"/>
        <v>b</v>
      </c>
      <c r="U1665" s="1">
        <f>AVERAGE(U1624:U1626)</f>
        <v>0.864306385298424</v>
      </c>
      <c r="V1665" s="1">
        <f>STDEVA(U1624:U1626)</f>
        <v>0.000952166954350194</v>
      </c>
      <c r="W1665" s="1" t="str">
        <f t="shared" si="2188"/>
        <v>f</v>
      </c>
      <c r="X1665" s="1">
        <f>AVERAGE(X1624:X1626)</f>
        <v>0.825736039991539</v>
      </c>
      <c r="Y1665" s="1">
        <f>STDEVA(X1624:X1626)</f>
        <v>0.00304885802848705</v>
      </c>
      <c r="Z1665" s="1" t="str">
        <f t="shared" si="2189"/>
        <v>d</v>
      </c>
      <c r="GB1665" s="1">
        <f>AVERAGE(GB1624:GB1626)</f>
        <v>0.974397500847803</v>
      </c>
      <c r="GC1665" s="1">
        <f>STDEVA(GB1624:GB1626)</f>
        <v>0.000551657694814167</v>
      </c>
      <c r="GD1665" s="1" t="str">
        <f t="shared" si="2190"/>
        <v>f</v>
      </c>
      <c r="GE1665" s="1">
        <f>AVERAGE(GE1624:GE1626)</f>
        <v>0.974805936999135</v>
      </c>
      <c r="GF1665" s="1">
        <f>STDEVA(GE1624:GE1626)</f>
        <v>0.000187757201754212</v>
      </c>
      <c r="GG1665" s="1" t="str">
        <f t="shared" si="2191"/>
        <v>g</v>
      </c>
      <c r="GH1665" s="1">
        <f>AVERAGE(GH1624:GH1626)</f>
        <v>0.941703095606778</v>
      </c>
      <c r="GI1665" s="1">
        <f>STDEVA(GH1624:GH1626)</f>
        <v>0.000531400566615704</v>
      </c>
      <c r="GJ1665" s="1" t="str">
        <f t="shared" si="2192"/>
        <v>bc</v>
      </c>
      <c r="GK1665" s="1">
        <f>AVERAGE(GK1624:GK1626)</f>
        <v>0.863108684747859</v>
      </c>
      <c r="GL1665" s="1">
        <f>STDEVA(GK1624:GK1626)</f>
        <v>0.00190304169016241</v>
      </c>
      <c r="GM1665" s="1" t="str">
        <f t="shared" si="2193"/>
        <v>e</v>
      </c>
      <c r="GN1665" s="1">
        <f>AVERAGE(GN1624:GN1626)</f>
        <v>0.822887450019233</v>
      </c>
      <c r="GO1665" s="1">
        <f>STDEVA(GN1624:GN1626)</f>
        <v>0.00133909145568102</v>
      </c>
      <c r="GP1665" s="1" t="str">
        <f t="shared" si="2194"/>
        <v>de</v>
      </c>
    </row>
    <row r="1666" spans="12:198">
      <c r="L1666" s="1">
        <f>AVERAGE(L1627:L1629)</f>
        <v>0.983671018346611</v>
      </c>
      <c r="M1666" s="1">
        <f>STDEVA(L1627:L1629)</f>
        <v>0.000129206038673287</v>
      </c>
      <c r="N1666" s="1" t="str">
        <f t="shared" si="2185"/>
        <v>a</v>
      </c>
      <c r="O1666" s="1">
        <f>AVERAGE(O1627:O1629)</f>
        <v>0.983332925412504</v>
      </c>
      <c r="P1666" s="1">
        <f>STDEVA(O1627:O1629)</f>
        <v>0.000217908688276051</v>
      </c>
      <c r="Q1666" s="1" t="str">
        <f t="shared" si="2186"/>
        <v>a</v>
      </c>
      <c r="R1666" s="1">
        <f>AVERAGE(R1627:R1629)</f>
        <v>0.951775564651912</v>
      </c>
      <c r="S1666" s="1">
        <f>STDEVA(R1627:R1629)</f>
        <v>0.000347014022431729</v>
      </c>
      <c r="T1666" s="1" t="str">
        <f t="shared" si="2187"/>
        <v>a</v>
      </c>
      <c r="U1666" s="1">
        <f>AVERAGE(U1627:U1629)</f>
        <v>0.835992806877004</v>
      </c>
      <c r="V1666" s="1">
        <f>STDEVA(U1627:U1629)</f>
        <v>0.000584315590175498</v>
      </c>
      <c r="W1666" s="1" t="str">
        <f t="shared" si="2188"/>
        <v>j</v>
      </c>
      <c r="X1666" s="1">
        <f>AVERAGE(X1627:X1629)</f>
        <v>0.791562539613553</v>
      </c>
      <c r="Y1666" s="1">
        <f>STDEVA(X1627:X1629)</f>
        <v>0.00248257854208364</v>
      </c>
      <c r="Z1666" s="1" t="str">
        <f t="shared" si="2189"/>
        <v>k</v>
      </c>
      <c r="GB1666" s="1">
        <f>AVERAGE(GB1627:GB1629)</f>
        <v>0.983461613679454</v>
      </c>
      <c r="GC1666" s="1">
        <f>STDEVA(GB1627:GB1629)</f>
        <v>0.000209327212005333</v>
      </c>
      <c r="GD1666" s="1" t="str">
        <f t="shared" si="2190"/>
        <v>a</v>
      </c>
      <c r="GE1666" s="1">
        <f>AVERAGE(GE1627:GE1629)</f>
        <v>0.98274295014063</v>
      </c>
      <c r="GF1666" s="1">
        <f>STDEVA(GE1627:GE1629)</f>
        <v>0.000383731929936428</v>
      </c>
      <c r="GG1666" s="1" t="str">
        <f t="shared" si="2191"/>
        <v>abc</v>
      </c>
      <c r="GH1666" s="1">
        <f>AVERAGE(GH1627:GH1629)</f>
        <v>0.951756550350465</v>
      </c>
      <c r="GI1666" s="1">
        <f>STDEVA(GH1627:GH1629)</f>
        <v>0.000553652468111876</v>
      </c>
      <c r="GJ1666" s="1" t="str">
        <f t="shared" si="2192"/>
        <v>a</v>
      </c>
      <c r="GK1666" s="1">
        <f>AVERAGE(GK1627:GK1629)</f>
        <v>0.839460577978451</v>
      </c>
      <c r="GL1666" s="1">
        <f>STDEVA(GK1627:GK1629)</f>
        <v>0.00271999829142591</v>
      </c>
      <c r="GM1666" s="1" t="str">
        <f t="shared" si="2193"/>
        <v>h</v>
      </c>
      <c r="GN1666" s="1">
        <f>AVERAGE(GN1627:GN1629)</f>
        <v>0.789350392475535</v>
      </c>
      <c r="GO1666" s="1">
        <f>STDEVA(GN1627:GN1629)</f>
        <v>0.00139986835598223</v>
      </c>
      <c r="GP1666" s="1" t="str">
        <f t="shared" si="2194"/>
        <v>gh</v>
      </c>
    </row>
    <row r="1667" spans="12:196">
      <c r="L1667" s="1">
        <f>AVERAGE(L1621:L1629)</f>
        <v>0.977744174714906</v>
      </c>
      <c r="O1667" s="1">
        <f>AVERAGE(O1621:O1629)</f>
        <v>0.977675717145357</v>
      </c>
      <c r="R1667" s="1">
        <f>AVERAGE(R1621:R1629)</f>
        <v>0.945107259081704</v>
      </c>
      <c r="U1667" s="1">
        <f>AVERAGE(U1621:U1629)</f>
        <v>0.861552172537951</v>
      </c>
      <c r="X1667" s="1">
        <f>AVERAGE(X1621:X1629)</f>
        <v>0.818774979828638</v>
      </c>
      <c r="GB1667" s="1">
        <f>AVERAGE(GB1621:GB1629)</f>
        <v>0.977691119362189</v>
      </c>
      <c r="GE1667" s="1">
        <f>AVERAGE(GE1621:GE1629)</f>
        <v>0.977388950711515</v>
      </c>
      <c r="GH1667" s="1">
        <f>AVERAGE(GH1621:GH1629)</f>
        <v>0.945228756417823</v>
      </c>
      <c r="GK1667" s="1">
        <f>AVERAGE(GK1621:GK1629)</f>
        <v>0.862347429493041</v>
      </c>
      <c r="GN1667" s="1">
        <f>AVERAGE(GN1621:GN1629)</f>
        <v>0.816222864411905</v>
      </c>
    </row>
    <row r="1668" spans="12:198">
      <c r="L1668" s="1">
        <f>AVERAGE(L1630:L1632)</f>
        <v>0.975110725055778</v>
      </c>
      <c r="M1668" s="1">
        <f>STDEVA(L1630:L1632)</f>
        <v>0.000578396158504983</v>
      </c>
      <c r="N1668" s="1" t="str">
        <f t="shared" ref="N1668:N1670" si="2195">N1693</f>
        <v>e</v>
      </c>
      <c r="O1668" s="1">
        <f>AVERAGE(O1630:O1632)</f>
        <v>0.974714360005346</v>
      </c>
      <c r="P1668" s="1">
        <f>STDEVA(O1630:O1632)</f>
        <v>0.00022205129332394</v>
      </c>
      <c r="Q1668" s="1" t="str">
        <f t="shared" ref="Q1668:Q1670" si="2196">Q1693</f>
        <v>ef</v>
      </c>
      <c r="R1668" s="1">
        <f>AVERAGE(R1630:R1632)</f>
        <v>0.942565185710347</v>
      </c>
      <c r="S1668" s="1">
        <f>STDEVA(R1630:R1632)</f>
        <v>0.000790551281200724</v>
      </c>
      <c r="T1668" s="1" t="str">
        <f t="shared" ref="T1668:T1670" si="2197">T1693</f>
        <v>b</v>
      </c>
      <c r="U1668" s="1">
        <f>AVERAGE(U1630:U1632)</f>
        <v>0.881118454505028</v>
      </c>
      <c r="V1668" s="1">
        <f>STDEVA(U1630:U1632)</f>
        <v>0.00111540163065362</v>
      </c>
      <c r="W1668" s="1" t="str">
        <f t="shared" ref="W1668:W1670" si="2198">W1693</f>
        <v>e</v>
      </c>
      <c r="X1668" s="1">
        <f>AVERAGE(X1630:X1632)</f>
        <v>0.83695815990074</v>
      </c>
      <c r="Y1668" s="1">
        <f>STDEVA(X1630:X1632)</f>
        <v>0.00365736755794947</v>
      </c>
      <c r="Z1668" s="1" t="str">
        <f t="shared" ref="Z1668:Z1670" si="2199">Z1693</f>
        <v>c</v>
      </c>
      <c r="GB1668" s="1">
        <f>AVERAGE(GB1630:GB1632)</f>
        <v>0.975406141421269</v>
      </c>
      <c r="GC1668" s="1">
        <f>STDEVA(GB1630:GB1632)</f>
        <v>0.000445126415675096</v>
      </c>
      <c r="GD1668" s="1" t="str">
        <f t="shared" ref="GD1668:GD1670" si="2200">GD1693</f>
        <v>e</v>
      </c>
      <c r="GE1668" s="1">
        <f>AVERAGE(GE1630:GE1632)</f>
        <v>0.974775644194689</v>
      </c>
      <c r="GF1668" s="1">
        <f>STDEVA(GE1630:GE1632)</f>
        <v>0.000163338853552063</v>
      </c>
      <c r="GG1668" s="1" t="str">
        <f t="shared" ref="GG1668:GG1670" si="2201">GG1693</f>
        <v>g</v>
      </c>
      <c r="GH1668" s="1">
        <f>AVERAGE(GH1630:GH1632)</f>
        <v>0.942692952913572</v>
      </c>
      <c r="GI1668" s="1">
        <f>STDEVA(GH1630:GH1632)</f>
        <v>0.000330863653262091</v>
      </c>
      <c r="GJ1668" s="1" t="str">
        <f t="shared" ref="GJ1668:GJ1670" si="2202">GJ1693</f>
        <v>b</v>
      </c>
      <c r="GK1668" s="1">
        <f>AVERAGE(GK1630:GK1632)</f>
        <v>0.8810244053816</v>
      </c>
      <c r="GL1668" s="1">
        <f>STDEVA(GK1630:GK1632)</f>
        <v>0.00245746998209679</v>
      </c>
      <c r="GM1668" s="1" t="str">
        <f t="shared" ref="GM1668:GM1670" si="2203">GM1693</f>
        <v>d</v>
      </c>
      <c r="GN1668" s="1">
        <f>AVERAGE(GN1630:GN1632)</f>
        <v>0.835860875004733</v>
      </c>
      <c r="GO1668" s="1">
        <f>STDEVA(GN1630:GN1632)</f>
        <v>0.00200491854260126</v>
      </c>
      <c r="GP1668" s="1" t="str">
        <f t="shared" ref="GP1668:GP1670" si="2204">GP1693</f>
        <v>cd</v>
      </c>
    </row>
    <row r="1669" spans="12:198">
      <c r="L1669" s="1">
        <f>AVERAGE(L1633:L1635)</f>
        <v>0.973758313911472</v>
      </c>
      <c r="M1669" s="1">
        <f>STDEVA(L1633:L1635)</f>
        <v>0.000287495560034351</v>
      </c>
      <c r="N1669" s="1" t="str">
        <f t="shared" si="2195"/>
        <v>fgh</v>
      </c>
      <c r="O1669" s="1">
        <f>AVERAGE(O1633:O1635)</f>
        <v>0.974184997359588</v>
      </c>
      <c r="P1669" s="1">
        <f>STDEVA(O1633:O1635)</f>
        <v>0.000267146815365492</v>
      </c>
      <c r="Q1669" s="1" t="str">
        <f t="shared" si="2196"/>
        <v>fg</v>
      </c>
      <c r="R1669" s="1">
        <f>AVERAGE(R1633:R1635)</f>
        <v>0.941255442446034</v>
      </c>
      <c r="S1669" s="1">
        <f>STDEVA(R1633:R1635)</f>
        <v>0.000488812342124177</v>
      </c>
      <c r="T1669" s="1" t="str">
        <f t="shared" si="2197"/>
        <v>b</v>
      </c>
      <c r="U1669" s="1">
        <f>AVERAGE(U1633:U1635)</f>
        <v>0.857595476657443</v>
      </c>
      <c r="V1669" s="1">
        <f>STDEVA(U1633:U1635)</f>
        <v>0.00179730082958358</v>
      </c>
      <c r="W1669" s="1" t="str">
        <f t="shared" si="2198"/>
        <v>h</v>
      </c>
      <c r="X1669" s="1">
        <f>AVERAGE(X1633:X1635)</f>
        <v>0.820083893405493</v>
      </c>
      <c r="Y1669" s="1">
        <f>STDEVA(X1633:X1635)</f>
        <v>0.00153703353507078</v>
      </c>
      <c r="Z1669" s="1" t="str">
        <f t="shared" si="2199"/>
        <v>ef</v>
      </c>
      <c r="GB1669" s="1">
        <f>AVERAGE(GB1633:GB1635)</f>
        <v>0.974114225201453</v>
      </c>
      <c r="GC1669" s="1">
        <f>STDEVA(GB1633:GB1635)</f>
        <v>0.000292264237263656</v>
      </c>
      <c r="GD1669" s="1" t="str">
        <f t="shared" si="2200"/>
        <v>f</v>
      </c>
      <c r="GE1669" s="1">
        <f>AVERAGE(GE1633:GE1635)</f>
        <v>0.973935339729109</v>
      </c>
      <c r="GF1669" s="1">
        <f>STDEVA(GE1633:GE1635)</f>
        <v>0.000328392984352556</v>
      </c>
      <c r="GG1669" s="1" t="str">
        <f t="shared" si="2201"/>
        <v>hi</v>
      </c>
      <c r="GH1669" s="1">
        <f>AVERAGE(GH1633:GH1635)</f>
        <v>0.940968468449444</v>
      </c>
      <c r="GI1669" s="1">
        <f>STDEVA(GH1633:GH1635)</f>
        <v>0.000247912665981923</v>
      </c>
      <c r="GJ1669" s="1" t="str">
        <f t="shared" si="2202"/>
        <v>c</v>
      </c>
      <c r="GK1669" s="1">
        <f>AVERAGE(GK1633:GK1635)</f>
        <v>0.857486033757684</v>
      </c>
      <c r="GL1669" s="1">
        <f>STDEVA(GK1633:GK1635)</f>
        <v>0.000298195224655508</v>
      </c>
      <c r="GM1669" s="1" t="str">
        <f t="shared" si="2203"/>
        <v>f</v>
      </c>
      <c r="GN1669" s="1">
        <f>AVERAGE(GN1633:GN1635)</f>
        <v>0.891014892186429</v>
      </c>
      <c r="GO1669" s="1">
        <f>STDEVA(GN1633:GN1635)</f>
        <v>0.0492192512410239</v>
      </c>
      <c r="GP1669" s="1" t="str">
        <f t="shared" si="2204"/>
        <v>a</v>
      </c>
    </row>
    <row r="1670" spans="12:198">
      <c r="L1670" s="1">
        <f>AVERAGE(L1636:L1638)</f>
        <v>0.983437256975622</v>
      </c>
      <c r="M1670" s="1">
        <f>STDEVA(L1636:L1638)</f>
        <v>0.000261818267120848</v>
      </c>
      <c r="N1670" s="1" t="str">
        <f t="shared" si="2195"/>
        <v>a</v>
      </c>
      <c r="O1670" s="1">
        <f>AVERAGE(O1636:O1638)</f>
        <v>0.98329833312647</v>
      </c>
      <c r="P1670" s="1">
        <f>STDEVA(O1636:O1638)</f>
        <v>0.000566680546182582</v>
      </c>
      <c r="Q1670" s="1" t="str">
        <f t="shared" si="2196"/>
        <v>a</v>
      </c>
      <c r="R1670" s="1">
        <f>AVERAGE(R1636:R1638)</f>
        <v>0.950668151578402</v>
      </c>
      <c r="S1670" s="1">
        <f>STDEVA(R1636:R1638)</f>
        <v>0.000201783219238924</v>
      </c>
      <c r="T1670" s="1" t="str">
        <f t="shared" si="2197"/>
        <v>a</v>
      </c>
      <c r="U1670" s="1">
        <f>AVERAGE(U1636:U1638)</f>
        <v>0.829351836630318</v>
      </c>
      <c r="V1670" s="1">
        <f>STDEVA(U1636:U1638)</f>
        <v>0.00116927431834448</v>
      </c>
      <c r="W1670" s="1" t="str">
        <f t="shared" si="2198"/>
        <v>k</v>
      </c>
      <c r="X1670" s="1">
        <f>AVERAGE(X1636:X1638)</f>
        <v>0.785789230946616</v>
      </c>
      <c r="Y1670" s="1">
        <f>STDEVA(X1636:X1638)</f>
        <v>0.00192949042002689</v>
      </c>
      <c r="Z1670" s="1" t="str">
        <f t="shared" si="2199"/>
        <v>l</v>
      </c>
      <c r="GB1670" s="1">
        <f>AVERAGE(GB1636:GB1638)</f>
        <v>0.983510651844737</v>
      </c>
      <c r="GC1670" s="1">
        <f>STDEVA(GB1636:GB1638)</f>
        <v>0.000515947538971762</v>
      </c>
      <c r="GD1670" s="1" t="str">
        <f t="shared" si="2200"/>
        <v>a</v>
      </c>
      <c r="GE1670" s="1">
        <f>AVERAGE(GE1636:GE1638)</f>
        <v>0.982818355358562</v>
      </c>
      <c r="GF1670" s="1">
        <f>STDEVA(GE1636:GE1638)</f>
        <v>0.000195576674027563</v>
      </c>
      <c r="GG1670" s="1" t="str">
        <f t="shared" si="2201"/>
        <v>ab</v>
      </c>
      <c r="GH1670" s="1">
        <f>AVERAGE(GH1636:GH1638)</f>
        <v>0.951173154188331</v>
      </c>
      <c r="GI1670" s="1">
        <f>STDEVA(GH1636:GH1638)</f>
        <v>0.000230687494045447</v>
      </c>
      <c r="GJ1670" s="1" t="str">
        <f t="shared" si="2202"/>
        <v>a</v>
      </c>
      <c r="GK1670" s="1">
        <f>AVERAGE(GK1636:GK1638)</f>
        <v>0.828662351488338</v>
      </c>
      <c r="GL1670" s="1">
        <f>STDEVA(GK1636:GK1638)</f>
        <v>0.00172272503369348</v>
      </c>
      <c r="GM1670" s="1" t="str">
        <f t="shared" si="2203"/>
        <v>i</v>
      </c>
      <c r="GN1670" s="1">
        <f>AVERAGE(GN1636:GN1638)</f>
        <v>0.786448398525736</v>
      </c>
      <c r="GO1670" s="1">
        <f>STDEVA(GN1636:GN1638)</f>
        <v>0.00194602854330626</v>
      </c>
      <c r="GP1670" s="1" t="str">
        <f t="shared" si="2204"/>
        <v>h</v>
      </c>
    </row>
    <row r="1671" spans="12:196">
      <c r="L1671" s="1">
        <f>AVERAGE(L1630:L1638)</f>
        <v>0.977435431980957</v>
      </c>
      <c r="O1671" s="1">
        <f>AVERAGE(O1630:O1638)</f>
        <v>0.977399230163801</v>
      </c>
      <c r="R1671" s="1">
        <f>AVERAGE(R1630:R1638)</f>
        <v>0.944829593244928</v>
      </c>
      <c r="U1671" s="1">
        <f>AVERAGE(U1630:U1638)</f>
        <v>0.856021922597596</v>
      </c>
      <c r="X1671" s="1">
        <f>AVERAGE(X1630:X1638)</f>
        <v>0.81427709475095</v>
      </c>
      <c r="GB1671" s="1">
        <f>AVERAGE(GB1630:GB1638)</f>
        <v>0.977677006155819</v>
      </c>
      <c r="GE1671" s="1">
        <f>AVERAGE(GE1630:GE1638)</f>
        <v>0.977176446427453</v>
      </c>
      <c r="GH1671" s="1">
        <f>AVERAGE(GH1630:GH1638)</f>
        <v>0.944944858517116</v>
      </c>
      <c r="GK1671" s="1">
        <f>AVERAGE(GK1630:GK1638)</f>
        <v>0.855724263542541</v>
      </c>
      <c r="GN1671" s="1">
        <f>AVERAGE(GN1630:GN1638)</f>
        <v>0.837774721905632</v>
      </c>
    </row>
    <row r="1674" spans="14:198">
      <c r="N1674" s="1" t="s">
        <v>111</v>
      </c>
      <c r="Q1674" s="1" t="s">
        <v>108</v>
      </c>
      <c r="T1674" s="1" t="s">
        <v>111</v>
      </c>
      <c r="W1674" s="1" t="s">
        <v>108</v>
      </c>
      <c r="Z1674" s="1" t="s">
        <v>115</v>
      </c>
      <c r="GD1674" s="1" t="s">
        <v>108</v>
      </c>
      <c r="GG1674" s="1" t="s">
        <v>119</v>
      </c>
      <c r="GJ1674" s="1" t="s">
        <v>108</v>
      </c>
      <c r="GM1674" s="1" t="s">
        <v>113</v>
      </c>
      <c r="GP1674" s="1" t="s">
        <v>115</v>
      </c>
    </row>
    <row r="1675" spans="14:198">
      <c r="N1675" s="1" t="s">
        <v>111</v>
      </c>
      <c r="Q1675" s="1" t="s">
        <v>114</v>
      </c>
      <c r="T1675" s="1" t="s">
        <v>111</v>
      </c>
      <c r="W1675" s="1" t="s">
        <v>120</v>
      </c>
      <c r="Z1675" s="1" t="s">
        <v>122</v>
      </c>
      <c r="GD1675" s="1" t="s">
        <v>119</v>
      </c>
      <c r="GG1675" s="1" t="s">
        <v>119</v>
      </c>
      <c r="GJ1675" s="1" t="s">
        <v>108</v>
      </c>
      <c r="GM1675" s="1" t="s">
        <v>114</v>
      </c>
      <c r="GP1675" s="1" t="s">
        <v>115</v>
      </c>
    </row>
    <row r="1676" spans="14:198">
      <c r="N1676" s="1" t="s">
        <v>114</v>
      </c>
      <c r="Q1676" s="1" t="s">
        <v>120</v>
      </c>
      <c r="T1676" s="1" t="s">
        <v>111</v>
      </c>
      <c r="W1676" s="1" t="s">
        <v>114</v>
      </c>
      <c r="Z1676" s="1" t="s">
        <v>122</v>
      </c>
      <c r="GD1676" s="1" t="s">
        <v>120</v>
      </c>
      <c r="GG1676" s="1" t="s">
        <v>107</v>
      </c>
      <c r="GJ1676" s="1" t="s">
        <v>108</v>
      </c>
      <c r="GM1676" s="1" t="s">
        <v>111</v>
      </c>
      <c r="GP1676" s="1" t="s">
        <v>115</v>
      </c>
    </row>
    <row r="1677" spans="14:198">
      <c r="N1677" s="1" t="s">
        <v>123</v>
      </c>
      <c r="Q1677" s="1" t="s">
        <v>153</v>
      </c>
      <c r="T1677" s="1" t="s">
        <v>112</v>
      </c>
      <c r="W1677" s="1" t="s">
        <v>157</v>
      </c>
      <c r="Z1677" s="1" t="s">
        <v>154</v>
      </c>
      <c r="GD1677" s="1" t="s">
        <v>121</v>
      </c>
      <c r="GG1677" s="1" t="s">
        <v>157</v>
      </c>
      <c r="GJ1677" s="1" t="s">
        <v>107</v>
      </c>
      <c r="GM1677" s="1" t="s">
        <v>153</v>
      </c>
      <c r="GP1677" s="1" t="s">
        <v>121</v>
      </c>
    </row>
    <row r="1678" spans="14:198">
      <c r="N1678" s="1" t="s">
        <v>157</v>
      </c>
      <c r="Q1678" s="1" t="s">
        <v>154</v>
      </c>
      <c r="T1678" s="1" t="s">
        <v>117</v>
      </c>
      <c r="W1678" s="1" t="s">
        <v>156</v>
      </c>
      <c r="Z1678" s="1" t="s">
        <v>674</v>
      </c>
      <c r="GD1678" s="1" t="s">
        <v>153</v>
      </c>
      <c r="GG1678" s="1" t="s">
        <v>155</v>
      </c>
      <c r="GJ1678" s="1" t="s">
        <v>121</v>
      </c>
      <c r="GM1678" s="1" t="s">
        <v>155</v>
      </c>
      <c r="GP1678" s="1" t="s">
        <v>157</v>
      </c>
    </row>
    <row r="1679" spans="14:198">
      <c r="N1679" s="1" t="s">
        <v>124</v>
      </c>
      <c r="Q1679" s="1" t="s">
        <v>107</v>
      </c>
      <c r="T1679" s="1" t="s">
        <v>114</v>
      </c>
      <c r="W1679" s="1" t="s">
        <v>124</v>
      </c>
      <c r="Z1679" s="1" t="s">
        <v>124</v>
      </c>
      <c r="GD1679" s="1" t="s">
        <v>107</v>
      </c>
      <c r="GG1679" s="1" t="s">
        <v>152</v>
      </c>
      <c r="GJ1679" s="1" t="s">
        <v>120</v>
      </c>
      <c r="GM1679" s="1" t="s">
        <v>112</v>
      </c>
      <c r="GP1679" s="1" t="s">
        <v>122</v>
      </c>
    </row>
    <row r="1680" spans="14:198">
      <c r="N1680" s="1" t="s">
        <v>121</v>
      </c>
      <c r="Q1680" s="1" t="s">
        <v>121</v>
      </c>
      <c r="T1680" s="1" t="s">
        <v>114</v>
      </c>
      <c r="W1680" s="1" t="s">
        <v>153</v>
      </c>
      <c r="Z1680" s="1" t="s">
        <v>153</v>
      </c>
      <c r="GD1680" s="1" t="s">
        <v>152</v>
      </c>
      <c r="GG1680" s="1" t="s">
        <v>153</v>
      </c>
      <c r="GJ1680" s="1" t="s">
        <v>120</v>
      </c>
      <c r="GM1680" s="1" t="s">
        <v>121</v>
      </c>
      <c r="GP1680" s="1" t="s">
        <v>610</v>
      </c>
    </row>
    <row r="1681" spans="14:198">
      <c r="N1681" s="1" t="s">
        <v>108</v>
      </c>
      <c r="Q1681" s="1" t="s">
        <v>114</v>
      </c>
      <c r="T1681" s="1" t="s">
        <v>111</v>
      </c>
      <c r="W1681" s="1" t="s">
        <v>157</v>
      </c>
      <c r="Z1681" s="1" t="s">
        <v>155</v>
      </c>
      <c r="GD1681" s="1" t="s">
        <v>116</v>
      </c>
      <c r="GG1681" s="1" t="s">
        <v>115</v>
      </c>
      <c r="GJ1681" s="1" t="s">
        <v>108</v>
      </c>
      <c r="GM1681" s="1" t="s">
        <v>123</v>
      </c>
      <c r="GP1681" s="1" t="s">
        <v>123</v>
      </c>
    </row>
    <row r="1682" spans="14:198">
      <c r="N1682" s="1" t="s">
        <v>107</v>
      </c>
      <c r="Q1682" s="1" t="s">
        <v>124</v>
      </c>
      <c r="T1682" s="1" t="s">
        <v>114</v>
      </c>
      <c r="W1682" s="1" t="s">
        <v>152</v>
      </c>
      <c r="Z1682" s="1" t="s">
        <v>152</v>
      </c>
      <c r="GD1682" s="1" t="s">
        <v>107</v>
      </c>
      <c r="GG1682" s="1" t="s">
        <v>123</v>
      </c>
      <c r="GJ1682" s="1" t="s">
        <v>120</v>
      </c>
      <c r="GM1682" s="1" t="s">
        <v>107</v>
      </c>
      <c r="GP1682" s="1" t="s">
        <v>122</v>
      </c>
    </row>
    <row r="1683" spans="14:198">
      <c r="N1683" s="1" t="s">
        <v>152</v>
      </c>
      <c r="Q1683" s="1" t="s">
        <v>152</v>
      </c>
      <c r="T1683" s="1" t="s">
        <v>114</v>
      </c>
      <c r="W1683" s="1" t="s">
        <v>153</v>
      </c>
      <c r="Z1683" s="1" t="s">
        <v>123</v>
      </c>
      <c r="GD1683" s="1" t="s">
        <v>117</v>
      </c>
      <c r="GG1683" s="1" t="s">
        <v>153</v>
      </c>
      <c r="GJ1683" s="1" t="s">
        <v>120</v>
      </c>
      <c r="GM1683" s="1" t="s">
        <v>123</v>
      </c>
      <c r="GP1683" s="1" t="s">
        <v>610</v>
      </c>
    </row>
    <row r="1684" spans="14:198">
      <c r="N1684" s="1" t="s">
        <v>111</v>
      </c>
      <c r="Q1684" s="1" t="s">
        <v>114</v>
      </c>
      <c r="T1684" s="1" t="s">
        <v>111</v>
      </c>
      <c r="W1684" s="1" t="s">
        <v>154</v>
      </c>
      <c r="Z1684" s="1" t="s">
        <v>156</v>
      </c>
      <c r="GD1684" s="1" t="s">
        <v>120</v>
      </c>
      <c r="GG1684" s="1" t="s">
        <v>112</v>
      </c>
      <c r="GJ1684" s="1" t="s">
        <v>108</v>
      </c>
      <c r="GM1684" s="1" t="s">
        <v>157</v>
      </c>
      <c r="GP1684" s="1" t="s">
        <v>123</v>
      </c>
    </row>
    <row r="1685" spans="14:198">
      <c r="N1685" s="1" t="s">
        <v>106</v>
      </c>
      <c r="Q1685" s="1" t="s">
        <v>106</v>
      </c>
      <c r="T1685" s="1" t="s">
        <v>106</v>
      </c>
      <c r="W1685" s="1" t="s">
        <v>106</v>
      </c>
      <c r="Z1685" s="1" t="s">
        <v>106</v>
      </c>
      <c r="GD1685" s="1" t="s">
        <v>106</v>
      </c>
      <c r="GG1685" s="1" t="s">
        <v>106</v>
      </c>
      <c r="GJ1685" s="1" t="s">
        <v>106</v>
      </c>
      <c r="GM1685" s="1" t="s">
        <v>106</v>
      </c>
      <c r="GP1685" s="1" t="s">
        <v>111</v>
      </c>
    </row>
    <row r="1686" spans="14:198">
      <c r="N1686" s="1" t="s">
        <v>106</v>
      </c>
      <c r="Q1686" s="1" t="s">
        <v>113</v>
      </c>
      <c r="T1686" s="1" t="s">
        <v>106</v>
      </c>
      <c r="W1686" s="1" t="s">
        <v>114</v>
      </c>
      <c r="Z1686" s="1" t="s">
        <v>113</v>
      </c>
      <c r="GD1686" s="1" t="s">
        <v>106</v>
      </c>
      <c r="GG1686" s="1" t="s">
        <v>113</v>
      </c>
      <c r="GJ1686" s="1" t="s">
        <v>106</v>
      </c>
      <c r="GM1686" s="1" t="s">
        <v>111</v>
      </c>
      <c r="GP1686" s="1" t="s">
        <v>108</v>
      </c>
    </row>
    <row r="1687" spans="14:198">
      <c r="N1687" s="1" t="s">
        <v>106</v>
      </c>
      <c r="Q1687" s="1" t="s">
        <v>114</v>
      </c>
      <c r="T1687" s="1" t="s">
        <v>106</v>
      </c>
      <c r="W1687" s="1" t="s">
        <v>113</v>
      </c>
      <c r="Z1687" s="1" t="s">
        <v>111</v>
      </c>
      <c r="GD1687" s="1" t="s">
        <v>113</v>
      </c>
      <c r="GG1687" s="1" t="s">
        <v>109</v>
      </c>
      <c r="GJ1687" s="1" t="s">
        <v>106</v>
      </c>
      <c r="GM1687" s="1" t="s">
        <v>113</v>
      </c>
      <c r="GP1687" s="1" t="s">
        <v>108</v>
      </c>
    </row>
    <row r="1688" spans="14:198">
      <c r="N1688" s="1" t="s">
        <v>121</v>
      </c>
      <c r="Q1688" s="1" t="s">
        <v>123</v>
      </c>
      <c r="T1688" s="1" t="s">
        <v>120</v>
      </c>
      <c r="W1688" s="1" t="s">
        <v>123</v>
      </c>
      <c r="Z1688" s="1" t="s">
        <v>151</v>
      </c>
      <c r="GD1688" s="1" t="s">
        <v>117</v>
      </c>
      <c r="GG1688" s="1" t="s">
        <v>153</v>
      </c>
      <c r="GJ1688" s="1" t="s">
        <v>112</v>
      </c>
      <c r="GM1688" s="1" t="s">
        <v>117</v>
      </c>
      <c r="GP1688" s="1" t="s">
        <v>588</v>
      </c>
    </row>
    <row r="1689" spans="14:198">
      <c r="N1689" s="1" t="s">
        <v>153</v>
      </c>
      <c r="Q1689" s="1" t="s">
        <v>157</v>
      </c>
      <c r="T1689" s="1" t="s">
        <v>107</v>
      </c>
      <c r="W1689" s="1" t="s">
        <v>155</v>
      </c>
      <c r="Z1689" s="1" t="s">
        <v>158</v>
      </c>
      <c r="GD1689" s="1" t="s">
        <v>123</v>
      </c>
      <c r="GG1689" s="1" t="s">
        <v>154</v>
      </c>
      <c r="GJ1689" s="1" t="s">
        <v>117</v>
      </c>
      <c r="GM1689" s="1" t="s">
        <v>154</v>
      </c>
      <c r="GP1689" s="1" t="s">
        <v>153</v>
      </c>
    </row>
    <row r="1690" spans="14:198">
      <c r="N1690" s="1" t="s">
        <v>120</v>
      </c>
      <c r="Q1690" s="1" t="s">
        <v>112</v>
      </c>
      <c r="T1690" s="1" t="s">
        <v>111</v>
      </c>
      <c r="W1690" s="1" t="s">
        <v>112</v>
      </c>
      <c r="Z1690" s="1" t="s">
        <v>114</v>
      </c>
      <c r="GD1690" s="1" t="s">
        <v>112</v>
      </c>
      <c r="GG1690" s="1" t="s">
        <v>117</v>
      </c>
      <c r="GJ1690" s="1" t="s">
        <v>108</v>
      </c>
      <c r="GM1690" s="1" t="s">
        <v>120</v>
      </c>
      <c r="GP1690" s="1" t="s">
        <v>116</v>
      </c>
    </row>
    <row r="1691" spans="14:198">
      <c r="N1691" s="1" t="s">
        <v>610</v>
      </c>
      <c r="Q1691" s="1" t="s">
        <v>122</v>
      </c>
      <c r="T1691" s="1" t="s">
        <v>111</v>
      </c>
      <c r="W1691" s="1" t="s">
        <v>107</v>
      </c>
      <c r="Z1691" s="1" t="s">
        <v>120</v>
      </c>
      <c r="GD1691" s="1" t="s">
        <v>107</v>
      </c>
      <c r="GG1691" s="1" t="s">
        <v>117</v>
      </c>
      <c r="GJ1691" s="1" t="s">
        <v>108</v>
      </c>
      <c r="GM1691" s="1" t="s">
        <v>112</v>
      </c>
      <c r="GP1691" s="1" t="s">
        <v>115</v>
      </c>
    </row>
    <row r="1692" spans="14:198">
      <c r="N1692" s="1" t="s">
        <v>106</v>
      </c>
      <c r="Q1692" s="1" t="s">
        <v>106</v>
      </c>
      <c r="T1692" s="1" t="s">
        <v>106</v>
      </c>
      <c r="W1692" s="1" t="s">
        <v>153</v>
      </c>
      <c r="Z1692" s="1" t="s">
        <v>157</v>
      </c>
      <c r="GD1692" s="1" t="s">
        <v>106</v>
      </c>
      <c r="GG1692" s="1" t="s">
        <v>118</v>
      </c>
      <c r="GJ1692" s="1" t="s">
        <v>106</v>
      </c>
      <c r="GM1692" s="1" t="s">
        <v>121</v>
      </c>
      <c r="GP1692" s="1" t="s">
        <v>152</v>
      </c>
    </row>
    <row r="1693" spans="14:198">
      <c r="N1693" s="1" t="s">
        <v>112</v>
      </c>
      <c r="Q1693" s="1" t="s">
        <v>122</v>
      </c>
      <c r="T1693" s="1" t="s">
        <v>111</v>
      </c>
      <c r="W1693" s="1" t="s">
        <v>112</v>
      </c>
      <c r="Z1693" s="1" t="s">
        <v>114</v>
      </c>
      <c r="GD1693" s="1" t="s">
        <v>112</v>
      </c>
      <c r="GG1693" s="1" t="s">
        <v>117</v>
      </c>
      <c r="GJ1693" s="1" t="s">
        <v>111</v>
      </c>
      <c r="GM1693" s="1" t="s">
        <v>120</v>
      </c>
      <c r="GP1693" s="1" t="s">
        <v>116</v>
      </c>
    </row>
    <row r="1694" spans="14:198">
      <c r="N1694" s="1" t="s">
        <v>610</v>
      </c>
      <c r="Q1694" s="1" t="s">
        <v>124</v>
      </c>
      <c r="T1694" s="1" t="s">
        <v>111</v>
      </c>
      <c r="W1694" s="1" t="s">
        <v>121</v>
      </c>
      <c r="Z1694" s="1" t="s">
        <v>122</v>
      </c>
      <c r="GD1694" s="1" t="s">
        <v>107</v>
      </c>
      <c r="GG1694" s="1" t="s">
        <v>151</v>
      </c>
      <c r="GJ1694" s="1" t="s">
        <v>114</v>
      </c>
      <c r="GM1694" s="1" t="s">
        <v>107</v>
      </c>
      <c r="GP1694" s="1" t="s">
        <v>106</v>
      </c>
    </row>
    <row r="1695" spans="14:198">
      <c r="N1695" s="1" t="s">
        <v>106</v>
      </c>
      <c r="Q1695" s="1" t="s">
        <v>106</v>
      </c>
      <c r="T1695" s="1" t="s">
        <v>106</v>
      </c>
      <c r="W1695" s="1" t="s">
        <v>157</v>
      </c>
      <c r="Z1695" s="1" t="s">
        <v>154</v>
      </c>
      <c r="GD1695" s="1" t="s">
        <v>106</v>
      </c>
      <c r="GG1695" s="1" t="s">
        <v>113</v>
      </c>
      <c r="GJ1695" s="1" t="s">
        <v>106</v>
      </c>
      <c r="GM1695" s="1" t="s">
        <v>123</v>
      </c>
      <c r="GP1695" s="1" t="s">
        <v>121</v>
      </c>
    </row>
    <row r="1697" spans="15:543">
      <c r="O1697" s="1">
        <f t="shared" ref="O1697:O1730" si="2205">O666</f>
        <v>0</v>
      </c>
      <c r="R1697" s="1">
        <f t="shared" ref="R1697:R1730" si="2206">R666</f>
        <v>0</v>
      </c>
      <c r="U1697" s="1">
        <f t="shared" ref="U1697:U1730" si="2207">U666</f>
        <v>0</v>
      </c>
      <c r="X1697" s="1">
        <f t="shared" ref="X1697:X1730" si="2208">X666</f>
        <v>0</v>
      </c>
      <c r="AA1697" s="1">
        <f t="shared" ref="AA1697:AA1730" si="2209">AA666</f>
        <v>0</v>
      </c>
      <c r="GE1697" s="1">
        <f t="shared" ref="GE1697:GE1730" si="2210">GE666</f>
        <v>0</v>
      </c>
      <c r="GH1697" s="1">
        <f t="shared" ref="GH1697:GH1730" si="2211">GH666</f>
        <v>0</v>
      </c>
      <c r="GK1697" s="1">
        <f t="shared" ref="GK1697:GK1730" si="2212">GK666</f>
        <v>0</v>
      </c>
      <c r="GN1697" s="1">
        <f t="shared" ref="GN1697:GN1730" si="2213">GN666</f>
        <v>0</v>
      </c>
      <c r="GQ1697" s="1">
        <f t="shared" ref="GQ1697:GQ1730" si="2214">GQ666</f>
        <v>0</v>
      </c>
      <c r="MU1697" s="1">
        <f t="shared" ref="MU1697:NG1697" si="2215">MU666</f>
        <v>0</v>
      </c>
      <c r="MV1697" s="1">
        <f t="shared" si="2215"/>
        <v>0</v>
      </c>
      <c r="MW1697" s="1">
        <f t="shared" si="2215"/>
        <v>0</v>
      </c>
      <c r="MX1697" s="1">
        <f t="shared" si="2215"/>
        <v>0</v>
      </c>
      <c r="MY1697" s="1">
        <f t="shared" si="2215"/>
        <v>0</v>
      </c>
      <c r="MZ1697" s="1">
        <f t="shared" si="2215"/>
        <v>0</v>
      </c>
      <c r="NA1697" s="1">
        <f t="shared" si="2215"/>
        <v>0</v>
      </c>
      <c r="NB1697" s="1">
        <f t="shared" si="2215"/>
        <v>0</v>
      </c>
      <c r="NC1697" s="1">
        <f t="shared" si="2215"/>
        <v>0</v>
      </c>
      <c r="ND1697" s="1">
        <f t="shared" si="2215"/>
        <v>0</v>
      </c>
      <c r="NE1697" s="1">
        <f t="shared" si="2215"/>
        <v>0</v>
      </c>
      <c r="NF1697" s="1">
        <f t="shared" si="2215"/>
        <v>0</v>
      </c>
      <c r="NG1697" s="1">
        <f t="shared" si="2215"/>
        <v>0</v>
      </c>
      <c r="TK1697" s="1">
        <f t="shared" ref="TK1697:TW1697" si="2216">TK666</f>
        <v>0</v>
      </c>
      <c r="TL1697" s="1">
        <f t="shared" si="2216"/>
        <v>0</v>
      </c>
      <c r="TM1697" s="1">
        <f t="shared" si="2216"/>
        <v>0</v>
      </c>
      <c r="TN1697" s="1">
        <f t="shared" si="2216"/>
        <v>0</v>
      </c>
      <c r="TO1697" s="1">
        <f t="shared" si="2216"/>
        <v>0</v>
      </c>
      <c r="TP1697" s="1">
        <f t="shared" si="2216"/>
        <v>0</v>
      </c>
      <c r="TQ1697" s="1">
        <f t="shared" si="2216"/>
        <v>0</v>
      </c>
      <c r="TR1697" s="1">
        <f t="shared" si="2216"/>
        <v>0</v>
      </c>
      <c r="TS1697" s="1">
        <f t="shared" si="2216"/>
        <v>0</v>
      </c>
      <c r="TT1697" s="1">
        <f t="shared" si="2216"/>
        <v>0</v>
      </c>
      <c r="TU1697" s="1">
        <f t="shared" si="2216"/>
        <v>0</v>
      </c>
      <c r="TV1697" s="1">
        <f t="shared" si="2216"/>
        <v>0</v>
      </c>
      <c r="TW1697" s="1">
        <f t="shared" si="2216"/>
        <v>0</v>
      </c>
    </row>
    <row r="1698" spans="15:543">
      <c r="O1698" s="1">
        <f t="shared" si="2205"/>
        <v>0.283102637764429</v>
      </c>
      <c r="R1698" s="1">
        <f t="shared" si="2206"/>
        <v>0.297241020301926</v>
      </c>
      <c r="U1698" s="1">
        <f t="shared" si="2207"/>
        <v>0.373647358370465</v>
      </c>
      <c r="X1698" s="1">
        <f t="shared" si="2208"/>
        <v>0.363598844407759</v>
      </c>
      <c r="AA1698" s="1">
        <f t="shared" si="2209"/>
        <v>0.468809073724008</v>
      </c>
      <c r="GE1698" s="1">
        <f t="shared" si="2210"/>
        <v>0.286650931025439</v>
      </c>
      <c r="GH1698" s="1">
        <f t="shared" si="2211"/>
        <v>0.296209150326797</v>
      </c>
      <c r="GK1698" s="1">
        <f t="shared" si="2212"/>
        <v>0.374839124839125</v>
      </c>
      <c r="GN1698" s="1">
        <f t="shared" si="2213"/>
        <v>0.362665527552328</v>
      </c>
      <c r="GQ1698" s="1">
        <f t="shared" si="2214"/>
        <v>0.464351005484461</v>
      </c>
      <c r="MU1698" s="1">
        <f t="shared" ref="MU1698:NG1698" si="2217">MU667</f>
        <v>0.273530153923795</v>
      </c>
      <c r="MV1698" s="1">
        <f t="shared" si="2217"/>
        <v>0</v>
      </c>
      <c r="MW1698" s="1">
        <f t="shared" si="2217"/>
        <v>0</v>
      </c>
      <c r="MX1698" s="1">
        <f t="shared" si="2217"/>
        <v>0.286034353995519</v>
      </c>
      <c r="MY1698" s="1">
        <f t="shared" si="2217"/>
        <v>0</v>
      </c>
      <c r="MZ1698" s="1">
        <f t="shared" si="2217"/>
        <v>0</v>
      </c>
      <c r="NA1698" s="1">
        <f t="shared" si="2217"/>
        <v>0.325364793542378</v>
      </c>
      <c r="NB1698" s="1">
        <f t="shared" si="2217"/>
        <v>0</v>
      </c>
      <c r="NC1698" s="1">
        <f t="shared" si="2217"/>
        <v>0</v>
      </c>
      <c r="ND1698" s="1">
        <f t="shared" si="2217"/>
        <v>0.339052287581699</v>
      </c>
      <c r="NE1698" s="1">
        <f t="shared" si="2217"/>
        <v>0</v>
      </c>
      <c r="NF1698" s="1">
        <f t="shared" si="2217"/>
        <v>0</v>
      </c>
      <c r="NG1698" s="1">
        <f t="shared" si="2217"/>
        <v>0.451790633608815</v>
      </c>
      <c r="TK1698" s="1">
        <f t="shared" ref="TK1698:TW1698" si="2218">TK667</f>
        <v>0.275486971920061</v>
      </c>
      <c r="TL1698" s="1">
        <f t="shared" si="2218"/>
        <v>0</v>
      </c>
      <c r="TM1698" s="1">
        <f t="shared" si="2218"/>
        <v>0</v>
      </c>
      <c r="TN1698" s="1">
        <f t="shared" si="2218"/>
        <v>0.283438685208597</v>
      </c>
      <c r="TO1698" s="1">
        <f t="shared" si="2218"/>
        <v>0</v>
      </c>
      <c r="TP1698" s="1">
        <f t="shared" si="2218"/>
        <v>0</v>
      </c>
      <c r="TQ1698" s="1">
        <f t="shared" si="2218"/>
        <v>0.325490196078432</v>
      </c>
      <c r="TR1698" s="1">
        <f t="shared" si="2218"/>
        <v>0</v>
      </c>
      <c r="TS1698" s="1">
        <f t="shared" si="2218"/>
        <v>0</v>
      </c>
      <c r="TT1698" s="1">
        <f t="shared" si="2218"/>
        <v>0.345831495368328</v>
      </c>
      <c r="TU1698" s="1">
        <f t="shared" si="2218"/>
        <v>0</v>
      </c>
      <c r="TV1698" s="1">
        <f t="shared" si="2218"/>
        <v>0</v>
      </c>
      <c r="TW1698" s="1">
        <f t="shared" si="2218"/>
        <v>0.454413892908828</v>
      </c>
    </row>
    <row r="1699" spans="15:543">
      <c r="O1699" s="1">
        <f t="shared" si="2205"/>
        <v>0.280823749665686</v>
      </c>
      <c r="R1699" s="1">
        <f t="shared" si="2206"/>
        <v>0.295537104307213</v>
      </c>
      <c r="U1699" s="1">
        <f t="shared" si="2207"/>
        <v>0.370753801358784</v>
      </c>
      <c r="X1699" s="1">
        <f t="shared" si="2208"/>
        <v>0.369912210694334</v>
      </c>
      <c r="AA1699" s="1">
        <f t="shared" si="2209"/>
        <v>0.46800731261426</v>
      </c>
      <c r="GE1699" s="1">
        <f t="shared" si="2210"/>
        <v>0.284386617100372</v>
      </c>
      <c r="GH1699" s="1">
        <f t="shared" si="2211"/>
        <v>0.294497545853785</v>
      </c>
      <c r="GK1699" s="1">
        <f t="shared" si="2212"/>
        <v>0.372056015276894</v>
      </c>
      <c r="GN1699" s="1">
        <f t="shared" si="2213"/>
        <v>0.367330016583748</v>
      </c>
      <c r="GQ1699" s="1">
        <f t="shared" si="2214"/>
        <v>0.466417910447761</v>
      </c>
      <c r="MU1699" s="1">
        <f t="shared" ref="MU1699:NG1699" si="2219">MU668</f>
        <v>0.274553571428571</v>
      </c>
      <c r="MV1699" s="1">
        <f t="shared" si="2219"/>
        <v>0</v>
      </c>
      <c r="MW1699" s="1">
        <f t="shared" si="2219"/>
        <v>0</v>
      </c>
      <c r="MX1699" s="1">
        <f t="shared" si="2219"/>
        <v>0.284556962025316</v>
      </c>
      <c r="MY1699" s="1">
        <f t="shared" si="2219"/>
        <v>0</v>
      </c>
      <c r="MZ1699" s="1">
        <f t="shared" si="2219"/>
        <v>0</v>
      </c>
      <c r="NA1699" s="1">
        <f t="shared" si="2219"/>
        <v>0.326399510553686</v>
      </c>
      <c r="NB1699" s="1">
        <f t="shared" si="2219"/>
        <v>0</v>
      </c>
      <c r="NC1699" s="1">
        <f t="shared" si="2219"/>
        <v>0</v>
      </c>
      <c r="ND1699" s="1">
        <f t="shared" si="2219"/>
        <v>0.343351173322355</v>
      </c>
      <c r="NE1699" s="1">
        <f t="shared" si="2219"/>
        <v>0</v>
      </c>
      <c r="NF1699" s="1">
        <f t="shared" si="2219"/>
        <v>0</v>
      </c>
      <c r="NG1699" s="1">
        <f t="shared" si="2219"/>
        <v>0.454297407912688</v>
      </c>
      <c r="TK1699" s="1">
        <f t="shared" ref="TK1699:TW1699" si="2220">TK668</f>
        <v>0.273697270471464</v>
      </c>
      <c r="TL1699" s="1">
        <f t="shared" si="2220"/>
        <v>0</v>
      </c>
      <c r="TM1699" s="1">
        <f t="shared" si="2220"/>
        <v>0</v>
      </c>
      <c r="TN1699" s="1">
        <f t="shared" si="2220"/>
        <v>0.288955372725006</v>
      </c>
      <c r="TO1699" s="1">
        <f t="shared" si="2220"/>
        <v>0</v>
      </c>
      <c r="TP1699" s="1">
        <f t="shared" si="2220"/>
        <v>0</v>
      </c>
      <c r="TQ1699" s="1">
        <f t="shared" si="2220"/>
        <v>0.323564954682779</v>
      </c>
      <c r="TR1699" s="1">
        <f t="shared" si="2220"/>
        <v>0</v>
      </c>
      <c r="TS1699" s="1">
        <f t="shared" si="2220"/>
        <v>0</v>
      </c>
      <c r="TT1699" s="1">
        <f t="shared" si="2220"/>
        <v>0.340488215488216</v>
      </c>
      <c r="TU1699" s="1">
        <f t="shared" si="2220"/>
        <v>0</v>
      </c>
      <c r="TV1699" s="1">
        <f t="shared" si="2220"/>
        <v>0</v>
      </c>
      <c r="TW1699" s="1">
        <f t="shared" si="2220"/>
        <v>0.455064194008559</v>
      </c>
    </row>
    <row r="1700" spans="15:543">
      <c r="O1700" s="1">
        <f t="shared" si="2205"/>
        <v>0.287417218543046</v>
      </c>
      <c r="R1700" s="1">
        <f t="shared" si="2206"/>
        <v>0.293090161828924</v>
      </c>
      <c r="U1700" s="1">
        <f t="shared" si="2207"/>
        <v>0.377820146170956</v>
      </c>
      <c r="X1700" s="1">
        <f t="shared" si="2208"/>
        <v>0.364859355890746</v>
      </c>
      <c r="AA1700" s="1">
        <f t="shared" si="2209"/>
        <v>0.469458987783595</v>
      </c>
      <c r="GE1700" s="1">
        <f t="shared" si="2210"/>
        <v>0.285714285714286</v>
      </c>
      <c r="GH1700" s="1">
        <f t="shared" si="2211"/>
        <v>0.297353942887084</v>
      </c>
      <c r="GK1700" s="1">
        <f t="shared" si="2212"/>
        <v>0.373509506928779</v>
      </c>
      <c r="GN1700" s="1">
        <f t="shared" si="2213"/>
        <v>0.365279529213955</v>
      </c>
      <c r="GQ1700" s="1">
        <f t="shared" si="2214"/>
        <v>0.468045112781955</v>
      </c>
      <c r="MU1700" s="1">
        <f t="shared" ref="MU1700:NG1700" si="2221">MU669</f>
        <v>0.276569142285571</v>
      </c>
      <c r="MV1700" s="1">
        <f t="shared" si="2221"/>
        <v>0</v>
      </c>
      <c r="MW1700" s="1">
        <f t="shared" si="2221"/>
        <v>0</v>
      </c>
      <c r="MX1700" s="1">
        <f t="shared" si="2221"/>
        <v>0.286217303822938</v>
      </c>
      <c r="MY1700" s="1">
        <f t="shared" si="2221"/>
        <v>0</v>
      </c>
      <c r="MZ1700" s="1">
        <f t="shared" si="2221"/>
        <v>0</v>
      </c>
      <c r="NA1700" s="1">
        <f t="shared" si="2221"/>
        <v>0.323897497020262</v>
      </c>
      <c r="NB1700" s="1">
        <f t="shared" si="2221"/>
        <v>0</v>
      </c>
      <c r="NC1700" s="1">
        <f t="shared" si="2221"/>
        <v>0</v>
      </c>
      <c r="ND1700" s="1">
        <f t="shared" si="2221"/>
        <v>0.344317701732151</v>
      </c>
      <c r="NE1700" s="1">
        <f t="shared" si="2221"/>
        <v>0</v>
      </c>
      <c r="NF1700" s="1">
        <f t="shared" si="2221"/>
        <v>0</v>
      </c>
      <c r="NG1700" s="1">
        <f t="shared" si="2221"/>
        <v>0.458616010854817</v>
      </c>
      <c r="TK1700" s="1">
        <f t="shared" ref="TK1700:TW1700" si="2222">TK669</f>
        <v>0.276841840583354</v>
      </c>
      <c r="TL1700" s="1">
        <f t="shared" si="2222"/>
        <v>0</v>
      </c>
      <c r="TM1700" s="1">
        <f t="shared" si="2222"/>
        <v>0</v>
      </c>
      <c r="TN1700" s="1">
        <f t="shared" si="2222"/>
        <v>0.285894206549119</v>
      </c>
      <c r="TO1700" s="1">
        <f t="shared" si="2222"/>
        <v>0</v>
      </c>
      <c r="TP1700" s="1">
        <f t="shared" si="2222"/>
        <v>0</v>
      </c>
      <c r="TQ1700" s="1">
        <f t="shared" si="2222"/>
        <v>0.323917715689285</v>
      </c>
      <c r="TR1700" s="1">
        <f t="shared" si="2222"/>
        <v>0</v>
      </c>
      <c r="TS1700" s="1">
        <f t="shared" si="2222"/>
        <v>0</v>
      </c>
      <c r="TT1700" s="1">
        <f t="shared" si="2222"/>
        <v>0.338795394154119</v>
      </c>
      <c r="TU1700" s="1">
        <f t="shared" si="2222"/>
        <v>0</v>
      </c>
      <c r="TV1700" s="1">
        <f t="shared" si="2222"/>
        <v>0</v>
      </c>
      <c r="TW1700" s="1">
        <f t="shared" si="2222"/>
        <v>0.459574468085106</v>
      </c>
    </row>
    <row r="1701" spans="15:543">
      <c r="O1701" s="1">
        <f t="shared" si="2205"/>
        <v>0.286555972147831</v>
      </c>
      <c r="R1701" s="1">
        <f t="shared" si="2206"/>
        <v>0.296887261313105</v>
      </c>
      <c r="U1701" s="1">
        <f t="shared" si="2207"/>
        <v>0.376282051282051</v>
      </c>
      <c r="X1701" s="1">
        <f t="shared" si="2208"/>
        <v>0.393591772151899</v>
      </c>
      <c r="AA1701" s="1">
        <f t="shared" si="2209"/>
        <v>0.478108581436077</v>
      </c>
      <c r="GE1701" s="1">
        <f t="shared" si="2210"/>
        <v>0.283960501734721</v>
      </c>
      <c r="GH1701" s="1">
        <f t="shared" si="2211"/>
        <v>0.296248382923674</v>
      </c>
      <c r="GK1701" s="1">
        <f t="shared" si="2212"/>
        <v>0.374837872892348</v>
      </c>
      <c r="GN1701" s="1">
        <f t="shared" si="2213"/>
        <v>0.383859074149939</v>
      </c>
      <c r="GQ1701" s="1">
        <f t="shared" si="2214"/>
        <v>0.475</v>
      </c>
      <c r="MU1701" s="1">
        <f t="shared" ref="MU1701:NG1701" si="2223">MU670</f>
        <v>0.275768087215065</v>
      </c>
      <c r="MV1701" s="1">
        <f t="shared" si="2223"/>
        <v>0</v>
      </c>
      <c r="MW1701" s="1">
        <f t="shared" si="2223"/>
        <v>0</v>
      </c>
      <c r="MX1701" s="1">
        <f t="shared" si="2223"/>
        <v>0.287309644670051</v>
      </c>
      <c r="MY1701" s="1">
        <f t="shared" si="2223"/>
        <v>0</v>
      </c>
      <c r="MZ1701" s="1">
        <f t="shared" si="2223"/>
        <v>0</v>
      </c>
      <c r="NA1701" s="1">
        <f t="shared" si="2223"/>
        <v>0.328182941903585</v>
      </c>
      <c r="NB1701" s="1">
        <f t="shared" si="2223"/>
        <v>0</v>
      </c>
      <c r="NC1701" s="1">
        <f t="shared" si="2223"/>
        <v>0</v>
      </c>
      <c r="ND1701" s="1">
        <f t="shared" si="2223"/>
        <v>0.34824016563147</v>
      </c>
      <c r="NE1701" s="1">
        <f t="shared" si="2223"/>
        <v>0</v>
      </c>
      <c r="NF1701" s="1">
        <f t="shared" si="2223"/>
        <v>0</v>
      </c>
      <c r="NG1701" s="1">
        <f t="shared" si="2223"/>
        <v>0.46530612244898</v>
      </c>
      <c r="TK1701" s="1">
        <f t="shared" ref="TK1701:TW1701" si="2224">TK670</f>
        <v>0.273718924403856</v>
      </c>
      <c r="TL1701" s="1">
        <f t="shared" si="2224"/>
        <v>0</v>
      </c>
      <c r="TM1701" s="1">
        <f t="shared" si="2224"/>
        <v>0</v>
      </c>
      <c r="TN1701" s="1">
        <f t="shared" si="2224"/>
        <v>0.286176836861768</v>
      </c>
      <c r="TO1701" s="1">
        <f t="shared" si="2224"/>
        <v>0</v>
      </c>
      <c r="TP1701" s="1">
        <f t="shared" si="2224"/>
        <v>0</v>
      </c>
      <c r="TQ1701" s="1">
        <f t="shared" si="2224"/>
        <v>0.326420198376916</v>
      </c>
      <c r="TR1701" s="1">
        <f t="shared" si="2224"/>
        <v>0</v>
      </c>
      <c r="TS1701" s="1">
        <f t="shared" si="2224"/>
        <v>0</v>
      </c>
      <c r="TT1701" s="1">
        <f t="shared" si="2224"/>
        <v>0.349185380889476</v>
      </c>
      <c r="TU1701" s="1">
        <f t="shared" si="2224"/>
        <v>0</v>
      </c>
      <c r="TV1701" s="1">
        <f t="shared" si="2224"/>
        <v>0</v>
      </c>
      <c r="TW1701" s="1">
        <f t="shared" si="2224"/>
        <v>0.465616045845272</v>
      </c>
    </row>
    <row r="1702" spans="15:543">
      <c r="O1702" s="1">
        <f t="shared" si="2205"/>
        <v>0.282450954044612</v>
      </c>
      <c r="R1702" s="1">
        <f t="shared" si="2206"/>
        <v>0.297872340425532</v>
      </c>
      <c r="U1702" s="1">
        <f t="shared" si="2207"/>
        <v>0.372377074851237</v>
      </c>
      <c r="X1702" s="1">
        <f t="shared" si="2208"/>
        <v>0.383312155866159</v>
      </c>
      <c r="AA1702" s="1">
        <f t="shared" si="2209"/>
        <v>0.477695167286245</v>
      </c>
      <c r="GE1702" s="1">
        <f t="shared" si="2210"/>
        <v>0.286700292009557</v>
      </c>
      <c r="GH1702" s="1">
        <f t="shared" si="2211"/>
        <v>0.294409613375131</v>
      </c>
      <c r="GK1702" s="1">
        <f t="shared" si="2212"/>
        <v>0.373264449467227</v>
      </c>
      <c r="GN1702" s="1">
        <f t="shared" si="2213"/>
        <v>0.393516434038721</v>
      </c>
      <c r="GQ1702" s="1">
        <f t="shared" si="2214"/>
        <v>0.477695167286245</v>
      </c>
      <c r="MU1702" s="1">
        <f t="shared" ref="MU1702:NG1702" si="2225">MU671</f>
        <v>0.272865853658537</v>
      </c>
      <c r="MV1702" s="1">
        <f t="shared" si="2225"/>
        <v>0</v>
      </c>
      <c r="MW1702" s="1">
        <f t="shared" si="2225"/>
        <v>0</v>
      </c>
      <c r="MX1702" s="1">
        <f t="shared" si="2225"/>
        <v>0.286038879070942</v>
      </c>
      <c r="MY1702" s="1">
        <f t="shared" si="2225"/>
        <v>0</v>
      </c>
      <c r="MZ1702" s="1">
        <f t="shared" si="2225"/>
        <v>0</v>
      </c>
      <c r="NA1702" s="1">
        <f t="shared" si="2225"/>
        <v>0.32579185520362</v>
      </c>
      <c r="NB1702" s="1">
        <f t="shared" si="2225"/>
        <v>0</v>
      </c>
      <c r="NC1702" s="1">
        <f t="shared" si="2225"/>
        <v>0</v>
      </c>
      <c r="ND1702" s="1">
        <f t="shared" si="2225"/>
        <v>0.34340547162107</v>
      </c>
      <c r="NE1702" s="1">
        <f t="shared" si="2225"/>
        <v>0</v>
      </c>
      <c r="NF1702" s="1">
        <f t="shared" si="2225"/>
        <v>0</v>
      </c>
      <c r="NG1702" s="1">
        <f t="shared" si="2225"/>
        <v>0.463788300835655</v>
      </c>
      <c r="TK1702" s="1">
        <f t="shared" ref="TK1702:TW1702" si="2226">TK671</f>
        <v>0.274943453128927</v>
      </c>
      <c r="TL1702" s="1">
        <f t="shared" si="2226"/>
        <v>0</v>
      </c>
      <c r="TM1702" s="1">
        <f t="shared" si="2226"/>
        <v>0</v>
      </c>
      <c r="TN1702" s="1">
        <f t="shared" si="2226"/>
        <v>0.283719770630765</v>
      </c>
      <c r="TO1702" s="1">
        <f t="shared" si="2226"/>
        <v>0</v>
      </c>
      <c r="TP1702" s="1">
        <f t="shared" si="2226"/>
        <v>0</v>
      </c>
      <c r="TQ1702" s="1">
        <f t="shared" si="2226"/>
        <v>0.325068870523416</v>
      </c>
      <c r="TR1702" s="1">
        <f t="shared" si="2226"/>
        <v>0</v>
      </c>
      <c r="TS1702" s="1">
        <f t="shared" si="2226"/>
        <v>0</v>
      </c>
      <c r="TT1702" s="1">
        <f t="shared" si="2226"/>
        <v>0.346706081081081</v>
      </c>
      <c r="TU1702" s="1">
        <f t="shared" si="2226"/>
        <v>0</v>
      </c>
      <c r="TV1702" s="1">
        <f t="shared" si="2226"/>
        <v>0</v>
      </c>
      <c r="TW1702" s="1">
        <f t="shared" si="2226"/>
        <v>0.463556851311953</v>
      </c>
    </row>
    <row r="1703" spans="15:543">
      <c r="O1703" s="1">
        <f t="shared" si="2205"/>
        <v>0.283790918690602</v>
      </c>
      <c r="R1703" s="1">
        <f t="shared" si="2206"/>
        <v>0.295031055900621</v>
      </c>
      <c r="U1703" s="1">
        <f t="shared" si="2207"/>
        <v>0.373893079698262</v>
      </c>
      <c r="X1703" s="1">
        <f t="shared" si="2208"/>
        <v>0.386561592700124</v>
      </c>
      <c r="AA1703" s="1">
        <f t="shared" si="2209"/>
        <v>0.477099236641221</v>
      </c>
      <c r="GE1703" s="1">
        <f t="shared" si="2210"/>
        <v>0.284623486045287</v>
      </c>
      <c r="GH1703" s="1">
        <f t="shared" si="2211"/>
        <v>0.297290255341324</v>
      </c>
      <c r="GK1703" s="1">
        <f t="shared" si="2212"/>
        <v>0.375239310784939</v>
      </c>
      <c r="GN1703" s="1">
        <f t="shared" si="2213"/>
        <v>0.388507718696398</v>
      </c>
      <c r="GQ1703" s="1">
        <f t="shared" si="2214"/>
        <v>0.477272727272727</v>
      </c>
      <c r="MU1703" s="1">
        <f t="shared" ref="MU1703:NG1703" si="2227">MU672</f>
        <v>0.276872964169381</v>
      </c>
      <c r="MV1703" s="1">
        <f t="shared" si="2227"/>
        <v>0</v>
      </c>
      <c r="MW1703" s="1">
        <f t="shared" si="2227"/>
        <v>0</v>
      </c>
      <c r="MX1703" s="1">
        <f t="shared" si="2227"/>
        <v>0.284528301886792</v>
      </c>
      <c r="MY1703" s="1">
        <f t="shared" si="2227"/>
        <v>0</v>
      </c>
      <c r="MZ1703" s="1">
        <f t="shared" si="2227"/>
        <v>0</v>
      </c>
      <c r="NA1703" s="1">
        <f t="shared" si="2227"/>
        <v>0.326455189405605</v>
      </c>
      <c r="NB1703" s="1">
        <f t="shared" si="2227"/>
        <v>0</v>
      </c>
      <c r="NC1703" s="1">
        <f t="shared" si="2227"/>
        <v>0</v>
      </c>
      <c r="ND1703" s="1">
        <f t="shared" si="2227"/>
        <v>0.346760070052539</v>
      </c>
      <c r="NE1703" s="1">
        <f t="shared" si="2227"/>
        <v>0</v>
      </c>
      <c r="NF1703" s="1">
        <f t="shared" si="2227"/>
        <v>0</v>
      </c>
      <c r="NG1703" s="1">
        <f t="shared" si="2227"/>
        <v>0.461864406779661</v>
      </c>
      <c r="TK1703" s="1">
        <f t="shared" ref="TK1703:TW1703" si="2228">TK672</f>
        <v>0.274695197810401</v>
      </c>
      <c r="TL1703" s="1">
        <f t="shared" si="2228"/>
        <v>0</v>
      </c>
      <c r="TM1703" s="1">
        <f t="shared" si="2228"/>
        <v>0</v>
      </c>
      <c r="TN1703" s="1">
        <f t="shared" si="2228"/>
        <v>0.287474849094567</v>
      </c>
      <c r="TO1703" s="1">
        <f t="shared" si="2228"/>
        <v>0</v>
      </c>
      <c r="TP1703" s="1">
        <f t="shared" si="2228"/>
        <v>0</v>
      </c>
      <c r="TQ1703" s="1">
        <f t="shared" si="2228"/>
        <v>0.327549467275495</v>
      </c>
      <c r="TR1703" s="1">
        <f t="shared" si="2228"/>
        <v>0</v>
      </c>
      <c r="TS1703" s="1">
        <f t="shared" si="2228"/>
        <v>0</v>
      </c>
      <c r="TT1703" s="1">
        <f t="shared" si="2228"/>
        <v>0.343821249430005</v>
      </c>
      <c r="TU1703" s="1">
        <f t="shared" si="2228"/>
        <v>0</v>
      </c>
      <c r="TV1703" s="1">
        <f t="shared" si="2228"/>
        <v>0</v>
      </c>
      <c r="TW1703" s="1">
        <f t="shared" si="2228"/>
        <v>0.469808541973491</v>
      </c>
    </row>
    <row r="1704" spans="15:543">
      <c r="O1704" s="1">
        <f t="shared" si="2205"/>
        <v>0.310722100656455</v>
      </c>
      <c r="R1704" s="1">
        <f t="shared" si="2206"/>
        <v>0.318340964179908</v>
      </c>
      <c r="U1704" s="1">
        <f t="shared" si="2207"/>
        <v>0.34485049833887</v>
      </c>
      <c r="X1704" s="1">
        <f t="shared" si="2208"/>
        <v>0.378345984818218</v>
      </c>
      <c r="AA1704" s="1">
        <f t="shared" si="2209"/>
        <v>0.485265225933202</v>
      </c>
      <c r="GE1704" s="1">
        <f t="shared" si="2210"/>
        <v>0.315640079477718</v>
      </c>
      <c r="GH1704" s="1">
        <f t="shared" si="2211"/>
        <v>0.317469204927212</v>
      </c>
      <c r="GK1704" s="1">
        <f t="shared" si="2212"/>
        <v>0.345473465140479</v>
      </c>
      <c r="GN1704" s="1">
        <f t="shared" si="2213"/>
        <v>0.389469453376206</v>
      </c>
      <c r="GQ1704" s="1">
        <f t="shared" si="2214"/>
        <v>0.493449781659389</v>
      </c>
      <c r="MU1704" s="1">
        <f t="shared" ref="MU1704:NG1704" si="2229">MU673</f>
        <v>0.279542566709021</v>
      </c>
      <c r="MV1704" s="1">
        <f t="shared" si="2229"/>
        <v>0</v>
      </c>
      <c r="MW1704" s="1">
        <f t="shared" si="2229"/>
        <v>0</v>
      </c>
      <c r="MX1704" s="1">
        <f t="shared" si="2229"/>
        <v>0.296052631578947</v>
      </c>
      <c r="MY1704" s="1">
        <f t="shared" si="2229"/>
        <v>0</v>
      </c>
      <c r="MZ1704" s="1">
        <f t="shared" si="2229"/>
        <v>0</v>
      </c>
      <c r="NA1704" s="1">
        <f t="shared" si="2229"/>
        <v>0.318986568986569</v>
      </c>
      <c r="NB1704" s="1">
        <f t="shared" si="2229"/>
        <v>0</v>
      </c>
      <c r="NC1704" s="1">
        <f t="shared" si="2229"/>
        <v>0</v>
      </c>
      <c r="ND1704" s="1">
        <f t="shared" si="2229"/>
        <v>0.343053173241852</v>
      </c>
      <c r="NE1704" s="1">
        <f t="shared" si="2229"/>
        <v>0</v>
      </c>
      <c r="NF1704" s="1">
        <f t="shared" si="2229"/>
        <v>0</v>
      </c>
      <c r="NG1704" s="1">
        <f t="shared" si="2229"/>
        <v>0.455431754874652</v>
      </c>
      <c r="TK1704" s="1">
        <f t="shared" ref="TK1704:TW1704" si="2230">TK673</f>
        <v>0.277105263157895</v>
      </c>
      <c r="TL1704" s="1">
        <f t="shared" si="2230"/>
        <v>0</v>
      </c>
      <c r="TM1704" s="1">
        <f t="shared" si="2230"/>
        <v>0</v>
      </c>
      <c r="TN1704" s="1">
        <f t="shared" si="2230"/>
        <v>0.294501631935727</v>
      </c>
      <c r="TO1704" s="1">
        <f t="shared" si="2230"/>
        <v>0</v>
      </c>
      <c r="TP1704" s="1">
        <f t="shared" si="2230"/>
        <v>0</v>
      </c>
      <c r="TQ1704" s="1">
        <f t="shared" si="2230"/>
        <v>0.31802343997466</v>
      </c>
      <c r="TR1704" s="1">
        <f t="shared" si="2230"/>
        <v>0</v>
      </c>
      <c r="TS1704" s="1">
        <f t="shared" si="2230"/>
        <v>0</v>
      </c>
      <c r="TT1704" s="1">
        <f t="shared" si="2230"/>
        <v>0.356158292574478</v>
      </c>
      <c r="TU1704" s="1">
        <f t="shared" si="2230"/>
        <v>0</v>
      </c>
      <c r="TV1704" s="1">
        <f t="shared" si="2230"/>
        <v>0</v>
      </c>
      <c r="TW1704" s="1">
        <f t="shared" si="2230"/>
        <v>0.461313868613139</v>
      </c>
    </row>
    <row r="1705" spans="15:543">
      <c r="O1705" s="1">
        <f t="shared" si="2205"/>
        <v>0.316761749524586</v>
      </c>
      <c r="R1705" s="1">
        <f t="shared" si="2206"/>
        <v>0.322969713213616</v>
      </c>
      <c r="U1705" s="1">
        <f t="shared" si="2207"/>
        <v>0.345531088082902</v>
      </c>
      <c r="X1705" s="1">
        <f t="shared" si="2208"/>
        <v>0.370954692556634</v>
      </c>
      <c r="AA1705" s="1">
        <f t="shared" si="2209"/>
        <v>0.490945674044266</v>
      </c>
      <c r="GE1705" s="1">
        <f t="shared" si="2210"/>
        <v>0.316155988857939</v>
      </c>
      <c r="GH1705" s="1">
        <f t="shared" si="2211"/>
        <v>0.322446720177138</v>
      </c>
      <c r="GK1705" s="1">
        <f t="shared" si="2212"/>
        <v>0.344723618090452</v>
      </c>
      <c r="GN1705" s="1">
        <f t="shared" si="2213"/>
        <v>0.388888888888889</v>
      </c>
      <c r="GQ1705" s="1">
        <f t="shared" si="2214"/>
        <v>0.483296213808463</v>
      </c>
      <c r="MU1705" s="1">
        <f t="shared" ref="MU1705:NG1705" si="2231">MU674</f>
        <v>0.285131344044887</v>
      </c>
      <c r="MV1705" s="1">
        <f t="shared" si="2231"/>
        <v>0</v>
      </c>
      <c r="MW1705" s="1">
        <f t="shared" si="2231"/>
        <v>0</v>
      </c>
      <c r="MX1705" s="1">
        <f t="shared" si="2231"/>
        <v>0.292028985507246</v>
      </c>
      <c r="MY1705" s="1">
        <f t="shared" si="2231"/>
        <v>0</v>
      </c>
      <c r="MZ1705" s="1">
        <f t="shared" si="2231"/>
        <v>0</v>
      </c>
      <c r="NA1705" s="1">
        <f t="shared" si="2231"/>
        <v>0.316206787186806</v>
      </c>
      <c r="NB1705" s="1">
        <f t="shared" si="2231"/>
        <v>0</v>
      </c>
      <c r="NC1705" s="1">
        <f t="shared" si="2231"/>
        <v>0</v>
      </c>
      <c r="ND1705" s="1">
        <f t="shared" si="2231"/>
        <v>0.364875701684042</v>
      </c>
      <c r="NE1705" s="1">
        <f t="shared" si="2231"/>
        <v>0</v>
      </c>
      <c r="NF1705" s="1">
        <f t="shared" si="2231"/>
        <v>0</v>
      </c>
      <c r="NG1705" s="1">
        <f t="shared" si="2231"/>
        <v>0.458923512747875</v>
      </c>
      <c r="TK1705" s="1">
        <f t="shared" ref="TK1705:TW1705" si="2232">TK674</f>
        <v>0.283808527334554</v>
      </c>
      <c r="TL1705" s="1">
        <f t="shared" si="2232"/>
        <v>0</v>
      </c>
      <c r="TM1705" s="1">
        <f t="shared" si="2232"/>
        <v>0</v>
      </c>
      <c r="TN1705" s="1">
        <f t="shared" si="2232"/>
        <v>0.290998766954377</v>
      </c>
      <c r="TO1705" s="1">
        <f t="shared" si="2232"/>
        <v>0</v>
      </c>
      <c r="TP1705" s="1">
        <f t="shared" si="2232"/>
        <v>0</v>
      </c>
      <c r="TQ1705" s="1">
        <f t="shared" si="2232"/>
        <v>0.314747608050148</v>
      </c>
      <c r="TR1705" s="1">
        <f t="shared" si="2232"/>
        <v>0</v>
      </c>
      <c r="TS1705" s="1">
        <f t="shared" si="2232"/>
        <v>0</v>
      </c>
      <c r="TT1705" s="1">
        <f t="shared" si="2232"/>
        <v>0.353088480801336</v>
      </c>
      <c r="TU1705" s="1">
        <f t="shared" si="2232"/>
        <v>0</v>
      </c>
      <c r="TV1705" s="1">
        <f t="shared" si="2232"/>
        <v>0</v>
      </c>
      <c r="TW1705" s="1">
        <f t="shared" si="2232"/>
        <v>0.483918128654971</v>
      </c>
    </row>
    <row r="1706" spans="15:543">
      <c r="O1706" s="1">
        <f t="shared" si="2205"/>
        <v>0.316748232735182</v>
      </c>
      <c r="R1706" s="1">
        <f t="shared" si="2206"/>
        <v>0.320881483472185</v>
      </c>
      <c r="U1706" s="1">
        <f t="shared" si="2207"/>
        <v>0.345150501672241</v>
      </c>
      <c r="X1706" s="1">
        <f t="shared" si="2208"/>
        <v>0.364166666666667</v>
      </c>
      <c r="AA1706" s="1">
        <f t="shared" si="2209"/>
        <v>0.490872210953347</v>
      </c>
      <c r="GE1706" s="1">
        <f t="shared" si="2210"/>
        <v>0.31614539306847</v>
      </c>
      <c r="GH1706" s="1">
        <f t="shared" si="2211"/>
        <v>0.320110957004161</v>
      </c>
      <c r="GK1706" s="1">
        <f t="shared" si="2212"/>
        <v>0.35082196572228</v>
      </c>
      <c r="GN1706" s="1">
        <f t="shared" si="2213"/>
        <v>0.375976964212258</v>
      </c>
      <c r="GQ1706" s="1">
        <f t="shared" si="2214"/>
        <v>0.484234234234234</v>
      </c>
      <c r="MU1706" s="1">
        <f t="shared" ref="MU1706:NG1706" si="2233">MU675</f>
        <v>0.277508297166199</v>
      </c>
      <c r="MV1706" s="1">
        <f t="shared" si="2233"/>
        <v>0</v>
      </c>
      <c r="MW1706" s="1">
        <f t="shared" si="2233"/>
        <v>0</v>
      </c>
      <c r="MX1706" s="1">
        <f t="shared" si="2233"/>
        <v>0.288846061190074</v>
      </c>
      <c r="MY1706" s="1">
        <f t="shared" si="2233"/>
        <v>0</v>
      </c>
      <c r="MZ1706" s="1">
        <f t="shared" si="2233"/>
        <v>0</v>
      </c>
      <c r="NA1706" s="1">
        <f t="shared" si="2233"/>
        <v>0.313097072419106</v>
      </c>
      <c r="NB1706" s="1">
        <f t="shared" si="2233"/>
        <v>0</v>
      </c>
      <c r="NC1706" s="1">
        <f t="shared" si="2233"/>
        <v>0</v>
      </c>
      <c r="ND1706" s="1">
        <f t="shared" si="2233"/>
        <v>0.35621052631579</v>
      </c>
      <c r="NE1706" s="1">
        <f t="shared" si="2233"/>
        <v>0</v>
      </c>
      <c r="NF1706" s="1">
        <f t="shared" si="2233"/>
        <v>0</v>
      </c>
      <c r="NG1706" s="1">
        <f t="shared" si="2233"/>
        <v>0.47007299270073</v>
      </c>
      <c r="TK1706" s="1">
        <f t="shared" ref="TK1706:TW1706" si="2234">TK675</f>
        <v>0.275255838362634</v>
      </c>
      <c r="TL1706" s="1">
        <f t="shared" si="2234"/>
        <v>0</v>
      </c>
      <c r="TM1706" s="1">
        <f t="shared" si="2234"/>
        <v>0</v>
      </c>
      <c r="TN1706" s="1">
        <f t="shared" si="2234"/>
        <v>0.287931034482759</v>
      </c>
      <c r="TO1706" s="1">
        <f t="shared" si="2234"/>
        <v>0</v>
      </c>
      <c r="TP1706" s="1">
        <f t="shared" si="2234"/>
        <v>0</v>
      </c>
      <c r="TQ1706" s="1">
        <f t="shared" si="2234"/>
        <v>0.312002546959567</v>
      </c>
      <c r="TR1706" s="1">
        <f t="shared" si="2234"/>
        <v>0</v>
      </c>
      <c r="TS1706" s="1">
        <f t="shared" si="2234"/>
        <v>0</v>
      </c>
      <c r="TT1706" s="1">
        <f t="shared" si="2234"/>
        <v>0.356828193832599</v>
      </c>
      <c r="TU1706" s="1">
        <f t="shared" si="2234"/>
        <v>0</v>
      </c>
      <c r="TV1706" s="1">
        <f t="shared" si="2234"/>
        <v>0</v>
      </c>
      <c r="TW1706" s="1">
        <f t="shared" si="2234"/>
        <v>0.475187969924812</v>
      </c>
    </row>
    <row r="1707" spans="15:543">
      <c r="O1707" s="1">
        <f t="shared" si="2205"/>
        <v>0.323916083916084</v>
      </c>
      <c r="R1707" s="1">
        <f t="shared" si="2206"/>
        <v>0.348514301582894</v>
      </c>
      <c r="U1707" s="1">
        <f t="shared" si="2207"/>
        <v>0.391053391053391</v>
      </c>
      <c r="X1707" s="1">
        <f t="shared" si="2208"/>
        <v>0.445135746606335</v>
      </c>
      <c r="AA1707" s="1">
        <f t="shared" si="2209"/>
        <v>0.571428571428571</v>
      </c>
      <c r="GE1707" s="1">
        <f t="shared" si="2210"/>
        <v>0.322892271662763</v>
      </c>
      <c r="GH1707" s="1">
        <f t="shared" si="2211"/>
        <v>0.348454203987287</v>
      </c>
      <c r="GK1707" s="1">
        <f t="shared" si="2212"/>
        <v>0.392120075046904</v>
      </c>
      <c r="GN1707" s="1">
        <f t="shared" si="2213"/>
        <v>0.441303011677935</v>
      </c>
      <c r="GQ1707" s="1">
        <f t="shared" si="2214"/>
        <v>0.568181818181818</v>
      </c>
      <c r="MU1707" s="1">
        <f t="shared" ref="MU1707:NG1707" si="2235">MU676</f>
        <v>0.295116218333769</v>
      </c>
      <c r="MV1707" s="1">
        <f t="shared" si="2235"/>
        <v>0</v>
      </c>
      <c r="MW1707" s="1">
        <f t="shared" si="2235"/>
        <v>0</v>
      </c>
      <c r="MX1707" s="1">
        <f t="shared" si="2235"/>
        <v>0.313391739674593</v>
      </c>
      <c r="MY1707" s="1">
        <f t="shared" si="2235"/>
        <v>0</v>
      </c>
      <c r="MZ1707" s="1">
        <f t="shared" si="2235"/>
        <v>0</v>
      </c>
      <c r="NA1707" s="1">
        <f t="shared" si="2235"/>
        <v>0.363963374754741</v>
      </c>
      <c r="NB1707" s="1">
        <f t="shared" si="2235"/>
        <v>0</v>
      </c>
      <c r="NC1707" s="1">
        <f t="shared" si="2235"/>
        <v>0</v>
      </c>
      <c r="ND1707" s="1">
        <f t="shared" si="2235"/>
        <v>0.422482685135855</v>
      </c>
      <c r="NE1707" s="1">
        <f t="shared" si="2235"/>
        <v>0</v>
      </c>
      <c r="NF1707" s="1">
        <f t="shared" si="2235"/>
        <v>0</v>
      </c>
      <c r="NG1707" s="1">
        <f t="shared" si="2235"/>
        <v>0.506194690265487</v>
      </c>
      <c r="TK1707" s="1">
        <f t="shared" ref="TK1707:TW1707" si="2236">TK676</f>
        <v>0.293322519599892</v>
      </c>
      <c r="TL1707" s="1">
        <f t="shared" si="2236"/>
        <v>0</v>
      </c>
      <c r="TM1707" s="1">
        <f t="shared" si="2236"/>
        <v>0</v>
      </c>
      <c r="TN1707" s="1">
        <f t="shared" si="2236"/>
        <v>0.311674864095263</v>
      </c>
      <c r="TO1707" s="1">
        <f t="shared" si="2236"/>
        <v>0</v>
      </c>
      <c r="TP1707" s="1">
        <f t="shared" si="2236"/>
        <v>0</v>
      </c>
      <c r="TQ1707" s="1">
        <f t="shared" si="2236"/>
        <v>0.364786324786325</v>
      </c>
      <c r="TR1707" s="1">
        <f t="shared" si="2236"/>
        <v>0</v>
      </c>
      <c r="TS1707" s="1">
        <f t="shared" si="2236"/>
        <v>0</v>
      </c>
      <c r="TT1707" s="1">
        <f t="shared" si="2236"/>
        <v>0.427374301675978</v>
      </c>
      <c r="TU1707" s="1">
        <f t="shared" si="2236"/>
        <v>0</v>
      </c>
      <c r="TV1707" s="1">
        <f t="shared" si="2236"/>
        <v>0</v>
      </c>
      <c r="TW1707" s="1">
        <f t="shared" si="2236"/>
        <v>0.50381679389313</v>
      </c>
    </row>
    <row r="1708" spans="15:543">
      <c r="O1708" s="1">
        <f t="shared" si="2205"/>
        <v>0.323651452282158</v>
      </c>
      <c r="R1708" s="1">
        <f t="shared" si="2206"/>
        <v>0.350149986364876</v>
      </c>
      <c r="U1708" s="1">
        <f t="shared" si="2207"/>
        <v>0.390106007067138</v>
      </c>
      <c r="X1708" s="1">
        <f t="shared" si="2208"/>
        <v>0.438769906644701</v>
      </c>
      <c r="AA1708" s="1">
        <f t="shared" si="2209"/>
        <v>0.564814814814815</v>
      </c>
      <c r="GE1708" s="1">
        <f t="shared" si="2210"/>
        <v>0.323336189660097</v>
      </c>
      <c r="GH1708" s="1">
        <f t="shared" si="2211"/>
        <v>0.350594227504244</v>
      </c>
      <c r="GK1708" s="1">
        <f t="shared" si="2212"/>
        <v>0.390243902439025</v>
      </c>
      <c r="GN1708" s="1">
        <f t="shared" si="2213"/>
        <v>0.444638694638695</v>
      </c>
      <c r="GQ1708" s="1">
        <f t="shared" si="2214"/>
        <v>0.577617328519856</v>
      </c>
      <c r="MU1708" s="1">
        <f t="shared" ref="MU1708:NG1708" si="2237">MU677</f>
        <v>0.291361256544503</v>
      </c>
      <c r="MV1708" s="1">
        <f t="shared" si="2237"/>
        <v>0</v>
      </c>
      <c r="MW1708" s="1">
        <f t="shared" si="2237"/>
        <v>0</v>
      </c>
      <c r="MX1708" s="1">
        <f t="shared" si="2237"/>
        <v>0.314782608695652</v>
      </c>
      <c r="MY1708" s="1">
        <f t="shared" si="2237"/>
        <v>0</v>
      </c>
      <c r="MZ1708" s="1">
        <f t="shared" si="2237"/>
        <v>0</v>
      </c>
      <c r="NA1708" s="1">
        <f t="shared" si="2237"/>
        <v>0.370631720430108</v>
      </c>
      <c r="NB1708" s="1">
        <f t="shared" si="2237"/>
        <v>0</v>
      </c>
      <c r="NC1708" s="1">
        <f t="shared" si="2237"/>
        <v>0</v>
      </c>
      <c r="ND1708" s="1">
        <f t="shared" si="2237"/>
        <v>0.418579234972678</v>
      </c>
      <c r="NE1708" s="1">
        <f t="shared" si="2237"/>
        <v>0</v>
      </c>
      <c r="NF1708" s="1">
        <f t="shared" si="2237"/>
        <v>0</v>
      </c>
      <c r="NG1708" s="1">
        <f t="shared" si="2237"/>
        <v>0.501811594202898</v>
      </c>
      <c r="TK1708" s="1">
        <f t="shared" ref="TK1708:TW1708" si="2238">TK677</f>
        <v>0.296709273864563</v>
      </c>
      <c r="TL1708" s="1">
        <f t="shared" si="2238"/>
        <v>0</v>
      </c>
      <c r="TM1708" s="1">
        <f t="shared" si="2238"/>
        <v>0</v>
      </c>
      <c r="TN1708" s="1">
        <f t="shared" si="2238"/>
        <v>0.313911704312115</v>
      </c>
      <c r="TO1708" s="1">
        <f t="shared" si="2238"/>
        <v>0</v>
      </c>
      <c r="TP1708" s="1">
        <f t="shared" si="2238"/>
        <v>0</v>
      </c>
      <c r="TQ1708" s="1">
        <f t="shared" si="2238"/>
        <v>0.371519210433557</v>
      </c>
      <c r="TR1708" s="1">
        <f t="shared" si="2238"/>
        <v>0</v>
      </c>
      <c r="TS1708" s="1">
        <f t="shared" si="2238"/>
        <v>0</v>
      </c>
      <c r="TT1708" s="1">
        <f t="shared" si="2238"/>
        <v>0.423406862745098</v>
      </c>
      <c r="TU1708" s="1">
        <f t="shared" si="2238"/>
        <v>0</v>
      </c>
      <c r="TV1708" s="1">
        <f t="shared" si="2238"/>
        <v>0</v>
      </c>
      <c r="TW1708" s="1">
        <f t="shared" si="2238"/>
        <v>0.50880626223092</v>
      </c>
    </row>
    <row r="1709" spans="15:543">
      <c r="O1709" s="1">
        <f t="shared" si="2205"/>
        <v>0.323736946090883</v>
      </c>
      <c r="R1709" s="1">
        <f t="shared" si="2206"/>
        <v>0.348339280812517</v>
      </c>
      <c r="U1709" s="1">
        <f t="shared" si="2207"/>
        <v>0.391605839416058</v>
      </c>
      <c r="X1709" s="1">
        <f t="shared" si="2208"/>
        <v>0.447338618346546</v>
      </c>
      <c r="AA1709" s="1">
        <f t="shared" si="2209"/>
        <v>0.557993730407524</v>
      </c>
      <c r="GE1709" s="1">
        <f t="shared" si="2210"/>
        <v>0.322880371660859</v>
      </c>
      <c r="GH1709" s="1">
        <f t="shared" si="2211"/>
        <v>0.349756516757376</v>
      </c>
      <c r="GK1709" s="1">
        <f t="shared" si="2212"/>
        <v>0.393198318685518</v>
      </c>
      <c r="GN1709" s="1">
        <f t="shared" si="2213"/>
        <v>0.446394984326019</v>
      </c>
      <c r="GQ1709" s="1">
        <f t="shared" si="2214"/>
        <v>0.571428571428571</v>
      </c>
      <c r="MU1709" s="1">
        <f t="shared" ref="MU1709:NG1709" si="2239">MU678</f>
        <v>0.293595263724435</v>
      </c>
      <c r="MV1709" s="1">
        <f t="shared" si="2239"/>
        <v>0</v>
      </c>
      <c r="MW1709" s="1">
        <f t="shared" si="2239"/>
        <v>0</v>
      </c>
      <c r="MX1709" s="1">
        <f t="shared" si="2239"/>
        <v>0.319022945965951</v>
      </c>
      <c r="MY1709" s="1">
        <f t="shared" si="2239"/>
        <v>0</v>
      </c>
      <c r="MZ1709" s="1">
        <f t="shared" si="2239"/>
        <v>0</v>
      </c>
      <c r="NA1709" s="1">
        <f t="shared" si="2239"/>
        <v>0.36411436082813</v>
      </c>
      <c r="NB1709" s="1">
        <f t="shared" si="2239"/>
        <v>0</v>
      </c>
      <c r="NC1709" s="1">
        <f t="shared" si="2239"/>
        <v>0</v>
      </c>
      <c r="ND1709" s="1">
        <f t="shared" si="2239"/>
        <v>0.417098445595855</v>
      </c>
      <c r="NE1709" s="1">
        <f t="shared" si="2239"/>
        <v>0</v>
      </c>
      <c r="NF1709" s="1">
        <f t="shared" si="2239"/>
        <v>0</v>
      </c>
      <c r="NG1709" s="1">
        <f t="shared" si="2239"/>
        <v>0.502712477396022</v>
      </c>
      <c r="TK1709" s="1">
        <f t="shared" ref="TK1709:TW1709" si="2240">TK678</f>
        <v>0.292452830188679</v>
      </c>
      <c r="TL1709" s="1">
        <f t="shared" si="2240"/>
        <v>0</v>
      </c>
      <c r="TM1709" s="1">
        <f t="shared" si="2240"/>
        <v>0</v>
      </c>
      <c r="TN1709" s="1">
        <f t="shared" si="2240"/>
        <v>0.318123884782054</v>
      </c>
      <c r="TO1709" s="1">
        <f t="shared" si="2240"/>
        <v>0</v>
      </c>
      <c r="TP1709" s="1">
        <f t="shared" si="2240"/>
        <v>0</v>
      </c>
      <c r="TQ1709" s="1">
        <f t="shared" si="2240"/>
        <v>0.36493374108053</v>
      </c>
      <c r="TR1709" s="1">
        <f t="shared" si="2240"/>
        <v>0</v>
      </c>
      <c r="TS1709" s="1">
        <f t="shared" si="2240"/>
        <v>0</v>
      </c>
      <c r="TT1709" s="1">
        <f t="shared" si="2240"/>
        <v>0.422147273749298</v>
      </c>
      <c r="TU1709" s="1">
        <f t="shared" si="2240"/>
        <v>0</v>
      </c>
      <c r="TV1709" s="1">
        <f t="shared" si="2240"/>
        <v>0</v>
      </c>
      <c r="TW1709" s="1">
        <f t="shared" si="2240"/>
        <v>0.502</v>
      </c>
    </row>
    <row r="1710" spans="15:543">
      <c r="O1710" s="1">
        <f t="shared" si="2205"/>
        <v>0.331736526946108</v>
      </c>
      <c r="R1710" s="1">
        <f t="shared" si="2206"/>
        <v>0.359131232792903</v>
      </c>
      <c r="U1710" s="1">
        <f t="shared" si="2207"/>
        <v>0.436893203883495</v>
      </c>
      <c r="X1710" s="1">
        <f t="shared" si="2208"/>
        <v>0.560938682816049</v>
      </c>
      <c r="AA1710" s="1">
        <f t="shared" si="2209"/>
        <v>0.644194756554307</v>
      </c>
      <c r="GE1710" s="1">
        <f t="shared" si="2210"/>
        <v>0.331273176761434</v>
      </c>
      <c r="GH1710" s="1">
        <f t="shared" si="2211"/>
        <v>0.360220278587626</v>
      </c>
      <c r="GK1710" s="1">
        <f t="shared" si="2212"/>
        <v>0.442730247779336</v>
      </c>
      <c r="GN1710" s="1">
        <f t="shared" si="2213"/>
        <v>0.562139917695473</v>
      </c>
      <c r="GQ1710" s="1">
        <f t="shared" si="2214"/>
        <v>0.647302904564315</v>
      </c>
      <c r="MU1710" s="1">
        <f t="shared" ref="MU1710:NG1710" si="2241">MU679</f>
        <v>0.324653739612188</v>
      </c>
      <c r="MV1710" s="1">
        <f t="shared" si="2241"/>
        <v>0</v>
      </c>
      <c r="MW1710" s="1">
        <f t="shared" si="2241"/>
        <v>0</v>
      </c>
      <c r="MX1710" s="1">
        <f t="shared" si="2241"/>
        <v>0.340189873417722</v>
      </c>
      <c r="MY1710" s="1">
        <f t="shared" si="2241"/>
        <v>0</v>
      </c>
      <c r="MZ1710" s="1">
        <f t="shared" si="2241"/>
        <v>0</v>
      </c>
      <c r="NA1710" s="1">
        <f t="shared" si="2241"/>
        <v>0.392808219178082</v>
      </c>
      <c r="NB1710" s="1">
        <f t="shared" si="2241"/>
        <v>0</v>
      </c>
      <c r="NC1710" s="1">
        <f t="shared" si="2241"/>
        <v>0</v>
      </c>
      <c r="ND1710" s="1">
        <f t="shared" si="2241"/>
        <v>0.515625</v>
      </c>
      <c r="NE1710" s="1">
        <f t="shared" si="2241"/>
        <v>0</v>
      </c>
      <c r="NF1710" s="1">
        <f t="shared" si="2241"/>
        <v>0</v>
      </c>
      <c r="NG1710" s="1">
        <f t="shared" si="2241"/>
        <v>0.581081081081081</v>
      </c>
      <c r="TK1710" s="1">
        <f t="shared" ref="TK1710:TW1710" si="2242">TK679</f>
        <v>0.324161650902838</v>
      </c>
      <c r="TL1710" s="1">
        <f t="shared" si="2242"/>
        <v>0</v>
      </c>
      <c r="TM1710" s="1">
        <f t="shared" si="2242"/>
        <v>0</v>
      </c>
      <c r="TN1710" s="1">
        <f t="shared" si="2242"/>
        <v>0.339808481532148</v>
      </c>
      <c r="TO1710" s="1">
        <f t="shared" si="2242"/>
        <v>0</v>
      </c>
      <c r="TP1710" s="1">
        <f t="shared" si="2242"/>
        <v>0</v>
      </c>
      <c r="TQ1710" s="1">
        <f t="shared" si="2242"/>
        <v>0.395106153292551</v>
      </c>
      <c r="TR1710" s="1">
        <f t="shared" si="2242"/>
        <v>0</v>
      </c>
      <c r="TS1710" s="1">
        <f t="shared" si="2242"/>
        <v>0</v>
      </c>
      <c r="TT1710" s="1">
        <f t="shared" si="2242"/>
        <v>0.519639407598197</v>
      </c>
      <c r="TU1710" s="1">
        <f t="shared" si="2242"/>
        <v>0</v>
      </c>
      <c r="TV1710" s="1">
        <f t="shared" si="2242"/>
        <v>0</v>
      </c>
      <c r="TW1710" s="1">
        <f t="shared" si="2242"/>
        <v>0.580882352941176</v>
      </c>
    </row>
    <row r="1711" spans="15:543">
      <c r="O1711" s="1">
        <f t="shared" si="2205"/>
        <v>0.331658291457286</v>
      </c>
      <c r="R1711" s="1">
        <f t="shared" si="2206"/>
        <v>0.359193646915089</v>
      </c>
      <c r="U1711" s="1">
        <f t="shared" si="2207"/>
        <v>0.434485702091336</v>
      </c>
      <c r="X1711" s="1">
        <f t="shared" si="2208"/>
        <v>0.540948275862069</v>
      </c>
      <c r="AA1711" s="1">
        <f t="shared" si="2209"/>
        <v>0.635294117647059</v>
      </c>
      <c r="GE1711" s="1">
        <f t="shared" si="2210"/>
        <v>0.331493406930389</v>
      </c>
      <c r="GH1711" s="1">
        <f t="shared" si="2211"/>
        <v>0.352368999058676</v>
      </c>
      <c r="GK1711" s="1">
        <f t="shared" si="2212"/>
        <v>0.439421338155515</v>
      </c>
      <c r="GN1711" s="1">
        <f t="shared" si="2213"/>
        <v>0.566433566433566</v>
      </c>
      <c r="GQ1711" s="1">
        <f t="shared" si="2214"/>
        <v>0.645299145299145</v>
      </c>
      <c r="MU1711" s="1">
        <f t="shared" ref="MU1711:NG1711" si="2243">MU680</f>
        <v>0.328611111111111</v>
      </c>
      <c r="MV1711" s="1">
        <f t="shared" si="2243"/>
        <v>0</v>
      </c>
      <c r="MW1711" s="1">
        <f t="shared" si="2243"/>
        <v>0</v>
      </c>
      <c r="MX1711" s="1">
        <f t="shared" si="2243"/>
        <v>0.34433097669547</v>
      </c>
      <c r="MY1711" s="1">
        <f t="shared" si="2243"/>
        <v>0</v>
      </c>
      <c r="MZ1711" s="1">
        <f t="shared" si="2243"/>
        <v>0</v>
      </c>
      <c r="NA1711" s="1">
        <f t="shared" si="2243"/>
        <v>0.394820858460447</v>
      </c>
      <c r="NB1711" s="1">
        <f t="shared" si="2243"/>
        <v>0</v>
      </c>
      <c r="NC1711" s="1">
        <f t="shared" si="2243"/>
        <v>0</v>
      </c>
      <c r="ND1711" s="1">
        <f t="shared" si="2243"/>
        <v>0.519792342634653</v>
      </c>
      <c r="NE1711" s="1">
        <f t="shared" si="2243"/>
        <v>0</v>
      </c>
      <c r="NF1711" s="1">
        <f t="shared" si="2243"/>
        <v>0</v>
      </c>
      <c r="NG1711" s="1">
        <f t="shared" si="2243"/>
        <v>0.576344086021505</v>
      </c>
      <c r="TK1711" s="1">
        <f t="shared" ref="TK1711:TW1711" si="2244">TK680</f>
        <v>0.328849456210647</v>
      </c>
      <c r="TL1711" s="1">
        <f t="shared" si="2244"/>
        <v>0</v>
      </c>
      <c r="TM1711" s="1">
        <f t="shared" si="2244"/>
        <v>0</v>
      </c>
      <c r="TN1711" s="1">
        <f t="shared" si="2244"/>
        <v>0.344846050870147</v>
      </c>
      <c r="TO1711" s="1">
        <f t="shared" si="2244"/>
        <v>0</v>
      </c>
      <c r="TP1711" s="1">
        <f t="shared" si="2244"/>
        <v>0</v>
      </c>
      <c r="TQ1711" s="1">
        <f t="shared" si="2244"/>
        <v>0.396532644780524</v>
      </c>
      <c r="TR1711" s="1">
        <f t="shared" si="2244"/>
        <v>0</v>
      </c>
      <c r="TS1711" s="1">
        <f t="shared" si="2244"/>
        <v>0</v>
      </c>
      <c r="TT1711" s="1">
        <f t="shared" si="2244"/>
        <v>0.51994301994302</v>
      </c>
      <c r="TU1711" s="1">
        <f t="shared" si="2244"/>
        <v>0</v>
      </c>
      <c r="TV1711" s="1">
        <f t="shared" si="2244"/>
        <v>0</v>
      </c>
      <c r="TW1711" s="1">
        <f t="shared" si="2244"/>
        <v>0.58472553699284</v>
      </c>
    </row>
    <row r="1712" spans="15:543">
      <c r="O1712" s="1">
        <f t="shared" si="2205"/>
        <v>0.332938739271974</v>
      </c>
      <c r="R1712" s="1">
        <f t="shared" si="2206"/>
        <v>0.358308157099698</v>
      </c>
      <c r="U1712" s="1">
        <f t="shared" si="2207"/>
        <v>0.437527593818984</v>
      </c>
      <c r="X1712" s="1">
        <f t="shared" si="2208"/>
        <v>0.558211256746338</v>
      </c>
      <c r="AA1712" s="1">
        <f t="shared" si="2209"/>
        <v>0.629770992366412</v>
      </c>
      <c r="GE1712" s="1">
        <f t="shared" si="2210"/>
        <v>0.332515337423313</v>
      </c>
      <c r="GH1712" s="1">
        <f t="shared" si="2211"/>
        <v>0.354367423064967</v>
      </c>
      <c r="GK1712" s="1">
        <f t="shared" si="2212"/>
        <v>0.443289224952741</v>
      </c>
      <c r="GN1712" s="1">
        <f t="shared" si="2213"/>
        <v>0.562086092715232</v>
      </c>
      <c r="GQ1712" s="1">
        <f t="shared" si="2214"/>
        <v>0.648305084745763</v>
      </c>
      <c r="MU1712" s="1">
        <f t="shared" ref="MU1712:NG1712" si="2245">MU681</f>
        <v>0.327841385087964</v>
      </c>
      <c r="MV1712" s="1">
        <f t="shared" si="2245"/>
        <v>0</v>
      </c>
      <c r="MW1712" s="1">
        <f t="shared" si="2245"/>
        <v>0</v>
      </c>
      <c r="MX1712" s="1">
        <f t="shared" si="2245"/>
        <v>0.341216216216216</v>
      </c>
      <c r="MY1712" s="1">
        <f t="shared" si="2245"/>
        <v>0</v>
      </c>
      <c r="MZ1712" s="1">
        <f t="shared" si="2245"/>
        <v>0</v>
      </c>
      <c r="NA1712" s="1">
        <f t="shared" si="2245"/>
        <v>0.39732770745429</v>
      </c>
      <c r="NB1712" s="1">
        <f t="shared" si="2245"/>
        <v>0</v>
      </c>
      <c r="NC1712" s="1">
        <f t="shared" si="2245"/>
        <v>0</v>
      </c>
      <c r="ND1712" s="1">
        <f t="shared" si="2245"/>
        <v>0.52186938286399</v>
      </c>
      <c r="NE1712" s="1">
        <f t="shared" si="2245"/>
        <v>0</v>
      </c>
      <c r="NF1712" s="1">
        <f t="shared" si="2245"/>
        <v>0</v>
      </c>
      <c r="NG1712" s="1">
        <f t="shared" si="2245"/>
        <v>0.584269662921348</v>
      </c>
      <c r="TK1712" s="1">
        <f t="shared" ref="TK1712:TW1712" si="2246">TK681</f>
        <v>0.327156919513607</v>
      </c>
      <c r="TL1712" s="1">
        <f t="shared" si="2246"/>
        <v>0</v>
      </c>
      <c r="TM1712" s="1">
        <f t="shared" si="2246"/>
        <v>0</v>
      </c>
      <c r="TN1712" s="1">
        <f t="shared" si="2246"/>
        <v>0.341099972907071</v>
      </c>
      <c r="TO1712" s="1">
        <f t="shared" si="2246"/>
        <v>0</v>
      </c>
      <c r="TP1712" s="1">
        <f t="shared" si="2246"/>
        <v>0</v>
      </c>
      <c r="TQ1712" s="1">
        <f t="shared" si="2246"/>
        <v>0.399926280869886</v>
      </c>
      <c r="TR1712" s="1">
        <f t="shared" si="2246"/>
        <v>0</v>
      </c>
      <c r="TS1712" s="1">
        <f t="shared" si="2246"/>
        <v>0</v>
      </c>
      <c r="TT1712" s="1">
        <f t="shared" si="2246"/>
        <v>0.522712310730744</v>
      </c>
      <c r="TU1712" s="1">
        <f t="shared" si="2246"/>
        <v>0</v>
      </c>
      <c r="TV1712" s="1">
        <f t="shared" si="2246"/>
        <v>0</v>
      </c>
      <c r="TW1712" s="1">
        <f t="shared" si="2246"/>
        <v>0.582926829268293</v>
      </c>
    </row>
    <row r="1713" spans="15:543">
      <c r="O1713" s="1">
        <f t="shared" si="2205"/>
        <v>0.304126625211984</v>
      </c>
      <c r="R1713" s="1">
        <f t="shared" si="2206"/>
        <v>0.338139666383941</v>
      </c>
      <c r="U1713" s="1">
        <f t="shared" si="2207"/>
        <v>0.358065584630672</v>
      </c>
      <c r="X1713" s="1">
        <f t="shared" si="2208"/>
        <v>0.420164609053498</v>
      </c>
      <c r="AA1713" s="1">
        <f t="shared" si="2209"/>
        <v>0.5</v>
      </c>
      <c r="GE1713" s="1">
        <f t="shared" si="2210"/>
        <v>0.30286214953271</v>
      </c>
      <c r="GH1713" s="1">
        <f t="shared" si="2211"/>
        <v>0.337929011440305</v>
      </c>
      <c r="GK1713" s="1">
        <f t="shared" si="2212"/>
        <v>0.359353507565337</v>
      </c>
      <c r="GN1713" s="1">
        <f t="shared" si="2213"/>
        <v>0.425245098039216</v>
      </c>
      <c r="GQ1713" s="1">
        <f t="shared" si="2214"/>
        <v>0.498855835240275</v>
      </c>
      <c r="MU1713" s="1">
        <f t="shared" ref="MU1713:NG1713" si="2247">MU682</f>
        <v>0.288206196303046</v>
      </c>
      <c r="MV1713" s="1">
        <f t="shared" si="2247"/>
        <v>0</v>
      </c>
      <c r="MW1713" s="1">
        <f t="shared" si="2247"/>
        <v>0</v>
      </c>
      <c r="MX1713" s="1">
        <f t="shared" si="2247"/>
        <v>0.31470893970894</v>
      </c>
      <c r="MY1713" s="1">
        <f t="shared" si="2247"/>
        <v>0</v>
      </c>
      <c r="MZ1713" s="1">
        <f t="shared" si="2247"/>
        <v>0</v>
      </c>
      <c r="NA1713" s="1">
        <f t="shared" si="2247"/>
        <v>0.326708074534162</v>
      </c>
      <c r="NB1713" s="1">
        <f t="shared" si="2247"/>
        <v>0</v>
      </c>
      <c r="NC1713" s="1">
        <f t="shared" si="2247"/>
        <v>0</v>
      </c>
      <c r="ND1713" s="1">
        <f t="shared" si="2247"/>
        <v>0.362989323843416</v>
      </c>
      <c r="NE1713" s="1">
        <f t="shared" si="2247"/>
        <v>0</v>
      </c>
      <c r="NF1713" s="1">
        <f t="shared" si="2247"/>
        <v>0</v>
      </c>
      <c r="NG1713" s="1">
        <f t="shared" si="2247"/>
        <v>0.472307692307692</v>
      </c>
      <c r="TK1713" s="1">
        <f t="shared" ref="TK1713:TW1713" si="2248">TK682</f>
        <v>0.286444324905863</v>
      </c>
      <c r="TL1713" s="1">
        <f t="shared" si="2248"/>
        <v>0</v>
      </c>
      <c r="TM1713" s="1">
        <f t="shared" si="2248"/>
        <v>0</v>
      </c>
      <c r="TN1713" s="1">
        <f t="shared" si="2248"/>
        <v>0.313757039420756</v>
      </c>
      <c r="TO1713" s="1">
        <f t="shared" si="2248"/>
        <v>0</v>
      </c>
      <c r="TP1713" s="1">
        <f t="shared" si="2248"/>
        <v>0</v>
      </c>
      <c r="TQ1713" s="1">
        <f t="shared" si="2248"/>
        <v>0.326517571884984</v>
      </c>
      <c r="TR1713" s="1">
        <f t="shared" si="2248"/>
        <v>0</v>
      </c>
      <c r="TS1713" s="1">
        <f t="shared" si="2248"/>
        <v>0</v>
      </c>
      <c r="TT1713" s="1">
        <f t="shared" si="2248"/>
        <v>0.380576208178439</v>
      </c>
      <c r="TU1713" s="1">
        <f t="shared" si="2248"/>
        <v>0</v>
      </c>
      <c r="TV1713" s="1">
        <f t="shared" si="2248"/>
        <v>0</v>
      </c>
      <c r="TW1713" s="1">
        <f t="shared" si="2248"/>
        <v>0.476744186046512</v>
      </c>
    </row>
    <row r="1714" spans="15:543">
      <c r="O1714" s="1">
        <f t="shared" si="2205"/>
        <v>0.306433721575152</v>
      </c>
      <c r="R1714" s="1">
        <f t="shared" si="2206"/>
        <v>0.336388888888889</v>
      </c>
      <c r="U1714" s="1">
        <f t="shared" si="2207"/>
        <v>0.352748691099477</v>
      </c>
      <c r="X1714" s="1">
        <f t="shared" si="2208"/>
        <v>0.426915113871636</v>
      </c>
      <c r="AA1714" s="1">
        <f t="shared" si="2209"/>
        <v>0.495614035087719</v>
      </c>
      <c r="GE1714" s="1">
        <f t="shared" si="2210"/>
        <v>0.308287926584457</v>
      </c>
      <c r="GH1714" s="1">
        <f t="shared" si="2211"/>
        <v>0.336440431109817</v>
      </c>
      <c r="GK1714" s="1">
        <f t="shared" si="2212"/>
        <v>0.353279242731575</v>
      </c>
      <c r="GN1714" s="1">
        <f t="shared" si="2213"/>
        <v>0.427124614707177</v>
      </c>
      <c r="GQ1714" s="1">
        <f t="shared" si="2214"/>
        <v>0.501160092807425</v>
      </c>
      <c r="MU1714" s="1">
        <f t="shared" ref="MU1714:NG1714" si="2249">MU683</f>
        <v>0.285714285714286</v>
      </c>
      <c r="MV1714" s="1">
        <f t="shared" si="2249"/>
        <v>0</v>
      </c>
      <c r="MW1714" s="1">
        <f t="shared" si="2249"/>
        <v>0</v>
      </c>
      <c r="MX1714" s="1">
        <f t="shared" si="2249"/>
        <v>0.311441765007696</v>
      </c>
      <c r="MY1714" s="1">
        <f t="shared" si="2249"/>
        <v>0</v>
      </c>
      <c r="MZ1714" s="1">
        <f t="shared" si="2249"/>
        <v>0</v>
      </c>
      <c r="NA1714" s="1">
        <f t="shared" si="2249"/>
        <v>0.323412089598036</v>
      </c>
      <c r="NB1714" s="1">
        <f t="shared" si="2249"/>
        <v>0</v>
      </c>
      <c r="NC1714" s="1">
        <f t="shared" si="2249"/>
        <v>0</v>
      </c>
      <c r="ND1714" s="1">
        <f t="shared" si="2249"/>
        <v>0.370494551550712</v>
      </c>
      <c r="NE1714" s="1">
        <f t="shared" si="2249"/>
        <v>0</v>
      </c>
      <c r="NF1714" s="1">
        <f t="shared" si="2249"/>
        <v>0</v>
      </c>
      <c r="NG1714" s="1">
        <f t="shared" si="2249"/>
        <v>0.468702290076336</v>
      </c>
      <c r="TK1714" s="1">
        <f t="shared" ref="TK1714:TW1714" si="2250">TK683</f>
        <v>0.284572342126299</v>
      </c>
      <c r="TL1714" s="1">
        <f t="shared" si="2250"/>
        <v>0</v>
      </c>
      <c r="TM1714" s="1">
        <f t="shared" si="2250"/>
        <v>0</v>
      </c>
      <c r="TN1714" s="1">
        <f t="shared" si="2250"/>
        <v>0.31006925945658</v>
      </c>
      <c r="TO1714" s="1">
        <f t="shared" si="2250"/>
        <v>0</v>
      </c>
      <c r="TP1714" s="1">
        <f t="shared" si="2250"/>
        <v>0</v>
      </c>
      <c r="TQ1714" s="1">
        <f t="shared" si="2250"/>
        <v>0.322303531657652</v>
      </c>
      <c r="TR1714" s="1">
        <f t="shared" si="2250"/>
        <v>0</v>
      </c>
      <c r="TS1714" s="1">
        <f t="shared" si="2250"/>
        <v>0</v>
      </c>
      <c r="TT1714" s="1">
        <f t="shared" si="2250"/>
        <v>0.365128660159716</v>
      </c>
      <c r="TU1714" s="1">
        <f t="shared" si="2250"/>
        <v>0</v>
      </c>
      <c r="TV1714" s="1">
        <f t="shared" si="2250"/>
        <v>0</v>
      </c>
      <c r="TW1714" s="1">
        <f t="shared" si="2250"/>
        <v>0.481481481481481</v>
      </c>
    </row>
    <row r="1715" spans="15:543">
      <c r="O1715" s="1">
        <f t="shared" si="2205"/>
        <v>0.304938956714762</v>
      </c>
      <c r="R1715" s="1">
        <f t="shared" si="2206"/>
        <v>0.338551859099804</v>
      </c>
      <c r="U1715" s="1">
        <f t="shared" si="2207"/>
        <v>0.35718932986337</v>
      </c>
      <c r="X1715" s="1">
        <f t="shared" si="2208"/>
        <v>0.407391852162957</v>
      </c>
      <c r="AA1715" s="1">
        <f t="shared" si="2209"/>
        <v>0.494600431965443</v>
      </c>
      <c r="GE1715" s="1">
        <f t="shared" si="2210"/>
        <v>0.303448275862069</v>
      </c>
      <c r="GH1715" s="1">
        <f t="shared" si="2211"/>
        <v>0.338231057332181</v>
      </c>
      <c r="GK1715" s="1">
        <f t="shared" si="2212"/>
        <v>0.358587716072085</v>
      </c>
      <c r="GN1715" s="1">
        <f t="shared" si="2213"/>
        <v>0.419123841617523</v>
      </c>
      <c r="GQ1715" s="1">
        <f t="shared" si="2214"/>
        <v>0.501170960187354</v>
      </c>
      <c r="MU1715" s="1">
        <f t="shared" ref="MU1715:NG1715" si="2251">MU684</f>
        <v>0.2843265949068</v>
      </c>
      <c r="MV1715" s="1">
        <f t="shared" si="2251"/>
        <v>0</v>
      </c>
      <c r="MW1715" s="1">
        <f t="shared" si="2251"/>
        <v>0</v>
      </c>
      <c r="MX1715" s="1">
        <f t="shared" si="2251"/>
        <v>0.316972358563679</v>
      </c>
      <c r="MY1715" s="1">
        <f t="shared" si="2251"/>
        <v>0</v>
      </c>
      <c r="MZ1715" s="1">
        <f t="shared" si="2251"/>
        <v>0</v>
      </c>
      <c r="NA1715" s="1">
        <f t="shared" si="2251"/>
        <v>0.327975270479135</v>
      </c>
      <c r="NB1715" s="1">
        <f t="shared" si="2251"/>
        <v>0</v>
      </c>
      <c r="NC1715" s="1">
        <f t="shared" si="2251"/>
        <v>0</v>
      </c>
      <c r="ND1715" s="1">
        <f t="shared" si="2251"/>
        <v>0.381016042780749</v>
      </c>
      <c r="NE1715" s="1">
        <f t="shared" si="2251"/>
        <v>0</v>
      </c>
      <c r="NF1715" s="1">
        <f t="shared" si="2251"/>
        <v>0</v>
      </c>
      <c r="NG1715" s="1">
        <f t="shared" si="2251"/>
        <v>0.47218045112782</v>
      </c>
      <c r="TK1715" s="1">
        <f t="shared" ref="TK1715:TW1715" si="2252">TK684</f>
        <v>0.28215542919036</v>
      </c>
      <c r="TL1715" s="1">
        <f t="shared" si="2252"/>
        <v>0</v>
      </c>
      <c r="TM1715" s="1">
        <f t="shared" si="2252"/>
        <v>0</v>
      </c>
      <c r="TN1715" s="1">
        <f t="shared" si="2252"/>
        <v>0.315972222222222</v>
      </c>
      <c r="TO1715" s="1">
        <f t="shared" si="2252"/>
        <v>0</v>
      </c>
      <c r="TP1715" s="1">
        <f t="shared" si="2252"/>
        <v>0</v>
      </c>
      <c r="TQ1715" s="1">
        <f t="shared" si="2252"/>
        <v>0.327492832112138</v>
      </c>
      <c r="TR1715" s="1">
        <f t="shared" si="2252"/>
        <v>0</v>
      </c>
      <c r="TS1715" s="1">
        <f t="shared" si="2252"/>
        <v>0</v>
      </c>
      <c r="TT1715" s="1">
        <f t="shared" si="2252"/>
        <v>0.367549668874172</v>
      </c>
      <c r="TU1715" s="1">
        <f t="shared" si="2252"/>
        <v>0</v>
      </c>
      <c r="TV1715" s="1">
        <f t="shared" si="2252"/>
        <v>0</v>
      </c>
      <c r="TW1715" s="1">
        <f t="shared" si="2252"/>
        <v>0.477272727272727</v>
      </c>
    </row>
    <row r="1716" spans="15:543">
      <c r="O1716" s="1">
        <f t="shared" si="2205"/>
        <v>0.305586283185841</v>
      </c>
      <c r="R1716" s="1">
        <f t="shared" si="2206"/>
        <v>0.337818895430334</v>
      </c>
      <c r="U1716" s="1">
        <f t="shared" si="2207"/>
        <v>0.35964035964036</v>
      </c>
      <c r="X1716" s="1">
        <f t="shared" si="2208"/>
        <v>0.425266903914591</v>
      </c>
      <c r="AA1716" s="1">
        <f t="shared" si="2209"/>
        <v>0.529850746268657</v>
      </c>
      <c r="GE1716" s="1">
        <f t="shared" si="2210"/>
        <v>0.309749784296808</v>
      </c>
      <c r="GH1716" s="1">
        <f t="shared" si="2211"/>
        <v>0.341484464902186</v>
      </c>
      <c r="GK1716" s="1">
        <f t="shared" si="2212"/>
        <v>0.36036036036036</v>
      </c>
      <c r="GN1716" s="1">
        <f t="shared" si="2213"/>
        <v>0.429417122040073</v>
      </c>
      <c r="GQ1716" s="1">
        <f t="shared" si="2214"/>
        <v>0.541772151898734</v>
      </c>
      <c r="MU1716" s="1">
        <f t="shared" ref="MU1716:NG1716" si="2253">MU685</f>
        <v>0.284246575342466</v>
      </c>
      <c r="MV1716" s="1">
        <f t="shared" si="2253"/>
        <v>0</v>
      </c>
      <c r="MW1716" s="1">
        <f t="shared" si="2253"/>
        <v>0</v>
      </c>
      <c r="MX1716" s="1">
        <f t="shared" si="2253"/>
        <v>0.317360565593087</v>
      </c>
      <c r="MY1716" s="1">
        <f t="shared" si="2253"/>
        <v>0</v>
      </c>
      <c r="MZ1716" s="1">
        <f t="shared" si="2253"/>
        <v>0</v>
      </c>
      <c r="NA1716" s="1">
        <f t="shared" si="2253"/>
        <v>0.336764232872306</v>
      </c>
      <c r="NB1716" s="1">
        <f t="shared" si="2253"/>
        <v>0</v>
      </c>
      <c r="NC1716" s="1">
        <f t="shared" si="2253"/>
        <v>0</v>
      </c>
      <c r="ND1716" s="1">
        <f t="shared" si="2253"/>
        <v>0.412972972972973</v>
      </c>
      <c r="NE1716" s="1">
        <f t="shared" si="2253"/>
        <v>0</v>
      </c>
      <c r="NF1716" s="1">
        <f t="shared" si="2253"/>
        <v>0</v>
      </c>
      <c r="NG1716" s="1">
        <f t="shared" si="2253"/>
        <v>0.485759493670886</v>
      </c>
      <c r="TK1716" s="1">
        <f t="shared" ref="TK1716:TW1716" si="2254">TK685</f>
        <v>0.289945652173913</v>
      </c>
      <c r="TL1716" s="1">
        <f t="shared" si="2254"/>
        <v>0</v>
      </c>
      <c r="TM1716" s="1">
        <f t="shared" si="2254"/>
        <v>0</v>
      </c>
      <c r="TN1716" s="1">
        <f t="shared" si="2254"/>
        <v>0.317020704490454</v>
      </c>
      <c r="TO1716" s="1">
        <f t="shared" si="2254"/>
        <v>0</v>
      </c>
      <c r="TP1716" s="1">
        <f t="shared" si="2254"/>
        <v>0</v>
      </c>
      <c r="TQ1716" s="1">
        <f t="shared" si="2254"/>
        <v>0.33994053518335</v>
      </c>
      <c r="TR1716" s="1">
        <f t="shared" si="2254"/>
        <v>0</v>
      </c>
      <c r="TS1716" s="1">
        <f t="shared" si="2254"/>
        <v>0</v>
      </c>
      <c r="TT1716" s="1">
        <f t="shared" si="2254"/>
        <v>0.417861080485116</v>
      </c>
      <c r="TU1716" s="1">
        <f t="shared" si="2254"/>
        <v>0</v>
      </c>
      <c r="TV1716" s="1">
        <f t="shared" si="2254"/>
        <v>0</v>
      </c>
      <c r="TW1716" s="1">
        <f t="shared" si="2254"/>
        <v>0.481788079470199</v>
      </c>
    </row>
    <row r="1717" spans="15:543">
      <c r="O1717" s="1">
        <f t="shared" si="2205"/>
        <v>0.309510869565217</v>
      </c>
      <c r="R1717" s="1">
        <f t="shared" si="2206"/>
        <v>0.34013230429989</v>
      </c>
      <c r="U1717" s="1">
        <f t="shared" si="2207"/>
        <v>0.36260162601626</v>
      </c>
      <c r="X1717" s="1">
        <f t="shared" si="2208"/>
        <v>0.42883295194508</v>
      </c>
      <c r="AA1717" s="1">
        <f t="shared" si="2209"/>
        <v>0.539083557951483</v>
      </c>
      <c r="GE1717" s="1">
        <f t="shared" si="2210"/>
        <v>0.307759119861031</v>
      </c>
      <c r="GH1717" s="1">
        <f t="shared" si="2211"/>
        <v>0.33863184785694</v>
      </c>
      <c r="GK1717" s="1">
        <f t="shared" si="2212"/>
        <v>0.363207547169811</v>
      </c>
      <c r="GN1717" s="1">
        <f t="shared" si="2213"/>
        <v>0.428430890309887</v>
      </c>
      <c r="GQ1717" s="1">
        <f t="shared" si="2214"/>
        <v>0.542553191489362</v>
      </c>
      <c r="MU1717" s="1">
        <f t="shared" ref="MU1717:NG1717" si="2255">MU686</f>
        <v>0.289424860853432</v>
      </c>
      <c r="MV1717" s="1">
        <f t="shared" si="2255"/>
        <v>0</v>
      </c>
      <c r="MW1717" s="1">
        <f t="shared" si="2255"/>
        <v>0</v>
      </c>
      <c r="MX1717" s="1">
        <f t="shared" si="2255"/>
        <v>0.315748642358417</v>
      </c>
      <c r="MY1717" s="1">
        <f t="shared" si="2255"/>
        <v>0</v>
      </c>
      <c r="MZ1717" s="1">
        <f t="shared" si="2255"/>
        <v>0</v>
      </c>
      <c r="NA1717" s="1">
        <f t="shared" si="2255"/>
        <v>0.339628681177977</v>
      </c>
      <c r="NB1717" s="1">
        <f t="shared" si="2255"/>
        <v>0</v>
      </c>
      <c r="NC1717" s="1">
        <f t="shared" si="2255"/>
        <v>0</v>
      </c>
      <c r="ND1717" s="1">
        <f t="shared" si="2255"/>
        <v>0.414198161389173</v>
      </c>
      <c r="NE1717" s="1">
        <f t="shared" si="2255"/>
        <v>0</v>
      </c>
      <c r="NF1717" s="1">
        <f t="shared" si="2255"/>
        <v>0</v>
      </c>
      <c r="NG1717" s="1">
        <f t="shared" si="2255"/>
        <v>0.486798679867987</v>
      </c>
      <c r="TK1717" s="1">
        <f t="shared" ref="TK1717:TW1717" si="2256">TK686</f>
        <v>0.285244103126714</v>
      </c>
      <c r="TL1717" s="1">
        <f t="shared" si="2256"/>
        <v>0</v>
      </c>
      <c r="TM1717" s="1">
        <f t="shared" si="2256"/>
        <v>0</v>
      </c>
      <c r="TN1717" s="1">
        <f t="shared" si="2256"/>
        <v>0.314567769477054</v>
      </c>
      <c r="TO1717" s="1">
        <f t="shared" si="2256"/>
        <v>0</v>
      </c>
      <c r="TP1717" s="1">
        <f t="shared" si="2256"/>
        <v>0</v>
      </c>
      <c r="TQ1717" s="1">
        <f t="shared" si="2256"/>
        <v>0.339363484087102</v>
      </c>
      <c r="TR1717" s="1">
        <f t="shared" si="2256"/>
        <v>0</v>
      </c>
      <c r="TS1717" s="1">
        <f t="shared" si="2256"/>
        <v>0</v>
      </c>
      <c r="TT1717" s="1">
        <f t="shared" si="2256"/>
        <v>0.414087513340448</v>
      </c>
      <c r="TU1717" s="1">
        <f t="shared" si="2256"/>
        <v>0</v>
      </c>
      <c r="TV1717" s="1">
        <f t="shared" si="2256"/>
        <v>0</v>
      </c>
      <c r="TW1717" s="1">
        <f t="shared" si="2256"/>
        <v>0.483478260869565</v>
      </c>
    </row>
    <row r="1718" spans="15:543">
      <c r="O1718" s="1">
        <f t="shared" si="2205"/>
        <v>0.305343511450382</v>
      </c>
      <c r="R1718" s="1">
        <f t="shared" si="2206"/>
        <v>0.338457315399396</v>
      </c>
      <c r="U1718" s="1">
        <f t="shared" si="2207"/>
        <v>0.359714673913043</v>
      </c>
      <c r="X1718" s="1">
        <f t="shared" si="2208"/>
        <v>0.428633784373636</v>
      </c>
      <c r="AA1718" s="1">
        <f t="shared" si="2209"/>
        <v>0.539325842696629</v>
      </c>
      <c r="GE1718" s="1">
        <f t="shared" si="2210"/>
        <v>0.307228915662651</v>
      </c>
      <c r="GH1718" s="1">
        <f t="shared" si="2211"/>
        <v>0.338180781294554</v>
      </c>
      <c r="GK1718" s="1">
        <f t="shared" si="2212"/>
        <v>0.359817990899545</v>
      </c>
      <c r="GN1718" s="1">
        <f t="shared" si="2213"/>
        <v>0.429164743885556</v>
      </c>
      <c r="GQ1718" s="1">
        <f t="shared" si="2214"/>
        <v>0.541554959785523</v>
      </c>
      <c r="MU1718" s="1">
        <f t="shared" ref="MU1718:NG1718" si="2257">MU687</f>
        <v>0.288640595903166</v>
      </c>
      <c r="MV1718" s="1">
        <f t="shared" si="2257"/>
        <v>0</v>
      </c>
      <c r="MW1718" s="1">
        <f t="shared" si="2257"/>
        <v>0</v>
      </c>
      <c r="MX1718" s="1">
        <f t="shared" si="2257"/>
        <v>0.314522391923375</v>
      </c>
      <c r="MY1718" s="1">
        <f t="shared" si="2257"/>
        <v>0</v>
      </c>
      <c r="MZ1718" s="1">
        <f t="shared" si="2257"/>
        <v>0</v>
      </c>
      <c r="NA1718" s="1">
        <f t="shared" si="2257"/>
        <v>0.341214057507987</v>
      </c>
      <c r="NB1718" s="1">
        <f t="shared" si="2257"/>
        <v>0</v>
      </c>
      <c r="NC1718" s="1">
        <f t="shared" si="2257"/>
        <v>0</v>
      </c>
      <c r="ND1718" s="1">
        <f t="shared" si="2257"/>
        <v>0.418926103136629</v>
      </c>
      <c r="NE1718" s="1">
        <f t="shared" si="2257"/>
        <v>0</v>
      </c>
      <c r="NF1718" s="1">
        <f t="shared" si="2257"/>
        <v>0</v>
      </c>
      <c r="NG1718" s="1">
        <f t="shared" si="2257"/>
        <v>0.489430894308943</v>
      </c>
      <c r="TK1718" s="1">
        <f t="shared" ref="TK1718:TW1718" si="2258">TK687</f>
        <v>0.287537333695357</v>
      </c>
      <c r="TL1718" s="1">
        <f t="shared" si="2258"/>
        <v>0</v>
      </c>
      <c r="TM1718" s="1">
        <f t="shared" si="2258"/>
        <v>0</v>
      </c>
      <c r="TN1718" s="1">
        <f t="shared" si="2258"/>
        <v>0.313919316056639</v>
      </c>
      <c r="TO1718" s="1">
        <f t="shared" si="2258"/>
        <v>0</v>
      </c>
      <c r="TP1718" s="1">
        <f t="shared" si="2258"/>
        <v>0</v>
      </c>
      <c r="TQ1718" s="1">
        <f t="shared" si="2258"/>
        <v>0.338435940099834</v>
      </c>
      <c r="TR1718" s="1">
        <f t="shared" si="2258"/>
        <v>0</v>
      </c>
      <c r="TS1718" s="1">
        <f t="shared" si="2258"/>
        <v>0</v>
      </c>
      <c r="TT1718" s="1">
        <f t="shared" si="2258"/>
        <v>0.41289966923925</v>
      </c>
      <c r="TU1718" s="1">
        <f t="shared" si="2258"/>
        <v>0</v>
      </c>
      <c r="TV1718" s="1">
        <f t="shared" si="2258"/>
        <v>0</v>
      </c>
      <c r="TW1718" s="1">
        <f t="shared" si="2258"/>
        <v>0.488095238095238</v>
      </c>
    </row>
    <row r="1719" spans="15:543">
      <c r="O1719" s="1">
        <f t="shared" si="2205"/>
        <v>0.283624967354401</v>
      </c>
      <c r="R1719" s="1">
        <f t="shared" si="2206"/>
        <v>0.292457805907173</v>
      </c>
      <c r="U1719" s="1">
        <f t="shared" si="2207"/>
        <v>0.372085696282294</v>
      </c>
      <c r="X1719" s="1">
        <f t="shared" si="2208"/>
        <v>0.499719887955182</v>
      </c>
      <c r="AA1719" s="1">
        <f t="shared" si="2209"/>
        <v>0.574923547400612</v>
      </c>
      <c r="GE1719" s="1">
        <f t="shared" si="2210"/>
        <v>0.286130227633669</v>
      </c>
      <c r="GH1719" s="1">
        <f t="shared" si="2211"/>
        <v>0.290656496867338</v>
      </c>
      <c r="GK1719" s="1">
        <f t="shared" si="2212"/>
        <v>0.371675531914894</v>
      </c>
      <c r="GN1719" s="1">
        <f t="shared" si="2213"/>
        <v>0.510588235294118</v>
      </c>
      <c r="GQ1719" s="1">
        <f t="shared" si="2214"/>
        <v>0.579411764705882</v>
      </c>
      <c r="MU1719" s="1">
        <f t="shared" ref="MU1719:NG1719" si="2259">MU688</f>
        <v>0.27170582226762</v>
      </c>
      <c r="MV1719" s="1">
        <f t="shared" si="2259"/>
        <v>0</v>
      </c>
      <c r="MW1719" s="1">
        <f t="shared" si="2259"/>
        <v>0</v>
      </c>
      <c r="MX1719" s="1">
        <f t="shared" si="2259"/>
        <v>0.285394376710624</v>
      </c>
      <c r="MY1719" s="1">
        <f t="shared" si="2259"/>
        <v>0</v>
      </c>
      <c r="MZ1719" s="1">
        <f t="shared" si="2259"/>
        <v>0</v>
      </c>
      <c r="NA1719" s="1">
        <f t="shared" si="2259"/>
        <v>0.323646375038238</v>
      </c>
      <c r="NB1719" s="1">
        <f t="shared" si="2259"/>
        <v>0</v>
      </c>
      <c r="NC1719" s="1">
        <f t="shared" si="2259"/>
        <v>0</v>
      </c>
      <c r="ND1719" s="1">
        <f t="shared" si="2259"/>
        <v>0.469681397738952</v>
      </c>
      <c r="NE1719" s="1">
        <f t="shared" si="2259"/>
        <v>0</v>
      </c>
      <c r="NF1719" s="1">
        <f t="shared" si="2259"/>
        <v>0</v>
      </c>
      <c r="NG1719" s="1">
        <f t="shared" si="2259"/>
        <v>0.540603248259861</v>
      </c>
      <c r="TK1719" s="1">
        <f t="shared" ref="TK1719:TW1719" si="2260">TK688</f>
        <v>0.276883116883117</v>
      </c>
      <c r="TL1719" s="1">
        <f t="shared" si="2260"/>
        <v>0</v>
      </c>
      <c r="TM1719" s="1">
        <f t="shared" si="2260"/>
        <v>0</v>
      </c>
      <c r="TN1719" s="1">
        <f t="shared" si="2260"/>
        <v>0.283700666324961</v>
      </c>
      <c r="TO1719" s="1">
        <f t="shared" si="2260"/>
        <v>0</v>
      </c>
      <c r="TP1719" s="1">
        <f t="shared" si="2260"/>
        <v>0</v>
      </c>
      <c r="TQ1719" s="1">
        <f t="shared" si="2260"/>
        <v>0.323372129600503</v>
      </c>
      <c r="TR1719" s="1">
        <f t="shared" si="2260"/>
        <v>0</v>
      </c>
      <c r="TS1719" s="1">
        <f t="shared" si="2260"/>
        <v>0</v>
      </c>
      <c r="TT1719" s="1">
        <f t="shared" si="2260"/>
        <v>0.467328802927339</v>
      </c>
      <c r="TU1719" s="1">
        <f t="shared" si="2260"/>
        <v>0</v>
      </c>
      <c r="TV1719" s="1">
        <f t="shared" si="2260"/>
        <v>0</v>
      </c>
      <c r="TW1719" s="1">
        <f t="shared" si="2260"/>
        <v>0.545454545454545</v>
      </c>
    </row>
    <row r="1720" spans="15:543">
      <c r="O1720" s="1">
        <f t="shared" si="2205"/>
        <v>0.283173734610123</v>
      </c>
      <c r="R1720" s="1">
        <f t="shared" si="2206"/>
        <v>0.29296364111954</v>
      </c>
      <c r="U1720" s="1">
        <f t="shared" si="2207"/>
        <v>0.370495842315984</v>
      </c>
      <c r="X1720" s="1">
        <f t="shared" si="2208"/>
        <v>0.516893894487255</v>
      </c>
      <c r="AA1720" s="1">
        <f t="shared" si="2209"/>
        <v>0.580745341614907</v>
      </c>
      <c r="GE1720" s="1">
        <f t="shared" si="2210"/>
        <v>0.286954234613362</v>
      </c>
      <c r="GH1720" s="1">
        <f t="shared" si="2211"/>
        <v>0.291238507301244</v>
      </c>
      <c r="GK1720" s="1">
        <f t="shared" si="2212"/>
        <v>0.372070626003211</v>
      </c>
      <c r="GN1720" s="1">
        <f t="shared" si="2213"/>
        <v>0.505761067313523</v>
      </c>
      <c r="GQ1720" s="1">
        <f t="shared" si="2214"/>
        <v>0.573134328358209</v>
      </c>
      <c r="MU1720" s="1">
        <f t="shared" ref="MU1720:NG1720" si="2261">MU689</f>
        <v>0.275533830717777</v>
      </c>
      <c r="MV1720" s="1">
        <f t="shared" si="2261"/>
        <v>0</v>
      </c>
      <c r="MW1720" s="1">
        <f t="shared" si="2261"/>
        <v>0</v>
      </c>
      <c r="MX1720" s="1">
        <f t="shared" si="2261"/>
        <v>0.287478389725858</v>
      </c>
      <c r="MY1720" s="1">
        <f t="shared" si="2261"/>
        <v>0</v>
      </c>
      <c r="MZ1720" s="1">
        <f t="shared" si="2261"/>
        <v>0</v>
      </c>
      <c r="NA1720" s="1">
        <f t="shared" si="2261"/>
        <v>0.32803738317757</v>
      </c>
      <c r="NB1720" s="1">
        <f t="shared" si="2261"/>
        <v>0</v>
      </c>
      <c r="NC1720" s="1">
        <f t="shared" si="2261"/>
        <v>0</v>
      </c>
      <c r="ND1720" s="1">
        <f t="shared" si="2261"/>
        <v>0.464730290456432</v>
      </c>
      <c r="NE1720" s="1">
        <f t="shared" si="2261"/>
        <v>0</v>
      </c>
      <c r="NF1720" s="1">
        <f t="shared" si="2261"/>
        <v>0</v>
      </c>
      <c r="NG1720" s="1">
        <f t="shared" si="2261"/>
        <v>0.547126436781609</v>
      </c>
      <c r="TK1720" s="1">
        <f t="shared" ref="TK1720:TW1720" si="2262">TK689</f>
        <v>0.27859778597786</v>
      </c>
      <c r="TL1720" s="1">
        <f t="shared" si="2262"/>
        <v>0</v>
      </c>
      <c r="TM1720" s="1">
        <f t="shared" si="2262"/>
        <v>0</v>
      </c>
      <c r="TN1720" s="1">
        <f t="shared" si="2262"/>
        <v>0.284870279989725</v>
      </c>
      <c r="TO1720" s="1">
        <f t="shared" si="2262"/>
        <v>0</v>
      </c>
      <c r="TP1720" s="1">
        <f t="shared" si="2262"/>
        <v>0</v>
      </c>
      <c r="TQ1720" s="1">
        <f t="shared" si="2262"/>
        <v>0.327476038338658</v>
      </c>
      <c r="TR1720" s="1">
        <f t="shared" si="2262"/>
        <v>0</v>
      </c>
      <c r="TS1720" s="1">
        <f t="shared" si="2262"/>
        <v>0</v>
      </c>
      <c r="TT1720" s="1">
        <f t="shared" si="2262"/>
        <v>0.46246719160105</v>
      </c>
      <c r="TU1720" s="1">
        <f t="shared" si="2262"/>
        <v>0</v>
      </c>
      <c r="TV1720" s="1">
        <f t="shared" si="2262"/>
        <v>0</v>
      </c>
      <c r="TW1720" s="1">
        <f t="shared" si="2262"/>
        <v>0.541666666666667</v>
      </c>
    </row>
    <row r="1721" spans="15:543">
      <c r="O1721" s="1">
        <f t="shared" si="2205"/>
        <v>0.287473794549266</v>
      </c>
      <c r="R1721" s="1">
        <f t="shared" si="2206"/>
        <v>0.292117057737938</v>
      </c>
      <c r="U1721" s="1">
        <f t="shared" si="2207"/>
        <v>0.371355334828581</v>
      </c>
      <c r="X1721" s="1">
        <f t="shared" si="2208"/>
        <v>0.521270866989768</v>
      </c>
      <c r="AA1721" s="1">
        <f t="shared" si="2209"/>
        <v>0.579617834394905</v>
      </c>
      <c r="GE1721" s="1">
        <f t="shared" si="2210"/>
        <v>0.284196547144754</v>
      </c>
      <c r="GH1721" s="1">
        <f t="shared" si="2211"/>
        <v>0.291755888650964</v>
      </c>
      <c r="GK1721" s="1">
        <f t="shared" si="2212"/>
        <v>0.372724263488911</v>
      </c>
      <c r="GN1721" s="1">
        <f t="shared" si="2213"/>
        <v>0.51650260567458</v>
      </c>
      <c r="GQ1721" s="1">
        <f t="shared" si="2214"/>
        <v>0.573573573573574</v>
      </c>
      <c r="MU1721" s="1">
        <f t="shared" ref="MU1721:NG1721" si="2263">MU690</f>
        <v>0.270672829994864</v>
      </c>
      <c r="MV1721" s="1">
        <f t="shared" si="2263"/>
        <v>0</v>
      </c>
      <c r="MW1721" s="1">
        <f t="shared" si="2263"/>
        <v>0</v>
      </c>
      <c r="MX1721" s="1">
        <f t="shared" si="2263"/>
        <v>0.284378843788438</v>
      </c>
      <c r="MY1721" s="1">
        <f t="shared" si="2263"/>
        <v>0</v>
      </c>
      <c r="MZ1721" s="1">
        <f t="shared" si="2263"/>
        <v>0</v>
      </c>
      <c r="NA1721" s="1">
        <f t="shared" si="2263"/>
        <v>0.326680994780473</v>
      </c>
      <c r="NB1721" s="1">
        <f t="shared" si="2263"/>
        <v>0</v>
      </c>
      <c r="NC1721" s="1">
        <f t="shared" si="2263"/>
        <v>0</v>
      </c>
      <c r="ND1721" s="1">
        <f t="shared" si="2263"/>
        <v>0.465702036441586</v>
      </c>
      <c r="NE1721" s="1">
        <f t="shared" si="2263"/>
        <v>0</v>
      </c>
      <c r="NF1721" s="1">
        <f t="shared" si="2263"/>
        <v>0</v>
      </c>
      <c r="NG1721" s="1">
        <f t="shared" si="2263"/>
        <v>0.546099290780142</v>
      </c>
      <c r="TK1721" s="1">
        <f t="shared" ref="TK1721:TW1721" si="2264">TK690</f>
        <v>0.275889121338912</v>
      </c>
      <c r="TL1721" s="1">
        <f t="shared" si="2264"/>
        <v>0</v>
      </c>
      <c r="TM1721" s="1">
        <f t="shared" si="2264"/>
        <v>0</v>
      </c>
      <c r="TN1721" s="1">
        <f t="shared" si="2264"/>
        <v>0.282403870639165</v>
      </c>
      <c r="TO1721" s="1">
        <f t="shared" si="2264"/>
        <v>0</v>
      </c>
      <c r="TP1721" s="1">
        <f t="shared" si="2264"/>
        <v>0</v>
      </c>
      <c r="TQ1721" s="1">
        <f t="shared" si="2264"/>
        <v>0.325633622072506</v>
      </c>
      <c r="TR1721" s="1">
        <f t="shared" si="2264"/>
        <v>0</v>
      </c>
      <c r="TS1721" s="1">
        <f t="shared" si="2264"/>
        <v>0</v>
      </c>
      <c r="TT1721" s="1">
        <f t="shared" si="2264"/>
        <v>0.465903175429464</v>
      </c>
      <c r="TU1721" s="1">
        <f t="shared" si="2264"/>
        <v>0</v>
      </c>
      <c r="TV1721" s="1">
        <f t="shared" si="2264"/>
        <v>0</v>
      </c>
      <c r="TW1721" s="1">
        <f t="shared" si="2264"/>
        <v>0.541202672605791</v>
      </c>
    </row>
    <row r="1722" spans="15:543">
      <c r="O1722" s="1">
        <f t="shared" si="2205"/>
        <v>0.304864253393665</v>
      </c>
      <c r="R1722" s="1">
        <f t="shared" si="2206"/>
        <v>0.335948444942561</v>
      </c>
      <c r="U1722" s="1">
        <f t="shared" si="2207"/>
        <v>0.357595993322203</v>
      </c>
      <c r="X1722" s="1">
        <f t="shared" si="2208"/>
        <v>0.428262748487468</v>
      </c>
      <c r="AA1722" s="1">
        <f t="shared" si="2209"/>
        <v>0.502100840336134</v>
      </c>
      <c r="GE1722" s="1">
        <f t="shared" si="2210"/>
        <v>0.303519061583578</v>
      </c>
      <c r="GH1722" s="1">
        <f t="shared" si="2211"/>
        <v>0.334998530708199</v>
      </c>
      <c r="GK1722" s="1">
        <f t="shared" si="2212"/>
        <v>0.358568479008947</v>
      </c>
      <c r="GN1722" s="1">
        <f t="shared" si="2213"/>
        <v>0.425118687958567</v>
      </c>
      <c r="GQ1722" s="1">
        <f t="shared" si="2214"/>
        <v>0.502222222222222</v>
      </c>
      <c r="MU1722" s="1">
        <f t="shared" ref="MU1722:NG1722" si="2265">MU691</f>
        <v>0.28765690376569</v>
      </c>
      <c r="MV1722" s="1">
        <f t="shared" si="2265"/>
        <v>0</v>
      </c>
      <c r="MW1722" s="1">
        <f t="shared" si="2265"/>
        <v>0</v>
      </c>
      <c r="MX1722" s="1">
        <f t="shared" si="2265"/>
        <v>0.315432742440042</v>
      </c>
      <c r="MY1722" s="1">
        <f t="shared" si="2265"/>
        <v>0</v>
      </c>
      <c r="MZ1722" s="1">
        <f t="shared" si="2265"/>
        <v>0</v>
      </c>
      <c r="NA1722" s="1">
        <f t="shared" si="2265"/>
        <v>0.327738785474519</v>
      </c>
      <c r="NB1722" s="1">
        <f t="shared" si="2265"/>
        <v>0</v>
      </c>
      <c r="NC1722" s="1">
        <f t="shared" si="2265"/>
        <v>0</v>
      </c>
      <c r="ND1722" s="1">
        <f t="shared" si="2265"/>
        <v>0.372234273318872</v>
      </c>
      <c r="NE1722" s="1">
        <f t="shared" si="2265"/>
        <v>0</v>
      </c>
      <c r="NF1722" s="1">
        <f t="shared" si="2265"/>
        <v>0</v>
      </c>
      <c r="NG1722" s="1">
        <f t="shared" si="2265"/>
        <v>0.475757575757576</v>
      </c>
      <c r="TK1722" s="1">
        <f t="shared" ref="TK1722:TW1722" si="2266">TK691</f>
        <v>0.284099868593956</v>
      </c>
      <c r="TL1722" s="1">
        <f t="shared" si="2266"/>
        <v>0</v>
      </c>
      <c r="TM1722" s="1">
        <f t="shared" si="2266"/>
        <v>0</v>
      </c>
      <c r="TN1722" s="1">
        <f t="shared" si="2266"/>
        <v>0.314323258869908</v>
      </c>
      <c r="TO1722" s="1">
        <f t="shared" si="2266"/>
        <v>0</v>
      </c>
      <c r="TP1722" s="1">
        <f t="shared" si="2266"/>
        <v>0</v>
      </c>
      <c r="TQ1722" s="1">
        <f t="shared" si="2266"/>
        <v>0.329016342892384</v>
      </c>
      <c r="TR1722" s="1">
        <f t="shared" si="2266"/>
        <v>0</v>
      </c>
      <c r="TS1722" s="1">
        <f t="shared" si="2266"/>
        <v>0</v>
      </c>
      <c r="TT1722" s="1">
        <f t="shared" si="2266"/>
        <v>0.375912408759124</v>
      </c>
      <c r="TU1722" s="1">
        <f t="shared" si="2266"/>
        <v>0</v>
      </c>
      <c r="TV1722" s="1">
        <f t="shared" si="2266"/>
        <v>0</v>
      </c>
      <c r="TW1722" s="1">
        <f t="shared" si="2266"/>
        <v>0.477996965098634</v>
      </c>
    </row>
    <row r="1723" spans="15:543">
      <c r="O1723" s="1">
        <f t="shared" si="2205"/>
        <v>0.306518723994452</v>
      </c>
      <c r="R1723" s="1">
        <f t="shared" si="2206"/>
        <v>0.337940761636107</v>
      </c>
      <c r="U1723" s="1">
        <f t="shared" si="2207"/>
        <v>0.353569046030687</v>
      </c>
      <c r="X1723" s="1">
        <f t="shared" si="2208"/>
        <v>0.429009640666082</v>
      </c>
      <c r="AA1723" s="1">
        <f t="shared" si="2209"/>
        <v>0.497757847533632</v>
      </c>
      <c r="GE1723" s="1">
        <f t="shared" si="2210"/>
        <v>0.304750869061414</v>
      </c>
      <c r="GH1723" s="1">
        <f t="shared" si="2211"/>
        <v>0.337767495662233</v>
      </c>
      <c r="GK1723" s="1">
        <f t="shared" si="2212"/>
        <v>0.35318135420211</v>
      </c>
      <c r="GN1723" s="1">
        <f t="shared" si="2213"/>
        <v>0.427743086529884</v>
      </c>
      <c r="GQ1723" s="1">
        <f t="shared" si="2214"/>
        <v>0.507972665148064</v>
      </c>
      <c r="MU1723" s="1">
        <f t="shared" ref="MU1723:NG1723" si="2267">MU692</f>
        <v>0.290398740818468</v>
      </c>
      <c r="MV1723" s="1">
        <f t="shared" si="2267"/>
        <v>0</v>
      </c>
      <c r="MW1723" s="1">
        <f t="shared" si="2267"/>
        <v>0</v>
      </c>
      <c r="MX1723" s="1">
        <f t="shared" si="2267"/>
        <v>0.316203460933403</v>
      </c>
      <c r="MY1723" s="1">
        <f t="shared" si="2267"/>
        <v>0</v>
      </c>
      <c r="MZ1723" s="1">
        <f t="shared" si="2267"/>
        <v>0</v>
      </c>
      <c r="NA1723" s="1">
        <f t="shared" si="2267"/>
        <v>0.330764488286067</v>
      </c>
      <c r="NB1723" s="1">
        <f t="shared" si="2267"/>
        <v>0</v>
      </c>
      <c r="NC1723" s="1">
        <f t="shared" si="2267"/>
        <v>0</v>
      </c>
      <c r="ND1723" s="1">
        <f t="shared" si="2267"/>
        <v>0.372275501307759</v>
      </c>
      <c r="NE1723" s="1">
        <f t="shared" si="2267"/>
        <v>0</v>
      </c>
      <c r="NF1723" s="1">
        <f t="shared" si="2267"/>
        <v>0</v>
      </c>
      <c r="NG1723" s="1">
        <f t="shared" si="2267"/>
        <v>0.478518518518519</v>
      </c>
      <c r="TK1723" s="1">
        <f t="shared" ref="TK1723:TW1723" si="2268">TK692</f>
        <v>0.287380699893956</v>
      </c>
      <c r="TL1723" s="1">
        <f t="shared" si="2268"/>
        <v>0</v>
      </c>
      <c r="TM1723" s="1">
        <f t="shared" si="2268"/>
        <v>0</v>
      </c>
      <c r="TN1723" s="1">
        <f t="shared" si="2268"/>
        <v>0.315762139703973</v>
      </c>
      <c r="TO1723" s="1">
        <f t="shared" si="2268"/>
        <v>0</v>
      </c>
      <c r="TP1723" s="1">
        <f t="shared" si="2268"/>
        <v>0</v>
      </c>
      <c r="TQ1723" s="1">
        <f t="shared" si="2268"/>
        <v>0.329767726161369</v>
      </c>
      <c r="TR1723" s="1">
        <f t="shared" si="2268"/>
        <v>0</v>
      </c>
      <c r="TS1723" s="1">
        <f t="shared" si="2268"/>
        <v>0</v>
      </c>
      <c r="TT1723" s="1">
        <f t="shared" si="2268"/>
        <v>0.372727272727273</v>
      </c>
      <c r="TU1723" s="1">
        <f t="shared" si="2268"/>
        <v>0</v>
      </c>
      <c r="TV1723" s="1">
        <f t="shared" si="2268"/>
        <v>0</v>
      </c>
      <c r="TW1723" s="1">
        <f t="shared" si="2268"/>
        <v>0.479880774962742</v>
      </c>
    </row>
    <row r="1724" spans="15:543">
      <c r="O1724" s="1">
        <f t="shared" si="2205"/>
        <v>0.304469273743017</v>
      </c>
      <c r="R1724" s="1">
        <f t="shared" si="2206"/>
        <v>0.338119369369369</v>
      </c>
      <c r="U1724" s="1">
        <f t="shared" si="2207"/>
        <v>0.358166189111748</v>
      </c>
      <c r="X1724" s="1">
        <f t="shared" si="2208"/>
        <v>0.4185473943373</v>
      </c>
      <c r="AA1724" s="1">
        <f t="shared" si="2209"/>
        <v>0.504566210045662</v>
      </c>
      <c r="GE1724" s="1">
        <f t="shared" si="2210"/>
        <v>0.303592120509849</v>
      </c>
      <c r="GH1724" s="1">
        <f t="shared" si="2211"/>
        <v>0.337904873066822</v>
      </c>
      <c r="GK1724" s="1">
        <f t="shared" si="2212"/>
        <v>0.355057705363204</v>
      </c>
      <c r="GN1724" s="1">
        <f t="shared" si="2213"/>
        <v>0.424336283185841</v>
      </c>
      <c r="GQ1724" s="1">
        <f t="shared" si="2214"/>
        <v>0.504608294930876</v>
      </c>
      <c r="MU1724" s="1">
        <f t="shared" ref="MU1724:NG1724" si="2269">MU693</f>
        <v>0.289182058047494</v>
      </c>
      <c r="MV1724" s="1">
        <f t="shared" si="2269"/>
        <v>0</v>
      </c>
      <c r="MW1724" s="1">
        <f t="shared" si="2269"/>
        <v>0</v>
      </c>
      <c r="MX1724" s="1">
        <f t="shared" si="2269"/>
        <v>0.31418124836772</v>
      </c>
      <c r="MY1724" s="1">
        <f t="shared" si="2269"/>
        <v>0</v>
      </c>
      <c r="MZ1724" s="1">
        <f t="shared" si="2269"/>
        <v>0</v>
      </c>
      <c r="NA1724" s="1">
        <f t="shared" si="2269"/>
        <v>0.326331811263318</v>
      </c>
      <c r="NB1724" s="1">
        <f t="shared" si="2269"/>
        <v>0</v>
      </c>
      <c r="NC1724" s="1">
        <f t="shared" si="2269"/>
        <v>0</v>
      </c>
      <c r="ND1724" s="1">
        <f t="shared" si="2269"/>
        <v>0.379218472468916</v>
      </c>
      <c r="NE1724" s="1">
        <f t="shared" si="2269"/>
        <v>0</v>
      </c>
      <c r="NF1724" s="1">
        <f t="shared" si="2269"/>
        <v>0</v>
      </c>
      <c r="NG1724" s="1">
        <f t="shared" si="2269"/>
        <v>0.476261127596439</v>
      </c>
      <c r="TK1724" s="1">
        <f t="shared" ref="TK1724:TW1724" si="2270">TK693</f>
        <v>0.284771707574558</v>
      </c>
      <c r="TL1724" s="1">
        <f t="shared" si="2270"/>
        <v>0</v>
      </c>
      <c r="TM1724" s="1">
        <f t="shared" si="2270"/>
        <v>0</v>
      </c>
      <c r="TN1724" s="1">
        <f t="shared" si="2270"/>
        <v>0.313484646194927</v>
      </c>
      <c r="TO1724" s="1">
        <f t="shared" si="2270"/>
        <v>0</v>
      </c>
      <c r="TP1724" s="1">
        <f t="shared" si="2270"/>
        <v>0</v>
      </c>
      <c r="TQ1724" s="1">
        <f t="shared" si="2270"/>
        <v>0.325787702661364</v>
      </c>
      <c r="TR1724" s="1">
        <f t="shared" si="2270"/>
        <v>0</v>
      </c>
      <c r="TS1724" s="1">
        <f t="shared" si="2270"/>
        <v>0</v>
      </c>
      <c r="TT1724" s="1">
        <f t="shared" si="2270"/>
        <v>0.380657455931396</v>
      </c>
      <c r="TU1724" s="1">
        <f t="shared" si="2270"/>
        <v>0</v>
      </c>
      <c r="TV1724" s="1">
        <f t="shared" si="2270"/>
        <v>0</v>
      </c>
      <c r="TW1724" s="1">
        <f t="shared" si="2270"/>
        <v>0.475555555555556</v>
      </c>
    </row>
    <row r="1725" spans="15:543">
      <c r="O1725" s="1">
        <f t="shared" si="2205"/>
        <v>0.305189340813464</v>
      </c>
      <c r="R1725" s="1">
        <f t="shared" si="2206"/>
        <v>0.342768185677894</v>
      </c>
      <c r="U1725" s="1">
        <f t="shared" si="2207"/>
        <v>0.360778954560984</v>
      </c>
      <c r="X1725" s="1">
        <f t="shared" si="2208"/>
        <v>0.431828545371637</v>
      </c>
      <c r="AA1725" s="1">
        <f t="shared" si="2209"/>
        <v>0.534177215189873</v>
      </c>
      <c r="GE1725" s="1">
        <f t="shared" si="2210"/>
        <v>0.303829078801332</v>
      </c>
      <c r="GH1725" s="1">
        <f t="shared" si="2211"/>
        <v>0.33934611048478</v>
      </c>
      <c r="GK1725" s="1">
        <f t="shared" si="2212"/>
        <v>0.362299465240642</v>
      </c>
      <c r="GN1725" s="1">
        <f t="shared" si="2213"/>
        <v>0.430162412993039</v>
      </c>
      <c r="GQ1725" s="1">
        <f t="shared" si="2214"/>
        <v>0.544334975369458</v>
      </c>
      <c r="MU1725" s="1">
        <f t="shared" ref="MU1725:NG1725" si="2271">MU694</f>
        <v>0.286496350364963</v>
      </c>
      <c r="MV1725" s="1">
        <f t="shared" si="2271"/>
        <v>0</v>
      </c>
      <c r="MW1725" s="1">
        <f t="shared" si="2271"/>
        <v>0</v>
      </c>
      <c r="MX1725" s="1">
        <f t="shared" si="2271"/>
        <v>0.315872598052119</v>
      </c>
      <c r="MY1725" s="1">
        <f t="shared" si="2271"/>
        <v>0</v>
      </c>
      <c r="MZ1725" s="1">
        <f t="shared" si="2271"/>
        <v>0</v>
      </c>
      <c r="NA1725" s="1">
        <f t="shared" si="2271"/>
        <v>0.34667507091081</v>
      </c>
      <c r="NB1725" s="1">
        <f t="shared" si="2271"/>
        <v>0</v>
      </c>
      <c r="NC1725" s="1">
        <f t="shared" si="2271"/>
        <v>0</v>
      </c>
      <c r="ND1725" s="1">
        <f t="shared" si="2271"/>
        <v>0.422126745435016</v>
      </c>
      <c r="NE1725" s="1">
        <f t="shared" si="2271"/>
        <v>0</v>
      </c>
      <c r="NF1725" s="1">
        <f t="shared" si="2271"/>
        <v>0</v>
      </c>
      <c r="NG1725" s="1">
        <f t="shared" si="2271"/>
        <v>0.489184692179701</v>
      </c>
      <c r="TK1725" s="1">
        <f t="shared" ref="TK1725:TW1725" si="2272">TK694</f>
        <v>0.286680541103018</v>
      </c>
      <c r="TL1725" s="1">
        <f t="shared" si="2272"/>
        <v>0</v>
      </c>
      <c r="TM1725" s="1">
        <f t="shared" si="2272"/>
        <v>0</v>
      </c>
      <c r="TN1725" s="1">
        <f t="shared" si="2272"/>
        <v>0.318132168214091</v>
      </c>
      <c r="TO1725" s="1">
        <f t="shared" si="2272"/>
        <v>0</v>
      </c>
      <c r="TP1725" s="1">
        <f t="shared" si="2272"/>
        <v>0</v>
      </c>
      <c r="TQ1725" s="1">
        <f t="shared" si="2272"/>
        <v>0.34589800443459</v>
      </c>
      <c r="TR1725" s="1">
        <f t="shared" si="2272"/>
        <v>0</v>
      </c>
      <c r="TS1725" s="1">
        <f t="shared" si="2272"/>
        <v>0</v>
      </c>
      <c r="TT1725" s="1">
        <f t="shared" si="2272"/>
        <v>0.421440726035168</v>
      </c>
      <c r="TU1725" s="1">
        <f t="shared" si="2272"/>
        <v>0</v>
      </c>
      <c r="TV1725" s="1">
        <f t="shared" si="2272"/>
        <v>0</v>
      </c>
      <c r="TW1725" s="1">
        <f t="shared" si="2272"/>
        <v>0.486772486772487</v>
      </c>
    </row>
    <row r="1726" spans="15:543">
      <c r="O1726" s="1">
        <f t="shared" si="2205"/>
        <v>0.308270676691729</v>
      </c>
      <c r="R1726" s="1">
        <f t="shared" si="2206"/>
        <v>0.339977540707468</v>
      </c>
      <c r="U1726" s="1">
        <f t="shared" si="2207"/>
        <v>0.357929883138564</v>
      </c>
      <c r="X1726" s="1">
        <f t="shared" si="2208"/>
        <v>0.429419826404751</v>
      </c>
      <c r="AA1726" s="1">
        <f t="shared" si="2209"/>
        <v>0.541208791208791</v>
      </c>
      <c r="GE1726" s="1">
        <f t="shared" si="2210"/>
        <v>0.306071527585251</v>
      </c>
      <c r="GH1726" s="1">
        <f t="shared" si="2211"/>
        <v>0.342375785265563</v>
      </c>
      <c r="GK1726" s="1">
        <f t="shared" si="2212"/>
        <v>0.35857908847185</v>
      </c>
      <c r="GN1726" s="1">
        <f t="shared" si="2213"/>
        <v>0.432445067788686</v>
      </c>
      <c r="GQ1726" s="1">
        <f t="shared" si="2214"/>
        <v>0.547557840616967</v>
      </c>
      <c r="MU1726" s="1">
        <f t="shared" ref="MU1726:NG1726" si="2273">MU695</f>
        <v>0.289459884635553</v>
      </c>
      <c r="MV1726" s="1">
        <f t="shared" si="2273"/>
        <v>0</v>
      </c>
      <c r="MW1726" s="1">
        <f t="shared" si="2273"/>
        <v>0</v>
      </c>
      <c r="MX1726" s="1">
        <f t="shared" si="2273"/>
        <v>0.321562332798288</v>
      </c>
      <c r="MY1726" s="1">
        <f t="shared" si="2273"/>
        <v>0</v>
      </c>
      <c r="MZ1726" s="1">
        <f t="shared" si="2273"/>
        <v>0</v>
      </c>
      <c r="NA1726" s="1">
        <f t="shared" si="2273"/>
        <v>0.340248962655602</v>
      </c>
      <c r="NB1726" s="1">
        <f t="shared" si="2273"/>
        <v>0</v>
      </c>
      <c r="NC1726" s="1">
        <f t="shared" si="2273"/>
        <v>0</v>
      </c>
      <c r="ND1726" s="1">
        <f t="shared" si="2273"/>
        <v>0.417564655172414</v>
      </c>
      <c r="NE1726" s="1">
        <f t="shared" si="2273"/>
        <v>0</v>
      </c>
      <c r="NF1726" s="1">
        <f t="shared" si="2273"/>
        <v>0</v>
      </c>
      <c r="NG1726" s="1">
        <f t="shared" si="2273"/>
        <v>0.491071428571429</v>
      </c>
      <c r="TK1726" s="1">
        <f t="shared" ref="TK1726:TW1726" si="2274">TK695</f>
        <v>0.287914382667711</v>
      </c>
      <c r="TL1726" s="1">
        <f t="shared" si="2274"/>
        <v>0</v>
      </c>
      <c r="TM1726" s="1">
        <f t="shared" si="2274"/>
        <v>0</v>
      </c>
      <c r="TN1726" s="1">
        <f t="shared" si="2274"/>
        <v>0.319143016138008</v>
      </c>
      <c r="TO1726" s="1">
        <f t="shared" si="2274"/>
        <v>0</v>
      </c>
      <c r="TP1726" s="1">
        <f t="shared" si="2274"/>
        <v>0</v>
      </c>
      <c r="TQ1726" s="1">
        <f t="shared" si="2274"/>
        <v>0.348427672955975</v>
      </c>
      <c r="TR1726" s="1">
        <f t="shared" si="2274"/>
        <v>0</v>
      </c>
      <c r="TS1726" s="1">
        <f t="shared" si="2274"/>
        <v>0</v>
      </c>
      <c r="TT1726" s="1">
        <f t="shared" si="2274"/>
        <v>0.424008810572687</v>
      </c>
      <c r="TU1726" s="1">
        <f t="shared" si="2274"/>
        <v>0</v>
      </c>
      <c r="TV1726" s="1">
        <f t="shared" si="2274"/>
        <v>0</v>
      </c>
      <c r="TW1726" s="1">
        <f t="shared" si="2274"/>
        <v>0.483870967741935</v>
      </c>
    </row>
    <row r="1727" spans="15:543">
      <c r="O1727" s="1">
        <f t="shared" si="2205"/>
        <v>0.305117565698479</v>
      </c>
      <c r="R1727" s="1">
        <f t="shared" si="2206"/>
        <v>0.336044880785414</v>
      </c>
      <c r="U1727" s="1">
        <f t="shared" si="2207"/>
        <v>0.354502688172043</v>
      </c>
      <c r="X1727" s="1">
        <f t="shared" si="2208"/>
        <v>0.429433611884865</v>
      </c>
      <c r="AA1727" s="1">
        <f t="shared" si="2209"/>
        <v>0.542105263157895</v>
      </c>
      <c r="GE1727" s="1">
        <f t="shared" si="2210"/>
        <v>0.308374930671104</v>
      </c>
      <c r="GH1727" s="1">
        <f t="shared" si="2211"/>
        <v>0.342619184376795</v>
      </c>
      <c r="GK1727" s="1">
        <f t="shared" si="2212"/>
        <v>0.358669833729216</v>
      </c>
      <c r="GN1727" s="1">
        <f t="shared" si="2213"/>
        <v>0.435648148148148</v>
      </c>
      <c r="GQ1727" s="1">
        <f t="shared" si="2214"/>
        <v>0.541772151898734</v>
      </c>
      <c r="MU1727" s="1">
        <f t="shared" ref="MU1727:NG1727" si="2275">MU696</f>
        <v>0.284040614423327</v>
      </c>
      <c r="MV1727" s="1">
        <f t="shared" si="2275"/>
        <v>0</v>
      </c>
      <c r="MW1727" s="1">
        <f t="shared" si="2275"/>
        <v>0</v>
      </c>
      <c r="MX1727" s="1">
        <f t="shared" si="2275"/>
        <v>0.322880680308265</v>
      </c>
      <c r="MY1727" s="1">
        <f t="shared" si="2275"/>
        <v>0</v>
      </c>
      <c r="MZ1727" s="1">
        <f t="shared" si="2275"/>
        <v>0</v>
      </c>
      <c r="NA1727" s="1">
        <f t="shared" si="2275"/>
        <v>0.342675159235669</v>
      </c>
      <c r="NB1727" s="1">
        <f t="shared" si="2275"/>
        <v>0</v>
      </c>
      <c r="NC1727" s="1">
        <f t="shared" si="2275"/>
        <v>0</v>
      </c>
      <c r="ND1727" s="1">
        <f t="shared" si="2275"/>
        <v>0.425704989154013</v>
      </c>
      <c r="NE1727" s="1">
        <f t="shared" si="2275"/>
        <v>0</v>
      </c>
      <c r="NF1727" s="1">
        <f t="shared" si="2275"/>
        <v>0</v>
      </c>
      <c r="NG1727" s="1">
        <f t="shared" si="2275"/>
        <v>0.485165794066318</v>
      </c>
      <c r="TK1727" s="1">
        <f t="shared" ref="TK1727:TW1727" si="2276">TK696</f>
        <v>0.283960292580982</v>
      </c>
      <c r="TL1727" s="1">
        <f t="shared" si="2276"/>
        <v>0</v>
      </c>
      <c r="TM1727" s="1">
        <f t="shared" si="2276"/>
        <v>0</v>
      </c>
      <c r="TN1727" s="1">
        <f t="shared" si="2276"/>
        <v>0.321075740944017</v>
      </c>
      <c r="TO1727" s="1">
        <f t="shared" si="2276"/>
        <v>0</v>
      </c>
      <c r="TP1727" s="1">
        <f t="shared" si="2276"/>
        <v>0</v>
      </c>
      <c r="TQ1727" s="1">
        <f t="shared" si="2276"/>
        <v>0.343631778058008</v>
      </c>
      <c r="TR1727" s="1">
        <f t="shared" si="2276"/>
        <v>0</v>
      </c>
      <c r="TS1727" s="1">
        <f t="shared" si="2276"/>
        <v>0</v>
      </c>
      <c r="TT1727" s="1">
        <f t="shared" si="2276"/>
        <v>0.425085130533485</v>
      </c>
      <c r="TU1727" s="1">
        <f t="shared" si="2276"/>
        <v>0</v>
      </c>
      <c r="TV1727" s="1">
        <f t="shared" si="2276"/>
        <v>0</v>
      </c>
      <c r="TW1727" s="1">
        <f t="shared" si="2276"/>
        <v>0.492619926199262</v>
      </c>
    </row>
    <row r="1728" spans="15:543">
      <c r="O1728" s="1">
        <f t="shared" si="2205"/>
        <v>0.286827956989247</v>
      </c>
      <c r="R1728" s="1">
        <f t="shared" si="2206"/>
        <v>0.298087141339001</v>
      </c>
      <c r="U1728" s="1">
        <f t="shared" si="2207"/>
        <v>0.374244833068363</v>
      </c>
      <c r="X1728" s="1">
        <f t="shared" si="2208"/>
        <v>0.521306032097399</v>
      </c>
      <c r="AA1728" s="1">
        <f t="shared" si="2209"/>
        <v>0.582043343653251</v>
      </c>
      <c r="GE1728" s="1">
        <f t="shared" si="2210"/>
        <v>0.286452665941241</v>
      </c>
      <c r="GH1728" s="1">
        <f t="shared" si="2211"/>
        <v>0.299237444123061</v>
      </c>
      <c r="GK1728" s="1">
        <f t="shared" si="2212"/>
        <v>0.3734335839599</v>
      </c>
      <c r="GN1728" s="1">
        <f t="shared" si="2213"/>
        <v>0.525988700564972</v>
      </c>
      <c r="GQ1728" s="1">
        <f t="shared" si="2214"/>
        <v>0.581538461538462</v>
      </c>
      <c r="MU1728" s="1">
        <f t="shared" ref="MU1728:NG1728" si="2277">MU697</f>
        <v>0.272612110463643</v>
      </c>
      <c r="MV1728" s="1">
        <f t="shared" si="2277"/>
        <v>0</v>
      </c>
      <c r="MW1728" s="1">
        <f t="shared" si="2277"/>
        <v>0</v>
      </c>
      <c r="MX1728" s="1">
        <f t="shared" si="2277"/>
        <v>0.28671679197995</v>
      </c>
      <c r="MY1728" s="1">
        <f t="shared" si="2277"/>
        <v>0</v>
      </c>
      <c r="MZ1728" s="1">
        <f t="shared" si="2277"/>
        <v>0</v>
      </c>
      <c r="NA1728" s="1">
        <f t="shared" si="2277"/>
        <v>0.328158295281583</v>
      </c>
      <c r="NB1728" s="1">
        <f t="shared" si="2277"/>
        <v>0</v>
      </c>
      <c r="NC1728" s="1">
        <f t="shared" si="2277"/>
        <v>0</v>
      </c>
      <c r="ND1728" s="1">
        <f t="shared" si="2277"/>
        <v>0.476579520697168</v>
      </c>
      <c r="NE1728" s="1">
        <f t="shared" si="2277"/>
        <v>0</v>
      </c>
      <c r="NF1728" s="1">
        <f t="shared" si="2277"/>
        <v>0</v>
      </c>
      <c r="NG1728" s="1">
        <f t="shared" si="2277"/>
        <v>0.554323725055432</v>
      </c>
      <c r="TK1728" s="1">
        <f t="shared" ref="TK1728:TW1728" si="2278">TK697</f>
        <v>0.276883116883117</v>
      </c>
      <c r="TL1728" s="1">
        <f t="shared" si="2278"/>
        <v>0</v>
      </c>
      <c r="TM1728" s="1">
        <f t="shared" si="2278"/>
        <v>0</v>
      </c>
      <c r="TN1728" s="1">
        <f t="shared" si="2278"/>
        <v>0.284821661025775</v>
      </c>
      <c r="TO1728" s="1">
        <f t="shared" si="2278"/>
        <v>0</v>
      </c>
      <c r="TP1728" s="1">
        <f t="shared" si="2278"/>
        <v>0</v>
      </c>
      <c r="TQ1728" s="1">
        <f t="shared" si="2278"/>
        <v>0.32922058380981</v>
      </c>
      <c r="TR1728" s="1">
        <f t="shared" si="2278"/>
        <v>0</v>
      </c>
      <c r="TS1728" s="1">
        <f t="shared" si="2278"/>
        <v>0</v>
      </c>
      <c r="TT1728" s="1">
        <f t="shared" si="2278"/>
        <v>0.478813559322034</v>
      </c>
      <c r="TU1728" s="1">
        <f t="shared" si="2278"/>
        <v>0</v>
      </c>
      <c r="TV1728" s="1">
        <f t="shared" si="2278"/>
        <v>0</v>
      </c>
      <c r="TW1728" s="1">
        <f t="shared" si="2278"/>
        <v>0.550561797752809</v>
      </c>
    </row>
    <row r="1729" spans="15:543">
      <c r="O1729" s="1">
        <f t="shared" si="2205"/>
        <v>0.288440265486726</v>
      </c>
      <c r="R1729" s="1">
        <f t="shared" si="2206"/>
        <v>0.294739624636532</v>
      </c>
      <c r="U1729" s="1">
        <f t="shared" si="2207"/>
        <v>0.371766905578061</v>
      </c>
      <c r="X1729" s="1">
        <f t="shared" si="2208"/>
        <v>0.523542600896861</v>
      </c>
      <c r="AA1729" s="1">
        <f t="shared" si="2209"/>
        <v>0.586750788643533</v>
      </c>
      <c r="GE1729" s="1">
        <f t="shared" si="2210"/>
        <v>0.288377192982456</v>
      </c>
      <c r="GH1729" s="1">
        <f t="shared" si="2211"/>
        <v>0.296198521647307</v>
      </c>
      <c r="GK1729" s="1">
        <f t="shared" si="2212"/>
        <v>0.380569306930693</v>
      </c>
      <c r="GN1729" s="1">
        <f t="shared" si="2213"/>
        <v>0.521040974529347</v>
      </c>
      <c r="GQ1729" s="1">
        <f t="shared" si="2214"/>
        <v>0.589171974522293</v>
      </c>
      <c r="MU1729" s="1">
        <f t="shared" ref="MU1729:NG1729" si="2279">MU698</f>
        <v>0.271864580661708</v>
      </c>
      <c r="MV1729" s="1">
        <f t="shared" si="2279"/>
        <v>0</v>
      </c>
      <c r="MW1729" s="1">
        <f t="shared" si="2279"/>
        <v>0</v>
      </c>
      <c r="MX1729" s="1">
        <f t="shared" si="2279"/>
        <v>0.288634097706879</v>
      </c>
      <c r="MY1729" s="1">
        <f t="shared" si="2279"/>
        <v>0</v>
      </c>
      <c r="MZ1729" s="1">
        <f t="shared" si="2279"/>
        <v>0</v>
      </c>
      <c r="NA1729" s="1">
        <f t="shared" si="2279"/>
        <v>0.324830977258758</v>
      </c>
      <c r="NB1729" s="1">
        <f t="shared" si="2279"/>
        <v>0</v>
      </c>
      <c r="NC1729" s="1">
        <f t="shared" si="2279"/>
        <v>0</v>
      </c>
      <c r="ND1729" s="1">
        <f t="shared" si="2279"/>
        <v>0.473072861668427</v>
      </c>
      <c r="NE1729" s="1">
        <f t="shared" si="2279"/>
        <v>0</v>
      </c>
      <c r="NF1729" s="1">
        <f t="shared" si="2279"/>
        <v>0</v>
      </c>
      <c r="NG1729" s="1">
        <f t="shared" si="2279"/>
        <v>0.552058111380145</v>
      </c>
      <c r="TK1729" s="1">
        <f t="shared" ref="TK1729:TW1729" si="2280">TK698</f>
        <v>0.276523109243697</v>
      </c>
      <c r="TL1729" s="1">
        <f t="shared" si="2280"/>
        <v>0</v>
      </c>
      <c r="TM1729" s="1">
        <f t="shared" si="2280"/>
        <v>0</v>
      </c>
      <c r="TN1729" s="1">
        <f t="shared" si="2280"/>
        <v>0.28734756097561</v>
      </c>
      <c r="TO1729" s="1">
        <f t="shared" si="2280"/>
        <v>0</v>
      </c>
      <c r="TP1729" s="1">
        <f t="shared" si="2280"/>
        <v>0</v>
      </c>
      <c r="TQ1729" s="1">
        <f t="shared" si="2280"/>
        <v>0.326067211625795</v>
      </c>
      <c r="TR1729" s="1">
        <f t="shared" si="2280"/>
        <v>0</v>
      </c>
      <c r="TS1729" s="1">
        <f t="shared" si="2280"/>
        <v>0</v>
      </c>
      <c r="TT1729" s="1">
        <f t="shared" si="2280"/>
        <v>0.472569255839218</v>
      </c>
      <c r="TU1729" s="1">
        <f t="shared" si="2280"/>
        <v>0</v>
      </c>
      <c r="TV1729" s="1">
        <f t="shared" si="2280"/>
        <v>0</v>
      </c>
      <c r="TW1729" s="1">
        <f t="shared" si="2280"/>
        <v>0.555555555555556</v>
      </c>
    </row>
    <row r="1730" spans="15:543">
      <c r="O1730" s="1">
        <f t="shared" si="2205"/>
        <v>0.287652645861601</v>
      </c>
      <c r="R1730" s="1">
        <f t="shared" si="2206"/>
        <v>0.297283038776048</v>
      </c>
      <c r="U1730" s="1">
        <f t="shared" si="2207"/>
        <v>0.372378186511778</v>
      </c>
      <c r="X1730" s="1">
        <f t="shared" si="2208"/>
        <v>0.520605112154408</v>
      </c>
      <c r="AA1730" s="1">
        <f t="shared" si="2209"/>
        <v>0.576051779935275</v>
      </c>
      <c r="GE1730" s="1">
        <f t="shared" si="2210"/>
        <v>0.2834386157649</v>
      </c>
      <c r="GH1730" s="1">
        <f t="shared" si="2211"/>
        <v>0.29693637077769</v>
      </c>
      <c r="GK1730" s="1">
        <f t="shared" si="2212"/>
        <v>0.377999376752882</v>
      </c>
      <c r="GN1730" s="1">
        <f t="shared" si="2213"/>
        <v>0.523042754025541</v>
      </c>
      <c r="GQ1730" s="1">
        <f t="shared" si="2214"/>
        <v>0.586206896551724</v>
      </c>
      <c r="MU1730" s="1">
        <f t="shared" ref="MU1730:NG1730" si="2281">MU699</f>
        <v>0.274961597542243</v>
      </c>
      <c r="MV1730" s="1">
        <f t="shared" si="2281"/>
        <v>0</v>
      </c>
      <c r="MW1730" s="1">
        <f t="shared" si="2281"/>
        <v>0</v>
      </c>
      <c r="MX1730" s="1">
        <f t="shared" si="2281"/>
        <v>0.285357944624595</v>
      </c>
      <c r="MY1730" s="1">
        <f t="shared" si="2281"/>
        <v>0</v>
      </c>
      <c r="MZ1730" s="1">
        <f t="shared" si="2281"/>
        <v>0</v>
      </c>
      <c r="NA1730" s="1">
        <f t="shared" si="2281"/>
        <v>0.329493785995756</v>
      </c>
      <c r="NB1730" s="1">
        <f t="shared" si="2281"/>
        <v>0</v>
      </c>
      <c r="NC1730" s="1">
        <f t="shared" si="2281"/>
        <v>0</v>
      </c>
      <c r="ND1730" s="1">
        <f t="shared" si="2281"/>
        <v>0.474753018660812</v>
      </c>
      <c r="NE1730" s="1">
        <f t="shared" si="2281"/>
        <v>0</v>
      </c>
      <c r="NF1730" s="1">
        <f t="shared" si="2281"/>
        <v>0</v>
      </c>
      <c r="NG1730" s="1">
        <f t="shared" si="2281"/>
        <v>0.548837209302325</v>
      </c>
      <c r="TK1730" s="1">
        <f t="shared" ref="TK1730:TW1730" si="2282">TK699</f>
        <v>0.273607114831284</v>
      </c>
      <c r="TL1730" s="1">
        <f t="shared" si="2282"/>
        <v>0</v>
      </c>
      <c r="TM1730" s="1">
        <f t="shared" si="2282"/>
        <v>0</v>
      </c>
      <c r="TN1730" s="1">
        <f t="shared" si="2282"/>
        <v>0.283704272192377</v>
      </c>
      <c r="TO1730" s="1">
        <f t="shared" si="2282"/>
        <v>0</v>
      </c>
      <c r="TP1730" s="1">
        <f t="shared" si="2282"/>
        <v>0</v>
      </c>
      <c r="TQ1730" s="1">
        <f t="shared" si="2282"/>
        <v>0.330482590103849</v>
      </c>
      <c r="TR1730" s="1">
        <f t="shared" si="2282"/>
        <v>0</v>
      </c>
      <c r="TS1730" s="1">
        <f t="shared" si="2282"/>
        <v>0</v>
      </c>
      <c r="TT1730" s="1">
        <f t="shared" si="2282"/>
        <v>0.475165562913907</v>
      </c>
      <c r="TU1730" s="1">
        <f t="shared" si="2282"/>
        <v>0</v>
      </c>
      <c r="TV1730" s="1">
        <f t="shared" si="2282"/>
        <v>0</v>
      </c>
      <c r="TW1730" s="1">
        <f t="shared" si="2282"/>
        <v>0.553240740740741</v>
      </c>
    </row>
    <row r="1731" spans="15:543">
      <c r="O1731" s="1">
        <f t="shared" ref="O1731:O1763" si="2283">MU1698</f>
        <v>0.273530153923795</v>
      </c>
      <c r="R1731" s="1">
        <f t="shared" ref="R1731:R1763" si="2284">MX1698</f>
        <v>0.286034353995519</v>
      </c>
      <c r="U1731" s="1">
        <f t="shared" ref="U1731:U1763" si="2285">NA1698</f>
        <v>0.325364793542378</v>
      </c>
      <c r="X1731" s="1">
        <f t="shared" ref="X1731:X1763" si="2286">ND1698</f>
        <v>0.339052287581699</v>
      </c>
      <c r="AA1731" s="1">
        <f t="shared" ref="AA1731:AA1763" si="2287">NG1698</f>
        <v>0.451790633608815</v>
      </c>
      <c r="GE1731" s="1">
        <f t="shared" ref="GE1731:GE1763" si="2288">TK1698</f>
        <v>0.275486971920061</v>
      </c>
      <c r="GH1731" s="1">
        <f t="shared" ref="GH1731:GH1763" si="2289">TN1698</f>
        <v>0.283438685208597</v>
      </c>
      <c r="GK1731" s="1">
        <f t="shared" ref="GK1731:GK1763" si="2290">TQ1698</f>
        <v>0.325490196078432</v>
      </c>
      <c r="GN1731" s="1">
        <f t="shared" ref="GN1731:GN1763" si="2291">TT1698</f>
        <v>0.345831495368328</v>
      </c>
      <c r="GQ1731" s="1">
        <f t="shared" ref="GQ1731:GQ1763" si="2292">TW1698</f>
        <v>0.454413892908828</v>
      </c>
      <c r="MU1731" s="1">
        <f t="shared" ref="MU1731:NG1731" si="2293">MU700</f>
        <v>0</v>
      </c>
      <c r="MV1731" s="1">
        <f t="shared" si="2293"/>
        <v>0</v>
      </c>
      <c r="MW1731" s="1">
        <f t="shared" si="2293"/>
        <v>0</v>
      </c>
      <c r="MX1731" s="1">
        <f t="shared" si="2293"/>
        <v>0</v>
      </c>
      <c r="MY1731" s="1">
        <f t="shared" si="2293"/>
        <v>0</v>
      </c>
      <c r="MZ1731" s="1">
        <f t="shared" si="2293"/>
        <v>0</v>
      </c>
      <c r="NA1731" s="1">
        <f t="shared" si="2293"/>
        <v>0</v>
      </c>
      <c r="NB1731" s="1">
        <f t="shared" si="2293"/>
        <v>0</v>
      </c>
      <c r="NC1731" s="1">
        <f t="shared" si="2293"/>
        <v>0</v>
      </c>
      <c r="ND1731" s="1">
        <f t="shared" si="2293"/>
        <v>0</v>
      </c>
      <c r="NE1731" s="1">
        <f t="shared" si="2293"/>
        <v>0</v>
      </c>
      <c r="NF1731" s="1">
        <f t="shared" si="2293"/>
        <v>0</v>
      </c>
      <c r="NG1731" s="1">
        <f t="shared" si="2293"/>
        <v>0</v>
      </c>
      <c r="TK1731" s="1">
        <f t="shared" ref="TK1731:TW1731" si="2294">TK700</f>
        <v>0</v>
      </c>
      <c r="TL1731" s="1">
        <f t="shared" si="2294"/>
        <v>0</v>
      </c>
      <c r="TM1731" s="1">
        <f t="shared" si="2294"/>
        <v>0</v>
      </c>
      <c r="TN1731" s="1">
        <f t="shared" si="2294"/>
        <v>0</v>
      </c>
      <c r="TO1731" s="1">
        <f t="shared" si="2294"/>
        <v>0</v>
      </c>
      <c r="TP1731" s="1">
        <f t="shared" si="2294"/>
        <v>0</v>
      </c>
      <c r="TQ1731" s="1">
        <f t="shared" si="2294"/>
        <v>0</v>
      </c>
      <c r="TR1731" s="1">
        <f t="shared" si="2294"/>
        <v>0</v>
      </c>
      <c r="TS1731" s="1">
        <f t="shared" si="2294"/>
        <v>0</v>
      </c>
      <c r="TT1731" s="1">
        <f t="shared" si="2294"/>
        <v>0</v>
      </c>
      <c r="TU1731" s="1">
        <f t="shared" si="2294"/>
        <v>0</v>
      </c>
      <c r="TV1731" s="1">
        <f t="shared" si="2294"/>
        <v>0</v>
      </c>
      <c r="TW1731" s="1">
        <f t="shared" si="2294"/>
        <v>0</v>
      </c>
    </row>
    <row r="1732" spans="15:543">
      <c r="O1732" s="1">
        <f t="shared" si="2283"/>
        <v>0.274553571428571</v>
      </c>
      <c r="R1732" s="1">
        <f t="shared" si="2284"/>
        <v>0.284556962025316</v>
      </c>
      <c r="U1732" s="1">
        <f t="shared" si="2285"/>
        <v>0.326399510553686</v>
      </c>
      <c r="X1732" s="1">
        <f t="shared" si="2286"/>
        <v>0.343351173322355</v>
      </c>
      <c r="AA1732" s="1">
        <f t="shared" si="2287"/>
        <v>0.454297407912688</v>
      </c>
      <c r="GE1732" s="1">
        <f t="shared" si="2288"/>
        <v>0.273697270471464</v>
      </c>
      <c r="GH1732" s="1">
        <f t="shared" si="2289"/>
        <v>0.288955372725006</v>
      </c>
      <c r="GK1732" s="1">
        <f t="shared" si="2290"/>
        <v>0.323564954682779</v>
      </c>
      <c r="GN1732" s="1">
        <f t="shared" si="2291"/>
        <v>0.340488215488216</v>
      </c>
      <c r="GQ1732" s="1">
        <f t="shared" si="2292"/>
        <v>0.455064194008559</v>
      </c>
      <c r="MU1732" s="1">
        <f t="shared" ref="MU1732:NG1732" si="2295">MU701</f>
        <v>0</v>
      </c>
      <c r="MV1732" s="1">
        <f t="shared" si="2295"/>
        <v>0</v>
      </c>
      <c r="MW1732" s="1">
        <f t="shared" si="2295"/>
        <v>0</v>
      </c>
      <c r="MX1732" s="1">
        <f t="shared" si="2295"/>
        <v>0</v>
      </c>
      <c r="MY1732" s="1">
        <f t="shared" si="2295"/>
        <v>0</v>
      </c>
      <c r="MZ1732" s="1">
        <f t="shared" si="2295"/>
        <v>0</v>
      </c>
      <c r="NA1732" s="1">
        <f t="shared" si="2295"/>
        <v>0</v>
      </c>
      <c r="NB1732" s="1">
        <f t="shared" si="2295"/>
        <v>0</v>
      </c>
      <c r="NC1732" s="1">
        <f t="shared" si="2295"/>
        <v>0</v>
      </c>
      <c r="ND1732" s="1">
        <f t="shared" si="2295"/>
        <v>0</v>
      </c>
      <c r="NE1732" s="1">
        <f t="shared" si="2295"/>
        <v>0</v>
      </c>
      <c r="NF1732" s="1">
        <f t="shared" si="2295"/>
        <v>0</v>
      </c>
      <c r="NG1732" s="1">
        <f t="shared" si="2295"/>
        <v>0</v>
      </c>
      <c r="TK1732" s="1">
        <f t="shared" ref="TK1732:TW1732" si="2296">TK701</f>
        <v>0</v>
      </c>
      <c r="TL1732" s="1">
        <f t="shared" si="2296"/>
        <v>0</v>
      </c>
      <c r="TM1732" s="1">
        <f t="shared" si="2296"/>
        <v>0</v>
      </c>
      <c r="TN1732" s="1">
        <f t="shared" si="2296"/>
        <v>0</v>
      </c>
      <c r="TO1732" s="1">
        <f t="shared" si="2296"/>
        <v>0</v>
      </c>
      <c r="TP1732" s="1">
        <f t="shared" si="2296"/>
        <v>0</v>
      </c>
      <c r="TQ1732" s="1">
        <f t="shared" si="2296"/>
        <v>0</v>
      </c>
      <c r="TR1732" s="1">
        <f t="shared" si="2296"/>
        <v>0</v>
      </c>
      <c r="TS1732" s="1">
        <f t="shared" si="2296"/>
        <v>0</v>
      </c>
      <c r="TT1732" s="1">
        <f t="shared" si="2296"/>
        <v>0</v>
      </c>
      <c r="TU1732" s="1">
        <f t="shared" si="2296"/>
        <v>0</v>
      </c>
      <c r="TV1732" s="1">
        <f t="shared" si="2296"/>
        <v>0</v>
      </c>
      <c r="TW1732" s="1">
        <f t="shared" si="2296"/>
        <v>0</v>
      </c>
    </row>
    <row r="1733" spans="15:543">
      <c r="O1733" s="1">
        <f t="shared" si="2283"/>
        <v>0.276569142285571</v>
      </c>
      <c r="R1733" s="1">
        <f t="shared" si="2284"/>
        <v>0.286217303822938</v>
      </c>
      <c r="U1733" s="1">
        <f t="shared" si="2285"/>
        <v>0.323897497020262</v>
      </c>
      <c r="X1733" s="1">
        <f t="shared" si="2286"/>
        <v>0.344317701732151</v>
      </c>
      <c r="AA1733" s="1">
        <f t="shared" si="2287"/>
        <v>0.458616010854817</v>
      </c>
      <c r="GE1733" s="1">
        <f t="shared" si="2288"/>
        <v>0.276841840583354</v>
      </c>
      <c r="GH1733" s="1">
        <f t="shared" si="2289"/>
        <v>0.285894206549119</v>
      </c>
      <c r="GK1733" s="1">
        <f t="shared" si="2290"/>
        <v>0.323917715689285</v>
      </c>
      <c r="GN1733" s="1">
        <f t="shared" si="2291"/>
        <v>0.338795394154119</v>
      </c>
      <c r="GQ1733" s="1">
        <f t="shared" si="2292"/>
        <v>0.459574468085106</v>
      </c>
      <c r="MU1733" s="1">
        <f t="shared" ref="MU1733:NG1733" si="2297">MU702</f>
        <v>0</v>
      </c>
      <c r="MV1733" s="1">
        <f t="shared" si="2297"/>
        <v>0</v>
      </c>
      <c r="MW1733" s="1">
        <f t="shared" si="2297"/>
        <v>0</v>
      </c>
      <c r="MX1733" s="1">
        <f t="shared" si="2297"/>
        <v>0</v>
      </c>
      <c r="MY1733" s="1">
        <f t="shared" si="2297"/>
        <v>0</v>
      </c>
      <c r="MZ1733" s="1">
        <f t="shared" si="2297"/>
        <v>0</v>
      </c>
      <c r="NA1733" s="1">
        <f t="shared" si="2297"/>
        <v>0</v>
      </c>
      <c r="NB1733" s="1">
        <f t="shared" si="2297"/>
        <v>0</v>
      </c>
      <c r="NC1733" s="1">
        <f t="shared" si="2297"/>
        <v>0</v>
      </c>
      <c r="ND1733" s="1">
        <f t="shared" si="2297"/>
        <v>0</v>
      </c>
      <c r="NE1733" s="1">
        <f t="shared" si="2297"/>
        <v>0</v>
      </c>
      <c r="NF1733" s="1">
        <f t="shared" si="2297"/>
        <v>0</v>
      </c>
      <c r="NG1733" s="1">
        <f t="shared" si="2297"/>
        <v>0</v>
      </c>
      <c r="TK1733" s="1">
        <f t="shared" ref="TK1733:TW1733" si="2298">TK702</f>
        <v>0</v>
      </c>
      <c r="TL1733" s="1">
        <f t="shared" si="2298"/>
        <v>0</v>
      </c>
      <c r="TM1733" s="1">
        <f t="shared" si="2298"/>
        <v>0</v>
      </c>
      <c r="TN1733" s="1">
        <f t="shared" si="2298"/>
        <v>0</v>
      </c>
      <c r="TO1733" s="1">
        <f t="shared" si="2298"/>
        <v>0</v>
      </c>
      <c r="TP1733" s="1">
        <f t="shared" si="2298"/>
        <v>0</v>
      </c>
      <c r="TQ1733" s="1">
        <f t="shared" si="2298"/>
        <v>0</v>
      </c>
      <c r="TR1733" s="1">
        <f t="shared" si="2298"/>
        <v>0</v>
      </c>
      <c r="TS1733" s="1">
        <f t="shared" si="2298"/>
        <v>0</v>
      </c>
      <c r="TT1733" s="1">
        <f t="shared" si="2298"/>
        <v>0</v>
      </c>
      <c r="TU1733" s="1">
        <f t="shared" si="2298"/>
        <v>0</v>
      </c>
      <c r="TV1733" s="1">
        <f t="shared" si="2298"/>
        <v>0</v>
      </c>
      <c r="TW1733" s="1">
        <f t="shared" si="2298"/>
        <v>0</v>
      </c>
    </row>
    <row r="1734" spans="15:543">
      <c r="O1734" s="1">
        <f t="shared" si="2283"/>
        <v>0.275768087215065</v>
      </c>
      <c r="R1734" s="1">
        <f t="shared" si="2284"/>
        <v>0.287309644670051</v>
      </c>
      <c r="U1734" s="1">
        <f t="shared" si="2285"/>
        <v>0.328182941903585</v>
      </c>
      <c r="X1734" s="1">
        <f t="shared" si="2286"/>
        <v>0.34824016563147</v>
      </c>
      <c r="AA1734" s="1">
        <f t="shared" si="2287"/>
        <v>0.46530612244898</v>
      </c>
      <c r="GE1734" s="1">
        <f t="shared" si="2288"/>
        <v>0.273718924403856</v>
      </c>
      <c r="GH1734" s="1">
        <f t="shared" si="2289"/>
        <v>0.286176836861768</v>
      </c>
      <c r="GK1734" s="1">
        <f t="shared" si="2290"/>
        <v>0.326420198376916</v>
      </c>
      <c r="GN1734" s="1">
        <f t="shared" si="2291"/>
        <v>0.349185380889476</v>
      </c>
      <c r="GQ1734" s="1">
        <f t="shared" si="2292"/>
        <v>0.465616045845272</v>
      </c>
      <c r="MU1734" s="1">
        <f t="shared" ref="MU1734:NG1734" si="2299">MU703</f>
        <v>0.274884289212646</v>
      </c>
      <c r="MV1734" s="1">
        <f t="shared" si="2299"/>
        <v>0.00154625135578933</v>
      </c>
      <c r="MW1734" s="1" t="str">
        <f t="shared" si="2299"/>
        <v>e</v>
      </c>
      <c r="MX1734" s="1">
        <f t="shared" si="2299"/>
        <v>0.285602873281258</v>
      </c>
      <c r="MY1734" s="1">
        <f t="shared" si="2299"/>
        <v>0.00091039300651798</v>
      </c>
      <c r="MZ1734" s="1" t="str">
        <f t="shared" si="2299"/>
        <v>e</v>
      </c>
      <c r="NA1734" s="1">
        <f t="shared" si="2299"/>
        <v>0.325220600372109</v>
      </c>
      <c r="NB1734" s="1">
        <f t="shared" si="2299"/>
        <v>0.00125722379993504</v>
      </c>
      <c r="NC1734" s="1" t="str">
        <f t="shared" si="2299"/>
        <v>d</v>
      </c>
      <c r="ND1734" s="1">
        <f t="shared" si="2299"/>
        <v>0.342240387545402</v>
      </c>
      <c r="NE1734" s="1">
        <f t="shared" si="2299"/>
        <v>0.00280295028954389</v>
      </c>
      <c r="NF1734" s="1" t="str">
        <f t="shared" si="2299"/>
        <v>f</v>
      </c>
      <c r="NG1734" s="1">
        <f t="shared" si="2299"/>
        <v>0.454901350792107</v>
      </c>
      <c r="TK1734" s="1">
        <f t="shared" ref="TK1734:TW1734" si="2300">TK703</f>
        <v>0.275342027658293</v>
      </c>
      <c r="TL1734" s="1">
        <f t="shared" si="2300"/>
        <v>0.00157728783879569</v>
      </c>
      <c r="TM1734" s="1" t="str">
        <f t="shared" si="2300"/>
        <v>de</v>
      </c>
      <c r="TN1734" s="1">
        <f t="shared" si="2300"/>
        <v>0.286096088160907</v>
      </c>
      <c r="TO1734" s="1">
        <f t="shared" si="2300"/>
        <v>0.00276387905439271</v>
      </c>
      <c r="TP1734" s="1" t="str">
        <f t="shared" si="2300"/>
        <v>e</v>
      </c>
      <c r="TQ1734" s="1">
        <f t="shared" si="2300"/>
        <v>0.324324288816832</v>
      </c>
      <c r="TR1734" s="1">
        <f t="shared" si="2300"/>
        <v>0.00102499506775194</v>
      </c>
      <c r="TS1734" s="1" t="str">
        <f t="shared" si="2300"/>
        <v>e</v>
      </c>
      <c r="TT1734" s="1">
        <f t="shared" si="2300"/>
        <v>0.341705035003554</v>
      </c>
      <c r="TU1734" s="1">
        <f t="shared" si="2300"/>
        <v>0.00367248789975304</v>
      </c>
      <c r="TV1734" s="1" t="str">
        <f t="shared" si="2300"/>
        <v>i</v>
      </c>
      <c r="TW1734" s="1">
        <f t="shared" si="2300"/>
        <v>0.456350851667498</v>
      </c>
    </row>
    <row r="1735" spans="15:543">
      <c r="O1735" s="1">
        <f t="shared" si="2283"/>
        <v>0.272865853658537</v>
      </c>
      <c r="R1735" s="1">
        <f t="shared" si="2284"/>
        <v>0.286038879070942</v>
      </c>
      <c r="U1735" s="1">
        <f t="shared" si="2285"/>
        <v>0.32579185520362</v>
      </c>
      <c r="X1735" s="1">
        <f t="shared" si="2286"/>
        <v>0.34340547162107</v>
      </c>
      <c r="AA1735" s="1">
        <f t="shared" si="2287"/>
        <v>0.463788300835655</v>
      </c>
      <c r="GE1735" s="1">
        <f t="shared" si="2288"/>
        <v>0.274943453128927</v>
      </c>
      <c r="GH1735" s="1">
        <f t="shared" si="2289"/>
        <v>0.283719770630765</v>
      </c>
      <c r="GK1735" s="1">
        <f t="shared" si="2290"/>
        <v>0.325068870523416</v>
      </c>
      <c r="GN1735" s="1">
        <f t="shared" si="2291"/>
        <v>0.346706081081081</v>
      </c>
      <c r="GQ1735" s="1">
        <f t="shared" si="2292"/>
        <v>0.463556851311953</v>
      </c>
      <c r="MU1735" s="1">
        <f t="shared" ref="MU1735:NG1735" si="2301">MU704</f>
        <v>0.275168968347661</v>
      </c>
      <c r="MV1735" s="1">
        <f t="shared" si="2301"/>
        <v>0.00206964760877053</v>
      </c>
      <c r="MW1735" s="1" t="str">
        <f t="shared" si="2301"/>
        <v>e</v>
      </c>
      <c r="MX1735" s="1">
        <f t="shared" si="2301"/>
        <v>0.285958941875928</v>
      </c>
      <c r="MY1735" s="1">
        <f t="shared" si="2301"/>
        <v>0.00139239340197235</v>
      </c>
      <c r="MZ1735" s="1" t="str">
        <f t="shared" si="2301"/>
        <v>e</v>
      </c>
      <c r="NA1735" s="1">
        <f t="shared" si="2301"/>
        <v>0.32680999550427</v>
      </c>
      <c r="NB1735" s="1">
        <f t="shared" si="2301"/>
        <v>0.00123439840708919</v>
      </c>
      <c r="NC1735" s="1" t="str">
        <f t="shared" si="2301"/>
        <v>d</v>
      </c>
      <c r="ND1735" s="1">
        <f t="shared" si="2301"/>
        <v>0.34613523576836</v>
      </c>
      <c r="NE1735" s="1">
        <f t="shared" si="2301"/>
        <v>0.00247717176545433</v>
      </c>
      <c r="NF1735" s="1" t="str">
        <f t="shared" si="2301"/>
        <v>f</v>
      </c>
      <c r="NG1735" s="1">
        <f t="shared" si="2301"/>
        <v>0.463652943354765</v>
      </c>
      <c r="TK1735" s="1">
        <f t="shared" ref="TK1735:TW1735" si="2302">TK704</f>
        <v>0.274452525114395</v>
      </c>
      <c r="TL1735" s="1">
        <f t="shared" si="2302"/>
        <v>0.000647329265267003</v>
      </c>
      <c r="TM1735" s="1" t="str">
        <f t="shared" si="2302"/>
        <v>e</v>
      </c>
      <c r="TN1735" s="1">
        <f t="shared" si="2302"/>
        <v>0.285790485529034</v>
      </c>
      <c r="TO1735" s="1">
        <f t="shared" si="2302"/>
        <v>0.00190711931497663</v>
      </c>
      <c r="TP1735" s="1" t="str">
        <f t="shared" si="2302"/>
        <v>e</v>
      </c>
      <c r="TQ1735" s="1">
        <f t="shared" si="2302"/>
        <v>0.326346178725276</v>
      </c>
      <c r="TR1735" s="1">
        <f t="shared" si="2302"/>
        <v>0.00124195380076226</v>
      </c>
      <c r="TS1735" s="1" t="str">
        <f t="shared" si="2302"/>
        <v>e</v>
      </c>
      <c r="TT1735" s="1">
        <f t="shared" si="2302"/>
        <v>0.346570903800187</v>
      </c>
      <c r="TU1735" s="1">
        <f t="shared" si="2302"/>
        <v>0.00268461938672416</v>
      </c>
      <c r="TV1735" s="1" t="str">
        <f t="shared" si="2302"/>
        <v>i</v>
      </c>
      <c r="TW1735" s="1">
        <f t="shared" si="2302"/>
        <v>0.466327146376905</v>
      </c>
    </row>
    <row r="1736" spans="15:543">
      <c r="O1736" s="1">
        <f t="shared" si="2283"/>
        <v>0.276872964169381</v>
      </c>
      <c r="R1736" s="1">
        <f t="shared" si="2284"/>
        <v>0.284528301886792</v>
      </c>
      <c r="U1736" s="1">
        <f t="shared" si="2285"/>
        <v>0.326455189405605</v>
      </c>
      <c r="X1736" s="1">
        <f t="shared" si="2286"/>
        <v>0.346760070052539</v>
      </c>
      <c r="AA1736" s="1">
        <f t="shared" si="2287"/>
        <v>0.461864406779661</v>
      </c>
      <c r="GE1736" s="1">
        <f t="shared" si="2288"/>
        <v>0.274695197810401</v>
      </c>
      <c r="GH1736" s="1">
        <f t="shared" si="2289"/>
        <v>0.287474849094567</v>
      </c>
      <c r="GK1736" s="1">
        <f t="shared" si="2290"/>
        <v>0.327549467275495</v>
      </c>
      <c r="GN1736" s="1">
        <f t="shared" si="2291"/>
        <v>0.343821249430005</v>
      </c>
      <c r="GQ1736" s="1">
        <f t="shared" si="2292"/>
        <v>0.469808541973491</v>
      </c>
      <c r="MU1736" s="1">
        <f t="shared" ref="MU1736:NG1736" si="2303">MU705</f>
        <v>0.275026628780153</v>
      </c>
      <c r="MV1736" s="1">
        <f t="shared" si="2303"/>
        <v>0</v>
      </c>
      <c r="MW1736" s="1">
        <f t="shared" si="2303"/>
        <v>0</v>
      </c>
      <c r="MX1736" s="1">
        <f t="shared" si="2303"/>
        <v>0.285780907578593</v>
      </c>
      <c r="MY1736" s="1">
        <f t="shared" si="2303"/>
        <v>0</v>
      </c>
      <c r="MZ1736" s="1">
        <f t="shared" si="2303"/>
        <v>0</v>
      </c>
      <c r="NA1736" s="1">
        <f t="shared" si="2303"/>
        <v>0.326015297938189</v>
      </c>
      <c r="NB1736" s="1">
        <f t="shared" si="2303"/>
        <v>0</v>
      </c>
      <c r="NC1736" s="1">
        <f t="shared" si="2303"/>
        <v>0</v>
      </c>
      <c r="ND1736" s="1">
        <f t="shared" si="2303"/>
        <v>0.344187811656881</v>
      </c>
      <c r="NE1736" s="1">
        <f t="shared" si="2303"/>
        <v>0</v>
      </c>
      <c r="NF1736" s="1">
        <f t="shared" si="2303"/>
        <v>0</v>
      </c>
      <c r="NG1736" s="1">
        <f t="shared" si="2303"/>
        <v>0.459277147073436</v>
      </c>
      <c r="TK1736" s="1">
        <f t="shared" ref="TK1736:TW1736" si="2304">TK705</f>
        <v>0.274897276386344</v>
      </c>
      <c r="TL1736" s="1">
        <f t="shared" si="2304"/>
        <v>0</v>
      </c>
      <c r="TM1736" s="1">
        <f t="shared" si="2304"/>
        <v>0</v>
      </c>
      <c r="TN1736" s="1">
        <f t="shared" si="2304"/>
        <v>0.28594328684497</v>
      </c>
      <c r="TO1736" s="1">
        <f t="shared" si="2304"/>
        <v>0</v>
      </c>
      <c r="TP1736" s="1">
        <f t="shared" si="2304"/>
        <v>0</v>
      </c>
      <c r="TQ1736" s="1">
        <f t="shared" si="2304"/>
        <v>0.325335233771054</v>
      </c>
      <c r="TR1736" s="1">
        <f t="shared" si="2304"/>
        <v>0</v>
      </c>
      <c r="TS1736" s="1">
        <f t="shared" si="2304"/>
        <v>0</v>
      </c>
      <c r="TT1736" s="1">
        <f t="shared" si="2304"/>
        <v>0.344137969401871</v>
      </c>
      <c r="TU1736" s="1">
        <f t="shared" si="2304"/>
        <v>0</v>
      </c>
      <c r="TV1736" s="1">
        <f t="shared" si="2304"/>
        <v>0</v>
      </c>
      <c r="TW1736" s="1">
        <f t="shared" si="2304"/>
        <v>0.461338999022202</v>
      </c>
    </row>
    <row r="1737" spans="15:543">
      <c r="O1737" s="1">
        <f t="shared" si="2283"/>
        <v>0.279542566709021</v>
      </c>
      <c r="R1737" s="1">
        <f t="shared" si="2284"/>
        <v>0.296052631578947</v>
      </c>
      <c r="U1737" s="1">
        <f t="shared" si="2285"/>
        <v>0.318986568986569</v>
      </c>
      <c r="X1737" s="1">
        <f t="shared" si="2286"/>
        <v>0.343053173241852</v>
      </c>
      <c r="AA1737" s="1">
        <f t="shared" si="2287"/>
        <v>0.455431754874652</v>
      </c>
      <c r="GE1737" s="1">
        <f t="shared" si="2288"/>
        <v>0.277105263157895</v>
      </c>
      <c r="GH1737" s="1">
        <f t="shared" si="2289"/>
        <v>0.294501631935727</v>
      </c>
      <c r="GK1737" s="1">
        <f t="shared" si="2290"/>
        <v>0.31802343997466</v>
      </c>
      <c r="GN1737" s="1">
        <f t="shared" si="2291"/>
        <v>0.356158292574478</v>
      </c>
      <c r="GQ1737" s="1">
        <f t="shared" si="2292"/>
        <v>0.461313868613139</v>
      </c>
      <c r="MU1737" s="1">
        <f t="shared" ref="MU1737:NG1737" si="2305">MU706</f>
        <v>0.280727402640036</v>
      </c>
      <c r="MV1737" s="1">
        <f t="shared" si="2305"/>
        <v>0.00394722536299046</v>
      </c>
      <c r="MW1737" s="1" t="str">
        <f t="shared" si="2305"/>
        <v>d</v>
      </c>
      <c r="MX1737" s="1">
        <f t="shared" si="2305"/>
        <v>0.292309226092089</v>
      </c>
      <c r="MY1737" s="1">
        <f t="shared" si="2305"/>
        <v>0.00361144919408949</v>
      </c>
      <c r="MZ1737" s="1" t="str">
        <f t="shared" si="2305"/>
        <v>d</v>
      </c>
      <c r="NA1737" s="1">
        <f t="shared" si="2305"/>
        <v>0.316096809530827</v>
      </c>
      <c r="NB1737" s="1">
        <f t="shared" si="2305"/>
        <v>0.00294628813393222</v>
      </c>
      <c r="NC1737" s="1" t="str">
        <f t="shared" si="2305"/>
        <v>e</v>
      </c>
      <c r="ND1737" s="1">
        <f t="shared" si="2305"/>
        <v>0.354713133747228</v>
      </c>
      <c r="NE1737" s="1">
        <f t="shared" si="2305"/>
        <v>0.0109880537530915</v>
      </c>
      <c r="NF1737" s="1" t="str">
        <f t="shared" si="2305"/>
        <v>e</v>
      </c>
      <c r="NG1737" s="1">
        <f t="shared" si="2305"/>
        <v>0.461476086774419</v>
      </c>
      <c r="TK1737" s="1">
        <f t="shared" ref="TK1737:TW1737" si="2306">TK706</f>
        <v>0.278723209618361</v>
      </c>
      <c r="TL1737" s="1">
        <f t="shared" si="2306"/>
        <v>0.00450004835799579</v>
      </c>
      <c r="TM1737" s="1" t="str">
        <f t="shared" si="2306"/>
        <v>d</v>
      </c>
      <c r="TN1737" s="1">
        <f t="shared" si="2306"/>
        <v>0.291143811124287</v>
      </c>
      <c r="TO1737" s="1">
        <f t="shared" si="2306"/>
        <v>0.00328769920775254</v>
      </c>
      <c r="TP1737" s="1" t="str">
        <f t="shared" si="2306"/>
        <v>d</v>
      </c>
      <c r="TQ1737" s="1">
        <f t="shared" si="2306"/>
        <v>0.314924531661458</v>
      </c>
      <c r="TR1737" s="1">
        <f t="shared" si="2306"/>
        <v>0.0030143431536533</v>
      </c>
      <c r="TS1737" s="1" t="str">
        <f t="shared" si="2306"/>
        <v>f</v>
      </c>
      <c r="TT1737" s="1">
        <f t="shared" si="2306"/>
        <v>0.355358322402804</v>
      </c>
      <c r="TU1737" s="1">
        <f t="shared" si="2306"/>
        <v>0.00199407311694579</v>
      </c>
      <c r="TV1737" s="1" t="str">
        <f t="shared" si="2306"/>
        <v>h</v>
      </c>
      <c r="TW1737" s="1">
        <f t="shared" si="2306"/>
        <v>0.47347332239764</v>
      </c>
    </row>
    <row r="1738" spans="15:543">
      <c r="O1738" s="1">
        <f t="shared" si="2283"/>
        <v>0.285131344044887</v>
      </c>
      <c r="R1738" s="1">
        <f t="shared" si="2284"/>
        <v>0.292028985507246</v>
      </c>
      <c r="U1738" s="1">
        <f t="shared" si="2285"/>
        <v>0.316206787186806</v>
      </c>
      <c r="X1738" s="1">
        <f t="shared" si="2286"/>
        <v>0.364875701684042</v>
      </c>
      <c r="AA1738" s="1">
        <f t="shared" si="2287"/>
        <v>0.458923512747875</v>
      </c>
      <c r="GE1738" s="1">
        <f t="shared" si="2288"/>
        <v>0.283808527334554</v>
      </c>
      <c r="GH1738" s="1">
        <f t="shared" si="2289"/>
        <v>0.290998766954377</v>
      </c>
      <c r="GK1738" s="1">
        <f t="shared" si="2290"/>
        <v>0.314747608050148</v>
      </c>
      <c r="GN1738" s="1">
        <f t="shared" si="2291"/>
        <v>0.353088480801336</v>
      </c>
      <c r="GQ1738" s="1">
        <f t="shared" si="2292"/>
        <v>0.483918128654971</v>
      </c>
      <c r="MU1738" s="1">
        <f t="shared" ref="MU1738:NG1738" si="2307">MU707</f>
        <v>0.293357579534235</v>
      </c>
      <c r="MV1738" s="1">
        <f t="shared" si="2307"/>
        <v>0.00188873101325071</v>
      </c>
      <c r="MW1738" s="1" t="str">
        <f t="shared" si="2307"/>
        <v>b</v>
      </c>
      <c r="MX1738" s="1">
        <f t="shared" si="2307"/>
        <v>0.315732431445399</v>
      </c>
      <c r="MY1738" s="1">
        <f t="shared" si="2307"/>
        <v>0.00293329908395131</v>
      </c>
      <c r="MZ1738" s="1" t="str">
        <f t="shared" si="2307"/>
        <v>c</v>
      </c>
      <c r="NA1738" s="1">
        <f t="shared" si="2307"/>
        <v>0.36623648533766</v>
      </c>
      <c r="NB1738" s="1">
        <f t="shared" si="2307"/>
        <v>0.00380713380865486</v>
      </c>
      <c r="NC1738" s="1" t="str">
        <f t="shared" si="2307"/>
        <v>b</v>
      </c>
      <c r="ND1738" s="1">
        <f t="shared" si="2307"/>
        <v>0.419386788568129</v>
      </c>
      <c r="NE1738" s="1">
        <f t="shared" si="2307"/>
        <v>0.00278147729869774</v>
      </c>
      <c r="NF1738" s="1" t="str">
        <f t="shared" si="2307"/>
        <v>c</v>
      </c>
      <c r="NG1738" s="1">
        <f t="shared" si="2307"/>
        <v>0.503572920621469</v>
      </c>
      <c r="TK1738" s="1">
        <f t="shared" ref="TK1738:TW1738" si="2308">TK707</f>
        <v>0.294161541217711</v>
      </c>
      <c r="TL1738" s="1">
        <f t="shared" si="2308"/>
        <v>0.00224884329108764</v>
      </c>
      <c r="TM1738" s="1" t="str">
        <f t="shared" si="2308"/>
        <v>b</v>
      </c>
      <c r="TN1738" s="1">
        <f t="shared" si="2308"/>
        <v>0.314570151063144</v>
      </c>
      <c r="TO1738" s="1">
        <f t="shared" si="2308"/>
        <v>0.00327454287613136</v>
      </c>
      <c r="TP1738" s="1" t="str">
        <f t="shared" si="2308"/>
        <v>c</v>
      </c>
      <c r="TQ1738" s="1">
        <f t="shared" si="2308"/>
        <v>0.367079758766804</v>
      </c>
      <c r="TR1738" s="1">
        <f t="shared" si="2308"/>
        <v>0.00384538440432496</v>
      </c>
      <c r="TS1738" s="1" t="str">
        <f t="shared" si="2308"/>
        <v>b</v>
      </c>
      <c r="TT1738" s="1">
        <f t="shared" si="2308"/>
        <v>0.424309479390124</v>
      </c>
      <c r="TU1738" s="1">
        <f t="shared" si="2308"/>
        <v>0.0027279099769755</v>
      </c>
      <c r="TV1738" s="1" t="str">
        <f t="shared" si="2308"/>
        <v>d</v>
      </c>
      <c r="TW1738" s="1">
        <f t="shared" si="2308"/>
        <v>0.50487435204135</v>
      </c>
    </row>
    <row r="1739" spans="15:543">
      <c r="O1739" s="1">
        <f t="shared" si="2283"/>
        <v>0.277508297166199</v>
      </c>
      <c r="R1739" s="1">
        <f t="shared" si="2284"/>
        <v>0.288846061190074</v>
      </c>
      <c r="U1739" s="1">
        <f t="shared" si="2285"/>
        <v>0.313097072419106</v>
      </c>
      <c r="X1739" s="1">
        <f t="shared" si="2286"/>
        <v>0.35621052631579</v>
      </c>
      <c r="AA1739" s="1">
        <f t="shared" si="2287"/>
        <v>0.47007299270073</v>
      </c>
      <c r="GE1739" s="1">
        <f t="shared" si="2288"/>
        <v>0.275255838362634</v>
      </c>
      <c r="GH1739" s="1">
        <f t="shared" si="2289"/>
        <v>0.287931034482759</v>
      </c>
      <c r="GK1739" s="1">
        <f t="shared" si="2290"/>
        <v>0.312002546959567</v>
      </c>
      <c r="GN1739" s="1">
        <f t="shared" si="2291"/>
        <v>0.356828193832599</v>
      </c>
      <c r="GQ1739" s="1">
        <f t="shared" si="2292"/>
        <v>0.475187969924812</v>
      </c>
      <c r="MU1739" s="1">
        <f t="shared" ref="MU1739:NG1739" si="2309">MU708</f>
        <v>0.327035411937088</v>
      </c>
      <c r="MV1739" s="1">
        <f t="shared" si="2309"/>
        <v>0.00209818775019568</v>
      </c>
      <c r="MW1739" s="1" t="str">
        <f t="shared" si="2309"/>
        <v>a</v>
      </c>
      <c r="MX1739" s="1">
        <f t="shared" si="2309"/>
        <v>0.341912355443136</v>
      </c>
      <c r="MY1739" s="1">
        <f t="shared" si="2309"/>
        <v>0.00215653459436356</v>
      </c>
      <c r="MZ1739" s="1" t="str">
        <f t="shared" si="2309"/>
        <v>a</v>
      </c>
      <c r="NA1739" s="1">
        <f t="shared" si="2309"/>
        <v>0.39498559503094</v>
      </c>
      <c r="NB1739" s="1">
        <f t="shared" si="2309"/>
        <v>0.00226424317884316</v>
      </c>
      <c r="NC1739" s="1" t="str">
        <f t="shared" si="2309"/>
        <v>a</v>
      </c>
      <c r="ND1739" s="1">
        <f t="shared" si="2309"/>
        <v>0.519095575166214</v>
      </c>
      <c r="NE1739" s="1">
        <f t="shared" si="2309"/>
        <v>0.00317996745530977</v>
      </c>
      <c r="NF1739" s="1" t="str">
        <f t="shared" si="2309"/>
        <v>a</v>
      </c>
      <c r="NG1739" s="1">
        <f t="shared" si="2309"/>
        <v>0.580564943341312</v>
      </c>
      <c r="TK1739" s="1">
        <f t="shared" ref="TK1739:TW1739" si="2310">TK708</f>
        <v>0.326722675542364</v>
      </c>
      <c r="TL1739" s="1">
        <f t="shared" si="2310"/>
        <v>0.00237387984550652</v>
      </c>
      <c r="TM1739" s="1" t="str">
        <f t="shared" si="2310"/>
        <v>a</v>
      </c>
      <c r="TN1739" s="1">
        <f t="shared" si="2310"/>
        <v>0.341918168436455</v>
      </c>
      <c r="TO1739" s="1">
        <f t="shared" si="2310"/>
        <v>0.00261655482495894</v>
      </c>
      <c r="TP1739" s="1" t="str">
        <f t="shared" si="2310"/>
        <v>a</v>
      </c>
      <c r="TQ1739" s="1">
        <f t="shared" si="2310"/>
        <v>0.397188359647653</v>
      </c>
      <c r="TR1739" s="1">
        <f t="shared" si="2310"/>
        <v>0.00247606117769259</v>
      </c>
      <c r="TS1739" s="1" t="str">
        <f t="shared" si="2310"/>
        <v>a</v>
      </c>
      <c r="TT1739" s="1">
        <f t="shared" si="2310"/>
        <v>0.52076491275732</v>
      </c>
      <c r="TU1739" s="1">
        <f t="shared" si="2310"/>
        <v>0.00169331457920635</v>
      </c>
      <c r="TV1739" s="1" t="str">
        <f t="shared" si="2310"/>
        <v>a</v>
      </c>
      <c r="TW1739" s="1">
        <f t="shared" si="2310"/>
        <v>0.58284490640077</v>
      </c>
    </row>
    <row r="1740" spans="15:543">
      <c r="O1740" s="1">
        <f t="shared" si="2283"/>
        <v>0.295116218333769</v>
      </c>
      <c r="R1740" s="1">
        <f t="shared" si="2284"/>
        <v>0.313391739674593</v>
      </c>
      <c r="U1740" s="1">
        <f t="shared" si="2285"/>
        <v>0.363963374754741</v>
      </c>
      <c r="X1740" s="1">
        <f t="shared" si="2286"/>
        <v>0.422482685135855</v>
      </c>
      <c r="AA1740" s="1">
        <f t="shared" si="2287"/>
        <v>0.506194690265487</v>
      </c>
      <c r="GE1740" s="1">
        <f t="shared" si="2288"/>
        <v>0.293322519599892</v>
      </c>
      <c r="GH1740" s="1">
        <f t="shared" si="2289"/>
        <v>0.311674864095263</v>
      </c>
      <c r="GK1740" s="1">
        <f t="shared" si="2290"/>
        <v>0.364786324786325</v>
      </c>
      <c r="GN1740" s="1">
        <f t="shared" si="2291"/>
        <v>0.427374301675978</v>
      </c>
      <c r="GQ1740" s="1">
        <f t="shared" si="2292"/>
        <v>0.50381679389313</v>
      </c>
      <c r="MU1740" s="1">
        <f t="shared" ref="MU1740:NG1740" si="2311">MU709</f>
        <v>0.300373464703786</v>
      </c>
      <c r="MV1740" s="1">
        <f t="shared" si="2311"/>
        <v>0</v>
      </c>
      <c r="MW1740" s="1">
        <f t="shared" si="2311"/>
        <v>0</v>
      </c>
      <c r="MX1740" s="1">
        <f t="shared" si="2311"/>
        <v>0.316651337660208</v>
      </c>
      <c r="MY1740" s="1">
        <f t="shared" si="2311"/>
        <v>0</v>
      </c>
      <c r="MZ1740" s="1">
        <f t="shared" si="2311"/>
        <v>0</v>
      </c>
      <c r="NA1740" s="1">
        <f t="shared" si="2311"/>
        <v>0.359106296633142</v>
      </c>
      <c r="NB1740" s="1">
        <f t="shared" si="2311"/>
        <v>0</v>
      </c>
      <c r="NC1740" s="1">
        <f t="shared" si="2311"/>
        <v>0</v>
      </c>
      <c r="ND1740" s="1">
        <f t="shared" si="2311"/>
        <v>0.43106516582719</v>
      </c>
      <c r="NE1740" s="1">
        <f t="shared" si="2311"/>
        <v>0</v>
      </c>
      <c r="NF1740" s="1">
        <f t="shared" si="2311"/>
        <v>0</v>
      </c>
      <c r="NG1740" s="1">
        <f t="shared" si="2311"/>
        <v>0.515204650245733</v>
      </c>
      <c r="TK1740" s="1">
        <f t="shared" ref="TK1740:TW1740" si="2312">TK709</f>
        <v>0.299869142126146</v>
      </c>
      <c r="TL1740" s="1">
        <f t="shared" si="2312"/>
        <v>0</v>
      </c>
      <c r="TM1740" s="1">
        <f t="shared" si="2312"/>
        <v>0</v>
      </c>
      <c r="TN1740" s="1">
        <f t="shared" si="2312"/>
        <v>0.315877376874629</v>
      </c>
      <c r="TO1740" s="1">
        <f t="shared" si="2312"/>
        <v>0</v>
      </c>
      <c r="TP1740" s="1">
        <f t="shared" si="2312"/>
        <v>0</v>
      </c>
      <c r="TQ1740" s="1">
        <f t="shared" si="2312"/>
        <v>0.359730883358639</v>
      </c>
      <c r="TR1740" s="1">
        <f t="shared" si="2312"/>
        <v>0</v>
      </c>
      <c r="TS1740" s="1">
        <f t="shared" si="2312"/>
        <v>0</v>
      </c>
      <c r="TT1740" s="1">
        <f t="shared" si="2312"/>
        <v>0.43347757151675</v>
      </c>
      <c r="TU1740" s="1">
        <f t="shared" si="2312"/>
        <v>0</v>
      </c>
      <c r="TV1740" s="1">
        <f t="shared" si="2312"/>
        <v>0</v>
      </c>
      <c r="TW1740" s="1">
        <f t="shared" si="2312"/>
        <v>0.520397526946587</v>
      </c>
    </row>
    <row r="1741" spans="15:543">
      <c r="O1741" s="1">
        <f t="shared" si="2283"/>
        <v>0.291361256544503</v>
      </c>
      <c r="R1741" s="1">
        <f t="shared" si="2284"/>
        <v>0.314782608695652</v>
      </c>
      <c r="U1741" s="1">
        <f t="shared" si="2285"/>
        <v>0.370631720430108</v>
      </c>
      <c r="X1741" s="1">
        <f t="shared" si="2286"/>
        <v>0.418579234972678</v>
      </c>
      <c r="AA1741" s="1">
        <f t="shared" si="2287"/>
        <v>0.501811594202898</v>
      </c>
      <c r="GE1741" s="1">
        <f t="shared" si="2288"/>
        <v>0.296709273864563</v>
      </c>
      <c r="GH1741" s="1">
        <f t="shared" si="2289"/>
        <v>0.313911704312115</v>
      </c>
      <c r="GK1741" s="1">
        <f t="shared" si="2290"/>
        <v>0.371519210433557</v>
      </c>
      <c r="GN1741" s="1">
        <f t="shared" si="2291"/>
        <v>0.423406862745098</v>
      </c>
      <c r="GQ1741" s="1">
        <f t="shared" si="2292"/>
        <v>0.50880626223092</v>
      </c>
      <c r="MU1741" s="1">
        <f t="shared" ref="MU1741:NG1741" si="2313">MU710</f>
        <v>0.28608235897471</v>
      </c>
      <c r="MV1741" s="1">
        <f t="shared" si="2313"/>
        <v>0.00196581667309516</v>
      </c>
      <c r="MW1741" s="1" t="str">
        <f t="shared" si="2313"/>
        <v>c</v>
      </c>
      <c r="MX1741" s="1">
        <f t="shared" si="2313"/>
        <v>0.314374354426771</v>
      </c>
      <c r="MY1741" s="1">
        <f t="shared" si="2313"/>
        <v>0.00278043643222615</v>
      </c>
      <c r="MZ1741" s="1" t="str">
        <f t="shared" si="2313"/>
        <v>c</v>
      </c>
      <c r="NA1741" s="1">
        <f t="shared" si="2313"/>
        <v>0.326031811537111</v>
      </c>
      <c r="NB1741" s="1">
        <f t="shared" si="2313"/>
        <v>0.00235555803776728</v>
      </c>
      <c r="NC1741" s="1" t="str">
        <f t="shared" si="2313"/>
        <v>d</v>
      </c>
      <c r="ND1741" s="1">
        <f t="shared" si="2313"/>
        <v>0.371499972724959</v>
      </c>
      <c r="NE1741" s="1">
        <f t="shared" si="2313"/>
        <v>0.00905531902886987</v>
      </c>
      <c r="NF1741" s="1" t="str">
        <f t="shared" si="2313"/>
        <v>d</v>
      </c>
      <c r="NG1741" s="1">
        <f t="shared" si="2313"/>
        <v>0.471063477837283</v>
      </c>
      <c r="TK1741" s="1">
        <f t="shared" ref="TK1741:TW1741" si="2314">TK710</f>
        <v>0.284390698740841</v>
      </c>
      <c r="TL1741" s="1">
        <f t="shared" si="2314"/>
        <v>0.00215020983957993</v>
      </c>
      <c r="TM1741" s="1" t="str">
        <f t="shared" si="2314"/>
        <v>c</v>
      </c>
      <c r="TN1741" s="1">
        <f t="shared" si="2314"/>
        <v>0.313266173699853</v>
      </c>
      <c r="TO1741" s="1">
        <f t="shared" si="2314"/>
        <v>0.00298193799736158</v>
      </c>
      <c r="TP1741" s="1" t="str">
        <f t="shared" si="2314"/>
        <v>c</v>
      </c>
      <c r="TQ1741" s="1">
        <f t="shared" si="2314"/>
        <v>0.325437978551591</v>
      </c>
      <c r="TR1741" s="1">
        <f t="shared" si="2314"/>
        <v>0.0027579614076093</v>
      </c>
      <c r="TS1741" s="1" t="str">
        <f t="shared" si="2314"/>
        <v>e</v>
      </c>
      <c r="TT1741" s="1">
        <f t="shared" si="2314"/>
        <v>0.371084845737442</v>
      </c>
      <c r="TU1741" s="1">
        <f t="shared" si="2314"/>
        <v>0.0083084169092936</v>
      </c>
      <c r="TV1741" s="1" t="str">
        <f t="shared" si="2314"/>
        <v>g</v>
      </c>
      <c r="TW1741" s="1">
        <f t="shared" si="2314"/>
        <v>0.478499464933573</v>
      </c>
    </row>
    <row r="1742" spans="15:543">
      <c r="O1742" s="1">
        <f t="shared" si="2283"/>
        <v>0.293595263724435</v>
      </c>
      <c r="R1742" s="1">
        <f t="shared" si="2284"/>
        <v>0.319022945965951</v>
      </c>
      <c r="U1742" s="1">
        <f t="shared" si="2285"/>
        <v>0.36411436082813</v>
      </c>
      <c r="X1742" s="1">
        <f t="shared" si="2286"/>
        <v>0.417098445595855</v>
      </c>
      <c r="AA1742" s="1">
        <f t="shared" si="2287"/>
        <v>0.502712477396022</v>
      </c>
      <c r="GE1742" s="1">
        <f t="shared" si="2288"/>
        <v>0.292452830188679</v>
      </c>
      <c r="GH1742" s="1">
        <f t="shared" si="2289"/>
        <v>0.318123884782054</v>
      </c>
      <c r="GK1742" s="1">
        <f t="shared" si="2290"/>
        <v>0.36493374108053</v>
      </c>
      <c r="GN1742" s="1">
        <f t="shared" si="2291"/>
        <v>0.422147273749298</v>
      </c>
      <c r="GQ1742" s="1">
        <f t="shared" si="2292"/>
        <v>0.502</v>
      </c>
      <c r="MU1742" s="1">
        <f t="shared" ref="MU1742:NG1742" si="2315">MU711</f>
        <v>0.287437344033021</v>
      </c>
      <c r="MV1742" s="1">
        <f t="shared" si="2315"/>
        <v>0.0027909714268558</v>
      </c>
      <c r="MW1742" s="1" t="str">
        <f t="shared" si="2315"/>
        <v>c</v>
      </c>
      <c r="MX1742" s="1">
        <f t="shared" si="2315"/>
        <v>0.315877199958293</v>
      </c>
      <c r="MY1742" s="1">
        <f t="shared" si="2315"/>
        <v>0.00142344748312871</v>
      </c>
      <c r="MZ1742" s="1" t="str">
        <f t="shared" si="2315"/>
        <v>c</v>
      </c>
      <c r="NA1742" s="1">
        <f t="shared" si="2315"/>
        <v>0.339202323852757</v>
      </c>
      <c r="NB1742" s="1">
        <f t="shared" si="2315"/>
        <v>0.00225534260117062</v>
      </c>
      <c r="NC1742" s="1" t="str">
        <f t="shared" si="2315"/>
        <v>c</v>
      </c>
      <c r="ND1742" s="1">
        <f t="shared" si="2315"/>
        <v>0.415365745832925</v>
      </c>
      <c r="NE1742" s="1">
        <f t="shared" si="2315"/>
        <v>0.00314362525777606</v>
      </c>
      <c r="NF1742" s="1" t="str">
        <f t="shared" si="2315"/>
        <v>c</v>
      </c>
      <c r="NG1742" s="1">
        <f t="shared" si="2315"/>
        <v>0.487329689282605</v>
      </c>
      <c r="TK1742" s="1">
        <f t="shared" ref="TK1742:TW1742" si="2316">TK711</f>
        <v>0.287575696331995</v>
      </c>
      <c r="TL1742" s="1">
        <f t="shared" si="2316"/>
        <v>0.00235100927895255</v>
      </c>
      <c r="TM1742" s="1" t="str">
        <f t="shared" si="2316"/>
        <v>c</v>
      </c>
      <c r="TN1742" s="1">
        <f t="shared" si="2316"/>
        <v>0.315169263341383</v>
      </c>
      <c r="TO1742" s="1">
        <f t="shared" si="2316"/>
        <v>0.00163584800821154</v>
      </c>
      <c r="TP1742" s="1" t="str">
        <f t="shared" si="2316"/>
        <v>c</v>
      </c>
      <c r="TQ1742" s="1">
        <f t="shared" si="2316"/>
        <v>0.339246653123429</v>
      </c>
      <c r="TR1742" s="1">
        <f t="shared" si="2316"/>
        <v>0.000759070943252205</v>
      </c>
      <c r="TS1742" s="1" t="str">
        <f t="shared" si="2316"/>
        <v>d</v>
      </c>
      <c r="TT1742" s="1">
        <f t="shared" si="2316"/>
        <v>0.414949421021605</v>
      </c>
      <c r="TU1742" s="1">
        <f t="shared" si="2316"/>
        <v>0.00259057214255418</v>
      </c>
      <c r="TV1742" s="1" t="str">
        <f t="shared" si="2316"/>
        <v>e</v>
      </c>
      <c r="TW1742" s="1">
        <f t="shared" si="2316"/>
        <v>0.484453859478334</v>
      </c>
    </row>
    <row r="1743" spans="15:543">
      <c r="O1743" s="1">
        <f t="shared" si="2283"/>
        <v>0.324653739612188</v>
      </c>
      <c r="R1743" s="1">
        <f t="shared" si="2284"/>
        <v>0.340189873417722</v>
      </c>
      <c r="U1743" s="1">
        <f t="shared" si="2285"/>
        <v>0.392808219178082</v>
      </c>
      <c r="X1743" s="1">
        <f t="shared" si="2286"/>
        <v>0.515625</v>
      </c>
      <c r="AA1743" s="1">
        <f t="shared" si="2287"/>
        <v>0.581081081081081</v>
      </c>
      <c r="GE1743" s="1">
        <f t="shared" si="2288"/>
        <v>0.324161650902838</v>
      </c>
      <c r="GH1743" s="1">
        <f t="shared" si="2289"/>
        <v>0.339808481532148</v>
      </c>
      <c r="GK1743" s="1">
        <f t="shared" si="2290"/>
        <v>0.395106153292551</v>
      </c>
      <c r="GN1743" s="1">
        <f t="shared" si="2291"/>
        <v>0.519639407598197</v>
      </c>
      <c r="GQ1743" s="1">
        <f t="shared" si="2292"/>
        <v>0.580882352941176</v>
      </c>
      <c r="MU1743" s="1">
        <f t="shared" ref="MU1743:NG1743" si="2317">MU712</f>
        <v>0.272637494326754</v>
      </c>
      <c r="MV1743" s="1">
        <f t="shared" si="2317"/>
        <v>0.00256092593144923</v>
      </c>
      <c r="MW1743" s="1" t="str">
        <f t="shared" si="2317"/>
        <v>e</v>
      </c>
      <c r="MX1743" s="1">
        <f t="shared" si="2317"/>
        <v>0.28575053674164</v>
      </c>
      <c r="MY1743" s="1">
        <f t="shared" si="2317"/>
        <v>0.00158016889297144</v>
      </c>
      <c r="MZ1743" s="1" t="str">
        <f t="shared" si="2317"/>
        <v>e</v>
      </c>
      <c r="NA1743" s="1">
        <f t="shared" si="2317"/>
        <v>0.326121584332094</v>
      </c>
      <c r="NB1743" s="1">
        <f t="shared" si="2317"/>
        <v>0.00224832007446384</v>
      </c>
      <c r="NC1743" s="1" t="str">
        <f t="shared" si="2317"/>
        <v>d</v>
      </c>
      <c r="ND1743" s="1">
        <f t="shared" si="2317"/>
        <v>0.46670457487899</v>
      </c>
      <c r="NE1743" s="1">
        <f t="shared" si="2317"/>
        <v>0.00262339061514098</v>
      </c>
      <c r="NF1743" s="1" t="str">
        <f t="shared" si="2317"/>
        <v>b</v>
      </c>
      <c r="NG1743" s="1">
        <f t="shared" si="2317"/>
        <v>0.544609658607204</v>
      </c>
      <c r="TK1743" s="1">
        <f t="shared" ref="TK1743:TW1743" si="2318">TK712</f>
        <v>0.277123341399963</v>
      </c>
      <c r="TL1743" s="1">
        <f t="shared" si="2318"/>
        <v>0.00137021782773458</v>
      </c>
      <c r="TM1743" s="1" t="str">
        <f t="shared" si="2318"/>
        <v>de</v>
      </c>
      <c r="TN1743" s="1">
        <f t="shared" si="2318"/>
        <v>0.28365827231795</v>
      </c>
      <c r="TO1743" s="1">
        <f t="shared" si="2318"/>
        <v>0.0012337510729501</v>
      </c>
      <c r="TP1743" s="1" t="str">
        <f t="shared" si="2318"/>
        <v>e</v>
      </c>
      <c r="TQ1743" s="1">
        <f t="shared" si="2318"/>
        <v>0.325493930003889</v>
      </c>
      <c r="TR1743" s="1">
        <f t="shared" si="2318"/>
        <v>0.00205551748674204</v>
      </c>
      <c r="TS1743" s="1" t="str">
        <f t="shared" si="2318"/>
        <v>e</v>
      </c>
      <c r="TT1743" s="1">
        <f t="shared" si="2318"/>
        <v>0.465233056652618</v>
      </c>
      <c r="TU1743" s="1">
        <f t="shared" si="2318"/>
        <v>0.0024991219564654</v>
      </c>
      <c r="TV1743" s="1" t="str">
        <f t="shared" si="2318"/>
        <v>c</v>
      </c>
      <c r="TW1743" s="1">
        <f t="shared" si="2318"/>
        <v>0.542774628242334</v>
      </c>
    </row>
    <row r="1744" spans="15:543">
      <c r="O1744" s="1">
        <f t="shared" si="2283"/>
        <v>0.328611111111111</v>
      </c>
      <c r="R1744" s="1">
        <f t="shared" si="2284"/>
        <v>0.34433097669547</v>
      </c>
      <c r="U1744" s="1">
        <f t="shared" si="2285"/>
        <v>0.394820858460447</v>
      </c>
      <c r="X1744" s="1">
        <f t="shared" si="2286"/>
        <v>0.519792342634653</v>
      </c>
      <c r="AA1744" s="1">
        <f t="shared" si="2287"/>
        <v>0.576344086021505</v>
      </c>
      <c r="GE1744" s="1">
        <f t="shared" si="2288"/>
        <v>0.328849456210647</v>
      </c>
      <c r="GH1744" s="1">
        <f t="shared" si="2289"/>
        <v>0.344846050870147</v>
      </c>
      <c r="GK1744" s="1">
        <f t="shared" si="2290"/>
        <v>0.396532644780524</v>
      </c>
      <c r="GN1744" s="1">
        <f t="shared" si="2291"/>
        <v>0.51994301994302</v>
      </c>
      <c r="GQ1744" s="1">
        <f t="shared" si="2292"/>
        <v>0.58472553699284</v>
      </c>
      <c r="MU1744" s="1">
        <f t="shared" ref="MU1744:NG1744" si="2319">MU713</f>
        <v>0.282052399111495</v>
      </c>
      <c r="MV1744" s="1">
        <f t="shared" si="2319"/>
        <v>0</v>
      </c>
      <c r="MW1744" s="1">
        <f t="shared" si="2319"/>
        <v>0</v>
      </c>
      <c r="MX1744" s="1">
        <f t="shared" si="2319"/>
        <v>0.305334030375568</v>
      </c>
      <c r="MY1744" s="1">
        <f t="shared" si="2319"/>
        <v>0</v>
      </c>
      <c r="MZ1744" s="1">
        <f t="shared" si="2319"/>
        <v>0</v>
      </c>
      <c r="NA1744" s="1">
        <f t="shared" si="2319"/>
        <v>0.330451906573987</v>
      </c>
      <c r="NB1744" s="1">
        <f t="shared" si="2319"/>
        <v>0</v>
      </c>
      <c r="NC1744" s="1">
        <f t="shared" si="2319"/>
        <v>0</v>
      </c>
      <c r="ND1744" s="1">
        <f t="shared" si="2319"/>
        <v>0.417856764478958</v>
      </c>
      <c r="NE1744" s="1">
        <f t="shared" si="2319"/>
        <v>0</v>
      </c>
      <c r="NF1744" s="1">
        <f t="shared" si="2319"/>
        <v>0</v>
      </c>
      <c r="NG1744" s="1">
        <f t="shared" si="2319"/>
        <v>0.501000941909031</v>
      </c>
      <c r="TK1744" s="1">
        <f t="shared" ref="TK1744:TW1744" si="2320">TK713</f>
        <v>0.283029912157599</v>
      </c>
      <c r="TL1744" s="1">
        <f t="shared" si="2320"/>
        <v>0</v>
      </c>
      <c r="TM1744" s="1">
        <f t="shared" si="2320"/>
        <v>0</v>
      </c>
      <c r="TN1744" s="1">
        <f t="shared" si="2320"/>
        <v>0.304031236453062</v>
      </c>
      <c r="TO1744" s="1">
        <f t="shared" si="2320"/>
        <v>0</v>
      </c>
      <c r="TP1744" s="1">
        <f t="shared" si="2320"/>
        <v>0</v>
      </c>
      <c r="TQ1744" s="1">
        <f t="shared" si="2320"/>
        <v>0.330059520559636</v>
      </c>
      <c r="TR1744" s="1">
        <f t="shared" si="2320"/>
        <v>0</v>
      </c>
      <c r="TS1744" s="1">
        <f t="shared" si="2320"/>
        <v>0</v>
      </c>
      <c r="TT1744" s="1">
        <f t="shared" si="2320"/>
        <v>0.417089107803888</v>
      </c>
      <c r="TU1744" s="1">
        <f t="shared" si="2320"/>
        <v>0</v>
      </c>
      <c r="TV1744" s="1">
        <f t="shared" si="2320"/>
        <v>0</v>
      </c>
      <c r="TW1744" s="1">
        <f t="shared" si="2320"/>
        <v>0.501909317551414</v>
      </c>
    </row>
    <row r="1745" spans="15:543">
      <c r="O1745" s="1">
        <f t="shared" si="2283"/>
        <v>0.327841385087964</v>
      </c>
      <c r="R1745" s="1">
        <f t="shared" si="2284"/>
        <v>0.341216216216216</v>
      </c>
      <c r="U1745" s="1">
        <f t="shared" si="2285"/>
        <v>0.39732770745429</v>
      </c>
      <c r="X1745" s="1">
        <f t="shared" si="2286"/>
        <v>0.52186938286399</v>
      </c>
      <c r="AA1745" s="1">
        <f t="shared" si="2287"/>
        <v>0.584269662921348</v>
      </c>
      <c r="GE1745" s="1">
        <f t="shared" si="2288"/>
        <v>0.327156919513607</v>
      </c>
      <c r="GH1745" s="1">
        <f t="shared" si="2289"/>
        <v>0.341099972907071</v>
      </c>
      <c r="GK1745" s="1">
        <f t="shared" si="2290"/>
        <v>0.399926280869886</v>
      </c>
      <c r="GN1745" s="1">
        <f t="shared" si="2291"/>
        <v>0.522712310730744</v>
      </c>
      <c r="GQ1745" s="1">
        <f t="shared" si="2292"/>
        <v>0.582926829268293</v>
      </c>
      <c r="MU1745" s="1">
        <f t="shared" ref="MU1745:NG1745" si="2321">MU714</f>
        <v>0.289079234210551</v>
      </c>
      <c r="MV1745" s="1">
        <f t="shared" si="2321"/>
        <v>0.00137380754186281</v>
      </c>
      <c r="MW1745" s="1" t="str">
        <f t="shared" si="2321"/>
        <v>c</v>
      </c>
      <c r="MX1745" s="1">
        <f t="shared" si="2321"/>
        <v>0.315272483913722</v>
      </c>
      <c r="MY1745" s="1">
        <f t="shared" si="2321"/>
        <v>0.00102058709165142</v>
      </c>
      <c r="MZ1745" s="1" t="str">
        <f t="shared" si="2321"/>
        <v>c</v>
      </c>
      <c r="NA1745" s="1">
        <f t="shared" si="2321"/>
        <v>0.328278361674635</v>
      </c>
      <c r="NB1745" s="1">
        <f t="shared" si="2321"/>
        <v>0.00226506363129149</v>
      </c>
      <c r="NC1745" s="1" t="str">
        <f t="shared" si="2321"/>
        <v>d</v>
      </c>
      <c r="ND1745" s="1">
        <f t="shared" si="2321"/>
        <v>0.374576082365183</v>
      </c>
      <c r="NE1745" s="1">
        <f t="shared" si="2321"/>
        <v>0.00402048061097197</v>
      </c>
      <c r="NF1745" s="1" t="str">
        <f t="shared" si="2321"/>
        <v>d</v>
      </c>
      <c r="NG1745" s="1">
        <f t="shared" si="2321"/>
        <v>0.476845740624178</v>
      </c>
      <c r="TK1745" s="1">
        <f t="shared" ref="TK1745:TW1745" si="2322">TK714</f>
        <v>0.285417425354156</v>
      </c>
      <c r="TL1745" s="1">
        <f t="shared" si="2322"/>
        <v>0.0017331119678002</v>
      </c>
      <c r="TM1745" s="1" t="str">
        <f t="shared" si="2322"/>
        <v>c</v>
      </c>
      <c r="TN1745" s="1">
        <f t="shared" si="2322"/>
        <v>0.314523348256269</v>
      </c>
      <c r="TO1745" s="1">
        <f t="shared" si="2322"/>
        <v>0.00115185545657328</v>
      </c>
      <c r="TP1745" s="1" t="str">
        <f t="shared" si="2322"/>
        <v>c</v>
      </c>
      <c r="TQ1745" s="1">
        <f t="shared" si="2322"/>
        <v>0.328190590571706</v>
      </c>
      <c r="TR1745" s="1">
        <f t="shared" si="2322"/>
        <v>0.00211460325746373</v>
      </c>
      <c r="TS1745" s="1" t="str">
        <f t="shared" si="2322"/>
        <v>e</v>
      </c>
      <c r="TT1745" s="1">
        <f t="shared" si="2322"/>
        <v>0.376432379139264</v>
      </c>
      <c r="TU1745" s="1">
        <f t="shared" si="2322"/>
        <v>0.0039905799465626</v>
      </c>
      <c r="TV1745" s="1" t="str">
        <f t="shared" si="2322"/>
        <v>f</v>
      </c>
      <c r="TW1745" s="1">
        <f t="shared" si="2322"/>
        <v>0.477811098538977</v>
      </c>
    </row>
    <row r="1746" spans="15:543">
      <c r="O1746" s="1">
        <f t="shared" si="2283"/>
        <v>0.288206196303046</v>
      </c>
      <c r="R1746" s="1">
        <f t="shared" si="2284"/>
        <v>0.31470893970894</v>
      </c>
      <c r="U1746" s="1">
        <f t="shared" si="2285"/>
        <v>0.326708074534162</v>
      </c>
      <c r="X1746" s="1">
        <f t="shared" si="2286"/>
        <v>0.362989323843416</v>
      </c>
      <c r="AA1746" s="1">
        <f t="shared" si="2287"/>
        <v>0.472307692307692</v>
      </c>
      <c r="GE1746" s="1">
        <f t="shared" si="2288"/>
        <v>0.286444324905863</v>
      </c>
      <c r="GH1746" s="1">
        <f t="shared" si="2289"/>
        <v>0.313757039420756</v>
      </c>
      <c r="GK1746" s="1">
        <f t="shared" si="2290"/>
        <v>0.326517571884984</v>
      </c>
      <c r="GN1746" s="1">
        <f t="shared" si="2291"/>
        <v>0.380576208178439</v>
      </c>
      <c r="GQ1746" s="1">
        <f t="shared" si="2292"/>
        <v>0.476744186046512</v>
      </c>
      <c r="MU1746" s="1">
        <f t="shared" ref="MU1746:NG1746" si="2323">MU715</f>
        <v>0.286665616474615</v>
      </c>
      <c r="MV1746" s="1">
        <f t="shared" si="2323"/>
        <v>0.00271359736699952</v>
      </c>
      <c r="MW1746" s="1" t="str">
        <f t="shared" si="2323"/>
        <v>c</v>
      </c>
      <c r="MX1746" s="1">
        <f t="shared" si="2323"/>
        <v>0.320105203719557</v>
      </c>
      <c r="MY1746" s="1">
        <f t="shared" si="2323"/>
        <v>0.00372434196755448</v>
      </c>
      <c r="MZ1746" s="1" t="str">
        <f t="shared" si="2323"/>
        <v>b</v>
      </c>
      <c r="NA1746" s="1">
        <f t="shared" si="2323"/>
        <v>0.343199730934027</v>
      </c>
      <c r="NB1746" s="1">
        <f t="shared" si="2323"/>
        <v>0.00324501131384031</v>
      </c>
      <c r="NC1746" s="1" t="str">
        <f t="shared" si="2323"/>
        <v>c</v>
      </c>
      <c r="ND1746" s="1">
        <f t="shared" si="2323"/>
        <v>0.421798796587148</v>
      </c>
      <c r="NE1746" s="1">
        <f t="shared" si="2323"/>
        <v>0.00408006399068798</v>
      </c>
      <c r="NF1746" s="1" t="str">
        <f t="shared" si="2323"/>
        <v>c</v>
      </c>
      <c r="NG1746" s="1">
        <f t="shared" si="2323"/>
        <v>0.488473971605816</v>
      </c>
      <c r="TK1746" s="1">
        <f t="shared" ref="TK1746:TW1746" si="2324">TK715</f>
        <v>0.286185072117237</v>
      </c>
      <c r="TL1746" s="1">
        <f t="shared" si="2324"/>
        <v>0.00202307296961694</v>
      </c>
      <c r="TM1746" s="1" t="str">
        <f t="shared" si="2324"/>
        <v>c</v>
      </c>
      <c r="TN1746" s="1">
        <f t="shared" si="2324"/>
        <v>0.319450308432039</v>
      </c>
      <c r="TO1746" s="1">
        <f t="shared" si="2324"/>
        <v>0.00149565253971985</v>
      </c>
      <c r="TP1746" s="1" t="str">
        <f t="shared" si="2324"/>
        <v>b</v>
      </c>
      <c r="TQ1746" s="1">
        <f t="shared" si="2324"/>
        <v>0.345985818482857</v>
      </c>
      <c r="TR1746" s="1">
        <f t="shared" si="2324"/>
        <v>0.00239915306897897</v>
      </c>
      <c r="TS1746" s="1" t="str">
        <f t="shared" si="2324"/>
        <v>c</v>
      </c>
      <c r="TT1746" s="1">
        <f t="shared" si="2324"/>
        <v>0.42351155571378</v>
      </c>
      <c r="TU1746" s="1">
        <f t="shared" si="2324"/>
        <v>0.00187239628093751</v>
      </c>
      <c r="TV1746" s="1" t="str">
        <f t="shared" si="2324"/>
        <v>d</v>
      </c>
      <c r="TW1746" s="1">
        <f t="shared" si="2324"/>
        <v>0.487754460237895</v>
      </c>
    </row>
    <row r="1747" spans="15:543">
      <c r="O1747" s="1">
        <f t="shared" si="2283"/>
        <v>0.285714285714286</v>
      </c>
      <c r="R1747" s="1">
        <f t="shared" si="2284"/>
        <v>0.311441765007696</v>
      </c>
      <c r="U1747" s="1">
        <f t="shared" si="2285"/>
        <v>0.323412089598036</v>
      </c>
      <c r="X1747" s="1">
        <f t="shared" si="2286"/>
        <v>0.370494551550712</v>
      </c>
      <c r="AA1747" s="1">
        <f t="shared" si="2287"/>
        <v>0.468702290076336</v>
      </c>
      <c r="GE1747" s="1">
        <f t="shared" si="2288"/>
        <v>0.284572342126299</v>
      </c>
      <c r="GH1747" s="1">
        <f t="shared" si="2289"/>
        <v>0.31006925945658</v>
      </c>
      <c r="GK1747" s="1">
        <f t="shared" si="2290"/>
        <v>0.322303531657652</v>
      </c>
      <c r="GN1747" s="1">
        <f t="shared" si="2291"/>
        <v>0.365128660159716</v>
      </c>
      <c r="GQ1747" s="1">
        <f t="shared" si="2292"/>
        <v>0.481481481481481</v>
      </c>
      <c r="MU1747" s="1">
        <f t="shared" ref="MU1747:NG1747" si="2325">MU716</f>
        <v>0.273146096222531</v>
      </c>
      <c r="MV1747" s="1">
        <f t="shared" si="2325"/>
        <v>0.00161608600717929</v>
      </c>
      <c r="MW1747" s="1" t="str">
        <f t="shared" si="2325"/>
        <v>e</v>
      </c>
      <c r="MX1747" s="1">
        <f t="shared" si="2325"/>
        <v>0.286902944770475</v>
      </c>
      <c r="MY1747" s="1">
        <f t="shared" si="2325"/>
        <v>0.00164599040115841</v>
      </c>
      <c r="MZ1747" s="1" t="str">
        <f t="shared" si="2325"/>
        <v>e</v>
      </c>
      <c r="NA1747" s="1">
        <f t="shared" si="2325"/>
        <v>0.327494352845366</v>
      </c>
      <c r="NB1747" s="1">
        <f t="shared" si="2325"/>
        <v>0.00240126237600425</v>
      </c>
      <c r="NC1747" s="1" t="str">
        <f t="shared" si="2325"/>
        <v>d</v>
      </c>
      <c r="ND1747" s="1">
        <f t="shared" si="2325"/>
        <v>0.474801800342135</v>
      </c>
      <c r="NE1747" s="1">
        <f t="shared" si="2325"/>
        <v>0.00175383839771157</v>
      </c>
      <c r="NF1747" s="1" t="str">
        <f t="shared" si="2325"/>
        <v>b</v>
      </c>
      <c r="NG1747" s="1">
        <f t="shared" si="2325"/>
        <v>0.551739681912634</v>
      </c>
      <c r="TK1747" s="1">
        <f t="shared" ref="TK1747:TW1747" si="2326">TK716</f>
        <v>0.2756711136527</v>
      </c>
      <c r="TL1747" s="1">
        <f t="shared" si="2326"/>
        <v>0.00179651599664813</v>
      </c>
      <c r="TM1747" s="1" t="str">
        <f t="shared" si="2326"/>
        <v>de</v>
      </c>
      <c r="TN1747" s="1">
        <f t="shared" si="2326"/>
        <v>0.285291164731254</v>
      </c>
      <c r="TO1747" s="1">
        <f t="shared" si="2326"/>
        <v>0.00186647089090671</v>
      </c>
      <c r="TP1747" s="1" t="str">
        <f t="shared" si="2326"/>
        <v>e</v>
      </c>
      <c r="TQ1747" s="1">
        <f t="shared" si="2326"/>
        <v>0.328590128513151</v>
      </c>
      <c r="TR1747" s="1">
        <f t="shared" si="2326"/>
        <v>0.00227420253867799</v>
      </c>
      <c r="TS1747" s="1" t="str">
        <f t="shared" si="2326"/>
        <v>e</v>
      </c>
      <c r="TT1747" s="1">
        <f t="shared" si="2326"/>
        <v>0.475516126025053</v>
      </c>
      <c r="TU1747" s="1">
        <f t="shared" si="2326"/>
        <v>0.0031368778056451</v>
      </c>
      <c r="TV1747" s="1" t="str">
        <f t="shared" si="2326"/>
        <v>b</v>
      </c>
      <c r="TW1747" s="1">
        <f t="shared" si="2326"/>
        <v>0.553119364683035</v>
      </c>
    </row>
    <row r="1748" spans="15:543">
      <c r="O1748" s="1">
        <f t="shared" si="2283"/>
        <v>0.2843265949068</v>
      </c>
      <c r="R1748" s="1">
        <f t="shared" si="2284"/>
        <v>0.316972358563679</v>
      </c>
      <c r="U1748" s="1">
        <f t="shared" si="2285"/>
        <v>0.327975270479135</v>
      </c>
      <c r="X1748" s="1">
        <f t="shared" si="2286"/>
        <v>0.381016042780749</v>
      </c>
      <c r="AA1748" s="1">
        <f t="shared" si="2287"/>
        <v>0.47218045112782</v>
      </c>
      <c r="GE1748" s="1">
        <f t="shared" si="2288"/>
        <v>0.28215542919036</v>
      </c>
      <c r="GH1748" s="1">
        <f t="shared" si="2289"/>
        <v>0.315972222222222</v>
      </c>
      <c r="GK1748" s="1">
        <f t="shared" si="2290"/>
        <v>0.327492832112138</v>
      </c>
      <c r="GN1748" s="1">
        <f t="shared" si="2291"/>
        <v>0.367549668874172</v>
      </c>
      <c r="GQ1748" s="1">
        <f t="shared" si="2292"/>
        <v>0.477272727272727</v>
      </c>
      <c r="MU1748" s="1">
        <f t="shared" ref="MU1748:NG1748" si="2327">MU717</f>
        <v>0.282963648969232</v>
      </c>
      <c r="MV1748" s="1">
        <f t="shared" si="2327"/>
        <v>0</v>
      </c>
      <c r="MW1748" s="1">
        <f t="shared" si="2327"/>
        <v>0</v>
      </c>
      <c r="MX1748" s="1">
        <f t="shared" si="2327"/>
        <v>0.307426877467918</v>
      </c>
      <c r="MY1748" s="1">
        <f t="shared" si="2327"/>
        <v>0</v>
      </c>
      <c r="MZ1748" s="1">
        <f t="shared" si="2327"/>
        <v>0</v>
      </c>
      <c r="NA1748" s="1">
        <f t="shared" si="2327"/>
        <v>0.332990815151342</v>
      </c>
      <c r="NB1748" s="1">
        <f t="shared" si="2327"/>
        <v>0</v>
      </c>
      <c r="NC1748" s="1">
        <f t="shared" si="2327"/>
        <v>0</v>
      </c>
      <c r="ND1748" s="1">
        <f t="shared" si="2327"/>
        <v>0.423725559764822</v>
      </c>
      <c r="NE1748" s="1">
        <f t="shared" si="2327"/>
        <v>0</v>
      </c>
      <c r="NF1748" s="1">
        <f t="shared" si="2327"/>
        <v>0</v>
      </c>
      <c r="NG1748" s="1">
        <f t="shared" si="2327"/>
        <v>0.505686464714209</v>
      </c>
      <c r="TK1748" s="1">
        <f t="shared" ref="TK1748:TW1748" si="2328">TK717</f>
        <v>0.282424537041364</v>
      </c>
      <c r="TL1748" s="1">
        <f t="shared" si="2328"/>
        <v>0</v>
      </c>
      <c r="TM1748" s="1">
        <f t="shared" si="2328"/>
        <v>0</v>
      </c>
      <c r="TN1748" s="1">
        <f t="shared" si="2328"/>
        <v>0.306421607139854</v>
      </c>
      <c r="TO1748" s="1">
        <f t="shared" si="2328"/>
        <v>0</v>
      </c>
      <c r="TP1748" s="1">
        <f t="shared" si="2328"/>
        <v>0</v>
      </c>
      <c r="TQ1748" s="1">
        <f t="shared" si="2328"/>
        <v>0.334255512522571</v>
      </c>
      <c r="TR1748" s="1">
        <f t="shared" si="2328"/>
        <v>0</v>
      </c>
      <c r="TS1748" s="1">
        <f t="shared" si="2328"/>
        <v>0</v>
      </c>
      <c r="TT1748" s="1">
        <f t="shared" si="2328"/>
        <v>0.425153353626032</v>
      </c>
      <c r="TU1748" s="1">
        <f t="shared" si="2328"/>
        <v>0</v>
      </c>
      <c r="TV1748" s="1">
        <f t="shared" si="2328"/>
        <v>0</v>
      </c>
      <c r="TW1748" s="1">
        <f t="shared" si="2328"/>
        <v>0.506228307819969</v>
      </c>
    </row>
    <row r="1749" spans="15:543">
      <c r="O1749" s="1">
        <f t="shared" si="2283"/>
        <v>0.284246575342466</v>
      </c>
      <c r="R1749" s="1">
        <f t="shared" si="2284"/>
        <v>0.317360565593087</v>
      </c>
      <c r="U1749" s="1">
        <f t="shared" si="2285"/>
        <v>0.336764232872306</v>
      </c>
      <c r="X1749" s="1">
        <f t="shared" si="2286"/>
        <v>0.412972972972973</v>
      </c>
      <c r="AA1749" s="1">
        <f t="shared" si="2287"/>
        <v>0.485759493670886</v>
      </c>
      <c r="GE1749" s="1">
        <f t="shared" si="2288"/>
        <v>0.289945652173913</v>
      </c>
      <c r="GH1749" s="1">
        <f t="shared" si="2289"/>
        <v>0.317020704490454</v>
      </c>
      <c r="GK1749" s="1">
        <f t="shared" si="2290"/>
        <v>0.33994053518335</v>
      </c>
      <c r="GN1749" s="1">
        <f t="shared" si="2291"/>
        <v>0.417861080485116</v>
      </c>
      <c r="GQ1749" s="1">
        <f t="shared" si="2292"/>
        <v>0.481788079470199</v>
      </c>
      <c r="MU1749" s="1">
        <f t="shared" ref="MU1749:NG1749" si="2329">MU718</f>
        <v>0</v>
      </c>
      <c r="MV1749" s="1">
        <f t="shared" si="2329"/>
        <v>0</v>
      </c>
      <c r="MW1749" s="1">
        <f t="shared" si="2329"/>
        <v>0</v>
      </c>
      <c r="MX1749" s="1">
        <f t="shared" si="2329"/>
        <v>0</v>
      </c>
      <c r="MY1749" s="1">
        <f t="shared" si="2329"/>
        <v>0</v>
      </c>
      <c r="MZ1749" s="1">
        <f t="shared" si="2329"/>
        <v>0</v>
      </c>
      <c r="NA1749" s="1">
        <f t="shared" si="2329"/>
        <v>0</v>
      </c>
      <c r="NB1749" s="1">
        <f t="shared" si="2329"/>
        <v>0</v>
      </c>
      <c r="NC1749" s="1">
        <f t="shared" si="2329"/>
        <v>0</v>
      </c>
      <c r="ND1749" s="1">
        <f t="shared" si="2329"/>
        <v>0</v>
      </c>
      <c r="NE1749" s="1">
        <f t="shared" si="2329"/>
        <v>0</v>
      </c>
      <c r="NF1749" s="1">
        <f t="shared" si="2329"/>
        <v>0</v>
      </c>
      <c r="NG1749" s="1">
        <f t="shared" si="2329"/>
        <v>0</v>
      </c>
      <c r="TK1749" s="1">
        <f t="shared" ref="TK1749:TW1749" si="2330">TK718</f>
        <v>0</v>
      </c>
      <c r="TL1749" s="1">
        <f t="shared" si="2330"/>
        <v>0</v>
      </c>
      <c r="TM1749" s="1">
        <f t="shared" si="2330"/>
        <v>0</v>
      </c>
      <c r="TN1749" s="1">
        <f t="shared" si="2330"/>
        <v>0</v>
      </c>
      <c r="TO1749" s="1">
        <f t="shared" si="2330"/>
        <v>0</v>
      </c>
      <c r="TP1749" s="1">
        <f t="shared" si="2330"/>
        <v>0</v>
      </c>
      <c r="TQ1749" s="1">
        <f t="shared" si="2330"/>
        <v>0</v>
      </c>
      <c r="TR1749" s="1">
        <f t="shared" si="2330"/>
        <v>0</v>
      </c>
      <c r="TS1749" s="1">
        <f t="shared" si="2330"/>
        <v>0</v>
      </c>
      <c r="TT1749" s="1">
        <f t="shared" si="2330"/>
        <v>0</v>
      </c>
      <c r="TU1749" s="1">
        <f t="shared" si="2330"/>
        <v>0</v>
      </c>
      <c r="TV1749" s="1">
        <f t="shared" si="2330"/>
        <v>0</v>
      </c>
      <c r="TW1749" s="1">
        <f t="shared" si="2330"/>
        <v>0</v>
      </c>
    </row>
    <row r="1750" spans="15:543">
      <c r="O1750" s="1">
        <f t="shared" si="2283"/>
        <v>0.289424860853432</v>
      </c>
      <c r="R1750" s="1">
        <f t="shared" si="2284"/>
        <v>0.315748642358417</v>
      </c>
      <c r="U1750" s="1">
        <f t="shared" si="2285"/>
        <v>0.339628681177977</v>
      </c>
      <c r="X1750" s="1">
        <f t="shared" si="2286"/>
        <v>0.414198161389173</v>
      </c>
      <c r="AA1750" s="1">
        <f t="shared" si="2287"/>
        <v>0.486798679867987</v>
      </c>
      <c r="GE1750" s="1">
        <f t="shared" si="2288"/>
        <v>0.285244103126714</v>
      </c>
      <c r="GH1750" s="1">
        <f t="shared" si="2289"/>
        <v>0.314567769477054</v>
      </c>
      <c r="GK1750" s="1">
        <f t="shared" si="2290"/>
        <v>0.339363484087102</v>
      </c>
      <c r="GN1750" s="1">
        <f t="shared" si="2291"/>
        <v>0.414087513340448</v>
      </c>
      <c r="GQ1750" s="1">
        <f t="shared" si="2292"/>
        <v>0.483478260869565</v>
      </c>
      <c r="MU1750" s="1">
        <f t="shared" ref="MU1750:NG1750" si="2331">MU719</f>
        <v>0</v>
      </c>
      <c r="MV1750" s="1">
        <f t="shared" si="2331"/>
        <v>0</v>
      </c>
      <c r="MW1750" s="1">
        <f t="shared" si="2331"/>
        <v>0</v>
      </c>
      <c r="MX1750" s="1">
        <f t="shared" si="2331"/>
        <v>0</v>
      </c>
      <c r="MY1750" s="1">
        <f t="shared" si="2331"/>
        <v>0</v>
      </c>
      <c r="MZ1750" s="1">
        <f t="shared" si="2331"/>
        <v>0</v>
      </c>
      <c r="NA1750" s="1">
        <f t="shared" si="2331"/>
        <v>0</v>
      </c>
      <c r="NB1750" s="1">
        <f t="shared" si="2331"/>
        <v>0</v>
      </c>
      <c r="NC1750" s="1">
        <f t="shared" si="2331"/>
        <v>0</v>
      </c>
      <c r="ND1750" s="1">
        <f t="shared" si="2331"/>
        <v>0</v>
      </c>
      <c r="NE1750" s="1">
        <f t="shared" si="2331"/>
        <v>0</v>
      </c>
      <c r="NF1750" s="1">
        <f t="shared" si="2331"/>
        <v>0</v>
      </c>
      <c r="NG1750" s="1">
        <f t="shared" si="2331"/>
        <v>0</v>
      </c>
      <c r="TK1750" s="1">
        <f t="shared" ref="TK1750:TW1750" si="2332">TK719</f>
        <v>0</v>
      </c>
      <c r="TL1750" s="1">
        <f t="shared" si="2332"/>
        <v>0</v>
      </c>
      <c r="TM1750" s="1">
        <f t="shared" si="2332"/>
        <v>0</v>
      </c>
      <c r="TN1750" s="1">
        <f t="shared" si="2332"/>
        <v>0</v>
      </c>
      <c r="TO1750" s="1">
        <f t="shared" si="2332"/>
        <v>0</v>
      </c>
      <c r="TP1750" s="1">
        <f t="shared" si="2332"/>
        <v>0</v>
      </c>
      <c r="TQ1750" s="1">
        <f t="shared" si="2332"/>
        <v>0</v>
      </c>
      <c r="TR1750" s="1">
        <f t="shared" si="2332"/>
        <v>0</v>
      </c>
      <c r="TS1750" s="1">
        <f t="shared" si="2332"/>
        <v>0</v>
      </c>
      <c r="TT1750" s="1">
        <f t="shared" si="2332"/>
        <v>0</v>
      </c>
      <c r="TU1750" s="1">
        <f t="shared" si="2332"/>
        <v>0</v>
      </c>
      <c r="TV1750" s="1">
        <f t="shared" si="2332"/>
        <v>0</v>
      </c>
      <c r="TW1750" s="1">
        <f t="shared" si="2332"/>
        <v>0</v>
      </c>
    </row>
    <row r="1751" spans="15:543">
      <c r="O1751" s="1">
        <f t="shared" si="2283"/>
        <v>0.288640595903166</v>
      </c>
      <c r="R1751" s="1">
        <f t="shared" si="2284"/>
        <v>0.314522391923375</v>
      </c>
      <c r="U1751" s="1">
        <f t="shared" si="2285"/>
        <v>0.341214057507987</v>
      </c>
      <c r="X1751" s="1">
        <f t="shared" si="2286"/>
        <v>0.418926103136629</v>
      </c>
      <c r="AA1751" s="1">
        <f t="shared" si="2287"/>
        <v>0.489430894308943</v>
      </c>
      <c r="GE1751" s="1">
        <f t="shared" si="2288"/>
        <v>0.287537333695357</v>
      </c>
      <c r="GH1751" s="1">
        <f t="shared" si="2289"/>
        <v>0.313919316056639</v>
      </c>
      <c r="GK1751" s="1">
        <f t="shared" si="2290"/>
        <v>0.338435940099834</v>
      </c>
      <c r="GN1751" s="1">
        <f t="shared" si="2291"/>
        <v>0.41289966923925</v>
      </c>
      <c r="GQ1751" s="1">
        <f t="shared" si="2292"/>
        <v>0.488095238095238</v>
      </c>
      <c r="MU1751" s="1">
        <f t="shared" ref="MU1751:NG1751" si="2333">MU720</f>
        <v>0</v>
      </c>
      <c r="MV1751" s="1">
        <f t="shared" si="2333"/>
        <v>0</v>
      </c>
      <c r="MW1751" s="1" t="str">
        <f t="shared" si="2333"/>
        <v>e</v>
      </c>
      <c r="MX1751" s="1">
        <f t="shared" si="2333"/>
        <v>0</v>
      </c>
      <c r="MY1751" s="1">
        <f t="shared" si="2333"/>
        <v>0</v>
      </c>
      <c r="MZ1751" s="1" t="str">
        <f t="shared" si="2333"/>
        <v>e</v>
      </c>
      <c r="NA1751" s="1">
        <f t="shared" si="2333"/>
        <v>0</v>
      </c>
      <c r="NB1751" s="1">
        <f t="shared" si="2333"/>
        <v>0</v>
      </c>
      <c r="NC1751" s="1" t="str">
        <f t="shared" si="2333"/>
        <v>d</v>
      </c>
      <c r="ND1751" s="1">
        <f t="shared" si="2333"/>
        <v>0</v>
      </c>
      <c r="NE1751" s="1">
        <f t="shared" si="2333"/>
        <v>0</v>
      </c>
      <c r="NF1751" s="1" t="str">
        <f t="shared" si="2333"/>
        <v>f</v>
      </c>
      <c r="NG1751" s="1">
        <f t="shared" si="2333"/>
        <v>0</v>
      </c>
      <c r="TK1751" s="1">
        <f t="shared" ref="TK1751:TW1751" si="2334">TK720</f>
        <v>0</v>
      </c>
      <c r="TL1751" s="1">
        <f t="shared" si="2334"/>
        <v>0</v>
      </c>
      <c r="TM1751" s="1" t="str">
        <f t="shared" si="2334"/>
        <v>de</v>
      </c>
      <c r="TN1751" s="1">
        <f t="shared" si="2334"/>
        <v>0</v>
      </c>
      <c r="TO1751" s="1">
        <f t="shared" si="2334"/>
        <v>0</v>
      </c>
      <c r="TP1751" s="1" t="str">
        <f t="shared" si="2334"/>
        <v>e</v>
      </c>
      <c r="TQ1751" s="1">
        <f t="shared" si="2334"/>
        <v>0</v>
      </c>
      <c r="TR1751" s="1">
        <f t="shared" si="2334"/>
        <v>0</v>
      </c>
      <c r="TS1751" s="1" t="str">
        <f t="shared" si="2334"/>
        <v>e</v>
      </c>
      <c r="TT1751" s="1">
        <f t="shared" si="2334"/>
        <v>0</v>
      </c>
      <c r="TU1751" s="1">
        <f t="shared" si="2334"/>
        <v>0</v>
      </c>
      <c r="TV1751" s="1" t="str">
        <f t="shared" si="2334"/>
        <v>i</v>
      </c>
      <c r="TW1751" s="1">
        <f t="shared" si="2334"/>
        <v>0</v>
      </c>
    </row>
    <row r="1752" spans="15:543">
      <c r="O1752" s="1">
        <f t="shared" si="2283"/>
        <v>0.27170582226762</v>
      </c>
      <c r="R1752" s="1">
        <f t="shared" si="2284"/>
        <v>0.285394376710624</v>
      </c>
      <c r="U1752" s="1">
        <f t="shared" si="2285"/>
        <v>0.323646375038238</v>
      </c>
      <c r="X1752" s="1">
        <f t="shared" si="2286"/>
        <v>0.469681397738952</v>
      </c>
      <c r="AA1752" s="1">
        <f t="shared" si="2287"/>
        <v>0.540603248259861</v>
      </c>
      <c r="GE1752" s="1">
        <f t="shared" si="2288"/>
        <v>0.276883116883117</v>
      </c>
      <c r="GH1752" s="1">
        <f t="shared" si="2289"/>
        <v>0.283700666324961</v>
      </c>
      <c r="GK1752" s="1">
        <f t="shared" si="2290"/>
        <v>0.323372129600503</v>
      </c>
      <c r="GN1752" s="1">
        <f t="shared" si="2291"/>
        <v>0.467328802927339</v>
      </c>
      <c r="GQ1752" s="1">
        <f t="shared" si="2292"/>
        <v>0.545454545454545</v>
      </c>
      <c r="MU1752" s="1">
        <f t="shared" ref="MU1752:NG1752" si="2335">MU721</f>
        <v>0</v>
      </c>
      <c r="MV1752" s="1">
        <f t="shared" si="2335"/>
        <v>0</v>
      </c>
      <c r="MW1752" s="1" t="str">
        <f t="shared" si="2335"/>
        <v>e</v>
      </c>
      <c r="MX1752" s="1">
        <f t="shared" si="2335"/>
        <v>0</v>
      </c>
      <c r="MY1752" s="1">
        <f t="shared" si="2335"/>
        <v>0</v>
      </c>
      <c r="MZ1752" s="1" t="str">
        <f t="shared" si="2335"/>
        <v>e</v>
      </c>
      <c r="NA1752" s="1">
        <f t="shared" si="2335"/>
        <v>0</v>
      </c>
      <c r="NB1752" s="1">
        <f t="shared" si="2335"/>
        <v>0</v>
      </c>
      <c r="NC1752" s="1" t="str">
        <f t="shared" si="2335"/>
        <v>d</v>
      </c>
      <c r="ND1752" s="1">
        <f t="shared" si="2335"/>
        <v>0</v>
      </c>
      <c r="NE1752" s="1">
        <f t="shared" si="2335"/>
        <v>0</v>
      </c>
      <c r="NF1752" s="1" t="str">
        <f t="shared" si="2335"/>
        <v>f</v>
      </c>
      <c r="NG1752" s="1">
        <f t="shared" si="2335"/>
        <v>0</v>
      </c>
      <c r="TK1752" s="1">
        <f t="shared" ref="TK1752:TW1752" si="2336">TK721</f>
        <v>0</v>
      </c>
      <c r="TL1752" s="1">
        <f t="shared" si="2336"/>
        <v>0</v>
      </c>
      <c r="TM1752" s="1" t="str">
        <f t="shared" si="2336"/>
        <v>e</v>
      </c>
      <c r="TN1752" s="1">
        <f t="shared" si="2336"/>
        <v>0</v>
      </c>
      <c r="TO1752" s="1">
        <f t="shared" si="2336"/>
        <v>0</v>
      </c>
      <c r="TP1752" s="1" t="str">
        <f t="shared" si="2336"/>
        <v>e</v>
      </c>
      <c r="TQ1752" s="1">
        <f t="shared" si="2336"/>
        <v>0</v>
      </c>
      <c r="TR1752" s="1">
        <f t="shared" si="2336"/>
        <v>0</v>
      </c>
      <c r="TS1752" s="1" t="str">
        <f t="shared" si="2336"/>
        <v>e</v>
      </c>
      <c r="TT1752" s="1">
        <f t="shared" si="2336"/>
        <v>0</v>
      </c>
      <c r="TU1752" s="1">
        <f t="shared" si="2336"/>
        <v>0</v>
      </c>
      <c r="TV1752" s="1" t="str">
        <f t="shared" si="2336"/>
        <v>i</v>
      </c>
      <c r="TW1752" s="1">
        <f t="shared" si="2336"/>
        <v>0</v>
      </c>
    </row>
    <row r="1753" spans="15:543">
      <c r="O1753" s="1">
        <f t="shared" si="2283"/>
        <v>0.275533830717777</v>
      </c>
      <c r="R1753" s="1">
        <f t="shared" si="2284"/>
        <v>0.287478389725858</v>
      </c>
      <c r="U1753" s="1">
        <f t="shared" si="2285"/>
        <v>0.32803738317757</v>
      </c>
      <c r="X1753" s="1">
        <f t="shared" si="2286"/>
        <v>0.464730290456432</v>
      </c>
      <c r="AA1753" s="1">
        <f t="shared" si="2287"/>
        <v>0.547126436781609</v>
      </c>
      <c r="GE1753" s="1">
        <f t="shared" si="2288"/>
        <v>0.27859778597786</v>
      </c>
      <c r="GH1753" s="1">
        <f t="shared" si="2289"/>
        <v>0.284870279989725</v>
      </c>
      <c r="GK1753" s="1">
        <f t="shared" si="2290"/>
        <v>0.327476038338658</v>
      </c>
      <c r="GN1753" s="1">
        <f t="shared" si="2291"/>
        <v>0.46246719160105</v>
      </c>
      <c r="GQ1753" s="1">
        <f t="shared" si="2292"/>
        <v>0.541666666666667</v>
      </c>
      <c r="MU1753" s="1">
        <f t="shared" ref="MU1753:NG1753" si="2337">MU722</f>
        <v>0</v>
      </c>
      <c r="MV1753" s="1">
        <f t="shared" si="2337"/>
        <v>0</v>
      </c>
      <c r="MW1753" s="1" t="str">
        <f t="shared" si="2337"/>
        <v>d</v>
      </c>
      <c r="MX1753" s="1">
        <f t="shared" si="2337"/>
        <v>0</v>
      </c>
      <c r="MY1753" s="1">
        <f t="shared" si="2337"/>
        <v>0</v>
      </c>
      <c r="MZ1753" s="1" t="str">
        <f t="shared" si="2337"/>
        <v>d</v>
      </c>
      <c r="NA1753" s="1">
        <f t="shared" si="2337"/>
        <v>0</v>
      </c>
      <c r="NB1753" s="1">
        <f t="shared" si="2337"/>
        <v>0</v>
      </c>
      <c r="NC1753" s="1" t="str">
        <f t="shared" si="2337"/>
        <v>e</v>
      </c>
      <c r="ND1753" s="1">
        <f t="shared" si="2337"/>
        <v>0</v>
      </c>
      <c r="NE1753" s="1">
        <f t="shared" si="2337"/>
        <v>0</v>
      </c>
      <c r="NF1753" s="1" t="str">
        <f t="shared" si="2337"/>
        <v>e</v>
      </c>
      <c r="NG1753" s="1">
        <f t="shared" si="2337"/>
        <v>0</v>
      </c>
      <c r="TK1753" s="1">
        <f t="shared" ref="TK1753:TW1753" si="2338">TK722</f>
        <v>0</v>
      </c>
      <c r="TL1753" s="1">
        <f t="shared" si="2338"/>
        <v>0</v>
      </c>
      <c r="TM1753" s="1" t="str">
        <f t="shared" si="2338"/>
        <v>d</v>
      </c>
      <c r="TN1753" s="1">
        <f t="shared" si="2338"/>
        <v>0</v>
      </c>
      <c r="TO1753" s="1">
        <f t="shared" si="2338"/>
        <v>0</v>
      </c>
      <c r="TP1753" s="1" t="str">
        <f t="shared" si="2338"/>
        <v>d</v>
      </c>
      <c r="TQ1753" s="1">
        <f t="shared" si="2338"/>
        <v>0</v>
      </c>
      <c r="TR1753" s="1">
        <f t="shared" si="2338"/>
        <v>0</v>
      </c>
      <c r="TS1753" s="1" t="str">
        <f t="shared" si="2338"/>
        <v>f</v>
      </c>
      <c r="TT1753" s="1">
        <f t="shared" si="2338"/>
        <v>0</v>
      </c>
      <c r="TU1753" s="1">
        <f t="shared" si="2338"/>
        <v>0</v>
      </c>
      <c r="TV1753" s="1" t="str">
        <f t="shared" si="2338"/>
        <v>h</v>
      </c>
      <c r="TW1753" s="1">
        <f t="shared" si="2338"/>
        <v>0</v>
      </c>
    </row>
    <row r="1754" spans="15:543">
      <c r="O1754" s="1">
        <f t="shared" si="2283"/>
        <v>0.270672829994864</v>
      </c>
      <c r="R1754" s="1">
        <f t="shared" si="2284"/>
        <v>0.284378843788438</v>
      </c>
      <c r="U1754" s="1">
        <f t="shared" si="2285"/>
        <v>0.326680994780473</v>
      </c>
      <c r="X1754" s="1">
        <f t="shared" si="2286"/>
        <v>0.465702036441586</v>
      </c>
      <c r="AA1754" s="1">
        <f t="shared" si="2287"/>
        <v>0.546099290780142</v>
      </c>
      <c r="GE1754" s="1">
        <f t="shared" si="2288"/>
        <v>0.275889121338912</v>
      </c>
      <c r="GH1754" s="1">
        <f t="shared" si="2289"/>
        <v>0.282403870639165</v>
      </c>
      <c r="GK1754" s="1">
        <f t="shared" si="2290"/>
        <v>0.325633622072506</v>
      </c>
      <c r="GN1754" s="1">
        <f t="shared" si="2291"/>
        <v>0.465903175429464</v>
      </c>
      <c r="GQ1754" s="1">
        <f t="shared" si="2292"/>
        <v>0.541202672605791</v>
      </c>
      <c r="MU1754" s="1">
        <f t="shared" ref="MU1754:NG1754" si="2339">MU723</f>
        <v>0</v>
      </c>
      <c r="MV1754" s="1">
        <f t="shared" si="2339"/>
        <v>0</v>
      </c>
      <c r="MW1754" s="1" t="str">
        <f t="shared" si="2339"/>
        <v>b</v>
      </c>
      <c r="MX1754" s="1">
        <f t="shared" si="2339"/>
        <v>0</v>
      </c>
      <c r="MY1754" s="1">
        <f t="shared" si="2339"/>
        <v>0</v>
      </c>
      <c r="MZ1754" s="1" t="str">
        <f t="shared" si="2339"/>
        <v>c</v>
      </c>
      <c r="NA1754" s="1">
        <f t="shared" si="2339"/>
        <v>0</v>
      </c>
      <c r="NB1754" s="1">
        <f t="shared" si="2339"/>
        <v>0</v>
      </c>
      <c r="NC1754" s="1" t="str">
        <f t="shared" si="2339"/>
        <v>b</v>
      </c>
      <c r="ND1754" s="1">
        <f t="shared" si="2339"/>
        <v>0</v>
      </c>
      <c r="NE1754" s="1">
        <f t="shared" si="2339"/>
        <v>0</v>
      </c>
      <c r="NF1754" s="1" t="str">
        <f t="shared" si="2339"/>
        <v>c</v>
      </c>
      <c r="NG1754" s="1">
        <f t="shared" si="2339"/>
        <v>0</v>
      </c>
      <c r="TK1754" s="1">
        <f t="shared" ref="TK1754:TW1754" si="2340">TK723</f>
        <v>0</v>
      </c>
      <c r="TL1754" s="1">
        <f t="shared" si="2340"/>
        <v>0</v>
      </c>
      <c r="TM1754" s="1" t="str">
        <f t="shared" si="2340"/>
        <v>b</v>
      </c>
      <c r="TN1754" s="1">
        <f t="shared" si="2340"/>
        <v>0</v>
      </c>
      <c r="TO1754" s="1">
        <f t="shared" si="2340"/>
        <v>0</v>
      </c>
      <c r="TP1754" s="1" t="str">
        <f t="shared" si="2340"/>
        <v>c</v>
      </c>
      <c r="TQ1754" s="1">
        <f t="shared" si="2340"/>
        <v>0</v>
      </c>
      <c r="TR1754" s="1">
        <f t="shared" si="2340"/>
        <v>0</v>
      </c>
      <c r="TS1754" s="1" t="str">
        <f t="shared" si="2340"/>
        <v>b</v>
      </c>
      <c r="TT1754" s="1">
        <f t="shared" si="2340"/>
        <v>0</v>
      </c>
      <c r="TU1754" s="1">
        <f t="shared" si="2340"/>
        <v>0</v>
      </c>
      <c r="TV1754" s="1" t="str">
        <f t="shared" si="2340"/>
        <v>d</v>
      </c>
      <c r="TW1754" s="1">
        <f t="shared" si="2340"/>
        <v>0</v>
      </c>
    </row>
    <row r="1755" spans="15:543">
      <c r="O1755" s="1">
        <f t="shared" si="2283"/>
        <v>0.28765690376569</v>
      </c>
      <c r="R1755" s="1">
        <f t="shared" si="2284"/>
        <v>0.315432742440042</v>
      </c>
      <c r="U1755" s="1">
        <f t="shared" si="2285"/>
        <v>0.327738785474519</v>
      </c>
      <c r="X1755" s="1">
        <f t="shared" si="2286"/>
        <v>0.372234273318872</v>
      </c>
      <c r="AA1755" s="1">
        <f t="shared" si="2287"/>
        <v>0.475757575757576</v>
      </c>
      <c r="GE1755" s="1">
        <f t="shared" si="2288"/>
        <v>0.284099868593956</v>
      </c>
      <c r="GH1755" s="1">
        <f t="shared" si="2289"/>
        <v>0.314323258869908</v>
      </c>
      <c r="GK1755" s="1">
        <f t="shared" si="2290"/>
        <v>0.329016342892384</v>
      </c>
      <c r="GN1755" s="1">
        <f t="shared" si="2291"/>
        <v>0.375912408759124</v>
      </c>
      <c r="GQ1755" s="1">
        <f t="shared" si="2292"/>
        <v>0.477996965098634</v>
      </c>
      <c r="MU1755" s="1">
        <f t="shared" ref="MU1755:NG1755" si="2341">MU724</f>
        <v>0</v>
      </c>
      <c r="MV1755" s="1">
        <f t="shared" si="2341"/>
        <v>0</v>
      </c>
      <c r="MW1755" s="1" t="str">
        <f t="shared" si="2341"/>
        <v>a</v>
      </c>
      <c r="MX1755" s="1">
        <f t="shared" si="2341"/>
        <v>0</v>
      </c>
      <c r="MY1755" s="1">
        <f t="shared" si="2341"/>
        <v>0</v>
      </c>
      <c r="MZ1755" s="1" t="str">
        <f t="shared" si="2341"/>
        <v>a</v>
      </c>
      <c r="NA1755" s="1">
        <f t="shared" si="2341"/>
        <v>0</v>
      </c>
      <c r="NB1755" s="1">
        <f t="shared" si="2341"/>
        <v>0</v>
      </c>
      <c r="NC1755" s="1" t="str">
        <f t="shared" si="2341"/>
        <v>a</v>
      </c>
      <c r="ND1755" s="1">
        <f t="shared" si="2341"/>
        <v>0</v>
      </c>
      <c r="NE1755" s="1">
        <f t="shared" si="2341"/>
        <v>0</v>
      </c>
      <c r="NF1755" s="1" t="str">
        <f t="shared" si="2341"/>
        <v>a</v>
      </c>
      <c r="NG1755" s="1">
        <f t="shared" si="2341"/>
        <v>0</v>
      </c>
      <c r="TK1755" s="1">
        <f t="shared" ref="TK1755:TW1755" si="2342">TK724</f>
        <v>0</v>
      </c>
      <c r="TL1755" s="1">
        <f t="shared" si="2342"/>
        <v>0</v>
      </c>
      <c r="TM1755" s="1" t="str">
        <f t="shared" si="2342"/>
        <v>a</v>
      </c>
      <c r="TN1755" s="1">
        <f t="shared" si="2342"/>
        <v>0</v>
      </c>
      <c r="TO1755" s="1">
        <f t="shared" si="2342"/>
        <v>0</v>
      </c>
      <c r="TP1755" s="1" t="str">
        <f t="shared" si="2342"/>
        <v>a</v>
      </c>
      <c r="TQ1755" s="1">
        <f t="shared" si="2342"/>
        <v>0</v>
      </c>
      <c r="TR1755" s="1">
        <f t="shared" si="2342"/>
        <v>0</v>
      </c>
      <c r="TS1755" s="1" t="str">
        <f t="shared" si="2342"/>
        <v>a</v>
      </c>
      <c r="TT1755" s="1">
        <f t="shared" si="2342"/>
        <v>0</v>
      </c>
      <c r="TU1755" s="1">
        <f t="shared" si="2342"/>
        <v>0</v>
      </c>
      <c r="TV1755" s="1" t="str">
        <f t="shared" si="2342"/>
        <v>a</v>
      </c>
      <c r="TW1755" s="1">
        <f t="shared" si="2342"/>
        <v>0</v>
      </c>
    </row>
    <row r="1756" spans="15:543">
      <c r="O1756" s="1">
        <f t="shared" si="2283"/>
        <v>0.290398740818468</v>
      </c>
      <c r="R1756" s="1">
        <f t="shared" si="2284"/>
        <v>0.316203460933403</v>
      </c>
      <c r="U1756" s="1">
        <f t="shared" si="2285"/>
        <v>0.330764488286067</v>
      </c>
      <c r="X1756" s="1">
        <f t="shared" si="2286"/>
        <v>0.372275501307759</v>
      </c>
      <c r="AA1756" s="1">
        <f t="shared" si="2287"/>
        <v>0.478518518518519</v>
      </c>
      <c r="GE1756" s="1">
        <f t="shared" si="2288"/>
        <v>0.287380699893956</v>
      </c>
      <c r="GH1756" s="1">
        <f t="shared" si="2289"/>
        <v>0.315762139703973</v>
      </c>
      <c r="GK1756" s="1">
        <f t="shared" si="2290"/>
        <v>0.329767726161369</v>
      </c>
      <c r="GN1756" s="1">
        <f t="shared" si="2291"/>
        <v>0.372727272727273</v>
      </c>
      <c r="GQ1756" s="1">
        <f t="shared" si="2292"/>
        <v>0.479880774962742</v>
      </c>
      <c r="MU1756" s="1">
        <f t="shared" ref="MU1756:NG1756" si="2343">MU725</f>
        <v>0</v>
      </c>
      <c r="MV1756" s="1">
        <f t="shared" si="2343"/>
        <v>0</v>
      </c>
      <c r="MW1756" s="1" t="str">
        <f t="shared" si="2343"/>
        <v>c</v>
      </c>
      <c r="MX1756" s="1">
        <f t="shared" si="2343"/>
        <v>0</v>
      </c>
      <c r="MY1756" s="1">
        <f t="shared" si="2343"/>
        <v>0</v>
      </c>
      <c r="MZ1756" s="1" t="str">
        <f t="shared" si="2343"/>
        <v>c</v>
      </c>
      <c r="NA1756" s="1">
        <f t="shared" si="2343"/>
        <v>0</v>
      </c>
      <c r="NB1756" s="1">
        <f t="shared" si="2343"/>
        <v>0</v>
      </c>
      <c r="NC1756" s="1" t="str">
        <f t="shared" si="2343"/>
        <v>d</v>
      </c>
      <c r="ND1756" s="1">
        <f t="shared" si="2343"/>
        <v>0</v>
      </c>
      <c r="NE1756" s="1">
        <f t="shared" si="2343"/>
        <v>0</v>
      </c>
      <c r="NF1756" s="1" t="str">
        <f t="shared" si="2343"/>
        <v>d</v>
      </c>
      <c r="NG1756" s="1">
        <f t="shared" si="2343"/>
        <v>0</v>
      </c>
      <c r="TK1756" s="1">
        <f t="shared" ref="TK1756:TW1756" si="2344">TK725</f>
        <v>0</v>
      </c>
      <c r="TL1756" s="1">
        <f t="shared" si="2344"/>
        <v>0</v>
      </c>
      <c r="TM1756" s="1" t="str">
        <f t="shared" si="2344"/>
        <v>c</v>
      </c>
      <c r="TN1756" s="1">
        <f t="shared" si="2344"/>
        <v>0</v>
      </c>
      <c r="TO1756" s="1">
        <f t="shared" si="2344"/>
        <v>0</v>
      </c>
      <c r="TP1756" s="1" t="str">
        <f t="shared" si="2344"/>
        <v>c</v>
      </c>
      <c r="TQ1756" s="1">
        <f t="shared" si="2344"/>
        <v>0</v>
      </c>
      <c r="TR1756" s="1">
        <f t="shared" si="2344"/>
        <v>0</v>
      </c>
      <c r="TS1756" s="1" t="str">
        <f t="shared" si="2344"/>
        <v>e</v>
      </c>
      <c r="TT1756" s="1">
        <f t="shared" si="2344"/>
        <v>0</v>
      </c>
      <c r="TU1756" s="1">
        <f t="shared" si="2344"/>
        <v>0</v>
      </c>
      <c r="TV1756" s="1" t="str">
        <f t="shared" si="2344"/>
        <v>g</v>
      </c>
      <c r="TW1756" s="1">
        <f t="shared" si="2344"/>
        <v>0</v>
      </c>
    </row>
    <row r="1757" spans="15:543">
      <c r="O1757" s="1">
        <f t="shared" si="2283"/>
        <v>0.289182058047494</v>
      </c>
      <c r="R1757" s="1">
        <f t="shared" si="2284"/>
        <v>0.31418124836772</v>
      </c>
      <c r="U1757" s="1">
        <f t="shared" si="2285"/>
        <v>0.326331811263318</v>
      </c>
      <c r="X1757" s="1">
        <f t="shared" si="2286"/>
        <v>0.379218472468916</v>
      </c>
      <c r="AA1757" s="1">
        <f t="shared" si="2287"/>
        <v>0.476261127596439</v>
      </c>
      <c r="GE1757" s="1">
        <f t="shared" si="2288"/>
        <v>0.284771707574558</v>
      </c>
      <c r="GH1757" s="1">
        <f t="shared" si="2289"/>
        <v>0.313484646194927</v>
      </c>
      <c r="GK1757" s="1">
        <f t="shared" si="2290"/>
        <v>0.325787702661364</v>
      </c>
      <c r="GN1757" s="1">
        <f t="shared" si="2291"/>
        <v>0.380657455931396</v>
      </c>
      <c r="GQ1757" s="1">
        <f t="shared" si="2292"/>
        <v>0.475555555555556</v>
      </c>
      <c r="MU1757" s="1">
        <f t="shared" ref="MU1757:NG1757" si="2345">MU726</f>
        <v>0</v>
      </c>
      <c r="MV1757" s="1">
        <f t="shared" si="2345"/>
        <v>0</v>
      </c>
      <c r="MW1757" s="1" t="str">
        <f t="shared" si="2345"/>
        <v>c</v>
      </c>
      <c r="MX1757" s="1">
        <f t="shared" si="2345"/>
        <v>0</v>
      </c>
      <c r="MY1757" s="1">
        <f t="shared" si="2345"/>
        <v>0</v>
      </c>
      <c r="MZ1757" s="1" t="str">
        <f t="shared" si="2345"/>
        <v>c</v>
      </c>
      <c r="NA1757" s="1">
        <f t="shared" si="2345"/>
        <v>0</v>
      </c>
      <c r="NB1757" s="1">
        <f t="shared" si="2345"/>
        <v>0</v>
      </c>
      <c r="NC1757" s="1" t="str">
        <f t="shared" si="2345"/>
        <v>c</v>
      </c>
      <c r="ND1757" s="1">
        <f t="shared" si="2345"/>
        <v>0</v>
      </c>
      <c r="NE1757" s="1">
        <f t="shared" si="2345"/>
        <v>0</v>
      </c>
      <c r="NF1757" s="1" t="str">
        <f t="shared" si="2345"/>
        <v>c</v>
      </c>
      <c r="NG1757" s="1">
        <f t="shared" si="2345"/>
        <v>0</v>
      </c>
      <c r="TK1757" s="1">
        <f t="shared" ref="TK1757:TW1757" si="2346">TK726</f>
        <v>0</v>
      </c>
      <c r="TL1757" s="1">
        <f t="shared" si="2346"/>
        <v>0</v>
      </c>
      <c r="TM1757" s="1" t="str">
        <f t="shared" si="2346"/>
        <v>c</v>
      </c>
      <c r="TN1757" s="1">
        <f t="shared" si="2346"/>
        <v>0</v>
      </c>
      <c r="TO1757" s="1">
        <f t="shared" si="2346"/>
        <v>0</v>
      </c>
      <c r="TP1757" s="1" t="str">
        <f t="shared" si="2346"/>
        <v>c</v>
      </c>
      <c r="TQ1757" s="1">
        <f t="shared" si="2346"/>
        <v>0</v>
      </c>
      <c r="TR1757" s="1">
        <f t="shared" si="2346"/>
        <v>0</v>
      </c>
      <c r="TS1757" s="1" t="str">
        <f t="shared" si="2346"/>
        <v>d</v>
      </c>
      <c r="TT1757" s="1">
        <f t="shared" si="2346"/>
        <v>0</v>
      </c>
      <c r="TU1757" s="1">
        <f t="shared" si="2346"/>
        <v>0</v>
      </c>
      <c r="TV1757" s="1" t="str">
        <f t="shared" si="2346"/>
        <v>e</v>
      </c>
      <c r="TW1757" s="1">
        <f t="shared" si="2346"/>
        <v>0</v>
      </c>
    </row>
    <row r="1758" spans="15:543">
      <c r="O1758" s="1">
        <f t="shared" si="2283"/>
        <v>0.286496350364963</v>
      </c>
      <c r="R1758" s="1">
        <f t="shared" si="2284"/>
        <v>0.315872598052119</v>
      </c>
      <c r="U1758" s="1">
        <f t="shared" si="2285"/>
        <v>0.34667507091081</v>
      </c>
      <c r="X1758" s="1">
        <f t="shared" si="2286"/>
        <v>0.422126745435016</v>
      </c>
      <c r="AA1758" s="1">
        <f t="shared" si="2287"/>
        <v>0.489184692179701</v>
      </c>
      <c r="GE1758" s="1">
        <f t="shared" si="2288"/>
        <v>0.286680541103018</v>
      </c>
      <c r="GH1758" s="1">
        <f t="shared" si="2289"/>
        <v>0.318132168214091</v>
      </c>
      <c r="GK1758" s="1">
        <f t="shared" si="2290"/>
        <v>0.34589800443459</v>
      </c>
      <c r="GN1758" s="1">
        <f t="shared" si="2291"/>
        <v>0.421440726035168</v>
      </c>
      <c r="GQ1758" s="1">
        <f t="shared" si="2292"/>
        <v>0.486772486772487</v>
      </c>
      <c r="MU1758" s="1">
        <f t="shared" ref="MU1758:NG1758" si="2347">MU727</f>
        <v>0</v>
      </c>
      <c r="MV1758" s="1">
        <f t="shared" si="2347"/>
        <v>0</v>
      </c>
      <c r="MW1758" s="1" t="str">
        <f t="shared" si="2347"/>
        <v>e</v>
      </c>
      <c r="MX1758" s="1">
        <f t="shared" si="2347"/>
        <v>0</v>
      </c>
      <c r="MY1758" s="1">
        <f t="shared" si="2347"/>
        <v>0</v>
      </c>
      <c r="MZ1758" s="1" t="str">
        <f t="shared" si="2347"/>
        <v>e</v>
      </c>
      <c r="NA1758" s="1">
        <f t="shared" si="2347"/>
        <v>0</v>
      </c>
      <c r="NB1758" s="1">
        <f t="shared" si="2347"/>
        <v>0</v>
      </c>
      <c r="NC1758" s="1" t="str">
        <f t="shared" si="2347"/>
        <v>d</v>
      </c>
      <c r="ND1758" s="1">
        <f t="shared" si="2347"/>
        <v>0</v>
      </c>
      <c r="NE1758" s="1">
        <f t="shared" si="2347"/>
        <v>0</v>
      </c>
      <c r="NF1758" s="1" t="str">
        <f t="shared" si="2347"/>
        <v>b</v>
      </c>
      <c r="NG1758" s="1">
        <f t="shared" si="2347"/>
        <v>0</v>
      </c>
      <c r="TK1758" s="1">
        <f t="shared" ref="TK1758:TW1758" si="2348">TK727</f>
        <v>0</v>
      </c>
      <c r="TL1758" s="1">
        <f t="shared" si="2348"/>
        <v>0</v>
      </c>
      <c r="TM1758" s="1" t="str">
        <f t="shared" si="2348"/>
        <v>de</v>
      </c>
      <c r="TN1758" s="1">
        <f t="shared" si="2348"/>
        <v>0</v>
      </c>
      <c r="TO1758" s="1">
        <f t="shared" si="2348"/>
        <v>0</v>
      </c>
      <c r="TP1758" s="1" t="str">
        <f t="shared" si="2348"/>
        <v>e</v>
      </c>
      <c r="TQ1758" s="1">
        <f t="shared" si="2348"/>
        <v>0</v>
      </c>
      <c r="TR1758" s="1">
        <f t="shared" si="2348"/>
        <v>0</v>
      </c>
      <c r="TS1758" s="1" t="str">
        <f t="shared" si="2348"/>
        <v>e</v>
      </c>
      <c r="TT1758" s="1">
        <f t="shared" si="2348"/>
        <v>0</v>
      </c>
      <c r="TU1758" s="1">
        <f t="shared" si="2348"/>
        <v>0</v>
      </c>
      <c r="TV1758" s="1" t="str">
        <f t="shared" si="2348"/>
        <v>c</v>
      </c>
      <c r="TW1758" s="1">
        <f t="shared" si="2348"/>
        <v>0</v>
      </c>
    </row>
    <row r="1759" spans="15:543">
      <c r="O1759" s="1">
        <f t="shared" si="2283"/>
        <v>0.289459884635553</v>
      </c>
      <c r="R1759" s="1">
        <f t="shared" si="2284"/>
        <v>0.321562332798288</v>
      </c>
      <c r="U1759" s="1">
        <f t="shared" si="2285"/>
        <v>0.340248962655602</v>
      </c>
      <c r="X1759" s="1">
        <f t="shared" si="2286"/>
        <v>0.417564655172414</v>
      </c>
      <c r="AA1759" s="1">
        <f t="shared" si="2287"/>
        <v>0.491071428571429</v>
      </c>
      <c r="GE1759" s="1">
        <f t="shared" si="2288"/>
        <v>0.287914382667711</v>
      </c>
      <c r="GH1759" s="1">
        <f t="shared" si="2289"/>
        <v>0.319143016138008</v>
      </c>
      <c r="GK1759" s="1">
        <f t="shared" si="2290"/>
        <v>0.348427672955975</v>
      </c>
      <c r="GN1759" s="1">
        <f t="shared" si="2291"/>
        <v>0.424008810572687</v>
      </c>
      <c r="GQ1759" s="1">
        <f t="shared" si="2292"/>
        <v>0.483870967741935</v>
      </c>
      <c r="MU1759" s="1">
        <f t="shared" ref="MU1759:NG1759" si="2349">MU728</f>
        <v>0</v>
      </c>
      <c r="MV1759" s="1">
        <f t="shared" si="2349"/>
        <v>0</v>
      </c>
      <c r="MW1759" s="1" t="str">
        <f t="shared" si="2349"/>
        <v>c</v>
      </c>
      <c r="MX1759" s="1">
        <f t="shared" si="2349"/>
        <v>0</v>
      </c>
      <c r="MY1759" s="1">
        <f t="shared" si="2349"/>
        <v>0</v>
      </c>
      <c r="MZ1759" s="1" t="str">
        <f t="shared" si="2349"/>
        <v>c</v>
      </c>
      <c r="NA1759" s="1">
        <f t="shared" si="2349"/>
        <v>0</v>
      </c>
      <c r="NB1759" s="1">
        <f t="shared" si="2349"/>
        <v>0</v>
      </c>
      <c r="NC1759" s="1" t="str">
        <f t="shared" si="2349"/>
        <v>d</v>
      </c>
      <c r="ND1759" s="1">
        <f t="shared" si="2349"/>
        <v>0</v>
      </c>
      <c r="NE1759" s="1">
        <f t="shared" si="2349"/>
        <v>0</v>
      </c>
      <c r="NF1759" s="1" t="str">
        <f t="shared" si="2349"/>
        <v>d</v>
      </c>
      <c r="NG1759" s="1">
        <f t="shared" si="2349"/>
        <v>0</v>
      </c>
      <c r="TK1759" s="1">
        <f t="shared" ref="TK1759:TW1759" si="2350">TK728</f>
        <v>0</v>
      </c>
      <c r="TL1759" s="1">
        <f t="shared" si="2350"/>
        <v>0</v>
      </c>
      <c r="TM1759" s="1" t="str">
        <f t="shared" si="2350"/>
        <v>c</v>
      </c>
      <c r="TN1759" s="1">
        <f t="shared" si="2350"/>
        <v>0</v>
      </c>
      <c r="TO1759" s="1">
        <f t="shared" si="2350"/>
        <v>0</v>
      </c>
      <c r="TP1759" s="1" t="str">
        <f t="shared" si="2350"/>
        <v>c</v>
      </c>
      <c r="TQ1759" s="1">
        <f t="shared" si="2350"/>
        <v>0</v>
      </c>
      <c r="TR1759" s="1">
        <f t="shared" si="2350"/>
        <v>0</v>
      </c>
      <c r="TS1759" s="1" t="str">
        <f t="shared" si="2350"/>
        <v>e</v>
      </c>
      <c r="TT1759" s="1">
        <f t="shared" si="2350"/>
        <v>0</v>
      </c>
      <c r="TU1759" s="1">
        <f t="shared" si="2350"/>
        <v>0</v>
      </c>
      <c r="TV1759" s="1" t="str">
        <f t="shared" si="2350"/>
        <v>f</v>
      </c>
      <c r="TW1759" s="1">
        <f t="shared" si="2350"/>
        <v>0</v>
      </c>
    </row>
    <row r="1760" spans="15:543">
      <c r="O1760" s="1">
        <f t="shared" si="2283"/>
        <v>0.284040614423327</v>
      </c>
      <c r="R1760" s="1">
        <f t="shared" si="2284"/>
        <v>0.322880680308265</v>
      </c>
      <c r="U1760" s="1">
        <f t="shared" si="2285"/>
        <v>0.342675159235669</v>
      </c>
      <c r="X1760" s="1">
        <f t="shared" si="2286"/>
        <v>0.425704989154013</v>
      </c>
      <c r="AA1760" s="1">
        <f t="shared" si="2287"/>
        <v>0.485165794066318</v>
      </c>
      <c r="GE1760" s="1">
        <f t="shared" si="2288"/>
        <v>0.283960292580982</v>
      </c>
      <c r="GH1760" s="1">
        <f t="shared" si="2289"/>
        <v>0.321075740944017</v>
      </c>
      <c r="GK1760" s="1">
        <f t="shared" si="2290"/>
        <v>0.343631778058008</v>
      </c>
      <c r="GN1760" s="1">
        <f t="shared" si="2291"/>
        <v>0.425085130533485</v>
      </c>
      <c r="GQ1760" s="1">
        <f t="shared" si="2292"/>
        <v>0.492619926199262</v>
      </c>
      <c r="MU1760" s="1">
        <f t="shared" ref="MU1760:NG1760" si="2351">MU729</f>
        <v>0</v>
      </c>
      <c r="MV1760" s="1">
        <f t="shared" si="2351"/>
        <v>0</v>
      </c>
      <c r="MW1760" s="1" t="str">
        <f t="shared" si="2351"/>
        <v>c</v>
      </c>
      <c r="MX1760" s="1">
        <f t="shared" si="2351"/>
        <v>0</v>
      </c>
      <c r="MY1760" s="1">
        <f t="shared" si="2351"/>
        <v>0</v>
      </c>
      <c r="MZ1760" s="1" t="str">
        <f t="shared" si="2351"/>
        <v>b</v>
      </c>
      <c r="NA1760" s="1">
        <f t="shared" si="2351"/>
        <v>0</v>
      </c>
      <c r="NB1760" s="1">
        <f t="shared" si="2351"/>
        <v>0</v>
      </c>
      <c r="NC1760" s="1" t="str">
        <f t="shared" si="2351"/>
        <v>c</v>
      </c>
      <c r="ND1760" s="1">
        <f t="shared" si="2351"/>
        <v>0</v>
      </c>
      <c r="NE1760" s="1">
        <f t="shared" si="2351"/>
        <v>0</v>
      </c>
      <c r="NF1760" s="1" t="str">
        <f t="shared" si="2351"/>
        <v>c</v>
      </c>
      <c r="NG1760" s="1">
        <f t="shared" si="2351"/>
        <v>0</v>
      </c>
      <c r="TK1760" s="1">
        <f t="shared" ref="TK1760:TW1760" si="2352">TK729</f>
        <v>0</v>
      </c>
      <c r="TL1760" s="1">
        <f t="shared" si="2352"/>
        <v>0</v>
      </c>
      <c r="TM1760" s="1" t="str">
        <f t="shared" si="2352"/>
        <v>c</v>
      </c>
      <c r="TN1760" s="1">
        <f t="shared" si="2352"/>
        <v>0</v>
      </c>
      <c r="TO1760" s="1">
        <f t="shared" si="2352"/>
        <v>0</v>
      </c>
      <c r="TP1760" s="1" t="str">
        <f t="shared" si="2352"/>
        <v>b</v>
      </c>
      <c r="TQ1760" s="1">
        <f t="shared" si="2352"/>
        <v>0</v>
      </c>
      <c r="TR1760" s="1">
        <f t="shared" si="2352"/>
        <v>0</v>
      </c>
      <c r="TS1760" s="1" t="str">
        <f t="shared" si="2352"/>
        <v>c</v>
      </c>
      <c r="TT1760" s="1">
        <f t="shared" si="2352"/>
        <v>0</v>
      </c>
      <c r="TU1760" s="1">
        <f t="shared" si="2352"/>
        <v>0</v>
      </c>
      <c r="TV1760" s="1" t="str">
        <f t="shared" si="2352"/>
        <v>d</v>
      </c>
      <c r="TW1760" s="1">
        <f t="shared" si="2352"/>
        <v>0</v>
      </c>
    </row>
    <row r="1761" spans="15:543">
      <c r="O1761" s="1">
        <f t="shared" si="2283"/>
        <v>0.272612110463643</v>
      </c>
      <c r="R1761" s="1">
        <f t="shared" si="2284"/>
        <v>0.28671679197995</v>
      </c>
      <c r="U1761" s="1">
        <f t="shared" si="2285"/>
        <v>0.328158295281583</v>
      </c>
      <c r="X1761" s="1">
        <f t="shared" si="2286"/>
        <v>0.476579520697168</v>
      </c>
      <c r="AA1761" s="1">
        <f t="shared" si="2287"/>
        <v>0.554323725055432</v>
      </c>
      <c r="GE1761" s="1">
        <f t="shared" si="2288"/>
        <v>0.276883116883117</v>
      </c>
      <c r="GH1761" s="1">
        <f t="shared" si="2289"/>
        <v>0.284821661025775</v>
      </c>
      <c r="GK1761" s="1">
        <f t="shared" si="2290"/>
        <v>0.32922058380981</v>
      </c>
      <c r="GN1761" s="1">
        <f t="shared" si="2291"/>
        <v>0.478813559322034</v>
      </c>
      <c r="GQ1761" s="1">
        <f t="shared" si="2292"/>
        <v>0.550561797752809</v>
      </c>
      <c r="MU1761" s="1">
        <f t="shared" ref="MU1761:NG1761" si="2353">MU730</f>
        <v>0</v>
      </c>
      <c r="MV1761" s="1">
        <f t="shared" si="2353"/>
        <v>0</v>
      </c>
      <c r="MW1761" s="1" t="str">
        <f t="shared" si="2353"/>
        <v>e</v>
      </c>
      <c r="MX1761" s="1">
        <f t="shared" si="2353"/>
        <v>0</v>
      </c>
      <c r="MY1761" s="1">
        <f t="shared" si="2353"/>
        <v>0</v>
      </c>
      <c r="MZ1761" s="1" t="str">
        <f t="shared" si="2353"/>
        <v>e</v>
      </c>
      <c r="NA1761" s="1">
        <f t="shared" si="2353"/>
        <v>0</v>
      </c>
      <c r="NB1761" s="1">
        <f t="shared" si="2353"/>
        <v>0</v>
      </c>
      <c r="NC1761" s="1" t="str">
        <f t="shared" si="2353"/>
        <v>d</v>
      </c>
      <c r="ND1761" s="1">
        <f t="shared" si="2353"/>
        <v>0</v>
      </c>
      <c r="NE1761" s="1">
        <f t="shared" si="2353"/>
        <v>0</v>
      </c>
      <c r="NF1761" s="1" t="str">
        <f t="shared" si="2353"/>
        <v>b</v>
      </c>
      <c r="NG1761" s="1">
        <f t="shared" si="2353"/>
        <v>0</v>
      </c>
      <c r="TK1761" s="1">
        <f t="shared" ref="TK1761:TW1761" si="2354">TK730</f>
        <v>0</v>
      </c>
      <c r="TL1761" s="1">
        <f t="shared" si="2354"/>
        <v>0</v>
      </c>
      <c r="TM1761" s="1" t="str">
        <f t="shared" si="2354"/>
        <v>de</v>
      </c>
      <c r="TN1761" s="1">
        <f t="shared" si="2354"/>
        <v>0</v>
      </c>
      <c r="TO1761" s="1">
        <f t="shared" si="2354"/>
        <v>0</v>
      </c>
      <c r="TP1761" s="1" t="str">
        <f t="shared" si="2354"/>
        <v>e</v>
      </c>
      <c r="TQ1761" s="1">
        <f t="shared" si="2354"/>
        <v>0</v>
      </c>
      <c r="TR1761" s="1">
        <f t="shared" si="2354"/>
        <v>0</v>
      </c>
      <c r="TS1761" s="1" t="str">
        <f t="shared" si="2354"/>
        <v>e</v>
      </c>
      <c r="TT1761" s="1">
        <f t="shared" si="2354"/>
        <v>0</v>
      </c>
      <c r="TU1761" s="1">
        <f t="shared" si="2354"/>
        <v>0</v>
      </c>
      <c r="TV1761" s="1" t="str">
        <f t="shared" si="2354"/>
        <v>b</v>
      </c>
      <c r="TW1761" s="1">
        <f t="shared" si="2354"/>
        <v>0</v>
      </c>
    </row>
    <row r="1762" spans="15:543">
      <c r="O1762" s="1">
        <f t="shared" si="2283"/>
        <v>0.271864580661708</v>
      </c>
      <c r="R1762" s="1">
        <f t="shared" si="2284"/>
        <v>0.288634097706879</v>
      </c>
      <c r="U1762" s="1">
        <f t="shared" si="2285"/>
        <v>0.324830977258758</v>
      </c>
      <c r="X1762" s="1">
        <f t="shared" si="2286"/>
        <v>0.473072861668427</v>
      </c>
      <c r="AA1762" s="1">
        <f t="shared" si="2287"/>
        <v>0.552058111380145</v>
      </c>
      <c r="GE1762" s="1">
        <f t="shared" si="2288"/>
        <v>0.276523109243697</v>
      </c>
      <c r="GH1762" s="1">
        <f t="shared" si="2289"/>
        <v>0.28734756097561</v>
      </c>
      <c r="GK1762" s="1">
        <f t="shared" si="2290"/>
        <v>0.326067211625795</v>
      </c>
      <c r="GN1762" s="1">
        <f t="shared" si="2291"/>
        <v>0.472569255839218</v>
      </c>
      <c r="GQ1762" s="1">
        <f t="shared" si="2292"/>
        <v>0.555555555555556</v>
      </c>
      <c r="MU1762" s="1">
        <f t="shared" ref="MU1762:NG1762" si="2355">MU731</f>
        <v>0</v>
      </c>
      <c r="MV1762" s="1">
        <f t="shared" si="2355"/>
        <v>0</v>
      </c>
      <c r="MW1762" s="1">
        <f t="shared" si="2355"/>
        <v>0</v>
      </c>
      <c r="MX1762" s="1">
        <f t="shared" si="2355"/>
        <v>0</v>
      </c>
      <c r="MY1762" s="1">
        <f t="shared" si="2355"/>
        <v>0</v>
      </c>
      <c r="MZ1762" s="1">
        <f t="shared" si="2355"/>
        <v>0</v>
      </c>
      <c r="NA1762" s="1">
        <f t="shared" si="2355"/>
        <v>0</v>
      </c>
      <c r="NB1762" s="1">
        <f t="shared" si="2355"/>
        <v>0</v>
      </c>
      <c r="NC1762" s="1">
        <f t="shared" si="2355"/>
        <v>0</v>
      </c>
      <c r="ND1762" s="1">
        <f t="shared" si="2355"/>
        <v>0</v>
      </c>
      <c r="NE1762" s="1">
        <f t="shared" si="2355"/>
        <v>0</v>
      </c>
      <c r="NF1762" s="1">
        <f t="shared" si="2355"/>
        <v>0</v>
      </c>
      <c r="NG1762" s="1">
        <f t="shared" si="2355"/>
        <v>0</v>
      </c>
      <c r="TK1762" s="1">
        <f t="shared" ref="TK1762:TW1762" si="2356">TK731</f>
        <v>0</v>
      </c>
      <c r="TL1762" s="1">
        <f t="shared" si="2356"/>
        <v>0</v>
      </c>
      <c r="TM1762" s="1">
        <f t="shared" si="2356"/>
        <v>0</v>
      </c>
      <c r="TN1762" s="1">
        <f t="shared" si="2356"/>
        <v>0</v>
      </c>
      <c r="TO1762" s="1">
        <f t="shared" si="2356"/>
        <v>0</v>
      </c>
      <c r="TP1762" s="1">
        <f t="shared" si="2356"/>
        <v>0</v>
      </c>
      <c r="TQ1762" s="1">
        <f t="shared" si="2356"/>
        <v>0</v>
      </c>
      <c r="TR1762" s="1">
        <f t="shared" si="2356"/>
        <v>0</v>
      </c>
      <c r="TS1762" s="1">
        <f t="shared" si="2356"/>
        <v>0</v>
      </c>
      <c r="TT1762" s="1">
        <f t="shared" si="2356"/>
        <v>0</v>
      </c>
      <c r="TU1762" s="1">
        <f t="shared" si="2356"/>
        <v>0</v>
      </c>
      <c r="TV1762" s="1">
        <f t="shared" si="2356"/>
        <v>0</v>
      </c>
      <c r="TW1762" s="1">
        <f t="shared" si="2356"/>
        <v>0</v>
      </c>
    </row>
    <row r="1763" spans="15:199">
      <c r="O1763" s="1">
        <f t="shared" si="2283"/>
        <v>0.274961597542243</v>
      </c>
      <c r="R1763" s="1">
        <f t="shared" si="2284"/>
        <v>0.285357944624595</v>
      </c>
      <c r="U1763" s="1">
        <f t="shared" si="2285"/>
        <v>0.329493785995756</v>
      </c>
      <c r="X1763" s="1">
        <f t="shared" si="2286"/>
        <v>0.474753018660812</v>
      </c>
      <c r="AA1763" s="1">
        <f t="shared" si="2287"/>
        <v>0.548837209302325</v>
      </c>
      <c r="GE1763" s="1">
        <f t="shared" si="2288"/>
        <v>0.273607114831284</v>
      </c>
      <c r="GH1763" s="1">
        <f t="shared" si="2289"/>
        <v>0.283704272192377</v>
      </c>
      <c r="GK1763" s="1">
        <f t="shared" si="2290"/>
        <v>0.330482590103849</v>
      </c>
      <c r="GN1763" s="1">
        <f t="shared" si="2291"/>
        <v>0.475165562913907</v>
      </c>
      <c r="GQ1763" s="1">
        <f t="shared" si="2292"/>
        <v>0.553240740740741</v>
      </c>
    </row>
    <row r="1767" spans="15:201">
      <c r="O1767" s="1">
        <f>AVERAGE(O1698:O1700)</f>
        <v>0.283781201991054</v>
      </c>
      <c r="P1767" s="1">
        <f>STDEVA(O1698:O1700)</f>
        <v>0.00334870049667341</v>
      </c>
      <c r="Q1767" s="1" t="str">
        <f>Q1799</f>
        <v>gh</v>
      </c>
      <c r="R1767" s="1">
        <f>AVERAGE(R1698:R1700)</f>
        <v>0.295289428812688</v>
      </c>
      <c r="S1767" s="1">
        <f>STDEVA(R1698:R1700)</f>
        <v>0.00208648361571933</v>
      </c>
      <c r="T1767" s="1" t="str">
        <f>T1799</f>
        <v>gh</v>
      </c>
      <c r="U1767" s="1">
        <f>AVERAGE(U1698:U1700)</f>
        <v>0.374073768633402</v>
      </c>
      <c r="V1767" s="1">
        <f>STDEVA(U1698:U1700)</f>
        <v>0.00355241840657654</v>
      </c>
      <c r="W1767" s="1" t="str">
        <f>W1799</f>
        <v>d</v>
      </c>
      <c r="X1767" s="1">
        <f>AVERAGE(X1698:X1700)</f>
        <v>0.366123470330946</v>
      </c>
      <c r="Y1767" s="1">
        <f>STDEVA(X1698:X1700)</f>
        <v>0.00334112817107578</v>
      </c>
      <c r="Z1767" s="1" t="str">
        <f>Z1799</f>
        <v>i</v>
      </c>
      <c r="AA1767" s="1">
        <f>AVERAGE(AA1698:AA1700)</f>
        <v>0.468758458040621</v>
      </c>
      <c r="AB1767" s="1">
        <f>STDEVA(AA1698:AA1700)</f>
        <v>0.000727159996059871</v>
      </c>
      <c r="AC1767" s="1" t="str">
        <f>AC1799</f>
        <v>jk</v>
      </c>
      <c r="GE1767" s="1">
        <f>AVERAGE(GE1698:GE1700)</f>
        <v>0.285583944613366</v>
      </c>
      <c r="GF1767" s="1">
        <f>STDEVA(GE1698:GE1700)</f>
        <v>0.0011377701831897</v>
      </c>
      <c r="GG1767" s="1" t="str">
        <f>GG1799</f>
        <v>h</v>
      </c>
      <c r="GH1767" s="1">
        <f>AVERAGE(GH1698:GH1700)</f>
        <v>0.296020213022555</v>
      </c>
      <c r="GI1767" s="1">
        <f>STDEVA(GH1698:GH1700)</f>
        <v>0.0014375409495598</v>
      </c>
      <c r="GJ1767" s="1" t="str">
        <f>GJ1799</f>
        <v>g</v>
      </c>
      <c r="GK1767" s="1">
        <f>AVERAGE(GK1698:GK1700)</f>
        <v>0.373468215681599</v>
      </c>
      <c r="GL1767" s="1">
        <f>STDEVA(GK1698:GK1700)</f>
        <v>0.00139201416449895</v>
      </c>
      <c r="GM1767" s="1" t="str">
        <f>GM1799</f>
        <v>de</v>
      </c>
      <c r="GN1767" s="1">
        <f>AVERAGE(GN1698:GN1700)</f>
        <v>0.365091691116677</v>
      </c>
      <c r="GO1767" s="1">
        <f>STDEVA(GN1698:GN1700)</f>
        <v>0.00233791078618311</v>
      </c>
      <c r="GP1767" s="1" t="str">
        <f>GP1799</f>
        <v>l</v>
      </c>
      <c r="GQ1767" s="1">
        <f>AVERAGE(GQ1698:GQ1700)</f>
        <v>0.466271342904726</v>
      </c>
      <c r="GR1767" s="1">
        <f>STDEVA(GQ1698:GQ1700)</f>
        <v>0.00185140992620592</v>
      </c>
      <c r="GS1767" s="1" t="str">
        <f>GS1799</f>
        <v>j</v>
      </c>
    </row>
    <row r="1768" spans="15:201">
      <c r="O1768" s="1">
        <f>AVERAGE(O1701:O1703)</f>
        <v>0.284265948294348</v>
      </c>
      <c r="P1768" s="1">
        <f>STDEVA(O1701:O1703)</f>
        <v>0.00209333065956262</v>
      </c>
      <c r="Q1768" s="1" t="str">
        <f>Q1800</f>
        <v>gh</v>
      </c>
      <c r="R1768" s="1">
        <f>AVERAGE(R1701:R1703)</f>
        <v>0.296596885879753</v>
      </c>
      <c r="S1768" s="1">
        <f>STDEVA(R1701:R1703)</f>
        <v>0.00144272757549549</v>
      </c>
      <c r="T1768" s="1" t="str">
        <f>T1800</f>
        <v>g</v>
      </c>
      <c r="U1768" s="1">
        <f>AVERAGE(U1701:U1703)</f>
        <v>0.374184068610517</v>
      </c>
      <c r="V1768" s="1">
        <f>STDEVA(U1701:U1703)</f>
        <v>0.00196868386024648</v>
      </c>
      <c r="W1768" s="1" t="str">
        <f>W1800</f>
        <v>d</v>
      </c>
      <c r="X1768" s="1">
        <f>AVERAGE(X1701:X1703)</f>
        <v>0.387821840239394</v>
      </c>
      <c r="Y1768" s="1">
        <f>STDEVA(X1701:X1703)</f>
        <v>0.00525440725873904</v>
      </c>
      <c r="Z1768" s="1" t="str">
        <f>Z1800</f>
        <v>h</v>
      </c>
      <c r="AA1768" s="1">
        <f>AVERAGE(AA1701:AA1703)</f>
        <v>0.477634328454515</v>
      </c>
      <c r="AB1768" s="1">
        <f>STDEVA(AA1701:AA1703)</f>
        <v>0.000507415265152997</v>
      </c>
      <c r="AC1768" s="1" t="str">
        <f>AC1800</f>
        <v>i</v>
      </c>
      <c r="GE1768" s="1">
        <f>AVERAGE(GE1701:GE1703)</f>
        <v>0.285094759929855</v>
      </c>
      <c r="GF1768" s="1">
        <f>STDEVA(GE1701:GE1703)</f>
        <v>0.00142940092109519</v>
      </c>
      <c r="GG1768" s="1" t="str">
        <f>GG1800</f>
        <v>h</v>
      </c>
      <c r="GH1768" s="1">
        <f>AVERAGE(GH1701:GH1703)</f>
        <v>0.295982750546709</v>
      </c>
      <c r="GI1768" s="1">
        <f>STDEVA(GH1701:GH1703)</f>
        <v>0.0014585763449738</v>
      </c>
      <c r="GJ1768" s="1" t="str">
        <f>GJ1800</f>
        <v>g</v>
      </c>
      <c r="GK1768" s="1">
        <f>AVERAGE(GK1701:GK1703)</f>
        <v>0.374447211048171</v>
      </c>
      <c r="GL1768" s="1">
        <f>STDEVA(GK1701:GK1703)</f>
        <v>0.00104378245502648</v>
      </c>
      <c r="GM1768" s="1" t="str">
        <f>GM1800</f>
        <v>de</v>
      </c>
      <c r="GN1768" s="1">
        <f>AVERAGE(GN1701:GN1703)</f>
        <v>0.388627742295019</v>
      </c>
      <c r="GO1768" s="1">
        <f>STDEVA(GN1701:GN1703)</f>
        <v>0.00482979857277064</v>
      </c>
      <c r="GP1768" s="1" t="str">
        <f>GP1800</f>
        <v>j</v>
      </c>
      <c r="GQ1768" s="1">
        <f>AVERAGE(GQ1701:GQ1703)</f>
        <v>0.476655964852991</v>
      </c>
      <c r="GR1768" s="1">
        <f>STDEVA(GQ1701:GQ1703)</f>
        <v>0.00144957876192048</v>
      </c>
      <c r="GS1768" s="1" t="str">
        <f>GS1800</f>
        <v>i</v>
      </c>
    </row>
    <row r="1769" spans="15:199">
      <c r="O1769" s="1">
        <f>AVERAGE(O1698:O1703)</f>
        <v>0.284023575142701</v>
      </c>
      <c r="R1769" s="1">
        <f>AVERAGE(R1698:R1703)</f>
        <v>0.29594315734622</v>
      </c>
      <c r="U1769" s="1">
        <f>AVERAGE(U1698:U1703)</f>
        <v>0.374128918621959</v>
      </c>
      <c r="X1769" s="1">
        <f>AVERAGE(X1698:X1703)</f>
        <v>0.37697265528517</v>
      </c>
      <c r="AA1769" s="1">
        <f>AVERAGE(AA1698:AA1703)</f>
        <v>0.473196393247568</v>
      </c>
      <c r="GE1769" s="1">
        <f>AVERAGE(GE1698:GE1703)</f>
        <v>0.28533935227161</v>
      </c>
      <c r="GH1769" s="1">
        <f>AVERAGE(GH1698:GH1703)</f>
        <v>0.296001481784632</v>
      </c>
      <c r="GK1769" s="1">
        <f>AVERAGE(GK1698:GK1703)</f>
        <v>0.373957713364885</v>
      </c>
      <c r="GN1769" s="1">
        <f>AVERAGE(GN1698:GN1703)</f>
        <v>0.376859716705848</v>
      </c>
      <c r="GQ1769" s="1">
        <f>AVERAGE(GQ1698:GQ1703)</f>
        <v>0.471463653878858</v>
      </c>
    </row>
    <row r="1770" spans="15:201">
      <c r="O1770" s="1">
        <f>AVERAGE(O1704:O1706)</f>
        <v>0.314744027638741</v>
      </c>
      <c r="P1770" s="1">
        <f>STDEVA(O1704:O1706)</f>
        <v>0.00348309749562501</v>
      </c>
      <c r="Q1770" s="1" t="str">
        <f t="shared" ref="Q1770:Q1772" si="2357">Q1801</f>
        <v>c</v>
      </c>
      <c r="R1770" s="1">
        <f>AVERAGE(R1704:R1706)</f>
        <v>0.32073072028857</v>
      </c>
      <c r="S1770" s="1">
        <f>STDEVA(R1704:R1706)</f>
        <v>0.00231805447679979</v>
      </c>
      <c r="T1770" s="1" t="str">
        <f t="shared" ref="T1770:T1772" si="2358">T1801</f>
        <v>e</v>
      </c>
      <c r="U1770" s="1">
        <f>AVERAGE(U1704:U1706)</f>
        <v>0.345177362698004</v>
      </c>
      <c r="V1770" s="1">
        <f>STDEVA(U1704:U1706)</f>
        <v>0.000341089044017801</v>
      </c>
      <c r="W1770" s="1" t="str">
        <f t="shared" ref="W1770:W1772" si="2359">W1801</f>
        <v>h</v>
      </c>
      <c r="X1770" s="1">
        <f>AVERAGE(X1704:X1706)</f>
        <v>0.371155781347173</v>
      </c>
      <c r="Y1770" s="1">
        <f>STDEVA(X1704:X1706)</f>
        <v>0.00709179760970303</v>
      </c>
      <c r="Z1770" s="1" t="str">
        <f t="shared" ref="Z1770:Z1772" si="2360">Z1801</f>
        <v>i</v>
      </c>
      <c r="AA1770" s="1">
        <f>AVERAGE(AA1704:AA1706)</f>
        <v>0.489027703643605</v>
      </c>
      <c r="AB1770" s="1">
        <f>STDEVA(AA1704:AA1706)</f>
        <v>0.00325860830683726</v>
      </c>
      <c r="AC1770" s="1" t="str">
        <f t="shared" ref="AC1770:AC1772" si="2361">AC1801</f>
        <v>h</v>
      </c>
      <c r="GE1770" s="1">
        <f>AVERAGE(GE1704:GE1706)</f>
        <v>0.315980487134709</v>
      </c>
      <c r="GF1770" s="1">
        <f>STDEVA(GE1704:GE1706)</f>
        <v>0.000294849279110782</v>
      </c>
      <c r="GG1770" s="1" t="str">
        <f t="shared" ref="GG1770:GG1772" si="2362">GG1801</f>
        <v>d</v>
      </c>
      <c r="GH1770" s="1">
        <f>AVERAGE(GH1704:GH1706)</f>
        <v>0.320008960702837</v>
      </c>
      <c r="GI1770" s="1">
        <f>STDEVA(GH1704:GH1706)</f>
        <v>0.0024903246675736</v>
      </c>
      <c r="GJ1770" s="1" t="str">
        <f t="shared" ref="GJ1770:GJ1772" si="2363">GJ1801</f>
        <v>e</v>
      </c>
      <c r="GK1770" s="1">
        <f>AVERAGE(GK1704:GK1706)</f>
        <v>0.34700634965107</v>
      </c>
      <c r="GL1770" s="1">
        <f>STDEVA(GK1704:GK1706)</f>
        <v>0.00332562206989385</v>
      </c>
      <c r="GM1770" s="1" t="str">
        <f t="shared" ref="GM1770:GM1772" si="2364">GM1801</f>
        <v>i</v>
      </c>
      <c r="GN1770" s="1">
        <f>AVERAGE(GN1704:GN1706)</f>
        <v>0.384778435492451</v>
      </c>
      <c r="GO1770" s="1">
        <f>STDEVA(GN1704:GN1706)</f>
        <v>0.00762782316935993</v>
      </c>
      <c r="GP1770" s="1" t="str">
        <f t="shared" ref="GP1770:GP1772" si="2365">GP1801</f>
        <v>j</v>
      </c>
      <c r="GQ1770" s="1">
        <f>AVERAGE(GQ1704:GQ1706)</f>
        <v>0.486993409900695</v>
      </c>
      <c r="GR1770" s="1">
        <f>STDEVA(GQ1704:GQ1706)</f>
        <v>0.00561101798202688</v>
      </c>
      <c r="GS1770" s="1" t="str">
        <f t="shared" ref="GS1770:GS1772" si="2366">GS1801</f>
        <v>g</v>
      </c>
    </row>
    <row r="1771" spans="15:201">
      <c r="O1771" s="1">
        <f>AVERAGE(O1707:O1709)</f>
        <v>0.323768160763042</v>
      </c>
      <c r="P1771" s="1">
        <f>STDEVA(O1707:O1709)</f>
        <v>0.000135049036416731</v>
      </c>
      <c r="Q1771" s="1" t="str">
        <f t="shared" si="2357"/>
        <v>b</v>
      </c>
      <c r="R1771" s="1">
        <f>AVERAGE(R1707:R1709)</f>
        <v>0.349001189586762</v>
      </c>
      <c r="S1771" s="1">
        <f>STDEVA(R1707:R1709)</f>
        <v>0.000998728489414983</v>
      </c>
      <c r="T1771" s="1" t="str">
        <f t="shared" si="2358"/>
        <v>b</v>
      </c>
      <c r="U1771" s="1">
        <f>AVERAGE(U1707:U1709)</f>
        <v>0.390921745845529</v>
      </c>
      <c r="V1771" s="1">
        <f>STDEVA(U1707:U1709)</f>
        <v>0.000758532869612179</v>
      </c>
      <c r="W1771" s="1" t="str">
        <f t="shared" si="2359"/>
        <v>c</v>
      </c>
      <c r="X1771" s="1">
        <f>AVERAGE(X1707:X1709)</f>
        <v>0.443748090532527</v>
      </c>
      <c r="Y1771" s="1">
        <f>STDEVA(X1707:X1709)</f>
        <v>0.00444970752878383</v>
      </c>
      <c r="Z1771" s="1" t="str">
        <f t="shared" si="2360"/>
        <v>d</v>
      </c>
      <c r="AA1771" s="1">
        <f>AVERAGE(AA1707:AA1709)</f>
        <v>0.564745705550303</v>
      </c>
      <c r="AB1771" s="1">
        <f>STDEVA(AA1707:AA1709)</f>
        <v>0.00671768713048164</v>
      </c>
      <c r="AC1771" s="1" t="str">
        <f t="shared" si="2361"/>
        <v>c</v>
      </c>
      <c r="GE1771" s="1">
        <f>AVERAGE(GE1707:GE1709)</f>
        <v>0.32303627766124</v>
      </c>
      <c r="GF1771" s="1">
        <f>STDEVA(GE1707:GE1709)</f>
        <v>0.000259799553127335</v>
      </c>
      <c r="GG1771" s="1" t="str">
        <f t="shared" si="2362"/>
        <v>c</v>
      </c>
      <c r="GH1771" s="1">
        <f>AVERAGE(GH1707:GH1709)</f>
        <v>0.349601649416303</v>
      </c>
      <c r="GI1771" s="1">
        <f>STDEVA(GH1707:GH1709)</f>
        <v>0.00107838447841261</v>
      </c>
      <c r="GJ1771" s="1" t="str">
        <f t="shared" si="2363"/>
        <v>b</v>
      </c>
      <c r="GK1771" s="1">
        <f>AVERAGE(GK1707:GK1709)</f>
        <v>0.391854098723815</v>
      </c>
      <c r="GL1771" s="1">
        <f>STDEVA(GK1707:GK1709)</f>
        <v>0.00149505899305632</v>
      </c>
      <c r="GM1771" s="1" t="str">
        <f t="shared" si="2364"/>
        <v>c</v>
      </c>
      <c r="GN1771" s="1">
        <f>AVERAGE(GN1707:GN1709)</f>
        <v>0.444112230214216</v>
      </c>
      <c r="GO1771" s="1">
        <f>STDEVA(GN1707:GN1709)</f>
        <v>0.00258648795761564</v>
      </c>
      <c r="GP1771" s="1" t="str">
        <f t="shared" si="2365"/>
        <v>f</v>
      </c>
      <c r="GQ1771" s="1">
        <f>AVERAGE(GQ1707:GQ1709)</f>
        <v>0.572409239376748</v>
      </c>
      <c r="GR1771" s="1">
        <f>STDEVA(GQ1707:GQ1709)</f>
        <v>0.00479358905761009</v>
      </c>
      <c r="GS1771" s="1" t="str">
        <f t="shared" si="2366"/>
        <v>c</v>
      </c>
    </row>
    <row r="1772" spans="15:201">
      <c r="O1772" s="1">
        <f>AVERAGE(O1710:O1712)</f>
        <v>0.332111185891789</v>
      </c>
      <c r="P1772" s="1">
        <f>STDEVA(O1710:O1712)</f>
        <v>0.000717749013039402</v>
      </c>
      <c r="Q1772" s="1" t="str">
        <f t="shared" si="2357"/>
        <v>a</v>
      </c>
      <c r="R1772" s="1">
        <f>AVERAGE(R1710:R1712)</f>
        <v>0.358877678935897</v>
      </c>
      <c r="S1772" s="1">
        <f>STDEVA(R1710:R1712)</f>
        <v>0.000494206659295797</v>
      </c>
      <c r="T1772" s="1" t="str">
        <f t="shared" si="2358"/>
        <v>a</v>
      </c>
      <c r="U1772" s="1">
        <f>AVERAGE(U1710:U1712)</f>
        <v>0.436302166597938</v>
      </c>
      <c r="V1772" s="1">
        <f>STDEVA(U1710:U1712)</f>
        <v>0.00160476481933426</v>
      </c>
      <c r="W1772" s="1" t="str">
        <f t="shared" si="2359"/>
        <v>a</v>
      </c>
      <c r="X1772" s="1">
        <f>AVERAGE(X1710:X1712)</f>
        <v>0.553366071808152</v>
      </c>
      <c r="Y1772" s="1">
        <f>STDEVA(X1710:X1712)</f>
        <v>0.0108402470156518</v>
      </c>
      <c r="Z1772" s="1" t="str">
        <f t="shared" si="2360"/>
        <v>a</v>
      </c>
      <c r="AA1772" s="1">
        <f>AVERAGE(AA1710:AA1712)</f>
        <v>0.636419955522593</v>
      </c>
      <c r="AB1772" s="1">
        <f>STDEVA(AA1710:AA1712)</f>
        <v>0.00727749108748952</v>
      </c>
      <c r="AC1772" s="1" t="str">
        <f t="shared" si="2361"/>
        <v>a</v>
      </c>
      <c r="GE1772" s="1">
        <f>AVERAGE(GE1710:GE1712)</f>
        <v>0.331760640371712</v>
      </c>
      <c r="GF1772" s="1">
        <f>STDEVA(GE1710:GE1712)</f>
        <v>0.000662797904040648</v>
      </c>
      <c r="GG1772" s="1" t="str">
        <f t="shared" si="2362"/>
        <v>a</v>
      </c>
      <c r="GH1772" s="1">
        <f>AVERAGE(GH1710:GH1712)</f>
        <v>0.355652233570423</v>
      </c>
      <c r="GI1772" s="1">
        <f>STDEVA(GH1710:GH1712)</f>
        <v>0.004080281986165</v>
      </c>
      <c r="GJ1772" s="1" t="str">
        <f t="shared" si="2363"/>
        <v>a</v>
      </c>
      <c r="GK1772" s="1">
        <f>AVERAGE(GK1710:GK1712)</f>
        <v>0.441813603629197</v>
      </c>
      <c r="GL1772" s="1">
        <f>STDEVA(GK1710:GK1712)</f>
        <v>0.00209052970381336</v>
      </c>
      <c r="GM1772" s="1" t="str">
        <f t="shared" si="2364"/>
        <v>a</v>
      </c>
      <c r="GN1772" s="1">
        <f>AVERAGE(GN1710:GN1712)</f>
        <v>0.563553192281424</v>
      </c>
      <c r="GO1772" s="1">
        <f>STDEVA(GN1710:GN1712)</f>
        <v>0.00249462236107456</v>
      </c>
      <c r="GP1772" s="1" t="str">
        <f t="shared" si="2365"/>
        <v>a</v>
      </c>
      <c r="GQ1772" s="1">
        <f>AVERAGE(GQ1710:GQ1712)</f>
        <v>0.646969044869741</v>
      </c>
      <c r="GR1772" s="1">
        <f>STDEVA(GQ1710:GQ1712)</f>
        <v>0.00153052759234478</v>
      </c>
      <c r="GS1772" s="1" t="str">
        <f t="shared" si="2366"/>
        <v>a</v>
      </c>
    </row>
    <row r="1773" spans="15:199">
      <c r="O1773" s="1">
        <f>AVERAGE(O1704:O1712)</f>
        <v>0.323541124764524</v>
      </c>
      <c r="R1773" s="1">
        <f>AVERAGE(R1704:R1712)</f>
        <v>0.342869862937076</v>
      </c>
      <c r="U1773" s="1">
        <f>AVERAGE(U1704:U1712)</f>
        <v>0.390800425047157</v>
      </c>
      <c r="X1773" s="1">
        <f>AVERAGE(X1704:X1712)</f>
        <v>0.456089981229284</v>
      </c>
      <c r="AA1773" s="1">
        <f>AVERAGE(AA1704:AA1712)</f>
        <v>0.563397788238834</v>
      </c>
      <c r="GE1773" s="1">
        <f>AVERAGE(GE1704:GE1712)</f>
        <v>0.32359246838922</v>
      </c>
      <c r="GH1773" s="1">
        <f>AVERAGE(GH1704:GH1712)</f>
        <v>0.341754281229854</v>
      </c>
      <c r="GK1773" s="1">
        <f>AVERAGE(GK1704:GK1712)</f>
        <v>0.393558017334694</v>
      </c>
      <c r="GN1773" s="1">
        <f>AVERAGE(GN1704:GN1712)</f>
        <v>0.464147952662697</v>
      </c>
      <c r="GQ1773" s="1">
        <f>AVERAGE(GQ1704:GQ1712)</f>
        <v>0.568790564715728</v>
      </c>
    </row>
    <row r="1774" spans="15:201">
      <c r="O1774" s="1">
        <f>AVERAGE(O1713:O1715)</f>
        <v>0.305166434500633</v>
      </c>
      <c r="P1774" s="1">
        <f>STDEVA(O1713:O1715)</f>
        <v>0.00117024912498775</v>
      </c>
      <c r="Q1774" s="1" t="str">
        <f t="shared" ref="Q1774:Q1776" si="2367">Q1804</f>
        <v>d</v>
      </c>
      <c r="R1774" s="1">
        <f>AVERAGE(R1713:R1715)</f>
        <v>0.337693471457545</v>
      </c>
      <c r="S1774" s="1">
        <f>STDEVA(R1713:R1715)</f>
        <v>0.00114844567463312</v>
      </c>
      <c r="T1774" s="1" t="str">
        <f t="shared" ref="T1774:T1776" si="2368">T1804</f>
        <v>d</v>
      </c>
      <c r="U1774" s="1">
        <f>AVERAGE(U1713:U1715)</f>
        <v>0.356001201864506</v>
      </c>
      <c r="V1774" s="1">
        <f>STDEVA(U1713:U1715)</f>
        <v>0.00285062717867156</v>
      </c>
      <c r="W1774" s="1" t="str">
        <f t="shared" ref="W1774:W1776" si="2369">W1804</f>
        <v>g</v>
      </c>
      <c r="X1774" s="1">
        <f>AVERAGE(X1713:X1715)</f>
        <v>0.41815719169603</v>
      </c>
      <c r="Y1774" s="1">
        <f>STDEVA(X1713:X1715)</f>
        <v>0.00991522719213681</v>
      </c>
      <c r="Z1774" s="1" t="str">
        <f t="shared" ref="Z1774:Z1776" si="2370">Z1804</f>
        <v>fg</v>
      </c>
      <c r="AA1774" s="1">
        <f>AVERAGE(AA1713:AA1715)</f>
        <v>0.496738155684387</v>
      </c>
      <c r="AB1774" s="1">
        <f>STDEVA(AA1713:AA1715)</f>
        <v>0.00286994234730302</v>
      </c>
      <c r="AC1774" s="1" t="str">
        <f t="shared" ref="AC1774:AC1776" si="2371">AC1804</f>
        <v>g</v>
      </c>
      <c r="GE1774" s="1">
        <f>AVERAGE(GE1713:GE1715)</f>
        <v>0.304866117326412</v>
      </c>
      <c r="GF1774" s="1">
        <f>STDEVA(GE1713:GE1715)</f>
        <v>0.00297782974115749</v>
      </c>
      <c r="GG1774" s="1" t="str">
        <f t="shared" ref="GG1774:GG1776" si="2372">GG1804</f>
        <v>f</v>
      </c>
      <c r="GH1774" s="1">
        <f>AVERAGE(GH1713:GH1715)</f>
        <v>0.337533499960768</v>
      </c>
      <c r="GI1774" s="1">
        <f>STDEVA(GH1713:GH1715)</f>
        <v>0.000958596664342829</v>
      </c>
      <c r="GJ1774" s="1" t="str">
        <f t="shared" ref="GJ1774:GJ1776" si="2373">GJ1804</f>
        <v>d</v>
      </c>
      <c r="GK1774" s="1">
        <f>AVERAGE(GK1713:GK1715)</f>
        <v>0.357073488789666</v>
      </c>
      <c r="GL1774" s="1">
        <f>STDEVA(GK1713:GK1715)</f>
        <v>0.00330814699110933</v>
      </c>
      <c r="GM1774" s="1" t="str">
        <f t="shared" ref="GM1774:GM1776" si="2374">GM1804</f>
        <v>gh</v>
      </c>
      <c r="GN1774" s="1">
        <f>AVERAGE(GN1713:GN1715)</f>
        <v>0.423831184787972</v>
      </c>
      <c r="GO1774" s="1">
        <f>STDEVA(GN1713:GN1715)</f>
        <v>0.00418359361309937</v>
      </c>
      <c r="GP1774" s="1" t="str">
        <f t="shared" ref="GP1774:GP1776" si="2375">GP1804</f>
        <v>h</v>
      </c>
      <c r="GQ1774" s="1">
        <f>AVERAGE(GQ1713:GQ1715)</f>
        <v>0.500395629411684</v>
      </c>
      <c r="GR1774" s="1">
        <f>STDEVA(GQ1713:GQ1715)</f>
        <v>0.00133351193947302</v>
      </c>
      <c r="GS1774" s="1" t="str">
        <f t="shared" ref="GS1774:GS1776" si="2376">GS1804</f>
        <v>f</v>
      </c>
    </row>
    <row r="1775" spans="15:201">
      <c r="O1775" s="1">
        <f>AVERAGE(O1716:O1718)</f>
        <v>0.306813554733813</v>
      </c>
      <c r="P1775" s="1">
        <f>STDEVA(O1716:O1718)</f>
        <v>0.00233909491121434</v>
      </c>
      <c r="Q1775" s="1" t="str">
        <f t="shared" si="2367"/>
        <v>d</v>
      </c>
      <c r="R1775" s="1">
        <f>AVERAGE(R1716:R1718)</f>
        <v>0.33880283837654</v>
      </c>
      <c r="S1775" s="1">
        <f>STDEVA(R1716:R1718)</f>
        <v>0.00119478230035268</v>
      </c>
      <c r="T1775" s="1" t="str">
        <f t="shared" si="2368"/>
        <v>cd</v>
      </c>
      <c r="U1775" s="1">
        <f>AVERAGE(U1716:U1718)</f>
        <v>0.360652219856554</v>
      </c>
      <c r="V1775" s="1">
        <f>STDEVA(U1716:U1718)</f>
        <v>0.00168864411123406</v>
      </c>
      <c r="W1775" s="1" t="str">
        <f t="shared" si="2369"/>
        <v>f</v>
      </c>
      <c r="X1775" s="1">
        <f>AVERAGE(X1716:X1718)</f>
        <v>0.427577880077769</v>
      </c>
      <c r="Y1775" s="1">
        <f>STDEVA(X1716:X1718)</f>
        <v>0.00200384007606958</v>
      </c>
      <c r="Z1775" s="1" t="str">
        <f t="shared" si="2370"/>
        <v>ef</v>
      </c>
      <c r="AA1775" s="1">
        <f>AVERAGE(AA1716:AA1718)</f>
        <v>0.536086715638923</v>
      </c>
      <c r="AB1775" s="1">
        <f>STDEVA(AA1716:AA1718)</f>
        <v>0.00540186643342881</v>
      </c>
      <c r="AC1775" s="1" t="str">
        <f t="shared" si="2371"/>
        <v>f</v>
      </c>
      <c r="GE1775" s="1">
        <f>AVERAGE(GE1716:GE1718)</f>
        <v>0.308245939940163</v>
      </c>
      <c r="GF1775" s="1">
        <f>STDEVA(GE1716:GE1718)</f>
        <v>0.00132907486988271</v>
      </c>
      <c r="GG1775" s="1" t="str">
        <f t="shared" si="2372"/>
        <v>e</v>
      </c>
      <c r="GH1775" s="1">
        <f>AVERAGE(GH1716:GH1718)</f>
        <v>0.33943236468456</v>
      </c>
      <c r="GI1775" s="1">
        <f>STDEVA(GH1716:GH1718)</f>
        <v>0.00179142449975207</v>
      </c>
      <c r="GJ1775" s="1" t="str">
        <f t="shared" si="2373"/>
        <v>cd</v>
      </c>
      <c r="GK1775" s="1">
        <f>AVERAGE(GK1716:GK1718)</f>
        <v>0.361128632809906</v>
      </c>
      <c r="GL1775" s="1">
        <f>STDEVA(GK1716:GK1718)</f>
        <v>0.00182070174517219</v>
      </c>
      <c r="GM1775" s="1" t="str">
        <f t="shared" si="2374"/>
        <v>g</v>
      </c>
      <c r="GN1775" s="1">
        <f>AVERAGE(GN1716:GN1718)</f>
        <v>0.429004252078505</v>
      </c>
      <c r="GO1775" s="1">
        <f>STDEVA(GN1716:GN1718)</f>
        <v>0.000512329456018337</v>
      </c>
      <c r="GP1775" s="1" t="str">
        <f t="shared" si="2375"/>
        <v>gh</v>
      </c>
      <c r="GQ1775" s="1">
        <f>AVERAGE(GQ1716:GQ1718)</f>
        <v>0.541960101057873</v>
      </c>
      <c r="GR1775" s="1">
        <f>STDEVA(GQ1716:GQ1718)</f>
        <v>0.00052498599834002</v>
      </c>
      <c r="GS1775" s="1" t="str">
        <f t="shared" si="2376"/>
        <v>e</v>
      </c>
    </row>
    <row r="1776" spans="15:201">
      <c r="O1776" s="1">
        <f>AVERAGE(O1719:O1721)</f>
        <v>0.28475749883793</v>
      </c>
      <c r="P1776" s="1">
        <f>STDEVA(O1719:O1721)</f>
        <v>0.00236317573213353</v>
      </c>
      <c r="Q1776" s="1" t="str">
        <f t="shared" si="2367"/>
        <v>g</v>
      </c>
      <c r="R1776" s="1">
        <f>AVERAGE(R1719:R1721)</f>
        <v>0.29251283492155</v>
      </c>
      <c r="S1776" s="1">
        <f>STDEVA(R1719:R1721)</f>
        <v>0.000425965960868255</v>
      </c>
      <c r="T1776" s="1" t="str">
        <f t="shared" si="2368"/>
        <v>h</v>
      </c>
      <c r="U1776" s="1">
        <f>AVERAGE(U1719:U1721)</f>
        <v>0.371312291142286</v>
      </c>
      <c r="V1776" s="1">
        <f>STDEVA(U1719:U1721)</f>
        <v>0.000795800526353739</v>
      </c>
      <c r="W1776" s="1" t="str">
        <f t="shared" si="2369"/>
        <v>d</v>
      </c>
      <c r="X1776" s="1">
        <f>AVERAGE(X1719:X1721)</f>
        <v>0.512628216477402</v>
      </c>
      <c r="Y1776" s="1">
        <f>STDEVA(X1719:X1721)</f>
        <v>0.0113911448502819</v>
      </c>
      <c r="Z1776" s="1" t="str">
        <f t="shared" si="2370"/>
        <v>b</v>
      </c>
      <c r="AA1776" s="1">
        <f>AVERAGE(AA1719:AA1721)</f>
        <v>0.578428907803474</v>
      </c>
      <c r="AB1776" s="1">
        <f>STDEVA(AA1719:AA1721)</f>
        <v>0.0030876336891312</v>
      </c>
      <c r="AC1776" s="1" t="str">
        <f t="shared" si="2371"/>
        <v>b</v>
      </c>
      <c r="GE1776" s="1">
        <f>AVERAGE(GE1719:GE1721)</f>
        <v>0.285760336463928</v>
      </c>
      <c r="GF1776" s="1">
        <f>STDEVA(GE1719:GE1721)</f>
        <v>0.00141556513510239</v>
      </c>
      <c r="GG1776" s="1" t="str">
        <f t="shared" si="2372"/>
        <v>h</v>
      </c>
      <c r="GH1776" s="1">
        <f>AVERAGE(GH1719:GH1721)</f>
        <v>0.291216964273182</v>
      </c>
      <c r="GI1776" s="1">
        <f>STDEVA(GH1719:GH1721)</f>
        <v>0.000550012408968424</v>
      </c>
      <c r="GJ1776" s="1" t="str">
        <f t="shared" si="2373"/>
        <v>h</v>
      </c>
      <c r="GK1776" s="1">
        <f>AVERAGE(GK1719:GK1721)</f>
        <v>0.372156807135672</v>
      </c>
      <c r="GL1776" s="1">
        <f>STDEVA(GK1719:GK1721)</f>
        <v>0.000529650704973971</v>
      </c>
      <c r="GM1776" s="1" t="str">
        <f t="shared" si="2374"/>
        <v>e</v>
      </c>
      <c r="GN1776" s="1">
        <f>AVERAGE(GN1719:GN1721)</f>
        <v>0.510950636094074</v>
      </c>
      <c r="GO1776" s="1">
        <f>STDEVA(GN1719:GN1721)</f>
        <v>0.0053799314443003</v>
      </c>
      <c r="GP1776" s="1" t="str">
        <f t="shared" si="2375"/>
        <v>c</v>
      </c>
      <c r="GQ1776" s="1">
        <f>AVERAGE(GQ1719:GQ1721)</f>
        <v>0.575373222212555</v>
      </c>
      <c r="GR1776" s="1">
        <f>STDEVA(GQ1719:GQ1721)</f>
        <v>0.00350436915758218</v>
      </c>
      <c r="GS1776" s="1" t="str">
        <f t="shared" si="2376"/>
        <v>c</v>
      </c>
    </row>
    <row r="1777" spans="15:199">
      <c r="O1777" s="1">
        <f>AVERAGE(O1713:O1721)</f>
        <v>0.298912496024125</v>
      </c>
      <c r="R1777" s="1">
        <f>AVERAGE(R1713:R1721)</f>
        <v>0.323003048251878</v>
      </c>
      <c r="U1777" s="1">
        <f>AVERAGE(U1713:U1721)</f>
        <v>0.362655237621116</v>
      </c>
      <c r="X1777" s="1">
        <f>AVERAGE(X1713:X1721)</f>
        <v>0.4527877627504</v>
      </c>
      <c r="AA1777" s="1">
        <f>AVERAGE(AA1713:AA1721)</f>
        <v>0.537084593042262</v>
      </c>
      <c r="GE1777" s="1">
        <f>AVERAGE(GE1713:GE1721)</f>
        <v>0.299624131243501</v>
      </c>
      <c r="GH1777" s="1">
        <f>AVERAGE(GH1713:GH1721)</f>
        <v>0.322727609639503</v>
      </c>
      <c r="GK1777" s="1">
        <f>AVERAGE(GK1713:GK1721)</f>
        <v>0.363452976245081</v>
      </c>
      <c r="GN1777" s="1">
        <f>AVERAGE(GN1713:GN1721)</f>
        <v>0.454595357653517</v>
      </c>
      <c r="GQ1777" s="1">
        <f>AVERAGE(GQ1713:GQ1721)</f>
        <v>0.539242984227371</v>
      </c>
    </row>
    <row r="1778" spans="15:201">
      <c r="O1778" s="1">
        <f>AVERAGE(O1722:O1724)</f>
        <v>0.305284083710378</v>
      </c>
      <c r="P1778" s="1">
        <f>STDEVA(O1722:O1724)</f>
        <v>0.00108731536566005</v>
      </c>
      <c r="Q1778" s="1" t="str">
        <f t="shared" ref="Q1778:Q1780" si="2377">Q1807</f>
        <v>d</v>
      </c>
      <c r="R1778" s="1">
        <f>AVERAGE(R1722:R1724)</f>
        <v>0.337336191982679</v>
      </c>
      <c r="S1778" s="1">
        <f>STDEVA(R1722:R1724)</f>
        <v>0.00120513757144704</v>
      </c>
      <c r="T1778" s="1" t="str">
        <f t="shared" ref="T1778:T1780" si="2378">T1807</f>
        <v>d</v>
      </c>
      <c r="U1778" s="1">
        <f>AVERAGE(U1722:U1724)</f>
        <v>0.356443742821546</v>
      </c>
      <c r="V1778" s="1">
        <f>STDEVA(U1722:U1724)</f>
        <v>0.0025058316063006</v>
      </c>
      <c r="W1778" s="1" t="str">
        <f t="shared" ref="W1778:W1780" si="2379">W1807</f>
        <v>g</v>
      </c>
      <c r="X1778" s="1">
        <f>AVERAGE(X1722:X1724)</f>
        <v>0.425273261163617</v>
      </c>
      <c r="Y1778" s="1">
        <f>STDEVA(X1722:X1724)</f>
        <v>0.00583673071210515</v>
      </c>
      <c r="Z1778" s="1" t="str">
        <f t="shared" ref="Z1778:Z1780" si="2380">Z1807</f>
        <v>efg</v>
      </c>
      <c r="AA1778" s="1">
        <f>AVERAGE(AA1722:AA1724)</f>
        <v>0.50147496597181</v>
      </c>
      <c r="AB1778" s="1">
        <f>STDEVA(AA1722:AA1724)</f>
        <v>0.00344706238175957</v>
      </c>
      <c r="AC1778" s="1" t="str">
        <f t="shared" ref="AC1778:AC1780" si="2381">AC1807</f>
        <v>g</v>
      </c>
      <c r="GE1778" s="1">
        <f>AVERAGE(GE1722:GE1724)</f>
        <v>0.303954017051614</v>
      </c>
      <c r="GF1778" s="1">
        <f>STDEVA(GE1722:GE1724)</f>
        <v>0.000691060233133692</v>
      </c>
      <c r="GG1778" s="1" t="str">
        <f t="shared" ref="GG1778:GG1780" si="2382">GG1807</f>
        <v>f</v>
      </c>
      <c r="GH1778" s="1">
        <f>AVERAGE(GH1722:GH1724)</f>
        <v>0.336890299812418</v>
      </c>
      <c r="GI1778" s="1">
        <f>STDEVA(GH1722:GH1724)</f>
        <v>0.00163975940173604</v>
      </c>
      <c r="GJ1778" s="1" t="str">
        <f t="shared" ref="GJ1778:GJ1780" si="2383">GJ1807</f>
        <v>d</v>
      </c>
      <c r="GK1778" s="1">
        <f>AVERAGE(GK1722:GK1724)</f>
        <v>0.355602512858087</v>
      </c>
      <c r="GL1778" s="1">
        <f>STDEVA(GK1722:GK1724)</f>
        <v>0.00273457306100435</v>
      </c>
      <c r="GM1778" s="1" t="str">
        <f t="shared" ref="GM1778:GM1780" si="2384">GM1807</f>
        <v>h</v>
      </c>
      <c r="GN1778" s="1">
        <f>AVERAGE(GN1722:GN1724)</f>
        <v>0.425732685891431</v>
      </c>
      <c r="GO1778" s="1">
        <f>STDEVA(GN1722:GN1724)</f>
        <v>0.00178446696590791</v>
      </c>
      <c r="GP1778" s="1" t="str">
        <f t="shared" ref="GP1778:GP1780" si="2385">GP1807</f>
        <v>h</v>
      </c>
      <c r="GQ1778" s="1">
        <f>AVERAGE(GQ1722:GQ1724)</f>
        <v>0.504934394100387</v>
      </c>
      <c r="GR1778" s="1">
        <f>STDEVA(GQ1722:GQ1724)</f>
        <v>0.00288905762526603</v>
      </c>
      <c r="GS1778" s="1" t="str">
        <f t="shared" ref="GS1778:GS1780" si="2386">GS1807</f>
        <v>f</v>
      </c>
    </row>
    <row r="1779" spans="15:201">
      <c r="O1779" s="1">
        <f>AVERAGE(O1725:O1727)</f>
        <v>0.306192527734557</v>
      </c>
      <c r="P1779" s="1">
        <f>STDEVA(O1725:O1727)</f>
        <v>0.00180008756257271</v>
      </c>
      <c r="Q1779" s="1" t="str">
        <f t="shared" si="2377"/>
        <v>d</v>
      </c>
      <c r="R1779" s="1">
        <f>AVERAGE(R1725:R1727)</f>
        <v>0.339596869056925</v>
      </c>
      <c r="S1779" s="1">
        <f>STDEVA(R1725:R1727)</f>
        <v>0.00337777890757468</v>
      </c>
      <c r="T1779" s="1" t="str">
        <f t="shared" si="2378"/>
        <v>cd</v>
      </c>
      <c r="U1779" s="1">
        <f>AVERAGE(U1725:U1727)</f>
        <v>0.35773717529053</v>
      </c>
      <c r="V1779" s="1">
        <f>STDEVA(U1725:U1727)</f>
        <v>0.00314256776892054</v>
      </c>
      <c r="W1779" s="1" t="str">
        <f t="shared" si="2379"/>
        <v>fg</v>
      </c>
      <c r="X1779" s="1">
        <f>AVERAGE(X1725:X1727)</f>
        <v>0.430227327887084</v>
      </c>
      <c r="Y1779" s="1">
        <f>STDEVA(X1725:X1727)</f>
        <v>0.00138671214911144</v>
      </c>
      <c r="Z1779" s="1" t="str">
        <f t="shared" si="2380"/>
        <v>e</v>
      </c>
      <c r="AA1779" s="1">
        <f>AVERAGE(AA1725:AA1727)</f>
        <v>0.539163756518853</v>
      </c>
      <c r="AB1779" s="1">
        <f>STDEVA(AA1725:AA1727)</f>
        <v>0.00434167148781428</v>
      </c>
      <c r="AC1779" s="1" t="str">
        <f t="shared" si="2381"/>
        <v>ef</v>
      </c>
      <c r="GE1779" s="1">
        <f>AVERAGE(GE1725:GE1727)</f>
        <v>0.306091845685896</v>
      </c>
      <c r="GF1779" s="1">
        <f>STDEVA(GE1725:GE1727)</f>
        <v>0.00227299404407225</v>
      </c>
      <c r="GG1779" s="1" t="str">
        <f t="shared" si="2382"/>
        <v>ef</v>
      </c>
      <c r="GH1779" s="1">
        <f>AVERAGE(GH1725:GH1727)</f>
        <v>0.341447026709046</v>
      </c>
      <c r="GI1779" s="1">
        <f>STDEVA(GH1725:GH1727)</f>
        <v>0.00182351241231704</v>
      </c>
      <c r="GJ1779" s="1" t="str">
        <f t="shared" si="2383"/>
        <v>c</v>
      </c>
      <c r="GK1779" s="1">
        <f>AVERAGE(GK1725:GK1727)</f>
        <v>0.359849462480569</v>
      </c>
      <c r="GL1779" s="1">
        <f>STDEVA(GK1725:GK1727)</f>
        <v>0.00212224970696325</v>
      </c>
      <c r="GM1779" s="1" t="str">
        <f t="shared" si="2384"/>
        <v>g</v>
      </c>
      <c r="GN1779" s="1">
        <f>AVERAGE(GN1725:GN1727)</f>
        <v>0.432751876309958</v>
      </c>
      <c r="GO1779" s="1">
        <f>STDEVA(GN1725:GN1727)</f>
        <v>0.00275570701445985</v>
      </c>
      <c r="GP1779" s="1" t="str">
        <f t="shared" si="2385"/>
        <v>g</v>
      </c>
      <c r="GQ1779" s="1">
        <f>AVERAGE(GQ1725:GQ1727)</f>
        <v>0.544554989295053</v>
      </c>
      <c r="GR1779" s="1">
        <f>STDEVA(GQ1725:GQ1727)</f>
        <v>0.00289911246447289</v>
      </c>
      <c r="GS1779" s="1" t="str">
        <f t="shared" si="2386"/>
        <v>e</v>
      </c>
    </row>
    <row r="1780" spans="15:201">
      <c r="O1780" s="1">
        <f>AVERAGE(O1728:O1730)</f>
        <v>0.287640289445858</v>
      </c>
      <c r="P1780" s="1">
        <f>STDEVA(O1728:O1730)</f>
        <v>0.000806225268468917</v>
      </c>
      <c r="Q1780" s="1" t="str">
        <f t="shared" si="2377"/>
        <v>fg</v>
      </c>
      <c r="R1780" s="1">
        <f>AVERAGE(R1728:R1730)</f>
        <v>0.296703268250527</v>
      </c>
      <c r="S1780" s="1">
        <f>STDEVA(R1728:R1730)</f>
        <v>0.00174744596912885</v>
      </c>
      <c r="T1780" s="1" t="str">
        <f t="shared" si="2378"/>
        <v>g</v>
      </c>
      <c r="U1780" s="1">
        <f>AVERAGE(U1728:U1730)</f>
        <v>0.372796641719401</v>
      </c>
      <c r="V1780" s="1">
        <f>STDEVA(U1728:U1730)</f>
        <v>0.00129087556812716</v>
      </c>
      <c r="W1780" s="1" t="str">
        <f t="shared" si="2379"/>
        <v>d</v>
      </c>
      <c r="X1780" s="1">
        <f>AVERAGE(X1728:X1730)</f>
        <v>0.521817915049556</v>
      </c>
      <c r="Y1780" s="1">
        <f>STDEVA(X1728:X1730)</f>
        <v>0.00153418647678223</v>
      </c>
      <c r="Z1780" s="1" t="str">
        <f t="shared" si="2380"/>
        <v>b</v>
      </c>
      <c r="AA1780" s="1">
        <f>AVERAGE(AA1728:AA1730)</f>
        <v>0.581615304077353</v>
      </c>
      <c r="AB1780" s="1">
        <f>STDEVA(AA1728:AA1730)</f>
        <v>0.0053623325375946</v>
      </c>
      <c r="AC1780" s="1" t="str">
        <f t="shared" si="2381"/>
        <v>b</v>
      </c>
      <c r="GE1780" s="1">
        <f>AVERAGE(GE1728:GE1730)</f>
        <v>0.286089491562866</v>
      </c>
      <c r="GF1780" s="1">
        <f>STDEVA(GE1728:GE1730)</f>
        <v>0.00248923842877146</v>
      </c>
      <c r="GG1780" s="1" t="str">
        <f t="shared" si="2382"/>
        <v>h</v>
      </c>
      <c r="GH1780" s="1">
        <f>AVERAGE(GH1728:GH1730)</f>
        <v>0.297457445516019</v>
      </c>
      <c r="GI1780" s="1">
        <f>STDEVA(GH1728:GH1730)</f>
        <v>0.0015850557137222</v>
      </c>
      <c r="GJ1780" s="1" t="str">
        <f t="shared" si="2383"/>
        <v>g</v>
      </c>
      <c r="GK1780" s="1">
        <f>AVERAGE(GK1728:GK1730)</f>
        <v>0.377334089214492</v>
      </c>
      <c r="GL1780" s="1">
        <f>STDEVA(GK1728:GK1730)</f>
        <v>0.00361408234694928</v>
      </c>
      <c r="GM1780" s="1" t="str">
        <f t="shared" si="2384"/>
        <v>d</v>
      </c>
      <c r="GN1780" s="1">
        <f>AVERAGE(GN1728:GN1730)</f>
        <v>0.523357476373287</v>
      </c>
      <c r="GO1780" s="1">
        <f>STDEVA(GN1728:GN1730)</f>
        <v>0.00248883222576946</v>
      </c>
      <c r="GP1780" s="1" t="str">
        <f t="shared" si="2385"/>
        <v>b</v>
      </c>
      <c r="GQ1780" s="1">
        <f>AVERAGE(GQ1728:GQ1730)</f>
        <v>0.585639110870826</v>
      </c>
      <c r="GR1780" s="1">
        <f>STDEVA(GQ1728:GQ1730)</f>
        <v>0.00384830034601709</v>
      </c>
      <c r="GS1780" s="1" t="str">
        <f t="shared" si="2386"/>
        <v>b</v>
      </c>
    </row>
    <row r="1781" spans="15:199">
      <c r="O1781" s="1">
        <f>AVERAGE(O1722:O1730)</f>
        <v>0.299705633630264</v>
      </c>
      <c r="R1781" s="1">
        <f>AVERAGE(R1722:R1730)</f>
        <v>0.32454544309671</v>
      </c>
      <c r="U1781" s="1">
        <f>AVERAGE(U1722:U1730)</f>
        <v>0.362325853277159</v>
      </c>
      <c r="X1781" s="1">
        <f>AVERAGE(X1722:X1730)</f>
        <v>0.459106168033419</v>
      </c>
      <c r="AA1781" s="1">
        <f>AVERAGE(AA1722:AA1730)</f>
        <v>0.540751342189339</v>
      </c>
      <c r="GE1781" s="1">
        <f>AVERAGE(GE1722:GE1730)</f>
        <v>0.298711784766792</v>
      </c>
      <c r="GH1781" s="1">
        <f>AVERAGE(GH1722:GH1730)</f>
        <v>0.325264924012494</v>
      </c>
      <c r="GK1781" s="1">
        <f>AVERAGE(GK1722:GK1730)</f>
        <v>0.364262021517716</v>
      </c>
      <c r="GN1781" s="1">
        <f>AVERAGE(GN1722:GN1730)</f>
        <v>0.460614012858225</v>
      </c>
      <c r="GQ1781" s="1">
        <f>AVERAGE(GQ1722:GQ1730)</f>
        <v>0.545042831422089</v>
      </c>
    </row>
    <row r="1782" spans="15:201">
      <c r="O1782" s="1">
        <f>AVERAGE(O1731:O1733)</f>
        <v>0.274884289212646</v>
      </c>
      <c r="P1782" s="1">
        <f>STDEVA(O1731:O1733)</f>
        <v>0.00154625135578933</v>
      </c>
      <c r="Q1782" s="1" t="str">
        <f>Q1810</f>
        <v>i</v>
      </c>
      <c r="R1782" s="1">
        <f>AVERAGE(R1731:R1733)</f>
        <v>0.285602873281258</v>
      </c>
      <c r="S1782" s="1">
        <f>STDEVA(R1731:R1733)</f>
        <v>0.00091039300651798</v>
      </c>
      <c r="T1782" s="1" t="str">
        <f>T1810</f>
        <v>i</v>
      </c>
      <c r="U1782" s="1">
        <f>AVERAGE(U1731:U1733)</f>
        <v>0.325220600372109</v>
      </c>
      <c r="V1782" s="1">
        <f>STDEVA(U1731:U1733)</f>
        <v>0.00125722379993504</v>
      </c>
      <c r="W1782" s="1" t="str">
        <f>W1810</f>
        <v>j</v>
      </c>
      <c r="X1782" s="1">
        <f>AVERAGE(X1731:X1733)</f>
        <v>0.342240387545402</v>
      </c>
      <c r="Y1782" s="1">
        <f>STDEVA(X1731:X1733)</f>
        <v>0.00280295028954389</v>
      </c>
      <c r="Z1782" s="1" t="str">
        <f>Z1810</f>
        <v>k</v>
      </c>
      <c r="AA1782" s="1">
        <f>AVERAGE(AA1731:AA1733)</f>
        <v>0.454901350792107</v>
      </c>
      <c r="AB1782" s="1">
        <f>STDEVA(AA1731:AA1733)</f>
        <v>0.00345253586350078</v>
      </c>
      <c r="AC1782" s="1" t="str">
        <f>AC1810</f>
        <v>m</v>
      </c>
      <c r="GE1782" s="1">
        <f>AVERAGE(GE1731:GE1733)</f>
        <v>0.275342027658293</v>
      </c>
      <c r="GF1782" s="1">
        <f>STDEVA(GE1731:GE1733)</f>
        <v>0.00157728783879569</v>
      </c>
      <c r="GG1782" s="1" t="str">
        <f>GG1810</f>
        <v>j</v>
      </c>
      <c r="GH1782" s="1">
        <f>AVERAGE(GH1731:GH1733)</f>
        <v>0.286096088160907</v>
      </c>
      <c r="GI1782" s="1">
        <f>STDEVA(GH1731:GH1733)</f>
        <v>0.00276387905439271</v>
      </c>
      <c r="GJ1782" s="1" t="str">
        <f>GJ1810</f>
        <v>i</v>
      </c>
      <c r="GK1782" s="1">
        <f>AVERAGE(GK1731:GK1733)</f>
        <v>0.324324288816832</v>
      </c>
      <c r="GL1782" s="1">
        <f>STDEVA(GK1731:GK1733)</f>
        <v>0.00102499506775194</v>
      </c>
      <c r="GM1782" s="1" t="str">
        <f>GM1810</f>
        <v>k</v>
      </c>
      <c r="GN1782" s="1">
        <f>AVERAGE(GN1731:GN1733)</f>
        <v>0.341705035003554</v>
      </c>
      <c r="GO1782" s="1">
        <f>STDEVA(GN1731:GN1733)</f>
        <v>0.00367248789975304</v>
      </c>
      <c r="GP1782" s="1" t="str">
        <f>GP1810</f>
        <v>n</v>
      </c>
      <c r="GQ1782" s="1">
        <f>AVERAGE(GQ1731:GQ1733)</f>
        <v>0.456350851667498</v>
      </c>
      <c r="GR1782" s="1">
        <f>STDEVA(GQ1731:GQ1733)</f>
        <v>0.002810604914602</v>
      </c>
      <c r="GS1782" s="1" t="str">
        <f>GS1810</f>
        <v>k</v>
      </c>
    </row>
    <row r="1783" spans="15:201">
      <c r="O1783" s="1">
        <f>AVERAGE(O1734:O1736)</f>
        <v>0.275168968347661</v>
      </c>
      <c r="P1783" s="1">
        <f>STDEVA(O1734:O1736)</f>
        <v>0.00206964760877053</v>
      </c>
      <c r="Q1783" s="1" t="str">
        <f>Q1811</f>
        <v>i</v>
      </c>
      <c r="R1783" s="1">
        <f>AVERAGE(R1734:R1736)</f>
        <v>0.285958941875928</v>
      </c>
      <c r="S1783" s="1">
        <f>STDEVA(R1734:R1736)</f>
        <v>0.00139239340197235</v>
      </c>
      <c r="T1783" s="1" t="str">
        <f>T1811</f>
        <v>i</v>
      </c>
      <c r="U1783" s="1">
        <f>AVERAGE(U1734:U1736)</f>
        <v>0.32680999550427</v>
      </c>
      <c r="V1783" s="1">
        <f>STDEVA(U1734:U1736)</f>
        <v>0.00123439840708919</v>
      </c>
      <c r="W1783" s="1" t="str">
        <f>W1811</f>
        <v>j</v>
      </c>
      <c r="X1783" s="1">
        <f>AVERAGE(X1734:X1736)</f>
        <v>0.34613523576836</v>
      </c>
      <c r="Y1783" s="1">
        <f>STDEVA(X1734:X1736)</f>
        <v>0.00247717176545433</v>
      </c>
      <c r="Z1783" s="1" t="str">
        <f>Z1811</f>
        <v>jk</v>
      </c>
      <c r="AA1783" s="1">
        <f>AVERAGE(AA1734:AA1736)</f>
        <v>0.463652943354765</v>
      </c>
      <c r="AB1783" s="1">
        <f>STDEVA(AA1734:AA1736)</f>
        <v>0.00172484576783917</v>
      </c>
      <c r="AC1783" s="1" t="str">
        <f>AC1811</f>
        <v>kl</v>
      </c>
      <c r="GE1783" s="1">
        <f>AVERAGE(GE1734:GE1736)</f>
        <v>0.274452525114395</v>
      </c>
      <c r="GF1783" s="1">
        <f>STDEVA(GE1734:GE1736)</f>
        <v>0.000647329265267003</v>
      </c>
      <c r="GG1783" s="1" t="str">
        <f>GG1811</f>
        <v>j</v>
      </c>
      <c r="GH1783" s="1">
        <f>AVERAGE(GH1734:GH1736)</f>
        <v>0.285790485529034</v>
      </c>
      <c r="GI1783" s="1">
        <f>STDEVA(GH1734:GH1736)</f>
        <v>0.00190711931497663</v>
      </c>
      <c r="GJ1783" s="1" t="str">
        <f>GJ1811</f>
        <v>i</v>
      </c>
      <c r="GK1783" s="1">
        <f>AVERAGE(GK1734:GK1736)</f>
        <v>0.326346178725276</v>
      </c>
      <c r="GL1783" s="1">
        <f>STDEVA(GK1734:GK1736)</f>
        <v>0.00124195380076226</v>
      </c>
      <c r="GM1783" s="1" t="str">
        <f>GM1811</f>
        <v>k</v>
      </c>
      <c r="GN1783" s="1">
        <f>AVERAGE(GN1734:GN1736)</f>
        <v>0.346570903800187</v>
      </c>
      <c r="GO1783" s="1">
        <f>STDEVA(GN1734:GN1736)</f>
        <v>0.00268461938672416</v>
      </c>
      <c r="GP1783" s="1" t="str">
        <f>GP1811</f>
        <v>n</v>
      </c>
      <c r="GQ1783" s="1">
        <f>AVERAGE(GQ1734:GQ1736)</f>
        <v>0.466327146376905</v>
      </c>
      <c r="GR1783" s="1">
        <f>STDEVA(GQ1734:GQ1736)</f>
        <v>0.00318593110510164</v>
      </c>
      <c r="GS1783" s="1" t="str">
        <f>GS1811</f>
        <v>j</v>
      </c>
    </row>
    <row r="1784" spans="15:199">
      <c r="O1784" s="1">
        <f>AVERAGE(O1731:O1736)</f>
        <v>0.275026628780153</v>
      </c>
      <c r="R1784" s="1">
        <f>AVERAGE(R1731:R1736)</f>
        <v>0.285780907578593</v>
      </c>
      <c r="U1784" s="1">
        <f>AVERAGE(U1731:U1736)</f>
        <v>0.326015297938189</v>
      </c>
      <c r="X1784" s="1">
        <f>AVERAGE(X1731:X1736)</f>
        <v>0.344187811656881</v>
      </c>
      <c r="AA1784" s="1">
        <f>AVERAGE(AA1731:AA1736)</f>
        <v>0.459277147073436</v>
      </c>
      <c r="GE1784" s="1">
        <f>AVERAGE(GE1731:GE1736)</f>
        <v>0.274897276386344</v>
      </c>
      <c r="GH1784" s="1">
        <f>AVERAGE(GH1731:GH1736)</f>
        <v>0.28594328684497</v>
      </c>
      <c r="GK1784" s="1">
        <f>AVERAGE(GK1731:GK1736)</f>
        <v>0.325335233771054</v>
      </c>
      <c r="GN1784" s="1">
        <f>AVERAGE(GN1731:GN1736)</f>
        <v>0.344137969401871</v>
      </c>
      <c r="GQ1784" s="1">
        <f>AVERAGE(GQ1731:GQ1736)</f>
        <v>0.461338999022202</v>
      </c>
    </row>
    <row r="1785" spans="15:201">
      <c r="O1785" s="1">
        <f>AVERAGE(O1737:O1739)</f>
        <v>0.280727402640036</v>
      </c>
      <c r="P1785" s="1">
        <f>STDEVA(O1737:O1739)</f>
        <v>0.00394722536299046</v>
      </c>
      <c r="Q1785" s="1" t="str">
        <f t="shared" ref="Q1785:Q1787" si="2387">Q1812</f>
        <v>h</v>
      </c>
      <c r="R1785" s="1">
        <f>AVERAGE(R1737:R1739)</f>
        <v>0.292309226092089</v>
      </c>
      <c r="S1785" s="1">
        <f>STDEVA(R1737:R1739)</f>
        <v>0.00361144919408949</v>
      </c>
      <c r="T1785" s="1" t="str">
        <f t="shared" ref="T1785:T1787" si="2388">T1812</f>
        <v>h</v>
      </c>
      <c r="U1785" s="1">
        <f>AVERAGE(U1737:U1739)</f>
        <v>0.316096809530827</v>
      </c>
      <c r="V1785" s="1">
        <f>STDEVA(U1737:U1739)</f>
        <v>0.00294628813393222</v>
      </c>
      <c r="W1785" s="1" t="str">
        <f t="shared" ref="W1785:W1787" si="2389">W1812</f>
        <v>k</v>
      </c>
      <c r="X1785" s="1">
        <f>AVERAGE(X1737:X1739)</f>
        <v>0.354713133747228</v>
      </c>
      <c r="Y1785" s="1">
        <f>STDEVA(X1737:X1739)</f>
        <v>0.0109880537530915</v>
      </c>
      <c r="Z1785" s="1" t="str">
        <f t="shared" ref="Z1785:Z1787" si="2390">Z1812</f>
        <v>j</v>
      </c>
      <c r="AA1785" s="1">
        <f>AVERAGE(AA1737:AA1739)</f>
        <v>0.461476086774419</v>
      </c>
      <c r="AB1785" s="1">
        <f>STDEVA(AA1737:AA1739)</f>
        <v>0.00764710316987312</v>
      </c>
      <c r="AC1785" s="1" t="str">
        <f t="shared" ref="AC1785:AC1787" si="2391">AC1812</f>
        <v>lm</v>
      </c>
      <c r="GE1785" s="1">
        <f>AVERAGE(GE1737:GE1739)</f>
        <v>0.278723209618361</v>
      </c>
      <c r="GF1785" s="1">
        <f>STDEVA(GE1737:GE1739)</f>
        <v>0.00450004835799579</v>
      </c>
      <c r="GG1785" s="1" t="str">
        <f t="shared" ref="GG1785:GG1787" si="2392">GG1812</f>
        <v>i</v>
      </c>
      <c r="GH1785" s="1">
        <f>AVERAGE(GH1737:GH1739)</f>
        <v>0.291143811124287</v>
      </c>
      <c r="GI1785" s="1">
        <f>STDEVA(GH1737:GH1739)</f>
        <v>0.00328769920775254</v>
      </c>
      <c r="GJ1785" s="1" t="str">
        <f t="shared" ref="GJ1785:GJ1787" si="2393">GJ1812</f>
        <v>h</v>
      </c>
      <c r="GK1785" s="1">
        <f>AVERAGE(GK1737:GK1739)</f>
        <v>0.314924531661458</v>
      </c>
      <c r="GL1785" s="1">
        <f>STDEVA(GK1737:GK1739)</f>
        <v>0.0030143431536533</v>
      </c>
      <c r="GM1785" s="1" t="str">
        <f t="shared" ref="GM1785:GM1787" si="2394">GM1812</f>
        <v>l</v>
      </c>
      <c r="GN1785" s="1">
        <f>AVERAGE(GN1737:GN1739)</f>
        <v>0.355358322402804</v>
      </c>
      <c r="GO1785" s="1">
        <f>STDEVA(GN1737:GN1739)</f>
        <v>0.00199407311694579</v>
      </c>
      <c r="GP1785" s="1" t="str">
        <f t="shared" ref="GP1785:GP1787" si="2395">GP1812</f>
        <v>m</v>
      </c>
      <c r="GQ1785" s="1">
        <f>AVERAGE(GQ1737:GQ1739)</f>
        <v>0.47347332239764</v>
      </c>
      <c r="GR1785" s="1">
        <f>STDEVA(GQ1737:GQ1739)</f>
        <v>0.0113992611653791</v>
      </c>
      <c r="GS1785" s="1" t="str">
        <f t="shared" ref="GS1785:GS1787" si="2396">GS1812</f>
        <v>i</v>
      </c>
    </row>
    <row r="1786" spans="15:201">
      <c r="O1786" s="1">
        <f>AVERAGE(O1740:O1742)</f>
        <v>0.293357579534235</v>
      </c>
      <c r="P1786" s="1">
        <f>STDEVA(O1740:O1742)</f>
        <v>0.00188873101325071</v>
      </c>
      <c r="Q1786" s="1" t="str">
        <f t="shared" si="2387"/>
        <v>e</v>
      </c>
      <c r="R1786" s="1">
        <f>AVERAGE(R1740:R1742)</f>
        <v>0.315732431445399</v>
      </c>
      <c r="S1786" s="1">
        <f>STDEVA(R1740:R1742)</f>
        <v>0.00293329908395131</v>
      </c>
      <c r="T1786" s="1" t="str">
        <f t="shared" si="2388"/>
        <v>f</v>
      </c>
      <c r="U1786" s="1">
        <f>AVERAGE(U1740:U1742)</f>
        <v>0.36623648533766</v>
      </c>
      <c r="V1786" s="1">
        <f>STDEVA(U1740:U1742)</f>
        <v>0.00380713380865486</v>
      </c>
      <c r="W1786" s="1" t="str">
        <f t="shared" si="2389"/>
        <v>e</v>
      </c>
      <c r="X1786" s="1">
        <f>AVERAGE(X1740:X1742)</f>
        <v>0.419386788568129</v>
      </c>
      <c r="Y1786" s="1">
        <f>STDEVA(X1740:X1742)</f>
        <v>0.00278147729869774</v>
      </c>
      <c r="Z1786" s="1" t="str">
        <f t="shared" si="2390"/>
        <v>efg</v>
      </c>
      <c r="AA1786" s="1">
        <f>AVERAGE(AA1740:AA1742)</f>
        <v>0.503572920621469</v>
      </c>
      <c r="AB1786" s="1">
        <f>STDEVA(AA1740:AA1742)</f>
        <v>0.00231476881818315</v>
      </c>
      <c r="AC1786" s="1" t="str">
        <f t="shared" si="2391"/>
        <v>g</v>
      </c>
      <c r="GE1786" s="1">
        <f>AVERAGE(GE1740:GE1742)</f>
        <v>0.294161541217711</v>
      </c>
      <c r="GF1786" s="1">
        <f>STDEVA(GE1740:GE1742)</f>
        <v>0.00224884329108764</v>
      </c>
      <c r="GG1786" s="1" t="str">
        <f t="shared" si="2392"/>
        <v>g</v>
      </c>
      <c r="GH1786" s="1">
        <f>AVERAGE(GH1740:GH1742)</f>
        <v>0.314570151063144</v>
      </c>
      <c r="GI1786" s="1">
        <f>STDEVA(GH1740:GH1742)</f>
        <v>0.00327454287613136</v>
      </c>
      <c r="GJ1786" s="1" t="str">
        <f t="shared" si="2393"/>
        <v>f</v>
      </c>
      <c r="GK1786" s="1">
        <f>AVERAGE(GK1740:GK1742)</f>
        <v>0.367079758766804</v>
      </c>
      <c r="GL1786" s="1">
        <f>STDEVA(GK1740:GK1742)</f>
        <v>0.00384538440432496</v>
      </c>
      <c r="GM1786" s="1" t="str">
        <f t="shared" si="2394"/>
        <v>f</v>
      </c>
      <c r="GN1786" s="1">
        <f>AVERAGE(GN1740:GN1742)</f>
        <v>0.424309479390124</v>
      </c>
      <c r="GO1786" s="1">
        <f>STDEVA(GN1740:GN1742)</f>
        <v>0.0027279099769755</v>
      </c>
      <c r="GP1786" s="1" t="str">
        <f t="shared" si="2395"/>
        <v>h</v>
      </c>
      <c r="GQ1786" s="1">
        <f>AVERAGE(GQ1740:GQ1742)</f>
        <v>0.50487435204135</v>
      </c>
      <c r="GR1786" s="1">
        <f>STDEVA(GQ1740:GQ1742)</f>
        <v>0.00352421953298332</v>
      </c>
      <c r="GS1786" s="1" t="str">
        <f t="shared" si="2396"/>
        <v>f</v>
      </c>
    </row>
    <row r="1787" spans="15:201">
      <c r="O1787" s="1">
        <f>AVERAGE(O1743:O1745)</f>
        <v>0.327035411937088</v>
      </c>
      <c r="P1787" s="1">
        <f>STDEVA(O1743:O1745)</f>
        <v>0.00209818775019568</v>
      </c>
      <c r="Q1787" s="1" t="str">
        <f t="shared" si="2387"/>
        <v>b</v>
      </c>
      <c r="R1787" s="1">
        <f>AVERAGE(R1743:R1745)</f>
        <v>0.341912355443136</v>
      </c>
      <c r="S1787" s="1">
        <f>STDEVA(R1743:R1745)</f>
        <v>0.00215653459436356</v>
      </c>
      <c r="T1787" s="1" t="str">
        <f t="shared" si="2388"/>
        <v>c</v>
      </c>
      <c r="U1787" s="1">
        <f>AVERAGE(U1743:U1745)</f>
        <v>0.39498559503094</v>
      </c>
      <c r="V1787" s="1">
        <f>STDEVA(U1743:U1745)</f>
        <v>0.00226424317884316</v>
      </c>
      <c r="W1787" s="1" t="str">
        <f t="shared" si="2389"/>
        <v>b</v>
      </c>
      <c r="X1787" s="1">
        <f>AVERAGE(X1743:X1745)</f>
        <v>0.519095575166214</v>
      </c>
      <c r="Y1787" s="1">
        <f>STDEVA(X1743:X1745)</f>
        <v>0.00317996745530977</v>
      </c>
      <c r="Z1787" s="1" t="str">
        <f t="shared" si="2390"/>
        <v>b</v>
      </c>
      <c r="AA1787" s="1">
        <f>AVERAGE(AA1743:AA1745)</f>
        <v>0.580564943341312</v>
      </c>
      <c r="AB1787" s="1">
        <f>STDEVA(AA1743:AA1745)</f>
        <v>0.00398791811897409</v>
      </c>
      <c r="AC1787" s="1" t="str">
        <f t="shared" si="2391"/>
        <v>b</v>
      </c>
      <c r="GE1787" s="1">
        <f>AVERAGE(GE1743:GE1745)</f>
        <v>0.326722675542364</v>
      </c>
      <c r="GF1787" s="1">
        <f>STDEVA(GE1743:GE1745)</f>
        <v>0.00237387984550652</v>
      </c>
      <c r="GG1787" s="1" t="str">
        <f t="shared" si="2392"/>
        <v>b</v>
      </c>
      <c r="GH1787" s="1">
        <f>AVERAGE(GH1743:GH1745)</f>
        <v>0.341918168436455</v>
      </c>
      <c r="GI1787" s="1">
        <f>STDEVA(GH1743:GH1745)</f>
        <v>0.00261655482495894</v>
      </c>
      <c r="GJ1787" s="1" t="str">
        <f t="shared" si="2393"/>
        <v>c</v>
      </c>
      <c r="GK1787" s="1">
        <f>AVERAGE(GK1743:GK1745)</f>
        <v>0.397188359647653</v>
      </c>
      <c r="GL1787" s="1">
        <f>STDEVA(GK1743:GK1745)</f>
        <v>0.00247606117769259</v>
      </c>
      <c r="GM1787" s="1" t="str">
        <f t="shared" si="2394"/>
        <v>b</v>
      </c>
      <c r="GN1787" s="1">
        <f>AVERAGE(GN1743:GN1745)</f>
        <v>0.52076491275732</v>
      </c>
      <c r="GO1787" s="1">
        <f>STDEVA(GN1743:GN1745)</f>
        <v>0.00169331457920635</v>
      </c>
      <c r="GP1787" s="1" t="str">
        <f t="shared" si="2395"/>
        <v>b</v>
      </c>
      <c r="GQ1787" s="1">
        <f>AVERAGE(GQ1743:GQ1745)</f>
        <v>0.58284490640077</v>
      </c>
      <c r="GR1787" s="1">
        <f>STDEVA(GQ1743:GQ1745)</f>
        <v>0.00192290130555575</v>
      </c>
      <c r="GS1787" s="1" t="str">
        <f t="shared" si="2396"/>
        <v>b</v>
      </c>
    </row>
    <row r="1788" spans="15:199">
      <c r="O1788" s="1">
        <f>AVERAGE(O1737:O1745)</f>
        <v>0.300373464703786</v>
      </c>
      <c r="R1788" s="1">
        <f>AVERAGE(R1737:R1745)</f>
        <v>0.316651337660208</v>
      </c>
      <c r="U1788" s="1">
        <f>AVERAGE(U1737:U1745)</f>
        <v>0.359106296633142</v>
      </c>
      <c r="X1788" s="1">
        <f>AVERAGE(X1737:X1745)</f>
        <v>0.43106516582719</v>
      </c>
      <c r="AA1788" s="1">
        <f>AVERAGE(AA1737:AA1745)</f>
        <v>0.515204650245733</v>
      </c>
      <c r="GE1788" s="1">
        <f>AVERAGE(GE1737:GE1745)</f>
        <v>0.299869142126146</v>
      </c>
      <c r="GH1788" s="1">
        <f>AVERAGE(GH1737:GH1745)</f>
        <v>0.315877376874629</v>
      </c>
      <c r="GK1788" s="1">
        <f>AVERAGE(GK1737:GK1745)</f>
        <v>0.359730883358639</v>
      </c>
      <c r="GN1788" s="1">
        <f>AVERAGE(GN1737:GN1745)</f>
        <v>0.43347757151675</v>
      </c>
      <c r="GQ1788" s="1">
        <f>AVERAGE(GQ1737:GQ1745)</f>
        <v>0.520397526946587</v>
      </c>
    </row>
    <row r="1789" spans="15:201">
      <c r="O1789" s="1">
        <f>AVERAGE(O1746:O1748)</f>
        <v>0.28608235897471</v>
      </c>
      <c r="P1789" s="1">
        <f>STDEVA(O1746:O1748)</f>
        <v>0.00196581667309516</v>
      </c>
      <c r="Q1789" s="1" t="str">
        <f t="shared" ref="Q1789:Q1791" si="2397">Q1815</f>
        <v>fg</v>
      </c>
      <c r="R1789" s="1">
        <f>AVERAGE(R1746:R1748)</f>
        <v>0.314374354426771</v>
      </c>
      <c r="S1789" s="1">
        <f>STDEVA(R1746:R1748)</f>
        <v>0.00278043643222615</v>
      </c>
      <c r="T1789" s="1" t="str">
        <f t="shared" ref="T1789:T1791" si="2398">T1815</f>
        <v>f</v>
      </c>
      <c r="U1789" s="1">
        <f>AVERAGE(U1746:U1748)</f>
        <v>0.326031811537111</v>
      </c>
      <c r="V1789" s="1">
        <f>STDEVA(U1746:U1748)</f>
        <v>0.00235555803776728</v>
      </c>
      <c r="W1789" s="1" t="str">
        <f t="shared" ref="W1789:W1791" si="2399">W1815</f>
        <v>j</v>
      </c>
      <c r="X1789" s="1">
        <f>AVERAGE(X1746:X1748)</f>
        <v>0.371499972724959</v>
      </c>
      <c r="Y1789" s="1">
        <f>STDEVA(X1746:X1748)</f>
        <v>0.00905531902886987</v>
      </c>
      <c r="Z1789" s="1" t="str">
        <f t="shared" ref="Z1789:Z1791" si="2400">Z1815</f>
        <v>i</v>
      </c>
      <c r="AA1789" s="1">
        <f>AVERAGE(AA1746:AA1748)</f>
        <v>0.471063477837283</v>
      </c>
      <c r="AB1789" s="1">
        <f>STDEVA(AA1746:AA1748)</f>
        <v>0.00204583804620441</v>
      </c>
      <c r="AC1789" s="1" t="str">
        <f t="shared" ref="AC1789:AC1791" si="2401">AC1815</f>
        <v>ij</v>
      </c>
      <c r="GE1789" s="1">
        <f>AVERAGE(GE1746:GE1748)</f>
        <v>0.284390698740841</v>
      </c>
      <c r="GF1789" s="1">
        <f>STDEVA(GE1746:GE1748)</f>
        <v>0.00215020983957993</v>
      </c>
      <c r="GG1789" s="1" t="str">
        <f t="shared" ref="GG1789:GG1791" si="2402">GG1815</f>
        <v>h</v>
      </c>
      <c r="GH1789" s="1">
        <f>AVERAGE(GH1746:GH1748)</f>
        <v>0.313266173699853</v>
      </c>
      <c r="GI1789" s="1">
        <f>STDEVA(GH1746:GH1748)</f>
        <v>0.00298193799736158</v>
      </c>
      <c r="GJ1789" s="1" t="str">
        <f t="shared" ref="GJ1789:GJ1791" si="2403">GJ1815</f>
        <v>f</v>
      </c>
      <c r="GK1789" s="1">
        <f>AVERAGE(GK1746:GK1748)</f>
        <v>0.325437978551591</v>
      </c>
      <c r="GL1789" s="1">
        <f>STDEVA(GK1746:GK1748)</f>
        <v>0.0027579614076093</v>
      </c>
      <c r="GM1789" s="1" t="str">
        <f t="shared" ref="GM1789:GM1791" si="2404">GM1815</f>
        <v>k</v>
      </c>
      <c r="GN1789" s="1">
        <f>AVERAGE(GN1746:GN1748)</f>
        <v>0.371084845737442</v>
      </c>
      <c r="GO1789" s="1">
        <f>STDEVA(GN1746:GN1748)</f>
        <v>0.0083084169092936</v>
      </c>
      <c r="GP1789" s="1" t="str">
        <f t="shared" ref="GP1789:GP1791" si="2405">GP1815</f>
        <v>kl</v>
      </c>
      <c r="GQ1789" s="1">
        <f>AVERAGE(GQ1746:GQ1748)</f>
        <v>0.478499464933573</v>
      </c>
      <c r="GR1789" s="1">
        <f>STDEVA(GQ1746:GQ1748)</f>
        <v>0.00259598843910179</v>
      </c>
      <c r="GS1789" s="1" t="str">
        <f t="shared" ref="GS1789:GS1791" si="2406">GS1815</f>
        <v>hi</v>
      </c>
    </row>
    <row r="1790" spans="15:201">
      <c r="O1790" s="1">
        <f>AVERAGE(O1749:O1751)</f>
        <v>0.287437344033021</v>
      </c>
      <c r="P1790" s="1">
        <f>STDEVA(O1749:O1751)</f>
        <v>0.0027909714268558</v>
      </c>
      <c r="Q1790" s="1" t="str">
        <f t="shared" si="2397"/>
        <v>fg</v>
      </c>
      <c r="R1790" s="1">
        <f>AVERAGE(R1749:R1751)</f>
        <v>0.315877199958293</v>
      </c>
      <c r="S1790" s="1">
        <f>STDEVA(R1749:R1751)</f>
        <v>0.00142344748312871</v>
      </c>
      <c r="T1790" s="1" t="str">
        <f t="shared" si="2398"/>
        <v>f</v>
      </c>
      <c r="U1790" s="1">
        <f>AVERAGE(U1749:U1751)</f>
        <v>0.339202323852757</v>
      </c>
      <c r="V1790" s="1">
        <f>STDEVA(U1749:U1751)</f>
        <v>0.00225534260117062</v>
      </c>
      <c r="W1790" s="1" t="str">
        <f t="shared" si="2399"/>
        <v>i</v>
      </c>
      <c r="X1790" s="1">
        <f>AVERAGE(X1749:X1751)</f>
        <v>0.415365745832925</v>
      </c>
      <c r="Y1790" s="1">
        <f>STDEVA(X1749:X1751)</f>
        <v>0.00314362525777606</v>
      </c>
      <c r="Z1790" s="1" t="str">
        <f t="shared" si="2400"/>
        <v>g</v>
      </c>
      <c r="AA1790" s="1">
        <f>AVERAGE(AA1749:AA1751)</f>
        <v>0.487329689282605</v>
      </c>
      <c r="AB1790" s="1">
        <f>STDEVA(AA1749:AA1751)</f>
        <v>0.00189242540410229</v>
      </c>
      <c r="AC1790" s="1" t="str">
        <f t="shared" si="2401"/>
        <v>h</v>
      </c>
      <c r="GE1790" s="1">
        <f>AVERAGE(GE1749:GE1751)</f>
        <v>0.287575696331995</v>
      </c>
      <c r="GF1790" s="1">
        <f>STDEVA(GE1749:GE1751)</f>
        <v>0.00235100927895255</v>
      </c>
      <c r="GG1790" s="1" t="str">
        <f t="shared" si="2402"/>
        <v>h</v>
      </c>
      <c r="GH1790" s="1">
        <f>AVERAGE(GH1749:GH1751)</f>
        <v>0.315169263341383</v>
      </c>
      <c r="GI1790" s="1">
        <f>STDEVA(GH1749:GH1751)</f>
        <v>0.00163584800821154</v>
      </c>
      <c r="GJ1790" s="1" t="str">
        <f t="shared" si="2403"/>
        <v>f</v>
      </c>
      <c r="GK1790" s="1">
        <f>AVERAGE(GK1749:GK1751)</f>
        <v>0.339246653123429</v>
      </c>
      <c r="GL1790" s="1">
        <f>STDEVA(GK1749:GK1751)</f>
        <v>0.000759070943252205</v>
      </c>
      <c r="GM1790" s="1" t="str">
        <f t="shared" si="2404"/>
        <v>j</v>
      </c>
      <c r="GN1790" s="1">
        <f>AVERAGE(GN1749:GN1751)</f>
        <v>0.414949421021605</v>
      </c>
      <c r="GO1790" s="1">
        <f>STDEVA(GN1749:GN1751)</f>
        <v>0.00259057214255418</v>
      </c>
      <c r="GP1790" s="1" t="str">
        <f t="shared" si="2405"/>
        <v>i</v>
      </c>
      <c r="GQ1790" s="1">
        <f>AVERAGE(GQ1749:GQ1751)</f>
        <v>0.484453859478334</v>
      </c>
      <c r="GR1790" s="1">
        <f>STDEVA(GQ1749:GQ1751)</f>
        <v>0.00326479815064056</v>
      </c>
      <c r="GS1790" s="1" t="str">
        <f t="shared" si="2406"/>
        <v>gh</v>
      </c>
    </row>
    <row r="1791" spans="15:201">
      <c r="O1791" s="1">
        <f>AVERAGE(O1752:O1754)</f>
        <v>0.272637494326754</v>
      </c>
      <c r="P1791" s="1">
        <f>STDEVA(O1752:O1754)</f>
        <v>0.00256092593144923</v>
      </c>
      <c r="Q1791" s="1" t="str">
        <f t="shared" si="2397"/>
        <v>i</v>
      </c>
      <c r="R1791" s="1">
        <f>AVERAGE(R1752:R1754)</f>
        <v>0.28575053674164</v>
      </c>
      <c r="S1791" s="1">
        <f>STDEVA(R1752:R1754)</f>
        <v>0.00158016889297144</v>
      </c>
      <c r="T1791" s="1" t="str">
        <f t="shared" si="2398"/>
        <v>i</v>
      </c>
      <c r="U1791" s="1">
        <f>AVERAGE(U1752:U1754)</f>
        <v>0.326121584332094</v>
      </c>
      <c r="V1791" s="1">
        <f>STDEVA(U1752:U1754)</f>
        <v>0.00224832007446384</v>
      </c>
      <c r="W1791" s="1" t="str">
        <f t="shared" si="2399"/>
        <v>j</v>
      </c>
      <c r="X1791" s="1">
        <f>AVERAGE(X1752:X1754)</f>
        <v>0.46670457487899</v>
      </c>
      <c r="Y1791" s="1">
        <f>STDEVA(X1752:X1754)</f>
        <v>0.00262339061514098</v>
      </c>
      <c r="Z1791" s="1" t="str">
        <f t="shared" si="2400"/>
        <v>c</v>
      </c>
      <c r="AA1791" s="1">
        <f>AVERAGE(AA1752:AA1754)</f>
        <v>0.544609658607204</v>
      </c>
      <c r="AB1791" s="1">
        <f>STDEVA(AA1752:AA1754)</f>
        <v>0.00350745636188904</v>
      </c>
      <c r="AC1791" s="1" t="str">
        <f t="shared" si="2401"/>
        <v>e</v>
      </c>
      <c r="GE1791" s="1">
        <f>AVERAGE(GE1752:GE1754)</f>
        <v>0.277123341399963</v>
      </c>
      <c r="GF1791" s="1">
        <f>STDEVA(GE1752:GE1754)</f>
        <v>0.00137021782773458</v>
      </c>
      <c r="GG1791" s="1" t="str">
        <f t="shared" si="2402"/>
        <v>ij</v>
      </c>
      <c r="GH1791" s="1">
        <f>AVERAGE(GH1752:GH1754)</f>
        <v>0.28365827231795</v>
      </c>
      <c r="GI1791" s="1">
        <f>STDEVA(GH1752:GH1754)</f>
        <v>0.0012337510729501</v>
      </c>
      <c r="GJ1791" s="1" t="str">
        <f t="shared" si="2403"/>
        <v>i</v>
      </c>
      <c r="GK1791" s="1">
        <f>AVERAGE(GK1752:GK1754)</f>
        <v>0.325493930003889</v>
      </c>
      <c r="GL1791" s="1">
        <f>STDEVA(GK1752:GK1754)</f>
        <v>0.00205551748674204</v>
      </c>
      <c r="GM1791" s="1" t="str">
        <f t="shared" si="2404"/>
        <v>k</v>
      </c>
      <c r="GN1791" s="1">
        <f>AVERAGE(GN1752:GN1754)</f>
        <v>0.465233056652618</v>
      </c>
      <c r="GO1791" s="1">
        <f>STDEVA(GN1752:GN1754)</f>
        <v>0.0024991219564654</v>
      </c>
      <c r="GP1791" s="1" t="str">
        <f t="shared" si="2405"/>
        <v>e</v>
      </c>
      <c r="GQ1791" s="1">
        <f>AVERAGE(GQ1752:GQ1754)</f>
        <v>0.542774628242334</v>
      </c>
      <c r="GR1791" s="1">
        <f>STDEVA(GQ1752:GQ1754)</f>
        <v>0.00233244288683804</v>
      </c>
      <c r="GS1791" s="1" t="str">
        <f t="shared" si="2406"/>
        <v>e</v>
      </c>
    </row>
    <row r="1792" spans="15:199">
      <c r="O1792" s="1">
        <f>AVERAGE(O1746:O1754)</f>
        <v>0.282052399111495</v>
      </c>
      <c r="R1792" s="1">
        <f>AVERAGE(R1746:R1754)</f>
        <v>0.305334030375568</v>
      </c>
      <c r="U1792" s="1">
        <f>AVERAGE(U1746:U1754)</f>
        <v>0.330451906573987</v>
      </c>
      <c r="X1792" s="1">
        <f>AVERAGE(X1746:X1754)</f>
        <v>0.417856764478958</v>
      </c>
      <c r="AA1792" s="1">
        <f>AVERAGE(AA1746:AA1754)</f>
        <v>0.501000941909031</v>
      </c>
      <c r="GE1792" s="1">
        <f>AVERAGE(GE1746:GE1754)</f>
        <v>0.283029912157599</v>
      </c>
      <c r="GH1792" s="1">
        <f>AVERAGE(GH1746:GH1754)</f>
        <v>0.304031236453062</v>
      </c>
      <c r="GK1792" s="1">
        <f>AVERAGE(GK1746:GK1754)</f>
        <v>0.330059520559636</v>
      </c>
      <c r="GN1792" s="1">
        <f>AVERAGE(GN1746:GN1754)</f>
        <v>0.417089107803888</v>
      </c>
      <c r="GQ1792" s="1">
        <f>AVERAGE(GQ1746:GQ1754)</f>
        <v>0.501909317551414</v>
      </c>
    </row>
    <row r="1793" spans="15:201">
      <c r="O1793" s="1">
        <f>AVERAGE(O1755:O1757)</f>
        <v>0.289079234210551</v>
      </c>
      <c r="P1793" s="1">
        <f>STDEVA(O1755:O1757)</f>
        <v>0.00137380754186281</v>
      </c>
      <c r="Q1793" s="1" t="str">
        <f t="shared" ref="Q1793:Q1795" si="2407">Q1818</f>
        <v>f</v>
      </c>
      <c r="R1793" s="1">
        <f>AVERAGE(R1755:R1757)</f>
        <v>0.315272483913722</v>
      </c>
      <c r="S1793" s="1">
        <f>STDEVA(R1755:R1757)</f>
        <v>0.00102058709165142</v>
      </c>
      <c r="T1793" s="1" t="str">
        <f t="shared" ref="T1793:T1795" si="2408">T1818</f>
        <v>f</v>
      </c>
      <c r="U1793" s="1">
        <f>AVERAGE(U1755:U1757)</f>
        <v>0.328278361674635</v>
      </c>
      <c r="V1793" s="1">
        <f>STDEVA(U1755:U1757)</f>
        <v>0.00226506363129149</v>
      </c>
      <c r="W1793" s="1" t="str">
        <f t="shared" ref="W1793:W1795" si="2409">W1818</f>
        <v>j</v>
      </c>
      <c r="X1793" s="1">
        <f>AVERAGE(X1755:X1757)</f>
        <v>0.374576082365183</v>
      </c>
      <c r="Y1793" s="1">
        <f>STDEVA(X1755:X1757)</f>
        <v>0.00402048061097197</v>
      </c>
      <c r="Z1793" s="1" t="str">
        <f t="shared" ref="Z1793:Z1795" si="2410">Z1818</f>
        <v>i</v>
      </c>
      <c r="AA1793" s="1">
        <f>AVERAGE(AA1755:AA1757)</f>
        <v>0.476845740624178</v>
      </c>
      <c r="AB1793" s="1">
        <f>STDEVA(AA1755:AA1757)</f>
        <v>0.00147038448252552</v>
      </c>
      <c r="AC1793" s="1" t="str">
        <f t="shared" ref="AC1793:AC1795" si="2411">AC1818</f>
        <v>i</v>
      </c>
      <c r="GE1793" s="1">
        <f>AVERAGE(GE1755:GE1757)</f>
        <v>0.285417425354156</v>
      </c>
      <c r="GF1793" s="1">
        <f>STDEVA(GE1755:GE1757)</f>
        <v>0.0017331119678002</v>
      </c>
      <c r="GG1793" s="1" t="str">
        <f t="shared" ref="GG1793:GG1795" si="2412">GG1818</f>
        <v>h</v>
      </c>
      <c r="GH1793" s="1">
        <f>AVERAGE(GH1755:GH1757)</f>
        <v>0.314523348256269</v>
      </c>
      <c r="GI1793" s="1">
        <f>STDEVA(GH1755:GH1757)</f>
        <v>0.00115185545657328</v>
      </c>
      <c r="GJ1793" s="1" t="str">
        <f t="shared" ref="GJ1793:GJ1795" si="2413">GJ1818</f>
        <v>f</v>
      </c>
      <c r="GK1793" s="1">
        <f>AVERAGE(GK1755:GK1757)</f>
        <v>0.328190590571706</v>
      </c>
      <c r="GL1793" s="1">
        <f>STDEVA(GK1755:GK1757)</f>
        <v>0.00211460325746373</v>
      </c>
      <c r="GM1793" s="1" t="str">
        <f t="shared" ref="GM1793:GM1795" si="2414">GM1818</f>
        <v>k</v>
      </c>
      <c r="GN1793" s="1">
        <f>AVERAGE(GN1755:GN1757)</f>
        <v>0.376432379139264</v>
      </c>
      <c r="GO1793" s="1">
        <f>STDEVA(GN1755:GN1757)</f>
        <v>0.0039905799465626</v>
      </c>
      <c r="GP1793" s="1" t="str">
        <f t="shared" ref="GP1793:GP1795" si="2415">GP1818</f>
        <v>k</v>
      </c>
      <c r="GQ1793" s="1">
        <f>AVERAGE(GQ1755:GQ1757)</f>
        <v>0.477811098538977</v>
      </c>
      <c r="GR1793" s="1">
        <f>STDEVA(GQ1755:GQ1757)</f>
        <v>0.00216859182733296</v>
      </c>
      <c r="GS1793" s="1" t="str">
        <f t="shared" ref="GS1793:GS1795" si="2416">GS1818</f>
        <v>i</v>
      </c>
    </row>
    <row r="1794" spans="15:201">
      <c r="O1794" s="1">
        <f>AVERAGE(O1758:O1760)</f>
        <v>0.286665616474615</v>
      </c>
      <c r="P1794" s="1">
        <f>STDEVA(O1758:O1760)</f>
        <v>0.00271359736699952</v>
      </c>
      <c r="Q1794" s="1" t="str">
        <f t="shared" si="2407"/>
        <v>fg</v>
      </c>
      <c r="R1794" s="1">
        <f>AVERAGE(R1758:R1760)</f>
        <v>0.320105203719557</v>
      </c>
      <c r="S1794" s="1">
        <f>STDEVA(R1758:R1760)</f>
        <v>0.00372434196755448</v>
      </c>
      <c r="T1794" s="1" t="str">
        <f t="shared" si="2408"/>
        <v>e</v>
      </c>
      <c r="U1794" s="1">
        <f>AVERAGE(U1758:U1760)</f>
        <v>0.343199730934027</v>
      </c>
      <c r="V1794" s="1">
        <f>STDEVA(U1758:U1760)</f>
        <v>0.00324501131384031</v>
      </c>
      <c r="W1794" s="1" t="str">
        <f t="shared" si="2409"/>
        <v>h</v>
      </c>
      <c r="X1794" s="1">
        <f>AVERAGE(X1758:X1760)</f>
        <v>0.421798796587148</v>
      </c>
      <c r="Y1794" s="1">
        <f>STDEVA(X1758:X1760)</f>
        <v>0.00408006399068798</v>
      </c>
      <c r="Z1794" s="1" t="str">
        <f t="shared" si="2410"/>
        <v>efg</v>
      </c>
      <c r="AA1794" s="1">
        <f>AVERAGE(AA1758:AA1760)</f>
        <v>0.488473971605816</v>
      </c>
      <c r="AB1794" s="1">
        <f>STDEVA(AA1758:AA1760)</f>
        <v>0.00301628455680109</v>
      </c>
      <c r="AC1794" s="1" t="str">
        <f t="shared" si="2411"/>
        <v>h</v>
      </c>
      <c r="GE1794" s="1">
        <f>AVERAGE(GE1758:GE1760)</f>
        <v>0.286185072117237</v>
      </c>
      <c r="GF1794" s="1">
        <f>STDEVA(GE1758:GE1760)</f>
        <v>0.00202307296961694</v>
      </c>
      <c r="GG1794" s="1" t="str">
        <f t="shared" si="2412"/>
        <v>h</v>
      </c>
      <c r="GH1794" s="1">
        <f>AVERAGE(GH1758:GH1760)</f>
        <v>0.319450308432039</v>
      </c>
      <c r="GI1794" s="1">
        <f>STDEVA(GH1758:GH1760)</f>
        <v>0.00149565253971985</v>
      </c>
      <c r="GJ1794" s="1" t="str">
        <f t="shared" si="2413"/>
        <v>e</v>
      </c>
      <c r="GK1794" s="1">
        <f>AVERAGE(GK1758:GK1760)</f>
        <v>0.345985818482857</v>
      </c>
      <c r="GL1794" s="1">
        <f>STDEVA(GK1758:GK1760)</f>
        <v>0.00239915306897897</v>
      </c>
      <c r="GM1794" s="1" t="str">
        <f t="shared" si="2414"/>
        <v>i</v>
      </c>
      <c r="GN1794" s="1">
        <f>AVERAGE(GN1758:GN1760)</f>
        <v>0.42351155571378</v>
      </c>
      <c r="GO1794" s="1">
        <f>STDEVA(GN1758:GN1760)</f>
        <v>0.00187239628093751</v>
      </c>
      <c r="GP1794" s="1" t="str">
        <f t="shared" si="2415"/>
        <v>h</v>
      </c>
      <c r="GQ1794" s="1">
        <f>AVERAGE(GQ1758:GQ1760)</f>
        <v>0.487754460237895</v>
      </c>
      <c r="GR1794" s="1">
        <f>STDEVA(GQ1758:GQ1760)</f>
        <v>0.00445637436006904</v>
      </c>
      <c r="GS1794" s="1" t="str">
        <f t="shared" si="2416"/>
        <v>g</v>
      </c>
    </row>
    <row r="1795" spans="15:201">
      <c r="O1795" s="1">
        <f>AVERAGE(O1761:O1763)</f>
        <v>0.273146096222531</v>
      </c>
      <c r="P1795" s="1">
        <f>STDEVA(O1761:O1763)</f>
        <v>0.00161608600717929</v>
      </c>
      <c r="Q1795" s="1" t="str">
        <f t="shared" si="2407"/>
        <v>i</v>
      </c>
      <c r="R1795" s="1">
        <f>AVERAGE(R1761:R1763)</f>
        <v>0.286902944770475</v>
      </c>
      <c r="S1795" s="1">
        <f>STDEVA(R1761:R1763)</f>
        <v>0.00164599040115841</v>
      </c>
      <c r="T1795" s="1" t="str">
        <f t="shared" si="2408"/>
        <v>i</v>
      </c>
      <c r="U1795" s="1">
        <f>AVERAGE(U1761:U1763)</f>
        <v>0.327494352845366</v>
      </c>
      <c r="V1795" s="1">
        <f>STDEVA(U1761:U1763)</f>
        <v>0.00240126237600425</v>
      </c>
      <c r="W1795" s="1" t="str">
        <f t="shared" si="2409"/>
        <v>j</v>
      </c>
      <c r="X1795" s="1">
        <f>AVERAGE(X1761:X1763)</f>
        <v>0.474801800342135</v>
      </c>
      <c r="Y1795" s="1">
        <f>STDEVA(X1761:X1763)</f>
        <v>0.00175383839771157</v>
      </c>
      <c r="Z1795" s="1" t="str">
        <f t="shared" si="2410"/>
        <v>c</v>
      </c>
      <c r="AA1795" s="1">
        <f>AVERAGE(AA1761:AA1763)</f>
        <v>0.551739681912634</v>
      </c>
      <c r="AB1795" s="1">
        <f>STDEVA(AA1761:AA1763)</f>
        <v>0.00275708392538334</v>
      </c>
      <c r="AC1795" s="1" t="str">
        <f t="shared" si="2411"/>
        <v>d</v>
      </c>
      <c r="GE1795" s="1">
        <f>AVERAGE(GE1761:GE1763)</f>
        <v>0.2756711136527</v>
      </c>
      <c r="GF1795" s="1">
        <f>STDEVA(GE1761:GE1763)</f>
        <v>0.00179651599664813</v>
      </c>
      <c r="GG1795" s="1" t="str">
        <f t="shared" si="2412"/>
        <v>ij</v>
      </c>
      <c r="GH1795" s="1">
        <f>AVERAGE(GH1761:GH1763)</f>
        <v>0.285291164731254</v>
      </c>
      <c r="GI1795" s="1">
        <f>STDEVA(GH1761:GH1763)</f>
        <v>0.00186647089090671</v>
      </c>
      <c r="GJ1795" s="1" t="str">
        <f t="shared" si="2413"/>
        <v>i</v>
      </c>
      <c r="GK1795" s="1">
        <f>AVERAGE(GK1761:GK1763)</f>
        <v>0.328590128513151</v>
      </c>
      <c r="GL1795" s="1">
        <f>STDEVA(GK1761:GK1763)</f>
        <v>0.00227420253867799</v>
      </c>
      <c r="GM1795" s="1" t="str">
        <f t="shared" si="2414"/>
        <v>k</v>
      </c>
      <c r="GN1795" s="1">
        <f>AVERAGE(GN1761:GN1763)</f>
        <v>0.475516126025053</v>
      </c>
      <c r="GO1795" s="1">
        <f>STDEVA(GN1761:GN1763)</f>
        <v>0.0031368778056451</v>
      </c>
      <c r="GP1795" s="1" t="str">
        <f t="shared" si="2415"/>
        <v>d</v>
      </c>
      <c r="GQ1795" s="1">
        <f>AVERAGE(GQ1761:GQ1763)</f>
        <v>0.553119364683035</v>
      </c>
      <c r="GR1795" s="1">
        <f>STDEVA(GQ1761:GQ1763)</f>
        <v>0.00249909050629648</v>
      </c>
      <c r="GS1795" s="1" t="str">
        <f t="shared" si="2416"/>
        <v>d</v>
      </c>
    </row>
    <row r="1796" spans="15:199">
      <c r="O1796" s="1">
        <f>AVERAGE(O1755:O1763)</f>
        <v>0.282963648969232</v>
      </c>
      <c r="R1796" s="1">
        <f>AVERAGE(R1755:R1763)</f>
        <v>0.307426877467918</v>
      </c>
      <c r="U1796" s="1">
        <f>AVERAGE(U1755:U1763)</f>
        <v>0.332990815151342</v>
      </c>
      <c r="X1796" s="1">
        <f>AVERAGE(X1755:X1763)</f>
        <v>0.423725559764822</v>
      </c>
      <c r="AA1796" s="1">
        <f>AVERAGE(AA1755:AA1763)</f>
        <v>0.505686464714209</v>
      </c>
      <c r="GE1796" s="1">
        <f>AVERAGE(GE1755:GE1763)</f>
        <v>0.282424537041364</v>
      </c>
      <c r="GH1796" s="1">
        <f>AVERAGE(GH1755:GH1763)</f>
        <v>0.306421607139854</v>
      </c>
      <c r="GK1796" s="1">
        <f>AVERAGE(GK1755:GK1763)</f>
        <v>0.334255512522571</v>
      </c>
      <c r="GN1796" s="1">
        <f>AVERAGE(GN1755:GN1763)</f>
        <v>0.425153353626032</v>
      </c>
      <c r="GQ1796" s="1">
        <f>AVERAGE(GQ1755:GQ1763)</f>
        <v>0.506228307819969</v>
      </c>
    </row>
    <row r="1799" spans="17:201">
      <c r="Q1799" s="1" t="s">
        <v>152</v>
      </c>
      <c r="T1799" s="1" t="s">
        <v>152</v>
      </c>
      <c r="W1799" s="1" t="s">
        <v>120</v>
      </c>
      <c r="Z1799" s="1" t="s">
        <v>123</v>
      </c>
      <c r="AC1799" s="1" t="s">
        <v>164</v>
      </c>
      <c r="GG1799" s="1" t="s">
        <v>121</v>
      </c>
      <c r="GJ1799" s="1" t="s">
        <v>117</v>
      </c>
      <c r="GM1799" s="1" t="s">
        <v>115</v>
      </c>
      <c r="GP1799" s="1" t="s">
        <v>154</v>
      </c>
      <c r="GS1799" s="1" t="s">
        <v>153</v>
      </c>
    </row>
    <row r="1800" spans="17:201">
      <c r="Q1800" s="1" t="s">
        <v>152</v>
      </c>
      <c r="T1800" s="1" t="s">
        <v>117</v>
      </c>
      <c r="W1800" s="1" t="s">
        <v>120</v>
      </c>
      <c r="Z1800" s="1" t="s">
        <v>121</v>
      </c>
      <c r="AC1800" s="1" t="s">
        <v>123</v>
      </c>
      <c r="GG1800" s="1" t="s">
        <v>121</v>
      </c>
      <c r="GJ1800" s="1" t="s">
        <v>117</v>
      </c>
      <c r="GM1800" s="1" t="s">
        <v>115</v>
      </c>
      <c r="GP1800" s="1" t="s">
        <v>153</v>
      </c>
      <c r="GS1800" s="1" t="s">
        <v>123</v>
      </c>
    </row>
    <row r="1801" spans="17:201">
      <c r="Q1801" s="1" t="s">
        <v>114</v>
      </c>
      <c r="T1801" s="1" t="s">
        <v>112</v>
      </c>
      <c r="W1801" s="1" t="s">
        <v>121</v>
      </c>
      <c r="Z1801" s="1" t="s">
        <v>123</v>
      </c>
      <c r="AC1801" s="1" t="s">
        <v>121</v>
      </c>
      <c r="GG1801" s="1" t="s">
        <v>120</v>
      </c>
      <c r="GJ1801" s="1" t="s">
        <v>112</v>
      </c>
      <c r="GM1801" s="1" t="s">
        <v>123</v>
      </c>
      <c r="GP1801" s="1" t="s">
        <v>153</v>
      </c>
      <c r="GS1801" s="1" t="s">
        <v>117</v>
      </c>
    </row>
    <row r="1802" spans="17:201">
      <c r="Q1802" s="1" t="s">
        <v>111</v>
      </c>
      <c r="T1802" s="1" t="s">
        <v>111</v>
      </c>
      <c r="W1802" s="1" t="s">
        <v>114</v>
      </c>
      <c r="Z1802" s="1" t="s">
        <v>120</v>
      </c>
      <c r="AC1802" s="1" t="s">
        <v>114</v>
      </c>
      <c r="GG1802" s="1" t="s">
        <v>114</v>
      </c>
      <c r="GJ1802" s="1" t="s">
        <v>111</v>
      </c>
      <c r="GM1802" s="1" t="s">
        <v>114</v>
      </c>
      <c r="GP1802" s="1" t="s">
        <v>107</v>
      </c>
      <c r="GS1802" s="1" t="s">
        <v>114</v>
      </c>
    </row>
    <row r="1803" spans="17:201">
      <c r="Q1803" s="1" t="s">
        <v>106</v>
      </c>
      <c r="T1803" s="1" t="s">
        <v>106</v>
      </c>
      <c r="W1803" s="1" t="s">
        <v>106</v>
      </c>
      <c r="Z1803" s="1" t="s">
        <v>106</v>
      </c>
      <c r="AC1803" s="1" t="s">
        <v>106</v>
      </c>
      <c r="GG1803" s="1" t="s">
        <v>106</v>
      </c>
      <c r="GJ1803" s="1" t="s">
        <v>106</v>
      </c>
      <c r="GM1803" s="1" t="s">
        <v>106</v>
      </c>
      <c r="GP1803" s="1" t="s">
        <v>106</v>
      </c>
      <c r="GS1803" s="1" t="s">
        <v>106</v>
      </c>
    </row>
    <row r="1804" spans="17:201">
      <c r="Q1804" s="1" t="s">
        <v>120</v>
      </c>
      <c r="T1804" s="1" t="s">
        <v>120</v>
      </c>
      <c r="W1804" s="1" t="s">
        <v>117</v>
      </c>
      <c r="Z1804" s="1" t="s">
        <v>124</v>
      </c>
      <c r="AC1804" s="1" t="s">
        <v>117</v>
      </c>
      <c r="GG1804" s="1" t="s">
        <v>107</v>
      </c>
      <c r="GJ1804" s="1" t="s">
        <v>120</v>
      </c>
      <c r="GM1804" s="1" t="s">
        <v>152</v>
      </c>
      <c r="GP1804" s="1" t="s">
        <v>121</v>
      </c>
      <c r="GS1804" s="1" t="s">
        <v>107</v>
      </c>
    </row>
    <row r="1805" spans="17:201">
      <c r="Q1805" s="1" t="s">
        <v>120</v>
      </c>
      <c r="T1805" s="1" t="s">
        <v>116</v>
      </c>
      <c r="W1805" s="1" t="s">
        <v>107</v>
      </c>
      <c r="Z1805" s="1" t="s">
        <v>122</v>
      </c>
      <c r="AC1805" s="1" t="s">
        <v>107</v>
      </c>
      <c r="GG1805" s="1" t="s">
        <v>112</v>
      </c>
      <c r="GJ1805" s="1" t="s">
        <v>116</v>
      </c>
      <c r="GM1805" s="1" t="s">
        <v>117</v>
      </c>
      <c r="GP1805" s="1" t="s">
        <v>152</v>
      </c>
      <c r="GS1805" s="1" t="s">
        <v>112</v>
      </c>
    </row>
    <row r="1806" spans="17:201">
      <c r="Q1806" s="1" t="s">
        <v>117</v>
      </c>
      <c r="T1806" s="1" t="s">
        <v>121</v>
      </c>
      <c r="W1806" s="1" t="s">
        <v>120</v>
      </c>
      <c r="Z1806" s="1" t="s">
        <v>111</v>
      </c>
      <c r="AC1806" s="1" t="s">
        <v>111</v>
      </c>
      <c r="GG1806" s="1" t="s">
        <v>121</v>
      </c>
      <c r="GJ1806" s="1" t="s">
        <v>121</v>
      </c>
      <c r="GM1806" s="1" t="s">
        <v>112</v>
      </c>
      <c r="GP1806" s="1" t="s">
        <v>114</v>
      </c>
      <c r="GS1806" s="1" t="s">
        <v>114</v>
      </c>
    </row>
    <row r="1807" spans="17:201">
      <c r="Q1807" s="1" t="s">
        <v>120</v>
      </c>
      <c r="T1807" s="1" t="s">
        <v>120</v>
      </c>
      <c r="W1807" s="1" t="s">
        <v>117</v>
      </c>
      <c r="Z1807" s="1" t="s">
        <v>588</v>
      </c>
      <c r="AC1807" s="1" t="s">
        <v>117</v>
      </c>
      <c r="GG1807" s="1" t="s">
        <v>107</v>
      </c>
      <c r="GJ1807" s="1" t="s">
        <v>120</v>
      </c>
      <c r="GM1807" s="1" t="s">
        <v>121</v>
      </c>
      <c r="GP1807" s="1" t="s">
        <v>121</v>
      </c>
      <c r="GS1807" s="1" t="s">
        <v>107</v>
      </c>
    </row>
    <row r="1808" spans="17:201">
      <c r="Q1808" s="1" t="s">
        <v>120</v>
      </c>
      <c r="T1808" s="1" t="s">
        <v>116</v>
      </c>
      <c r="W1808" s="1" t="s">
        <v>124</v>
      </c>
      <c r="Z1808" s="1" t="s">
        <v>112</v>
      </c>
      <c r="AC1808" s="1" t="s">
        <v>122</v>
      </c>
      <c r="GG1808" s="1" t="s">
        <v>122</v>
      </c>
      <c r="GJ1808" s="1" t="s">
        <v>114</v>
      </c>
      <c r="GM1808" s="1" t="s">
        <v>117</v>
      </c>
      <c r="GP1808" s="1" t="s">
        <v>117</v>
      </c>
      <c r="GS1808" s="1" t="s">
        <v>112</v>
      </c>
    </row>
    <row r="1809" spans="17:201">
      <c r="Q1809" s="1" t="s">
        <v>124</v>
      </c>
      <c r="T1809" s="1" t="s">
        <v>117</v>
      </c>
      <c r="W1809" s="1" t="s">
        <v>120</v>
      </c>
      <c r="Z1809" s="1" t="s">
        <v>111</v>
      </c>
      <c r="AC1809" s="1" t="s">
        <v>111</v>
      </c>
      <c r="GG1809" s="1" t="s">
        <v>121</v>
      </c>
      <c r="GJ1809" s="1" t="s">
        <v>117</v>
      </c>
      <c r="GM1809" s="1" t="s">
        <v>120</v>
      </c>
      <c r="GP1809" s="1" t="s">
        <v>111</v>
      </c>
      <c r="GS1809" s="1" t="s">
        <v>111</v>
      </c>
    </row>
    <row r="1810" spans="17:201">
      <c r="Q1810" s="1" t="s">
        <v>123</v>
      </c>
      <c r="T1810" s="1" t="s">
        <v>123</v>
      </c>
      <c r="W1810" s="1" t="s">
        <v>153</v>
      </c>
      <c r="Z1810" s="1" t="s">
        <v>157</v>
      </c>
      <c r="AC1810" s="1" t="s">
        <v>155</v>
      </c>
      <c r="GG1810" s="1" t="s">
        <v>153</v>
      </c>
      <c r="GJ1810" s="1" t="s">
        <v>123</v>
      </c>
      <c r="GM1810" s="1" t="s">
        <v>157</v>
      </c>
      <c r="GP1810" s="1" t="s">
        <v>156</v>
      </c>
      <c r="GS1810" s="1" t="s">
        <v>157</v>
      </c>
    </row>
    <row r="1811" spans="17:201">
      <c r="Q1811" s="1" t="s">
        <v>123</v>
      </c>
      <c r="T1811" s="1" t="s">
        <v>123</v>
      </c>
      <c r="W1811" s="1" t="s">
        <v>153</v>
      </c>
      <c r="Z1811" s="1" t="s">
        <v>164</v>
      </c>
      <c r="AC1811" s="1" t="s">
        <v>163</v>
      </c>
      <c r="GG1811" s="1" t="s">
        <v>153</v>
      </c>
      <c r="GJ1811" s="1" t="s">
        <v>123</v>
      </c>
      <c r="GM1811" s="1" t="s">
        <v>157</v>
      </c>
      <c r="GP1811" s="1" t="s">
        <v>156</v>
      </c>
      <c r="GS1811" s="1" t="s">
        <v>153</v>
      </c>
    </row>
    <row r="1812" spans="17:201">
      <c r="Q1812" s="1" t="s">
        <v>121</v>
      </c>
      <c r="T1812" s="1" t="s">
        <v>121</v>
      </c>
      <c r="W1812" s="1" t="s">
        <v>157</v>
      </c>
      <c r="Z1812" s="1" t="s">
        <v>153</v>
      </c>
      <c r="AC1812" s="1" t="s">
        <v>165</v>
      </c>
      <c r="GG1812" s="1" t="s">
        <v>123</v>
      </c>
      <c r="GJ1812" s="1" t="s">
        <v>121</v>
      </c>
      <c r="GM1812" s="1" t="s">
        <v>154</v>
      </c>
      <c r="GP1812" s="1" t="s">
        <v>155</v>
      </c>
      <c r="GS1812" s="1" t="s">
        <v>123</v>
      </c>
    </row>
    <row r="1813" spans="17:201">
      <c r="Q1813" s="1" t="s">
        <v>112</v>
      </c>
      <c r="T1813" s="1" t="s">
        <v>107</v>
      </c>
      <c r="W1813" s="1" t="s">
        <v>112</v>
      </c>
      <c r="Z1813" s="1" t="s">
        <v>588</v>
      </c>
      <c r="AC1813" s="1" t="s">
        <v>117</v>
      </c>
      <c r="GG1813" s="1" t="s">
        <v>117</v>
      </c>
      <c r="GJ1813" s="1" t="s">
        <v>107</v>
      </c>
      <c r="GM1813" s="1" t="s">
        <v>107</v>
      </c>
      <c r="GP1813" s="1" t="s">
        <v>121</v>
      </c>
      <c r="GS1813" s="1" t="s">
        <v>107</v>
      </c>
    </row>
    <row r="1814" spans="17:201">
      <c r="Q1814" s="1" t="s">
        <v>111</v>
      </c>
      <c r="T1814" s="1" t="s">
        <v>114</v>
      </c>
      <c r="W1814" s="1" t="s">
        <v>111</v>
      </c>
      <c r="Z1814" s="1" t="s">
        <v>111</v>
      </c>
      <c r="AC1814" s="1" t="s">
        <v>111</v>
      </c>
      <c r="GG1814" s="1" t="s">
        <v>111</v>
      </c>
      <c r="GJ1814" s="1" t="s">
        <v>114</v>
      </c>
      <c r="GM1814" s="1" t="s">
        <v>111</v>
      </c>
      <c r="GP1814" s="1" t="s">
        <v>111</v>
      </c>
      <c r="GS1814" s="1" t="s">
        <v>111</v>
      </c>
    </row>
    <row r="1815" spans="17:201">
      <c r="Q1815" s="1" t="s">
        <v>124</v>
      </c>
      <c r="T1815" s="1" t="s">
        <v>107</v>
      </c>
      <c r="W1815" s="1" t="s">
        <v>153</v>
      </c>
      <c r="Z1815" s="1" t="s">
        <v>123</v>
      </c>
      <c r="AC1815" s="1" t="s">
        <v>161</v>
      </c>
      <c r="GG1815" s="1" t="s">
        <v>121</v>
      </c>
      <c r="GJ1815" s="1" t="s">
        <v>107</v>
      </c>
      <c r="GM1815" s="1" t="s">
        <v>157</v>
      </c>
      <c r="GP1815" s="1" t="s">
        <v>163</v>
      </c>
      <c r="GS1815" s="1" t="s">
        <v>151</v>
      </c>
    </row>
    <row r="1816" spans="17:201">
      <c r="Q1816" s="1" t="s">
        <v>124</v>
      </c>
      <c r="T1816" s="1" t="s">
        <v>107</v>
      </c>
      <c r="W1816" s="1" t="s">
        <v>123</v>
      </c>
      <c r="Z1816" s="1" t="s">
        <v>117</v>
      </c>
      <c r="AC1816" s="1" t="s">
        <v>121</v>
      </c>
      <c r="GG1816" s="1" t="s">
        <v>121</v>
      </c>
      <c r="GJ1816" s="1" t="s">
        <v>107</v>
      </c>
      <c r="GM1816" s="1" t="s">
        <v>153</v>
      </c>
      <c r="GP1816" s="1" t="s">
        <v>123</v>
      </c>
      <c r="GS1816" s="1" t="s">
        <v>152</v>
      </c>
    </row>
    <row r="1817" spans="17:201">
      <c r="Q1817" s="1" t="s">
        <v>123</v>
      </c>
      <c r="T1817" s="1" t="s">
        <v>123</v>
      </c>
      <c r="W1817" s="1" t="s">
        <v>153</v>
      </c>
      <c r="Z1817" s="1" t="s">
        <v>114</v>
      </c>
      <c r="AC1817" s="1" t="s">
        <v>112</v>
      </c>
      <c r="GG1817" s="1" t="s">
        <v>161</v>
      </c>
      <c r="GJ1817" s="1" t="s">
        <v>123</v>
      </c>
      <c r="GM1817" s="1" t="s">
        <v>157</v>
      </c>
      <c r="GP1817" s="1" t="s">
        <v>112</v>
      </c>
      <c r="GS1817" s="1" t="s">
        <v>112</v>
      </c>
    </row>
    <row r="1818" spans="17:201">
      <c r="Q1818" s="1" t="s">
        <v>107</v>
      </c>
      <c r="T1818" s="1" t="s">
        <v>107</v>
      </c>
      <c r="W1818" s="1" t="s">
        <v>153</v>
      </c>
      <c r="Z1818" s="1" t="s">
        <v>123</v>
      </c>
      <c r="AC1818" s="1" t="s">
        <v>123</v>
      </c>
      <c r="GG1818" s="1" t="s">
        <v>121</v>
      </c>
      <c r="GJ1818" s="1" t="s">
        <v>107</v>
      </c>
      <c r="GM1818" s="1" t="s">
        <v>157</v>
      </c>
      <c r="GP1818" s="1" t="s">
        <v>157</v>
      </c>
      <c r="GS1818" s="1" t="s">
        <v>123</v>
      </c>
    </row>
    <row r="1819" spans="17:201">
      <c r="Q1819" s="1" t="s">
        <v>124</v>
      </c>
      <c r="T1819" s="1" t="s">
        <v>112</v>
      </c>
      <c r="W1819" s="1" t="s">
        <v>121</v>
      </c>
      <c r="Z1819" s="1" t="s">
        <v>588</v>
      </c>
      <c r="AC1819" s="1" t="s">
        <v>121</v>
      </c>
      <c r="GG1819" s="1" t="s">
        <v>121</v>
      </c>
      <c r="GJ1819" s="1" t="s">
        <v>112</v>
      </c>
      <c r="GM1819" s="1" t="s">
        <v>123</v>
      </c>
      <c r="GP1819" s="1" t="s">
        <v>121</v>
      </c>
      <c r="GS1819" s="1" t="s">
        <v>117</v>
      </c>
    </row>
    <row r="1820" spans="17:201">
      <c r="Q1820" s="1" t="s">
        <v>123</v>
      </c>
      <c r="T1820" s="1" t="s">
        <v>123</v>
      </c>
      <c r="W1820" s="1" t="s">
        <v>153</v>
      </c>
      <c r="Z1820" s="1" t="s">
        <v>114</v>
      </c>
      <c r="AC1820" s="1" t="s">
        <v>120</v>
      </c>
      <c r="GG1820" s="1" t="s">
        <v>161</v>
      </c>
      <c r="GJ1820" s="1" t="s">
        <v>123</v>
      </c>
      <c r="GM1820" s="1" t="s">
        <v>157</v>
      </c>
      <c r="GP1820" s="1" t="s">
        <v>120</v>
      </c>
      <c r="GS1820" s="1" t="s">
        <v>120</v>
      </c>
    </row>
    <row r="1822" spans="18:546">
      <c r="R1822" s="1">
        <f t="shared" ref="R1822:R1855" si="2417">R732</f>
        <v>0</v>
      </c>
      <c r="U1822" s="1">
        <f t="shared" ref="U1822:U1855" si="2418">U732</f>
        <v>0</v>
      </c>
      <c r="X1822" s="1">
        <f t="shared" ref="X1822:X1855" si="2419">X732</f>
        <v>0</v>
      </c>
      <c r="AA1822" s="1">
        <f t="shared" ref="AA1822:AA1855" si="2420">AA732</f>
        <v>0</v>
      </c>
      <c r="AD1822" s="1">
        <f t="shared" ref="AD1822:AD1855" si="2421">AD732</f>
        <v>0</v>
      </c>
      <c r="GH1822" s="1">
        <f t="shared" ref="GH1822:GH1855" si="2422">GH732</f>
        <v>0</v>
      </c>
      <c r="GK1822" s="1">
        <f t="shared" ref="GK1822:GK1855" si="2423">GK732</f>
        <v>0</v>
      </c>
      <c r="GN1822" s="1">
        <f t="shared" ref="GN1822:GN1855" si="2424">GN732</f>
        <v>0</v>
      </c>
      <c r="GQ1822" s="1">
        <f t="shared" ref="GQ1822:GQ1855" si="2425">GQ732</f>
        <v>0</v>
      </c>
      <c r="GT1822" s="1">
        <f t="shared" ref="GT1822:GT1855" si="2426">GT732</f>
        <v>0</v>
      </c>
      <c r="MX1822" s="1">
        <f t="shared" ref="MX1822:NJ1822" si="2427">MX732</f>
        <v>0</v>
      </c>
      <c r="MY1822" s="1">
        <f t="shared" si="2427"/>
        <v>0</v>
      </c>
      <c r="MZ1822" s="1">
        <f t="shared" si="2427"/>
        <v>0</v>
      </c>
      <c r="NA1822" s="1">
        <f t="shared" si="2427"/>
        <v>0</v>
      </c>
      <c r="NB1822" s="1">
        <f t="shared" si="2427"/>
        <v>0</v>
      </c>
      <c r="NC1822" s="1">
        <f t="shared" si="2427"/>
        <v>0</v>
      </c>
      <c r="ND1822" s="1">
        <f t="shared" si="2427"/>
        <v>0</v>
      </c>
      <c r="NE1822" s="1">
        <f t="shared" si="2427"/>
        <v>0</v>
      </c>
      <c r="NF1822" s="1">
        <f t="shared" si="2427"/>
        <v>0</v>
      </c>
      <c r="NG1822" s="1">
        <f t="shared" si="2427"/>
        <v>0</v>
      </c>
      <c r="NH1822" s="1">
        <f t="shared" si="2427"/>
        <v>0</v>
      </c>
      <c r="NI1822" s="1">
        <f t="shared" si="2427"/>
        <v>0</v>
      </c>
      <c r="NJ1822" s="1">
        <f t="shared" si="2427"/>
        <v>0</v>
      </c>
      <c r="TN1822" s="1">
        <f t="shared" ref="TN1822:TZ1822" si="2428">TN732</f>
        <v>0</v>
      </c>
      <c r="TO1822" s="1">
        <f t="shared" si="2428"/>
        <v>0</v>
      </c>
      <c r="TP1822" s="1">
        <f t="shared" si="2428"/>
        <v>0</v>
      </c>
      <c r="TQ1822" s="1">
        <f t="shared" si="2428"/>
        <v>0</v>
      </c>
      <c r="TR1822" s="1">
        <f t="shared" si="2428"/>
        <v>0</v>
      </c>
      <c r="TS1822" s="1">
        <f t="shared" si="2428"/>
        <v>0</v>
      </c>
      <c r="TT1822" s="1">
        <f t="shared" si="2428"/>
        <v>0</v>
      </c>
      <c r="TU1822" s="1">
        <f t="shared" si="2428"/>
        <v>0</v>
      </c>
      <c r="TV1822" s="1">
        <f t="shared" si="2428"/>
        <v>0</v>
      </c>
      <c r="TW1822" s="1">
        <f t="shared" si="2428"/>
        <v>0</v>
      </c>
      <c r="TX1822" s="1">
        <f t="shared" si="2428"/>
        <v>0</v>
      </c>
      <c r="TY1822" s="1">
        <f t="shared" si="2428"/>
        <v>0</v>
      </c>
      <c r="TZ1822" s="1">
        <f t="shared" si="2428"/>
        <v>0</v>
      </c>
    </row>
    <row r="1823" spans="18:546">
      <c r="R1823" s="1">
        <f t="shared" si="2417"/>
        <v>0.495655258024472</v>
      </c>
      <c r="U1823" s="1">
        <f t="shared" si="2418"/>
        <v>0.495609413417633</v>
      </c>
      <c r="X1823" s="1">
        <f t="shared" si="2419"/>
        <v>0.485204427377457</v>
      </c>
      <c r="AA1823" s="1">
        <f t="shared" si="2420"/>
        <v>0.479755784061697</v>
      </c>
      <c r="AD1823" s="1">
        <f t="shared" si="2421"/>
        <v>0.452542372881356</v>
      </c>
      <c r="GH1823" s="1">
        <f t="shared" si="2422"/>
        <v>0.49547471162378</v>
      </c>
      <c r="GK1823" s="1">
        <f t="shared" si="2423"/>
        <v>0.495598591549296</v>
      </c>
      <c r="GN1823" s="1">
        <f t="shared" si="2424"/>
        <v>0.48507632718159</v>
      </c>
      <c r="GQ1823" s="1">
        <f t="shared" si="2425"/>
        <v>0.479347101932045</v>
      </c>
      <c r="GT1823" s="1">
        <f t="shared" si="2426"/>
        <v>0.450980392156863</v>
      </c>
      <c r="MX1823" s="1">
        <f t="shared" ref="MX1823:NJ1823" si="2429">MX733</f>
        <v>0.495990445316499</v>
      </c>
      <c r="MY1823" s="1">
        <f t="shared" si="2429"/>
        <v>0</v>
      </c>
      <c r="MZ1823" s="1">
        <f t="shared" si="2429"/>
        <v>0</v>
      </c>
      <c r="NA1823" s="1">
        <f t="shared" si="2429"/>
        <v>0.495802552048355</v>
      </c>
      <c r="NB1823" s="1">
        <f t="shared" si="2429"/>
        <v>0</v>
      </c>
      <c r="NC1823" s="1">
        <f t="shared" si="2429"/>
        <v>0</v>
      </c>
      <c r="ND1823" s="1">
        <f t="shared" si="2429"/>
        <v>0.487543706293706</v>
      </c>
      <c r="NE1823" s="1">
        <f t="shared" si="2429"/>
        <v>0</v>
      </c>
      <c r="NF1823" s="1">
        <f t="shared" si="2429"/>
        <v>0</v>
      </c>
      <c r="NG1823" s="1">
        <f t="shared" si="2429"/>
        <v>0.480877742946708</v>
      </c>
      <c r="NH1823" s="1">
        <f t="shared" si="2429"/>
        <v>0</v>
      </c>
      <c r="NI1823" s="1">
        <f t="shared" si="2429"/>
        <v>0</v>
      </c>
      <c r="NJ1823" s="1">
        <f t="shared" si="2429"/>
        <v>0.461009174311927</v>
      </c>
      <c r="TN1823" s="1">
        <f t="shared" ref="TN1823:TZ1823" si="2430">TN733</f>
        <v>0.495725034199726</v>
      </c>
      <c r="TO1823" s="1">
        <f t="shared" si="2430"/>
        <v>0</v>
      </c>
      <c r="TP1823" s="1">
        <f t="shared" si="2430"/>
        <v>0</v>
      </c>
      <c r="TQ1823" s="1">
        <f t="shared" si="2430"/>
        <v>0.495824100903358</v>
      </c>
      <c r="TR1823" s="1">
        <f t="shared" si="2430"/>
        <v>0</v>
      </c>
      <c r="TS1823" s="1">
        <f t="shared" si="2430"/>
        <v>0</v>
      </c>
      <c r="TT1823" s="1">
        <f t="shared" si="2430"/>
        <v>0.487592788971368</v>
      </c>
      <c r="TU1823" s="1">
        <f t="shared" si="2430"/>
        <v>0</v>
      </c>
      <c r="TV1823" s="1">
        <f t="shared" si="2430"/>
        <v>0</v>
      </c>
      <c r="TW1823" s="1">
        <f t="shared" si="2430"/>
        <v>0.480612244897959</v>
      </c>
      <c r="TX1823" s="1">
        <f t="shared" si="2430"/>
        <v>0</v>
      </c>
      <c r="TY1823" s="1">
        <f t="shared" si="2430"/>
        <v>0</v>
      </c>
      <c r="TZ1823" s="1">
        <f t="shared" si="2430"/>
        <v>0.461538461538462</v>
      </c>
    </row>
    <row r="1824" spans="18:546">
      <c r="R1824" s="1">
        <f t="shared" si="2417"/>
        <v>0.495457848837209</v>
      </c>
      <c r="U1824" s="1">
        <f t="shared" si="2418"/>
        <v>0.49534352486382</v>
      </c>
      <c r="X1824" s="1">
        <f t="shared" si="2419"/>
        <v>0.485091743119266</v>
      </c>
      <c r="AA1824" s="1">
        <f t="shared" si="2420"/>
        <v>0.479153702551338</v>
      </c>
      <c r="AD1824" s="1">
        <f t="shared" si="2421"/>
        <v>0.451400329489292</v>
      </c>
      <c r="GH1824" s="1">
        <f t="shared" si="2422"/>
        <v>0.495677233429395</v>
      </c>
      <c r="GK1824" s="1">
        <f t="shared" si="2423"/>
        <v>0.495377638234781</v>
      </c>
      <c r="GN1824" s="1">
        <f t="shared" si="2424"/>
        <v>0.485204427377457</v>
      </c>
      <c r="GQ1824" s="1">
        <f t="shared" si="2425"/>
        <v>0.480180470512407</v>
      </c>
      <c r="GT1824" s="1">
        <f t="shared" si="2426"/>
        <v>0.450915141430948</v>
      </c>
      <c r="MX1824" s="1">
        <f t="shared" ref="MX1824:NJ1824" si="2431">MX734</f>
        <v>0.495719321806278</v>
      </c>
      <c r="MY1824" s="1">
        <f t="shared" si="2431"/>
        <v>0</v>
      </c>
      <c r="MZ1824" s="1">
        <f t="shared" si="2431"/>
        <v>0</v>
      </c>
      <c r="NA1824" s="1">
        <f t="shared" si="2431"/>
        <v>0.495814112420981</v>
      </c>
      <c r="NB1824" s="1">
        <f t="shared" si="2431"/>
        <v>0</v>
      </c>
      <c r="NC1824" s="1">
        <f t="shared" si="2431"/>
        <v>0</v>
      </c>
      <c r="ND1824" s="1">
        <f t="shared" si="2431"/>
        <v>0.48754830399313</v>
      </c>
      <c r="NE1824" s="1">
        <f t="shared" si="2431"/>
        <v>0</v>
      </c>
      <c r="NF1824" s="1">
        <f t="shared" si="2431"/>
        <v>0</v>
      </c>
      <c r="NG1824" s="1">
        <f t="shared" si="2431"/>
        <v>0.480469990473166</v>
      </c>
      <c r="NH1824" s="1">
        <f t="shared" si="2431"/>
        <v>0</v>
      </c>
      <c r="NI1824" s="1">
        <f t="shared" si="2431"/>
        <v>0</v>
      </c>
      <c r="NJ1824" s="1">
        <f t="shared" si="2431"/>
        <v>0.460496613995485</v>
      </c>
      <c r="TN1824" s="1">
        <f t="shared" ref="TN1824:TZ1824" si="2432">TN734</f>
        <v>0.495966386554622</v>
      </c>
      <c r="TO1824" s="1">
        <f t="shared" si="2432"/>
        <v>0</v>
      </c>
      <c r="TP1824" s="1">
        <f t="shared" si="2432"/>
        <v>0</v>
      </c>
      <c r="TQ1824" s="1">
        <f t="shared" si="2432"/>
        <v>0.495791245791246</v>
      </c>
      <c r="TR1824" s="1">
        <f t="shared" si="2432"/>
        <v>0</v>
      </c>
      <c r="TS1824" s="1">
        <f t="shared" si="2432"/>
        <v>0</v>
      </c>
      <c r="TT1824" s="1">
        <f t="shared" si="2432"/>
        <v>0.487587523870146</v>
      </c>
      <c r="TU1824" s="1">
        <f t="shared" si="2432"/>
        <v>0</v>
      </c>
      <c r="TV1824" s="1">
        <f t="shared" si="2432"/>
        <v>0</v>
      </c>
      <c r="TW1824" s="1">
        <f t="shared" si="2432"/>
        <v>0.480775444264943</v>
      </c>
      <c r="TX1824" s="1">
        <f t="shared" si="2432"/>
        <v>0</v>
      </c>
      <c r="TY1824" s="1">
        <f t="shared" si="2432"/>
        <v>0</v>
      </c>
      <c r="TZ1824" s="1">
        <f t="shared" si="2432"/>
        <v>0.461355529131986</v>
      </c>
    </row>
    <row r="1825" spans="18:546">
      <c r="R1825" s="1">
        <f t="shared" si="2417"/>
        <v>0.49542600896861</v>
      </c>
      <c r="U1825" s="1">
        <f t="shared" si="2418"/>
        <v>0.495652173913043</v>
      </c>
      <c r="X1825" s="1">
        <f t="shared" si="2419"/>
        <v>0.485188509874327</v>
      </c>
      <c r="AA1825" s="1">
        <f t="shared" si="2420"/>
        <v>0.48007650621613</v>
      </c>
      <c r="AD1825" s="1">
        <f t="shared" si="2421"/>
        <v>0.451162790697674</v>
      </c>
      <c r="GH1825" s="1">
        <f t="shared" si="2422"/>
        <v>0.495634776282284</v>
      </c>
      <c r="GK1825" s="1">
        <f t="shared" si="2423"/>
        <v>0.495579915134371</v>
      </c>
      <c r="GN1825" s="1">
        <f t="shared" si="2424"/>
        <v>0.485310863129128</v>
      </c>
      <c r="GQ1825" s="1">
        <f t="shared" si="2425"/>
        <v>0.480026195153897</v>
      </c>
      <c r="GT1825" s="1">
        <f t="shared" si="2426"/>
        <v>0.451939291736931</v>
      </c>
      <c r="MX1825" s="1">
        <f t="shared" ref="MX1825:NJ1825" si="2433">MX735</f>
        <v>0.495777027027027</v>
      </c>
      <c r="MY1825" s="1">
        <f t="shared" si="2433"/>
        <v>0</v>
      </c>
      <c r="MZ1825" s="1">
        <f t="shared" si="2433"/>
        <v>0</v>
      </c>
      <c r="NA1825" s="1">
        <f t="shared" si="2433"/>
        <v>0.495755517826825</v>
      </c>
      <c r="NB1825" s="1">
        <f t="shared" si="2433"/>
        <v>0</v>
      </c>
      <c r="NC1825" s="1">
        <f t="shared" si="2433"/>
        <v>0</v>
      </c>
      <c r="ND1825" s="1">
        <f t="shared" si="2433"/>
        <v>0.487717824900273</v>
      </c>
      <c r="NE1825" s="1">
        <f t="shared" si="2433"/>
        <v>0</v>
      </c>
      <c r="NF1825" s="1">
        <f t="shared" si="2433"/>
        <v>0</v>
      </c>
      <c r="NG1825" s="1">
        <f t="shared" si="2433"/>
        <v>0.481239804241436</v>
      </c>
      <c r="NH1825" s="1">
        <f t="shared" si="2433"/>
        <v>0</v>
      </c>
      <c r="NI1825" s="1">
        <f t="shared" si="2433"/>
        <v>0</v>
      </c>
      <c r="NJ1825" s="1">
        <f t="shared" si="2433"/>
        <v>0.460928652321631</v>
      </c>
      <c r="TN1825" s="1">
        <f t="shared" ref="TN1825:TZ1825" si="2434">TN735</f>
        <v>0.495928062436376</v>
      </c>
      <c r="TO1825" s="1">
        <f t="shared" si="2434"/>
        <v>0</v>
      </c>
      <c r="TP1825" s="1">
        <f t="shared" si="2434"/>
        <v>0</v>
      </c>
      <c r="TQ1825" s="1">
        <f t="shared" si="2434"/>
        <v>0.495743956418114</v>
      </c>
      <c r="TR1825" s="1">
        <f t="shared" si="2434"/>
        <v>0</v>
      </c>
      <c r="TS1825" s="1">
        <f t="shared" si="2434"/>
        <v>0</v>
      </c>
      <c r="TT1825" s="1">
        <f t="shared" si="2434"/>
        <v>0.487462170341548</v>
      </c>
      <c r="TU1825" s="1">
        <f t="shared" si="2434"/>
        <v>0</v>
      </c>
      <c r="TV1825" s="1">
        <f t="shared" si="2434"/>
        <v>0</v>
      </c>
      <c r="TW1825" s="1">
        <f t="shared" si="2434"/>
        <v>0.481215846994536</v>
      </c>
      <c r="TX1825" s="1">
        <f t="shared" si="2434"/>
        <v>0</v>
      </c>
      <c r="TY1825" s="1">
        <f t="shared" si="2434"/>
        <v>0</v>
      </c>
      <c r="TZ1825" s="1">
        <f t="shared" si="2434"/>
        <v>0.461084905660377</v>
      </c>
    </row>
    <row r="1826" spans="18:546">
      <c r="R1826" s="1">
        <f t="shared" si="2417"/>
        <v>0.495449581361485</v>
      </c>
      <c r="U1826" s="1">
        <f t="shared" si="2418"/>
        <v>0.495417694747973</v>
      </c>
      <c r="X1826" s="1">
        <f t="shared" si="2419"/>
        <v>0.485220554797635</v>
      </c>
      <c r="AA1826" s="1">
        <f t="shared" si="2420"/>
        <v>0.476514215080346</v>
      </c>
      <c r="AD1826" s="1">
        <f t="shared" si="2421"/>
        <v>0.449760765550239</v>
      </c>
      <c r="GH1826" s="1">
        <f t="shared" si="2422"/>
        <v>0.495562398116283</v>
      </c>
      <c r="GK1826" s="1">
        <f t="shared" si="2423"/>
        <v>0.495547407019382</v>
      </c>
      <c r="GN1826" s="1">
        <f t="shared" si="2424"/>
        <v>0.485294117647059</v>
      </c>
      <c r="GQ1826" s="1">
        <f t="shared" si="2425"/>
        <v>0.476893453145058</v>
      </c>
      <c r="GT1826" s="1">
        <f t="shared" si="2426"/>
        <v>0.449477351916376</v>
      </c>
      <c r="MX1826" s="1">
        <f t="shared" ref="MX1826:NJ1826" si="2435">MX736</f>
        <v>0.495816599732262</v>
      </c>
      <c r="MY1826" s="1">
        <f t="shared" si="2435"/>
        <v>0</v>
      </c>
      <c r="MZ1826" s="1">
        <f t="shared" si="2435"/>
        <v>0</v>
      </c>
      <c r="NA1826" s="1">
        <f t="shared" si="2435"/>
        <v>0.495634309193631</v>
      </c>
      <c r="NB1826" s="1">
        <f t="shared" si="2435"/>
        <v>0</v>
      </c>
      <c r="NC1826" s="1">
        <f t="shared" si="2435"/>
        <v>0</v>
      </c>
      <c r="ND1826" s="1">
        <f t="shared" si="2435"/>
        <v>0.487480949270629</v>
      </c>
      <c r="NE1826" s="1">
        <f t="shared" si="2435"/>
        <v>0</v>
      </c>
      <c r="NF1826" s="1">
        <f t="shared" si="2435"/>
        <v>0</v>
      </c>
      <c r="NG1826" s="1">
        <f t="shared" si="2435"/>
        <v>0.479253779350273</v>
      </c>
      <c r="NH1826" s="1">
        <f t="shared" si="2435"/>
        <v>0</v>
      </c>
      <c r="NI1826" s="1">
        <f t="shared" si="2435"/>
        <v>0</v>
      </c>
      <c r="NJ1826" s="1">
        <f t="shared" si="2435"/>
        <v>0.459862385321101</v>
      </c>
      <c r="TN1826" s="1">
        <f t="shared" ref="TN1826:TZ1826" si="2436">TN736</f>
        <v>0.495884773662551</v>
      </c>
      <c r="TO1826" s="1">
        <f t="shared" si="2436"/>
        <v>0</v>
      </c>
      <c r="TP1826" s="1">
        <f t="shared" si="2436"/>
        <v>0</v>
      </c>
      <c r="TQ1826" s="1">
        <f t="shared" si="2436"/>
        <v>0.495713565305093</v>
      </c>
      <c r="TR1826" s="1">
        <f t="shared" si="2436"/>
        <v>0</v>
      </c>
      <c r="TS1826" s="1">
        <f t="shared" si="2436"/>
        <v>0</v>
      </c>
      <c r="TT1826" s="1">
        <f t="shared" si="2436"/>
        <v>0.487526427061311</v>
      </c>
      <c r="TU1826" s="1">
        <f t="shared" si="2436"/>
        <v>0</v>
      </c>
      <c r="TV1826" s="1">
        <f t="shared" si="2436"/>
        <v>0</v>
      </c>
      <c r="TW1826" s="1">
        <f t="shared" si="2436"/>
        <v>0.479372655983635</v>
      </c>
      <c r="TX1826" s="1">
        <f t="shared" si="2436"/>
        <v>0</v>
      </c>
      <c r="TY1826" s="1">
        <f t="shared" si="2436"/>
        <v>0</v>
      </c>
      <c r="TZ1826" s="1">
        <f t="shared" si="2436"/>
        <v>0.459492140266022</v>
      </c>
    </row>
    <row r="1827" spans="18:546">
      <c r="R1827" s="1">
        <f t="shared" si="2417"/>
        <v>0.495449581361485</v>
      </c>
      <c r="U1827" s="1">
        <f t="shared" si="2418"/>
        <v>0.495528669121515</v>
      </c>
      <c r="X1827" s="1">
        <f t="shared" si="2419"/>
        <v>0.485203180212014</v>
      </c>
      <c r="AA1827" s="1">
        <f t="shared" si="2420"/>
        <v>0.477333333333333</v>
      </c>
      <c r="AD1827" s="1">
        <f t="shared" si="2421"/>
        <v>0.450420168067227</v>
      </c>
      <c r="GH1827" s="1">
        <f t="shared" si="2422"/>
        <v>0.495510057471264</v>
      </c>
      <c r="GK1827" s="1">
        <f t="shared" si="2423"/>
        <v>0.495412844036697</v>
      </c>
      <c r="GN1827" s="1">
        <f t="shared" si="2424"/>
        <v>0.485069523592432</v>
      </c>
      <c r="GQ1827" s="1">
        <f t="shared" si="2425"/>
        <v>0.476376554174067</v>
      </c>
      <c r="GT1827" s="1">
        <f t="shared" si="2426"/>
        <v>0.449152542372881</v>
      </c>
      <c r="MX1827" s="1">
        <f t="shared" ref="MX1827:NJ1827" si="2437">MX737</f>
        <v>0.495873452544704</v>
      </c>
      <c r="MY1827" s="1">
        <f t="shared" si="2437"/>
        <v>0</v>
      </c>
      <c r="MZ1827" s="1">
        <f t="shared" si="2437"/>
        <v>0</v>
      </c>
      <c r="NA1827" s="1">
        <f t="shared" si="2437"/>
        <v>0.495576726777816</v>
      </c>
      <c r="NB1827" s="1">
        <f t="shared" si="2437"/>
        <v>0</v>
      </c>
      <c r="NC1827" s="1">
        <f t="shared" si="2437"/>
        <v>0</v>
      </c>
      <c r="ND1827" s="1">
        <f t="shared" si="2437"/>
        <v>0.487592788971368</v>
      </c>
      <c r="NE1827" s="1">
        <f t="shared" si="2437"/>
        <v>0</v>
      </c>
      <c r="NF1827" s="1">
        <f t="shared" si="2437"/>
        <v>0</v>
      </c>
      <c r="NG1827" s="1">
        <f t="shared" si="2437"/>
        <v>0.479987393633785</v>
      </c>
      <c r="NH1827" s="1">
        <f t="shared" si="2437"/>
        <v>0</v>
      </c>
      <c r="NI1827" s="1">
        <f t="shared" si="2437"/>
        <v>0</v>
      </c>
      <c r="NJ1827" s="1">
        <f t="shared" si="2437"/>
        <v>0.459363957597173</v>
      </c>
      <c r="TN1827" s="1">
        <f t="shared" ref="TN1827:TZ1827" si="2438">TN737</f>
        <v>0.495915588835943</v>
      </c>
      <c r="TO1827" s="1">
        <f t="shared" si="2438"/>
        <v>0</v>
      </c>
      <c r="TP1827" s="1">
        <f t="shared" si="2438"/>
        <v>0</v>
      </c>
      <c r="TQ1827" s="1">
        <f t="shared" si="2438"/>
        <v>0.495716445489669</v>
      </c>
      <c r="TR1827" s="1">
        <f t="shared" si="2438"/>
        <v>0</v>
      </c>
      <c r="TS1827" s="1">
        <f t="shared" si="2438"/>
        <v>0</v>
      </c>
      <c r="TT1827" s="1">
        <f t="shared" si="2438"/>
        <v>0.487589035182387</v>
      </c>
      <c r="TU1827" s="1">
        <f t="shared" si="2438"/>
        <v>0</v>
      </c>
      <c r="TV1827" s="1">
        <f t="shared" si="2438"/>
        <v>0</v>
      </c>
      <c r="TW1827" s="1">
        <f t="shared" si="2438"/>
        <v>0.478854912166558</v>
      </c>
      <c r="TX1827" s="1">
        <f t="shared" si="2438"/>
        <v>0</v>
      </c>
      <c r="TY1827" s="1">
        <f t="shared" si="2438"/>
        <v>0</v>
      </c>
      <c r="TZ1827" s="1">
        <f t="shared" si="2438"/>
        <v>0.459459459459459</v>
      </c>
    </row>
    <row r="1828" spans="18:546">
      <c r="R1828" s="1">
        <f t="shared" si="2417"/>
        <v>0.495614820118131</v>
      </c>
      <c r="U1828" s="1">
        <f t="shared" si="2418"/>
        <v>0.495451364590623</v>
      </c>
      <c r="X1828" s="1">
        <f t="shared" si="2419"/>
        <v>0.485187777000233</v>
      </c>
      <c r="AA1828" s="1">
        <f t="shared" si="2420"/>
        <v>0.476577748861418</v>
      </c>
      <c r="AD1828" s="1">
        <f t="shared" si="2421"/>
        <v>0.450777202072539</v>
      </c>
      <c r="GH1828" s="1">
        <f t="shared" si="2422"/>
        <v>0.495527728085868</v>
      </c>
      <c r="GK1828" s="1">
        <f t="shared" si="2423"/>
        <v>0.495678250132298</v>
      </c>
      <c r="GN1828" s="1">
        <f t="shared" si="2424"/>
        <v>0.485164212910532</v>
      </c>
      <c r="GQ1828" s="1">
        <f t="shared" si="2425"/>
        <v>0.477188239270024</v>
      </c>
      <c r="GT1828" s="1">
        <f t="shared" si="2426"/>
        <v>0.450946643717728</v>
      </c>
      <c r="MX1828" s="1">
        <f t="shared" ref="MX1828:NJ1828" si="2439">MX738</f>
        <v>0.495933581836666</v>
      </c>
      <c r="MY1828" s="1">
        <f t="shared" si="2439"/>
        <v>0</v>
      </c>
      <c r="MZ1828" s="1">
        <f t="shared" si="2439"/>
        <v>0</v>
      </c>
      <c r="NA1828" s="1">
        <f t="shared" si="2439"/>
        <v>0.495839701137714</v>
      </c>
      <c r="NB1828" s="1">
        <f t="shared" si="2439"/>
        <v>0</v>
      </c>
      <c r="NC1828" s="1">
        <f t="shared" si="2439"/>
        <v>0</v>
      </c>
      <c r="ND1828" s="1">
        <f t="shared" si="2439"/>
        <v>0.487502716800695</v>
      </c>
      <c r="NE1828" s="1">
        <f t="shared" si="2439"/>
        <v>0</v>
      </c>
      <c r="NF1828" s="1">
        <f t="shared" si="2439"/>
        <v>0</v>
      </c>
      <c r="NG1828" s="1">
        <f t="shared" si="2439"/>
        <v>0.479011509817197</v>
      </c>
      <c r="NH1828" s="1">
        <f t="shared" si="2439"/>
        <v>0</v>
      </c>
      <c r="NI1828" s="1">
        <f t="shared" si="2439"/>
        <v>0</v>
      </c>
      <c r="NJ1828" s="1">
        <f t="shared" si="2439"/>
        <v>0.459880239520958</v>
      </c>
      <c r="TN1828" s="1">
        <f t="shared" ref="TN1828:TZ1828" si="2440">TN738</f>
        <v>0.495881660783325</v>
      </c>
      <c r="TO1828" s="1">
        <f t="shared" si="2440"/>
        <v>0</v>
      </c>
      <c r="TP1828" s="1">
        <f t="shared" si="2440"/>
        <v>0</v>
      </c>
      <c r="TQ1828" s="1">
        <f t="shared" si="2440"/>
        <v>0.495584239130435</v>
      </c>
      <c r="TR1828" s="1">
        <f t="shared" si="2440"/>
        <v>0</v>
      </c>
      <c r="TS1828" s="1">
        <f t="shared" si="2440"/>
        <v>0</v>
      </c>
      <c r="TT1828" s="1">
        <f t="shared" si="2440"/>
        <v>0.487679451467752</v>
      </c>
      <c r="TU1828" s="1">
        <f t="shared" si="2440"/>
        <v>0</v>
      </c>
      <c r="TV1828" s="1">
        <f t="shared" si="2440"/>
        <v>0</v>
      </c>
      <c r="TW1828" s="1">
        <f t="shared" si="2440"/>
        <v>0.479432624113475</v>
      </c>
      <c r="TX1828" s="1">
        <f t="shared" si="2440"/>
        <v>0</v>
      </c>
      <c r="TY1828" s="1">
        <f t="shared" si="2440"/>
        <v>0</v>
      </c>
      <c r="TZ1828" s="1">
        <f t="shared" si="2440"/>
        <v>0.458955223880597</v>
      </c>
    </row>
    <row r="1829" spans="18:546">
      <c r="R1829" s="1">
        <f t="shared" si="2417"/>
        <v>0.495428251539466</v>
      </c>
      <c r="U1829" s="1">
        <f t="shared" si="2418"/>
        <v>0.495246800731261</v>
      </c>
      <c r="X1829" s="1">
        <f t="shared" si="2419"/>
        <v>0.485467211145808</v>
      </c>
      <c r="AA1829" s="1">
        <f t="shared" si="2420"/>
        <v>0.479887745556595</v>
      </c>
      <c r="AD1829" s="1">
        <f t="shared" si="2421"/>
        <v>0.450980392156863</v>
      </c>
      <c r="GH1829" s="1">
        <f t="shared" si="2422"/>
        <v>0.495332555425904</v>
      </c>
      <c r="GK1829" s="1">
        <f t="shared" si="2423"/>
        <v>0.495145631067961</v>
      </c>
      <c r="GN1829" s="1">
        <f t="shared" si="2424"/>
        <v>0.485283018867925</v>
      </c>
      <c r="GQ1829" s="1">
        <f t="shared" si="2425"/>
        <v>0.479153506001263</v>
      </c>
      <c r="GT1829" s="1">
        <f t="shared" si="2426"/>
        <v>0.451097804391218</v>
      </c>
      <c r="MX1829" s="1">
        <f t="shared" ref="MX1829:NJ1829" si="2441">MX739</f>
        <v>0.495853489979267</v>
      </c>
      <c r="MY1829" s="1">
        <f t="shared" si="2441"/>
        <v>0</v>
      </c>
      <c r="MZ1829" s="1">
        <f t="shared" si="2441"/>
        <v>0</v>
      </c>
      <c r="NA1829" s="1">
        <f t="shared" si="2441"/>
        <v>0.49547026848954</v>
      </c>
      <c r="NB1829" s="1">
        <f t="shared" si="2441"/>
        <v>0</v>
      </c>
      <c r="NC1829" s="1">
        <f t="shared" si="2441"/>
        <v>0</v>
      </c>
      <c r="ND1829" s="1">
        <f t="shared" si="2441"/>
        <v>0.487418655097614</v>
      </c>
      <c r="NE1829" s="1">
        <f t="shared" si="2441"/>
        <v>0</v>
      </c>
      <c r="NF1829" s="1">
        <f t="shared" si="2441"/>
        <v>0</v>
      </c>
      <c r="NG1829" s="1">
        <f t="shared" si="2441"/>
        <v>0.480807412309729</v>
      </c>
      <c r="NH1829" s="1">
        <f t="shared" si="2441"/>
        <v>0</v>
      </c>
      <c r="NI1829" s="1">
        <f t="shared" si="2441"/>
        <v>0</v>
      </c>
      <c r="NJ1829" s="1">
        <f t="shared" si="2441"/>
        <v>0.45911214953271</v>
      </c>
      <c r="TN1829" s="1">
        <f t="shared" ref="TN1829:TZ1829" si="2442">TN739</f>
        <v>0.495617957431586</v>
      </c>
      <c r="TO1829" s="1">
        <f t="shared" si="2442"/>
        <v>0</v>
      </c>
      <c r="TP1829" s="1">
        <f t="shared" si="2442"/>
        <v>0</v>
      </c>
      <c r="TQ1829" s="1">
        <f t="shared" si="2442"/>
        <v>0.495501612629435</v>
      </c>
      <c r="TR1829" s="1">
        <f t="shared" si="2442"/>
        <v>0</v>
      </c>
      <c r="TS1829" s="1">
        <f t="shared" si="2442"/>
        <v>0</v>
      </c>
      <c r="TT1829" s="1">
        <f t="shared" si="2442"/>
        <v>0.487381703470032</v>
      </c>
      <c r="TU1829" s="1">
        <f t="shared" si="2442"/>
        <v>0</v>
      </c>
      <c r="TV1829" s="1">
        <f t="shared" si="2442"/>
        <v>0</v>
      </c>
      <c r="TW1829" s="1">
        <f t="shared" si="2442"/>
        <v>0.479736750952546</v>
      </c>
      <c r="TX1829" s="1">
        <f t="shared" si="2442"/>
        <v>0</v>
      </c>
      <c r="TY1829" s="1">
        <f t="shared" si="2442"/>
        <v>0</v>
      </c>
      <c r="TZ1829" s="1">
        <f t="shared" si="2442"/>
        <v>0.458230958230958</v>
      </c>
    </row>
    <row r="1830" spans="18:546">
      <c r="R1830" s="1">
        <f t="shared" si="2417"/>
        <v>0.49516369047619</v>
      </c>
      <c r="U1830" s="1">
        <f t="shared" si="2418"/>
        <v>0.49507658643326</v>
      </c>
      <c r="X1830" s="1">
        <f t="shared" si="2419"/>
        <v>0.485452839042703</v>
      </c>
      <c r="AA1830" s="1">
        <f t="shared" si="2420"/>
        <v>0.478640776699029</v>
      </c>
      <c r="AD1830" s="1">
        <f t="shared" si="2421"/>
        <v>0.450184501845019</v>
      </c>
      <c r="GH1830" s="1">
        <f t="shared" si="2422"/>
        <v>0.495419847328244</v>
      </c>
      <c r="GK1830" s="1">
        <f t="shared" si="2423"/>
        <v>0.495021604358444</v>
      </c>
      <c r="GN1830" s="1">
        <f t="shared" si="2424"/>
        <v>0.484826414178199</v>
      </c>
      <c r="GQ1830" s="1">
        <f t="shared" si="2425"/>
        <v>0.478924659807501</v>
      </c>
      <c r="GT1830" s="1">
        <f t="shared" si="2426"/>
        <v>0.450396825396825</v>
      </c>
      <c r="MX1830" s="1">
        <f t="shared" ref="MX1830:NJ1830" si="2443">MX740</f>
        <v>0.495661228740021</v>
      </c>
      <c r="MY1830" s="1">
        <f t="shared" si="2443"/>
        <v>0</v>
      </c>
      <c r="MZ1830" s="1">
        <f t="shared" si="2443"/>
        <v>0</v>
      </c>
      <c r="NA1830" s="1">
        <f t="shared" si="2443"/>
        <v>0.495573770491803</v>
      </c>
      <c r="NB1830" s="1">
        <f t="shared" si="2443"/>
        <v>0</v>
      </c>
      <c r="NC1830" s="1">
        <f t="shared" si="2443"/>
        <v>0</v>
      </c>
      <c r="ND1830" s="1">
        <f t="shared" si="2443"/>
        <v>0.486886348352387</v>
      </c>
      <c r="NE1830" s="1">
        <f t="shared" si="2443"/>
        <v>0</v>
      </c>
      <c r="NF1830" s="1">
        <f t="shared" si="2443"/>
        <v>0</v>
      </c>
      <c r="NG1830" s="1">
        <f t="shared" si="2443"/>
        <v>0.481044126786824</v>
      </c>
      <c r="NH1830" s="1">
        <f t="shared" si="2443"/>
        <v>0</v>
      </c>
      <c r="NI1830" s="1">
        <f t="shared" si="2443"/>
        <v>0</v>
      </c>
      <c r="NJ1830" s="1">
        <f t="shared" si="2443"/>
        <v>0.460620525059666</v>
      </c>
      <c r="TN1830" s="1">
        <f t="shared" ref="TN1830:TZ1830" si="2444">TN740</f>
        <v>0.495554765291607</v>
      </c>
      <c r="TO1830" s="1">
        <f t="shared" si="2444"/>
        <v>0</v>
      </c>
      <c r="TP1830" s="1">
        <f t="shared" si="2444"/>
        <v>0</v>
      </c>
      <c r="TQ1830" s="1">
        <f t="shared" si="2444"/>
        <v>0.495566337627572</v>
      </c>
      <c r="TR1830" s="1">
        <f t="shared" si="2444"/>
        <v>0</v>
      </c>
      <c r="TS1830" s="1">
        <f t="shared" si="2444"/>
        <v>0</v>
      </c>
      <c r="TT1830" s="1">
        <f t="shared" si="2444"/>
        <v>0.487473659564505</v>
      </c>
      <c r="TU1830" s="1">
        <f t="shared" si="2444"/>
        <v>0</v>
      </c>
      <c r="TV1830" s="1">
        <f t="shared" si="2444"/>
        <v>0</v>
      </c>
      <c r="TW1830" s="1">
        <f t="shared" si="2444"/>
        <v>0.480787859218599</v>
      </c>
      <c r="TX1830" s="1">
        <f t="shared" si="2444"/>
        <v>0</v>
      </c>
      <c r="TY1830" s="1">
        <f t="shared" si="2444"/>
        <v>0</v>
      </c>
      <c r="TZ1830" s="1">
        <f t="shared" si="2444"/>
        <v>0.461259079903148</v>
      </c>
    </row>
    <row r="1831" spans="18:546">
      <c r="R1831" s="1">
        <f t="shared" si="2417"/>
        <v>0.495261103884036</v>
      </c>
      <c r="U1831" s="1">
        <f t="shared" si="2418"/>
        <v>0.495067592254293</v>
      </c>
      <c r="X1831" s="1">
        <f t="shared" si="2419"/>
        <v>0.484424052161314</v>
      </c>
      <c r="AA1831" s="1">
        <f t="shared" si="2420"/>
        <v>0.479666986871598</v>
      </c>
      <c r="AD1831" s="1">
        <f t="shared" si="2421"/>
        <v>0.450729927007299</v>
      </c>
      <c r="GH1831" s="1">
        <f t="shared" si="2422"/>
        <v>0.495388162951576</v>
      </c>
      <c r="GK1831" s="1">
        <f t="shared" si="2423"/>
        <v>0.495002828587592</v>
      </c>
      <c r="GN1831" s="1">
        <f t="shared" si="2424"/>
        <v>0.485409794468409</v>
      </c>
      <c r="GQ1831" s="1">
        <f t="shared" si="2425"/>
        <v>0.479227053140097</v>
      </c>
      <c r="GT1831" s="1">
        <f t="shared" si="2426"/>
        <v>0.451745379876797</v>
      </c>
      <c r="MX1831" s="1">
        <f t="shared" ref="MX1831:NJ1831" si="2445">MX741</f>
        <v>0.495821727019499</v>
      </c>
      <c r="MY1831" s="1">
        <f t="shared" si="2445"/>
        <v>0</v>
      </c>
      <c r="MZ1831" s="1">
        <f t="shared" si="2445"/>
        <v>0</v>
      </c>
      <c r="NA1831" s="1">
        <f t="shared" si="2445"/>
        <v>0.495423340961098</v>
      </c>
      <c r="NB1831" s="1">
        <f t="shared" si="2445"/>
        <v>0</v>
      </c>
      <c r="NC1831" s="1">
        <f t="shared" si="2445"/>
        <v>0</v>
      </c>
      <c r="ND1831" s="1">
        <f t="shared" si="2445"/>
        <v>0.486979166666667</v>
      </c>
      <c r="NE1831" s="1">
        <f t="shared" si="2445"/>
        <v>0</v>
      </c>
      <c r="NF1831" s="1">
        <f t="shared" si="2445"/>
        <v>0</v>
      </c>
      <c r="NG1831" s="1">
        <f t="shared" si="2445"/>
        <v>0.480235217249265</v>
      </c>
      <c r="NH1831" s="1">
        <f t="shared" si="2445"/>
        <v>0</v>
      </c>
      <c r="NI1831" s="1">
        <f t="shared" si="2445"/>
        <v>0</v>
      </c>
      <c r="NJ1831" s="1">
        <f t="shared" si="2445"/>
        <v>0.457564575645756</v>
      </c>
      <c r="TN1831" s="1">
        <f t="shared" ref="TN1831:TZ1831" si="2446">TN741</f>
        <v>0.49597855227882</v>
      </c>
      <c r="TO1831" s="1">
        <f t="shared" si="2446"/>
        <v>0</v>
      </c>
      <c r="TP1831" s="1">
        <f t="shared" si="2446"/>
        <v>0</v>
      </c>
      <c r="TQ1831" s="1">
        <f t="shared" si="2446"/>
        <v>0.495411313198732</v>
      </c>
      <c r="TR1831" s="1">
        <f t="shared" si="2446"/>
        <v>0</v>
      </c>
      <c r="TS1831" s="1">
        <f t="shared" si="2446"/>
        <v>0</v>
      </c>
      <c r="TT1831" s="1">
        <f t="shared" si="2446"/>
        <v>0.487138629638061</v>
      </c>
      <c r="TU1831" s="1">
        <f t="shared" si="2446"/>
        <v>0</v>
      </c>
      <c r="TV1831" s="1">
        <f t="shared" si="2446"/>
        <v>0</v>
      </c>
      <c r="TW1831" s="1">
        <f t="shared" si="2446"/>
        <v>0.479931389365352</v>
      </c>
      <c r="TX1831" s="1">
        <f t="shared" si="2446"/>
        <v>0</v>
      </c>
      <c r="TY1831" s="1">
        <f t="shared" si="2446"/>
        <v>0</v>
      </c>
      <c r="TZ1831" s="1">
        <f t="shared" si="2446"/>
        <v>0.458912768647282</v>
      </c>
    </row>
    <row r="1832" spans="18:546">
      <c r="R1832" s="1">
        <f t="shared" si="2417"/>
        <v>0.493090211132438</v>
      </c>
      <c r="U1832" s="1">
        <f t="shared" si="2418"/>
        <v>0.492365692742696</v>
      </c>
      <c r="X1832" s="1">
        <f t="shared" si="2419"/>
        <v>0.475357710651828</v>
      </c>
      <c r="AA1832" s="1">
        <f t="shared" si="2420"/>
        <v>0.451732101616628</v>
      </c>
      <c r="AD1832" s="1">
        <f t="shared" si="2421"/>
        <v>0.438395415472779</v>
      </c>
      <c r="GH1832" s="1">
        <f t="shared" si="2422"/>
        <v>0.4928</v>
      </c>
      <c r="GK1832" s="1">
        <f t="shared" si="2423"/>
        <v>0.492642731018246</v>
      </c>
      <c r="GN1832" s="1">
        <f t="shared" si="2424"/>
        <v>0.475405331134927</v>
      </c>
      <c r="GQ1832" s="1">
        <f t="shared" si="2425"/>
        <v>0.451225612806403</v>
      </c>
      <c r="GT1832" s="1">
        <f t="shared" si="2426"/>
        <v>0.440514469453376</v>
      </c>
      <c r="MX1832" s="1">
        <f t="shared" ref="MX1832:NJ1832" si="2447">MX742</f>
        <v>0.493150684931507</v>
      </c>
      <c r="MY1832" s="1">
        <f t="shared" si="2447"/>
        <v>0</v>
      </c>
      <c r="MZ1832" s="1">
        <f t="shared" si="2447"/>
        <v>0</v>
      </c>
      <c r="NA1832" s="1">
        <f t="shared" si="2447"/>
        <v>0.49272173324306</v>
      </c>
      <c r="NB1832" s="1">
        <f t="shared" si="2447"/>
        <v>0</v>
      </c>
      <c r="NC1832" s="1">
        <f t="shared" si="2447"/>
        <v>0</v>
      </c>
      <c r="ND1832" s="1">
        <f t="shared" si="2447"/>
        <v>0.480318650421743</v>
      </c>
      <c r="NE1832" s="1">
        <f t="shared" si="2447"/>
        <v>0</v>
      </c>
      <c r="NF1832" s="1">
        <f t="shared" si="2447"/>
        <v>0</v>
      </c>
      <c r="NG1832" s="1">
        <f t="shared" si="2447"/>
        <v>0.45730145175064</v>
      </c>
      <c r="NH1832" s="1">
        <f t="shared" si="2447"/>
        <v>0</v>
      </c>
      <c r="NI1832" s="1">
        <f t="shared" si="2447"/>
        <v>0</v>
      </c>
      <c r="NJ1832" s="1">
        <f t="shared" si="2447"/>
        <v>0.447562776957164</v>
      </c>
      <c r="TN1832" s="1">
        <f t="shared" ref="TN1832:TZ1832" si="2448">TN742</f>
        <v>0.493115476409033</v>
      </c>
      <c r="TO1832" s="1">
        <f t="shared" si="2448"/>
        <v>0</v>
      </c>
      <c r="TP1832" s="1">
        <f t="shared" si="2448"/>
        <v>0</v>
      </c>
      <c r="TQ1832" s="1">
        <f t="shared" si="2448"/>
        <v>0.492819614711033</v>
      </c>
      <c r="TR1832" s="1">
        <f t="shared" si="2448"/>
        <v>0</v>
      </c>
      <c r="TS1832" s="1">
        <f t="shared" si="2448"/>
        <v>0</v>
      </c>
      <c r="TT1832" s="1">
        <f t="shared" si="2448"/>
        <v>0.479783037475345</v>
      </c>
      <c r="TU1832" s="1">
        <f t="shared" si="2448"/>
        <v>0</v>
      </c>
      <c r="TV1832" s="1">
        <f t="shared" si="2448"/>
        <v>0</v>
      </c>
      <c r="TW1832" s="1">
        <f t="shared" si="2448"/>
        <v>0.458277554663097</v>
      </c>
      <c r="TX1832" s="1">
        <f t="shared" si="2448"/>
        <v>0</v>
      </c>
      <c r="TY1832" s="1">
        <f t="shared" si="2448"/>
        <v>0</v>
      </c>
      <c r="TZ1832" s="1">
        <f t="shared" si="2448"/>
        <v>0.447540983606557</v>
      </c>
    </row>
    <row r="1833" spans="18:546">
      <c r="R1833" s="1">
        <f t="shared" si="2417"/>
        <v>0.492827482068705</v>
      </c>
      <c r="U1833" s="1">
        <f t="shared" si="2418"/>
        <v>0.492432631967516</v>
      </c>
      <c r="X1833" s="1">
        <f t="shared" si="2419"/>
        <v>0.475414078674948</v>
      </c>
      <c r="AA1833" s="1">
        <f t="shared" si="2420"/>
        <v>0.453695458593054</v>
      </c>
      <c r="AD1833" s="1">
        <f t="shared" si="2421"/>
        <v>0.439393939393939</v>
      </c>
      <c r="GH1833" s="1">
        <f t="shared" si="2422"/>
        <v>0.492966002344666</v>
      </c>
      <c r="GK1833" s="1">
        <f t="shared" si="2423"/>
        <v>0.492396535129933</v>
      </c>
      <c r="GN1833" s="1">
        <f t="shared" si="2424"/>
        <v>0.474594306996542</v>
      </c>
      <c r="GQ1833" s="1">
        <f t="shared" si="2425"/>
        <v>0.451242829827916</v>
      </c>
      <c r="GT1833" s="1">
        <f t="shared" si="2426"/>
        <v>0.441281138790036</v>
      </c>
      <c r="MX1833" s="1">
        <f t="shared" ref="MX1833:NJ1833" si="2449">MX743</f>
        <v>0.493216708318458</v>
      </c>
      <c r="MY1833" s="1">
        <f t="shared" si="2449"/>
        <v>0</v>
      </c>
      <c r="MZ1833" s="1">
        <f t="shared" si="2449"/>
        <v>0</v>
      </c>
      <c r="NA1833" s="1">
        <f t="shared" si="2449"/>
        <v>0.492860742482782</v>
      </c>
      <c r="NB1833" s="1">
        <f t="shared" si="2449"/>
        <v>0</v>
      </c>
      <c r="NC1833" s="1">
        <f t="shared" si="2449"/>
        <v>0</v>
      </c>
      <c r="ND1833" s="1">
        <f t="shared" si="2449"/>
        <v>0.479468599033817</v>
      </c>
      <c r="NE1833" s="1">
        <f t="shared" si="2449"/>
        <v>0</v>
      </c>
      <c r="NF1833" s="1">
        <f t="shared" si="2449"/>
        <v>0</v>
      </c>
      <c r="NG1833" s="1">
        <f t="shared" si="2449"/>
        <v>0.456340500219394</v>
      </c>
      <c r="NH1833" s="1">
        <f t="shared" si="2449"/>
        <v>0</v>
      </c>
      <c r="NI1833" s="1">
        <f t="shared" si="2449"/>
        <v>0</v>
      </c>
      <c r="NJ1833" s="1">
        <f t="shared" si="2449"/>
        <v>0.446177847113885</v>
      </c>
      <c r="TN1833" s="1">
        <f t="shared" ref="TN1833:TZ1833" si="2450">TN743</f>
        <v>0.493082457111234</v>
      </c>
      <c r="TO1833" s="1">
        <f t="shared" si="2450"/>
        <v>0</v>
      </c>
      <c r="TP1833" s="1">
        <f t="shared" si="2450"/>
        <v>0</v>
      </c>
      <c r="TQ1833" s="1">
        <f t="shared" si="2450"/>
        <v>0.492700729927007</v>
      </c>
      <c r="TR1833" s="1">
        <f t="shared" si="2450"/>
        <v>0</v>
      </c>
      <c r="TS1833" s="1">
        <f t="shared" si="2450"/>
        <v>0</v>
      </c>
      <c r="TT1833" s="1">
        <f t="shared" si="2450"/>
        <v>0.479129774854541</v>
      </c>
      <c r="TU1833" s="1">
        <f t="shared" si="2450"/>
        <v>0</v>
      </c>
      <c r="TV1833" s="1">
        <f t="shared" si="2450"/>
        <v>0</v>
      </c>
      <c r="TW1833" s="1">
        <f t="shared" si="2450"/>
        <v>0.457861015278462</v>
      </c>
      <c r="TX1833" s="1">
        <f t="shared" si="2450"/>
        <v>0</v>
      </c>
      <c r="TY1833" s="1">
        <f t="shared" si="2450"/>
        <v>0</v>
      </c>
      <c r="TZ1833" s="1">
        <f t="shared" si="2450"/>
        <v>0.446127946127946</v>
      </c>
    </row>
    <row r="1834" spans="18:546">
      <c r="R1834" s="1">
        <f t="shared" si="2417"/>
        <v>0.492767598842816</v>
      </c>
      <c r="U1834" s="1">
        <f t="shared" si="2418"/>
        <v>0.492667532949694</v>
      </c>
      <c r="X1834" s="1">
        <f t="shared" si="2419"/>
        <v>0.474149477631931</v>
      </c>
      <c r="AA1834" s="1">
        <f t="shared" si="2420"/>
        <v>0.452314814814815</v>
      </c>
      <c r="AD1834" s="1">
        <f t="shared" si="2421"/>
        <v>0.442367601246106</v>
      </c>
      <c r="GH1834" s="1">
        <f t="shared" si="2422"/>
        <v>0.492652899126291</v>
      </c>
      <c r="GK1834" s="1">
        <f t="shared" si="2423"/>
        <v>0.492310687171501</v>
      </c>
      <c r="GN1834" s="1">
        <f t="shared" si="2424"/>
        <v>0.474908887019905</v>
      </c>
      <c r="GQ1834" s="1">
        <f t="shared" si="2425"/>
        <v>0.450639386189258</v>
      </c>
      <c r="GT1834" s="1">
        <f t="shared" si="2426"/>
        <v>0.439446366782007</v>
      </c>
      <c r="MX1834" s="1">
        <f t="shared" ref="MX1834:NJ1834" si="2451">MX744</f>
        <v>0.493211009174312</v>
      </c>
      <c r="MY1834" s="1">
        <f t="shared" si="2451"/>
        <v>0</v>
      </c>
      <c r="MZ1834" s="1">
        <f t="shared" si="2451"/>
        <v>0</v>
      </c>
      <c r="NA1834" s="1">
        <f t="shared" si="2451"/>
        <v>0.492835721426191</v>
      </c>
      <c r="NB1834" s="1">
        <f t="shared" si="2451"/>
        <v>0</v>
      </c>
      <c r="NC1834" s="1">
        <f t="shared" si="2451"/>
        <v>0</v>
      </c>
      <c r="ND1834" s="1">
        <f t="shared" si="2451"/>
        <v>0.479383886255924</v>
      </c>
      <c r="NE1834" s="1">
        <f t="shared" si="2451"/>
        <v>0</v>
      </c>
      <c r="NF1834" s="1">
        <f t="shared" si="2451"/>
        <v>0</v>
      </c>
      <c r="NG1834" s="1">
        <f t="shared" si="2451"/>
        <v>0.458160729080365</v>
      </c>
      <c r="NH1834" s="1">
        <f t="shared" si="2451"/>
        <v>0</v>
      </c>
      <c r="NI1834" s="1">
        <f t="shared" si="2451"/>
        <v>0</v>
      </c>
      <c r="NJ1834" s="1">
        <f t="shared" si="2451"/>
        <v>0.447166921898928</v>
      </c>
      <c r="TN1834" s="1">
        <f t="shared" ref="TN1834:TZ1834" si="2452">TN744</f>
        <v>0.49302676215605</v>
      </c>
      <c r="TO1834" s="1">
        <f t="shared" si="2452"/>
        <v>0</v>
      </c>
      <c r="TP1834" s="1">
        <f t="shared" si="2452"/>
        <v>0</v>
      </c>
      <c r="TQ1834" s="1">
        <f t="shared" si="2452"/>
        <v>0.492766104030313</v>
      </c>
      <c r="TR1834" s="1">
        <f t="shared" si="2452"/>
        <v>0</v>
      </c>
      <c r="TS1834" s="1">
        <f t="shared" si="2452"/>
        <v>0</v>
      </c>
      <c r="TT1834" s="1">
        <f t="shared" si="2452"/>
        <v>0.480146163215591</v>
      </c>
      <c r="TU1834" s="1">
        <f t="shared" si="2452"/>
        <v>0</v>
      </c>
      <c r="TV1834" s="1">
        <f t="shared" si="2452"/>
        <v>0</v>
      </c>
      <c r="TW1834" s="1">
        <f t="shared" si="2452"/>
        <v>0.456962595763858</v>
      </c>
      <c r="TX1834" s="1">
        <f t="shared" si="2452"/>
        <v>0</v>
      </c>
      <c r="TY1834" s="1">
        <f t="shared" si="2452"/>
        <v>0</v>
      </c>
      <c r="TZ1834" s="1">
        <f t="shared" si="2452"/>
        <v>0.447635135135135</v>
      </c>
    </row>
    <row r="1835" spans="18:546">
      <c r="R1835" s="1">
        <f t="shared" si="2417"/>
        <v>0.490330630068621</v>
      </c>
      <c r="U1835" s="1">
        <f t="shared" si="2418"/>
        <v>0.488479262672811</v>
      </c>
      <c r="X1835" s="1">
        <f t="shared" si="2419"/>
        <v>0.457760989010989</v>
      </c>
      <c r="AA1835" s="1">
        <f t="shared" si="2420"/>
        <v>0.426975259377494</v>
      </c>
      <c r="AD1835" s="1">
        <f t="shared" si="2421"/>
        <v>0.413223140495868</v>
      </c>
      <c r="GH1835" s="1">
        <f t="shared" si="2422"/>
        <v>0.490305902628178</v>
      </c>
      <c r="GK1835" s="1">
        <f t="shared" si="2423"/>
        <v>0.488800177422932</v>
      </c>
      <c r="GN1835" s="1">
        <f t="shared" si="2424"/>
        <v>0.457375833951075</v>
      </c>
      <c r="GQ1835" s="1">
        <f t="shared" si="2425"/>
        <v>0.426457789382071</v>
      </c>
      <c r="GT1835" s="1">
        <f t="shared" si="2426"/>
        <v>0.414746543778802</v>
      </c>
      <c r="MX1835" s="1">
        <f t="shared" ref="MX1835:NJ1835" si="2453">MX745</f>
        <v>0.491392501912777</v>
      </c>
      <c r="MY1835" s="1">
        <f t="shared" si="2453"/>
        <v>0</v>
      </c>
      <c r="MZ1835" s="1">
        <f t="shared" si="2453"/>
        <v>0</v>
      </c>
      <c r="NA1835" s="1">
        <f t="shared" si="2453"/>
        <v>0.490055545601147</v>
      </c>
      <c r="NB1835" s="1">
        <f t="shared" si="2453"/>
        <v>0</v>
      </c>
      <c r="NC1835" s="1">
        <f t="shared" si="2453"/>
        <v>0</v>
      </c>
      <c r="ND1835" s="1">
        <f t="shared" si="2453"/>
        <v>0.471144024514811</v>
      </c>
      <c r="NE1835" s="1">
        <f t="shared" si="2453"/>
        <v>0</v>
      </c>
      <c r="NF1835" s="1">
        <f t="shared" si="2453"/>
        <v>0</v>
      </c>
      <c r="NG1835" s="1">
        <f t="shared" si="2453"/>
        <v>0.436959208899876</v>
      </c>
      <c r="NH1835" s="1">
        <f t="shared" si="2453"/>
        <v>0</v>
      </c>
      <c r="NI1835" s="1">
        <f t="shared" si="2453"/>
        <v>0</v>
      </c>
      <c r="NJ1835" s="1">
        <f t="shared" si="2453"/>
        <v>0.423255813953488</v>
      </c>
      <c r="TN1835" s="1">
        <f t="shared" ref="TN1835:TZ1835" si="2454">TN745</f>
        <v>0.4913112164297</v>
      </c>
      <c r="TO1835" s="1">
        <f t="shared" si="2454"/>
        <v>0</v>
      </c>
      <c r="TP1835" s="1">
        <f t="shared" si="2454"/>
        <v>0</v>
      </c>
      <c r="TQ1835" s="1">
        <f t="shared" si="2454"/>
        <v>0.489898053753475</v>
      </c>
      <c r="TR1835" s="1">
        <f t="shared" si="2454"/>
        <v>0</v>
      </c>
      <c r="TS1835" s="1">
        <f t="shared" si="2454"/>
        <v>0</v>
      </c>
      <c r="TT1835" s="1">
        <f t="shared" si="2454"/>
        <v>0.471382289416847</v>
      </c>
      <c r="TU1835" s="1">
        <f t="shared" si="2454"/>
        <v>0</v>
      </c>
      <c r="TV1835" s="1">
        <f t="shared" si="2454"/>
        <v>0</v>
      </c>
      <c r="TW1835" s="1">
        <f t="shared" si="2454"/>
        <v>0.437539234149404</v>
      </c>
      <c r="TX1835" s="1">
        <f t="shared" si="2454"/>
        <v>0</v>
      </c>
      <c r="TY1835" s="1">
        <f t="shared" si="2454"/>
        <v>0</v>
      </c>
      <c r="TZ1835" s="1">
        <f t="shared" si="2454"/>
        <v>0.423558897243108</v>
      </c>
    </row>
    <row r="1836" spans="18:546">
      <c r="R1836" s="1">
        <f t="shared" si="2417"/>
        <v>0.49016393442623</v>
      </c>
      <c r="U1836" s="1">
        <f t="shared" si="2418"/>
        <v>0.48876404494382</v>
      </c>
      <c r="X1836" s="1">
        <f t="shared" si="2419"/>
        <v>0.458025520483546</v>
      </c>
      <c r="AA1836" s="1">
        <f t="shared" si="2420"/>
        <v>0.425055928411633</v>
      </c>
      <c r="AD1836" s="1">
        <f t="shared" si="2421"/>
        <v>0.414847161572052</v>
      </c>
      <c r="GH1836" s="1">
        <f t="shared" si="2422"/>
        <v>0.490216928966397</v>
      </c>
      <c r="GK1836" s="1">
        <f t="shared" si="2423"/>
        <v>0.488765247164562</v>
      </c>
      <c r="GN1836" s="1">
        <f t="shared" si="2424"/>
        <v>0.457132817990162</v>
      </c>
      <c r="GQ1836" s="1">
        <f t="shared" si="2425"/>
        <v>0.425409836065574</v>
      </c>
      <c r="GT1836" s="1">
        <f t="shared" si="2426"/>
        <v>0.414285714285714</v>
      </c>
      <c r="MX1836" s="1">
        <f t="shared" ref="MX1836:NJ1836" si="2455">MX746</f>
        <v>0.49122472338802</v>
      </c>
      <c r="MY1836" s="1">
        <f t="shared" si="2455"/>
        <v>0</v>
      </c>
      <c r="MZ1836" s="1">
        <f t="shared" si="2455"/>
        <v>0</v>
      </c>
      <c r="NA1836" s="1">
        <f t="shared" si="2455"/>
        <v>0.489897199574619</v>
      </c>
      <c r="NB1836" s="1">
        <f t="shared" si="2455"/>
        <v>0</v>
      </c>
      <c r="NC1836" s="1">
        <f t="shared" si="2455"/>
        <v>0</v>
      </c>
      <c r="ND1836" s="1">
        <f t="shared" si="2455"/>
        <v>0.472111022151054</v>
      </c>
      <c r="NE1836" s="1">
        <f t="shared" si="2455"/>
        <v>0</v>
      </c>
      <c r="NF1836" s="1">
        <f t="shared" si="2455"/>
        <v>0</v>
      </c>
      <c r="NG1836" s="1">
        <f t="shared" si="2455"/>
        <v>0.436692506459948</v>
      </c>
      <c r="NH1836" s="1">
        <f t="shared" si="2455"/>
        <v>0</v>
      </c>
      <c r="NI1836" s="1">
        <f t="shared" si="2455"/>
        <v>0</v>
      </c>
      <c r="NJ1836" s="1">
        <f t="shared" si="2455"/>
        <v>0.423245614035088</v>
      </c>
      <c r="TN1836" s="1">
        <f t="shared" ref="TN1836:TZ1836" si="2456">TN746</f>
        <v>0.491200316393118</v>
      </c>
      <c r="TO1836" s="1">
        <f t="shared" si="2456"/>
        <v>0</v>
      </c>
      <c r="TP1836" s="1">
        <f t="shared" si="2456"/>
        <v>0</v>
      </c>
      <c r="TQ1836" s="1">
        <f t="shared" si="2456"/>
        <v>0.489770052507695</v>
      </c>
      <c r="TR1836" s="1">
        <f t="shared" si="2456"/>
        <v>0</v>
      </c>
      <c r="TS1836" s="1">
        <f t="shared" si="2456"/>
        <v>0</v>
      </c>
      <c r="TT1836" s="1">
        <f t="shared" si="2456"/>
        <v>0.471897607122983</v>
      </c>
      <c r="TU1836" s="1">
        <f t="shared" si="2456"/>
        <v>0</v>
      </c>
      <c r="TV1836" s="1">
        <f t="shared" si="2456"/>
        <v>0</v>
      </c>
      <c r="TW1836" s="1">
        <f t="shared" si="2456"/>
        <v>0.437016185784659</v>
      </c>
      <c r="TX1836" s="1">
        <f t="shared" si="2456"/>
        <v>0</v>
      </c>
      <c r="TY1836" s="1">
        <f t="shared" si="2456"/>
        <v>0</v>
      </c>
      <c r="TZ1836" s="1">
        <f t="shared" si="2456"/>
        <v>0.423728813559322</v>
      </c>
    </row>
    <row r="1837" spans="18:546">
      <c r="R1837" s="1">
        <f t="shared" si="2417"/>
        <v>0.490372798033593</v>
      </c>
      <c r="U1837" s="1">
        <f t="shared" si="2418"/>
        <v>0.488659793814433</v>
      </c>
      <c r="X1837" s="1">
        <f t="shared" si="2419"/>
        <v>0.458791208791209</v>
      </c>
      <c r="AA1837" s="1">
        <f t="shared" si="2420"/>
        <v>0.424581005586592</v>
      </c>
      <c r="AD1837" s="1">
        <f t="shared" si="2421"/>
        <v>0.413502109704641</v>
      </c>
      <c r="GH1837" s="1">
        <f t="shared" si="2422"/>
        <v>0.490458015267176</v>
      </c>
      <c r="GK1837" s="1">
        <f t="shared" si="2423"/>
        <v>0.488888888888889</v>
      </c>
      <c r="GN1837" s="1">
        <f t="shared" si="2424"/>
        <v>0.457545420837968</v>
      </c>
      <c r="GQ1837" s="1">
        <f t="shared" si="2425"/>
        <v>0.425989672977625</v>
      </c>
      <c r="GT1837" s="1">
        <f t="shared" si="2426"/>
        <v>0.41588785046729</v>
      </c>
      <c r="MX1837" s="1">
        <f t="shared" ref="MX1837:NJ1837" si="2457">MX747</f>
        <v>0.491059411651605</v>
      </c>
      <c r="MY1837" s="1">
        <f t="shared" si="2457"/>
        <v>0</v>
      </c>
      <c r="MZ1837" s="1">
        <f t="shared" si="2457"/>
        <v>0</v>
      </c>
      <c r="NA1837" s="1">
        <f t="shared" si="2457"/>
        <v>0.489950634696756</v>
      </c>
      <c r="NB1837" s="1">
        <f t="shared" si="2457"/>
        <v>0</v>
      </c>
      <c r="NC1837" s="1">
        <f t="shared" si="2457"/>
        <v>0</v>
      </c>
      <c r="ND1837" s="1">
        <f t="shared" si="2457"/>
        <v>0.47037037037037</v>
      </c>
      <c r="NE1837" s="1">
        <f t="shared" si="2457"/>
        <v>0</v>
      </c>
      <c r="NF1837" s="1">
        <f t="shared" si="2457"/>
        <v>0</v>
      </c>
      <c r="NG1837" s="1">
        <f t="shared" si="2457"/>
        <v>0.437097717963721</v>
      </c>
      <c r="NH1837" s="1">
        <f t="shared" si="2457"/>
        <v>0</v>
      </c>
      <c r="NI1837" s="1">
        <f t="shared" si="2457"/>
        <v>0</v>
      </c>
      <c r="NJ1837" s="1">
        <f t="shared" si="2457"/>
        <v>0.421911421911422</v>
      </c>
      <c r="TN1837" s="1">
        <f t="shared" ref="TN1837:TZ1837" si="2458">TN747</f>
        <v>0.491249005568815</v>
      </c>
      <c r="TO1837" s="1">
        <f t="shared" si="2458"/>
        <v>0</v>
      </c>
      <c r="TP1837" s="1">
        <f t="shared" si="2458"/>
        <v>0</v>
      </c>
      <c r="TQ1837" s="1">
        <f t="shared" si="2458"/>
        <v>0.48981464488897</v>
      </c>
      <c r="TR1837" s="1">
        <f t="shared" si="2458"/>
        <v>0</v>
      </c>
      <c r="TS1837" s="1">
        <f t="shared" si="2458"/>
        <v>0</v>
      </c>
      <c r="TT1837" s="1">
        <f t="shared" si="2458"/>
        <v>0.470831040176114</v>
      </c>
      <c r="TU1837" s="1">
        <f t="shared" si="2458"/>
        <v>0</v>
      </c>
      <c r="TV1837" s="1">
        <f t="shared" si="2458"/>
        <v>0</v>
      </c>
      <c r="TW1837" s="1">
        <f t="shared" si="2458"/>
        <v>0.436564736499675</v>
      </c>
      <c r="TX1837" s="1">
        <f t="shared" si="2458"/>
        <v>0</v>
      </c>
      <c r="TY1837" s="1">
        <f t="shared" si="2458"/>
        <v>0</v>
      </c>
      <c r="TZ1837" s="1">
        <f t="shared" si="2458"/>
        <v>0.423645320197044</v>
      </c>
    </row>
    <row r="1838" spans="18:546">
      <c r="R1838" s="1">
        <f t="shared" si="2417"/>
        <v>0.493390357698289</v>
      </c>
      <c r="U1838" s="1">
        <f t="shared" si="2418"/>
        <v>0.493438826707835</v>
      </c>
      <c r="X1838" s="1">
        <f t="shared" si="2419"/>
        <v>0.483067247218191</v>
      </c>
      <c r="AA1838" s="1">
        <f t="shared" si="2420"/>
        <v>0.464007782101167</v>
      </c>
      <c r="AD1838" s="1">
        <f t="shared" si="2421"/>
        <v>0.448863636363636</v>
      </c>
      <c r="GH1838" s="1">
        <f t="shared" si="2422"/>
        <v>0.493480441323972</v>
      </c>
      <c r="GK1838" s="1">
        <f t="shared" si="2423"/>
        <v>0.493397358943577</v>
      </c>
      <c r="GN1838" s="1">
        <f t="shared" si="2424"/>
        <v>0.483854818523154</v>
      </c>
      <c r="GQ1838" s="1">
        <f t="shared" si="2425"/>
        <v>0.464251362616223</v>
      </c>
      <c r="GT1838" s="1">
        <f t="shared" si="2426"/>
        <v>0.449152542372881</v>
      </c>
      <c r="MX1838" s="1">
        <f t="shared" ref="MX1838:NJ1838" si="2459">MX748</f>
        <v>0.493890561360014</v>
      </c>
      <c r="MY1838" s="1">
        <f t="shared" si="2459"/>
        <v>0</v>
      </c>
      <c r="MZ1838" s="1">
        <f t="shared" si="2459"/>
        <v>0</v>
      </c>
      <c r="NA1838" s="1">
        <f t="shared" si="2459"/>
        <v>0.493759887502197</v>
      </c>
      <c r="NB1838" s="1">
        <f t="shared" si="2459"/>
        <v>0</v>
      </c>
      <c r="NC1838" s="1">
        <f t="shared" si="2459"/>
        <v>0</v>
      </c>
      <c r="ND1838" s="1">
        <f t="shared" si="2459"/>
        <v>0.485261277355962</v>
      </c>
      <c r="NE1838" s="1">
        <f t="shared" si="2459"/>
        <v>0</v>
      </c>
      <c r="NF1838" s="1">
        <f t="shared" si="2459"/>
        <v>0</v>
      </c>
      <c r="NG1838" s="1">
        <f t="shared" si="2459"/>
        <v>0.469302809573361</v>
      </c>
      <c r="NH1838" s="1">
        <f t="shared" si="2459"/>
        <v>0</v>
      </c>
      <c r="NI1838" s="1">
        <f t="shared" si="2459"/>
        <v>0</v>
      </c>
      <c r="NJ1838" s="1">
        <f t="shared" si="2459"/>
        <v>0.456492637215529</v>
      </c>
      <c r="TN1838" s="1">
        <f t="shared" ref="TN1838:TZ1838" si="2460">TN748</f>
        <v>0.493596780095134</v>
      </c>
      <c r="TO1838" s="1">
        <f t="shared" si="2460"/>
        <v>0</v>
      </c>
      <c r="TP1838" s="1">
        <f t="shared" si="2460"/>
        <v>0</v>
      </c>
      <c r="TQ1838" s="1">
        <f t="shared" si="2460"/>
        <v>0.493468795355588</v>
      </c>
      <c r="TR1838" s="1">
        <f t="shared" si="2460"/>
        <v>0</v>
      </c>
      <c r="TS1838" s="1">
        <f t="shared" si="2460"/>
        <v>0</v>
      </c>
      <c r="TT1838" s="1">
        <f t="shared" si="2460"/>
        <v>0.485263879369431</v>
      </c>
      <c r="TU1838" s="1">
        <f t="shared" si="2460"/>
        <v>0</v>
      </c>
      <c r="TV1838" s="1">
        <f t="shared" si="2460"/>
        <v>0</v>
      </c>
      <c r="TW1838" s="1">
        <f t="shared" si="2460"/>
        <v>0.469126781147242</v>
      </c>
      <c r="TX1838" s="1">
        <f t="shared" si="2460"/>
        <v>0</v>
      </c>
      <c r="TY1838" s="1">
        <f t="shared" si="2460"/>
        <v>0</v>
      </c>
      <c r="TZ1838" s="1">
        <f t="shared" si="2460"/>
        <v>0.455331412103746</v>
      </c>
    </row>
    <row r="1839" spans="18:546">
      <c r="R1839" s="1">
        <f t="shared" si="2417"/>
        <v>0.493343476607075</v>
      </c>
      <c r="U1839" s="1">
        <f t="shared" si="2418"/>
        <v>0.493572778827977</v>
      </c>
      <c r="X1839" s="1">
        <f t="shared" si="2419"/>
        <v>0.483894058697208</v>
      </c>
      <c r="AA1839" s="1">
        <f t="shared" si="2420"/>
        <v>0.462790697674419</v>
      </c>
      <c r="AD1839" s="1">
        <f t="shared" si="2421"/>
        <v>0.449799196787149</v>
      </c>
      <c r="GH1839" s="1">
        <f t="shared" si="2422"/>
        <v>0.493317610062893</v>
      </c>
      <c r="GK1839" s="1">
        <f t="shared" si="2423"/>
        <v>0.493545183714002</v>
      </c>
      <c r="GN1839" s="1">
        <f t="shared" si="2424"/>
        <v>0.483098939057488</v>
      </c>
      <c r="GQ1839" s="1">
        <f t="shared" si="2425"/>
        <v>0.461158192090395</v>
      </c>
      <c r="GT1839" s="1">
        <f t="shared" si="2426"/>
        <v>0.449244060475162</v>
      </c>
      <c r="MX1839" s="1">
        <f t="shared" ref="MX1839:NJ1839" si="2461">MX749</f>
        <v>0.493868846632309</v>
      </c>
      <c r="MY1839" s="1">
        <f t="shared" si="2461"/>
        <v>0</v>
      </c>
      <c r="MZ1839" s="1">
        <f t="shared" si="2461"/>
        <v>0</v>
      </c>
      <c r="NA1839" s="1">
        <f t="shared" si="2461"/>
        <v>0.493657688966116</v>
      </c>
      <c r="NB1839" s="1">
        <f t="shared" si="2461"/>
        <v>0</v>
      </c>
      <c r="NC1839" s="1">
        <f t="shared" si="2461"/>
        <v>0</v>
      </c>
      <c r="ND1839" s="1">
        <f t="shared" si="2461"/>
        <v>0.484948362997143</v>
      </c>
      <c r="NE1839" s="1">
        <f t="shared" si="2461"/>
        <v>0</v>
      </c>
      <c r="NF1839" s="1">
        <f t="shared" si="2461"/>
        <v>0</v>
      </c>
      <c r="NG1839" s="1">
        <f t="shared" si="2461"/>
        <v>0.469847581179589</v>
      </c>
      <c r="NH1839" s="1">
        <f t="shared" si="2461"/>
        <v>0</v>
      </c>
      <c r="NI1839" s="1">
        <f t="shared" si="2461"/>
        <v>0</v>
      </c>
      <c r="NJ1839" s="1">
        <f t="shared" si="2461"/>
        <v>0.456</v>
      </c>
      <c r="TN1839" s="1">
        <f t="shared" ref="TN1839:TZ1839" si="2462">TN749</f>
        <v>0.493742064211863</v>
      </c>
      <c r="TO1839" s="1">
        <f t="shared" si="2462"/>
        <v>0</v>
      </c>
      <c r="TP1839" s="1">
        <f t="shared" si="2462"/>
        <v>0</v>
      </c>
      <c r="TQ1839" s="1">
        <f t="shared" si="2462"/>
        <v>0.493684590400577</v>
      </c>
      <c r="TR1839" s="1">
        <f t="shared" si="2462"/>
        <v>0</v>
      </c>
      <c r="TS1839" s="1">
        <f t="shared" si="2462"/>
        <v>0</v>
      </c>
      <c r="TT1839" s="1">
        <f t="shared" si="2462"/>
        <v>0.485034013605442</v>
      </c>
      <c r="TU1839" s="1">
        <f t="shared" si="2462"/>
        <v>0</v>
      </c>
      <c r="TV1839" s="1">
        <f t="shared" si="2462"/>
        <v>0</v>
      </c>
      <c r="TW1839" s="1">
        <f t="shared" si="2462"/>
        <v>0.469862530842439</v>
      </c>
      <c r="TX1839" s="1">
        <f t="shared" si="2462"/>
        <v>0</v>
      </c>
      <c r="TY1839" s="1">
        <f t="shared" si="2462"/>
        <v>0</v>
      </c>
      <c r="TZ1839" s="1">
        <f t="shared" si="2462"/>
        <v>0.455882352941177</v>
      </c>
    </row>
    <row r="1840" spans="18:546">
      <c r="R1840" s="1">
        <f t="shared" si="2417"/>
        <v>0.493429822890878</v>
      </c>
      <c r="U1840" s="1">
        <f t="shared" si="2418"/>
        <v>0.493543486517281</v>
      </c>
      <c r="X1840" s="1">
        <f t="shared" si="2419"/>
        <v>0.48368022705771</v>
      </c>
      <c r="AA1840" s="1">
        <f t="shared" si="2420"/>
        <v>0.461875843454791</v>
      </c>
      <c r="AD1840" s="1">
        <f t="shared" si="2421"/>
        <v>0.450199203187251</v>
      </c>
      <c r="GH1840" s="1">
        <f t="shared" si="2422"/>
        <v>0.493509047993706</v>
      </c>
      <c r="GK1840" s="1">
        <f t="shared" si="2423"/>
        <v>0.493537015276146</v>
      </c>
      <c r="GN1840" s="1">
        <f t="shared" si="2424"/>
        <v>0.48348106365834</v>
      </c>
      <c r="GQ1840" s="1">
        <f t="shared" si="2425"/>
        <v>0.46312292358804</v>
      </c>
      <c r="GT1840" s="1">
        <f t="shared" si="2426"/>
        <v>0.448275862068966</v>
      </c>
      <c r="MX1840" s="1">
        <f t="shared" ref="MX1840:NJ1840" si="2463">MX750</f>
        <v>0.493919885550787</v>
      </c>
      <c r="MY1840" s="1">
        <f t="shared" si="2463"/>
        <v>0</v>
      </c>
      <c r="MZ1840" s="1">
        <f t="shared" si="2463"/>
        <v>0</v>
      </c>
      <c r="NA1840" s="1">
        <f t="shared" si="2463"/>
        <v>0.493708493533729</v>
      </c>
      <c r="NB1840" s="1">
        <f t="shared" si="2463"/>
        <v>0</v>
      </c>
      <c r="NC1840" s="1">
        <f t="shared" si="2463"/>
        <v>0</v>
      </c>
      <c r="ND1840" s="1">
        <f t="shared" si="2463"/>
        <v>0.484888594749614</v>
      </c>
      <c r="NE1840" s="1">
        <f t="shared" si="2463"/>
        <v>0</v>
      </c>
      <c r="NF1840" s="1">
        <f t="shared" si="2463"/>
        <v>0</v>
      </c>
      <c r="NG1840" s="1">
        <f t="shared" si="2463"/>
        <v>0.468793828892006</v>
      </c>
      <c r="NH1840" s="1">
        <f t="shared" si="2463"/>
        <v>0</v>
      </c>
      <c r="NI1840" s="1">
        <f t="shared" si="2463"/>
        <v>0</v>
      </c>
      <c r="NJ1840" s="1">
        <f t="shared" si="2463"/>
        <v>0.456209150326797</v>
      </c>
      <c r="TN1840" s="1">
        <f t="shared" ref="TN1840:TZ1840" si="2464">TN750</f>
        <v>0.493838513886334</v>
      </c>
      <c r="TO1840" s="1">
        <f t="shared" si="2464"/>
        <v>0</v>
      </c>
      <c r="TP1840" s="1">
        <f t="shared" si="2464"/>
        <v>0</v>
      </c>
      <c r="TQ1840" s="1">
        <f t="shared" si="2464"/>
        <v>0.493565343483778</v>
      </c>
      <c r="TR1840" s="1">
        <f t="shared" si="2464"/>
        <v>0</v>
      </c>
      <c r="TS1840" s="1">
        <f t="shared" si="2464"/>
        <v>0</v>
      </c>
      <c r="TT1840" s="1">
        <f t="shared" si="2464"/>
        <v>0.48508312457299</v>
      </c>
      <c r="TU1840" s="1">
        <f t="shared" si="2464"/>
        <v>0</v>
      </c>
      <c r="TV1840" s="1">
        <f t="shared" si="2464"/>
        <v>0</v>
      </c>
      <c r="TW1840" s="1">
        <f t="shared" si="2464"/>
        <v>0.469052945563013</v>
      </c>
      <c r="TX1840" s="1">
        <f t="shared" si="2464"/>
        <v>0</v>
      </c>
      <c r="TY1840" s="1">
        <f t="shared" si="2464"/>
        <v>0</v>
      </c>
      <c r="TZ1840" s="1">
        <f t="shared" si="2464"/>
        <v>0.455182072829132</v>
      </c>
    </row>
    <row r="1841" spans="18:546">
      <c r="R1841" s="1">
        <f t="shared" si="2417"/>
        <v>0.493155893536122</v>
      </c>
      <c r="U1841" s="1">
        <f t="shared" si="2418"/>
        <v>0.493241956976966</v>
      </c>
      <c r="X1841" s="1">
        <f t="shared" si="2419"/>
        <v>0.483077672266861</v>
      </c>
      <c r="AA1841" s="1">
        <f t="shared" si="2420"/>
        <v>0.455570745044429</v>
      </c>
      <c r="AD1841" s="1">
        <f t="shared" si="2421"/>
        <v>0.443914081145585</v>
      </c>
      <c r="GH1841" s="1">
        <f t="shared" si="2422"/>
        <v>0.492988346829943</v>
      </c>
      <c r="GK1841" s="1">
        <f t="shared" si="2423"/>
        <v>0.492657137262581</v>
      </c>
      <c r="GN1841" s="1">
        <f t="shared" si="2424"/>
        <v>0.483211310275183</v>
      </c>
      <c r="GQ1841" s="1">
        <f t="shared" si="2425"/>
        <v>0.454767726161369</v>
      </c>
      <c r="GT1841" s="1">
        <f t="shared" si="2426"/>
        <v>0.443099273607748</v>
      </c>
      <c r="MX1841" s="1">
        <f t="shared" ref="MX1841:NJ1841" si="2465">MX751</f>
        <v>0.493290391841117</v>
      </c>
      <c r="MY1841" s="1">
        <f t="shared" si="2465"/>
        <v>0</v>
      </c>
      <c r="MZ1841" s="1">
        <f t="shared" si="2465"/>
        <v>0</v>
      </c>
      <c r="NA1841" s="1">
        <f t="shared" si="2465"/>
        <v>0.493623804463337</v>
      </c>
      <c r="NB1841" s="1">
        <f t="shared" si="2465"/>
        <v>0</v>
      </c>
      <c r="NC1841" s="1">
        <f t="shared" si="2465"/>
        <v>0</v>
      </c>
      <c r="ND1841" s="1">
        <f t="shared" si="2465"/>
        <v>0.485016136468419</v>
      </c>
      <c r="NE1841" s="1">
        <f t="shared" si="2465"/>
        <v>0</v>
      </c>
      <c r="NF1841" s="1">
        <f t="shared" si="2465"/>
        <v>0</v>
      </c>
      <c r="NG1841" s="1">
        <f t="shared" si="2465"/>
        <v>0.463731656184486</v>
      </c>
      <c r="NH1841" s="1">
        <f t="shared" si="2465"/>
        <v>0</v>
      </c>
      <c r="NI1841" s="1">
        <f t="shared" si="2465"/>
        <v>0</v>
      </c>
      <c r="NJ1841" s="1">
        <f t="shared" si="2465"/>
        <v>0.452316076294278</v>
      </c>
      <c r="TN1841" s="1">
        <f t="shared" ref="TN1841:TZ1841" si="2466">TN751</f>
        <v>0.493621741541875</v>
      </c>
      <c r="TO1841" s="1">
        <f t="shared" si="2466"/>
        <v>0</v>
      </c>
      <c r="TP1841" s="1">
        <f t="shared" si="2466"/>
        <v>0</v>
      </c>
      <c r="TQ1841" s="1">
        <f t="shared" si="2466"/>
        <v>0.493622448979592</v>
      </c>
      <c r="TR1841" s="1">
        <f t="shared" si="2466"/>
        <v>0</v>
      </c>
      <c r="TS1841" s="1">
        <f t="shared" si="2466"/>
        <v>0</v>
      </c>
      <c r="TT1841" s="1">
        <f t="shared" si="2466"/>
        <v>0.485020051899033</v>
      </c>
      <c r="TU1841" s="1">
        <f t="shared" si="2466"/>
        <v>0</v>
      </c>
      <c r="TV1841" s="1">
        <f t="shared" si="2466"/>
        <v>0</v>
      </c>
      <c r="TW1841" s="1">
        <f t="shared" si="2466"/>
        <v>0.462628865979381</v>
      </c>
      <c r="TX1841" s="1">
        <f t="shared" si="2466"/>
        <v>0</v>
      </c>
      <c r="TY1841" s="1">
        <f t="shared" si="2466"/>
        <v>0</v>
      </c>
      <c r="TZ1841" s="1">
        <f t="shared" si="2466"/>
        <v>0.451841359773371</v>
      </c>
    </row>
    <row r="1842" spans="18:546">
      <c r="R1842" s="1">
        <f t="shared" si="2417"/>
        <v>0.493094438223218</v>
      </c>
      <c r="U1842" s="1">
        <f t="shared" si="2418"/>
        <v>0.493363245466442</v>
      </c>
      <c r="X1842" s="1">
        <f t="shared" si="2419"/>
        <v>0.483223062381853</v>
      </c>
      <c r="AA1842" s="1">
        <f t="shared" si="2420"/>
        <v>0.45509407170749</v>
      </c>
      <c r="AD1842" s="1">
        <f t="shared" si="2421"/>
        <v>0.443877551020408</v>
      </c>
      <c r="GH1842" s="1">
        <f t="shared" si="2422"/>
        <v>0.49284862932062</v>
      </c>
      <c r="GK1842" s="1">
        <f t="shared" si="2423"/>
        <v>0.492767598842816</v>
      </c>
      <c r="GN1842" s="1">
        <f t="shared" si="2424"/>
        <v>0.483255927646052</v>
      </c>
      <c r="GQ1842" s="1">
        <f t="shared" si="2425"/>
        <v>0.455821008722033</v>
      </c>
      <c r="GT1842" s="1">
        <f t="shared" si="2426"/>
        <v>0.443877551020408</v>
      </c>
      <c r="MX1842" s="1">
        <f t="shared" ref="MX1842:NJ1842" si="2467">MX752</f>
        <v>0.493330930064888</v>
      </c>
      <c r="MY1842" s="1">
        <f t="shared" si="2467"/>
        <v>0</v>
      </c>
      <c r="MZ1842" s="1">
        <f t="shared" si="2467"/>
        <v>0</v>
      </c>
      <c r="NA1842" s="1">
        <f t="shared" si="2467"/>
        <v>0.493699684984249</v>
      </c>
      <c r="NB1842" s="1">
        <f t="shared" si="2467"/>
        <v>0</v>
      </c>
      <c r="NC1842" s="1">
        <f t="shared" si="2467"/>
        <v>0</v>
      </c>
      <c r="ND1842" s="1">
        <f t="shared" si="2467"/>
        <v>0.48490435584236</v>
      </c>
      <c r="NE1842" s="1">
        <f t="shared" si="2467"/>
        <v>0</v>
      </c>
      <c r="NF1842" s="1">
        <f t="shared" si="2467"/>
        <v>0</v>
      </c>
      <c r="NG1842" s="1">
        <f t="shared" si="2467"/>
        <v>0.46379726468222</v>
      </c>
      <c r="NH1842" s="1">
        <f t="shared" si="2467"/>
        <v>0</v>
      </c>
      <c r="NI1842" s="1">
        <f t="shared" si="2467"/>
        <v>0</v>
      </c>
      <c r="NJ1842" s="1">
        <f t="shared" si="2467"/>
        <v>0.451339915373766</v>
      </c>
      <c r="TN1842" s="1">
        <f t="shared" ref="TN1842:TZ1842" si="2468">TN752</f>
        <v>0.49357182783678</v>
      </c>
      <c r="TO1842" s="1">
        <f t="shared" si="2468"/>
        <v>0</v>
      </c>
      <c r="TP1842" s="1">
        <f t="shared" si="2468"/>
        <v>0</v>
      </c>
      <c r="TQ1842" s="1">
        <f t="shared" si="2468"/>
        <v>0.493572333876516</v>
      </c>
      <c r="TR1842" s="1">
        <f t="shared" si="2468"/>
        <v>0</v>
      </c>
      <c r="TS1842" s="1">
        <f t="shared" si="2468"/>
        <v>0</v>
      </c>
      <c r="TT1842" s="1">
        <f t="shared" si="2468"/>
        <v>0.485110470701249</v>
      </c>
      <c r="TU1842" s="1">
        <f t="shared" si="2468"/>
        <v>0</v>
      </c>
      <c r="TV1842" s="1">
        <f t="shared" si="2468"/>
        <v>0</v>
      </c>
      <c r="TW1842" s="1">
        <f t="shared" si="2468"/>
        <v>0.463576158940397</v>
      </c>
      <c r="TX1842" s="1">
        <f t="shared" si="2468"/>
        <v>0</v>
      </c>
      <c r="TY1842" s="1">
        <f t="shared" si="2468"/>
        <v>0</v>
      </c>
      <c r="TZ1842" s="1">
        <f t="shared" si="2468"/>
        <v>0.451038575667656</v>
      </c>
    </row>
    <row r="1843" spans="18:546">
      <c r="R1843" s="1">
        <f t="shared" si="2417"/>
        <v>0.493343333958372</v>
      </c>
      <c r="U1843" s="1">
        <f t="shared" si="2418"/>
        <v>0.493178845075687</v>
      </c>
      <c r="X1843" s="1">
        <f t="shared" si="2419"/>
        <v>0.483140536549348</v>
      </c>
      <c r="AA1843" s="1">
        <f t="shared" si="2420"/>
        <v>0.455495616992583</v>
      </c>
      <c r="AD1843" s="1">
        <f t="shared" si="2421"/>
        <v>0.443850267379679</v>
      </c>
      <c r="GH1843" s="1">
        <f t="shared" si="2422"/>
        <v>0.493002168342204</v>
      </c>
      <c r="GK1843" s="1">
        <f t="shared" si="2423"/>
        <v>0.492807153965785</v>
      </c>
      <c r="GN1843" s="1">
        <f t="shared" si="2424"/>
        <v>0.482863670982483</v>
      </c>
      <c r="GQ1843" s="1">
        <f t="shared" si="2425"/>
        <v>0.455512229705778</v>
      </c>
      <c r="GT1843" s="1">
        <f t="shared" si="2426"/>
        <v>0.442748091603053</v>
      </c>
      <c r="MX1843" s="1">
        <f t="shared" ref="MX1843:NJ1843" si="2469">MX753</f>
        <v>0.493386483058525</v>
      </c>
      <c r="MY1843" s="1">
        <f t="shared" si="2469"/>
        <v>0</v>
      </c>
      <c r="MZ1843" s="1">
        <f t="shared" si="2469"/>
        <v>0</v>
      </c>
      <c r="NA1843" s="1">
        <f t="shared" si="2469"/>
        <v>0.493340343498072</v>
      </c>
      <c r="NB1843" s="1">
        <f t="shared" si="2469"/>
        <v>0</v>
      </c>
      <c r="NC1843" s="1">
        <f t="shared" si="2469"/>
        <v>0</v>
      </c>
      <c r="ND1843" s="1">
        <f t="shared" si="2469"/>
        <v>0.485021724216785</v>
      </c>
      <c r="NE1843" s="1">
        <f t="shared" si="2469"/>
        <v>0</v>
      </c>
      <c r="NF1843" s="1">
        <f t="shared" si="2469"/>
        <v>0</v>
      </c>
      <c r="NG1843" s="1">
        <f t="shared" si="2469"/>
        <v>0.463293239319784</v>
      </c>
      <c r="NH1843" s="1">
        <f t="shared" si="2469"/>
        <v>0</v>
      </c>
      <c r="NI1843" s="1">
        <f t="shared" si="2469"/>
        <v>0</v>
      </c>
      <c r="NJ1843" s="1">
        <f t="shared" si="2469"/>
        <v>0.453168044077135</v>
      </c>
      <c r="TN1843" s="1">
        <f t="shared" ref="TN1843:TZ1843" si="2470">TN753</f>
        <v>0.493355481727575</v>
      </c>
      <c r="TO1843" s="1">
        <f t="shared" si="2470"/>
        <v>0</v>
      </c>
      <c r="TP1843" s="1">
        <f t="shared" si="2470"/>
        <v>0</v>
      </c>
      <c r="TQ1843" s="1">
        <f t="shared" si="2470"/>
        <v>0.493668596237337</v>
      </c>
      <c r="TR1843" s="1">
        <f t="shared" si="2470"/>
        <v>0</v>
      </c>
      <c r="TS1843" s="1">
        <f t="shared" si="2470"/>
        <v>0</v>
      </c>
      <c r="TT1843" s="1">
        <f t="shared" si="2470"/>
        <v>0.484834010031048</v>
      </c>
      <c r="TU1843" s="1">
        <f t="shared" si="2470"/>
        <v>0</v>
      </c>
      <c r="TV1843" s="1">
        <f t="shared" si="2470"/>
        <v>0</v>
      </c>
      <c r="TW1843" s="1">
        <f t="shared" si="2470"/>
        <v>0.463581833761782</v>
      </c>
      <c r="TX1843" s="1">
        <f t="shared" si="2470"/>
        <v>0</v>
      </c>
      <c r="TY1843" s="1">
        <f t="shared" si="2470"/>
        <v>0</v>
      </c>
      <c r="TZ1843" s="1">
        <f t="shared" si="2470"/>
        <v>0.451378809869376</v>
      </c>
    </row>
    <row r="1844" spans="18:546">
      <c r="R1844" s="1">
        <f t="shared" si="2417"/>
        <v>0.495479524906931</v>
      </c>
      <c r="U1844" s="1">
        <f t="shared" si="2418"/>
        <v>0.495538900785154</v>
      </c>
      <c r="X1844" s="1">
        <f t="shared" si="2419"/>
        <v>0.485300668151448</v>
      </c>
      <c r="AA1844" s="1">
        <f t="shared" si="2420"/>
        <v>0.452272727272727</v>
      </c>
      <c r="AD1844" s="1">
        <f t="shared" si="2421"/>
        <v>0.436482084690554</v>
      </c>
      <c r="GH1844" s="1">
        <f t="shared" si="2422"/>
        <v>0.49542928840294</v>
      </c>
      <c r="GK1844" s="1">
        <f t="shared" si="2423"/>
        <v>0.495395948434622</v>
      </c>
      <c r="GN1844" s="1">
        <f t="shared" si="2424"/>
        <v>0.485104386582219</v>
      </c>
      <c r="GQ1844" s="1">
        <f t="shared" si="2425"/>
        <v>0.451783992285439</v>
      </c>
      <c r="GT1844" s="1">
        <f t="shared" si="2426"/>
        <v>0.433544303797468</v>
      </c>
      <c r="MX1844" s="1">
        <f t="shared" ref="MX1844:NJ1844" si="2471">MX754</f>
        <v>0.495846313603323</v>
      </c>
      <c r="MY1844" s="1">
        <f t="shared" si="2471"/>
        <v>0</v>
      </c>
      <c r="MZ1844" s="1">
        <f t="shared" si="2471"/>
        <v>0</v>
      </c>
      <c r="NA1844" s="1">
        <f t="shared" si="2471"/>
        <v>0.495802552048355</v>
      </c>
      <c r="NB1844" s="1">
        <f t="shared" si="2471"/>
        <v>0</v>
      </c>
      <c r="NC1844" s="1">
        <f t="shared" si="2471"/>
        <v>0</v>
      </c>
      <c r="ND1844" s="1">
        <f t="shared" si="2471"/>
        <v>0.487589035182387</v>
      </c>
      <c r="NE1844" s="1">
        <f t="shared" si="2471"/>
        <v>0</v>
      </c>
      <c r="NF1844" s="1">
        <f t="shared" si="2471"/>
        <v>0</v>
      </c>
      <c r="NG1844" s="1">
        <f t="shared" si="2471"/>
        <v>0.455268389662028</v>
      </c>
      <c r="NH1844" s="1">
        <f t="shared" si="2471"/>
        <v>0</v>
      </c>
      <c r="NI1844" s="1">
        <f t="shared" si="2471"/>
        <v>0</v>
      </c>
      <c r="NJ1844" s="1">
        <f t="shared" si="2471"/>
        <v>0.441037735849057</v>
      </c>
      <c r="TN1844" s="1">
        <f t="shared" ref="TN1844:TZ1844" si="2472">TN754</f>
        <v>0.495777621393385</v>
      </c>
      <c r="TO1844" s="1">
        <f t="shared" si="2472"/>
        <v>0</v>
      </c>
      <c r="TP1844" s="1">
        <f t="shared" si="2472"/>
        <v>0</v>
      </c>
      <c r="TQ1844" s="1">
        <f t="shared" si="2472"/>
        <v>0.495759044486758</v>
      </c>
      <c r="TR1844" s="1">
        <f t="shared" si="2472"/>
        <v>0</v>
      </c>
      <c r="TS1844" s="1">
        <f t="shared" si="2472"/>
        <v>0</v>
      </c>
      <c r="TT1844" s="1">
        <f t="shared" si="2472"/>
        <v>0.487527839643653</v>
      </c>
      <c r="TU1844" s="1">
        <f t="shared" si="2472"/>
        <v>0</v>
      </c>
      <c r="TV1844" s="1">
        <f t="shared" si="2472"/>
        <v>0</v>
      </c>
      <c r="TW1844" s="1">
        <f t="shared" si="2472"/>
        <v>0.455433455433455</v>
      </c>
      <c r="TX1844" s="1">
        <f t="shared" si="2472"/>
        <v>0</v>
      </c>
      <c r="TY1844" s="1">
        <f t="shared" si="2472"/>
        <v>0</v>
      </c>
      <c r="TZ1844" s="1">
        <f t="shared" si="2472"/>
        <v>0.441108545034642</v>
      </c>
    </row>
    <row r="1845" spans="18:546">
      <c r="R1845" s="1">
        <f t="shared" si="2417"/>
        <v>0.495455388610647</v>
      </c>
      <c r="U1845" s="1">
        <f t="shared" si="2418"/>
        <v>0.495482728077945</v>
      </c>
      <c r="X1845" s="1">
        <f t="shared" si="2419"/>
        <v>0.485178727114211</v>
      </c>
      <c r="AA1845" s="1">
        <f t="shared" si="2420"/>
        <v>0.454194792671167</v>
      </c>
      <c r="AD1845" s="1">
        <f t="shared" si="2421"/>
        <v>0.433774834437086</v>
      </c>
      <c r="GH1845" s="1">
        <f t="shared" si="2422"/>
        <v>0.4952636282395</v>
      </c>
      <c r="GK1845" s="1">
        <f t="shared" si="2423"/>
        <v>0.495419567607182</v>
      </c>
      <c r="GN1845" s="1">
        <f t="shared" si="2424"/>
        <v>0.485186873290793</v>
      </c>
      <c r="GQ1845" s="1">
        <f t="shared" si="2425"/>
        <v>0.453869047619048</v>
      </c>
      <c r="GT1845" s="1">
        <f t="shared" si="2426"/>
        <v>0.434920634920635</v>
      </c>
      <c r="MX1845" s="1">
        <f t="shared" ref="MX1845:NJ1845" si="2473">MX755</f>
        <v>0.495900924472353</v>
      </c>
      <c r="MY1845" s="1">
        <f t="shared" si="2473"/>
        <v>0</v>
      </c>
      <c r="MZ1845" s="1">
        <f t="shared" si="2473"/>
        <v>0</v>
      </c>
      <c r="NA1845" s="1">
        <f t="shared" si="2473"/>
        <v>0.495740771671956</v>
      </c>
      <c r="NB1845" s="1">
        <f t="shared" si="2473"/>
        <v>0</v>
      </c>
      <c r="NC1845" s="1">
        <f t="shared" si="2473"/>
        <v>0</v>
      </c>
      <c r="ND1845" s="1">
        <f t="shared" si="2473"/>
        <v>0.487751048333701</v>
      </c>
      <c r="NE1845" s="1">
        <f t="shared" si="2473"/>
        <v>0</v>
      </c>
      <c r="NF1845" s="1">
        <f t="shared" si="2473"/>
        <v>0</v>
      </c>
      <c r="NG1845" s="1">
        <f t="shared" si="2473"/>
        <v>0.455205811138015</v>
      </c>
      <c r="NH1845" s="1">
        <f t="shared" si="2473"/>
        <v>0</v>
      </c>
      <c r="NI1845" s="1">
        <f t="shared" si="2473"/>
        <v>0</v>
      </c>
      <c r="NJ1845" s="1">
        <f t="shared" si="2473"/>
        <v>0.441860465116279</v>
      </c>
      <c r="TN1845" s="1">
        <f t="shared" ref="TN1845:TZ1845" si="2474">TN755</f>
        <v>0.49588403722262</v>
      </c>
      <c r="TO1845" s="1">
        <f t="shared" si="2474"/>
        <v>0</v>
      </c>
      <c r="TP1845" s="1">
        <f t="shared" si="2474"/>
        <v>0</v>
      </c>
      <c r="TQ1845" s="1">
        <f t="shared" si="2474"/>
        <v>0.495575221238938</v>
      </c>
      <c r="TR1845" s="1">
        <f t="shared" si="2474"/>
        <v>0</v>
      </c>
      <c r="TS1845" s="1">
        <f t="shared" si="2474"/>
        <v>0</v>
      </c>
      <c r="TT1845" s="1">
        <f t="shared" si="2474"/>
        <v>0.487590252707581</v>
      </c>
      <c r="TU1845" s="1">
        <f t="shared" si="2474"/>
        <v>0</v>
      </c>
      <c r="TV1845" s="1">
        <f t="shared" si="2474"/>
        <v>0</v>
      </c>
      <c r="TW1845" s="1">
        <f t="shared" si="2474"/>
        <v>0.45679012345679</v>
      </c>
      <c r="TX1845" s="1">
        <f t="shared" si="2474"/>
        <v>0</v>
      </c>
      <c r="TY1845" s="1">
        <f t="shared" si="2474"/>
        <v>0</v>
      </c>
      <c r="TZ1845" s="1">
        <f t="shared" si="2474"/>
        <v>0.441588785046729</v>
      </c>
    </row>
    <row r="1846" spans="18:546">
      <c r="R1846" s="1">
        <f t="shared" si="2417"/>
        <v>0.495367070563079</v>
      </c>
      <c r="U1846" s="1">
        <f t="shared" si="2418"/>
        <v>0.495448866678565</v>
      </c>
      <c r="X1846" s="1">
        <f t="shared" si="2419"/>
        <v>0.485304169514696</v>
      </c>
      <c r="AA1846" s="1">
        <f t="shared" si="2420"/>
        <v>0.452146690518784</v>
      </c>
      <c r="AD1846" s="1">
        <f t="shared" si="2421"/>
        <v>0.434931506849315</v>
      </c>
      <c r="GH1846" s="1">
        <f t="shared" si="2422"/>
        <v>0.495490620490621</v>
      </c>
      <c r="GK1846" s="1">
        <f t="shared" si="2423"/>
        <v>0.495464441219158</v>
      </c>
      <c r="GN1846" s="1">
        <f t="shared" si="2424"/>
        <v>0.484869809992963</v>
      </c>
      <c r="GQ1846" s="1">
        <f t="shared" si="2425"/>
        <v>0.454245283018868</v>
      </c>
      <c r="GT1846" s="1">
        <f t="shared" si="2426"/>
        <v>0.435064935064935</v>
      </c>
      <c r="MX1846" s="1">
        <f t="shared" ref="MX1846:NJ1846" si="2475">MX756</f>
        <v>0.495905209966893</v>
      </c>
      <c r="MY1846" s="1">
        <f t="shared" si="2475"/>
        <v>0</v>
      </c>
      <c r="MZ1846" s="1">
        <f t="shared" si="2475"/>
        <v>0</v>
      </c>
      <c r="NA1846" s="1">
        <f t="shared" si="2475"/>
        <v>0.495851310985728</v>
      </c>
      <c r="NB1846" s="1">
        <f t="shared" si="2475"/>
        <v>0</v>
      </c>
      <c r="NC1846" s="1">
        <f t="shared" si="2475"/>
        <v>0</v>
      </c>
      <c r="ND1846" s="1">
        <f t="shared" si="2475"/>
        <v>0.487597911227154</v>
      </c>
      <c r="NE1846" s="1">
        <f t="shared" si="2475"/>
        <v>0</v>
      </c>
      <c r="NF1846" s="1">
        <f t="shared" si="2475"/>
        <v>0</v>
      </c>
      <c r="NG1846" s="1">
        <f t="shared" si="2475"/>
        <v>0.45553235908142</v>
      </c>
      <c r="NH1846" s="1">
        <f t="shared" si="2475"/>
        <v>0</v>
      </c>
      <c r="NI1846" s="1">
        <f t="shared" si="2475"/>
        <v>0</v>
      </c>
      <c r="NJ1846" s="1">
        <f t="shared" si="2475"/>
        <v>0.442583732057416</v>
      </c>
      <c r="TN1846" s="1">
        <f t="shared" ref="TN1846:TZ1846" si="2476">TN756</f>
        <v>0.49583111584176</v>
      </c>
      <c r="TO1846" s="1">
        <f t="shared" si="2476"/>
        <v>0</v>
      </c>
      <c r="TP1846" s="1">
        <f t="shared" si="2476"/>
        <v>0</v>
      </c>
      <c r="TQ1846" s="1">
        <f t="shared" si="2476"/>
        <v>0.49561025994147</v>
      </c>
      <c r="TR1846" s="1">
        <f t="shared" si="2476"/>
        <v>0</v>
      </c>
      <c r="TS1846" s="1">
        <f t="shared" si="2476"/>
        <v>0</v>
      </c>
      <c r="TT1846" s="1">
        <f t="shared" si="2476"/>
        <v>0.48780487804878</v>
      </c>
      <c r="TU1846" s="1">
        <f t="shared" si="2476"/>
        <v>0</v>
      </c>
      <c r="TV1846" s="1">
        <f t="shared" si="2476"/>
        <v>0</v>
      </c>
      <c r="TW1846" s="1">
        <f t="shared" si="2476"/>
        <v>0.456861133935908</v>
      </c>
      <c r="TX1846" s="1">
        <f t="shared" si="2476"/>
        <v>0</v>
      </c>
      <c r="TY1846" s="1">
        <f t="shared" si="2476"/>
        <v>0</v>
      </c>
      <c r="TZ1846" s="1">
        <f t="shared" si="2476"/>
        <v>0.440715883668904</v>
      </c>
    </row>
    <row r="1847" spans="18:546">
      <c r="R1847" s="1">
        <f t="shared" si="2417"/>
        <v>0.493405740884406</v>
      </c>
      <c r="U1847" s="1">
        <f t="shared" si="2418"/>
        <v>0.493427319489427</v>
      </c>
      <c r="X1847" s="1">
        <f t="shared" si="2419"/>
        <v>0.483292978208232</v>
      </c>
      <c r="AA1847" s="1">
        <f t="shared" si="2420"/>
        <v>0.462564102564103</v>
      </c>
      <c r="AD1847" s="1">
        <f t="shared" si="2421"/>
        <v>0.449136276391555</v>
      </c>
      <c r="GH1847" s="1">
        <f t="shared" si="2422"/>
        <v>0.49325820084524</v>
      </c>
      <c r="GK1847" s="1">
        <f t="shared" si="2423"/>
        <v>0.493218986836857</v>
      </c>
      <c r="GN1847" s="1">
        <f t="shared" si="2424"/>
        <v>0.483291770573566</v>
      </c>
      <c r="GQ1847" s="1">
        <f t="shared" si="2425"/>
        <v>0.461148648648649</v>
      </c>
      <c r="GT1847" s="1">
        <f t="shared" si="2426"/>
        <v>0.448484848484848</v>
      </c>
      <c r="MX1847" s="1">
        <f t="shared" ref="MX1847:NJ1847" si="2477">MX757</f>
        <v>0.493704557545664</v>
      </c>
      <c r="MY1847" s="1">
        <f t="shared" si="2477"/>
        <v>0</v>
      </c>
      <c r="MZ1847" s="1">
        <f t="shared" si="2477"/>
        <v>0</v>
      </c>
      <c r="NA1847" s="1">
        <f t="shared" si="2477"/>
        <v>0.49364406779661</v>
      </c>
      <c r="NB1847" s="1">
        <f t="shared" si="2477"/>
        <v>0</v>
      </c>
      <c r="NC1847" s="1">
        <f t="shared" si="2477"/>
        <v>0</v>
      </c>
      <c r="ND1847" s="1">
        <f t="shared" si="2477"/>
        <v>0.485148514851485</v>
      </c>
      <c r="NE1847" s="1">
        <f t="shared" si="2477"/>
        <v>0</v>
      </c>
      <c r="NF1847" s="1">
        <f t="shared" si="2477"/>
        <v>0</v>
      </c>
      <c r="NG1847" s="1">
        <f t="shared" si="2477"/>
        <v>0.468172484599589</v>
      </c>
      <c r="NH1847" s="1">
        <f t="shared" si="2477"/>
        <v>0</v>
      </c>
      <c r="NI1847" s="1">
        <f t="shared" si="2477"/>
        <v>0</v>
      </c>
      <c r="NJ1847" s="1">
        <f t="shared" si="2477"/>
        <v>0.455882352941177</v>
      </c>
      <c r="TN1847" s="1">
        <f t="shared" ref="TN1847:TZ1847" si="2478">TN757</f>
        <v>0.49364823760959</v>
      </c>
      <c r="TO1847" s="1">
        <f t="shared" si="2478"/>
        <v>0</v>
      </c>
      <c r="TP1847" s="1">
        <f t="shared" si="2478"/>
        <v>0</v>
      </c>
      <c r="TQ1847" s="1">
        <f t="shared" si="2478"/>
        <v>0.493589743589744</v>
      </c>
      <c r="TR1847" s="1">
        <f t="shared" si="2478"/>
        <v>0</v>
      </c>
      <c r="TS1847" s="1">
        <f t="shared" si="2478"/>
        <v>0</v>
      </c>
      <c r="TT1847" s="1">
        <f t="shared" si="2478"/>
        <v>0.485163861824624</v>
      </c>
      <c r="TU1847" s="1">
        <f t="shared" si="2478"/>
        <v>0</v>
      </c>
      <c r="TV1847" s="1">
        <f t="shared" si="2478"/>
        <v>0</v>
      </c>
      <c r="TW1847" s="1">
        <f t="shared" si="2478"/>
        <v>0.468123209169054</v>
      </c>
      <c r="TX1847" s="1">
        <f t="shared" si="2478"/>
        <v>0</v>
      </c>
      <c r="TY1847" s="1">
        <f t="shared" si="2478"/>
        <v>0</v>
      </c>
      <c r="TZ1847" s="1">
        <f t="shared" si="2478"/>
        <v>0.455380577427822</v>
      </c>
    </row>
    <row r="1848" spans="18:546">
      <c r="R1848" s="1">
        <f t="shared" si="2417"/>
        <v>0.493511450381679</v>
      </c>
      <c r="U1848" s="1">
        <f t="shared" si="2418"/>
        <v>0.493389538225714</v>
      </c>
      <c r="X1848" s="1">
        <f t="shared" si="2419"/>
        <v>0.483313032886724</v>
      </c>
      <c r="AA1848" s="1">
        <f t="shared" si="2420"/>
        <v>0.461193515005174</v>
      </c>
      <c r="AD1848" s="1">
        <f t="shared" si="2421"/>
        <v>0.448559670781893</v>
      </c>
      <c r="GH1848" s="1">
        <f t="shared" si="2422"/>
        <v>0.493529763089787</v>
      </c>
      <c r="GK1848" s="1">
        <f t="shared" si="2423"/>
        <v>0.493218006683704</v>
      </c>
      <c r="GN1848" s="1">
        <f t="shared" si="2424"/>
        <v>0.4830319544216</v>
      </c>
      <c r="GQ1848" s="1">
        <f t="shared" si="2425"/>
        <v>0.46140350877193</v>
      </c>
      <c r="GT1848" s="1">
        <f t="shared" si="2426"/>
        <v>0.449367088607595</v>
      </c>
      <c r="MX1848" s="1">
        <f t="shared" ref="MX1848:NJ1848" si="2479">MX758</f>
        <v>0.493844781445138</v>
      </c>
      <c r="MY1848" s="1">
        <f t="shared" si="2479"/>
        <v>0</v>
      </c>
      <c r="MZ1848" s="1">
        <f t="shared" si="2479"/>
        <v>0</v>
      </c>
      <c r="NA1848" s="1">
        <f t="shared" si="2479"/>
        <v>0.493614757006031</v>
      </c>
      <c r="NB1848" s="1">
        <f t="shared" si="2479"/>
        <v>0</v>
      </c>
      <c r="NC1848" s="1">
        <f t="shared" si="2479"/>
        <v>0</v>
      </c>
      <c r="ND1848" s="1">
        <f t="shared" si="2479"/>
        <v>0.485049833887043</v>
      </c>
      <c r="NE1848" s="1">
        <f t="shared" si="2479"/>
        <v>0</v>
      </c>
      <c r="NF1848" s="1">
        <f t="shared" si="2479"/>
        <v>0</v>
      </c>
      <c r="NG1848" s="1">
        <f t="shared" si="2479"/>
        <v>0.468760669170365</v>
      </c>
      <c r="NH1848" s="1">
        <f t="shared" si="2479"/>
        <v>0</v>
      </c>
      <c r="NI1848" s="1">
        <f t="shared" si="2479"/>
        <v>0</v>
      </c>
      <c r="NJ1848" s="1">
        <f t="shared" si="2479"/>
        <v>0.456549935149157</v>
      </c>
      <c r="TN1848" s="1">
        <f t="shared" ref="TN1848:TZ1848" si="2480">TN758</f>
        <v>0.493869455463397</v>
      </c>
      <c r="TO1848" s="1">
        <f t="shared" si="2480"/>
        <v>0</v>
      </c>
      <c r="TP1848" s="1">
        <f t="shared" si="2480"/>
        <v>0</v>
      </c>
      <c r="TQ1848" s="1">
        <f t="shared" si="2480"/>
        <v>0.493588617600562</v>
      </c>
      <c r="TR1848" s="1">
        <f t="shared" si="2480"/>
        <v>0</v>
      </c>
      <c r="TS1848" s="1">
        <f t="shared" si="2480"/>
        <v>0</v>
      </c>
      <c r="TT1848" s="1">
        <f t="shared" si="2480"/>
        <v>0.485248789079701</v>
      </c>
      <c r="TU1848" s="1">
        <f t="shared" si="2480"/>
        <v>0</v>
      </c>
      <c r="TV1848" s="1">
        <f t="shared" si="2480"/>
        <v>0</v>
      </c>
      <c r="TW1848" s="1">
        <f t="shared" si="2480"/>
        <v>0.467840459935322</v>
      </c>
      <c r="TX1848" s="1">
        <f t="shared" si="2480"/>
        <v>0</v>
      </c>
      <c r="TY1848" s="1">
        <f t="shared" si="2480"/>
        <v>0</v>
      </c>
      <c r="TZ1848" s="1">
        <f t="shared" si="2480"/>
        <v>0.454663212435233</v>
      </c>
    </row>
    <row r="1849" spans="18:546">
      <c r="R1849" s="1">
        <f t="shared" si="2417"/>
        <v>0.493539054966249</v>
      </c>
      <c r="U1849" s="1">
        <f t="shared" si="2418"/>
        <v>0.493563880883766</v>
      </c>
      <c r="X1849" s="1">
        <f t="shared" si="2419"/>
        <v>0.483019853709509</v>
      </c>
      <c r="AA1849" s="1">
        <f t="shared" si="2420"/>
        <v>0.462209302325581</v>
      </c>
      <c r="AD1849" s="1">
        <f t="shared" si="2421"/>
        <v>0.447478991596639</v>
      </c>
      <c r="GH1849" s="1">
        <f t="shared" si="2422"/>
        <v>0.493439363817097</v>
      </c>
      <c r="GK1849" s="1">
        <f t="shared" si="2423"/>
        <v>0.493457573354481</v>
      </c>
      <c r="GN1849" s="1">
        <f t="shared" si="2424"/>
        <v>0.483378478207338</v>
      </c>
      <c r="GQ1849" s="1">
        <f t="shared" si="2425"/>
        <v>0.461967899511514</v>
      </c>
      <c r="GT1849" s="1">
        <f t="shared" si="2426"/>
        <v>0.449579831932773</v>
      </c>
      <c r="MX1849" s="1">
        <f t="shared" ref="MX1849:NJ1849" si="2481">MX759</f>
        <v>0.493548387096774</v>
      </c>
      <c r="MY1849" s="1">
        <f t="shared" si="2481"/>
        <v>0</v>
      </c>
      <c r="MZ1849" s="1">
        <f t="shared" si="2481"/>
        <v>0</v>
      </c>
      <c r="NA1849" s="1">
        <f t="shared" si="2481"/>
        <v>0.493534100974313</v>
      </c>
      <c r="NB1849" s="1">
        <f t="shared" si="2481"/>
        <v>0</v>
      </c>
      <c r="NC1849" s="1">
        <f t="shared" si="2481"/>
        <v>0</v>
      </c>
      <c r="ND1849" s="1">
        <f t="shared" si="2481"/>
        <v>0.485451761102603</v>
      </c>
      <c r="NE1849" s="1">
        <f t="shared" si="2481"/>
        <v>0</v>
      </c>
      <c r="NF1849" s="1">
        <f t="shared" si="2481"/>
        <v>0</v>
      </c>
      <c r="NG1849" s="1">
        <f t="shared" si="2481"/>
        <v>0.468270571827057</v>
      </c>
      <c r="NH1849" s="1">
        <f t="shared" si="2481"/>
        <v>0</v>
      </c>
      <c r="NI1849" s="1">
        <f t="shared" si="2481"/>
        <v>0</v>
      </c>
      <c r="NJ1849" s="1">
        <f t="shared" si="2481"/>
        <v>0.454428754813864</v>
      </c>
      <c r="TN1849" s="1">
        <f t="shared" ref="TN1849:TZ1849" si="2482">TN759</f>
        <v>0.493807215939688</v>
      </c>
      <c r="TO1849" s="1">
        <f t="shared" si="2482"/>
        <v>0</v>
      </c>
      <c r="TP1849" s="1">
        <f t="shared" si="2482"/>
        <v>0</v>
      </c>
      <c r="TQ1849" s="1">
        <f t="shared" si="2482"/>
        <v>0.493661716769286</v>
      </c>
      <c r="TR1849" s="1">
        <f t="shared" si="2482"/>
        <v>0</v>
      </c>
      <c r="TS1849" s="1">
        <f t="shared" si="2482"/>
        <v>0</v>
      </c>
      <c r="TT1849" s="1">
        <f t="shared" si="2482"/>
        <v>0.485339168490153</v>
      </c>
      <c r="TU1849" s="1">
        <f t="shared" si="2482"/>
        <v>0</v>
      </c>
      <c r="TV1849" s="1">
        <f t="shared" si="2482"/>
        <v>0</v>
      </c>
      <c r="TW1849" s="1">
        <f t="shared" si="2482"/>
        <v>0.469158878504673</v>
      </c>
      <c r="TX1849" s="1">
        <f t="shared" si="2482"/>
        <v>0</v>
      </c>
      <c r="TY1849" s="1">
        <f t="shared" si="2482"/>
        <v>0</v>
      </c>
      <c r="TZ1849" s="1">
        <f t="shared" si="2482"/>
        <v>0.455844155844156</v>
      </c>
    </row>
    <row r="1850" spans="18:546">
      <c r="R1850" s="1">
        <f t="shared" si="2417"/>
        <v>0.493161240608746</v>
      </c>
      <c r="U1850" s="1">
        <f t="shared" si="2418"/>
        <v>0.49325366229761</v>
      </c>
      <c r="X1850" s="1">
        <f t="shared" si="2419"/>
        <v>0.483461825416563</v>
      </c>
      <c r="AA1850" s="1">
        <f t="shared" si="2420"/>
        <v>0.456053653370985</v>
      </c>
      <c r="AD1850" s="1">
        <f t="shared" si="2421"/>
        <v>0.447115384615385</v>
      </c>
      <c r="GH1850" s="1">
        <f t="shared" si="2422"/>
        <v>0.493231649189704</v>
      </c>
      <c r="GK1850" s="1">
        <f t="shared" si="2423"/>
        <v>0.492987512007685</v>
      </c>
      <c r="GN1850" s="1">
        <f t="shared" si="2424"/>
        <v>0.483292978208232</v>
      </c>
      <c r="GQ1850" s="1">
        <f t="shared" si="2425"/>
        <v>0.45435092724679</v>
      </c>
      <c r="GT1850" s="1">
        <f t="shared" si="2426"/>
        <v>0.441860465116279</v>
      </c>
      <c r="MX1850" s="1">
        <f t="shared" ref="MX1850:NJ1850" si="2483">MX760</f>
        <v>0.49336165693043</v>
      </c>
      <c r="MY1850" s="1">
        <f t="shared" si="2483"/>
        <v>0</v>
      </c>
      <c r="MZ1850" s="1">
        <f t="shared" si="2483"/>
        <v>0</v>
      </c>
      <c r="NA1850" s="1">
        <f t="shared" si="2483"/>
        <v>0.493487957181088</v>
      </c>
      <c r="NB1850" s="1">
        <f t="shared" si="2483"/>
        <v>0</v>
      </c>
      <c r="NC1850" s="1">
        <f t="shared" si="2483"/>
        <v>0</v>
      </c>
      <c r="ND1850" s="1">
        <f t="shared" si="2483"/>
        <v>0.484765802637563</v>
      </c>
      <c r="NE1850" s="1">
        <f t="shared" si="2483"/>
        <v>0</v>
      </c>
      <c r="NF1850" s="1">
        <f t="shared" si="2483"/>
        <v>0</v>
      </c>
      <c r="NG1850" s="1">
        <f t="shared" si="2483"/>
        <v>0.461602324616023</v>
      </c>
      <c r="NH1850" s="1">
        <f t="shared" si="2483"/>
        <v>0</v>
      </c>
      <c r="NI1850" s="1">
        <f t="shared" si="2483"/>
        <v>0</v>
      </c>
      <c r="NJ1850" s="1">
        <f t="shared" si="2483"/>
        <v>0.450502152080344</v>
      </c>
      <c r="TN1850" s="1">
        <f t="shared" ref="TN1850:TZ1850" si="2484">TN760</f>
        <v>0.493373387524298</v>
      </c>
      <c r="TO1850" s="1">
        <f t="shared" si="2484"/>
        <v>0</v>
      </c>
      <c r="TP1850" s="1">
        <f t="shared" si="2484"/>
        <v>0</v>
      </c>
      <c r="TQ1850" s="1">
        <f t="shared" si="2484"/>
        <v>0.493323442136498</v>
      </c>
      <c r="TR1850" s="1">
        <f t="shared" si="2484"/>
        <v>0</v>
      </c>
      <c r="TS1850" s="1">
        <f t="shared" si="2484"/>
        <v>0</v>
      </c>
      <c r="TT1850" s="1">
        <f t="shared" si="2484"/>
        <v>0.484731084776664</v>
      </c>
      <c r="TU1850" s="1">
        <f t="shared" si="2484"/>
        <v>0</v>
      </c>
      <c r="TV1850" s="1">
        <f t="shared" si="2484"/>
        <v>0</v>
      </c>
      <c r="TW1850" s="1">
        <f t="shared" si="2484"/>
        <v>0.461572052401747</v>
      </c>
      <c r="TX1850" s="1">
        <f t="shared" si="2484"/>
        <v>0</v>
      </c>
      <c r="TY1850" s="1">
        <f t="shared" si="2484"/>
        <v>0</v>
      </c>
      <c r="TZ1850" s="1">
        <f t="shared" si="2484"/>
        <v>0.479806138933764</v>
      </c>
    </row>
    <row r="1851" spans="18:546">
      <c r="R1851" s="1">
        <f t="shared" si="2417"/>
        <v>0.493328250095311</v>
      </c>
      <c r="U1851" s="1">
        <f t="shared" si="2418"/>
        <v>0.493241956976966</v>
      </c>
      <c r="X1851" s="1">
        <f t="shared" si="2419"/>
        <v>0.483304898854497</v>
      </c>
      <c r="AA1851" s="1">
        <f t="shared" si="2420"/>
        <v>0.453772582359192</v>
      </c>
      <c r="AD1851" s="1">
        <f t="shared" si="2421"/>
        <v>0.4453125</v>
      </c>
      <c r="GH1851" s="1">
        <f t="shared" si="2422"/>
        <v>0.493064791943758</v>
      </c>
      <c r="GK1851" s="1">
        <f t="shared" si="2423"/>
        <v>0.492717032433482</v>
      </c>
      <c r="GN1851" s="1">
        <f t="shared" si="2424"/>
        <v>0.483162518301611</v>
      </c>
      <c r="GQ1851" s="1">
        <f t="shared" si="2425"/>
        <v>0.454085321764281</v>
      </c>
      <c r="GT1851" s="1">
        <f t="shared" si="2426"/>
        <v>0.443349753694581</v>
      </c>
      <c r="MX1851" s="1">
        <f t="shared" ref="MX1851:NJ1851" si="2485">MX761</f>
        <v>0.493421052631579</v>
      </c>
      <c r="MY1851" s="1">
        <f t="shared" si="2485"/>
        <v>0</v>
      </c>
      <c r="MZ1851" s="1">
        <f t="shared" si="2485"/>
        <v>0</v>
      </c>
      <c r="NA1851" s="1">
        <f t="shared" si="2485"/>
        <v>0.493384085553743</v>
      </c>
      <c r="NB1851" s="1">
        <f t="shared" si="2485"/>
        <v>0</v>
      </c>
      <c r="NC1851" s="1">
        <f t="shared" si="2485"/>
        <v>0</v>
      </c>
      <c r="ND1851" s="1">
        <f t="shared" si="2485"/>
        <v>0.484827586206897</v>
      </c>
      <c r="NE1851" s="1">
        <f t="shared" si="2485"/>
        <v>0</v>
      </c>
      <c r="NF1851" s="1">
        <f t="shared" si="2485"/>
        <v>0</v>
      </c>
      <c r="NG1851" s="1">
        <f t="shared" si="2485"/>
        <v>0.46118530884808</v>
      </c>
      <c r="NH1851" s="1">
        <f t="shared" si="2485"/>
        <v>0</v>
      </c>
      <c r="NI1851" s="1">
        <f t="shared" si="2485"/>
        <v>0</v>
      </c>
      <c r="NJ1851" s="1">
        <f t="shared" si="2485"/>
        <v>0.451070336391437</v>
      </c>
      <c r="TN1851" s="1">
        <f t="shared" ref="TN1851:TZ1851" si="2486">TN761</f>
        <v>0.493435060326473</v>
      </c>
      <c r="TO1851" s="1">
        <f t="shared" si="2486"/>
        <v>0</v>
      </c>
      <c r="TP1851" s="1">
        <f t="shared" si="2486"/>
        <v>0</v>
      </c>
      <c r="TQ1851" s="1">
        <f t="shared" si="2486"/>
        <v>0.49348933761087</v>
      </c>
      <c r="TR1851" s="1">
        <f t="shared" si="2486"/>
        <v>0</v>
      </c>
      <c r="TS1851" s="1">
        <f t="shared" si="2486"/>
        <v>0</v>
      </c>
      <c r="TT1851" s="1">
        <f t="shared" si="2486"/>
        <v>0.484862178038861</v>
      </c>
      <c r="TU1851" s="1">
        <f t="shared" si="2486"/>
        <v>0</v>
      </c>
      <c r="TV1851" s="1">
        <f t="shared" si="2486"/>
        <v>0</v>
      </c>
      <c r="TW1851" s="1">
        <f t="shared" si="2486"/>
        <v>0.461735784523301</v>
      </c>
      <c r="TX1851" s="1">
        <f t="shared" si="2486"/>
        <v>0</v>
      </c>
      <c r="TY1851" s="1">
        <f t="shared" si="2486"/>
        <v>0</v>
      </c>
      <c r="TZ1851" s="1">
        <f t="shared" si="2486"/>
        <v>0.454828660436137</v>
      </c>
    </row>
    <row r="1852" spans="18:546">
      <c r="R1852" s="1">
        <f t="shared" si="2417"/>
        <v>0.493166287015945</v>
      </c>
      <c r="U1852" s="1">
        <f t="shared" si="2418"/>
        <v>0.493371757925072</v>
      </c>
      <c r="X1852" s="1">
        <f t="shared" si="2419"/>
        <v>0.483079941147621</v>
      </c>
      <c r="AA1852" s="1">
        <f t="shared" si="2420"/>
        <v>0.455360344209394</v>
      </c>
      <c r="AD1852" s="1">
        <f t="shared" si="2421"/>
        <v>0.444987775061125</v>
      </c>
      <c r="GH1852" s="1">
        <f t="shared" si="2422"/>
        <v>0.493051589567866</v>
      </c>
      <c r="GK1852" s="1">
        <f t="shared" si="2423"/>
        <v>0.492847344699197</v>
      </c>
      <c r="GN1852" s="1">
        <f t="shared" si="2424"/>
        <v>0.483201581027668</v>
      </c>
      <c r="GQ1852" s="1">
        <f t="shared" si="2425"/>
        <v>0.453829634931997</v>
      </c>
      <c r="GT1852" s="1">
        <f t="shared" si="2426"/>
        <v>0.444444444444444</v>
      </c>
      <c r="MX1852" s="1">
        <f t="shared" ref="MX1852:NJ1852" si="2487">MX762</f>
        <v>0.493274336283186</v>
      </c>
      <c r="MY1852" s="1">
        <f t="shared" si="2487"/>
        <v>0</v>
      </c>
      <c r="MZ1852" s="1">
        <f t="shared" si="2487"/>
        <v>0</v>
      </c>
      <c r="NA1852" s="1">
        <f t="shared" si="2487"/>
        <v>0.493513513513513</v>
      </c>
      <c r="NB1852" s="1">
        <f t="shared" si="2487"/>
        <v>0</v>
      </c>
      <c r="NC1852" s="1">
        <f t="shared" si="2487"/>
        <v>0</v>
      </c>
      <c r="ND1852" s="1">
        <f t="shared" si="2487"/>
        <v>0.485014870738961</v>
      </c>
      <c r="NE1852" s="1">
        <f t="shared" si="2487"/>
        <v>0</v>
      </c>
      <c r="NF1852" s="1">
        <f t="shared" si="2487"/>
        <v>0</v>
      </c>
      <c r="NG1852" s="1">
        <f t="shared" si="2487"/>
        <v>0.462220346137611</v>
      </c>
      <c r="NH1852" s="1">
        <f t="shared" si="2487"/>
        <v>0</v>
      </c>
      <c r="NI1852" s="1">
        <f t="shared" si="2487"/>
        <v>0</v>
      </c>
      <c r="NJ1852" s="1">
        <f t="shared" si="2487"/>
        <v>0.450151057401813</v>
      </c>
      <c r="TN1852" s="1">
        <f t="shared" ref="TN1852:TZ1852" si="2488">TN762</f>
        <v>0.493522626441881</v>
      </c>
      <c r="TO1852" s="1">
        <f t="shared" si="2488"/>
        <v>0</v>
      </c>
      <c r="TP1852" s="1">
        <f t="shared" si="2488"/>
        <v>0</v>
      </c>
      <c r="TQ1852" s="1">
        <f t="shared" si="2488"/>
        <v>0.49338057057617</v>
      </c>
      <c r="TR1852" s="1">
        <f t="shared" si="2488"/>
        <v>0</v>
      </c>
      <c r="TS1852" s="1">
        <f t="shared" si="2488"/>
        <v>0</v>
      </c>
      <c r="TT1852" s="1">
        <f t="shared" si="2488"/>
        <v>0.484786557674841</v>
      </c>
      <c r="TU1852" s="1">
        <f t="shared" si="2488"/>
        <v>0</v>
      </c>
      <c r="TV1852" s="1">
        <f t="shared" si="2488"/>
        <v>0</v>
      </c>
      <c r="TW1852" s="1">
        <f t="shared" si="2488"/>
        <v>0.461605967529618</v>
      </c>
      <c r="TX1852" s="1">
        <f t="shared" si="2488"/>
        <v>0</v>
      </c>
      <c r="TY1852" s="1">
        <f t="shared" si="2488"/>
        <v>0</v>
      </c>
      <c r="TZ1852" s="1">
        <f t="shared" si="2488"/>
        <v>0.478187919463087</v>
      </c>
    </row>
    <row r="1853" spans="18:546">
      <c r="R1853" s="1">
        <f t="shared" si="2417"/>
        <v>0.495695182267815</v>
      </c>
      <c r="U1853" s="1">
        <f t="shared" si="2418"/>
        <v>0.495335486185863</v>
      </c>
      <c r="X1853" s="1">
        <f t="shared" si="2419"/>
        <v>0.485067873303167</v>
      </c>
      <c r="AA1853" s="1">
        <f t="shared" si="2420"/>
        <v>0.449931412894376</v>
      </c>
      <c r="AD1853" s="1">
        <f t="shared" si="2421"/>
        <v>0.431438127090301</v>
      </c>
      <c r="GH1853" s="1">
        <f t="shared" si="2422"/>
        <v>0.49537208441318</v>
      </c>
      <c r="GK1853" s="1">
        <f t="shared" si="2423"/>
        <v>0.495303916356548</v>
      </c>
      <c r="GN1853" s="1">
        <f t="shared" si="2424"/>
        <v>0.484935755427559</v>
      </c>
      <c r="GQ1853" s="1">
        <f t="shared" si="2425"/>
        <v>0.449860724233983</v>
      </c>
      <c r="GT1853" s="1">
        <f t="shared" si="2426"/>
        <v>0.432343234323432</v>
      </c>
      <c r="MX1853" s="1">
        <f t="shared" ref="MX1853:NJ1853" si="2489">MX763</f>
        <v>0.495881949210707</v>
      </c>
      <c r="MY1853" s="1">
        <f t="shared" si="2489"/>
        <v>0</v>
      </c>
      <c r="MZ1853" s="1">
        <f t="shared" si="2489"/>
        <v>0</v>
      </c>
      <c r="NA1853" s="1">
        <f t="shared" si="2489"/>
        <v>0.495699106088717</v>
      </c>
      <c r="NB1853" s="1">
        <f t="shared" si="2489"/>
        <v>0</v>
      </c>
      <c r="NC1853" s="1">
        <f t="shared" si="2489"/>
        <v>0</v>
      </c>
      <c r="ND1853" s="1">
        <f t="shared" si="2489"/>
        <v>0.487373192315994</v>
      </c>
      <c r="NE1853" s="1">
        <f t="shared" si="2489"/>
        <v>0</v>
      </c>
      <c r="NF1853" s="1">
        <f t="shared" si="2489"/>
        <v>0</v>
      </c>
      <c r="NG1853" s="1">
        <f t="shared" si="2489"/>
        <v>0.453759723422645</v>
      </c>
      <c r="NH1853" s="1">
        <f t="shared" si="2489"/>
        <v>0</v>
      </c>
      <c r="NI1853" s="1">
        <f t="shared" si="2489"/>
        <v>0</v>
      </c>
      <c r="NJ1853" s="1">
        <f t="shared" si="2489"/>
        <v>0.440639269406393</v>
      </c>
      <c r="TN1853" s="1">
        <f t="shared" ref="TN1853:TZ1853" si="2490">TN763</f>
        <v>0.495691928960788</v>
      </c>
      <c r="TO1853" s="1">
        <f t="shared" si="2490"/>
        <v>0</v>
      </c>
      <c r="TP1853" s="1">
        <f t="shared" si="2490"/>
        <v>0</v>
      </c>
      <c r="TQ1853" s="1">
        <f t="shared" si="2490"/>
        <v>0.495615573482988</v>
      </c>
      <c r="TR1853" s="1">
        <f t="shared" si="2490"/>
        <v>0</v>
      </c>
      <c r="TS1853" s="1">
        <f t="shared" si="2490"/>
        <v>0</v>
      </c>
      <c r="TT1853" s="1">
        <f t="shared" si="2490"/>
        <v>0.487430762675756</v>
      </c>
      <c r="TU1853" s="1">
        <f t="shared" si="2490"/>
        <v>0</v>
      </c>
      <c r="TV1853" s="1">
        <f t="shared" si="2490"/>
        <v>0</v>
      </c>
      <c r="TW1853" s="1">
        <f t="shared" si="2490"/>
        <v>0.453746337379657</v>
      </c>
      <c r="TX1853" s="1">
        <f t="shared" si="2490"/>
        <v>0</v>
      </c>
      <c r="TY1853" s="1">
        <f t="shared" si="2490"/>
        <v>0</v>
      </c>
      <c r="TZ1853" s="1">
        <f t="shared" si="2490"/>
        <v>0.43953488372093</v>
      </c>
    </row>
    <row r="1854" spans="18:546">
      <c r="R1854" s="1">
        <f t="shared" si="2417"/>
        <v>0.495490417136415</v>
      </c>
      <c r="U1854" s="1">
        <f t="shared" si="2418"/>
        <v>0.495367070563079</v>
      </c>
      <c r="X1854" s="1">
        <f t="shared" si="2419"/>
        <v>0.485368536853685</v>
      </c>
      <c r="AA1854" s="1">
        <f t="shared" si="2420"/>
        <v>0.450116009280742</v>
      </c>
      <c r="AD1854" s="1">
        <f t="shared" si="2421"/>
        <v>0.433898305084746</v>
      </c>
      <c r="GH1854" s="1">
        <f t="shared" si="2422"/>
        <v>0.495156482861401</v>
      </c>
      <c r="GK1854" s="1">
        <f t="shared" si="2423"/>
        <v>0.495362112022833</v>
      </c>
      <c r="GN1854" s="1">
        <f t="shared" si="2424"/>
        <v>0.484954974741928</v>
      </c>
      <c r="GQ1854" s="1">
        <f t="shared" si="2425"/>
        <v>0.449315068493151</v>
      </c>
      <c r="GT1854" s="1">
        <f t="shared" si="2426"/>
        <v>0.43298969072165</v>
      </c>
      <c r="MX1854" s="1">
        <f t="shared" ref="MX1854:NJ1854" si="2491">MX764</f>
        <v>0.495840554592721</v>
      </c>
      <c r="MY1854" s="1">
        <f t="shared" si="2491"/>
        <v>0</v>
      </c>
      <c r="MZ1854" s="1">
        <f t="shared" si="2491"/>
        <v>0</v>
      </c>
      <c r="NA1854" s="1">
        <f t="shared" si="2491"/>
        <v>0.495713565305093</v>
      </c>
      <c r="NB1854" s="1">
        <f t="shared" si="2491"/>
        <v>0</v>
      </c>
      <c r="NC1854" s="1">
        <f t="shared" si="2491"/>
        <v>0</v>
      </c>
      <c r="ND1854" s="1">
        <f t="shared" si="2491"/>
        <v>0.487396784006953</v>
      </c>
      <c r="NE1854" s="1">
        <f t="shared" si="2491"/>
        <v>0</v>
      </c>
      <c r="NF1854" s="1">
        <f t="shared" si="2491"/>
        <v>0</v>
      </c>
      <c r="NG1854" s="1">
        <f t="shared" si="2491"/>
        <v>0.453189726594863</v>
      </c>
      <c r="NH1854" s="1">
        <f t="shared" si="2491"/>
        <v>0</v>
      </c>
      <c r="NI1854" s="1">
        <f t="shared" si="2491"/>
        <v>0</v>
      </c>
      <c r="NJ1854" s="1">
        <f t="shared" si="2491"/>
        <v>0.44</v>
      </c>
      <c r="TN1854" s="1">
        <f t="shared" ref="TN1854:TZ1854" si="2492">TN764</f>
        <v>0.495917642882499</v>
      </c>
      <c r="TO1854" s="1">
        <f t="shared" si="2492"/>
        <v>0</v>
      </c>
      <c r="TP1854" s="1">
        <f t="shared" si="2492"/>
        <v>0</v>
      </c>
      <c r="TQ1854" s="1">
        <f t="shared" si="2492"/>
        <v>0.495714775454234</v>
      </c>
      <c r="TR1854" s="1">
        <f t="shared" si="2492"/>
        <v>0</v>
      </c>
      <c r="TS1854" s="1">
        <f t="shared" si="2492"/>
        <v>0</v>
      </c>
      <c r="TT1854" s="1">
        <f t="shared" si="2492"/>
        <v>0.487481275411941</v>
      </c>
      <c r="TU1854" s="1">
        <f t="shared" si="2492"/>
        <v>0</v>
      </c>
      <c r="TV1854" s="1">
        <f t="shared" si="2492"/>
        <v>0</v>
      </c>
      <c r="TW1854" s="1">
        <f t="shared" si="2492"/>
        <v>0.452862677572105</v>
      </c>
      <c r="TX1854" s="1">
        <f t="shared" si="2492"/>
        <v>0</v>
      </c>
      <c r="TY1854" s="1">
        <f t="shared" si="2492"/>
        <v>0</v>
      </c>
      <c r="TZ1854" s="1">
        <f t="shared" si="2492"/>
        <v>0.440677966101695</v>
      </c>
    </row>
    <row r="1855" spans="18:546">
      <c r="R1855" s="1">
        <f t="shared" si="2417"/>
        <v>0.495487198379075</v>
      </c>
      <c r="U1855" s="1">
        <f t="shared" si="2418"/>
        <v>0.495527728085868</v>
      </c>
      <c r="X1855" s="1">
        <f t="shared" si="2419"/>
        <v>0.485182632667126</v>
      </c>
      <c r="AA1855" s="1">
        <f t="shared" si="2420"/>
        <v>0.450686106346484</v>
      </c>
      <c r="AD1855" s="1">
        <f t="shared" si="2421"/>
        <v>0.43448275862069</v>
      </c>
      <c r="GH1855" s="1">
        <f t="shared" si="2422"/>
        <v>0.495614853517447</v>
      </c>
      <c r="GK1855" s="1">
        <f t="shared" si="2423"/>
        <v>0.495394969890188</v>
      </c>
      <c r="GN1855" s="1">
        <f t="shared" si="2424"/>
        <v>0.485043208508753</v>
      </c>
      <c r="GQ1855" s="1">
        <f t="shared" si="2425"/>
        <v>0.45043398812243</v>
      </c>
      <c r="GT1855" s="1">
        <f t="shared" si="2426"/>
        <v>0.431972789115646</v>
      </c>
      <c r="MX1855" s="1">
        <f t="shared" ref="MX1855:NJ1855" si="2493">MX765</f>
        <v>0.495751690653719</v>
      </c>
      <c r="MY1855" s="1">
        <f t="shared" si="2493"/>
        <v>0</v>
      </c>
      <c r="MZ1855" s="1">
        <f t="shared" si="2493"/>
        <v>0</v>
      </c>
      <c r="NA1855" s="1">
        <f t="shared" si="2493"/>
        <v>0.495955510616785</v>
      </c>
      <c r="NB1855" s="1">
        <f t="shared" si="2493"/>
        <v>0</v>
      </c>
      <c r="NC1855" s="1">
        <f t="shared" si="2493"/>
        <v>0</v>
      </c>
      <c r="ND1855" s="1">
        <f t="shared" si="2493"/>
        <v>0.487295434969854</v>
      </c>
      <c r="NE1855" s="1">
        <f t="shared" si="2493"/>
        <v>0</v>
      </c>
      <c r="NF1855" s="1">
        <f t="shared" si="2493"/>
        <v>0</v>
      </c>
      <c r="NG1855" s="1">
        <f t="shared" si="2493"/>
        <v>0.453125</v>
      </c>
      <c r="NH1855" s="1">
        <f t="shared" si="2493"/>
        <v>0</v>
      </c>
      <c r="NI1855" s="1">
        <f t="shared" si="2493"/>
        <v>0</v>
      </c>
      <c r="NJ1855" s="1">
        <f t="shared" si="2493"/>
        <v>0.439429928741093</v>
      </c>
      <c r="TN1855" s="1">
        <f t="shared" ref="TN1855:TZ1855" si="2494">TN765</f>
        <v>0.495920539198297</v>
      </c>
      <c r="TO1855" s="1">
        <f t="shared" si="2494"/>
        <v>0</v>
      </c>
      <c r="TP1855" s="1">
        <f t="shared" si="2494"/>
        <v>0</v>
      </c>
      <c r="TQ1855" s="1">
        <f t="shared" si="2494"/>
        <v>0.495671745152355</v>
      </c>
      <c r="TR1855" s="1">
        <f t="shared" si="2494"/>
        <v>0</v>
      </c>
      <c r="TS1855" s="1">
        <f t="shared" si="2494"/>
        <v>0</v>
      </c>
      <c r="TT1855" s="1">
        <f t="shared" si="2494"/>
        <v>0.487551418055856</v>
      </c>
      <c r="TU1855" s="1">
        <f t="shared" si="2494"/>
        <v>0</v>
      </c>
      <c r="TV1855" s="1">
        <f t="shared" si="2494"/>
        <v>0</v>
      </c>
      <c r="TW1855" s="1">
        <f t="shared" si="2494"/>
        <v>0.452846588439809</v>
      </c>
      <c r="TX1855" s="1">
        <f t="shared" si="2494"/>
        <v>0</v>
      </c>
      <c r="TY1855" s="1">
        <f t="shared" si="2494"/>
        <v>0</v>
      </c>
      <c r="TZ1855" s="1">
        <f t="shared" si="2494"/>
        <v>0.440476190476191</v>
      </c>
    </row>
    <row r="1856" spans="18:546">
      <c r="R1856" s="1">
        <f t="shared" ref="R1856:R1888" si="2495">MX1823</f>
        <v>0.495990445316499</v>
      </c>
      <c r="U1856" s="1">
        <f t="shared" ref="U1856:U1888" si="2496">NA1823</f>
        <v>0.495802552048355</v>
      </c>
      <c r="X1856" s="1">
        <f t="shared" ref="X1856:X1888" si="2497">ND1823</f>
        <v>0.487543706293706</v>
      </c>
      <c r="AA1856" s="1">
        <f t="shared" ref="AA1856:AA1888" si="2498">NG1823</f>
        <v>0.480877742946708</v>
      </c>
      <c r="AD1856" s="1">
        <f t="shared" ref="AD1856:AD1888" si="2499">NJ1823</f>
        <v>0.461009174311927</v>
      </c>
      <c r="GH1856" s="1">
        <f t="shared" ref="GH1856:GH1888" si="2500">TN1823</f>
        <v>0.495725034199726</v>
      </c>
      <c r="GK1856" s="1">
        <f t="shared" ref="GK1856:GK1888" si="2501">TQ1823</f>
        <v>0.495824100903358</v>
      </c>
      <c r="GN1856" s="1">
        <f t="shared" ref="GN1856:GN1888" si="2502">TT1823</f>
        <v>0.487592788971368</v>
      </c>
      <c r="GQ1856" s="1">
        <f t="shared" ref="GQ1856:GQ1888" si="2503">TW1823</f>
        <v>0.480612244897959</v>
      </c>
      <c r="GT1856" s="1">
        <f t="shared" ref="GT1856:GT1888" si="2504">TZ1823</f>
        <v>0.461538461538462</v>
      </c>
      <c r="MX1856" s="1">
        <f t="shared" ref="MX1856:NJ1856" si="2505">MX766</f>
        <v>0</v>
      </c>
      <c r="MY1856" s="1">
        <f t="shared" si="2505"/>
        <v>0</v>
      </c>
      <c r="MZ1856" s="1">
        <f t="shared" si="2505"/>
        <v>0</v>
      </c>
      <c r="NA1856" s="1">
        <f t="shared" si="2505"/>
        <v>0</v>
      </c>
      <c r="NB1856" s="1">
        <f t="shared" si="2505"/>
        <v>0</v>
      </c>
      <c r="NC1856" s="1">
        <f t="shared" si="2505"/>
        <v>0</v>
      </c>
      <c r="ND1856" s="1">
        <f t="shared" si="2505"/>
        <v>0</v>
      </c>
      <c r="NE1856" s="1">
        <f t="shared" si="2505"/>
        <v>0</v>
      </c>
      <c r="NF1856" s="1">
        <f t="shared" si="2505"/>
        <v>0</v>
      </c>
      <c r="NG1856" s="1">
        <f t="shared" si="2505"/>
        <v>0</v>
      </c>
      <c r="NH1856" s="1">
        <f t="shared" si="2505"/>
        <v>0</v>
      </c>
      <c r="NI1856" s="1">
        <f t="shared" si="2505"/>
        <v>0</v>
      </c>
      <c r="NJ1856" s="1">
        <f t="shared" si="2505"/>
        <v>0</v>
      </c>
      <c r="TN1856" s="1">
        <f t="shared" ref="TN1856:TZ1856" si="2506">TN766</f>
        <v>0</v>
      </c>
      <c r="TO1856" s="1">
        <f t="shared" si="2506"/>
        <v>0</v>
      </c>
      <c r="TP1856" s="1">
        <f t="shared" si="2506"/>
        <v>0</v>
      </c>
      <c r="TQ1856" s="1">
        <f t="shared" si="2506"/>
        <v>0</v>
      </c>
      <c r="TR1856" s="1">
        <f t="shared" si="2506"/>
        <v>0</v>
      </c>
      <c r="TS1856" s="1">
        <f t="shared" si="2506"/>
        <v>0</v>
      </c>
      <c r="TT1856" s="1">
        <f t="shared" si="2506"/>
        <v>0</v>
      </c>
      <c r="TU1856" s="1">
        <f t="shared" si="2506"/>
        <v>0</v>
      </c>
      <c r="TV1856" s="1">
        <f t="shared" si="2506"/>
        <v>0</v>
      </c>
      <c r="TW1856" s="1">
        <f t="shared" si="2506"/>
        <v>0</v>
      </c>
      <c r="TX1856" s="1">
        <f t="shared" si="2506"/>
        <v>0</v>
      </c>
      <c r="TY1856" s="1">
        <f t="shared" si="2506"/>
        <v>0</v>
      </c>
      <c r="TZ1856" s="1">
        <f t="shared" si="2506"/>
        <v>0</v>
      </c>
    </row>
    <row r="1857" spans="18:546">
      <c r="R1857" s="1">
        <f t="shared" si="2495"/>
        <v>0.495719321806278</v>
      </c>
      <c r="U1857" s="1">
        <f t="shared" si="2496"/>
        <v>0.495814112420981</v>
      </c>
      <c r="X1857" s="1">
        <f t="shared" si="2497"/>
        <v>0.48754830399313</v>
      </c>
      <c r="AA1857" s="1">
        <f t="shared" si="2498"/>
        <v>0.480469990473166</v>
      </c>
      <c r="AD1857" s="1">
        <f t="shared" si="2499"/>
        <v>0.460496613995485</v>
      </c>
      <c r="GH1857" s="1">
        <f t="shared" si="2500"/>
        <v>0.495966386554622</v>
      </c>
      <c r="GK1857" s="1">
        <f t="shared" si="2501"/>
        <v>0.495791245791246</v>
      </c>
      <c r="GN1857" s="1">
        <f t="shared" si="2502"/>
        <v>0.487587523870146</v>
      </c>
      <c r="GQ1857" s="1">
        <f t="shared" si="2503"/>
        <v>0.480775444264943</v>
      </c>
      <c r="GT1857" s="1">
        <f t="shared" si="2504"/>
        <v>0.461355529131986</v>
      </c>
      <c r="MX1857" s="1">
        <f t="shared" ref="MX1857:NJ1857" si="2507">MX767</f>
        <v>0</v>
      </c>
      <c r="MY1857" s="1">
        <f t="shared" si="2507"/>
        <v>0</v>
      </c>
      <c r="MZ1857" s="1">
        <f t="shared" si="2507"/>
        <v>0</v>
      </c>
      <c r="NA1857" s="1">
        <f t="shared" si="2507"/>
        <v>0</v>
      </c>
      <c r="NB1857" s="1">
        <f t="shared" si="2507"/>
        <v>0</v>
      </c>
      <c r="NC1857" s="1">
        <f t="shared" si="2507"/>
        <v>0</v>
      </c>
      <c r="ND1857" s="1">
        <f t="shared" si="2507"/>
        <v>0</v>
      </c>
      <c r="NE1857" s="1">
        <f t="shared" si="2507"/>
        <v>0</v>
      </c>
      <c r="NF1857" s="1">
        <f t="shared" si="2507"/>
        <v>0</v>
      </c>
      <c r="NG1857" s="1">
        <f t="shared" si="2507"/>
        <v>0</v>
      </c>
      <c r="NH1857" s="1">
        <f t="shared" si="2507"/>
        <v>0</v>
      </c>
      <c r="NI1857" s="1">
        <f t="shared" si="2507"/>
        <v>0</v>
      </c>
      <c r="NJ1857" s="1">
        <f t="shared" si="2507"/>
        <v>0</v>
      </c>
      <c r="TN1857" s="1">
        <f t="shared" ref="TN1857:TZ1857" si="2508">TN767</f>
        <v>0</v>
      </c>
      <c r="TO1857" s="1">
        <f t="shared" si="2508"/>
        <v>0</v>
      </c>
      <c r="TP1857" s="1">
        <f t="shared" si="2508"/>
        <v>0</v>
      </c>
      <c r="TQ1857" s="1">
        <f t="shared" si="2508"/>
        <v>0</v>
      </c>
      <c r="TR1857" s="1">
        <f t="shared" si="2508"/>
        <v>0</v>
      </c>
      <c r="TS1857" s="1">
        <f t="shared" si="2508"/>
        <v>0</v>
      </c>
      <c r="TT1857" s="1">
        <f t="shared" si="2508"/>
        <v>0</v>
      </c>
      <c r="TU1857" s="1">
        <f t="shared" si="2508"/>
        <v>0</v>
      </c>
      <c r="TV1857" s="1">
        <f t="shared" si="2508"/>
        <v>0</v>
      </c>
      <c r="TW1857" s="1">
        <f t="shared" si="2508"/>
        <v>0</v>
      </c>
      <c r="TX1857" s="1">
        <f t="shared" si="2508"/>
        <v>0</v>
      </c>
      <c r="TY1857" s="1">
        <f t="shared" si="2508"/>
        <v>0</v>
      </c>
      <c r="TZ1857" s="1">
        <f t="shared" si="2508"/>
        <v>0</v>
      </c>
    </row>
    <row r="1858" spans="18:546">
      <c r="R1858" s="1">
        <f t="shared" si="2495"/>
        <v>0.495777027027027</v>
      </c>
      <c r="U1858" s="1">
        <f t="shared" si="2496"/>
        <v>0.495755517826825</v>
      </c>
      <c r="X1858" s="1">
        <f t="shared" si="2497"/>
        <v>0.487717824900273</v>
      </c>
      <c r="AA1858" s="1">
        <f t="shared" si="2498"/>
        <v>0.481239804241436</v>
      </c>
      <c r="AD1858" s="1">
        <f t="shared" si="2499"/>
        <v>0.460928652321631</v>
      </c>
      <c r="GH1858" s="1">
        <f t="shared" si="2500"/>
        <v>0.495928062436376</v>
      </c>
      <c r="GK1858" s="1">
        <f t="shared" si="2501"/>
        <v>0.495743956418114</v>
      </c>
      <c r="GN1858" s="1">
        <f t="shared" si="2502"/>
        <v>0.487462170341548</v>
      </c>
      <c r="GQ1858" s="1">
        <f t="shared" si="2503"/>
        <v>0.481215846994536</v>
      </c>
      <c r="GT1858" s="1">
        <f t="shared" si="2504"/>
        <v>0.461084905660377</v>
      </c>
      <c r="MX1858" s="1">
        <f t="shared" ref="MX1858:NJ1858" si="2509">MX768</f>
        <v>0</v>
      </c>
      <c r="MY1858" s="1">
        <f t="shared" si="2509"/>
        <v>0</v>
      </c>
      <c r="MZ1858" s="1">
        <f t="shared" si="2509"/>
        <v>0</v>
      </c>
      <c r="NA1858" s="1">
        <f t="shared" si="2509"/>
        <v>0</v>
      </c>
      <c r="NB1858" s="1">
        <f t="shared" si="2509"/>
        <v>0</v>
      </c>
      <c r="NC1858" s="1">
        <f t="shared" si="2509"/>
        <v>0</v>
      </c>
      <c r="ND1858" s="1">
        <f t="shared" si="2509"/>
        <v>0</v>
      </c>
      <c r="NE1858" s="1">
        <f t="shared" si="2509"/>
        <v>0</v>
      </c>
      <c r="NF1858" s="1">
        <f t="shared" si="2509"/>
        <v>0</v>
      </c>
      <c r="NG1858" s="1">
        <f t="shared" si="2509"/>
        <v>0</v>
      </c>
      <c r="NH1858" s="1">
        <f t="shared" si="2509"/>
        <v>0</v>
      </c>
      <c r="NI1858" s="1">
        <f t="shared" si="2509"/>
        <v>0</v>
      </c>
      <c r="NJ1858" s="1">
        <f t="shared" si="2509"/>
        <v>0</v>
      </c>
      <c r="TN1858" s="1">
        <f t="shared" ref="TN1858:TZ1858" si="2510">TN768</f>
        <v>0</v>
      </c>
      <c r="TO1858" s="1">
        <f t="shared" si="2510"/>
        <v>0</v>
      </c>
      <c r="TP1858" s="1">
        <f t="shared" si="2510"/>
        <v>0</v>
      </c>
      <c r="TQ1858" s="1">
        <f t="shared" si="2510"/>
        <v>0</v>
      </c>
      <c r="TR1858" s="1">
        <f t="shared" si="2510"/>
        <v>0</v>
      </c>
      <c r="TS1858" s="1">
        <f t="shared" si="2510"/>
        <v>0</v>
      </c>
      <c r="TT1858" s="1">
        <f t="shared" si="2510"/>
        <v>0</v>
      </c>
      <c r="TU1858" s="1">
        <f t="shared" si="2510"/>
        <v>0</v>
      </c>
      <c r="TV1858" s="1">
        <f t="shared" si="2510"/>
        <v>0</v>
      </c>
      <c r="TW1858" s="1">
        <f t="shared" si="2510"/>
        <v>0</v>
      </c>
      <c r="TX1858" s="1">
        <f t="shared" si="2510"/>
        <v>0</v>
      </c>
      <c r="TY1858" s="1">
        <f t="shared" si="2510"/>
        <v>0</v>
      </c>
      <c r="TZ1858" s="1">
        <f t="shared" si="2510"/>
        <v>0</v>
      </c>
    </row>
    <row r="1859" spans="18:546">
      <c r="R1859" s="1">
        <f t="shared" si="2495"/>
        <v>0.495816599732262</v>
      </c>
      <c r="U1859" s="1">
        <f t="shared" si="2496"/>
        <v>0.495634309193631</v>
      </c>
      <c r="X1859" s="1">
        <f t="shared" si="2497"/>
        <v>0.487480949270629</v>
      </c>
      <c r="AA1859" s="1">
        <f t="shared" si="2498"/>
        <v>0.479253779350273</v>
      </c>
      <c r="AD1859" s="1">
        <f t="shared" si="2499"/>
        <v>0.459862385321101</v>
      </c>
      <c r="GH1859" s="1">
        <f t="shared" si="2500"/>
        <v>0.495884773662551</v>
      </c>
      <c r="GK1859" s="1">
        <f t="shared" si="2501"/>
        <v>0.495713565305093</v>
      </c>
      <c r="GN1859" s="1">
        <f t="shared" si="2502"/>
        <v>0.487526427061311</v>
      </c>
      <c r="GQ1859" s="1">
        <f t="shared" si="2503"/>
        <v>0.479372655983635</v>
      </c>
      <c r="GT1859" s="1">
        <f t="shared" si="2504"/>
        <v>0.459492140266022</v>
      </c>
      <c r="MX1859" s="1">
        <f t="shared" ref="MX1859:NJ1859" si="2511">MX769</f>
        <v>0.495828931383268</v>
      </c>
      <c r="MY1859" s="1">
        <f t="shared" si="2511"/>
        <v>0.000142819942921786</v>
      </c>
      <c r="MZ1859" s="1" t="str">
        <f t="shared" si="2511"/>
        <v>a</v>
      </c>
      <c r="NA1859" s="1">
        <f t="shared" si="2511"/>
        <v>0.495790727432053</v>
      </c>
      <c r="NB1859" s="1">
        <f t="shared" si="2511"/>
        <v>3.10354278054146e-5</v>
      </c>
      <c r="NC1859" s="1" t="str">
        <f t="shared" si="2511"/>
        <v>a</v>
      </c>
      <c r="ND1859" s="1">
        <f t="shared" si="2511"/>
        <v>0.487603278395703</v>
      </c>
      <c r="NE1859" s="1">
        <f t="shared" si="2511"/>
        <v>9.92268158910569e-5</v>
      </c>
      <c r="NF1859" s="1" t="str">
        <f t="shared" si="2511"/>
        <v>a</v>
      </c>
      <c r="NG1859" s="1">
        <f t="shared" si="2511"/>
        <v>0.48086251255377</v>
      </c>
      <c r="NH1859" s="1">
        <f t="shared" si="2511"/>
        <v>0.000385132812294825</v>
      </c>
      <c r="NI1859" s="1" t="str">
        <f t="shared" si="2511"/>
        <v>a</v>
      </c>
      <c r="NJ1859" s="1">
        <f t="shared" si="2511"/>
        <v>0.460811480209681</v>
      </c>
      <c r="TN1859" s="1">
        <f t="shared" ref="TN1859:TZ1859" si="2512">TN769</f>
        <v>0.495873161063575</v>
      </c>
      <c r="TO1859" s="1">
        <f t="shared" si="2512"/>
        <v>0.000129704897189675</v>
      </c>
      <c r="TP1859" s="1" t="str">
        <f t="shared" si="2512"/>
        <v>a</v>
      </c>
      <c r="TQ1859" s="1">
        <f t="shared" si="2512"/>
        <v>0.495786434370906</v>
      </c>
      <c r="TR1859" s="1">
        <f t="shared" si="2512"/>
        <v>4.02882979663306e-5</v>
      </c>
      <c r="TS1859" s="1" t="str">
        <f t="shared" si="2512"/>
        <v>a</v>
      </c>
      <c r="TT1859" s="1">
        <f t="shared" si="2512"/>
        <v>0.487547494394354</v>
      </c>
      <c r="TU1859" s="1">
        <f t="shared" si="2512"/>
        <v>7.39396768533955e-5</v>
      </c>
      <c r="TV1859" s="1" t="str">
        <f t="shared" si="2512"/>
        <v>a</v>
      </c>
      <c r="TW1859" s="1">
        <f t="shared" si="2512"/>
        <v>0.480867845385813</v>
      </c>
      <c r="TX1859" s="1">
        <f t="shared" si="2512"/>
        <v>0.000312229640010839</v>
      </c>
      <c r="TY1859" s="1" t="str">
        <f t="shared" si="2512"/>
        <v>a</v>
      </c>
      <c r="TZ1859" s="1">
        <f t="shared" si="2512"/>
        <v>0.461326298776942</v>
      </c>
    </row>
    <row r="1860" spans="18:546">
      <c r="R1860" s="1">
        <f t="shared" si="2495"/>
        <v>0.495873452544704</v>
      </c>
      <c r="U1860" s="1">
        <f t="shared" si="2496"/>
        <v>0.495576726777816</v>
      </c>
      <c r="X1860" s="1">
        <f t="shared" si="2497"/>
        <v>0.487592788971368</v>
      </c>
      <c r="AA1860" s="1">
        <f t="shared" si="2498"/>
        <v>0.479987393633785</v>
      </c>
      <c r="AD1860" s="1">
        <f t="shared" si="2499"/>
        <v>0.459363957597173</v>
      </c>
      <c r="GH1860" s="1">
        <f t="shared" si="2500"/>
        <v>0.495915588835943</v>
      </c>
      <c r="GK1860" s="1">
        <f t="shared" si="2501"/>
        <v>0.495716445489669</v>
      </c>
      <c r="GN1860" s="1">
        <f t="shared" si="2502"/>
        <v>0.487589035182387</v>
      </c>
      <c r="GQ1860" s="1">
        <f t="shared" si="2503"/>
        <v>0.478854912166558</v>
      </c>
      <c r="GT1860" s="1">
        <f t="shared" si="2504"/>
        <v>0.459459459459459</v>
      </c>
      <c r="MX1860" s="1">
        <f t="shared" ref="MX1860:NJ1860" si="2513">MX770</f>
        <v>0.495874544704544</v>
      </c>
      <c r="MY1860" s="1">
        <f t="shared" si="2513"/>
        <v>5.84986991093268e-5</v>
      </c>
      <c r="MZ1860" s="1" t="str">
        <f t="shared" si="2513"/>
        <v>a</v>
      </c>
      <c r="NA1860" s="1">
        <f t="shared" si="2513"/>
        <v>0.495683579036387</v>
      </c>
      <c r="NB1860" s="1">
        <f t="shared" si="2513"/>
        <v>0.000138237174974514</v>
      </c>
      <c r="NC1860" s="1" t="str">
        <f t="shared" si="2513"/>
        <v>a</v>
      </c>
      <c r="ND1860" s="1">
        <f t="shared" si="2513"/>
        <v>0.487525485014231</v>
      </c>
      <c r="NE1860" s="1">
        <f t="shared" si="2513"/>
        <v>5.92943785364984e-5</v>
      </c>
      <c r="NF1860" s="1" t="str">
        <f t="shared" si="2513"/>
        <v>a</v>
      </c>
      <c r="NG1860" s="1">
        <f t="shared" si="2513"/>
        <v>0.479417560933752</v>
      </c>
      <c r="NH1860" s="1">
        <f t="shared" si="2513"/>
        <v>0.00050813936197133</v>
      </c>
      <c r="NI1860" s="1" t="str">
        <f t="shared" si="2513"/>
        <v>b</v>
      </c>
      <c r="NJ1860" s="1">
        <f t="shared" si="2513"/>
        <v>0.459702194146411</v>
      </c>
      <c r="TN1860" s="1">
        <f t="shared" ref="TN1860:TZ1860" si="2514">TN770</f>
        <v>0.495894007760606</v>
      </c>
      <c r="TO1860" s="1">
        <f t="shared" si="2514"/>
        <v>1.87544558379257e-5</v>
      </c>
      <c r="TP1860" s="1" t="str">
        <f t="shared" si="2514"/>
        <v>a</v>
      </c>
      <c r="TQ1860" s="1">
        <f t="shared" si="2514"/>
        <v>0.495671416641732</v>
      </c>
      <c r="TR1860" s="1">
        <f t="shared" si="2514"/>
        <v>7.55116727587948e-5</v>
      </c>
      <c r="TS1860" s="1" t="str">
        <f t="shared" si="2514"/>
        <v>ab</v>
      </c>
      <c r="TT1860" s="1">
        <f t="shared" si="2514"/>
        <v>0.487598304570483</v>
      </c>
      <c r="TU1860" s="1">
        <f t="shared" si="2514"/>
        <v>7.69321675793151e-5</v>
      </c>
      <c r="TV1860" s="1" t="str">
        <f t="shared" si="2514"/>
        <v>a</v>
      </c>
      <c r="TW1860" s="1">
        <f t="shared" si="2514"/>
        <v>0.479220064087889</v>
      </c>
      <c r="TX1860" s="1">
        <f t="shared" si="2514"/>
        <v>0.000317649159274783</v>
      </c>
      <c r="TY1860" s="1" t="str">
        <f t="shared" si="2514"/>
        <v>b</v>
      </c>
      <c r="TZ1860" s="1">
        <f t="shared" si="2514"/>
        <v>0.459302274535359</v>
      </c>
    </row>
    <row r="1861" spans="18:546">
      <c r="R1861" s="1">
        <f t="shared" si="2495"/>
        <v>0.495933581836666</v>
      </c>
      <c r="U1861" s="1">
        <f t="shared" si="2496"/>
        <v>0.495839701137714</v>
      </c>
      <c r="X1861" s="1">
        <f t="shared" si="2497"/>
        <v>0.487502716800695</v>
      </c>
      <c r="AA1861" s="1">
        <f t="shared" si="2498"/>
        <v>0.479011509817197</v>
      </c>
      <c r="AD1861" s="1">
        <f t="shared" si="2499"/>
        <v>0.459880239520958</v>
      </c>
      <c r="GH1861" s="1">
        <f t="shared" si="2500"/>
        <v>0.495881660783325</v>
      </c>
      <c r="GK1861" s="1">
        <f t="shared" si="2501"/>
        <v>0.495584239130435</v>
      </c>
      <c r="GN1861" s="1">
        <f t="shared" si="2502"/>
        <v>0.487679451467752</v>
      </c>
      <c r="GQ1861" s="1">
        <f t="shared" si="2503"/>
        <v>0.479432624113475</v>
      </c>
      <c r="GT1861" s="1">
        <f t="shared" si="2504"/>
        <v>0.458955223880597</v>
      </c>
      <c r="MX1861" s="1">
        <f t="shared" ref="MX1861:NJ1861" si="2515">MX771</f>
        <v>0.495851738043906</v>
      </c>
      <c r="MY1861" s="1">
        <f t="shared" si="2515"/>
        <v>0</v>
      </c>
      <c r="MZ1861" s="1">
        <f t="shared" si="2515"/>
        <v>0</v>
      </c>
      <c r="NA1861" s="1">
        <f t="shared" si="2515"/>
        <v>0.49573715323422</v>
      </c>
      <c r="NB1861" s="1">
        <f t="shared" si="2515"/>
        <v>0</v>
      </c>
      <c r="NC1861" s="1">
        <f t="shared" si="2515"/>
        <v>0</v>
      </c>
      <c r="ND1861" s="1">
        <f t="shared" si="2515"/>
        <v>0.487564381704967</v>
      </c>
      <c r="NE1861" s="1">
        <f t="shared" si="2515"/>
        <v>0</v>
      </c>
      <c r="NF1861" s="1">
        <f t="shared" si="2515"/>
        <v>0</v>
      </c>
      <c r="NG1861" s="1">
        <f t="shared" si="2515"/>
        <v>0.480140036743761</v>
      </c>
      <c r="NH1861" s="1">
        <f t="shared" si="2515"/>
        <v>0</v>
      </c>
      <c r="NI1861" s="1">
        <f t="shared" si="2515"/>
        <v>0</v>
      </c>
      <c r="NJ1861" s="1">
        <f t="shared" si="2515"/>
        <v>0.460256837178046</v>
      </c>
      <c r="TN1861" s="1">
        <f t="shared" ref="TN1861:TZ1861" si="2516">TN771</f>
        <v>0.495883584412091</v>
      </c>
      <c r="TO1861" s="1">
        <f t="shared" si="2516"/>
        <v>0</v>
      </c>
      <c r="TP1861" s="1">
        <f t="shared" si="2516"/>
        <v>0</v>
      </c>
      <c r="TQ1861" s="1">
        <f t="shared" si="2516"/>
        <v>0.495728925506319</v>
      </c>
      <c r="TR1861" s="1">
        <f t="shared" si="2516"/>
        <v>0</v>
      </c>
      <c r="TS1861" s="1">
        <f t="shared" si="2516"/>
        <v>0</v>
      </c>
      <c r="TT1861" s="1">
        <f t="shared" si="2516"/>
        <v>0.487572899482419</v>
      </c>
      <c r="TU1861" s="1">
        <f t="shared" si="2516"/>
        <v>0</v>
      </c>
      <c r="TV1861" s="1">
        <f t="shared" si="2516"/>
        <v>0</v>
      </c>
      <c r="TW1861" s="1">
        <f t="shared" si="2516"/>
        <v>0.480043954736851</v>
      </c>
      <c r="TX1861" s="1">
        <f t="shared" si="2516"/>
        <v>0</v>
      </c>
      <c r="TY1861" s="1">
        <f t="shared" si="2516"/>
        <v>0</v>
      </c>
      <c r="TZ1861" s="1">
        <f t="shared" si="2516"/>
        <v>0.46031428665615</v>
      </c>
    </row>
    <row r="1862" spans="18:546">
      <c r="R1862" s="1">
        <f t="shared" si="2495"/>
        <v>0.495853489979267</v>
      </c>
      <c r="U1862" s="1">
        <f t="shared" si="2496"/>
        <v>0.49547026848954</v>
      </c>
      <c r="X1862" s="1">
        <f t="shared" si="2497"/>
        <v>0.487418655097614</v>
      </c>
      <c r="AA1862" s="1">
        <f t="shared" si="2498"/>
        <v>0.480807412309729</v>
      </c>
      <c r="AD1862" s="1">
        <f t="shared" si="2499"/>
        <v>0.45911214953271</v>
      </c>
      <c r="GH1862" s="1">
        <f t="shared" si="2500"/>
        <v>0.495617957431586</v>
      </c>
      <c r="GK1862" s="1">
        <f t="shared" si="2501"/>
        <v>0.495501612629435</v>
      </c>
      <c r="GN1862" s="1">
        <f t="shared" si="2502"/>
        <v>0.487381703470032</v>
      </c>
      <c r="GQ1862" s="1">
        <f t="shared" si="2503"/>
        <v>0.479736750952546</v>
      </c>
      <c r="GT1862" s="1">
        <f t="shared" si="2504"/>
        <v>0.458230958230958</v>
      </c>
      <c r="MX1862" s="1">
        <f t="shared" ref="MX1862:NJ1862" si="2517">MX772</f>
        <v>0.495778815246262</v>
      </c>
      <c r="MY1862" s="1">
        <f t="shared" si="2517"/>
        <v>0.000103063869716221</v>
      </c>
      <c r="MZ1862" s="1" t="str">
        <f t="shared" si="2517"/>
        <v>a</v>
      </c>
      <c r="NA1862" s="1">
        <f t="shared" si="2517"/>
        <v>0.495489126647481</v>
      </c>
      <c r="NB1862" s="1">
        <f t="shared" si="2517"/>
        <v>7.69674185464105e-5</v>
      </c>
      <c r="NC1862" s="1" t="str">
        <f t="shared" si="2517"/>
        <v>b</v>
      </c>
      <c r="ND1862" s="1">
        <f t="shared" si="2517"/>
        <v>0.487094723372223</v>
      </c>
      <c r="NE1862" s="1">
        <f t="shared" si="2517"/>
        <v>0.000284345972193408</v>
      </c>
      <c r="NF1862" s="1" t="str">
        <f t="shared" si="2517"/>
        <v>a</v>
      </c>
      <c r="NG1862" s="1">
        <f t="shared" si="2517"/>
        <v>0.480695585448606</v>
      </c>
      <c r="NH1862" s="1">
        <f t="shared" si="2517"/>
        <v>0.000415887719390628</v>
      </c>
      <c r="NI1862" s="1" t="str">
        <f t="shared" si="2517"/>
        <v>a</v>
      </c>
      <c r="NJ1862" s="1">
        <f t="shared" si="2517"/>
        <v>0.459099083412711</v>
      </c>
      <c r="TN1862" s="1">
        <f t="shared" ref="TN1862:TZ1862" si="2518">TN772</f>
        <v>0.495717091667338</v>
      </c>
      <c r="TO1862" s="1">
        <f t="shared" si="2518"/>
        <v>0.000228625348892662</v>
      </c>
      <c r="TP1862" s="1" t="str">
        <f t="shared" si="2518"/>
        <v>a</v>
      </c>
      <c r="TQ1862" s="1">
        <f t="shared" si="2518"/>
        <v>0.49549308781858</v>
      </c>
      <c r="TR1862" s="1">
        <f t="shared" si="2518"/>
        <v>7.78630058784514e-5</v>
      </c>
      <c r="TS1862" s="1" t="str">
        <f t="shared" si="2518"/>
        <v>c</v>
      </c>
      <c r="TT1862" s="1">
        <f t="shared" si="2518"/>
        <v>0.487331330890866</v>
      </c>
      <c r="TU1862" s="1">
        <f t="shared" si="2518"/>
        <v>0.000173102023246928</v>
      </c>
      <c r="TV1862" s="1" t="str">
        <f t="shared" si="2518"/>
        <v>a</v>
      </c>
      <c r="TW1862" s="1">
        <f t="shared" si="2518"/>
        <v>0.480151999845499</v>
      </c>
      <c r="TX1862" s="1">
        <f t="shared" si="2518"/>
        <v>0.000559203795323431</v>
      </c>
      <c r="TY1862" s="1" t="str">
        <f t="shared" si="2518"/>
        <v>ab</v>
      </c>
      <c r="TZ1862" s="1">
        <f t="shared" si="2518"/>
        <v>0.459467602260463</v>
      </c>
    </row>
    <row r="1863" spans="18:546">
      <c r="R1863" s="1">
        <f t="shared" si="2495"/>
        <v>0.495661228740021</v>
      </c>
      <c r="U1863" s="1">
        <f t="shared" si="2496"/>
        <v>0.495573770491803</v>
      </c>
      <c r="X1863" s="1">
        <f t="shared" si="2497"/>
        <v>0.486886348352387</v>
      </c>
      <c r="AA1863" s="1">
        <f t="shared" si="2498"/>
        <v>0.481044126786824</v>
      </c>
      <c r="AD1863" s="1">
        <f t="shared" si="2499"/>
        <v>0.460620525059666</v>
      </c>
      <c r="GH1863" s="1">
        <f t="shared" si="2500"/>
        <v>0.495554765291607</v>
      </c>
      <c r="GK1863" s="1">
        <f t="shared" si="2501"/>
        <v>0.495566337627572</v>
      </c>
      <c r="GN1863" s="1">
        <f t="shared" si="2502"/>
        <v>0.487473659564505</v>
      </c>
      <c r="GQ1863" s="1">
        <f t="shared" si="2503"/>
        <v>0.480787859218599</v>
      </c>
      <c r="GT1863" s="1">
        <f t="shared" si="2504"/>
        <v>0.461259079903148</v>
      </c>
      <c r="MX1863" s="1">
        <f t="shared" ref="MX1863:NJ1863" si="2519">MX773</f>
        <v>0.493192800808092</v>
      </c>
      <c r="MY1863" s="1">
        <f t="shared" si="2519"/>
        <v>3.65845644556477e-5</v>
      </c>
      <c r="MZ1863" s="1" t="str">
        <f t="shared" si="2519"/>
        <v>d</v>
      </c>
      <c r="NA1863" s="1">
        <f t="shared" si="2519"/>
        <v>0.492806065717344</v>
      </c>
      <c r="NB1863" s="1">
        <f t="shared" si="2519"/>
        <v>7.40978271097862e-5</v>
      </c>
      <c r="NC1863" s="1" t="str">
        <f t="shared" si="2519"/>
        <v>e</v>
      </c>
      <c r="ND1863" s="1">
        <f t="shared" si="2519"/>
        <v>0.479723711903828</v>
      </c>
      <c r="NE1863" s="1">
        <f t="shared" si="2519"/>
        <v>0.000516969964078147</v>
      </c>
      <c r="NF1863" s="1" t="str">
        <f t="shared" si="2519"/>
        <v>c</v>
      </c>
      <c r="NG1863" s="1">
        <f t="shared" si="2519"/>
        <v>0.457267560350133</v>
      </c>
      <c r="NH1863" s="1">
        <f t="shared" si="2519"/>
        <v>0.000910587583293525</v>
      </c>
      <c r="NI1863" s="1" t="str">
        <f t="shared" si="2519"/>
        <v>g</v>
      </c>
      <c r="NJ1863" s="1">
        <f t="shared" si="2519"/>
        <v>0.446969181989992</v>
      </c>
      <c r="TN1863" s="1">
        <f t="shared" ref="TN1863:TZ1863" si="2520">TN773</f>
        <v>0.493074898558772</v>
      </c>
      <c r="TO1863" s="1">
        <f t="shared" si="2520"/>
        <v>4.48375228693715e-5</v>
      </c>
      <c r="TP1863" s="1" t="str">
        <f t="shared" si="2520"/>
        <v>d</v>
      </c>
      <c r="TQ1863" s="1">
        <f t="shared" si="2520"/>
        <v>0.492762149556118</v>
      </c>
      <c r="TR1863" s="1">
        <f t="shared" si="2520"/>
        <v>5.95409637799518e-5</v>
      </c>
      <c r="TS1863" s="1" t="str">
        <f t="shared" si="2520"/>
        <v>f</v>
      </c>
      <c r="TT1863" s="1">
        <f t="shared" si="2520"/>
        <v>0.479686325181826</v>
      </c>
      <c r="TU1863" s="1">
        <f t="shared" si="2520"/>
        <v>0.000515049780028864</v>
      </c>
      <c r="TV1863" s="1" t="str">
        <f t="shared" si="2520"/>
        <v>c</v>
      </c>
      <c r="TW1863" s="1">
        <f t="shared" si="2520"/>
        <v>0.457700388568472</v>
      </c>
      <c r="TX1863" s="1">
        <f t="shared" si="2520"/>
        <v>0.000672034174461195</v>
      </c>
      <c r="TY1863" s="1" t="str">
        <f t="shared" si="2520"/>
        <v>g</v>
      </c>
      <c r="TZ1863" s="1">
        <f t="shared" si="2520"/>
        <v>0.447101354956546</v>
      </c>
    </row>
    <row r="1864" spans="18:546">
      <c r="R1864" s="1">
        <f t="shared" si="2495"/>
        <v>0.495821727019499</v>
      </c>
      <c r="U1864" s="1">
        <f t="shared" si="2496"/>
        <v>0.495423340961098</v>
      </c>
      <c r="X1864" s="1">
        <f t="shared" si="2497"/>
        <v>0.486979166666667</v>
      </c>
      <c r="AA1864" s="1">
        <f t="shared" si="2498"/>
        <v>0.480235217249265</v>
      </c>
      <c r="AD1864" s="1">
        <f t="shared" si="2499"/>
        <v>0.457564575645756</v>
      </c>
      <c r="GH1864" s="1">
        <f t="shared" si="2500"/>
        <v>0.49597855227882</v>
      </c>
      <c r="GK1864" s="1">
        <f t="shared" si="2501"/>
        <v>0.495411313198732</v>
      </c>
      <c r="GN1864" s="1">
        <f t="shared" si="2502"/>
        <v>0.487138629638061</v>
      </c>
      <c r="GQ1864" s="1">
        <f t="shared" si="2503"/>
        <v>0.479931389365352</v>
      </c>
      <c r="GT1864" s="1">
        <f t="shared" si="2504"/>
        <v>0.458912768647282</v>
      </c>
      <c r="MX1864" s="1">
        <f t="shared" ref="MX1864:NJ1864" si="2521">MX774</f>
        <v>0.491225545650801</v>
      </c>
      <c r="MY1864" s="1">
        <f t="shared" si="2521"/>
        <v>0.000166546652950312</v>
      </c>
      <c r="MZ1864" s="1" t="str">
        <f t="shared" si="2521"/>
        <v>e</v>
      </c>
      <c r="NA1864" s="1">
        <f t="shared" si="2521"/>
        <v>0.489967793290841</v>
      </c>
      <c r="NB1864" s="1">
        <f t="shared" si="2521"/>
        <v>8.05554408001443e-5</v>
      </c>
      <c r="NC1864" s="1" t="str">
        <f t="shared" si="2521"/>
        <v>f</v>
      </c>
      <c r="ND1864" s="1">
        <f t="shared" si="2521"/>
        <v>0.471208472345412</v>
      </c>
      <c r="NE1864" s="1">
        <f t="shared" si="2521"/>
        <v>0.000872113695312297</v>
      </c>
      <c r="NF1864" s="1" t="str">
        <f t="shared" si="2521"/>
        <v>d</v>
      </c>
      <c r="NG1864" s="1">
        <f t="shared" si="2521"/>
        <v>0.436916477774515</v>
      </c>
      <c r="NH1864" s="1">
        <f t="shared" si="2521"/>
        <v>0.000205957647353767</v>
      </c>
      <c r="NI1864" s="1" t="str">
        <f t="shared" si="2521"/>
        <v>j</v>
      </c>
      <c r="NJ1864" s="1">
        <f t="shared" si="2521"/>
        <v>0.422804283299999</v>
      </c>
      <c r="TN1864" s="1">
        <f t="shared" ref="TN1864:TZ1864" si="2522">TN774</f>
        <v>0.491253512797211</v>
      </c>
      <c r="TO1864" s="1">
        <f t="shared" si="2522"/>
        <v>5.55872364783511e-5</v>
      </c>
      <c r="TP1864" s="1" t="str">
        <f t="shared" si="2522"/>
        <v>e</v>
      </c>
      <c r="TQ1864" s="1">
        <f t="shared" si="2522"/>
        <v>0.489827583716714</v>
      </c>
      <c r="TR1864" s="1">
        <f t="shared" si="2522"/>
        <v>6.49741462264441e-5</v>
      </c>
      <c r="TS1864" s="1" t="str">
        <f t="shared" si="2522"/>
        <v>g</v>
      </c>
      <c r="TT1864" s="1">
        <f t="shared" si="2522"/>
        <v>0.471370312238648</v>
      </c>
      <c r="TU1864" s="1">
        <f t="shared" si="2522"/>
        <v>0.00053338433857413</v>
      </c>
      <c r="TV1864" s="1" t="str">
        <f t="shared" si="2522"/>
        <v>d</v>
      </c>
      <c r="TW1864" s="1">
        <f t="shared" si="2522"/>
        <v>0.437040052144579</v>
      </c>
      <c r="TX1864" s="1">
        <f t="shared" si="2522"/>
        <v>0.000487687009959973</v>
      </c>
      <c r="TY1864" s="1" t="str">
        <f t="shared" si="2522"/>
        <v>j</v>
      </c>
      <c r="TZ1864" s="1">
        <f t="shared" si="2522"/>
        <v>0.423644343666491</v>
      </c>
    </row>
    <row r="1865" spans="18:546">
      <c r="R1865" s="1">
        <f t="shared" si="2495"/>
        <v>0.493150684931507</v>
      </c>
      <c r="U1865" s="1">
        <f t="shared" si="2496"/>
        <v>0.49272173324306</v>
      </c>
      <c r="X1865" s="1">
        <f t="shared" si="2497"/>
        <v>0.480318650421743</v>
      </c>
      <c r="AA1865" s="1">
        <f t="shared" si="2498"/>
        <v>0.45730145175064</v>
      </c>
      <c r="AD1865" s="1">
        <f t="shared" si="2499"/>
        <v>0.447562776957164</v>
      </c>
      <c r="GH1865" s="1">
        <f t="shared" si="2500"/>
        <v>0.493115476409033</v>
      </c>
      <c r="GK1865" s="1">
        <f t="shared" si="2501"/>
        <v>0.492819614711033</v>
      </c>
      <c r="GN1865" s="1">
        <f t="shared" si="2502"/>
        <v>0.479783037475345</v>
      </c>
      <c r="GQ1865" s="1">
        <f t="shared" si="2503"/>
        <v>0.458277554663097</v>
      </c>
      <c r="GT1865" s="1">
        <f t="shared" si="2504"/>
        <v>0.447540983606557</v>
      </c>
      <c r="MX1865" s="1">
        <f t="shared" ref="MX1865:NJ1865" si="2523">MX775</f>
        <v>0.493399053901719</v>
      </c>
      <c r="MY1865" s="1">
        <f t="shared" si="2523"/>
        <v>0</v>
      </c>
      <c r="MZ1865" s="1">
        <f t="shared" si="2523"/>
        <v>0</v>
      </c>
      <c r="NA1865" s="1">
        <f t="shared" si="2523"/>
        <v>0.492754328551889</v>
      </c>
      <c r="NB1865" s="1">
        <f t="shared" si="2523"/>
        <v>0</v>
      </c>
      <c r="NC1865" s="1">
        <f t="shared" si="2523"/>
        <v>0</v>
      </c>
      <c r="ND1865" s="1">
        <f t="shared" si="2523"/>
        <v>0.479342302540487</v>
      </c>
      <c r="NE1865" s="1">
        <f t="shared" si="2523"/>
        <v>0</v>
      </c>
      <c r="NF1865" s="1">
        <f t="shared" si="2523"/>
        <v>0</v>
      </c>
      <c r="NG1865" s="1">
        <f t="shared" si="2523"/>
        <v>0.458293207857752</v>
      </c>
      <c r="NH1865" s="1">
        <f t="shared" si="2523"/>
        <v>0</v>
      </c>
      <c r="NI1865" s="1">
        <f t="shared" si="2523"/>
        <v>0</v>
      </c>
      <c r="NJ1865" s="1">
        <f t="shared" si="2523"/>
        <v>0.442957516234234</v>
      </c>
      <c r="TN1865" s="1">
        <f t="shared" ref="TN1865:TZ1865" si="2524">TN775</f>
        <v>0.493348501007774</v>
      </c>
      <c r="TO1865" s="1">
        <f t="shared" si="2524"/>
        <v>0</v>
      </c>
      <c r="TP1865" s="1">
        <f t="shared" si="2524"/>
        <v>0</v>
      </c>
      <c r="TQ1865" s="1">
        <f t="shared" si="2524"/>
        <v>0.492694273697137</v>
      </c>
      <c r="TR1865" s="1">
        <f t="shared" si="2524"/>
        <v>0</v>
      </c>
      <c r="TS1865" s="1">
        <f t="shared" si="2524"/>
        <v>0</v>
      </c>
      <c r="TT1865" s="1">
        <f t="shared" si="2524"/>
        <v>0.47946265610378</v>
      </c>
      <c r="TU1865" s="1">
        <f t="shared" si="2524"/>
        <v>0</v>
      </c>
      <c r="TV1865" s="1">
        <f t="shared" si="2524"/>
        <v>0</v>
      </c>
      <c r="TW1865" s="1">
        <f t="shared" si="2524"/>
        <v>0.458297480186183</v>
      </c>
      <c r="TX1865" s="1">
        <f t="shared" si="2524"/>
        <v>0</v>
      </c>
      <c r="TY1865" s="1">
        <f t="shared" si="2524"/>
        <v>0</v>
      </c>
      <c r="TZ1865" s="1">
        <f t="shared" si="2524"/>
        <v>0.443404433627833</v>
      </c>
    </row>
    <row r="1866" spans="18:546">
      <c r="R1866" s="1">
        <f t="shared" si="2495"/>
        <v>0.493216708318458</v>
      </c>
      <c r="U1866" s="1">
        <f t="shared" si="2496"/>
        <v>0.492860742482782</v>
      </c>
      <c r="X1866" s="1">
        <f t="shared" si="2497"/>
        <v>0.479468599033817</v>
      </c>
      <c r="AA1866" s="1">
        <f t="shared" si="2498"/>
        <v>0.456340500219394</v>
      </c>
      <c r="AD1866" s="1">
        <f t="shared" si="2499"/>
        <v>0.446177847113885</v>
      </c>
      <c r="GH1866" s="1">
        <f t="shared" si="2500"/>
        <v>0.493082457111234</v>
      </c>
      <c r="GK1866" s="1">
        <f t="shared" si="2501"/>
        <v>0.492700729927007</v>
      </c>
      <c r="GN1866" s="1">
        <f t="shared" si="2502"/>
        <v>0.479129774854541</v>
      </c>
      <c r="GQ1866" s="1">
        <f t="shared" si="2503"/>
        <v>0.457861015278462</v>
      </c>
      <c r="GT1866" s="1">
        <f t="shared" si="2504"/>
        <v>0.446127946127946</v>
      </c>
      <c r="MX1866" s="1">
        <f t="shared" ref="MX1866:NJ1866" si="2525">MX776</f>
        <v>0.493893097847703</v>
      </c>
      <c r="MY1866" s="1">
        <f t="shared" si="2525"/>
        <v>2.56138268754556e-5</v>
      </c>
      <c r="MZ1866" s="1" t="str">
        <f t="shared" si="2525"/>
        <v>b</v>
      </c>
      <c r="NA1866" s="1">
        <f t="shared" si="2525"/>
        <v>0.493708690000681</v>
      </c>
      <c r="NB1866" s="1">
        <f t="shared" si="2525"/>
        <v>5.10995513063604e-5</v>
      </c>
      <c r="NC1866" s="1" t="str">
        <f t="shared" si="2525"/>
        <v>c</v>
      </c>
      <c r="ND1866" s="1">
        <f t="shared" si="2525"/>
        <v>0.48503274503424</v>
      </c>
      <c r="NE1866" s="1">
        <f t="shared" si="2525"/>
        <v>0.000200158255905446</v>
      </c>
      <c r="NF1866" s="1" t="str">
        <f t="shared" si="2525"/>
        <v>b</v>
      </c>
      <c r="NG1866" s="1">
        <f t="shared" si="2525"/>
        <v>0.469314739881652</v>
      </c>
      <c r="NH1866" s="1">
        <f t="shared" si="2525"/>
        <v>0.000526977437931471</v>
      </c>
      <c r="NI1866" s="1" t="str">
        <f t="shared" si="2525"/>
        <v>c</v>
      </c>
      <c r="NJ1866" s="1">
        <f t="shared" si="2525"/>
        <v>0.456233929180775</v>
      </c>
      <c r="TN1866" s="1">
        <f t="shared" ref="TN1866:TZ1866" si="2526">TN776</f>
        <v>0.493725786064444</v>
      </c>
      <c r="TO1866" s="1">
        <f t="shared" si="2526"/>
        <v>0.000121686235929254</v>
      </c>
      <c r="TP1866" s="1" t="str">
        <f t="shared" si="2526"/>
        <v>b</v>
      </c>
      <c r="TQ1866" s="1">
        <f t="shared" si="2526"/>
        <v>0.493572909746648</v>
      </c>
      <c r="TR1866" s="1">
        <f t="shared" si="2526"/>
        <v>0.000108096307110302</v>
      </c>
      <c r="TS1866" s="1" t="str">
        <f t="shared" si="2526"/>
        <v>d</v>
      </c>
      <c r="TT1866" s="1">
        <f t="shared" si="2526"/>
        <v>0.485127005849288</v>
      </c>
      <c r="TU1866" s="1">
        <f t="shared" si="2526"/>
        <v>0.000121052642146641</v>
      </c>
      <c r="TV1866" s="1" t="str">
        <f t="shared" si="2526"/>
        <v>b</v>
      </c>
      <c r="TW1866" s="1">
        <f t="shared" si="2526"/>
        <v>0.469347419184231</v>
      </c>
      <c r="TX1866" s="1">
        <f t="shared" si="2526"/>
        <v>0.000447624774438359</v>
      </c>
      <c r="TY1866" s="1" t="str">
        <f t="shared" si="2526"/>
        <v>c</v>
      </c>
      <c r="TZ1866" s="1">
        <f t="shared" si="2526"/>
        <v>0.455465279291352</v>
      </c>
    </row>
    <row r="1867" spans="18:546">
      <c r="R1867" s="1">
        <f t="shared" si="2495"/>
        <v>0.493211009174312</v>
      </c>
      <c r="U1867" s="1">
        <f t="shared" si="2496"/>
        <v>0.492835721426191</v>
      </c>
      <c r="X1867" s="1">
        <f t="shared" si="2497"/>
        <v>0.479383886255924</v>
      </c>
      <c r="AA1867" s="1">
        <f t="shared" si="2498"/>
        <v>0.458160729080365</v>
      </c>
      <c r="AD1867" s="1">
        <f t="shared" si="2499"/>
        <v>0.447166921898928</v>
      </c>
      <c r="GH1867" s="1">
        <f t="shared" si="2500"/>
        <v>0.49302676215605</v>
      </c>
      <c r="GK1867" s="1">
        <f t="shared" si="2501"/>
        <v>0.492766104030313</v>
      </c>
      <c r="GN1867" s="1">
        <f t="shared" si="2502"/>
        <v>0.480146163215591</v>
      </c>
      <c r="GQ1867" s="1">
        <f t="shared" si="2503"/>
        <v>0.456962595763858</v>
      </c>
      <c r="GT1867" s="1">
        <f t="shared" si="2504"/>
        <v>0.447635135135135</v>
      </c>
      <c r="MX1867" s="1">
        <f t="shared" ref="MX1867:NJ1867" si="2527">MX777</f>
        <v>0.493335934988177</v>
      </c>
      <c r="MY1867" s="1">
        <f t="shared" si="2527"/>
        <v>4.82407240680403e-5</v>
      </c>
      <c r="MZ1867" s="1" t="str">
        <f t="shared" si="2527"/>
        <v>d</v>
      </c>
      <c r="NA1867" s="1">
        <f t="shared" si="2527"/>
        <v>0.493554610981886</v>
      </c>
      <c r="NB1867" s="1">
        <f t="shared" si="2527"/>
        <v>0.000189400051025412</v>
      </c>
      <c r="NC1867" s="1" t="str">
        <f t="shared" si="2527"/>
        <v>cd</v>
      </c>
      <c r="ND1867" s="1">
        <f t="shared" si="2527"/>
        <v>0.484980738842521</v>
      </c>
      <c r="NE1867" s="1">
        <f t="shared" si="2527"/>
        <v>6.62085928575002e-5</v>
      </c>
      <c r="NF1867" s="1" t="str">
        <f t="shared" si="2527"/>
        <v>b</v>
      </c>
      <c r="NG1867" s="1">
        <f t="shared" si="2527"/>
        <v>0.46360738672883</v>
      </c>
      <c r="NH1867" s="1">
        <f t="shared" si="2527"/>
        <v>0.000274030225890296</v>
      </c>
      <c r="NI1867" s="1" t="str">
        <f t="shared" si="2527"/>
        <v>e</v>
      </c>
      <c r="NJ1867" s="1">
        <f t="shared" si="2527"/>
        <v>0.452274678581726</v>
      </c>
      <c r="TN1867" s="1">
        <f t="shared" ref="TN1867:TZ1867" si="2528">TN777</f>
        <v>0.493516350368743</v>
      </c>
      <c r="TO1867" s="1">
        <f t="shared" si="2528"/>
        <v>0.000141534039271857</v>
      </c>
      <c r="TP1867" s="1" t="str">
        <f t="shared" si="2528"/>
        <v>c</v>
      </c>
      <c r="TQ1867" s="1">
        <f t="shared" si="2528"/>
        <v>0.493621126364482</v>
      </c>
      <c r="TR1867" s="1">
        <f t="shared" si="2528"/>
        <v>4.81448077236735e-5</v>
      </c>
      <c r="TS1867" s="1" t="str">
        <f t="shared" si="2528"/>
        <v>d</v>
      </c>
      <c r="TT1867" s="1">
        <f t="shared" si="2528"/>
        <v>0.484988177543777</v>
      </c>
      <c r="TU1867" s="1">
        <f t="shared" si="2528"/>
        <v>0.000140959591493945</v>
      </c>
      <c r="TV1867" s="1" t="str">
        <f t="shared" si="2528"/>
        <v>b</v>
      </c>
      <c r="TW1867" s="1">
        <f t="shared" si="2528"/>
        <v>0.463262286227187</v>
      </c>
      <c r="TX1867" s="1">
        <f t="shared" si="2528"/>
        <v>0.000548565364060693</v>
      </c>
      <c r="TY1867" s="1" t="str">
        <f t="shared" si="2528"/>
        <v>e</v>
      </c>
      <c r="TZ1867" s="1">
        <f t="shared" si="2528"/>
        <v>0.451419581770134</v>
      </c>
    </row>
    <row r="1868" spans="18:546">
      <c r="R1868" s="1">
        <f t="shared" si="2495"/>
        <v>0.491392501912777</v>
      </c>
      <c r="U1868" s="1">
        <f t="shared" si="2496"/>
        <v>0.490055545601147</v>
      </c>
      <c r="X1868" s="1">
        <f t="shared" si="2497"/>
        <v>0.471144024514811</v>
      </c>
      <c r="AA1868" s="1">
        <f t="shared" si="2498"/>
        <v>0.436959208899876</v>
      </c>
      <c r="AD1868" s="1">
        <f t="shared" si="2499"/>
        <v>0.423255813953488</v>
      </c>
      <c r="GH1868" s="1">
        <f t="shared" si="2500"/>
        <v>0.4913112164297</v>
      </c>
      <c r="GK1868" s="1">
        <f t="shared" si="2501"/>
        <v>0.489898053753475</v>
      </c>
      <c r="GN1868" s="1">
        <f t="shared" si="2502"/>
        <v>0.471382289416847</v>
      </c>
      <c r="GQ1868" s="1">
        <f t="shared" si="2503"/>
        <v>0.437539234149404</v>
      </c>
      <c r="GT1868" s="1">
        <f t="shared" si="2504"/>
        <v>0.423558897243108</v>
      </c>
      <c r="MX1868" s="1">
        <f t="shared" ref="MX1868:NJ1868" si="2529">MX778</f>
        <v>0.495884149347523</v>
      </c>
      <c r="MY1868" s="1">
        <f t="shared" si="2529"/>
        <v>3.28367023351137e-5</v>
      </c>
      <c r="MZ1868" s="1" t="str">
        <f t="shared" si="2529"/>
        <v>a</v>
      </c>
      <c r="NA1868" s="1">
        <f t="shared" si="2529"/>
        <v>0.49579821156868</v>
      </c>
      <c r="NB1868" s="1">
        <f t="shared" si="2529"/>
        <v>5.53973356325165e-5</v>
      </c>
      <c r="NC1868" s="1" t="str">
        <f t="shared" si="2529"/>
        <v>a</v>
      </c>
      <c r="ND1868" s="1">
        <f t="shared" si="2529"/>
        <v>0.487645998247747</v>
      </c>
      <c r="NE1868" s="1">
        <f t="shared" si="2529"/>
        <v>9.10842272944672e-5</v>
      </c>
      <c r="NF1868" s="1" t="str">
        <f t="shared" si="2529"/>
        <v>a</v>
      </c>
      <c r="NG1868" s="1">
        <f t="shared" si="2529"/>
        <v>0.455335519960487</v>
      </c>
      <c r="NH1868" s="1">
        <f t="shared" si="2529"/>
        <v>0.000173315456794767</v>
      </c>
      <c r="NI1868" s="1" t="str">
        <f t="shared" si="2529"/>
        <v>h</v>
      </c>
      <c r="NJ1868" s="1">
        <f t="shared" si="2529"/>
        <v>0.441827311007584</v>
      </c>
      <c r="TN1868" s="1">
        <f t="shared" ref="TN1868:TZ1868" si="2530">TN778</f>
        <v>0.495830924819255</v>
      </c>
      <c r="TO1868" s="1">
        <f t="shared" si="2530"/>
        <v>5.32081717891189e-5</v>
      </c>
      <c r="TP1868" s="1" t="str">
        <f t="shared" si="2530"/>
        <v>a</v>
      </c>
      <c r="TQ1868" s="1">
        <f t="shared" si="2530"/>
        <v>0.495648175222389</v>
      </c>
      <c r="TR1868" s="1">
        <f t="shared" si="2530"/>
        <v>9.76008350635874e-5</v>
      </c>
      <c r="TS1868" s="1" t="str">
        <f t="shared" si="2530"/>
        <v>b</v>
      </c>
      <c r="TT1868" s="1">
        <f t="shared" si="2530"/>
        <v>0.487640990133338</v>
      </c>
      <c r="TU1868" s="1">
        <f t="shared" si="2530"/>
        <v>0.000145321313847209</v>
      </c>
      <c r="TV1868" s="1" t="str">
        <f t="shared" si="2530"/>
        <v>a</v>
      </c>
      <c r="TW1868" s="1">
        <f t="shared" si="2530"/>
        <v>0.456361570942051</v>
      </c>
      <c r="TX1868" s="1">
        <f t="shared" si="2530"/>
        <v>0.000804555417611596</v>
      </c>
      <c r="TY1868" s="1" t="str">
        <f t="shared" si="2530"/>
        <v>h</v>
      </c>
      <c r="TZ1868" s="1">
        <f t="shared" si="2530"/>
        <v>0.441137737916758</v>
      </c>
    </row>
    <row r="1869" spans="18:546">
      <c r="R1869" s="1">
        <f t="shared" si="2495"/>
        <v>0.49122472338802</v>
      </c>
      <c r="U1869" s="1">
        <f t="shared" si="2496"/>
        <v>0.489897199574619</v>
      </c>
      <c r="X1869" s="1">
        <f t="shared" si="2497"/>
        <v>0.472111022151054</v>
      </c>
      <c r="AA1869" s="1">
        <f t="shared" si="2498"/>
        <v>0.436692506459948</v>
      </c>
      <c r="AD1869" s="1">
        <f t="shared" si="2499"/>
        <v>0.423245614035088</v>
      </c>
      <c r="GH1869" s="1">
        <f t="shared" si="2500"/>
        <v>0.491200316393118</v>
      </c>
      <c r="GK1869" s="1">
        <f t="shared" si="2501"/>
        <v>0.489770052507695</v>
      </c>
      <c r="GN1869" s="1">
        <f t="shared" si="2502"/>
        <v>0.471897607122983</v>
      </c>
      <c r="GQ1869" s="1">
        <f t="shared" si="2503"/>
        <v>0.437016185784659</v>
      </c>
      <c r="GT1869" s="1">
        <f t="shared" si="2504"/>
        <v>0.423728813559322</v>
      </c>
      <c r="MX1869" s="1">
        <f t="shared" ref="MX1869:NJ1869" si="2531">MX779</f>
        <v>0.494371060727801</v>
      </c>
      <c r="MY1869" s="1">
        <f t="shared" si="2531"/>
        <v>0</v>
      </c>
      <c r="MZ1869" s="1">
        <f t="shared" si="2531"/>
        <v>0</v>
      </c>
      <c r="NA1869" s="1">
        <f t="shared" si="2531"/>
        <v>0.494353837517082</v>
      </c>
      <c r="NB1869" s="1">
        <f t="shared" si="2531"/>
        <v>0</v>
      </c>
      <c r="NC1869" s="1">
        <f t="shared" si="2531"/>
        <v>0</v>
      </c>
      <c r="ND1869" s="1">
        <f t="shared" si="2531"/>
        <v>0.485886494041503</v>
      </c>
      <c r="NE1869" s="1">
        <f t="shared" si="2531"/>
        <v>0</v>
      </c>
      <c r="NF1869" s="1">
        <f t="shared" si="2531"/>
        <v>0</v>
      </c>
      <c r="NG1869" s="1">
        <f t="shared" si="2531"/>
        <v>0.46275254885699</v>
      </c>
      <c r="NH1869" s="1">
        <f t="shared" si="2531"/>
        <v>0</v>
      </c>
      <c r="NI1869" s="1">
        <f t="shared" si="2531"/>
        <v>0</v>
      </c>
      <c r="NJ1869" s="1">
        <f t="shared" si="2531"/>
        <v>0.450111972923362</v>
      </c>
      <c r="TN1869" s="1">
        <f t="shared" ref="TN1869:TZ1869" si="2532">TN779</f>
        <v>0.494357687084147</v>
      </c>
      <c r="TO1869" s="1">
        <f t="shared" si="2532"/>
        <v>0</v>
      </c>
      <c r="TP1869" s="1">
        <f t="shared" si="2532"/>
        <v>0</v>
      </c>
      <c r="TQ1869" s="1">
        <f t="shared" si="2532"/>
        <v>0.494280737111173</v>
      </c>
      <c r="TR1869" s="1">
        <f t="shared" si="2532"/>
        <v>0</v>
      </c>
      <c r="TS1869" s="1">
        <f t="shared" si="2532"/>
        <v>0</v>
      </c>
      <c r="TT1869" s="1">
        <f t="shared" si="2532"/>
        <v>0.485918724508801</v>
      </c>
      <c r="TU1869" s="1">
        <f t="shared" si="2532"/>
        <v>0</v>
      </c>
      <c r="TV1869" s="1">
        <f t="shared" si="2532"/>
        <v>0</v>
      </c>
      <c r="TW1869" s="1">
        <f t="shared" si="2532"/>
        <v>0.462990425451156</v>
      </c>
      <c r="TX1869" s="1">
        <f t="shared" si="2532"/>
        <v>0</v>
      </c>
      <c r="TY1869" s="1">
        <f t="shared" si="2532"/>
        <v>0</v>
      </c>
      <c r="TZ1869" s="1">
        <f t="shared" si="2532"/>
        <v>0.449340866326081</v>
      </c>
    </row>
    <row r="1870" spans="18:546">
      <c r="R1870" s="1">
        <f t="shared" si="2495"/>
        <v>0.491059411651605</v>
      </c>
      <c r="U1870" s="1">
        <f t="shared" si="2496"/>
        <v>0.489950634696756</v>
      </c>
      <c r="X1870" s="1">
        <f t="shared" si="2497"/>
        <v>0.47037037037037</v>
      </c>
      <c r="AA1870" s="1">
        <f t="shared" si="2498"/>
        <v>0.437097717963721</v>
      </c>
      <c r="AD1870" s="1">
        <f t="shared" si="2499"/>
        <v>0.421911421911422</v>
      </c>
      <c r="GH1870" s="1">
        <f t="shared" si="2500"/>
        <v>0.491249005568815</v>
      </c>
      <c r="GK1870" s="1">
        <f t="shared" si="2501"/>
        <v>0.48981464488897</v>
      </c>
      <c r="GN1870" s="1">
        <f t="shared" si="2502"/>
        <v>0.470831040176114</v>
      </c>
      <c r="GQ1870" s="1">
        <f t="shared" si="2503"/>
        <v>0.436564736499675</v>
      </c>
      <c r="GT1870" s="1">
        <f t="shared" si="2504"/>
        <v>0.423645320197044</v>
      </c>
      <c r="MX1870" s="1">
        <f t="shared" ref="MX1870:NJ1870" si="2533">MX780</f>
        <v>0.493699242029192</v>
      </c>
      <c r="MY1870" s="1">
        <f t="shared" si="2533"/>
        <v>0.000148268653032481</v>
      </c>
      <c r="MZ1870" s="1" t="str">
        <f t="shared" si="2533"/>
        <v>c</v>
      </c>
      <c r="NA1870" s="1">
        <f t="shared" si="2533"/>
        <v>0.493597641925651</v>
      </c>
      <c r="NB1870" s="1">
        <f t="shared" si="2533"/>
        <v>5.69462025406079e-5</v>
      </c>
      <c r="NC1870" s="1" t="str">
        <f t="shared" si="2533"/>
        <v>cd</v>
      </c>
      <c r="ND1870" s="1">
        <f t="shared" si="2533"/>
        <v>0.485216703280377</v>
      </c>
      <c r="NE1870" s="1">
        <f t="shared" si="2533"/>
        <v>0.000209460301795056</v>
      </c>
      <c r="NF1870" s="1" t="str">
        <f t="shared" si="2533"/>
        <v>b</v>
      </c>
      <c r="NG1870" s="1">
        <f t="shared" si="2533"/>
        <v>0.468401241865671</v>
      </c>
      <c r="NH1870" s="1">
        <f t="shared" si="2533"/>
        <v>0.000315113101232137</v>
      </c>
      <c r="NI1870" s="1" t="str">
        <f t="shared" si="2533"/>
        <v>d</v>
      </c>
      <c r="NJ1870" s="1">
        <f t="shared" si="2533"/>
        <v>0.455620347634732</v>
      </c>
      <c r="TN1870" s="1">
        <f t="shared" ref="TN1870:TZ1870" si="2534">TN780</f>
        <v>0.493774969670892</v>
      </c>
      <c r="TO1870" s="1">
        <f t="shared" si="2534"/>
        <v>0.00011407980145131</v>
      </c>
      <c r="TP1870" s="1" t="str">
        <f t="shared" si="2534"/>
        <v>b</v>
      </c>
      <c r="TQ1870" s="1">
        <f t="shared" si="2534"/>
        <v>0.493613359319864</v>
      </c>
      <c r="TR1870" s="1">
        <f t="shared" si="2534"/>
        <v>4.18825637812236e-5</v>
      </c>
      <c r="TS1870" s="1" t="str">
        <f t="shared" si="2534"/>
        <v>d</v>
      </c>
      <c r="TT1870" s="1">
        <f t="shared" si="2534"/>
        <v>0.485250606464826</v>
      </c>
      <c r="TU1870" s="1">
        <f t="shared" si="2534"/>
        <v>8.76674621014432e-5</v>
      </c>
      <c r="TV1870" s="1" t="str">
        <f t="shared" si="2534"/>
        <v>b</v>
      </c>
      <c r="TW1870" s="1">
        <f t="shared" si="2534"/>
        <v>0.46837418253635</v>
      </c>
      <c r="TX1870" s="1">
        <f t="shared" si="2534"/>
        <v>0.000694116419861447</v>
      </c>
      <c r="TY1870" s="1" t="str">
        <f t="shared" si="2534"/>
        <v>d</v>
      </c>
      <c r="TZ1870" s="1">
        <f t="shared" si="2534"/>
        <v>0.455295981902404</v>
      </c>
    </row>
    <row r="1871" spans="18:546">
      <c r="R1871" s="1">
        <f t="shared" si="2495"/>
        <v>0.493890561360014</v>
      </c>
      <c r="U1871" s="1">
        <f t="shared" si="2496"/>
        <v>0.493759887502197</v>
      </c>
      <c r="X1871" s="1">
        <f t="shared" si="2497"/>
        <v>0.485261277355962</v>
      </c>
      <c r="AA1871" s="1">
        <f t="shared" si="2498"/>
        <v>0.469302809573361</v>
      </c>
      <c r="AD1871" s="1">
        <f t="shared" si="2499"/>
        <v>0.456492637215529</v>
      </c>
      <c r="GH1871" s="1">
        <f t="shared" si="2500"/>
        <v>0.493596780095134</v>
      </c>
      <c r="GK1871" s="1">
        <f t="shared" si="2501"/>
        <v>0.493468795355588</v>
      </c>
      <c r="GN1871" s="1">
        <f t="shared" si="2502"/>
        <v>0.485263879369431</v>
      </c>
      <c r="GQ1871" s="1">
        <f t="shared" si="2503"/>
        <v>0.469126781147242</v>
      </c>
      <c r="GT1871" s="1">
        <f t="shared" si="2504"/>
        <v>0.455331412103746</v>
      </c>
      <c r="MX1871" s="1">
        <f t="shared" ref="MX1871:NJ1871" si="2535">MX781</f>
        <v>0.493352348615065</v>
      </c>
      <c r="MY1871" s="1">
        <f t="shared" si="2535"/>
        <v>7.37997647194991e-5</v>
      </c>
      <c r="MZ1871" s="1" t="str">
        <f t="shared" si="2535"/>
        <v>d</v>
      </c>
      <c r="NA1871" s="1">
        <f t="shared" si="2535"/>
        <v>0.493461852082782</v>
      </c>
      <c r="NB1871" s="1">
        <f t="shared" si="2535"/>
        <v>6.85492983975212e-5</v>
      </c>
      <c r="NC1871" s="1" t="str">
        <f t="shared" si="2535"/>
        <v>d</v>
      </c>
      <c r="ND1871" s="1">
        <f t="shared" si="2535"/>
        <v>0.48486941986114</v>
      </c>
      <c r="NE1871" s="1">
        <f t="shared" si="2535"/>
        <v>0.000129696841727661</v>
      </c>
      <c r="NF1871" s="1" t="str">
        <f t="shared" si="2535"/>
        <v>b</v>
      </c>
      <c r="NG1871" s="1">
        <f t="shared" si="2535"/>
        <v>0.461669326533905</v>
      </c>
      <c r="NH1871" s="1">
        <f t="shared" si="2535"/>
        <v>0.00052076145251891</v>
      </c>
      <c r="NI1871" s="1" t="str">
        <f t="shared" si="2535"/>
        <v>f</v>
      </c>
      <c r="NJ1871" s="1">
        <f t="shared" si="2535"/>
        <v>0.450574515291198</v>
      </c>
      <c r="TN1871" s="1">
        <f t="shared" ref="TN1871:TZ1871" si="2536">TN781</f>
        <v>0.493443691430884</v>
      </c>
      <c r="TO1871" s="1">
        <f t="shared" si="2536"/>
        <v>7.49929036835806e-5</v>
      </c>
      <c r="TP1871" s="1" t="str">
        <f t="shared" si="2536"/>
        <v>c</v>
      </c>
      <c r="TQ1871" s="1">
        <f t="shared" si="2536"/>
        <v>0.49339778344118</v>
      </c>
      <c r="TR1871" s="1">
        <f t="shared" si="2536"/>
        <v>8.42765634420818e-5</v>
      </c>
      <c r="TS1871" s="1" t="str">
        <f t="shared" si="2536"/>
        <v>e</v>
      </c>
      <c r="TT1871" s="1">
        <f t="shared" si="2536"/>
        <v>0.484793273496789</v>
      </c>
      <c r="TU1871" s="1">
        <f t="shared" si="2536"/>
        <v>6.58041605578851e-5</v>
      </c>
      <c r="TV1871" s="1" t="str">
        <f t="shared" si="2536"/>
        <v>b</v>
      </c>
      <c r="TW1871" s="1">
        <f t="shared" si="2536"/>
        <v>0.461637934818222</v>
      </c>
      <c r="TX1871" s="1">
        <f t="shared" si="2536"/>
        <v>8.64203827961431e-5</v>
      </c>
      <c r="TY1871" s="1" t="str">
        <f t="shared" si="2536"/>
        <v>f</v>
      </c>
      <c r="TZ1871" s="1">
        <f t="shared" si="2536"/>
        <v>0.470940906277663</v>
      </c>
    </row>
    <row r="1872" spans="18:546">
      <c r="R1872" s="1">
        <f t="shared" si="2495"/>
        <v>0.493868846632309</v>
      </c>
      <c r="U1872" s="1">
        <f t="shared" si="2496"/>
        <v>0.493657688966116</v>
      </c>
      <c r="X1872" s="1">
        <f t="shared" si="2497"/>
        <v>0.484948362997143</v>
      </c>
      <c r="AA1872" s="1">
        <f t="shared" si="2498"/>
        <v>0.469847581179589</v>
      </c>
      <c r="AD1872" s="1">
        <f t="shared" si="2499"/>
        <v>0.456</v>
      </c>
      <c r="GH1872" s="1">
        <f t="shared" si="2500"/>
        <v>0.493742064211863</v>
      </c>
      <c r="GK1872" s="1">
        <f t="shared" si="2501"/>
        <v>0.493684590400577</v>
      </c>
      <c r="GN1872" s="1">
        <f t="shared" si="2502"/>
        <v>0.485034013605442</v>
      </c>
      <c r="GQ1872" s="1">
        <f t="shared" si="2503"/>
        <v>0.469862530842439</v>
      </c>
      <c r="GT1872" s="1">
        <f t="shared" si="2504"/>
        <v>0.455882352941177</v>
      </c>
      <c r="MX1872" s="1">
        <f t="shared" ref="MX1872:NJ1872" si="2537">MX782</f>
        <v>0.495824731485716</v>
      </c>
      <c r="MY1872" s="1">
        <f t="shared" si="2537"/>
        <v>6.65552473783254e-5</v>
      </c>
      <c r="MZ1872" s="1" t="str">
        <f t="shared" si="2537"/>
        <v>a</v>
      </c>
      <c r="NA1872" s="1">
        <f t="shared" si="2537"/>
        <v>0.495789394003532</v>
      </c>
      <c r="NB1872" s="1">
        <f t="shared" si="2537"/>
        <v>0.000144042751062273</v>
      </c>
      <c r="NC1872" s="1" t="str">
        <f t="shared" si="2537"/>
        <v>a</v>
      </c>
      <c r="ND1872" s="1">
        <f t="shared" si="2537"/>
        <v>0.4873551370976</v>
      </c>
      <c r="NE1872" s="1">
        <f t="shared" si="2537"/>
        <v>5.30320659007451e-5</v>
      </c>
      <c r="NF1872" s="1" t="str">
        <f t="shared" si="2537"/>
        <v>a</v>
      </c>
      <c r="NG1872" s="1">
        <f t="shared" si="2537"/>
        <v>0.453358150005836</v>
      </c>
      <c r="NH1872" s="1">
        <f t="shared" si="2537"/>
        <v>0.000349275378227857</v>
      </c>
      <c r="NI1872" s="1" t="str">
        <f t="shared" si="2537"/>
        <v>i</v>
      </c>
      <c r="NJ1872" s="1">
        <f t="shared" si="2537"/>
        <v>0.440023066049162</v>
      </c>
      <c r="TN1872" s="1">
        <f t="shared" ref="TN1872:TZ1872" si="2538">TN782</f>
        <v>0.495843370347195</v>
      </c>
      <c r="TO1872" s="1">
        <f t="shared" si="2538"/>
        <v>0.000131160082719364</v>
      </c>
      <c r="TP1872" s="1" t="str">
        <f t="shared" si="2538"/>
        <v>a</v>
      </c>
      <c r="TQ1872" s="1">
        <f t="shared" si="2538"/>
        <v>0.495667364696526</v>
      </c>
      <c r="TR1872" s="1">
        <f t="shared" si="2538"/>
        <v>4.97458447480127e-5</v>
      </c>
      <c r="TS1872" s="1" t="str">
        <f t="shared" si="2538"/>
        <v>ab</v>
      </c>
      <c r="TT1872" s="1">
        <f t="shared" si="2538"/>
        <v>0.487487818714518</v>
      </c>
      <c r="TU1872" s="1">
        <f t="shared" si="2538"/>
        <v>6.05932446170379e-5</v>
      </c>
      <c r="TV1872" s="1" t="str">
        <f t="shared" si="2538"/>
        <v>a</v>
      </c>
      <c r="TW1872" s="1">
        <f t="shared" si="2538"/>
        <v>0.45315186779719</v>
      </c>
      <c r="TX1872" s="1">
        <f t="shared" si="2538"/>
        <v>0.000514888607761932</v>
      </c>
      <c r="TY1872" s="1" t="str">
        <f t="shared" si="2538"/>
        <v>i</v>
      </c>
      <c r="TZ1872" s="1">
        <f t="shared" si="2538"/>
        <v>0.440229680099605</v>
      </c>
    </row>
    <row r="1873" spans="18:546">
      <c r="R1873" s="1">
        <f t="shared" si="2495"/>
        <v>0.493919885550787</v>
      </c>
      <c r="U1873" s="1">
        <f t="shared" si="2496"/>
        <v>0.493708493533729</v>
      </c>
      <c r="X1873" s="1">
        <f t="shared" si="2497"/>
        <v>0.484888594749614</v>
      </c>
      <c r="AA1873" s="1">
        <f t="shared" si="2498"/>
        <v>0.468793828892006</v>
      </c>
      <c r="AD1873" s="1">
        <f t="shared" si="2499"/>
        <v>0.456209150326797</v>
      </c>
      <c r="GH1873" s="1">
        <f t="shared" si="2500"/>
        <v>0.493838513886334</v>
      </c>
      <c r="GK1873" s="1">
        <f t="shared" si="2501"/>
        <v>0.493565343483778</v>
      </c>
      <c r="GN1873" s="1">
        <f t="shared" si="2502"/>
        <v>0.48508312457299</v>
      </c>
      <c r="GQ1873" s="1">
        <f t="shared" si="2503"/>
        <v>0.469052945563013</v>
      </c>
      <c r="GT1873" s="1">
        <f t="shared" si="2504"/>
        <v>0.455182072829132</v>
      </c>
      <c r="MX1873" s="1">
        <f t="shared" ref="MX1873:NJ1873" si="2539">MX783</f>
        <v>0.494292107376658</v>
      </c>
      <c r="MY1873" s="1">
        <f t="shared" si="2539"/>
        <v>0</v>
      </c>
      <c r="MZ1873" s="1">
        <f t="shared" si="2539"/>
        <v>0</v>
      </c>
      <c r="NA1873" s="1">
        <f t="shared" si="2539"/>
        <v>0.494282962670655</v>
      </c>
      <c r="NB1873" s="1">
        <f t="shared" si="2539"/>
        <v>0</v>
      </c>
      <c r="NC1873" s="1">
        <f t="shared" si="2539"/>
        <v>0</v>
      </c>
      <c r="ND1873" s="1">
        <f t="shared" si="2539"/>
        <v>0.485813753413039</v>
      </c>
      <c r="NE1873" s="1">
        <f t="shared" si="2539"/>
        <v>0</v>
      </c>
      <c r="NF1873" s="1">
        <f t="shared" si="2539"/>
        <v>0</v>
      </c>
      <c r="NG1873" s="1">
        <f t="shared" si="2539"/>
        <v>0.461142906135137</v>
      </c>
      <c r="NH1873" s="1">
        <f t="shared" si="2539"/>
        <v>0</v>
      </c>
      <c r="NI1873" s="1">
        <f t="shared" si="2539"/>
        <v>0</v>
      </c>
      <c r="NJ1873" s="1">
        <f t="shared" si="2539"/>
        <v>0.448739309658364</v>
      </c>
      <c r="TN1873" s="1">
        <f t="shared" ref="TN1873:TZ1873" si="2540">TN783</f>
        <v>0.49435401048299</v>
      </c>
      <c r="TO1873" s="1">
        <f t="shared" si="2540"/>
        <v>0</v>
      </c>
      <c r="TP1873" s="1">
        <f t="shared" si="2540"/>
        <v>0</v>
      </c>
      <c r="TQ1873" s="1">
        <f t="shared" si="2540"/>
        <v>0.494226169152523</v>
      </c>
      <c r="TR1873" s="1">
        <f t="shared" si="2540"/>
        <v>0</v>
      </c>
      <c r="TS1873" s="1">
        <f t="shared" si="2540"/>
        <v>0</v>
      </c>
      <c r="TT1873" s="1">
        <f t="shared" si="2540"/>
        <v>0.485843899558711</v>
      </c>
      <c r="TU1873" s="1">
        <f t="shared" si="2540"/>
        <v>0</v>
      </c>
      <c r="TV1873" s="1">
        <f t="shared" si="2540"/>
        <v>0</v>
      </c>
      <c r="TW1873" s="1">
        <f t="shared" si="2540"/>
        <v>0.461054661717254</v>
      </c>
      <c r="TX1873" s="1">
        <f t="shared" si="2540"/>
        <v>0</v>
      </c>
      <c r="TY1873" s="1">
        <f t="shared" si="2540"/>
        <v>0</v>
      </c>
      <c r="TZ1873" s="1">
        <f t="shared" si="2540"/>
        <v>0.455488856093224</v>
      </c>
    </row>
    <row r="1874" spans="18:546">
      <c r="R1874" s="1">
        <f t="shared" si="2495"/>
        <v>0.493290391841117</v>
      </c>
      <c r="U1874" s="1">
        <f t="shared" si="2496"/>
        <v>0.493623804463337</v>
      </c>
      <c r="X1874" s="1">
        <f t="shared" si="2497"/>
        <v>0.485016136468419</v>
      </c>
      <c r="AA1874" s="1">
        <f t="shared" si="2498"/>
        <v>0.463731656184486</v>
      </c>
      <c r="AD1874" s="1">
        <f t="shared" si="2499"/>
        <v>0.452316076294278</v>
      </c>
      <c r="GH1874" s="1">
        <f t="shared" si="2500"/>
        <v>0.493621741541875</v>
      </c>
      <c r="GK1874" s="1">
        <f t="shared" si="2501"/>
        <v>0.493622448979592</v>
      </c>
      <c r="GN1874" s="1">
        <f t="shared" si="2502"/>
        <v>0.485020051899033</v>
      </c>
      <c r="GQ1874" s="1">
        <f t="shared" si="2503"/>
        <v>0.462628865979381</v>
      </c>
      <c r="GT1874" s="1">
        <f t="shared" si="2504"/>
        <v>0.451841359773371</v>
      </c>
      <c r="MX1874" s="1">
        <f t="shared" ref="MX1874:NJ1874" si="2541">MX784</f>
        <v>0</v>
      </c>
      <c r="MY1874" s="1">
        <f t="shared" si="2541"/>
        <v>0</v>
      </c>
      <c r="MZ1874" s="1">
        <f t="shared" si="2541"/>
        <v>0</v>
      </c>
      <c r="NA1874" s="1">
        <f t="shared" si="2541"/>
        <v>0</v>
      </c>
      <c r="NB1874" s="1">
        <f t="shared" si="2541"/>
        <v>0</v>
      </c>
      <c r="NC1874" s="1">
        <f t="shared" si="2541"/>
        <v>0</v>
      </c>
      <c r="ND1874" s="1">
        <f t="shared" si="2541"/>
        <v>0</v>
      </c>
      <c r="NE1874" s="1">
        <f t="shared" si="2541"/>
        <v>0</v>
      </c>
      <c r="NF1874" s="1">
        <f t="shared" si="2541"/>
        <v>0</v>
      </c>
      <c r="NG1874" s="1">
        <f t="shared" si="2541"/>
        <v>0</v>
      </c>
      <c r="NH1874" s="1">
        <f t="shared" si="2541"/>
        <v>0</v>
      </c>
      <c r="NI1874" s="1">
        <f t="shared" si="2541"/>
        <v>0</v>
      </c>
      <c r="NJ1874" s="1">
        <f t="shared" si="2541"/>
        <v>0</v>
      </c>
      <c r="TN1874" s="1">
        <f t="shared" ref="TN1874:TZ1874" si="2542">TN784</f>
        <v>0</v>
      </c>
      <c r="TO1874" s="1">
        <f t="shared" si="2542"/>
        <v>0</v>
      </c>
      <c r="TP1874" s="1">
        <f t="shared" si="2542"/>
        <v>0</v>
      </c>
      <c r="TQ1874" s="1">
        <f t="shared" si="2542"/>
        <v>0</v>
      </c>
      <c r="TR1874" s="1">
        <f t="shared" si="2542"/>
        <v>0</v>
      </c>
      <c r="TS1874" s="1">
        <f t="shared" si="2542"/>
        <v>0</v>
      </c>
      <c r="TT1874" s="1">
        <f t="shared" si="2542"/>
        <v>0</v>
      </c>
      <c r="TU1874" s="1">
        <f t="shared" si="2542"/>
        <v>0</v>
      </c>
      <c r="TV1874" s="1">
        <f t="shared" si="2542"/>
        <v>0</v>
      </c>
      <c r="TW1874" s="1">
        <f t="shared" si="2542"/>
        <v>0</v>
      </c>
      <c r="TX1874" s="1">
        <f t="shared" si="2542"/>
        <v>0</v>
      </c>
      <c r="TY1874" s="1">
        <f t="shared" si="2542"/>
        <v>0</v>
      </c>
      <c r="TZ1874" s="1">
        <f t="shared" si="2542"/>
        <v>0</v>
      </c>
    </row>
    <row r="1875" spans="18:546">
      <c r="R1875" s="1">
        <f t="shared" si="2495"/>
        <v>0.493330930064888</v>
      </c>
      <c r="U1875" s="1">
        <f t="shared" si="2496"/>
        <v>0.493699684984249</v>
      </c>
      <c r="X1875" s="1">
        <f t="shared" si="2497"/>
        <v>0.48490435584236</v>
      </c>
      <c r="AA1875" s="1">
        <f t="shared" si="2498"/>
        <v>0.46379726468222</v>
      </c>
      <c r="AD1875" s="1">
        <f t="shared" si="2499"/>
        <v>0.451339915373766</v>
      </c>
      <c r="GH1875" s="1">
        <f t="shared" si="2500"/>
        <v>0.49357182783678</v>
      </c>
      <c r="GK1875" s="1">
        <f t="shared" si="2501"/>
        <v>0.493572333876516</v>
      </c>
      <c r="GN1875" s="1">
        <f t="shared" si="2502"/>
        <v>0.485110470701249</v>
      </c>
      <c r="GQ1875" s="1">
        <f t="shared" si="2503"/>
        <v>0.463576158940397</v>
      </c>
      <c r="GT1875" s="1">
        <f t="shared" si="2504"/>
        <v>0.451038575667656</v>
      </c>
      <c r="MX1875" s="1">
        <f t="shared" ref="MX1875:NJ1875" si="2543">MX785</f>
        <v>0</v>
      </c>
      <c r="MY1875" s="1">
        <f t="shared" si="2543"/>
        <v>0</v>
      </c>
      <c r="MZ1875" s="1">
        <f t="shared" si="2543"/>
        <v>0</v>
      </c>
      <c r="NA1875" s="1">
        <f t="shared" si="2543"/>
        <v>0</v>
      </c>
      <c r="NB1875" s="1">
        <f t="shared" si="2543"/>
        <v>0</v>
      </c>
      <c r="NC1875" s="1">
        <f t="shared" si="2543"/>
        <v>0</v>
      </c>
      <c r="ND1875" s="1">
        <f t="shared" si="2543"/>
        <v>0</v>
      </c>
      <c r="NE1875" s="1">
        <f t="shared" si="2543"/>
        <v>0</v>
      </c>
      <c r="NF1875" s="1">
        <f t="shared" si="2543"/>
        <v>0</v>
      </c>
      <c r="NG1875" s="1">
        <f t="shared" si="2543"/>
        <v>0</v>
      </c>
      <c r="NH1875" s="1">
        <f t="shared" si="2543"/>
        <v>0</v>
      </c>
      <c r="NI1875" s="1">
        <f t="shared" si="2543"/>
        <v>0</v>
      </c>
      <c r="NJ1875" s="1">
        <f t="shared" si="2543"/>
        <v>0</v>
      </c>
      <c r="TN1875" s="1">
        <f t="shared" ref="TN1875:TZ1875" si="2544">TN785</f>
        <v>0</v>
      </c>
      <c r="TO1875" s="1">
        <f t="shared" si="2544"/>
        <v>0</v>
      </c>
      <c r="TP1875" s="1">
        <f t="shared" si="2544"/>
        <v>0</v>
      </c>
      <c r="TQ1875" s="1">
        <f t="shared" si="2544"/>
        <v>0</v>
      </c>
      <c r="TR1875" s="1">
        <f t="shared" si="2544"/>
        <v>0</v>
      </c>
      <c r="TS1875" s="1">
        <f t="shared" si="2544"/>
        <v>0</v>
      </c>
      <c r="TT1875" s="1">
        <f t="shared" si="2544"/>
        <v>0</v>
      </c>
      <c r="TU1875" s="1">
        <f t="shared" si="2544"/>
        <v>0</v>
      </c>
      <c r="TV1875" s="1">
        <f t="shared" si="2544"/>
        <v>0</v>
      </c>
      <c r="TW1875" s="1">
        <f t="shared" si="2544"/>
        <v>0</v>
      </c>
      <c r="TX1875" s="1">
        <f t="shared" si="2544"/>
        <v>0</v>
      </c>
      <c r="TY1875" s="1">
        <f t="shared" si="2544"/>
        <v>0</v>
      </c>
      <c r="TZ1875" s="1">
        <f t="shared" si="2544"/>
        <v>0</v>
      </c>
    </row>
    <row r="1876" spans="18:546">
      <c r="R1876" s="1">
        <f t="shared" si="2495"/>
        <v>0.493386483058525</v>
      </c>
      <c r="U1876" s="1">
        <f t="shared" si="2496"/>
        <v>0.493340343498072</v>
      </c>
      <c r="X1876" s="1">
        <f t="shared" si="2497"/>
        <v>0.485021724216785</v>
      </c>
      <c r="AA1876" s="1">
        <f t="shared" si="2498"/>
        <v>0.463293239319784</v>
      </c>
      <c r="AD1876" s="1">
        <f t="shared" si="2499"/>
        <v>0.453168044077135</v>
      </c>
      <c r="GH1876" s="1">
        <f t="shared" si="2500"/>
        <v>0.493355481727575</v>
      </c>
      <c r="GK1876" s="1">
        <f t="shared" si="2501"/>
        <v>0.493668596237337</v>
      </c>
      <c r="GN1876" s="1">
        <f t="shared" si="2502"/>
        <v>0.484834010031048</v>
      </c>
      <c r="GQ1876" s="1">
        <f t="shared" si="2503"/>
        <v>0.463581833761782</v>
      </c>
      <c r="GT1876" s="1">
        <f t="shared" si="2504"/>
        <v>0.451378809869376</v>
      </c>
      <c r="MX1876" s="1">
        <f t="shared" ref="MX1876:NJ1876" si="2545">MX786</f>
        <v>0</v>
      </c>
      <c r="MY1876" s="1">
        <f t="shared" si="2545"/>
        <v>0</v>
      </c>
      <c r="MZ1876" s="1" t="str">
        <f t="shared" si="2545"/>
        <v>a</v>
      </c>
      <c r="NA1876" s="1">
        <f t="shared" si="2545"/>
        <v>0</v>
      </c>
      <c r="NB1876" s="1">
        <f t="shared" si="2545"/>
        <v>0</v>
      </c>
      <c r="NC1876" s="1" t="str">
        <f t="shared" si="2545"/>
        <v>a</v>
      </c>
      <c r="ND1876" s="1">
        <f t="shared" si="2545"/>
        <v>0</v>
      </c>
      <c r="NE1876" s="1">
        <f t="shared" si="2545"/>
        <v>0</v>
      </c>
      <c r="NF1876" s="1" t="str">
        <f t="shared" si="2545"/>
        <v>a</v>
      </c>
      <c r="NG1876" s="1">
        <f t="shared" si="2545"/>
        <v>0</v>
      </c>
      <c r="NH1876" s="1">
        <f t="shared" si="2545"/>
        <v>0</v>
      </c>
      <c r="NI1876" s="1" t="str">
        <f t="shared" si="2545"/>
        <v>a</v>
      </c>
      <c r="NJ1876" s="1">
        <f t="shared" si="2545"/>
        <v>0</v>
      </c>
      <c r="TN1876" s="1">
        <f t="shared" ref="TN1876:TZ1876" si="2546">TN786</f>
        <v>0</v>
      </c>
      <c r="TO1876" s="1">
        <f t="shared" si="2546"/>
        <v>0</v>
      </c>
      <c r="TP1876" s="1" t="str">
        <f t="shared" si="2546"/>
        <v>a</v>
      </c>
      <c r="TQ1876" s="1">
        <f t="shared" si="2546"/>
        <v>0</v>
      </c>
      <c r="TR1876" s="1">
        <f t="shared" si="2546"/>
        <v>0</v>
      </c>
      <c r="TS1876" s="1" t="str">
        <f t="shared" si="2546"/>
        <v>a</v>
      </c>
      <c r="TT1876" s="1">
        <f t="shared" si="2546"/>
        <v>0</v>
      </c>
      <c r="TU1876" s="1">
        <f t="shared" si="2546"/>
        <v>0</v>
      </c>
      <c r="TV1876" s="1" t="str">
        <f t="shared" si="2546"/>
        <v>a</v>
      </c>
      <c r="TW1876" s="1">
        <f t="shared" si="2546"/>
        <v>0</v>
      </c>
      <c r="TX1876" s="1">
        <f t="shared" si="2546"/>
        <v>0</v>
      </c>
      <c r="TY1876" s="1" t="str">
        <f t="shared" si="2546"/>
        <v>a</v>
      </c>
      <c r="TZ1876" s="1">
        <f t="shared" si="2546"/>
        <v>0</v>
      </c>
    </row>
    <row r="1877" spans="18:546">
      <c r="R1877" s="1">
        <f t="shared" si="2495"/>
        <v>0.495846313603323</v>
      </c>
      <c r="U1877" s="1">
        <f t="shared" si="2496"/>
        <v>0.495802552048355</v>
      </c>
      <c r="X1877" s="1">
        <f t="shared" si="2497"/>
        <v>0.487589035182387</v>
      </c>
      <c r="AA1877" s="1">
        <f t="shared" si="2498"/>
        <v>0.455268389662028</v>
      </c>
      <c r="AD1877" s="1">
        <f t="shared" si="2499"/>
        <v>0.441037735849057</v>
      </c>
      <c r="GH1877" s="1">
        <f t="shared" si="2500"/>
        <v>0.495777621393385</v>
      </c>
      <c r="GK1877" s="1">
        <f t="shared" si="2501"/>
        <v>0.495759044486758</v>
      </c>
      <c r="GN1877" s="1">
        <f t="shared" si="2502"/>
        <v>0.487527839643653</v>
      </c>
      <c r="GQ1877" s="1">
        <f t="shared" si="2503"/>
        <v>0.455433455433455</v>
      </c>
      <c r="GT1877" s="1">
        <f t="shared" si="2504"/>
        <v>0.441108545034642</v>
      </c>
      <c r="MX1877" s="1">
        <f t="shared" ref="MX1877:NJ1877" si="2547">MX787</f>
        <v>0</v>
      </c>
      <c r="MY1877" s="1">
        <f t="shared" si="2547"/>
        <v>0</v>
      </c>
      <c r="MZ1877" s="1" t="str">
        <f t="shared" si="2547"/>
        <v>a</v>
      </c>
      <c r="NA1877" s="1">
        <f t="shared" si="2547"/>
        <v>0</v>
      </c>
      <c r="NB1877" s="1">
        <f t="shared" si="2547"/>
        <v>0</v>
      </c>
      <c r="NC1877" s="1" t="str">
        <f t="shared" si="2547"/>
        <v>a</v>
      </c>
      <c r="ND1877" s="1">
        <f t="shared" si="2547"/>
        <v>0</v>
      </c>
      <c r="NE1877" s="1">
        <f t="shared" si="2547"/>
        <v>0</v>
      </c>
      <c r="NF1877" s="1" t="str">
        <f t="shared" si="2547"/>
        <v>a</v>
      </c>
      <c r="NG1877" s="1">
        <f t="shared" si="2547"/>
        <v>0</v>
      </c>
      <c r="NH1877" s="1">
        <f t="shared" si="2547"/>
        <v>0</v>
      </c>
      <c r="NI1877" s="1" t="str">
        <f t="shared" si="2547"/>
        <v>b</v>
      </c>
      <c r="NJ1877" s="1">
        <f t="shared" si="2547"/>
        <v>0</v>
      </c>
      <c r="TN1877" s="1">
        <f t="shared" ref="TN1877:TZ1877" si="2548">TN787</f>
        <v>0</v>
      </c>
      <c r="TO1877" s="1">
        <f t="shared" si="2548"/>
        <v>0</v>
      </c>
      <c r="TP1877" s="1" t="str">
        <f t="shared" si="2548"/>
        <v>a</v>
      </c>
      <c r="TQ1877" s="1">
        <f t="shared" si="2548"/>
        <v>0</v>
      </c>
      <c r="TR1877" s="1">
        <f t="shared" si="2548"/>
        <v>0</v>
      </c>
      <c r="TS1877" s="1" t="str">
        <f t="shared" si="2548"/>
        <v>ab</v>
      </c>
      <c r="TT1877" s="1">
        <f t="shared" si="2548"/>
        <v>0</v>
      </c>
      <c r="TU1877" s="1">
        <f t="shared" si="2548"/>
        <v>0</v>
      </c>
      <c r="TV1877" s="1" t="str">
        <f t="shared" si="2548"/>
        <v>a</v>
      </c>
      <c r="TW1877" s="1">
        <f t="shared" si="2548"/>
        <v>0</v>
      </c>
      <c r="TX1877" s="1">
        <f t="shared" si="2548"/>
        <v>0</v>
      </c>
      <c r="TY1877" s="1" t="str">
        <f t="shared" si="2548"/>
        <v>b</v>
      </c>
      <c r="TZ1877" s="1">
        <f t="shared" si="2548"/>
        <v>0</v>
      </c>
    </row>
    <row r="1878" spans="18:546">
      <c r="R1878" s="1">
        <f t="shared" si="2495"/>
        <v>0.495900924472353</v>
      </c>
      <c r="U1878" s="1">
        <f t="shared" si="2496"/>
        <v>0.495740771671956</v>
      </c>
      <c r="X1878" s="1">
        <f t="shared" si="2497"/>
        <v>0.487751048333701</v>
      </c>
      <c r="AA1878" s="1">
        <f t="shared" si="2498"/>
        <v>0.455205811138015</v>
      </c>
      <c r="AD1878" s="1">
        <f t="shared" si="2499"/>
        <v>0.441860465116279</v>
      </c>
      <c r="GH1878" s="1">
        <f t="shared" si="2500"/>
        <v>0.49588403722262</v>
      </c>
      <c r="GK1878" s="1">
        <f t="shared" si="2501"/>
        <v>0.495575221238938</v>
      </c>
      <c r="GN1878" s="1">
        <f t="shared" si="2502"/>
        <v>0.487590252707581</v>
      </c>
      <c r="GQ1878" s="1">
        <f t="shared" si="2503"/>
        <v>0.45679012345679</v>
      </c>
      <c r="GT1878" s="1">
        <f t="shared" si="2504"/>
        <v>0.441588785046729</v>
      </c>
      <c r="MX1878" s="1">
        <f t="shared" ref="MX1878:NJ1878" si="2549">MX788</f>
        <v>0</v>
      </c>
      <c r="MY1878" s="1">
        <f t="shared" si="2549"/>
        <v>0</v>
      </c>
      <c r="MZ1878" s="1" t="str">
        <f t="shared" si="2549"/>
        <v>a</v>
      </c>
      <c r="NA1878" s="1">
        <f t="shared" si="2549"/>
        <v>0</v>
      </c>
      <c r="NB1878" s="1">
        <f t="shared" si="2549"/>
        <v>0</v>
      </c>
      <c r="NC1878" s="1" t="str">
        <f t="shared" si="2549"/>
        <v>b</v>
      </c>
      <c r="ND1878" s="1">
        <f t="shared" si="2549"/>
        <v>0</v>
      </c>
      <c r="NE1878" s="1">
        <f t="shared" si="2549"/>
        <v>0</v>
      </c>
      <c r="NF1878" s="1" t="str">
        <f t="shared" si="2549"/>
        <v>a</v>
      </c>
      <c r="NG1878" s="1">
        <f t="shared" si="2549"/>
        <v>0</v>
      </c>
      <c r="NH1878" s="1">
        <f t="shared" si="2549"/>
        <v>0</v>
      </c>
      <c r="NI1878" s="1" t="str">
        <f t="shared" si="2549"/>
        <v>a</v>
      </c>
      <c r="NJ1878" s="1">
        <f t="shared" si="2549"/>
        <v>0</v>
      </c>
      <c r="TN1878" s="1">
        <f t="shared" ref="TN1878:TZ1878" si="2550">TN788</f>
        <v>0</v>
      </c>
      <c r="TO1878" s="1">
        <f t="shared" si="2550"/>
        <v>0</v>
      </c>
      <c r="TP1878" s="1" t="str">
        <f t="shared" si="2550"/>
        <v>a</v>
      </c>
      <c r="TQ1878" s="1">
        <f t="shared" si="2550"/>
        <v>0</v>
      </c>
      <c r="TR1878" s="1">
        <f t="shared" si="2550"/>
        <v>0</v>
      </c>
      <c r="TS1878" s="1" t="str">
        <f t="shared" si="2550"/>
        <v>c</v>
      </c>
      <c r="TT1878" s="1">
        <f t="shared" si="2550"/>
        <v>0</v>
      </c>
      <c r="TU1878" s="1">
        <f t="shared" si="2550"/>
        <v>0</v>
      </c>
      <c r="TV1878" s="1" t="str">
        <f t="shared" si="2550"/>
        <v>a</v>
      </c>
      <c r="TW1878" s="1">
        <f t="shared" si="2550"/>
        <v>0</v>
      </c>
      <c r="TX1878" s="1">
        <f t="shared" si="2550"/>
        <v>0</v>
      </c>
      <c r="TY1878" s="1" t="str">
        <f t="shared" si="2550"/>
        <v>ab</v>
      </c>
      <c r="TZ1878" s="1">
        <f t="shared" si="2550"/>
        <v>0</v>
      </c>
    </row>
    <row r="1879" spans="18:546">
      <c r="R1879" s="1">
        <f t="shared" si="2495"/>
        <v>0.495905209966893</v>
      </c>
      <c r="U1879" s="1">
        <f t="shared" si="2496"/>
        <v>0.495851310985728</v>
      </c>
      <c r="X1879" s="1">
        <f t="shared" si="2497"/>
        <v>0.487597911227154</v>
      </c>
      <c r="AA1879" s="1">
        <f t="shared" si="2498"/>
        <v>0.45553235908142</v>
      </c>
      <c r="AD1879" s="1">
        <f t="shared" si="2499"/>
        <v>0.442583732057416</v>
      </c>
      <c r="GH1879" s="1">
        <f t="shared" si="2500"/>
        <v>0.49583111584176</v>
      </c>
      <c r="GK1879" s="1">
        <f t="shared" si="2501"/>
        <v>0.49561025994147</v>
      </c>
      <c r="GN1879" s="1">
        <f t="shared" si="2502"/>
        <v>0.48780487804878</v>
      </c>
      <c r="GQ1879" s="1">
        <f t="shared" si="2503"/>
        <v>0.456861133935908</v>
      </c>
      <c r="GT1879" s="1">
        <f t="shared" si="2504"/>
        <v>0.440715883668904</v>
      </c>
      <c r="MX1879" s="1">
        <f t="shared" ref="MX1879:NJ1879" si="2551">MX789</f>
        <v>0</v>
      </c>
      <c r="MY1879" s="1">
        <f t="shared" si="2551"/>
        <v>0</v>
      </c>
      <c r="MZ1879" s="1" t="str">
        <f t="shared" si="2551"/>
        <v>d</v>
      </c>
      <c r="NA1879" s="1">
        <f t="shared" si="2551"/>
        <v>0</v>
      </c>
      <c r="NB1879" s="1">
        <f t="shared" si="2551"/>
        <v>0</v>
      </c>
      <c r="NC1879" s="1" t="str">
        <f t="shared" si="2551"/>
        <v>e</v>
      </c>
      <c r="ND1879" s="1">
        <f t="shared" si="2551"/>
        <v>0</v>
      </c>
      <c r="NE1879" s="1">
        <f t="shared" si="2551"/>
        <v>0</v>
      </c>
      <c r="NF1879" s="1" t="str">
        <f t="shared" si="2551"/>
        <v>c</v>
      </c>
      <c r="NG1879" s="1">
        <f t="shared" si="2551"/>
        <v>0</v>
      </c>
      <c r="NH1879" s="1">
        <f t="shared" si="2551"/>
        <v>0</v>
      </c>
      <c r="NI1879" s="1" t="str">
        <f t="shared" si="2551"/>
        <v>g</v>
      </c>
      <c r="NJ1879" s="1">
        <f t="shared" si="2551"/>
        <v>0</v>
      </c>
      <c r="TN1879" s="1">
        <f t="shared" ref="TN1879:TZ1879" si="2552">TN789</f>
        <v>0</v>
      </c>
      <c r="TO1879" s="1">
        <f t="shared" si="2552"/>
        <v>0</v>
      </c>
      <c r="TP1879" s="1" t="str">
        <f t="shared" si="2552"/>
        <v>d</v>
      </c>
      <c r="TQ1879" s="1">
        <f t="shared" si="2552"/>
        <v>0</v>
      </c>
      <c r="TR1879" s="1">
        <f t="shared" si="2552"/>
        <v>0</v>
      </c>
      <c r="TS1879" s="1" t="str">
        <f t="shared" si="2552"/>
        <v>f</v>
      </c>
      <c r="TT1879" s="1">
        <f t="shared" si="2552"/>
        <v>0</v>
      </c>
      <c r="TU1879" s="1">
        <f t="shared" si="2552"/>
        <v>0</v>
      </c>
      <c r="TV1879" s="1" t="str">
        <f t="shared" si="2552"/>
        <v>c</v>
      </c>
      <c r="TW1879" s="1">
        <f t="shared" si="2552"/>
        <v>0</v>
      </c>
      <c r="TX1879" s="1">
        <f t="shared" si="2552"/>
        <v>0</v>
      </c>
      <c r="TY1879" s="1" t="str">
        <f t="shared" si="2552"/>
        <v>g</v>
      </c>
      <c r="TZ1879" s="1">
        <f t="shared" si="2552"/>
        <v>0</v>
      </c>
    </row>
    <row r="1880" spans="18:546">
      <c r="R1880" s="1">
        <f t="shared" si="2495"/>
        <v>0.493704557545664</v>
      </c>
      <c r="U1880" s="1">
        <f t="shared" si="2496"/>
        <v>0.49364406779661</v>
      </c>
      <c r="X1880" s="1">
        <f t="shared" si="2497"/>
        <v>0.485148514851485</v>
      </c>
      <c r="AA1880" s="1">
        <f t="shared" si="2498"/>
        <v>0.468172484599589</v>
      </c>
      <c r="AD1880" s="1">
        <f t="shared" si="2499"/>
        <v>0.455882352941177</v>
      </c>
      <c r="GH1880" s="1">
        <f t="shared" si="2500"/>
        <v>0.49364823760959</v>
      </c>
      <c r="GK1880" s="1">
        <f t="shared" si="2501"/>
        <v>0.493589743589744</v>
      </c>
      <c r="GN1880" s="1">
        <f t="shared" si="2502"/>
        <v>0.485163861824624</v>
      </c>
      <c r="GQ1880" s="1">
        <f t="shared" si="2503"/>
        <v>0.468123209169054</v>
      </c>
      <c r="GT1880" s="1">
        <f t="shared" si="2504"/>
        <v>0.455380577427822</v>
      </c>
      <c r="MX1880" s="1">
        <f t="shared" ref="MX1880:NJ1880" si="2553">MX790</f>
        <v>0</v>
      </c>
      <c r="MY1880" s="1">
        <f t="shared" si="2553"/>
        <v>0</v>
      </c>
      <c r="MZ1880" s="1" t="str">
        <f t="shared" si="2553"/>
        <v>e</v>
      </c>
      <c r="NA1880" s="1">
        <f t="shared" si="2553"/>
        <v>0</v>
      </c>
      <c r="NB1880" s="1">
        <f t="shared" si="2553"/>
        <v>0</v>
      </c>
      <c r="NC1880" s="1" t="str">
        <f t="shared" si="2553"/>
        <v>f</v>
      </c>
      <c r="ND1880" s="1">
        <f t="shared" si="2553"/>
        <v>0</v>
      </c>
      <c r="NE1880" s="1">
        <f t="shared" si="2553"/>
        <v>0</v>
      </c>
      <c r="NF1880" s="1" t="str">
        <f t="shared" si="2553"/>
        <v>d</v>
      </c>
      <c r="NG1880" s="1">
        <f t="shared" si="2553"/>
        <v>0</v>
      </c>
      <c r="NH1880" s="1">
        <f t="shared" si="2553"/>
        <v>0</v>
      </c>
      <c r="NI1880" s="1" t="str">
        <f t="shared" si="2553"/>
        <v>j</v>
      </c>
      <c r="NJ1880" s="1">
        <f t="shared" si="2553"/>
        <v>0</v>
      </c>
      <c r="TN1880" s="1">
        <f t="shared" ref="TN1880:TZ1880" si="2554">TN790</f>
        <v>0</v>
      </c>
      <c r="TO1880" s="1">
        <f t="shared" si="2554"/>
        <v>0</v>
      </c>
      <c r="TP1880" s="1" t="str">
        <f t="shared" si="2554"/>
        <v>e</v>
      </c>
      <c r="TQ1880" s="1">
        <f t="shared" si="2554"/>
        <v>0</v>
      </c>
      <c r="TR1880" s="1">
        <f t="shared" si="2554"/>
        <v>0</v>
      </c>
      <c r="TS1880" s="1" t="str">
        <f t="shared" si="2554"/>
        <v>g</v>
      </c>
      <c r="TT1880" s="1">
        <f t="shared" si="2554"/>
        <v>0</v>
      </c>
      <c r="TU1880" s="1">
        <f t="shared" si="2554"/>
        <v>0</v>
      </c>
      <c r="TV1880" s="1" t="str">
        <f t="shared" si="2554"/>
        <v>d</v>
      </c>
      <c r="TW1880" s="1">
        <f t="shared" si="2554"/>
        <v>0</v>
      </c>
      <c r="TX1880" s="1">
        <f t="shared" si="2554"/>
        <v>0</v>
      </c>
      <c r="TY1880" s="1" t="str">
        <f t="shared" si="2554"/>
        <v>j</v>
      </c>
      <c r="TZ1880" s="1">
        <f t="shared" si="2554"/>
        <v>0</v>
      </c>
    </row>
    <row r="1881" spans="18:546">
      <c r="R1881" s="1">
        <f t="shared" si="2495"/>
        <v>0.493844781445138</v>
      </c>
      <c r="U1881" s="1">
        <f t="shared" si="2496"/>
        <v>0.493614757006031</v>
      </c>
      <c r="X1881" s="1">
        <f t="shared" si="2497"/>
        <v>0.485049833887043</v>
      </c>
      <c r="AA1881" s="1">
        <f t="shared" si="2498"/>
        <v>0.468760669170365</v>
      </c>
      <c r="AD1881" s="1">
        <f t="shared" si="2499"/>
        <v>0.456549935149157</v>
      </c>
      <c r="GH1881" s="1">
        <f t="shared" si="2500"/>
        <v>0.493869455463397</v>
      </c>
      <c r="GK1881" s="1">
        <f t="shared" si="2501"/>
        <v>0.493588617600562</v>
      </c>
      <c r="GN1881" s="1">
        <f t="shared" si="2502"/>
        <v>0.485248789079701</v>
      </c>
      <c r="GQ1881" s="1">
        <f t="shared" si="2503"/>
        <v>0.467840459935322</v>
      </c>
      <c r="GT1881" s="1">
        <f t="shared" si="2504"/>
        <v>0.454663212435233</v>
      </c>
      <c r="MX1881" s="1">
        <f t="shared" ref="MX1881:NJ1881" si="2555">MX791</f>
        <v>0</v>
      </c>
      <c r="MY1881" s="1">
        <f t="shared" si="2555"/>
        <v>0</v>
      </c>
      <c r="MZ1881" s="1" t="str">
        <f t="shared" si="2555"/>
        <v>b</v>
      </c>
      <c r="NA1881" s="1">
        <f t="shared" si="2555"/>
        <v>0</v>
      </c>
      <c r="NB1881" s="1">
        <f t="shared" si="2555"/>
        <v>0</v>
      </c>
      <c r="NC1881" s="1" t="str">
        <f t="shared" si="2555"/>
        <v>c</v>
      </c>
      <c r="ND1881" s="1">
        <f t="shared" si="2555"/>
        <v>0</v>
      </c>
      <c r="NE1881" s="1">
        <f t="shared" si="2555"/>
        <v>0</v>
      </c>
      <c r="NF1881" s="1" t="str">
        <f t="shared" si="2555"/>
        <v>b</v>
      </c>
      <c r="NG1881" s="1">
        <f t="shared" si="2555"/>
        <v>0</v>
      </c>
      <c r="NH1881" s="1">
        <f t="shared" si="2555"/>
        <v>0</v>
      </c>
      <c r="NI1881" s="1" t="str">
        <f t="shared" si="2555"/>
        <v>c</v>
      </c>
      <c r="NJ1881" s="1">
        <f t="shared" si="2555"/>
        <v>0</v>
      </c>
      <c r="TN1881" s="1">
        <f t="shared" ref="TN1881:TZ1881" si="2556">TN791</f>
        <v>0</v>
      </c>
      <c r="TO1881" s="1">
        <f t="shared" si="2556"/>
        <v>0</v>
      </c>
      <c r="TP1881" s="1" t="str">
        <f t="shared" si="2556"/>
        <v>b</v>
      </c>
      <c r="TQ1881" s="1">
        <f t="shared" si="2556"/>
        <v>0</v>
      </c>
      <c r="TR1881" s="1">
        <f t="shared" si="2556"/>
        <v>0</v>
      </c>
      <c r="TS1881" s="1" t="str">
        <f t="shared" si="2556"/>
        <v>d</v>
      </c>
      <c r="TT1881" s="1">
        <f t="shared" si="2556"/>
        <v>0</v>
      </c>
      <c r="TU1881" s="1">
        <f t="shared" si="2556"/>
        <v>0</v>
      </c>
      <c r="TV1881" s="1" t="str">
        <f t="shared" si="2556"/>
        <v>b</v>
      </c>
      <c r="TW1881" s="1">
        <f t="shared" si="2556"/>
        <v>0</v>
      </c>
      <c r="TX1881" s="1">
        <f t="shared" si="2556"/>
        <v>0</v>
      </c>
      <c r="TY1881" s="1" t="str">
        <f t="shared" si="2556"/>
        <v>c</v>
      </c>
      <c r="TZ1881" s="1">
        <f t="shared" si="2556"/>
        <v>0</v>
      </c>
    </row>
    <row r="1882" spans="18:546">
      <c r="R1882" s="1">
        <f t="shared" si="2495"/>
        <v>0.493548387096774</v>
      </c>
      <c r="U1882" s="1">
        <f t="shared" si="2496"/>
        <v>0.493534100974313</v>
      </c>
      <c r="X1882" s="1">
        <f t="shared" si="2497"/>
        <v>0.485451761102603</v>
      </c>
      <c r="AA1882" s="1">
        <f t="shared" si="2498"/>
        <v>0.468270571827057</v>
      </c>
      <c r="AD1882" s="1">
        <f t="shared" si="2499"/>
        <v>0.454428754813864</v>
      </c>
      <c r="GH1882" s="1">
        <f t="shared" si="2500"/>
        <v>0.493807215939688</v>
      </c>
      <c r="GK1882" s="1">
        <f t="shared" si="2501"/>
        <v>0.493661716769286</v>
      </c>
      <c r="GN1882" s="1">
        <f t="shared" si="2502"/>
        <v>0.485339168490153</v>
      </c>
      <c r="GQ1882" s="1">
        <f t="shared" si="2503"/>
        <v>0.469158878504673</v>
      </c>
      <c r="GT1882" s="1">
        <f t="shared" si="2504"/>
        <v>0.455844155844156</v>
      </c>
      <c r="MX1882" s="1">
        <f t="shared" ref="MX1882:NJ1882" si="2557">MX792</f>
        <v>0</v>
      </c>
      <c r="MY1882" s="1">
        <f t="shared" si="2557"/>
        <v>0</v>
      </c>
      <c r="MZ1882" s="1" t="str">
        <f t="shared" si="2557"/>
        <v>d</v>
      </c>
      <c r="NA1882" s="1">
        <f t="shared" si="2557"/>
        <v>0</v>
      </c>
      <c r="NB1882" s="1">
        <f t="shared" si="2557"/>
        <v>0</v>
      </c>
      <c r="NC1882" s="1" t="str">
        <f t="shared" si="2557"/>
        <v>cd</v>
      </c>
      <c r="ND1882" s="1">
        <f t="shared" si="2557"/>
        <v>0</v>
      </c>
      <c r="NE1882" s="1">
        <f t="shared" si="2557"/>
        <v>0</v>
      </c>
      <c r="NF1882" s="1" t="str">
        <f t="shared" si="2557"/>
        <v>b</v>
      </c>
      <c r="NG1882" s="1">
        <f t="shared" si="2557"/>
        <v>0</v>
      </c>
      <c r="NH1882" s="1">
        <f t="shared" si="2557"/>
        <v>0</v>
      </c>
      <c r="NI1882" s="1" t="str">
        <f t="shared" si="2557"/>
        <v>e</v>
      </c>
      <c r="NJ1882" s="1">
        <f t="shared" si="2557"/>
        <v>0</v>
      </c>
      <c r="TN1882" s="1">
        <f t="shared" ref="TN1882:TZ1882" si="2558">TN792</f>
        <v>0</v>
      </c>
      <c r="TO1882" s="1">
        <f t="shared" si="2558"/>
        <v>0</v>
      </c>
      <c r="TP1882" s="1" t="str">
        <f t="shared" si="2558"/>
        <v>c</v>
      </c>
      <c r="TQ1882" s="1">
        <f t="shared" si="2558"/>
        <v>0</v>
      </c>
      <c r="TR1882" s="1">
        <f t="shared" si="2558"/>
        <v>0</v>
      </c>
      <c r="TS1882" s="1" t="str">
        <f t="shared" si="2558"/>
        <v>d</v>
      </c>
      <c r="TT1882" s="1">
        <f t="shared" si="2558"/>
        <v>0</v>
      </c>
      <c r="TU1882" s="1">
        <f t="shared" si="2558"/>
        <v>0</v>
      </c>
      <c r="TV1882" s="1" t="str">
        <f t="shared" si="2558"/>
        <v>b</v>
      </c>
      <c r="TW1882" s="1">
        <f t="shared" si="2558"/>
        <v>0</v>
      </c>
      <c r="TX1882" s="1">
        <f t="shared" si="2558"/>
        <v>0</v>
      </c>
      <c r="TY1882" s="1" t="str">
        <f t="shared" si="2558"/>
        <v>e</v>
      </c>
      <c r="TZ1882" s="1">
        <f t="shared" si="2558"/>
        <v>0</v>
      </c>
    </row>
    <row r="1883" spans="18:546">
      <c r="R1883" s="1">
        <f t="shared" si="2495"/>
        <v>0.49336165693043</v>
      </c>
      <c r="U1883" s="1">
        <f t="shared" si="2496"/>
        <v>0.493487957181088</v>
      </c>
      <c r="X1883" s="1">
        <f t="shared" si="2497"/>
        <v>0.484765802637563</v>
      </c>
      <c r="AA1883" s="1">
        <f t="shared" si="2498"/>
        <v>0.461602324616023</v>
      </c>
      <c r="AD1883" s="1">
        <f t="shared" si="2499"/>
        <v>0.450502152080344</v>
      </c>
      <c r="GH1883" s="1">
        <f t="shared" si="2500"/>
        <v>0.493373387524298</v>
      </c>
      <c r="GK1883" s="1">
        <f t="shared" si="2501"/>
        <v>0.493323442136498</v>
      </c>
      <c r="GN1883" s="1">
        <f t="shared" si="2502"/>
        <v>0.484731084776664</v>
      </c>
      <c r="GQ1883" s="1">
        <f t="shared" si="2503"/>
        <v>0.461572052401747</v>
      </c>
      <c r="GT1883" s="1">
        <f t="shared" si="2504"/>
        <v>0.479806138933764</v>
      </c>
      <c r="MX1883" s="1">
        <f t="shared" ref="MX1883:NJ1883" si="2559">MX793</f>
        <v>0</v>
      </c>
      <c r="MY1883" s="1">
        <f t="shared" si="2559"/>
        <v>0</v>
      </c>
      <c r="MZ1883" s="1" t="str">
        <f t="shared" si="2559"/>
        <v>a</v>
      </c>
      <c r="NA1883" s="1">
        <f t="shared" si="2559"/>
        <v>0</v>
      </c>
      <c r="NB1883" s="1">
        <f t="shared" si="2559"/>
        <v>0</v>
      </c>
      <c r="NC1883" s="1" t="str">
        <f t="shared" si="2559"/>
        <v>a</v>
      </c>
      <c r="ND1883" s="1">
        <f t="shared" si="2559"/>
        <v>0</v>
      </c>
      <c r="NE1883" s="1">
        <f t="shared" si="2559"/>
        <v>0</v>
      </c>
      <c r="NF1883" s="1" t="str">
        <f t="shared" si="2559"/>
        <v>a</v>
      </c>
      <c r="NG1883" s="1">
        <f t="shared" si="2559"/>
        <v>0</v>
      </c>
      <c r="NH1883" s="1">
        <f t="shared" si="2559"/>
        <v>0</v>
      </c>
      <c r="NI1883" s="1" t="str">
        <f t="shared" si="2559"/>
        <v>h</v>
      </c>
      <c r="NJ1883" s="1">
        <f t="shared" si="2559"/>
        <v>0</v>
      </c>
      <c r="TN1883" s="1">
        <f t="shared" ref="TN1883:TZ1883" si="2560">TN793</f>
        <v>0</v>
      </c>
      <c r="TO1883" s="1">
        <f t="shared" si="2560"/>
        <v>0</v>
      </c>
      <c r="TP1883" s="1" t="str">
        <f t="shared" si="2560"/>
        <v>a</v>
      </c>
      <c r="TQ1883" s="1">
        <f t="shared" si="2560"/>
        <v>0</v>
      </c>
      <c r="TR1883" s="1">
        <f t="shared" si="2560"/>
        <v>0</v>
      </c>
      <c r="TS1883" s="1" t="str">
        <f t="shared" si="2560"/>
        <v>b</v>
      </c>
      <c r="TT1883" s="1">
        <f t="shared" si="2560"/>
        <v>0</v>
      </c>
      <c r="TU1883" s="1">
        <f t="shared" si="2560"/>
        <v>0</v>
      </c>
      <c r="TV1883" s="1" t="str">
        <f t="shared" si="2560"/>
        <v>a</v>
      </c>
      <c r="TW1883" s="1">
        <f t="shared" si="2560"/>
        <v>0</v>
      </c>
      <c r="TX1883" s="1">
        <f t="shared" si="2560"/>
        <v>0</v>
      </c>
      <c r="TY1883" s="1" t="str">
        <f t="shared" si="2560"/>
        <v>h</v>
      </c>
      <c r="TZ1883" s="1">
        <f t="shared" si="2560"/>
        <v>0</v>
      </c>
    </row>
    <row r="1884" spans="18:546">
      <c r="R1884" s="1">
        <f t="shared" si="2495"/>
        <v>0.493421052631579</v>
      </c>
      <c r="U1884" s="1">
        <f t="shared" si="2496"/>
        <v>0.493384085553743</v>
      </c>
      <c r="X1884" s="1">
        <f t="shared" si="2497"/>
        <v>0.484827586206897</v>
      </c>
      <c r="AA1884" s="1">
        <f t="shared" si="2498"/>
        <v>0.46118530884808</v>
      </c>
      <c r="AD1884" s="1">
        <f t="shared" si="2499"/>
        <v>0.451070336391437</v>
      </c>
      <c r="GH1884" s="1">
        <f t="shared" si="2500"/>
        <v>0.493435060326473</v>
      </c>
      <c r="GK1884" s="1">
        <f t="shared" si="2501"/>
        <v>0.49348933761087</v>
      </c>
      <c r="GN1884" s="1">
        <f t="shared" si="2502"/>
        <v>0.484862178038861</v>
      </c>
      <c r="GQ1884" s="1">
        <f t="shared" si="2503"/>
        <v>0.461735784523301</v>
      </c>
      <c r="GT1884" s="1">
        <f t="shared" si="2504"/>
        <v>0.454828660436137</v>
      </c>
      <c r="MX1884" s="1">
        <f t="shared" ref="MX1884:NJ1884" si="2561">MX794</f>
        <v>0</v>
      </c>
      <c r="MY1884" s="1">
        <f t="shared" si="2561"/>
        <v>0</v>
      </c>
      <c r="MZ1884" s="1" t="str">
        <f t="shared" si="2561"/>
        <v>c</v>
      </c>
      <c r="NA1884" s="1">
        <f t="shared" si="2561"/>
        <v>0</v>
      </c>
      <c r="NB1884" s="1">
        <f t="shared" si="2561"/>
        <v>0</v>
      </c>
      <c r="NC1884" s="1" t="str">
        <f t="shared" si="2561"/>
        <v>cd</v>
      </c>
      <c r="ND1884" s="1">
        <f t="shared" si="2561"/>
        <v>0</v>
      </c>
      <c r="NE1884" s="1">
        <f t="shared" si="2561"/>
        <v>0</v>
      </c>
      <c r="NF1884" s="1" t="str">
        <f t="shared" si="2561"/>
        <v>b</v>
      </c>
      <c r="NG1884" s="1">
        <f t="shared" si="2561"/>
        <v>0</v>
      </c>
      <c r="NH1884" s="1">
        <f t="shared" si="2561"/>
        <v>0</v>
      </c>
      <c r="NI1884" s="1" t="str">
        <f t="shared" si="2561"/>
        <v>d</v>
      </c>
      <c r="NJ1884" s="1">
        <f t="shared" si="2561"/>
        <v>0</v>
      </c>
      <c r="TN1884" s="1">
        <f t="shared" ref="TN1884:TZ1884" si="2562">TN794</f>
        <v>0</v>
      </c>
      <c r="TO1884" s="1">
        <f t="shared" si="2562"/>
        <v>0</v>
      </c>
      <c r="TP1884" s="1" t="str">
        <f t="shared" si="2562"/>
        <v>b</v>
      </c>
      <c r="TQ1884" s="1">
        <f t="shared" si="2562"/>
        <v>0</v>
      </c>
      <c r="TR1884" s="1">
        <f t="shared" si="2562"/>
        <v>0</v>
      </c>
      <c r="TS1884" s="1" t="str">
        <f t="shared" si="2562"/>
        <v>d</v>
      </c>
      <c r="TT1884" s="1">
        <f t="shared" si="2562"/>
        <v>0</v>
      </c>
      <c r="TU1884" s="1">
        <f t="shared" si="2562"/>
        <v>0</v>
      </c>
      <c r="TV1884" s="1" t="str">
        <f t="shared" si="2562"/>
        <v>b</v>
      </c>
      <c r="TW1884" s="1">
        <f t="shared" si="2562"/>
        <v>0</v>
      </c>
      <c r="TX1884" s="1">
        <f t="shared" si="2562"/>
        <v>0</v>
      </c>
      <c r="TY1884" s="1" t="str">
        <f t="shared" si="2562"/>
        <v>d</v>
      </c>
      <c r="TZ1884" s="1">
        <f t="shared" si="2562"/>
        <v>0</v>
      </c>
    </row>
    <row r="1885" spans="18:546">
      <c r="R1885" s="1">
        <f t="shared" si="2495"/>
        <v>0.493274336283186</v>
      </c>
      <c r="U1885" s="1">
        <f t="shared" si="2496"/>
        <v>0.493513513513513</v>
      </c>
      <c r="X1885" s="1">
        <f t="shared" si="2497"/>
        <v>0.485014870738961</v>
      </c>
      <c r="AA1885" s="1">
        <f t="shared" si="2498"/>
        <v>0.462220346137611</v>
      </c>
      <c r="AD1885" s="1">
        <f t="shared" si="2499"/>
        <v>0.450151057401813</v>
      </c>
      <c r="GH1885" s="1">
        <f t="shared" si="2500"/>
        <v>0.493522626441881</v>
      </c>
      <c r="GK1885" s="1">
        <f t="shared" si="2501"/>
        <v>0.49338057057617</v>
      </c>
      <c r="GN1885" s="1">
        <f t="shared" si="2502"/>
        <v>0.484786557674841</v>
      </c>
      <c r="GQ1885" s="1">
        <f t="shared" si="2503"/>
        <v>0.461605967529618</v>
      </c>
      <c r="GT1885" s="1">
        <f t="shared" si="2504"/>
        <v>0.478187919463087</v>
      </c>
      <c r="MX1885" s="1">
        <f t="shared" ref="MX1885:NJ1885" si="2563">MX795</f>
        <v>0</v>
      </c>
      <c r="MY1885" s="1">
        <f t="shared" si="2563"/>
        <v>0</v>
      </c>
      <c r="MZ1885" s="1" t="str">
        <f t="shared" si="2563"/>
        <v>d</v>
      </c>
      <c r="NA1885" s="1">
        <f t="shared" si="2563"/>
        <v>0</v>
      </c>
      <c r="NB1885" s="1">
        <f t="shared" si="2563"/>
        <v>0</v>
      </c>
      <c r="NC1885" s="1" t="str">
        <f t="shared" si="2563"/>
        <v>d</v>
      </c>
      <c r="ND1885" s="1">
        <f t="shared" si="2563"/>
        <v>0</v>
      </c>
      <c r="NE1885" s="1">
        <f t="shared" si="2563"/>
        <v>0</v>
      </c>
      <c r="NF1885" s="1" t="str">
        <f t="shared" si="2563"/>
        <v>b</v>
      </c>
      <c r="NG1885" s="1">
        <f t="shared" si="2563"/>
        <v>0</v>
      </c>
      <c r="NH1885" s="1">
        <f t="shared" si="2563"/>
        <v>0</v>
      </c>
      <c r="NI1885" s="1" t="str">
        <f t="shared" si="2563"/>
        <v>f</v>
      </c>
      <c r="NJ1885" s="1">
        <f t="shared" si="2563"/>
        <v>0</v>
      </c>
      <c r="TN1885" s="1">
        <f t="shared" ref="TN1885:TZ1885" si="2564">TN795</f>
        <v>0</v>
      </c>
      <c r="TO1885" s="1">
        <f t="shared" si="2564"/>
        <v>0</v>
      </c>
      <c r="TP1885" s="1" t="str">
        <f t="shared" si="2564"/>
        <v>c</v>
      </c>
      <c r="TQ1885" s="1">
        <f t="shared" si="2564"/>
        <v>0</v>
      </c>
      <c r="TR1885" s="1">
        <f t="shared" si="2564"/>
        <v>0</v>
      </c>
      <c r="TS1885" s="1" t="str">
        <f t="shared" si="2564"/>
        <v>e</v>
      </c>
      <c r="TT1885" s="1">
        <f t="shared" si="2564"/>
        <v>0</v>
      </c>
      <c r="TU1885" s="1">
        <f t="shared" si="2564"/>
        <v>0</v>
      </c>
      <c r="TV1885" s="1" t="str">
        <f t="shared" si="2564"/>
        <v>b</v>
      </c>
      <c r="TW1885" s="1">
        <f t="shared" si="2564"/>
        <v>0</v>
      </c>
      <c r="TX1885" s="1">
        <f t="shared" si="2564"/>
        <v>0</v>
      </c>
      <c r="TY1885" s="1" t="str">
        <f t="shared" si="2564"/>
        <v>f</v>
      </c>
      <c r="TZ1885" s="1">
        <f t="shared" si="2564"/>
        <v>0</v>
      </c>
    </row>
    <row r="1886" spans="18:546">
      <c r="R1886" s="1">
        <f t="shared" si="2495"/>
        <v>0.495881949210707</v>
      </c>
      <c r="U1886" s="1">
        <f t="shared" si="2496"/>
        <v>0.495699106088717</v>
      </c>
      <c r="X1886" s="1">
        <f t="shared" si="2497"/>
        <v>0.487373192315994</v>
      </c>
      <c r="AA1886" s="1">
        <f t="shared" si="2498"/>
        <v>0.453759723422645</v>
      </c>
      <c r="AD1886" s="1">
        <f t="shared" si="2499"/>
        <v>0.440639269406393</v>
      </c>
      <c r="GH1886" s="1">
        <f t="shared" si="2500"/>
        <v>0.495691928960788</v>
      </c>
      <c r="GK1886" s="1">
        <f t="shared" si="2501"/>
        <v>0.495615573482988</v>
      </c>
      <c r="GN1886" s="1">
        <f t="shared" si="2502"/>
        <v>0.487430762675756</v>
      </c>
      <c r="GQ1886" s="1">
        <f t="shared" si="2503"/>
        <v>0.453746337379657</v>
      </c>
      <c r="GT1886" s="1">
        <f t="shared" si="2504"/>
        <v>0.43953488372093</v>
      </c>
      <c r="MX1886" s="1">
        <f t="shared" ref="MX1886:NJ1886" si="2565">MX796</f>
        <v>0</v>
      </c>
      <c r="MY1886" s="1">
        <f t="shared" si="2565"/>
        <v>0</v>
      </c>
      <c r="MZ1886" s="1" t="str">
        <f t="shared" si="2565"/>
        <v>a</v>
      </c>
      <c r="NA1886" s="1">
        <f t="shared" si="2565"/>
        <v>0</v>
      </c>
      <c r="NB1886" s="1">
        <f t="shared" si="2565"/>
        <v>0</v>
      </c>
      <c r="NC1886" s="1" t="str">
        <f t="shared" si="2565"/>
        <v>a</v>
      </c>
      <c r="ND1886" s="1">
        <f t="shared" si="2565"/>
        <v>0</v>
      </c>
      <c r="NE1886" s="1">
        <f t="shared" si="2565"/>
        <v>0</v>
      </c>
      <c r="NF1886" s="1" t="str">
        <f t="shared" si="2565"/>
        <v>a</v>
      </c>
      <c r="NG1886" s="1">
        <f t="shared" si="2565"/>
        <v>0</v>
      </c>
      <c r="NH1886" s="1">
        <f t="shared" si="2565"/>
        <v>0</v>
      </c>
      <c r="NI1886" s="1" t="str">
        <f t="shared" si="2565"/>
        <v>i</v>
      </c>
      <c r="NJ1886" s="1">
        <f t="shared" si="2565"/>
        <v>0</v>
      </c>
      <c r="TN1886" s="1">
        <f t="shared" ref="TN1886:TZ1886" si="2566">TN796</f>
        <v>0</v>
      </c>
      <c r="TO1886" s="1">
        <f t="shared" si="2566"/>
        <v>0</v>
      </c>
      <c r="TP1886" s="1" t="str">
        <f t="shared" si="2566"/>
        <v>a</v>
      </c>
      <c r="TQ1886" s="1">
        <f t="shared" si="2566"/>
        <v>0</v>
      </c>
      <c r="TR1886" s="1">
        <f t="shared" si="2566"/>
        <v>0</v>
      </c>
      <c r="TS1886" s="1" t="str">
        <f t="shared" si="2566"/>
        <v>ab</v>
      </c>
      <c r="TT1886" s="1">
        <f t="shared" si="2566"/>
        <v>0</v>
      </c>
      <c r="TU1886" s="1">
        <f t="shared" si="2566"/>
        <v>0</v>
      </c>
      <c r="TV1886" s="1" t="str">
        <f t="shared" si="2566"/>
        <v>a</v>
      </c>
      <c r="TW1886" s="1">
        <f t="shared" si="2566"/>
        <v>0</v>
      </c>
      <c r="TX1886" s="1">
        <f t="shared" si="2566"/>
        <v>0</v>
      </c>
      <c r="TY1886" s="1" t="str">
        <f t="shared" si="2566"/>
        <v>i</v>
      </c>
      <c r="TZ1886" s="1">
        <f t="shared" si="2566"/>
        <v>0</v>
      </c>
    </row>
    <row r="1887" spans="18:546">
      <c r="R1887" s="1">
        <f t="shared" si="2495"/>
        <v>0.495840554592721</v>
      </c>
      <c r="U1887" s="1">
        <f t="shared" si="2496"/>
        <v>0.495713565305093</v>
      </c>
      <c r="X1887" s="1">
        <f t="shared" si="2497"/>
        <v>0.487396784006953</v>
      </c>
      <c r="AA1887" s="1">
        <f t="shared" si="2498"/>
        <v>0.453189726594863</v>
      </c>
      <c r="AD1887" s="1">
        <f t="shared" si="2499"/>
        <v>0.44</v>
      </c>
      <c r="GH1887" s="1">
        <f t="shared" si="2500"/>
        <v>0.495917642882499</v>
      </c>
      <c r="GK1887" s="1">
        <f t="shared" si="2501"/>
        <v>0.495714775454234</v>
      </c>
      <c r="GN1887" s="1">
        <f t="shared" si="2502"/>
        <v>0.487481275411941</v>
      </c>
      <c r="GQ1887" s="1">
        <f t="shared" si="2503"/>
        <v>0.452862677572105</v>
      </c>
      <c r="GT1887" s="1">
        <f t="shared" si="2504"/>
        <v>0.440677966101695</v>
      </c>
      <c r="MX1887" s="1">
        <f t="shared" ref="MX1887:NJ1887" si="2567">MX797</f>
        <v>0</v>
      </c>
      <c r="MY1887" s="1">
        <f t="shared" si="2567"/>
        <v>0</v>
      </c>
      <c r="MZ1887" s="1">
        <f t="shared" si="2567"/>
        <v>0</v>
      </c>
      <c r="NA1887" s="1">
        <f t="shared" si="2567"/>
        <v>0</v>
      </c>
      <c r="NB1887" s="1">
        <f t="shared" si="2567"/>
        <v>0</v>
      </c>
      <c r="NC1887" s="1">
        <f t="shared" si="2567"/>
        <v>0</v>
      </c>
      <c r="ND1887" s="1">
        <f t="shared" si="2567"/>
        <v>0</v>
      </c>
      <c r="NE1887" s="1">
        <f t="shared" si="2567"/>
        <v>0</v>
      </c>
      <c r="NF1887" s="1">
        <f t="shared" si="2567"/>
        <v>0</v>
      </c>
      <c r="NG1887" s="1">
        <f t="shared" si="2567"/>
        <v>0</v>
      </c>
      <c r="NH1887" s="1">
        <f t="shared" si="2567"/>
        <v>0</v>
      </c>
      <c r="NI1887" s="1">
        <f t="shared" si="2567"/>
        <v>0</v>
      </c>
      <c r="NJ1887" s="1">
        <f t="shared" si="2567"/>
        <v>0</v>
      </c>
      <c r="TN1887" s="1">
        <f t="shared" ref="TN1887:TZ1887" si="2568">TN797</f>
        <v>0</v>
      </c>
      <c r="TO1887" s="1">
        <f t="shared" si="2568"/>
        <v>0</v>
      </c>
      <c r="TP1887" s="1">
        <f t="shared" si="2568"/>
        <v>0</v>
      </c>
      <c r="TQ1887" s="1">
        <f t="shared" si="2568"/>
        <v>0</v>
      </c>
      <c r="TR1887" s="1">
        <f t="shared" si="2568"/>
        <v>0</v>
      </c>
      <c r="TS1887" s="1">
        <f t="shared" si="2568"/>
        <v>0</v>
      </c>
      <c r="TT1887" s="1">
        <f t="shared" si="2568"/>
        <v>0</v>
      </c>
      <c r="TU1887" s="1">
        <f t="shared" si="2568"/>
        <v>0</v>
      </c>
      <c r="TV1887" s="1">
        <f t="shared" si="2568"/>
        <v>0</v>
      </c>
      <c r="TW1887" s="1">
        <f t="shared" si="2568"/>
        <v>0</v>
      </c>
      <c r="TX1887" s="1">
        <f t="shared" si="2568"/>
        <v>0</v>
      </c>
      <c r="TY1887" s="1">
        <f t="shared" si="2568"/>
        <v>0</v>
      </c>
      <c r="TZ1887" s="1">
        <f t="shared" si="2568"/>
        <v>0</v>
      </c>
    </row>
    <row r="1888" spans="18:202">
      <c r="R1888" s="1">
        <f t="shared" si="2495"/>
        <v>0.495751690653719</v>
      </c>
      <c r="U1888" s="1">
        <f t="shared" si="2496"/>
        <v>0.495955510616785</v>
      </c>
      <c r="X1888" s="1">
        <f t="shared" si="2497"/>
        <v>0.487295434969854</v>
      </c>
      <c r="AA1888" s="1">
        <f t="shared" si="2498"/>
        <v>0.453125</v>
      </c>
      <c r="AD1888" s="1">
        <f t="shared" si="2499"/>
        <v>0.439429928741093</v>
      </c>
      <c r="GH1888" s="1">
        <f t="shared" si="2500"/>
        <v>0.495920539198297</v>
      </c>
      <c r="GK1888" s="1">
        <f t="shared" si="2501"/>
        <v>0.495671745152355</v>
      </c>
      <c r="GN1888" s="1">
        <f t="shared" si="2502"/>
        <v>0.487551418055856</v>
      </c>
      <c r="GQ1888" s="1">
        <f t="shared" si="2503"/>
        <v>0.452846588439809</v>
      </c>
      <c r="GT1888" s="1">
        <f t="shared" si="2504"/>
        <v>0.440476190476191</v>
      </c>
    </row>
    <row r="1892" spans="18:204">
      <c r="R1892" s="1">
        <f>AVERAGE(R1823:R1825)</f>
        <v>0.495513038610097</v>
      </c>
      <c r="S1892" s="1">
        <f>STDEVA(R1823:R1825)</f>
        <v>0.000124190239862181</v>
      </c>
      <c r="T1892" s="1" t="str">
        <f>T1924</f>
        <v>b</v>
      </c>
      <c r="U1892" s="1">
        <f>AVERAGE(U1823:U1825)</f>
        <v>0.495535037398165</v>
      </c>
      <c r="V1892" s="1">
        <f>STDEVA(U1823:U1825)</f>
        <v>0.000167227100376898</v>
      </c>
      <c r="W1892" s="1" t="str">
        <f>W1924</f>
        <v>bc</v>
      </c>
      <c r="X1892" s="1">
        <f>AVERAGE(X1823:X1825)</f>
        <v>0.485161560123683</v>
      </c>
      <c r="Y1892" s="1">
        <f>STDEVA(X1823:X1825)</f>
        <v>6.0984853084988e-5</v>
      </c>
      <c r="Z1892" s="1" t="str">
        <f>Z1924</f>
        <v>b</v>
      </c>
      <c r="AA1892" s="1">
        <f>AVERAGE(AA1823:AA1825)</f>
        <v>0.479661997609722</v>
      </c>
      <c r="AB1892" s="1">
        <f>STDEVA(AA1823:AA1825)</f>
        <v>0.000468496077752002</v>
      </c>
      <c r="AC1892" s="1" t="str">
        <f>AC1924</f>
        <v>ab</v>
      </c>
      <c r="AD1892" s="1">
        <f>AVERAGE(AD1823:AD1825)</f>
        <v>0.451701831022774</v>
      </c>
      <c r="AE1892" s="1">
        <f>STDEVA(AD1823:AD1825)</f>
        <v>0.000737556188640583</v>
      </c>
      <c r="AF1892" s="1" t="str">
        <f>AF1924</f>
        <v>de</v>
      </c>
      <c r="GH1892" s="1">
        <f>AVERAGE(GH1823:GH1825)</f>
        <v>0.495595573778486</v>
      </c>
      <c r="GI1892" s="1">
        <f>STDEVA(GH1823:GH1825)</f>
        <v>0.000106800738131366</v>
      </c>
      <c r="GJ1892" s="1" t="str">
        <f>GJ1924</f>
        <v>bc</v>
      </c>
      <c r="GK1892" s="1">
        <f>AVERAGE(GK1823:GK1825)</f>
        <v>0.495518714972816</v>
      </c>
      <c r="GL1892" s="1">
        <f>STDEVA(GK1823:GK1825)</f>
        <v>0.000122532390124011</v>
      </c>
      <c r="GM1892" s="1" t="str">
        <f>GM1924</f>
        <v>bcd</v>
      </c>
      <c r="GN1892" s="1">
        <f>AVERAGE(GN1823:GN1825)</f>
        <v>0.485197205896058</v>
      </c>
      <c r="GO1892" s="1">
        <f>STDEVA(GN1823:GN1825)</f>
        <v>0.000117434620180798</v>
      </c>
      <c r="GP1892" s="1" t="str">
        <f>GP1924</f>
        <v>bc</v>
      </c>
      <c r="GQ1892" s="1">
        <f>AVERAGE(GQ1823:GQ1825)</f>
        <v>0.479851255866116</v>
      </c>
      <c r="GR1892" s="1">
        <f>STDEVA(GQ1823:GQ1825)</f>
        <v>0.000443371868176619</v>
      </c>
      <c r="GS1892" s="1" t="str">
        <f>GS1924</f>
        <v>ab</v>
      </c>
      <c r="GT1892" s="1">
        <f>AVERAGE(GT1823:GT1825)</f>
        <v>0.451278275108247</v>
      </c>
      <c r="GU1892" s="1">
        <f>STDEVA(GT1823:GT1825)</f>
        <v>0.000573386128063113</v>
      </c>
      <c r="GV1892" s="1" t="str">
        <f>GV1924</f>
        <v>de</v>
      </c>
    </row>
    <row r="1893" spans="18:204">
      <c r="R1893" s="1">
        <f>AVERAGE(R1826:R1828)</f>
        <v>0.495504660947034</v>
      </c>
      <c r="S1893" s="1">
        <f>STDEVA(R1826:R1828)</f>
        <v>9.54006406301637e-5</v>
      </c>
      <c r="T1893" s="1" t="str">
        <f>T1925</f>
        <v>b</v>
      </c>
      <c r="U1893" s="1">
        <f>AVERAGE(U1826:U1828)</f>
        <v>0.495465909486704</v>
      </c>
      <c r="V1893" s="1">
        <f>STDEVA(U1826:U1828)</f>
        <v>5.68989753620664e-5</v>
      </c>
      <c r="W1893" s="1" t="str">
        <f>W1925</f>
        <v>c</v>
      </c>
      <c r="X1893" s="1">
        <f>AVERAGE(X1826:X1828)</f>
        <v>0.485203837336628</v>
      </c>
      <c r="Y1893" s="1">
        <f>STDEVA(X1826:X1828)</f>
        <v>1.63987761799507e-5</v>
      </c>
      <c r="Z1893" s="1" t="str">
        <f>Z1925</f>
        <v>b</v>
      </c>
      <c r="AA1893" s="1">
        <f>AVERAGE(AA1826:AA1828)</f>
        <v>0.476808432425033</v>
      </c>
      <c r="AB1893" s="1">
        <f>STDEVA(AA1826:AA1828)</f>
        <v>0.000455686139777747</v>
      </c>
      <c r="AC1893" s="1" t="str">
        <f>AC1925</f>
        <v>c</v>
      </c>
      <c r="AD1893" s="1">
        <f>AVERAGE(AD1826:AD1828)</f>
        <v>0.450319378563335</v>
      </c>
      <c r="AE1893" s="1">
        <f>STDEVA(AD1826:AD1828)</f>
        <v>0.000515659474883574</v>
      </c>
      <c r="AF1893" s="1" t="str">
        <f>AF1925</f>
        <v>ef</v>
      </c>
      <c r="GH1893" s="1">
        <f>AVERAGE(GH1826:GH1828)</f>
        <v>0.495533394557805</v>
      </c>
      <c r="GI1893" s="1">
        <f>STDEVA(GH1826:GH1828)</f>
        <v>2.66264428419428e-5</v>
      </c>
      <c r="GJ1893" s="1" t="str">
        <f>GJ1925</f>
        <v>bcd</v>
      </c>
      <c r="GK1893" s="1">
        <f>AVERAGE(GK1826:GK1828)</f>
        <v>0.495546167062793</v>
      </c>
      <c r="GL1893" s="1">
        <f>STDEVA(GK1826:GK1828)</f>
        <v>0.000132707392464854</v>
      </c>
      <c r="GM1893" s="1" t="str">
        <f>GM1925</f>
        <v>bcd</v>
      </c>
      <c r="GN1893" s="1">
        <f>AVERAGE(GN1826:GN1828)</f>
        <v>0.485175951383341</v>
      </c>
      <c r="GO1893" s="1">
        <f>STDEVA(GN1826:GN1828)</f>
        <v>0.00011275622444603</v>
      </c>
      <c r="GP1893" s="1" t="str">
        <f>GP1925</f>
        <v>bc</v>
      </c>
      <c r="GQ1893" s="1">
        <f>AVERAGE(GQ1826:GQ1828)</f>
        <v>0.476819415529716</v>
      </c>
      <c r="GR1893" s="1">
        <f>STDEVA(GQ1826:GQ1828)</f>
        <v>0.000410876319728237</v>
      </c>
      <c r="GS1893" s="1" t="str">
        <f>GS1925</f>
        <v>c</v>
      </c>
      <c r="GT1893" s="1">
        <f>AVERAGE(GT1826:GT1828)</f>
        <v>0.449858846002329</v>
      </c>
      <c r="GU1893" s="1">
        <f>STDEVA(GT1826:GT1828)</f>
        <v>0.000955956699912469</v>
      </c>
      <c r="GV1893" s="1" t="str">
        <f>GV1925</f>
        <v>de</v>
      </c>
    </row>
    <row r="1894" spans="18:202">
      <c r="R1894" s="1">
        <f>AVERAGE(R1823:R1828)</f>
        <v>0.495508849778566</v>
      </c>
      <c r="U1894" s="1">
        <f>AVERAGE(U1823:U1828)</f>
        <v>0.495500473442435</v>
      </c>
      <c r="X1894" s="1">
        <f>AVERAGE(X1823:X1828)</f>
        <v>0.485182698730155</v>
      </c>
      <c r="AA1894" s="1">
        <f>AVERAGE(AA1823:AA1828)</f>
        <v>0.478235215017377</v>
      </c>
      <c r="AD1894" s="1">
        <f>AVERAGE(AD1823:AD1828)</f>
        <v>0.451010604793054</v>
      </c>
      <c r="GH1894" s="1">
        <f>AVERAGE(GH1823:GH1828)</f>
        <v>0.495564484168146</v>
      </c>
      <c r="GK1894" s="1">
        <f>AVERAGE(GK1823:GK1828)</f>
        <v>0.495532441017804</v>
      </c>
      <c r="GN1894" s="1">
        <f>AVERAGE(GN1823:GN1828)</f>
        <v>0.4851865786397</v>
      </c>
      <c r="GQ1894" s="1">
        <f>AVERAGE(GQ1823:GQ1828)</f>
        <v>0.478335335697916</v>
      </c>
      <c r="GT1894" s="1">
        <f>AVERAGE(GT1823:GT1828)</f>
        <v>0.450568560555288</v>
      </c>
    </row>
    <row r="1895" spans="18:204">
      <c r="R1895" s="1">
        <f>AVERAGE(R1829:R1831)</f>
        <v>0.495284348633231</v>
      </c>
      <c r="S1895" s="1">
        <f>STDEVA(R1829:R1831)</f>
        <v>0.000133803504529033</v>
      </c>
      <c r="T1895" s="1" t="str">
        <f t="shared" ref="T1895:T1897" si="2569">T1926</f>
        <v>c</v>
      </c>
      <c r="U1895" s="1">
        <f>AVERAGE(U1829:U1831)</f>
        <v>0.495130326472938</v>
      </c>
      <c r="V1895" s="1">
        <f>STDEVA(U1829:U1831)</f>
        <v>0.00010096986408215</v>
      </c>
      <c r="W1895" s="1" t="str">
        <f t="shared" ref="W1895:W1897" si="2570">W1926</f>
        <v>d</v>
      </c>
      <c r="X1895" s="1">
        <f>AVERAGE(X1829:X1831)</f>
        <v>0.485114700783275</v>
      </c>
      <c r="Y1895" s="1">
        <f>STDEVA(X1829:X1831)</f>
        <v>0.000598162418244154</v>
      </c>
      <c r="Z1895" s="1" t="str">
        <f t="shared" ref="Z1895:Z1897" si="2571">Z1926</f>
        <v>b</v>
      </c>
      <c r="AA1895" s="1">
        <f>AVERAGE(AA1829:AA1831)</f>
        <v>0.479398503042407</v>
      </c>
      <c r="AB1895" s="1">
        <f>STDEVA(AA1829:AA1831)</f>
        <v>0.000665428815003784</v>
      </c>
      <c r="AC1895" s="1" t="str">
        <f t="shared" ref="AC1895:AC1897" si="2572">AC1926</f>
        <v>b</v>
      </c>
      <c r="AD1895" s="1">
        <f>AVERAGE(AD1829:AD1831)</f>
        <v>0.45063160700306</v>
      </c>
      <c r="AE1895" s="1">
        <f>STDEVA(AD1829:AD1831)</f>
        <v>0.000406952656395144</v>
      </c>
      <c r="AF1895" s="1" t="str">
        <f t="shared" ref="AF1895:AF1897" si="2573">AF1926</f>
        <v>def</v>
      </c>
      <c r="GH1895" s="1">
        <f>AVERAGE(GH1829:GH1831)</f>
        <v>0.495380188568575</v>
      </c>
      <c r="GI1895" s="1">
        <f>STDEVA(GH1829:GH1831)</f>
        <v>4.41889368701837e-5</v>
      </c>
      <c r="GJ1895" s="1" t="str">
        <f t="shared" ref="GJ1895:GJ1897" si="2574">GJ1926</f>
        <v>d</v>
      </c>
      <c r="GK1895" s="1">
        <f>AVERAGE(GK1829:GK1831)</f>
        <v>0.495056688004666</v>
      </c>
      <c r="GL1895" s="1">
        <f>STDEVA(GK1829:GK1831)</f>
        <v>7.75969314730828e-5</v>
      </c>
      <c r="GM1895" s="1" t="str">
        <f t="shared" ref="GM1895:GM1897" si="2575">GM1926</f>
        <v>f</v>
      </c>
      <c r="GN1895" s="1">
        <f>AVERAGE(GN1829:GN1831)</f>
        <v>0.485173075838177</v>
      </c>
      <c r="GO1895" s="1">
        <f>STDEVA(GN1829:GN1831)</f>
        <v>0.000306836671690309</v>
      </c>
      <c r="GP1895" s="1" t="str">
        <f t="shared" ref="GP1895:GP1897" si="2576">GP1926</f>
        <v>bc</v>
      </c>
      <c r="GQ1895" s="1">
        <f>AVERAGE(GQ1829:GQ1831)</f>
        <v>0.47910173964962</v>
      </c>
      <c r="GR1895" s="1">
        <f>STDEVA(GQ1829:GQ1831)</f>
        <v>0.000157703038244099</v>
      </c>
      <c r="GS1895" s="1" t="str">
        <f t="shared" ref="GS1895:GS1897" si="2577">GS1926</f>
        <v>b</v>
      </c>
      <c r="GT1895" s="1">
        <f>AVERAGE(GT1829:GT1831)</f>
        <v>0.451080003221613</v>
      </c>
      <c r="GU1895" s="1">
        <f>STDEVA(GT1829:GT1831)</f>
        <v>0.000674453451019532</v>
      </c>
      <c r="GV1895" s="1" t="str">
        <f t="shared" ref="GV1895:GV1897" si="2578">GV1926</f>
        <v>de</v>
      </c>
    </row>
    <row r="1896" spans="18:204">
      <c r="R1896" s="1">
        <f>AVERAGE(R1832:R1834)</f>
        <v>0.492895097347986</v>
      </c>
      <c r="S1896" s="1">
        <f>STDEVA(R1832:R1834)</f>
        <v>0.000171605774518069</v>
      </c>
      <c r="T1896" s="1" t="str">
        <f t="shared" si="2569"/>
        <v>i</v>
      </c>
      <c r="U1896" s="1">
        <f>AVERAGE(U1832:U1834)</f>
        <v>0.492488619219968</v>
      </c>
      <c r="V1896" s="1">
        <f>STDEVA(U1832:U1834)</f>
        <v>0.000158517528898429</v>
      </c>
      <c r="W1896" s="1" t="str">
        <f t="shared" si="2570"/>
        <v>j</v>
      </c>
      <c r="X1896" s="1">
        <f>AVERAGE(X1832:X1834)</f>
        <v>0.474973755652903</v>
      </c>
      <c r="Y1896" s="1">
        <f>STDEVA(X1832:X1834)</f>
        <v>0.000714401868978398</v>
      </c>
      <c r="Z1896" s="1" t="str">
        <f t="shared" si="2571"/>
        <v>e</v>
      </c>
      <c r="AA1896" s="1">
        <f>AVERAGE(AA1832:AA1834)</f>
        <v>0.452580791674832</v>
      </c>
      <c r="AB1896" s="1">
        <f>STDEVA(AA1832:AA1834)</f>
        <v>0.00100834042950231</v>
      </c>
      <c r="AC1896" s="1" t="str">
        <f t="shared" si="2572"/>
        <v>j</v>
      </c>
      <c r="AD1896" s="1">
        <f>AVERAGE(AD1832:AD1834)</f>
        <v>0.440052318704275</v>
      </c>
      <c r="AE1896" s="1">
        <f>STDEVA(AD1832:AD1834)</f>
        <v>0.00206631615239852</v>
      </c>
      <c r="AF1896" s="1" t="str">
        <f t="shared" si="2573"/>
        <v>l</v>
      </c>
      <c r="GH1896" s="1">
        <f>AVERAGE(GH1832:GH1834)</f>
        <v>0.492806300490319</v>
      </c>
      <c r="GI1896" s="1">
        <f>STDEVA(GH1832:GH1834)</f>
        <v>0.000156646667608725</v>
      </c>
      <c r="GJ1896" s="1" t="str">
        <f t="shared" si="2574"/>
        <v>h</v>
      </c>
      <c r="GK1896" s="1">
        <f>AVERAGE(GK1832:GK1834)</f>
        <v>0.492449984439893</v>
      </c>
      <c r="GL1896" s="1">
        <f>STDEVA(GK1832:GK1834)</f>
        <v>0.000172353997899013</v>
      </c>
      <c r="GM1896" s="1" t="str">
        <f t="shared" si="2575"/>
        <v>k</v>
      </c>
      <c r="GN1896" s="1">
        <f>AVERAGE(GN1832:GN1834)</f>
        <v>0.474969508383791</v>
      </c>
      <c r="GO1896" s="1">
        <f>STDEVA(GN1832:GN1834)</f>
        <v>0.000408896381227086</v>
      </c>
      <c r="GP1896" s="1" t="str">
        <f t="shared" si="2576"/>
        <v>f</v>
      </c>
      <c r="GQ1896" s="1">
        <f>AVERAGE(GQ1832:GQ1834)</f>
        <v>0.451035942941192</v>
      </c>
      <c r="GR1896" s="1">
        <f>STDEVA(GQ1832:GQ1834)</f>
        <v>0.000343536096481724</v>
      </c>
      <c r="GS1896" s="1" t="str">
        <f t="shared" si="2577"/>
        <v>j</v>
      </c>
      <c r="GT1896" s="1">
        <f>AVERAGE(GT1832:GT1834)</f>
        <v>0.44041399167514</v>
      </c>
      <c r="GU1896" s="1">
        <f>STDEVA(GT1832:GT1834)</f>
        <v>0.00092150361817028</v>
      </c>
      <c r="GV1896" s="1" t="str">
        <f t="shared" si="2578"/>
        <v>g</v>
      </c>
    </row>
    <row r="1897" spans="18:204">
      <c r="R1897" s="1">
        <f>AVERAGE(R1835:R1837)</f>
        <v>0.490289120842815</v>
      </c>
      <c r="S1897" s="1">
        <f>STDEVA(R1835:R1837)</f>
        <v>0.000110445749082984</v>
      </c>
      <c r="T1897" s="1" t="str">
        <f t="shared" si="2569"/>
        <v>k</v>
      </c>
      <c r="U1897" s="1">
        <f>AVERAGE(U1835:U1837)</f>
        <v>0.488634367143688</v>
      </c>
      <c r="V1897" s="1">
        <f>STDEVA(U1835:U1837)</f>
        <v>0.000144083733152467</v>
      </c>
      <c r="W1897" s="1" t="str">
        <f t="shared" si="2570"/>
        <v>l</v>
      </c>
      <c r="X1897" s="1">
        <f>AVERAGE(X1835:X1837)</f>
        <v>0.458192572761915</v>
      </c>
      <c r="Y1897" s="1">
        <f>STDEVA(X1835:X1837)</f>
        <v>0.000535040229020304</v>
      </c>
      <c r="Z1897" s="1" t="str">
        <f t="shared" si="2571"/>
        <v>g</v>
      </c>
      <c r="AA1897" s="1">
        <f>AVERAGE(AA1835:AA1837)</f>
        <v>0.425537397791906</v>
      </c>
      <c r="AB1897" s="1">
        <f>STDEVA(AA1835:AA1837)</f>
        <v>0.00126766414200195</v>
      </c>
      <c r="AC1897" s="1" t="str">
        <f t="shared" si="2572"/>
        <v>m</v>
      </c>
      <c r="AD1897" s="1">
        <f>AVERAGE(AD1835:AD1837)</f>
        <v>0.413857470590854</v>
      </c>
      <c r="AE1897" s="1">
        <f>STDEVA(AD1835:AD1837)</f>
        <v>0.000868373268566164</v>
      </c>
      <c r="AF1897" s="1" t="str">
        <f t="shared" si="2573"/>
        <v>p</v>
      </c>
      <c r="GH1897" s="1">
        <f>AVERAGE(GH1835:GH1837)</f>
        <v>0.490326948953917</v>
      </c>
      <c r="GI1897" s="1">
        <f>STDEVA(GH1835:GH1837)</f>
        <v>0.000121913337974519</v>
      </c>
      <c r="GJ1897" s="1" t="str">
        <f t="shared" si="2574"/>
        <v>j</v>
      </c>
      <c r="GK1897" s="1">
        <f>AVERAGE(GK1835:GK1837)</f>
        <v>0.488818104492128</v>
      </c>
      <c r="GL1897" s="1">
        <f>STDEVA(GK1835:GK1837)</f>
        <v>6.37405197348572e-5</v>
      </c>
      <c r="GM1897" s="1" t="str">
        <f t="shared" si="2575"/>
        <v>m</v>
      </c>
      <c r="GN1897" s="1">
        <f>AVERAGE(GN1835:GN1837)</f>
        <v>0.457351357593068</v>
      </c>
      <c r="GO1897" s="1">
        <f>STDEVA(GN1835:GN1837)</f>
        <v>0.000207387551652622</v>
      </c>
      <c r="GP1897" s="1" t="str">
        <f t="shared" si="2576"/>
        <v>h</v>
      </c>
      <c r="GQ1897" s="1">
        <f>AVERAGE(GQ1835:GQ1837)</f>
        <v>0.425952432808423</v>
      </c>
      <c r="GR1897" s="1">
        <f>STDEVA(GQ1835:GQ1837)</f>
        <v>0.00052496824765046</v>
      </c>
      <c r="GS1897" s="1" t="str">
        <f t="shared" si="2577"/>
        <v>m</v>
      </c>
      <c r="GT1897" s="1">
        <f>AVERAGE(GT1835:GT1837)</f>
        <v>0.414973369510602</v>
      </c>
      <c r="GU1897" s="1">
        <f>STDEVA(GT1835:GT1837)</f>
        <v>0.000824801503716672</v>
      </c>
      <c r="GV1897" s="1" t="str">
        <f t="shared" si="2578"/>
        <v>j</v>
      </c>
    </row>
    <row r="1898" spans="18:202">
      <c r="R1898" s="1">
        <f>AVERAGE(R1829:R1837)</f>
        <v>0.492822855608011</v>
      </c>
      <c r="U1898" s="1">
        <f>AVERAGE(U1829:U1837)</f>
        <v>0.492084437612198</v>
      </c>
      <c r="X1898" s="1">
        <f>AVERAGE(X1829:X1837)</f>
        <v>0.472760343066031</v>
      </c>
      <c r="AA1898" s="1">
        <f>AVERAGE(AA1829:AA1837)</f>
        <v>0.452505564169715</v>
      </c>
      <c r="AD1898" s="1">
        <f>AVERAGE(AD1829:AD1837)</f>
        <v>0.434847132099396</v>
      </c>
      <c r="GH1898" s="1">
        <f>AVERAGE(GH1829:GH1837)</f>
        <v>0.492837812670937</v>
      </c>
      <c r="GK1898" s="1">
        <f>AVERAGE(GK1829:GK1837)</f>
        <v>0.492108258978895</v>
      </c>
      <c r="GN1898" s="1">
        <f>AVERAGE(GN1829:GN1837)</f>
        <v>0.472497980605012</v>
      </c>
      <c r="GQ1898" s="1">
        <f>AVERAGE(GQ1829:GQ1837)</f>
        <v>0.452030038466412</v>
      </c>
      <c r="GT1898" s="1">
        <f>AVERAGE(GT1829:GT1837)</f>
        <v>0.435489121469118</v>
      </c>
    </row>
    <row r="1899" spans="18:204">
      <c r="R1899" s="1">
        <f>AVERAGE(R1838:R1840)</f>
        <v>0.493387885732081</v>
      </c>
      <c r="S1899" s="1">
        <f>STDEVA(R1838:R1840)</f>
        <v>4.32261858639724e-5</v>
      </c>
      <c r="T1899" s="1" t="str">
        <f t="shared" ref="T1899:T1901" si="2579">T1929</f>
        <v>fg</v>
      </c>
      <c r="U1899" s="1">
        <f>AVERAGE(U1838:U1840)</f>
        <v>0.493518364017698</v>
      </c>
      <c r="V1899" s="1">
        <f>STDEVA(U1838:U1840)</f>
        <v>7.04212156359088e-5</v>
      </c>
      <c r="W1899" s="1" t="str">
        <f t="shared" ref="W1899:W1901" si="2580">W1929</f>
        <v>f</v>
      </c>
      <c r="X1899" s="1">
        <f>AVERAGE(X1838:X1840)</f>
        <v>0.483547177657703</v>
      </c>
      <c r="Y1899" s="1">
        <f>STDEVA(X1838:X1840)</f>
        <v>0.000429163037307027</v>
      </c>
      <c r="Z1899" s="1" t="str">
        <f t="shared" ref="Z1899:Z1901" si="2581">Z1929</f>
        <v>c</v>
      </c>
      <c r="AA1899" s="1">
        <f>AVERAGE(AA1838:AA1840)</f>
        <v>0.462891441076792</v>
      </c>
      <c r="AB1899" s="1">
        <f>STDEVA(AA1838:AA1840)</f>
        <v>0.00106953378760084</v>
      </c>
      <c r="AC1899" s="1" t="str">
        <f t="shared" ref="AC1899:AC1901" si="2582">AC1929</f>
        <v>ef</v>
      </c>
      <c r="AD1899" s="1">
        <f>AVERAGE(AD1838:AD1840)</f>
        <v>0.449620678779345</v>
      </c>
      <c r="AE1899" s="1">
        <f>STDEVA(AD1838:AD1840)</f>
        <v>0.000685445982129567</v>
      </c>
      <c r="AF1899" s="1" t="str">
        <f t="shared" ref="AF1899:AF1901" si="2583">AF1929</f>
        <v>fg</v>
      </c>
      <c r="GH1899" s="1">
        <f>AVERAGE(GH1838:GH1840)</f>
        <v>0.493435699793524</v>
      </c>
      <c r="GI1899" s="1">
        <f>STDEVA(GH1838:GH1840)</f>
        <v>0.000103264097093811</v>
      </c>
      <c r="GJ1899" s="1" t="str">
        <f t="shared" ref="GJ1899:GJ1901" si="2584">GJ1929</f>
        <v>f</v>
      </c>
      <c r="GK1899" s="1">
        <f>AVERAGE(GK1838:GK1840)</f>
        <v>0.493493185977908</v>
      </c>
      <c r="GL1899" s="1">
        <f>STDEVA(GK1838:GK1840)</f>
        <v>8.30890860808438e-5</v>
      </c>
      <c r="GM1899" s="1" t="str">
        <f t="shared" ref="GM1899:GM1901" si="2585">GM1929</f>
        <v>gh</v>
      </c>
      <c r="GN1899" s="1">
        <f>AVERAGE(GN1838:GN1840)</f>
        <v>0.483478273746327</v>
      </c>
      <c r="GO1899" s="1">
        <f>STDEVA(GN1838:GN1840)</f>
        <v>0.000377947455819614</v>
      </c>
      <c r="GP1899" s="1" t="str">
        <f t="shared" ref="GP1899:GP1901" si="2586">GP1929</f>
        <v>d</v>
      </c>
      <c r="GQ1899" s="1">
        <f>AVERAGE(GQ1838:GQ1840)</f>
        <v>0.462844159431553</v>
      </c>
      <c r="GR1899" s="1">
        <f>STDEVA(GQ1838:GQ1840)</f>
        <v>0.00156531404729807</v>
      </c>
      <c r="GS1899" s="1" t="str">
        <f t="shared" ref="GS1899:GS1901" si="2587">GS1929</f>
        <v>e</v>
      </c>
      <c r="GT1899" s="1">
        <f>AVERAGE(GT1838:GT1840)</f>
        <v>0.448890821639003</v>
      </c>
      <c r="GU1899" s="1">
        <f>STDEVA(GT1838:GT1840)</f>
        <v>0.000534532829063592</v>
      </c>
      <c r="GV1899" s="1" t="str">
        <f t="shared" ref="GV1899:GV1901" si="2588">GV1929</f>
        <v>e</v>
      </c>
    </row>
    <row r="1900" spans="18:204">
      <c r="R1900" s="1">
        <f>AVERAGE(R1841:R1843)</f>
        <v>0.493197888572571</v>
      </c>
      <c r="S1900" s="1">
        <f>STDEVA(R1841:R1843)</f>
        <v>0.000129653226181683</v>
      </c>
      <c r="T1900" s="1" t="str">
        <f t="shared" si="2579"/>
        <v>h</v>
      </c>
      <c r="U1900" s="1">
        <f>AVERAGE(U1841:U1843)</f>
        <v>0.493261349173032</v>
      </c>
      <c r="V1900" s="1">
        <f>STDEVA(U1841:U1843)</f>
        <v>9.37172288264163e-5</v>
      </c>
      <c r="W1900" s="1" t="str">
        <f t="shared" si="2580"/>
        <v>h</v>
      </c>
      <c r="X1900" s="1">
        <f>AVERAGE(X1841:X1843)</f>
        <v>0.483147090399354</v>
      </c>
      <c r="Y1900" s="1">
        <f>STDEVA(X1841:X1843)</f>
        <v>7.29162951384162e-5</v>
      </c>
      <c r="Z1900" s="1" t="str">
        <f t="shared" si="2581"/>
        <v>c</v>
      </c>
      <c r="AA1900" s="1">
        <f>AVERAGE(AA1841:AA1843)</f>
        <v>0.455386811248167</v>
      </c>
      <c r="AB1900" s="1">
        <f>STDEVA(AA1841:AA1843)</f>
        <v>0.000256287699764327</v>
      </c>
      <c r="AC1900" s="1" t="str">
        <f t="shared" si="2582"/>
        <v>i</v>
      </c>
      <c r="AD1900" s="1">
        <f>AVERAGE(AD1841:AD1843)</f>
        <v>0.443880633181891</v>
      </c>
      <c r="AE1900" s="1">
        <f>STDEVA(AD1841:AD1843)</f>
        <v>3.20183380161473e-5</v>
      </c>
      <c r="AF1900" s="1" t="str">
        <f t="shared" si="2583"/>
        <v>j</v>
      </c>
      <c r="GH1900" s="1">
        <f>AVERAGE(GH1841:GH1843)</f>
        <v>0.492946381497589</v>
      </c>
      <c r="GI1900" s="1">
        <f>STDEVA(GH1841:GH1843)</f>
        <v>8.49374748090081e-5</v>
      </c>
      <c r="GJ1900" s="1" t="str">
        <f t="shared" si="2584"/>
        <v>gh</v>
      </c>
      <c r="GK1900" s="1">
        <f>AVERAGE(GK1841:GK1843)</f>
        <v>0.492743963357061</v>
      </c>
      <c r="GL1900" s="1">
        <f>STDEVA(GK1841:GK1843)</f>
        <v>7.77510768430635e-5</v>
      </c>
      <c r="GM1900" s="1" t="str">
        <f t="shared" si="2585"/>
        <v>j</v>
      </c>
      <c r="GN1900" s="1">
        <f>AVERAGE(GN1841:GN1843)</f>
        <v>0.483110302967906</v>
      </c>
      <c r="GO1900" s="1">
        <f>STDEVA(GN1841:GN1843)</f>
        <v>0.000214751436831448</v>
      </c>
      <c r="GP1900" s="1" t="str">
        <f t="shared" si="2586"/>
        <v>d</v>
      </c>
      <c r="GQ1900" s="1">
        <f>AVERAGE(GQ1841:GQ1843)</f>
        <v>0.455366988196393</v>
      </c>
      <c r="GR1900" s="1">
        <f>STDEVA(GQ1841:GQ1843)</f>
        <v>0.000541453931729854</v>
      </c>
      <c r="GS1900" s="1" t="str">
        <f t="shared" si="2587"/>
        <v>h</v>
      </c>
      <c r="GT1900" s="1">
        <f>AVERAGE(GT1841:GT1843)</f>
        <v>0.443241638743737</v>
      </c>
      <c r="GU1900" s="1">
        <f>STDEVA(GT1841:GT1843)</f>
        <v>0.000578031588947893</v>
      </c>
      <c r="GV1900" s="1" t="str">
        <f t="shared" si="2588"/>
        <v>fg</v>
      </c>
    </row>
    <row r="1901" spans="18:204">
      <c r="R1901" s="1">
        <f>AVERAGE(R1844:R1846)</f>
        <v>0.495433994693553</v>
      </c>
      <c r="S1901" s="1">
        <f>STDEVA(R1844:R1846)</f>
        <v>5.92010948319463e-5</v>
      </c>
      <c r="T1901" s="1" t="str">
        <f t="shared" si="2579"/>
        <v>bc</v>
      </c>
      <c r="U1901" s="1">
        <f>AVERAGE(U1844:U1846)</f>
        <v>0.495490165180555</v>
      </c>
      <c r="V1901" s="1">
        <f>STDEVA(U1844:U1846)</f>
        <v>4.5475465458989e-5</v>
      </c>
      <c r="W1901" s="1" t="str">
        <f t="shared" si="2580"/>
        <v>c</v>
      </c>
      <c r="X1901" s="1">
        <f>AVERAGE(X1844:X1846)</f>
        <v>0.485261188260118</v>
      </c>
      <c r="Y1901" s="1">
        <f>STDEVA(X1844:X1846)</f>
        <v>7.14349027044011e-5</v>
      </c>
      <c r="Z1901" s="1" t="str">
        <f t="shared" si="2581"/>
        <v>b</v>
      </c>
      <c r="AA1901" s="1">
        <f>AVERAGE(AA1844:AA1846)</f>
        <v>0.452871403487559</v>
      </c>
      <c r="AB1901" s="1">
        <f>STDEVA(AA1844:AA1846)</f>
        <v>0.00114781989628309</v>
      </c>
      <c r="AC1901" s="1" t="str">
        <f t="shared" si="2582"/>
        <v>j</v>
      </c>
      <c r="AD1901" s="1">
        <f>AVERAGE(AD1844:AD1846)</f>
        <v>0.435062808658985</v>
      </c>
      <c r="AE1901" s="1">
        <f>STDEVA(AD1844:AD1846)</f>
        <v>0.00135839283995539</v>
      </c>
      <c r="AF1901" s="1" t="str">
        <f t="shared" si="2583"/>
        <v>m</v>
      </c>
      <c r="GH1901" s="1">
        <f>AVERAGE(GH1844:GH1846)</f>
        <v>0.495394512377687</v>
      </c>
      <c r="GI1901" s="1">
        <f>STDEVA(GH1844:GH1846)</f>
        <v>0.000117424015714606</v>
      </c>
      <c r="GJ1901" s="1" t="str">
        <f t="shared" si="2584"/>
        <v>cd</v>
      </c>
      <c r="GK1901" s="1">
        <f>AVERAGE(GK1844:GK1846)</f>
        <v>0.495426652420321</v>
      </c>
      <c r="GL1901" s="1">
        <f>STDEVA(GK1844:GK1846)</f>
        <v>3.47916845851629e-5</v>
      </c>
      <c r="GM1901" s="1" t="str">
        <f t="shared" si="2585"/>
        <v>de</v>
      </c>
      <c r="GN1901" s="1">
        <f>AVERAGE(GN1844:GN1846)</f>
        <v>0.485053689955325</v>
      </c>
      <c r="GO1901" s="1">
        <f>STDEVA(GN1844:GN1846)</f>
        <v>0.000164498920031688</v>
      </c>
      <c r="GP1901" s="1" t="str">
        <f t="shared" si="2586"/>
        <v>bc</v>
      </c>
      <c r="GQ1901" s="1">
        <f>AVERAGE(GQ1844:GQ1846)</f>
        <v>0.453299440974451</v>
      </c>
      <c r="GR1901" s="1">
        <f>STDEVA(GQ1844:GQ1846)</f>
        <v>0.00132583061353712</v>
      </c>
      <c r="GS1901" s="1" t="str">
        <f t="shared" si="2587"/>
        <v>i</v>
      </c>
      <c r="GT1901" s="1">
        <f>AVERAGE(GT1844:GT1846)</f>
        <v>0.434509957927679</v>
      </c>
      <c r="GU1901" s="1">
        <f>STDEVA(GT1844:GT1846)</f>
        <v>0.000839387608501942</v>
      </c>
      <c r="GV1901" s="1" t="str">
        <f t="shared" si="2588"/>
        <v>h</v>
      </c>
    </row>
    <row r="1902" spans="18:202">
      <c r="R1902" s="1">
        <f>AVERAGE(R1838:R1846)</f>
        <v>0.494006589666068</v>
      </c>
      <c r="U1902" s="1">
        <f>AVERAGE(U1838:U1846)</f>
        <v>0.494089959457095</v>
      </c>
      <c r="X1902" s="1">
        <f>AVERAGE(X1838:X1846)</f>
        <v>0.483985152105725</v>
      </c>
      <c r="AA1902" s="1">
        <f>AVERAGE(AA1838:AA1846)</f>
        <v>0.45704988527084</v>
      </c>
      <c r="AD1902" s="1">
        <f>AVERAGE(AD1838:AD1846)</f>
        <v>0.442854706873407</v>
      </c>
      <c r="GH1902" s="1">
        <f>AVERAGE(GH1838:GH1846)</f>
        <v>0.493925531222933</v>
      </c>
      <c r="GK1902" s="1">
        <f>AVERAGE(GK1838:GK1846)</f>
        <v>0.49388793391843</v>
      </c>
      <c r="GN1902" s="1">
        <f>AVERAGE(GN1838:GN1846)</f>
        <v>0.483880755556519</v>
      </c>
      <c r="GQ1902" s="1">
        <f>AVERAGE(GQ1838:GQ1846)</f>
        <v>0.457170196200799</v>
      </c>
      <c r="GT1902" s="1">
        <f>AVERAGE(GT1838:GT1846)</f>
        <v>0.442214139436806</v>
      </c>
    </row>
    <row r="1903" spans="18:204">
      <c r="R1903" s="1">
        <f>AVERAGE(R1847:R1849)</f>
        <v>0.493485415410778</v>
      </c>
      <c r="S1903" s="1">
        <f>STDEVA(R1847:R1849)</f>
        <v>7.03670795666137e-5</v>
      </c>
      <c r="T1903" s="1" t="str">
        <f t="shared" ref="T1903:T1905" si="2589">T1932</f>
        <v>f</v>
      </c>
      <c r="U1903" s="1">
        <f>AVERAGE(U1847:U1849)</f>
        <v>0.493460246199635</v>
      </c>
      <c r="V1903" s="1">
        <f>STDEVA(U1847:U1849)</f>
        <v>9.17167748453265e-5</v>
      </c>
      <c r="W1903" s="1" t="str">
        <f t="shared" ref="W1903:W1905" si="2590">W1932</f>
        <v>fg</v>
      </c>
      <c r="X1903" s="1">
        <f>AVERAGE(X1847:X1849)</f>
        <v>0.483208621601488</v>
      </c>
      <c r="Y1903" s="1">
        <f>STDEVA(X1847:X1849)</f>
        <v>0.000163785027747071</v>
      </c>
      <c r="Z1903" s="1" t="str">
        <f t="shared" ref="Z1903:Z1905" si="2591">Z1932</f>
        <v>c</v>
      </c>
      <c r="AA1903" s="1">
        <f>AVERAGE(AA1847:AA1849)</f>
        <v>0.461988973298286</v>
      </c>
      <c r="AB1903" s="1">
        <f>STDEVA(AA1847:AA1849)</f>
        <v>0.000711362231478456</v>
      </c>
      <c r="AC1903" s="1" t="str">
        <f t="shared" ref="AC1903:AC1905" si="2592">AC1932</f>
        <v>fg</v>
      </c>
      <c r="AD1903" s="1">
        <f>AVERAGE(AD1847:AD1849)</f>
        <v>0.448391646256695</v>
      </c>
      <c r="AE1903" s="1">
        <f>STDEVA(AD1847:AD1849)</f>
        <v>0.000841321819321146</v>
      </c>
      <c r="AF1903" s="1" t="str">
        <f t="shared" ref="AF1903:AF1905" si="2593">AF1932</f>
        <v>gh</v>
      </c>
      <c r="GH1903" s="1">
        <f>AVERAGE(GH1847:GH1849)</f>
        <v>0.493409109250708</v>
      </c>
      <c r="GI1903" s="1">
        <f>STDEVA(GH1847:GH1849)</f>
        <v>0.000138285998048737</v>
      </c>
      <c r="GJ1903" s="1" t="str">
        <f t="shared" ref="GJ1903:GJ1905" si="2594">GJ1932</f>
        <v>f</v>
      </c>
      <c r="GK1903" s="1">
        <f>AVERAGE(GK1847:GK1849)</f>
        <v>0.493298188958347</v>
      </c>
      <c r="GL1903" s="1">
        <f>STDEVA(GK1847:GK1849)</f>
        <v>0.000138031806020219</v>
      </c>
      <c r="GM1903" s="1" t="str">
        <f t="shared" ref="GM1903:GM1905" si="2595">GM1932</f>
        <v>i</v>
      </c>
      <c r="GN1903" s="1">
        <f>AVERAGE(GN1847:GN1849)</f>
        <v>0.483234067734168</v>
      </c>
      <c r="GO1903" s="1">
        <f>STDEVA(GN1847:GN1849)</f>
        <v>0.000180324420909852</v>
      </c>
      <c r="GP1903" s="1" t="str">
        <f t="shared" ref="GP1903:GP1905" si="2596">GP1932</f>
        <v>d</v>
      </c>
      <c r="GQ1903" s="1">
        <f>AVERAGE(GQ1847:GQ1849)</f>
        <v>0.461506685644031</v>
      </c>
      <c r="GR1903" s="1">
        <f>STDEVA(GQ1847:GQ1849)</f>
        <v>0.000419257789765393</v>
      </c>
      <c r="GS1903" s="1" t="str">
        <f t="shared" ref="GS1903:GS1905" si="2597">GS1932</f>
        <v>f</v>
      </c>
      <c r="GT1903" s="1">
        <f>AVERAGE(GT1847:GT1849)</f>
        <v>0.449143923008405</v>
      </c>
      <c r="GU1903" s="1">
        <f>STDEVA(GT1847:GT1849)</f>
        <v>0.000580602576039229</v>
      </c>
      <c r="GV1903" s="1" t="str">
        <f t="shared" ref="GV1903:GV1905" si="2598">GV1932</f>
        <v>e</v>
      </c>
    </row>
    <row r="1904" spans="18:204">
      <c r="R1904" s="1">
        <f>AVERAGE(R1850:R1852)</f>
        <v>0.493218592573334</v>
      </c>
      <c r="S1904" s="1">
        <f>STDEVA(R1850:R1852)</f>
        <v>9.499971395202e-5</v>
      </c>
      <c r="T1904" s="1" t="str">
        <f t="shared" si="2589"/>
        <v>gh</v>
      </c>
      <c r="U1904" s="1">
        <f>AVERAGE(U1850:U1852)</f>
        <v>0.493289125733216</v>
      </c>
      <c r="V1904" s="1">
        <f>STDEVA(U1850:U1852)</f>
        <v>7.18005082229329e-5</v>
      </c>
      <c r="W1904" s="1" t="str">
        <f t="shared" si="2590"/>
        <v>gh</v>
      </c>
      <c r="X1904" s="1">
        <f>AVERAGE(X1850:X1852)</f>
        <v>0.483282221806227</v>
      </c>
      <c r="Y1904" s="1">
        <f>STDEVA(X1850:X1852)</f>
        <v>0.000191949433718755</v>
      </c>
      <c r="Z1904" s="1" t="str">
        <f t="shared" si="2591"/>
        <v>c</v>
      </c>
      <c r="AA1904" s="1">
        <f>AVERAGE(AA1850:AA1852)</f>
        <v>0.45506219331319</v>
      </c>
      <c r="AB1904" s="1">
        <f>STDEVA(AA1850:AA1852)</f>
        <v>0.0011693980108972</v>
      </c>
      <c r="AC1904" s="1" t="str">
        <f t="shared" si="2592"/>
        <v>i</v>
      </c>
      <c r="AD1904" s="1">
        <f>AVERAGE(AD1850:AD1852)</f>
        <v>0.44580521989217</v>
      </c>
      <c r="AE1904" s="1">
        <f>STDEVA(AD1850:AD1852)</f>
        <v>0.00114619381997522</v>
      </c>
      <c r="AF1904" s="1" t="str">
        <f t="shared" si="2593"/>
        <v>i</v>
      </c>
      <c r="GH1904" s="1">
        <f>AVERAGE(GH1850:GH1852)</f>
        <v>0.493116010233776</v>
      </c>
      <c r="GI1904" s="1">
        <f>STDEVA(GH1850:GH1852)</f>
        <v>0.000100363597875063</v>
      </c>
      <c r="GJ1904" s="1" t="str">
        <f t="shared" si="2594"/>
        <v>g</v>
      </c>
      <c r="GK1904" s="1">
        <f>AVERAGE(GK1850:GK1852)</f>
        <v>0.492850629713455</v>
      </c>
      <c r="GL1904" s="1">
        <f>STDEVA(GK1850:GK1852)</f>
        <v>0.000135269706528241</v>
      </c>
      <c r="GM1904" s="1" t="str">
        <f t="shared" si="2595"/>
        <v>j</v>
      </c>
      <c r="GN1904" s="1">
        <f>AVERAGE(GN1850:GN1852)</f>
        <v>0.483219025845837</v>
      </c>
      <c r="GO1904" s="1">
        <f>STDEVA(GN1850:GN1852)</f>
        <v>6.69566133377316e-5</v>
      </c>
      <c r="GP1904" s="1" t="str">
        <f t="shared" si="2596"/>
        <v>d</v>
      </c>
      <c r="GQ1904" s="1">
        <f>AVERAGE(GQ1850:GQ1852)</f>
        <v>0.454088627981023</v>
      </c>
      <c r="GR1904" s="1">
        <f>STDEVA(GQ1850:GQ1852)</f>
        <v>0.000260661883802453</v>
      </c>
      <c r="GS1904" s="1" t="str">
        <f t="shared" si="2597"/>
        <v>i</v>
      </c>
      <c r="GT1904" s="1">
        <f>AVERAGE(GT1850:GT1852)</f>
        <v>0.443218221085102</v>
      </c>
      <c r="GU1904" s="1">
        <f>STDEVA(GT1850:GT1852)</f>
        <v>0.0012970015083314</v>
      </c>
      <c r="GV1904" s="1" t="str">
        <f t="shared" si="2598"/>
        <v>fg</v>
      </c>
    </row>
    <row r="1905" spans="18:204">
      <c r="R1905" s="1">
        <f>AVERAGE(R1853:R1855)</f>
        <v>0.495557599261102</v>
      </c>
      <c r="S1905" s="1">
        <f>STDEVA(R1853:R1855)</f>
        <v>0.000119161247483601</v>
      </c>
      <c r="T1905" s="1" t="str">
        <f t="shared" si="2589"/>
        <v>b</v>
      </c>
      <c r="U1905" s="1">
        <f>AVERAGE(U1853:U1855)</f>
        <v>0.495410094944937</v>
      </c>
      <c r="V1905" s="1">
        <f>STDEVA(U1853:U1855)</f>
        <v>0.000103090058225862</v>
      </c>
      <c r="W1905" s="1" t="str">
        <f t="shared" si="2590"/>
        <v>c</v>
      </c>
      <c r="X1905" s="1">
        <f>AVERAGE(X1853:X1855)</f>
        <v>0.485206347607993</v>
      </c>
      <c r="Y1905" s="1">
        <f>STDEVA(X1853:X1855)</f>
        <v>0.000151728182839453</v>
      </c>
      <c r="Z1905" s="1" t="str">
        <f t="shared" si="2591"/>
        <v>b</v>
      </c>
      <c r="AA1905" s="1">
        <f>AVERAGE(AA1853:AA1855)</f>
        <v>0.450244509507201</v>
      </c>
      <c r="AB1905" s="1">
        <f>STDEVA(AA1853:AA1855)</f>
        <v>0.000393414263612119</v>
      </c>
      <c r="AC1905" s="1" t="str">
        <f t="shared" si="2592"/>
        <v>k</v>
      </c>
      <c r="AD1905" s="1">
        <f>AVERAGE(AD1853:AD1855)</f>
        <v>0.433273063598579</v>
      </c>
      <c r="AE1905" s="1">
        <f>STDEVA(AD1853:AD1855)</f>
        <v>0.00161574765231993</v>
      </c>
      <c r="AF1905" s="1" t="str">
        <f t="shared" si="2593"/>
        <v>n</v>
      </c>
      <c r="GH1905" s="1">
        <f>AVERAGE(GH1853:GH1855)</f>
        <v>0.49538114026401</v>
      </c>
      <c r="GI1905" s="1">
        <f>STDEVA(GH1853:GH1855)</f>
        <v>0.000229319473457448</v>
      </c>
      <c r="GJ1905" s="1" t="str">
        <f t="shared" si="2594"/>
        <v>d</v>
      </c>
      <c r="GK1905" s="1">
        <f>AVERAGE(GK1853:GK1855)</f>
        <v>0.495353666089856</v>
      </c>
      <c r="GL1905" s="1">
        <f>STDEVA(GK1853:GK1855)</f>
        <v>4.61105935220759e-5</v>
      </c>
      <c r="GM1905" s="1" t="str">
        <f t="shared" si="2595"/>
        <v>e</v>
      </c>
      <c r="GN1905" s="1">
        <f>AVERAGE(GN1853:GN1855)</f>
        <v>0.484977979559413</v>
      </c>
      <c r="GO1905" s="1">
        <f>STDEVA(GN1853:GN1855)</f>
        <v>5.73014605847214e-5</v>
      </c>
      <c r="GP1905" s="1" t="str">
        <f t="shared" si="2596"/>
        <v>bc</v>
      </c>
      <c r="GQ1905" s="1">
        <f>AVERAGE(GQ1853:GQ1855)</f>
        <v>0.449869926949855</v>
      </c>
      <c r="GR1905" s="1">
        <f>STDEVA(GQ1853:GQ1855)</f>
        <v>0.000559516578558135</v>
      </c>
      <c r="GS1905" s="1" t="str">
        <f t="shared" si="2597"/>
        <v>k</v>
      </c>
      <c r="GT1905" s="1">
        <f>AVERAGE(GT1853:GT1855)</f>
        <v>0.432435238053576</v>
      </c>
      <c r="GU1905" s="1">
        <f>STDEVA(GT1853:GT1855)</f>
        <v>0.000514655937343815</v>
      </c>
      <c r="GV1905" s="1" t="str">
        <f t="shared" si="2598"/>
        <v>h</v>
      </c>
    </row>
    <row r="1906" spans="18:202">
      <c r="R1906" s="1">
        <f>AVERAGE(R1847:R1855)</f>
        <v>0.494087202415071</v>
      </c>
      <c r="U1906" s="1">
        <f>AVERAGE(U1847:U1855)</f>
        <v>0.494053155625929</v>
      </c>
      <c r="X1906" s="1">
        <f>AVERAGE(X1847:X1855)</f>
        <v>0.483899063671903</v>
      </c>
      <c r="AA1906" s="1">
        <f>AVERAGE(AA1847:AA1855)</f>
        <v>0.455765225372892</v>
      </c>
      <c r="AD1906" s="1">
        <f>AVERAGE(AD1847:AD1855)</f>
        <v>0.442489976582481</v>
      </c>
      <c r="GH1906" s="1">
        <f>AVERAGE(GH1847:GH1855)</f>
        <v>0.493968753249498</v>
      </c>
      <c r="GK1906" s="1">
        <f>AVERAGE(GK1847:GK1855)</f>
        <v>0.493834161587219</v>
      </c>
      <c r="GN1906" s="1">
        <f>AVERAGE(GN1847:GN1855)</f>
        <v>0.483810357713139</v>
      </c>
      <c r="GQ1906" s="1">
        <f>AVERAGE(GQ1847:GQ1855)</f>
        <v>0.455155080191636</v>
      </c>
      <c r="GT1906" s="1">
        <f>AVERAGE(GT1847:GT1855)</f>
        <v>0.441599127382361</v>
      </c>
    </row>
    <row r="1907" spans="18:204">
      <c r="R1907" s="1">
        <f>AVERAGE(R1856:R1858)</f>
        <v>0.495828931383268</v>
      </c>
      <c r="S1907" s="1">
        <f>STDEVA(R1856:R1858)</f>
        <v>0.000142819942921786</v>
      </c>
      <c r="T1907" s="1" t="str">
        <f>T1935</f>
        <v>a</v>
      </c>
      <c r="U1907" s="1">
        <f>AVERAGE(U1856:U1858)</f>
        <v>0.495790727432053</v>
      </c>
      <c r="V1907" s="1">
        <f>STDEVA(U1856:U1858)</f>
        <v>3.10354278054146e-5</v>
      </c>
      <c r="W1907" s="1" t="str">
        <f>W1935</f>
        <v>a</v>
      </c>
      <c r="X1907" s="1">
        <f>AVERAGE(X1856:X1858)</f>
        <v>0.487603278395703</v>
      </c>
      <c r="Y1907" s="1">
        <f>STDEVA(X1856:X1858)</f>
        <v>9.92268158910569e-5</v>
      </c>
      <c r="Z1907" s="1" t="str">
        <f>Z1935</f>
        <v>a</v>
      </c>
      <c r="AA1907" s="1">
        <f>AVERAGE(AA1856:AA1858)</f>
        <v>0.48086251255377</v>
      </c>
      <c r="AB1907" s="1">
        <f>STDEVA(AA1856:AA1858)</f>
        <v>0.000385132812294825</v>
      </c>
      <c r="AC1907" s="1" t="str">
        <f>AC1935</f>
        <v>a</v>
      </c>
      <c r="AD1907" s="1">
        <f>AVERAGE(AD1856:AD1858)</f>
        <v>0.460811480209681</v>
      </c>
      <c r="AE1907" s="1">
        <f>STDEVA(AD1856:AD1858)</f>
        <v>0.000275638345231029</v>
      </c>
      <c r="AF1907" s="1" t="str">
        <f>AF1935</f>
        <v>a</v>
      </c>
      <c r="GH1907" s="1">
        <f>AVERAGE(GH1856:GH1858)</f>
        <v>0.495873161063575</v>
      </c>
      <c r="GI1907" s="1">
        <f>STDEVA(GH1856:GH1858)</f>
        <v>0.000129704897189675</v>
      </c>
      <c r="GJ1907" s="1" t="str">
        <f>GJ1935</f>
        <v>a</v>
      </c>
      <c r="GK1907" s="1">
        <f>AVERAGE(GK1856:GK1858)</f>
        <v>0.495786434370906</v>
      </c>
      <c r="GL1907" s="1">
        <f>STDEVA(GK1856:GK1858)</f>
        <v>4.02882979663306e-5</v>
      </c>
      <c r="GM1907" s="1" t="str">
        <f>GM1935</f>
        <v>a</v>
      </c>
      <c r="GN1907" s="1">
        <f>AVERAGE(GN1856:GN1858)</f>
        <v>0.487547494394354</v>
      </c>
      <c r="GO1907" s="1">
        <f>STDEVA(GN1856:GN1858)</f>
        <v>7.39396768533955e-5</v>
      </c>
      <c r="GP1907" s="1" t="str">
        <f>GP1935</f>
        <v>a</v>
      </c>
      <c r="GQ1907" s="1">
        <f>AVERAGE(GQ1856:GQ1858)</f>
        <v>0.480867845385813</v>
      </c>
      <c r="GR1907" s="1">
        <f>STDEVA(GQ1856:GQ1858)</f>
        <v>0.000312229640010839</v>
      </c>
      <c r="GS1907" s="1" t="str">
        <f>GS1935</f>
        <v>a</v>
      </c>
      <c r="GT1907" s="1">
        <f>AVERAGE(GT1856:GT1858)</f>
        <v>0.461326298776942</v>
      </c>
      <c r="GU1907" s="1">
        <f>STDEVA(GT1856:GT1858)</f>
        <v>0.000228186423518538</v>
      </c>
      <c r="GV1907" s="1" t="str">
        <f>GV1935</f>
        <v>b</v>
      </c>
    </row>
    <row r="1908" spans="18:204">
      <c r="R1908" s="1">
        <f>AVERAGE(R1859:R1861)</f>
        <v>0.495874544704544</v>
      </c>
      <c r="S1908" s="1">
        <f>STDEVA(R1859:R1861)</f>
        <v>5.84986991093268e-5</v>
      </c>
      <c r="T1908" s="1" t="str">
        <f>T1936</f>
        <v>a</v>
      </c>
      <c r="U1908" s="1">
        <f>AVERAGE(U1859:U1861)</f>
        <v>0.495683579036387</v>
      </c>
      <c r="V1908" s="1">
        <f>STDEVA(U1859:U1861)</f>
        <v>0.000138237174974514</v>
      </c>
      <c r="W1908" s="1" t="str">
        <f>W1936</f>
        <v>ab</v>
      </c>
      <c r="X1908" s="1">
        <f>AVERAGE(X1859:X1861)</f>
        <v>0.487525485014231</v>
      </c>
      <c r="Y1908" s="1">
        <f>STDEVA(X1859:X1861)</f>
        <v>5.92943785364984e-5</v>
      </c>
      <c r="Z1908" s="1" t="str">
        <f>Z1936</f>
        <v>a</v>
      </c>
      <c r="AA1908" s="1">
        <f>AVERAGE(AA1859:AA1861)</f>
        <v>0.479417560933752</v>
      </c>
      <c r="AB1908" s="1">
        <f>STDEVA(AA1859:AA1861)</f>
        <v>0.00050813936197133</v>
      </c>
      <c r="AC1908" s="1" t="str">
        <f>AC1936</f>
        <v>b</v>
      </c>
      <c r="AD1908" s="1">
        <f>AVERAGE(AD1859:AD1861)</f>
        <v>0.459702194146411</v>
      </c>
      <c r="AE1908" s="1">
        <f>STDEVA(AD1859:AD1861)</f>
        <v>0.000293057444101393</v>
      </c>
      <c r="AF1908" s="1" t="str">
        <f>AF1936</f>
        <v>ab</v>
      </c>
      <c r="GH1908" s="1">
        <f>AVERAGE(GH1859:GH1861)</f>
        <v>0.495894007760606</v>
      </c>
      <c r="GI1908" s="1">
        <f>STDEVA(GH1859:GH1861)</f>
        <v>1.87544558379257e-5</v>
      </c>
      <c r="GJ1908" s="1" t="str">
        <f>GJ1936</f>
        <v>a</v>
      </c>
      <c r="GK1908" s="1">
        <f>AVERAGE(GK1859:GK1861)</f>
        <v>0.495671416641732</v>
      </c>
      <c r="GL1908" s="1">
        <f>STDEVA(GK1859:GK1861)</f>
        <v>7.55116727587948e-5</v>
      </c>
      <c r="GM1908" s="1" t="str">
        <f>GM1936</f>
        <v>ab</v>
      </c>
      <c r="GN1908" s="1">
        <f>AVERAGE(GN1859:GN1861)</f>
        <v>0.487598304570483</v>
      </c>
      <c r="GO1908" s="1">
        <f>STDEVA(GN1859:GN1861)</f>
        <v>7.69321675793151e-5</v>
      </c>
      <c r="GP1908" s="1" t="str">
        <f>GP1936</f>
        <v>a</v>
      </c>
      <c r="GQ1908" s="1">
        <f>AVERAGE(GQ1859:GQ1861)</f>
        <v>0.479220064087889</v>
      </c>
      <c r="GR1908" s="1">
        <f>STDEVA(GQ1859:GQ1861)</f>
        <v>0.000317649159274783</v>
      </c>
      <c r="GS1908" s="1" t="str">
        <f>GS1936</f>
        <v>b</v>
      </c>
      <c r="GT1908" s="1">
        <f>AVERAGE(GT1859:GT1861)</f>
        <v>0.459302274535359</v>
      </c>
      <c r="GU1908" s="1">
        <f>STDEVA(GT1859:GT1861)</f>
        <v>0.000300998549012522</v>
      </c>
      <c r="GV1908" s="1" t="str">
        <f>GV1936</f>
        <v>bc</v>
      </c>
    </row>
    <row r="1909" spans="18:202">
      <c r="R1909" s="1">
        <f>AVERAGE(R1856:R1861)</f>
        <v>0.495851738043906</v>
      </c>
      <c r="U1909" s="1">
        <f>AVERAGE(U1856:U1861)</f>
        <v>0.49573715323422</v>
      </c>
      <c r="X1909" s="1">
        <f>AVERAGE(X1856:X1861)</f>
        <v>0.487564381704967</v>
      </c>
      <c r="AA1909" s="1">
        <f>AVERAGE(AA1856:AA1861)</f>
        <v>0.480140036743761</v>
      </c>
      <c r="AD1909" s="1">
        <f>AVERAGE(AD1856:AD1861)</f>
        <v>0.460256837178046</v>
      </c>
      <c r="GH1909" s="1">
        <f>AVERAGE(GH1856:GH1861)</f>
        <v>0.495883584412091</v>
      </c>
      <c r="GK1909" s="1">
        <f>AVERAGE(GK1856:GK1861)</f>
        <v>0.495728925506319</v>
      </c>
      <c r="GN1909" s="1">
        <f>AVERAGE(GN1856:GN1861)</f>
        <v>0.487572899482419</v>
      </c>
      <c r="GQ1909" s="1">
        <f>AVERAGE(GQ1856:GQ1861)</f>
        <v>0.480043954736851</v>
      </c>
      <c r="GT1909" s="1">
        <f>AVERAGE(GT1856:GT1861)</f>
        <v>0.46031428665615</v>
      </c>
    </row>
    <row r="1910" spans="18:204">
      <c r="R1910" s="1">
        <f>AVERAGE(R1862:R1864)</f>
        <v>0.495778815246262</v>
      </c>
      <c r="S1910" s="1">
        <f>STDEVA(R1862:R1864)</f>
        <v>0.000103063869716221</v>
      </c>
      <c r="T1910" s="1" t="str">
        <f t="shared" ref="T1910:T1912" si="2599">T1937</f>
        <v>a</v>
      </c>
      <c r="U1910" s="1">
        <f>AVERAGE(U1862:U1864)</f>
        <v>0.495489126647481</v>
      </c>
      <c r="V1910" s="1">
        <f>STDEVA(U1862:U1864)</f>
        <v>7.69674185464105e-5</v>
      </c>
      <c r="W1910" s="1" t="str">
        <f t="shared" ref="W1910:W1912" si="2600">W1937</f>
        <v>c</v>
      </c>
      <c r="X1910" s="1">
        <f>AVERAGE(X1862:X1864)</f>
        <v>0.487094723372223</v>
      </c>
      <c r="Y1910" s="1">
        <f>STDEVA(X1862:X1864)</f>
        <v>0.000284345972193408</v>
      </c>
      <c r="Z1910" s="1" t="str">
        <f t="shared" ref="Z1910:Z1912" si="2601">Z1937</f>
        <v>a</v>
      </c>
      <c r="AA1910" s="1">
        <f>AVERAGE(AA1862:AA1864)</f>
        <v>0.480695585448606</v>
      </c>
      <c r="AB1910" s="1">
        <f>STDEVA(AA1862:AA1864)</f>
        <v>0.000415887719390628</v>
      </c>
      <c r="AC1910" s="1" t="str">
        <f t="shared" ref="AC1910:AC1912" si="2602">AC1937</f>
        <v>a</v>
      </c>
      <c r="AD1910" s="1">
        <f>AVERAGE(AD1862:AD1864)</f>
        <v>0.459099083412711</v>
      </c>
      <c r="AE1910" s="1">
        <f>STDEVA(AD1862:AD1864)</f>
        <v>0.0015280166058365</v>
      </c>
      <c r="AF1910" s="1" t="str">
        <f t="shared" ref="AF1910:AF1912" si="2603">AF1937</f>
        <v>b</v>
      </c>
      <c r="GH1910" s="1">
        <f>AVERAGE(GH1862:GH1864)</f>
        <v>0.495717091667338</v>
      </c>
      <c r="GI1910" s="1">
        <f>STDEVA(GH1862:GH1864)</f>
        <v>0.000228625348892662</v>
      </c>
      <c r="GJ1910" s="1" t="str">
        <f t="shared" ref="GJ1910:GJ1912" si="2604">GJ1937</f>
        <v>ab</v>
      </c>
      <c r="GK1910" s="1">
        <f>AVERAGE(GK1862:GK1864)</f>
        <v>0.49549308781858</v>
      </c>
      <c r="GL1910" s="1">
        <f>STDEVA(GK1862:GK1864)</f>
        <v>7.78630058784514e-5</v>
      </c>
      <c r="GM1910" s="1" t="str">
        <f t="shared" ref="GM1910:GM1912" si="2605">GM1937</f>
        <v>cde</v>
      </c>
      <c r="GN1910" s="1">
        <f>AVERAGE(GN1862:GN1864)</f>
        <v>0.487331330890866</v>
      </c>
      <c r="GO1910" s="1">
        <f>STDEVA(GN1862:GN1864)</f>
        <v>0.000173102023246928</v>
      </c>
      <c r="GP1910" s="1" t="str">
        <f t="shared" ref="GP1910:GP1912" si="2606">GP1937</f>
        <v>a</v>
      </c>
      <c r="GQ1910" s="1">
        <f>AVERAGE(GQ1862:GQ1864)</f>
        <v>0.480151999845499</v>
      </c>
      <c r="GR1910" s="1">
        <f>STDEVA(GQ1862:GQ1864)</f>
        <v>0.000559203795323431</v>
      </c>
      <c r="GS1910" s="1" t="str">
        <f t="shared" ref="GS1910:GS1912" si="2607">GS1937</f>
        <v>ab</v>
      </c>
      <c r="GT1910" s="1">
        <f>AVERAGE(GT1862:GT1864)</f>
        <v>0.459467602260463</v>
      </c>
      <c r="GU1910" s="1">
        <f>STDEVA(GT1862:GT1864)</f>
        <v>0.00158847740592439</v>
      </c>
      <c r="GV1910" s="1" t="str">
        <f t="shared" ref="GV1910:GV1912" si="2608">GV1937</f>
        <v>bc</v>
      </c>
    </row>
    <row r="1911" spans="18:204">
      <c r="R1911" s="1">
        <f>AVERAGE(R1865:R1867)</f>
        <v>0.493192800808092</v>
      </c>
      <c r="S1911" s="1">
        <f>STDEVA(R1865:R1867)</f>
        <v>3.65845644556477e-5</v>
      </c>
      <c r="T1911" s="1" t="str">
        <f t="shared" si="2599"/>
        <v>h</v>
      </c>
      <c r="U1911" s="1">
        <f>AVERAGE(U1865:U1867)</f>
        <v>0.492806065717344</v>
      </c>
      <c r="V1911" s="1">
        <f>STDEVA(U1865:U1867)</f>
        <v>7.40978271097862e-5</v>
      </c>
      <c r="W1911" s="1" t="str">
        <f t="shared" si="2600"/>
        <v>i</v>
      </c>
      <c r="X1911" s="1">
        <f>AVERAGE(X1865:X1867)</f>
        <v>0.479723711903828</v>
      </c>
      <c r="Y1911" s="1">
        <f>STDEVA(X1865:X1867)</f>
        <v>0.000516969964078147</v>
      </c>
      <c r="Z1911" s="1" t="str">
        <f t="shared" si="2601"/>
        <v>d</v>
      </c>
      <c r="AA1911" s="1">
        <f>AVERAGE(AA1865:AA1867)</f>
        <v>0.457267560350133</v>
      </c>
      <c r="AB1911" s="1">
        <f>STDEVA(AA1865:AA1867)</f>
        <v>0.000910587583293525</v>
      </c>
      <c r="AC1911" s="1" t="str">
        <f t="shared" si="2602"/>
        <v>h</v>
      </c>
      <c r="AD1911" s="1">
        <f>AVERAGE(AD1865:AD1867)</f>
        <v>0.446969181989992</v>
      </c>
      <c r="AE1911" s="1">
        <f>STDEVA(AD1865:AD1867)</f>
        <v>0.000713325641899235</v>
      </c>
      <c r="AF1911" s="1" t="str">
        <f t="shared" si="2603"/>
        <v>hi</v>
      </c>
      <c r="GH1911" s="1">
        <f>AVERAGE(GH1865:GH1867)</f>
        <v>0.493074898558772</v>
      </c>
      <c r="GI1911" s="1">
        <f>STDEVA(GH1865:GH1867)</f>
        <v>4.48375228693715e-5</v>
      </c>
      <c r="GJ1911" s="1" t="str">
        <f t="shared" si="2604"/>
        <v>g</v>
      </c>
      <c r="GK1911" s="1">
        <f>AVERAGE(GK1865:GK1867)</f>
        <v>0.492762149556118</v>
      </c>
      <c r="GL1911" s="1">
        <f>STDEVA(GK1865:GK1867)</f>
        <v>5.95409637799518e-5</v>
      </c>
      <c r="GM1911" s="1" t="str">
        <f t="shared" si="2605"/>
        <v>j</v>
      </c>
      <c r="GN1911" s="1">
        <f>AVERAGE(GN1865:GN1867)</f>
        <v>0.479686325181826</v>
      </c>
      <c r="GO1911" s="1">
        <f>STDEVA(GN1865:GN1867)</f>
        <v>0.000515049780028864</v>
      </c>
      <c r="GP1911" s="1" t="str">
        <f t="shared" si="2606"/>
        <v>e</v>
      </c>
      <c r="GQ1911" s="1">
        <f>AVERAGE(GQ1865:GQ1867)</f>
        <v>0.457700388568472</v>
      </c>
      <c r="GR1911" s="1">
        <f>STDEVA(GQ1865:GQ1867)</f>
        <v>0.000672034174461195</v>
      </c>
      <c r="GS1911" s="1" t="str">
        <f t="shared" si="2607"/>
        <v>g</v>
      </c>
      <c r="GT1911" s="1">
        <f>AVERAGE(GT1865:GT1867)</f>
        <v>0.447101354956546</v>
      </c>
      <c r="GU1911" s="1">
        <f>STDEVA(GT1865:GT1867)</f>
        <v>0.000844310184873341</v>
      </c>
      <c r="GV1911" s="1" t="str">
        <f t="shared" si="2608"/>
        <v>ef</v>
      </c>
    </row>
    <row r="1912" spans="18:204">
      <c r="R1912" s="1">
        <f>AVERAGE(R1868:R1870)</f>
        <v>0.491225545650801</v>
      </c>
      <c r="S1912" s="1">
        <f>STDEVA(R1868:R1870)</f>
        <v>0.000166546652950312</v>
      </c>
      <c r="T1912" s="1" t="str">
        <f t="shared" si="2599"/>
        <v>j</v>
      </c>
      <c r="U1912" s="1">
        <f>AVERAGE(U1868:U1870)</f>
        <v>0.489967793290841</v>
      </c>
      <c r="V1912" s="1">
        <f>STDEVA(U1868:U1870)</f>
        <v>8.05554408001443e-5</v>
      </c>
      <c r="W1912" s="1" t="str">
        <f t="shared" si="2600"/>
        <v>k</v>
      </c>
      <c r="X1912" s="1">
        <f>AVERAGE(X1868:X1870)</f>
        <v>0.471208472345412</v>
      </c>
      <c r="Y1912" s="1">
        <f>STDEVA(X1868:X1870)</f>
        <v>0.000872113695312297</v>
      </c>
      <c r="Z1912" s="1" t="str">
        <f t="shared" si="2601"/>
        <v>f</v>
      </c>
      <c r="AA1912" s="1">
        <f>AVERAGE(AA1868:AA1870)</f>
        <v>0.436916477774515</v>
      </c>
      <c r="AB1912" s="1">
        <f>STDEVA(AA1868:AA1870)</f>
        <v>0.000205957647353767</v>
      </c>
      <c r="AC1912" s="1" t="str">
        <f t="shared" si="2602"/>
        <v>l</v>
      </c>
      <c r="AD1912" s="1">
        <f>AVERAGE(AD1868:AD1870)</f>
        <v>0.422804283299999</v>
      </c>
      <c r="AE1912" s="1">
        <f>STDEVA(AD1868:AD1870)</f>
        <v>0.000773257462940489</v>
      </c>
      <c r="AF1912" s="1" t="str">
        <f t="shared" si="2603"/>
        <v>o</v>
      </c>
      <c r="GH1912" s="1">
        <f>AVERAGE(GH1868:GH1870)</f>
        <v>0.491253512797211</v>
      </c>
      <c r="GI1912" s="1">
        <f>STDEVA(GH1868:GH1870)</f>
        <v>5.55872364783511e-5</v>
      </c>
      <c r="GJ1912" s="1" t="str">
        <f t="shared" si="2604"/>
        <v>i</v>
      </c>
      <c r="GK1912" s="1">
        <f>AVERAGE(GK1868:GK1870)</f>
        <v>0.489827583716714</v>
      </c>
      <c r="GL1912" s="1">
        <f>STDEVA(GK1868:GK1870)</f>
        <v>6.49741462264441e-5</v>
      </c>
      <c r="GM1912" s="1" t="str">
        <f t="shared" si="2605"/>
        <v>l</v>
      </c>
      <c r="GN1912" s="1">
        <f>AVERAGE(GN1868:GN1870)</f>
        <v>0.471370312238648</v>
      </c>
      <c r="GO1912" s="1">
        <f>STDEVA(GN1868:GN1870)</f>
        <v>0.00053338433857413</v>
      </c>
      <c r="GP1912" s="1" t="str">
        <f t="shared" si="2606"/>
        <v>g</v>
      </c>
      <c r="GQ1912" s="1">
        <f>AVERAGE(GQ1868:GQ1870)</f>
        <v>0.437040052144579</v>
      </c>
      <c r="GR1912" s="1">
        <f>STDEVA(GQ1868:GQ1870)</f>
        <v>0.000487687009959973</v>
      </c>
      <c r="GS1912" s="1" t="str">
        <f t="shared" si="2607"/>
        <v>l</v>
      </c>
      <c r="GT1912" s="1">
        <f>AVERAGE(GT1868:GT1870)</f>
        <v>0.423644343666491</v>
      </c>
      <c r="GU1912" s="1">
        <f>STDEVA(GT1868:GT1870)</f>
        <v>8.49623671863153e-5</v>
      </c>
      <c r="GV1912" s="1" t="str">
        <f t="shared" si="2608"/>
        <v>i</v>
      </c>
    </row>
    <row r="1913" spans="18:202">
      <c r="R1913" s="1">
        <f>AVERAGE(R1862:R1870)</f>
        <v>0.493399053901719</v>
      </c>
      <c r="U1913" s="1">
        <f>AVERAGE(U1862:U1870)</f>
        <v>0.492754328551889</v>
      </c>
      <c r="X1913" s="1">
        <f>AVERAGE(X1862:X1870)</f>
        <v>0.479342302540487</v>
      </c>
      <c r="AA1913" s="1">
        <f>AVERAGE(AA1862:AA1870)</f>
        <v>0.458293207857752</v>
      </c>
      <c r="AD1913" s="1">
        <f>AVERAGE(AD1862:AD1870)</f>
        <v>0.442957516234234</v>
      </c>
      <c r="GH1913" s="1">
        <f>AVERAGE(GH1862:GH1870)</f>
        <v>0.493348501007774</v>
      </c>
      <c r="GK1913" s="1">
        <f>AVERAGE(GK1862:GK1870)</f>
        <v>0.492694273697137</v>
      </c>
      <c r="GN1913" s="1">
        <f>AVERAGE(GN1862:GN1870)</f>
        <v>0.47946265610378</v>
      </c>
      <c r="GQ1913" s="1">
        <f>AVERAGE(GQ1862:GQ1870)</f>
        <v>0.458297480186183</v>
      </c>
      <c r="GT1913" s="1">
        <f>AVERAGE(GT1862:GT1870)</f>
        <v>0.443404433627833</v>
      </c>
    </row>
    <row r="1914" spans="18:204">
      <c r="R1914" s="1">
        <f>AVERAGE(R1871:R1873)</f>
        <v>0.493893097847703</v>
      </c>
      <c r="S1914" s="1">
        <f>STDEVA(R1871:R1873)</f>
        <v>2.56138268754556e-5</v>
      </c>
      <c r="T1914" s="1" t="str">
        <f t="shared" ref="T1914:T1916" si="2609">T1940</f>
        <v>d</v>
      </c>
      <c r="U1914" s="1">
        <f>AVERAGE(U1871:U1873)</f>
        <v>0.493708690000681</v>
      </c>
      <c r="V1914" s="1">
        <f>STDEVA(U1871:U1873)</f>
        <v>5.10995513063604e-5</v>
      </c>
      <c r="W1914" s="1" t="str">
        <f t="shared" ref="W1914:W1916" si="2610">W1940</f>
        <v>e</v>
      </c>
      <c r="X1914" s="1">
        <f>AVERAGE(X1871:X1873)</f>
        <v>0.48503274503424</v>
      </c>
      <c r="Y1914" s="1">
        <f>STDEVA(X1871:X1873)</f>
        <v>0.000200158255905446</v>
      </c>
      <c r="Z1914" s="1" t="str">
        <f t="shared" ref="Z1914:Z1916" si="2611">Z1940</f>
        <v>b</v>
      </c>
      <c r="AA1914" s="1">
        <f>AVERAGE(AA1871:AA1873)</f>
        <v>0.469314739881652</v>
      </c>
      <c r="AB1914" s="1">
        <f>STDEVA(AA1871:AA1873)</f>
        <v>0.000526977437931471</v>
      </c>
      <c r="AC1914" s="1" t="str">
        <f t="shared" ref="AC1914:AC1916" si="2612">AC1940</f>
        <v>d</v>
      </c>
      <c r="AD1914" s="1">
        <f>AVERAGE(AD1871:AD1873)</f>
        <v>0.456233929180775</v>
      </c>
      <c r="AE1914" s="1">
        <f>STDEVA(AD1871:AD1873)</f>
        <v>0.000247251592986444</v>
      </c>
      <c r="AF1914" s="1" t="str">
        <f t="shared" ref="AF1914:AF1916" si="2613">AF1940</f>
        <v>c</v>
      </c>
      <c r="GH1914" s="1">
        <f>AVERAGE(GH1871:GH1873)</f>
        <v>0.493725786064444</v>
      </c>
      <c r="GI1914" s="1">
        <f>STDEVA(GH1871:GH1873)</f>
        <v>0.000121686235929254</v>
      </c>
      <c r="GJ1914" s="1" t="str">
        <f t="shared" ref="GJ1914:GJ1916" si="2614">GJ1940</f>
        <v>e</v>
      </c>
      <c r="GK1914" s="1">
        <f>AVERAGE(GK1871:GK1873)</f>
        <v>0.493572909746648</v>
      </c>
      <c r="GL1914" s="1">
        <f>STDEVA(GK1871:GK1873)</f>
        <v>0.000108096307110302</v>
      </c>
      <c r="GM1914" s="1" t="str">
        <f t="shared" ref="GM1914:GM1916" si="2615">GM1940</f>
        <v>g</v>
      </c>
      <c r="GN1914" s="1">
        <f>AVERAGE(GN1871:GN1873)</f>
        <v>0.485127005849288</v>
      </c>
      <c r="GO1914" s="1">
        <f>STDEVA(GN1871:GN1873)</f>
        <v>0.000121052642146641</v>
      </c>
      <c r="GP1914" s="1" t="str">
        <f t="shared" ref="GP1914:GP1916" si="2616">GP1940</f>
        <v>bc</v>
      </c>
      <c r="GQ1914" s="1">
        <f>AVERAGE(GQ1871:GQ1873)</f>
        <v>0.469347419184231</v>
      </c>
      <c r="GR1914" s="1">
        <f>STDEVA(GQ1871:GQ1873)</f>
        <v>0.000447624774438359</v>
      </c>
      <c r="GS1914" s="1" t="str">
        <f t="shared" ref="GS1914:GS1916" si="2617">GS1940</f>
        <v>d</v>
      </c>
      <c r="GT1914" s="1">
        <f>AVERAGE(GT1871:GT1873)</f>
        <v>0.455465279291352</v>
      </c>
      <c r="GU1914" s="1">
        <f>STDEVA(GT1871:GT1873)</f>
        <v>0.000368833806435058</v>
      </c>
      <c r="GV1914" s="1" t="str">
        <f t="shared" ref="GV1914:GV1916" si="2618">GV1940</f>
        <v>cd</v>
      </c>
    </row>
    <row r="1915" spans="18:204">
      <c r="R1915" s="1">
        <f>AVERAGE(R1874:R1876)</f>
        <v>0.493335934988177</v>
      </c>
      <c r="S1915" s="1">
        <f>STDEVA(R1874:R1876)</f>
        <v>4.82407240680403e-5</v>
      </c>
      <c r="T1915" s="1" t="str">
        <f t="shared" si="2609"/>
        <v>fgh</v>
      </c>
      <c r="U1915" s="1">
        <f>AVERAGE(U1874:U1876)</f>
        <v>0.493554610981886</v>
      </c>
      <c r="V1915" s="1">
        <f>STDEVA(U1874:U1876)</f>
        <v>0.000189400051025412</v>
      </c>
      <c r="W1915" s="1" t="str">
        <f t="shared" si="2610"/>
        <v>ef</v>
      </c>
      <c r="X1915" s="1">
        <f>AVERAGE(X1874:X1876)</f>
        <v>0.484980738842521</v>
      </c>
      <c r="Y1915" s="1">
        <f>STDEVA(X1874:X1876)</f>
        <v>6.62085928575002e-5</v>
      </c>
      <c r="Z1915" s="1" t="str">
        <f t="shared" si="2611"/>
        <v>b</v>
      </c>
      <c r="AA1915" s="1">
        <f>AVERAGE(AA1874:AA1876)</f>
        <v>0.46360738672883</v>
      </c>
      <c r="AB1915" s="1">
        <f>STDEVA(AA1874:AA1876)</f>
        <v>0.000274030225890296</v>
      </c>
      <c r="AC1915" s="1" t="str">
        <f t="shared" si="2612"/>
        <v>e</v>
      </c>
      <c r="AD1915" s="1">
        <f>AVERAGE(AD1874:AD1876)</f>
        <v>0.452274678581726</v>
      </c>
      <c r="AE1915" s="1">
        <f>STDEVA(AD1874:AD1876)</f>
        <v>0.000914767165443702</v>
      </c>
      <c r="AF1915" s="1" t="str">
        <f t="shared" si="2613"/>
        <v>d</v>
      </c>
      <c r="GH1915" s="1">
        <f>AVERAGE(GH1874:GH1876)</f>
        <v>0.493516350368743</v>
      </c>
      <c r="GI1915" s="1">
        <f>STDEVA(GH1874:GH1876)</f>
        <v>0.000141534039271857</v>
      </c>
      <c r="GJ1915" s="1" t="str">
        <f t="shared" si="2614"/>
        <v>f</v>
      </c>
      <c r="GK1915" s="1">
        <f>AVERAGE(GK1874:GK1876)</f>
        <v>0.493621126364482</v>
      </c>
      <c r="GL1915" s="1">
        <f>STDEVA(GK1874:GK1876)</f>
        <v>4.81448077236735e-5</v>
      </c>
      <c r="GM1915" s="1" t="str">
        <f t="shared" si="2615"/>
        <v>g</v>
      </c>
      <c r="GN1915" s="1">
        <f>AVERAGE(GN1874:GN1876)</f>
        <v>0.484988177543777</v>
      </c>
      <c r="GO1915" s="1">
        <f>STDEVA(GN1874:GN1876)</f>
        <v>0.000140959591493945</v>
      </c>
      <c r="GP1915" s="1" t="str">
        <f t="shared" si="2616"/>
        <v>bc</v>
      </c>
      <c r="GQ1915" s="1">
        <f>AVERAGE(GQ1874:GQ1876)</f>
        <v>0.463262286227187</v>
      </c>
      <c r="GR1915" s="1">
        <f>STDEVA(GQ1874:GQ1876)</f>
        <v>0.000548565364060693</v>
      </c>
      <c r="GS1915" s="1" t="str">
        <f t="shared" si="2617"/>
        <v>e</v>
      </c>
      <c r="GT1915" s="1">
        <f>AVERAGE(GT1874:GT1876)</f>
        <v>0.451419581770134</v>
      </c>
      <c r="GU1915" s="1">
        <f>STDEVA(GT1874:GT1876)</f>
        <v>0.000402942106283092</v>
      </c>
      <c r="GV1915" s="1" t="str">
        <f t="shared" si="2618"/>
        <v>de</v>
      </c>
    </row>
    <row r="1916" spans="18:204">
      <c r="R1916" s="1">
        <f>AVERAGE(R1877:R1879)</f>
        <v>0.495884149347523</v>
      </c>
      <c r="S1916" s="1">
        <f>STDEVA(R1877:R1879)</f>
        <v>3.28367023351137e-5</v>
      </c>
      <c r="T1916" s="1" t="str">
        <f t="shared" si="2609"/>
        <v>a</v>
      </c>
      <c r="U1916" s="1">
        <f>AVERAGE(U1877:U1879)</f>
        <v>0.49579821156868</v>
      </c>
      <c r="V1916" s="1">
        <f>STDEVA(U1877:U1879)</f>
        <v>5.53973356325165e-5</v>
      </c>
      <c r="W1916" s="1" t="str">
        <f t="shared" si="2610"/>
        <v>a</v>
      </c>
      <c r="X1916" s="1">
        <f>AVERAGE(X1877:X1879)</f>
        <v>0.487645998247747</v>
      </c>
      <c r="Y1916" s="1">
        <f>STDEVA(X1877:X1879)</f>
        <v>9.10842272944672e-5</v>
      </c>
      <c r="Z1916" s="1" t="str">
        <f t="shared" si="2611"/>
        <v>a</v>
      </c>
      <c r="AA1916" s="1">
        <f>AVERAGE(AA1877:AA1879)</f>
        <v>0.455335519960487</v>
      </c>
      <c r="AB1916" s="1">
        <f>STDEVA(AA1877:AA1879)</f>
        <v>0.000173315456794767</v>
      </c>
      <c r="AC1916" s="1" t="str">
        <f t="shared" si="2612"/>
        <v>i</v>
      </c>
      <c r="AD1916" s="1">
        <f>AVERAGE(AD1877:AD1879)</f>
        <v>0.441827311007584</v>
      </c>
      <c r="AE1916" s="1">
        <f>STDEVA(AD1877:AD1879)</f>
        <v>0.000773531166313376</v>
      </c>
      <c r="AF1916" s="1" t="str">
        <f t="shared" si="2613"/>
        <v>k</v>
      </c>
      <c r="GH1916" s="1">
        <f>AVERAGE(GH1877:GH1879)</f>
        <v>0.495830924819255</v>
      </c>
      <c r="GI1916" s="1">
        <f>STDEVA(GH1877:GH1879)</f>
        <v>5.32081717891189e-5</v>
      </c>
      <c r="GJ1916" s="1" t="str">
        <f t="shared" si="2614"/>
        <v>a</v>
      </c>
      <c r="GK1916" s="1">
        <f>AVERAGE(GK1877:GK1879)</f>
        <v>0.495648175222389</v>
      </c>
      <c r="GL1916" s="1">
        <f>STDEVA(GK1877:GK1879)</f>
        <v>9.76008350635874e-5</v>
      </c>
      <c r="GM1916" s="1" t="str">
        <f t="shared" si="2615"/>
        <v>abc</v>
      </c>
      <c r="GN1916" s="1">
        <f>AVERAGE(GN1877:GN1879)</f>
        <v>0.487640990133338</v>
      </c>
      <c r="GO1916" s="1">
        <f>STDEVA(GN1877:GN1879)</f>
        <v>0.000145321313847209</v>
      </c>
      <c r="GP1916" s="1" t="str">
        <f t="shared" si="2616"/>
        <v>a</v>
      </c>
      <c r="GQ1916" s="1">
        <f>AVERAGE(GQ1877:GQ1879)</f>
        <v>0.456361570942051</v>
      </c>
      <c r="GR1916" s="1">
        <f>STDEVA(GQ1877:GQ1879)</f>
        <v>0.000804555417611596</v>
      </c>
      <c r="GS1916" s="1" t="str">
        <f t="shared" si="2617"/>
        <v>h</v>
      </c>
      <c r="GT1916" s="1">
        <f>AVERAGE(GT1877:GT1879)</f>
        <v>0.441137737916758</v>
      </c>
      <c r="GU1916" s="1">
        <f>STDEVA(GT1877:GT1879)</f>
        <v>0.000437182309942856</v>
      </c>
      <c r="GV1916" s="1" t="str">
        <f t="shared" si="2618"/>
        <v>g</v>
      </c>
    </row>
    <row r="1917" spans="18:202">
      <c r="R1917" s="1">
        <f>AVERAGE(R1871:R1879)</f>
        <v>0.494371060727801</v>
      </c>
      <c r="U1917" s="1">
        <f>AVERAGE(U1871:U1879)</f>
        <v>0.494353837517082</v>
      </c>
      <c r="X1917" s="1">
        <f>AVERAGE(X1871:X1879)</f>
        <v>0.485886494041503</v>
      </c>
      <c r="AA1917" s="1">
        <f>AVERAGE(AA1871:AA1879)</f>
        <v>0.46275254885699</v>
      </c>
      <c r="AD1917" s="1">
        <f>AVERAGE(AD1871:AD1879)</f>
        <v>0.450111972923362</v>
      </c>
      <c r="GH1917" s="1">
        <f>AVERAGE(GH1871:GH1879)</f>
        <v>0.494357687084147</v>
      </c>
      <c r="GK1917" s="1">
        <f>AVERAGE(GK1871:GK1879)</f>
        <v>0.494280737111173</v>
      </c>
      <c r="GN1917" s="1">
        <f>AVERAGE(GN1871:GN1879)</f>
        <v>0.485918724508801</v>
      </c>
      <c r="GQ1917" s="1">
        <f>AVERAGE(GQ1871:GQ1879)</f>
        <v>0.462990425451156</v>
      </c>
      <c r="GT1917" s="1">
        <f>AVERAGE(GT1871:GT1879)</f>
        <v>0.449340866326081</v>
      </c>
    </row>
    <row r="1918" spans="18:204">
      <c r="R1918" s="1">
        <f>AVERAGE(R1880:R1882)</f>
        <v>0.493699242029192</v>
      </c>
      <c r="S1918" s="1">
        <f>STDEVA(R1880:R1882)</f>
        <v>0.000148268653032481</v>
      </c>
      <c r="T1918" s="1" t="str">
        <f t="shared" ref="T1918:T1920" si="2619">T1943</f>
        <v>e</v>
      </c>
      <c r="U1918" s="1">
        <f>AVERAGE(U1880:U1882)</f>
        <v>0.493597641925651</v>
      </c>
      <c r="V1918" s="1">
        <f>STDEVA(U1880:U1882)</f>
        <v>5.69462025406079e-5</v>
      </c>
      <c r="W1918" s="1" t="str">
        <f t="shared" ref="W1918:W1920" si="2620">W1943</f>
        <v>ef</v>
      </c>
      <c r="X1918" s="1">
        <f>AVERAGE(X1880:X1882)</f>
        <v>0.485216703280377</v>
      </c>
      <c r="Y1918" s="1">
        <f>STDEVA(X1880:X1882)</f>
        <v>0.000209460301795056</v>
      </c>
      <c r="Z1918" s="1" t="str">
        <f t="shared" ref="Z1918:Z1920" si="2621">Z1943</f>
        <v>b</v>
      </c>
      <c r="AA1918" s="1">
        <f>AVERAGE(AA1880:AA1882)</f>
        <v>0.468401241865671</v>
      </c>
      <c r="AB1918" s="1">
        <f>STDEVA(AA1880:AA1882)</f>
        <v>0.000315113101232137</v>
      </c>
      <c r="AC1918" s="1" t="str">
        <f t="shared" ref="AC1918:AC1920" si="2622">AC1943</f>
        <v>d</v>
      </c>
      <c r="AD1918" s="1">
        <f>AVERAGE(AD1880:AD1882)</f>
        <v>0.455620347634732</v>
      </c>
      <c r="AE1918" s="1">
        <f>STDEVA(AD1880:AD1882)</f>
        <v>0.00108459051681364</v>
      </c>
      <c r="AF1918" s="1" t="str">
        <f t="shared" ref="AF1918:AF1920" si="2623">AF1943</f>
        <v>c</v>
      </c>
      <c r="GH1918" s="1">
        <f>AVERAGE(GH1880:GH1882)</f>
        <v>0.493774969670892</v>
      </c>
      <c r="GI1918" s="1">
        <f>STDEVA(GH1880:GH1882)</f>
        <v>0.00011407980145131</v>
      </c>
      <c r="GJ1918" s="1" t="str">
        <f t="shared" ref="GJ1918:GJ1920" si="2624">GJ1943</f>
        <v>e</v>
      </c>
      <c r="GK1918" s="1">
        <f>AVERAGE(GK1880:GK1882)</f>
        <v>0.493613359319864</v>
      </c>
      <c r="GL1918" s="1">
        <f>STDEVA(GK1880:GK1882)</f>
        <v>4.18825637812236e-5</v>
      </c>
      <c r="GM1918" s="1" t="str">
        <f t="shared" ref="GM1918:GM1920" si="2625">GM1943</f>
        <v>g</v>
      </c>
      <c r="GN1918" s="1">
        <f>AVERAGE(GN1880:GN1882)</f>
        <v>0.485250606464826</v>
      </c>
      <c r="GO1918" s="1">
        <f>STDEVA(GN1880:GN1882)</f>
        <v>8.76674621014432e-5</v>
      </c>
      <c r="GP1918" s="1" t="str">
        <f t="shared" ref="GP1918:GP1920" si="2626">GP1943</f>
        <v>b</v>
      </c>
      <c r="GQ1918" s="1">
        <f>AVERAGE(GQ1880:GQ1882)</f>
        <v>0.46837418253635</v>
      </c>
      <c r="GR1918" s="1">
        <f>STDEVA(GQ1880:GQ1882)</f>
        <v>0.000694116419861447</v>
      </c>
      <c r="GS1918" s="1" t="str">
        <f t="shared" ref="GS1918:GS1920" si="2627">GS1943</f>
        <v>d</v>
      </c>
      <c r="GT1918" s="1">
        <f>AVERAGE(GT1880:GT1882)</f>
        <v>0.455295981902404</v>
      </c>
      <c r="GU1918" s="1">
        <f>STDEVA(GT1880:GT1882)</f>
        <v>0.000594999273915554</v>
      </c>
      <c r="GV1918" s="1" t="str">
        <f t="shared" ref="GV1918:GV1920" si="2628">GV1943</f>
        <v>cd</v>
      </c>
    </row>
    <row r="1919" spans="18:204">
      <c r="R1919" s="1">
        <f>AVERAGE(R1883:R1885)</f>
        <v>0.493352348615065</v>
      </c>
      <c r="S1919" s="1">
        <f>STDEVA(R1883:R1885)</f>
        <v>7.37997647194991e-5</v>
      </c>
      <c r="T1919" s="1" t="str">
        <f t="shared" si="2619"/>
        <v>fgh</v>
      </c>
      <c r="U1919" s="1">
        <f>AVERAGE(U1883:U1885)</f>
        <v>0.493461852082782</v>
      </c>
      <c r="V1919" s="1">
        <f>STDEVA(U1883:U1885)</f>
        <v>6.85492983975212e-5</v>
      </c>
      <c r="W1919" s="1" t="str">
        <f t="shared" si="2620"/>
        <v>fg</v>
      </c>
      <c r="X1919" s="1">
        <f>AVERAGE(X1883:X1885)</f>
        <v>0.48486941986114</v>
      </c>
      <c r="Y1919" s="1">
        <f>STDEVA(X1883:X1885)</f>
        <v>0.000129696841727661</v>
      </c>
      <c r="Z1919" s="1" t="str">
        <f t="shared" si="2621"/>
        <v>b</v>
      </c>
      <c r="AA1919" s="1">
        <f>AVERAGE(AA1883:AA1885)</f>
        <v>0.461669326533905</v>
      </c>
      <c r="AB1919" s="1">
        <f>STDEVA(AA1883:AA1885)</f>
        <v>0.00052076145251891</v>
      </c>
      <c r="AC1919" s="1" t="str">
        <f t="shared" si="2622"/>
        <v>g</v>
      </c>
      <c r="AD1919" s="1">
        <f>AVERAGE(AD1883:AD1885)</f>
        <v>0.450574515291198</v>
      </c>
      <c r="AE1919" s="1">
        <f>STDEVA(AD1883:AD1885)</f>
        <v>0.000463892003493427</v>
      </c>
      <c r="AF1919" s="1" t="str">
        <f t="shared" si="2623"/>
        <v>def</v>
      </c>
      <c r="GH1919" s="1">
        <f>AVERAGE(GH1883:GH1885)</f>
        <v>0.493443691430884</v>
      </c>
      <c r="GI1919" s="1">
        <f>STDEVA(GH1883:GH1885)</f>
        <v>7.49929036835806e-5</v>
      </c>
      <c r="GJ1919" s="1" t="str">
        <f t="shared" si="2624"/>
        <v>f</v>
      </c>
      <c r="GK1919" s="1">
        <f>AVERAGE(GK1883:GK1885)</f>
        <v>0.49339778344118</v>
      </c>
      <c r="GL1919" s="1">
        <f>STDEVA(GK1883:GK1885)</f>
        <v>8.42765634420818e-5</v>
      </c>
      <c r="GM1919" s="1" t="str">
        <f t="shared" si="2625"/>
        <v>hi</v>
      </c>
      <c r="GN1919" s="1">
        <f>AVERAGE(GN1883:GN1885)</f>
        <v>0.484793273496789</v>
      </c>
      <c r="GO1919" s="1">
        <f>STDEVA(GN1883:GN1885)</f>
        <v>6.58041605578851e-5</v>
      </c>
      <c r="GP1919" s="1" t="str">
        <f t="shared" si="2626"/>
        <v>c</v>
      </c>
      <c r="GQ1919" s="1">
        <f>AVERAGE(GQ1883:GQ1885)</f>
        <v>0.461637934818222</v>
      </c>
      <c r="GR1919" s="1">
        <f>STDEVA(GQ1883:GQ1885)</f>
        <v>8.64203827961431e-5</v>
      </c>
      <c r="GS1919" s="1" t="str">
        <f t="shared" si="2627"/>
        <v>f</v>
      </c>
      <c r="GT1919" s="1">
        <f>AVERAGE(GT1883:GT1885)</f>
        <v>0.470940906277663</v>
      </c>
      <c r="GU1919" s="1">
        <f>STDEVA(GT1883:GT1885)</f>
        <v>0.0139770529120821</v>
      </c>
      <c r="GV1919" s="1" t="str">
        <f t="shared" si="2628"/>
        <v>a</v>
      </c>
    </row>
    <row r="1920" spans="18:204">
      <c r="R1920" s="1">
        <f>AVERAGE(R1886:R1888)</f>
        <v>0.495824731485716</v>
      </c>
      <c r="S1920" s="1">
        <f>STDEVA(R1886:R1888)</f>
        <v>6.65552473783254e-5</v>
      </c>
      <c r="T1920" s="1" t="str">
        <f t="shared" si="2619"/>
        <v>a</v>
      </c>
      <c r="U1920" s="1">
        <f>AVERAGE(U1886:U1888)</f>
        <v>0.495789394003532</v>
      </c>
      <c r="V1920" s="1">
        <f>STDEVA(U1886:U1888)</f>
        <v>0.000144042751062273</v>
      </c>
      <c r="W1920" s="1" t="str">
        <f t="shared" si="2620"/>
        <v>a</v>
      </c>
      <c r="X1920" s="1">
        <f>AVERAGE(X1886:X1888)</f>
        <v>0.4873551370976</v>
      </c>
      <c r="Y1920" s="1">
        <f>STDEVA(X1886:X1888)</f>
        <v>5.30320659007451e-5</v>
      </c>
      <c r="Z1920" s="1" t="str">
        <f t="shared" si="2621"/>
        <v>a</v>
      </c>
      <c r="AA1920" s="1">
        <f>AVERAGE(AA1886:AA1888)</f>
        <v>0.453358150005836</v>
      </c>
      <c r="AB1920" s="1">
        <f>STDEVA(AA1886:AA1888)</f>
        <v>0.000349275378227857</v>
      </c>
      <c r="AC1920" s="1" t="str">
        <f t="shared" si="2622"/>
        <v>j</v>
      </c>
      <c r="AD1920" s="1">
        <f>AVERAGE(AD1886:AD1888)</f>
        <v>0.440023066049162</v>
      </c>
      <c r="AE1920" s="1">
        <f>STDEVA(AD1886:AD1888)</f>
        <v>0.000605000200954514</v>
      </c>
      <c r="AF1920" s="1" t="str">
        <f t="shared" si="2623"/>
        <v>l</v>
      </c>
      <c r="GH1920" s="1">
        <f>AVERAGE(GH1886:GH1888)</f>
        <v>0.495843370347195</v>
      </c>
      <c r="GI1920" s="1">
        <f>STDEVA(GH1886:GH1888)</f>
        <v>0.000131160082719364</v>
      </c>
      <c r="GJ1920" s="1" t="str">
        <f t="shared" si="2624"/>
        <v>a</v>
      </c>
      <c r="GK1920" s="1">
        <f>AVERAGE(GK1886:GK1888)</f>
        <v>0.495667364696526</v>
      </c>
      <c r="GL1920" s="1">
        <f>STDEVA(GK1886:GK1888)</f>
        <v>4.97458447480127e-5</v>
      </c>
      <c r="GM1920" s="1" t="str">
        <f t="shared" si="2625"/>
        <v>ab</v>
      </c>
      <c r="GN1920" s="1">
        <f>AVERAGE(GN1886:GN1888)</f>
        <v>0.487487818714518</v>
      </c>
      <c r="GO1920" s="1">
        <f>STDEVA(GN1886:GN1888)</f>
        <v>6.05932446170379e-5</v>
      </c>
      <c r="GP1920" s="1" t="str">
        <f t="shared" si="2626"/>
        <v>a</v>
      </c>
      <c r="GQ1920" s="1">
        <f>AVERAGE(GQ1886:GQ1888)</f>
        <v>0.45315186779719</v>
      </c>
      <c r="GR1920" s="1">
        <f>STDEVA(GQ1886:GQ1888)</f>
        <v>0.000514888607761932</v>
      </c>
      <c r="GS1920" s="1" t="str">
        <f t="shared" si="2627"/>
        <v>i</v>
      </c>
      <c r="GT1920" s="1">
        <f>AVERAGE(GT1886:GT1888)</f>
        <v>0.440229680099605</v>
      </c>
      <c r="GU1920" s="1">
        <f>STDEVA(GT1886:GT1888)</f>
        <v>0.000610110528205192</v>
      </c>
      <c r="GV1920" s="1" t="str">
        <f t="shared" si="2628"/>
        <v>g</v>
      </c>
    </row>
    <row r="1921" spans="18:202">
      <c r="R1921" s="1">
        <f>AVERAGE(R1880:R1888)</f>
        <v>0.494292107376658</v>
      </c>
      <c r="U1921" s="1">
        <f>AVERAGE(U1880:U1888)</f>
        <v>0.494282962670655</v>
      </c>
      <c r="X1921" s="1">
        <f>AVERAGE(X1880:X1888)</f>
        <v>0.485813753413039</v>
      </c>
      <c r="AA1921" s="1">
        <f>AVERAGE(AA1880:AA1888)</f>
        <v>0.461142906135137</v>
      </c>
      <c r="AD1921" s="1">
        <f>AVERAGE(AD1880:AD1888)</f>
        <v>0.448739309658364</v>
      </c>
      <c r="GH1921" s="1">
        <f>AVERAGE(GH1880:GH1888)</f>
        <v>0.49435401048299</v>
      </c>
      <c r="GK1921" s="1">
        <f>AVERAGE(GK1880:GK1888)</f>
        <v>0.494226169152523</v>
      </c>
      <c r="GN1921" s="1">
        <f>AVERAGE(GN1880:GN1888)</f>
        <v>0.485843899558711</v>
      </c>
      <c r="GQ1921" s="1">
        <f>AVERAGE(GQ1880:GQ1888)</f>
        <v>0.461054661717254</v>
      </c>
      <c r="GT1921" s="1">
        <f>AVERAGE(GT1880:GT1888)</f>
        <v>0.455488856093224</v>
      </c>
    </row>
    <row r="1924" spans="20:204">
      <c r="T1924" s="1" t="s">
        <v>111</v>
      </c>
      <c r="W1924" s="1" t="s">
        <v>108</v>
      </c>
      <c r="Z1924" s="1" t="s">
        <v>111</v>
      </c>
      <c r="AC1924" s="1" t="s">
        <v>113</v>
      </c>
      <c r="AF1924" s="1" t="s">
        <v>115</v>
      </c>
      <c r="GJ1924" s="1" t="s">
        <v>108</v>
      </c>
      <c r="GM1924" s="1" t="s">
        <v>119</v>
      </c>
      <c r="GP1924" s="1" t="s">
        <v>108</v>
      </c>
      <c r="GS1924" s="1" t="s">
        <v>113</v>
      </c>
      <c r="GV1924" s="1" t="s">
        <v>115</v>
      </c>
    </row>
    <row r="1925" spans="20:204">
      <c r="T1925" s="1" t="s">
        <v>111</v>
      </c>
      <c r="W1925" s="1" t="s">
        <v>114</v>
      </c>
      <c r="Z1925" s="1" t="s">
        <v>111</v>
      </c>
      <c r="AC1925" s="1" t="s">
        <v>114</v>
      </c>
      <c r="AF1925" s="1" t="s">
        <v>122</v>
      </c>
      <c r="GJ1925" s="1" t="s">
        <v>119</v>
      </c>
      <c r="GM1925" s="1" t="s">
        <v>119</v>
      </c>
      <c r="GP1925" s="1" t="s">
        <v>108</v>
      </c>
      <c r="GS1925" s="1" t="s">
        <v>114</v>
      </c>
      <c r="GV1925" s="1" t="s">
        <v>115</v>
      </c>
    </row>
    <row r="1926" spans="20:204">
      <c r="T1926" s="1" t="s">
        <v>114</v>
      </c>
      <c r="W1926" s="1" t="s">
        <v>120</v>
      </c>
      <c r="Z1926" s="1" t="s">
        <v>111</v>
      </c>
      <c r="AC1926" s="1" t="s">
        <v>111</v>
      </c>
      <c r="AF1926" s="1" t="s">
        <v>125</v>
      </c>
      <c r="GJ1926" s="1" t="s">
        <v>120</v>
      </c>
      <c r="GM1926" s="1" t="s">
        <v>107</v>
      </c>
      <c r="GP1926" s="1" t="s">
        <v>108</v>
      </c>
      <c r="GS1926" s="1" t="s">
        <v>111</v>
      </c>
      <c r="GV1926" s="1" t="s">
        <v>115</v>
      </c>
    </row>
    <row r="1927" spans="20:204">
      <c r="T1927" s="1" t="s">
        <v>123</v>
      </c>
      <c r="W1927" s="1" t="s">
        <v>153</v>
      </c>
      <c r="Z1927" s="1" t="s">
        <v>112</v>
      </c>
      <c r="AC1927" s="1" t="s">
        <v>153</v>
      </c>
      <c r="AF1927" s="1" t="s">
        <v>154</v>
      </c>
      <c r="GJ1927" s="1" t="s">
        <v>121</v>
      </c>
      <c r="GM1927" s="1" t="s">
        <v>157</v>
      </c>
      <c r="GP1927" s="1" t="s">
        <v>107</v>
      </c>
      <c r="GS1927" s="1" t="s">
        <v>153</v>
      </c>
      <c r="GV1927" s="1" t="s">
        <v>117</v>
      </c>
    </row>
    <row r="1928" spans="20:204">
      <c r="T1928" s="1" t="s">
        <v>157</v>
      </c>
      <c r="W1928" s="1" t="s">
        <v>154</v>
      </c>
      <c r="Z1928" s="1" t="s">
        <v>117</v>
      </c>
      <c r="AC1928" s="1" t="s">
        <v>155</v>
      </c>
      <c r="AF1928" s="1" t="s">
        <v>674</v>
      </c>
      <c r="GJ1928" s="1" t="s">
        <v>153</v>
      </c>
      <c r="GM1928" s="1" t="s">
        <v>155</v>
      </c>
      <c r="GP1928" s="1" t="s">
        <v>121</v>
      </c>
      <c r="GS1928" s="1" t="s">
        <v>155</v>
      </c>
      <c r="GV1928" s="1" t="s">
        <v>153</v>
      </c>
    </row>
    <row r="1929" spans="20:204">
      <c r="T1929" s="1" t="s">
        <v>124</v>
      </c>
      <c r="W1929" s="1" t="s">
        <v>107</v>
      </c>
      <c r="Z1929" s="1" t="s">
        <v>114</v>
      </c>
      <c r="AC1929" s="1" t="s">
        <v>122</v>
      </c>
      <c r="AF1929" s="1" t="s">
        <v>124</v>
      </c>
      <c r="GJ1929" s="1" t="s">
        <v>107</v>
      </c>
      <c r="GM1929" s="1" t="s">
        <v>152</v>
      </c>
      <c r="GP1929" s="1" t="s">
        <v>120</v>
      </c>
      <c r="GS1929" s="1" t="s">
        <v>112</v>
      </c>
      <c r="GV1929" s="1" t="s">
        <v>112</v>
      </c>
    </row>
    <row r="1930" spans="20:204">
      <c r="T1930" s="1" t="s">
        <v>121</v>
      </c>
      <c r="W1930" s="1" t="s">
        <v>121</v>
      </c>
      <c r="Z1930" s="1" t="s">
        <v>114</v>
      </c>
      <c r="AC1930" s="1" t="s">
        <v>123</v>
      </c>
      <c r="AF1930" s="1" t="s">
        <v>153</v>
      </c>
      <c r="GJ1930" s="1" t="s">
        <v>152</v>
      </c>
      <c r="GM1930" s="1" t="s">
        <v>153</v>
      </c>
      <c r="GP1930" s="1" t="s">
        <v>120</v>
      </c>
      <c r="GS1930" s="1" t="s">
        <v>121</v>
      </c>
      <c r="GV1930" s="1" t="s">
        <v>124</v>
      </c>
    </row>
    <row r="1931" spans="20:204">
      <c r="T1931" s="1" t="s">
        <v>108</v>
      </c>
      <c r="W1931" s="1" t="s">
        <v>114</v>
      </c>
      <c r="Z1931" s="1" t="s">
        <v>111</v>
      </c>
      <c r="AC1931" s="1" t="s">
        <v>153</v>
      </c>
      <c r="AF1931" s="1" t="s">
        <v>155</v>
      </c>
      <c r="GJ1931" s="1" t="s">
        <v>116</v>
      </c>
      <c r="GM1931" s="1" t="s">
        <v>115</v>
      </c>
      <c r="GP1931" s="1" t="s">
        <v>108</v>
      </c>
      <c r="GS1931" s="1" t="s">
        <v>123</v>
      </c>
      <c r="GV1931" s="1" t="s">
        <v>121</v>
      </c>
    </row>
    <row r="1932" spans="20:204">
      <c r="T1932" s="1" t="s">
        <v>107</v>
      </c>
      <c r="W1932" s="1" t="s">
        <v>124</v>
      </c>
      <c r="Z1932" s="1" t="s">
        <v>114</v>
      </c>
      <c r="AC1932" s="1" t="s">
        <v>124</v>
      </c>
      <c r="AF1932" s="1" t="s">
        <v>152</v>
      </c>
      <c r="GJ1932" s="1" t="s">
        <v>107</v>
      </c>
      <c r="GM1932" s="1" t="s">
        <v>123</v>
      </c>
      <c r="GP1932" s="1" t="s">
        <v>120</v>
      </c>
      <c r="GS1932" s="1" t="s">
        <v>107</v>
      </c>
      <c r="GV1932" s="1" t="s">
        <v>112</v>
      </c>
    </row>
    <row r="1933" spans="20:204">
      <c r="T1933" s="1" t="s">
        <v>152</v>
      </c>
      <c r="W1933" s="1" t="s">
        <v>152</v>
      </c>
      <c r="Z1933" s="1" t="s">
        <v>114</v>
      </c>
      <c r="AC1933" s="1" t="s">
        <v>123</v>
      </c>
      <c r="AF1933" s="1" t="s">
        <v>123</v>
      </c>
      <c r="GJ1933" s="1" t="s">
        <v>117</v>
      </c>
      <c r="GM1933" s="1" t="s">
        <v>153</v>
      </c>
      <c r="GP1933" s="1" t="s">
        <v>120</v>
      </c>
      <c r="GS1933" s="1" t="s">
        <v>123</v>
      </c>
      <c r="GV1933" s="1" t="s">
        <v>124</v>
      </c>
    </row>
    <row r="1934" spans="20:204">
      <c r="T1934" s="1" t="s">
        <v>111</v>
      </c>
      <c r="W1934" s="1" t="s">
        <v>114</v>
      </c>
      <c r="Z1934" s="1" t="s">
        <v>111</v>
      </c>
      <c r="AC1934" s="1" t="s">
        <v>157</v>
      </c>
      <c r="AF1934" s="1" t="s">
        <v>156</v>
      </c>
      <c r="GJ1934" s="1" t="s">
        <v>120</v>
      </c>
      <c r="GM1934" s="1" t="s">
        <v>112</v>
      </c>
      <c r="GP1934" s="1" t="s">
        <v>108</v>
      </c>
      <c r="GS1934" s="1" t="s">
        <v>157</v>
      </c>
      <c r="GV1934" s="1" t="s">
        <v>121</v>
      </c>
    </row>
    <row r="1935" spans="20:204">
      <c r="T1935" s="1" t="s">
        <v>106</v>
      </c>
      <c r="W1935" s="1" t="s">
        <v>106</v>
      </c>
      <c r="Z1935" s="1" t="s">
        <v>106</v>
      </c>
      <c r="AC1935" s="1" t="s">
        <v>106</v>
      </c>
      <c r="AF1935" s="1" t="s">
        <v>106</v>
      </c>
      <c r="GJ1935" s="1" t="s">
        <v>106</v>
      </c>
      <c r="GM1935" s="1" t="s">
        <v>106</v>
      </c>
      <c r="GP1935" s="1" t="s">
        <v>106</v>
      </c>
      <c r="GS1935" s="1" t="s">
        <v>106</v>
      </c>
      <c r="GV1935" s="1" t="s">
        <v>111</v>
      </c>
    </row>
    <row r="1936" spans="20:204">
      <c r="T1936" s="1" t="s">
        <v>106</v>
      </c>
      <c r="W1936" s="1" t="s">
        <v>113</v>
      </c>
      <c r="Z1936" s="1" t="s">
        <v>106</v>
      </c>
      <c r="AC1936" s="1" t="s">
        <v>111</v>
      </c>
      <c r="AF1936" s="1" t="s">
        <v>113</v>
      </c>
      <c r="GJ1936" s="1" t="s">
        <v>106</v>
      </c>
      <c r="GM1936" s="1" t="s">
        <v>113</v>
      </c>
      <c r="GP1936" s="1" t="s">
        <v>106</v>
      </c>
      <c r="GS1936" s="1" t="s">
        <v>111</v>
      </c>
      <c r="GV1936" s="1" t="s">
        <v>108</v>
      </c>
    </row>
    <row r="1937" spans="20:204">
      <c r="T1937" s="1" t="s">
        <v>106</v>
      </c>
      <c r="W1937" s="1" t="s">
        <v>114</v>
      </c>
      <c r="Z1937" s="1" t="s">
        <v>106</v>
      </c>
      <c r="AC1937" s="1" t="s">
        <v>106</v>
      </c>
      <c r="AF1937" s="1" t="s">
        <v>111</v>
      </c>
      <c r="GJ1937" s="1" t="s">
        <v>113</v>
      </c>
      <c r="GM1937" s="1" t="s">
        <v>109</v>
      </c>
      <c r="GP1937" s="1" t="s">
        <v>106</v>
      </c>
      <c r="GS1937" s="1" t="s">
        <v>113</v>
      </c>
      <c r="GV1937" s="1" t="s">
        <v>108</v>
      </c>
    </row>
    <row r="1938" spans="20:204">
      <c r="T1938" s="1" t="s">
        <v>121</v>
      </c>
      <c r="W1938" s="1" t="s">
        <v>123</v>
      </c>
      <c r="Z1938" s="1" t="s">
        <v>120</v>
      </c>
      <c r="AC1938" s="1" t="s">
        <v>121</v>
      </c>
      <c r="AF1938" s="1" t="s">
        <v>151</v>
      </c>
      <c r="GJ1938" s="1" t="s">
        <v>117</v>
      </c>
      <c r="GM1938" s="1" t="s">
        <v>153</v>
      </c>
      <c r="GP1938" s="1" t="s">
        <v>112</v>
      </c>
      <c r="GS1938" s="1" t="s">
        <v>117</v>
      </c>
      <c r="GV1938" s="1" t="s">
        <v>122</v>
      </c>
    </row>
    <row r="1939" spans="20:204">
      <c r="T1939" s="1" t="s">
        <v>153</v>
      </c>
      <c r="W1939" s="1" t="s">
        <v>157</v>
      </c>
      <c r="Z1939" s="1" t="s">
        <v>107</v>
      </c>
      <c r="AC1939" s="1" t="s">
        <v>154</v>
      </c>
      <c r="AF1939" s="1" t="s">
        <v>158</v>
      </c>
      <c r="GJ1939" s="1" t="s">
        <v>123</v>
      </c>
      <c r="GM1939" s="1" t="s">
        <v>154</v>
      </c>
      <c r="GP1939" s="1" t="s">
        <v>117</v>
      </c>
      <c r="GS1939" s="1" t="s">
        <v>154</v>
      </c>
      <c r="GV1939" s="1" t="s">
        <v>123</v>
      </c>
    </row>
    <row r="1940" spans="20:204">
      <c r="T1940" s="1" t="s">
        <v>120</v>
      </c>
      <c r="W1940" s="1" t="s">
        <v>112</v>
      </c>
      <c r="Z1940" s="1" t="s">
        <v>111</v>
      </c>
      <c r="AC1940" s="1" t="s">
        <v>120</v>
      </c>
      <c r="AF1940" s="1" t="s">
        <v>114</v>
      </c>
      <c r="GJ1940" s="1" t="s">
        <v>112</v>
      </c>
      <c r="GM1940" s="1" t="s">
        <v>117</v>
      </c>
      <c r="GP1940" s="1" t="s">
        <v>108</v>
      </c>
      <c r="GS1940" s="1" t="s">
        <v>120</v>
      </c>
      <c r="GV1940" s="1" t="s">
        <v>116</v>
      </c>
    </row>
    <row r="1941" spans="20:204">
      <c r="T1941" s="1" t="s">
        <v>610</v>
      </c>
      <c r="W1941" s="1" t="s">
        <v>122</v>
      </c>
      <c r="Z1941" s="1" t="s">
        <v>111</v>
      </c>
      <c r="AC1941" s="1" t="s">
        <v>112</v>
      </c>
      <c r="AF1941" s="1" t="s">
        <v>120</v>
      </c>
      <c r="GJ1941" s="1" t="s">
        <v>107</v>
      </c>
      <c r="GM1941" s="1" t="s">
        <v>117</v>
      </c>
      <c r="GP1941" s="1" t="s">
        <v>108</v>
      </c>
      <c r="GS1941" s="1" t="s">
        <v>112</v>
      </c>
      <c r="GV1941" s="1" t="s">
        <v>115</v>
      </c>
    </row>
    <row r="1942" spans="20:204">
      <c r="T1942" s="1" t="s">
        <v>106</v>
      </c>
      <c r="W1942" s="1" t="s">
        <v>106</v>
      </c>
      <c r="Z1942" s="1" t="s">
        <v>106</v>
      </c>
      <c r="AC1942" s="1" t="s">
        <v>123</v>
      </c>
      <c r="AF1942" s="1" t="s">
        <v>157</v>
      </c>
      <c r="GJ1942" s="1" t="s">
        <v>106</v>
      </c>
      <c r="GM1942" s="1" t="s">
        <v>118</v>
      </c>
      <c r="GP1942" s="1" t="s">
        <v>106</v>
      </c>
      <c r="GS1942" s="1" t="s">
        <v>121</v>
      </c>
      <c r="GV1942" s="1" t="s">
        <v>117</v>
      </c>
    </row>
    <row r="1943" spans="20:204">
      <c r="T1943" s="1" t="s">
        <v>112</v>
      </c>
      <c r="W1943" s="1" t="s">
        <v>122</v>
      </c>
      <c r="Z1943" s="1" t="s">
        <v>111</v>
      </c>
      <c r="AC1943" s="1" t="s">
        <v>120</v>
      </c>
      <c r="AF1943" s="1" t="s">
        <v>114</v>
      </c>
      <c r="GJ1943" s="1" t="s">
        <v>112</v>
      </c>
      <c r="GM1943" s="1" t="s">
        <v>117</v>
      </c>
      <c r="GP1943" s="1" t="s">
        <v>111</v>
      </c>
      <c r="GS1943" s="1" t="s">
        <v>120</v>
      </c>
      <c r="GV1943" s="1" t="s">
        <v>116</v>
      </c>
    </row>
    <row r="1944" spans="20:204">
      <c r="T1944" s="1" t="s">
        <v>610</v>
      </c>
      <c r="W1944" s="1" t="s">
        <v>124</v>
      </c>
      <c r="Z1944" s="1" t="s">
        <v>111</v>
      </c>
      <c r="AC1944" s="1" t="s">
        <v>117</v>
      </c>
      <c r="AF1944" s="1" t="s">
        <v>125</v>
      </c>
      <c r="GJ1944" s="1" t="s">
        <v>107</v>
      </c>
      <c r="GM1944" s="1" t="s">
        <v>151</v>
      </c>
      <c r="GP1944" s="1" t="s">
        <v>114</v>
      </c>
      <c r="GS1944" s="1" t="s">
        <v>107</v>
      </c>
      <c r="GV1944" s="1" t="s">
        <v>106</v>
      </c>
    </row>
    <row r="1945" spans="20:204">
      <c r="T1945" s="1" t="s">
        <v>106</v>
      </c>
      <c r="W1945" s="1" t="s">
        <v>106</v>
      </c>
      <c r="Z1945" s="1" t="s">
        <v>106</v>
      </c>
      <c r="AC1945" s="1" t="s">
        <v>153</v>
      </c>
      <c r="AF1945" s="1" t="s">
        <v>154</v>
      </c>
      <c r="GJ1945" s="1" t="s">
        <v>106</v>
      </c>
      <c r="GM1945" s="1" t="s">
        <v>113</v>
      </c>
      <c r="GP1945" s="1" t="s">
        <v>106</v>
      </c>
      <c r="GS1945" s="1" t="s">
        <v>123</v>
      </c>
      <c r="GV1945" s="1" t="s">
        <v>117</v>
      </c>
    </row>
    <row r="1947" spans="21:549">
      <c r="U1947" s="1">
        <f t="shared" ref="U1947:U1980" si="2629">U798</f>
        <v>0</v>
      </c>
      <c r="X1947" s="1">
        <f t="shared" ref="X1947:X1980" si="2630">X798</f>
        <v>0</v>
      </c>
      <c r="AA1947" s="1">
        <f t="shared" ref="AA1947:AA1980" si="2631">AA798</f>
        <v>0</v>
      </c>
      <c r="AD1947" s="1">
        <f t="shared" ref="AD1947:AD1980" si="2632">AD798</f>
        <v>0</v>
      </c>
      <c r="AG1947" s="1">
        <f t="shared" ref="AG1947:AG1980" si="2633">AG798</f>
        <v>0</v>
      </c>
      <c r="GK1947" s="1">
        <f t="shared" ref="GK1947:GK1980" si="2634">GK798</f>
        <v>0</v>
      </c>
      <c r="GN1947" s="1">
        <f t="shared" ref="GN1947:GN1980" si="2635">GN798</f>
        <v>0</v>
      </c>
      <c r="GQ1947" s="1">
        <f t="shared" ref="GQ1947:GQ1980" si="2636">GQ798</f>
        <v>0</v>
      </c>
      <c r="GT1947" s="1">
        <f t="shared" ref="GT1947:GT1980" si="2637">GT798</f>
        <v>0</v>
      </c>
      <c r="GW1947" s="1">
        <f t="shared" ref="GW1947:GW1980" si="2638">GW798</f>
        <v>0</v>
      </c>
      <c r="NA1947" s="1">
        <f t="shared" ref="NA1947:NM1947" si="2639">NA798</f>
        <v>0</v>
      </c>
      <c r="NB1947" s="1">
        <f t="shared" si="2639"/>
        <v>0</v>
      </c>
      <c r="NC1947" s="1">
        <f t="shared" si="2639"/>
        <v>0</v>
      </c>
      <c r="ND1947" s="1">
        <f t="shared" si="2639"/>
        <v>0</v>
      </c>
      <c r="NE1947" s="1">
        <f t="shared" si="2639"/>
        <v>0</v>
      </c>
      <c r="NF1947" s="1">
        <f t="shared" si="2639"/>
        <v>0</v>
      </c>
      <c r="NG1947" s="1">
        <f t="shared" si="2639"/>
        <v>0</v>
      </c>
      <c r="NH1947" s="1">
        <f t="shared" si="2639"/>
        <v>0</v>
      </c>
      <c r="NI1947" s="1">
        <f t="shared" si="2639"/>
        <v>0</v>
      </c>
      <c r="NJ1947" s="1">
        <f t="shared" si="2639"/>
        <v>0</v>
      </c>
      <c r="NK1947" s="1">
        <f t="shared" si="2639"/>
        <v>0</v>
      </c>
      <c r="NL1947" s="1">
        <f t="shared" si="2639"/>
        <v>0</v>
      </c>
      <c r="NM1947" s="1">
        <f t="shared" si="2639"/>
        <v>0</v>
      </c>
      <c r="TQ1947" s="1">
        <f t="shared" ref="TQ1947:UC1947" si="2640">TQ798</f>
        <v>0</v>
      </c>
      <c r="TR1947" s="1">
        <f t="shared" si="2640"/>
        <v>0</v>
      </c>
      <c r="TS1947" s="1">
        <f t="shared" si="2640"/>
        <v>0</v>
      </c>
      <c r="TT1947" s="1">
        <f t="shared" si="2640"/>
        <v>0</v>
      </c>
      <c r="TU1947" s="1">
        <f t="shared" si="2640"/>
        <v>0</v>
      </c>
      <c r="TV1947" s="1">
        <f t="shared" si="2640"/>
        <v>0</v>
      </c>
      <c r="TW1947" s="1">
        <f t="shared" si="2640"/>
        <v>0</v>
      </c>
      <c r="TX1947" s="1">
        <f t="shared" si="2640"/>
        <v>0</v>
      </c>
      <c r="TY1947" s="1">
        <f t="shared" si="2640"/>
        <v>0</v>
      </c>
      <c r="TZ1947" s="1">
        <f t="shared" si="2640"/>
        <v>0</v>
      </c>
      <c r="UA1947" s="1">
        <f t="shared" si="2640"/>
        <v>0</v>
      </c>
      <c r="UB1947" s="1">
        <f t="shared" si="2640"/>
        <v>0</v>
      </c>
      <c r="UC1947" s="1">
        <f t="shared" si="2640"/>
        <v>0</v>
      </c>
    </row>
    <row r="1948" spans="21:549">
      <c r="U1948" s="1">
        <f t="shared" si="2629"/>
        <v>0.504344741975528</v>
      </c>
      <c r="X1948" s="1">
        <f t="shared" si="2630"/>
        <v>0.504390586582367</v>
      </c>
      <c r="AA1948" s="1">
        <f t="shared" si="2631"/>
        <v>0.514795572622543</v>
      </c>
      <c r="AD1948" s="1">
        <f t="shared" si="2632"/>
        <v>0.520244215938303</v>
      </c>
      <c r="AG1948" s="1">
        <f t="shared" si="2633"/>
        <v>0.547457627118644</v>
      </c>
      <c r="GK1948" s="1">
        <f t="shared" si="2634"/>
        <v>0.50452528837622</v>
      </c>
      <c r="GN1948" s="1">
        <f t="shared" si="2635"/>
        <v>0.504401408450704</v>
      </c>
      <c r="GQ1948" s="1">
        <f t="shared" si="2636"/>
        <v>0.51492367281841</v>
      </c>
      <c r="GT1948" s="1">
        <f t="shared" si="2637"/>
        <v>0.520652898067955</v>
      </c>
      <c r="GW1948" s="1">
        <f t="shared" si="2638"/>
        <v>0.549019607843137</v>
      </c>
      <c r="NA1948" s="1">
        <f t="shared" ref="NA1948:NM1948" si="2641">NA799</f>
        <v>0.504009554683501</v>
      </c>
      <c r="NB1948" s="1">
        <f t="shared" si="2641"/>
        <v>0</v>
      </c>
      <c r="NC1948" s="1">
        <f t="shared" si="2641"/>
        <v>0</v>
      </c>
      <c r="ND1948" s="1">
        <f t="shared" si="2641"/>
        <v>0.504197447951645</v>
      </c>
      <c r="NE1948" s="1">
        <f t="shared" si="2641"/>
        <v>0</v>
      </c>
      <c r="NF1948" s="1">
        <f t="shared" si="2641"/>
        <v>0</v>
      </c>
      <c r="NG1948" s="1">
        <f t="shared" si="2641"/>
        <v>0.512456293706294</v>
      </c>
      <c r="NH1948" s="1">
        <f t="shared" si="2641"/>
        <v>0</v>
      </c>
      <c r="NI1948" s="1">
        <f t="shared" si="2641"/>
        <v>0</v>
      </c>
      <c r="NJ1948" s="1">
        <f t="shared" si="2641"/>
        <v>0.519122257053292</v>
      </c>
      <c r="NK1948" s="1">
        <f t="shared" si="2641"/>
        <v>0</v>
      </c>
      <c r="NL1948" s="1">
        <f t="shared" si="2641"/>
        <v>0</v>
      </c>
      <c r="NM1948" s="1">
        <f t="shared" si="2641"/>
        <v>0.538990825688073</v>
      </c>
      <c r="TQ1948" s="1">
        <f t="shared" ref="TQ1948:UC1948" si="2642">TQ799</f>
        <v>0.504274965800274</v>
      </c>
      <c r="TR1948" s="1">
        <f t="shared" si="2642"/>
        <v>0</v>
      </c>
      <c r="TS1948" s="1">
        <f t="shared" si="2642"/>
        <v>0</v>
      </c>
      <c r="TT1948" s="1">
        <f t="shared" si="2642"/>
        <v>0.504175899096642</v>
      </c>
      <c r="TU1948" s="1">
        <f t="shared" si="2642"/>
        <v>0</v>
      </c>
      <c r="TV1948" s="1">
        <f t="shared" si="2642"/>
        <v>0</v>
      </c>
      <c r="TW1948" s="1">
        <f t="shared" si="2642"/>
        <v>0.512407211028632</v>
      </c>
      <c r="TX1948" s="1">
        <f t="shared" si="2642"/>
        <v>0</v>
      </c>
      <c r="TY1948" s="1">
        <f t="shared" si="2642"/>
        <v>0</v>
      </c>
      <c r="TZ1948" s="1">
        <f t="shared" si="2642"/>
        <v>0.519387755102041</v>
      </c>
      <c r="UA1948" s="1">
        <f t="shared" si="2642"/>
        <v>0</v>
      </c>
      <c r="UB1948" s="1">
        <f t="shared" si="2642"/>
        <v>0</v>
      </c>
      <c r="UC1948" s="1">
        <f t="shared" si="2642"/>
        <v>0.538461538461538</v>
      </c>
    </row>
    <row r="1949" spans="21:549">
      <c r="U1949" s="1">
        <f t="shared" si="2629"/>
        <v>0.504542151162791</v>
      </c>
      <c r="X1949" s="1">
        <f t="shared" si="2630"/>
        <v>0.50465647513618</v>
      </c>
      <c r="AA1949" s="1">
        <f t="shared" si="2631"/>
        <v>0.514908256880734</v>
      </c>
      <c r="AD1949" s="1">
        <f t="shared" si="2632"/>
        <v>0.520846297448662</v>
      </c>
      <c r="AG1949" s="1">
        <f t="shared" si="2633"/>
        <v>0.548599670510708</v>
      </c>
      <c r="GK1949" s="1">
        <f t="shared" si="2634"/>
        <v>0.504322766570605</v>
      </c>
      <c r="GN1949" s="1">
        <f t="shared" si="2635"/>
        <v>0.504622361765219</v>
      </c>
      <c r="GQ1949" s="1">
        <f t="shared" si="2636"/>
        <v>0.514795572622543</v>
      </c>
      <c r="GT1949" s="1">
        <f t="shared" si="2637"/>
        <v>0.519819529487593</v>
      </c>
      <c r="GW1949" s="1">
        <f t="shared" si="2638"/>
        <v>0.549084858569052</v>
      </c>
      <c r="NA1949" s="1">
        <f t="shared" ref="NA1949:NM1949" si="2643">NA800</f>
        <v>0.504280678193722</v>
      </c>
      <c r="NB1949" s="1">
        <f t="shared" si="2643"/>
        <v>0</v>
      </c>
      <c r="NC1949" s="1">
        <f t="shared" si="2643"/>
        <v>0</v>
      </c>
      <c r="ND1949" s="1">
        <f t="shared" si="2643"/>
        <v>0.504185887579019</v>
      </c>
      <c r="NE1949" s="1">
        <f t="shared" si="2643"/>
        <v>0</v>
      </c>
      <c r="NF1949" s="1">
        <f t="shared" si="2643"/>
        <v>0</v>
      </c>
      <c r="NG1949" s="1">
        <f t="shared" si="2643"/>
        <v>0.51245169600687</v>
      </c>
      <c r="NH1949" s="1">
        <f t="shared" si="2643"/>
        <v>0</v>
      </c>
      <c r="NI1949" s="1">
        <f t="shared" si="2643"/>
        <v>0</v>
      </c>
      <c r="NJ1949" s="1">
        <f t="shared" si="2643"/>
        <v>0.519530009526834</v>
      </c>
      <c r="NK1949" s="1">
        <f t="shared" si="2643"/>
        <v>0</v>
      </c>
      <c r="NL1949" s="1">
        <f t="shared" si="2643"/>
        <v>0</v>
      </c>
      <c r="NM1949" s="1">
        <f t="shared" si="2643"/>
        <v>0.539503386004515</v>
      </c>
      <c r="TQ1949" s="1">
        <f t="shared" ref="TQ1949:UC1949" si="2644">TQ800</f>
        <v>0.504033613445378</v>
      </c>
      <c r="TR1949" s="1">
        <f t="shared" si="2644"/>
        <v>0</v>
      </c>
      <c r="TS1949" s="1">
        <f t="shared" si="2644"/>
        <v>0</v>
      </c>
      <c r="TT1949" s="1">
        <f t="shared" si="2644"/>
        <v>0.504208754208754</v>
      </c>
      <c r="TU1949" s="1">
        <f t="shared" si="2644"/>
        <v>0</v>
      </c>
      <c r="TV1949" s="1">
        <f t="shared" si="2644"/>
        <v>0</v>
      </c>
      <c r="TW1949" s="1">
        <f t="shared" si="2644"/>
        <v>0.512412476129854</v>
      </c>
      <c r="TX1949" s="1">
        <f t="shared" si="2644"/>
        <v>0</v>
      </c>
      <c r="TY1949" s="1">
        <f t="shared" si="2644"/>
        <v>0</v>
      </c>
      <c r="TZ1949" s="1">
        <f t="shared" si="2644"/>
        <v>0.519224555735057</v>
      </c>
      <c r="UA1949" s="1">
        <f t="shared" si="2644"/>
        <v>0</v>
      </c>
      <c r="UB1949" s="1">
        <f t="shared" si="2644"/>
        <v>0</v>
      </c>
      <c r="UC1949" s="1">
        <f t="shared" si="2644"/>
        <v>0.538644470868014</v>
      </c>
    </row>
    <row r="1950" spans="21:549">
      <c r="U1950" s="1">
        <f t="shared" si="2629"/>
        <v>0.50457399103139</v>
      </c>
      <c r="X1950" s="1">
        <f t="shared" si="2630"/>
        <v>0.504347826086956</v>
      </c>
      <c r="AA1950" s="1">
        <f t="shared" si="2631"/>
        <v>0.514811490125673</v>
      </c>
      <c r="AD1950" s="1">
        <f t="shared" si="2632"/>
        <v>0.51992349378387</v>
      </c>
      <c r="AG1950" s="1">
        <f t="shared" si="2633"/>
        <v>0.548837209302326</v>
      </c>
      <c r="GK1950" s="1">
        <f t="shared" si="2634"/>
        <v>0.504365223717716</v>
      </c>
      <c r="GN1950" s="1">
        <f t="shared" si="2635"/>
        <v>0.50442008486563</v>
      </c>
      <c r="GQ1950" s="1">
        <f t="shared" si="2636"/>
        <v>0.514689136870872</v>
      </c>
      <c r="GT1950" s="1">
        <f t="shared" si="2637"/>
        <v>0.519973804846103</v>
      </c>
      <c r="GW1950" s="1">
        <f t="shared" si="2638"/>
        <v>0.548060708263069</v>
      </c>
      <c r="NA1950" s="1">
        <f t="shared" ref="NA1950:NM1950" si="2645">NA801</f>
        <v>0.504222972972973</v>
      </c>
      <c r="NB1950" s="1">
        <f t="shared" si="2645"/>
        <v>0</v>
      </c>
      <c r="NC1950" s="1">
        <f t="shared" si="2645"/>
        <v>0</v>
      </c>
      <c r="ND1950" s="1">
        <f t="shared" si="2645"/>
        <v>0.504244482173175</v>
      </c>
      <c r="NE1950" s="1">
        <f t="shared" si="2645"/>
        <v>0</v>
      </c>
      <c r="NF1950" s="1">
        <f t="shared" si="2645"/>
        <v>0</v>
      </c>
      <c r="NG1950" s="1">
        <f t="shared" si="2645"/>
        <v>0.512282175099727</v>
      </c>
      <c r="NH1950" s="1">
        <f t="shared" si="2645"/>
        <v>0</v>
      </c>
      <c r="NI1950" s="1">
        <f t="shared" si="2645"/>
        <v>0</v>
      </c>
      <c r="NJ1950" s="1">
        <f t="shared" si="2645"/>
        <v>0.518760195758564</v>
      </c>
      <c r="NK1950" s="1">
        <f t="shared" si="2645"/>
        <v>0</v>
      </c>
      <c r="NL1950" s="1">
        <f t="shared" si="2645"/>
        <v>0</v>
      </c>
      <c r="NM1950" s="1">
        <f t="shared" si="2645"/>
        <v>0.539071347678369</v>
      </c>
      <c r="TQ1950" s="1">
        <f t="shared" ref="TQ1950:UC1950" si="2646">TQ801</f>
        <v>0.504071937563624</v>
      </c>
      <c r="TR1950" s="1">
        <f t="shared" si="2646"/>
        <v>0</v>
      </c>
      <c r="TS1950" s="1">
        <f t="shared" si="2646"/>
        <v>0</v>
      </c>
      <c r="TT1950" s="1">
        <f t="shared" si="2646"/>
        <v>0.504256043581886</v>
      </c>
      <c r="TU1950" s="1">
        <f t="shared" si="2646"/>
        <v>0</v>
      </c>
      <c r="TV1950" s="1">
        <f t="shared" si="2646"/>
        <v>0</v>
      </c>
      <c r="TW1950" s="1">
        <f t="shared" si="2646"/>
        <v>0.512537829658452</v>
      </c>
      <c r="TX1950" s="1">
        <f t="shared" si="2646"/>
        <v>0</v>
      </c>
      <c r="TY1950" s="1">
        <f t="shared" si="2646"/>
        <v>0</v>
      </c>
      <c r="TZ1950" s="1">
        <f t="shared" si="2646"/>
        <v>0.518784153005464</v>
      </c>
      <c r="UA1950" s="1">
        <f t="shared" si="2646"/>
        <v>0</v>
      </c>
      <c r="UB1950" s="1">
        <f t="shared" si="2646"/>
        <v>0</v>
      </c>
      <c r="UC1950" s="1">
        <f t="shared" si="2646"/>
        <v>0.538915094339623</v>
      </c>
    </row>
    <row r="1951" spans="21:549">
      <c r="U1951" s="1">
        <f t="shared" si="2629"/>
        <v>0.504550418638515</v>
      </c>
      <c r="X1951" s="1">
        <f t="shared" si="2630"/>
        <v>0.504582305252027</v>
      </c>
      <c r="AA1951" s="1">
        <f t="shared" si="2631"/>
        <v>0.514779445202365</v>
      </c>
      <c r="AD1951" s="1">
        <f t="shared" si="2632"/>
        <v>0.523485784919654</v>
      </c>
      <c r="AG1951" s="1">
        <f t="shared" si="2633"/>
        <v>0.550239234449761</v>
      </c>
      <c r="GK1951" s="1">
        <f t="shared" si="2634"/>
        <v>0.504437601883717</v>
      </c>
      <c r="GN1951" s="1">
        <f t="shared" si="2635"/>
        <v>0.504452592980618</v>
      </c>
      <c r="GQ1951" s="1">
        <f t="shared" si="2636"/>
        <v>0.514705882352941</v>
      </c>
      <c r="GT1951" s="1">
        <f t="shared" si="2637"/>
        <v>0.523106546854942</v>
      </c>
      <c r="GW1951" s="1">
        <f t="shared" si="2638"/>
        <v>0.550522648083624</v>
      </c>
      <c r="NA1951" s="1">
        <f t="shared" ref="NA1951:NM1951" si="2647">NA802</f>
        <v>0.504183400267738</v>
      </c>
      <c r="NB1951" s="1">
        <f t="shared" si="2647"/>
        <v>0</v>
      </c>
      <c r="NC1951" s="1">
        <f t="shared" si="2647"/>
        <v>0</v>
      </c>
      <c r="ND1951" s="1">
        <f t="shared" si="2647"/>
        <v>0.504365690806369</v>
      </c>
      <c r="NE1951" s="1">
        <f t="shared" si="2647"/>
        <v>0</v>
      </c>
      <c r="NF1951" s="1">
        <f t="shared" si="2647"/>
        <v>0</v>
      </c>
      <c r="NG1951" s="1">
        <f t="shared" si="2647"/>
        <v>0.512519050729371</v>
      </c>
      <c r="NH1951" s="1">
        <f t="shared" si="2647"/>
        <v>0</v>
      </c>
      <c r="NI1951" s="1">
        <f t="shared" si="2647"/>
        <v>0</v>
      </c>
      <c r="NJ1951" s="1">
        <f t="shared" si="2647"/>
        <v>0.520746220649727</v>
      </c>
      <c r="NK1951" s="1">
        <f t="shared" si="2647"/>
        <v>0</v>
      </c>
      <c r="NL1951" s="1">
        <f t="shared" si="2647"/>
        <v>0</v>
      </c>
      <c r="NM1951" s="1">
        <f t="shared" si="2647"/>
        <v>0.540137614678899</v>
      </c>
      <c r="TQ1951" s="1">
        <f t="shared" ref="TQ1951:UC1951" si="2648">TQ802</f>
        <v>0.504115226337449</v>
      </c>
      <c r="TR1951" s="1">
        <f t="shared" si="2648"/>
        <v>0</v>
      </c>
      <c r="TS1951" s="1">
        <f t="shared" si="2648"/>
        <v>0</v>
      </c>
      <c r="TT1951" s="1">
        <f t="shared" si="2648"/>
        <v>0.504286434694907</v>
      </c>
      <c r="TU1951" s="1">
        <f t="shared" si="2648"/>
        <v>0</v>
      </c>
      <c r="TV1951" s="1">
        <f t="shared" si="2648"/>
        <v>0</v>
      </c>
      <c r="TW1951" s="1">
        <f t="shared" si="2648"/>
        <v>0.512473572938689</v>
      </c>
      <c r="TX1951" s="1">
        <f t="shared" si="2648"/>
        <v>0</v>
      </c>
      <c r="TY1951" s="1">
        <f t="shared" si="2648"/>
        <v>0</v>
      </c>
      <c r="TZ1951" s="1">
        <f t="shared" si="2648"/>
        <v>0.520627344016365</v>
      </c>
      <c r="UA1951" s="1">
        <f t="shared" si="2648"/>
        <v>0</v>
      </c>
      <c r="UB1951" s="1">
        <f t="shared" si="2648"/>
        <v>0</v>
      </c>
      <c r="UC1951" s="1">
        <f t="shared" si="2648"/>
        <v>0.540507859733978</v>
      </c>
    </row>
    <row r="1952" spans="21:549">
      <c r="U1952" s="1">
        <f t="shared" si="2629"/>
        <v>0.504550418638515</v>
      </c>
      <c r="X1952" s="1">
        <f t="shared" si="2630"/>
        <v>0.504471330878485</v>
      </c>
      <c r="AA1952" s="1">
        <f t="shared" si="2631"/>
        <v>0.514796819787986</v>
      </c>
      <c r="AD1952" s="1">
        <f t="shared" si="2632"/>
        <v>0.522666666666667</v>
      </c>
      <c r="AG1952" s="1">
        <f t="shared" si="2633"/>
        <v>0.549579831932773</v>
      </c>
      <c r="GK1952" s="1">
        <f t="shared" si="2634"/>
        <v>0.504489942528736</v>
      </c>
      <c r="GN1952" s="1">
        <f t="shared" si="2635"/>
        <v>0.504587155963303</v>
      </c>
      <c r="GQ1952" s="1">
        <f t="shared" si="2636"/>
        <v>0.514930476407568</v>
      </c>
      <c r="GT1952" s="1">
        <f t="shared" si="2637"/>
        <v>0.523623445825932</v>
      </c>
      <c r="GW1952" s="1">
        <f t="shared" si="2638"/>
        <v>0.550847457627119</v>
      </c>
      <c r="NA1952" s="1">
        <f t="shared" ref="NA1952:NM1952" si="2649">NA803</f>
        <v>0.504126547455296</v>
      </c>
      <c r="NB1952" s="1">
        <f t="shared" si="2649"/>
        <v>0</v>
      </c>
      <c r="NC1952" s="1">
        <f t="shared" si="2649"/>
        <v>0</v>
      </c>
      <c r="ND1952" s="1">
        <f t="shared" si="2649"/>
        <v>0.504423273222184</v>
      </c>
      <c r="NE1952" s="1">
        <f t="shared" si="2649"/>
        <v>0</v>
      </c>
      <c r="NF1952" s="1">
        <f t="shared" si="2649"/>
        <v>0</v>
      </c>
      <c r="NG1952" s="1">
        <f t="shared" si="2649"/>
        <v>0.512407211028632</v>
      </c>
      <c r="NH1952" s="1">
        <f t="shared" si="2649"/>
        <v>0</v>
      </c>
      <c r="NI1952" s="1">
        <f t="shared" si="2649"/>
        <v>0</v>
      </c>
      <c r="NJ1952" s="1">
        <f t="shared" si="2649"/>
        <v>0.520012606366215</v>
      </c>
      <c r="NK1952" s="1">
        <f t="shared" si="2649"/>
        <v>0</v>
      </c>
      <c r="NL1952" s="1">
        <f t="shared" si="2649"/>
        <v>0</v>
      </c>
      <c r="NM1952" s="1">
        <f t="shared" si="2649"/>
        <v>0.540636042402827</v>
      </c>
      <c r="TQ1952" s="1">
        <f t="shared" ref="TQ1952:UC1952" si="2650">TQ803</f>
        <v>0.504084411164057</v>
      </c>
      <c r="TR1952" s="1">
        <f t="shared" si="2650"/>
        <v>0</v>
      </c>
      <c r="TS1952" s="1">
        <f t="shared" si="2650"/>
        <v>0</v>
      </c>
      <c r="TT1952" s="1">
        <f t="shared" si="2650"/>
        <v>0.504283554510331</v>
      </c>
      <c r="TU1952" s="1">
        <f t="shared" si="2650"/>
        <v>0</v>
      </c>
      <c r="TV1952" s="1">
        <f t="shared" si="2650"/>
        <v>0</v>
      </c>
      <c r="TW1952" s="1">
        <f t="shared" si="2650"/>
        <v>0.512410964817613</v>
      </c>
      <c r="TX1952" s="1">
        <f t="shared" si="2650"/>
        <v>0</v>
      </c>
      <c r="TY1952" s="1">
        <f t="shared" si="2650"/>
        <v>0</v>
      </c>
      <c r="TZ1952" s="1">
        <f t="shared" si="2650"/>
        <v>0.521145087833442</v>
      </c>
      <c r="UA1952" s="1">
        <f t="shared" si="2650"/>
        <v>0</v>
      </c>
      <c r="UB1952" s="1">
        <f t="shared" si="2650"/>
        <v>0</v>
      </c>
      <c r="UC1952" s="1">
        <f t="shared" si="2650"/>
        <v>0.54054054054054</v>
      </c>
    </row>
    <row r="1953" spans="21:549">
      <c r="U1953" s="1">
        <f t="shared" si="2629"/>
        <v>0.504385179881869</v>
      </c>
      <c r="X1953" s="1">
        <f t="shared" si="2630"/>
        <v>0.504548635409377</v>
      </c>
      <c r="AA1953" s="1">
        <f t="shared" si="2631"/>
        <v>0.514812222999767</v>
      </c>
      <c r="AD1953" s="1">
        <f t="shared" si="2632"/>
        <v>0.523422251138582</v>
      </c>
      <c r="AG1953" s="1">
        <f t="shared" si="2633"/>
        <v>0.549222797927461</v>
      </c>
      <c r="GK1953" s="1">
        <f t="shared" si="2634"/>
        <v>0.504472271914132</v>
      </c>
      <c r="GN1953" s="1">
        <f t="shared" si="2635"/>
        <v>0.504321749867702</v>
      </c>
      <c r="GQ1953" s="1">
        <f t="shared" si="2636"/>
        <v>0.514835787089468</v>
      </c>
      <c r="GT1953" s="1">
        <f t="shared" si="2637"/>
        <v>0.522811760729976</v>
      </c>
      <c r="GW1953" s="1">
        <f t="shared" si="2638"/>
        <v>0.549053356282272</v>
      </c>
      <c r="NA1953" s="1">
        <f t="shared" ref="NA1953:NM1953" si="2651">NA804</f>
        <v>0.504066418163334</v>
      </c>
      <c r="NB1953" s="1">
        <f t="shared" si="2651"/>
        <v>0</v>
      </c>
      <c r="NC1953" s="1">
        <f t="shared" si="2651"/>
        <v>0</v>
      </c>
      <c r="ND1953" s="1">
        <f t="shared" si="2651"/>
        <v>0.504160298862286</v>
      </c>
      <c r="NE1953" s="1">
        <f t="shared" si="2651"/>
        <v>0</v>
      </c>
      <c r="NF1953" s="1">
        <f t="shared" si="2651"/>
        <v>0</v>
      </c>
      <c r="NG1953" s="1">
        <f t="shared" si="2651"/>
        <v>0.512497283199305</v>
      </c>
      <c r="NH1953" s="1">
        <f t="shared" si="2651"/>
        <v>0</v>
      </c>
      <c r="NI1953" s="1">
        <f t="shared" si="2651"/>
        <v>0</v>
      </c>
      <c r="NJ1953" s="1">
        <f t="shared" si="2651"/>
        <v>0.520988490182803</v>
      </c>
      <c r="NK1953" s="1">
        <f t="shared" si="2651"/>
        <v>0</v>
      </c>
      <c r="NL1953" s="1">
        <f t="shared" si="2651"/>
        <v>0</v>
      </c>
      <c r="NM1953" s="1">
        <f t="shared" si="2651"/>
        <v>0.540119760479042</v>
      </c>
      <c r="TQ1953" s="1">
        <f t="shared" ref="TQ1953:UC1953" si="2652">TQ804</f>
        <v>0.504118339216675</v>
      </c>
      <c r="TR1953" s="1">
        <f t="shared" si="2652"/>
        <v>0</v>
      </c>
      <c r="TS1953" s="1">
        <f t="shared" si="2652"/>
        <v>0</v>
      </c>
      <c r="TT1953" s="1">
        <f t="shared" si="2652"/>
        <v>0.504415760869565</v>
      </c>
      <c r="TU1953" s="1">
        <f t="shared" si="2652"/>
        <v>0</v>
      </c>
      <c r="TV1953" s="1">
        <f t="shared" si="2652"/>
        <v>0</v>
      </c>
      <c r="TW1953" s="1">
        <f t="shared" si="2652"/>
        <v>0.512320548532248</v>
      </c>
      <c r="TX1953" s="1">
        <f t="shared" si="2652"/>
        <v>0</v>
      </c>
      <c r="TY1953" s="1">
        <f t="shared" si="2652"/>
        <v>0</v>
      </c>
      <c r="TZ1953" s="1">
        <f t="shared" si="2652"/>
        <v>0.520567375886525</v>
      </c>
      <c r="UA1953" s="1">
        <f t="shared" si="2652"/>
        <v>0</v>
      </c>
      <c r="UB1953" s="1">
        <f t="shared" si="2652"/>
        <v>0</v>
      </c>
      <c r="UC1953" s="1">
        <f t="shared" si="2652"/>
        <v>0.541044776119403</v>
      </c>
    </row>
    <row r="1954" spans="21:549">
      <c r="U1954" s="1">
        <f t="shared" si="2629"/>
        <v>0.504571748460534</v>
      </c>
      <c r="X1954" s="1">
        <f t="shared" si="2630"/>
        <v>0.504753199268739</v>
      </c>
      <c r="AA1954" s="1">
        <f t="shared" si="2631"/>
        <v>0.514532788854192</v>
      </c>
      <c r="AD1954" s="1">
        <f t="shared" si="2632"/>
        <v>0.520112254443405</v>
      </c>
      <c r="AG1954" s="1">
        <f t="shared" si="2633"/>
        <v>0.549019607843137</v>
      </c>
      <c r="GK1954" s="1">
        <f t="shared" si="2634"/>
        <v>0.504667444574096</v>
      </c>
      <c r="GN1954" s="1">
        <f t="shared" si="2635"/>
        <v>0.504854368932039</v>
      </c>
      <c r="GQ1954" s="1">
        <f t="shared" si="2636"/>
        <v>0.514716981132075</v>
      </c>
      <c r="GT1954" s="1">
        <f t="shared" si="2637"/>
        <v>0.520846493998737</v>
      </c>
      <c r="GW1954" s="1">
        <f t="shared" si="2638"/>
        <v>0.548902195608782</v>
      </c>
      <c r="NA1954" s="1">
        <f t="shared" ref="NA1954:NM1954" si="2653">NA805</f>
        <v>0.504146510020733</v>
      </c>
      <c r="NB1954" s="1">
        <f t="shared" si="2653"/>
        <v>0</v>
      </c>
      <c r="NC1954" s="1">
        <f t="shared" si="2653"/>
        <v>0</v>
      </c>
      <c r="ND1954" s="1">
        <f t="shared" si="2653"/>
        <v>0.50452973151046</v>
      </c>
      <c r="NE1954" s="1">
        <f t="shared" si="2653"/>
        <v>0</v>
      </c>
      <c r="NF1954" s="1">
        <f t="shared" si="2653"/>
        <v>0</v>
      </c>
      <c r="NG1954" s="1">
        <f t="shared" si="2653"/>
        <v>0.512581344902386</v>
      </c>
      <c r="NH1954" s="1">
        <f t="shared" si="2653"/>
        <v>0</v>
      </c>
      <c r="NI1954" s="1">
        <f t="shared" si="2653"/>
        <v>0</v>
      </c>
      <c r="NJ1954" s="1">
        <f t="shared" si="2653"/>
        <v>0.519192587690271</v>
      </c>
      <c r="NK1954" s="1">
        <f t="shared" si="2653"/>
        <v>0</v>
      </c>
      <c r="NL1954" s="1">
        <f t="shared" si="2653"/>
        <v>0</v>
      </c>
      <c r="NM1954" s="1">
        <f t="shared" si="2653"/>
        <v>0.54088785046729</v>
      </c>
      <c r="TQ1954" s="1">
        <f t="shared" ref="TQ1954:UC1954" si="2654">TQ805</f>
        <v>0.504382042568413</v>
      </c>
      <c r="TR1954" s="1">
        <f t="shared" si="2654"/>
        <v>0</v>
      </c>
      <c r="TS1954" s="1">
        <f t="shared" si="2654"/>
        <v>0</v>
      </c>
      <c r="TT1954" s="1">
        <f t="shared" si="2654"/>
        <v>0.504498387370565</v>
      </c>
      <c r="TU1954" s="1">
        <f t="shared" si="2654"/>
        <v>0</v>
      </c>
      <c r="TV1954" s="1">
        <f t="shared" si="2654"/>
        <v>0</v>
      </c>
      <c r="TW1954" s="1">
        <f t="shared" si="2654"/>
        <v>0.512618296529968</v>
      </c>
      <c r="TX1954" s="1">
        <f t="shared" si="2654"/>
        <v>0</v>
      </c>
      <c r="TY1954" s="1">
        <f t="shared" si="2654"/>
        <v>0</v>
      </c>
      <c r="TZ1954" s="1">
        <f t="shared" si="2654"/>
        <v>0.520263249047454</v>
      </c>
      <c r="UA1954" s="1">
        <f t="shared" si="2654"/>
        <v>0</v>
      </c>
      <c r="UB1954" s="1">
        <f t="shared" si="2654"/>
        <v>0</v>
      </c>
      <c r="UC1954" s="1">
        <f t="shared" si="2654"/>
        <v>0.541769041769042</v>
      </c>
    </row>
    <row r="1955" spans="21:549">
      <c r="U1955" s="1">
        <f t="shared" si="2629"/>
        <v>0.50483630952381</v>
      </c>
      <c r="X1955" s="1">
        <f t="shared" si="2630"/>
        <v>0.50492341356674</v>
      </c>
      <c r="AA1955" s="1">
        <f t="shared" si="2631"/>
        <v>0.514547160957297</v>
      </c>
      <c r="AD1955" s="1">
        <f t="shared" si="2632"/>
        <v>0.521359223300971</v>
      </c>
      <c r="AG1955" s="1">
        <f t="shared" si="2633"/>
        <v>0.549815498154982</v>
      </c>
      <c r="GK1955" s="1">
        <f t="shared" si="2634"/>
        <v>0.504580152671756</v>
      </c>
      <c r="GN1955" s="1">
        <f t="shared" si="2635"/>
        <v>0.504978395641556</v>
      </c>
      <c r="GQ1955" s="1">
        <f t="shared" si="2636"/>
        <v>0.515173585821801</v>
      </c>
      <c r="GT1955" s="1">
        <f t="shared" si="2637"/>
        <v>0.521075340192499</v>
      </c>
      <c r="GW1955" s="1">
        <f t="shared" si="2638"/>
        <v>0.549603174603175</v>
      </c>
      <c r="NA1955" s="1">
        <f t="shared" ref="NA1955:NM1955" si="2655">NA806</f>
        <v>0.504338771259979</v>
      </c>
      <c r="NB1955" s="1">
        <f t="shared" si="2655"/>
        <v>0</v>
      </c>
      <c r="NC1955" s="1">
        <f t="shared" si="2655"/>
        <v>0</v>
      </c>
      <c r="ND1955" s="1">
        <f t="shared" si="2655"/>
        <v>0.504426229508197</v>
      </c>
      <c r="NE1955" s="1">
        <f t="shared" si="2655"/>
        <v>0</v>
      </c>
      <c r="NF1955" s="1">
        <f t="shared" si="2655"/>
        <v>0</v>
      </c>
      <c r="NG1955" s="1">
        <f t="shared" si="2655"/>
        <v>0.513113651647613</v>
      </c>
      <c r="NH1955" s="1">
        <f t="shared" si="2655"/>
        <v>0</v>
      </c>
      <c r="NI1955" s="1">
        <f t="shared" si="2655"/>
        <v>0</v>
      </c>
      <c r="NJ1955" s="1">
        <f t="shared" si="2655"/>
        <v>0.518955873213176</v>
      </c>
      <c r="NK1955" s="1">
        <f t="shared" si="2655"/>
        <v>0</v>
      </c>
      <c r="NL1955" s="1">
        <f t="shared" si="2655"/>
        <v>0</v>
      </c>
      <c r="NM1955" s="1">
        <f t="shared" si="2655"/>
        <v>0.539379474940334</v>
      </c>
      <c r="TQ1955" s="1">
        <f t="shared" ref="TQ1955:UC1955" si="2656">TQ806</f>
        <v>0.504445234708393</v>
      </c>
      <c r="TR1955" s="1">
        <f t="shared" si="2656"/>
        <v>0</v>
      </c>
      <c r="TS1955" s="1">
        <f t="shared" si="2656"/>
        <v>0</v>
      </c>
      <c r="TT1955" s="1">
        <f t="shared" si="2656"/>
        <v>0.504433662372428</v>
      </c>
      <c r="TU1955" s="1">
        <f t="shared" si="2656"/>
        <v>0</v>
      </c>
      <c r="TV1955" s="1">
        <f t="shared" si="2656"/>
        <v>0</v>
      </c>
      <c r="TW1955" s="1">
        <f t="shared" si="2656"/>
        <v>0.512526340435495</v>
      </c>
      <c r="TX1955" s="1">
        <f t="shared" si="2656"/>
        <v>0</v>
      </c>
      <c r="TY1955" s="1">
        <f t="shared" si="2656"/>
        <v>0</v>
      </c>
      <c r="TZ1955" s="1">
        <f t="shared" si="2656"/>
        <v>0.519212140781401</v>
      </c>
      <c r="UA1955" s="1">
        <f t="shared" si="2656"/>
        <v>0</v>
      </c>
      <c r="UB1955" s="1">
        <f t="shared" si="2656"/>
        <v>0</v>
      </c>
      <c r="UC1955" s="1">
        <f t="shared" si="2656"/>
        <v>0.538740920096852</v>
      </c>
    </row>
    <row r="1956" spans="21:549">
      <c r="U1956" s="1">
        <f t="shared" si="2629"/>
        <v>0.504738896115964</v>
      </c>
      <c r="X1956" s="1">
        <f t="shared" si="2630"/>
        <v>0.504932407745707</v>
      </c>
      <c r="AA1956" s="1">
        <f t="shared" si="2631"/>
        <v>0.515575947838686</v>
      </c>
      <c r="AD1956" s="1">
        <f t="shared" si="2632"/>
        <v>0.520333013128402</v>
      </c>
      <c r="AG1956" s="1">
        <f t="shared" si="2633"/>
        <v>0.549270072992701</v>
      </c>
      <c r="GK1956" s="1">
        <f t="shared" si="2634"/>
        <v>0.504611837048424</v>
      </c>
      <c r="GN1956" s="1">
        <f t="shared" si="2635"/>
        <v>0.504997171412408</v>
      </c>
      <c r="GQ1956" s="1">
        <f t="shared" si="2636"/>
        <v>0.514590205531591</v>
      </c>
      <c r="GT1956" s="1">
        <f t="shared" si="2637"/>
        <v>0.520772946859903</v>
      </c>
      <c r="GW1956" s="1">
        <f t="shared" si="2638"/>
        <v>0.548254620123203</v>
      </c>
      <c r="NA1956" s="1">
        <f t="shared" ref="NA1956:NM1956" si="2657">NA807</f>
        <v>0.504178272980501</v>
      </c>
      <c r="NB1956" s="1">
        <f t="shared" si="2657"/>
        <v>0</v>
      </c>
      <c r="NC1956" s="1">
        <f t="shared" si="2657"/>
        <v>0</v>
      </c>
      <c r="ND1956" s="1">
        <f t="shared" si="2657"/>
        <v>0.504576659038902</v>
      </c>
      <c r="NE1956" s="1">
        <f t="shared" si="2657"/>
        <v>0</v>
      </c>
      <c r="NF1956" s="1">
        <f t="shared" si="2657"/>
        <v>0</v>
      </c>
      <c r="NG1956" s="1">
        <f t="shared" si="2657"/>
        <v>0.513020833333333</v>
      </c>
      <c r="NH1956" s="1">
        <f t="shared" si="2657"/>
        <v>0</v>
      </c>
      <c r="NI1956" s="1">
        <f t="shared" si="2657"/>
        <v>0</v>
      </c>
      <c r="NJ1956" s="1">
        <f t="shared" si="2657"/>
        <v>0.519764782750735</v>
      </c>
      <c r="NK1956" s="1">
        <f t="shared" si="2657"/>
        <v>0</v>
      </c>
      <c r="NL1956" s="1">
        <f t="shared" si="2657"/>
        <v>0</v>
      </c>
      <c r="NM1956" s="1">
        <f t="shared" si="2657"/>
        <v>0.542435424354244</v>
      </c>
      <c r="TQ1956" s="1">
        <f t="shared" ref="TQ1956:UC1956" si="2658">TQ807</f>
        <v>0.50402144772118</v>
      </c>
      <c r="TR1956" s="1">
        <f t="shared" si="2658"/>
        <v>0</v>
      </c>
      <c r="TS1956" s="1">
        <f t="shared" si="2658"/>
        <v>0</v>
      </c>
      <c r="TT1956" s="1">
        <f t="shared" si="2658"/>
        <v>0.504588686801268</v>
      </c>
      <c r="TU1956" s="1">
        <f t="shared" si="2658"/>
        <v>0</v>
      </c>
      <c r="TV1956" s="1">
        <f t="shared" si="2658"/>
        <v>0</v>
      </c>
      <c r="TW1956" s="1">
        <f t="shared" si="2658"/>
        <v>0.512861370361939</v>
      </c>
      <c r="TX1956" s="1">
        <f t="shared" si="2658"/>
        <v>0</v>
      </c>
      <c r="TY1956" s="1">
        <f t="shared" si="2658"/>
        <v>0</v>
      </c>
      <c r="TZ1956" s="1">
        <f t="shared" si="2658"/>
        <v>0.520068610634648</v>
      </c>
      <c r="UA1956" s="1">
        <f t="shared" si="2658"/>
        <v>0</v>
      </c>
      <c r="UB1956" s="1">
        <f t="shared" si="2658"/>
        <v>0</v>
      </c>
      <c r="UC1956" s="1">
        <f t="shared" si="2658"/>
        <v>0.541087231352718</v>
      </c>
    </row>
    <row r="1957" spans="21:549">
      <c r="U1957" s="1">
        <f t="shared" si="2629"/>
        <v>0.506909788867562</v>
      </c>
      <c r="X1957" s="1">
        <f t="shared" si="2630"/>
        <v>0.507634307257304</v>
      </c>
      <c r="AA1957" s="1">
        <f t="shared" si="2631"/>
        <v>0.524642289348172</v>
      </c>
      <c r="AD1957" s="1">
        <f t="shared" si="2632"/>
        <v>0.548267898383372</v>
      </c>
      <c r="AG1957" s="1">
        <f t="shared" si="2633"/>
        <v>0.561604584527221</v>
      </c>
      <c r="GK1957" s="1">
        <f t="shared" si="2634"/>
        <v>0.5072</v>
      </c>
      <c r="GN1957" s="1">
        <f t="shared" si="2635"/>
        <v>0.507357268981754</v>
      </c>
      <c r="GQ1957" s="1">
        <f t="shared" si="2636"/>
        <v>0.524594668865073</v>
      </c>
      <c r="GT1957" s="1">
        <f t="shared" si="2637"/>
        <v>0.548774387193597</v>
      </c>
      <c r="GW1957" s="1">
        <f t="shared" si="2638"/>
        <v>0.559485530546624</v>
      </c>
      <c r="NA1957" s="1">
        <f t="shared" ref="NA1957:NM1957" si="2659">NA808</f>
        <v>0.506849315068493</v>
      </c>
      <c r="NB1957" s="1">
        <f t="shared" si="2659"/>
        <v>0</v>
      </c>
      <c r="NC1957" s="1">
        <f t="shared" si="2659"/>
        <v>0</v>
      </c>
      <c r="ND1957" s="1">
        <f t="shared" si="2659"/>
        <v>0.50727826675694</v>
      </c>
      <c r="NE1957" s="1">
        <f t="shared" si="2659"/>
        <v>0</v>
      </c>
      <c r="NF1957" s="1">
        <f t="shared" si="2659"/>
        <v>0</v>
      </c>
      <c r="NG1957" s="1">
        <f t="shared" si="2659"/>
        <v>0.519681349578257</v>
      </c>
      <c r="NH1957" s="1">
        <f t="shared" si="2659"/>
        <v>0</v>
      </c>
      <c r="NI1957" s="1">
        <f t="shared" si="2659"/>
        <v>0</v>
      </c>
      <c r="NJ1957" s="1">
        <f t="shared" si="2659"/>
        <v>0.54269854824936</v>
      </c>
      <c r="NK1957" s="1">
        <f t="shared" si="2659"/>
        <v>0</v>
      </c>
      <c r="NL1957" s="1">
        <f t="shared" si="2659"/>
        <v>0</v>
      </c>
      <c r="NM1957" s="1">
        <f t="shared" si="2659"/>
        <v>0.552437223042836</v>
      </c>
      <c r="TQ1957" s="1">
        <f t="shared" ref="TQ1957:UC1957" si="2660">TQ808</f>
        <v>0.506884523590967</v>
      </c>
      <c r="TR1957" s="1">
        <f t="shared" si="2660"/>
        <v>0</v>
      </c>
      <c r="TS1957" s="1">
        <f t="shared" si="2660"/>
        <v>0</v>
      </c>
      <c r="TT1957" s="1">
        <f t="shared" si="2660"/>
        <v>0.507180385288967</v>
      </c>
      <c r="TU1957" s="1">
        <f t="shared" si="2660"/>
        <v>0</v>
      </c>
      <c r="TV1957" s="1">
        <f t="shared" si="2660"/>
        <v>0</v>
      </c>
      <c r="TW1957" s="1">
        <f t="shared" si="2660"/>
        <v>0.520216962524655</v>
      </c>
      <c r="TX1957" s="1">
        <f t="shared" si="2660"/>
        <v>0</v>
      </c>
      <c r="TY1957" s="1">
        <f t="shared" si="2660"/>
        <v>0</v>
      </c>
      <c r="TZ1957" s="1">
        <f t="shared" si="2660"/>
        <v>0.541722445336903</v>
      </c>
      <c r="UA1957" s="1">
        <f t="shared" si="2660"/>
        <v>0</v>
      </c>
      <c r="UB1957" s="1">
        <f t="shared" si="2660"/>
        <v>0</v>
      </c>
      <c r="UC1957" s="1">
        <f t="shared" si="2660"/>
        <v>0.552459016393443</v>
      </c>
    </row>
    <row r="1958" spans="21:549">
      <c r="U1958" s="1">
        <f t="shared" si="2629"/>
        <v>0.507172517931295</v>
      </c>
      <c r="X1958" s="1">
        <f t="shared" si="2630"/>
        <v>0.507567368032484</v>
      </c>
      <c r="AA1958" s="1">
        <f t="shared" si="2631"/>
        <v>0.524585921325052</v>
      </c>
      <c r="AD1958" s="1">
        <f t="shared" si="2632"/>
        <v>0.546304541406946</v>
      </c>
      <c r="AG1958" s="1">
        <f t="shared" si="2633"/>
        <v>0.560606060606061</v>
      </c>
      <c r="GK1958" s="1">
        <f t="shared" si="2634"/>
        <v>0.507033997655334</v>
      </c>
      <c r="GN1958" s="1">
        <f t="shared" si="2635"/>
        <v>0.507603464870067</v>
      </c>
      <c r="GQ1958" s="1">
        <f t="shared" si="2636"/>
        <v>0.525405693003458</v>
      </c>
      <c r="GT1958" s="1">
        <f t="shared" si="2637"/>
        <v>0.548757170172084</v>
      </c>
      <c r="GW1958" s="1">
        <f t="shared" si="2638"/>
        <v>0.558718861209964</v>
      </c>
      <c r="NA1958" s="1">
        <f t="shared" ref="NA1958:NM1958" si="2661">NA809</f>
        <v>0.506783291681542</v>
      </c>
      <c r="NB1958" s="1">
        <f t="shared" si="2661"/>
        <v>0</v>
      </c>
      <c r="NC1958" s="1">
        <f t="shared" si="2661"/>
        <v>0</v>
      </c>
      <c r="ND1958" s="1">
        <f t="shared" si="2661"/>
        <v>0.507139257517218</v>
      </c>
      <c r="NE1958" s="1">
        <f t="shared" si="2661"/>
        <v>0</v>
      </c>
      <c r="NF1958" s="1">
        <f t="shared" si="2661"/>
        <v>0</v>
      </c>
      <c r="NG1958" s="1">
        <f t="shared" si="2661"/>
        <v>0.520531400966184</v>
      </c>
      <c r="NH1958" s="1">
        <f t="shared" si="2661"/>
        <v>0</v>
      </c>
      <c r="NI1958" s="1">
        <f t="shared" si="2661"/>
        <v>0</v>
      </c>
      <c r="NJ1958" s="1">
        <f t="shared" si="2661"/>
        <v>0.543659499780605</v>
      </c>
      <c r="NK1958" s="1">
        <f t="shared" si="2661"/>
        <v>0</v>
      </c>
      <c r="NL1958" s="1">
        <f t="shared" si="2661"/>
        <v>0</v>
      </c>
      <c r="NM1958" s="1">
        <f t="shared" si="2661"/>
        <v>0.553822152886115</v>
      </c>
      <c r="TQ1958" s="1">
        <f t="shared" ref="TQ1958:UC1958" si="2662">TQ809</f>
        <v>0.506917542888766</v>
      </c>
      <c r="TR1958" s="1">
        <f t="shared" si="2662"/>
        <v>0</v>
      </c>
      <c r="TS1958" s="1">
        <f t="shared" si="2662"/>
        <v>0</v>
      </c>
      <c r="TT1958" s="1">
        <f t="shared" si="2662"/>
        <v>0.507299270072993</v>
      </c>
      <c r="TU1958" s="1">
        <f t="shared" si="2662"/>
        <v>0</v>
      </c>
      <c r="TV1958" s="1">
        <f t="shared" si="2662"/>
        <v>0</v>
      </c>
      <c r="TW1958" s="1">
        <f t="shared" si="2662"/>
        <v>0.520870225145459</v>
      </c>
      <c r="TX1958" s="1">
        <f t="shared" si="2662"/>
        <v>0</v>
      </c>
      <c r="TY1958" s="1">
        <f t="shared" si="2662"/>
        <v>0</v>
      </c>
      <c r="TZ1958" s="1">
        <f t="shared" si="2662"/>
        <v>0.542138984721538</v>
      </c>
      <c r="UA1958" s="1">
        <f t="shared" si="2662"/>
        <v>0</v>
      </c>
      <c r="UB1958" s="1">
        <f t="shared" si="2662"/>
        <v>0</v>
      </c>
      <c r="UC1958" s="1">
        <f t="shared" si="2662"/>
        <v>0.553872053872054</v>
      </c>
    </row>
    <row r="1959" spans="21:549">
      <c r="U1959" s="1">
        <f t="shared" si="2629"/>
        <v>0.507232401157184</v>
      </c>
      <c r="X1959" s="1">
        <f t="shared" si="2630"/>
        <v>0.507332467050306</v>
      </c>
      <c r="AA1959" s="1">
        <f t="shared" si="2631"/>
        <v>0.525850522368069</v>
      </c>
      <c r="AD1959" s="1">
        <f t="shared" si="2632"/>
        <v>0.547685185185185</v>
      </c>
      <c r="AG1959" s="1">
        <f t="shared" si="2633"/>
        <v>0.557632398753894</v>
      </c>
      <c r="GK1959" s="1">
        <f t="shared" si="2634"/>
        <v>0.507347100873709</v>
      </c>
      <c r="GN1959" s="1">
        <f t="shared" si="2635"/>
        <v>0.507689312828499</v>
      </c>
      <c r="GQ1959" s="1">
        <f t="shared" si="2636"/>
        <v>0.525091112980095</v>
      </c>
      <c r="GT1959" s="1">
        <f t="shared" si="2637"/>
        <v>0.549360613810742</v>
      </c>
      <c r="GW1959" s="1">
        <f t="shared" si="2638"/>
        <v>0.560553633217993</v>
      </c>
      <c r="NA1959" s="1">
        <f t="shared" ref="NA1959:NM1959" si="2663">NA810</f>
        <v>0.506788990825688</v>
      </c>
      <c r="NB1959" s="1">
        <f t="shared" si="2663"/>
        <v>0</v>
      </c>
      <c r="NC1959" s="1">
        <f t="shared" si="2663"/>
        <v>0</v>
      </c>
      <c r="ND1959" s="1">
        <f t="shared" si="2663"/>
        <v>0.507164278573809</v>
      </c>
      <c r="NE1959" s="1">
        <f t="shared" si="2663"/>
        <v>0</v>
      </c>
      <c r="NF1959" s="1">
        <f t="shared" si="2663"/>
        <v>0</v>
      </c>
      <c r="NG1959" s="1">
        <f t="shared" si="2663"/>
        <v>0.520616113744076</v>
      </c>
      <c r="NH1959" s="1">
        <f t="shared" si="2663"/>
        <v>0</v>
      </c>
      <c r="NI1959" s="1">
        <f t="shared" si="2663"/>
        <v>0</v>
      </c>
      <c r="NJ1959" s="1">
        <f t="shared" si="2663"/>
        <v>0.541839270919635</v>
      </c>
      <c r="NK1959" s="1">
        <f t="shared" si="2663"/>
        <v>0</v>
      </c>
      <c r="NL1959" s="1">
        <f t="shared" si="2663"/>
        <v>0</v>
      </c>
      <c r="NM1959" s="1">
        <f t="shared" si="2663"/>
        <v>0.552833078101072</v>
      </c>
      <c r="TQ1959" s="1">
        <f t="shared" ref="TQ1959:UC1959" si="2664">TQ810</f>
        <v>0.50697323784395</v>
      </c>
      <c r="TR1959" s="1">
        <f t="shared" si="2664"/>
        <v>0</v>
      </c>
      <c r="TS1959" s="1">
        <f t="shared" si="2664"/>
        <v>0</v>
      </c>
      <c r="TT1959" s="1">
        <f t="shared" si="2664"/>
        <v>0.507233895969686</v>
      </c>
      <c r="TU1959" s="1">
        <f t="shared" si="2664"/>
        <v>0</v>
      </c>
      <c r="TV1959" s="1">
        <f t="shared" si="2664"/>
        <v>0</v>
      </c>
      <c r="TW1959" s="1">
        <f t="shared" si="2664"/>
        <v>0.519853836784409</v>
      </c>
      <c r="TX1959" s="1">
        <f t="shared" si="2664"/>
        <v>0</v>
      </c>
      <c r="TY1959" s="1">
        <f t="shared" si="2664"/>
        <v>0</v>
      </c>
      <c r="TZ1959" s="1">
        <f t="shared" si="2664"/>
        <v>0.543037404236142</v>
      </c>
      <c r="UA1959" s="1">
        <f t="shared" si="2664"/>
        <v>0</v>
      </c>
      <c r="UB1959" s="1">
        <f t="shared" si="2664"/>
        <v>0</v>
      </c>
      <c r="UC1959" s="1">
        <f t="shared" si="2664"/>
        <v>0.552364864864865</v>
      </c>
    </row>
    <row r="1960" spans="21:549">
      <c r="U1960" s="1">
        <f t="shared" si="2629"/>
        <v>0.509669369931379</v>
      </c>
      <c r="X1960" s="1">
        <f t="shared" si="2630"/>
        <v>0.511520737327189</v>
      </c>
      <c r="AA1960" s="1">
        <f t="shared" si="2631"/>
        <v>0.542239010989011</v>
      </c>
      <c r="AD1960" s="1">
        <f t="shared" si="2632"/>
        <v>0.573024740622506</v>
      </c>
      <c r="AG1960" s="1">
        <f t="shared" si="2633"/>
        <v>0.586776859504132</v>
      </c>
      <c r="GK1960" s="1">
        <f t="shared" si="2634"/>
        <v>0.509694097371822</v>
      </c>
      <c r="GN1960" s="1">
        <f t="shared" si="2635"/>
        <v>0.511199822577068</v>
      </c>
      <c r="GQ1960" s="1">
        <f t="shared" si="2636"/>
        <v>0.542624166048925</v>
      </c>
      <c r="GT1960" s="1">
        <f t="shared" si="2637"/>
        <v>0.573542210617929</v>
      </c>
      <c r="GW1960" s="1">
        <f t="shared" si="2638"/>
        <v>0.585253456221198</v>
      </c>
      <c r="NA1960" s="1">
        <f t="shared" ref="NA1960:NM1960" si="2665">NA811</f>
        <v>0.508607498087223</v>
      </c>
      <c r="NB1960" s="1">
        <f t="shared" si="2665"/>
        <v>0</v>
      </c>
      <c r="NC1960" s="1">
        <f t="shared" si="2665"/>
        <v>0</v>
      </c>
      <c r="ND1960" s="1">
        <f t="shared" si="2665"/>
        <v>0.509944454398853</v>
      </c>
      <c r="NE1960" s="1">
        <f t="shared" si="2665"/>
        <v>0</v>
      </c>
      <c r="NF1960" s="1">
        <f t="shared" si="2665"/>
        <v>0</v>
      </c>
      <c r="NG1960" s="1">
        <f t="shared" si="2665"/>
        <v>0.528855975485189</v>
      </c>
      <c r="NH1960" s="1">
        <f t="shared" si="2665"/>
        <v>0</v>
      </c>
      <c r="NI1960" s="1">
        <f t="shared" si="2665"/>
        <v>0</v>
      </c>
      <c r="NJ1960" s="1">
        <f t="shared" si="2665"/>
        <v>0.563040791100124</v>
      </c>
      <c r="NK1960" s="1">
        <f t="shared" si="2665"/>
        <v>0</v>
      </c>
      <c r="NL1960" s="1">
        <f t="shared" si="2665"/>
        <v>0</v>
      </c>
      <c r="NM1960" s="1">
        <f t="shared" si="2665"/>
        <v>0.576744186046512</v>
      </c>
      <c r="TQ1960" s="1">
        <f t="shared" ref="TQ1960:UC1960" si="2666">TQ811</f>
        <v>0.5086887835703</v>
      </c>
      <c r="TR1960" s="1">
        <f t="shared" si="2666"/>
        <v>0</v>
      </c>
      <c r="TS1960" s="1">
        <f t="shared" si="2666"/>
        <v>0</v>
      </c>
      <c r="TT1960" s="1">
        <f t="shared" si="2666"/>
        <v>0.510101946246524</v>
      </c>
      <c r="TU1960" s="1">
        <f t="shared" si="2666"/>
        <v>0</v>
      </c>
      <c r="TV1960" s="1">
        <f t="shared" si="2666"/>
        <v>0</v>
      </c>
      <c r="TW1960" s="1">
        <f t="shared" si="2666"/>
        <v>0.528617710583153</v>
      </c>
      <c r="TX1960" s="1">
        <f t="shared" si="2666"/>
        <v>0</v>
      </c>
      <c r="TY1960" s="1">
        <f t="shared" si="2666"/>
        <v>0</v>
      </c>
      <c r="TZ1960" s="1">
        <f t="shared" si="2666"/>
        <v>0.562460765850596</v>
      </c>
      <c r="UA1960" s="1">
        <f t="shared" si="2666"/>
        <v>0</v>
      </c>
      <c r="UB1960" s="1">
        <f t="shared" si="2666"/>
        <v>0</v>
      </c>
      <c r="UC1960" s="1">
        <f t="shared" si="2666"/>
        <v>0.576441102756892</v>
      </c>
    </row>
    <row r="1961" spans="21:549">
      <c r="U1961" s="1">
        <f t="shared" si="2629"/>
        <v>0.50983606557377</v>
      </c>
      <c r="X1961" s="1">
        <f t="shared" si="2630"/>
        <v>0.51123595505618</v>
      </c>
      <c r="AA1961" s="1">
        <f t="shared" si="2631"/>
        <v>0.541974479516454</v>
      </c>
      <c r="AD1961" s="1">
        <f t="shared" si="2632"/>
        <v>0.574944071588367</v>
      </c>
      <c r="AG1961" s="1">
        <f t="shared" si="2633"/>
        <v>0.585152838427948</v>
      </c>
      <c r="GK1961" s="1">
        <f t="shared" si="2634"/>
        <v>0.509783071033603</v>
      </c>
      <c r="GN1961" s="1">
        <f t="shared" si="2635"/>
        <v>0.511234752835438</v>
      </c>
      <c r="GQ1961" s="1">
        <f t="shared" si="2636"/>
        <v>0.542867182009838</v>
      </c>
      <c r="GT1961" s="1">
        <f t="shared" si="2637"/>
        <v>0.574590163934426</v>
      </c>
      <c r="GW1961" s="1">
        <f t="shared" si="2638"/>
        <v>0.585714285714286</v>
      </c>
      <c r="NA1961" s="1">
        <f t="shared" ref="NA1961:NM1961" si="2667">NA812</f>
        <v>0.50877527661198</v>
      </c>
      <c r="NB1961" s="1">
        <f t="shared" si="2667"/>
        <v>0</v>
      </c>
      <c r="NC1961" s="1">
        <f t="shared" si="2667"/>
        <v>0</v>
      </c>
      <c r="ND1961" s="1">
        <f t="shared" si="2667"/>
        <v>0.510102800425381</v>
      </c>
      <c r="NE1961" s="1">
        <f t="shared" si="2667"/>
        <v>0</v>
      </c>
      <c r="NF1961" s="1">
        <f t="shared" si="2667"/>
        <v>0</v>
      </c>
      <c r="NG1961" s="1">
        <f t="shared" si="2667"/>
        <v>0.527888977848946</v>
      </c>
      <c r="NH1961" s="1">
        <f t="shared" si="2667"/>
        <v>0</v>
      </c>
      <c r="NI1961" s="1">
        <f t="shared" si="2667"/>
        <v>0</v>
      </c>
      <c r="NJ1961" s="1">
        <f t="shared" si="2667"/>
        <v>0.563307493540052</v>
      </c>
      <c r="NK1961" s="1">
        <f t="shared" si="2667"/>
        <v>0</v>
      </c>
      <c r="NL1961" s="1">
        <f t="shared" si="2667"/>
        <v>0</v>
      </c>
      <c r="NM1961" s="1">
        <f t="shared" si="2667"/>
        <v>0.576754385964912</v>
      </c>
      <c r="TQ1961" s="1">
        <f t="shared" ref="TQ1961:UC1961" si="2668">TQ812</f>
        <v>0.508799683606882</v>
      </c>
      <c r="TR1961" s="1">
        <f t="shared" si="2668"/>
        <v>0</v>
      </c>
      <c r="TS1961" s="1">
        <f t="shared" si="2668"/>
        <v>0</v>
      </c>
      <c r="TT1961" s="1">
        <f t="shared" si="2668"/>
        <v>0.510229947492305</v>
      </c>
      <c r="TU1961" s="1">
        <f t="shared" si="2668"/>
        <v>0</v>
      </c>
      <c r="TV1961" s="1">
        <f t="shared" si="2668"/>
        <v>0</v>
      </c>
      <c r="TW1961" s="1">
        <f t="shared" si="2668"/>
        <v>0.528102392877017</v>
      </c>
      <c r="TX1961" s="1">
        <f t="shared" si="2668"/>
        <v>0</v>
      </c>
      <c r="TY1961" s="1">
        <f t="shared" si="2668"/>
        <v>0</v>
      </c>
      <c r="TZ1961" s="1">
        <f t="shared" si="2668"/>
        <v>0.562983814215341</v>
      </c>
      <c r="UA1961" s="1">
        <f t="shared" si="2668"/>
        <v>0</v>
      </c>
      <c r="UB1961" s="1">
        <f t="shared" si="2668"/>
        <v>0</v>
      </c>
      <c r="UC1961" s="1">
        <f t="shared" si="2668"/>
        <v>0.576271186440678</v>
      </c>
    </row>
    <row r="1962" spans="21:549">
      <c r="U1962" s="1">
        <f t="shared" si="2629"/>
        <v>0.509627201966407</v>
      </c>
      <c r="X1962" s="1">
        <f t="shared" si="2630"/>
        <v>0.511340206185567</v>
      </c>
      <c r="AA1962" s="1">
        <f t="shared" si="2631"/>
        <v>0.541208791208791</v>
      </c>
      <c r="AD1962" s="1">
        <f t="shared" si="2632"/>
        <v>0.575418994413408</v>
      </c>
      <c r="AG1962" s="1">
        <f t="shared" si="2633"/>
        <v>0.586497890295359</v>
      </c>
      <c r="GK1962" s="1">
        <f t="shared" si="2634"/>
        <v>0.509541984732824</v>
      </c>
      <c r="GN1962" s="1">
        <f t="shared" si="2635"/>
        <v>0.511111111111111</v>
      </c>
      <c r="GQ1962" s="1">
        <f t="shared" si="2636"/>
        <v>0.542454579162032</v>
      </c>
      <c r="GT1962" s="1">
        <f t="shared" si="2637"/>
        <v>0.574010327022375</v>
      </c>
      <c r="GW1962" s="1">
        <f t="shared" si="2638"/>
        <v>0.58411214953271</v>
      </c>
      <c r="NA1962" s="1">
        <f t="shared" ref="NA1962:NM1962" si="2669">NA813</f>
        <v>0.508940588348395</v>
      </c>
      <c r="NB1962" s="1">
        <f t="shared" si="2669"/>
        <v>0</v>
      </c>
      <c r="NC1962" s="1">
        <f t="shared" si="2669"/>
        <v>0</v>
      </c>
      <c r="ND1962" s="1">
        <f t="shared" si="2669"/>
        <v>0.510049365303244</v>
      </c>
      <c r="NE1962" s="1">
        <f t="shared" si="2669"/>
        <v>0</v>
      </c>
      <c r="NF1962" s="1">
        <f t="shared" si="2669"/>
        <v>0</v>
      </c>
      <c r="NG1962" s="1">
        <f t="shared" si="2669"/>
        <v>0.52962962962963</v>
      </c>
      <c r="NH1962" s="1">
        <f t="shared" si="2669"/>
        <v>0</v>
      </c>
      <c r="NI1962" s="1">
        <f t="shared" si="2669"/>
        <v>0</v>
      </c>
      <c r="NJ1962" s="1">
        <f t="shared" si="2669"/>
        <v>0.562902282036279</v>
      </c>
      <c r="NK1962" s="1">
        <f t="shared" si="2669"/>
        <v>0</v>
      </c>
      <c r="NL1962" s="1">
        <f t="shared" si="2669"/>
        <v>0</v>
      </c>
      <c r="NM1962" s="1">
        <f t="shared" si="2669"/>
        <v>0.578088578088578</v>
      </c>
      <c r="TQ1962" s="1">
        <f t="shared" ref="TQ1962:UC1962" si="2670">TQ813</f>
        <v>0.508750994431185</v>
      </c>
      <c r="TR1962" s="1">
        <f t="shared" si="2670"/>
        <v>0</v>
      </c>
      <c r="TS1962" s="1">
        <f t="shared" si="2670"/>
        <v>0</v>
      </c>
      <c r="TT1962" s="1">
        <f t="shared" si="2670"/>
        <v>0.51018535511103</v>
      </c>
      <c r="TU1962" s="1">
        <f t="shared" si="2670"/>
        <v>0</v>
      </c>
      <c r="TV1962" s="1">
        <f t="shared" si="2670"/>
        <v>0</v>
      </c>
      <c r="TW1962" s="1">
        <f t="shared" si="2670"/>
        <v>0.529168959823886</v>
      </c>
      <c r="TX1962" s="1">
        <f t="shared" si="2670"/>
        <v>0</v>
      </c>
      <c r="TY1962" s="1">
        <f t="shared" si="2670"/>
        <v>0</v>
      </c>
      <c r="TZ1962" s="1">
        <f t="shared" si="2670"/>
        <v>0.563435263500325</v>
      </c>
      <c r="UA1962" s="1">
        <f t="shared" si="2670"/>
        <v>0</v>
      </c>
      <c r="UB1962" s="1">
        <f t="shared" si="2670"/>
        <v>0</v>
      </c>
      <c r="UC1962" s="1">
        <f t="shared" si="2670"/>
        <v>0.576354679802956</v>
      </c>
    </row>
    <row r="1963" spans="21:549">
      <c r="U1963" s="1">
        <f t="shared" si="2629"/>
        <v>0.506609642301711</v>
      </c>
      <c r="X1963" s="1">
        <f t="shared" si="2630"/>
        <v>0.506561173292165</v>
      </c>
      <c r="AA1963" s="1">
        <f t="shared" si="2631"/>
        <v>0.516932752781809</v>
      </c>
      <c r="AD1963" s="1">
        <f t="shared" si="2632"/>
        <v>0.535992217898833</v>
      </c>
      <c r="AG1963" s="1">
        <f t="shared" si="2633"/>
        <v>0.551136363636364</v>
      </c>
      <c r="GK1963" s="1">
        <f t="shared" si="2634"/>
        <v>0.506519558676028</v>
      </c>
      <c r="GN1963" s="1">
        <f t="shared" si="2635"/>
        <v>0.506602641056423</v>
      </c>
      <c r="GQ1963" s="1">
        <f t="shared" si="2636"/>
        <v>0.516145181476846</v>
      </c>
      <c r="GT1963" s="1">
        <f t="shared" si="2637"/>
        <v>0.535748637383777</v>
      </c>
      <c r="GW1963" s="1">
        <f t="shared" si="2638"/>
        <v>0.550847457627119</v>
      </c>
      <c r="NA1963" s="1">
        <f t="shared" ref="NA1963:NM1963" si="2671">NA814</f>
        <v>0.506109438639986</v>
      </c>
      <c r="NB1963" s="1">
        <f t="shared" si="2671"/>
        <v>0</v>
      </c>
      <c r="NC1963" s="1">
        <f t="shared" si="2671"/>
        <v>0</v>
      </c>
      <c r="ND1963" s="1">
        <f t="shared" si="2671"/>
        <v>0.506240112497803</v>
      </c>
      <c r="NE1963" s="1">
        <f t="shared" si="2671"/>
        <v>0</v>
      </c>
      <c r="NF1963" s="1">
        <f t="shared" si="2671"/>
        <v>0</v>
      </c>
      <c r="NG1963" s="1">
        <f t="shared" si="2671"/>
        <v>0.514738722644038</v>
      </c>
      <c r="NH1963" s="1">
        <f t="shared" si="2671"/>
        <v>0</v>
      </c>
      <c r="NI1963" s="1">
        <f t="shared" si="2671"/>
        <v>0</v>
      </c>
      <c r="NJ1963" s="1">
        <f t="shared" si="2671"/>
        <v>0.530697190426639</v>
      </c>
      <c r="NK1963" s="1">
        <f t="shared" si="2671"/>
        <v>0</v>
      </c>
      <c r="NL1963" s="1">
        <f t="shared" si="2671"/>
        <v>0</v>
      </c>
      <c r="NM1963" s="1">
        <f t="shared" si="2671"/>
        <v>0.543507362784471</v>
      </c>
      <c r="TQ1963" s="1">
        <f t="shared" ref="TQ1963:UC1963" si="2672">TQ814</f>
        <v>0.506403219904866</v>
      </c>
      <c r="TR1963" s="1">
        <f t="shared" si="2672"/>
        <v>0</v>
      </c>
      <c r="TS1963" s="1">
        <f t="shared" si="2672"/>
        <v>0</v>
      </c>
      <c r="TT1963" s="1">
        <f t="shared" si="2672"/>
        <v>0.506531204644412</v>
      </c>
      <c r="TU1963" s="1">
        <f t="shared" si="2672"/>
        <v>0</v>
      </c>
      <c r="TV1963" s="1">
        <f t="shared" si="2672"/>
        <v>0</v>
      </c>
      <c r="TW1963" s="1">
        <f t="shared" si="2672"/>
        <v>0.514736120630569</v>
      </c>
      <c r="TX1963" s="1">
        <f t="shared" si="2672"/>
        <v>0</v>
      </c>
      <c r="TY1963" s="1">
        <f t="shared" si="2672"/>
        <v>0</v>
      </c>
      <c r="TZ1963" s="1">
        <f t="shared" si="2672"/>
        <v>0.530873218852759</v>
      </c>
      <c r="UA1963" s="1">
        <f t="shared" si="2672"/>
        <v>0</v>
      </c>
      <c r="UB1963" s="1">
        <f t="shared" si="2672"/>
        <v>0</v>
      </c>
      <c r="UC1963" s="1">
        <f t="shared" si="2672"/>
        <v>0.544668587896254</v>
      </c>
    </row>
    <row r="1964" spans="21:549">
      <c r="U1964" s="1">
        <f t="shared" si="2629"/>
        <v>0.506656523392925</v>
      </c>
      <c r="X1964" s="1">
        <f t="shared" si="2630"/>
        <v>0.506427221172023</v>
      </c>
      <c r="AA1964" s="1">
        <f t="shared" si="2631"/>
        <v>0.516105941302792</v>
      </c>
      <c r="AD1964" s="1">
        <f t="shared" si="2632"/>
        <v>0.537209302325582</v>
      </c>
      <c r="AG1964" s="1">
        <f t="shared" si="2633"/>
        <v>0.550200803212851</v>
      </c>
      <c r="GK1964" s="1">
        <f t="shared" si="2634"/>
        <v>0.506682389937107</v>
      </c>
      <c r="GN1964" s="1">
        <f t="shared" si="2635"/>
        <v>0.506454816285998</v>
      </c>
      <c r="GQ1964" s="1">
        <f t="shared" si="2636"/>
        <v>0.516901060942512</v>
      </c>
      <c r="GT1964" s="1">
        <f t="shared" si="2637"/>
        <v>0.538841807909604</v>
      </c>
      <c r="GW1964" s="1">
        <f t="shared" si="2638"/>
        <v>0.550755939524838</v>
      </c>
      <c r="NA1964" s="1">
        <f t="shared" ref="NA1964:NM1964" si="2673">NA815</f>
        <v>0.506131153367691</v>
      </c>
      <c r="NB1964" s="1">
        <f t="shared" si="2673"/>
        <v>0</v>
      </c>
      <c r="NC1964" s="1">
        <f t="shared" si="2673"/>
        <v>0</v>
      </c>
      <c r="ND1964" s="1">
        <f t="shared" si="2673"/>
        <v>0.506342311033884</v>
      </c>
      <c r="NE1964" s="1">
        <f t="shared" si="2673"/>
        <v>0</v>
      </c>
      <c r="NF1964" s="1">
        <f t="shared" si="2673"/>
        <v>0</v>
      </c>
      <c r="NG1964" s="1">
        <f t="shared" si="2673"/>
        <v>0.515051637002856</v>
      </c>
      <c r="NH1964" s="1">
        <f t="shared" si="2673"/>
        <v>0</v>
      </c>
      <c r="NI1964" s="1">
        <f t="shared" si="2673"/>
        <v>0</v>
      </c>
      <c r="NJ1964" s="1">
        <f t="shared" si="2673"/>
        <v>0.530152418820411</v>
      </c>
      <c r="NK1964" s="1">
        <f t="shared" si="2673"/>
        <v>0</v>
      </c>
      <c r="NL1964" s="1">
        <f t="shared" si="2673"/>
        <v>0</v>
      </c>
      <c r="NM1964" s="1">
        <f t="shared" si="2673"/>
        <v>0.544</v>
      </c>
      <c r="TQ1964" s="1">
        <f t="shared" ref="TQ1964:UC1964" si="2674">TQ815</f>
        <v>0.506257935788137</v>
      </c>
      <c r="TR1964" s="1">
        <f t="shared" si="2674"/>
        <v>0</v>
      </c>
      <c r="TS1964" s="1">
        <f t="shared" si="2674"/>
        <v>0</v>
      </c>
      <c r="TT1964" s="1">
        <f t="shared" si="2674"/>
        <v>0.506315409599423</v>
      </c>
      <c r="TU1964" s="1">
        <f t="shared" si="2674"/>
        <v>0</v>
      </c>
      <c r="TV1964" s="1">
        <f t="shared" si="2674"/>
        <v>0</v>
      </c>
      <c r="TW1964" s="1">
        <f t="shared" si="2674"/>
        <v>0.514965986394558</v>
      </c>
      <c r="TX1964" s="1">
        <f t="shared" si="2674"/>
        <v>0</v>
      </c>
      <c r="TY1964" s="1">
        <f t="shared" si="2674"/>
        <v>0</v>
      </c>
      <c r="TZ1964" s="1">
        <f t="shared" si="2674"/>
        <v>0.530137469157561</v>
      </c>
      <c r="UA1964" s="1">
        <f t="shared" si="2674"/>
        <v>0</v>
      </c>
      <c r="UB1964" s="1">
        <f t="shared" si="2674"/>
        <v>0</v>
      </c>
      <c r="UC1964" s="1">
        <f t="shared" si="2674"/>
        <v>0.544117647058824</v>
      </c>
    </row>
    <row r="1965" spans="21:549">
      <c r="U1965" s="1">
        <f t="shared" si="2629"/>
        <v>0.506570177109122</v>
      </c>
      <c r="X1965" s="1">
        <f t="shared" si="2630"/>
        <v>0.506456513482719</v>
      </c>
      <c r="AA1965" s="1">
        <f t="shared" si="2631"/>
        <v>0.516319772942289</v>
      </c>
      <c r="AD1965" s="1">
        <f t="shared" si="2632"/>
        <v>0.538124156545209</v>
      </c>
      <c r="AG1965" s="1">
        <f t="shared" si="2633"/>
        <v>0.549800796812749</v>
      </c>
      <c r="GK1965" s="1">
        <f t="shared" si="2634"/>
        <v>0.506490952006294</v>
      </c>
      <c r="GN1965" s="1">
        <f t="shared" si="2635"/>
        <v>0.506462984723854</v>
      </c>
      <c r="GQ1965" s="1">
        <f t="shared" si="2636"/>
        <v>0.51651893634166</v>
      </c>
      <c r="GT1965" s="1">
        <f t="shared" si="2637"/>
        <v>0.53687707641196</v>
      </c>
      <c r="GW1965" s="1">
        <f t="shared" si="2638"/>
        <v>0.551724137931034</v>
      </c>
      <c r="NA1965" s="1">
        <f t="shared" ref="NA1965:NM1965" si="2675">NA816</f>
        <v>0.506080114449213</v>
      </c>
      <c r="NB1965" s="1">
        <f t="shared" si="2675"/>
        <v>0</v>
      </c>
      <c r="NC1965" s="1">
        <f t="shared" si="2675"/>
        <v>0</v>
      </c>
      <c r="ND1965" s="1">
        <f t="shared" si="2675"/>
        <v>0.506291506466271</v>
      </c>
      <c r="NE1965" s="1">
        <f t="shared" si="2675"/>
        <v>0</v>
      </c>
      <c r="NF1965" s="1">
        <f t="shared" si="2675"/>
        <v>0</v>
      </c>
      <c r="NG1965" s="1">
        <f t="shared" si="2675"/>
        <v>0.515111405250386</v>
      </c>
      <c r="NH1965" s="1">
        <f t="shared" si="2675"/>
        <v>0</v>
      </c>
      <c r="NI1965" s="1">
        <f t="shared" si="2675"/>
        <v>0</v>
      </c>
      <c r="NJ1965" s="1">
        <f t="shared" si="2675"/>
        <v>0.531206171107994</v>
      </c>
      <c r="NK1965" s="1">
        <f t="shared" si="2675"/>
        <v>0</v>
      </c>
      <c r="NL1965" s="1">
        <f t="shared" si="2675"/>
        <v>0</v>
      </c>
      <c r="NM1965" s="1">
        <f t="shared" si="2675"/>
        <v>0.543790849673203</v>
      </c>
      <c r="TQ1965" s="1">
        <f t="shared" ref="TQ1965:UC1965" si="2676">TQ816</f>
        <v>0.506161486113666</v>
      </c>
      <c r="TR1965" s="1">
        <f t="shared" si="2676"/>
        <v>0</v>
      </c>
      <c r="TS1965" s="1">
        <f t="shared" si="2676"/>
        <v>0</v>
      </c>
      <c r="TT1965" s="1">
        <f t="shared" si="2676"/>
        <v>0.506434656516223</v>
      </c>
      <c r="TU1965" s="1">
        <f t="shared" si="2676"/>
        <v>0</v>
      </c>
      <c r="TV1965" s="1">
        <f t="shared" si="2676"/>
        <v>0</v>
      </c>
      <c r="TW1965" s="1">
        <f t="shared" si="2676"/>
        <v>0.51491687542701</v>
      </c>
      <c r="TX1965" s="1">
        <f t="shared" si="2676"/>
        <v>0</v>
      </c>
      <c r="TY1965" s="1">
        <f t="shared" si="2676"/>
        <v>0</v>
      </c>
      <c r="TZ1965" s="1">
        <f t="shared" si="2676"/>
        <v>0.530947054436987</v>
      </c>
      <c r="UA1965" s="1">
        <f t="shared" si="2676"/>
        <v>0</v>
      </c>
      <c r="UB1965" s="1">
        <f t="shared" si="2676"/>
        <v>0</v>
      </c>
      <c r="UC1965" s="1">
        <f t="shared" si="2676"/>
        <v>0.544817927170868</v>
      </c>
    </row>
    <row r="1966" spans="21:549">
      <c r="U1966" s="1">
        <f t="shared" si="2629"/>
        <v>0.506844106463878</v>
      </c>
      <c r="X1966" s="1">
        <f t="shared" si="2630"/>
        <v>0.506758043023034</v>
      </c>
      <c r="AA1966" s="1">
        <f t="shared" si="2631"/>
        <v>0.516922327733139</v>
      </c>
      <c r="AD1966" s="1">
        <f t="shared" si="2632"/>
        <v>0.544429254955571</v>
      </c>
      <c r="AG1966" s="1">
        <f t="shared" si="2633"/>
        <v>0.556085918854415</v>
      </c>
      <c r="GK1966" s="1">
        <f t="shared" si="2634"/>
        <v>0.507011653170057</v>
      </c>
      <c r="GN1966" s="1">
        <f t="shared" si="2635"/>
        <v>0.507342862737419</v>
      </c>
      <c r="GQ1966" s="1">
        <f t="shared" si="2636"/>
        <v>0.516788689724817</v>
      </c>
      <c r="GT1966" s="1">
        <f t="shared" si="2637"/>
        <v>0.545232273838631</v>
      </c>
      <c r="GW1966" s="1">
        <f t="shared" si="2638"/>
        <v>0.556900726392252</v>
      </c>
      <c r="NA1966" s="1">
        <f t="shared" ref="NA1966:NM1966" si="2677">NA817</f>
        <v>0.506709608158884</v>
      </c>
      <c r="NB1966" s="1">
        <f t="shared" si="2677"/>
        <v>0</v>
      </c>
      <c r="NC1966" s="1">
        <f t="shared" si="2677"/>
        <v>0</v>
      </c>
      <c r="ND1966" s="1">
        <f t="shared" si="2677"/>
        <v>0.506376195536663</v>
      </c>
      <c r="NE1966" s="1">
        <f t="shared" si="2677"/>
        <v>0</v>
      </c>
      <c r="NF1966" s="1">
        <f t="shared" si="2677"/>
        <v>0</v>
      </c>
      <c r="NG1966" s="1">
        <f t="shared" si="2677"/>
        <v>0.514983863531581</v>
      </c>
      <c r="NH1966" s="1">
        <f t="shared" si="2677"/>
        <v>0</v>
      </c>
      <c r="NI1966" s="1">
        <f t="shared" si="2677"/>
        <v>0</v>
      </c>
      <c r="NJ1966" s="1">
        <f t="shared" si="2677"/>
        <v>0.536268343815514</v>
      </c>
      <c r="NK1966" s="1">
        <f t="shared" si="2677"/>
        <v>0</v>
      </c>
      <c r="NL1966" s="1">
        <f t="shared" si="2677"/>
        <v>0</v>
      </c>
      <c r="NM1966" s="1">
        <f t="shared" si="2677"/>
        <v>0.547683923705722</v>
      </c>
      <c r="TQ1966" s="1">
        <f t="shared" ref="TQ1966:UC1966" si="2678">TQ817</f>
        <v>0.506378258458125</v>
      </c>
      <c r="TR1966" s="1">
        <f t="shared" si="2678"/>
        <v>0</v>
      </c>
      <c r="TS1966" s="1">
        <f t="shared" si="2678"/>
        <v>0</v>
      </c>
      <c r="TT1966" s="1">
        <f t="shared" si="2678"/>
        <v>0.506377551020408</v>
      </c>
      <c r="TU1966" s="1">
        <f t="shared" si="2678"/>
        <v>0</v>
      </c>
      <c r="TV1966" s="1">
        <f t="shared" si="2678"/>
        <v>0</v>
      </c>
      <c r="TW1966" s="1">
        <f t="shared" si="2678"/>
        <v>0.514979948100967</v>
      </c>
      <c r="TX1966" s="1">
        <f t="shared" si="2678"/>
        <v>0</v>
      </c>
      <c r="TY1966" s="1">
        <f t="shared" si="2678"/>
        <v>0</v>
      </c>
      <c r="TZ1966" s="1">
        <f t="shared" si="2678"/>
        <v>0.537371134020619</v>
      </c>
      <c r="UA1966" s="1">
        <f t="shared" si="2678"/>
        <v>0</v>
      </c>
      <c r="UB1966" s="1">
        <f t="shared" si="2678"/>
        <v>0</v>
      </c>
      <c r="UC1966" s="1">
        <f t="shared" si="2678"/>
        <v>0.548158640226629</v>
      </c>
    </row>
    <row r="1967" spans="21:549">
      <c r="U1967" s="1">
        <f t="shared" si="2629"/>
        <v>0.506905561776782</v>
      </c>
      <c r="X1967" s="1">
        <f t="shared" si="2630"/>
        <v>0.506636754533558</v>
      </c>
      <c r="AA1967" s="1">
        <f t="shared" si="2631"/>
        <v>0.516776937618147</v>
      </c>
      <c r="AD1967" s="1">
        <f t="shared" si="2632"/>
        <v>0.54490592829251</v>
      </c>
      <c r="AG1967" s="1">
        <f t="shared" si="2633"/>
        <v>0.556122448979592</v>
      </c>
      <c r="GK1967" s="1">
        <f t="shared" si="2634"/>
        <v>0.50715137067938</v>
      </c>
      <c r="GN1967" s="1">
        <f t="shared" si="2635"/>
        <v>0.507232401157184</v>
      </c>
      <c r="GQ1967" s="1">
        <f t="shared" si="2636"/>
        <v>0.516744072353948</v>
      </c>
      <c r="GT1967" s="1">
        <f t="shared" si="2637"/>
        <v>0.544178991277967</v>
      </c>
      <c r="GW1967" s="1">
        <f t="shared" si="2638"/>
        <v>0.556122448979592</v>
      </c>
      <c r="NA1967" s="1">
        <f t="shared" ref="NA1967:NM1967" si="2679">NA818</f>
        <v>0.506669069935112</v>
      </c>
      <c r="NB1967" s="1">
        <f t="shared" si="2679"/>
        <v>0</v>
      </c>
      <c r="NC1967" s="1">
        <f t="shared" si="2679"/>
        <v>0</v>
      </c>
      <c r="ND1967" s="1">
        <f t="shared" si="2679"/>
        <v>0.506300315015751</v>
      </c>
      <c r="NE1967" s="1">
        <f t="shared" si="2679"/>
        <v>0</v>
      </c>
      <c r="NF1967" s="1">
        <f t="shared" si="2679"/>
        <v>0</v>
      </c>
      <c r="NG1967" s="1">
        <f t="shared" si="2679"/>
        <v>0.51509564415764</v>
      </c>
      <c r="NH1967" s="1">
        <f t="shared" si="2679"/>
        <v>0</v>
      </c>
      <c r="NI1967" s="1">
        <f t="shared" si="2679"/>
        <v>0</v>
      </c>
      <c r="NJ1967" s="1">
        <f t="shared" si="2679"/>
        <v>0.53620273531778</v>
      </c>
      <c r="NK1967" s="1">
        <f t="shared" si="2679"/>
        <v>0</v>
      </c>
      <c r="NL1967" s="1">
        <f t="shared" si="2679"/>
        <v>0</v>
      </c>
      <c r="NM1967" s="1">
        <f t="shared" si="2679"/>
        <v>0.548660084626234</v>
      </c>
      <c r="TQ1967" s="1">
        <f t="shared" ref="TQ1967:UC1967" si="2680">TQ818</f>
        <v>0.50642817216322</v>
      </c>
      <c r="TR1967" s="1">
        <f t="shared" si="2680"/>
        <v>0</v>
      </c>
      <c r="TS1967" s="1">
        <f t="shared" si="2680"/>
        <v>0</v>
      </c>
      <c r="TT1967" s="1">
        <f t="shared" si="2680"/>
        <v>0.506427666123484</v>
      </c>
      <c r="TU1967" s="1">
        <f t="shared" si="2680"/>
        <v>0</v>
      </c>
      <c r="TV1967" s="1">
        <f t="shared" si="2680"/>
        <v>0</v>
      </c>
      <c r="TW1967" s="1">
        <f t="shared" si="2680"/>
        <v>0.514889529298751</v>
      </c>
      <c r="TX1967" s="1">
        <f t="shared" si="2680"/>
        <v>0</v>
      </c>
      <c r="TY1967" s="1">
        <f t="shared" si="2680"/>
        <v>0</v>
      </c>
      <c r="TZ1967" s="1">
        <f t="shared" si="2680"/>
        <v>0.536423841059603</v>
      </c>
      <c r="UA1967" s="1">
        <f t="shared" si="2680"/>
        <v>0</v>
      </c>
      <c r="UB1967" s="1">
        <f t="shared" si="2680"/>
        <v>0</v>
      </c>
      <c r="UC1967" s="1">
        <f t="shared" si="2680"/>
        <v>0.548961424332344</v>
      </c>
    </row>
    <row r="1968" spans="21:549">
      <c r="U1968" s="1">
        <f t="shared" si="2629"/>
        <v>0.506656666041628</v>
      </c>
      <c r="X1968" s="1">
        <f t="shared" si="2630"/>
        <v>0.506821154924313</v>
      </c>
      <c r="AA1968" s="1">
        <f t="shared" si="2631"/>
        <v>0.516859463450652</v>
      </c>
      <c r="AD1968" s="1">
        <f t="shared" si="2632"/>
        <v>0.544504383007417</v>
      </c>
      <c r="AG1968" s="1">
        <f t="shared" si="2633"/>
        <v>0.556149732620321</v>
      </c>
      <c r="GK1968" s="1">
        <f t="shared" si="2634"/>
        <v>0.506997831657796</v>
      </c>
      <c r="GN1968" s="1">
        <f t="shared" si="2635"/>
        <v>0.507192846034215</v>
      </c>
      <c r="GQ1968" s="1">
        <f t="shared" si="2636"/>
        <v>0.517136329017517</v>
      </c>
      <c r="GT1968" s="1">
        <f t="shared" si="2637"/>
        <v>0.544487770294222</v>
      </c>
      <c r="GW1968" s="1">
        <f t="shared" si="2638"/>
        <v>0.557251908396946</v>
      </c>
      <c r="NA1968" s="1">
        <f t="shared" ref="NA1968:NM1968" si="2681">NA819</f>
        <v>0.506613516941475</v>
      </c>
      <c r="NB1968" s="1">
        <f t="shared" si="2681"/>
        <v>0</v>
      </c>
      <c r="NC1968" s="1">
        <f t="shared" si="2681"/>
        <v>0</v>
      </c>
      <c r="ND1968" s="1">
        <f t="shared" si="2681"/>
        <v>0.506659656501928</v>
      </c>
      <c r="NE1968" s="1">
        <f t="shared" si="2681"/>
        <v>0</v>
      </c>
      <c r="NF1968" s="1">
        <f t="shared" si="2681"/>
        <v>0</v>
      </c>
      <c r="NG1968" s="1">
        <f t="shared" si="2681"/>
        <v>0.514978275783215</v>
      </c>
      <c r="NH1968" s="1">
        <f t="shared" si="2681"/>
        <v>0</v>
      </c>
      <c r="NI1968" s="1">
        <f t="shared" si="2681"/>
        <v>0</v>
      </c>
      <c r="NJ1968" s="1">
        <f t="shared" si="2681"/>
        <v>0.536706760680216</v>
      </c>
      <c r="NK1968" s="1">
        <f t="shared" si="2681"/>
        <v>0</v>
      </c>
      <c r="NL1968" s="1">
        <f t="shared" si="2681"/>
        <v>0</v>
      </c>
      <c r="NM1968" s="1">
        <f t="shared" si="2681"/>
        <v>0.546831955922865</v>
      </c>
      <c r="TQ1968" s="1">
        <f t="shared" ref="TQ1968:UC1968" si="2682">TQ819</f>
        <v>0.506644518272425</v>
      </c>
      <c r="TR1968" s="1">
        <f t="shared" si="2682"/>
        <v>0</v>
      </c>
      <c r="TS1968" s="1">
        <f t="shared" si="2682"/>
        <v>0</v>
      </c>
      <c r="TT1968" s="1">
        <f t="shared" si="2682"/>
        <v>0.506331403762663</v>
      </c>
      <c r="TU1968" s="1">
        <f t="shared" si="2682"/>
        <v>0</v>
      </c>
      <c r="TV1968" s="1">
        <f t="shared" si="2682"/>
        <v>0</v>
      </c>
      <c r="TW1968" s="1">
        <f t="shared" si="2682"/>
        <v>0.515165989968951</v>
      </c>
      <c r="TX1968" s="1">
        <f t="shared" si="2682"/>
        <v>0</v>
      </c>
      <c r="TY1968" s="1">
        <f t="shared" si="2682"/>
        <v>0</v>
      </c>
      <c r="TZ1968" s="1">
        <f t="shared" si="2682"/>
        <v>0.536418166238218</v>
      </c>
      <c r="UA1968" s="1">
        <f t="shared" si="2682"/>
        <v>0</v>
      </c>
      <c r="UB1968" s="1">
        <f t="shared" si="2682"/>
        <v>0</v>
      </c>
      <c r="UC1968" s="1">
        <f t="shared" si="2682"/>
        <v>0.548621190130624</v>
      </c>
    </row>
    <row r="1969" spans="21:549">
      <c r="U1969" s="1">
        <f t="shared" si="2629"/>
        <v>0.504520475093069</v>
      </c>
      <c r="X1969" s="1">
        <f t="shared" si="2630"/>
        <v>0.504461099214846</v>
      </c>
      <c r="AA1969" s="1">
        <f t="shared" si="2631"/>
        <v>0.514699331848552</v>
      </c>
      <c r="AD1969" s="1">
        <f t="shared" si="2632"/>
        <v>0.547727272727273</v>
      </c>
      <c r="AG1969" s="1">
        <f t="shared" si="2633"/>
        <v>0.563517915309446</v>
      </c>
      <c r="GK1969" s="1">
        <f t="shared" si="2634"/>
        <v>0.50457071159706</v>
      </c>
      <c r="GN1969" s="1">
        <f t="shared" si="2635"/>
        <v>0.504604051565377</v>
      </c>
      <c r="GQ1969" s="1">
        <f t="shared" si="2636"/>
        <v>0.514895613417781</v>
      </c>
      <c r="GT1969" s="1">
        <f t="shared" si="2637"/>
        <v>0.548216007714561</v>
      </c>
      <c r="GW1969" s="1">
        <f t="shared" si="2638"/>
        <v>0.566455696202532</v>
      </c>
      <c r="NA1969" s="1">
        <f t="shared" ref="NA1969:NM1969" si="2683">NA820</f>
        <v>0.504153686396677</v>
      </c>
      <c r="NB1969" s="1">
        <f t="shared" si="2683"/>
        <v>0</v>
      </c>
      <c r="NC1969" s="1">
        <f t="shared" si="2683"/>
        <v>0</v>
      </c>
      <c r="ND1969" s="1">
        <f t="shared" si="2683"/>
        <v>0.504197447951645</v>
      </c>
      <c r="NE1969" s="1">
        <f t="shared" si="2683"/>
        <v>0</v>
      </c>
      <c r="NF1969" s="1">
        <f t="shared" si="2683"/>
        <v>0</v>
      </c>
      <c r="NG1969" s="1">
        <f t="shared" si="2683"/>
        <v>0.512410964817613</v>
      </c>
      <c r="NH1969" s="1">
        <f t="shared" si="2683"/>
        <v>0</v>
      </c>
      <c r="NI1969" s="1">
        <f t="shared" si="2683"/>
        <v>0</v>
      </c>
      <c r="NJ1969" s="1">
        <f t="shared" si="2683"/>
        <v>0.544731610337972</v>
      </c>
      <c r="NK1969" s="1">
        <f t="shared" si="2683"/>
        <v>0</v>
      </c>
      <c r="NL1969" s="1">
        <f t="shared" si="2683"/>
        <v>0</v>
      </c>
      <c r="NM1969" s="1">
        <f t="shared" si="2683"/>
        <v>0.558962264150943</v>
      </c>
      <c r="TQ1969" s="1">
        <f t="shared" ref="TQ1969:UC1969" si="2684">TQ820</f>
        <v>0.504222378606615</v>
      </c>
      <c r="TR1969" s="1">
        <f t="shared" si="2684"/>
        <v>0</v>
      </c>
      <c r="TS1969" s="1">
        <f t="shared" si="2684"/>
        <v>0</v>
      </c>
      <c r="TT1969" s="1">
        <f t="shared" si="2684"/>
        <v>0.504240955513242</v>
      </c>
      <c r="TU1969" s="1">
        <f t="shared" si="2684"/>
        <v>0</v>
      </c>
      <c r="TV1969" s="1">
        <f t="shared" si="2684"/>
        <v>0</v>
      </c>
      <c r="TW1969" s="1">
        <f t="shared" si="2684"/>
        <v>0.512472160356347</v>
      </c>
      <c r="TX1969" s="1">
        <f t="shared" si="2684"/>
        <v>0</v>
      </c>
      <c r="TY1969" s="1">
        <f t="shared" si="2684"/>
        <v>0</v>
      </c>
      <c r="TZ1969" s="1">
        <f t="shared" si="2684"/>
        <v>0.544566544566545</v>
      </c>
      <c r="UA1969" s="1">
        <f t="shared" si="2684"/>
        <v>0</v>
      </c>
      <c r="UB1969" s="1">
        <f t="shared" si="2684"/>
        <v>0</v>
      </c>
      <c r="UC1969" s="1">
        <f t="shared" si="2684"/>
        <v>0.558891454965358</v>
      </c>
    </row>
    <row r="1970" spans="21:549">
      <c r="U1970" s="1">
        <f t="shared" si="2629"/>
        <v>0.504544611389353</v>
      </c>
      <c r="X1970" s="1">
        <f t="shared" si="2630"/>
        <v>0.504517271922055</v>
      </c>
      <c r="AA1970" s="1">
        <f t="shared" si="2631"/>
        <v>0.514821272885789</v>
      </c>
      <c r="AD1970" s="1">
        <f t="shared" si="2632"/>
        <v>0.545805207328833</v>
      </c>
      <c r="AG1970" s="1">
        <f t="shared" si="2633"/>
        <v>0.566225165562914</v>
      </c>
      <c r="GK1970" s="1">
        <f t="shared" si="2634"/>
        <v>0.5047363717605</v>
      </c>
      <c r="GN1970" s="1">
        <f t="shared" si="2635"/>
        <v>0.504580432392818</v>
      </c>
      <c r="GQ1970" s="1">
        <f t="shared" si="2636"/>
        <v>0.514813126709207</v>
      </c>
      <c r="GT1970" s="1">
        <f t="shared" si="2637"/>
        <v>0.546130952380952</v>
      </c>
      <c r="GW1970" s="1">
        <f t="shared" si="2638"/>
        <v>0.565079365079365</v>
      </c>
      <c r="NA1970" s="1">
        <f t="shared" ref="NA1970:NM1970" si="2685">NA821</f>
        <v>0.504099075527647</v>
      </c>
      <c r="NB1970" s="1">
        <f t="shared" si="2685"/>
        <v>0</v>
      </c>
      <c r="NC1970" s="1">
        <f t="shared" si="2685"/>
        <v>0</v>
      </c>
      <c r="ND1970" s="1">
        <f t="shared" si="2685"/>
        <v>0.504259228328044</v>
      </c>
      <c r="NE1970" s="1">
        <f t="shared" si="2685"/>
        <v>0</v>
      </c>
      <c r="NF1970" s="1">
        <f t="shared" si="2685"/>
        <v>0</v>
      </c>
      <c r="NG1970" s="1">
        <f t="shared" si="2685"/>
        <v>0.512248951666299</v>
      </c>
      <c r="NH1970" s="1">
        <f t="shared" si="2685"/>
        <v>0</v>
      </c>
      <c r="NI1970" s="1">
        <f t="shared" si="2685"/>
        <v>0</v>
      </c>
      <c r="NJ1970" s="1">
        <f t="shared" si="2685"/>
        <v>0.544794188861985</v>
      </c>
      <c r="NK1970" s="1">
        <f t="shared" si="2685"/>
        <v>0</v>
      </c>
      <c r="NL1970" s="1">
        <f t="shared" si="2685"/>
        <v>0</v>
      </c>
      <c r="NM1970" s="1">
        <f t="shared" si="2685"/>
        <v>0.558139534883721</v>
      </c>
      <c r="TQ1970" s="1">
        <f t="shared" ref="TQ1970:UC1970" si="2686">TQ821</f>
        <v>0.50411596277738</v>
      </c>
      <c r="TR1970" s="1">
        <f t="shared" si="2686"/>
        <v>0</v>
      </c>
      <c r="TS1970" s="1">
        <f t="shared" si="2686"/>
        <v>0</v>
      </c>
      <c r="TT1970" s="1">
        <f t="shared" si="2686"/>
        <v>0.504424778761062</v>
      </c>
      <c r="TU1970" s="1">
        <f t="shared" si="2686"/>
        <v>0</v>
      </c>
      <c r="TV1970" s="1">
        <f t="shared" si="2686"/>
        <v>0</v>
      </c>
      <c r="TW1970" s="1">
        <f t="shared" si="2686"/>
        <v>0.512409747292419</v>
      </c>
      <c r="TX1970" s="1">
        <f t="shared" si="2686"/>
        <v>0</v>
      </c>
      <c r="TY1970" s="1">
        <f t="shared" si="2686"/>
        <v>0</v>
      </c>
      <c r="TZ1970" s="1">
        <f t="shared" si="2686"/>
        <v>0.54320987654321</v>
      </c>
      <c r="UA1970" s="1">
        <f t="shared" si="2686"/>
        <v>0</v>
      </c>
      <c r="UB1970" s="1">
        <f t="shared" si="2686"/>
        <v>0</v>
      </c>
      <c r="UC1970" s="1">
        <f t="shared" si="2686"/>
        <v>0.558411214953271</v>
      </c>
    </row>
    <row r="1971" spans="21:549">
      <c r="U1971" s="1">
        <f t="shared" si="2629"/>
        <v>0.504632929436921</v>
      </c>
      <c r="X1971" s="1">
        <f t="shared" si="2630"/>
        <v>0.504551133321435</v>
      </c>
      <c r="AA1971" s="1">
        <f t="shared" si="2631"/>
        <v>0.514695830485304</v>
      </c>
      <c r="AD1971" s="1">
        <f t="shared" si="2632"/>
        <v>0.547853309481216</v>
      </c>
      <c r="AG1971" s="1">
        <f t="shared" si="2633"/>
        <v>0.565068493150685</v>
      </c>
      <c r="GK1971" s="1">
        <f t="shared" si="2634"/>
        <v>0.504509379509379</v>
      </c>
      <c r="GN1971" s="1">
        <f t="shared" si="2635"/>
        <v>0.504535558780842</v>
      </c>
      <c r="GQ1971" s="1">
        <f t="shared" si="2636"/>
        <v>0.515130190007037</v>
      </c>
      <c r="GT1971" s="1">
        <f t="shared" si="2637"/>
        <v>0.545754716981132</v>
      </c>
      <c r="GW1971" s="1">
        <f t="shared" si="2638"/>
        <v>0.564935064935065</v>
      </c>
      <c r="NA1971" s="1">
        <f t="shared" ref="NA1971:NM1971" si="2687">NA822</f>
        <v>0.504094790033107</v>
      </c>
      <c r="NB1971" s="1">
        <f t="shared" si="2687"/>
        <v>0</v>
      </c>
      <c r="NC1971" s="1">
        <f t="shared" si="2687"/>
        <v>0</v>
      </c>
      <c r="ND1971" s="1">
        <f t="shared" si="2687"/>
        <v>0.504148689014271</v>
      </c>
      <c r="NE1971" s="1">
        <f t="shared" si="2687"/>
        <v>0</v>
      </c>
      <c r="NF1971" s="1">
        <f t="shared" si="2687"/>
        <v>0</v>
      </c>
      <c r="NG1971" s="1">
        <f t="shared" si="2687"/>
        <v>0.512402088772846</v>
      </c>
      <c r="NH1971" s="1">
        <f t="shared" si="2687"/>
        <v>0</v>
      </c>
      <c r="NI1971" s="1">
        <f t="shared" si="2687"/>
        <v>0</v>
      </c>
      <c r="NJ1971" s="1">
        <f t="shared" si="2687"/>
        <v>0.54446764091858</v>
      </c>
      <c r="NK1971" s="1">
        <f t="shared" si="2687"/>
        <v>0</v>
      </c>
      <c r="NL1971" s="1">
        <f t="shared" si="2687"/>
        <v>0</v>
      </c>
      <c r="NM1971" s="1">
        <f t="shared" si="2687"/>
        <v>0.557416267942584</v>
      </c>
      <c r="TQ1971" s="1">
        <f t="shared" ref="TQ1971:UC1971" si="2688">TQ822</f>
        <v>0.50416888415824</v>
      </c>
      <c r="TR1971" s="1">
        <f t="shared" si="2688"/>
        <v>0</v>
      </c>
      <c r="TS1971" s="1">
        <f t="shared" si="2688"/>
        <v>0</v>
      </c>
      <c r="TT1971" s="1">
        <f t="shared" si="2688"/>
        <v>0.50438974005853</v>
      </c>
      <c r="TU1971" s="1">
        <f t="shared" si="2688"/>
        <v>0</v>
      </c>
      <c r="TV1971" s="1">
        <f t="shared" si="2688"/>
        <v>0</v>
      </c>
      <c r="TW1971" s="1">
        <f t="shared" si="2688"/>
        <v>0.51219512195122</v>
      </c>
      <c r="TX1971" s="1">
        <f t="shared" si="2688"/>
        <v>0</v>
      </c>
      <c r="TY1971" s="1">
        <f t="shared" si="2688"/>
        <v>0</v>
      </c>
      <c r="TZ1971" s="1">
        <f t="shared" si="2688"/>
        <v>0.543138866064092</v>
      </c>
      <c r="UA1971" s="1">
        <f t="shared" si="2688"/>
        <v>0</v>
      </c>
      <c r="UB1971" s="1">
        <f t="shared" si="2688"/>
        <v>0</v>
      </c>
      <c r="UC1971" s="1">
        <f t="shared" si="2688"/>
        <v>0.559284116331096</v>
      </c>
    </row>
    <row r="1972" spans="21:549">
      <c r="U1972" s="1">
        <f t="shared" si="2629"/>
        <v>0.506594259115594</v>
      </c>
      <c r="X1972" s="1">
        <f t="shared" si="2630"/>
        <v>0.506572680510573</v>
      </c>
      <c r="AA1972" s="1">
        <f t="shared" si="2631"/>
        <v>0.516707021791768</v>
      </c>
      <c r="AD1972" s="1">
        <f t="shared" si="2632"/>
        <v>0.537435897435897</v>
      </c>
      <c r="AG1972" s="1">
        <f t="shared" si="2633"/>
        <v>0.550863723608445</v>
      </c>
      <c r="GK1972" s="1">
        <f t="shared" si="2634"/>
        <v>0.50674179915476</v>
      </c>
      <c r="GN1972" s="1">
        <f t="shared" si="2635"/>
        <v>0.506781013163143</v>
      </c>
      <c r="GQ1972" s="1">
        <f t="shared" si="2636"/>
        <v>0.516708229426434</v>
      </c>
      <c r="GT1972" s="1">
        <f t="shared" si="2637"/>
        <v>0.538851351351351</v>
      </c>
      <c r="GW1972" s="1">
        <f t="shared" si="2638"/>
        <v>0.551515151515152</v>
      </c>
      <c r="NA1972" s="1">
        <f t="shared" ref="NA1972:NM1972" si="2689">NA823</f>
        <v>0.506295442454336</v>
      </c>
      <c r="NB1972" s="1">
        <f t="shared" si="2689"/>
        <v>0</v>
      </c>
      <c r="NC1972" s="1">
        <f t="shared" si="2689"/>
        <v>0</v>
      </c>
      <c r="ND1972" s="1">
        <f t="shared" si="2689"/>
        <v>0.50635593220339</v>
      </c>
      <c r="NE1972" s="1">
        <f t="shared" si="2689"/>
        <v>0</v>
      </c>
      <c r="NF1972" s="1">
        <f t="shared" si="2689"/>
        <v>0</v>
      </c>
      <c r="NG1972" s="1">
        <f t="shared" si="2689"/>
        <v>0.514851485148515</v>
      </c>
      <c r="NH1972" s="1">
        <f t="shared" si="2689"/>
        <v>0</v>
      </c>
      <c r="NI1972" s="1">
        <f t="shared" si="2689"/>
        <v>0</v>
      </c>
      <c r="NJ1972" s="1">
        <f t="shared" si="2689"/>
        <v>0.531827515400411</v>
      </c>
      <c r="NK1972" s="1">
        <f t="shared" si="2689"/>
        <v>0</v>
      </c>
      <c r="NL1972" s="1">
        <f t="shared" si="2689"/>
        <v>0</v>
      </c>
      <c r="NM1972" s="1">
        <f t="shared" si="2689"/>
        <v>0.544117647058824</v>
      </c>
      <c r="TQ1972" s="1">
        <f t="shared" ref="TQ1972:UC1972" si="2690">TQ823</f>
        <v>0.50635176239041</v>
      </c>
      <c r="TR1972" s="1">
        <f t="shared" si="2690"/>
        <v>0</v>
      </c>
      <c r="TS1972" s="1">
        <f t="shared" si="2690"/>
        <v>0</v>
      </c>
      <c r="TT1972" s="1">
        <f t="shared" si="2690"/>
        <v>0.506410256410256</v>
      </c>
      <c r="TU1972" s="1">
        <f t="shared" si="2690"/>
        <v>0</v>
      </c>
      <c r="TV1972" s="1">
        <f t="shared" si="2690"/>
        <v>0</v>
      </c>
      <c r="TW1972" s="1">
        <f t="shared" si="2690"/>
        <v>0.514836138175376</v>
      </c>
      <c r="TX1972" s="1">
        <f t="shared" si="2690"/>
        <v>0</v>
      </c>
      <c r="TY1972" s="1">
        <f t="shared" si="2690"/>
        <v>0</v>
      </c>
      <c r="TZ1972" s="1">
        <f t="shared" si="2690"/>
        <v>0.531876790830946</v>
      </c>
      <c r="UA1972" s="1">
        <f t="shared" si="2690"/>
        <v>0</v>
      </c>
      <c r="UB1972" s="1">
        <f t="shared" si="2690"/>
        <v>0</v>
      </c>
      <c r="UC1972" s="1">
        <f t="shared" si="2690"/>
        <v>0.544619422572178</v>
      </c>
    </row>
    <row r="1973" spans="21:549">
      <c r="U1973" s="1">
        <f t="shared" si="2629"/>
        <v>0.506488549618321</v>
      </c>
      <c r="X1973" s="1">
        <f t="shared" si="2630"/>
        <v>0.506610461774286</v>
      </c>
      <c r="AA1973" s="1">
        <f t="shared" si="2631"/>
        <v>0.516686967113276</v>
      </c>
      <c r="AD1973" s="1">
        <f t="shared" si="2632"/>
        <v>0.538806484994826</v>
      </c>
      <c r="AG1973" s="1">
        <f t="shared" si="2633"/>
        <v>0.551440329218107</v>
      </c>
      <c r="GK1973" s="1">
        <f t="shared" si="2634"/>
        <v>0.506470236910213</v>
      </c>
      <c r="GN1973" s="1">
        <f t="shared" si="2635"/>
        <v>0.506781993316296</v>
      </c>
      <c r="GQ1973" s="1">
        <f t="shared" si="2636"/>
        <v>0.5169680455784</v>
      </c>
      <c r="GT1973" s="1">
        <f t="shared" si="2637"/>
        <v>0.53859649122807</v>
      </c>
      <c r="GW1973" s="1">
        <f t="shared" si="2638"/>
        <v>0.550632911392405</v>
      </c>
      <c r="NA1973" s="1">
        <f t="shared" ref="NA1973:NM1973" si="2691">NA824</f>
        <v>0.506155218554862</v>
      </c>
      <c r="NB1973" s="1">
        <f t="shared" si="2691"/>
        <v>0</v>
      </c>
      <c r="NC1973" s="1">
        <f t="shared" si="2691"/>
        <v>0</v>
      </c>
      <c r="ND1973" s="1">
        <f t="shared" si="2691"/>
        <v>0.506385242993969</v>
      </c>
      <c r="NE1973" s="1">
        <f t="shared" si="2691"/>
        <v>0</v>
      </c>
      <c r="NF1973" s="1">
        <f t="shared" si="2691"/>
        <v>0</v>
      </c>
      <c r="NG1973" s="1">
        <f t="shared" si="2691"/>
        <v>0.514950166112957</v>
      </c>
      <c r="NH1973" s="1">
        <f t="shared" si="2691"/>
        <v>0</v>
      </c>
      <c r="NI1973" s="1">
        <f t="shared" si="2691"/>
        <v>0</v>
      </c>
      <c r="NJ1973" s="1">
        <f t="shared" si="2691"/>
        <v>0.531239330829635</v>
      </c>
      <c r="NK1973" s="1">
        <f t="shared" si="2691"/>
        <v>0</v>
      </c>
      <c r="NL1973" s="1">
        <f t="shared" si="2691"/>
        <v>0</v>
      </c>
      <c r="NM1973" s="1">
        <f t="shared" si="2691"/>
        <v>0.543450064850843</v>
      </c>
      <c r="TQ1973" s="1">
        <f t="shared" ref="TQ1973:UC1973" si="2692">TQ824</f>
        <v>0.506130544536603</v>
      </c>
      <c r="TR1973" s="1">
        <f t="shared" si="2692"/>
        <v>0</v>
      </c>
      <c r="TS1973" s="1">
        <f t="shared" si="2692"/>
        <v>0</v>
      </c>
      <c r="TT1973" s="1">
        <f t="shared" si="2692"/>
        <v>0.506411382399438</v>
      </c>
      <c r="TU1973" s="1">
        <f t="shared" si="2692"/>
        <v>0</v>
      </c>
      <c r="TV1973" s="1">
        <f t="shared" si="2692"/>
        <v>0</v>
      </c>
      <c r="TW1973" s="1">
        <f t="shared" si="2692"/>
        <v>0.5147512109203</v>
      </c>
      <c r="TX1973" s="1">
        <f t="shared" si="2692"/>
        <v>0</v>
      </c>
      <c r="TY1973" s="1">
        <f t="shared" si="2692"/>
        <v>0</v>
      </c>
      <c r="TZ1973" s="1">
        <f t="shared" si="2692"/>
        <v>0.532159540064678</v>
      </c>
      <c r="UA1973" s="1">
        <f t="shared" si="2692"/>
        <v>0</v>
      </c>
      <c r="UB1973" s="1">
        <f t="shared" si="2692"/>
        <v>0</v>
      </c>
      <c r="UC1973" s="1">
        <f t="shared" si="2692"/>
        <v>0.545336787564767</v>
      </c>
    </row>
    <row r="1974" spans="21:549">
      <c r="U1974" s="1">
        <f t="shared" si="2629"/>
        <v>0.506460945033751</v>
      </c>
      <c r="X1974" s="1">
        <f t="shared" si="2630"/>
        <v>0.506436119116234</v>
      </c>
      <c r="AA1974" s="1">
        <f t="shared" si="2631"/>
        <v>0.516980146290491</v>
      </c>
      <c r="AD1974" s="1">
        <f t="shared" si="2632"/>
        <v>0.537790697674419</v>
      </c>
      <c r="AG1974" s="1">
        <f t="shared" si="2633"/>
        <v>0.552521008403361</v>
      </c>
      <c r="GK1974" s="1">
        <f t="shared" si="2634"/>
        <v>0.506560636182903</v>
      </c>
      <c r="GN1974" s="1">
        <f t="shared" si="2635"/>
        <v>0.506542426645519</v>
      </c>
      <c r="GQ1974" s="1">
        <f t="shared" si="2636"/>
        <v>0.516621521792662</v>
      </c>
      <c r="GT1974" s="1">
        <f t="shared" si="2637"/>
        <v>0.538032100488486</v>
      </c>
      <c r="GW1974" s="1">
        <f t="shared" si="2638"/>
        <v>0.550420168067227</v>
      </c>
      <c r="NA1974" s="1">
        <f t="shared" ref="NA1974:NM1974" si="2693">NA825</f>
        <v>0.506451612903226</v>
      </c>
      <c r="NB1974" s="1">
        <f t="shared" si="2693"/>
        <v>0</v>
      </c>
      <c r="NC1974" s="1">
        <f t="shared" si="2693"/>
        <v>0</v>
      </c>
      <c r="ND1974" s="1">
        <f t="shared" si="2693"/>
        <v>0.506465899025687</v>
      </c>
      <c r="NE1974" s="1">
        <f t="shared" si="2693"/>
        <v>0</v>
      </c>
      <c r="NF1974" s="1">
        <f t="shared" si="2693"/>
        <v>0</v>
      </c>
      <c r="NG1974" s="1">
        <f t="shared" si="2693"/>
        <v>0.514548238897397</v>
      </c>
      <c r="NH1974" s="1">
        <f t="shared" si="2693"/>
        <v>0</v>
      </c>
      <c r="NI1974" s="1">
        <f t="shared" si="2693"/>
        <v>0</v>
      </c>
      <c r="NJ1974" s="1">
        <f t="shared" si="2693"/>
        <v>0.531729428172943</v>
      </c>
      <c r="NK1974" s="1">
        <f t="shared" si="2693"/>
        <v>0</v>
      </c>
      <c r="NL1974" s="1">
        <f t="shared" si="2693"/>
        <v>0</v>
      </c>
      <c r="NM1974" s="1">
        <f t="shared" si="2693"/>
        <v>0.545571245186136</v>
      </c>
      <c r="TQ1974" s="1">
        <f t="shared" ref="TQ1974:UC1974" si="2694">TQ825</f>
        <v>0.506192784060312</v>
      </c>
      <c r="TR1974" s="1">
        <f t="shared" si="2694"/>
        <v>0</v>
      </c>
      <c r="TS1974" s="1">
        <f t="shared" si="2694"/>
        <v>0</v>
      </c>
      <c r="TT1974" s="1">
        <f t="shared" si="2694"/>
        <v>0.506338283230714</v>
      </c>
      <c r="TU1974" s="1">
        <f t="shared" si="2694"/>
        <v>0</v>
      </c>
      <c r="TV1974" s="1">
        <f t="shared" si="2694"/>
        <v>0</v>
      </c>
      <c r="TW1974" s="1">
        <f t="shared" si="2694"/>
        <v>0.514660831509847</v>
      </c>
      <c r="TX1974" s="1">
        <f t="shared" si="2694"/>
        <v>0</v>
      </c>
      <c r="TY1974" s="1">
        <f t="shared" si="2694"/>
        <v>0</v>
      </c>
      <c r="TZ1974" s="1">
        <f t="shared" si="2694"/>
        <v>0.530841121495327</v>
      </c>
      <c r="UA1974" s="1">
        <f t="shared" si="2694"/>
        <v>0</v>
      </c>
      <c r="UB1974" s="1">
        <f t="shared" si="2694"/>
        <v>0</v>
      </c>
      <c r="UC1974" s="1">
        <f t="shared" si="2694"/>
        <v>0.544155844155844</v>
      </c>
    </row>
    <row r="1975" spans="21:549">
      <c r="U1975" s="1">
        <f t="shared" si="2629"/>
        <v>0.506838759391254</v>
      </c>
      <c r="X1975" s="1">
        <f t="shared" si="2630"/>
        <v>0.50674633770239</v>
      </c>
      <c r="AA1975" s="1">
        <f t="shared" si="2631"/>
        <v>0.516538174583437</v>
      </c>
      <c r="AD1975" s="1">
        <f t="shared" si="2632"/>
        <v>0.543946346629015</v>
      </c>
      <c r="AG1975" s="1">
        <f t="shared" si="2633"/>
        <v>0.552884615384615</v>
      </c>
      <c r="GK1975" s="1">
        <f t="shared" si="2634"/>
        <v>0.506768350810296</v>
      </c>
      <c r="GN1975" s="1">
        <f t="shared" si="2635"/>
        <v>0.507012487992315</v>
      </c>
      <c r="GQ1975" s="1">
        <f t="shared" si="2636"/>
        <v>0.516707021791768</v>
      </c>
      <c r="GT1975" s="1">
        <f t="shared" si="2637"/>
        <v>0.54564907275321</v>
      </c>
      <c r="GW1975" s="1">
        <f t="shared" si="2638"/>
        <v>0.558139534883721</v>
      </c>
      <c r="NA1975" s="1">
        <f t="shared" ref="NA1975:NM1975" si="2695">NA826</f>
        <v>0.50663834306957</v>
      </c>
      <c r="NB1975" s="1">
        <f t="shared" si="2695"/>
        <v>0</v>
      </c>
      <c r="NC1975" s="1">
        <f t="shared" si="2695"/>
        <v>0</v>
      </c>
      <c r="ND1975" s="1">
        <f t="shared" si="2695"/>
        <v>0.506512042818912</v>
      </c>
      <c r="NE1975" s="1">
        <f t="shared" si="2695"/>
        <v>0</v>
      </c>
      <c r="NF1975" s="1">
        <f t="shared" si="2695"/>
        <v>0</v>
      </c>
      <c r="NG1975" s="1">
        <f t="shared" si="2695"/>
        <v>0.515234197362437</v>
      </c>
      <c r="NH1975" s="1">
        <f t="shared" si="2695"/>
        <v>0</v>
      </c>
      <c r="NI1975" s="1">
        <f t="shared" si="2695"/>
        <v>0</v>
      </c>
      <c r="NJ1975" s="1">
        <f t="shared" si="2695"/>
        <v>0.538397675383977</v>
      </c>
      <c r="NK1975" s="1">
        <f t="shared" si="2695"/>
        <v>0</v>
      </c>
      <c r="NL1975" s="1">
        <f t="shared" si="2695"/>
        <v>0</v>
      </c>
      <c r="NM1975" s="1">
        <f t="shared" si="2695"/>
        <v>0.549497847919656</v>
      </c>
      <c r="TQ1975" s="1">
        <f t="shared" ref="TQ1975:UC1975" si="2696">TQ826</f>
        <v>0.506626612475702</v>
      </c>
      <c r="TR1975" s="1">
        <f t="shared" si="2696"/>
        <v>0</v>
      </c>
      <c r="TS1975" s="1">
        <f t="shared" si="2696"/>
        <v>0</v>
      </c>
      <c r="TT1975" s="1">
        <f t="shared" si="2696"/>
        <v>0.506676557863501</v>
      </c>
      <c r="TU1975" s="1">
        <f t="shared" si="2696"/>
        <v>0</v>
      </c>
      <c r="TV1975" s="1">
        <f t="shared" si="2696"/>
        <v>0</v>
      </c>
      <c r="TW1975" s="1">
        <f t="shared" si="2696"/>
        <v>0.515268915223336</v>
      </c>
      <c r="TX1975" s="1">
        <f t="shared" si="2696"/>
        <v>0</v>
      </c>
      <c r="TY1975" s="1">
        <f t="shared" si="2696"/>
        <v>0</v>
      </c>
      <c r="TZ1975" s="1">
        <f t="shared" si="2696"/>
        <v>0.538427947598253</v>
      </c>
      <c r="UA1975" s="1">
        <f t="shared" si="2696"/>
        <v>0</v>
      </c>
      <c r="UB1975" s="1">
        <f t="shared" si="2696"/>
        <v>0</v>
      </c>
      <c r="UC1975" s="1">
        <f t="shared" si="2696"/>
        <v>0.520193861066236</v>
      </c>
    </row>
    <row r="1976" spans="21:549">
      <c r="U1976" s="1">
        <f t="shared" si="2629"/>
        <v>0.506671749904689</v>
      </c>
      <c r="X1976" s="1">
        <f t="shared" si="2630"/>
        <v>0.506758043023035</v>
      </c>
      <c r="AA1976" s="1">
        <f t="shared" si="2631"/>
        <v>0.516695101145503</v>
      </c>
      <c r="AD1976" s="1">
        <f t="shared" si="2632"/>
        <v>0.546227417640808</v>
      </c>
      <c r="AG1976" s="1">
        <f t="shared" si="2633"/>
        <v>0.5546875</v>
      </c>
      <c r="GK1976" s="1">
        <f t="shared" si="2634"/>
        <v>0.506935208056242</v>
      </c>
      <c r="GN1976" s="1">
        <f t="shared" si="2635"/>
        <v>0.507282967566518</v>
      </c>
      <c r="GQ1976" s="1">
        <f t="shared" si="2636"/>
        <v>0.51683748169839</v>
      </c>
      <c r="GT1976" s="1">
        <f t="shared" si="2637"/>
        <v>0.545914678235719</v>
      </c>
      <c r="GW1976" s="1">
        <f t="shared" si="2638"/>
        <v>0.556650246305419</v>
      </c>
      <c r="NA1976" s="1">
        <f t="shared" ref="NA1976:NM1976" si="2697">NA827</f>
        <v>0.506578947368421</v>
      </c>
      <c r="NB1976" s="1">
        <f t="shared" si="2697"/>
        <v>0</v>
      </c>
      <c r="NC1976" s="1">
        <f t="shared" si="2697"/>
        <v>0</v>
      </c>
      <c r="ND1976" s="1">
        <f t="shared" si="2697"/>
        <v>0.506615914446257</v>
      </c>
      <c r="NE1976" s="1">
        <f t="shared" si="2697"/>
        <v>0</v>
      </c>
      <c r="NF1976" s="1">
        <f t="shared" si="2697"/>
        <v>0</v>
      </c>
      <c r="NG1976" s="1">
        <f t="shared" si="2697"/>
        <v>0.515172413793103</v>
      </c>
      <c r="NH1976" s="1">
        <f t="shared" si="2697"/>
        <v>0</v>
      </c>
      <c r="NI1976" s="1">
        <f t="shared" si="2697"/>
        <v>0</v>
      </c>
      <c r="NJ1976" s="1">
        <f t="shared" si="2697"/>
        <v>0.53881469115192</v>
      </c>
      <c r="NK1976" s="1">
        <f t="shared" si="2697"/>
        <v>0</v>
      </c>
      <c r="NL1976" s="1">
        <f t="shared" si="2697"/>
        <v>0</v>
      </c>
      <c r="NM1976" s="1">
        <f t="shared" si="2697"/>
        <v>0.548929663608563</v>
      </c>
      <c r="TQ1976" s="1">
        <f t="shared" ref="TQ1976:UC1976" si="2698">TQ827</f>
        <v>0.506564939673527</v>
      </c>
      <c r="TR1976" s="1">
        <f t="shared" si="2698"/>
        <v>0</v>
      </c>
      <c r="TS1976" s="1">
        <f t="shared" si="2698"/>
        <v>0</v>
      </c>
      <c r="TT1976" s="1">
        <f t="shared" si="2698"/>
        <v>0.50651066238913</v>
      </c>
      <c r="TU1976" s="1">
        <f t="shared" si="2698"/>
        <v>0</v>
      </c>
      <c r="TV1976" s="1">
        <f t="shared" si="2698"/>
        <v>0</v>
      </c>
      <c r="TW1976" s="1">
        <f t="shared" si="2698"/>
        <v>0.515137821961139</v>
      </c>
      <c r="TX1976" s="1">
        <f t="shared" si="2698"/>
        <v>0</v>
      </c>
      <c r="TY1976" s="1">
        <f t="shared" si="2698"/>
        <v>0</v>
      </c>
      <c r="TZ1976" s="1">
        <f t="shared" si="2698"/>
        <v>0.5382642154767</v>
      </c>
      <c r="UA1976" s="1">
        <f t="shared" si="2698"/>
        <v>0</v>
      </c>
      <c r="UB1976" s="1">
        <f t="shared" si="2698"/>
        <v>0</v>
      </c>
      <c r="UC1976" s="1">
        <f t="shared" si="2698"/>
        <v>0.545171339563863</v>
      </c>
    </row>
    <row r="1977" spans="21:549">
      <c r="U1977" s="1">
        <f t="shared" si="2629"/>
        <v>0.506833712984055</v>
      </c>
      <c r="X1977" s="1">
        <f t="shared" si="2630"/>
        <v>0.506628242074928</v>
      </c>
      <c r="AA1977" s="1">
        <f t="shared" si="2631"/>
        <v>0.516920058852379</v>
      </c>
      <c r="AD1977" s="1">
        <f t="shared" si="2632"/>
        <v>0.544639655790606</v>
      </c>
      <c r="AG1977" s="1">
        <f t="shared" si="2633"/>
        <v>0.555012224938875</v>
      </c>
      <c r="GK1977" s="1">
        <f t="shared" si="2634"/>
        <v>0.506948410432134</v>
      </c>
      <c r="GN1977" s="1">
        <f t="shared" si="2635"/>
        <v>0.507152655300803</v>
      </c>
      <c r="GQ1977" s="1">
        <f t="shared" si="2636"/>
        <v>0.516798418972332</v>
      </c>
      <c r="GT1977" s="1">
        <f t="shared" si="2637"/>
        <v>0.546170365068003</v>
      </c>
      <c r="GW1977" s="1">
        <f t="shared" si="2638"/>
        <v>0.555555555555556</v>
      </c>
      <c r="NA1977" s="1">
        <f t="shared" ref="NA1977:NM1977" si="2699">NA828</f>
        <v>0.506725663716814</v>
      </c>
      <c r="NB1977" s="1">
        <f t="shared" si="2699"/>
        <v>0</v>
      </c>
      <c r="NC1977" s="1">
        <f t="shared" si="2699"/>
        <v>0</v>
      </c>
      <c r="ND1977" s="1">
        <f t="shared" si="2699"/>
        <v>0.506486486486486</v>
      </c>
      <c r="NE1977" s="1">
        <f t="shared" si="2699"/>
        <v>0</v>
      </c>
      <c r="NF1977" s="1">
        <f t="shared" si="2699"/>
        <v>0</v>
      </c>
      <c r="NG1977" s="1">
        <f t="shared" si="2699"/>
        <v>0.514985129261039</v>
      </c>
      <c r="NH1977" s="1">
        <f t="shared" si="2699"/>
        <v>0</v>
      </c>
      <c r="NI1977" s="1">
        <f t="shared" si="2699"/>
        <v>0</v>
      </c>
      <c r="NJ1977" s="1">
        <f t="shared" si="2699"/>
        <v>0.537779653862389</v>
      </c>
      <c r="NK1977" s="1">
        <f t="shared" si="2699"/>
        <v>0</v>
      </c>
      <c r="NL1977" s="1">
        <f t="shared" si="2699"/>
        <v>0</v>
      </c>
      <c r="NM1977" s="1">
        <f t="shared" si="2699"/>
        <v>0.549848942598187</v>
      </c>
      <c r="TQ1977" s="1">
        <f t="shared" ref="TQ1977:UC1977" si="2700">TQ828</f>
        <v>0.506477373558119</v>
      </c>
      <c r="TR1977" s="1">
        <f t="shared" si="2700"/>
        <v>0</v>
      </c>
      <c r="TS1977" s="1">
        <f t="shared" si="2700"/>
        <v>0</v>
      </c>
      <c r="TT1977" s="1">
        <f t="shared" si="2700"/>
        <v>0.50661942942383</v>
      </c>
      <c r="TU1977" s="1">
        <f t="shared" si="2700"/>
        <v>0</v>
      </c>
      <c r="TV1977" s="1">
        <f t="shared" si="2700"/>
        <v>0</v>
      </c>
      <c r="TW1977" s="1">
        <f t="shared" si="2700"/>
        <v>0.515213442325159</v>
      </c>
      <c r="TX1977" s="1">
        <f t="shared" si="2700"/>
        <v>0</v>
      </c>
      <c r="TY1977" s="1">
        <f t="shared" si="2700"/>
        <v>0</v>
      </c>
      <c r="TZ1977" s="1">
        <f t="shared" si="2700"/>
        <v>0.538394032470382</v>
      </c>
      <c r="UA1977" s="1">
        <f t="shared" si="2700"/>
        <v>0</v>
      </c>
      <c r="UB1977" s="1">
        <f t="shared" si="2700"/>
        <v>0</v>
      </c>
      <c r="UC1977" s="1">
        <f t="shared" si="2700"/>
        <v>0.521812080536913</v>
      </c>
    </row>
    <row r="1978" spans="21:549">
      <c r="U1978" s="1">
        <f t="shared" si="2629"/>
        <v>0.504304817732185</v>
      </c>
      <c r="X1978" s="1">
        <f t="shared" si="2630"/>
        <v>0.504664513814137</v>
      </c>
      <c r="AA1978" s="1">
        <f t="shared" si="2631"/>
        <v>0.514932126696833</v>
      </c>
      <c r="AD1978" s="1">
        <f t="shared" si="2632"/>
        <v>0.550068587105624</v>
      </c>
      <c r="AG1978" s="1">
        <f t="shared" si="2633"/>
        <v>0.568561872909699</v>
      </c>
      <c r="GK1978" s="1">
        <f t="shared" si="2634"/>
        <v>0.50462791558682</v>
      </c>
      <c r="GN1978" s="1">
        <f t="shared" si="2635"/>
        <v>0.504696083643452</v>
      </c>
      <c r="GQ1978" s="1">
        <f t="shared" si="2636"/>
        <v>0.515064244572441</v>
      </c>
      <c r="GT1978" s="1">
        <f t="shared" si="2637"/>
        <v>0.550139275766017</v>
      </c>
      <c r="GW1978" s="1">
        <f t="shared" si="2638"/>
        <v>0.567656765676568</v>
      </c>
      <c r="NA1978" s="1">
        <f t="shared" ref="NA1978:NM1978" si="2701">NA829</f>
        <v>0.504118050789293</v>
      </c>
      <c r="NB1978" s="1">
        <f t="shared" si="2701"/>
        <v>0</v>
      </c>
      <c r="NC1978" s="1">
        <f t="shared" si="2701"/>
        <v>0</v>
      </c>
      <c r="ND1978" s="1">
        <f t="shared" si="2701"/>
        <v>0.504300893911284</v>
      </c>
      <c r="NE1978" s="1">
        <f t="shared" si="2701"/>
        <v>0</v>
      </c>
      <c r="NF1978" s="1">
        <f t="shared" si="2701"/>
        <v>0</v>
      </c>
      <c r="NG1978" s="1">
        <f t="shared" si="2701"/>
        <v>0.512626807684006</v>
      </c>
      <c r="NH1978" s="1">
        <f t="shared" si="2701"/>
        <v>0</v>
      </c>
      <c r="NI1978" s="1">
        <f t="shared" si="2701"/>
        <v>0</v>
      </c>
      <c r="NJ1978" s="1">
        <f t="shared" si="2701"/>
        <v>0.546240276577355</v>
      </c>
      <c r="NK1978" s="1">
        <f t="shared" si="2701"/>
        <v>0</v>
      </c>
      <c r="NL1978" s="1">
        <f t="shared" si="2701"/>
        <v>0</v>
      </c>
      <c r="NM1978" s="1">
        <f t="shared" si="2701"/>
        <v>0.559360730593607</v>
      </c>
      <c r="TQ1978" s="1">
        <f t="shared" ref="TQ1978:UC1978" si="2702">TQ829</f>
        <v>0.504308071039212</v>
      </c>
      <c r="TR1978" s="1">
        <f t="shared" si="2702"/>
        <v>0</v>
      </c>
      <c r="TS1978" s="1">
        <f t="shared" si="2702"/>
        <v>0</v>
      </c>
      <c r="TT1978" s="1">
        <f t="shared" si="2702"/>
        <v>0.504384426517012</v>
      </c>
      <c r="TU1978" s="1">
        <f t="shared" si="2702"/>
        <v>0</v>
      </c>
      <c r="TV1978" s="1">
        <f t="shared" si="2702"/>
        <v>0</v>
      </c>
      <c r="TW1978" s="1">
        <f t="shared" si="2702"/>
        <v>0.512569237324244</v>
      </c>
      <c r="TX1978" s="1">
        <f t="shared" si="2702"/>
        <v>0</v>
      </c>
      <c r="TY1978" s="1">
        <f t="shared" si="2702"/>
        <v>0</v>
      </c>
      <c r="TZ1978" s="1">
        <f t="shared" si="2702"/>
        <v>0.546253662620343</v>
      </c>
      <c r="UA1978" s="1">
        <f t="shared" si="2702"/>
        <v>0</v>
      </c>
      <c r="UB1978" s="1">
        <f t="shared" si="2702"/>
        <v>0</v>
      </c>
      <c r="UC1978" s="1">
        <f t="shared" si="2702"/>
        <v>0.56046511627907</v>
      </c>
    </row>
    <row r="1979" spans="21:549">
      <c r="U1979" s="1">
        <f t="shared" si="2629"/>
        <v>0.504509582863585</v>
      </c>
      <c r="X1979" s="1">
        <f t="shared" si="2630"/>
        <v>0.504632929436921</v>
      </c>
      <c r="AA1979" s="1">
        <f t="shared" si="2631"/>
        <v>0.514631463146315</v>
      </c>
      <c r="AD1979" s="1">
        <f t="shared" si="2632"/>
        <v>0.549883990719258</v>
      </c>
      <c r="AG1979" s="1">
        <f t="shared" si="2633"/>
        <v>0.566101694915254</v>
      </c>
      <c r="GK1979" s="1">
        <f t="shared" si="2634"/>
        <v>0.504843517138599</v>
      </c>
      <c r="GN1979" s="1">
        <f t="shared" si="2635"/>
        <v>0.504637887977167</v>
      </c>
      <c r="GQ1979" s="1">
        <f t="shared" si="2636"/>
        <v>0.515045025258071</v>
      </c>
      <c r="GT1979" s="1">
        <f t="shared" si="2637"/>
        <v>0.550684931506849</v>
      </c>
      <c r="GW1979" s="1">
        <f t="shared" si="2638"/>
        <v>0.56701030927835</v>
      </c>
      <c r="NA1979" s="1">
        <f t="shared" ref="NA1979:NM1979" si="2703">NA830</f>
        <v>0.504159445407279</v>
      </c>
      <c r="NB1979" s="1">
        <f t="shared" si="2703"/>
        <v>0</v>
      </c>
      <c r="NC1979" s="1">
        <f t="shared" si="2703"/>
        <v>0</v>
      </c>
      <c r="ND1979" s="1">
        <f t="shared" si="2703"/>
        <v>0.504286434694907</v>
      </c>
      <c r="NE1979" s="1">
        <f t="shared" si="2703"/>
        <v>0</v>
      </c>
      <c r="NF1979" s="1">
        <f t="shared" si="2703"/>
        <v>0</v>
      </c>
      <c r="NG1979" s="1">
        <f t="shared" si="2703"/>
        <v>0.512603215993046</v>
      </c>
      <c r="NH1979" s="1">
        <f t="shared" si="2703"/>
        <v>0</v>
      </c>
      <c r="NI1979" s="1">
        <f t="shared" si="2703"/>
        <v>0</v>
      </c>
      <c r="NJ1979" s="1">
        <f t="shared" si="2703"/>
        <v>0.546810273405137</v>
      </c>
      <c r="NK1979" s="1">
        <f t="shared" si="2703"/>
        <v>0</v>
      </c>
      <c r="NL1979" s="1">
        <f t="shared" si="2703"/>
        <v>0</v>
      </c>
      <c r="NM1979" s="1">
        <f t="shared" si="2703"/>
        <v>0.56</v>
      </c>
      <c r="TQ1979" s="1">
        <f t="shared" ref="TQ1979:UC1979" si="2704">TQ830</f>
        <v>0.504082357117501</v>
      </c>
      <c r="TR1979" s="1">
        <f t="shared" si="2704"/>
        <v>0</v>
      </c>
      <c r="TS1979" s="1">
        <f t="shared" si="2704"/>
        <v>0</v>
      </c>
      <c r="TT1979" s="1">
        <f t="shared" si="2704"/>
        <v>0.504285224545766</v>
      </c>
      <c r="TU1979" s="1">
        <f t="shared" si="2704"/>
        <v>0</v>
      </c>
      <c r="TV1979" s="1">
        <f t="shared" si="2704"/>
        <v>0</v>
      </c>
      <c r="TW1979" s="1">
        <f t="shared" si="2704"/>
        <v>0.512518724588059</v>
      </c>
      <c r="TX1979" s="1">
        <f t="shared" si="2704"/>
        <v>0</v>
      </c>
      <c r="TY1979" s="1">
        <f t="shared" si="2704"/>
        <v>0</v>
      </c>
      <c r="TZ1979" s="1">
        <f t="shared" si="2704"/>
        <v>0.547137322427895</v>
      </c>
      <c r="UA1979" s="1">
        <f t="shared" si="2704"/>
        <v>0</v>
      </c>
      <c r="UB1979" s="1">
        <f t="shared" si="2704"/>
        <v>0</v>
      </c>
      <c r="UC1979" s="1">
        <f t="shared" si="2704"/>
        <v>0.559322033898305</v>
      </c>
    </row>
    <row r="1980" spans="21:549">
      <c r="U1980" s="1">
        <f t="shared" si="2629"/>
        <v>0.504512801620925</v>
      </c>
      <c r="X1980" s="1">
        <f t="shared" si="2630"/>
        <v>0.504472271914132</v>
      </c>
      <c r="AA1980" s="1">
        <f t="shared" si="2631"/>
        <v>0.514817367332874</v>
      </c>
      <c r="AD1980" s="1">
        <f t="shared" si="2632"/>
        <v>0.549313893653516</v>
      </c>
      <c r="AG1980" s="1">
        <f t="shared" si="2633"/>
        <v>0.56551724137931</v>
      </c>
      <c r="GK1980" s="1">
        <f t="shared" si="2634"/>
        <v>0.504385146482553</v>
      </c>
      <c r="GN1980" s="1">
        <f t="shared" si="2635"/>
        <v>0.504605030109812</v>
      </c>
      <c r="GQ1980" s="1">
        <f t="shared" si="2636"/>
        <v>0.514956791491248</v>
      </c>
      <c r="GT1980" s="1">
        <f t="shared" si="2637"/>
        <v>0.54956601187757</v>
      </c>
      <c r="GW1980" s="1">
        <f t="shared" si="2638"/>
        <v>0.568027210884354</v>
      </c>
      <c r="NA1980" s="1">
        <f t="shared" ref="NA1980:NM1980" si="2705">NA831</f>
        <v>0.504248309346281</v>
      </c>
      <c r="NB1980" s="1">
        <f t="shared" si="2705"/>
        <v>0</v>
      </c>
      <c r="NC1980" s="1">
        <f t="shared" si="2705"/>
        <v>0</v>
      </c>
      <c r="ND1980" s="1">
        <f t="shared" si="2705"/>
        <v>0.504044489383215</v>
      </c>
      <c r="NE1980" s="1">
        <f t="shared" si="2705"/>
        <v>0</v>
      </c>
      <c r="NF1980" s="1">
        <f t="shared" si="2705"/>
        <v>0</v>
      </c>
      <c r="NG1980" s="1">
        <f t="shared" si="2705"/>
        <v>0.512704565030146</v>
      </c>
      <c r="NH1980" s="1">
        <f t="shared" si="2705"/>
        <v>0</v>
      </c>
      <c r="NI1980" s="1">
        <f t="shared" si="2705"/>
        <v>0</v>
      </c>
      <c r="NJ1980" s="1">
        <f t="shared" si="2705"/>
        <v>0.546875</v>
      </c>
      <c r="NK1980" s="1">
        <f t="shared" si="2705"/>
        <v>0</v>
      </c>
      <c r="NL1980" s="1">
        <f t="shared" si="2705"/>
        <v>0</v>
      </c>
      <c r="NM1980" s="1">
        <f t="shared" si="2705"/>
        <v>0.560570071258907</v>
      </c>
      <c r="TQ1980" s="1">
        <f t="shared" ref="TQ1980:UC1980" si="2706">TQ831</f>
        <v>0.504079460801703</v>
      </c>
      <c r="TR1980" s="1">
        <f t="shared" si="2706"/>
        <v>0</v>
      </c>
      <c r="TS1980" s="1">
        <f t="shared" si="2706"/>
        <v>0</v>
      </c>
      <c r="TT1980" s="1">
        <f t="shared" si="2706"/>
        <v>0.504328254847645</v>
      </c>
      <c r="TU1980" s="1">
        <f t="shared" si="2706"/>
        <v>0</v>
      </c>
      <c r="TV1980" s="1">
        <f t="shared" si="2706"/>
        <v>0</v>
      </c>
      <c r="TW1980" s="1">
        <f t="shared" si="2706"/>
        <v>0.512448581944144</v>
      </c>
      <c r="TX1980" s="1">
        <f t="shared" si="2706"/>
        <v>0</v>
      </c>
      <c r="TY1980" s="1">
        <f t="shared" si="2706"/>
        <v>0</v>
      </c>
      <c r="TZ1980" s="1">
        <f t="shared" si="2706"/>
        <v>0.547153411560191</v>
      </c>
      <c r="UA1980" s="1">
        <f t="shared" si="2706"/>
        <v>0</v>
      </c>
      <c r="UB1980" s="1">
        <f t="shared" si="2706"/>
        <v>0</v>
      </c>
      <c r="UC1980" s="1">
        <f t="shared" si="2706"/>
        <v>0.55952380952381</v>
      </c>
    </row>
    <row r="1981" spans="21:549">
      <c r="U1981" s="1">
        <f t="shared" ref="U1981:U2013" si="2707">NA1948</f>
        <v>0.504009554683501</v>
      </c>
      <c r="X1981" s="1">
        <f t="shared" ref="X1981:X2013" si="2708">ND1948</f>
        <v>0.504197447951645</v>
      </c>
      <c r="AA1981" s="1">
        <f t="shared" ref="AA1981:AA2013" si="2709">NG1948</f>
        <v>0.512456293706294</v>
      </c>
      <c r="AD1981" s="1">
        <f t="shared" ref="AD1981:AD2013" si="2710">NJ1948</f>
        <v>0.519122257053292</v>
      </c>
      <c r="AG1981" s="1">
        <f t="shared" ref="AG1981:AG2013" si="2711">NM1948</f>
        <v>0.538990825688073</v>
      </c>
      <c r="GK1981" s="1">
        <f t="shared" ref="GK1981:GK2013" si="2712">TQ1948</f>
        <v>0.504274965800274</v>
      </c>
      <c r="GN1981" s="1">
        <f t="shared" ref="GN1981:GN2013" si="2713">TT1948</f>
        <v>0.504175899096642</v>
      </c>
      <c r="GQ1981" s="1">
        <f t="shared" ref="GQ1981:GQ2013" si="2714">TW1948</f>
        <v>0.512407211028632</v>
      </c>
      <c r="GT1981" s="1">
        <f t="shared" ref="GT1981:GT2013" si="2715">TZ1948</f>
        <v>0.519387755102041</v>
      </c>
      <c r="GW1981" s="1">
        <f t="shared" ref="GW1981:GW2013" si="2716">UC1948</f>
        <v>0.538461538461538</v>
      </c>
      <c r="NA1981" s="1">
        <f t="shared" ref="NA1981:NM1981" si="2717">NA832</f>
        <v>0</v>
      </c>
      <c r="NB1981" s="1">
        <f t="shared" si="2717"/>
        <v>0</v>
      </c>
      <c r="NC1981" s="1">
        <f t="shared" si="2717"/>
        <v>0</v>
      </c>
      <c r="ND1981" s="1">
        <f t="shared" si="2717"/>
        <v>0</v>
      </c>
      <c r="NE1981" s="1">
        <f t="shared" si="2717"/>
        <v>0</v>
      </c>
      <c r="NF1981" s="1">
        <f t="shared" si="2717"/>
        <v>0</v>
      </c>
      <c r="NG1981" s="1">
        <f t="shared" si="2717"/>
        <v>0</v>
      </c>
      <c r="NH1981" s="1">
        <f t="shared" si="2717"/>
        <v>0</v>
      </c>
      <c r="NI1981" s="1">
        <f t="shared" si="2717"/>
        <v>0</v>
      </c>
      <c r="NJ1981" s="1">
        <f t="shared" si="2717"/>
        <v>0</v>
      </c>
      <c r="NK1981" s="1">
        <f t="shared" si="2717"/>
        <v>0</v>
      </c>
      <c r="NL1981" s="1">
        <f t="shared" si="2717"/>
        <v>0</v>
      </c>
      <c r="NM1981" s="1">
        <f t="shared" si="2717"/>
        <v>0</v>
      </c>
      <c r="TQ1981" s="1">
        <f t="shared" ref="TQ1981:UC1981" si="2718">TQ832</f>
        <v>0</v>
      </c>
      <c r="TR1981" s="1">
        <f t="shared" si="2718"/>
        <v>0</v>
      </c>
      <c r="TS1981" s="1">
        <f t="shared" si="2718"/>
        <v>0</v>
      </c>
      <c r="TT1981" s="1">
        <f t="shared" si="2718"/>
        <v>0</v>
      </c>
      <c r="TU1981" s="1">
        <f t="shared" si="2718"/>
        <v>0</v>
      </c>
      <c r="TV1981" s="1">
        <f t="shared" si="2718"/>
        <v>0</v>
      </c>
      <c r="TW1981" s="1">
        <f t="shared" si="2718"/>
        <v>0</v>
      </c>
      <c r="TX1981" s="1">
        <f t="shared" si="2718"/>
        <v>0</v>
      </c>
      <c r="TY1981" s="1">
        <f t="shared" si="2718"/>
        <v>0</v>
      </c>
      <c r="TZ1981" s="1">
        <f t="shared" si="2718"/>
        <v>0</v>
      </c>
      <c r="UA1981" s="1">
        <f t="shared" si="2718"/>
        <v>0</v>
      </c>
      <c r="UB1981" s="1">
        <f t="shared" si="2718"/>
        <v>0</v>
      </c>
      <c r="UC1981" s="1">
        <f t="shared" si="2718"/>
        <v>0</v>
      </c>
    </row>
    <row r="1982" spans="21:549">
      <c r="U1982" s="1">
        <f t="shared" si="2707"/>
        <v>0.504280678193722</v>
      </c>
      <c r="X1982" s="1">
        <f t="shared" si="2708"/>
        <v>0.504185887579019</v>
      </c>
      <c r="AA1982" s="1">
        <f t="shared" si="2709"/>
        <v>0.51245169600687</v>
      </c>
      <c r="AD1982" s="1">
        <f t="shared" si="2710"/>
        <v>0.519530009526834</v>
      </c>
      <c r="AG1982" s="1">
        <f t="shared" si="2711"/>
        <v>0.539503386004515</v>
      </c>
      <c r="GK1982" s="1">
        <f t="shared" si="2712"/>
        <v>0.504033613445378</v>
      </c>
      <c r="GN1982" s="1">
        <f t="shared" si="2713"/>
        <v>0.504208754208754</v>
      </c>
      <c r="GQ1982" s="1">
        <f t="shared" si="2714"/>
        <v>0.512412476129854</v>
      </c>
      <c r="GT1982" s="1">
        <f t="shared" si="2715"/>
        <v>0.519224555735057</v>
      </c>
      <c r="GW1982" s="1">
        <f t="shared" si="2716"/>
        <v>0.538644470868014</v>
      </c>
      <c r="NA1982" s="1">
        <f t="shared" ref="NA1982:NM1982" si="2719">NA833</f>
        <v>0</v>
      </c>
      <c r="NB1982" s="1">
        <f t="shared" si="2719"/>
        <v>0</v>
      </c>
      <c r="NC1982" s="1">
        <f t="shared" si="2719"/>
        <v>0</v>
      </c>
      <c r="ND1982" s="1">
        <f t="shared" si="2719"/>
        <v>0</v>
      </c>
      <c r="NE1982" s="1">
        <f t="shared" si="2719"/>
        <v>0</v>
      </c>
      <c r="NF1982" s="1">
        <f t="shared" si="2719"/>
        <v>0</v>
      </c>
      <c r="NG1982" s="1">
        <f t="shared" si="2719"/>
        <v>0</v>
      </c>
      <c r="NH1982" s="1">
        <f t="shared" si="2719"/>
        <v>0</v>
      </c>
      <c r="NI1982" s="1">
        <f t="shared" si="2719"/>
        <v>0</v>
      </c>
      <c r="NJ1982" s="1">
        <f t="shared" si="2719"/>
        <v>0</v>
      </c>
      <c r="NK1982" s="1">
        <f t="shared" si="2719"/>
        <v>0</v>
      </c>
      <c r="NL1982" s="1">
        <f t="shared" si="2719"/>
        <v>0</v>
      </c>
      <c r="NM1982" s="1">
        <f t="shared" si="2719"/>
        <v>0</v>
      </c>
      <c r="TQ1982" s="1">
        <f t="shared" ref="TQ1982:UC1982" si="2720">TQ833</f>
        <v>0</v>
      </c>
      <c r="TR1982" s="1">
        <f t="shared" si="2720"/>
        <v>0</v>
      </c>
      <c r="TS1982" s="1">
        <f t="shared" si="2720"/>
        <v>0</v>
      </c>
      <c r="TT1982" s="1">
        <f t="shared" si="2720"/>
        <v>0</v>
      </c>
      <c r="TU1982" s="1">
        <f t="shared" si="2720"/>
        <v>0</v>
      </c>
      <c r="TV1982" s="1">
        <f t="shared" si="2720"/>
        <v>0</v>
      </c>
      <c r="TW1982" s="1">
        <f t="shared" si="2720"/>
        <v>0</v>
      </c>
      <c r="TX1982" s="1">
        <f t="shared" si="2720"/>
        <v>0</v>
      </c>
      <c r="TY1982" s="1">
        <f t="shared" si="2720"/>
        <v>0</v>
      </c>
      <c r="TZ1982" s="1">
        <f t="shared" si="2720"/>
        <v>0</v>
      </c>
      <c r="UA1982" s="1">
        <f t="shared" si="2720"/>
        <v>0</v>
      </c>
      <c r="UB1982" s="1">
        <f t="shared" si="2720"/>
        <v>0</v>
      </c>
      <c r="UC1982" s="1">
        <f t="shared" si="2720"/>
        <v>0</v>
      </c>
    </row>
    <row r="1983" spans="21:549">
      <c r="U1983" s="1">
        <f t="shared" si="2707"/>
        <v>0.504222972972973</v>
      </c>
      <c r="X1983" s="1">
        <f t="shared" si="2708"/>
        <v>0.504244482173175</v>
      </c>
      <c r="AA1983" s="1">
        <f t="shared" si="2709"/>
        <v>0.512282175099727</v>
      </c>
      <c r="AD1983" s="1">
        <f t="shared" si="2710"/>
        <v>0.518760195758564</v>
      </c>
      <c r="AG1983" s="1">
        <f t="shared" si="2711"/>
        <v>0.539071347678369</v>
      </c>
      <c r="GK1983" s="1">
        <f t="shared" si="2712"/>
        <v>0.504071937563624</v>
      </c>
      <c r="GN1983" s="1">
        <f t="shared" si="2713"/>
        <v>0.504256043581886</v>
      </c>
      <c r="GQ1983" s="1">
        <f t="shared" si="2714"/>
        <v>0.512537829658452</v>
      </c>
      <c r="GT1983" s="1">
        <f t="shared" si="2715"/>
        <v>0.518784153005464</v>
      </c>
      <c r="GW1983" s="1">
        <f t="shared" si="2716"/>
        <v>0.538915094339623</v>
      </c>
      <c r="NA1983" s="1">
        <f t="shared" ref="NA1983:NM1983" si="2721">NA834</f>
        <v>0</v>
      </c>
      <c r="NB1983" s="1">
        <f t="shared" si="2721"/>
        <v>0</v>
      </c>
      <c r="NC1983" s="1">
        <f t="shared" si="2721"/>
        <v>0</v>
      </c>
      <c r="ND1983" s="1">
        <f t="shared" si="2721"/>
        <v>0</v>
      </c>
      <c r="NE1983" s="1">
        <f t="shared" si="2721"/>
        <v>0</v>
      </c>
      <c r="NF1983" s="1">
        <f t="shared" si="2721"/>
        <v>0</v>
      </c>
      <c r="NG1983" s="1">
        <f t="shared" si="2721"/>
        <v>0</v>
      </c>
      <c r="NH1983" s="1">
        <f t="shared" si="2721"/>
        <v>0</v>
      </c>
      <c r="NI1983" s="1">
        <f t="shared" si="2721"/>
        <v>0</v>
      </c>
      <c r="NJ1983" s="1">
        <f t="shared" si="2721"/>
        <v>0</v>
      </c>
      <c r="NK1983" s="1">
        <f t="shared" si="2721"/>
        <v>0</v>
      </c>
      <c r="NL1983" s="1">
        <f t="shared" si="2721"/>
        <v>0</v>
      </c>
      <c r="NM1983" s="1">
        <f t="shared" si="2721"/>
        <v>0</v>
      </c>
      <c r="TQ1983" s="1">
        <f t="shared" ref="TQ1983:UC1983" si="2722">TQ834</f>
        <v>0</v>
      </c>
      <c r="TR1983" s="1">
        <f t="shared" si="2722"/>
        <v>0</v>
      </c>
      <c r="TS1983" s="1">
        <f t="shared" si="2722"/>
        <v>0</v>
      </c>
      <c r="TT1983" s="1">
        <f t="shared" si="2722"/>
        <v>0</v>
      </c>
      <c r="TU1983" s="1">
        <f t="shared" si="2722"/>
        <v>0</v>
      </c>
      <c r="TV1983" s="1">
        <f t="shared" si="2722"/>
        <v>0</v>
      </c>
      <c r="TW1983" s="1">
        <f t="shared" si="2722"/>
        <v>0</v>
      </c>
      <c r="TX1983" s="1">
        <f t="shared" si="2722"/>
        <v>0</v>
      </c>
      <c r="TY1983" s="1">
        <f t="shared" si="2722"/>
        <v>0</v>
      </c>
      <c r="TZ1983" s="1">
        <f t="shared" si="2722"/>
        <v>0</v>
      </c>
      <c r="UA1983" s="1">
        <f t="shared" si="2722"/>
        <v>0</v>
      </c>
      <c r="UB1983" s="1">
        <f t="shared" si="2722"/>
        <v>0</v>
      </c>
      <c r="UC1983" s="1">
        <f t="shared" si="2722"/>
        <v>0</v>
      </c>
    </row>
    <row r="1984" spans="21:549">
      <c r="U1984" s="1">
        <f t="shared" si="2707"/>
        <v>0.504183400267738</v>
      </c>
      <c r="X1984" s="1">
        <f t="shared" si="2708"/>
        <v>0.504365690806369</v>
      </c>
      <c r="AA1984" s="1">
        <f t="shared" si="2709"/>
        <v>0.512519050729371</v>
      </c>
      <c r="AD1984" s="1">
        <f t="shared" si="2710"/>
        <v>0.520746220649727</v>
      </c>
      <c r="AG1984" s="1">
        <f t="shared" si="2711"/>
        <v>0.540137614678899</v>
      </c>
      <c r="GK1984" s="1">
        <f t="shared" si="2712"/>
        <v>0.504115226337449</v>
      </c>
      <c r="GN1984" s="1">
        <f t="shared" si="2713"/>
        <v>0.504286434694907</v>
      </c>
      <c r="GQ1984" s="1">
        <f t="shared" si="2714"/>
        <v>0.512473572938689</v>
      </c>
      <c r="GT1984" s="1">
        <f t="shared" si="2715"/>
        <v>0.520627344016365</v>
      </c>
      <c r="GW1984" s="1">
        <f t="shared" si="2716"/>
        <v>0.540507859733978</v>
      </c>
      <c r="NA1984" s="1">
        <f t="shared" ref="NA1984:NM1984" si="2723">NA835</f>
        <v>0.504171068616732</v>
      </c>
      <c r="NB1984" s="1">
        <f t="shared" si="2723"/>
        <v>0.000142819942921754</v>
      </c>
      <c r="NC1984" s="1" t="str">
        <f t="shared" si="2723"/>
        <v>e</v>
      </c>
      <c r="ND1984" s="1">
        <f t="shared" si="2723"/>
        <v>0.504209272567947</v>
      </c>
      <c r="NE1984" s="1">
        <f t="shared" si="2723"/>
        <v>3.10354278054146e-5</v>
      </c>
      <c r="NF1984" s="1" t="str">
        <f t="shared" si="2723"/>
        <v>f</v>
      </c>
      <c r="NG1984" s="1">
        <f t="shared" si="2723"/>
        <v>0.512396721604297</v>
      </c>
      <c r="NH1984" s="1">
        <f t="shared" si="2723"/>
        <v>9.92268158910415e-5</v>
      </c>
      <c r="NI1984" s="1" t="str">
        <f t="shared" si="2723"/>
        <v>d</v>
      </c>
      <c r="NJ1984" s="1">
        <f t="shared" si="2723"/>
        <v>0.51913748744623</v>
      </c>
      <c r="NK1984" s="1">
        <f t="shared" si="2723"/>
        <v>0.000385132812294741</v>
      </c>
      <c r="NL1984" s="1" t="str">
        <f t="shared" si="2723"/>
        <v>j</v>
      </c>
      <c r="NM1984" s="1">
        <f t="shared" si="2723"/>
        <v>0.539188519790319</v>
      </c>
      <c r="TQ1984" s="1">
        <f t="shared" ref="TQ1984:UC1984" si="2724">TQ835</f>
        <v>0.504126838936425</v>
      </c>
      <c r="TR1984" s="1">
        <f t="shared" si="2724"/>
        <v>0.000129704897189636</v>
      </c>
      <c r="TS1984" s="1" t="str">
        <f t="shared" si="2724"/>
        <v>e</v>
      </c>
      <c r="TT1984" s="1">
        <f t="shared" si="2724"/>
        <v>0.504213565629094</v>
      </c>
      <c r="TU1984" s="1">
        <f t="shared" si="2724"/>
        <v>4.0288297966298e-5</v>
      </c>
      <c r="TV1984" s="1" t="str">
        <f t="shared" si="2724"/>
        <v>g</v>
      </c>
      <c r="TW1984" s="1">
        <f t="shared" si="2724"/>
        <v>0.512452505605646</v>
      </c>
      <c r="TX1984" s="1">
        <f t="shared" si="2724"/>
        <v>7.39396768534746e-5</v>
      </c>
      <c r="TY1984" s="1" t="str">
        <f t="shared" si="2724"/>
        <v>d</v>
      </c>
      <c r="TZ1984" s="1">
        <f t="shared" si="2724"/>
        <v>0.519132154614187</v>
      </c>
      <c r="UA1984" s="1">
        <f t="shared" si="2724"/>
        <v>0.000312229640010808</v>
      </c>
      <c r="UB1984" s="1" t="str">
        <f t="shared" si="2724"/>
        <v>j</v>
      </c>
      <c r="UC1984" s="1">
        <f t="shared" si="2724"/>
        <v>0.538673701223058</v>
      </c>
    </row>
    <row r="1985" spans="21:549">
      <c r="U1985" s="1">
        <f t="shared" si="2707"/>
        <v>0.504126547455296</v>
      </c>
      <c r="X1985" s="1">
        <f t="shared" si="2708"/>
        <v>0.504423273222184</v>
      </c>
      <c r="AA1985" s="1">
        <f t="shared" si="2709"/>
        <v>0.512407211028632</v>
      </c>
      <c r="AD1985" s="1">
        <f t="shared" si="2710"/>
        <v>0.520012606366215</v>
      </c>
      <c r="AG1985" s="1">
        <f t="shared" si="2711"/>
        <v>0.540636042402827</v>
      </c>
      <c r="GK1985" s="1">
        <f t="shared" si="2712"/>
        <v>0.504084411164057</v>
      </c>
      <c r="GN1985" s="1">
        <f t="shared" si="2713"/>
        <v>0.504283554510331</v>
      </c>
      <c r="GQ1985" s="1">
        <f t="shared" si="2714"/>
        <v>0.512410964817613</v>
      </c>
      <c r="GT1985" s="1">
        <f t="shared" si="2715"/>
        <v>0.521145087833442</v>
      </c>
      <c r="GW1985" s="1">
        <f t="shared" si="2716"/>
        <v>0.54054054054054</v>
      </c>
      <c r="NA1985" s="1">
        <f t="shared" ref="NA1985:NM1985" si="2725">NA836</f>
        <v>0.504125455295456</v>
      </c>
      <c r="NB1985" s="1">
        <f t="shared" si="2725"/>
        <v>5.84986991093823e-5</v>
      </c>
      <c r="NC1985" s="1" t="str">
        <f t="shared" si="2725"/>
        <v>e</v>
      </c>
      <c r="ND1985" s="1">
        <f t="shared" si="2725"/>
        <v>0.504316420963613</v>
      </c>
      <c r="NE1985" s="1">
        <f t="shared" si="2725"/>
        <v>0.000138237174974483</v>
      </c>
      <c r="NF1985" s="1" t="str">
        <f t="shared" si="2725"/>
        <v>f</v>
      </c>
      <c r="NG1985" s="1">
        <f t="shared" si="2725"/>
        <v>0.512474514985769</v>
      </c>
      <c r="NH1985" s="1">
        <f t="shared" si="2725"/>
        <v>5.92943785365299e-5</v>
      </c>
      <c r="NI1985" s="1" t="str">
        <f t="shared" si="2725"/>
        <v>d</v>
      </c>
      <c r="NJ1985" s="1">
        <f t="shared" si="2725"/>
        <v>0.520582439066248</v>
      </c>
      <c r="NK1985" s="1">
        <f t="shared" si="2725"/>
        <v>0.000508139361971361</v>
      </c>
      <c r="NL1985" s="1" t="str">
        <f t="shared" si="2725"/>
        <v>i</v>
      </c>
      <c r="NM1985" s="1">
        <f t="shared" si="2725"/>
        <v>0.540297805853589</v>
      </c>
      <c r="TQ1985" s="1">
        <f t="shared" ref="TQ1985:UC1985" si="2726">TQ836</f>
        <v>0.504105992239394</v>
      </c>
      <c r="TR1985" s="1">
        <f t="shared" si="2726"/>
        <v>1.87544558378937e-5</v>
      </c>
      <c r="TS1985" s="1" t="str">
        <f t="shared" si="2726"/>
        <v>e</v>
      </c>
      <c r="TT1985" s="1">
        <f t="shared" si="2726"/>
        <v>0.504328583358268</v>
      </c>
      <c r="TU1985" s="1">
        <f t="shared" si="2726"/>
        <v>7.55116727588578e-5</v>
      </c>
      <c r="TV1985" s="1" t="str">
        <f t="shared" si="2726"/>
        <v>fg</v>
      </c>
      <c r="TW1985" s="1">
        <f t="shared" si="2726"/>
        <v>0.512401695429516</v>
      </c>
      <c r="TX1985" s="1">
        <f t="shared" si="2726"/>
        <v>7.6932167579367e-5</v>
      </c>
      <c r="TY1985" s="1" t="str">
        <f t="shared" si="2726"/>
        <v>d</v>
      </c>
      <c r="TZ1985" s="1">
        <f t="shared" si="2726"/>
        <v>0.520779935912111</v>
      </c>
      <c r="UA1985" s="1">
        <f t="shared" si="2726"/>
        <v>0.00031764915927477</v>
      </c>
      <c r="UB1985" s="1" t="str">
        <f t="shared" si="2726"/>
        <v>i</v>
      </c>
      <c r="UC1985" s="1">
        <f t="shared" si="2726"/>
        <v>0.540697725464641</v>
      </c>
    </row>
    <row r="1986" spans="21:549">
      <c r="U1986" s="1">
        <f t="shared" si="2707"/>
        <v>0.504066418163334</v>
      </c>
      <c r="X1986" s="1">
        <f t="shared" si="2708"/>
        <v>0.504160298862286</v>
      </c>
      <c r="AA1986" s="1">
        <f t="shared" si="2709"/>
        <v>0.512497283199305</v>
      </c>
      <c r="AD1986" s="1">
        <f t="shared" si="2710"/>
        <v>0.520988490182803</v>
      </c>
      <c r="AG1986" s="1">
        <f t="shared" si="2711"/>
        <v>0.540119760479042</v>
      </c>
      <c r="GK1986" s="1">
        <f t="shared" si="2712"/>
        <v>0.504118339216675</v>
      </c>
      <c r="GN1986" s="1">
        <f t="shared" si="2713"/>
        <v>0.504415760869565</v>
      </c>
      <c r="GQ1986" s="1">
        <f t="shared" si="2714"/>
        <v>0.512320548532248</v>
      </c>
      <c r="GT1986" s="1">
        <f t="shared" si="2715"/>
        <v>0.520567375886525</v>
      </c>
      <c r="GW1986" s="1">
        <f t="shared" si="2716"/>
        <v>0.541044776119403</v>
      </c>
      <c r="NA1986" s="1">
        <f t="shared" ref="NA1986:NM1986" si="2727">NA837</f>
        <v>0.504148261956094</v>
      </c>
      <c r="NB1986" s="1">
        <f t="shared" si="2727"/>
        <v>0</v>
      </c>
      <c r="NC1986" s="1">
        <f t="shared" si="2727"/>
        <v>0</v>
      </c>
      <c r="ND1986" s="1">
        <f t="shared" si="2727"/>
        <v>0.50426284676578</v>
      </c>
      <c r="NE1986" s="1">
        <f t="shared" si="2727"/>
        <v>0</v>
      </c>
      <c r="NF1986" s="1">
        <f t="shared" si="2727"/>
        <v>0</v>
      </c>
      <c r="NG1986" s="1">
        <f t="shared" si="2727"/>
        <v>0.512435618295033</v>
      </c>
      <c r="NH1986" s="1">
        <f t="shared" si="2727"/>
        <v>0</v>
      </c>
      <c r="NI1986" s="1">
        <f t="shared" si="2727"/>
        <v>0</v>
      </c>
      <c r="NJ1986" s="1">
        <f t="shared" si="2727"/>
        <v>0.519859963256239</v>
      </c>
      <c r="NK1986" s="1">
        <f t="shared" si="2727"/>
        <v>0</v>
      </c>
      <c r="NL1986" s="1">
        <f t="shared" si="2727"/>
        <v>0</v>
      </c>
      <c r="NM1986" s="1">
        <f t="shared" si="2727"/>
        <v>0.539743162821954</v>
      </c>
      <c r="TQ1986" s="1">
        <f t="shared" ref="TQ1986:UC1986" si="2728">TQ837</f>
        <v>0.50411641558791</v>
      </c>
      <c r="TR1986" s="1">
        <f t="shared" si="2728"/>
        <v>0</v>
      </c>
      <c r="TS1986" s="1">
        <f t="shared" si="2728"/>
        <v>0</v>
      </c>
      <c r="TT1986" s="1">
        <f t="shared" si="2728"/>
        <v>0.504271074493681</v>
      </c>
      <c r="TU1986" s="1">
        <f t="shared" si="2728"/>
        <v>0</v>
      </c>
      <c r="TV1986" s="1">
        <f t="shared" si="2728"/>
        <v>0</v>
      </c>
      <c r="TW1986" s="1">
        <f t="shared" si="2728"/>
        <v>0.512427100517581</v>
      </c>
      <c r="TX1986" s="1">
        <f t="shared" si="2728"/>
        <v>0</v>
      </c>
      <c r="TY1986" s="1">
        <f t="shared" si="2728"/>
        <v>0</v>
      </c>
      <c r="TZ1986" s="1">
        <f t="shared" si="2728"/>
        <v>0.519956045263149</v>
      </c>
      <c r="UA1986" s="1">
        <f t="shared" si="2728"/>
        <v>0</v>
      </c>
      <c r="UB1986" s="1">
        <f t="shared" si="2728"/>
        <v>0</v>
      </c>
      <c r="UC1986" s="1">
        <f t="shared" si="2728"/>
        <v>0.539685713343849</v>
      </c>
    </row>
    <row r="1987" spans="21:549">
      <c r="U1987" s="1">
        <f t="shared" si="2707"/>
        <v>0.504146510020733</v>
      </c>
      <c r="X1987" s="1">
        <f t="shared" si="2708"/>
        <v>0.50452973151046</v>
      </c>
      <c r="AA1987" s="1">
        <f t="shared" si="2709"/>
        <v>0.512581344902386</v>
      </c>
      <c r="AD1987" s="1">
        <f t="shared" si="2710"/>
        <v>0.519192587690271</v>
      </c>
      <c r="AG1987" s="1">
        <f t="shared" si="2711"/>
        <v>0.54088785046729</v>
      </c>
      <c r="GK1987" s="1">
        <f t="shared" si="2712"/>
        <v>0.504382042568413</v>
      </c>
      <c r="GN1987" s="1">
        <f t="shared" si="2713"/>
        <v>0.504498387370565</v>
      </c>
      <c r="GQ1987" s="1">
        <f t="shared" si="2714"/>
        <v>0.512618296529968</v>
      </c>
      <c r="GT1987" s="1">
        <f t="shared" si="2715"/>
        <v>0.520263249047454</v>
      </c>
      <c r="GW1987" s="1">
        <f t="shared" si="2716"/>
        <v>0.541769041769042</v>
      </c>
      <c r="NA1987" s="1">
        <f t="shared" ref="NA1987:NM1987" si="2729">NA838</f>
        <v>0.504221184753738</v>
      </c>
      <c r="NB1987" s="1">
        <f t="shared" si="2729"/>
        <v>0.000103063869716186</v>
      </c>
      <c r="NC1987" s="1" t="str">
        <f t="shared" si="2729"/>
        <v>e</v>
      </c>
      <c r="ND1987" s="1">
        <f t="shared" si="2729"/>
        <v>0.504510873352519</v>
      </c>
      <c r="NE1987" s="1">
        <f t="shared" si="2729"/>
        <v>7.69674185464037e-5</v>
      </c>
      <c r="NF1987" s="1" t="str">
        <f t="shared" si="2729"/>
        <v>e</v>
      </c>
      <c r="NG1987" s="1">
        <f t="shared" si="2729"/>
        <v>0.512905276627777</v>
      </c>
      <c r="NH1987" s="1">
        <f t="shared" si="2729"/>
        <v>0.000284345972193429</v>
      </c>
      <c r="NI1987" s="1" t="str">
        <f t="shared" si="2729"/>
        <v>d</v>
      </c>
      <c r="NJ1987" s="1">
        <f t="shared" si="2729"/>
        <v>0.519304414551394</v>
      </c>
      <c r="NK1987" s="1">
        <f t="shared" si="2729"/>
        <v>0.000415887719390628</v>
      </c>
      <c r="NL1987" s="1" t="str">
        <f t="shared" si="2729"/>
        <v>j</v>
      </c>
      <c r="NM1987" s="1">
        <f t="shared" si="2729"/>
        <v>0.540900916587289</v>
      </c>
      <c r="TQ1987" s="1">
        <f t="shared" ref="TQ1987:UC1987" si="2730">TQ838</f>
        <v>0.504282908332662</v>
      </c>
      <c r="TR1987" s="1">
        <f t="shared" si="2730"/>
        <v>0.00022862534889265</v>
      </c>
      <c r="TS1987" s="1" t="str">
        <f t="shared" si="2730"/>
        <v>e</v>
      </c>
      <c r="TT1987" s="1">
        <f t="shared" si="2730"/>
        <v>0.50450691218142</v>
      </c>
      <c r="TU1987" s="1">
        <f t="shared" si="2730"/>
        <v>7.78630058783901e-5</v>
      </c>
      <c r="TV1987" s="1" t="str">
        <f t="shared" si="2730"/>
        <v>e</v>
      </c>
      <c r="TW1987" s="1">
        <f t="shared" si="2730"/>
        <v>0.512668669109134</v>
      </c>
      <c r="TX1987" s="1">
        <f t="shared" si="2730"/>
        <v>0.000173102023246897</v>
      </c>
      <c r="TY1987" s="1" t="str">
        <f t="shared" si="2730"/>
        <v>d</v>
      </c>
      <c r="TZ1987" s="1">
        <f t="shared" si="2730"/>
        <v>0.519848000154501</v>
      </c>
      <c r="UA1987" s="1">
        <f t="shared" si="2730"/>
        <v>0.000559203795323483</v>
      </c>
      <c r="UB1987" s="1" t="str">
        <f t="shared" si="2730"/>
        <v>ij</v>
      </c>
      <c r="UC1987" s="1">
        <f t="shared" si="2730"/>
        <v>0.540532397739537</v>
      </c>
    </row>
    <row r="1988" spans="21:549">
      <c r="U1988" s="1">
        <f t="shared" si="2707"/>
        <v>0.504338771259979</v>
      </c>
      <c r="X1988" s="1">
        <f t="shared" si="2708"/>
        <v>0.504426229508197</v>
      </c>
      <c r="AA1988" s="1">
        <f t="shared" si="2709"/>
        <v>0.513113651647613</v>
      </c>
      <c r="AD1988" s="1">
        <f t="shared" si="2710"/>
        <v>0.518955873213176</v>
      </c>
      <c r="AG1988" s="1">
        <f t="shared" si="2711"/>
        <v>0.539379474940334</v>
      </c>
      <c r="GK1988" s="1">
        <f t="shared" si="2712"/>
        <v>0.504445234708393</v>
      </c>
      <c r="GN1988" s="1">
        <f t="shared" si="2713"/>
        <v>0.504433662372428</v>
      </c>
      <c r="GQ1988" s="1">
        <f t="shared" si="2714"/>
        <v>0.512526340435495</v>
      </c>
      <c r="GT1988" s="1">
        <f t="shared" si="2715"/>
        <v>0.519212140781401</v>
      </c>
      <c r="GW1988" s="1">
        <f t="shared" si="2716"/>
        <v>0.538740920096852</v>
      </c>
      <c r="NA1988" s="1">
        <f t="shared" ref="NA1988:NM1988" si="2731">NA839</f>
        <v>0.506807199191908</v>
      </c>
      <c r="NB1988" s="1">
        <f t="shared" si="2731"/>
        <v>3.65845644555976e-5</v>
      </c>
      <c r="NC1988" s="1" t="str">
        <f t="shared" si="2731"/>
        <v>b</v>
      </c>
      <c r="ND1988" s="1">
        <f t="shared" si="2731"/>
        <v>0.507193934282656</v>
      </c>
      <c r="NE1988" s="1">
        <f t="shared" si="2731"/>
        <v>7.40978271097546e-5</v>
      </c>
      <c r="NF1988" s="1" t="str">
        <f t="shared" si="2731"/>
        <v>b</v>
      </c>
      <c r="NG1988" s="1">
        <f t="shared" si="2731"/>
        <v>0.520276288096172</v>
      </c>
      <c r="NH1988" s="1">
        <f t="shared" si="2731"/>
        <v>0.000516969964078174</v>
      </c>
      <c r="NI1988" s="1" t="str">
        <f t="shared" si="2731"/>
        <v>b</v>
      </c>
      <c r="NJ1988" s="1">
        <f t="shared" si="2731"/>
        <v>0.542732439649867</v>
      </c>
      <c r="NK1988" s="1">
        <f t="shared" si="2731"/>
        <v>0.000910587583293496</v>
      </c>
      <c r="NL1988" s="1" t="str">
        <f t="shared" si="2731"/>
        <v>d</v>
      </c>
      <c r="NM1988" s="1">
        <f t="shared" si="2731"/>
        <v>0.553030818010008</v>
      </c>
      <c r="TQ1988" s="1">
        <f t="shared" ref="TQ1988:UC1988" si="2732">TQ839</f>
        <v>0.506925101441228</v>
      </c>
      <c r="TR1988" s="1">
        <f t="shared" si="2732"/>
        <v>4.48375228693715e-5</v>
      </c>
      <c r="TS1988" s="1" t="str">
        <f t="shared" si="2732"/>
        <v>b</v>
      </c>
      <c r="TT1988" s="1">
        <f t="shared" si="2732"/>
        <v>0.507237850443882</v>
      </c>
      <c r="TU1988" s="1">
        <f t="shared" si="2732"/>
        <v>5.95409637799269e-5</v>
      </c>
      <c r="TV1988" s="1" t="str">
        <f t="shared" si="2732"/>
        <v>b</v>
      </c>
      <c r="TW1988" s="1">
        <f t="shared" si="2732"/>
        <v>0.520313674818174</v>
      </c>
      <c r="TX1988" s="1">
        <f t="shared" si="2732"/>
        <v>0.000515049780028929</v>
      </c>
      <c r="TY1988" s="1" t="str">
        <f t="shared" si="2732"/>
        <v>b</v>
      </c>
      <c r="TZ1988" s="1">
        <f t="shared" si="2732"/>
        <v>0.542299611431528</v>
      </c>
      <c r="UA1988" s="1">
        <f t="shared" si="2732"/>
        <v>0.000672034174461182</v>
      </c>
      <c r="UB1988" s="1" t="str">
        <f t="shared" si="2732"/>
        <v>d</v>
      </c>
      <c r="UC1988" s="1">
        <f t="shared" si="2732"/>
        <v>0.552898645043454</v>
      </c>
    </row>
    <row r="1989" spans="21:549">
      <c r="U1989" s="1">
        <f t="shared" si="2707"/>
        <v>0.504178272980501</v>
      </c>
      <c r="X1989" s="1">
        <f t="shared" si="2708"/>
        <v>0.504576659038902</v>
      </c>
      <c r="AA1989" s="1">
        <f t="shared" si="2709"/>
        <v>0.513020833333333</v>
      </c>
      <c r="AD1989" s="1">
        <f t="shared" si="2710"/>
        <v>0.519764782750735</v>
      </c>
      <c r="AG1989" s="1">
        <f t="shared" si="2711"/>
        <v>0.542435424354244</v>
      </c>
      <c r="GK1989" s="1">
        <f t="shared" si="2712"/>
        <v>0.50402144772118</v>
      </c>
      <c r="GN1989" s="1">
        <f t="shared" si="2713"/>
        <v>0.504588686801268</v>
      </c>
      <c r="GQ1989" s="1">
        <f t="shared" si="2714"/>
        <v>0.512861370361939</v>
      </c>
      <c r="GT1989" s="1">
        <f t="shared" si="2715"/>
        <v>0.520068610634648</v>
      </c>
      <c r="GW1989" s="1">
        <f t="shared" si="2716"/>
        <v>0.541087231352718</v>
      </c>
      <c r="NA1989" s="1">
        <f t="shared" ref="NA1989:NM1989" si="2733">NA840</f>
        <v>0.508774454349199</v>
      </c>
      <c r="NB1989" s="1">
        <f t="shared" si="2733"/>
        <v>0.000166546652950312</v>
      </c>
      <c r="NC1989" s="1" t="str">
        <f t="shared" si="2733"/>
        <v>a</v>
      </c>
      <c r="ND1989" s="1">
        <f t="shared" si="2733"/>
        <v>0.510032206709159</v>
      </c>
      <c r="NE1989" s="1">
        <f t="shared" si="2733"/>
        <v>8.05554408001141e-5</v>
      </c>
      <c r="NF1989" s="1" t="str">
        <f t="shared" si="2733"/>
        <v>a</v>
      </c>
      <c r="NG1989" s="1">
        <f t="shared" si="2733"/>
        <v>0.528791527654588</v>
      </c>
      <c r="NH1989" s="1">
        <f t="shared" si="2733"/>
        <v>0.00087211369531227</v>
      </c>
      <c r="NI1989" s="1" t="str">
        <f t="shared" si="2733"/>
        <v>a</v>
      </c>
      <c r="NJ1989" s="1">
        <f t="shared" si="2733"/>
        <v>0.563083522225485</v>
      </c>
      <c r="NK1989" s="1">
        <f t="shared" si="2733"/>
        <v>0.000205957647353683</v>
      </c>
      <c r="NL1989" s="1" t="str">
        <f t="shared" si="2733"/>
        <v>a</v>
      </c>
      <c r="NM1989" s="1">
        <f t="shared" si="2733"/>
        <v>0.577195716700001</v>
      </c>
      <c r="TQ1989" s="1">
        <f t="shared" ref="TQ1989:UC1989" si="2734">TQ840</f>
        <v>0.508746487202789</v>
      </c>
      <c r="TR1989" s="1">
        <f t="shared" si="2734"/>
        <v>5.558723647832e-5</v>
      </c>
      <c r="TS1989" s="1" t="str">
        <f t="shared" si="2734"/>
        <v>a</v>
      </c>
      <c r="TT1989" s="1">
        <f t="shared" si="2734"/>
        <v>0.510172416283286</v>
      </c>
      <c r="TU1989" s="1">
        <f t="shared" si="2734"/>
        <v>6.49741462264798e-5</v>
      </c>
      <c r="TV1989" s="1" t="str">
        <f t="shared" si="2734"/>
        <v>a</v>
      </c>
      <c r="TW1989" s="1">
        <f t="shared" si="2734"/>
        <v>0.528629687761352</v>
      </c>
      <c r="TX1989" s="1">
        <f t="shared" si="2734"/>
        <v>0.000533384338574185</v>
      </c>
      <c r="TY1989" s="1" t="str">
        <f t="shared" si="2734"/>
        <v>a</v>
      </c>
      <c r="TZ1989" s="1">
        <f t="shared" si="2734"/>
        <v>0.562959947855421</v>
      </c>
      <c r="UA1989" s="1">
        <f t="shared" si="2734"/>
        <v>0.00048768700996</v>
      </c>
      <c r="UB1989" s="1" t="str">
        <f t="shared" si="2734"/>
        <v>a</v>
      </c>
      <c r="UC1989" s="1">
        <f t="shared" si="2734"/>
        <v>0.576355656333508</v>
      </c>
    </row>
    <row r="1990" spans="21:549">
      <c r="U1990" s="1">
        <f t="shared" si="2707"/>
        <v>0.506849315068493</v>
      </c>
      <c r="X1990" s="1">
        <f t="shared" si="2708"/>
        <v>0.50727826675694</v>
      </c>
      <c r="AA1990" s="1">
        <f t="shared" si="2709"/>
        <v>0.519681349578257</v>
      </c>
      <c r="AD1990" s="1">
        <f t="shared" si="2710"/>
        <v>0.54269854824936</v>
      </c>
      <c r="AG1990" s="1">
        <f t="shared" si="2711"/>
        <v>0.552437223042836</v>
      </c>
      <c r="GK1990" s="1">
        <f t="shared" si="2712"/>
        <v>0.506884523590967</v>
      </c>
      <c r="GN1990" s="1">
        <f t="shared" si="2713"/>
        <v>0.507180385288967</v>
      </c>
      <c r="GQ1990" s="1">
        <f t="shared" si="2714"/>
        <v>0.520216962524655</v>
      </c>
      <c r="GT1990" s="1">
        <f t="shared" si="2715"/>
        <v>0.541722445336903</v>
      </c>
      <c r="GW1990" s="1">
        <f t="shared" si="2716"/>
        <v>0.552459016393443</v>
      </c>
      <c r="NA1990" s="1">
        <f t="shared" ref="NA1990:NM1990" si="2735">NA841</f>
        <v>0.506600946098282</v>
      </c>
      <c r="NB1990" s="1">
        <f t="shared" si="2735"/>
        <v>0</v>
      </c>
      <c r="NC1990" s="1">
        <f t="shared" si="2735"/>
        <v>0</v>
      </c>
      <c r="ND1990" s="1">
        <f t="shared" si="2735"/>
        <v>0.507245671448111</v>
      </c>
      <c r="NE1990" s="1">
        <f t="shared" si="2735"/>
        <v>0</v>
      </c>
      <c r="NF1990" s="1">
        <f t="shared" si="2735"/>
        <v>0</v>
      </c>
      <c r="NG1990" s="1">
        <f t="shared" si="2735"/>
        <v>0.520657697459513</v>
      </c>
      <c r="NH1990" s="1">
        <f t="shared" si="2735"/>
        <v>0</v>
      </c>
      <c r="NI1990" s="1">
        <f t="shared" si="2735"/>
        <v>0</v>
      </c>
      <c r="NJ1990" s="1">
        <f t="shared" si="2735"/>
        <v>0.541706792142248</v>
      </c>
      <c r="NK1990" s="1">
        <f t="shared" si="2735"/>
        <v>0</v>
      </c>
      <c r="NL1990" s="1">
        <f t="shared" si="2735"/>
        <v>0</v>
      </c>
      <c r="NM1990" s="1">
        <f t="shared" si="2735"/>
        <v>0.557042483765766</v>
      </c>
      <c r="TQ1990" s="1">
        <f t="shared" ref="TQ1990:UC1990" si="2736">TQ841</f>
        <v>0.506651498992226</v>
      </c>
      <c r="TR1990" s="1">
        <f t="shared" si="2736"/>
        <v>0</v>
      </c>
      <c r="TS1990" s="1">
        <f t="shared" si="2736"/>
        <v>0</v>
      </c>
      <c r="TT1990" s="1">
        <f t="shared" si="2736"/>
        <v>0.507305726302863</v>
      </c>
      <c r="TU1990" s="1">
        <f t="shared" si="2736"/>
        <v>0</v>
      </c>
      <c r="TV1990" s="1">
        <f t="shared" si="2736"/>
        <v>0</v>
      </c>
      <c r="TW1990" s="1">
        <f t="shared" si="2736"/>
        <v>0.52053734389622</v>
      </c>
      <c r="TX1990" s="1">
        <f t="shared" si="2736"/>
        <v>0</v>
      </c>
      <c r="TY1990" s="1">
        <f t="shared" si="2736"/>
        <v>0</v>
      </c>
      <c r="TZ1990" s="1">
        <f t="shared" si="2736"/>
        <v>0.541702519813817</v>
      </c>
      <c r="UA1990" s="1">
        <f t="shared" si="2736"/>
        <v>0</v>
      </c>
      <c r="UB1990" s="1">
        <f t="shared" si="2736"/>
        <v>0</v>
      </c>
      <c r="UC1990" s="1">
        <f t="shared" si="2736"/>
        <v>0.556595566372167</v>
      </c>
    </row>
    <row r="1991" spans="21:549">
      <c r="U1991" s="1">
        <f t="shared" si="2707"/>
        <v>0.506783291681542</v>
      </c>
      <c r="X1991" s="1">
        <f t="shared" si="2708"/>
        <v>0.507139257517218</v>
      </c>
      <c r="AA1991" s="1">
        <f t="shared" si="2709"/>
        <v>0.520531400966184</v>
      </c>
      <c r="AD1991" s="1">
        <f t="shared" si="2710"/>
        <v>0.543659499780605</v>
      </c>
      <c r="AG1991" s="1">
        <f t="shared" si="2711"/>
        <v>0.553822152886115</v>
      </c>
      <c r="GK1991" s="1">
        <f t="shared" si="2712"/>
        <v>0.506917542888766</v>
      </c>
      <c r="GN1991" s="1">
        <f t="shared" si="2713"/>
        <v>0.507299270072993</v>
      </c>
      <c r="GQ1991" s="1">
        <f t="shared" si="2714"/>
        <v>0.520870225145459</v>
      </c>
      <c r="GT1991" s="1">
        <f t="shared" si="2715"/>
        <v>0.542138984721538</v>
      </c>
      <c r="GW1991" s="1">
        <f t="shared" si="2716"/>
        <v>0.553872053872054</v>
      </c>
      <c r="NA1991" s="1">
        <f t="shared" ref="NA1991:NM1991" si="2737">NA842</f>
        <v>0.506106902152297</v>
      </c>
      <c r="NB1991" s="1">
        <f t="shared" si="2737"/>
        <v>2.56138268754348e-5</v>
      </c>
      <c r="NC1991" s="1" t="str">
        <f t="shared" si="2737"/>
        <v>d</v>
      </c>
      <c r="ND1991" s="1">
        <f t="shared" si="2737"/>
        <v>0.506291309999319</v>
      </c>
      <c r="NE1991" s="1">
        <f t="shared" si="2737"/>
        <v>5.10995513063881e-5</v>
      </c>
      <c r="NF1991" s="1" t="str">
        <f t="shared" si="2737"/>
        <v>d</v>
      </c>
      <c r="NG1991" s="1">
        <f t="shared" si="2737"/>
        <v>0.51496725496576</v>
      </c>
      <c r="NH1991" s="1">
        <f t="shared" si="2737"/>
        <v>0.000200158255905395</v>
      </c>
      <c r="NI1991" s="1" t="str">
        <f t="shared" si="2737"/>
        <v>c</v>
      </c>
      <c r="NJ1991" s="1">
        <f t="shared" si="2737"/>
        <v>0.530685260118348</v>
      </c>
      <c r="NK1991" s="1">
        <f t="shared" si="2737"/>
        <v>0.000526977437931471</v>
      </c>
      <c r="NL1991" s="1" t="str">
        <f t="shared" si="2737"/>
        <v>h</v>
      </c>
      <c r="NM1991" s="1">
        <f t="shared" si="2737"/>
        <v>0.543766070819225</v>
      </c>
      <c r="TQ1991" s="1">
        <f t="shared" ref="TQ1991:UC1991" si="2738">TQ842</f>
        <v>0.506274213935556</v>
      </c>
      <c r="TR1991" s="1">
        <f t="shared" si="2738"/>
        <v>0.00012168623592928</v>
      </c>
      <c r="TS1991" s="1" t="str">
        <f t="shared" si="2738"/>
        <v>d</v>
      </c>
      <c r="TT1991" s="1">
        <f t="shared" si="2738"/>
        <v>0.506427090253352</v>
      </c>
      <c r="TU1991" s="1">
        <f t="shared" si="2738"/>
        <v>0.000108096307110277</v>
      </c>
      <c r="TV1991" s="1" t="str">
        <f t="shared" si="2738"/>
        <v>d</v>
      </c>
      <c r="TW1991" s="1">
        <f t="shared" si="2738"/>
        <v>0.514872994150712</v>
      </c>
      <c r="TX1991" s="1">
        <f t="shared" si="2738"/>
        <v>0.000121052642146662</v>
      </c>
      <c r="TY1991" s="1" t="str">
        <f t="shared" si="2738"/>
        <v>c</v>
      </c>
      <c r="TZ1991" s="1">
        <f t="shared" si="2738"/>
        <v>0.530652580815769</v>
      </c>
      <c r="UA1991" s="1">
        <f t="shared" si="2738"/>
        <v>0.000447624774438391</v>
      </c>
      <c r="UB1991" s="1" t="str">
        <f t="shared" si="2738"/>
        <v>h</v>
      </c>
      <c r="UC1991" s="1">
        <f t="shared" si="2738"/>
        <v>0.544534720708649</v>
      </c>
    </row>
    <row r="1992" spans="21:549">
      <c r="U1992" s="1">
        <f t="shared" si="2707"/>
        <v>0.506788990825688</v>
      </c>
      <c r="X1992" s="1">
        <f t="shared" si="2708"/>
        <v>0.507164278573809</v>
      </c>
      <c r="AA1992" s="1">
        <f t="shared" si="2709"/>
        <v>0.520616113744076</v>
      </c>
      <c r="AD1992" s="1">
        <f t="shared" si="2710"/>
        <v>0.541839270919635</v>
      </c>
      <c r="AG1992" s="1">
        <f t="shared" si="2711"/>
        <v>0.552833078101072</v>
      </c>
      <c r="GK1992" s="1">
        <f t="shared" si="2712"/>
        <v>0.50697323784395</v>
      </c>
      <c r="GN1992" s="1">
        <f t="shared" si="2713"/>
        <v>0.507233895969686</v>
      </c>
      <c r="GQ1992" s="1">
        <f t="shared" si="2714"/>
        <v>0.519853836784409</v>
      </c>
      <c r="GT1992" s="1">
        <f t="shared" si="2715"/>
        <v>0.543037404236142</v>
      </c>
      <c r="GW1992" s="1">
        <f t="shared" si="2716"/>
        <v>0.552364864864865</v>
      </c>
      <c r="NA1992" s="1">
        <f t="shared" ref="NA1992:NM1992" si="2739">NA843</f>
        <v>0.506664065011823</v>
      </c>
      <c r="NB1992" s="1">
        <f t="shared" si="2739"/>
        <v>4.82407240680403e-5</v>
      </c>
      <c r="NC1992" s="1" t="str">
        <f t="shared" si="2739"/>
        <v>b</v>
      </c>
      <c r="ND1992" s="1">
        <f t="shared" si="2739"/>
        <v>0.506445389018114</v>
      </c>
      <c r="NE1992" s="1">
        <f t="shared" si="2739"/>
        <v>0.000189400051025423</v>
      </c>
      <c r="NF1992" s="1" t="str">
        <f t="shared" si="2739"/>
        <v>cd</v>
      </c>
      <c r="NG1992" s="1">
        <f t="shared" si="2739"/>
        <v>0.515019261157479</v>
      </c>
      <c r="NH1992" s="1">
        <f t="shared" si="2739"/>
        <v>6.62085928575494e-5</v>
      </c>
      <c r="NI1992" s="1" t="str">
        <f t="shared" si="2739"/>
        <v>c</v>
      </c>
      <c r="NJ1992" s="1">
        <f t="shared" si="2739"/>
        <v>0.53639261327117</v>
      </c>
      <c r="NK1992" s="1">
        <f t="shared" si="2739"/>
        <v>0.00027403022589036</v>
      </c>
      <c r="NL1992" s="1" t="str">
        <f t="shared" si="2739"/>
        <v>f</v>
      </c>
      <c r="NM1992" s="1">
        <f t="shared" si="2739"/>
        <v>0.547725321418274</v>
      </c>
      <c r="TQ1992" s="1">
        <f t="shared" ref="TQ1992:UC1992" si="2740">TQ843</f>
        <v>0.506483649631257</v>
      </c>
      <c r="TR1992" s="1">
        <f t="shared" si="2740"/>
        <v>0.000141534039271889</v>
      </c>
      <c r="TS1992" s="1" t="str">
        <f t="shared" si="2740"/>
        <v>c</v>
      </c>
      <c r="TT1992" s="1">
        <f t="shared" si="2740"/>
        <v>0.506378873635518</v>
      </c>
      <c r="TU1992" s="1">
        <f t="shared" si="2740"/>
        <v>4.81448077236477e-5</v>
      </c>
      <c r="TV1992" s="1" t="str">
        <f t="shared" si="2740"/>
        <v>d</v>
      </c>
      <c r="TW1992" s="1">
        <f t="shared" si="2740"/>
        <v>0.515011822456223</v>
      </c>
      <c r="TX1992" s="1">
        <f t="shared" si="2740"/>
        <v>0.000140959591493933</v>
      </c>
      <c r="TY1992" s="1" t="str">
        <f t="shared" si="2740"/>
        <v>c</v>
      </c>
      <c r="TZ1992" s="1">
        <f t="shared" si="2740"/>
        <v>0.536737713772813</v>
      </c>
      <c r="UA1992" s="1">
        <f t="shared" si="2740"/>
        <v>0.000548565364060662</v>
      </c>
      <c r="UB1992" s="1" t="str">
        <f t="shared" si="2740"/>
        <v>f</v>
      </c>
      <c r="UC1992" s="1">
        <f t="shared" si="2740"/>
        <v>0.548580418229866</v>
      </c>
    </row>
    <row r="1993" spans="21:549">
      <c r="U1993" s="1">
        <f t="shared" si="2707"/>
        <v>0.508607498087223</v>
      </c>
      <c r="X1993" s="1">
        <f t="shared" si="2708"/>
        <v>0.509944454398853</v>
      </c>
      <c r="AA1993" s="1">
        <f t="shared" si="2709"/>
        <v>0.528855975485189</v>
      </c>
      <c r="AD1993" s="1">
        <f t="shared" si="2710"/>
        <v>0.563040791100124</v>
      </c>
      <c r="AG1993" s="1">
        <f t="shared" si="2711"/>
        <v>0.576744186046512</v>
      </c>
      <c r="GK1993" s="1">
        <f t="shared" si="2712"/>
        <v>0.5086887835703</v>
      </c>
      <c r="GN1993" s="1">
        <f t="shared" si="2713"/>
        <v>0.510101946246524</v>
      </c>
      <c r="GQ1993" s="1">
        <f t="shared" si="2714"/>
        <v>0.528617710583153</v>
      </c>
      <c r="GT1993" s="1">
        <f t="shared" si="2715"/>
        <v>0.562460765850596</v>
      </c>
      <c r="GW1993" s="1">
        <f t="shared" si="2716"/>
        <v>0.576441102756892</v>
      </c>
      <c r="NA1993" s="1">
        <f t="shared" ref="NA1993:NM1993" si="2741">NA844</f>
        <v>0.504115850652477</v>
      </c>
      <c r="NB1993" s="1">
        <f t="shared" si="2741"/>
        <v>3.28367023351777e-5</v>
      </c>
      <c r="NC1993" s="1" t="str">
        <f t="shared" si="2741"/>
        <v>e</v>
      </c>
      <c r="ND1993" s="1">
        <f t="shared" si="2741"/>
        <v>0.50420178843132</v>
      </c>
      <c r="NE1993" s="1">
        <f t="shared" si="2741"/>
        <v>5.53973356326028e-5</v>
      </c>
      <c r="NF1993" s="1" t="str">
        <f t="shared" si="2741"/>
        <v>f</v>
      </c>
      <c r="NG1993" s="1">
        <f t="shared" si="2741"/>
        <v>0.512354001752253</v>
      </c>
      <c r="NH1993" s="1">
        <f t="shared" si="2741"/>
        <v>9.10842272945312e-5</v>
      </c>
      <c r="NI1993" s="1" t="str">
        <f t="shared" si="2741"/>
        <v>d</v>
      </c>
      <c r="NJ1993" s="1">
        <f t="shared" si="2741"/>
        <v>0.544664480039513</v>
      </c>
      <c r="NK1993" s="1">
        <f t="shared" si="2741"/>
        <v>0.000173315456794756</v>
      </c>
      <c r="NL1993" s="1" t="str">
        <f t="shared" si="2741"/>
        <v>c</v>
      </c>
      <c r="NM1993" s="1">
        <f t="shared" si="2741"/>
        <v>0.558172688992416</v>
      </c>
      <c r="TQ1993" s="1">
        <f t="shared" ref="TQ1993:UC1993" si="2742">TQ844</f>
        <v>0.504169075180745</v>
      </c>
      <c r="TR1993" s="1">
        <f t="shared" si="2742"/>
        <v>5.32081717890634e-5</v>
      </c>
      <c r="TS1993" s="1" t="str">
        <f t="shared" si="2742"/>
        <v>e</v>
      </c>
      <c r="TT1993" s="1">
        <f t="shared" si="2742"/>
        <v>0.504351824777611</v>
      </c>
      <c r="TU1993" s="1">
        <f t="shared" si="2742"/>
        <v>9.76008350635243e-5</v>
      </c>
      <c r="TV1993" s="1" t="str">
        <f t="shared" si="2742"/>
        <v>f</v>
      </c>
      <c r="TW1993" s="1">
        <f t="shared" si="2742"/>
        <v>0.512359009866662</v>
      </c>
      <c r="TX1993" s="1">
        <f t="shared" si="2742"/>
        <v>0.000145321313847212</v>
      </c>
      <c r="TY1993" s="1" t="str">
        <f t="shared" si="2742"/>
        <v>d</v>
      </c>
      <c r="TZ1993" s="1">
        <f t="shared" si="2742"/>
        <v>0.543638429057949</v>
      </c>
      <c r="UA1993" s="1">
        <f t="shared" si="2742"/>
        <v>0.000804555417611562</v>
      </c>
      <c r="UB1993" s="1" t="str">
        <f t="shared" si="2742"/>
        <v>c</v>
      </c>
      <c r="UC1993" s="1">
        <f t="shared" si="2742"/>
        <v>0.558862262083242</v>
      </c>
    </row>
    <row r="1994" spans="21:549">
      <c r="U1994" s="1">
        <f t="shared" si="2707"/>
        <v>0.50877527661198</v>
      </c>
      <c r="X1994" s="1">
        <f t="shared" si="2708"/>
        <v>0.510102800425381</v>
      </c>
      <c r="AA1994" s="1">
        <f t="shared" si="2709"/>
        <v>0.527888977848946</v>
      </c>
      <c r="AD1994" s="1">
        <f t="shared" si="2710"/>
        <v>0.563307493540052</v>
      </c>
      <c r="AG1994" s="1">
        <f t="shared" si="2711"/>
        <v>0.576754385964912</v>
      </c>
      <c r="GK1994" s="1">
        <f t="shared" si="2712"/>
        <v>0.508799683606882</v>
      </c>
      <c r="GN1994" s="1">
        <f t="shared" si="2713"/>
        <v>0.510229947492305</v>
      </c>
      <c r="GQ1994" s="1">
        <f t="shared" si="2714"/>
        <v>0.528102392877017</v>
      </c>
      <c r="GT1994" s="1">
        <f t="shared" si="2715"/>
        <v>0.562983814215341</v>
      </c>
      <c r="GW1994" s="1">
        <f t="shared" si="2716"/>
        <v>0.576271186440678</v>
      </c>
      <c r="NA1994" s="1">
        <f t="shared" ref="NA1994:NM1994" si="2743">NA845</f>
        <v>0.505628939272199</v>
      </c>
      <c r="NB1994" s="1">
        <f t="shared" si="2743"/>
        <v>0</v>
      </c>
      <c r="NC1994" s="1">
        <f t="shared" si="2743"/>
        <v>0</v>
      </c>
      <c r="ND1994" s="1">
        <f t="shared" si="2743"/>
        <v>0.505646162482918</v>
      </c>
      <c r="NE1994" s="1">
        <f t="shared" si="2743"/>
        <v>0</v>
      </c>
      <c r="NF1994" s="1">
        <f t="shared" si="2743"/>
        <v>0</v>
      </c>
      <c r="NG1994" s="1">
        <f t="shared" si="2743"/>
        <v>0.514113505958497</v>
      </c>
      <c r="NH1994" s="1">
        <f t="shared" si="2743"/>
        <v>0</v>
      </c>
      <c r="NI1994" s="1">
        <f t="shared" si="2743"/>
        <v>0</v>
      </c>
      <c r="NJ1994" s="1">
        <f t="shared" si="2743"/>
        <v>0.53724745114301</v>
      </c>
      <c r="NK1994" s="1">
        <f t="shared" si="2743"/>
        <v>0</v>
      </c>
      <c r="NL1994" s="1">
        <f t="shared" si="2743"/>
        <v>0</v>
      </c>
      <c r="NM1994" s="1">
        <f t="shared" si="2743"/>
        <v>0.549888027076638</v>
      </c>
      <c r="TQ1994" s="1">
        <f t="shared" ref="TQ1994:UC1994" si="2744">TQ845</f>
        <v>0.505642312915853</v>
      </c>
      <c r="TR1994" s="1">
        <f t="shared" si="2744"/>
        <v>0</v>
      </c>
      <c r="TS1994" s="1">
        <f t="shared" si="2744"/>
        <v>0</v>
      </c>
      <c r="TT1994" s="1">
        <f t="shared" si="2744"/>
        <v>0.505719262888827</v>
      </c>
      <c r="TU1994" s="1">
        <f t="shared" si="2744"/>
        <v>0</v>
      </c>
      <c r="TV1994" s="1">
        <f t="shared" si="2744"/>
        <v>0</v>
      </c>
      <c r="TW1994" s="1">
        <f t="shared" si="2744"/>
        <v>0.514081275491199</v>
      </c>
      <c r="TX1994" s="1">
        <f t="shared" si="2744"/>
        <v>0</v>
      </c>
      <c r="TY1994" s="1">
        <f t="shared" si="2744"/>
        <v>0</v>
      </c>
      <c r="TZ1994" s="1">
        <f t="shared" si="2744"/>
        <v>0.537009574548844</v>
      </c>
      <c r="UA1994" s="1">
        <f t="shared" si="2744"/>
        <v>0</v>
      </c>
      <c r="UB1994" s="1">
        <f t="shared" si="2744"/>
        <v>0</v>
      </c>
      <c r="UC1994" s="1">
        <f t="shared" si="2744"/>
        <v>0.550659133673919</v>
      </c>
    </row>
    <row r="1995" spans="21:549">
      <c r="U1995" s="1">
        <f t="shared" si="2707"/>
        <v>0.508940588348395</v>
      </c>
      <c r="X1995" s="1">
        <f t="shared" si="2708"/>
        <v>0.510049365303244</v>
      </c>
      <c r="AA1995" s="1">
        <f t="shared" si="2709"/>
        <v>0.52962962962963</v>
      </c>
      <c r="AD1995" s="1">
        <f t="shared" si="2710"/>
        <v>0.562902282036279</v>
      </c>
      <c r="AG1995" s="1">
        <f t="shared" si="2711"/>
        <v>0.578088578088578</v>
      </c>
      <c r="GK1995" s="1">
        <f t="shared" si="2712"/>
        <v>0.508750994431185</v>
      </c>
      <c r="GN1995" s="1">
        <f t="shared" si="2713"/>
        <v>0.51018535511103</v>
      </c>
      <c r="GQ1995" s="1">
        <f t="shared" si="2714"/>
        <v>0.529168959823886</v>
      </c>
      <c r="GT1995" s="1">
        <f t="shared" si="2715"/>
        <v>0.563435263500325</v>
      </c>
      <c r="GW1995" s="1">
        <f t="shared" si="2716"/>
        <v>0.576354679802956</v>
      </c>
      <c r="NA1995" s="1">
        <f t="shared" ref="NA1995:NM1995" si="2745">NA846</f>
        <v>0.506300757970808</v>
      </c>
      <c r="NB1995" s="1">
        <f t="shared" si="2745"/>
        <v>0.000148268653032509</v>
      </c>
      <c r="NC1995" s="1" t="str">
        <f t="shared" si="2745"/>
        <v>c</v>
      </c>
      <c r="ND1995" s="1">
        <f t="shared" si="2745"/>
        <v>0.506402358074349</v>
      </c>
      <c r="NE1995" s="1">
        <f t="shared" si="2745"/>
        <v>5.69462025406079e-5</v>
      </c>
      <c r="NF1995" s="1" t="str">
        <f t="shared" si="2745"/>
        <v>cd</v>
      </c>
      <c r="NG1995" s="1">
        <f t="shared" si="2745"/>
        <v>0.514783296719623</v>
      </c>
      <c r="NH1995" s="1">
        <f t="shared" si="2745"/>
        <v>0.000209460301795047</v>
      </c>
      <c r="NI1995" s="1" t="str">
        <f t="shared" si="2745"/>
        <v>c</v>
      </c>
      <c r="NJ1995" s="1">
        <f t="shared" si="2745"/>
        <v>0.531598758134329</v>
      </c>
      <c r="NK1995" s="1">
        <f t="shared" si="2745"/>
        <v>0.000315113101232137</v>
      </c>
      <c r="NL1995" s="1" t="str">
        <f t="shared" si="2745"/>
        <v>g</v>
      </c>
      <c r="NM1995" s="1">
        <f t="shared" si="2745"/>
        <v>0.544379652365268</v>
      </c>
      <c r="TQ1995" s="1">
        <f t="shared" ref="TQ1995:UC1995" si="2746">TQ846</f>
        <v>0.506225030329108</v>
      </c>
      <c r="TR1995" s="1">
        <f t="shared" si="2746"/>
        <v>0.000114079801451364</v>
      </c>
      <c r="TS1995" s="1" t="str">
        <f t="shared" si="2746"/>
        <v>d</v>
      </c>
      <c r="TT1995" s="1">
        <f t="shared" si="2746"/>
        <v>0.506386640680136</v>
      </c>
      <c r="TU1995" s="1">
        <f t="shared" si="2746"/>
        <v>4.18825637812392e-5</v>
      </c>
      <c r="TV1995" s="1" t="str">
        <f t="shared" si="2746"/>
        <v>d</v>
      </c>
      <c r="TW1995" s="1">
        <f t="shared" si="2746"/>
        <v>0.514749393535174</v>
      </c>
      <c r="TX1995" s="1">
        <f t="shared" si="2746"/>
        <v>8.76674621014169e-5</v>
      </c>
      <c r="TY1995" s="1" t="str">
        <f t="shared" si="2746"/>
        <v>c</v>
      </c>
      <c r="TZ1995" s="1">
        <f t="shared" si="2746"/>
        <v>0.53162581746365</v>
      </c>
      <c r="UA1995" s="1">
        <f t="shared" si="2746"/>
        <v>0.000694116419861353</v>
      </c>
      <c r="UB1995" s="1" t="str">
        <f t="shared" si="2746"/>
        <v>g</v>
      </c>
      <c r="UC1995" s="1">
        <f t="shared" si="2746"/>
        <v>0.544704018097596</v>
      </c>
    </row>
    <row r="1996" spans="21:549">
      <c r="U1996" s="1">
        <f t="shared" si="2707"/>
        <v>0.506109438639986</v>
      </c>
      <c r="X1996" s="1">
        <f t="shared" si="2708"/>
        <v>0.506240112497803</v>
      </c>
      <c r="AA1996" s="1">
        <f t="shared" si="2709"/>
        <v>0.514738722644038</v>
      </c>
      <c r="AD1996" s="1">
        <f t="shared" si="2710"/>
        <v>0.530697190426639</v>
      </c>
      <c r="AG1996" s="1">
        <f t="shared" si="2711"/>
        <v>0.543507362784471</v>
      </c>
      <c r="GK1996" s="1">
        <f t="shared" si="2712"/>
        <v>0.506403219904866</v>
      </c>
      <c r="GN1996" s="1">
        <f t="shared" si="2713"/>
        <v>0.506531204644412</v>
      </c>
      <c r="GQ1996" s="1">
        <f t="shared" si="2714"/>
        <v>0.514736120630569</v>
      </c>
      <c r="GT1996" s="1">
        <f t="shared" si="2715"/>
        <v>0.530873218852759</v>
      </c>
      <c r="GW1996" s="1">
        <f t="shared" si="2716"/>
        <v>0.544668587896254</v>
      </c>
      <c r="NA1996" s="1">
        <f t="shared" ref="NA1996:NM1996" si="2747">NA847</f>
        <v>0.506647651384935</v>
      </c>
      <c r="NB1996" s="1">
        <f t="shared" si="2747"/>
        <v>7.37997647195284e-5</v>
      </c>
      <c r="NC1996" s="1" t="str">
        <f t="shared" si="2747"/>
        <v>b</v>
      </c>
      <c r="ND1996" s="1">
        <f t="shared" si="2747"/>
        <v>0.506538147917218</v>
      </c>
      <c r="NE1996" s="1">
        <f t="shared" si="2747"/>
        <v>6.85492983975839e-5</v>
      </c>
      <c r="NF1996" s="1" t="str">
        <f t="shared" si="2747"/>
        <v>c</v>
      </c>
      <c r="NG1996" s="1">
        <f t="shared" si="2747"/>
        <v>0.51513058013886</v>
      </c>
      <c r="NH1996" s="1">
        <f t="shared" si="2747"/>
        <v>0.000129696841727652</v>
      </c>
      <c r="NI1996" s="1" t="str">
        <f t="shared" si="2747"/>
        <v>c</v>
      </c>
      <c r="NJ1996" s="1">
        <f t="shared" si="2747"/>
        <v>0.538330673466095</v>
      </c>
      <c r="NK1996" s="1">
        <f t="shared" si="2747"/>
        <v>0.000520761452518859</v>
      </c>
      <c r="NL1996" s="1" t="str">
        <f t="shared" si="2747"/>
        <v>e</v>
      </c>
      <c r="NM1996" s="1">
        <f t="shared" si="2747"/>
        <v>0.549425484708802</v>
      </c>
      <c r="TQ1996" s="1">
        <f t="shared" ref="TQ1996:UC1996" si="2748">TQ847</f>
        <v>0.506556308569116</v>
      </c>
      <c r="TR1996" s="1">
        <f t="shared" si="2748"/>
        <v>7.49929036835838e-5</v>
      </c>
      <c r="TS1996" s="1" t="str">
        <f t="shared" si="2748"/>
        <v>c</v>
      </c>
      <c r="TT1996" s="1">
        <f t="shared" si="2748"/>
        <v>0.506602216558821</v>
      </c>
      <c r="TU1996" s="1">
        <f t="shared" si="2748"/>
        <v>8.42765634420687e-5</v>
      </c>
      <c r="TV1996" s="1" t="str">
        <f t="shared" si="2748"/>
        <v>c</v>
      </c>
      <c r="TW1996" s="1">
        <f t="shared" si="2748"/>
        <v>0.515206726503211</v>
      </c>
      <c r="TX1996" s="1">
        <f t="shared" si="2748"/>
        <v>6.58041605578298e-5</v>
      </c>
      <c r="TY1996" s="1" t="str">
        <f t="shared" si="2748"/>
        <v>c</v>
      </c>
      <c r="TZ1996" s="1">
        <f t="shared" si="2748"/>
        <v>0.538362065181778</v>
      </c>
      <c r="UA1996" s="1">
        <f t="shared" si="2748"/>
        <v>8.64203827960488e-5</v>
      </c>
      <c r="UB1996" s="1" t="str">
        <f t="shared" si="2748"/>
        <v>e</v>
      </c>
      <c r="UC1996" s="1">
        <f t="shared" si="2748"/>
        <v>0.529059093722337</v>
      </c>
    </row>
    <row r="1997" spans="21:549">
      <c r="U1997" s="1">
        <f t="shared" si="2707"/>
        <v>0.506131153367691</v>
      </c>
      <c r="X1997" s="1">
        <f t="shared" si="2708"/>
        <v>0.506342311033884</v>
      </c>
      <c r="AA1997" s="1">
        <f t="shared" si="2709"/>
        <v>0.515051637002856</v>
      </c>
      <c r="AD1997" s="1">
        <f t="shared" si="2710"/>
        <v>0.530152418820411</v>
      </c>
      <c r="AG1997" s="1">
        <f t="shared" si="2711"/>
        <v>0.544</v>
      </c>
      <c r="GK1997" s="1">
        <f t="shared" si="2712"/>
        <v>0.506257935788137</v>
      </c>
      <c r="GN1997" s="1">
        <f t="shared" si="2713"/>
        <v>0.506315409599423</v>
      </c>
      <c r="GQ1997" s="1">
        <f t="shared" si="2714"/>
        <v>0.514965986394558</v>
      </c>
      <c r="GT1997" s="1">
        <f t="shared" si="2715"/>
        <v>0.530137469157561</v>
      </c>
      <c r="GW1997" s="1">
        <f t="shared" si="2716"/>
        <v>0.544117647058824</v>
      </c>
      <c r="NA1997" s="1">
        <f t="shared" ref="NA1997:NM1997" si="2749">NA848</f>
        <v>0.504175268514284</v>
      </c>
      <c r="NB1997" s="1">
        <f t="shared" si="2749"/>
        <v>6.65552473783016e-5</v>
      </c>
      <c r="NC1997" s="1" t="str">
        <f t="shared" si="2749"/>
        <v>e</v>
      </c>
      <c r="ND1997" s="1">
        <f t="shared" si="2749"/>
        <v>0.504210605996468</v>
      </c>
      <c r="NE1997" s="1">
        <f t="shared" si="2749"/>
        <v>0.000144042751062197</v>
      </c>
      <c r="NF1997" s="1" t="str">
        <f t="shared" si="2749"/>
        <v>f</v>
      </c>
      <c r="NG1997" s="1">
        <f t="shared" si="2749"/>
        <v>0.5126448629024</v>
      </c>
      <c r="NH1997" s="1">
        <f t="shared" si="2749"/>
        <v>5.30320659007357e-5</v>
      </c>
      <c r="NI1997" s="1" t="str">
        <f t="shared" si="2749"/>
        <v>d</v>
      </c>
      <c r="NJ1997" s="1">
        <f t="shared" si="2749"/>
        <v>0.546641849994164</v>
      </c>
      <c r="NK1997" s="1">
        <f t="shared" si="2749"/>
        <v>0.000349275378227844</v>
      </c>
      <c r="NL1997" s="1" t="str">
        <f t="shared" si="2749"/>
        <v>b</v>
      </c>
      <c r="NM1997" s="1">
        <f t="shared" si="2749"/>
        <v>0.559976933950838</v>
      </c>
      <c r="TQ1997" s="1">
        <f t="shared" ref="TQ1997:UC1997" si="2750">TQ848</f>
        <v>0.504156629652805</v>
      </c>
      <c r="TR1997" s="1">
        <f t="shared" si="2750"/>
        <v>0.000131160082719379</v>
      </c>
      <c r="TS1997" s="1" t="str">
        <f t="shared" si="2750"/>
        <v>e</v>
      </c>
      <c r="TT1997" s="1">
        <f t="shared" si="2750"/>
        <v>0.504332635303474</v>
      </c>
      <c r="TU1997" s="1">
        <f t="shared" si="2750"/>
        <v>4.97458447480103e-5</v>
      </c>
      <c r="TV1997" s="1" t="str">
        <f t="shared" si="2750"/>
        <v>fg</v>
      </c>
      <c r="TW1997" s="1">
        <f t="shared" si="2750"/>
        <v>0.512512181285482</v>
      </c>
      <c r="TX1997" s="1">
        <f t="shared" si="2750"/>
        <v>6.05932446170379e-5</v>
      </c>
      <c r="TY1997" s="1" t="str">
        <f t="shared" si="2750"/>
        <v>d</v>
      </c>
      <c r="TZ1997" s="1">
        <f t="shared" si="2750"/>
        <v>0.54684813220281</v>
      </c>
      <c r="UA1997" s="1">
        <f t="shared" si="2750"/>
        <v>0.000514888607761932</v>
      </c>
      <c r="UB1997" s="1" t="str">
        <f t="shared" si="2750"/>
        <v>b</v>
      </c>
      <c r="UC1997" s="1">
        <f t="shared" si="2750"/>
        <v>0.559770319900395</v>
      </c>
    </row>
    <row r="1998" spans="21:549">
      <c r="U1998" s="1">
        <f t="shared" si="2707"/>
        <v>0.506080114449213</v>
      </c>
      <c r="X1998" s="1">
        <f t="shared" si="2708"/>
        <v>0.506291506466271</v>
      </c>
      <c r="AA1998" s="1">
        <f t="shared" si="2709"/>
        <v>0.515111405250386</v>
      </c>
      <c r="AD1998" s="1">
        <f t="shared" si="2710"/>
        <v>0.531206171107994</v>
      </c>
      <c r="AG1998" s="1">
        <f t="shared" si="2711"/>
        <v>0.543790849673203</v>
      </c>
      <c r="GK1998" s="1">
        <f t="shared" si="2712"/>
        <v>0.506161486113666</v>
      </c>
      <c r="GN1998" s="1">
        <f t="shared" si="2713"/>
        <v>0.506434656516223</v>
      </c>
      <c r="GQ1998" s="1">
        <f t="shared" si="2714"/>
        <v>0.51491687542701</v>
      </c>
      <c r="GT1998" s="1">
        <f t="shared" si="2715"/>
        <v>0.530947054436987</v>
      </c>
      <c r="GW1998" s="1">
        <f t="shared" si="2716"/>
        <v>0.544817927170868</v>
      </c>
      <c r="NA1998" s="1">
        <f t="shared" ref="NA1998:NM1998" si="2751">NA849</f>
        <v>0.505707892623342</v>
      </c>
      <c r="NB1998" s="1">
        <f t="shared" si="2751"/>
        <v>0</v>
      </c>
      <c r="NC1998" s="1">
        <f t="shared" si="2751"/>
        <v>0</v>
      </c>
      <c r="ND1998" s="1">
        <f t="shared" si="2751"/>
        <v>0.505717037329345</v>
      </c>
      <c r="NE1998" s="1">
        <f t="shared" si="2751"/>
        <v>0</v>
      </c>
      <c r="NF1998" s="1">
        <f t="shared" si="2751"/>
        <v>0</v>
      </c>
      <c r="NG1998" s="1">
        <f t="shared" si="2751"/>
        <v>0.514186246586961</v>
      </c>
      <c r="NH1998" s="1">
        <f t="shared" si="2751"/>
        <v>0</v>
      </c>
      <c r="NI1998" s="1">
        <f t="shared" si="2751"/>
        <v>0</v>
      </c>
      <c r="NJ1998" s="1">
        <f t="shared" si="2751"/>
        <v>0.538857093864863</v>
      </c>
      <c r="NK1998" s="1">
        <f t="shared" si="2751"/>
        <v>0</v>
      </c>
      <c r="NL1998" s="1">
        <f t="shared" si="2751"/>
        <v>0</v>
      </c>
      <c r="NM1998" s="1">
        <f t="shared" si="2751"/>
        <v>0.551260690341636</v>
      </c>
      <c r="TQ1998" s="1">
        <f t="shared" ref="TQ1998:UC1998" si="2752">TQ849</f>
        <v>0.50564598951701</v>
      </c>
      <c r="TR1998" s="1">
        <f t="shared" si="2752"/>
        <v>0</v>
      </c>
      <c r="TS1998" s="1">
        <f t="shared" si="2752"/>
        <v>0</v>
      </c>
      <c r="TT1998" s="1">
        <f t="shared" si="2752"/>
        <v>0.505773830847477</v>
      </c>
      <c r="TU1998" s="1">
        <f t="shared" si="2752"/>
        <v>0</v>
      </c>
      <c r="TV1998" s="1">
        <f t="shared" si="2752"/>
        <v>0</v>
      </c>
      <c r="TW1998" s="1">
        <f t="shared" si="2752"/>
        <v>0.514156100441289</v>
      </c>
      <c r="TX1998" s="1">
        <f t="shared" si="2752"/>
        <v>0</v>
      </c>
      <c r="TY1998" s="1">
        <f t="shared" si="2752"/>
        <v>0</v>
      </c>
      <c r="TZ1998" s="1">
        <f t="shared" si="2752"/>
        <v>0.538945338282746</v>
      </c>
      <c r="UA1998" s="1">
        <f t="shared" si="2752"/>
        <v>0</v>
      </c>
      <c r="UB1998" s="1">
        <f t="shared" si="2752"/>
        <v>0</v>
      </c>
      <c r="UC1998" s="1">
        <f t="shared" si="2752"/>
        <v>0.544511143906776</v>
      </c>
    </row>
    <row r="1999" spans="21:549">
      <c r="U1999" s="1">
        <f t="shared" si="2707"/>
        <v>0.506709608158884</v>
      </c>
      <c r="X1999" s="1">
        <f t="shared" si="2708"/>
        <v>0.506376195536663</v>
      </c>
      <c r="AA1999" s="1">
        <f t="shared" si="2709"/>
        <v>0.514983863531581</v>
      </c>
      <c r="AD1999" s="1">
        <f t="shared" si="2710"/>
        <v>0.536268343815514</v>
      </c>
      <c r="AG1999" s="1">
        <f t="shared" si="2711"/>
        <v>0.547683923705722</v>
      </c>
      <c r="GK1999" s="1">
        <f t="shared" si="2712"/>
        <v>0.506378258458125</v>
      </c>
      <c r="GN1999" s="1">
        <f t="shared" si="2713"/>
        <v>0.506377551020408</v>
      </c>
      <c r="GQ1999" s="1">
        <f t="shared" si="2714"/>
        <v>0.514979948100967</v>
      </c>
      <c r="GT1999" s="1">
        <f t="shared" si="2715"/>
        <v>0.537371134020619</v>
      </c>
      <c r="GW1999" s="1">
        <f t="shared" si="2716"/>
        <v>0.548158640226629</v>
      </c>
      <c r="NA1999" s="1">
        <f t="shared" ref="NA1999:NM1999" si="2753">NA850</f>
        <v>0</v>
      </c>
      <c r="NB1999" s="1">
        <f t="shared" si="2753"/>
        <v>0</v>
      </c>
      <c r="NC1999" s="1">
        <f t="shared" si="2753"/>
        <v>0</v>
      </c>
      <c r="ND1999" s="1">
        <f t="shared" si="2753"/>
        <v>0</v>
      </c>
      <c r="NE1999" s="1">
        <f t="shared" si="2753"/>
        <v>0</v>
      </c>
      <c r="NF1999" s="1">
        <f t="shared" si="2753"/>
        <v>0</v>
      </c>
      <c r="NG1999" s="1">
        <f t="shared" si="2753"/>
        <v>0</v>
      </c>
      <c r="NH1999" s="1">
        <f t="shared" si="2753"/>
        <v>0</v>
      </c>
      <c r="NI1999" s="1">
        <f t="shared" si="2753"/>
        <v>0</v>
      </c>
      <c r="NJ1999" s="1">
        <f t="shared" si="2753"/>
        <v>0</v>
      </c>
      <c r="NK1999" s="1">
        <f t="shared" si="2753"/>
        <v>0</v>
      </c>
      <c r="NL1999" s="1">
        <f t="shared" si="2753"/>
        <v>0</v>
      </c>
      <c r="NM1999" s="1">
        <f t="shared" si="2753"/>
        <v>0</v>
      </c>
      <c r="TQ1999" s="1">
        <f t="shared" ref="TQ1999:UC1999" si="2754">TQ850</f>
        <v>0</v>
      </c>
      <c r="TR1999" s="1">
        <f t="shared" si="2754"/>
        <v>0</v>
      </c>
      <c r="TS1999" s="1">
        <f t="shared" si="2754"/>
        <v>0</v>
      </c>
      <c r="TT1999" s="1">
        <f t="shared" si="2754"/>
        <v>0</v>
      </c>
      <c r="TU1999" s="1">
        <f t="shared" si="2754"/>
        <v>0</v>
      </c>
      <c r="TV1999" s="1">
        <f t="shared" si="2754"/>
        <v>0</v>
      </c>
      <c r="TW1999" s="1">
        <f t="shared" si="2754"/>
        <v>0</v>
      </c>
      <c r="TX1999" s="1">
        <f t="shared" si="2754"/>
        <v>0</v>
      </c>
      <c r="TY1999" s="1">
        <f t="shared" si="2754"/>
        <v>0</v>
      </c>
      <c r="TZ1999" s="1">
        <f t="shared" si="2754"/>
        <v>0</v>
      </c>
      <c r="UA1999" s="1">
        <f t="shared" si="2754"/>
        <v>0</v>
      </c>
      <c r="UB1999" s="1">
        <f t="shared" si="2754"/>
        <v>0</v>
      </c>
      <c r="UC1999" s="1">
        <f t="shared" si="2754"/>
        <v>0</v>
      </c>
    </row>
    <row r="2000" spans="21:549">
      <c r="U2000" s="1">
        <f t="shared" si="2707"/>
        <v>0.506669069935112</v>
      </c>
      <c r="X2000" s="1">
        <f t="shared" si="2708"/>
        <v>0.506300315015751</v>
      </c>
      <c r="AA2000" s="1">
        <f t="shared" si="2709"/>
        <v>0.51509564415764</v>
      </c>
      <c r="AD2000" s="1">
        <f t="shared" si="2710"/>
        <v>0.53620273531778</v>
      </c>
      <c r="AG2000" s="1">
        <f t="shared" si="2711"/>
        <v>0.548660084626234</v>
      </c>
      <c r="GK2000" s="1">
        <f t="shared" si="2712"/>
        <v>0.50642817216322</v>
      </c>
      <c r="GN2000" s="1">
        <f t="shared" si="2713"/>
        <v>0.506427666123484</v>
      </c>
      <c r="GQ2000" s="1">
        <f t="shared" si="2714"/>
        <v>0.514889529298751</v>
      </c>
      <c r="GT2000" s="1">
        <f t="shared" si="2715"/>
        <v>0.536423841059603</v>
      </c>
      <c r="GW2000" s="1">
        <f t="shared" si="2716"/>
        <v>0.548961424332344</v>
      </c>
      <c r="NA2000" s="1">
        <f t="shared" ref="NA2000:NM2000" si="2755">NA851</f>
        <v>0</v>
      </c>
      <c r="NB2000" s="1">
        <f t="shared" si="2755"/>
        <v>0</v>
      </c>
      <c r="NC2000" s="1">
        <f t="shared" si="2755"/>
        <v>0</v>
      </c>
      <c r="ND2000" s="1">
        <f t="shared" si="2755"/>
        <v>0</v>
      </c>
      <c r="NE2000" s="1">
        <f t="shared" si="2755"/>
        <v>0</v>
      </c>
      <c r="NF2000" s="1">
        <f t="shared" si="2755"/>
        <v>0</v>
      </c>
      <c r="NG2000" s="1">
        <f t="shared" si="2755"/>
        <v>0</v>
      </c>
      <c r="NH2000" s="1">
        <f t="shared" si="2755"/>
        <v>0</v>
      </c>
      <c r="NI2000" s="1">
        <f t="shared" si="2755"/>
        <v>0</v>
      </c>
      <c r="NJ2000" s="1">
        <f t="shared" si="2755"/>
        <v>0</v>
      </c>
      <c r="NK2000" s="1">
        <f t="shared" si="2755"/>
        <v>0</v>
      </c>
      <c r="NL2000" s="1">
        <f t="shared" si="2755"/>
        <v>0</v>
      </c>
      <c r="NM2000" s="1">
        <f t="shared" si="2755"/>
        <v>0</v>
      </c>
      <c r="TQ2000" s="1">
        <f t="shared" ref="TQ2000:UC2000" si="2756">TQ851</f>
        <v>0</v>
      </c>
      <c r="TR2000" s="1">
        <f t="shared" si="2756"/>
        <v>0</v>
      </c>
      <c r="TS2000" s="1">
        <f t="shared" si="2756"/>
        <v>0</v>
      </c>
      <c r="TT2000" s="1">
        <f t="shared" si="2756"/>
        <v>0</v>
      </c>
      <c r="TU2000" s="1">
        <f t="shared" si="2756"/>
        <v>0</v>
      </c>
      <c r="TV2000" s="1">
        <f t="shared" si="2756"/>
        <v>0</v>
      </c>
      <c r="TW2000" s="1">
        <f t="shared" si="2756"/>
        <v>0</v>
      </c>
      <c r="TX2000" s="1">
        <f t="shared" si="2756"/>
        <v>0</v>
      </c>
      <c r="TY2000" s="1">
        <f t="shared" si="2756"/>
        <v>0</v>
      </c>
      <c r="TZ2000" s="1">
        <f t="shared" si="2756"/>
        <v>0</v>
      </c>
      <c r="UA2000" s="1">
        <f t="shared" si="2756"/>
        <v>0</v>
      </c>
      <c r="UB2000" s="1">
        <f t="shared" si="2756"/>
        <v>0</v>
      </c>
      <c r="UC2000" s="1">
        <f t="shared" si="2756"/>
        <v>0</v>
      </c>
    </row>
    <row r="2001" spans="21:549">
      <c r="U2001" s="1">
        <f t="shared" si="2707"/>
        <v>0.506613516941475</v>
      </c>
      <c r="X2001" s="1">
        <f t="shared" si="2708"/>
        <v>0.506659656501928</v>
      </c>
      <c r="AA2001" s="1">
        <f t="shared" si="2709"/>
        <v>0.514978275783215</v>
      </c>
      <c r="AD2001" s="1">
        <f t="shared" si="2710"/>
        <v>0.536706760680216</v>
      </c>
      <c r="AG2001" s="1">
        <f t="shared" si="2711"/>
        <v>0.546831955922865</v>
      </c>
      <c r="GK2001" s="1">
        <f t="shared" si="2712"/>
        <v>0.506644518272425</v>
      </c>
      <c r="GN2001" s="1">
        <f t="shared" si="2713"/>
        <v>0.506331403762663</v>
      </c>
      <c r="GQ2001" s="1">
        <f t="shared" si="2714"/>
        <v>0.515165989968951</v>
      </c>
      <c r="GT2001" s="1">
        <f t="shared" si="2715"/>
        <v>0.536418166238218</v>
      </c>
      <c r="GW2001" s="1">
        <f t="shared" si="2716"/>
        <v>0.548621190130624</v>
      </c>
      <c r="NA2001" s="1">
        <f t="shared" ref="NA2001:NM2001" si="2757">NA852</f>
        <v>0</v>
      </c>
      <c r="NB2001" s="1">
        <f t="shared" si="2757"/>
        <v>0</v>
      </c>
      <c r="NC2001" s="1" t="str">
        <f t="shared" si="2757"/>
        <v>e</v>
      </c>
      <c r="ND2001" s="1">
        <f t="shared" si="2757"/>
        <v>0</v>
      </c>
      <c r="NE2001" s="1">
        <f t="shared" si="2757"/>
        <v>0</v>
      </c>
      <c r="NF2001" s="1" t="str">
        <f t="shared" si="2757"/>
        <v>f</v>
      </c>
      <c r="NG2001" s="1">
        <f t="shared" si="2757"/>
        <v>0</v>
      </c>
      <c r="NH2001" s="1">
        <f t="shared" si="2757"/>
        <v>0</v>
      </c>
      <c r="NI2001" s="1" t="str">
        <f t="shared" si="2757"/>
        <v>d</v>
      </c>
      <c r="NJ2001" s="1">
        <f t="shared" si="2757"/>
        <v>0</v>
      </c>
      <c r="NK2001" s="1">
        <f t="shared" si="2757"/>
        <v>0</v>
      </c>
      <c r="NL2001" s="1" t="str">
        <f t="shared" si="2757"/>
        <v>j</v>
      </c>
      <c r="NM2001" s="1">
        <f t="shared" si="2757"/>
        <v>0</v>
      </c>
      <c r="TQ2001" s="1">
        <f t="shared" ref="TQ2001:UC2001" si="2758">TQ852</f>
        <v>0</v>
      </c>
      <c r="TR2001" s="1">
        <f t="shared" si="2758"/>
        <v>0</v>
      </c>
      <c r="TS2001" s="1" t="str">
        <f t="shared" si="2758"/>
        <v>e</v>
      </c>
      <c r="TT2001" s="1">
        <f t="shared" si="2758"/>
        <v>0</v>
      </c>
      <c r="TU2001" s="1">
        <f t="shared" si="2758"/>
        <v>0</v>
      </c>
      <c r="TV2001" s="1" t="str">
        <f t="shared" si="2758"/>
        <v>g</v>
      </c>
      <c r="TW2001" s="1">
        <f t="shared" si="2758"/>
        <v>0</v>
      </c>
      <c r="TX2001" s="1">
        <f t="shared" si="2758"/>
        <v>0</v>
      </c>
      <c r="TY2001" s="1" t="str">
        <f t="shared" si="2758"/>
        <v>d</v>
      </c>
      <c r="TZ2001" s="1">
        <f t="shared" si="2758"/>
        <v>0</v>
      </c>
      <c r="UA2001" s="1">
        <f t="shared" si="2758"/>
        <v>0</v>
      </c>
      <c r="UB2001" s="1" t="str">
        <f t="shared" si="2758"/>
        <v>j</v>
      </c>
      <c r="UC2001" s="1">
        <f t="shared" si="2758"/>
        <v>0</v>
      </c>
    </row>
    <row r="2002" spans="21:549">
      <c r="U2002" s="1">
        <f t="shared" si="2707"/>
        <v>0.504153686396677</v>
      </c>
      <c r="X2002" s="1">
        <f t="shared" si="2708"/>
        <v>0.504197447951645</v>
      </c>
      <c r="AA2002" s="1">
        <f t="shared" si="2709"/>
        <v>0.512410964817613</v>
      </c>
      <c r="AD2002" s="1">
        <f t="shared" si="2710"/>
        <v>0.544731610337972</v>
      </c>
      <c r="AG2002" s="1">
        <f t="shared" si="2711"/>
        <v>0.558962264150943</v>
      </c>
      <c r="GK2002" s="1">
        <f t="shared" si="2712"/>
        <v>0.504222378606615</v>
      </c>
      <c r="GN2002" s="1">
        <f t="shared" si="2713"/>
        <v>0.504240955513242</v>
      </c>
      <c r="GQ2002" s="1">
        <f t="shared" si="2714"/>
        <v>0.512472160356347</v>
      </c>
      <c r="GT2002" s="1">
        <f t="shared" si="2715"/>
        <v>0.544566544566545</v>
      </c>
      <c r="GW2002" s="1">
        <f t="shared" si="2716"/>
        <v>0.558891454965358</v>
      </c>
      <c r="NA2002" s="1">
        <f t="shared" ref="NA2002:NM2002" si="2759">NA853</f>
        <v>0</v>
      </c>
      <c r="NB2002" s="1">
        <f t="shared" si="2759"/>
        <v>0</v>
      </c>
      <c r="NC2002" s="1" t="str">
        <f t="shared" si="2759"/>
        <v>e</v>
      </c>
      <c r="ND2002" s="1">
        <f t="shared" si="2759"/>
        <v>0</v>
      </c>
      <c r="NE2002" s="1">
        <f t="shared" si="2759"/>
        <v>0</v>
      </c>
      <c r="NF2002" s="1" t="str">
        <f t="shared" si="2759"/>
        <v>f</v>
      </c>
      <c r="NG2002" s="1">
        <f t="shared" si="2759"/>
        <v>0</v>
      </c>
      <c r="NH2002" s="1">
        <f t="shared" si="2759"/>
        <v>0</v>
      </c>
      <c r="NI2002" s="1" t="str">
        <f t="shared" si="2759"/>
        <v>d</v>
      </c>
      <c r="NJ2002" s="1">
        <f t="shared" si="2759"/>
        <v>0</v>
      </c>
      <c r="NK2002" s="1">
        <f t="shared" si="2759"/>
        <v>0</v>
      </c>
      <c r="NL2002" s="1" t="str">
        <f t="shared" si="2759"/>
        <v>i</v>
      </c>
      <c r="NM2002" s="1">
        <f t="shared" si="2759"/>
        <v>0</v>
      </c>
      <c r="TQ2002" s="1">
        <f t="shared" ref="TQ2002:UC2002" si="2760">TQ853</f>
        <v>0</v>
      </c>
      <c r="TR2002" s="1">
        <f t="shared" si="2760"/>
        <v>0</v>
      </c>
      <c r="TS2002" s="1" t="str">
        <f t="shared" si="2760"/>
        <v>e</v>
      </c>
      <c r="TT2002" s="1">
        <f t="shared" si="2760"/>
        <v>0</v>
      </c>
      <c r="TU2002" s="1">
        <f t="shared" si="2760"/>
        <v>0</v>
      </c>
      <c r="TV2002" s="1" t="str">
        <f t="shared" si="2760"/>
        <v>fg</v>
      </c>
      <c r="TW2002" s="1">
        <f t="shared" si="2760"/>
        <v>0</v>
      </c>
      <c r="TX2002" s="1">
        <f t="shared" si="2760"/>
        <v>0</v>
      </c>
      <c r="TY2002" s="1" t="str">
        <f t="shared" si="2760"/>
        <v>d</v>
      </c>
      <c r="TZ2002" s="1">
        <f t="shared" si="2760"/>
        <v>0</v>
      </c>
      <c r="UA2002" s="1">
        <f t="shared" si="2760"/>
        <v>0</v>
      </c>
      <c r="UB2002" s="1" t="str">
        <f t="shared" si="2760"/>
        <v>i</v>
      </c>
      <c r="UC2002" s="1">
        <f t="shared" si="2760"/>
        <v>0</v>
      </c>
    </row>
    <row r="2003" spans="21:549">
      <c r="U2003" s="1">
        <f t="shared" si="2707"/>
        <v>0.504099075527647</v>
      </c>
      <c r="X2003" s="1">
        <f t="shared" si="2708"/>
        <v>0.504259228328044</v>
      </c>
      <c r="AA2003" s="1">
        <f t="shared" si="2709"/>
        <v>0.512248951666299</v>
      </c>
      <c r="AD2003" s="1">
        <f t="shared" si="2710"/>
        <v>0.544794188861985</v>
      </c>
      <c r="AG2003" s="1">
        <f t="shared" si="2711"/>
        <v>0.558139534883721</v>
      </c>
      <c r="GK2003" s="1">
        <f t="shared" si="2712"/>
        <v>0.50411596277738</v>
      </c>
      <c r="GN2003" s="1">
        <f t="shared" si="2713"/>
        <v>0.504424778761062</v>
      </c>
      <c r="GQ2003" s="1">
        <f t="shared" si="2714"/>
        <v>0.512409747292419</v>
      </c>
      <c r="GT2003" s="1">
        <f t="shared" si="2715"/>
        <v>0.54320987654321</v>
      </c>
      <c r="GW2003" s="1">
        <f t="shared" si="2716"/>
        <v>0.558411214953271</v>
      </c>
      <c r="NA2003" s="1">
        <f t="shared" ref="NA2003:NM2003" si="2761">NA854</f>
        <v>0</v>
      </c>
      <c r="NB2003" s="1">
        <f t="shared" si="2761"/>
        <v>0</v>
      </c>
      <c r="NC2003" s="1" t="str">
        <f t="shared" si="2761"/>
        <v>e</v>
      </c>
      <c r="ND2003" s="1">
        <f t="shared" si="2761"/>
        <v>0</v>
      </c>
      <c r="NE2003" s="1">
        <f t="shared" si="2761"/>
        <v>0</v>
      </c>
      <c r="NF2003" s="1" t="str">
        <f t="shared" si="2761"/>
        <v>e</v>
      </c>
      <c r="NG2003" s="1">
        <f t="shared" si="2761"/>
        <v>0</v>
      </c>
      <c r="NH2003" s="1">
        <f t="shared" si="2761"/>
        <v>0</v>
      </c>
      <c r="NI2003" s="1" t="str">
        <f t="shared" si="2761"/>
        <v>d</v>
      </c>
      <c r="NJ2003" s="1">
        <f t="shared" si="2761"/>
        <v>0</v>
      </c>
      <c r="NK2003" s="1">
        <f t="shared" si="2761"/>
        <v>0</v>
      </c>
      <c r="NL2003" s="1" t="str">
        <f t="shared" si="2761"/>
        <v>j</v>
      </c>
      <c r="NM2003" s="1">
        <f t="shared" si="2761"/>
        <v>0</v>
      </c>
      <c r="TQ2003" s="1">
        <f t="shared" ref="TQ2003:UC2003" si="2762">TQ854</f>
        <v>0</v>
      </c>
      <c r="TR2003" s="1">
        <f t="shared" si="2762"/>
        <v>0</v>
      </c>
      <c r="TS2003" s="1" t="str">
        <f t="shared" si="2762"/>
        <v>e</v>
      </c>
      <c r="TT2003" s="1">
        <f t="shared" si="2762"/>
        <v>0</v>
      </c>
      <c r="TU2003" s="1">
        <f t="shared" si="2762"/>
        <v>0</v>
      </c>
      <c r="TV2003" s="1" t="str">
        <f t="shared" si="2762"/>
        <v>e</v>
      </c>
      <c r="TW2003" s="1">
        <f t="shared" si="2762"/>
        <v>0</v>
      </c>
      <c r="TX2003" s="1">
        <f t="shared" si="2762"/>
        <v>0</v>
      </c>
      <c r="TY2003" s="1" t="str">
        <f t="shared" si="2762"/>
        <v>d</v>
      </c>
      <c r="TZ2003" s="1">
        <f t="shared" si="2762"/>
        <v>0</v>
      </c>
      <c r="UA2003" s="1">
        <f t="shared" si="2762"/>
        <v>0</v>
      </c>
      <c r="UB2003" s="1" t="str">
        <f t="shared" si="2762"/>
        <v>ij</v>
      </c>
      <c r="UC2003" s="1">
        <f t="shared" si="2762"/>
        <v>0</v>
      </c>
    </row>
    <row r="2004" spans="21:549">
      <c r="U2004" s="1">
        <f t="shared" si="2707"/>
        <v>0.504094790033107</v>
      </c>
      <c r="X2004" s="1">
        <f t="shared" si="2708"/>
        <v>0.504148689014271</v>
      </c>
      <c r="AA2004" s="1">
        <f t="shared" si="2709"/>
        <v>0.512402088772846</v>
      </c>
      <c r="AD2004" s="1">
        <f t="shared" si="2710"/>
        <v>0.54446764091858</v>
      </c>
      <c r="AG2004" s="1">
        <f t="shared" si="2711"/>
        <v>0.557416267942584</v>
      </c>
      <c r="GK2004" s="1">
        <f t="shared" si="2712"/>
        <v>0.50416888415824</v>
      </c>
      <c r="GN2004" s="1">
        <f t="shared" si="2713"/>
        <v>0.50438974005853</v>
      </c>
      <c r="GQ2004" s="1">
        <f t="shared" si="2714"/>
        <v>0.51219512195122</v>
      </c>
      <c r="GT2004" s="1">
        <f t="shared" si="2715"/>
        <v>0.543138866064092</v>
      </c>
      <c r="GW2004" s="1">
        <f t="shared" si="2716"/>
        <v>0.559284116331096</v>
      </c>
      <c r="NA2004" s="1">
        <f t="shared" ref="NA2004:NM2004" si="2763">NA855</f>
        <v>0</v>
      </c>
      <c r="NB2004" s="1">
        <f t="shared" si="2763"/>
        <v>0</v>
      </c>
      <c r="NC2004" s="1" t="str">
        <f t="shared" si="2763"/>
        <v>b</v>
      </c>
      <c r="ND2004" s="1">
        <f t="shared" si="2763"/>
        <v>0</v>
      </c>
      <c r="NE2004" s="1">
        <f t="shared" si="2763"/>
        <v>0</v>
      </c>
      <c r="NF2004" s="1" t="str">
        <f t="shared" si="2763"/>
        <v>b</v>
      </c>
      <c r="NG2004" s="1">
        <f t="shared" si="2763"/>
        <v>0</v>
      </c>
      <c r="NH2004" s="1">
        <f t="shared" si="2763"/>
        <v>0</v>
      </c>
      <c r="NI2004" s="1" t="str">
        <f t="shared" si="2763"/>
        <v>b</v>
      </c>
      <c r="NJ2004" s="1">
        <f t="shared" si="2763"/>
        <v>0</v>
      </c>
      <c r="NK2004" s="1">
        <f t="shared" si="2763"/>
        <v>0</v>
      </c>
      <c r="NL2004" s="1" t="str">
        <f t="shared" si="2763"/>
        <v>d</v>
      </c>
      <c r="NM2004" s="1">
        <f t="shared" si="2763"/>
        <v>0</v>
      </c>
      <c r="TQ2004" s="1">
        <f t="shared" ref="TQ2004:UC2004" si="2764">TQ855</f>
        <v>0</v>
      </c>
      <c r="TR2004" s="1">
        <f t="shared" si="2764"/>
        <v>0</v>
      </c>
      <c r="TS2004" s="1" t="str">
        <f t="shared" si="2764"/>
        <v>b</v>
      </c>
      <c r="TT2004" s="1">
        <f t="shared" si="2764"/>
        <v>0</v>
      </c>
      <c r="TU2004" s="1">
        <f t="shared" si="2764"/>
        <v>0</v>
      </c>
      <c r="TV2004" s="1" t="str">
        <f t="shared" si="2764"/>
        <v>b</v>
      </c>
      <c r="TW2004" s="1">
        <f t="shared" si="2764"/>
        <v>0</v>
      </c>
      <c r="TX2004" s="1">
        <f t="shared" si="2764"/>
        <v>0</v>
      </c>
      <c r="TY2004" s="1" t="str">
        <f t="shared" si="2764"/>
        <v>b</v>
      </c>
      <c r="TZ2004" s="1">
        <f t="shared" si="2764"/>
        <v>0</v>
      </c>
      <c r="UA2004" s="1">
        <f t="shared" si="2764"/>
        <v>0</v>
      </c>
      <c r="UB2004" s="1" t="str">
        <f t="shared" si="2764"/>
        <v>d</v>
      </c>
      <c r="UC2004" s="1">
        <f t="shared" si="2764"/>
        <v>0</v>
      </c>
    </row>
    <row r="2005" spans="21:549">
      <c r="U2005" s="1">
        <f t="shared" si="2707"/>
        <v>0.506295442454336</v>
      </c>
      <c r="X2005" s="1">
        <f t="shared" si="2708"/>
        <v>0.50635593220339</v>
      </c>
      <c r="AA2005" s="1">
        <f t="shared" si="2709"/>
        <v>0.514851485148515</v>
      </c>
      <c r="AD2005" s="1">
        <f t="shared" si="2710"/>
        <v>0.531827515400411</v>
      </c>
      <c r="AG2005" s="1">
        <f t="shared" si="2711"/>
        <v>0.544117647058824</v>
      </c>
      <c r="GK2005" s="1">
        <f t="shared" si="2712"/>
        <v>0.50635176239041</v>
      </c>
      <c r="GN2005" s="1">
        <f t="shared" si="2713"/>
        <v>0.506410256410256</v>
      </c>
      <c r="GQ2005" s="1">
        <f t="shared" si="2714"/>
        <v>0.514836138175376</v>
      </c>
      <c r="GT2005" s="1">
        <f t="shared" si="2715"/>
        <v>0.531876790830946</v>
      </c>
      <c r="GW2005" s="1">
        <f t="shared" si="2716"/>
        <v>0.544619422572178</v>
      </c>
      <c r="NA2005" s="1">
        <f t="shared" ref="NA2005:NM2005" si="2765">NA856</f>
        <v>0</v>
      </c>
      <c r="NB2005" s="1">
        <f t="shared" si="2765"/>
        <v>0</v>
      </c>
      <c r="NC2005" s="1" t="str">
        <f t="shared" si="2765"/>
        <v>a</v>
      </c>
      <c r="ND2005" s="1">
        <f t="shared" si="2765"/>
        <v>0</v>
      </c>
      <c r="NE2005" s="1">
        <f t="shared" si="2765"/>
        <v>0</v>
      </c>
      <c r="NF2005" s="1" t="str">
        <f t="shared" si="2765"/>
        <v>a</v>
      </c>
      <c r="NG2005" s="1">
        <f t="shared" si="2765"/>
        <v>0</v>
      </c>
      <c r="NH2005" s="1">
        <f t="shared" si="2765"/>
        <v>0</v>
      </c>
      <c r="NI2005" s="1" t="str">
        <f t="shared" si="2765"/>
        <v>a</v>
      </c>
      <c r="NJ2005" s="1">
        <f t="shared" si="2765"/>
        <v>0</v>
      </c>
      <c r="NK2005" s="1">
        <f t="shared" si="2765"/>
        <v>0</v>
      </c>
      <c r="NL2005" s="1" t="str">
        <f t="shared" si="2765"/>
        <v>a</v>
      </c>
      <c r="NM2005" s="1">
        <f t="shared" si="2765"/>
        <v>0</v>
      </c>
      <c r="TQ2005" s="1">
        <f t="shared" ref="TQ2005:UC2005" si="2766">TQ856</f>
        <v>0</v>
      </c>
      <c r="TR2005" s="1">
        <f t="shared" si="2766"/>
        <v>0</v>
      </c>
      <c r="TS2005" s="1" t="str">
        <f t="shared" si="2766"/>
        <v>a</v>
      </c>
      <c r="TT2005" s="1">
        <f t="shared" si="2766"/>
        <v>0</v>
      </c>
      <c r="TU2005" s="1">
        <f t="shared" si="2766"/>
        <v>0</v>
      </c>
      <c r="TV2005" s="1" t="str">
        <f t="shared" si="2766"/>
        <v>a</v>
      </c>
      <c r="TW2005" s="1">
        <f t="shared" si="2766"/>
        <v>0</v>
      </c>
      <c r="TX2005" s="1">
        <f t="shared" si="2766"/>
        <v>0</v>
      </c>
      <c r="TY2005" s="1" t="str">
        <f t="shared" si="2766"/>
        <v>a</v>
      </c>
      <c r="TZ2005" s="1">
        <f t="shared" si="2766"/>
        <v>0</v>
      </c>
      <c r="UA2005" s="1">
        <f t="shared" si="2766"/>
        <v>0</v>
      </c>
      <c r="UB2005" s="1" t="str">
        <f t="shared" si="2766"/>
        <v>a</v>
      </c>
      <c r="UC2005" s="1">
        <f t="shared" si="2766"/>
        <v>0</v>
      </c>
    </row>
    <row r="2006" spans="21:549">
      <c r="U2006" s="1">
        <f t="shared" si="2707"/>
        <v>0.506155218554862</v>
      </c>
      <c r="X2006" s="1">
        <f t="shared" si="2708"/>
        <v>0.506385242993969</v>
      </c>
      <c r="AA2006" s="1">
        <f t="shared" si="2709"/>
        <v>0.514950166112957</v>
      </c>
      <c r="AD2006" s="1">
        <f t="shared" si="2710"/>
        <v>0.531239330829635</v>
      </c>
      <c r="AG2006" s="1">
        <f t="shared" si="2711"/>
        <v>0.543450064850843</v>
      </c>
      <c r="GK2006" s="1">
        <f t="shared" si="2712"/>
        <v>0.506130544536603</v>
      </c>
      <c r="GN2006" s="1">
        <f t="shared" si="2713"/>
        <v>0.506411382399438</v>
      </c>
      <c r="GQ2006" s="1">
        <f t="shared" si="2714"/>
        <v>0.5147512109203</v>
      </c>
      <c r="GT2006" s="1">
        <f t="shared" si="2715"/>
        <v>0.532159540064678</v>
      </c>
      <c r="GW2006" s="1">
        <f t="shared" si="2716"/>
        <v>0.545336787564767</v>
      </c>
      <c r="NA2006" s="1">
        <f t="shared" ref="NA2006:NM2006" si="2767">NA857</f>
        <v>0</v>
      </c>
      <c r="NB2006" s="1">
        <f t="shared" si="2767"/>
        <v>0</v>
      </c>
      <c r="NC2006" s="1" t="str">
        <f t="shared" si="2767"/>
        <v>d</v>
      </c>
      <c r="ND2006" s="1">
        <f t="shared" si="2767"/>
        <v>0</v>
      </c>
      <c r="NE2006" s="1">
        <f t="shared" si="2767"/>
        <v>0</v>
      </c>
      <c r="NF2006" s="1" t="str">
        <f t="shared" si="2767"/>
        <v>d</v>
      </c>
      <c r="NG2006" s="1">
        <f t="shared" si="2767"/>
        <v>0</v>
      </c>
      <c r="NH2006" s="1">
        <f t="shared" si="2767"/>
        <v>0</v>
      </c>
      <c r="NI2006" s="1" t="str">
        <f t="shared" si="2767"/>
        <v>c</v>
      </c>
      <c r="NJ2006" s="1">
        <f t="shared" si="2767"/>
        <v>0</v>
      </c>
      <c r="NK2006" s="1">
        <f t="shared" si="2767"/>
        <v>0</v>
      </c>
      <c r="NL2006" s="1" t="str">
        <f t="shared" si="2767"/>
        <v>h</v>
      </c>
      <c r="NM2006" s="1">
        <f t="shared" si="2767"/>
        <v>0</v>
      </c>
      <c r="TQ2006" s="1">
        <f t="shared" ref="TQ2006:UC2006" si="2768">TQ857</f>
        <v>0</v>
      </c>
      <c r="TR2006" s="1">
        <f t="shared" si="2768"/>
        <v>0</v>
      </c>
      <c r="TS2006" s="1" t="str">
        <f t="shared" si="2768"/>
        <v>d</v>
      </c>
      <c r="TT2006" s="1">
        <f t="shared" si="2768"/>
        <v>0</v>
      </c>
      <c r="TU2006" s="1">
        <f t="shared" si="2768"/>
        <v>0</v>
      </c>
      <c r="TV2006" s="1" t="str">
        <f t="shared" si="2768"/>
        <v>d</v>
      </c>
      <c r="TW2006" s="1">
        <f t="shared" si="2768"/>
        <v>0</v>
      </c>
      <c r="TX2006" s="1">
        <f t="shared" si="2768"/>
        <v>0</v>
      </c>
      <c r="TY2006" s="1" t="str">
        <f t="shared" si="2768"/>
        <v>c</v>
      </c>
      <c r="TZ2006" s="1">
        <f t="shared" si="2768"/>
        <v>0</v>
      </c>
      <c r="UA2006" s="1">
        <f t="shared" si="2768"/>
        <v>0</v>
      </c>
      <c r="UB2006" s="1" t="str">
        <f t="shared" si="2768"/>
        <v>h</v>
      </c>
      <c r="UC2006" s="1">
        <f t="shared" si="2768"/>
        <v>0</v>
      </c>
    </row>
    <row r="2007" spans="21:549">
      <c r="U2007" s="1">
        <f t="shared" si="2707"/>
        <v>0.506451612903226</v>
      </c>
      <c r="X2007" s="1">
        <f t="shared" si="2708"/>
        <v>0.506465899025687</v>
      </c>
      <c r="AA2007" s="1">
        <f t="shared" si="2709"/>
        <v>0.514548238897397</v>
      </c>
      <c r="AD2007" s="1">
        <f t="shared" si="2710"/>
        <v>0.531729428172943</v>
      </c>
      <c r="AG2007" s="1">
        <f t="shared" si="2711"/>
        <v>0.545571245186136</v>
      </c>
      <c r="GK2007" s="1">
        <f t="shared" si="2712"/>
        <v>0.506192784060312</v>
      </c>
      <c r="GN2007" s="1">
        <f t="shared" si="2713"/>
        <v>0.506338283230714</v>
      </c>
      <c r="GQ2007" s="1">
        <f t="shared" si="2714"/>
        <v>0.514660831509847</v>
      </c>
      <c r="GT2007" s="1">
        <f t="shared" si="2715"/>
        <v>0.530841121495327</v>
      </c>
      <c r="GW2007" s="1">
        <f t="shared" si="2716"/>
        <v>0.544155844155844</v>
      </c>
      <c r="NA2007" s="1">
        <f t="shared" ref="NA2007:NM2007" si="2769">NA858</f>
        <v>0</v>
      </c>
      <c r="NB2007" s="1">
        <f t="shared" si="2769"/>
        <v>0</v>
      </c>
      <c r="NC2007" s="1" t="str">
        <f t="shared" si="2769"/>
        <v>b</v>
      </c>
      <c r="ND2007" s="1">
        <f t="shared" si="2769"/>
        <v>0</v>
      </c>
      <c r="NE2007" s="1">
        <f t="shared" si="2769"/>
        <v>0</v>
      </c>
      <c r="NF2007" s="1" t="str">
        <f t="shared" si="2769"/>
        <v>cd</v>
      </c>
      <c r="NG2007" s="1">
        <f t="shared" si="2769"/>
        <v>0</v>
      </c>
      <c r="NH2007" s="1">
        <f t="shared" si="2769"/>
        <v>0</v>
      </c>
      <c r="NI2007" s="1" t="str">
        <f t="shared" si="2769"/>
        <v>c</v>
      </c>
      <c r="NJ2007" s="1">
        <f t="shared" si="2769"/>
        <v>0</v>
      </c>
      <c r="NK2007" s="1">
        <f t="shared" si="2769"/>
        <v>0</v>
      </c>
      <c r="NL2007" s="1" t="str">
        <f t="shared" si="2769"/>
        <v>f</v>
      </c>
      <c r="NM2007" s="1">
        <f t="shared" si="2769"/>
        <v>0</v>
      </c>
      <c r="TQ2007" s="1">
        <f t="shared" ref="TQ2007:UC2007" si="2770">TQ858</f>
        <v>0</v>
      </c>
      <c r="TR2007" s="1">
        <f t="shared" si="2770"/>
        <v>0</v>
      </c>
      <c r="TS2007" s="1" t="str">
        <f t="shared" si="2770"/>
        <v>c</v>
      </c>
      <c r="TT2007" s="1">
        <f t="shared" si="2770"/>
        <v>0</v>
      </c>
      <c r="TU2007" s="1">
        <f t="shared" si="2770"/>
        <v>0</v>
      </c>
      <c r="TV2007" s="1" t="str">
        <f t="shared" si="2770"/>
        <v>d</v>
      </c>
      <c r="TW2007" s="1">
        <f t="shared" si="2770"/>
        <v>0</v>
      </c>
      <c r="TX2007" s="1">
        <f t="shared" si="2770"/>
        <v>0</v>
      </c>
      <c r="TY2007" s="1" t="str">
        <f t="shared" si="2770"/>
        <v>c</v>
      </c>
      <c r="TZ2007" s="1">
        <f t="shared" si="2770"/>
        <v>0</v>
      </c>
      <c r="UA2007" s="1">
        <f t="shared" si="2770"/>
        <v>0</v>
      </c>
      <c r="UB2007" s="1" t="str">
        <f t="shared" si="2770"/>
        <v>f</v>
      </c>
      <c r="UC2007" s="1">
        <f t="shared" si="2770"/>
        <v>0</v>
      </c>
    </row>
    <row r="2008" spans="21:549">
      <c r="U2008" s="1">
        <f t="shared" si="2707"/>
        <v>0.50663834306957</v>
      </c>
      <c r="X2008" s="1">
        <f t="shared" si="2708"/>
        <v>0.506512042818912</v>
      </c>
      <c r="AA2008" s="1">
        <f t="shared" si="2709"/>
        <v>0.515234197362437</v>
      </c>
      <c r="AD2008" s="1">
        <f t="shared" si="2710"/>
        <v>0.538397675383977</v>
      </c>
      <c r="AG2008" s="1">
        <f t="shared" si="2711"/>
        <v>0.549497847919656</v>
      </c>
      <c r="GK2008" s="1">
        <f t="shared" si="2712"/>
        <v>0.506626612475702</v>
      </c>
      <c r="GN2008" s="1">
        <f t="shared" si="2713"/>
        <v>0.506676557863501</v>
      </c>
      <c r="GQ2008" s="1">
        <f t="shared" si="2714"/>
        <v>0.515268915223336</v>
      </c>
      <c r="GT2008" s="1">
        <f t="shared" si="2715"/>
        <v>0.538427947598253</v>
      </c>
      <c r="GW2008" s="1">
        <f t="shared" si="2716"/>
        <v>0.520193861066236</v>
      </c>
      <c r="NA2008" s="1">
        <f t="shared" ref="NA2008:NM2008" si="2771">NA859</f>
        <v>0</v>
      </c>
      <c r="NB2008" s="1">
        <f t="shared" si="2771"/>
        <v>0</v>
      </c>
      <c r="NC2008" s="1" t="str">
        <f t="shared" si="2771"/>
        <v>e</v>
      </c>
      <c r="ND2008" s="1">
        <f t="shared" si="2771"/>
        <v>0</v>
      </c>
      <c r="NE2008" s="1">
        <f t="shared" si="2771"/>
        <v>0</v>
      </c>
      <c r="NF2008" s="1" t="str">
        <f t="shared" si="2771"/>
        <v>f</v>
      </c>
      <c r="NG2008" s="1">
        <f t="shared" si="2771"/>
        <v>0</v>
      </c>
      <c r="NH2008" s="1">
        <f t="shared" si="2771"/>
        <v>0</v>
      </c>
      <c r="NI2008" s="1" t="str">
        <f t="shared" si="2771"/>
        <v>d</v>
      </c>
      <c r="NJ2008" s="1">
        <f t="shared" si="2771"/>
        <v>0</v>
      </c>
      <c r="NK2008" s="1">
        <f t="shared" si="2771"/>
        <v>0</v>
      </c>
      <c r="NL2008" s="1" t="str">
        <f t="shared" si="2771"/>
        <v>c</v>
      </c>
      <c r="NM2008" s="1">
        <f t="shared" si="2771"/>
        <v>0</v>
      </c>
      <c r="TQ2008" s="1">
        <f t="shared" ref="TQ2008:UC2008" si="2772">TQ859</f>
        <v>0</v>
      </c>
      <c r="TR2008" s="1">
        <f t="shared" si="2772"/>
        <v>0</v>
      </c>
      <c r="TS2008" s="1" t="str">
        <f t="shared" si="2772"/>
        <v>e</v>
      </c>
      <c r="TT2008" s="1">
        <f t="shared" si="2772"/>
        <v>0</v>
      </c>
      <c r="TU2008" s="1">
        <f t="shared" si="2772"/>
        <v>0</v>
      </c>
      <c r="TV2008" s="1" t="str">
        <f t="shared" si="2772"/>
        <v>f</v>
      </c>
      <c r="TW2008" s="1">
        <f t="shared" si="2772"/>
        <v>0</v>
      </c>
      <c r="TX2008" s="1">
        <f t="shared" si="2772"/>
        <v>0</v>
      </c>
      <c r="TY2008" s="1" t="str">
        <f t="shared" si="2772"/>
        <v>d</v>
      </c>
      <c r="TZ2008" s="1">
        <f t="shared" si="2772"/>
        <v>0</v>
      </c>
      <c r="UA2008" s="1">
        <f t="shared" si="2772"/>
        <v>0</v>
      </c>
      <c r="UB2008" s="1" t="str">
        <f t="shared" si="2772"/>
        <v>c</v>
      </c>
      <c r="UC2008" s="1">
        <f t="shared" si="2772"/>
        <v>0</v>
      </c>
    </row>
    <row r="2009" spans="21:549">
      <c r="U2009" s="1">
        <f t="shared" si="2707"/>
        <v>0.506578947368421</v>
      </c>
      <c r="X2009" s="1">
        <f t="shared" si="2708"/>
        <v>0.506615914446257</v>
      </c>
      <c r="AA2009" s="1">
        <f t="shared" si="2709"/>
        <v>0.515172413793103</v>
      </c>
      <c r="AD2009" s="1">
        <f t="shared" si="2710"/>
        <v>0.53881469115192</v>
      </c>
      <c r="AG2009" s="1">
        <f t="shared" si="2711"/>
        <v>0.548929663608563</v>
      </c>
      <c r="GK2009" s="1">
        <f t="shared" si="2712"/>
        <v>0.506564939673527</v>
      </c>
      <c r="GN2009" s="1">
        <f t="shared" si="2713"/>
        <v>0.50651066238913</v>
      </c>
      <c r="GQ2009" s="1">
        <f t="shared" si="2714"/>
        <v>0.515137821961139</v>
      </c>
      <c r="GT2009" s="1">
        <f t="shared" si="2715"/>
        <v>0.5382642154767</v>
      </c>
      <c r="GW2009" s="1">
        <f t="shared" si="2716"/>
        <v>0.545171339563863</v>
      </c>
      <c r="NA2009" s="1">
        <f t="shared" ref="NA2009:NM2009" si="2773">NA860</f>
        <v>0</v>
      </c>
      <c r="NB2009" s="1">
        <f t="shared" si="2773"/>
        <v>0</v>
      </c>
      <c r="NC2009" s="1" t="str">
        <f t="shared" si="2773"/>
        <v>c</v>
      </c>
      <c r="ND2009" s="1">
        <f t="shared" si="2773"/>
        <v>0</v>
      </c>
      <c r="NE2009" s="1">
        <f t="shared" si="2773"/>
        <v>0</v>
      </c>
      <c r="NF2009" s="1" t="str">
        <f t="shared" si="2773"/>
        <v>cd</v>
      </c>
      <c r="NG2009" s="1">
        <f t="shared" si="2773"/>
        <v>0</v>
      </c>
      <c r="NH2009" s="1">
        <f t="shared" si="2773"/>
        <v>0</v>
      </c>
      <c r="NI2009" s="1" t="str">
        <f t="shared" si="2773"/>
        <v>c</v>
      </c>
      <c r="NJ2009" s="1">
        <f t="shared" si="2773"/>
        <v>0</v>
      </c>
      <c r="NK2009" s="1">
        <f t="shared" si="2773"/>
        <v>0</v>
      </c>
      <c r="NL2009" s="1" t="str">
        <f t="shared" si="2773"/>
        <v>g</v>
      </c>
      <c r="NM2009" s="1">
        <f t="shared" si="2773"/>
        <v>0</v>
      </c>
      <c r="TQ2009" s="1">
        <f t="shared" ref="TQ2009:UC2009" si="2774">TQ860</f>
        <v>0</v>
      </c>
      <c r="TR2009" s="1">
        <f t="shared" si="2774"/>
        <v>0</v>
      </c>
      <c r="TS2009" s="1" t="str">
        <f t="shared" si="2774"/>
        <v>d</v>
      </c>
      <c r="TT2009" s="1">
        <f t="shared" si="2774"/>
        <v>0</v>
      </c>
      <c r="TU2009" s="1">
        <f t="shared" si="2774"/>
        <v>0</v>
      </c>
      <c r="TV2009" s="1" t="str">
        <f t="shared" si="2774"/>
        <v>d</v>
      </c>
      <c r="TW2009" s="1">
        <f t="shared" si="2774"/>
        <v>0</v>
      </c>
      <c r="TX2009" s="1">
        <f t="shared" si="2774"/>
        <v>0</v>
      </c>
      <c r="TY2009" s="1" t="str">
        <f t="shared" si="2774"/>
        <v>c</v>
      </c>
      <c r="TZ2009" s="1">
        <f t="shared" si="2774"/>
        <v>0</v>
      </c>
      <c r="UA2009" s="1">
        <f t="shared" si="2774"/>
        <v>0</v>
      </c>
      <c r="UB2009" s="1" t="str">
        <f t="shared" si="2774"/>
        <v>g</v>
      </c>
      <c r="UC2009" s="1">
        <f t="shared" si="2774"/>
        <v>0</v>
      </c>
    </row>
    <row r="2010" spans="21:549">
      <c r="U2010" s="1">
        <f t="shared" si="2707"/>
        <v>0.506725663716814</v>
      </c>
      <c r="X2010" s="1">
        <f t="shared" si="2708"/>
        <v>0.506486486486486</v>
      </c>
      <c r="AA2010" s="1">
        <f t="shared" si="2709"/>
        <v>0.514985129261039</v>
      </c>
      <c r="AD2010" s="1">
        <f t="shared" si="2710"/>
        <v>0.537779653862389</v>
      </c>
      <c r="AG2010" s="1">
        <f t="shared" si="2711"/>
        <v>0.549848942598187</v>
      </c>
      <c r="GK2010" s="1">
        <f t="shared" si="2712"/>
        <v>0.506477373558119</v>
      </c>
      <c r="GN2010" s="1">
        <f t="shared" si="2713"/>
        <v>0.50661942942383</v>
      </c>
      <c r="GQ2010" s="1">
        <f t="shared" si="2714"/>
        <v>0.515213442325159</v>
      </c>
      <c r="GT2010" s="1">
        <f t="shared" si="2715"/>
        <v>0.538394032470382</v>
      </c>
      <c r="GW2010" s="1">
        <f t="shared" si="2716"/>
        <v>0.521812080536913</v>
      </c>
      <c r="NA2010" s="1">
        <f t="shared" ref="NA2010:NM2010" si="2775">NA861</f>
        <v>0</v>
      </c>
      <c r="NB2010" s="1">
        <f t="shared" si="2775"/>
        <v>0</v>
      </c>
      <c r="NC2010" s="1" t="str">
        <f t="shared" si="2775"/>
        <v>b</v>
      </c>
      <c r="ND2010" s="1">
        <f t="shared" si="2775"/>
        <v>0</v>
      </c>
      <c r="NE2010" s="1">
        <f t="shared" si="2775"/>
        <v>0</v>
      </c>
      <c r="NF2010" s="1" t="str">
        <f t="shared" si="2775"/>
        <v>c</v>
      </c>
      <c r="NG2010" s="1">
        <f t="shared" si="2775"/>
        <v>0</v>
      </c>
      <c r="NH2010" s="1">
        <f t="shared" si="2775"/>
        <v>0</v>
      </c>
      <c r="NI2010" s="1" t="str">
        <f t="shared" si="2775"/>
        <v>c</v>
      </c>
      <c r="NJ2010" s="1">
        <f t="shared" si="2775"/>
        <v>0</v>
      </c>
      <c r="NK2010" s="1">
        <f t="shared" si="2775"/>
        <v>0</v>
      </c>
      <c r="NL2010" s="1" t="str">
        <f t="shared" si="2775"/>
        <v>e</v>
      </c>
      <c r="NM2010" s="1">
        <f t="shared" si="2775"/>
        <v>0</v>
      </c>
      <c r="TQ2010" s="1">
        <f t="shared" ref="TQ2010:UC2010" si="2776">TQ861</f>
        <v>0</v>
      </c>
      <c r="TR2010" s="1">
        <f t="shared" si="2776"/>
        <v>0</v>
      </c>
      <c r="TS2010" s="1" t="str">
        <f t="shared" si="2776"/>
        <v>c</v>
      </c>
      <c r="TT2010" s="1">
        <f t="shared" si="2776"/>
        <v>0</v>
      </c>
      <c r="TU2010" s="1">
        <f t="shared" si="2776"/>
        <v>0</v>
      </c>
      <c r="TV2010" s="1" t="str">
        <f t="shared" si="2776"/>
        <v>c</v>
      </c>
      <c r="TW2010" s="1">
        <f t="shared" si="2776"/>
        <v>0</v>
      </c>
      <c r="TX2010" s="1">
        <f t="shared" si="2776"/>
        <v>0</v>
      </c>
      <c r="TY2010" s="1" t="str">
        <f t="shared" si="2776"/>
        <v>c</v>
      </c>
      <c r="TZ2010" s="1">
        <f t="shared" si="2776"/>
        <v>0</v>
      </c>
      <c r="UA2010" s="1">
        <f t="shared" si="2776"/>
        <v>0</v>
      </c>
      <c r="UB2010" s="1" t="str">
        <f t="shared" si="2776"/>
        <v>e</v>
      </c>
      <c r="UC2010" s="1">
        <f t="shared" si="2776"/>
        <v>0</v>
      </c>
    </row>
    <row r="2011" spans="21:549">
      <c r="U2011" s="1">
        <f t="shared" si="2707"/>
        <v>0.504118050789293</v>
      </c>
      <c r="X2011" s="1">
        <f t="shared" si="2708"/>
        <v>0.504300893911284</v>
      </c>
      <c r="AA2011" s="1">
        <f t="shared" si="2709"/>
        <v>0.512626807684006</v>
      </c>
      <c r="AD2011" s="1">
        <f t="shared" si="2710"/>
        <v>0.546240276577355</v>
      </c>
      <c r="AG2011" s="1">
        <f t="shared" si="2711"/>
        <v>0.559360730593607</v>
      </c>
      <c r="GK2011" s="1">
        <f t="shared" si="2712"/>
        <v>0.504308071039212</v>
      </c>
      <c r="GN2011" s="1">
        <f t="shared" si="2713"/>
        <v>0.504384426517012</v>
      </c>
      <c r="GQ2011" s="1">
        <f t="shared" si="2714"/>
        <v>0.512569237324244</v>
      </c>
      <c r="GT2011" s="1">
        <f t="shared" si="2715"/>
        <v>0.546253662620343</v>
      </c>
      <c r="GW2011" s="1">
        <f t="shared" si="2716"/>
        <v>0.56046511627907</v>
      </c>
      <c r="NA2011" s="1">
        <f t="shared" ref="NA2011:NM2011" si="2777">NA862</f>
        <v>0</v>
      </c>
      <c r="NB2011" s="1">
        <f t="shared" si="2777"/>
        <v>0</v>
      </c>
      <c r="NC2011" s="1" t="str">
        <f t="shared" si="2777"/>
        <v>e</v>
      </c>
      <c r="ND2011" s="1">
        <f t="shared" si="2777"/>
        <v>0</v>
      </c>
      <c r="NE2011" s="1">
        <f t="shared" si="2777"/>
        <v>0</v>
      </c>
      <c r="NF2011" s="1" t="str">
        <f t="shared" si="2777"/>
        <v>f</v>
      </c>
      <c r="NG2011" s="1">
        <f t="shared" si="2777"/>
        <v>0</v>
      </c>
      <c r="NH2011" s="1">
        <f t="shared" si="2777"/>
        <v>0</v>
      </c>
      <c r="NI2011" s="1" t="str">
        <f t="shared" si="2777"/>
        <v>d</v>
      </c>
      <c r="NJ2011" s="1">
        <f t="shared" si="2777"/>
        <v>0</v>
      </c>
      <c r="NK2011" s="1">
        <f t="shared" si="2777"/>
        <v>0</v>
      </c>
      <c r="NL2011" s="1" t="str">
        <f t="shared" si="2777"/>
        <v>b</v>
      </c>
      <c r="NM2011" s="1">
        <f t="shared" si="2777"/>
        <v>0</v>
      </c>
      <c r="TQ2011" s="1">
        <f t="shared" ref="TQ2011:UC2011" si="2778">TQ862</f>
        <v>0</v>
      </c>
      <c r="TR2011" s="1">
        <f t="shared" si="2778"/>
        <v>0</v>
      </c>
      <c r="TS2011" s="1" t="str">
        <f t="shared" si="2778"/>
        <v>e</v>
      </c>
      <c r="TT2011" s="1">
        <f t="shared" si="2778"/>
        <v>0</v>
      </c>
      <c r="TU2011" s="1">
        <f t="shared" si="2778"/>
        <v>0</v>
      </c>
      <c r="TV2011" s="1" t="str">
        <f t="shared" si="2778"/>
        <v>fg</v>
      </c>
      <c r="TW2011" s="1">
        <f t="shared" si="2778"/>
        <v>0</v>
      </c>
      <c r="TX2011" s="1">
        <f t="shared" si="2778"/>
        <v>0</v>
      </c>
      <c r="TY2011" s="1" t="str">
        <f t="shared" si="2778"/>
        <v>d</v>
      </c>
      <c r="TZ2011" s="1">
        <f t="shared" si="2778"/>
        <v>0</v>
      </c>
      <c r="UA2011" s="1">
        <f t="shared" si="2778"/>
        <v>0</v>
      </c>
      <c r="UB2011" s="1" t="str">
        <f t="shared" si="2778"/>
        <v>b</v>
      </c>
      <c r="UC2011" s="1">
        <f t="shared" si="2778"/>
        <v>0</v>
      </c>
    </row>
    <row r="2012" spans="21:549">
      <c r="U2012" s="1">
        <f t="shared" si="2707"/>
        <v>0.504159445407279</v>
      </c>
      <c r="X2012" s="1">
        <f t="shared" si="2708"/>
        <v>0.504286434694907</v>
      </c>
      <c r="AA2012" s="1">
        <f t="shared" si="2709"/>
        <v>0.512603215993046</v>
      </c>
      <c r="AD2012" s="1">
        <f t="shared" si="2710"/>
        <v>0.546810273405137</v>
      </c>
      <c r="AG2012" s="1">
        <f t="shared" si="2711"/>
        <v>0.56</v>
      </c>
      <c r="GK2012" s="1">
        <f t="shared" si="2712"/>
        <v>0.504082357117501</v>
      </c>
      <c r="GN2012" s="1">
        <f t="shared" si="2713"/>
        <v>0.504285224545766</v>
      </c>
      <c r="GQ2012" s="1">
        <f t="shared" si="2714"/>
        <v>0.512518724588059</v>
      </c>
      <c r="GT2012" s="1">
        <f t="shared" si="2715"/>
        <v>0.547137322427895</v>
      </c>
      <c r="GW2012" s="1">
        <f t="shared" si="2716"/>
        <v>0.559322033898305</v>
      </c>
      <c r="NA2012" s="1">
        <f t="shared" ref="NA2012:NM2012" si="2779">NA863</f>
        <v>0</v>
      </c>
      <c r="NB2012" s="1">
        <f t="shared" si="2779"/>
        <v>0</v>
      </c>
      <c r="NC2012" s="1">
        <f t="shared" si="2779"/>
        <v>0</v>
      </c>
      <c r="ND2012" s="1">
        <f t="shared" si="2779"/>
        <v>0</v>
      </c>
      <c r="NE2012" s="1">
        <f t="shared" si="2779"/>
        <v>0</v>
      </c>
      <c r="NF2012" s="1">
        <f t="shared" si="2779"/>
        <v>0</v>
      </c>
      <c r="NG2012" s="1">
        <f t="shared" si="2779"/>
        <v>0</v>
      </c>
      <c r="NH2012" s="1">
        <f t="shared" si="2779"/>
        <v>0</v>
      </c>
      <c r="NI2012" s="1">
        <f t="shared" si="2779"/>
        <v>0</v>
      </c>
      <c r="NJ2012" s="1">
        <f t="shared" si="2779"/>
        <v>0</v>
      </c>
      <c r="NK2012" s="1">
        <f t="shared" si="2779"/>
        <v>0</v>
      </c>
      <c r="NL2012" s="1">
        <f t="shared" si="2779"/>
        <v>0</v>
      </c>
      <c r="NM2012" s="1">
        <f t="shared" si="2779"/>
        <v>0</v>
      </c>
      <c r="TQ2012" s="1">
        <f t="shared" ref="TQ2012:UC2012" si="2780">TQ863</f>
        <v>0</v>
      </c>
      <c r="TR2012" s="1">
        <f t="shared" si="2780"/>
        <v>0</v>
      </c>
      <c r="TS2012" s="1">
        <f t="shared" si="2780"/>
        <v>0</v>
      </c>
      <c r="TT2012" s="1">
        <f t="shared" si="2780"/>
        <v>0</v>
      </c>
      <c r="TU2012" s="1">
        <f t="shared" si="2780"/>
        <v>0</v>
      </c>
      <c r="TV2012" s="1">
        <f t="shared" si="2780"/>
        <v>0</v>
      </c>
      <c r="TW2012" s="1">
        <f t="shared" si="2780"/>
        <v>0</v>
      </c>
      <c r="TX2012" s="1">
        <f t="shared" si="2780"/>
        <v>0</v>
      </c>
      <c r="TY2012" s="1">
        <f t="shared" si="2780"/>
        <v>0</v>
      </c>
      <c r="TZ2012" s="1">
        <f t="shared" si="2780"/>
        <v>0</v>
      </c>
      <c r="UA2012" s="1">
        <f t="shared" si="2780"/>
        <v>0</v>
      </c>
      <c r="UB2012" s="1">
        <f t="shared" si="2780"/>
        <v>0</v>
      </c>
      <c r="UC2012" s="1">
        <f t="shared" si="2780"/>
        <v>0</v>
      </c>
    </row>
    <row r="2013" spans="21:205">
      <c r="U2013" s="1">
        <f t="shared" si="2707"/>
        <v>0.504248309346281</v>
      </c>
      <c r="X2013" s="1">
        <f t="shared" si="2708"/>
        <v>0.504044489383215</v>
      </c>
      <c r="AA2013" s="1">
        <f t="shared" si="2709"/>
        <v>0.512704565030146</v>
      </c>
      <c r="AD2013" s="1">
        <f t="shared" si="2710"/>
        <v>0.546875</v>
      </c>
      <c r="AG2013" s="1">
        <f t="shared" si="2711"/>
        <v>0.560570071258907</v>
      </c>
      <c r="GK2013" s="1">
        <f t="shared" si="2712"/>
        <v>0.504079460801703</v>
      </c>
      <c r="GN2013" s="1">
        <f t="shared" si="2713"/>
        <v>0.504328254847645</v>
      </c>
      <c r="GQ2013" s="1">
        <f t="shared" si="2714"/>
        <v>0.512448581944144</v>
      </c>
      <c r="GT2013" s="1">
        <f t="shared" si="2715"/>
        <v>0.547153411560191</v>
      </c>
      <c r="GW2013" s="1">
        <f t="shared" si="2716"/>
        <v>0.55952380952381</v>
      </c>
    </row>
    <row r="2017" spans="21:207">
      <c r="U2017" s="1">
        <f>AVERAGE(U1948:U1950)</f>
        <v>0.504486961389903</v>
      </c>
      <c r="V2017" s="1">
        <f>STDEVA(U1948:U1950)</f>
        <v>0.00012419023986222</v>
      </c>
      <c r="W2017" s="1" t="str">
        <f>W2049</f>
        <v>j</v>
      </c>
      <c r="X2017" s="1">
        <f>AVERAGE(X1948:X1950)</f>
        <v>0.504464962601835</v>
      </c>
      <c r="Y2017" s="1">
        <f>STDEVA(X1948:X1950)</f>
        <v>0.000167227100376942</v>
      </c>
      <c r="Z2017" s="1" t="str">
        <f>Z2049</f>
        <v>jk</v>
      </c>
      <c r="AA2017" s="1">
        <f>AVERAGE(AA1948:AA1950)</f>
        <v>0.514838439876317</v>
      </c>
      <c r="AB2017" s="1">
        <f>STDEVA(AA1948:AA1950)</f>
        <v>6.0984853084988e-5</v>
      </c>
      <c r="AC2017" s="1" t="str">
        <f>AC2049</f>
        <v>f</v>
      </c>
      <c r="AD2017" s="1">
        <f>AVERAGE(AD1948:AD1950)</f>
        <v>0.520338002390278</v>
      </c>
      <c r="AE2017" s="1">
        <f>STDEVA(AD1948:AD1950)</f>
        <v>0.000468496077751996</v>
      </c>
      <c r="AF2017" s="1" t="str">
        <f>AF2049</f>
        <v>lm</v>
      </c>
      <c r="AG2017" s="1">
        <f>AVERAGE(AG1948:AG1950)</f>
        <v>0.548298168977226</v>
      </c>
      <c r="AH2017" s="1">
        <f>STDEVA(AG1948:AG1950)</f>
        <v>0.000737556188640594</v>
      </c>
      <c r="AI2017" s="1" t="str">
        <f>AI2049</f>
        <v>lm</v>
      </c>
      <c r="GK2017" s="1">
        <f>AVERAGE(GK1948:GK1950)</f>
        <v>0.504404426221514</v>
      </c>
      <c r="GL2017" s="1">
        <f>STDEVA(GK1948:GK1950)</f>
        <v>0.000106800738131356</v>
      </c>
      <c r="GM2017" s="1" t="str">
        <f>GM2049</f>
        <v>hi</v>
      </c>
      <c r="GN2017" s="1">
        <f>AVERAGE(GN1948:GN1950)</f>
        <v>0.504481285027184</v>
      </c>
      <c r="GO2017" s="1">
        <f>STDEVA(GN1948:GN1950)</f>
        <v>0.000122532390123984</v>
      </c>
      <c r="GP2017" s="1" t="str">
        <f>GP2049</f>
        <v>jkl</v>
      </c>
      <c r="GQ2017" s="1">
        <f>AVERAGE(GQ1948:GQ1950)</f>
        <v>0.514802794103942</v>
      </c>
      <c r="GR2017" s="1">
        <f>STDEVA(GQ1948:GQ1950)</f>
        <v>0.000117434620180798</v>
      </c>
      <c r="GS2017" s="1" t="str">
        <f>GS2049</f>
        <v>fg</v>
      </c>
      <c r="GT2017" s="1">
        <f>AVERAGE(GT1948:GT1950)</f>
        <v>0.520148744133884</v>
      </c>
      <c r="GU2017" s="1">
        <f>STDEVA(GT1948:GT1950)</f>
        <v>0.000443371868176599</v>
      </c>
      <c r="GV2017" s="1" t="str">
        <f>GV2049</f>
        <v>lm</v>
      </c>
      <c r="GW2017" s="1">
        <f>AVERAGE(GW1948:GW1950)</f>
        <v>0.548721724891753</v>
      </c>
      <c r="GX2017" s="1">
        <f>STDEVA(GW1948:GW1950)</f>
        <v>0.000573386128063061</v>
      </c>
      <c r="GY2017" s="1" t="str">
        <f>GY2049</f>
        <v>fg</v>
      </c>
    </row>
    <row r="2018" spans="21:207">
      <c r="U2018" s="1">
        <f>AVERAGE(U1951:U1953)</f>
        <v>0.504495339052966</v>
      </c>
      <c r="V2018" s="1">
        <f>STDEVA(U1951:U1953)</f>
        <v>9.54006406301477e-5</v>
      </c>
      <c r="W2018" s="1" t="str">
        <f>W2050</f>
        <v>j</v>
      </c>
      <c r="X2018" s="1">
        <f>AVERAGE(X1951:X1953)</f>
        <v>0.504534090513296</v>
      </c>
      <c r="Y2018" s="1">
        <f>STDEVA(X1951:X1953)</f>
        <v>5.68989753619958e-5</v>
      </c>
      <c r="Z2018" s="1" t="str">
        <f>Z2050</f>
        <v>j</v>
      </c>
      <c r="AA2018" s="1">
        <f>AVERAGE(AA1951:AA1953)</f>
        <v>0.514796162663372</v>
      </c>
      <c r="AB2018" s="1">
        <f>STDEVA(AA1951:AA1953)</f>
        <v>1.63987761799767e-5</v>
      </c>
      <c r="AC2018" s="1" t="str">
        <f>AC2050</f>
        <v>f</v>
      </c>
      <c r="AD2018" s="1">
        <f>AVERAGE(AD1951:AD1953)</f>
        <v>0.523191567574967</v>
      </c>
      <c r="AE2018" s="1">
        <f>STDEVA(AD1951:AD1953)</f>
        <v>0.000455686139777679</v>
      </c>
      <c r="AF2018" s="1" t="str">
        <f>AF2050</f>
        <v>k</v>
      </c>
      <c r="AG2018" s="1">
        <f>AVERAGE(AG1951:AG1953)</f>
        <v>0.549680621436665</v>
      </c>
      <c r="AH2018" s="1">
        <f>STDEVA(AG1951:AG1953)</f>
        <v>0.000515659474883609</v>
      </c>
      <c r="AI2018" s="1" t="str">
        <f>AI2050</f>
        <v>kl</v>
      </c>
      <c r="GK2018" s="1">
        <f>AVERAGE(GK1951:GK1953)</f>
        <v>0.504466605442195</v>
      </c>
      <c r="GL2018" s="1">
        <f>STDEVA(GK1951:GK1953)</f>
        <v>2.66264428419059e-5</v>
      </c>
      <c r="GM2018" s="1" t="str">
        <f>GM2050</f>
        <v>ghi</v>
      </c>
      <c r="GN2018" s="1">
        <f>AVERAGE(GN1951:GN1953)</f>
        <v>0.504453832937207</v>
      </c>
      <c r="GO2018" s="1">
        <f>STDEVA(GN1951:GN1953)</f>
        <v>0.000132707392464826</v>
      </c>
      <c r="GP2018" s="1" t="str">
        <f>GP2050</f>
        <v>jkl</v>
      </c>
      <c r="GQ2018" s="1">
        <f>AVERAGE(GQ1951:GQ1953)</f>
        <v>0.514824048616659</v>
      </c>
      <c r="GR2018" s="1">
        <f>STDEVA(GQ1951:GQ1953)</f>
        <v>0.000112756224446001</v>
      </c>
      <c r="GS2018" s="1" t="str">
        <f>GS2050</f>
        <v>fg</v>
      </c>
      <c r="GT2018" s="1">
        <f>AVERAGE(GT1951:GT1953)</f>
        <v>0.523180584470284</v>
      </c>
      <c r="GU2018" s="1">
        <f>STDEVA(GT1951:GT1953)</f>
        <v>0.000410876319728212</v>
      </c>
      <c r="GV2018" s="1" t="str">
        <f>GV2050</f>
        <v>k</v>
      </c>
      <c r="GW2018" s="1">
        <f>AVERAGE(GW1951:GW1953)</f>
        <v>0.550141153997671</v>
      </c>
      <c r="GX2018" s="1">
        <f>STDEVA(GW1951:GW1953)</f>
        <v>0.000955956699912512</v>
      </c>
      <c r="GY2018" s="1" t="str">
        <f>GY2050</f>
        <v>fg</v>
      </c>
    </row>
    <row r="2019" spans="21:205">
      <c r="U2019" s="1">
        <f>AVERAGE(U1948:U1953)</f>
        <v>0.504491150221435</v>
      </c>
      <c r="X2019" s="1">
        <f>AVERAGE(X1948:X1953)</f>
        <v>0.504499526557565</v>
      </c>
      <c r="AA2019" s="1">
        <f>AVERAGE(AA1948:AA1953)</f>
        <v>0.514817301269845</v>
      </c>
      <c r="AD2019" s="1">
        <f>AVERAGE(AD1948:AD1953)</f>
        <v>0.521764784982623</v>
      </c>
      <c r="AG2019" s="1">
        <f>AVERAGE(AG1948:AG1953)</f>
        <v>0.548989395206946</v>
      </c>
      <c r="GK2019" s="1">
        <f>AVERAGE(GK1948:GK1953)</f>
        <v>0.504435515831854</v>
      </c>
      <c r="GN2019" s="1">
        <f>AVERAGE(GN1948:GN1953)</f>
        <v>0.504467558982196</v>
      </c>
      <c r="GQ2019" s="1">
        <f>AVERAGE(GQ1948:GQ1953)</f>
        <v>0.5148134213603</v>
      </c>
      <c r="GT2019" s="1">
        <f>AVERAGE(GT1948:GT1953)</f>
        <v>0.521664664302084</v>
      </c>
      <c r="GW2019" s="1">
        <f>AVERAGE(GW1948:GW1953)</f>
        <v>0.549431439444712</v>
      </c>
    </row>
    <row r="2020" spans="21:207">
      <c r="U2020" s="1">
        <f>AVERAGE(U1954:U1956)</f>
        <v>0.504715651366769</v>
      </c>
      <c r="V2020" s="1">
        <f>STDEVA(U1954:U1956)</f>
        <v>0.000133803504528999</v>
      </c>
      <c r="W2020" s="1" t="str">
        <f t="shared" ref="W2020:W2022" si="2781">W2051</f>
        <v>i</v>
      </c>
      <c r="X2020" s="1">
        <f>AVERAGE(X1954:X1956)</f>
        <v>0.504869673527062</v>
      </c>
      <c r="Y2020" s="1">
        <f>STDEVA(X1954:X1956)</f>
        <v>0.000100969864082086</v>
      </c>
      <c r="Z2020" s="1" t="str">
        <f t="shared" ref="Z2020:Z2022" si="2782">Z2051</f>
        <v>i</v>
      </c>
      <c r="AA2020" s="1">
        <f>AVERAGE(AA1954:AA1956)</f>
        <v>0.514885299216725</v>
      </c>
      <c r="AB2020" s="1">
        <f>STDEVA(AA1954:AA1956)</f>
        <v>0.000598162418244155</v>
      </c>
      <c r="AC2020" s="1" t="str">
        <f t="shared" ref="AC2020:AC2022" si="2783">AC2051</f>
        <v>f</v>
      </c>
      <c r="AD2020" s="1">
        <f>AVERAGE(AD1954:AD1956)</f>
        <v>0.520601496957593</v>
      </c>
      <c r="AE2020" s="1">
        <f>STDEVA(AD1954:AD1956)</f>
        <v>0.000665428815003825</v>
      </c>
      <c r="AF2020" s="1" t="str">
        <f t="shared" ref="AF2020:AF2022" si="2784">AF2051</f>
        <v>l</v>
      </c>
      <c r="AG2020" s="1">
        <f>AVERAGE(AG1954:AG1956)</f>
        <v>0.54936839299694</v>
      </c>
      <c r="AH2020" s="1">
        <f>STDEVA(AG1954:AG1956)</f>
        <v>0.000406952656395151</v>
      </c>
      <c r="AI2020" s="1" t="str">
        <f t="shared" ref="AI2020:AI2022" si="2785">AI2051</f>
        <v>klm</v>
      </c>
      <c r="GK2020" s="1">
        <f>AVERAGE(GK1954:GK1956)</f>
        <v>0.504619811431425</v>
      </c>
      <c r="GL2020" s="1">
        <f>STDEVA(GK1954:GK1956)</f>
        <v>4.41889368701537e-5</v>
      </c>
      <c r="GM2020" s="1" t="str">
        <f t="shared" ref="GM2020:GM2022" si="2786">GM2051</f>
        <v>g</v>
      </c>
      <c r="GN2020" s="1">
        <f>AVERAGE(GN1954:GN1956)</f>
        <v>0.504943311995334</v>
      </c>
      <c r="GO2020" s="1">
        <f>STDEVA(GN1954:GN1956)</f>
        <v>7.75969314731146e-5</v>
      </c>
      <c r="GP2020" s="1" t="str">
        <f t="shared" ref="GP2020:GP2022" si="2787">GP2051</f>
        <v>h</v>
      </c>
      <c r="GQ2020" s="1">
        <f>AVERAGE(GQ1954:GQ1956)</f>
        <v>0.514826924161823</v>
      </c>
      <c r="GR2020" s="1">
        <f>STDEVA(GQ1954:GQ1956)</f>
        <v>0.000306836671690256</v>
      </c>
      <c r="GS2020" s="1" t="str">
        <f t="shared" ref="GS2020:GS2022" si="2788">GS2051</f>
        <v>fg</v>
      </c>
      <c r="GT2020" s="1">
        <f>AVERAGE(GT1954:GT1956)</f>
        <v>0.52089826035038</v>
      </c>
      <c r="GU2020" s="1">
        <f>STDEVA(GT1954:GT1956)</f>
        <v>0.00015770303824409</v>
      </c>
      <c r="GV2020" s="1" t="str">
        <f t="shared" ref="GV2020:GV2022" si="2789">GV2051</f>
        <v>l</v>
      </c>
      <c r="GW2020" s="1">
        <f>AVERAGE(GW1954:GW1956)</f>
        <v>0.548919996778387</v>
      </c>
      <c r="GX2020" s="1">
        <f>STDEVA(GW1954:GW1956)</f>
        <v>0.000674453451019504</v>
      </c>
      <c r="GY2020" s="1" t="str">
        <f t="shared" ref="GY2020:GY2022" si="2790">GY2051</f>
        <v>fg</v>
      </c>
    </row>
    <row r="2021" spans="21:207">
      <c r="U2021" s="1">
        <f>AVERAGE(U1957:U1959)</f>
        <v>0.507104902652014</v>
      </c>
      <c r="V2021" s="1">
        <f>STDEVA(U1957:U1959)</f>
        <v>0.000171605774518078</v>
      </c>
      <c r="W2021" s="1" t="str">
        <f t="shared" si="2781"/>
        <v>c</v>
      </c>
      <c r="X2021" s="1">
        <f>AVERAGE(X1957:X1959)</f>
        <v>0.507511380780032</v>
      </c>
      <c r="Y2021" s="1">
        <f>STDEVA(X1957:X1959)</f>
        <v>0.000158517528898397</v>
      </c>
      <c r="Z2021" s="1" t="str">
        <f t="shared" si="2782"/>
        <v>c</v>
      </c>
      <c r="AA2021" s="1">
        <f>AVERAGE(AA1957:AA1959)</f>
        <v>0.525026244347097</v>
      </c>
      <c r="AB2021" s="1">
        <f>STDEVA(AA1957:AA1959)</f>
        <v>0.000714401868978398</v>
      </c>
      <c r="AC2021" s="1" t="str">
        <f t="shared" si="2783"/>
        <v>c</v>
      </c>
      <c r="AD2021" s="1">
        <f>AVERAGE(AD1957:AD1959)</f>
        <v>0.547419208325168</v>
      </c>
      <c r="AE2021" s="1">
        <f>STDEVA(AD1957:AD1959)</f>
        <v>0.00100834042950232</v>
      </c>
      <c r="AF2021" s="1" t="str">
        <f t="shared" si="2784"/>
        <v>d</v>
      </c>
      <c r="AG2021" s="1">
        <f>AVERAGE(AG1957:AG1959)</f>
        <v>0.559947681295725</v>
      </c>
      <c r="AH2021" s="1">
        <f>STDEVA(AG1957:AG1959)</f>
        <v>0.00206631615239845</v>
      </c>
      <c r="AI2021" s="1" t="str">
        <f t="shared" si="2785"/>
        <v>e</v>
      </c>
      <c r="GK2021" s="1">
        <f>AVERAGE(GK1957:GK1959)</f>
        <v>0.507193699509681</v>
      </c>
      <c r="GL2021" s="1">
        <f>STDEVA(GK1957:GK1959)</f>
        <v>0.000156646667608726</v>
      </c>
      <c r="GM2021" s="1" t="str">
        <f t="shared" si="2786"/>
        <v>c</v>
      </c>
      <c r="GN2021" s="1">
        <f>AVERAGE(GN1957:GN1959)</f>
        <v>0.507550015560107</v>
      </c>
      <c r="GO2021" s="1">
        <f>STDEVA(GN1957:GN1959)</f>
        <v>0.000172353997899052</v>
      </c>
      <c r="GP2021" s="1" t="str">
        <f t="shared" si="2787"/>
        <v>c</v>
      </c>
      <c r="GQ2021" s="1">
        <f>AVERAGE(GQ1957:GQ1959)</f>
        <v>0.525030491616209</v>
      </c>
      <c r="GR2021" s="1">
        <f>STDEVA(GQ1957:GQ1959)</f>
        <v>0.00040889638122701</v>
      </c>
      <c r="GS2021" s="1" t="str">
        <f t="shared" si="2788"/>
        <v>c</v>
      </c>
      <c r="GT2021" s="1">
        <f>AVERAGE(GT1957:GT1959)</f>
        <v>0.548964057058808</v>
      </c>
      <c r="GU2021" s="1">
        <f>STDEVA(GT1957:GT1959)</f>
        <v>0.000343536096481692</v>
      </c>
      <c r="GV2021" s="1" t="str">
        <f t="shared" si="2789"/>
        <v>d</v>
      </c>
      <c r="GW2021" s="1">
        <f>AVERAGE(GW1957:GW1959)</f>
        <v>0.55958600832486</v>
      </c>
      <c r="GX2021" s="1">
        <f>STDEVA(GW1957:GW1959)</f>
        <v>0.000921503618170312</v>
      </c>
      <c r="GY2021" s="1" t="str">
        <f t="shared" si="2790"/>
        <v>d</v>
      </c>
    </row>
    <row r="2022" spans="21:207">
      <c r="U2022" s="1">
        <f>AVERAGE(U1960:U1962)</f>
        <v>0.509710879157185</v>
      </c>
      <c r="V2022" s="1">
        <f>STDEVA(U1960:U1962)</f>
        <v>0.000110445749083016</v>
      </c>
      <c r="W2022" s="1" t="str">
        <f t="shared" si="2781"/>
        <v>a</v>
      </c>
      <c r="X2022" s="1">
        <f>AVERAGE(X1960:X1962)</f>
        <v>0.511365632856312</v>
      </c>
      <c r="Y2022" s="1">
        <f>STDEVA(X1960:X1962)</f>
        <v>0.000144083733152487</v>
      </c>
      <c r="Z2022" s="1" t="str">
        <f t="shared" si="2782"/>
        <v>a</v>
      </c>
      <c r="AA2022" s="1">
        <f>AVERAGE(AA1960:AA1962)</f>
        <v>0.541807427238086</v>
      </c>
      <c r="AB2022" s="1">
        <f>STDEVA(AA1960:AA1962)</f>
        <v>0.000535040229020327</v>
      </c>
      <c r="AC2022" s="1" t="str">
        <f t="shared" si="2783"/>
        <v>a</v>
      </c>
      <c r="AD2022" s="1">
        <f>AVERAGE(AD1960:AD1962)</f>
        <v>0.574462602208094</v>
      </c>
      <c r="AE2022" s="1">
        <f>STDEVA(AD1960:AD1962)</f>
        <v>0.0012676641420019</v>
      </c>
      <c r="AF2022" s="1" t="str">
        <f t="shared" si="2784"/>
        <v>a</v>
      </c>
      <c r="AG2022" s="1">
        <f>AVERAGE(AG1960:AG1962)</f>
        <v>0.586142529409146</v>
      </c>
      <c r="AH2022" s="1">
        <f>STDEVA(AG1960:AG1962)</f>
        <v>0.000868373268566205</v>
      </c>
      <c r="AI2022" s="1" t="str">
        <f t="shared" si="2785"/>
        <v>a</v>
      </c>
      <c r="GK2022" s="1">
        <f>AVERAGE(GK1960:GK1962)</f>
        <v>0.509673051046083</v>
      </c>
      <c r="GL2022" s="1">
        <f>STDEVA(GK1960:GK1962)</f>
        <v>0.000121913337974519</v>
      </c>
      <c r="GM2022" s="1" t="str">
        <f t="shared" si="2786"/>
        <v>a</v>
      </c>
      <c r="GN2022" s="1">
        <f>AVERAGE(GN1960:GN1962)</f>
        <v>0.511181895507872</v>
      </c>
      <c r="GO2022" s="1">
        <f>STDEVA(GN1960:GN1962)</f>
        <v>6.37405197348959e-5</v>
      </c>
      <c r="GP2022" s="1" t="str">
        <f t="shared" si="2787"/>
        <v>a</v>
      </c>
      <c r="GQ2022" s="1">
        <f>AVERAGE(GQ1960:GQ1962)</f>
        <v>0.542648642406932</v>
      </c>
      <c r="GR2022" s="1">
        <f>STDEVA(GQ1960:GQ1962)</f>
        <v>0.000207387551652508</v>
      </c>
      <c r="GS2022" s="1" t="str">
        <f t="shared" si="2788"/>
        <v>a</v>
      </c>
      <c r="GT2022" s="1">
        <f>AVERAGE(GT1960:GT1962)</f>
        <v>0.574047567191577</v>
      </c>
      <c r="GU2022" s="1">
        <f>STDEVA(GT1960:GT1962)</f>
        <v>0.000524968247650489</v>
      </c>
      <c r="GV2022" s="1" t="str">
        <f t="shared" si="2789"/>
        <v>a</v>
      </c>
      <c r="GW2022" s="1">
        <f>AVERAGE(GW1960:GW1962)</f>
        <v>0.585026630489398</v>
      </c>
      <c r="GX2022" s="1">
        <f>STDEVA(GW1960:GW1962)</f>
        <v>0.000824801503716672</v>
      </c>
      <c r="GY2022" s="1" t="str">
        <f t="shared" si="2790"/>
        <v>a</v>
      </c>
    </row>
    <row r="2023" spans="21:205">
      <c r="U2023" s="1">
        <f>AVERAGE(U1954:U1962)</f>
        <v>0.507177144391989</v>
      </c>
      <c r="X2023" s="1">
        <f>AVERAGE(X1954:X1962)</f>
        <v>0.507915562387802</v>
      </c>
      <c r="AA2023" s="1">
        <f>AVERAGE(AA1954:AA1962)</f>
        <v>0.527239656933969</v>
      </c>
      <c r="AD2023" s="1">
        <f>AVERAGE(AD1954:AD1962)</f>
        <v>0.547494435830285</v>
      </c>
      <c r="AG2023" s="1">
        <f>AVERAGE(AG1954:AG1962)</f>
        <v>0.565152867900604</v>
      </c>
      <c r="GK2023" s="1">
        <f>AVERAGE(GK1954:GK1962)</f>
        <v>0.507162187329063</v>
      </c>
      <c r="GN2023" s="1">
        <f>AVERAGE(GN1954:GN1962)</f>
        <v>0.507891741021104</v>
      </c>
      <c r="GQ2023" s="1">
        <f>AVERAGE(GQ1954:GQ1962)</f>
        <v>0.527502019394988</v>
      </c>
      <c r="GT2023" s="1">
        <f>AVERAGE(GT1954:GT1962)</f>
        <v>0.547969961533588</v>
      </c>
      <c r="GW2023" s="1">
        <f>AVERAGE(GW1954:GW1962)</f>
        <v>0.564510878530882</v>
      </c>
    </row>
    <row r="2024" spans="21:207">
      <c r="U2024" s="1">
        <f>AVERAGE(U1963:U1965)</f>
        <v>0.506612114267919</v>
      </c>
      <c r="V2024" s="1">
        <f>STDEVA(U1963:U1965)</f>
        <v>4.32261858640025e-5</v>
      </c>
      <c r="W2024" s="1" t="str">
        <f t="shared" ref="W2024:W2026" si="2791">W2054</f>
        <v>ef</v>
      </c>
      <c r="X2024" s="1">
        <f>AVERAGE(X1963:X1965)</f>
        <v>0.506481635982302</v>
      </c>
      <c r="Y2024" s="1">
        <f>STDEVA(X1963:X1965)</f>
        <v>7.04212156359616e-5</v>
      </c>
      <c r="Z2024" s="1" t="str">
        <f t="shared" ref="Z2024:Z2026" si="2792">Z2054</f>
        <v>g</v>
      </c>
      <c r="AA2024" s="1">
        <f>AVERAGE(AA1963:AA1965)</f>
        <v>0.516452822342297</v>
      </c>
      <c r="AB2024" s="1">
        <f>STDEVA(AA1963:AA1965)</f>
        <v>0.000429163037307058</v>
      </c>
      <c r="AC2024" s="1" t="str">
        <f t="shared" ref="AC2024:AC2026" si="2793">AC2054</f>
        <v>e</v>
      </c>
      <c r="AD2024" s="1">
        <f>AVERAGE(AD1963:AD1965)</f>
        <v>0.537108558923208</v>
      </c>
      <c r="AE2024" s="1">
        <f>STDEVA(AD1963:AD1965)</f>
        <v>0.00106953378760084</v>
      </c>
      <c r="AF2024" s="1" t="str">
        <f t="shared" ref="AF2024:AF2026" si="2794">AF2054</f>
        <v>hi</v>
      </c>
      <c r="AG2024" s="1">
        <f>AVERAGE(AG1963:AG1965)</f>
        <v>0.550379321220655</v>
      </c>
      <c r="AH2024" s="1">
        <f>STDEVA(AG1963:AG1965)</f>
        <v>0.000685445982129576</v>
      </c>
      <c r="AI2024" s="1" t="str">
        <f t="shared" ref="AI2024:AI2026" si="2795">AI2054</f>
        <v>jk</v>
      </c>
      <c r="GK2024" s="1">
        <f>AVERAGE(GK1963:GK1965)</f>
        <v>0.506564300206476</v>
      </c>
      <c r="GL2024" s="1">
        <f>STDEVA(GK1963:GK1965)</f>
        <v>0.000103264097093894</v>
      </c>
      <c r="GM2024" s="1" t="str">
        <f t="shared" ref="GM2024:GM2026" si="2796">GM2054</f>
        <v>e</v>
      </c>
      <c r="GN2024" s="1">
        <f>AVERAGE(GN1963:GN1965)</f>
        <v>0.506506814022092</v>
      </c>
      <c r="GO2024" s="1">
        <f>STDEVA(GN1963:GN1965)</f>
        <v>8.30890860808438e-5</v>
      </c>
      <c r="GP2024" s="1" t="str">
        <f t="shared" ref="GP2024:GP2026" si="2797">GP2054</f>
        <v>fg</v>
      </c>
      <c r="GQ2024" s="1">
        <f>AVERAGE(GQ1963:GQ1965)</f>
        <v>0.516521726253672</v>
      </c>
      <c r="GR2024" s="1">
        <f>STDEVA(GQ1963:GQ1965)</f>
        <v>0.000377947455819586</v>
      </c>
      <c r="GS2024" s="1" t="str">
        <f t="shared" ref="GS2024:GS2026" si="2798">GS2054</f>
        <v>e</v>
      </c>
      <c r="GT2024" s="1">
        <f>AVERAGE(GT1963:GT1965)</f>
        <v>0.537155840568447</v>
      </c>
      <c r="GU2024" s="1">
        <f>STDEVA(GT1963:GT1965)</f>
        <v>0.00156531404729808</v>
      </c>
      <c r="GV2024" s="1" t="str">
        <f t="shared" ref="GV2024:GV2026" si="2799">GV2054</f>
        <v>i</v>
      </c>
      <c r="GW2024" s="1">
        <f>AVERAGE(GW1963:GW1965)</f>
        <v>0.551109178360997</v>
      </c>
      <c r="GX2024" s="1">
        <f>STDEVA(GW1963:GW1965)</f>
        <v>0.000534532829063592</v>
      </c>
      <c r="GY2024" s="1" t="str">
        <f t="shared" ref="GY2024:GY2026" si="2800">GY2054</f>
        <v>f</v>
      </c>
    </row>
    <row r="2025" spans="21:207">
      <c r="U2025" s="1">
        <f>AVERAGE(U1966:U1968)</f>
        <v>0.506802111427429</v>
      </c>
      <c r="V2025" s="1">
        <f>STDEVA(U1966:U1968)</f>
        <v>0.000129653226181661</v>
      </c>
      <c r="W2025" s="1" t="str">
        <f t="shared" si="2791"/>
        <v>d</v>
      </c>
      <c r="X2025" s="1">
        <f>AVERAGE(X1966:X1968)</f>
        <v>0.506738650826969</v>
      </c>
      <c r="Y2025" s="1">
        <f>STDEVA(X1966:X1968)</f>
        <v>9.37172288263559e-5</v>
      </c>
      <c r="Z2025" s="1" t="str">
        <f t="shared" si="2792"/>
        <v>e</v>
      </c>
      <c r="AA2025" s="1">
        <f>AVERAGE(AA1966:AA1968)</f>
        <v>0.516852909600646</v>
      </c>
      <c r="AB2025" s="1">
        <f>STDEVA(AA1966:AA1968)</f>
        <v>7.29162951384087e-5</v>
      </c>
      <c r="AC2025" s="1" t="str">
        <f t="shared" si="2793"/>
        <v>e</v>
      </c>
      <c r="AD2025" s="1">
        <f>AVERAGE(AD1966:AD1968)</f>
        <v>0.544613188751833</v>
      </c>
      <c r="AE2025" s="1">
        <f>STDEVA(AD1966:AD1968)</f>
        <v>0.000256287699764275</v>
      </c>
      <c r="AF2025" s="1" t="str">
        <f t="shared" si="2794"/>
        <v>e</v>
      </c>
      <c r="AG2025" s="1">
        <f>AVERAGE(AG1966:AG1968)</f>
        <v>0.556119366818109</v>
      </c>
      <c r="AH2025" s="1">
        <f>STDEVA(AG1966:AG1968)</f>
        <v>3.201833801615e-5</v>
      </c>
      <c r="AI2025" s="1" t="str">
        <f t="shared" si="2795"/>
        <v>g</v>
      </c>
      <c r="GK2025" s="1">
        <f>AVERAGE(GK1966:GK1968)</f>
        <v>0.507053618502411</v>
      </c>
      <c r="GL2025" s="1">
        <f>STDEVA(GK1966:GK1968)</f>
        <v>8.49374748089579e-5</v>
      </c>
      <c r="GM2025" s="1" t="str">
        <f t="shared" si="2796"/>
        <v>cd</v>
      </c>
      <c r="GN2025" s="1">
        <f>AVERAGE(GN1966:GN1968)</f>
        <v>0.507256036642939</v>
      </c>
      <c r="GO2025" s="1">
        <f>STDEVA(GN1966:GN1968)</f>
        <v>7.77510768430635e-5</v>
      </c>
      <c r="GP2025" s="1" t="str">
        <f t="shared" si="2797"/>
        <v>d</v>
      </c>
      <c r="GQ2025" s="1">
        <f>AVERAGE(GQ1966:GQ1968)</f>
        <v>0.516889697032094</v>
      </c>
      <c r="GR2025" s="1">
        <f>STDEVA(GQ1966:GQ1968)</f>
        <v>0.000214751436831448</v>
      </c>
      <c r="GS2025" s="1" t="str">
        <f t="shared" si="2798"/>
        <v>e</v>
      </c>
      <c r="GT2025" s="1">
        <f>AVERAGE(GT1966:GT1968)</f>
        <v>0.544633011803607</v>
      </c>
      <c r="GU2025" s="1">
        <f>STDEVA(GT1966:GT1968)</f>
        <v>0.000541453931729831</v>
      </c>
      <c r="GV2025" s="1" t="str">
        <f t="shared" si="2799"/>
        <v>f</v>
      </c>
      <c r="GW2025" s="1">
        <f>AVERAGE(GW1966:GW1968)</f>
        <v>0.556758361256263</v>
      </c>
      <c r="GX2025" s="1">
        <f>STDEVA(GW1966:GW1968)</f>
        <v>0.000578031588947801</v>
      </c>
      <c r="GY2025" s="1" t="str">
        <f t="shared" si="2800"/>
        <v>de</v>
      </c>
    </row>
    <row r="2026" spans="21:207">
      <c r="U2026" s="1">
        <f>AVERAGE(U1969:U1971)</f>
        <v>0.504566005306447</v>
      </c>
      <c r="V2026" s="1">
        <f>STDEVA(U1969:U1971)</f>
        <v>5.9201094831989e-5</v>
      </c>
      <c r="W2026" s="1" t="str">
        <f t="shared" si="2791"/>
        <v>ij</v>
      </c>
      <c r="X2026" s="1">
        <f>AVERAGE(X1969:X1971)</f>
        <v>0.504509834819445</v>
      </c>
      <c r="Y2026" s="1">
        <f>STDEVA(X1969:X1971)</f>
        <v>4.54754654590097e-5</v>
      </c>
      <c r="Z2026" s="1" t="str">
        <f t="shared" si="2792"/>
        <v>j</v>
      </c>
      <c r="AA2026" s="1">
        <f>AVERAGE(AA1969:AA1971)</f>
        <v>0.514738811739882</v>
      </c>
      <c r="AB2026" s="1">
        <f>STDEVA(AA1969:AA1971)</f>
        <v>7.14349027044485e-5</v>
      </c>
      <c r="AC2026" s="1" t="str">
        <f t="shared" si="2793"/>
        <v>f</v>
      </c>
      <c r="AD2026" s="1">
        <f>AVERAGE(AD1969:AD1971)</f>
        <v>0.547128596512441</v>
      </c>
      <c r="AE2026" s="1">
        <f>STDEVA(AD1969:AD1971)</f>
        <v>0.00114781989628311</v>
      </c>
      <c r="AF2026" s="1" t="str">
        <f t="shared" si="2794"/>
        <v>d</v>
      </c>
      <c r="AG2026" s="1">
        <f>AVERAGE(AG1969:AG1971)</f>
        <v>0.564937191341015</v>
      </c>
      <c r="AH2026" s="1">
        <f>STDEVA(AG1969:AG1971)</f>
        <v>0.00135839283995539</v>
      </c>
      <c r="AI2026" s="1" t="str">
        <f t="shared" si="2795"/>
        <v>d</v>
      </c>
      <c r="GK2026" s="1">
        <f>AVERAGE(GK1969:GK1971)</f>
        <v>0.504605487622313</v>
      </c>
      <c r="GL2026" s="1">
        <f>STDEVA(GK1969:GK1971)</f>
        <v>0.000117424015714614</v>
      </c>
      <c r="GM2026" s="1" t="str">
        <f t="shared" si="2796"/>
        <v>gh</v>
      </c>
      <c r="GN2026" s="1">
        <f>AVERAGE(GN1969:GN1971)</f>
        <v>0.504573347579679</v>
      </c>
      <c r="GO2026" s="1">
        <f>STDEVA(GN1969:GN1971)</f>
        <v>3.47916845851384e-5</v>
      </c>
      <c r="GP2026" s="1" t="str">
        <f t="shared" si="2797"/>
        <v>ij</v>
      </c>
      <c r="GQ2026" s="1">
        <f>AVERAGE(GQ1969:GQ1971)</f>
        <v>0.514946310044675</v>
      </c>
      <c r="GR2026" s="1">
        <f>STDEVA(GQ1969:GQ1971)</f>
        <v>0.000164498920031697</v>
      </c>
      <c r="GS2026" s="1" t="str">
        <f t="shared" si="2798"/>
        <v>fg</v>
      </c>
      <c r="GT2026" s="1">
        <f>AVERAGE(GT1969:GT1971)</f>
        <v>0.546700559025549</v>
      </c>
      <c r="GU2026" s="1">
        <f>STDEVA(GT1969:GT1971)</f>
        <v>0.00132583061353715</v>
      </c>
      <c r="GV2026" s="1" t="str">
        <f t="shared" si="2799"/>
        <v>e</v>
      </c>
      <c r="GW2026" s="1">
        <f>AVERAGE(GW1969:GW1971)</f>
        <v>0.56549004207232</v>
      </c>
      <c r="GX2026" s="1">
        <f>STDEVA(GW1969:GW1971)</f>
        <v>0.00083938760850186</v>
      </c>
      <c r="GY2026" s="1" t="str">
        <f t="shared" si="2800"/>
        <v>c</v>
      </c>
    </row>
    <row r="2027" spans="21:205">
      <c r="U2027" s="1">
        <f>AVERAGE(U1963:U1971)</f>
        <v>0.505993410333932</v>
      </c>
      <c r="X2027" s="1">
        <f>AVERAGE(X1963:X1971)</f>
        <v>0.505910040542906</v>
      </c>
      <c r="AA2027" s="1">
        <f>AVERAGE(AA1963:AA1971)</f>
        <v>0.516014847894275</v>
      </c>
      <c r="AD2027" s="1">
        <f>AVERAGE(AD1963:AD1971)</f>
        <v>0.54295011472916</v>
      </c>
      <c r="AG2027" s="1">
        <f>AVERAGE(AG1963:AG1971)</f>
        <v>0.557145293126593</v>
      </c>
      <c r="GK2027" s="1">
        <f>AVERAGE(GK1963:GK1971)</f>
        <v>0.506074468777067</v>
      </c>
      <c r="GN2027" s="1">
        <f>AVERAGE(GN1963:GN1971)</f>
        <v>0.50611206608157</v>
      </c>
      <c r="GQ2027" s="1">
        <f>AVERAGE(GQ1963:GQ1971)</f>
        <v>0.516119244443481</v>
      </c>
      <c r="GT2027" s="1">
        <f>AVERAGE(GT1963:GT1971)</f>
        <v>0.542829803799201</v>
      </c>
      <c r="GW2027" s="1">
        <f>AVERAGE(GW1963:GW1971)</f>
        <v>0.557785860563194</v>
      </c>
    </row>
    <row r="2028" spans="21:207">
      <c r="U2028" s="1">
        <f>AVERAGE(U1972:U1974)</f>
        <v>0.506514584589222</v>
      </c>
      <c r="V2028" s="1">
        <f>STDEVA(U1972:U1974)</f>
        <v>7.03670795666343e-5</v>
      </c>
      <c r="W2028" s="1" t="str">
        <f t="shared" ref="W2028:W2030" si="2801">W2057</f>
        <v>f</v>
      </c>
      <c r="X2028" s="1">
        <f>AVERAGE(X1972:X1974)</f>
        <v>0.506539753800365</v>
      </c>
      <c r="Y2028" s="1">
        <f>STDEVA(X1972:X1974)</f>
        <v>9.17167748452951e-5</v>
      </c>
      <c r="Z2028" s="1" t="str">
        <f t="shared" ref="Z2028:Z2030" si="2802">Z2057</f>
        <v>fg</v>
      </c>
      <c r="AA2028" s="1">
        <f>AVERAGE(AA1972:AA1974)</f>
        <v>0.516791378398512</v>
      </c>
      <c r="AB2028" s="1">
        <f>STDEVA(AA1972:AA1974)</f>
        <v>0.000163785027747039</v>
      </c>
      <c r="AC2028" s="1" t="str">
        <f t="shared" ref="AC2028:AC2030" si="2803">AC2057</f>
        <v>e</v>
      </c>
      <c r="AD2028" s="1">
        <f>AVERAGE(AD1972:AD1974)</f>
        <v>0.538011026701714</v>
      </c>
      <c r="AE2028" s="1">
        <f>STDEVA(AD1972:AD1974)</f>
        <v>0.00071136223147851</v>
      </c>
      <c r="AF2028" s="1" t="str">
        <f t="shared" ref="AF2028:AF2030" si="2804">AF2057</f>
        <v>gh</v>
      </c>
      <c r="AG2028" s="1">
        <f>AVERAGE(AG1972:AG1974)</f>
        <v>0.551608353743305</v>
      </c>
      <c r="AH2028" s="1">
        <f>STDEVA(AG1972:AG1974)</f>
        <v>0.000841321819321195</v>
      </c>
      <c r="AI2028" s="1" t="str">
        <f t="shared" ref="AI2028:AI2030" si="2805">AI2057</f>
        <v>ij</v>
      </c>
      <c r="GK2028" s="1">
        <f>AVERAGE(GK1972:GK1974)</f>
        <v>0.506590890749292</v>
      </c>
      <c r="GL2028" s="1">
        <f>STDEVA(GK1972:GK1974)</f>
        <v>0.000138285998048767</v>
      </c>
      <c r="GM2028" s="1" t="str">
        <f t="shared" ref="GM2028:GM2030" si="2806">GM2057</f>
        <v>e</v>
      </c>
      <c r="GN2028" s="1">
        <f>AVERAGE(GN1972:GN1974)</f>
        <v>0.506701811041653</v>
      </c>
      <c r="GO2028" s="1">
        <f>STDEVA(GN1972:GN1974)</f>
        <v>0.000138031806020267</v>
      </c>
      <c r="GP2028" s="1" t="str">
        <f t="shared" ref="GP2028:GP2030" si="2807">GP2057</f>
        <v>e</v>
      </c>
      <c r="GQ2028" s="1">
        <f>AVERAGE(GQ1972:GQ1974)</f>
        <v>0.516765932265832</v>
      </c>
      <c r="GR2028" s="1">
        <f>STDEVA(GQ1972:GQ1974)</f>
        <v>0.00018032442090983</v>
      </c>
      <c r="GS2028" s="1" t="str">
        <f t="shared" ref="GS2028:GS2030" si="2808">GS2057</f>
        <v>e</v>
      </c>
      <c r="GT2028" s="1">
        <f>AVERAGE(GT1972:GT1974)</f>
        <v>0.538493314355969</v>
      </c>
      <c r="GU2028" s="1">
        <f>STDEVA(GT1972:GT1974)</f>
        <v>0.00041925778976541</v>
      </c>
      <c r="GV2028" s="1" t="str">
        <f t="shared" ref="GV2028:GV2030" si="2809">GV2057</f>
        <v>h</v>
      </c>
      <c r="GW2028" s="1">
        <f>AVERAGE(GW1972:GW1974)</f>
        <v>0.550856076991594</v>
      </c>
      <c r="GX2028" s="1">
        <f>STDEVA(GW1972:GW1974)</f>
        <v>0.00058060257603926</v>
      </c>
      <c r="GY2028" s="1" t="str">
        <f t="shared" ref="GY2028:GY2030" si="2810">GY2057</f>
        <v>f</v>
      </c>
    </row>
    <row r="2029" spans="21:207">
      <c r="U2029" s="1">
        <f>AVERAGE(U1975:U1977)</f>
        <v>0.506781407426666</v>
      </c>
      <c r="V2029" s="1">
        <f>STDEVA(U1975:U1977)</f>
        <v>9.4999713952052e-5</v>
      </c>
      <c r="W2029" s="1" t="str">
        <f t="shared" si="2801"/>
        <v>de</v>
      </c>
      <c r="X2029" s="1">
        <f>AVERAGE(X1975:X1977)</f>
        <v>0.506710874266784</v>
      </c>
      <c r="Y2029" s="1">
        <f>STDEVA(X1975:X1977)</f>
        <v>7.18005082229512e-5</v>
      </c>
      <c r="Z2029" s="1" t="str">
        <f t="shared" si="2802"/>
        <v>ef</v>
      </c>
      <c r="AA2029" s="1">
        <f>AVERAGE(AA1975:AA1977)</f>
        <v>0.516717778193773</v>
      </c>
      <c r="AB2029" s="1">
        <f>STDEVA(AA1975:AA1977)</f>
        <v>0.000191949433718755</v>
      </c>
      <c r="AC2029" s="1" t="str">
        <f t="shared" si="2803"/>
        <v>e</v>
      </c>
      <c r="AD2029" s="1">
        <f>AVERAGE(AD1975:AD1977)</f>
        <v>0.54493780668681</v>
      </c>
      <c r="AE2029" s="1">
        <f>STDEVA(AD1975:AD1977)</f>
        <v>0.00116939801089714</v>
      </c>
      <c r="AF2029" s="1" t="str">
        <f t="shared" si="2804"/>
        <v>e</v>
      </c>
      <c r="AG2029" s="1">
        <f>AVERAGE(AG1975:AG1977)</f>
        <v>0.55419478010783</v>
      </c>
      <c r="AH2029" s="1">
        <f>STDEVA(AG1975:AG1977)</f>
        <v>0.00114619381997517</v>
      </c>
      <c r="AI2029" s="1" t="str">
        <f t="shared" si="2805"/>
        <v>h</v>
      </c>
      <c r="GK2029" s="1">
        <f>AVERAGE(GK1975:GK1977)</f>
        <v>0.506883989766224</v>
      </c>
      <c r="GL2029" s="1">
        <f>STDEVA(GK1975:GK1977)</f>
        <v>0.000100363597875063</v>
      </c>
      <c r="GM2029" s="1" t="str">
        <f t="shared" si="2806"/>
        <v>d</v>
      </c>
      <c r="GN2029" s="1">
        <f>AVERAGE(GN1975:GN1977)</f>
        <v>0.507149370286545</v>
      </c>
      <c r="GO2029" s="1">
        <f>STDEVA(GN1975:GN1977)</f>
        <v>0.000135269706528186</v>
      </c>
      <c r="GP2029" s="1" t="str">
        <f t="shared" si="2807"/>
        <v>d</v>
      </c>
      <c r="GQ2029" s="1">
        <f>AVERAGE(GQ1975:GQ1977)</f>
        <v>0.516780974154163</v>
      </c>
      <c r="GR2029" s="1">
        <f>STDEVA(GQ1975:GQ1977)</f>
        <v>6.69566133377857e-5</v>
      </c>
      <c r="GS2029" s="1" t="str">
        <f t="shared" si="2808"/>
        <v>e</v>
      </c>
      <c r="GT2029" s="1">
        <f>AVERAGE(GT1975:GT1977)</f>
        <v>0.545911372018977</v>
      </c>
      <c r="GU2029" s="1">
        <f>STDEVA(GT1975:GT1977)</f>
        <v>0.000260661883802536</v>
      </c>
      <c r="GV2029" s="1" t="str">
        <f t="shared" si="2809"/>
        <v>e</v>
      </c>
      <c r="GW2029" s="1">
        <f>AVERAGE(GW1975:GW1977)</f>
        <v>0.556781778914898</v>
      </c>
      <c r="GX2029" s="1">
        <f>STDEVA(GW1975:GW1977)</f>
        <v>0.00129700150833137</v>
      </c>
      <c r="GY2029" s="1" t="str">
        <f t="shared" si="2810"/>
        <v>de</v>
      </c>
    </row>
    <row r="2030" spans="21:207">
      <c r="U2030" s="1">
        <f>AVERAGE(U1978:U1980)</f>
        <v>0.504442400738898</v>
      </c>
      <c r="V2030" s="1">
        <f>STDEVA(U1978:U1980)</f>
        <v>0.000119161247483617</v>
      </c>
      <c r="W2030" s="1" t="str">
        <f t="shared" si="2801"/>
        <v>j</v>
      </c>
      <c r="X2030" s="1">
        <f>AVERAGE(X1978:X1980)</f>
        <v>0.504589905055063</v>
      </c>
      <c r="Y2030" s="1">
        <f>STDEVA(X1978:X1980)</f>
        <v>0.000103090058225903</v>
      </c>
      <c r="Z2030" s="1" t="str">
        <f t="shared" si="2802"/>
        <v>j</v>
      </c>
      <c r="AA2030" s="1">
        <f>AVERAGE(AA1978:AA1980)</f>
        <v>0.514793652392007</v>
      </c>
      <c r="AB2030" s="1">
        <f>STDEVA(AA1978:AA1980)</f>
        <v>0.000151728182839474</v>
      </c>
      <c r="AC2030" s="1" t="str">
        <f t="shared" si="2803"/>
        <v>f</v>
      </c>
      <c r="AD2030" s="1">
        <f>AVERAGE(AD1978:AD1980)</f>
        <v>0.549755490492799</v>
      </c>
      <c r="AE2030" s="1">
        <f>STDEVA(AD1978:AD1980)</f>
        <v>0.000393414263612088</v>
      </c>
      <c r="AF2030" s="1" t="str">
        <f t="shared" si="2804"/>
        <v>c</v>
      </c>
      <c r="AG2030" s="1">
        <f>AVERAGE(AG1978:AG1980)</f>
        <v>0.566726936401421</v>
      </c>
      <c r="AH2030" s="1">
        <f>STDEVA(AG1978:AG1980)</f>
        <v>0.00161574765231997</v>
      </c>
      <c r="AI2030" s="1" t="str">
        <f t="shared" si="2805"/>
        <v>c</v>
      </c>
      <c r="GK2030" s="1">
        <f>AVERAGE(GK1978:GK1980)</f>
        <v>0.504618859735991</v>
      </c>
      <c r="GL2030" s="1">
        <f>STDEVA(GK1978:GK1980)</f>
        <v>0.00022931947345739</v>
      </c>
      <c r="GM2030" s="1" t="str">
        <f t="shared" si="2806"/>
        <v>g</v>
      </c>
      <c r="GN2030" s="1">
        <f>AVERAGE(GN1978:GN1980)</f>
        <v>0.504646333910144</v>
      </c>
      <c r="GO2030" s="1">
        <f>STDEVA(GN1978:GN1980)</f>
        <v>4.61105935220657e-5</v>
      </c>
      <c r="GP2030" s="1" t="str">
        <f t="shared" si="2807"/>
        <v>i</v>
      </c>
      <c r="GQ2030" s="1">
        <f>AVERAGE(GQ1978:GQ1980)</f>
        <v>0.515022020440587</v>
      </c>
      <c r="GR2030" s="1">
        <f>STDEVA(GQ1978:GQ1980)</f>
        <v>5.73014605846787e-5</v>
      </c>
      <c r="GS2030" s="1" t="str">
        <f t="shared" si="2808"/>
        <v>fg</v>
      </c>
      <c r="GT2030" s="1">
        <f>AVERAGE(GT1978:GT1980)</f>
        <v>0.550130073050145</v>
      </c>
      <c r="GU2030" s="1">
        <f>STDEVA(GT1978:GT1980)</f>
        <v>0.000559516578558135</v>
      </c>
      <c r="GV2030" s="1" t="str">
        <f t="shared" si="2809"/>
        <v>c</v>
      </c>
      <c r="GW2030" s="1">
        <f>AVERAGE(GW1978:GW1980)</f>
        <v>0.567564761946424</v>
      </c>
      <c r="GX2030" s="1">
        <f>STDEVA(GW1978:GW1980)</f>
        <v>0.000514655937343864</v>
      </c>
      <c r="GY2030" s="1" t="str">
        <f t="shared" si="2810"/>
        <v>c</v>
      </c>
    </row>
    <row r="2031" spans="21:205">
      <c r="U2031" s="1">
        <f>AVERAGE(U1972:U1980)</f>
        <v>0.505912797584929</v>
      </c>
      <c r="X2031" s="1">
        <f>AVERAGE(X1972:X1980)</f>
        <v>0.505946844374071</v>
      </c>
      <c r="AA2031" s="1">
        <f>AVERAGE(AA1972:AA1980)</f>
        <v>0.516100936328097</v>
      </c>
      <c r="AD2031" s="1">
        <f>AVERAGE(AD1972:AD1980)</f>
        <v>0.544234774627108</v>
      </c>
      <c r="AG2031" s="1">
        <f>AVERAGE(AG1972:AG1980)</f>
        <v>0.557510023417519</v>
      </c>
      <c r="GK2031" s="1">
        <f>AVERAGE(GK1972:GK1980)</f>
        <v>0.506031246750502</v>
      </c>
      <c r="GN2031" s="1">
        <f>AVERAGE(GN1972:GN1980)</f>
        <v>0.506165838412781</v>
      </c>
      <c r="GQ2031" s="1">
        <f>AVERAGE(GQ1972:GQ1980)</f>
        <v>0.51618964228686</v>
      </c>
      <c r="GT2031" s="1">
        <f>AVERAGE(GT1972:GT1980)</f>
        <v>0.544844919808364</v>
      </c>
      <c r="GW2031" s="1">
        <f>AVERAGE(GW1972:GW1980)</f>
        <v>0.558400872617639</v>
      </c>
    </row>
    <row r="2032" spans="21:207">
      <c r="U2032" s="1">
        <f>AVERAGE(U1981:U1983)</f>
        <v>0.504171068616732</v>
      </c>
      <c r="V2032" s="1">
        <f>STDEVA(U1981:U1983)</f>
        <v>0.000142819942921754</v>
      </c>
      <c r="W2032" s="1" t="str">
        <f>W2060</f>
        <v>k</v>
      </c>
      <c r="X2032" s="1">
        <f>AVERAGE(X1981:X1983)</f>
        <v>0.504209272567947</v>
      </c>
      <c r="Y2032" s="1">
        <f>STDEVA(X1981:X1983)</f>
        <v>3.10354278054146e-5</v>
      </c>
      <c r="Z2032" s="1" t="str">
        <f>Z2060</f>
        <v>l</v>
      </c>
      <c r="AA2032" s="1">
        <f>AVERAGE(AA1981:AA1983)</f>
        <v>0.512396721604297</v>
      </c>
      <c r="AB2032" s="1">
        <f>STDEVA(AA1981:AA1983)</f>
        <v>9.92268158910415e-5</v>
      </c>
      <c r="AC2032" s="1" t="str">
        <f>AC2060</f>
        <v>g</v>
      </c>
      <c r="AD2032" s="1">
        <f>AVERAGE(AD1981:AD1983)</f>
        <v>0.51913748744623</v>
      </c>
      <c r="AE2032" s="1">
        <f>STDEVA(AD1981:AD1983)</f>
        <v>0.000385132812294741</v>
      </c>
      <c r="AF2032" s="1" t="str">
        <f>AF2060</f>
        <v>m</v>
      </c>
      <c r="AG2032" s="1">
        <f>AVERAGE(AG1981:AG1983)</f>
        <v>0.539188519790319</v>
      </c>
      <c r="AH2032" s="1">
        <f>STDEVA(AG1981:AG1983)</f>
        <v>0.000275638345230989</v>
      </c>
      <c r="AI2032" s="1" t="str">
        <f>AI2060</f>
        <v>p</v>
      </c>
      <c r="GK2032" s="1">
        <f>AVERAGE(GK1981:GK1983)</f>
        <v>0.504126838936425</v>
      </c>
      <c r="GL2032" s="1">
        <f>STDEVA(GK1981:GK1983)</f>
        <v>0.000129704897189636</v>
      </c>
      <c r="GM2032" s="1" t="str">
        <f>GM2060</f>
        <v>j</v>
      </c>
      <c r="GN2032" s="1">
        <f>AVERAGE(GN1981:GN1983)</f>
        <v>0.504213565629094</v>
      </c>
      <c r="GO2032" s="1">
        <f>STDEVA(GN1981:GN1983)</f>
        <v>4.0288297966298e-5</v>
      </c>
      <c r="GP2032" s="1" t="str">
        <f>GP2060</f>
        <v>m</v>
      </c>
      <c r="GQ2032" s="1">
        <f>AVERAGE(GQ1981:GQ1983)</f>
        <v>0.512452505605646</v>
      </c>
      <c r="GR2032" s="1">
        <f>STDEVA(GQ1981:GQ1983)</f>
        <v>7.39396768534746e-5</v>
      </c>
      <c r="GS2032" s="1" t="str">
        <f>GS2060</f>
        <v>h</v>
      </c>
      <c r="GT2032" s="1">
        <f>AVERAGE(GT1981:GT1983)</f>
        <v>0.519132154614187</v>
      </c>
      <c r="GU2032" s="1">
        <f>STDEVA(GT1981:GT1983)</f>
        <v>0.000312229640010808</v>
      </c>
      <c r="GV2032" s="1" t="str">
        <f>GV2060</f>
        <v>m</v>
      </c>
      <c r="GW2032" s="1">
        <f>AVERAGE(GW1981:GW1983)</f>
        <v>0.538673701223058</v>
      </c>
      <c r="GX2032" s="1">
        <f>STDEVA(GW1981:GW1983)</f>
        <v>0.00022818642351859</v>
      </c>
      <c r="GY2032" s="1" t="str">
        <f>GY2060</f>
        <v>i</v>
      </c>
    </row>
    <row r="2033" spans="21:207">
      <c r="U2033" s="1">
        <f>AVERAGE(U1984:U1986)</f>
        <v>0.504125455295456</v>
      </c>
      <c r="V2033" s="1">
        <f>STDEVA(U1984:U1986)</f>
        <v>5.84986991093823e-5</v>
      </c>
      <c r="W2033" s="1" t="str">
        <f>W2061</f>
        <v>k</v>
      </c>
      <c r="X2033" s="1">
        <f>AVERAGE(X1984:X1986)</f>
        <v>0.504316420963613</v>
      </c>
      <c r="Y2033" s="1">
        <f>STDEVA(X1984:X1986)</f>
        <v>0.000138237174974483</v>
      </c>
      <c r="Z2033" s="1" t="str">
        <f>Z2061</f>
        <v>kl</v>
      </c>
      <c r="AA2033" s="1">
        <f>AVERAGE(AA1984:AA1986)</f>
        <v>0.512474514985769</v>
      </c>
      <c r="AB2033" s="1">
        <f>STDEVA(AA1984:AA1986)</f>
        <v>5.92943785365299e-5</v>
      </c>
      <c r="AC2033" s="1" t="str">
        <f>AC2061</f>
        <v>g</v>
      </c>
      <c r="AD2033" s="1">
        <f>AVERAGE(AD1984:AD1986)</f>
        <v>0.520582439066248</v>
      </c>
      <c r="AE2033" s="1">
        <f>STDEVA(AD1984:AD1986)</f>
        <v>0.000508139361971361</v>
      </c>
      <c r="AF2033" s="1" t="str">
        <f>AF2061</f>
        <v>l</v>
      </c>
      <c r="AG2033" s="1">
        <f>AVERAGE(AG1984:AG1986)</f>
        <v>0.540297805853589</v>
      </c>
      <c r="AH2033" s="1">
        <f>STDEVA(AG1984:AG1986)</f>
        <v>0.000293057444101377</v>
      </c>
      <c r="AI2033" s="1" t="str">
        <f>AI2061</f>
        <v>op</v>
      </c>
      <c r="GK2033" s="1">
        <f>AVERAGE(GK1984:GK1986)</f>
        <v>0.504105992239394</v>
      </c>
      <c r="GL2033" s="1">
        <f>STDEVA(GK1984:GK1986)</f>
        <v>1.87544558378937e-5</v>
      </c>
      <c r="GM2033" s="1" t="str">
        <f>GM2061</f>
        <v>j</v>
      </c>
      <c r="GN2033" s="1">
        <f>AVERAGE(GN1984:GN1986)</f>
        <v>0.504328583358268</v>
      </c>
      <c r="GO2033" s="1">
        <f>STDEVA(GN1984:GN1986)</f>
        <v>7.55116727588578e-5</v>
      </c>
      <c r="GP2033" s="1" t="str">
        <f>GP2061</f>
        <v>lm</v>
      </c>
      <c r="GQ2033" s="1">
        <f>AVERAGE(GQ1984:GQ1986)</f>
        <v>0.512401695429516</v>
      </c>
      <c r="GR2033" s="1">
        <f>STDEVA(GQ1984:GQ1986)</f>
        <v>7.6932167579367e-5</v>
      </c>
      <c r="GS2033" s="1" t="str">
        <f>GS2061</f>
        <v>h</v>
      </c>
      <c r="GT2033" s="1">
        <f>AVERAGE(GT1984:GT1986)</f>
        <v>0.520779935912111</v>
      </c>
      <c r="GU2033" s="1">
        <f>STDEVA(GT1984:GT1986)</f>
        <v>0.00031764915927477</v>
      </c>
      <c r="GV2033" s="1" t="str">
        <f>GV2061</f>
        <v>l</v>
      </c>
      <c r="GW2033" s="1">
        <f>AVERAGE(GW1984:GW1986)</f>
        <v>0.540697725464641</v>
      </c>
      <c r="GX2033" s="1">
        <f>STDEVA(GW1984:GW1986)</f>
        <v>0.000300998549012501</v>
      </c>
      <c r="GY2033" s="1" t="str">
        <f>GY2061</f>
        <v>hi</v>
      </c>
    </row>
    <row r="2034" spans="21:205">
      <c r="U2034" s="1">
        <f>AVERAGE(U1981:U1986)</f>
        <v>0.504148261956094</v>
      </c>
      <c r="X2034" s="1">
        <f>AVERAGE(X1981:X1986)</f>
        <v>0.50426284676578</v>
      </c>
      <c r="AA2034" s="1">
        <f>AVERAGE(AA1981:AA1986)</f>
        <v>0.512435618295033</v>
      </c>
      <c r="AD2034" s="1">
        <f>AVERAGE(AD1981:AD1986)</f>
        <v>0.519859963256239</v>
      </c>
      <c r="AG2034" s="1">
        <f>AVERAGE(AG1981:AG1986)</f>
        <v>0.539743162821954</v>
      </c>
      <c r="GK2034" s="1">
        <f>AVERAGE(GK1981:GK1986)</f>
        <v>0.50411641558791</v>
      </c>
      <c r="GN2034" s="1">
        <f>AVERAGE(GN1981:GN1986)</f>
        <v>0.504271074493681</v>
      </c>
      <c r="GQ2034" s="1">
        <f>AVERAGE(GQ1981:GQ1986)</f>
        <v>0.512427100517581</v>
      </c>
      <c r="GT2034" s="1">
        <f>AVERAGE(GT1981:GT1986)</f>
        <v>0.519956045263149</v>
      </c>
      <c r="GW2034" s="1">
        <f>AVERAGE(GW1981:GW1986)</f>
        <v>0.539685713343849</v>
      </c>
    </row>
    <row r="2035" spans="21:207">
      <c r="U2035" s="1">
        <f>AVERAGE(U1987:U1989)</f>
        <v>0.504221184753738</v>
      </c>
      <c r="V2035" s="1">
        <f>STDEVA(U1987:U1989)</f>
        <v>0.000103063869716186</v>
      </c>
      <c r="W2035" s="1" t="str">
        <f t="shared" ref="W2035:W2037" si="2811">W2062</f>
        <v>k</v>
      </c>
      <c r="X2035" s="1">
        <f>AVERAGE(X1987:X1989)</f>
        <v>0.504510873352519</v>
      </c>
      <c r="Y2035" s="1">
        <f>STDEVA(X1987:X1989)</f>
        <v>7.69674185464037e-5</v>
      </c>
      <c r="Z2035" s="1" t="str">
        <f t="shared" ref="Z2035:Z2037" si="2812">Z2062</f>
        <v>j</v>
      </c>
      <c r="AA2035" s="1">
        <f>AVERAGE(AA1987:AA1989)</f>
        <v>0.512905276627777</v>
      </c>
      <c r="AB2035" s="1">
        <f>STDEVA(AA1987:AA1989)</f>
        <v>0.000284345972193429</v>
      </c>
      <c r="AC2035" s="1" t="str">
        <f t="shared" ref="AC2035:AC2037" si="2813">AC2062</f>
        <v>g</v>
      </c>
      <c r="AD2035" s="1">
        <f>AVERAGE(AD1987:AD1989)</f>
        <v>0.519304414551394</v>
      </c>
      <c r="AE2035" s="1">
        <f>STDEVA(AD1987:AD1989)</f>
        <v>0.000415887719390628</v>
      </c>
      <c r="AF2035" s="1" t="str">
        <f t="shared" ref="AF2035:AF2037" si="2814">AF2062</f>
        <v>m</v>
      </c>
      <c r="AG2035" s="1">
        <f>AVERAGE(AG1987:AG1989)</f>
        <v>0.540900916587289</v>
      </c>
      <c r="AH2035" s="1">
        <f>STDEVA(AG1987:AG1989)</f>
        <v>0.00152801660583653</v>
      </c>
      <c r="AI2035" s="1" t="str">
        <f t="shared" ref="AI2035:AI2037" si="2815">AI2062</f>
        <v>o</v>
      </c>
      <c r="GK2035" s="1">
        <f>AVERAGE(GK1987:GK1989)</f>
        <v>0.504282908332662</v>
      </c>
      <c r="GL2035" s="1">
        <f>STDEVA(GK1987:GK1989)</f>
        <v>0.00022862534889265</v>
      </c>
      <c r="GM2035" s="1" t="str">
        <f t="shared" ref="GM2035:GM2037" si="2816">GM2062</f>
        <v>ij</v>
      </c>
      <c r="GN2035" s="1">
        <f>AVERAGE(GN1987:GN1989)</f>
        <v>0.50450691218142</v>
      </c>
      <c r="GO2035" s="1">
        <f>STDEVA(GN1987:GN1989)</f>
        <v>7.78630058783901e-5</v>
      </c>
      <c r="GP2035" s="1" t="str">
        <f t="shared" ref="GP2035:GP2037" si="2817">GP2062</f>
        <v>ijk</v>
      </c>
      <c r="GQ2035" s="1">
        <f>AVERAGE(GQ1987:GQ1989)</f>
        <v>0.512668669109134</v>
      </c>
      <c r="GR2035" s="1">
        <f>STDEVA(GQ1987:GQ1989)</f>
        <v>0.000173102023246897</v>
      </c>
      <c r="GS2035" s="1" t="str">
        <f t="shared" ref="GS2035:GS2037" si="2818">GS2062</f>
        <v>h</v>
      </c>
      <c r="GT2035" s="1">
        <f>AVERAGE(GT1987:GT1989)</f>
        <v>0.519848000154501</v>
      </c>
      <c r="GU2035" s="1">
        <f>STDEVA(GT1987:GT1989)</f>
        <v>0.000559203795323483</v>
      </c>
      <c r="GV2035" s="1" t="str">
        <f t="shared" ref="GV2035:GV2037" si="2819">GV2062</f>
        <v>lm</v>
      </c>
      <c r="GW2035" s="1">
        <f>AVERAGE(GW1987:GW1989)</f>
        <v>0.540532397739537</v>
      </c>
      <c r="GX2035" s="1">
        <f>STDEVA(GW1987:GW1989)</f>
        <v>0.00158847740592439</v>
      </c>
      <c r="GY2035" s="1" t="str">
        <f t="shared" ref="GY2035:GY2037" si="2820">GY2062</f>
        <v>hi</v>
      </c>
    </row>
    <row r="2036" spans="21:207">
      <c r="U2036" s="1">
        <f>AVERAGE(U1990:U1992)</f>
        <v>0.506807199191908</v>
      </c>
      <c r="V2036" s="1">
        <f>STDEVA(U1990:U1992)</f>
        <v>3.65845644555976e-5</v>
      </c>
      <c r="W2036" s="1" t="str">
        <f t="shared" si="2811"/>
        <v>d</v>
      </c>
      <c r="X2036" s="1">
        <f>AVERAGE(X1990:X1992)</f>
        <v>0.507193934282656</v>
      </c>
      <c r="Y2036" s="1">
        <f>STDEVA(X1990:X1992)</f>
        <v>7.40978271097546e-5</v>
      </c>
      <c r="Z2036" s="1" t="str">
        <f t="shared" si="2812"/>
        <v>d</v>
      </c>
      <c r="AA2036" s="1">
        <f>AVERAGE(AA1990:AA1992)</f>
        <v>0.520276288096172</v>
      </c>
      <c r="AB2036" s="1">
        <f>STDEVA(AA1990:AA1992)</f>
        <v>0.000516969964078174</v>
      </c>
      <c r="AC2036" s="1" t="str">
        <f t="shared" si="2813"/>
        <v>d</v>
      </c>
      <c r="AD2036" s="1">
        <f>AVERAGE(AD1990:AD1992)</f>
        <v>0.542732439649867</v>
      </c>
      <c r="AE2036" s="1">
        <f>STDEVA(AD1990:AD1992)</f>
        <v>0.000910587583293496</v>
      </c>
      <c r="AF2036" s="1" t="str">
        <f t="shared" si="2814"/>
        <v>f</v>
      </c>
      <c r="AG2036" s="1">
        <f>AVERAGE(AG1990:AG1992)</f>
        <v>0.553030818010008</v>
      </c>
      <c r="AH2036" s="1">
        <f>STDEVA(AG1990:AG1992)</f>
        <v>0.000713325641899243</v>
      </c>
      <c r="AI2036" s="1" t="str">
        <f t="shared" si="2815"/>
        <v>hi</v>
      </c>
      <c r="GK2036" s="1">
        <f>AVERAGE(GK1990:GK1992)</f>
        <v>0.506925101441228</v>
      </c>
      <c r="GL2036" s="1">
        <f>STDEVA(GK1990:GK1992)</f>
        <v>4.48375228693715e-5</v>
      </c>
      <c r="GM2036" s="1" t="str">
        <f t="shared" si="2816"/>
        <v>d</v>
      </c>
      <c r="GN2036" s="1">
        <f>AVERAGE(GN1990:GN1992)</f>
        <v>0.507237850443882</v>
      </c>
      <c r="GO2036" s="1">
        <f>STDEVA(GN1990:GN1992)</f>
        <v>5.95409637799269e-5</v>
      </c>
      <c r="GP2036" s="1" t="str">
        <f t="shared" si="2817"/>
        <v>d</v>
      </c>
      <c r="GQ2036" s="1">
        <f>AVERAGE(GQ1990:GQ1992)</f>
        <v>0.520313674818174</v>
      </c>
      <c r="GR2036" s="1">
        <f>STDEVA(GQ1990:GQ1992)</f>
        <v>0.000515049780028929</v>
      </c>
      <c r="GS2036" s="1" t="str">
        <f t="shared" si="2818"/>
        <v>d</v>
      </c>
      <c r="GT2036" s="1">
        <f>AVERAGE(GT1990:GT1992)</f>
        <v>0.542299611431528</v>
      </c>
      <c r="GU2036" s="1">
        <f>STDEVA(GT1990:GT1992)</f>
        <v>0.000672034174461182</v>
      </c>
      <c r="GV2036" s="1" t="str">
        <f t="shared" si="2819"/>
        <v>g</v>
      </c>
      <c r="GW2036" s="1">
        <f>AVERAGE(GW1990:GW1992)</f>
        <v>0.552898645043454</v>
      </c>
      <c r="GX2036" s="1">
        <f>STDEVA(GW1990:GW1992)</f>
        <v>0.000844310184873291</v>
      </c>
      <c r="GY2036" s="1" t="str">
        <f t="shared" si="2820"/>
        <v>ef</v>
      </c>
    </row>
    <row r="2037" spans="21:207">
      <c r="U2037" s="1">
        <f>AVERAGE(U1993:U1995)</f>
        <v>0.508774454349199</v>
      </c>
      <c r="V2037" s="1">
        <f>STDEVA(U1993:U1995)</f>
        <v>0.000166546652950312</v>
      </c>
      <c r="W2037" s="1" t="str">
        <f t="shared" si="2811"/>
        <v>b</v>
      </c>
      <c r="X2037" s="1">
        <f>AVERAGE(X1993:X1995)</f>
        <v>0.510032206709159</v>
      </c>
      <c r="Y2037" s="1">
        <f>STDEVA(X1993:X1995)</f>
        <v>8.05554408001141e-5</v>
      </c>
      <c r="Z2037" s="1" t="str">
        <f t="shared" si="2812"/>
        <v>b</v>
      </c>
      <c r="AA2037" s="1">
        <f>AVERAGE(AA1993:AA1995)</f>
        <v>0.528791527654588</v>
      </c>
      <c r="AB2037" s="1">
        <f>STDEVA(AA1993:AA1995)</f>
        <v>0.00087211369531227</v>
      </c>
      <c r="AC2037" s="1" t="str">
        <f t="shared" si="2813"/>
        <v>b</v>
      </c>
      <c r="AD2037" s="1">
        <f>AVERAGE(AD1993:AD1995)</f>
        <v>0.563083522225485</v>
      </c>
      <c r="AE2037" s="1">
        <f>STDEVA(AD1993:AD1995)</f>
        <v>0.000205957647353683</v>
      </c>
      <c r="AF2037" s="1" t="str">
        <f t="shared" si="2814"/>
        <v>b</v>
      </c>
      <c r="AG2037" s="1">
        <f>AVERAGE(AG1993:AG1995)</f>
        <v>0.577195716700001</v>
      </c>
      <c r="AH2037" s="1">
        <f>STDEVA(AG1993:AG1995)</f>
        <v>0.000773257462940425</v>
      </c>
      <c r="AI2037" s="1" t="str">
        <f t="shared" si="2815"/>
        <v>b</v>
      </c>
      <c r="GK2037" s="1">
        <f>AVERAGE(GK1993:GK1995)</f>
        <v>0.508746487202789</v>
      </c>
      <c r="GL2037" s="1">
        <f>STDEVA(GK1993:GK1995)</f>
        <v>5.558723647832e-5</v>
      </c>
      <c r="GM2037" s="1" t="str">
        <f t="shared" si="2816"/>
        <v>b</v>
      </c>
      <c r="GN2037" s="1">
        <f>AVERAGE(GN1993:GN1995)</f>
        <v>0.510172416283286</v>
      </c>
      <c r="GO2037" s="1">
        <f>STDEVA(GN1993:GN1995)</f>
        <v>6.49741462264798e-5</v>
      </c>
      <c r="GP2037" s="1" t="str">
        <f t="shared" si="2817"/>
        <v>b</v>
      </c>
      <c r="GQ2037" s="1">
        <f>AVERAGE(GQ1993:GQ1995)</f>
        <v>0.528629687761352</v>
      </c>
      <c r="GR2037" s="1">
        <f>STDEVA(GQ1993:GQ1995)</f>
        <v>0.000533384338574185</v>
      </c>
      <c r="GS2037" s="1" t="str">
        <f t="shared" si="2818"/>
        <v>b</v>
      </c>
      <c r="GT2037" s="1">
        <f>AVERAGE(GT1993:GT1995)</f>
        <v>0.562959947855421</v>
      </c>
      <c r="GU2037" s="1">
        <f>STDEVA(GT1993:GT1995)</f>
        <v>0.00048768700996</v>
      </c>
      <c r="GV2037" s="1" t="str">
        <f t="shared" si="2819"/>
        <v>b</v>
      </c>
      <c r="GW2037" s="1">
        <f>AVERAGE(GW1993:GW1995)</f>
        <v>0.576355656333508</v>
      </c>
      <c r="GX2037" s="1">
        <f>STDEVA(GW1993:GW1995)</f>
        <v>8.49623671862598e-5</v>
      </c>
      <c r="GY2037" s="1" t="str">
        <f t="shared" si="2820"/>
        <v>b</v>
      </c>
    </row>
    <row r="2038" spans="21:205">
      <c r="U2038" s="1">
        <f>AVERAGE(U1987:U1995)</f>
        <v>0.506600946098282</v>
      </c>
      <c r="X2038" s="1">
        <f>AVERAGE(X1987:X1995)</f>
        <v>0.507245671448111</v>
      </c>
      <c r="AA2038" s="1">
        <f>AVERAGE(AA1987:AA1995)</f>
        <v>0.520657697459513</v>
      </c>
      <c r="AD2038" s="1">
        <f>AVERAGE(AD1987:AD1995)</f>
        <v>0.541706792142248</v>
      </c>
      <c r="AG2038" s="1">
        <f>AVERAGE(AG1987:AG1995)</f>
        <v>0.557042483765766</v>
      </c>
      <c r="GK2038" s="1">
        <f>AVERAGE(GK1987:GK1995)</f>
        <v>0.506651498992226</v>
      </c>
      <c r="GN2038" s="1">
        <f>AVERAGE(GN1987:GN1995)</f>
        <v>0.507305726302863</v>
      </c>
      <c r="GQ2038" s="1">
        <f>AVERAGE(GQ1987:GQ1995)</f>
        <v>0.52053734389622</v>
      </c>
      <c r="GT2038" s="1">
        <f>AVERAGE(GT1987:GT1995)</f>
        <v>0.541702519813817</v>
      </c>
      <c r="GW2038" s="1">
        <f>AVERAGE(GW1987:GW1995)</f>
        <v>0.556595566372167</v>
      </c>
    </row>
    <row r="2039" spans="21:207">
      <c r="U2039" s="1">
        <f>AVERAGE(U1996:U1998)</f>
        <v>0.506106902152297</v>
      </c>
      <c r="V2039" s="1">
        <f>STDEVA(U1996:U1998)</f>
        <v>2.56138268754348e-5</v>
      </c>
      <c r="W2039" s="1" t="str">
        <f t="shared" ref="W2039:W2041" si="2821">W2065</f>
        <v>h</v>
      </c>
      <c r="X2039" s="1">
        <f>AVERAGE(X1996:X1998)</f>
        <v>0.506291309999319</v>
      </c>
      <c r="Y2039" s="1">
        <f>STDEVA(X1996:X1998)</f>
        <v>5.10995513063881e-5</v>
      </c>
      <c r="Z2039" s="1" t="str">
        <f t="shared" ref="Z2039:Z2041" si="2822">Z2065</f>
        <v>h</v>
      </c>
      <c r="AA2039" s="1">
        <f>AVERAGE(AA1996:AA1998)</f>
        <v>0.51496725496576</v>
      </c>
      <c r="AB2039" s="1">
        <f>STDEVA(AA1996:AA1998)</f>
        <v>0.000200158255905395</v>
      </c>
      <c r="AC2039" s="1" t="str">
        <f t="shared" ref="AC2039:AC2041" si="2823">AC2065</f>
        <v>f</v>
      </c>
      <c r="AD2039" s="1">
        <f>AVERAGE(AD1996:AD1998)</f>
        <v>0.530685260118348</v>
      </c>
      <c r="AE2039" s="1">
        <f>STDEVA(AD1996:AD1998)</f>
        <v>0.000526977437931471</v>
      </c>
      <c r="AF2039" s="1" t="str">
        <f t="shared" ref="AF2039:AF2041" si="2824">AF2065</f>
        <v>j</v>
      </c>
      <c r="AG2039" s="1">
        <f>AVERAGE(AG1996:AG1998)</f>
        <v>0.543766070819225</v>
      </c>
      <c r="AH2039" s="1">
        <f>STDEVA(AG1996:AG1998)</f>
        <v>0.000247251592986417</v>
      </c>
      <c r="AI2039" s="1" t="str">
        <f t="shared" ref="AI2039:AI2041" si="2825">AI2065</f>
        <v>n</v>
      </c>
      <c r="GK2039" s="1">
        <f>AVERAGE(GK1996:GK1998)</f>
        <v>0.506274213935556</v>
      </c>
      <c r="GL2039" s="1">
        <f>STDEVA(GK1996:GK1998)</f>
        <v>0.00012168623592928</v>
      </c>
      <c r="GM2039" s="1" t="str">
        <f t="shared" ref="GM2039:GM2041" si="2826">GM2065</f>
        <v>f</v>
      </c>
      <c r="GN2039" s="1">
        <f>AVERAGE(GN1996:GN1998)</f>
        <v>0.506427090253352</v>
      </c>
      <c r="GO2039" s="1">
        <f>STDEVA(GN1996:GN1998)</f>
        <v>0.000108096307110277</v>
      </c>
      <c r="GP2039" s="1" t="str">
        <f t="shared" ref="GP2039:GP2041" si="2827">GP2065</f>
        <v>g</v>
      </c>
      <c r="GQ2039" s="1">
        <f>AVERAGE(GQ1996:GQ1998)</f>
        <v>0.514872994150712</v>
      </c>
      <c r="GR2039" s="1">
        <f>STDEVA(GQ1996:GQ1998)</f>
        <v>0.000121052642146662</v>
      </c>
      <c r="GS2039" s="1" t="str">
        <f t="shared" ref="GS2039:GS2041" si="2828">GS2065</f>
        <v>fg</v>
      </c>
      <c r="GT2039" s="1">
        <f>AVERAGE(GT1996:GT1998)</f>
        <v>0.530652580815769</v>
      </c>
      <c r="GU2039" s="1">
        <f>STDEVA(GT1996:GT1998)</f>
        <v>0.000447624774438391</v>
      </c>
      <c r="GV2039" s="1" t="str">
        <f t="shared" ref="GV2039:GV2041" si="2829">GV2065</f>
        <v>j</v>
      </c>
      <c r="GW2039" s="1">
        <f>AVERAGE(GW1996:GW1998)</f>
        <v>0.544534720708649</v>
      </c>
      <c r="GX2039" s="1">
        <f>STDEVA(GW1996:GW1998)</f>
        <v>0.000368833806434974</v>
      </c>
      <c r="GY2039" s="1" t="str">
        <f t="shared" ref="GY2039:GY2041" si="2830">GY2065</f>
        <v>gh</v>
      </c>
    </row>
    <row r="2040" spans="21:207">
      <c r="U2040" s="1">
        <f>AVERAGE(U1999:U2001)</f>
        <v>0.506664065011823</v>
      </c>
      <c r="V2040" s="1">
        <f>STDEVA(U1999:U2001)</f>
        <v>4.82407240680403e-5</v>
      </c>
      <c r="W2040" s="1" t="str">
        <f t="shared" si="2821"/>
        <v>def</v>
      </c>
      <c r="X2040" s="1">
        <f>AVERAGE(X1999:X2001)</f>
        <v>0.506445389018114</v>
      </c>
      <c r="Y2040" s="1">
        <f>STDEVA(X1999:X2001)</f>
        <v>0.000189400051025423</v>
      </c>
      <c r="Z2040" s="1" t="str">
        <f t="shared" si="2822"/>
        <v>gh</v>
      </c>
      <c r="AA2040" s="1">
        <f>AVERAGE(AA1999:AA2001)</f>
        <v>0.515019261157479</v>
      </c>
      <c r="AB2040" s="1">
        <f>STDEVA(AA1999:AA2001)</f>
        <v>6.62085928575494e-5</v>
      </c>
      <c r="AC2040" s="1" t="str">
        <f t="shared" si="2823"/>
        <v>f</v>
      </c>
      <c r="AD2040" s="1">
        <f>AVERAGE(AD1999:AD2001)</f>
        <v>0.53639261327117</v>
      </c>
      <c r="AE2040" s="1">
        <f>STDEVA(AD1999:AD2001)</f>
        <v>0.00027403022589036</v>
      </c>
      <c r="AF2040" s="1" t="str">
        <f t="shared" si="2824"/>
        <v>i</v>
      </c>
      <c r="AG2040" s="1">
        <f>AVERAGE(AG1999:AG2001)</f>
        <v>0.547725321418274</v>
      </c>
      <c r="AH2040" s="1">
        <f>STDEVA(AG1999:AG2001)</f>
        <v>0.000914767165443645</v>
      </c>
      <c r="AI2040" s="1" t="str">
        <f t="shared" si="2825"/>
        <v>m</v>
      </c>
      <c r="GK2040" s="1">
        <f>AVERAGE(GK1999:GK2001)</f>
        <v>0.506483649631257</v>
      </c>
      <c r="GL2040" s="1">
        <f>STDEVA(GK1999:GK2001)</f>
        <v>0.000141534039271889</v>
      </c>
      <c r="GM2040" s="1" t="str">
        <f t="shared" si="2826"/>
        <v>e</v>
      </c>
      <c r="GN2040" s="1">
        <f>AVERAGE(GN1999:GN2001)</f>
        <v>0.506378873635518</v>
      </c>
      <c r="GO2040" s="1">
        <f>STDEVA(GN1999:GN2001)</f>
        <v>4.81448077236477e-5</v>
      </c>
      <c r="GP2040" s="1" t="str">
        <f t="shared" si="2827"/>
        <v>g</v>
      </c>
      <c r="GQ2040" s="1">
        <f>AVERAGE(GQ1999:GQ2001)</f>
        <v>0.515011822456223</v>
      </c>
      <c r="GR2040" s="1">
        <f>STDEVA(GQ1999:GQ2001)</f>
        <v>0.000140959591493933</v>
      </c>
      <c r="GS2040" s="1" t="str">
        <f t="shared" si="2828"/>
        <v>fg</v>
      </c>
      <c r="GT2040" s="1">
        <f>AVERAGE(GT1999:GT2001)</f>
        <v>0.536737713772813</v>
      </c>
      <c r="GU2040" s="1">
        <f>STDEVA(GT1999:GT2001)</f>
        <v>0.000548565364060662</v>
      </c>
      <c r="GV2040" s="1" t="str">
        <f t="shared" si="2829"/>
        <v>i</v>
      </c>
      <c r="GW2040" s="1">
        <f>AVERAGE(GW1999:GW2001)</f>
        <v>0.548580418229866</v>
      </c>
      <c r="GX2040" s="1">
        <f>STDEVA(GW1999:GW2001)</f>
        <v>0.000402942106283118</v>
      </c>
      <c r="GY2040" s="1" t="str">
        <f t="shared" si="2830"/>
        <v>fg</v>
      </c>
    </row>
    <row r="2041" spans="21:207">
      <c r="U2041" s="1">
        <f>AVERAGE(U2002:U2004)</f>
        <v>0.504115850652477</v>
      </c>
      <c r="V2041" s="1">
        <f>STDEVA(U2002:U2004)</f>
        <v>3.28367023351777e-5</v>
      </c>
      <c r="W2041" s="1" t="str">
        <f t="shared" si="2821"/>
        <v>k</v>
      </c>
      <c r="X2041" s="1">
        <f>AVERAGE(X2002:X2004)</f>
        <v>0.50420178843132</v>
      </c>
      <c r="Y2041" s="1">
        <f>STDEVA(X2002:X2004)</f>
        <v>5.53973356326028e-5</v>
      </c>
      <c r="Z2041" s="1" t="str">
        <f t="shared" si="2822"/>
        <v>l</v>
      </c>
      <c r="AA2041" s="1">
        <f>AVERAGE(AA2002:AA2004)</f>
        <v>0.512354001752253</v>
      </c>
      <c r="AB2041" s="1">
        <f>STDEVA(AA2002:AA2004)</f>
        <v>9.10842272945312e-5</v>
      </c>
      <c r="AC2041" s="1" t="str">
        <f t="shared" si="2823"/>
        <v>g</v>
      </c>
      <c r="AD2041" s="1">
        <f>AVERAGE(AD2002:AD2004)</f>
        <v>0.544664480039513</v>
      </c>
      <c r="AE2041" s="1">
        <f>STDEVA(AD2002:AD2004)</f>
        <v>0.000173315456794756</v>
      </c>
      <c r="AF2041" s="1" t="str">
        <f t="shared" si="2824"/>
        <v>e</v>
      </c>
      <c r="AG2041" s="1">
        <f>AVERAGE(AG2002:AG2004)</f>
        <v>0.558172688992416</v>
      </c>
      <c r="AH2041" s="1">
        <f>STDEVA(AG2002:AG2004)</f>
        <v>0.00077353116631335</v>
      </c>
      <c r="AI2041" s="1" t="str">
        <f t="shared" si="2825"/>
        <v>f</v>
      </c>
      <c r="GK2041" s="1">
        <f>AVERAGE(GK2002:GK2004)</f>
        <v>0.504169075180745</v>
      </c>
      <c r="GL2041" s="1">
        <f>STDEVA(GK2002:GK2004)</f>
        <v>5.32081717890634e-5</v>
      </c>
      <c r="GM2041" s="1" t="str">
        <f t="shared" si="2826"/>
        <v>j</v>
      </c>
      <c r="GN2041" s="1">
        <f>AVERAGE(GN2002:GN2004)</f>
        <v>0.504351824777611</v>
      </c>
      <c r="GO2041" s="1">
        <f>STDEVA(GN2002:GN2004)</f>
        <v>9.76008350635243e-5</v>
      </c>
      <c r="GP2041" s="1" t="str">
        <f t="shared" si="2827"/>
        <v>klm</v>
      </c>
      <c r="GQ2041" s="1">
        <f>AVERAGE(GQ2002:GQ2004)</f>
        <v>0.512359009866662</v>
      </c>
      <c r="GR2041" s="1">
        <f>STDEVA(GQ2002:GQ2004)</f>
        <v>0.000145321313847212</v>
      </c>
      <c r="GS2041" s="1" t="str">
        <f t="shared" si="2828"/>
        <v>h</v>
      </c>
      <c r="GT2041" s="1">
        <f>AVERAGE(GT2002:GT2004)</f>
        <v>0.543638429057949</v>
      </c>
      <c r="GU2041" s="1">
        <f>STDEVA(GT2002:GT2004)</f>
        <v>0.000804555417611562</v>
      </c>
      <c r="GV2041" s="1" t="str">
        <f t="shared" si="2829"/>
        <v>f</v>
      </c>
      <c r="GW2041" s="1">
        <f>AVERAGE(GW2002:GW2004)</f>
        <v>0.558862262083242</v>
      </c>
      <c r="GX2041" s="1">
        <f>STDEVA(GW2002:GW2004)</f>
        <v>0.000437182309942827</v>
      </c>
      <c r="GY2041" s="1" t="str">
        <f t="shared" si="2830"/>
        <v>d</v>
      </c>
    </row>
    <row r="2042" spans="21:205">
      <c r="U2042" s="1">
        <f>AVERAGE(U1996:U2004)</f>
        <v>0.505628939272199</v>
      </c>
      <c r="X2042" s="1">
        <f>AVERAGE(X1996:X2004)</f>
        <v>0.505646162482918</v>
      </c>
      <c r="AA2042" s="1">
        <f>AVERAGE(AA1996:AA2004)</f>
        <v>0.514113505958497</v>
      </c>
      <c r="AD2042" s="1">
        <f>AVERAGE(AD1996:AD2004)</f>
        <v>0.53724745114301</v>
      </c>
      <c r="AG2042" s="1">
        <f>AVERAGE(AG1996:AG2004)</f>
        <v>0.549888027076638</v>
      </c>
      <c r="GK2042" s="1">
        <f>AVERAGE(GK1996:GK2004)</f>
        <v>0.505642312915853</v>
      </c>
      <c r="GN2042" s="1">
        <f>AVERAGE(GN1996:GN2004)</f>
        <v>0.505719262888827</v>
      </c>
      <c r="GQ2042" s="1">
        <f>AVERAGE(GQ1996:GQ2004)</f>
        <v>0.514081275491199</v>
      </c>
      <c r="GT2042" s="1">
        <f>AVERAGE(GT1996:GT2004)</f>
        <v>0.537009574548844</v>
      </c>
      <c r="GW2042" s="1">
        <f>AVERAGE(GW1996:GW2004)</f>
        <v>0.550659133673919</v>
      </c>
    </row>
    <row r="2043" spans="21:207">
      <c r="U2043" s="1">
        <f>AVERAGE(U2005:U2007)</f>
        <v>0.506300757970808</v>
      </c>
      <c r="V2043" s="1">
        <f>STDEVA(U2005:U2007)</f>
        <v>0.000148268653032509</v>
      </c>
      <c r="W2043" s="1" t="str">
        <f t="shared" ref="W2043:W2045" si="2831">W2068</f>
        <v>g</v>
      </c>
      <c r="X2043" s="1">
        <f>AVERAGE(X2005:X2007)</f>
        <v>0.506402358074349</v>
      </c>
      <c r="Y2043" s="1">
        <f>STDEVA(X2005:X2007)</f>
        <v>5.69462025406079e-5</v>
      </c>
      <c r="Z2043" s="1" t="str">
        <f t="shared" ref="Z2043:Z2045" si="2832">Z2068</f>
        <v>gh</v>
      </c>
      <c r="AA2043" s="1">
        <f>AVERAGE(AA2005:AA2007)</f>
        <v>0.514783296719623</v>
      </c>
      <c r="AB2043" s="1">
        <f>STDEVA(AA2005:AA2007)</f>
        <v>0.000209460301795047</v>
      </c>
      <c r="AC2043" s="1" t="str">
        <f t="shared" ref="AC2043:AC2045" si="2833">AC2068</f>
        <v>f</v>
      </c>
      <c r="AD2043" s="1">
        <f>AVERAGE(AD2005:AD2007)</f>
        <v>0.531598758134329</v>
      </c>
      <c r="AE2043" s="1">
        <f>STDEVA(AD2005:AD2007)</f>
        <v>0.000315113101232137</v>
      </c>
      <c r="AF2043" s="1" t="str">
        <f t="shared" ref="AF2043:AF2045" si="2834">AF2068</f>
        <v>j</v>
      </c>
      <c r="AG2043" s="1">
        <f>AVERAGE(AG2005:AG2007)</f>
        <v>0.544379652365268</v>
      </c>
      <c r="AH2043" s="1">
        <f>STDEVA(AG2005:AG2007)</f>
        <v>0.00108459051681365</v>
      </c>
      <c r="AI2043" s="1" t="str">
        <f t="shared" ref="AI2043:AI2045" si="2835">AI2068</f>
        <v>n</v>
      </c>
      <c r="GK2043" s="1">
        <f>AVERAGE(GK2005:GK2007)</f>
        <v>0.506225030329108</v>
      </c>
      <c r="GL2043" s="1">
        <f>STDEVA(GK2005:GK2007)</f>
        <v>0.000114079801451364</v>
      </c>
      <c r="GM2043" s="1" t="str">
        <f t="shared" ref="GM2043:GM2045" si="2836">GM2068</f>
        <v>f</v>
      </c>
      <c r="GN2043" s="1">
        <f>AVERAGE(GN2005:GN2007)</f>
        <v>0.506386640680136</v>
      </c>
      <c r="GO2043" s="1">
        <f>STDEVA(GN2005:GN2007)</f>
        <v>4.18825637812392e-5</v>
      </c>
      <c r="GP2043" s="1" t="str">
        <f t="shared" ref="GP2043:GP2045" si="2837">GP2068</f>
        <v>g</v>
      </c>
      <c r="GQ2043" s="1">
        <f>AVERAGE(GQ2005:GQ2007)</f>
        <v>0.514749393535174</v>
      </c>
      <c r="GR2043" s="1">
        <f>STDEVA(GQ2005:GQ2007)</f>
        <v>8.76674621014169e-5</v>
      </c>
      <c r="GS2043" s="1" t="str">
        <f t="shared" ref="GS2043:GS2045" si="2838">GS2068</f>
        <v>g</v>
      </c>
      <c r="GT2043" s="1">
        <f>AVERAGE(GT2005:GT2007)</f>
        <v>0.53162581746365</v>
      </c>
      <c r="GU2043" s="1">
        <f>STDEVA(GT2005:GT2007)</f>
        <v>0.000694116419861353</v>
      </c>
      <c r="GV2043" s="1" t="str">
        <f t="shared" ref="GV2043:GV2045" si="2839">GV2068</f>
        <v>j</v>
      </c>
      <c r="GW2043" s="1">
        <f>AVERAGE(GW2005:GW2007)</f>
        <v>0.544704018097596</v>
      </c>
      <c r="GX2043" s="1">
        <f>STDEVA(GW2005:GW2007)</f>
        <v>0.000594999273915583</v>
      </c>
      <c r="GY2043" s="1" t="str">
        <f t="shared" ref="GY2043:GY2045" si="2840">GY2068</f>
        <v>gh</v>
      </c>
    </row>
    <row r="2044" spans="21:207">
      <c r="U2044" s="1">
        <f>AVERAGE(U2008:U2010)</f>
        <v>0.506647651384935</v>
      </c>
      <c r="V2044" s="1">
        <f>STDEVA(U2008:U2010)</f>
        <v>7.37997647195284e-5</v>
      </c>
      <c r="W2044" s="1" t="str">
        <f t="shared" si="2831"/>
        <v>def</v>
      </c>
      <c r="X2044" s="1">
        <f>AVERAGE(X2008:X2010)</f>
        <v>0.506538147917218</v>
      </c>
      <c r="Y2044" s="1">
        <f>STDEVA(X2008:X2010)</f>
        <v>6.85492983975839e-5</v>
      </c>
      <c r="Z2044" s="1" t="str">
        <f t="shared" si="2832"/>
        <v>fg</v>
      </c>
      <c r="AA2044" s="1">
        <f>AVERAGE(AA2008:AA2010)</f>
        <v>0.51513058013886</v>
      </c>
      <c r="AB2044" s="1">
        <f>STDEVA(AA2008:AA2010)</f>
        <v>0.000129696841727652</v>
      </c>
      <c r="AC2044" s="1" t="str">
        <f t="shared" si="2833"/>
        <v>f</v>
      </c>
      <c r="AD2044" s="1">
        <f>AVERAGE(AD2008:AD2010)</f>
        <v>0.538330673466095</v>
      </c>
      <c r="AE2044" s="1">
        <f>STDEVA(AD2008:AD2010)</f>
        <v>0.000520761452518859</v>
      </c>
      <c r="AF2044" s="1" t="str">
        <f t="shared" si="2834"/>
        <v>g</v>
      </c>
      <c r="AG2044" s="1">
        <f>AVERAGE(AG2008:AG2010)</f>
        <v>0.549425484708802</v>
      </c>
      <c r="AH2044" s="1">
        <f>STDEVA(AG2008:AG2010)</f>
        <v>0.000463892003493407</v>
      </c>
      <c r="AI2044" s="1" t="str">
        <f t="shared" si="2835"/>
        <v>klm</v>
      </c>
      <c r="GK2044" s="1">
        <f>AVERAGE(GK2008:GK2010)</f>
        <v>0.506556308569116</v>
      </c>
      <c r="GL2044" s="1">
        <f>STDEVA(GK2008:GK2010)</f>
        <v>7.49929036835838e-5</v>
      </c>
      <c r="GM2044" s="1" t="str">
        <f t="shared" si="2836"/>
        <v>e</v>
      </c>
      <c r="GN2044" s="1">
        <f>AVERAGE(GN2008:GN2010)</f>
        <v>0.506602216558821</v>
      </c>
      <c r="GO2044" s="1">
        <f>STDEVA(GN2008:GN2010)</f>
        <v>8.42765634420687e-5</v>
      </c>
      <c r="GP2044" s="1" t="str">
        <f t="shared" si="2837"/>
        <v>ef</v>
      </c>
      <c r="GQ2044" s="1">
        <f>AVERAGE(GQ2008:GQ2010)</f>
        <v>0.515206726503211</v>
      </c>
      <c r="GR2044" s="1">
        <f>STDEVA(GQ2008:GQ2010)</f>
        <v>6.58041605578298e-5</v>
      </c>
      <c r="GS2044" s="1" t="str">
        <f t="shared" si="2838"/>
        <v>f</v>
      </c>
      <c r="GT2044" s="1">
        <f>AVERAGE(GT2008:GT2010)</f>
        <v>0.538362065181778</v>
      </c>
      <c r="GU2044" s="1">
        <f>STDEVA(GT2008:GT2010)</f>
        <v>8.64203827960488e-5</v>
      </c>
      <c r="GV2044" s="1" t="str">
        <f t="shared" si="2839"/>
        <v>h</v>
      </c>
      <c r="GW2044" s="1">
        <f>AVERAGE(GW2008:GW2010)</f>
        <v>0.529059093722337</v>
      </c>
      <c r="GX2044" s="1">
        <f>STDEVA(GW2008:GW2010)</f>
        <v>0.013977052912082</v>
      </c>
      <c r="GY2044" s="1" t="str">
        <f t="shared" si="2840"/>
        <v>j</v>
      </c>
    </row>
    <row r="2045" spans="21:207">
      <c r="U2045" s="1">
        <f>AVERAGE(U2011:U2013)</f>
        <v>0.504175268514284</v>
      </c>
      <c r="V2045" s="1">
        <f>STDEVA(U2011:U2013)</f>
        <v>6.65552473783016e-5</v>
      </c>
      <c r="W2045" s="1" t="str">
        <f t="shared" si="2831"/>
        <v>k</v>
      </c>
      <c r="X2045" s="1">
        <f>AVERAGE(X2011:X2013)</f>
        <v>0.504210605996468</v>
      </c>
      <c r="Y2045" s="1">
        <f>STDEVA(X2011:X2013)</f>
        <v>0.000144042751062197</v>
      </c>
      <c r="Z2045" s="1" t="str">
        <f t="shared" si="2832"/>
        <v>l</v>
      </c>
      <c r="AA2045" s="1">
        <f>AVERAGE(AA2011:AA2013)</f>
        <v>0.5126448629024</v>
      </c>
      <c r="AB2045" s="1">
        <f>STDEVA(AA2011:AA2013)</f>
        <v>5.30320659007357e-5</v>
      </c>
      <c r="AC2045" s="1" t="str">
        <f t="shared" si="2833"/>
        <v>g</v>
      </c>
      <c r="AD2045" s="1">
        <f>AVERAGE(AD2011:AD2013)</f>
        <v>0.546641849994164</v>
      </c>
      <c r="AE2045" s="1">
        <f>STDEVA(AD2011:AD2013)</f>
        <v>0.000349275378227844</v>
      </c>
      <c r="AF2045" s="1" t="str">
        <f t="shared" si="2834"/>
        <v>d</v>
      </c>
      <c r="AG2045" s="1">
        <f>AVERAGE(AG2011:AG2013)</f>
        <v>0.559976933950838</v>
      </c>
      <c r="AH2045" s="1">
        <f>STDEVA(AG2011:AG2013)</f>
        <v>0.000605000200954572</v>
      </c>
      <c r="AI2045" s="1" t="str">
        <f t="shared" si="2835"/>
        <v>e</v>
      </c>
      <c r="GK2045" s="1">
        <f>AVERAGE(GK2011:GK2013)</f>
        <v>0.504156629652805</v>
      </c>
      <c r="GL2045" s="1">
        <f>STDEVA(GK2011:GK2013)</f>
        <v>0.000131160082719379</v>
      </c>
      <c r="GM2045" s="1" t="str">
        <f t="shared" si="2836"/>
        <v>j</v>
      </c>
      <c r="GN2045" s="1">
        <f>AVERAGE(GN2011:GN2013)</f>
        <v>0.504332635303474</v>
      </c>
      <c r="GO2045" s="1">
        <f>STDEVA(GN2011:GN2013)</f>
        <v>4.97458447480103e-5</v>
      </c>
      <c r="GP2045" s="1" t="str">
        <f t="shared" si="2837"/>
        <v>lm</v>
      </c>
      <c r="GQ2045" s="1">
        <f>AVERAGE(GQ2011:GQ2013)</f>
        <v>0.512512181285482</v>
      </c>
      <c r="GR2045" s="1">
        <f>STDEVA(GQ2011:GQ2013)</f>
        <v>6.05932446170379e-5</v>
      </c>
      <c r="GS2045" s="1" t="str">
        <f t="shared" si="2838"/>
        <v>h</v>
      </c>
      <c r="GT2045" s="1">
        <f>AVERAGE(GT2011:GT2013)</f>
        <v>0.54684813220281</v>
      </c>
      <c r="GU2045" s="1">
        <f>STDEVA(GT2011:GT2013)</f>
        <v>0.000514888607761932</v>
      </c>
      <c r="GV2045" s="1" t="str">
        <f t="shared" si="2839"/>
        <v>e</v>
      </c>
      <c r="GW2045" s="1">
        <f>AVERAGE(GW2011:GW2013)</f>
        <v>0.559770319900395</v>
      </c>
      <c r="GX2045" s="1">
        <f>STDEVA(GW2011:GW2013)</f>
        <v>0.000610110528205192</v>
      </c>
      <c r="GY2045" s="1" t="str">
        <f t="shared" si="2840"/>
        <v>d</v>
      </c>
    </row>
    <row r="2046" spans="21:205">
      <c r="U2046" s="1">
        <f>AVERAGE(U2005:U2013)</f>
        <v>0.505707892623342</v>
      </c>
      <c r="X2046" s="1">
        <f>AVERAGE(X2005:X2013)</f>
        <v>0.505717037329345</v>
      </c>
      <c r="AA2046" s="1">
        <f>AVERAGE(AA2005:AA2013)</f>
        <v>0.514186246586961</v>
      </c>
      <c r="AD2046" s="1">
        <f>AVERAGE(AD2005:AD2013)</f>
        <v>0.538857093864863</v>
      </c>
      <c r="AG2046" s="1">
        <f>AVERAGE(AG2005:AG2013)</f>
        <v>0.551260690341636</v>
      </c>
      <c r="GK2046" s="1">
        <f>AVERAGE(GK2005:GK2013)</f>
        <v>0.50564598951701</v>
      </c>
      <c r="GN2046" s="1">
        <f>AVERAGE(GN2005:GN2013)</f>
        <v>0.505773830847477</v>
      </c>
      <c r="GQ2046" s="1">
        <f>AVERAGE(GQ2005:GQ2013)</f>
        <v>0.514156100441289</v>
      </c>
      <c r="GT2046" s="1">
        <f>AVERAGE(GT2005:GT2013)</f>
        <v>0.538945338282746</v>
      </c>
      <c r="GW2046" s="1">
        <f>AVERAGE(GW2005:GW2013)</f>
        <v>0.544511143906776</v>
      </c>
    </row>
    <row r="2049" spans="23:207">
      <c r="W2049" s="1" t="s">
        <v>153</v>
      </c>
      <c r="Z2049" s="1" t="s">
        <v>164</v>
      </c>
      <c r="AC2049" s="1" t="s">
        <v>107</v>
      </c>
      <c r="AF2049" s="1" t="s">
        <v>165</v>
      </c>
      <c r="AI2049" s="1" t="s">
        <v>165</v>
      </c>
      <c r="GM2049" s="1" t="s">
        <v>151</v>
      </c>
      <c r="GP2049" s="1" t="s">
        <v>651</v>
      </c>
      <c r="GS2049" s="1" t="s">
        <v>124</v>
      </c>
      <c r="GV2049" s="1" t="s">
        <v>165</v>
      </c>
      <c r="GY2049" s="1" t="s">
        <v>124</v>
      </c>
    </row>
    <row r="2050" spans="23:207">
      <c r="W2050" s="1" t="s">
        <v>153</v>
      </c>
      <c r="Z2050" s="1" t="s">
        <v>153</v>
      </c>
      <c r="AC2050" s="1" t="s">
        <v>107</v>
      </c>
      <c r="AF2050" s="1" t="s">
        <v>157</v>
      </c>
      <c r="AI2050" s="1" t="s">
        <v>163</v>
      </c>
      <c r="GM2050" s="1" t="s">
        <v>160</v>
      </c>
      <c r="GP2050" s="1" t="s">
        <v>651</v>
      </c>
      <c r="GS2050" s="1" t="s">
        <v>124</v>
      </c>
      <c r="GV2050" s="1" t="s">
        <v>157</v>
      </c>
      <c r="GY2050" s="1" t="s">
        <v>124</v>
      </c>
    </row>
    <row r="2051" spans="23:207">
      <c r="W2051" s="1" t="s">
        <v>123</v>
      </c>
      <c r="Z2051" s="1" t="s">
        <v>123</v>
      </c>
      <c r="AC2051" s="1" t="s">
        <v>107</v>
      </c>
      <c r="AF2051" s="1" t="s">
        <v>154</v>
      </c>
      <c r="AI2051" s="1" t="s">
        <v>675</v>
      </c>
      <c r="GM2051" s="1" t="s">
        <v>117</v>
      </c>
      <c r="GP2051" s="1" t="s">
        <v>121</v>
      </c>
      <c r="GS2051" s="1" t="s">
        <v>124</v>
      </c>
      <c r="GV2051" s="1" t="s">
        <v>154</v>
      </c>
      <c r="GY2051" s="1" t="s">
        <v>124</v>
      </c>
    </row>
    <row r="2052" spans="23:207">
      <c r="W2052" s="1" t="s">
        <v>114</v>
      </c>
      <c r="Z2052" s="1" t="s">
        <v>114</v>
      </c>
      <c r="AC2052" s="1" t="s">
        <v>114</v>
      </c>
      <c r="AF2052" s="1" t="s">
        <v>120</v>
      </c>
      <c r="AI2052" s="1" t="s">
        <v>112</v>
      </c>
      <c r="GM2052" s="1" t="s">
        <v>114</v>
      </c>
      <c r="GP2052" s="1" t="s">
        <v>114</v>
      </c>
      <c r="GS2052" s="1" t="s">
        <v>114</v>
      </c>
      <c r="GV2052" s="1" t="s">
        <v>120</v>
      </c>
      <c r="GY2052" s="1" t="s">
        <v>120</v>
      </c>
    </row>
    <row r="2053" spans="23:207">
      <c r="W2053" s="1" t="s">
        <v>106</v>
      </c>
      <c r="Z2053" s="1" t="s">
        <v>106</v>
      </c>
      <c r="AC2053" s="1" t="s">
        <v>106</v>
      </c>
      <c r="AF2053" s="1" t="s">
        <v>106</v>
      </c>
      <c r="AI2053" s="1" t="s">
        <v>106</v>
      </c>
      <c r="GM2053" s="1" t="s">
        <v>106</v>
      </c>
      <c r="GP2053" s="1" t="s">
        <v>106</v>
      </c>
      <c r="GS2053" s="1" t="s">
        <v>106</v>
      </c>
      <c r="GV2053" s="1" t="s">
        <v>106</v>
      </c>
      <c r="GY2053" s="1" t="s">
        <v>106</v>
      </c>
    </row>
    <row r="2054" spans="23:207">
      <c r="W2054" s="1" t="s">
        <v>122</v>
      </c>
      <c r="Z2054" s="1" t="s">
        <v>117</v>
      </c>
      <c r="AC2054" s="1" t="s">
        <v>112</v>
      </c>
      <c r="AF2054" s="1" t="s">
        <v>151</v>
      </c>
      <c r="AI2054" s="1" t="s">
        <v>164</v>
      </c>
      <c r="GM2054" s="1" t="s">
        <v>112</v>
      </c>
      <c r="GP2054" s="1" t="s">
        <v>124</v>
      </c>
      <c r="GS2054" s="1" t="s">
        <v>112</v>
      </c>
      <c r="GV2054" s="1" t="s">
        <v>123</v>
      </c>
      <c r="GY2054" s="1" t="s">
        <v>107</v>
      </c>
    </row>
    <row r="2055" spans="23:207">
      <c r="W2055" s="1" t="s">
        <v>120</v>
      </c>
      <c r="Z2055" s="1" t="s">
        <v>112</v>
      </c>
      <c r="AC2055" s="1" t="s">
        <v>112</v>
      </c>
      <c r="AF2055" s="1" t="s">
        <v>112</v>
      </c>
      <c r="AI2055" s="1" t="s">
        <v>117</v>
      </c>
      <c r="GM2055" s="1" t="s">
        <v>116</v>
      </c>
      <c r="GP2055" s="1" t="s">
        <v>120</v>
      </c>
      <c r="GS2055" s="1" t="s">
        <v>112</v>
      </c>
      <c r="GV2055" s="1" t="s">
        <v>107</v>
      </c>
      <c r="GY2055" s="1" t="s">
        <v>115</v>
      </c>
    </row>
    <row r="2056" spans="23:207">
      <c r="W2056" s="1" t="s">
        <v>161</v>
      </c>
      <c r="Z2056" s="1" t="s">
        <v>153</v>
      </c>
      <c r="AC2056" s="1" t="s">
        <v>107</v>
      </c>
      <c r="AF2056" s="1" t="s">
        <v>120</v>
      </c>
      <c r="AI2056" s="1" t="s">
        <v>120</v>
      </c>
      <c r="GM2056" s="1" t="s">
        <v>152</v>
      </c>
      <c r="GP2056" s="1" t="s">
        <v>161</v>
      </c>
      <c r="GS2056" s="1" t="s">
        <v>124</v>
      </c>
      <c r="GV2056" s="1" t="s">
        <v>112</v>
      </c>
      <c r="GY2056" s="1" t="s">
        <v>114</v>
      </c>
    </row>
    <row r="2057" spans="23:207">
      <c r="W2057" s="1" t="s">
        <v>107</v>
      </c>
      <c r="Z2057" s="1" t="s">
        <v>124</v>
      </c>
      <c r="AC2057" s="1" t="s">
        <v>112</v>
      </c>
      <c r="AF2057" s="1" t="s">
        <v>152</v>
      </c>
      <c r="AI2057" s="1" t="s">
        <v>161</v>
      </c>
      <c r="GM2057" s="1" t="s">
        <v>112</v>
      </c>
      <c r="GP2057" s="1" t="s">
        <v>112</v>
      </c>
      <c r="GS2057" s="1" t="s">
        <v>112</v>
      </c>
      <c r="GV2057" s="1" t="s">
        <v>121</v>
      </c>
      <c r="GY2057" s="1" t="s">
        <v>107</v>
      </c>
    </row>
    <row r="2058" spans="23:207">
      <c r="W2058" s="1" t="s">
        <v>115</v>
      </c>
      <c r="Z2058" s="1" t="s">
        <v>122</v>
      </c>
      <c r="AC2058" s="1" t="s">
        <v>112</v>
      </c>
      <c r="AF2058" s="1" t="s">
        <v>112</v>
      </c>
      <c r="AI2058" s="1" t="s">
        <v>121</v>
      </c>
      <c r="GM2058" s="1" t="s">
        <v>120</v>
      </c>
      <c r="GP2058" s="1" t="s">
        <v>120</v>
      </c>
      <c r="GS2058" s="1" t="s">
        <v>112</v>
      </c>
      <c r="GV2058" s="1" t="s">
        <v>112</v>
      </c>
      <c r="GY2058" s="1" t="s">
        <v>115</v>
      </c>
    </row>
    <row r="2059" spans="23:207">
      <c r="W2059" s="1" t="s">
        <v>153</v>
      </c>
      <c r="Z2059" s="1" t="s">
        <v>153</v>
      </c>
      <c r="AC2059" s="1" t="s">
        <v>107</v>
      </c>
      <c r="AF2059" s="1" t="s">
        <v>114</v>
      </c>
      <c r="AI2059" s="1" t="s">
        <v>114</v>
      </c>
      <c r="GM2059" s="1" t="s">
        <v>117</v>
      </c>
      <c r="GP2059" s="1" t="s">
        <v>123</v>
      </c>
      <c r="GS2059" s="1" t="s">
        <v>124</v>
      </c>
      <c r="GV2059" s="1" t="s">
        <v>114</v>
      </c>
      <c r="GY2059" s="1" t="s">
        <v>114</v>
      </c>
    </row>
    <row r="2060" spans="23:207">
      <c r="W2060" s="1" t="s">
        <v>157</v>
      </c>
      <c r="Z2060" s="1" t="s">
        <v>154</v>
      </c>
      <c r="AC2060" s="1" t="s">
        <v>117</v>
      </c>
      <c r="AF2060" s="1" t="s">
        <v>155</v>
      </c>
      <c r="AI2060" s="1" t="s">
        <v>674</v>
      </c>
      <c r="GM2060" s="1" t="s">
        <v>153</v>
      </c>
      <c r="GP2060" s="1" t="s">
        <v>155</v>
      </c>
      <c r="GS2060" s="1" t="s">
        <v>121</v>
      </c>
      <c r="GV2060" s="1" t="s">
        <v>155</v>
      </c>
      <c r="GY2060" s="1" t="s">
        <v>123</v>
      </c>
    </row>
    <row r="2061" spans="23:207">
      <c r="W2061" s="1" t="s">
        <v>157</v>
      </c>
      <c r="Z2061" s="1" t="s">
        <v>163</v>
      </c>
      <c r="AC2061" s="1" t="s">
        <v>117</v>
      </c>
      <c r="AF2061" s="1" t="s">
        <v>154</v>
      </c>
      <c r="AI2061" s="1" t="s">
        <v>676</v>
      </c>
      <c r="GM2061" s="1" t="s">
        <v>153</v>
      </c>
      <c r="GP2061" s="1" t="s">
        <v>165</v>
      </c>
      <c r="GS2061" s="1" t="s">
        <v>121</v>
      </c>
      <c r="GV2061" s="1" t="s">
        <v>154</v>
      </c>
      <c r="GY2061" s="1" t="s">
        <v>151</v>
      </c>
    </row>
    <row r="2062" spans="23:207">
      <c r="W2062" s="1" t="s">
        <v>157</v>
      </c>
      <c r="Z2062" s="1" t="s">
        <v>153</v>
      </c>
      <c r="AC2062" s="1" t="s">
        <v>117</v>
      </c>
      <c r="AF2062" s="1" t="s">
        <v>155</v>
      </c>
      <c r="AI2062" s="1" t="s">
        <v>158</v>
      </c>
      <c r="GM2062" s="1" t="s">
        <v>161</v>
      </c>
      <c r="GP2062" s="1" t="s">
        <v>159</v>
      </c>
      <c r="GS2062" s="1" t="s">
        <v>121</v>
      </c>
      <c r="GV2062" s="1" t="s">
        <v>165</v>
      </c>
      <c r="GY2062" s="1" t="s">
        <v>151</v>
      </c>
    </row>
    <row r="2063" spans="23:207">
      <c r="W2063" s="1" t="s">
        <v>120</v>
      </c>
      <c r="Z2063" s="1" t="s">
        <v>120</v>
      </c>
      <c r="AC2063" s="1" t="s">
        <v>120</v>
      </c>
      <c r="AF2063" s="1" t="s">
        <v>107</v>
      </c>
      <c r="AI2063" s="1" t="s">
        <v>151</v>
      </c>
      <c r="GM2063" s="1" t="s">
        <v>120</v>
      </c>
      <c r="GP2063" s="1" t="s">
        <v>120</v>
      </c>
      <c r="GS2063" s="1" t="s">
        <v>120</v>
      </c>
      <c r="GV2063" s="1" t="s">
        <v>117</v>
      </c>
      <c r="GY2063" s="1" t="s">
        <v>122</v>
      </c>
    </row>
    <row r="2064" spans="23:207">
      <c r="W2064" s="1" t="s">
        <v>111</v>
      </c>
      <c r="Z2064" s="1" t="s">
        <v>111</v>
      </c>
      <c r="AC2064" s="1" t="s">
        <v>111</v>
      </c>
      <c r="AF2064" s="1" t="s">
        <v>111</v>
      </c>
      <c r="AI2064" s="1" t="s">
        <v>111</v>
      </c>
      <c r="GM2064" s="1" t="s">
        <v>111</v>
      </c>
      <c r="GP2064" s="1" t="s">
        <v>111</v>
      </c>
      <c r="GS2064" s="1" t="s">
        <v>111</v>
      </c>
      <c r="GV2064" s="1" t="s">
        <v>111</v>
      </c>
      <c r="GY2064" s="1" t="s">
        <v>111</v>
      </c>
    </row>
    <row r="2065" spans="23:207">
      <c r="W2065" s="1" t="s">
        <v>121</v>
      </c>
      <c r="Z2065" s="1" t="s">
        <v>121</v>
      </c>
      <c r="AC2065" s="1" t="s">
        <v>107</v>
      </c>
      <c r="AF2065" s="1" t="s">
        <v>153</v>
      </c>
      <c r="AI2065" s="1" t="s">
        <v>156</v>
      </c>
      <c r="GM2065" s="1" t="s">
        <v>107</v>
      </c>
      <c r="GP2065" s="1" t="s">
        <v>117</v>
      </c>
      <c r="GS2065" s="1" t="s">
        <v>124</v>
      </c>
      <c r="GV2065" s="1" t="s">
        <v>153</v>
      </c>
      <c r="GY2065" s="1" t="s">
        <v>152</v>
      </c>
    </row>
    <row r="2066" spans="23:207">
      <c r="W2066" s="1" t="s">
        <v>125</v>
      </c>
      <c r="Z2066" s="1" t="s">
        <v>152</v>
      </c>
      <c r="AC2066" s="1" t="s">
        <v>107</v>
      </c>
      <c r="AF2066" s="1" t="s">
        <v>123</v>
      </c>
      <c r="AI2066" s="1" t="s">
        <v>155</v>
      </c>
      <c r="GM2066" s="1" t="s">
        <v>112</v>
      </c>
      <c r="GP2066" s="1" t="s">
        <v>117</v>
      </c>
      <c r="GS2066" s="1" t="s">
        <v>124</v>
      </c>
      <c r="GV2066" s="1" t="s">
        <v>123</v>
      </c>
      <c r="GY2066" s="1" t="s">
        <v>124</v>
      </c>
    </row>
    <row r="2067" spans="23:207">
      <c r="W2067" s="1" t="s">
        <v>157</v>
      </c>
      <c r="Z2067" s="1" t="s">
        <v>154</v>
      </c>
      <c r="AC2067" s="1" t="s">
        <v>117</v>
      </c>
      <c r="AF2067" s="1" t="s">
        <v>112</v>
      </c>
      <c r="AI2067" s="1" t="s">
        <v>107</v>
      </c>
      <c r="GM2067" s="1" t="s">
        <v>153</v>
      </c>
      <c r="GP2067" s="1" t="s">
        <v>675</v>
      </c>
      <c r="GS2067" s="1" t="s">
        <v>121</v>
      </c>
      <c r="GV2067" s="1" t="s">
        <v>107</v>
      </c>
      <c r="GY2067" s="1" t="s">
        <v>120</v>
      </c>
    </row>
    <row r="2068" spans="23:207">
      <c r="W2068" s="1" t="s">
        <v>117</v>
      </c>
      <c r="Z2068" s="1" t="s">
        <v>152</v>
      </c>
      <c r="AC2068" s="1" t="s">
        <v>107</v>
      </c>
      <c r="AF2068" s="1" t="s">
        <v>153</v>
      </c>
      <c r="AI2068" s="1" t="s">
        <v>156</v>
      </c>
      <c r="GM2068" s="1" t="s">
        <v>107</v>
      </c>
      <c r="GP2068" s="1" t="s">
        <v>117</v>
      </c>
      <c r="GS2068" s="1" t="s">
        <v>117</v>
      </c>
      <c r="GV2068" s="1" t="s">
        <v>153</v>
      </c>
      <c r="GY2068" s="1" t="s">
        <v>152</v>
      </c>
    </row>
    <row r="2069" spans="23:207">
      <c r="W2069" s="1" t="s">
        <v>125</v>
      </c>
      <c r="Z2069" s="1" t="s">
        <v>124</v>
      </c>
      <c r="AC2069" s="1" t="s">
        <v>107</v>
      </c>
      <c r="AF2069" s="1" t="s">
        <v>117</v>
      </c>
      <c r="AI2069" s="1" t="s">
        <v>675</v>
      </c>
      <c r="GM2069" s="1" t="s">
        <v>112</v>
      </c>
      <c r="GP2069" s="1" t="s">
        <v>122</v>
      </c>
      <c r="GS2069" s="1" t="s">
        <v>107</v>
      </c>
      <c r="GV2069" s="1" t="s">
        <v>121</v>
      </c>
      <c r="GY2069" s="1" t="s">
        <v>153</v>
      </c>
    </row>
    <row r="2070" spans="23:207">
      <c r="W2070" s="1" t="s">
        <v>157</v>
      </c>
      <c r="Z2070" s="1" t="s">
        <v>154</v>
      </c>
      <c r="AC2070" s="1" t="s">
        <v>117</v>
      </c>
      <c r="AF2070" s="1" t="s">
        <v>120</v>
      </c>
      <c r="AI2070" s="1" t="s">
        <v>112</v>
      </c>
      <c r="GM2070" s="1" t="s">
        <v>153</v>
      </c>
      <c r="GP2070" s="1" t="s">
        <v>165</v>
      </c>
      <c r="GS2070" s="1" t="s">
        <v>121</v>
      </c>
      <c r="GV2070" s="1" t="s">
        <v>112</v>
      </c>
      <c r="GY2070" s="1" t="s">
        <v>120</v>
      </c>
    </row>
    <row r="2072" spans="24:552">
      <c r="X2072" s="1">
        <f t="shared" ref="X2072:X2105" si="2841">X864</f>
        <v>0</v>
      </c>
      <c r="AA2072" s="1">
        <f t="shared" ref="AA2072:AA2105" si="2842">AA864</f>
        <v>0</v>
      </c>
      <c r="AD2072" s="1">
        <f t="shared" ref="AD2072:AD2105" si="2843">AD864</f>
        <v>0</v>
      </c>
      <c r="AG2072" s="1">
        <f t="shared" ref="AG2072:AG2105" si="2844">AG864</f>
        <v>0</v>
      </c>
      <c r="AJ2072" s="1">
        <f t="shared" ref="AJ2072:AJ2105" si="2845">AJ864</f>
        <v>0</v>
      </c>
      <c r="GN2072" s="1">
        <f t="shared" ref="GN2072:GN2105" si="2846">GN864</f>
        <v>0</v>
      </c>
      <c r="GQ2072" s="1">
        <f t="shared" ref="GQ2072:GQ2105" si="2847">GQ864</f>
        <v>0</v>
      </c>
      <c r="GT2072" s="1">
        <f t="shared" ref="GT2072:GT2105" si="2848">GT864</f>
        <v>0</v>
      </c>
      <c r="GW2072" s="1">
        <f t="shared" ref="GW2072:GW2105" si="2849">GW864</f>
        <v>0</v>
      </c>
      <c r="GZ2072" s="1">
        <f t="shared" ref="GZ2072:GZ2105" si="2850">GZ864</f>
        <v>0</v>
      </c>
      <c r="ND2072" s="1">
        <f t="shared" ref="ND2072:NP2072" si="2851">ND864</f>
        <v>0</v>
      </c>
      <c r="NE2072" s="1">
        <f t="shared" si="2851"/>
        <v>0</v>
      </c>
      <c r="NF2072" s="1">
        <f t="shared" si="2851"/>
        <v>0</v>
      </c>
      <c r="NG2072" s="1">
        <f t="shared" si="2851"/>
        <v>0</v>
      </c>
      <c r="NH2072" s="1">
        <f t="shared" si="2851"/>
        <v>0</v>
      </c>
      <c r="NI2072" s="1">
        <f t="shared" si="2851"/>
        <v>0</v>
      </c>
      <c r="NJ2072" s="1">
        <f t="shared" si="2851"/>
        <v>0</v>
      </c>
      <c r="NK2072" s="1">
        <f t="shared" si="2851"/>
        <v>0</v>
      </c>
      <c r="NL2072" s="1">
        <f t="shared" si="2851"/>
        <v>0</v>
      </c>
      <c r="NM2072" s="1">
        <f t="shared" si="2851"/>
        <v>0</v>
      </c>
      <c r="NN2072" s="1">
        <f t="shared" si="2851"/>
        <v>0</v>
      </c>
      <c r="NO2072" s="1">
        <f t="shared" si="2851"/>
        <v>0</v>
      </c>
      <c r="NP2072" s="1">
        <f t="shared" si="2851"/>
        <v>0</v>
      </c>
      <c r="TT2072" s="1">
        <f t="shared" ref="TT2072:UF2072" si="2852">TT864</f>
        <v>0</v>
      </c>
      <c r="TU2072" s="1">
        <f t="shared" si="2852"/>
        <v>0</v>
      </c>
      <c r="TV2072" s="1">
        <f t="shared" si="2852"/>
        <v>0</v>
      </c>
      <c r="TW2072" s="1">
        <f t="shared" si="2852"/>
        <v>0</v>
      </c>
      <c r="TX2072" s="1">
        <f t="shared" si="2852"/>
        <v>0</v>
      </c>
      <c r="TY2072" s="1">
        <f t="shared" si="2852"/>
        <v>0</v>
      </c>
      <c r="TZ2072" s="1">
        <f t="shared" si="2852"/>
        <v>0</v>
      </c>
      <c r="UA2072" s="1">
        <f t="shared" si="2852"/>
        <v>0</v>
      </c>
      <c r="UB2072" s="1">
        <f t="shared" si="2852"/>
        <v>0</v>
      </c>
      <c r="UC2072" s="1">
        <f t="shared" si="2852"/>
        <v>0</v>
      </c>
      <c r="UD2072" s="1">
        <f t="shared" si="2852"/>
        <v>0</v>
      </c>
      <c r="UE2072" s="1">
        <f t="shared" si="2852"/>
        <v>0</v>
      </c>
      <c r="UF2072" s="1">
        <f t="shared" si="2852"/>
        <v>0</v>
      </c>
    </row>
    <row r="2073" spans="24:552">
      <c r="X2073" s="1">
        <f t="shared" si="2841"/>
        <v>0.017531305903399</v>
      </c>
      <c r="AA2073" s="1">
        <f t="shared" si="2842"/>
        <v>0.0177179305457122</v>
      </c>
      <c r="AD2073" s="1">
        <f t="shared" si="2843"/>
        <v>0.0609869646182495</v>
      </c>
      <c r="AG2073" s="1">
        <f t="shared" si="2844"/>
        <v>0.0843938379102478</v>
      </c>
      <c r="AJ2073" s="1">
        <f t="shared" si="2845"/>
        <v>0.209737827715356</v>
      </c>
      <c r="GN2073" s="1">
        <f t="shared" si="2846"/>
        <v>0.0182664756446991</v>
      </c>
      <c r="GQ2073" s="1">
        <f t="shared" si="2847"/>
        <v>0.0177619893428065</v>
      </c>
      <c r="GT2073" s="1">
        <f t="shared" si="2848"/>
        <v>0.0615312353217472</v>
      </c>
      <c r="GW2073" s="1">
        <f t="shared" si="2849"/>
        <v>0.0861709520500347</v>
      </c>
      <c r="GZ2073" s="1">
        <f t="shared" si="2850"/>
        <v>0.217391304347826</v>
      </c>
      <c r="ND2073" s="1">
        <f t="shared" ref="ND2073:NP2073" si="2853">ND865</f>
        <v>0.016167870657035</v>
      </c>
      <c r="NE2073" s="1">
        <f t="shared" si="2853"/>
        <v>0</v>
      </c>
      <c r="NF2073" s="1">
        <f t="shared" si="2853"/>
        <v>0</v>
      </c>
      <c r="NG2073" s="1">
        <f t="shared" si="2853"/>
        <v>0.0169319336268203</v>
      </c>
      <c r="NH2073" s="1">
        <f t="shared" si="2853"/>
        <v>0</v>
      </c>
      <c r="NI2073" s="1">
        <f t="shared" si="2853"/>
        <v>0</v>
      </c>
      <c r="NJ2073" s="1">
        <f t="shared" si="2853"/>
        <v>0.0510981622590767</v>
      </c>
      <c r="NK2073" s="1">
        <f t="shared" si="2853"/>
        <v>0</v>
      </c>
      <c r="NL2073" s="1">
        <f t="shared" si="2853"/>
        <v>0</v>
      </c>
      <c r="NM2073" s="1">
        <f t="shared" si="2853"/>
        <v>0.0795306388526726</v>
      </c>
      <c r="NN2073" s="1">
        <f t="shared" si="2853"/>
        <v>0</v>
      </c>
      <c r="NO2073" s="1">
        <f t="shared" si="2853"/>
        <v>0</v>
      </c>
      <c r="NP2073" s="1">
        <f t="shared" si="2853"/>
        <v>0.169154228855722</v>
      </c>
      <c r="TT2073" s="1">
        <f t="shared" ref="TT2073:UF2073" si="2854">TT865</f>
        <v>0.0172473266643667</v>
      </c>
      <c r="TU2073" s="1">
        <f t="shared" si="2854"/>
        <v>0</v>
      </c>
      <c r="TV2073" s="1">
        <f t="shared" si="2854"/>
        <v>0</v>
      </c>
      <c r="TW2073" s="1">
        <f t="shared" si="2854"/>
        <v>0.0168442763836372</v>
      </c>
      <c r="TX2073" s="1">
        <f t="shared" si="2854"/>
        <v>0</v>
      </c>
      <c r="TY2073" s="1">
        <f t="shared" si="2854"/>
        <v>0</v>
      </c>
      <c r="TZ2073" s="1">
        <f t="shared" si="2854"/>
        <v>0.0508916920400173</v>
      </c>
      <c r="UA2073" s="1">
        <f t="shared" si="2854"/>
        <v>0</v>
      </c>
      <c r="UB2073" s="1">
        <f t="shared" si="2854"/>
        <v>0</v>
      </c>
      <c r="UC2073" s="1">
        <f t="shared" si="2854"/>
        <v>0.0806794055201701</v>
      </c>
      <c r="UD2073" s="1">
        <f t="shared" si="2854"/>
        <v>0</v>
      </c>
      <c r="UE2073" s="1">
        <f t="shared" si="2854"/>
        <v>0</v>
      </c>
      <c r="UF2073" s="1">
        <f t="shared" si="2854"/>
        <v>0.166666666666667</v>
      </c>
    </row>
    <row r="2074" spans="24:552">
      <c r="X2074" s="1">
        <f t="shared" si="2841"/>
        <v>0.0183351668500182</v>
      </c>
      <c r="AA2074" s="1">
        <f t="shared" si="2842"/>
        <v>0.0188009932600213</v>
      </c>
      <c r="AD2074" s="1">
        <f t="shared" si="2843"/>
        <v>0.061465721040189</v>
      </c>
      <c r="AG2074" s="1">
        <f t="shared" si="2844"/>
        <v>0.0870129870129868</v>
      </c>
      <c r="AJ2074" s="1">
        <f t="shared" si="2845"/>
        <v>0.215328467153285</v>
      </c>
      <c r="GN2074" s="1">
        <f t="shared" si="2846"/>
        <v>0.0174418604651163</v>
      </c>
      <c r="GQ2074" s="1">
        <f t="shared" si="2847"/>
        <v>0.0186619718309859</v>
      </c>
      <c r="GT2074" s="1">
        <f t="shared" si="2848"/>
        <v>0.0609869646182495</v>
      </c>
      <c r="GW2074" s="1">
        <f t="shared" si="2849"/>
        <v>0.0825503355704698</v>
      </c>
      <c r="GZ2074" s="1">
        <f t="shared" si="2850"/>
        <v>0.217712177121771</v>
      </c>
      <c r="ND2074" s="1">
        <f t="shared" ref="ND2074:NP2074" si="2855">ND866</f>
        <v>0.0172705722993567</v>
      </c>
      <c r="NE2074" s="1">
        <f t="shared" si="2855"/>
        <v>0</v>
      </c>
      <c r="NF2074" s="1">
        <f t="shared" si="2855"/>
        <v>0</v>
      </c>
      <c r="NG2074" s="1">
        <f t="shared" si="2855"/>
        <v>0.0168849069607167</v>
      </c>
      <c r="NH2074" s="1">
        <f t="shared" si="2855"/>
        <v>0</v>
      </c>
      <c r="NI2074" s="1">
        <f t="shared" si="2855"/>
        <v>0</v>
      </c>
      <c r="NJ2074" s="1">
        <f t="shared" si="2855"/>
        <v>0.0510788199031265</v>
      </c>
      <c r="NK2074" s="1">
        <f t="shared" si="2855"/>
        <v>0</v>
      </c>
      <c r="NL2074" s="1">
        <f t="shared" si="2855"/>
        <v>0</v>
      </c>
      <c r="NM2074" s="1">
        <f t="shared" si="2855"/>
        <v>0.0812954395241241</v>
      </c>
      <c r="NN2074" s="1">
        <f t="shared" si="2855"/>
        <v>0</v>
      </c>
      <c r="NO2074" s="1">
        <f t="shared" si="2855"/>
        <v>0</v>
      </c>
      <c r="NP2074" s="1">
        <f t="shared" si="2855"/>
        <v>0.17156862745098</v>
      </c>
      <c r="TT2074" s="1">
        <f t="shared" ref="TT2074:UF2074" si="2856">TT866</f>
        <v>0.0162656726533379</v>
      </c>
      <c r="TU2074" s="1">
        <f t="shared" si="2856"/>
        <v>0</v>
      </c>
      <c r="TV2074" s="1">
        <f t="shared" si="2856"/>
        <v>0</v>
      </c>
      <c r="TW2074" s="1">
        <f t="shared" si="2856"/>
        <v>0.0169779286926994</v>
      </c>
      <c r="TX2074" s="1">
        <f t="shared" si="2856"/>
        <v>0</v>
      </c>
      <c r="TY2074" s="1">
        <f t="shared" si="2856"/>
        <v>0</v>
      </c>
      <c r="TZ2074" s="1">
        <f t="shared" si="2856"/>
        <v>0.0509138381201044</v>
      </c>
      <c r="UA2074" s="1">
        <f t="shared" si="2856"/>
        <v>0</v>
      </c>
      <c r="UB2074" s="1">
        <f t="shared" si="2856"/>
        <v>0</v>
      </c>
      <c r="UC2074" s="1">
        <f t="shared" si="2856"/>
        <v>0.07997311827957</v>
      </c>
      <c r="UD2074" s="1">
        <f t="shared" si="2856"/>
        <v>0</v>
      </c>
      <c r="UE2074" s="1">
        <f t="shared" si="2856"/>
        <v>0</v>
      </c>
      <c r="UF2074" s="1">
        <f t="shared" si="2856"/>
        <v>0.167525773195876</v>
      </c>
    </row>
    <row r="2075" spans="24:552">
      <c r="X2075" s="1">
        <f t="shared" si="2841"/>
        <v>0.0184648805213614</v>
      </c>
      <c r="AA2075" s="1">
        <f t="shared" si="2842"/>
        <v>0.0175438596491229</v>
      </c>
      <c r="AD2075" s="1">
        <f t="shared" si="2843"/>
        <v>0.061054579093432</v>
      </c>
      <c r="AG2075" s="1">
        <f t="shared" si="2844"/>
        <v>0.0830013280212483</v>
      </c>
      <c r="AJ2075" s="1">
        <f t="shared" si="2845"/>
        <v>0.216494845360825</v>
      </c>
      <c r="GN2075" s="1">
        <f t="shared" si="2846"/>
        <v>0.0176146788990825</v>
      </c>
      <c r="GQ2075" s="1">
        <f t="shared" si="2847"/>
        <v>0.017838030681413</v>
      </c>
      <c r="GT2075" s="1">
        <f t="shared" si="2848"/>
        <v>0.060534960112623</v>
      </c>
      <c r="GW2075" s="1">
        <f t="shared" si="2849"/>
        <v>0.0832196452933152</v>
      </c>
      <c r="GZ2075" s="1">
        <f t="shared" si="2850"/>
        <v>0.212686567164179</v>
      </c>
      <c r="ND2075" s="1">
        <f t="shared" ref="ND2075:NP2075" si="2857">ND867</f>
        <v>0.0170357751277685</v>
      </c>
      <c r="NE2075" s="1">
        <f t="shared" si="2857"/>
        <v>0</v>
      </c>
      <c r="NF2075" s="1">
        <f t="shared" si="2857"/>
        <v>0</v>
      </c>
      <c r="NG2075" s="1">
        <f t="shared" si="2857"/>
        <v>0.0171232876712328</v>
      </c>
      <c r="NH2075" s="1">
        <f t="shared" si="2857"/>
        <v>0</v>
      </c>
      <c r="NI2075" s="1">
        <f t="shared" si="2857"/>
        <v>0</v>
      </c>
      <c r="NJ2075" s="1">
        <f t="shared" si="2857"/>
        <v>0.0503659061558328</v>
      </c>
      <c r="NK2075" s="1">
        <f t="shared" si="2857"/>
        <v>0</v>
      </c>
      <c r="NL2075" s="1">
        <f t="shared" si="2857"/>
        <v>0</v>
      </c>
      <c r="NM2075" s="1">
        <f t="shared" si="2857"/>
        <v>0.0779661016949154</v>
      </c>
      <c r="NN2075" s="1">
        <f t="shared" si="2857"/>
        <v>0</v>
      </c>
      <c r="NO2075" s="1">
        <f t="shared" si="2857"/>
        <v>0</v>
      </c>
      <c r="NP2075" s="1">
        <f t="shared" si="2857"/>
        <v>0.16953316953317</v>
      </c>
      <c r="TT2075" s="1">
        <f t="shared" ref="TT2075:UF2075" si="2858">TT867</f>
        <v>0.016421484775915</v>
      </c>
      <c r="TU2075" s="1">
        <f t="shared" si="2858"/>
        <v>0</v>
      </c>
      <c r="TV2075" s="1">
        <f t="shared" si="2858"/>
        <v>0</v>
      </c>
      <c r="TW2075" s="1">
        <f t="shared" si="2858"/>
        <v>0.0171703296703296</v>
      </c>
      <c r="TX2075" s="1">
        <f t="shared" si="2858"/>
        <v>0</v>
      </c>
      <c r="TY2075" s="1">
        <f t="shared" si="2858"/>
        <v>0</v>
      </c>
      <c r="TZ2075" s="1">
        <f t="shared" si="2858"/>
        <v>0.0514412416851442</v>
      </c>
      <c r="UA2075" s="1">
        <f t="shared" si="2858"/>
        <v>0</v>
      </c>
      <c r="UB2075" s="1">
        <f t="shared" si="2858"/>
        <v>0</v>
      </c>
      <c r="UC2075" s="1">
        <f t="shared" si="2858"/>
        <v>0.0780695528743789</v>
      </c>
      <c r="UD2075" s="1">
        <f t="shared" si="2858"/>
        <v>0</v>
      </c>
      <c r="UE2075" s="1">
        <f t="shared" si="2858"/>
        <v>0</v>
      </c>
      <c r="UF2075" s="1">
        <f t="shared" si="2858"/>
        <v>0.168797953964195</v>
      </c>
    </row>
    <row r="2076" spans="24:552">
      <c r="X2076" s="1">
        <f t="shared" si="2841"/>
        <v>0.0183688464364435</v>
      </c>
      <c r="AA2076" s="1">
        <f t="shared" si="2842"/>
        <v>0.0184987548914977</v>
      </c>
      <c r="AD2076" s="1">
        <f t="shared" si="2843"/>
        <v>0.0609184629803188</v>
      </c>
      <c r="AG2076" s="1">
        <f t="shared" si="2844"/>
        <v>0.0985732814526588</v>
      </c>
      <c r="AJ2076" s="1">
        <f t="shared" si="2845"/>
        <v>0.223404255319149</v>
      </c>
      <c r="GN2076" s="1">
        <f t="shared" si="2846"/>
        <v>0.017909356725146</v>
      </c>
      <c r="GQ2076" s="1">
        <f t="shared" si="2847"/>
        <v>0.017970401691332</v>
      </c>
      <c r="GT2076" s="1">
        <f t="shared" si="2848"/>
        <v>0.0606060606060608</v>
      </c>
      <c r="GW2076" s="1">
        <f t="shared" si="2849"/>
        <v>0.0969044414535665</v>
      </c>
      <c r="GZ2076" s="1">
        <f t="shared" si="2850"/>
        <v>0.224806201550388</v>
      </c>
      <c r="ND2076" s="1">
        <f t="shared" ref="ND2076:NP2076" si="2859">ND868</f>
        <v>0.0168747890651368</v>
      </c>
      <c r="NE2076" s="1">
        <f t="shared" si="2859"/>
        <v>0</v>
      </c>
      <c r="NF2076" s="1">
        <f t="shared" si="2859"/>
        <v>0</v>
      </c>
      <c r="NG2076" s="1">
        <f t="shared" si="2859"/>
        <v>0.0176165803108808</v>
      </c>
      <c r="NH2076" s="1">
        <f t="shared" si="2859"/>
        <v>0</v>
      </c>
      <c r="NI2076" s="1">
        <f t="shared" si="2859"/>
        <v>0</v>
      </c>
      <c r="NJ2076" s="1">
        <f t="shared" si="2859"/>
        <v>0.0513622152746762</v>
      </c>
      <c r="NK2076" s="1">
        <f t="shared" si="2859"/>
        <v>0</v>
      </c>
      <c r="NL2076" s="1">
        <f t="shared" si="2859"/>
        <v>0</v>
      </c>
      <c r="NM2076" s="1">
        <f t="shared" si="2859"/>
        <v>0.0865771812080538</v>
      </c>
      <c r="NN2076" s="1">
        <f t="shared" si="2859"/>
        <v>0</v>
      </c>
      <c r="NO2076" s="1">
        <f t="shared" si="2859"/>
        <v>0</v>
      </c>
      <c r="NP2076" s="1">
        <f t="shared" si="2859"/>
        <v>0.174563591022444</v>
      </c>
      <c r="TT2076" s="1">
        <f t="shared" ref="TT2076:UF2076" si="2860">TT868</f>
        <v>0.0165975103734439</v>
      </c>
      <c r="TU2076" s="1">
        <f t="shared" si="2860"/>
        <v>0</v>
      </c>
      <c r="TV2076" s="1">
        <f t="shared" si="2860"/>
        <v>0</v>
      </c>
      <c r="TW2076" s="1">
        <f t="shared" si="2860"/>
        <v>0.0172939979654119</v>
      </c>
      <c r="TX2076" s="1">
        <f t="shared" si="2860"/>
        <v>0</v>
      </c>
      <c r="TY2076" s="1">
        <f t="shared" si="2860"/>
        <v>0</v>
      </c>
      <c r="TZ2076" s="1">
        <f t="shared" si="2860"/>
        <v>0.0511708586296618</v>
      </c>
      <c r="UA2076" s="1">
        <f t="shared" si="2860"/>
        <v>0</v>
      </c>
      <c r="UB2076" s="1">
        <f t="shared" si="2860"/>
        <v>0</v>
      </c>
      <c r="UC2076" s="1">
        <f t="shared" si="2860"/>
        <v>0.0860597439544806</v>
      </c>
      <c r="UD2076" s="1">
        <f t="shared" si="2860"/>
        <v>0</v>
      </c>
      <c r="UE2076" s="1">
        <f t="shared" si="2860"/>
        <v>0</v>
      </c>
      <c r="UF2076" s="1">
        <f t="shared" si="2860"/>
        <v>0.176315789473684</v>
      </c>
    </row>
    <row r="2077" spans="24:552">
      <c r="X2077" s="1">
        <f t="shared" si="2841"/>
        <v>0.018368846436444</v>
      </c>
      <c r="AA2077" s="1">
        <f t="shared" si="2842"/>
        <v>0.0180467091295116</v>
      </c>
      <c r="AD2077" s="1">
        <f t="shared" si="2843"/>
        <v>0.0609922621756942</v>
      </c>
      <c r="AG2077" s="1">
        <f t="shared" si="2844"/>
        <v>0.0949720670391063</v>
      </c>
      <c r="AJ2077" s="1">
        <f t="shared" si="2845"/>
        <v>0.220149253731343</v>
      </c>
      <c r="GN2077" s="1">
        <f t="shared" si="2846"/>
        <v>0.0181225081551286</v>
      </c>
      <c r="GQ2077" s="1">
        <f t="shared" si="2847"/>
        <v>0.0185185185185184</v>
      </c>
      <c r="GT2077" s="1">
        <f t="shared" si="2848"/>
        <v>0.06156015037594</v>
      </c>
      <c r="GW2077" s="1">
        <f t="shared" si="2849"/>
        <v>0.0991797166293811</v>
      </c>
      <c r="GZ2077" s="1">
        <f t="shared" si="2850"/>
        <v>0.226415094339623</v>
      </c>
      <c r="ND2077" s="1">
        <f t="shared" ref="ND2077:NP2077" si="2861">ND869</f>
        <v>0.0166435506241331</v>
      </c>
      <c r="NE2077" s="1">
        <f t="shared" si="2861"/>
        <v>0</v>
      </c>
      <c r="NF2077" s="1">
        <f t="shared" si="2861"/>
        <v>0</v>
      </c>
      <c r="NG2077" s="1">
        <f t="shared" si="2861"/>
        <v>0.0178510127016822</v>
      </c>
      <c r="NH2077" s="1">
        <f t="shared" si="2861"/>
        <v>0</v>
      </c>
      <c r="NI2077" s="1">
        <f t="shared" si="2861"/>
        <v>0</v>
      </c>
      <c r="NJ2077" s="1">
        <f t="shared" si="2861"/>
        <v>0.0508916920400173</v>
      </c>
      <c r="NK2077" s="1">
        <f t="shared" si="2861"/>
        <v>0</v>
      </c>
      <c r="NL2077" s="1">
        <f t="shared" si="2861"/>
        <v>0</v>
      </c>
      <c r="NM2077" s="1">
        <f t="shared" si="2861"/>
        <v>0.0833880499015103</v>
      </c>
      <c r="NN2077" s="1">
        <f t="shared" si="2861"/>
        <v>0</v>
      </c>
      <c r="NO2077" s="1">
        <f t="shared" si="2861"/>
        <v>0</v>
      </c>
      <c r="NP2077" s="1">
        <f t="shared" si="2861"/>
        <v>0.176923076923077</v>
      </c>
      <c r="TT2077" s="1">
        <f t="shared" ref="TT2077:UF2077" si="2862">TT869</f>
        <v>0.0164722031571722</v>
      </c>
      <c r="TU2077" s="1">
        <f t="shared" si="2862"/>
        <v>0</v>
      </c>
      <c r="TV2077" s="1">
        <f t="shared" si="2862"/>
        <v>0</v>
      </c>
      <c r="TW2077" s="1">
        <f t="shared" si="2862"/>
        <v>0.0172822771941714</v>
      </c>
      <c r="TX2077" s="1">
        <f t="shared" si="2862"/>
        <v>0</v>
      </c>
      <c r="TY2077" s="1">
        <f t="shared" si="2862"/>
        <v>0</v>
      </c>
      <c r="TZ2077" s="1">
        <f t="shared" si="2862"/>
        <v>0.0509074811863655</v>
      </c>
      <c r="UA2077" s="1">
        <f t="shared" si="2862"/>
        <v>0</v>
      </c>
      <c r="UB2077" s="1">
        <f t="shared" si="2862"/>
        <v>0</v>
      </c>
      <c r="UC2077" s="1">
        <f t="shared" si="2862"/>
        <v>0.0883152173913042</v>
      </c>
      <c r="UD2077" s="1">
        <f t="shared" si="2862"/>
        <v>0</v>
      </c>
      <c r="UE2077" s="1">
        <f t="shared" si="2862"/>
        <v>0</v>
      </c>
      <c r="UF2077" s="1">
        <f t="shared" si="2862"/>
        <v>0.176470588235294</v>
      </c>
    </row>
    <row r="2078" spans="24:552">
      <c r="X2078" s="1">
        <f t="shared" si="2841"/>
        <v>0.01769591910437</v>
      </c>
      <c r="AA2078" s="1">
        <f t="shared" si="2842"/>
        <v>0.018361581920904</v>
      </c>
      <c r="AD2078" s="1">
        <f t="shared" si="2843"/>
        <v>0.0610576923076924</v>
      </c>
      <c r="AG2078" s="1">
        <f t="shared" si="2844"/>
        <v>0.0982935153583617</v>
      </c>
      <c r="AJ2078" s="1">
        <f t="shared" si="2845"/>
        <v>0.218390804597701</v>
      </c>
      <c r="GN2078" s="1">
        <f t="shared" si="2846"/>
        <v>0.0180505415162455</v>
      </c>
      <c r="GQ2078" s="1">
        <f t="shared" si="2847"/>
        <v>0.0174377224199291</v>
      </c>
      <c r="GT2078" s="1">
        <f t="shared" si="2848"/>
        <v>0.0611577964519143</v>
      </c>
      <c r="GW2078" s="1">
        <f t="shared" si="2849"/>
        <v>0.0956090651558075</v>
      </c>
      <c r="GZ2078" s="1">
        <f t="shared" si="2850"/>
        <v>0.217557251908397</v>
      </c>
      <c r="ND2078" s="1">
        <f t="shared" ref="ND2078:NP2078" si="2863">ND870</f>
        <v>0.0163990433891357</v>
      </c>
      <c r="NE2078" s="1">
        <f t="shared" si="2863"/>
        <v>0</v>
      </c>
      <c r="NF2078" s="1">
        <f t="shared" si="2863"/>
        <v>0</v>
      </c>
      <c r="NG2078" s="1">
        <f t="shared" si="2863"/>
        <v>0.0167808219178083</v>
      </c>
      <c r="NH2078" s="1">
        <f t="shared" si="2863"/>
        <v>0</v>
      </c>
      <c r="NI2078" s="1">
        <f t="shared" si="2863"/>
        <v>0</v>
      </c>
      <c r="NJ2078" s="1">
        <f t="shared" si="2863"/>
        <v>0.0512706197057513</v>
      </c>
      <c r="NK2078" s="1">
        <f t="shared" si="2863"/>
        <v>0</v>
      </c>
      <c r="NL2078" s="1">
        <f t="shared" si="2863"/>
        <v>0</v>
      </c>
      <c r="NM2078" s="1">
        <f t="shared" si="2863"/>
        <v>0.0876325088339223</v>
      </c>
      <c r="NN2078" s="1">
        <f t="shared" si="2863"/>
        <v>0</v>
      </c>
      <c r="NO2078" s="1">
        <f t="shared" si="2863"/>
        <v>0</v>
      </c>
      <c r="NP2078" s="1">
        <f t="shared" si="2863"/>
        <v>0.174479166666667</v>
      </c>
      <c r="TT2078" s="1">
        <f t="shared" ref="TT2078:UF2078" si="2864">TT870</f>
        <v>0.0166101694915253</v>
      </c>
      <c r="TU2078" s="1">
        <f t="shared" si="2864"/>
        <v>0</v>
      </c>
      <c r="TV2078" s="1">
        <f t="shared" si="2864"/>
        <v>0</v>
      </c>
      <c r="TW2078" s="1">
        <f t="shared" si="2864"/>
        <v>0.0178204249485951</v>
      </c>
      <c r="TX2078" s="1">
        <f t="shared" si="2864"/>
        <v>0</v>
      </c>
      <c r="TY2078" s="1">
        <f t="shared" si="2864"/>
        <v>0</v>
      </c>
      <c r="TZ2078" s="1">
        <f t="shared" si="2864"/>
        <v>0.0505272407732862</v>
      </c>
      <c r="UA2078" s="1">
        <f t="shared" si="2864"/>
        <v>0</v>
      </c>
      <c r="UB2078" s="1">
        <f t="shared" si="2864"/>
        <v>0</v>
      </c>
      <c r="UC2078" s="1">
        <f t="shared" si="2864"/>
        <v>0.0857988165680474</v>
      </c>
      <c r="UD2078" s="1">
        <f t="shared" si="2864"/>
        <v>0</v>
      </c>
      <c r="UE2078" s="1">
        <f t="shared" si="2864"/>
        <v>0</v>
      </c>
      <c r="UF2078" s="1">
        <f t="shared" si="2864"/>
        <v>0.178861788617886</v>
      </c>
    </row>
    <row r="2079" spans="24:552">
      <c r="X2079" s="1">
        <f t="shared" si="2841"/>
        <v>0.018455743879473</v>
      </c>
      <c r="AA2079" s="1">
        <f t="shared" si="2842"/>
        <v>0.0191952750092288</v>
      </c>
      <c r="AD2079" s="1">
        <f t="shared" si="2843"/>
        <v>0.0598713508164275</v>
      </c>
      <c r="AG2079" s="1">
        <f t="shared" si="2844"/>
        <v>0.0838206627680311</v>
      </c>
      <c r="AJ2079" s="1">
        <f t="shared" si="2845"/>
        <v>0.217391304347826</v>
      </c>
      <c r="GN2079" s="1">
        <f t="shared" si="2846"/>
        <v>0.0188457008244993</v>
      </c>
      <c r="GQ2079" s="1">
        <f t="shared" si="2847"/>
        <v>0.0196078431372551</v>
      </c>
      <c r="GT2079" s="1">
        <f t="shared" si="2848"/>
        <v>0.0606531881804042</v>
      </c>
      <c r="GW2079" s="1">
        <f t="shared" si="2849"/>
        <v>0.087013843111404</v>
      </c>
      <c r="GZ2079" s="1">
        <f t="shared" si="2850"/>
        <v>0.216814159292035</v>
      </c>
      <c r="ND2079" s="1">
        <f t="shared" ref="ND2079:NP2079" si="2865">ND871</f>
        <v>0.0167247386759581</v>
      </c>
      <c r="NE2079" s="1">
        <f t="shared" si="2865"/>
        <v>0</v>
      </c>
      <c r="NF2079" s="1">
        <f t="shared" si="2865"/>
        <v>0</v>
      </c>
      <c r="NG2079" s="1">
        <f t="shared" si="2865"/>
        <v>0.0182845744680851</v>
      </c>
      <c r="NH2079" s="1">
        <f t="shared" si="2865"/>
        <v>0</v>
      </c>
      <c r="NI2079" s="1">
        <f t="shared" si="2865"/>
        <v>0</v>
      </c>
      <c r="NJ2079" s="1">
        <f t="shared" si="2865"/>
        <v>0.0516243880729863</v>
      </c>
      <c r="NK2079" s="1">
        <f t="shared" si="2865"/>
        <v>0</v>
      </c>
      <c r="NL2079" s="1">
        <f t="shared" si="2865"/>
        <v>0</v>
      </c>
      <c r="NM2079" s="1">
        <f t="shared" si="2865"/>
        <v>0.0798348245010323</v>
      </c>
      <c r="NN2079" s="1">
        <f t="shared" si="2865"/>
        <v>0</v>
      </c>
      <c r="NO2079" s="1">
        <f t="shared" si="2865"/>
        <v>0</v>
      </c>
      <c r="NP2079" s="1">
        <f t="shared" si="2865"/>
        <v>0.178117048346056</v>
      </c>
      <c r="TT2079" s="1">
        <f t="shared" ref="TT2079:UF2079" si="2866">TT871</f>
        <v>0.0176831468783831</v>
      </c>
      <c r="TU2079" s="1">
        <f t="shared" si="2866"/>
        <v>0</v>
      </c>
      <c r="TV2079" s="1">
        <f t="shared" si="2866"/>
        <v>0</v>
      </c>
      <c r="TW2079" s="1">
        <f t="shared" si="2866"/>
        <v>0.0181569030489894</v>
      </c>
      <c r="TX2079" s="1">
        <f t="shared" si="2866"/>
        <v>0</v>
      </c>
      <c r="TY2079" s="1">
        <f t="shared" si="2866"/>
        <v>0</v>
      </c>
      <c r="TZ2079" s="1">
        <f t="shared" si="2866"/>
        <v>0.051779935275081</v>
      </c>
      <c r="UA2079" s="1">
        <f t="shared" si="2866"/>
        <v>0</v>
      </c>
      <c r="UB2079" s="1">
        <f t="shared" si="2866"/>
        <v>0</v>
      </c>
      <c r="UC2079" s="1">
        <f t="shared" si="2866"/>
        <v>0.084476534296029</v>
      </c>
      <c r="UD2079" s="1">
        <f t="shared" si="2866"/>
        <v>0</v>
      </c>
      <c r="UE2079" s="1">
        <f t="shared" si="2866"/>
        <v>0</v>
      </c>
      <c r="UF2079" s="1">
        <f t="shared" si="2866"/>
        <v>0.18230563002681</v>
      </c>
    </row>
    <row r="2080" spans="24:552">
      <c r="X2080" s="1">
        <f t="shared" si="2841"/>
        <v>0.0195341848234412</v>
      </c>
      <c r="AA2080" s="1">
        <f t="shared" si="2842"/>
        <v>0.0198895027624308</v>
      </c>
      <c r="AD2080" s="1">
        <f t="shared" si="2843"/>
        <v>0.0599323344610925</v>
      </c>
      <c r="AG2080" s="1">
        <f t="shared" si="2844"/>
        <v>0.0892494929006087</v>
      </c>
      <c r="AJ2080" s="1">
        <f t="shared" si="2845"/>
        <v>0.221311475409836</v>
      </c>
      <c r="GN2080" s="1">
        <f t="shared" si="2846"/>
        <v>0.0184899845916795</v>
      </c>
      <c r="GQ2080" s="1">
        <f t="shared" si="2847"/>
        <v>0.02011385199241</v>
      </c>
      <c r="GT2080" s="1">
        <f t="shared" si="2848"/>
        <v>0.062593890836254</v>
      </c>
      <c r="GW2080" s="1">
        <f t="shared" si="2849"/>
        <v>0.0880110880110878</v>
      </c>
      <c r="GZ2080" s="1">
        <f t="shared" si="2850"/>
        <v>0.220264317180617</v>
      </c>
      <c r="ND2080" s="1">
        <f t="shared" ref="ND2080:NP2080" si="2867">ND872</f>
        <v>0.0175070028011206</v>
      </c>
      <c r="NE2080" s="1">
        <f t="shared" si="2867"/>
        <v>0</v>
      </c>
      <c r="NF2080" s="1">
        <f t="shared" si="2867"/>
        <v>0</v>
      </c>
      <c r="NG2080" s="1">
        <f t="shared" si="2867"/>
        <v>0.0178630499503805</v>
      </c>
      <c r="NH2080" s="1">
        <f t="shared" si="2867"/>
        <v>0</v>
      </c>
      <c r="NI2080" s="1">
        <f t="shared" si="2867"/>
        <v>0</v>
      </c>
      <c r="NJ2080" s="1">
        <f t="shared" si="2867"/>
        <v>0.0538674033149171</v>
      </c>
      <c r="NK2080" s="1">
        <f t="shared" si="2867"/>
        <v>0</v>
      </c>
      <c r="NL2080" s="1">
        <f t="shared" si="2867"/>
        <v>0</v>
      </c>
      <c r="NM2080" s="1">
        <f t="shared" si="2867"/>
        <v>0.0788113695090442</v>
      </c>
      <c r="NN2080" s="1">
        <f t="shared" si="2867"/>
        <v>0</v>
      </c>
      <c r="NO2080" s="1">
        <f t="shared" si="2867"/>
        <v>0</v>
      </c>
      <c r="NP2080" s="1">
        <f t="shared" si="2867"/>
        <v>0.170984455958549</v>
      </c>
      <c r="TT2080" s="1">
        <f t="shared" ref="TT2080:UF2080" si="2868">TT872</f>
        <v>0.0179404377466807</v>
      </c>
      <c r="TU2080" s="1">
        <f t="shared" si="2868"/>
        <v>0</v>
      </c>
      <c r="TV2080" s="1">
        <f t="shared" si="2868"/>
        <v>0</v>
      </c>
      <c r="TW2080" s="1">
        <f t="shared" si="2868"/>
        <v>0.0178933153274812</v>
      </c>
      <c r="TX2080" s="1">
        <f t="shared" si="2868"/>
        <v>0</v>
      </c>
      <c r="TY2080" s="1">
        <f t="shared" si="2868"/>
        <v>0</v>
      </c>
      <c r="TZ2080" s="1">
        <f t="shared" si="2868"/>
        <v>0.0513928914505286</v>
      </c>
      <c r="UA2080" s="1">
        <f t="shared" si="2868"/>
        <v>0</v>
      </c>
      <c r="UB2080" s="1">
        <f t="shared" si="2868"/>
        <v>0</v>
      </c>
      <c r="UC2080" s="1">
        <f t="shared" si="2868"/>
        <v>0.0799194089993285</v>
      </c>
      <c r="UD2080" s="1">
        <f t="shared" si="2868"/>
        <v>0</v>
      </c>
      <c r="UE2080" s="1">
        <f t="shared" si="2868"/>
        <v>0</v>
      </c>
      <c r="UF2080" s="1">
        <f t="shared" si="2868"/>
        <v>0.167979002624672</v>
      </c>
    </row>
    <row r="2081" spans="24:552">
      <c r="X2081" s="1">
        <f t="shared" si="2841"/>
        <v>0.0191369606003753</v>
      </c>
      <c r="AA2081" s="1">
        <f t="shared" si="2842"/>
        <v>0.0199261992619926</v>
      </c>
      <c r="AD2081" s="1">
        <f t="shared" si="2843"/>
        <v>0.064307078763709</v>
      </c>
      <c r="AG2081" s="1">
        <f t="shared" si="2844"/>
        <v>0.0847797062750337</v>
      </c>
      <c r="AJ2081" s="1">
        <f t="shared" si="2845"/>
        <v>0.218623481781376</v>
      </c>
      <c r="GN2081" s="1">
        <f t="shared" si="2846"/>
        <v>0.0186190845616756</v>
      </c>
      <c r="GQ2081" s="1">
        <f t="shared" si="2847"/>
        <v>0.0201904761904763</v>
      </c>
      <c r="GT2081" s="1">
        <f t="shared" si="2848"/>
        <v>0.0601150026136958</v>
      </c>
      <c r="GW2081" s="1">
        <f t="shared" si="2849"/>
        <v>0.0866935483870968</v>
      </c>
      <c r="GZ2081" s="1">
        <f t="shared" si="2850"/>
        <v>0.213636363636364</v>
      </c>
      <c r="ND2081" s="1">
        <f t="shared" ref="ND2081:NP2081" si="2869">ND873</f>
        <v>0.0168539325842696</v>
      </c>
      <c r="NE2081" s="1">
        <f t="shared" si="2869"/>
        <v>0</v>
      </c>
      <c r="NF2081" s="1">
        <f t="shared" si="2869"/>
        <v>0</v>
      </c>
      <c r="NG2081" s="1">
        <f t="shared" si="2869"/>
        <v>0.0184757505773672</v>
      </c>
      <c r="NH2081" s="1">
        <f t="shared" si="2869"/>
        <v>0</v>
      </c>
      <c r="NI2081" s="1">
        <f t="shared" si="2869"/>
        <v>0</v>
      </c>
      <c r="NJ2081" s="1">
        <f t="shared" si="2869"/>
        <v>0.0534759358288772</v>
      </c>
      <c r="NK2081" s="1">
        <f t="shared" si="2869"/>
        <v>0</v>
      </c>
      <c r="NL2081" s="1">
        <f t="shared" si="2869"/>
        <v>0</v>
      </c>
      <c r="NM2081" s="1">
        <f t="shared" si="2869"/>
        <v>0.0823129251700678</v>
      </c>
      <c r="NN2081" s="1">
        <f t="shared" si="2869"/>
        <v>0</v>
      </c>
      <c r="NO2081" s="1">
        <f t="shared" si="2869"/>
        <v>0</v>
      </c>
      <c r="NP2081" s="1">
        <f t="shared" si="2869"/>
        <v>0.185483870967742</v>
      </c>
      <c r="TT2081" s="1">
        <f t="shared" ref="TT2081:UF2081" si="2870">TT873</f>
        <v>0.0162162162162163</v>
      </c>
      <c r="TU2081" s="1">
        <f t="shared" si="2870"/>
        <v>0</v>
      </c>
      <c r="TV2081" s="1">
        <f t="shared" si="2870"/>
        <v>0</v>
      </c>
      <c r="TW2081" s="1">
        <f t="shared" si="2870"/>
        <v>0.0185247558100372</v>
      </c>
      <c r="TX2081" s="1">
        <f t="shared" si="2870"/>
        <v>0</v>
      </c>
      <c r="TY2081" s="1">
        <f t="shared" si="2870"/>
        <v>0</v>
      </c>
      <c r="TZ2081" s="1">
        <f t="shared" si="2870"/>
        <v>0.0528037383177571</v>
      </c>
      <c r="UA2081" s="1">
        <f t="shared" si="2870"/>
        <v>0</v>
      </c>
      <c r="UB2081" s="1">
        <f t="shared" si="2870"/>
        <v>0</v>
      </c>
      <c r="UC2081" s="1">
        <f t="shared" si="2870"/>
        <v>0.0836311651179413</v>
      </c>
      <c r="UD2081" s="1">
        <f t="shared" si="2870"/>
        <v>0</v>
      </c>
      <c r="UE2081" s="1">
        <f t="shared" si="2870"/>
        <v>0</v>
      </c>
      <c r="UF2081" s="1">
        <f t="shared" si="2870"/>
        <v>0.179063360881543</v>
      </c>
    </row>
    <row r="2082" spans="24:552">
      <c r="X2082" s="1">
        <f t="shared" si="2841"/>
        <v>0.0280264694433632</v>
      </c>
      <c r="AA2082" s="1">
        <f t="shared" si="2842"/>
        <v>0.0310107197549772</v>
      </c>
      <c r="AD2082" s="1">
        <f t="shared" si="2843"/>
        <v>0.103678929765886</v>
      </c>
      <c r="AG2082" s="1">
        <f t="shared" si="2844"/>
        <v>0.213701431492842</v>
      </c>
      <c r="AJ2082" s="1">
        <f t="shared" si="2845"/>
        <v>0.281045751633987</v>
      </c>
      <c r="GN2082" s="1">
        <f t="shared" si="2846"/>
        <v>0.0292207792207793</v>
      </c>
      <c r="GQ2082" s="1">
        <f t="shared" si="2847"/>
        <v>0.0298685782556749</v>
      </c>
      <c r="GT2082" s="1">
        <f t="shared" si="2848"/>
        <v>0.103468208092486</v>
      </c>
      <c r="GW2082" s="1">
        <f t="shared" si="2849"/>
        <v>0.216186252771619</v>
      </c>
      <c r="GZ2082" s="1">
        <f t="shared" si="2850"/>
        <v>0.27007299270073</v>
      </c>
      <c r="ND2082" s="1">
        <f t="shared" ref="ND2082:NP2082" si="2871">ND874</f>
        <v>0.0277777777777775</v>
      </c>
      <c r="NE2082" s="1">
        <f t="shared" si="2871"/>
        <v>0</v>
      </c>
      <c r="NF2082" s="1">
        <f t="shared" si="2871"/>
        <v>0</v>
      </c>
      <c r="NG2082" s="1">
        <f t="shared" si="2871"/>
        <v>0.0295431123325316</v>
      </c>
      <c r="NH2082" s="1">
        <f t="shared" si="2871"/>
        <v>0</v>
      </c>
      <c r="NI2082" s="1">
        <f t="shared" si="2871"/>
        <v>0</v>
      </c>
      <c r="NJ2082" s="1">
        <f t="shared" si="2871"/>
        <v>0.081951219512195</v>
      </c>
      <c r="NK2082" s="1">
        <f t="shared" si="2871"/>
        <v>0</v>
      </c>
      <c r="NL2082" s="1">
        <f t="shared" si="2871"/>
        <v>0</v>
      </c>
      <c r="NM2082" s="1">
        <f t="shared" si="2871"/>
        <v>0.186741363211952</v>
      </c>
      <c r="NN2082" s="1">
        <f t="shared" si="2871"/>
        <v>0</v>
      </c>
      <c r="NO2082" s="1">
        <f t="shared" si="2871"/>
        <v>0</v>
      </c>
      <c r="NP2082" s="1">
        <f t="shared" si="2871"/>
        <v>0.234323432343234</v>
      </c>
      <c r="TT2082" s="1">
        <f t="shared" ref="TT2082:UF2082" si="2872">TT874</f>
        <v>0.027922561429635</v>
      </c>
      <c r="TU2082" s="1">
        <f t="shared" si="2872"/>
        <v>0</v>
      </c>
      <c r="TV2082" s="1">
        <f t="shared" si="2872"/>
        <v>0</v>
      </c>
      <c r="TW2082" s="1">
        <f t="shared" si="2872"/>
        <v>0.0291400142146414</v>
      </c>
      <c r="TX2082" s="1">
        <f t="shared" si="2872"/>
        <v>0</v>
      </c>
      <c r="TY2082" s="1">
        <f t="shared" si="2872"/>
        <v>0</v>
      </c>
      <c r="TZ2082" s="1">
        <f t="shared" si="2872"/>
        <v>0.0842754367934222</v>
      </c>
      <c r="UA2082" s="1">
        <f t="shared" si="2872"/>
        <v>0</v>
      </c>
      <c r="UB2082" s="1">
        <f t="shared" si="2872"/>
        <v>0</v>
      </c>
      <c r="UC2082" s="1">
        <f t="shared" si="2872"/>
        <v>0.182083739045765</v>
      </c>
      <c r="UD2082" s="1">
        <f t="shared" si="2872"/>
        <v>0</v>
      </c>
      <c r="UE2082" s="1">
        <f t="shared" si="2872"/>
        <v>0</v>
      </c>
      <c r="UF2082" s="1">
        <f t="shared" si="2872"/>
        <v>0.234432234432234</v>
      </c>
    </row>
    <row r="2083" spans="24:552">
      <c r="X2083" s="1">
        <f t="shared" si="2841"/>
        <v>0.0291076216009194</v>
      </c>
      <c r="AA2083" s="1">
        <f t="shared" si="2842"/>
        <v>0.0307346326836582</v>
      </c>
      <c r="AD2083" s="1">
        <f t="shared" si="2843"/>
        <v>0.103429504627109</v>
      </c>
      <c r="AG2083" s="1">
        <f t="shared" si="2844"/>
        <v>0.204121687929343</v>
      </c>
      <c r="AJ2083" s="1">
        <f t="shared" si="2845"/>
        <v>0.275862068965517</v>
      </c>
      <c r="GN2083" s="1">
        <f t="shared" si="2846"/>
        <v>0.0285374554102258</v>
      </c>
      <c r="GQ2083" s="1">
        <f t="shared" si="2847"/>
        <v>0.0308835027365126</v>
      </c>
      <c r="GT2083" s="1">
        <f t="shared" si="2848"/>
        <v>0.107062780269058</v>
      </c>
      <c r="GW2083" s="1">
        <f t="shared" si="2849"/>
        <v>0.216101694915254</v>
      </c>
      <c r="GZ2083" s="1">
        <f t="shared" si="2850"/>
        <v>0.266129032258065</v>
      </c>
      <c r="ND2083" s="1">
        <f t="shared" ref="ND2083:NP2083" si="2873">ND875</f>
        <v>0.0275063336952588</v>
      </c>
      <c r="NE2083" s="1">
        <f t="shared" si="2873"/>
        <v>0</v>
      </c>
      <c r="NF2083" s="1">
        <f t="shared" si="2873"/>
        <v>0</v>
      </c>
      <c r="NG2083" s="1">
        <f t="shared" si="2873"/>
        <v>0.028970688479891</v>
      </c>
      <c r="NH2083" s="1">
        <f t="shared" si="2873"/>
        <v>0</v>
      </c>
      <c r="NI2083" s="1">
        <f t="shared" si="2873"/>
        <v>0</v>
      </c>
      <c r="NJ2083" s="1">
        <f t="shared" si="2873"/>
        <v>0.0856423173803524</v>
      </c>
      <c r="NK2083" s="1">
        <f t="shared" si="2873"/>
        <v>0</v>
      </c>
      <c r="NL2083" s="1">
        <f t="shared" si="2873"/>
        <v>0</v>
      </c>
      <c r="NM2083" s="1">
        <f t="shared" si="2873"/>
        <v>0.191346153846154</v>
      </c>
      <c r="NN2083" s="1">
        <f t="shared" si="2873"/>
        <v>0</v>
      </c>
      <c r="NO2083" s="1">
        <f t="shared" si="2873"/>
        <v>0</v>
      </c>
      <c r="NP2083" s="1">
        <f t="shared" si="2873"/>
        <v>0.241258741258741</v>
      </c>
      <c r="TT2083" s="1">
        <f t="shared" ref="TT2083:UF2083" si="2874">TT875</f>
        <v>0.0280583613916947</v>
      </c>
      <c r="TU2083" s="1">
        <f t="shared" si="2874"/>
        <v>0</v>
      </c>
      <c r="TV2083" s="1">
        <f t="shared" si="2874"/>
        <v>0</v>
      </c>
      <c r="TW2083" s="1">
        <f t="shared" si="2874"/>
        <v>0.0296296296296297</v>
      </c>
      <c r="TX2083" s="1">
        <f t="shared" si="2874"/>
        <v>0</v>
      </c>
      <c r="TY2083" s="1">
        <f t="shared" si="2874"/>
        <v>0</v>
      </c>
      <c r="TZ2083" s="1">
        <f t="shared" si="2874"/>
        <v>0.0871172122492081</v>
      </c>
      <c r="UA2083" s="1">
        <f t="shared" si="2874"/>
        <v>0</v>
      </c>
      <c r="UB2083" s="1">
        <f t="shared" si="2874"/>
        <v>0</v>
      </c>
      <c r="UC2083" s="1">
        <f t="shared" si="2874"/>
        <v>0.184068891280947</v>
      </c>
      <c r="UD2083" s="1">
        <f t="shared" si="2874"/>
        <v>0</v>
      </c>
      <c r="UE2083" s="1">
        <f t="shared" si="2874"/>
        <v>0</v>
      </c>
      <c r="UF2083" s="1">
        <f t="shared" si="2874"/>
        <v>0.241509433962264</v>
      </c>
    </row>
    <row r="2084" spans="24:552">
      <c r="X2084" s="1">
        <f t="shared" si="2841"/>
        <v>0.029354207436399</v>
      </c>
      <c r="AA2084" s="1">
        <f t="shared" si="2842"/>
        <v>0.0297663903541825</v>
      </c>
      <c r="AD2084" s="1">
        <f t="shared" si="2843"/>
        <v>0.109039548022599</v>
      </c>
      <c r="AG2084" s="1">
        <f t="shared" si="2844"/>
        <v>0.210849539406346</v>
      </c>
      <c r="AJ2084" s="1">
        <f t="shared" si="2845"/>
        <v>0.26056338028169</v>
      </c>
      <c r="GN2084" s="1">
        <f t="shared" si="2846"/>
        <v>0.029826682789198</v>
      </c>
      <c r="GQ2084" s="1">
        <f t="shared" si="2847"/>
        <v>0.0312376433372876</v>
      </c>
      <c r="GT2084" s="1">
        <f t="shared" si="2848"/>
        <v>0.105667060212515</v>
      </c>
      <c r="GW2084" s="1">
        <f t="shared" si="2849"/>
        <v>0.219069239500568</v>
      </c>
      <c r="GZ2084" s="1">
        <f t="shared" si="2850"/>
        <v>0.275590551181102</v>
      </c>
      <c r="ND2084" s="1">
        <f t="shared" ref="ND2084:NP2084" si="2875">ND876</f>
        <v>0.0275297619047619</v>
      </c>
      <c r="NE2084" s="1">
        <f t="shared" si="2875"/>
        <v>0</v>
      </c>
      <c r="NF2084" s="1">
        <f t="shared" si="2875"/>
        <v>0</v>
      </c>
      <c r="NG2084" s="1">
        <f t="shared" si="2875"/>
        <v>0.0290736984448952</v>
      </c>
      <c r="NH2084" s="1">
        <f t="shared" si="2875"/>
        <v>0</v>
      </c>
      <c r="NI2084" s="1">
        <f t="shared" si="2875"/>
        <v>0</v>
      </c>
      <c r="NJ2084" s="1">
        <f t="shared" si="2875"/>
        <v>0.0860108749382105</v>
      </c>
      <c r="NK2084" s="1">
        <f t="shared" si="2875"/>
        <v>0</v>
      </c>
      <c r="NL2084" s="1">
        <f t="shared" si="2875"/>
        <v>0</v>
      </c>
      <c r="NM2084" s="1">
        <f t="shared" si="2875"/>
        <v>0.182640144665461</v>
      </c>
      <c r="NN2084" s="1">
        <f t="shared" si="2875"/>
        <v>0</v>
      </c>
      <c r="NO2084" s="1">
        <f t="shared" si="2875"/>
        <v>0</v>
      </c>
      <c r="NP2084" s="1">
        <f t="shared" si="2875"/>
        <v>0.236301369863014</v>
      </c>
      <c r="TT2084" s="1">
        <f t="shared" ref="TT2084:UF2084" si="2876">TT876</f>
        <v>0.0282874617737001</v>
      </c>
      <c r="TU2084" s="1">
        <f t="shared" si="2876"/>
        <v>0</v>
      </c>
      <c r="TV2084" s="1">
        <f t="shared" si="2876"/>
        <v>0</v>
      </c>
      <c r="TW2084" s="1">
        <f t="shared" si="2876"/>
        <v>0.0293603635092625</v>
      </c>
      <c r="TX2084" s="1">
        <f t="shared" si="2876"/>
        <v>0</v>
      </c>
      <c r="TY2084" s="1">
        <f t="shared" si="2876"/>
        <v>0</v>
      </c>
      <c r="TZ2084" s="1">
        <f t="shared" si="2876"/>
        <v>0.0826991374936579</v>
      </c>
      <c r="UA2084" s="1">
        <f t="shared" si="2876"/>
        <v>0</v>
      </c>
      <c r="UB2084" s="1">
        <f t="shared" si="2876"/>
        <v>0</v>
      </c>
      <c r="UC2084" s="1">
        <f t="shared" si="2876"/>
        <v>0.18836291913215</v>
      </c>
      <c r="UD2084" s="1">
        <f t="shared" si="2876"/>
        <v>0</v>
      </c>
      <c r="UE2084" s="1">
        <f t="shared" si="2876"/>
        <v>0</v>
      </c>
      <c r="UF2084" s="1">
        <f t="shared" si="2876"/>
        <v>0.233962264150944</v>
      </c>
    </row>
    <row r="2085" spans="24:552">
      <c r="X2085" s="1">
        <f t="shared" si="2841"/>
        <v>0.0394402035623411</v>
      </c>
      <c r="AA2085" s="1">
        <f t="shared" si="2842"/>
        <v>0.0471698113207544</v>
      </c>
      <c r="AD2085" s="1">
        <f t="shared" si="2843"/>
        <v>0.184546136534134</v>
      </c>
      <c r="AG2085" s="1">
        <f t="shared" si="2844"/>
        <v>0.342056074766355</v>
      </c>
      <c r="AJ2085" s="1">
        <f t="shared" si="2845"/>
        <v>0.42</v>
      </c>
      <c r="GN2085" s="1">
        <f t="shared" si="2846"/>
        <v>0.0395430579964851</v>
      </c>
      <c r="GQ2085" s="1">
        <f t="shared" si="2847"/>
        <v>0.0458257713248638</v>
      </c>
      <c r="GT2085" s="1">
        <f t="shared" si="2848"/>
        <v>0.186385737439222</v>
      </c>
      <c r="GW2085" s="1">
        <f t="shared" si="2849"/>
        <v>0.344897959183673</v>
      </c>
      <c r="GZ2085" s="1">
        <f t="shared" si="2850"/>
        <v>0.411111111111111</v>
      </c>
      <c r="ND2085" s="1">
        <f t="shared" ref="ND2085:NP2085" si="2877">ND877</f>
        <v>0.0350330868042039</v>
      </c>
      <c r="NE2085" s="1">
        <f t="shared" si="2877"/>
        <v>0</v>
      </c>
      <c r="NF2085" s="1">
        <f t="shared" si="2877"/>
        <v>0</v>
      </c>
      <c r="NG2085" s="1">
        <f t="shared" si="2877"/>
        <v>0.040585009140768</v>
      </c>
      <c r="NH2085" s="1">
        <f t="shared" si="2877"/>
        <v>0</v>
      </c>
      <c r="NI2085" s="1">
        <f t="shared" si="2877"/>
        <v>0</v>
      </c>
      <c r="NJ2085" s="1">
        <f t="shared" si="2877"/>
        <v>0.122493224932249</v>
      </c>
      <c r="NK2085" s="1">
        <f t="shared" si="2877"/>
        <v>0</v>
      </c>
      <c r="NL2085" s="1">
        <f t="shared" si="2877"/>
        <v>0</v>
      </c>
      <c r="NM2085" s="1">
        <f t="shared" si="2877"/>
        <v>0.288543140028289</v>
      </c>
      <c r="NN2085" s="1">
        <f t="shared" si="2877"/>
        <v>0</v>
      </c>
      <c r="NO2085" s="1">
        <f t="shared" si="2877"/>
        <v>0</v>
      </c>
      <c r="NP2085" s="1">
        <f t="shared" si="2877"/>
        <v>0.362637362637363</v>
      </c>
      <c r="TT2085" s="1">
        <f t="shared" ref="TT2085:UF2085" si="2878">TT877</f>
        <v>0.0353697749196142</v>
      </c>
      <c r="TU2085" s="1">
        <f t="shared" si="2878"/>
        <v>0</v>
      </c>
      <c r="TV2085" s="1">
        <f t="shared" si="2878"/>
        <v>0</v>
      </c>
      <c r="TW2085" s="1">
        <f t="shared" si="2878"/>
        <v>0.0412410139992432</v>
      </c>
      <c r="TX2085" s="1">
        <f t="shared" si="2878"/>
        <v>0</v>
      </c>
      <c r="TY2085" s="1">
        <f t="shared" si="2878"/>
        <v>0</v>
      </c>
      <c r="TZ2085" s="1">
        <f t="shared" si="2878"/>
        <v>0.121420389461627</v>
      </c>
      <c r="UA2085" s="1">
        <f t="shared" si="2878"/>
        <v>0</v>
      </c>
      <c r="UB2085" s="1">
        <f t="shared" si="2878"/>
        <v>0</v>
      </c>
      <c r="UC2085" s="1">
        <f t="shared" si="2878"/>
        <v>0.285509325681492</v>
      </c>
      <c r="UD2085" s="1">
        <f t="shared" si="2878"/>
        <v>0</v>
      </c>
      <c r="UE2085" s="1">
        <f t="shared" si="2878"/>
        <v>0</v>
      </c>
      <c r="UF2085" s="1">
        <f t="shared" si="2878"/>
        <v>0.36094674556213</v>
      </c>
    </row>
    <row r="2086" spans="24:552">
      <c r="X2086" s="1">
        <f t="shared" si="2841"/>
        <v>0.0401337792642138</v>
      </c>
      <c r="AA2086" s="1">
        <f t="shared" si="2842"/>
        <v>0.0459770114942528</v>
      </c>
      <c r="AD2086" s="1">
        <f t="shared" si="2843"/>
        <v>0.183284457478006</v>
      </c>
      <c r="AG2086" s="1">
        <f t="shared" si="2844"/>
        <v>0.352631578947368</v>
      </c>
      <c r="AJ2086" s="1">
        <f t="shared" si="2845"/>
        <v>0.410526315789474</v>
      </c>
      <c r="GN2086" s="1">
        <f t="shared" si="2846"/>
        <v>0.0399132321041216</v>
      </c>
      <c r="GQ2086" s="1">
        <f t="shared" si="2847"/>
        <v>0.0459719789842381</v>
      </c>
      <c r="GT2086" s="1">
        <f t="shared" si="2848"/>
        <v>0.187548039969254</v>
      </c>
      <c r="GW2086" s="1">
        <f t="shared" si="2849"/>
        <v>0.350674373795761</v>
      </c>
      <c r="GZ2086" s="1">
        <f t="shared" si="2850"/>
        <v>0.413793103448276</v>
      </c>
      <c r="ND2086" s="1">
        <f t="shared" ref="ND2086:NP2086" si="2879">ND878</f>
        <v>0.0357281553398059</v>
      </c>
      <c r="NE2086" s="1">
        <f t="shared" si="2879"/>
        <v>0</v>
      </c>
      <c r="NF2086" s="1">
        <f t="shared" si="2879"/>
        <v>0</v>
      </c>
      <c r="NG2086" s="1">
        <f t="shared" si="2879"/>
        <v>0.0412445730824891</v>
      </c>
      <c r="NH2086" s="1">
        <f t="shared" si="2879"/>
        <v>0</v>
      </c>
      <c r="NI2086" s="1">
        <f t="shared" si="2879"/>
        <v>0</v>
      </c>
      <c r="NJ2086" s="1">
        <f t="shared" si="2879"/>
        <v>0.118145845110232</v>
      </c>
      <c r="NK2086" s="1">
        <f t="shared" si="2879"/>
        <v>0</v>
      </c>
      <c r="NL2086" s="1">
        <f t="shared" si="2879"/>
        <v>0</v>
      </c>
      <c r="NM2086" s="1">
        <f t="shared" si="2879"/>
        <v>0.289940828402367</v>
      </c>
      <c r="NN2086" s="1">
        <f t="shared" si="2879"/>
        <v>0</v>
      </c>
      <c r="NO2086" s="1">
        <f t="shared" si="2879"/>
        <v>0</v>
      </c>
      <c r="NP2086" s="1">
        <f t="shared" si="2879"/>
        <v>0.362694300518135</v>
      </c>
      <c r="TT2086" s="1">
        <f t="shared" ref="TT2086:UF2086" si="2880">TT878</f>
        <v>0.0358293075684379</v>
      </c>
      <c r="TU2086" s="1">
        <f t="shared" si="2880"/>
        <v>0</v>
      </c>
      <c r="TV2086" s="1">
        <f t="shared" si="2880"/>
        <v>0</v>
      </c>
      <c r="TW2086" s="1">
        <f t="shared" si="2880"/>
        <v>0.0417744916820701</v>
      </c>
      <c r="TX2086" s="1">
        <f t="shared" si="2880"/>
        <v>0</v>
      </c>
      <c r="TY2086" s="1">
        <f t="shared" si="2880"/>
        <v>0</v>
      </c>
      <c r="TZ2086" s="1">
        <f t="shared" si="2880"/>
        <v>0.119103773584906</v>
      </c>
      <c r="UA2086" s="1">
        <f t="shared" si="2880"/>
        <v>0</v>
      </c>
      <c r="UB2086" s="1">
        <f t="shared" si="2880"/>
        <v>0</v>
      </c>
      <c r="UC2086" s="1">
        <f t="shared" si="2880"/>
        <v>0.288244766505636</v>
      </c>
      <c r="UD2086" s="1">
        <f t="shared" si="2880"/>
        <v>0</v>
      </c>
      <c r="UE2086" s="1">
        <f t="shared" si="2880"/>
        <v>0</v>
      </c>
      <c r="UF2086" s="1">
        <f t="shared" si="2880"/>
        <v>0.36</v>
      </c>
    </row>
    <row r="2087" spans="24:552">
      <c r="X2087" s="1">
        <f t="shared" si="2841"/>
        <v>0.0392648287385129</v>
      </c>
      <c r="AA2087" s="1">
        <f t="shared" si="2842"/>
        <v>0.0464135021097045</v>
      </c>
      <c r="AD2087" s="1">
        <f t="shared" si="2843"/>
        <v>0.179640718562875</v>
      </c>
      <c r="AG2087" s="1">
        <f t="shared" si="2844"/>
        <v>0.355263157894737</v>
      </c>
      <c r="AJ2087" s="1">
        <f t="shared" si="2845"/>
        <v>0.418367346938776</v>
      </c>
      <c r="GN2087" s="1">
        <f t="shared" si="2846"/>
        <v>0.0389105058365757</v>
      </c>
      <c r="GQ2087" s="1">
        <f t="shared" si="2847"/>
        <v>0.0454545454545454</v>
      </c>
      <c r="GT2087" s="1">
        <f t="shared" si="2848"/>
        <v>0.185575364667747</v>
      </c>
      <c r="GW2087" s="1">
        <f t="shared" si="2849"/>
        <v>0.347474747474747</v>
      </c>
      <c r="GZ2087" s="1">
        <f t="shared" si="2850"/>
        <v>0.404494382022472</v>
      </c>
      <c r="ND2087" s="1">
        <f t="shared" ref="ND2087:NP2087" si="2881">ND879</f>
        <v>0.0364134690681284</v>
      </c>
      <c r="NE2087" s="1">
        <f t="shared" si="2881"/>
        <v>0</v>
      </c>
      <c r="NF2087" s="1">
        <f t="shared" si="2881"/>
        <v>0</v>
      </c>
      <c r="NG2087" s="1">
        <f t="shared" si="2881"/>
        <v>0.0410219503418496</v>
      </c>
      <c r="NH2087" s="1">
        <f t="shared" si="2881"/>
        <v>0</v>
      </c>
      <c r="NI2087" s="1">
        <f t="shared" si="2881"/>
        <v>0</v>
      </c>
      <c r="NJ2087" s="1">
        <f t="shared" si="2881"/>
        <v>0.125984251968504</v>
      </c>
      <c r="NK2087" s="1">
        <f t="shared" si="2881"/>
        <v>0</v>
      </c>
      <c r="NL2087" s="1">
        <f t="shared" si="2881"/>
        <v>0</v>
      </c>
      <c r="NM2087" s="1">
        <f t="shared" si="2881"/>
        <v>0.287817938420348</v>
      </c>
      <c r="NN2087" s="1">
        <f t="shared" si="2881"/>
        <v>0</v>
      </c>
      <c r="NO2087" s="1">
        <f t="shared" si="2881"/>
        <v>0</v>
      </c>
      <c r="NP2087" s="1">
        <f t="shared" si="2881"/>
        <v>0.370165745856354</v>
      </c>
      <c r="TT2087" s="1">
        <f t="shared" ref="TT2087:UF2087" si="2882">TT879</f>
        <v>0.0356275303643725</v>
      </c>
      <c r="TU2087" s="1">
        <f t="shared" si="2882"/>
        <v>0</v>
      </c>
      <c r="TV2087" s="1">
        <f t="shared" si="2882"/>
        <v>0</v>
      </c>
      <c r="TW2087" s="1">
        <f t="shared" si="2882"/>
        <v>0.0415886099662794</v>
      </c>
      <c r="TX2087" s="1">
        <f t="shared" si="2882"/>
        <v>0</v>
      </c>
      <c r="TY2087" s="1">
        <f t="shared" si="2882"/>
        <v>0</v>
      </c>
      <c r="TZ2087" s="1">
        <f t="shared" si="2882"/>
        <v>0.123904149620105</v>
      </c>
      <c r="UA2087" s="1">
        <f t="shared" si="2882"/>
        <v>0</v>
      </c>
      <c r="UB2087" s="1">
        <f t="shared" si="2882"/>
        <v>0</v>
      </c>
      <c r="UC2087" s="1">
        <f t="shared" si="2882"/>
        <v>0.290611028315946</v>
      </c>
      <c r="UD2087" s="1">
        <f t="shared" si="2882"/>
        <v>0</v>
      </c>
      <c r="UE2087" s="1">
        <f t="shared" si="2882"/>
        <v>0</v>
      </c>
      <c r="UF2087" s="1">
        <f t="shared" si="2882"/>
        <v>0.36046511627907</v>
      </c>
    </row>
    <row r="2088" spans="24:552">
      <c r="X2088" s="1">
        <f t="shared" si="2841"/>
        <v>0.0267927501970053</v>
      </c>
      <c r="AA2088" s="1">
        <f t="shared" si="2842"/>
        <v>0.026593664450528</v>
      </c>
      <c r="AD2088" s="1">
        <f t="shared" si="2843"/>
        <v>0.070105157736605</v>
      </c>
      <c r="AG2088" s="1">
        <f t="shared" si="2844"/>
        <v>0.155136268343815</v>
      </c>
      <c r="AJ2088" s="1">
        <f t="shared" si="2845"/>
        <v>0.227848101265823</v>
      </c>
      <c r="GN2088" s="1">
        <f t="shared" si="2846"/>
        <v>0.0264227642276422</v>
      </c>
      <c r="GQ2088" s="1">
        <f t="shared" si="2847"/>
        <v>0.02676399026764</v>
      </c>
      <c r="GT2088" s="1">
        <f t="shared" si="2848"/>
        <v>0.066735644076565</v>
      </c>
      <c r="GW2088" s="1">
        <f t="shared" si="2849"/>
        <v>0.154005524861878</v>
      </c>
      <c r="GZ2088" s="1">
        <f t="shared" si="2850"/>
        <v>0.226415094339623</v>
      </c>
      <c r="ND2088" s="1">
        <f t="shared" ref="ND2088:NP2088" si="2883">ND880</f>
        <v>0.0247400501972035</v>
      </c>
      <c r="NE2088" s="1">
        <f t="shared" si="2883"/>
        <v>0</v>
      </c>
      <c r="NF2088" s="1">
        <f t="shared" si="2883"/>
        <v>0</v>
      </c>
      <c r="NG2088" s="1">
        <f t="shared" si="2883"/>
        <v>0.0252758988964044</v>
      </c>
      <c r="NH2088" s="1">
        <f t="shared" si="2883"/>
        <v>0</v>
      </c>
      <c r="NI2088" s="1">
        <f t="shared" si="2883"/>
        <v>0</v>
      </c>
      <c r="NJ2088" s="1">
        <f t="shared" si="2883"/>
        <v>0.0607455131155086</v>
      </c>
      <c r="NK2088" s="1">
        <f t="shared" si="2883"/>
        <v>0</v>
      </c>
      <c r="NL2088" s="1">
        <f t="shared" si="2883"/>
        <v>0</v>
      </c>
      <c r="NM2088" s="1">
        <f t="shared" si="2883"/>
        <v>0.130820399113082</v>
      </c>
      <c r="NN2088" s="1">
        <f t="shared" si="2883"/>
        <v>0</v>
      </c>
      <c r="NO2088" s="1">
        <f t="shared" si="2883"/>
        <v>0</v>
      </c>
      <c r="NP2088" s="1">
        <f t="shared" si="2883"/>
        <v>0.190615835777126</v>
      </c>
      <c r="TT2088" s="1">
        <f t="shared" ref="TT2088:UF2088" si="2884">TT880</f>
        <v>0.0259451445515197</v>
      </c>
      <c r="TU2088" s="1">
        <f t="shared" si="2884"/>
        <v>0</v>
      </c>
      <c r="TV2088" s="1">
        <f t="shared" si="2884"/>
        <v>0</v>
      </c>
      <c r="TW2088" s="1">
        <f t="shared" si="2884"/>
        <v>0.026470588235294</v>
      </c>
      <c r="TX2088" s="1">
        <f t="shared" si="2884"/>
        <v>0</v>
      </c>
      <c r="TY2088" s="1">
        <f t="shared" si="2884"/>
        <v>0</v>
      </c>
      <c r="TZ2088" s="1">
        <f t="shared" si="2884"/>
        <v>0.0607344632768361</v>
      </c>
      <c r="UA2088" s="1">
        <f t="shared" si="2884"/>
        <v>0</v>
      </c>
      <c r="UB2088" s="1">
        <f t="shared" si="2884"/>
        <v>0</v>
      </c>
      <c r="UC2088" s="1">
        <f t="shared" si="2884"/>
        <v>0.131619937694704</v>
      </c>
      <c r="UD2088" s="1">
        <f t="shared" si="2884"/>
        <v>0</v>
      </c>
      <c r="UE2088" s="1">
        <f t="shared" si="2884"/>
        <v>0</v>
      </c>
      <c r="UF2088" s="1">
        <f t="shared" si="2884"/>
        <v>0.19620253164557</v>
      </c>
    </row>
    <row r="2089" spans="24:552">
      <c r="X2089" s="1">
        <f t="shared" si="2841"/>
        <v>0.0269853508095605</v>
      </c>
      <c r="AA2089" s="1">
        <f t="shared" si="2842"/>
        <v>0.0260436614324013</v>
      </c>
      <c r="AD2089" s="1">
        <f t="shared" si="2843"/>
        <v>0.0665680473372781</v>
      </c>
      <c r="AG2089" s="1">
        <f t="shared" si="2844"/>
        <v>0.160804020100503</v>
      </c>
      <c r="AJ2089" s="1">
        <f t="shared" si="2845"/>
        <v>0.223214285714286</v>
      </c>
      <c r="GN2089" s="1">
        <f t="shared" si="2846"/>
        <v>0.0270916334661355</v>
      </c>
      <c r="GQ2089" s="1">
        <f t="shared" si="2847"/>
        <v>0.0261569416498997</v>
      </c>
      <c r="GT2089" s="1">
        <f t="shared" si="2848"/>
        <v>0.0699693564862103</v>
      </c>
      <c r="GW2089" s="1">
        <f t="shared" si="2849"/>
        <v>0.168453292496171</v>
      </c>
      <c r="GZ2089" s="1">
        <f t="shared" si="2850"/>
        <v>0.225961538461539</v>
      </c>
      <c r="ND2089" s="1">
        <f t="shared" ref="ND2089:NP2089" si="2885">ND881</f>
        <v>0.0248290752069089</v>
      </c>
      <c r="NE2089" s="1">
        <f t="shared" si="2885"/>
        <v>0</v>
      </c>
      <c r="NF2089" s="1">
        <f t="shared" si="2885"/>
        <v>0</v>
      </c>
      <c r="NG2089" s="1">
        <f t="shared" si="2885"/>
        <v>0.025695177754312</v>
      </c>
      <c r="NH2089" s="1">
        <f t="shared" si="2885"/>
        <v>0</v>
      </c>
      <c r="NI2089" s="1">
        <f t="shared" si="2885"/>
        <v>0</v>
      </c>
      <c r="NJ2089" s="1">
        <f t="shared" si="2885"/>
        <v>0.0620752152242865</v>
      </c>
      <c r="NK2089" s="1">
        <f t="shared" si="2885"/>
        <v>0</v>
      </c>
      <c r="NL2089" s="1">
        <f t="shared" si="2885"/>
        <v>0</v>
      </c>
      <c r="NM2089" s="1">
        <f t="shared" si="2885"/>
        <v>0.128349788434415</v>
      </c>
      <c r="NN2089" s="1">
        <f t="shared" si="2885"/>
        <v>0</v>
      </c>
      <c r="NO2089" s="1">
        <f t="shared" si="2885"/>
        <v>0</v>
      </c>
      <c r="NP2089" s="1">
        <f t="shared" si="2885"/>
        <v>0.192982456140351</v>
      </c>
      <c r="TT2089" s="1">
        <f t="shared" ref="TT2089:UF2089" si="2886">TT881</f>
        <v>0.0253490080822925</v>
      </c>
      <c r="TU2089" s="1">
        <f t="shared" si="2886"/>
        <v>0</v>
      </c>
      <c r="TV2089" s="1">
        <f t="shared" si="2886"/>
        <v>0</v>
      </c>
      <c r="TW2089" s="1">
        <f t="shared" si="2886"/>
        <v>0.0255847953216373</v>
      </c>
      <c r="TX2089" s="1">
        <f t="shared" si="2886"/>
        <v>0</v>
      </c>
      <c r="TY2089" s="1">
        <f t="shared" si="2886"/>
        <v>0</v>
      </c>
      <c r="TZ2089" s="1">
        <f t="shared" si="2886"/>
        <v>0.0617110799438989</v>
      </c>
      <c r="UA2089" s="1">
        <f t="shared" si="2886"/>
        <v>0</v>
      </c>
      <c r="UB2089" s="1">
        <f t="shared" si="2886"/>
        <v>0</v>
      </c>
      <c r="UC2089" s="1">
        <f t="shared" si="2886"/>
        <v>0.128282070517629</v>
      </c>
      <c r="UD2089" s="1">
        <f t="shared" si="2886"/>
        <v>0</v>
      </c>
      <c r="UE2089" s="1">
        <f t="shared" si="2886"/>
        <v>0</v>
      </c>
      <c r="UF2089" s="1">
        <f t="shared" si="2886"/>
        <v>0.193548387096774</v>
      </c>
    </row>
    <row r="2090" spans="24:552">
      <c r="X2090" s="1">
        <f t="shared" si="2841"/>
        <v>0.0266306445387881</v>
      </c>
      <c r="AA2090" s="1">
        <f t="shared" si="2842"/>
        <v>0.0261639091958448</v>
      </c>
      <c r="AD2090" s="1">
        <f t="shared" si="2843"/>
        <v>0.067481662591687</v>
      </c>
      <c r="AG2090" s="1">
        <f t="shared" si="2844"/>
        <v>0.165084002921841</v>
      </c>
      <c r="AJ2090" s="1">
        <f t="shared" si="2845"/>
        <v>0.221238938053097</v>
      </c>
      <c r="GN2090" s="1">
        <f t="shared" si="2846"/>
        <v>0.0263053009167</v>
      </c>
      <c r="GQ2090" s="1">
        <f t="shared" si="2847"/>
        <v>0.0261904761904761</v>
      </c>
      <c r="GT2090" s="1">
        <f t="shared" si="2848"/>
        <v>0.0683333333333334</v>
      </c>
      <c r="GW2090" s="1">
        <f t="shared" si="2849"/>
        <v>0.159253945480632</v>
      </c>
      <c r="GZ2090" s="1">
        <f t="shared" si="2850"/>
        <v>0.230769230769231</v>
      </c>
      <c r="ND2090" s="1">
        <f t="shared" ref="ND2090:NP2090" si="2887">ND882</f>
        <v>0.0246198406951486</v>
      </c>
      <c r="NE2090" s="1">
        <f t="shared" si="2887"/>
        <v>0</v>
      </c>
      <c r="NF2090" s="1">
        <f t="shared" si="2887"/>
        <v>0</v>
      </c>
      <c r="NG2090" s="1">
        <f t="shared" si="2887"/>
        <v>0.0254867256637168</v>
      </c>
      <c r="NH2090" s="1">
        <f t="shared" si="2887"/>
        <v>0</v>
      </c>
      <c r="NI2090" s="1">
        <f t="shared" si="2887"/>
        <v>0</v>
      </c>
      <c r="NJ2090" s="1">
        <f t="shared" si="2887"/>
        <v>0.0623293903548681</v>
      </c>
      <c r="NK2090" s="1">
        <f t="shared" si="2887"/>
        <v>0</v>
      </c>
      <c r="NL2090" s="1">
        <f t="shared" si="2887"/>
        <v>0</v>
      </c>
      <c r="NM2090" s="1">
        <f t="shared" si="2887"/>
        <v>0.133133881824981</v>
      </c>
      <c r="NN2090" s="1">
        <f t="shared" si="2887"/>
        <v>0</v>
      </c>
      <c r="NO2090" s="1">
        <f t="shared" si="2887"/>
        <v>0</v>
      </c>
      <c r="NP2090" s="1">
        <f t="shared" si="2887"/>
        <v>0.191977077363897</v>
      </c>
      <c r="TT2090" s="1">
        <f t="shared" ref="TT2090:UF2090" si="2888">TT882</f>
        <v>0.0249534450651769</v>
      </c>
      <c r="TU2090" s="1">
        <f t="shared" si="2888"/>
        <v>0</v>
      </c>
      <c r="TV2090" s="1">
        <f t="shared" si="2888"/>
        <v>0</v>
      </c>
      <c r="TW2090" s="1">
        <f t="shared" si="2888"/>
        <v>0.0260741828865219</v>
      </c>
      <c r="TX2090" s="1">
        <f t="shared" si="2888"/>
        <v>0</v>
      </c>
      <c r="TY2090" s="1">
        <f t="shared" si="2888"/>
        <v>0</v>
      </c>
      <c r="TZ2090" s="1">
        <f t="shared" si="2888"/>
        <v>0.0615023474178402</v>
      </c>
      <c r="UA2090" s="1">
        <f t="shared" si="2888"/>
        <v>0</v>
      </c>
      <c r="UB2090" s="1">
        <f t="shared" si="2888"/>
        <v>0</v>
      </c>
      <c r="UC2090" s="1">
        <f t="shared" si="2888"/>
        <v>0.131955484896661</v>
      </c>
      <c r="UD2090" s="1">
        <f t="shared" si="2888"/>
        <v>0</v>
      </c>
      <c r="UE2090" s="1">
        <f t="shared" si="2888"/>
        <v>0</v>
      </c>
      <c r="UF2090" s="1">
        <f t="shared" si="2888"/>
        <v>0.196923076923077</v>
      </c>
    </row>
    <row r="2091" spans="24:552">
      <c r="X2091" s="1">
        <f t="shared" si="2841"/>
        <v>0.027756360832691</v>
      </c>
      <c r="AA2091" s="1">
        <f t="shared" si="2842"/>
        <v>0.0274025472790427</v>
      </c>
      <c r="AD2091" s="1">
        <f t="shared" si="2843"/>
        <v>0.070060483870968</v>
      </c>
      <c r="AG2091" s="1">
        <f t="shared" si="2844"/>
        <v>0.195048762190547</v>
      </c>
      <c r="AJ2091" s="1">
        <f t="shared" si="2845"/>
        <v>0.252688172043011</v>
      </c>
      <c r="GN2091" s="1">
        <f t="shared" si="2846"/>
        <v>0.028445512820513</v>
      </c>
      <c r="GQ2091" s="1">
        <f t="shared" si="2847"/>
        <v>0.0298092209856917</v>
      </c>
      <c r="GT2091" s="1">
        <f t="shared" si="2848"/>
        <v>0.0694879832810866</v>
      </c>
      <c r="GW2091" s="1">
        <f t="shared" si="2849"/>
        <v>0.198924731182796</v>
      </c>
      <c r="GZ2091" s="1">
        <f t="shared" si="2850"/>
        <v>0.256830601092896</v>
      </c>
      <c r="ND2091" s="1">
        <f t="shared" ref="ND2091:NP2091" si="2889">ND883</f>
        <v>0.0272034820457019</v>
      </c>
      <c r="NE2091" s="1">
        <f t="shared" si="2889"/>
        <v>0</v>
      </c>
      <c r="NF2091" s="1">
        <f t="shared" si="2889"/>
        <v>0</v>
      </c>
      <c r="NG2091" s="1">
        <f t="shared" si="2889"/>
        <v>0.0258342303552208</v>
      </c>
      <c r="NH2091" s="1">
        <f t="shared" si="2889"/>
        <v>0</v>
      </c>
      <c r="NI2091" s="1">
        <f t="shared" si="2889"/>
        <v>0</v>
      </c>
      <c r="NJ2091" s="1">
        <f t="shared" si="2889"/>
        <v>0.0617870722433458</v>
      </c>
      <c r="NK2091" s="1">
        <f t="shared" si="2889"/>
        <v>0</v>
      </c>
      <c r="NL2091" s="1">
        <f t="shared" si="2889"/>
        <v>0</v>
      </c>
      <c r="NM2091" s="1">
        <f t="shared" si="2889"/>
        <v>0.156419529837251</v>
      </c>
      <c r="NN2091" s="1">
        <f t="shared" si="2889"/>
        <v>0</v>
      </c>
      <c r="NO2091" s="1">
        <f t="shared" si="2889"/>
        <v>0</v>
      </c>
      <c r="NP2091" s="1">
        <f t="shared" si="2889"/>
        <v>0.210843373493976</v>
      </c>
      <c r="TT2091" s="1">
        <f t="shared" ref="TT2091:UF2091" si="2890">TT883</f>
        <v>0.0258426966292136</v>
      </c>
      <c r="TU2091" s="1">
        <f t="shared" si="2890"/>
        <v>0</v>
      </c>
      <c r="TV2091" s="1">
        <f t="shared" si="2890"/>
        <v>0</v>
      </c>
      <c r="TW2091" s="1">
        <f t="shared" si="2890"/>
        <v>0.0258397932816539</v>
      </c>
      <c r="TX2091" s="1">
        <f t="shared" si="2890"/>
        <v>0</v>
      </c>
      <c r="TY2091" s="1">
        <f t="shared" si="2890"/>
        <v>0</v>
      </c>
      <c r="TZ2091" s="1">
        <f t="shared" si="2890"/>
        <v>0.0617704280155644</v>
      </c>
      <c r="UA2091" s="1">
        <f t="shared" si="2890"/>
        <v>0</v>
      </c>
      <c r="UB2091" s="1">
        <f t="shared" si="2890"/>
        <v>0</v>
      </c>
      <c r="UC2091" s="1">
        <f t="shared" si="2890"/>
        <v>0.161559888579387</v>
      </c>
      <c r="UD2091" s="1">
        <f t="shared" si="2890"/>
        <v>0</v>
      </c>
      <c r="UE2091" s="1">
        <f t="shared" si="2890"/>
        <v>0</v>
      </c>
      <c r="UF2091" s="1">
        <f t="shared" si="2890"/>
        <v>0.213166144200627</v>
      </c>
    </row>
    <row r="2092" spans="24:552">
      <c r="X2092" s="1">
        <f t="shared" si="2841"/>
        <v>0.0280090840272522</v>
      </c>
      <c r="AA2092" s="1">
        <f t="shared" si="2842"/>
        <v>0.0269041303524062</v>
      </c>
      <c r="AD2092" s="1">
        <f t="shared" si="2843"/>
        <v>0.069437652811736</v>
      </c>
      <c r="AG2092" s="1">
        <f t="shared" si="2844"/>
        <v>0.197347893915757</v>
      </c>
      <c r="AJ2092" s="1">
        <f t="shared" si="2845"/>
        <v>0.252873563218391</v>
      </c>
      <c r="GN2092" s="1">
        <f t="shared" si="2846"/>
        <v>0.0290205562273276</v>
      </c>
      <c r="GQ2092" s="1">
        <f t="shared" si="2847"/>
        <v>0.029354207436399</v>
      </c>
      <c r="GT2092" s="1">
        <f t="shared" si="2848"/>
        <v>0.0692969145169449</v>
      </c>
      <c r="GW2092" s="1">
        <f t="shared" si="2849"/>
        <v>0.193843594009983</v>
      </c>
      <c r="GZ2092" s="1">
        <f t="shared" si="2850"/>
        <v>0.252873563218391</v>
      </c>
      <c r="ND2092" s="1">
        <f t="shared" ref="ND2092:NP2092" si="2891">ND884</f>
        <v>0.0270369017172085</v>
      </c>
      <c r="NE2092" s="1">
        <f t="shared" si="2891"/>
        <v>0</v>
      </c>
      <c r="NF2092" s="1">
        <f t="shared" si="2891"/>
        <v>0</v>
      </c>
      <c r="NG2092" s="1">
        <f t="shared" si="2891"/>
        <v>0.0255228642325416</v>
      </c>
      <c r="NH2092" s="1">
        <f t="shared" si="2891"/>
        <v>0</v>
      </c>
      <c r="NI2092" s="1">
        <f t="shared" si="2891"/>
        <v>0</v>
      </c>
      <c r="NJ2092" s="1">
        <f t="shared" si="2891"/>
        <v>0.062262357414449</v>
      </c>
      <c r="NK2092" s="1">
        <f t="shared" si="2891"/>
        <v>0</v>
      </c>
      <c r="NL2092" s="1">
        <f t="shared" si="2891"/>
        <v>0</v>
      </c>
      <c r="NM2092" s="1">
        <f t="shared" si="2891"/>
        <v>0.1561144839549</v>
      </c>
      <c r="NN2092" s="1">
        <f t="shared" si="2891"/>
        <v>0</v>
      </c>
      <c r="NO2092" s="1">
        <f t="shared" si="2891"/>
        <v>0</v>
      </c>
      <c r="NP2092" s="1">
        <f t="shared" si="2891"/>
        <v>0.215625</v>
      </c>
      <c r="TT2092" s="1">
        <f t="shared" ref="TT2092:UF2092" si="2892">TT884</f>
        <v>0.0260475651189127</v>
      </c>
      <c r="TU2092" s="1">
        <f t="shared" si="2892"/>
        <v>0</v>
      </c>
      <c r="TV2092" s="1">
        <f t="shared" si="2892"/>
        <v>0</v>
      </c>
      <c r="TW2092" s="1">
        <f t="shared" si="2892"/>
        <v>0.0260454878943508</v>
      </c>
      <c r="TX2092" s="1">
        <f t="shared" si="2892"/>
        <v>0</v>
      </c>
      <c r="TY2092" s="1">
        <f t="shared" si="2892"/>
        <v>0</v>
      </c>
      <c r="TZ2092" s="1">
        <f t="shared" si="2892"/>
        <v>0.0613861386138617</v>
      </c>
      <c r="UA2092" s="1">
        <f t="shared" si="2892"/>
        <v>0</v>
      </c>
      <c r="UB2092" s="1">
        <f t="shared" si="2892"/>
        <v>0</v>
      </c>
      <c r="UC2092" s="1">
        <f t="shared" si="2892"/>
        <v>0.157142857142857</v>
      </c>
      <c r="UD2092" s="1">
        <f t="shared" si="2892"/>
        <v>0</v>
      </c>
      <c r="UE2092" s="1">
        <f t="shared" si="2892"/>
        <v>0</v>
      </c>
      <c r="UF2092" s="1">
        <f t="shared" si="2892"/>
        <v>0.217105263157895</v>
      </c>
    </row>
    <row r="2093" spans="24:552">
      <c r="X2093" s="1">
        <f t="shared" si="2841"/>
        <v>0.0269859369061194</v>
      </c>
      <c r="AA2093" s="1">
        <f t="shared" si="2842"/>
        <v>0.0276619931792348</v>
      </c>
      <c r="AD2093" s="1">
        <f t="shared" si="2843"/>
        <v>0.0697911360163015</v>
      </c>
      <c r="AG2093" s="1">
        <f t="shared" si="2844"/>
        <v>0.19541080680977</v>
      </c>
      <c r="AJ2093" s="1">
        <f t="shared" si="2845"/>
        <v>0.253012048192771</v>
      </c>
      <c r="GN2093" s="1">
        <f t="shared" si="2846"/>
        <v>0.028388644542183</v>
      </c>
      <c r="GQ2093" s="1">
        <f t="shared" si="2847"/>
        <v>0.029191321499014</v>
      </c>
      <c r="GT2093" s="1">
        <f t="shared" si="2848"/>
        <v>0.0709779179810726</v>
      </c>
      <c r="GW2093" s="1">
        <f t="shared" si="2849"/>
        <v>0.195330739299611</v>
      </c>
      <c r="GZ2093" s="1">
        <f t="shared" si="2850"/>
        <v>0.258620689655172</v>
      </c>
      <c r="ND2093" s="1">
        <f t="shared" ref="ND2093:NP2093" si="2893">ND885</f>
        <v>0.0268086669114946</v>
      </c>
      <c r="NE2093" s="1">
        <f t="shared" si="2893"/>
        <v>0</v>
      </c>
      <c r="NF2093" s="1">
        <f t="shared" si="2893"/>
        <v>0</v>
      </c>
      <c r="NG2093" s="1">
        <f t="shared" si="2893"/>
        <v>0.0269982238010658</v>
      </c>
      <c r="NH2093" s="1">
        <f t="shared" si="2893"/>
        <v>0</v>
      </c>
      <c r="NI2093" s="1">
        <f t="shared" si="2893"/>
        <v>0</v>
      </c>
      <c r="NJ2093" s="1">
        <f t="shared" si="2893"/>
        <v>0.0617633191890614</v>
      </c>
      <c r="NK2093" s="1">
        <f t="shared" si="2893"/>
        <v>0</v>
      </c>
      <c r="NL2093" s="1">
        <f t="shared" si="2893"/>
        <v>0</v>
      </c>
      <c r="NM2093" s="1">
        <f t="shared" si="2893"/>
        <v>0.158460161145927</v>
      </c>
      <c r="NN2093" s="1">
        <f t="shared" si="2893"/>
        <v>0</v>
      </c>
      <c r="NO2093" s="1">
        <f t="shared" si="2893"/>
        <v>0</v>
      </c>
      <c r="NP2093" s="1">
        <f t="shared" si="2893"/>
        <v>0.206686930091186</v>
      </c>
      <c r="TT2093" s="1">
        <f t="shared" ref="TT2093:UF2093" si="2894">TT885</f>
        <v>0.026936026936027</v>
      </c>
      <c r="TU2093" s="1">
        <f t="shared" si="2894"/>
        <v>0</v>
      </c>
      <c r="TV2093" s="1">
        <f t="shared" si="2894"/>
        <v>0</v>
      </c>
      <c r="TW2093" s="1">
        <f t="shared" si="2894"/>
        <v>0.0256504213997801</v>
      </c>
      <c r="TX2093" s="1">
        <f t="shared" si="2894"/>
        <v>0</v>
      </c>
      <c r="TY2093" s="1">
        <f t="shared" si="2894"/>
        <v>0</v>
      </c>
      <c r="TZ2093" s="1">
        <f t="shared" si="2894"/>
        <v>0.0625615763546798</v>
      </c>
      <c r="UA2093" s="1">
        <f t="shared" si="2894"/>
        <v>0</v>
      </c>
      <c r="UB2093" s="1">
        <f t="shared" si="2894"/>
        <v>0</v>
      </c>
      <c r="UC2093" s="1">
        <f t="shared" si="2894"/>
        <v>0.157116451016636</v>
      </c>
      <c r="UD2093" s="1">
        <f t="shared" si="2894"/>
        <v>0</v>
      </c>
      <c r="UE2093" s="1">
        <f t="shared" si="2894"/>
        <v>0</v>
      </c>
      <c r="UF2093" s="1">
        <f t="shared" si="2894"/>
        <v>0.215434083601286</v>
      </c>
    </row>
    <row r="2094" spans="24:552">
      <c r="X2094" s="1">
        <f t="shared" si="2841"/>
        <v>0.01824686940966</v>
      </c>
      <c r="AA2094" s="1">
        <f t="shared" si="2842"/>
        <v>0.0180050414115951</v>
      </c>
      <c r="AD2094" s="1">
        <f t="shared" si="2843"/>
        <v>0.0605782469022487</v>
      </c>
      <c r="AG2094" s="1">
        <f t="shared" si="2844"/>
        <v>0.211055276381909</v>
      </c>
      <c r="AJ2094" s="1">
        <f t="shared" si="2845"/>
        <v>0.291044776119403</v>
      </c>
      <c r="GN2094" s="1">
        <f t="shared" si="2846"/>
        <v>0.0184515195369028</v>
      </c>
      <c r="GQ2094" s="1">
        <f t="shared" si="2847"/>
        <v>0.0185873605947955</v>
      </c>
      <c r="GT2094" s="1">
        <f t="shared" si="2848"/>
        <v>0.0614119922630563</v>
      </c>
      <c r="GW2094" s="1">
        <f t="shared" si="2849"/>
        <v>0.213447171824974</v>
      </c>
      <c r="GZ2094" s="1">
        <f t="shared" si="2850"/>
        <v>0.306569343065693</v>
      </c>
      <c r="ND2094" s="1">
        <f t="shared" ref="ND2094:NP2094" si="2895">ND886</f>
        <v>0.0167539267015708</v>
      </c>
      <c r="NE2094" s="1">
        <f t="shared" si="2895"/>
        <v>0</v>
      </c>
      <c r="NF2094" s="1">
        <f t="shared" si="2895"/>
        <v>0</v>
      </c>
      <c r="NG2094" s="1">
        <f t="shared" si="2895"/>
        <v>0.0169319336268201</v>
      </c>
      <c r="NH2094" s="1">
        <f t="shared" si="2895"/>
        <v>0</v>
      </c>
      <c r="NI2094" s="1">
        <f t="shared" si="2895"/>
        <v>0</v>
      </c>
      <c r="NJ2094" s="1">
        <f t="shared" si="2895"/>
        <v>0.0509074811863657</v>
      </c>
      <c r="NK2094" s="1">
        <f t="shared" si="2895"/>
        <v>0</v>
      </c>
      <c r="NL2094" s="1">
        <f t="shared" si="2895"/>
        <v>0</v>
      </c>
      <c r="NM2094" s="1">
        <f t="shared" si="2895"/>
        <v>0.196506550218341</v>
      </c>
      <c r="NN2094" s="1">
        <f t="shared" si="2895"/>
        <v>0</v>
      </c>
      <c r="NO2094" s="1">
        <f t="shared" si="2895"/>
        <v>0</v>
      </c>
      <c r="NP2094" s="1">
        <f t="shared" si="2895"/>
        <v>0.267379679144385</v>
      </c>
      <c r="TT2094" s="1">
        <f t="shared" ref="TT2094:UF2094" si="2896">TT886</f>
        <v>0.0170333569907735</v>
      </c>
      <c r="TU2094" s="1">
        <f t="shared" si="2896"/>
        <v>0</v>
      </c>
      <c r="TV2094" s="1">
        <f t="shared" si="2896"/>
        <v>0</v>
      </c>
      <c r="TW2094" s="1">
        <f t="shared" si="2896"/>
        <v>0.0171089385474861</v>
      </c>
      <c r="TX2094" s="1">
        <f t="shared" si="2896"/>
        <v>0</v>
      </c>
      <c r="TY2094" s="1">
        <f t="shared" si="2896"/>
        <v>0</v>
      </c>
      <c r="TZ2094" s="1">
        <f t="shared" si="2896"/>
        <v>0.0511649154865235</v>
      </c>
      <c r="UA2094" s="1">
        <f t="shared" si="2896"/>
        <v>0</v>
      </c>
      <c r="UB2094" s="1">
        <f t="shared" si="2896"/>
        <v>0</v>
      </c>
      <c r="UC2094" s="1">
        <f t="shared" si="2896"/>
        <v>0.195710455764075</v>
      </c>
      <c r="UD2094" s="1">
        <f t="shared" si="2896"/>
        <v>0</v>
      </c>
      <c r="UE2094" s="1">
        <f t="shared" si="2896"/>
        <v>0</v>
      </c>
      <c r="UF2094" s="1">
        <f t="shared" si="2896"/>
        <v>0.267015706806283</v>
      </c>
    </row>
    <row r="2095" spans="24:552">
      <c r="X2095" s="1">
        <f t="shared" si="2841"/>
        <v>0.0183451890677646</v>
      </c>
      <c r="AA2095" s="1">
        <f t="shared" si="2842"/>
        <v>0.0182338219520914</v>
      </c>
      <c r="AD2095" s="1">
        <f t="shared" si="2843"/>
        <v>0.0610961365678346</v>
      </c>
      <c r="AG2095" s="1">
        <f t="shared" si="2844"/>
        <v>0.201698513800425</v>
      </c>
      <c r="AJ2095" s="1">
        <f t="shared" si="2845"/>
        <v>0.305343511450382</v>
      </c>
      <c r="GN2095" s="1">
        <f t="shared" si="2846"/>
        <v>0.0191266690725371</v>
      </c>
      <c r="GQ2095" s="1">
        <f t="shared" si="2847"/>
        <v>0.0184911242603547</v>
      </c>
      <c r="GT2095" s="1">
        <f t="shared" si="2848"/>
        <v>0.061061531235322</v>
      </c>
      <c r="GW2095" s="1">
        <f t="shared" si="2849"/>
        <v>0.20327868852459</v>
      </c>
      <c r="GZ2095" s="1">
        <f t="shared" si="2850"/>
        <v>0.299270072992701</v>
      </c>
      <c r="ND2095" s="1">
        <f t="shared" ref="ND2095:NP2095" si="2897">ND887</f>
        <v>0.0165318325712278</v>
      </c>
      <c r="NE2095" s="1">
        <f t="shared" si="2897"/>
        <v>0</v>
      </c>
      <c r="NF2095" s="1">
        <f t="shared" si="2897"/>
        <v>0</v>
      </c>
      <c r="NG2095" s="1">
        <f t="shared" si="2897"/>
        <v>0.0171832884097034</v>
      </c>
      <c r="NH2095" s="1">
        <f t="shared" si="2897"/>
        <v>0</v>
      </c>
      <c r="NI2095" s="1">
        <f t="shared" si="2897"/>
        <v>0</v>
      </c>
      <c r="NJ2095" s="1">
        <f t="shared" si="2897"/>
        <v>0.0502262443438914</v>
      </c>
      <c r="NK2095" s="1">
        <f t="shared" si="2897"/>
        <v>0</v>
      </c>
      <c r="NL2095" s="1">
        <f t="shared" si="2897"/>
        <v>0</v>
      </c>
      <c r="NM2095" s="1">
        <f t="shared" si="2897"/>
        <v>0.196808510638298</v>
      </c>
      <c r="NN2095" s="1">
        <f t="shared" si="2897"/>
        <v>0</v>
      </c>
      <c r="NO2095" s="1">
        <f t="shared" si="2897"/>
        <v>0</v>
      </c>
      <c r="NP2095" s="1">
        <f t="shared" si="2897"/>
        <v>0.263157894736842</v>
      </c>
      <c r="TT2095" s="1">
        <f t="shared" ref="TT2095:UF2095" si="2898">TT887</f>
        <v>0.016600505232768</v>
      </c>
      <c r="TU2095" s="1">
        <f t="shared" si="2898"/>
        <v>0</v>
      </c>
      <c r="TV2095" s="1">
        <f t="shared" si="2898"/>
        <v>0</v>
      </c>
      <c r="TW2095" s="1">
        <f t="shared" si="2898"/>
        <v>0.0178571428571428</v>
      </c>
      <c r="TX2095" s="1">
        <f t="shared" si="2898"/>
        <v>0</v>
      </c>
      <c r="TY2095" s="1">
        <f t="shared" si="2898"/>
        <v>0</v>
      </c>
      <c r="TZ2095" s="1">
        <f t="shared" si="2898"/>
        <v>0.0509023600185099</v>
      </c>
      <c r="UA2095" s="1">
        <f t="shared" si="2898"/>
        <v>0</v>
      </c>
      <c r="UB2095" s="1">
        <f t="shared" si="2898"/>
        <v>0</v>
      </c>
      <c r="UC2095" s="1">
        <f t="shared" si="2898"/>
        <v>0.189189189189189</v>
      </c>
      <c r="UD2095" s="1">
        <f t="shared" si="2898"/>
        <v>0</v>
      </c>
      <c r="UE2095" s="1">
        <f t="shared" si="2898"/>
        <v>0</v>
      </c>
      <c r="UF2095" s="1">
        <f t="shared" si="2898"/>
        <v>0.264550264550265</v>
      </c>
    </row>
    <row r="2096" spans="24:552">
      <c r="X2096" s="1">
        <f t="shared" si="2841"/>
        <v>0.0187050359712229</v>
      </c>
      <c r="AA2096" s="1">
        <f t="shared" si="2842"/>
        <v>0.018371757925072</v>
      </c>
      <c r="AD2096" s="1">
        <f t="shared" si="2843"/>
        <v>0.0605633802816903</v>
      </c>
      <c r="AG2096" s="1">
        <f t="shared" si="2844"/>
        <v>0.211671612265084</v>
      </c>
      <c r="AJ2096" s="1">
        <f t="shared" si="2845"/>
        <v>0.299212598425197</v>
      </c>
      <c r="GN2096" s="1">
        <f t="shared" si="2846"/>
        <v>0.0182016745540587</v>
      </c>
      <c r="GQ2096" s="1">
        <f t="shared" si="2847"/>
        <v>0.018308311973636</v>
      </c>
      <c r="GT2096" s="1">
        <f t="shared" si="2848"/>
        <v>0.0624092888243832</v>
      </c>
      <c r="GW2096" s="1">
        <f t="shared" si="2849"/>
        <v>0.201453790238837</v>
      </c>
      <c r="GZ2096" s="1">
        <f t="shared" si="2850"/>
        <v>0.298507462686567</v>
      </c>
      <c r="ND2096" s="1">
        <f t="shared" ref="ND2096:NP2096" si="2899">ND888</f>
        <v>0.0165144061841178</v>
      </c>
      <c r="NE2096" s="1">
        <f t="shared" si="2899"/>
        <v>0</v>
      </c>
      <c r="NF2096" s="1">
        <f t="shared" si="2899"/>
        <v>0</v>
      </c>
      <c r="NG2096" s="1">
        <f t="shared" si="2899"/>
        <v>0.0167336010709505</v>
      </c>
      <c r="NH2096" s="1">
        <f t="shared" si="2899"/>
        <v>0</v>
      </c>
      <c r="NI2096" s="1">
        <f t="shared" si="2899"/>
        <v>0</v>
      </c>
      <c r="NJ2096" s="1">
        <f t="shared" si="2899"/>
        <v>0.0508701472556894</v>
      </c>
      <c r="NK2096" s="1">
        <f t="shared" si="2899"/>
        <v>0</v>
      </c>
      <c r="NL2096" s="1">
        <f t="shared" si="2899"/>
        <v>0</v>
      </c>
      <c r="NM2096" s="1">
        <f t="shared" si="2899"/>
        <v>0.195233730522456</v>
      </c>
      <c r="NN2096" s="1">
        <f t="shared" si="2899"/>
        <v>0</v>
      </c>
      <c r="NO2096" s="1">
        <f t="shared" si="2899"/>
        <v>0</v>
      </c>
      <c r="NP2096" s="1">
        <f t="shared" si="2899"/>
        <v>0.259459459459459</v>
      </c>
      <c r="TT2096" s="1">
        <f t="shared" ref="TT2096:UF2096" si="2900">TT888</f>
        <v>0.016815742397138</v>
      </c>
      <c r="TU2096" s="1">
        <f t="shared" si="2900"/>
        <v>0</v>
      </c>
      <c r="TV2096" s="1">
        <f t="shared" si="2900"/>
        <v>0</v>
      </c>
      <c r="TW2096" s="1">
        <f t="shared" si="2900"/>
        <v>0.0177144841959014</v>
      </c>
      <c r="TX2096" s="1">
        <f t="shared" si="2900"/>
        <v>0</v>
      </c>
      <c r="TY2096" s="1">
        <f t="shared" si="2900"/>
        <v>0</v>
      </c>
      <c r="TZ2096" s="1">
        <f t="shared" si="2900"/>
        <v>0.05</v>
      </c>
      <c r="UA2096" s="1">
        <f t="shared" si="2900"/>
        <v>0</v>
      </c>
      <c r="UB2096" s="1">
        <f t="shared" si="2900"/>
        <v>0</v>
      </c>
      <c r="UC2096" s="1">
        <f t="shared" si="2900"/>
        <v>0.18884892086331</v>
      </c>
      <c r="UD2096" s="1">
        <f t="shared" si="2900"/>
        <v>0</v>
      </c>
      <c r="UE2096" s="1">
        <f t="shared" si="2900"/>
        <v>0</v>
      </c>
      <c r="UF2096" s="1">
        <f t="shared" si="2900"/>
        <v>0.269035532994924</v>
      </c>
    </row>
    <row r="2097" spans="24:552">
      <c r="X2097" s="1">
        <f t="shared" si="2841"/>
        <v>0.0267295597484278</v>
      </c>
      <c r="AA2097" s="1">
        <f t="shared" si="2842"/>
        <v>0.0266409266409267</v>
      </c>
      <c r="AD2097" s="1">
        <f t="shared" si="2843"/>
        <v>0.0691382765531063</v>
      </c>
      <c r="AG2097" s="1">
        <f t="shared" si="2844"/>
        <v>0.161862527716186</v>
      </c>
      <c r="AJ2097" s="1">
        <f t="shared" si="2845"/>
        <v>0.226495726495727</v>
      </c>
      <c r="GN2097" s="1">
        <f t="shared" si="2846"/>
        <v>0.0273357813137496</v>
      </c>
      <c r="GQ2097" s="1">
        <f t="shared" si="2847"/>
        <v>0.0274969672462597</v>
      </c>
      <c r="GT2097" s="1">
        <f t="shared" si="2848"/>
        <v>0.0691434468524252</v>
      </c>
      <c r="GW2097" s="1">
        <f t="shared" si="2849"/>
        <v>0.168498168498169</v>
      </c>
      <c r="GZ2097" s="1">
        <f t="shared" si="2850"/>
        <v>0.22972972972973</v>
      </c>
      <c r="ND2097" s="1">
        <f t="shared" ref="ND2097:NP2097" si="2901">ND889</f>
        <v>0.0255028735632183</v>
      </c>
      <c r="NE2097" s="1">
        <f t="shared" si="2901"/>
        <v>0</v>
      </c>
      <c r="NF2097" s="1">
        <f t="shared" si="2901"/>
        <v>0</v>
      </c>
      <c r="NG2097" s="1">
        <f t="shared" si="2901"/>
        <v>0.0257510729613732</v>
      </c>
      <c r="NH2097" s="1">
        <f t="shared" si="2901"/>
        <v>0</v>
      </c>
      <c r="NI2097" s="1">
        <f t="shared" si="2901"/>
        <v>0</v>
      </c>
      <c r="NJ2097" s="1">
        <f t="shared" si="2901"/>
        <v>0.0612244897959184</v>
      </c>
      <c r="NK2097" s="1">
        <f t="shared" si="2901"/>
        <v>0</v>
      </c>
      <c r="NL2097" s="1">
        <f t="shared" si="2901"/>
        <v>0</v>
      </c>
      <c r="NM2097" s="1">
        <f t="shared" si="2901"/>
        <v>0.135964912280701</v>
      </c>
      <c r="NN2097" s="1">
        <f t="shared" si="2901"/>
        <v>0</v>
      </c>
      <c r="NO2097" s="1">
        <f t="shared" si="2901"/>
        <v>0</v>
      </c>
      <c r="NP2097" s="1">
        <f t="shared" si="2901"/>
        <v>0.193548387096774</v>
      </c>
      <c r="TT2097" s="1">
        <f t="shared" ref="TT2097:UF2097" si="2902">TT889</f>
        <v>0.025733961580283</v>
      </c>
      <c r="TU2097" s="1">
        <f t="shared" si="2902"/>
        <v>0</v>
      </c>
      <c r="TV2097" s="1">
        <f t="shared" si="2902"/>
        <v>0</v>
      </c>
      <c r="TW2097" s="1">
        <f t="shared" si="2902"/>
        <v>0.0259740259740262</v>
      </c>
      <c r="TX2097" s="1">
        <f t="shared" si="2902"/>
        <v>0</v>
      </c>
      <c r="TY2097" s="1">
        <f t="shared" si="2902"/>
        <v>0</v>
      </c>
      <c r="TZ2097" s="1">
        <f t="shared" si="2902"/>
        <v>0.0611592879963487</v>
      </c>
      <c r="UA2097" s="1">
        <f t="shared" si="2902"/>
        <v>0</v>
      </c>
      <c r="UB2097" s="1">
        <f t="shared" si="2902"/>
        <v>0</v>
      </c>
      <c r="UC2097" s="1">
        <f t="shared" si="2902"/>
        <v>0.136189747513389</v>
      </c>
      <c r="UD2097" s="1">
        <f t="shared" si="2902"/>
        <v>0</v>
      </c>
      <c r="UE2097" s="1">
        <f t="shared" si="2902"/>
        <v>0</v>
      </c>
      <c r="UF2097" s="1">
        <f t="shared" si="2902"/>
        <v>0.195965417867435</v>
      </c>
    </row>
    <row r="2098" spans="24:552">
      <c r="X2098" s="1">
        <f t="shared" si="2841"/>
        <v>0.0262954369682908</v>
      </c>
      <c r="AA2098" s="1">
        <f t="shared" si="2842"/>
        <v>0.0267961165048543</v>
      </c>
      <c r="AD2098" s="1">
        <f t="shared" si="2843"/>
        <v>0.0690524193548385</v>
      </c>
      <c r="AG2098" s="1">
        <f t="shared" si="2844"/>
        <v>0.168287210172027</v>
      </c>
      <c r="AJ2098" s="1">
        <f t="shared" si="2845"/>
        <v>0.229357798165138</v>
      </c>
      <c r="GN2098" s="1">
        <f t="shared" si="2846"/>
        <v>0.0262202501008471</v>
      </c>
      <c r="GQ2098" s="1">
        <f t="shared" si="2847"/>
        <v>0.0275009964129136</v>
      </c>
      <c r="GT2098" s="1">
        <f t="shared" si="2848"/>
        <v>0.0702564102564103</v>
      </c>
      <c r="GW2098" s="1">
        <f t="shared" si="2849"/>
        <v>0.167300380228137</v>
      </c>
      <c r="GZ2098" s="1">
        <f t="shared" si="2850"/>
        <v>0.225352112676056</v>
      </c>
      <c r="ND2098" s="1">
        <f t="shared" ref="ND2098:NP2098" si="2903">ND890</f>
        <v>0.0249277456647399</v>
      </c>
      <c r="NE2098" s="1">
        <f t="shared" si="2903"/>
        <v>0</v>
      </c>
      <c r="NF2098" s="1">
        <f t="shared" si="2903"/>
        <v>0</v>
      </c>
      <c r="NG2098" s="1">
        <f t="shared" si="2903"/>
        <v>0.0258713618397413</v>
      </c>
      <c r="NH2098" s="1">
        <f t="shared" si="2903"/>
        <v>0</v>
      </c>
      <c r="NI2098" s="1">
        <f t="shared" si="2903"/>
        <v>0</v>
      </c>
      <c r="NJ2098" s="1">
        <f t="shared" si="2903"/>
        <v>0.0616438356164384</v>
      </c>
      <c r="NK2098" s="1">
        <f t="shared" si="2903"/>
        <v>0</v>
      </c>
      <c r="NL2098" s="1">
        <f t="shared" si="2903"/>
        <v>0</v>
      </c>
      <c r="NM2098" s="1">
        <f t="shared" si="2903"/>
        <v>0.133284777858704</v>
      </c>
      <c r="NN2098" s="1">
        <f t="shared" si="2903"/>
        <v>0</v>
      </c>
      <c r="NO2098" s="1">
        <f t="shared" si="2903"/>
        <v>0</v>
      </c>
      <c r="NP2098" s="1">
        <f t="shared" si="2903"/>
        <v>0.190340909090909</v>
      </c>
      <c r="TT2098" s="1">
        <f t="shared" ref="TT2098:UF2098" si="2904">TT890</f>
        <v>0.0248265790434463</v>
      </c>
      <c r="TU2098" s="1">
        <f t="shared" si="2904"/>
        <v>0</v>
      </c>
      <c r="TV2098" s="1">
        <f t="shared" si="2904"/>
        <v>0</v>
      </c>
      <c r="TW2098" s="1">
        <f t="shared" si="2904"/>
        <v>0.0259786476868329</v>
      </c>
      <c r="TX2098" s="1">
        <f t="shared" si="2904"/>
        <v>0</v>
      </c>
      <c r="TY2098" s="1">
        <f t="shared" si="2904"/>
        <v>0</v>
      </c>
      <c r="TZ2098" s="1">
        <f t="shared" si="2904"/>
        <v>0.060798548094374</v>
      </c>
      <c r="UA2098" s="1">
        <f t="shared" si="2904"/>
        <v>0</v>
      </c>
      <c r="UB2098" s="1">
        <f t="shared" si="2904"/>
        <v>0</v>
      </c>
      <c r="UC2098" s="1">
        <f t="shared" si="2904"/>
        <v>0.137480798771121</v>
      </c>
      <c r="UD2098" s="1">
        <f t="shared" si="2904"/>
        <v>0</v>
      </c>
      <c r="UE2098" s="1">
        <f t="shared" si="2904"/>
        <v>0</v>
      </c>
      <c r="UF2098" s="1">
        <f t="shared" si="2904"/>
        <v>0.199430199430199</v>
      </c>
    </row>
    <row r="2099" spans="24:552">
      <c r="X2099" s="1">
        <f t="shared" si="2841"/>
        <v>0.0261821023837434</v>
      </c>
      <c r="AA2099" s="1">
        <f t="shared" si="2842"/>
        <v>0.0260801868431297</v>
      </c>
      <c r="AD2099" s="1">
        <f t="shared" si="2843"/>
        <v>0.0703082747431043</v>
      </c>
      <c r="AG2099" s="1">
        <f t="shared" si="2844"/>
        <v>0.163522012578616</v>
      </c>
      <c r="AJ2099" s="1">
        <f t="shared" si="2845"/>
        <v>0.234741784037559</v>
      </c>
      <c r="GN2099" s="1">
        <f t="shared" si="2846"/>
        <v>0.0265914585012088</v>
      </c>
      <c r="GQ2099" s="1">
        <f t="shared" si="2847"/>
        <v>0.0265166733627964</v>
      </c>
      <c r="GT2099" s="1">
        <f t="shared" si="2848"/>
        <v>0.0687722873153338</v>
      </c>
      <c r="GW2099" s="1">
        <f t="shared" si="2849"/>
        <v>0.164652567975831</v>
      </c>
      <c r="GZ2099" s="1">
        <f t="shared" si="2850"/>
        <v>0.224299065420561</v>
      </c>
      <c r="ND2099" s="1">
        <f t="shared" ref="ND2099:NP2099" si="2905">ND891</f>
        <v>0.0261437908496733</v>
      </c>
      <c r="NE2099" s="1">
        <f t="shared" si="2905"/>
        <v>0</v>
      </c>
      <c r="NF2099" s="1">
        <f t="shared" si="2905"/>
        <v>0</v>
      </c>
      <c r="NG2099" s="1">
        <f t="shared" si="2905"/>
        <v>0.0262024407753054</v>
      </c>
      <c r="NH2099" s="1">
        <f t="shared" si="2905"/>
        <v>0</v>
      </c>
      <c r="NI2099" s="1">
        <f t="shared" si="2905"/>
        <v>0</v>
      </c>
      <c r="NJ2099" s="1">
        <f t="shared" si="2905"/>
        <v>0.05993690851735</v>
      </c>
      <c r="NK2099" s="1">
        <f t="shared" si="2905"/>
        <v>0</v>
      </c>
      <c r="NL2099" s="1">
        <f t="shared" si="2905"/>
        <v>0</v>
      </c>
      <c r="NM2099" s="1">
        <f t="shared" si="2905"/>
        <v>0.135517498138496</v>
      </c>
      <c r="NN2099" s="1">
        <f t="shared" si="2905"/>
        <v>0</v>
      </c>
      <c r="NO2099" s="1">
        <f t="shared" si="2905"/>
        <v>0</v>
      </c>
      <c r="NP2099" s="1">
        <f t="shared" si="2905"/>
        <v>0.200564971751412</v>
      </c>
      <c r="TT2099" s="1">
        <f t="shared" ref="TT2099:UF2099" si="2906">TT891</f>
        <v>0.025081788440567</v>
      </c>
      <c r="TU2099" s="1">
        <f t="shared" si="2906"/>
        <v>0</v>
      </c>
      <c r="TV2099" s="1">
        <f t="shared" si="2906"/>
        <v>0</v>
      </c>
      <c r="TW2099" s="1">
        <f t="shared" si="2906"/>
        <v>0.0256786500366841</v>
      </c>
      <c r="TX2099" s="1">
        <f t="shared" si="2906"/>
        <v>0</v>
      </c>
      <c r="TY2099" s="1">
        <f t="shared" si="2906"/>
        <v>0</v>
      </c>
      <c r="TZ2099" s="1">
        <f t="shared" si="2906"/>
        <v>0.0604147880973847</v>
      </c>
      <c r="UA2099" s="1">
        <f t="shared" si="2906"/>
        <v>0</v>
      </c>
      <c r="UB2099" s="1">
        <f t="shared" si="2906"/>
        <v>0</v>
      </c>
      <c r="UC2099" s="1">
        <f t="shared" si="2906"/>
        <v>0.131474103585657</v>
      </c>
      <c r="UD2099" s="1">
        <f t="shared" si="2906"/>
        <v>0</v>
      </c>
      <c r="UE2099" s="1">
        <f t="shared" si="2906"/>
        <v>0</v>
      </c>
      <c r="UF2099" s="1">
        <f t="shared" si="2906"/>
        <v>0.193732193732194</v>
      </c>
    </row>
    <row r="2100" spans="24:552">
      <c r="X2100" s="1">
        <f t="shared" si="2841"/>
        <v>0.0277343750000001</v>
      </c>
      <c r="AA2100" s="1">
        <f t="shared" si="2842"/>
        <v>0.0273544353262996</v>
      </c>
      <c r="AD2100" s="1">
        <f t="shared" si="2843"/>
        <v>0.068415637860082</v>
      </c>
      <c r="AG2100" s="1">
        <f t="shared" si="2844"/>
        <v>0.192724458204334</v>
      </c>
      <c r="AJ2100" s="1">
        <f t="shared" si="2845"/>
        <v>0.236559139784946</v>
      </c>
      <c r="GN2100" s="1">
        <f t="shared" si="2846"/>
        <v>0.0274449168921533</v>
      </c>
      <c r="GQ2100" s="1">
        <f t="shared" si="2847"/>
        <v>0.0284489477786438</v>
      </c>
      <c r="GT2100" s="1">
        <f t="shared" si="2848"/>
        <v>0.0691382765531063</v>
      </c>
      <c r="GW2100" s="1">
        <f t="shared" si="2849"/>
        <v>0.200941915227629</v>
      </c>
      <c r="GZ2100" s="1">
        <f t="shared" si="2850"/>
        <v>0.263157894736842</v>
      </c>
      <c r="ND2100" s="1">
        <f t="shared" ref="ND2100:NP2100" si="2907">ND892</f>
        <v>0.0269106566200215</v>
      </c>
      <c r="NE2100" s="1">
        <f t="shared" si="2907"/>
        <v>0</v>
      </c>
      <c r="NF2100" s="1">
        <f t="shared" si="2907"/>
        <v>0</v>
      </c>
      <c r="NG2100" s="1">
        <f t="shared" si="2907"/>
        <v>0.0263919016630514</v>
      </c>
      <c r="NH2100" s="1">
        <f t="shared" si="2907"/>
        <v>0</v>
      </c>
      <c r="NI2100" s="1">
        <f t="shared" si="2907"/>
        <v>0</v>
      </c>
      <c r="NJ2100" s="1">
        <f t="shared" si="2907"/>
        <v>0.0628517823639776</v>
      </c>
      <c r="NK2100" s="1">
        <f t="shared" si="2907"/>
        <v>0</v>
      </c>
      <c r="NL2100" s="1">
        <f t="shared" si="2907"/>
        <v>0</v>
      </c>
      <c r="NM2100" s="1">
        <f t="shared" si="2907"/>
        <v>0.16636690647482</v>
      </c>
      <c r="NN2100" s="1">
        <f t="shared" si="2907"/>
        <v>0</v>
      </c>
      <c r="NO2100" s="1">
        <f t="shared" si="2907"/>
        <v>0</v>
      </c>
      <c r="NP2100" s="1">
        <f t="shared" si="2907"/>
        <v>0.219745222929936</v>
      </c>
      <c r="TT2100" s="1">
        <f t="shared" ref="TT2100:UF2100" si="2908">TT892</f>
        <v>0.026862464183381</v>
      </c>
      <c r="TU2100" s="1">
        <f t="shared" si="2908"/>
        <v>0</v>
      </c>
      <c r="TV2100" s="1">
        <f t="shared" si="2908"/>
        <v>0</v>
      </c>
      <c r="TW2100" s="1">
        <f t="shared" si="2908"/>
        <v>0.0270676691729324</v>
      </c>
      <c r="TX2100" s="1">
        <f t="shared" si="2908"/>
        <v>0</v>
      </c>
      <c r="TY2100" s="1">
        <f t="shared" si="2908"/>
        <v>0</v>
      </c>
      <c r="TZ2100" s="1">
        <f t="shared" si="2908"/>
        <v>0.0629995298542545</v>
      </c>
      <c r="UA2100" s="1">
        <f t="shared" si="2908"/>
        <v>0</v>
      </c>
      <c r="UB2100" s="1">
        <f t="shared" si="2908"/>
        <v>0</v>
      </c>
      <c r="UC2100" s="1">
        <f t="shared" si="2908"/>
        <v>0.166508987701041</v>
      </c>
      <c r="UD2100" s="1">
        <f t="shared" si="2908"/>
        <v>0</v>
      </c>
      <c r="UE2100" s="1">
        <f t="shared" si="2908"/>
        <v>0</v>
      </c>
      <c r="UF2100" s="1">
        <f t="shared" si="2908"/>
        <v>0.0841750841750841</v>
      </c>
    </row>
    <row r="2101" spans="24:552">
      <c r="X2101" s="1">
        <f t="shared" si="2841"/>
        <v>0.0270479134466768</v>
      </c>
      <c r="AA2101" s="1">
        <f t="shared" si="2842"/>
        <v>0.0274025472790429</v>
      </c>
      <c r="AD2101" s="1">
        <f t="shared" si="2843"/>
        <v>0.0690872415532024</v>
      </c>
      <c r="AG2101" s="1">
        <f t="shared" si="2844"/>
        <v>0.203747072599532</v>
      </c>
      <c r="AJ2101" s="1">
        <f t="shared" si="2845"/>
        <v>0.245614035087719</v>
      </c>
      <c r="GN2101" s="1">
        <f t="shared" si="2846"/>
        <v>0.0281310211946049</v>
      </c>
      <c r="GQ2101" s="1">
        <f t="shared" si="2847"/>
        <v>0.029562475364604</v>
      </c>
      <c r="GT2101" s="1">
        <f t="shared" si="2848"/>
        <v>0.0696969696969698</v>
      </c>
      <c r="GW2101" s="1">
        <f t="shared" si="2849"/>
        <v>0.202229299363057</v>
      </c>
      <c r="GZ2101" s="1">
        <f t="shared" si="2850"/>
        <v>0.255555555555556</v>
      </c>
      <c r="ND2101" s="1">
        <f t="shared" ref="ND2101:NP2101" si="2909">ND893</f>
        <v>0.0266666666666666</v>
      </c>
      <c r="NE2101" s="1">
        <f t="shared" si="2909"/>
        <v>0</v>
      </c>
      <c r="NF2101" s="1">
        <f t="shared" si="2909"/>
        <v>0</v>
      </c>
      <c r="NG2101" s="1">
        <f t="shared" si="2909"/>
        <v>0.0268185157972081</v>
      </c>
      <c r="NH2101" s="1">
        <f t="shared" si="2909"/>
        <v>0</v>
      </c>
      <c r="NI2101" s="1">
        <f t="shared" si="2909"/>
        <v>0</v>
      </c>
      <c r="NJ2101" s="1">
        <f t="shared" si="2909"/>
        <v>0.0625889046941679</v>
      </c>
      <c r="NK2101" s="1">
        <f t="shared" si="2909"/>
        <v>0</v>
      </c>
      <c r="NL2101" s="1">
        <f t="shared" si="2909"/>
        <v>0</v>
      </c>
      <c r="NM2101" s="1">
        <f t="shared" si="2909"/>
        <v>0.168325791855203</v>
      </c>
      <c r="NN2101" s="1">
        <f t="shared" si="2909"/>
        <v>0</v>
      </c>
      <c r="NO2101" s="1">
        <f t="shared" si="2909"/>
        <v>0</v>
      </c>
      <c r="NP2101" s="1">
        <f t="shared" si="2909"/>
        <v>0.216949152542373</v>
      </c>
      <c r="TT2101" s="1">
        <f t="shared" ref="TT2101:UF2101" si="2910">TT893</f>
        <v>0.0266091334052501</v>
      </c>
      <c r="TU2101" s="1">
        <f t="shared" si="2910"/>
        <v>0</v>
      </c>
      <c r="TV2101" s="1">
        <f t="shared" si="2910"/>
        <v>0</v>
      </c>
      <c r="TW2101" s="1">
        <f t="shared" si="2910"/>
        <v>0.0263862332695985</v>
      </c>
      <c r="TX2101" s="1">
        <f t="shared" si="2910"/>
        <v>0</v>
      </c>
      <c r="TY2101" s="1">
        <f t="shared" si="2910"/>
        <v>0</v>
      </c>
      <c r="TZ2101" s="1">
        <f t="shared" si="2910"/>
        <v>0.0624417520969247</v>
      </c>
      <c r="UA2101" s="1">
        <f t="shared" si="2910"/>
        <v>0</v>
      </c>
      <c r="UB2101" s="1">
        <f t="shared" si="2910"/>
        <v>0</v>
      </c>
      <c r="UC2101" s="1">
        <f t="shared" si="2910"/>
        <v>0.165740740740741</v>
      </c>
      <c r="UD2101" s="1">
        <f t="shared" si="2910"/>
        <v>0</v>
      </c>
      <c r="UE2101" s="1">
        <f t="shared" si="2910"/>
        <v>0</v>
      </c>
      <c r="UF2101" s="1">
        <f t="shared" si="2910"/>
        <v>0.198630136986301</v>
      </c>
    </row>
    <row r="2102" spans="24:552">
      <c r="X2102" s="1">
        <f t="shared" si="2841"/>
        <v>0.0277136258660509</v>
      </c>
      <c r="AA2102" s="1">
        <f t="shared" si="2842"/>
        <v>0.0268691588785046</v>
      </c>
      <c r="AD2102" s="1">
        <f t="shared" si="2843"/>
        <v>0.0700507614213197</v>
      </c>
      <c r="AG2102" s="1">
        <f t="shared" si="2844"/>
        <v>0.196062992125984</v>
      </c>
      <c r="AJ2102" s="1">
        <f t="shared" si="2845"/>
        <v>0.247252747252747</v>
      </c>
      <c r="GN2102" s="1">
        <f t="shared" si="2846"/>
        <v>0.0281853281853286</v>
      </c>
      <c r="GQ2102" s="1">
        <f t="shared" si="2847"/>
        <v>0.0290258449304173</v>
      </c>
      <c r="GT2102" s="1">
        <f t="shared" si="2848"/>
        <v>0.0695296523517384</v>
      </c>
      <c r="GW2102" s="1">
        <f t="shared" si="2849"/>
        <v>0.203470031545741</v>
      </c>
      <c r="GZ2102" s="1">
        <f t="shared" si="2850"/>
        <v>0.25</v>
      </c>
      <c r="ND2102" s="1">
        <f t="shared" ref="ND2102:NP2102" si="2911">ND894</f>
        <v>0.0272694653749552</v>
      </c>
      <c r="NE2102" s="1">
        <f t="shared" si="2911"/>
        <v>0</v>
      </c>
      <c r="NF2102" s="1">
        <f t="shared" si="2911"/>
        <v>0</v>
      </c>
      <c r="NG2102" s="1">
        <f t="shared" si="2911"/>
        <v>0.0262869660460021</v>
      </c>
      <c r="NH2102" s="1">
        <f t="shared" si="2911"/>
        <v>0</v>
      </c>
      <c r="NI2102" s="1">
        <f t="shared" si="2911"/>
        <v>0</v>
      </c>
      <c r="NJ2102" s="1">
        <f t="shared" si="2911"/>
        <v>0.0617924528301887</v>
      </c>
      <c r="NK2102" s="1">
        <f t="shared" si="2911"/>
        <v>0</v>
      </c>
      <c r="NL2102" s="1">
        <f t="shared" si="2911"/>
        <v>0</v>
      </c>
      <c r="NM2102" s="1">
        <f t="shared" si="2911"/>
        <v>0.163470319634703</v>
      </c>
      <c r="NN2102" s="1">
        <f t="shared" si="2911"/>
        <v>0</v>
      </c>
      <c r="NO2102" s="1">
        <f t="shared" si="2911"/>
        <v>0</v>
      </c>
      <c r="NP2102" s="1">
        <f t="shared" si="2911"/>
        <v>0.221476510067114</v>
      </c>
      <c r="TT2102" s="1">
        <f t="shared" ref="TT2102:UF2102" si="2912">TT894</f>
        <v>0.0262495505213951</v>
      </c>
      <c r="TU2102" s="1">
        <f t="shared" si="2912"/>
        <v>0</v>
      </c>
      <c r="TV2102" s="1">
        <f t="shared" si="2912"/>
        <v>0</v>
      </c>
      <c r="TW2102" s="1">
        <f t="shared" si="2912"/>
        <v>0.026832955404384</v>
      </c>
      <c r="TX2102" s="1">
        <f t="shared" si="2912"/>
        <v>0</v>
      </c>
      <c r="TY2102" s="1">
        <f t="shared" si="2912"/>
        <v>0</v>
      </c>
      <c r="TZ2102" s="1">
        <f t="shared" si="2912"/>
        <v>0.0627634660421548</v>
      </c>
      <c r="UA2102" s="1">
        <f t="shared" si="2912"/>
        <v>0</v>
      </c>
      <c r="UB2102" s="1">
        <f t="shared" si="2912"/>
        <v>0</v>
      </c>
      <c r="UC2102" s="1">
        <f t="shared" si="2912"/>
        <v>0.166349809885931</v>
      </c>
      <c r="UD2102" s="1">
        <f t="shared" si="2912"/>
        <v>0</v>
      </c>
      <c r="UE2102" s="1">
        <f t="shared" si="2912"/>
        <v>0</v>
      </c>
      <c r="UF2102" s="1">
        <f t="shared" si="2912"/>
        <v>0.0912280701754387</v>
      </c>
    </row>
    <row r="2103" spans="24:552">
      <c r="X2103" s="1">
        <f t="shared" si="2841"/>
        <v>0.0173688100517368</v>
      </c>
      <c r="AA2103" s="1">
        <f t="shared" si="2842"/>
        <v>0.0188337558855487</v>
      </c>
      <c r="AD2103" s="1">
        <f t="shared" si="2843"/>
        <v>0.0615671641791047</v>
      </c>
      <c r="AG2103" s="1">
        <f t="shared" si="2844"/>
        <v>0.222560975609756</v>
      </c>
      <c r="AJ2103" s="1">
        <f t="shared" si="2845"/>
        <v>0.317829457364341</v>
      </c>
      <c r="GN2103" s="1">
        <f t="shared" si="2846"/>
        <v>0.0186846038863975</v>
      </c>
      <c r="GQ2103" s="1">
        <f t="shared" si="2847"/>
        <v>0.0189624329159215</v>
      </c>
      <c r="GT2103" s="1">
        <f t="shared" si="2848"/>
        <v>0.0621288259479214</v>
      </c>
      <c r="GW2103" s="1">
        <f t="shared" si="2849"/>
        <v>0.222910216718266</v>
      </c>
      <c r="GZ2103" s="1">
        <f t="shared" si="2850"/>
        <v>0.312977099236641</v>
      </c>
      <c r="ND2103" s="1">
        <f t="shared" ref="ND2103:NP2103" si="2913">ND895</f>
        <v>0.0166089965397924</v>
      </c>
      <c r="NE2103" s="1">
        <f t="shared" si="2913"/>
        <v>0</v>
      </c>
      <c r="NF2103" s="1">
        <f t="shared" si="2913"/>
        <v>0</v>
      </c>
      <c r="NG2103" s="1">
        <f t="shared" si="2913"/>
        <v>0.0173528411024158</v>
      </c>
      <c r="NH2103" s="1">
        <f t="shared" si="2913"/>
        <v>0</v>
      </c>
      <c r="NI2103" s="1">
        <f t="shared" si="2913"/>
        <v>0</v>
      </c>
      <c r="NJ2103" s="1">
        <f t="shared" si="2913"/>
        <v>0.0518157661647476</v>
      </c>
      <c r="NK2103" s="1">
        <f t="shared" si="2913"/>
        <v>0</v>
      </c>
      <c r="NL2103" s="1">
        <f t="shared" si="2913"/>
        <v>0</v>
      </c>
      <c r="NM2103" s="1">
        <f t="shared" si="2913"/>
        <v>0.203809523809524</v>
      </c>
      <c r="NN2103" s="1">
        <f t="shared" si="2913"/>
        <v>0</v>
      </c>
      <c r="NO2103" s="1">
        <f t="shared" si="2913"/>
        <v>0</v>
      </c>
      <c r="NP2103" s="1">
        <f t="shared" si="2913"/>
        <v>0.269430051813472</v>
      </c>
      <c r="TT2103" s="1">
        <f t="shared" ref="TT2103:UF2103" si="2914">TT895</f>
        <v>0.0173820503724726</v>
      </c>
      <c r="TU2103" s="1">
        <f t="shared" si="2914"/>
        <v>0</v>
      </c>
      <c r="TV2103" s="1">
        <f t="shared" si="2914"/>
        <v>0</v>
      </c>
      <c r="TW2103" s="1">
        <f t="shared" si="2914"/>
        <v>0.0176928520877566</v>
      </c>
      <c r="TX2103" s="1">
        <f t="shared" si="2914"/>
        <v>0</v>
      </c>
      <c r="TY2103" s="1">
        <f t="shared" si="2914"/>
        <v>0</v>
      </c>
      <c r="TZ2103" s="1">
        <f t="shared" si="2914"/>
        <v>0.0515734265734265</v>
      </c>
      <c r="UA2103" s="1">
        <f t="shared" si="2914"/>
        <v>0</v>
      </c>
      <c r="UB2103" s="1">
        <f t="shared" si="2914"/>
        <v>0</v>
      </c>
      <c r="UC2103" s="1">
        <f t="shared" si="2914"/>
        <v>0.203874538745387</v>
      </c>
      <c r="UD2103" s="1">
        <f t="shared" si="2914"/>
        <v>0</v>
      </c>
      <c r="UE2103" s="1">
        <f t="shared" si="2914"/>
        <v>0</v>
      </c>
      <c r="UF2103" s="1">
        <f t="shared" si="2914"/>
        <v>0.275132275132275</v>
      </c>
    </row>
    <row r="2104" spans="24:552">
      <c r="X2104" s="1">
        <f t="shared" si="2841"/>
        <v>0.018202502844141</v>
      </c>
      <c r="AA2104" s="1">
        <f t="shared" si="2842"/>
        <v>0.0187050359712229</v>
      </c>
      <c r="AD2104" s="1">
        <f t="shared" si="2843"/>
        <v>0.0602901178603805</v>
      </c>
      <c r="AG2104" s="1">
        <f t="shared" si="2844"/>
        <v>0.221649484536082</v>
      </c>
      <c r="AJ2104" s="1">
        <f t="shared" si="2845"/>
        <v>0.3046875</v>
      </c>
      <c r="GN2104" s="1">
        <f t="shared" si="2846"/>
        <v>0.019563581640331</v>
      </c>
      <c r="GQ2104" s="1">
        <f t="shared" si="2847"/>
        <v>0.0187252430680589</v>
      </c>
      <c r="GT2104" s="1">
        <f t="shared" si="2848"/>
        <v>0.0620471014492749</v>
      </c>
      <c r="GW2104" s="1">
        <f t="shared" si="2849"/>
        <v>0.225609756097561</v>
      </c>
      <c r="GZ2104" s="1">
        <f t="shared" si="2850"/>
        <v>0.30952380952381</v>
      </c>
      <c r="ND2104" s="1">
        <f t="shared" ref="ND2104:NP2104" si="2915">ND896</f>
        <v>0.0167773505767213</v>
      </c>
      <c r="NE2104" s="1">
        <f t="shared" si="2915"/>
        <v>0</v>
      </c>
      <c r="NF2104" s="1">
        <f t="shared" si="2915"/>
        <v>0</v>
      </c>
      <c r="NG2104" s="1">
        <f t="shared" si="2915"/>
        <v>0.0172939979654119</v>
      </c>
      <c r="NH2104" s="1">
        <f t="shared" si="2915"/>
        <v>0</v>
      </c>
      <c r="NI2104" s="1">
        <f t="shared" si="2915"/>
        <v>0</v>
      </c>
      <c r="NJ2104" s="1">
        <f t="shared" si="2915"/>
        <v>0.0517164511814534</v>
      </c>
      <c r="NK2104" s="1">
        <f t="shared" si="2915"/>
        <v>0</v>
      </c>
      <c r="NL2104" s="1">
        <f t="shared" si="2915"/>
        <v>0</v>
      </c>
      <c r="NM2104" s="1">
        <f t="shared" si="2915"/>
        <v>0.206581352833638</v>
      </c>
      <c r="NN2104" s="1">
        <f t="shared" si="2915"/>
        <v>0</v>
      </c>
      <c r="NO2104" s="1">
        <f t="shared" si="2915"/>
        <v>0</v>
      </c>
      <c r="NP2104" s="1">
        <f t="shared" si="2915"/>
        <v>0.272727272727273</v>
      </c>
      <c r="TT2104" s="1">
        <f t="shared" ref="TT2104:UF2104" si="2916">TT896</f>
        <v>0.0164638511095203</v>
      </c>
      <c r="TU2104" s="1">
        <f t="shared" si="2916"/>
        <v>0</v>
      </c>
      <c r="TV2104" s="1">
        <f t="shared" si="2916"/>
        <v>0</v>
      </c>
      <c r="TW2104" s="1">
        <f t="shared" si="2916"/>
        <v>0.017289073305671</v>
      </c>
      <c r="TX2104" s="1">
        <f t="shared" si="2916"/>
        <v>0</v>
      </c>
      <c r="TY2104" s="1">
        <f t="shared" si="2916"/>
        <v>0</v>
      </c>
      <c r="TZ2104" s="1">
        <f t="shared" si="2916"/>
        <v>0.0513608428446004</v>
      </c>
      <c r="UA2104" s="1">
        <f t="shared" si="2916"/>
        <v>0</v>
      </c>
      <c r="UB2104" s="1">
        <f t="shared" si="2916"/>
        <v>0</v>
      </c>
      <c r="UC2104" s="1">
        <f t="shared" si="2916"/>
        <v>0.208174904942966</v>
      </c>
      <c r="UD2104" s="1">
        <f t="shared" si="2916"/>
        <v>0</v>
      </c>
      <c r="UE2104" s="1">
        <f t="shared" si="2916"/>
        <v>0</v>
      </c>
      <c r="UF2104" s="1">
        <f t="shared" si="2916"/>
        <v>0.269230769230769</v>
      </c>
    </row>
    <row r="2105" spans="24:552">
      <c r="X2105" s="1">
        <f t="shared" si="2841"/>
        <v>0.0182156133828999</v>
      </c>
      <c r="AA2105" s="1">
        <f t="shared" si="2842"/>
        <v>0.0180505415162453</v>
      </c>
      <c r="AD2105" s="1">
        <f t="shared" si="2843"/>
        <v>0.0610795454545454</v>
      </c>
      <c r="AG2105" s="1">
        <f t="shared" si="2844"/>
        <v>0.21883920076118</v>
      </c>
      <c r="AJ2105" s="1">
        <f t="shared" si="2845"/>
        <v>0.301587301587302</v>
      </c>
      <c r="GN2105" s="1">
        <f t="shared" si="2846"/>
        <v>0.01769578313253</v>
      </c>
      <c r="GQ2105" s="1">
        <f t="shared" si="2847"/>
        <v>0.0185913478727209</v>
      </c>
      <c r="GT2105" s="1">
        <f t="shared" si="2848"/>
        <v>0.0616719963453631</v>
      </c>
      <c r="GW2105" s="1">
        <f t="shared" si="2849"/>
        <v>0.220081135902637</v>
      </c>
      <c r="GZ2105" s="1">
        <f t="shared" si="2850"/>
        <v>0.31496062992126</v>
      </c>
      <c r="ND2105" s="1">
        <f t="shared" ref="ND2105:NP2105" si="2917">ND897</f>
        <v>0.0171388597411681</v>
      </c>
      <c r="NE2105" s="1">
        <f t="shared" si="2917"/>
        <v>0</v>
      </c>
      <c r="NF2105" s="1">
        <f t="shared" si="2917"/>
        <v>0</v>
      </c>
      <c r="NG2105" s="1">
        <f t="shared" si="2917"/>
        <v>0.0163098878695209</v>
      </c>
      <c r="NH2105" s="1">
        <f t="shared" si="2917"/>
        <v>0</v>
      </c>
      <c r="NI2105" s="1">
        <f t="shared" si="2917"/>
        <v>0</v>
      </c>
      <c r="NJ2105" s="1">
        <f t="shared" si="2917"/>
        <v>0.0521431727794961</v>
      </c>
      <c r="NK2105" s="1">
        <f t="shared" si="2917"/>
        <v>0</v>
      </c>
      <c r="NL2105" s="1">
        <f t="shared" si="2917"/>
        <v>0</v>
      </c>
      <c r="NM2105" s="1">
        <f t="shared" si="2917"/>
        <v>0.206896551724138</v>
      </c>
      <c r="NN2105" s="1">
        <f t="shared" si="2917"/>
        <v>0</v>
      </c>
      <c r="NO2105" s="1">
        <f t="shared" si="2917"/>
        <v>0</v>
      </c>
      <c r="NP2105" s="1">
        <f t="shared" si="2917"/>
        <v>0.275675675675676</v>
      </c>
      <c r="TT2105" s="1">
        <f t="shared" ref="TT2105:UF2105" si="2918">TT897</f>
        <v>0.0164520743919885</v>
      </c>
      <c r="TU2105" s="1">
        <f t="shared" si="2918"/>
        <v>0</v>
      </c>
      <c r="TV2105" s="1">
        <f t="shared" si="2918"/>
        <v>0</v>
      </c>
      <c r="TW2105" s="1">
        <f t="shared" si="2918"/>
        <v>0.0174641983932937</v>
      </c>
      <c r="TX2105" s="1">
        <f t="shared" si="2918"/>
        <v>0</v>
      </c>
      <c r="TY2105" s="1">
        <f t="shared" si="2918"/>
        <v>0</v>
      </c>
      <c r="TZ2105" s="1">
        <f t="shared" si="2918"/>
        <v>0.0510657193605686</v>
      </c>
      <c r="UA2105" s="1">
        <f t="shared" si="2918"/>
        <v>0</v>
      </c>
      <c r="UB2105" s="1">
        <f t="shared" si="2918"/>
        <v>0</v>
      </c>
      <c r="UC2105" s="1">
        <f t="shared" si="2918"/>
        <v>0.208253358925144</v>
      </c>
      <c r="UD2105" s="1">
        <f t="shared" si="2918"/>
        <v>0</v>
      </c>
      <c r="UE2105" s="1">
        <f t="shared" si="2918"/>
        <v>0</v>
      </c>
      <c r="UF2105" s="1">
        <f t="shared" si="2918"/>
        <v>0.27027027027027</v>
      </c>
    </row>
    <row r="2106" spans="24:552">
      <c r="X2106" s="1">
        <f t="shared" ref="X2106:X2138" si="2919">ND2073</f>
        <v>0.016167870657035</v>
      </c>
      <c r="AA2106" s="1">
        <f t="shared" ref="AA2106:AA2138" si="2920">NG2073</f>
        <v>0.0169319336268203</v>
      </c>
      <c r="AD2106" s="1">
        <f t="shared" ref="AD2106:AD2138" si="2921">NJ2073</f>
        <v>0.0510981622590767</v>
      </c>
      <c r="AG2106" s="1">
        <f t="shared" ref="AG2106:AG2138" si="2922">NM2073</f>
        <v>0.0795306388526726</v>
      </c>
      <c r="AJ2106" s="1">
        <f t="shared" ref="AJ2106:AJ2138" si="2923">NP2073</f>
        <v>0.169154228855722</v>
      </c>
      <c r="GN2106" s="1">
        <f t="shared" ref="GN2106:GN2138" si="2924">TT2073</f>
        <v>0.0172473266643667</v>
      </c>
      <c r="GQ2106" s="1">
        <f t="shared" ref="GQ2106:GQ2138" si="2925">TW2073</f>
        <v>0.0168442763836372</v>
      </c>
      <c r="GT2106" s="1">
        <f t="shared" ref="GT2106:GT2138" si="2926">TZ2073</f>
        <v>0.0508916920400173</v>
      </c>
      <c r="GW2106" s="1">
        <f t="shared" ref="GW2106:GW2138" si="2927">UC2073</f>
        <v>0.0806794055201701</v>
      </c>
      <c r="GZ2106" s="1">
        <f t="shared" ref="GZ2106:GZ2138" si="2928">UF2073</f>
        <v>0.166666666666667</v>
      </c>
      <c r="ND2106" s="1">
        <f t="shared" ref="ND2106:NP2106" si="2929">ND898</f>
        <v>0</v>
      </c>
      <c r="NE2106" s="1">
        <f t="shared" si="2929"/>
        <v>0</v>
      </c>
      <c r="NF2106" s="1">
        <f t="shared" si="2929"/>
        <v>0</v>
      </c>
      <c r="NG2106" s="1">
        <f t="shared" si="2929"/>
        <v>0</v>
      </c>
      <c r="NH2106" s="1">
        <f t="shared" si="2929"/>
        <v>0</v>
      </c>
      <c r="NI2106" s="1">
        <f t="shared" si="2929"/>
        <v>0</v>
      </c>
      <c r="NJ2106" s="1">
        <f t="shared" si="2929"/>
        <v>0</v>
      </c>
      <c r="NK2106" s="1">
        <f t="shared" si="2929"/>
        <v>0</v>
      </c>
      <c r="NL2106" s="1">
        <f t="shared" si="2929"/>
        <v>0</v>
      </c>
      <c r="NM2106" s="1">
        <f t="shared" si="2929"/>
        <v>0</v>
      </c>
      <c r="NN2106" s="1">
        <f t="shared" si="2929"/>
        <v>0</v>
      </c>
      <c r="NO2106" s="1">
        <f t="shared" si="2929"/>
        <v>0</v>
      </c>
      <c r="NP2106" s="1">
        <f t="shared" si="2929"/>
        <v>0</v>
      </c>
      <c r="TT2106" s="1">
        <f t="shared" ref="TT2106:UF2106" si="2930">TT898</f>
        <v>0</v>
      </c>
      <c r="TU2106" s="1">
        <f t="shared" si="2930"/>
        <v>0</v>
      </c>
      <c r="TV2106" s="1">
        <f t="shared" si="2930"/>
        <v>0</v>
      </c>
      <c r="TW2106" s="1">
        <f t="shared" si="2930"/>
        <v>0</v>
      </c>
      <c r="TX2106" s="1">
        <f t="shared" si="2930"/>
        <v>0</v>
      </c>
      <c r="TY2106" s="1">
        <f t="shared" si="2930"/>
        <v>0</v>
      </c>
      <c r="TZ2106" s="1">
        <f t="shared" si="2930"/>
        <v>0</v>
      </c>
      <c r="UA2106" s="1">
        <f t="shared" si="2930"/>
        <v>0</v>
      </c>
      <c r="UB2106" s="1">
        <f t="shared" si="2930"/>
        <v>0</v>
      </c>
      <c r="UC2106" s="1">
        <f t="shared" si="2930"/>
        <v>0</v>
      </c>
      <c r="UD2106" s="1">
        <f t="shared" si="2930"/>
        <v>0</v>
      </c>
      <c r="UE2106" s="1">
        <f t="shared" si="2930"/>
        <v>0</v>
      </c>
      <c r="UF2106" s="1">
        <f t="shared" si="2930"/>
        <v>0</v>
      </c>
    </row>
    <row r="2107" spans="24:552">
      <c r="X2107" s="1">
        <f t="shared" si="2919"/>
        <v>0.0172705722993567</v>
      </c>
      <c r="AA2107" s="1">
        <f t="shared" si="2920"/>
        <v>0.0168849069607167</v>
      </c>
      <c r="AD2107" s="1">
        <f t="shared" si="2921"/>
        <v>0.0510788199031265</v>
      </c>
      <c r="AG2107" s="1">
        <f t="shared" si="2922"/>
        <v>0.0812954395241241</v>
      </c>
      <c r="AJ2107" s="1">
        <f t="shared" si="2923"/>
        <v>0.17156862745098</v>
      </c>
      <c r="GN2107" s="1">
        <f t="shared" si="2924"/>
        <v>0.0162656726533379</v>
      </c>
      <c r="GQ2107" s="1">
        <f t="shared" si="2925"/>
        <v>0.0169779286926994</v>
      </c>
      <c r="GT2107" s="1">
        <f t="shared" si="2926"/>
        <v>0.0509138381201044</v>
      </c>
      <c r="GW2107" s="1">
        <f t="shared" si="2927"/>
        <v>0.07997311827957</v>
      </c>
      <c r="GZ2107" s="1">
        <f t="shared" si="2928"/>
        <v>0.167525773195876</v>
      </c>
      <c r="ND2107" s="1">
        <f t="shared" ref="ND2107:NP2107" si="2931">ND899</f>
        <v>0</v>
      </c>
      <c r="NE2107" s="1">
        <f t="shared" si="2931"/>
        <v>0</v>
      </c>
      <c r="NF2107" s="1">
        <f t="shared" si="2931"/>
        <v>0</v>
      </c>
      <c r="NG2107" s="1">
        <f t="shared" si="2931"/>
        <v>0</v>
      </c>
      <c r="NH2107" s="1">
        <f t="shared" si="2931"/>
        <v>0</v>
      </c>
      <c r="NI2107" s="1">
        <f t="shared" si="2931"/>
        <v>0</v>
      </c>
      <c r="NJ2107" s="1">
        <f t="shared" si="2931"/>
        <v>0</v>
      </c>
      <c r="NK2107" s="1">
        <f t="shared" si="2931"/>
        <v>0</v>
      </c>
      <c r="NL2107" s="1">
        <f t="shared" si="2931"/>
        <v>0</v>
      </c>
      <c r="NM2107" s="1">
        <f t="shared" si="2931"/>
        <v>0</v>
      </c>
      <c r="NN2107" s="1">
        <f t="shared" si="2931"/>
        <v>0</v>
      </c>
      <c r="NO2107" s="1">
        <f t="shared" si="2931"/>
        <v>0</v>
      </c>
      <c r="NP2107" s="1">
        <f t="shared" si="2931"/>
        <v>0</v>
      </c>
      <c r="TT2107" s="1">
        <f t="shared" ref="TT2107:UF2107" si="2932">TT899</f>
        <v>0</v>
      </c>
      <c r="TU2107" s="1">
        <f t="shared" si="2932"/>
        <v>0</v>
      </c>
      <c r="TV2107" s="1">
        <f t="shared" si="2932"/>
        <v>0</v>
      </c>
      <c r="TW2107" s="1">
        <f t="shared" si="2932"/>
        <v>0</v>
      </c>
      <c r="TX2107" s="1">
        <f t="shared" si="2932"/>
        <v>0</v>
      </c>
      <c r="TY2107" s="1">
        <f t="shared" si="2932"/>
        <v>0</v>
      </c>
      <c r="TZ2107" s="1">
        <f t="shared" si="2932"/>
        <v>0</v>
      </c>
      <c r="UA2107" s="1">
        <f t="shared" si="2932"/>
        <v>0</v>
      </c>
      <c r="UB2107" s="1">
        <f t="shared" si="2932"/>
        <v>0</v>
      </c>
      <c r="UC2107" s="1">
        <f t="shared" si="2932"/>
        <v>0</v>
      </c>
      <c r="UD2107" s="1">
        <f t="shared" si="2932"/>
        <v>0</v>
      </c>
      <c r="UE2107" s="1">
        <f t="shared" si="2932"/>
        <v>0</v>
      </c>
      <c r="UF2107" s="1">
        <f t="shared" si="2932"/>
        <v>0</v>
      </c>
    </row>
    <row r="2108" spans="24:552">
      <c r="X2108" s="1">
        <f t="shared" si="2919"/>
        <v>0.0170357751277685</v>
      </c>
      <c r="AA2108" s="1">
        <f t="shared" si="2920"/>
        <v>0.0171232876712328</v>
      </c>
      <c r="AD2108" s="1">
        <f t="shared" si="2921"/>
        <v>0.0503659061558328</v>
      </c>
      <c r="AG2108" s="1">
        <f t="shared" si="2922"/>
        <v>0.0779661016949154</v>
      </c>
      <c r="AJ2108" s="1">
        <f t="shared" si="2923"/>
        <v>0.16953316953317</v>
      </c>
      <c r="GN2108" s="1">
        <f t="shared" si="2924"/>
        <v>0.016421484775915</v>
      </c>
      <c r="GQ2108" s="1">
        <f t="shared" si="2925"/>
        <v>0.0171703296703296</v>
      </c>
      <c r="GT2108" s="1">
        <f t="shared" si="2926"/>
        <v>0.0514412416851442</v>
      </c>
      <c r="GW2108" s="1">
        <f t="shared" si="2927"/>
        <v>0.0780695528743789</v>
      </c>
      <c r="GZ2108" s="1">
        <f t="shared" si="2928"/>
        <v>0.168797953964195</v>
      </c>
      <c r="ND2108" s="1">
        <f t="shared" ref="ND2108:NP2108" si="2933">ND900</f>
        <v>0</v>
      </c>
      <c r="NE2108" s="1">
        <f t="shared" si="2933"/>
        <v>0</v>
      </c>
      <c r="NF2108" s="1">
        <f t="shared" si="2933"/>
        <v>0</v>
      </c>
      <c r="NG2108" s="1">
        <f t="shared" si="2933"/>
        <v>0</v>
      </c>
      <c r="NH2108" s="1">
        <f t="shared" si="2933"/>
        <v>0</v>
      </c>
      <c r="NI2108" s="1">
        <f t="shared" si="2933"/>
        <v>0</v>
      </c>
      <c r="NJ2108" s="1">
        <f t="shared" si="2933"/>
        <v>0</v>
      </c>
      <c r="NK2108" s="1">
        <f t="shared" si="2933"/>
        <v>0</v>
      </c>
      <c r="NL2108" s="1">
        <f t="shared" si="2933"/>
        <v>0</v>
      </c>
      <c r="NM2108" s="1">
        <f t="shared" si="2933"/>
        <v>0</v>
      </c>
      <c r="NN2108" s="1">
        <f t="shared" si="2933"/>
        <v>0</v>
      </c>
      <c r="NO2108" s="1">
        <f t="shared" si="2933"/>
        <v>0</v>
      </c>
      <c r="NP2108" s="1">
        <f t="shared" si="2933"/>
        <v>0</v>
      </c>
      <c r="TT2108" s="1">
        <f t="shared" ref="TT2108:UF2108" si="2934">TT900</f>
        <v>0</v>
      </c>
      <c r="TU2108" s="1">
        <f t="shared" si="2934"/>
        <v>0</v>
      </c>
      <c r="TV2108" s="1">
        <f t="shared" si="2934"/>
        <v>0</v>
      </c>
      <c r="TW2108" s="1">
        <f t="shared" si="2934"/>
        <v>0</v>
      </c>
      <c r="TX2108" s="1">
        <f t="shared" si="2934"/>
        <v>0</v>
      </c>
      <c r="TY2108" s="1">
        <f t="shared" si="2934"/>
        <v>0</v>
      </c>
      <c r="TZ2108" s="1">
        <f t="shared" si="2934"/>
        <v>0</v>
      </c>
      <c r="UA2108" s="1">
        <f t="shared" si="2934"/>
        <v>0</v>
      </c>
      <c r="UB2108" s="1">
        <f t="shared" si="2934"/>
        <v>0</v>
      </c>
      <c r="UC2108" s="1">
        <f t="shared" si="2934"/>
        <v>0</v>
      </c>
      <c r="UD2108" s="1">
        <f t="shared" si="2934"/>
        <v>0</v>
      </c>
      <c r="UE2108" s="1">
        <f t="shared" si="2934"/>
        <v>0</v>
      </c>
      <c r="UF2108" s="1">
        <f t="shared" si="2934"/>
        <v>0</v>
      </c>
    </row>
    <row r="2109" spans="24:552">
      <c r="X2109" s="1">
        <f t="shared" si="2919"/>
        <v>0.0168747890651368</v>
      </c>
      <c r="AA2109" s="1">
        <f t="shared" si="2920"/>
        <v>0.0176165803108808</v>
      </c>
      <c r="AD2109" s="1">
        <f t="shared" si="2921"/>
        <v>0.0513622152746762</v>
      </c>
      <c r="AG2109" s="1">
        <f t="shared" si="2922"/>
        <v>0.0865771812080538</v>
      </c>
      <c r="AJ2109" s="1">
        <f t="shared" si="2923"/>
        <v>0.174563591022444</v>
      </c>
      <c r="GN2109" s="1">
        <f t="shared" si="2924"/>
        <v>0.0165975103734439</v>
      </c>
      <c r="GQ2109" s="1">
        <f t="shared" si="2925"/>
        <v>0.0172939979654119</v>
      </c>
      <c r="GT2109" s="1">
        <f t="shared" si="2926"/>
        <v>0.0511708586296618</v>
      </c>
      <c r="GW2109" s="1">
        <f t="shared" si="2927"/>
        <v>0.0860597439544806</v>
      </c>
      <c r="GZ2109" s="1">
        <f t="shared" si="2928"/>
        <v>0.176315789473684</v>
      </c>
      <c r="ND2109" s="1">
        <f t="shared" ref="ND2109:NP2109" si="2935">ND901</f>
        <v>0.0168247393613867</v>
      </c>
      <c r="NE2109" s="1">
        <f t="shared" si="2935"/>
        <v>0.000580852648280124</v>
      </c>
      <c r="NF2109" s="1" t="str">
        <f t="shared" si="2935"/>
        <v>e</v>
      </c>
      <c r="NG2109" s="1">
        <f t="shared" si="2935"/>
        <v>0.0169800427529233</v>
      </c>
      <c r="NH2109" s="1">
        <f t="shared" si="2935"/>
        <v>0.000126262452048667</v>
      </c>
      <c r="NI2109" s="1" t="str">
        <f t="shared" si="2935"/>
        <v>f</v>
      </c>
      <c r="NJ2109" s="1">
        <f t="shared" si="2935"/>
        <v>0.0508476294393453</v>
      </c>
      <c r="NK2109" s="1">
        <f t="shared" si="2935"/>
        <v>0.000417296684736397</v>
      </c>
      <c r="NL2109" s="1" t="str">
        <f t="shared" si="2935"/>
        <v>d</v>
      </c>
      <c r="NM2109" s="1">
        <f t="shared" si="2935"/>
        <v>0.0795973933572374</v>
      </c>
      <c r="NN2109" s="1">
        <f t="shared" si="2935"/>
        <v>0.0016656724522426</v>
      </c>
      <c r="NO2109" s="1" t="str">
        <f t="shared" si="2935"/>
        <v>j</v>
      </c>
      <c r="NP2109" s="1">
        <f t="shared" si="2935"/>
        <v>0.170085341946624</v>
      </c>
      <c r="TT2109" s="1">
        <f t="shared" ref="TT2109:UF2109" si="2936">TT901</f>
        <v>0.0166448280312065</v>
      </c>
      <c r="TU2109" s="1">
        <f t="shared" si="2936"/>
        <v>0.000527563083057743</v>
      </c>
      <c r="TV2109" s="1" t="str">
        <f t="shared" si="2936"/>
        <v>e</v>
      </c>
      <c r="TW2109" s="1">
        <f t="shared" si="2936"/>
        <v>0.0169975115822221</v>
      </c>
      <c r="TX2109" s="1">
        <f t="shared" si="2936"/>
        <v>0.00016390638673425</v>
      </c>
      <c r="TY2109" s="1" t="str">
        <f t="shared" si="2936"/>
        <v>g</v>
      </c>
      <c r="TZ2109" s="1">
        <f t="shared" si="2936"/>
        <v>0.0510822572817553</v>
      </c>
      <c r="UA2109" s="1">
        <f t="shared" si="2936"/>
        <v>0.000311086746138695</v>
      </c>
      <c r="UB2109" s="1" t="str">
        <f t="shared" si="2936"/>
        <v>d</v>
      </c>
      <c r="UC2109" s="1">
        <f t="shared" si="2936"/>
        <v>0.0795740255580396</v>
      </c>
      <c r="UD2109" s="1">
        <f t="shared" si="2936"/>
        <v>0.00134992183420732</v>
      </c>
      <c r="UE2109" s="1" t="str">
        <f t="shared" si="2936"/>
        <v>j</v>
      </c>
      <c r="UF2109" s="1">
        <f t="shared" si="2936"/>
        <v>0.167663464608912</v>
      </c>
    </row>
    <row r="2110" spans="24:552">
      <c r="X2110" s="1">
        <f t="shared" si="2919"/>
        <v>0.0166435506241331</v>
      </c>
      <c r="AA2110" s="1">
        <f t="shared" si="2920"/>
        <v>0.0178510127016822</v>
      </c>
      <c r="AD2110" s="1">
        <f t="shared" si="2921"/>
        <v>0.0508916920400173</v>
      </c>
      <c r="AG2110" s="1">
        <f t="shared" si="2922"/>
        <v>0.0833880499015103</v>
      </c>
      <c r="AJ2110" s="1">
        <f t="shared" si="2923"/>
        <v>0.176923076923077</v>
      </c>
      <c r="GN2110" s="1">
        <f t="shared" si="2924"/>
        <v>0.0164722031571722</v>
      </c>
      <c r="GQ2110" s="1">
        <f t="shared" si="2925"/>
        <v>0.0172822771941714</v>
      </c>
      <c r="GT2110" s="1">
        <f t="shared" si="2926"/>
        <v>0.0509074811863655</v>
      </c>
      <c r="GW2110" s="1">
        <f t="shared" si="2927"/>
        <v>0.0883152173913042</v>
      </c>
      <c r="GZ2110" s="1">
        <f t="shared" si="2928"/>
        <v>0.176470588235294</v>
      </c>
      <c r="ND2110" s="1">
        <f t="shared" ref="ND2110:NP2110" si="2937">ND902</f>
        <v>0.0166391276928019</v>
      </c>
      <c r="NE2110" s="1">
        <f t="shared" si="2937"/>
        <v>0.000237903675464722</v>
      </c>
      <c r="NF2110" s="1" t="str">
        <f t="shared" si="2937"/>
        <v>e</v>
      </c>
      <c r="NG2110" s="1">
        <f t="shared" si="2937"/>
        <v>0.0174161383101237</v>
      </c>
      <c r="NH2110" s="1">
        <f t="shared" si="2937"/>
        <v>0.000562547620404515</v>
      </c>
      <c r="NI2110" s="1" t="str">
        <f t="shared" si="2937"/>
        <v>f</v>
      </c>
      <c r="NJ2110" s="1">
        <f t="shared" si="2937"/>
        <v>0.0511748423401483</v>
      </c>
      <c r="NK2110" s="1">
        <f t="shared" si="2937"/>
        <v>0.000249455419684283</v>
      </c>
      <c r="NL2110" s="1" t="str">
        <f t="shared" si="2937"/>
        <v>d</v>
      </c>
      <c r="NM2110" s="1">
        <f t="shared" si="2937"/>
        <v>0.0858659133144954</v>
      </c>
      <c r="NN2110" s="1">
        <f t="shared" si="2937"/>
        <v>0.00220981547182976</v>
      </c>
      <c r="NO2110" s="1" t="str">
        <f t="shared" si="2937"/>
        <v>i</v>
      </c>
      <c r="NP2110" s="1">
        <f t="shared" si="2937"/>
        <v>0.175321944870729</v>
      </c>
      <c r="TT2110" s="1">
        <f t="shared" ref="TT2110:UF2110" si="2938">TT902</f>
        <v>0.0165599610073805</v>
      </c>
      <c r="TU2110" s="1">
        <f t="shared" si="2938"/>
        <v>7.62636448285048e-5</v>
      </c>
      <c r="TV2110" s="1" t="str">
        <f t="shared" si="2938"/>
        <v>e</v>
      </c>
      <c r="TW2110" s="1">
        <f t="shared" si="2938"/>
        <v>0.0174655667027261</v>
      </c>
      <c r="TX2110" s="1">
        <f t="shared" si="2938"/>
        <v>0.000307372128072046</v>
      </c>
      <c r="TY2110" s="1" t="str">
        <f t="shared" si="2938"/>
        <v>fg</v>
      </c>
      <c r="TZ2110" s="1">
        <f t="shared" si="2938"/>
        <v>0.0508685268631045</v>
      </c>
      <c r="UA2110" s="1">
        <f t="shared" si="2938"/>
        <v>0.000323572350080954</v>
      </c>
      <c r="UB2110" s="1" t="str">
        <f t="shared" si="2938"/>
        <v>d</v>
      </c>
      <c r="UC2110" s="1">
        <f t="shared" si="2938"/>
        <v>0.0867245926379441</v>
      </c>
      <c r="UD2110" s="1">
        <f t="shared" si="2938"/>
        <v>0.00138368569579555</v>
      </c>
      <c r="UE2110" s="1" t="str">
        <f t="shared" si="2938"/>
        <v>i</v>
      </c>
      <c r="UF2110" s="1">
        <f t="shared" si="2938"/>
        <v>0.177216055442288</v>
      </c>
    </row>
    <row r="2111" spans="24:552">
      <c r="X2111" s="1">
        <f t="shared" si="2919"/>
        <v>0.0163990433891357</v>
      </c>
      <c r="AA2111" s="1">
        <f t="shared" si="2920"/>
        <v>0.0167808219178083</v>
      </c>
      <c r="AD2111" s="1">
        <f t="shared" si="2921"/>
        <v>0.0512706197057513</v>
      </c>
      <c r="AG2111" s="1">
        <f t="shared" si="2922"/>
        <v>0.0876325088339223</v>
      </c>
      <c r="AJ2111" s="1">
        <f t="shared" si="2923"/>
        <v>0.174479166666667</v>
      </c>
      <c r="GN2111" s="1">
        <f t="shared" si="2924"/>
        <v>0.0166101694915253</v>
      </c>
      <c r="GQ2111" s="1">
        <f t="shared" si="2925"/>
        <v>0.0178204249485951</v>
      </c>
      <c r="GT2111" s="1">
        <f t="shared" si="2926"/>
        <v>0.0505272407732862</v>
      </c>
      <c r="GW2111" s="1">
        <f t="shared" si="2927"/>
        <v>0.0857988165680474</v>
      </c>
      <c r="GZ2111" s="1">
        <f t="shared" si="2928"/>
        <v>0.178861788617886</v>
      </c>
      <c r="ND2111" s="1">
        <f t="shared" ref="ND2111:NP2111" si="2939">ND903</f>
        <v>0.0167319335270943</v>
      </c>
      <c r="NE2111" s="1">
        <f t="shared" si="2939"/>
        <v>0</v>
      </c>
      <c r="NF2111" s="1">
        <f t="shared" si="2939"/>
        <v>0</v>
      </c>
      <c r="NG2111" s="1">
        <f t="shared" si="2939"/>
        <v>0.0171980905315235</v>
      </c>
      <c r="NH2111" s="1">
        <f t="shared" si="2939"/>
        <v>0</v>
      </c>
      <c r="NI2111" s="1">
        <f t="shared" si="2939"/>
        <v>0</v>
      </c>
      <c r="NJ2111" s="1">
        <f t="shared" si="2939"/>
        <v>0.0510112358897468</v>
      </c>
      <c r="NK2111" s="1">
        <f t="shared" si="2939"/>
        <v>0</v>
      </c>
      <c r="NL2111" s="1">
        <f t="shared" si="2939"/>
        <v>0</v>
      </c>
      <c r="NM2111" s="1">
        <f t="shared" si="2939"/>
        <v>0.0827316533358664</v>
      </c>
      <c r="NN2111" s="1">
        <f t="shared" si="2939"/>
        <v>0</v>
      </c>
      <c r="NO2111" s="1">
        <f t="shared" si="2939"/>
        <v>0</v>
      </c>
      <c r="NP2111" s="1">
        <f t="shared" si="2939"/>
        <v>0.172703643408676</v>
      </c>
      <c r="TT2111" s="1">
        <f t="shared" ref="TT2111:UF2111" si="2940">TT903</f>
        <v>0.0166023945192935</v>
      </c>
      <c r="TU2111" s="1">
        <f t="shared" si="2940"/>
        <v>0</v>
      </c>
      <c r="TV2111" s="1">
        <f t="shared" si="2940"/>
        <v>0</v>
      </c>
      <c r="TW2111" s="1">
        <f t="shared" si="2940"/>
        <v>0.0172315391424741</v>
      </c>
      <c r="TX2111" s="1">
        <f t="shared" si="2940"/>
        <v>0</v>
      </c>
      <c r="TY2111" s="1">
        <f t="shared" si="2940"/>
        <v>0</v>
      </c>
      <c r="TZ2111" s="1">
        <f t="shared" si="2940"/>
        <v>0.0509753920724299</v>
      </c>
      <c r="UA2111" s="1">
        <f t="shared" si="2940"/>
        <v>0</v>
      </c>
      <c r="UB2111" s="1">
        <f t="shared" si="2940"/>
        <v>0</v>
      </c>
      <c r="UC2111" s="1">
        <f t="shared" si="2940"/>
        <v>0.0831493090979919</v>
      </c>
      <c r="UD2111" s="1">
        <f t="shared" si="2940"/>
        <v>0</v>
      </c>
      <c r="UE2111" s="1">
        <f t="shared" si="2940"/>
        <v>0</v>
      </c>
      <c r="UF2111" s="1">
        <f t="shared" si="2940"/>
        <v>0.1724397600256</v>
      </c>
    </row>
    <row r="2112" spans="24:552">
      <c r="X2112" s="1">
        <f t="shared" si="2919"/>
        <v>0.0167247386759581</v>
      </c>
      <c r="AA2112" s="1">
        <f t="shared" si="2920"/>
        <v>0.0182845744680851</v>
      </c>
      <c r="AD2112" s="1">
        <f t="shared" si="2921"/>
        <v>0.0516243880729863</v>
      </c>
      <c r="AG2112" s="1">
        <f t="shared" si="2922"/>
        <v>0.0798348245010323</v>
      </c>
      <c r="AJ2112" s="1">
        <f t="shared" si="2923"/>
        <v>0.178117048346056</v>
      </c>
      <c r="GN2112" s="1">
        <f t="shared" si="2924"/>
        <v>0.0176831468783831</v>
      </c>
      <c r="GQ2112" s="1">
        <f t="shared" si="2925"/>
        <v>0.0181569030489894</v>
      </c>
      <c r="GT2112" s="1">
        <f t="shared" si="2926"/>
        <v>0.051779935275081</v>
      </c>
      <c r="GW2112" s="1">
        <f t="shared" si="2927"/>
        <v>0.084476534296029</v>
      </c>
      <c r="GZ2112" s="1">
        <f t="shared" si="2928"/>
        <v>0.18230563002681</v>
      </c>
      <c r="ND2112" s="1">
        <f t="shared" ref="ND2112:NP2112" si="2941">ND904</f>
        <v>0.0170285580204494</v>
      </c>
      <c r="NE2112" s="1">
        <f t="shared" si="2941"/>
        <v>0.000419350477047307</v>
      </c>
      <c r="NF2112" s="1" t="str">
        <f t="shared" si="2941"/>
        <v>e</v>
      </c>
      <c r="NG2112" s="1">
        <f t="shared" si="2941"/>
        <v>0.0182077916652776</v>
      </c>
      <c r="NH2112" s="1">
        <f t="shared" si="2941"/>
        <v>0.000313483992705701</v>
      </c>
      <c r="NI2112" s="1" t="str">
        <f t="shared" si="2941"/>
        <v>e</v>
      </c>
      <c r="NJ2112" s="1">
        <f t="shared" si="2941"/>
        <v>0.0529892424055936</v>
      </c>
      <c r="NK2112" s="1">
        <f t="shared" si="2941"/>
        <v>0.00119809524249292</v>
      </c>
      <c r="NL2112" s="1" t="str">
        <f t="shared" si="2941"/>
        <v>d</v>
      </c>
      <c r="NM2112" s="1">
        <f t="shared" si="2941"/>
        <v>0.0803197063933814</v>
      </c>
      <c r="NN2112" s="1">
        <f t="shared" si="2941"/>
        <v>0.00180043212839521</v>
      </c>
      <c r="NO2112" s="1" t="str">
        <f t="shared" si="2941"/>
        <v>j</v>
      </c>
      <c r="NP2112" s="1">
        <f t="shared" si="2941"/>
        <v>0.178195125090782</v>
      </c>
      <c r="TT2112" s="1">
        <f t="shared" ref="TT2112:UF2112" si="2942">TT904</f>
        <v>0.0172799336137601</v>
      </c>
      <c r="TU2112" s="1">
        <f t="shared" si="2942"/>
        <v>0.000930145512328751</v>
      </c>
      <c r="TV2112" s="1" t="str">
        <f t="shared" si="2942"/>
        <v>e</v>
      </c>
      <c r="TW2112" s="1">
        <f t="shared" si="2942"/>
        <v>0.0181916580621693</v>
      </c>
      <c r="TX2112" s="1">
        <f t="shared" si="2942"/>
        <v>0.000317151704959153</v>
      </c>
      <c r="TY2112" s="1" t="str">
        <f t="shared" si="2942"/>
        <v>e</v>
      </c>
      <c r="TZ2112" s="1">
        <f t="shared" si="2942"/>
        <v>0.0519921883477889</v>
      </c>
      <c r="UA2112" s="1">
        <f t="shared" si="2942"/>
        <v>0.000728979249257185</v>
      </c>
      <c r="UB2112" s="1" t="str">
        <f t="shared" si="2942"/>
        <v>d</v>
      </c>
      <c r="UC2112" s="1">
        <f t="shared" si="2942"/>
        <v>0.0826757028044329</v>
      </c>
      <c r="UD2112" s="1">
        <f t="shared" si="2942"/>
        <v>0.0024241552996576</v>
      </c>
      <c r="UE2112" s="1" t="str">
        <f t="shared" si="2942"/>
        <v>ij</v>
      </c>
      <c r="UF2112" s="1">
        <f t="shared" si="2942"/>
        <v>0.176449331177675</v>
      </c>
    </row>
    <row r="2113" spans="24:552">
      <c r="X2113" s="1">
        <f t="shared" si="2919"/>
        <v>0.0175070028011206</v>
      </c>
      <c r="AA2113" s="1">
        <f t="shared" si="2920"/>
        <v>0.0178630499503805</v>
      </c>
      <c r="AD2113" s="1">
        <f t="shared" si="2921"/>
        <v>0.0538674033149171</v>
      </c>
      <c r="AG2113" s="1">
        <f t="shared" si="2922"/>
        <v>0.0788113695090442</v>
      </c>
      <c r="AJ2113" s="1">
        <f t="shared" si="2923"/>
        <v>0.170984455958549</v>
      </c>
      <c r="GN2113" s="1">
        <f t="shared" si="2924"/>
        <v>0.0179404377466807</v>
      </c>
      <c r="GQ2113" s="1">
        <f t="shared" si="2925"/>
        <v>0.0178933153274812</v>
      </c>
      <c r="GT2113" s="1">
        <f t="shared" si="2926"/>
        <v>0.0513928914505286</v>
      </c>
      <c r="GW2113" s="1">
        <f t="shared" si="2927"/>
        <v>0.0799194089993285</v>
      </c>
      <c r="GZ2113" s="1">
        <f t="shared" si="2928"/>
        <v>0.167979002624672</v>
      </c>
      <c r="ND2113" s="1">
        <f t="shared" ref="ND2113:NP2113" si="2943">ND905</f>
        <v>0.027604624459266</v>
      </c>
      <c r="NE2113" s="1">
        <f t="shared" si="2943"/>
        <v>0.000150412014260059</v>
      </c>
      <c r="NF2113" s="1" t="str">
        <f t="shared" si="2943"/>
        <v>b</v>
      </c>
      <c r="NG2113" s="1">
        <f t="shared" si="2943"/>
        <v>0.0291958330857726</v>
      </c>
      <c r="NH2113" s="1">
        <f t="shared" si="2943"/>
        <v>0.000305130987683422</v>
      </c>
      <c r="NI2113" s="1" t="str">
        <f t="shared" si="2943"/>
        <v>b</v>
      </c>
      <c r="NJ2113" s="1">
        <f t="shared" si="2943"/>
        <v>0.084534803943586</v>
      </c>
      <c r="NK2113" s="1">
        <f t="shared" si="2943"/>
        <v>0.00224502562434329</v>
      </c>
      <c r="NL2113" s="1" t="str">
        <f t="shared" si="2943"/>
        <v>b</v>
      </c>
      <c r="NM2113" s="1">
        <f t="shared" si="2943"/>
        <v>0.186909220574522</v>
      </c>
      <c r="NN2113" s="1">
        <f t="shared" si="2943"/>
        <v>0.00435543121105161</v>
      </c>
      <c r="NO2113" s="1" t="str">
        <f t="shared" si="2943"/>
        <v>d</v>
      </c>
      <c r="NP2113" s="1">
        <f t="shared" si="2943"/>
        <v>0.23729451448833</v>
      </c>
      <c r="TT2113" s="1">
        <f t="shared" ref="TT2113:UF2113" si="2944">TT905</f>
        <v>0.0280894615316766</v>
      </c>
      <c r="TU2113" s="1">
        <f t="shared" si="2944"/>
        <v>0.000184427436421156</v>
      </c>
      <c r="TV2113" s="1" t="str">
        <f t="shared" si="2944"/>
        <v>b</v>
      </c>
      <c r="TW2113" s="1">
        <f t="shared" si="2944"/>
        <v>0.0293766691178445</v>
      </c>
      <c r="TX2113" s="1">
        <f t="shared" si="2944"/>
        <v>0.000245214637209843</v>
      </c>
      <c r="TY2113" s="1" t="str">
        <f t="shared" si="2944"/>
        <v>b</v>
      </c>
      <c r="TZ2113" s="1">
        <f t="shared" si="2944"/>
        <v>0.0846972621787627</v>
      </c>
      <c r="UA2113" s="1">
        <f t="shared" si="2944"/>
        <v>0.0022390396665079</v>
      </c>
      <c r="UB2113" s="1" t="str">
        <f t="shared" si="2944"/>
        <v>b</v>
      </c>
      <c r="UC2113" s="1">
        <f t="shared" si="2944"/>
        <v>0.184838516486287</v>
      </c>
      <c r="UD2113" s="1">
        <f t="shared" si="2944"/>
        <v>0.00320955882588783</v>
      </c>
      <c r="UE2113" s="1" t="str">
        <f t="shared" si="2944"/>
        <v>d</v>
      </c>
      <c r="UF2113" s="1">
        <f t="shared" si="2944"/>
        <v>0.236634644181814</v>
      </c>
    </row>
    <row r="2114" spans="24:552">
      <c r="X2114" s="1">
        <f t="shared" si="2919"/>
        <v>0.0168539325842696</v>
      </c>
      <c r="AA2114" s="1">
        <f t="shared" si="2920"/>
        <v>0.0184757505773672</v>
      </c>
      <c r="AD2114" s="1">
        <f t="shared" si="2921"/>
        <v>0.0534759358288772</v>
      </c>
      <c r="AG2114" s="1">
        <f t="shared" si="2922"/>
        <v>0.0823129251700678</v>
      </c>
      <c r="AJ2114" s="1">
        <f t="shared" si="2923"/>
        <v>0.185483870967742</v>
      </c>
      <c r="GN2114" s="1">
        <f t="shared" si="2924"/>
        <v>0.0162162162162163</v>
      </c>
      <c r="GQ2114" s="1">
        <f t="shared" si="2925"/>
        <v>0.0185247558100372</v>
      </c>
      <c r="GT2114" s="1">
        <f t="shared" si="2926"/>
        <v>0.0528037383177571</v>
      </c>
      <c r="GW2114" s="1">
        <f t="shared" si="2927"/>
        <v>0.0836311651179413</v>
      </c>
      <c r="GZ2114" s="1">
        <f t="shared" si="2928"/>
        <v>0.179063360881543</v>
      </c>
      <c r="ND2114" s="1">
        <f t="shared" ref="ND2114:NP2114" si="2945">ND906</f>
        <v>0.0357249037373794</v>
      </c>
      <c r="NE2114" s="1">
        <f t="shared" si="2945"/>
        <v>0.000690196876498332</v>
      </c>
      <c r="NF2114" s="1" t="str">
        <f t="shared" si="2945"/>
        <v>a</v>
      </c>
      <c r="NG2114" s="1">
        <f t="shared" si="2945"/>
        <v>0.0409505108550356</v>
      </c>
      <c r="NH2114" s="1">
        <f t="shared" si="2945"/>
        <v>0.000335535167325049</v>
      </c>
      <c r="NI2114" s="1" t="str">
        <f t="shared" si="2945"/>
        <v>a</v>
      </c>
      <c r="NJ2114" s="1">
        <f t="shared" si="2945"/>
        <v>0.122207774003662</v>
      </c>
      <c r="NK2114" s="1">
        <f t="shared" si="2945"/>
        <v>0.00392699213055298</v>
      </c>
      <c r="NL2114" s="1" t="str">
        <f t="shared" si="2945"/>
        <v>a</v>
      </c>
      <c r="NM2114" s="1">
        <f t="shared" si="2945"/>
        <v>0.288767302283668</v>
      </c>
      <c r="NN2114" s="1">
        <f t="shared" si="2945"/>
        <v>0.00107905143829726</v>
      </c>
      <c r="NO2114" s="1" t="str">
        <f t="shared" si="2945"/>
        <v>a</v>
      </c>
      <c r="NP2114" s="1">
        <f t="shared" si="2945"/>
        <v>0.36516580300395</v>
      </c>
      <c r="TT2114" s="1">
        <f t="shared" ref="TT2114:UF2114" si="2946">TT906</f>
        <v>0.0356088709508082</v>
      </c>
      <c r="TU2114" s="1">
        <f t="shared" si="2946"/>
        <v>0.000230333875319402</v>
      </c>
      <c r="TV2114" s="1" t="str">
        <f t="shared" si="2946"/>
        <v>a</v>
      </c>
      <c r="TW2114" s="1">
        <f t="shared" si="2946"/>
        <v>0.0415347052158643</v>
      </c>
      <c r="TX2114" s="1">
        <f t="shared" si="2946"/>
        <v>0.000270793096489921</v>
      </c>
      <c r="TY2114" s="1" t="str">
        <f t="shared" si="2946"/>
        <v>a</v>
      </c>
      <c r="TZ2114" s="1">
        <f t="shared" si="2946"/>
        <v>0.121476104222213</v>
      </c>
      <c r="UA2114" s="1">
        <f t="shared" si="2946"/>
        <v>0.00240067295164083</v>
      </c>
      <c r="UB2114" s="1" t="str">
        <f t="shared" si="2946"/>
        <v>a</v>
      </c>
      <c r="UC2114" s="1">
        <f t="shared" si="2946"/>
        <v>0.288121706834358</v>
      </c>
      <c r="UD2114" s="1">
        <f t="shared" si="2946"/>
        <v>0.00255307661550158</v>
      </c>
      <c r="UE2114" s="1" t="str">
        <f t="shared" si="2946"/>
        <v>a</v>
      </c>
      <c r="UF2114" s="1">
        <f t="shared" si="2946"/>
        <v>0.360470620613733</v>
      </c>
    </row>
    <row r="2115" spans="24:552">
      <c r="X2115" s="1">
        <f t="shared" si="2919"/>
        <v>0.0277777777777775</v>
      </c>
      <c r="AA2115" s="1">
        <f t="shared" si="2920"/>
        <v>0.0295431123325316</v>
      </c>
      <c r="AD2115" s="1">
        <f t="shared" si="2921"/>
        <v>0.081951219512195</v>
      </c>
      <c r="AG2115" s="1">
        <f t="shared" si="2922"/>
        <v>0.186741363211952</v>
      </c>
      <c r="AJ2115" s="1">
        <f t="shared" si="2923"/>
        <v>0.234323432343234</v>
      </c>
      <c r="GN2115" s="1">
        <f t="shared" si="2924"/>
        <v>0.027922561429635</v>
      </c>
      <c r="GQ2115" s="1">
        <f t="shared" si="2925"/>
        <v>0.0291400142146414</v>
      </c>
      <c r="GT2115" s="1">
        <f t="shared" si="2926"/>
        <v>0.0842754367934222</v>
      </c>
      <c r="GW2115" s="1">
        <f t="shared" si="2927"/>
        <v>0.182083739045765</v>
      </c>
      <c r="GZ2115" s="1">
        <f t="shared" si="2928"/>
        <v>0.234432234432234</v>
      </c>
      <c r="ND2115" s="1">
        <f t="shared" ref="ND2115:NP2115" si="2947">ND907</f>
        <v>0.0267860287390316</v>
      </c>
      <c r="NE2115" s="1">
        <f t="shared" si="2947"/>
        <v>0</v>
      </c>
      <c r="NF2115" s="1">
        <f t="shared" si="2947"/>
        <v>0</v>
      </c>
      <c r="NG2115" s="1">
        <f t="shared" si="2947"/>
        <v>0.0294513785353619</v>
      </c>
      <c r="NH2115" s="1">
        <f t="shared" si="2947"/>
        <v>0</v>
      </c>
      <c r="NI2115" s="1">
        <f t="shared" si="2947"/>
        <v>0</v>
      </c>
      <c r="NJ2115" s="1">
        <f t="shared" si="2947"/>
        <v>0.0865772734509471</v>
      </c>
      <c r="NK2115" s="1">
        <f t="shared" si="2947"/>
        <v>0</v>
      </c>
      <c r="NL2115" s="1">
        <f t="shared" si="2947"/>
        <v>0</v>
      </c>
      <c r="NM2115" s="1">
        <f t="shared" si="2947"/>
        <v>0.18533207641719</v>
      </c>
      <c r="NN2115" s="1">
        <f t="shared" si="2947"/>
        <v>0</v>
      </c>
      <c r="NO2115" s="1">
        <f t="shared" si="2947"/>
        <v>0</v>
      </c>
      <c r="NP2115" s="1">
        <f t="shared" si="2947"/>
        <v>0.260218480861021</v>
      </c>
      <c r="TT2115" s="1">
        <f t="shared" ref="TT2115:UF2115" si="2948">TT907</f>
        <v>0.026992755365415</v>
      </c>
      <c r="TU2115" s="1">
        <f t="shared" si="2948"/>
        <v>0</v>
      </c>
      <c r="TV2115" s="1">
        <f t="shared" si="2948"/>
        <v>0</v>
      </c>
      <c r="TW2115" s="1">
        <f t="shared" si="2948"/>
        <v>0.029701010798626</v>
      </c>
      <c r="TX2115" s="1">
        <f t="shared" si="2948"/>
        <v>0</v>
      </c>
      <c r="TY2115" s="1">
        <f t="shared" si="2948"/>
        <v>0</v>
      </c>
      <c r="TZ2115" s="1">
        <f t="shared" si="2948"/>
        <v>0.0860551849162547</v>
      </c>
      <c r="UA2115" s="1">
        <f t="shared" si="2948"/>
        <v>0</v>
      </c>
      <c r="UB2115" s="1">
        <f t="shared" si="2948"/>
        <v>0</v>
      </c>
      <c r="UC2115" s="1">
        <f t="shared" si="2948"/>
        <v>0.185211975375026</v>
      </c>
      <c r="UD2115" s="1">
        <f t="shared" si="2948"/>
        <v>0</v>
      </c>
      <c r="UE2115" s="1">
        <f t="shared" si="2948"/>
        <v>0</v>
      </c>
      <c r="UF2115" s="1">
        <f t="shared" si="2948"/>
        <v>0.257851531991074</v>
      </c>
    </row>
    <row r="2116" spans="24:552">
      <c r="X2116" s="1">
        <f t="shared" si="2919"/>
        <v>0.0275063336952588</v>
      </c>
      <c r="AA2116" s="1">
        <f t="shared" si="2920"/>
        <v>0.028970688479891</v>
      </c>
      <c r="AD2116" s="1">
        <f t="shared" si="2921"/>
        <v>0.0856423173803524</v>
      </c>
      <c r="AG2116" s="1">
        <f t="shared" si="2922"/>
        <v>0.191346153846154</v>
      </c>
      <c r="AJ2116" s="1">
        <f t="shared" si="2923"/>
        <v>0.241258741258741</v>
      </c>
      <c r="GN2116" s="1">
        <f t="shared" si="2924"/>
        <v>0.0280583613916947</v>
      </c>
      <c r="GQ2116" s="1">
        <f t="shared" si="2925"/>
        <v>0.0296296296296297</v>
      </c>
      <c r="GT2116" s="1">
        <f t="shared" si="2926"/>
        <v>0.0871172122492081</v>
      </c>
      <c r="GW2116" s="1">
        <f t="shared" si="2927"/>
        <v>0.184068891280947</v>
      </c>
      <c r="GZ2116" s="1">
        <f t="shared" si="2928"/>
        <v>0.241509433962264</v>
      </c>
      <c r="ND2116" s="1">
        <f t="shared" ref="ND2116:NP2116" si="2949">ND908</f>
        <v>0.0247296553664203</v>
      </c>
      <c r="NE2116" s="1">
        <f t="shared" si="2949"/>
        <v>0.000105003855206164</v>
      </c>
      <c r="NF2116" s="1" t="str">
        <f t="shared" si="2949"/>
        <v>d</v>
      </c>
      <c r="NG2116" s="1">
        <f t="shared" si="2949"/>
        <v>0.025485934104811</v>
      </c>
      <c r="NH2116" s="1">
        <f t="shared" si="2949"/>
        <v>0.000209640549742176</v>
      </c>
      <c r="NI2116" s="1" t="str">
        <f t="shared" si="2949"/>
        <v>d</v>
      </c>
      <c r="NJ2116" s="1">
        <f t="shared" si="2949"/>
        <v>0.0617167062315544</v>
      </c>
      <c r="NK2116" s="1">
        <f t="shared" si="2949"/>
        <v>0.00085062524106836</v>
      </c>
      <c r="NL2116" s="1" t="str">
        <f t="shared" si="2949"/>
        <v>c</v>
      </c>
      <c r="NM2116" s="1">
        <f t="shared" si="2949"/>
        <v>0.130768023124159</v>
      </c>
      <c r="NN2116" s="1">
        <f t="shared" si="2949"/>
        <v>0.00239247671369604</v>
      </c>
      <c r="NO2116" s="1" t="str">
        <f t="shared" si="2949"/>
        <v>h</v>
      </c>
      <c r="NP2116" s="1">
        <f t="shared" si="2949"/>
        <v>0.191858456427125</v>
      </c>
      <c r="TT2116" s="1">
        <f t="shared" ref="TT2116:UF2116" si="2950">TT908</f>
        <v>0.025415865899663</v>
      </c>
      <c r="TU2116" s="1">
        <f t="shared" si="2950"/>
        <v>0.000499218833389545</v>
      </c>
      <c r="TV2116" s="1" t="str">
        <f t="shared" si="2950"/>
        <v>d</v>
      </c>
      <c r="TW2116" s="1">
        <f t="shared" si="2950"/>
        <v>0.0260431888144844</v>
      </c>
      <c r="TX2116" s="1">
        <f t="shared" si="2950"/>
        <v>0.000443709077940975</v>
      </c>
      <c r="TY2116" s="1" t="str">
        <f t="shared" si="2950"/>
        <v>d</v>
      </c>
      <c r="TZ2116" s="1">
        <f t="shared" si="2950"/>
        <v>0.0613159635461917</v>
      </c>
      <c r="UA2116" s="1">
        <f t="shared" si="2950"/>
        <v>0.000514294895273364</v>
      </c>
      <c r="UB2116" s="1" t="str">
        <f t="shared" si="2950"/>
        <v>c</v>
      </c>
      <c r="UC2116" s="1">
        <f t="shared" si="2950"/>
        <v>0.130619164369665</v>
      </c>
      <c r="UD2116" s="1">
        <f t="shared" si="2950"/>
        <v>0.00203092435509103</v>
      </c>
      <c r="UE2116" s="1" t="str">
        <f t="shared" si="2950"/>
        <v>h</v>
      </c>
      <c r="UF2116" s="1">
        <f t="shared" si="2950"/>
        <v>0.19555799855514</v>
      </c>
    </row>
    <row r="2117" spans="24:552">
      <c r="X2117" s="1">
        <f t="shared" si="2919"/>
        <v>0.0275297619047619</v>
      </c>
      <c r="AA2117" s="1">
        <f t="shared" si="2920"/>
        <v>0.0290736984448952</v>
      </c>
      <c r="AD2117" s="1">
        <f t="shared" si="2921"/>
        <v>0.0860108749382105</v>
      </c>
      <c r="AG2117" s="1">
        <f t="shared" si="2922"/>
        <v>0.182640144665461</v>
      </c>
      <c r="AJ2117" s="1">
        <f t="shared" si="2923"/>
        <v>0.236301369863014</v>
      </c>
      <c r="GN2117" s="1">
        <f t="shared" si="2924"/>
        <v>0.0282874617737001</v>
      </c>
      <c r="GQ2117" s="1">
        <f t="shared" si="2925"/>
        <v>0.0293603635092625</v>
      </c>
      <c r="GT2117" s="1">
        <f t="shared" si="2926"/>
        <v>0.0826991374936579</v>
      </c>
      <c r="GW2117" s="1">
        <f t="shared" si="2927"/>
        <v>0.18836291913215</v>
      </c>
      <c r="GZ2117" s="1">
        <f t="shared" si="2928"/>
        <v>0.233962264150944</v>
      </c>
      <c r="ND2117" s="1">
        <f t="shared" ref="ND2117:NP2117" si="2951">ND909</f>
        <v>0.0270163502248017</v>
      </c>
      <c r="NE2117" s="1">
        <f t="shared" si="2951"/>
        <v>0.000198208275381941</v>
      </c>
      <c r="NF2117" s="1" t="str">
        <f t="shared" si="2951"/>
        <v>b</v>
      </c>
      <c r="NG2117" s="1">
        <f t="shared" si="2951"/>
        <v>0.0261184394629427</v>
      </c>
      <c r="NH2117" s="1">
        <f t="shared" si="2951"/>
        <v>0.00077765839337914</v>
      </c>
      <c r="NI2117" s="1" t="str">
        <f t="shared" si="2951"/>
        <v>cd</v>
      </c>
      <c r="NJ2117" s="1">
        <f t="shared" si="2951"/>
        <v>0.0619375829489521</v>
      </c>
      <c r="NK2117" s="1">
        <f t="shared" si="2951"/>
        <v>0.000281513573342497</v>
      </c>
      <c r="NL2117" s="1" t="str">
        <f t="shared" si="2951"/>
        <v>c</v>
      </c>
      <c r="NM2117" s="1">
        <f t="shared" si="2951"/>
        <v>0.156998058312693</v>
      </c>
      <c r="NN2117" s="1">
        <f t="shared" si="2951"/>
        <v>0.00127537122783833</v>
      </c>
      <c r="NO2117" s="1" t="str">
        <f t="shared" si="2951"/>
        <v>f</v>
      </c>
      <c r="NP2117" s="1">
        <f t="shared" si="2951"/>
        <v>0.21105176786172</v>
      </c>
      <c r="TT2117" s="1">
        <f t="shared" ref="TT2117:UF2117" si="2952">TT909</f>
        <v>0.0262754295613844</v>
      </c>
      <c r="TU2117" s="1">
        <f t="shared" si="2952"/>
        <v>0.000581192259976354</v>
      </c>
      <c r="TV2117" s="1" t="str">
        <f t="shared" si="2952"/>
        <v>c</v>
      </c>
      <c r="TW2117" s="1">
        <f t="shared" si="2952"/>
        <v>0.0258452341919283</v>
      </c>
      <c r="TX2117" s="1">
        <f t="shared" si="2952"/>
        <v>0.000197589439018254</v>
      </c>
      <c r="TY2117" s="1" t="str">
        <f t="shared" si="2952"/>
        <v>d</v>
      </c>
      <c r="TZ2117" s="1">
        <f t="shared" si="2952"/>
        <v>0.0619060476613686</v>
      </c>
      <c r="UA2117" s="1">
        <f t="shared" si="2952"/>
        <v>0.000599339625655593</v>
      </c>
      <c r="UB2117" s="1" t="str">
        <f t="shared" si="2952"/>
        <v>c</v>
      </c>
      <c r="UC2117" s="1">
        <f t="shared" si="2952"/>
        <v>0.15860639891296</v>
      </c>
      <c r="UD2117" s="1">
        <f t="shared" si="2952"/>
        <v>0.002557831157083</v>
      </c>
      <c r="UE2117" s="1" t="str">
        <f t="shared" si="2952"/>
        <v>f</v>
      </c>
      <c r="UF2117" s="1">
        <f t="shared" si="2952"/>
        <v>0.215235163653269</v>
      </c>
    </row>
    <row r="2118" spans="24:552">
      <c r="X2118" s="1">
        <f t="shared" si="2919"/>
        <v>0.0350330868042039</v>
      </c>
      <c r="AA2118" s="1">
        <f t="shared" si="2920"/>
        <v>0.040585009140768</v>
      </c>
      <c r="AD2118" s="1">
        <f t="shared" si="2921"/>
        <v>0.122493224932249</v>
      </c>
      <c r="AG2118" s="1">
        <f t="shared" si="2922"/>
        <v>0.288543140028289</v>
      </c>
      <c r="AJ2118" s="1">
        <f t="shared" si="2923"/>
        <v>0.362637362637363</v>
      </c>
      <c r="GN2118" s="1">
        <f t="shared" si="2924"/>
        <v>0.0353697749196142</v>
      </c>
      <c r="GQ2118" s="1">
        <f t="shared" si="2925"/>
        <v>0.0412410139992432</v>
      </c>
      <c r="GT2118" s="1">
        <f t="shared" si="2926"/>
        <v>0.121420389461627</v>
      </c>
      <c r="GW2118" s="1">
        <f t="shared" si="2927"/>
        <v>0.285509325681492</v>
      </c>
      <c r="GZ2118" s="1">
        <f t="shared" si="2928"/>
        <v>0.36094674556213</v>
      </c>
      <c r="ND2118" s="1">
        <f t="shared" ref="ND2118:NP2118" si="2953">ND910</f>
        <v>0.0166000551523055</v>
      </c>
      <c r="NE2118" s="1">
        <f t="shared" si="2953"/>
        <v>0.000133541229576918</v>
      </c>
      <c r="NF2118" s="1" t="str">
        <f t="shared" si="2953"/>
        <v>e</v>
      </c>
      <c r="NG2118" s="1">
        <f t="shared" si="2953"/>
        <v>0.0169496077024913</v>
      </c>
      <c r="NH2118" s="1">
        <f t="shared" si="2953"/>
        <v>0.000225364050753</v>
      </c>
      <c r="NI2118" s="1" t="str">
        <f t="shared" si="2953"/>
        <v>f</v>
      </c>
      <c r="NJ2118" s="1">
        <f t="shared" si="2953"/>
        <v>0.0506679575953155</v>
      </c>
      <c r="NK2118" s="1">
        <f t="shared" si="2953"/>
        <v>0.000382990082061723</v>
      </c>
      <c r="NL2118" s="1" t="str">
        <f t="shared" si="2953"/>
        <v>d</v>
      </c>
      <c r="NM2118" s="1">
        <f t="shared" si="2953"/>
        <v>0.196182930459698</v>
      </c>
      <c r="NN2118" s="1">
        <f t="shared" si="2953"/>
        <v>0.000835781319754353</v>
      </c>
      <c r="NO2118" s="1" t="str">
        <f t="shared" si="2953"/>
        <v>c</v>
      </c>
      <c r="NP2118" s="1">
        <f t="shared" si="2953"/>
        <v>0.263332344446896</v>
      </c>
      <c r="TT2118" s="1">
        <f t="shared" ref="TT2118:UF2118" si="2954">TT910</f>
        <v>0.0168165348735598</v>
      </c>
      <c r="TU2118" s="1">
        <f t="shared" si="2954"/>
        <v>0.000216426967165049</v>
      </c>
      <c r="TV2118" s="1" t="str">
        <f t="shared" si="2954"/>
        <v>e</v>
      </c>
      <c r="TW2118" s="1">
        <f t="shared" si="2954"/>
        <v>0.0175601885335101</v>
      </c>
      <c r="TX2118" s="1">
        <f t="shared" si="2954"/>
        <v>0.000397250281084607</v>
      </c>
      <c r="TY2118" s="1" t="str">
        <f t="shared" si="2954"/>
        <v>f</v>
      </c>
      <c r="TZ2118" s="1">
        <f t="shared" si="2954"/>
        <v>0.0506890918350111</v>
      </c>
      <c r="UA2118" s="1">
        <f t="shared" si="2954"/>
        <v>0.000611039696955256</v>
      </c>
      <c r="UB2118" s="1" t="str">
        <f t="shared" si="2954"/>
        <v>d</v>
      </c>
      <c r="UC2118" s="1">
        <f t="shared" si="2954"/>
        <v>0.191249521938858</v>
      </c>
      <c r="UD2118" s="1">
        <f t="shared" si="2954"/>
        <v>0.00386702645169722</v>
      </c>
      <c r="UE2118" s="1" t="str">
        <f t="shared" si="2954"/>
        <v>c</v>
      </c>
      <c r="UF2118" s="1">
        <f t="shared" si="2954"/>
        <v>0.266867168117157</v>
      </c>
    </row>
    <row r="2119" spans="24:552">
      <c r="X2119" s="1">
        <f t="shared" si="2919"/>
        <v>0.0357281553398059</v>
      </c>
      <c r="AA2119" s="1">
        <f t="shared" si="2920"/>
        <v>0.0412445730824891</v>
      </c>
      <c r="AD2119" s="1">
        <f t="shared" si="2921"/>
        <v>0.118145845110232</v>
      </c>
      <c r="AG2119" s="1">
        <f t="shared" si="2922"/>
        <v>0.289940828402367</v>
      </c>
      <c r="AJ2119" s="1">
        <f t="shared" si="2923"/>
        <v>0.362694300518135</v>
      </c>
      <c r="GN2119" s="1">
        <f t="shared" si="2924"/>
        <v>0.0358293075684379</v>
      </c>
      <c r="GQ2119" s="1">
        <f t="shared" si="2925"/>
        <v>0.0417744916820701</v>
      </c>
      <c r="GT2119" s="1">
        <f t="shared" si="2926"/>
        <v>0.119103773584906</v>
      </c>
      <c r="GW2119" s="1">
        <f t="shared" si="2927"/>
        <v>0.288244766505636</v>
      </c>
      <c r="GZ2119" s="1">
        <f t="shared" si="2928"/>
        <v>0.36</v>
      </c>
      <c r="ND2119" s="1">
        <f t="shared" ref="ND2119:NP2119" si="2955">ND911</f>
        <v>0.0227820202478425</v>
      </c>
      <c r="NE2119" s="1">
        <f t="shared" si="2955"/>
        <v>0</v>
      </c>
      <c r="NF2119" s="1">
        <f t="shared" si="2955"/>
        <v>0</v>
      </c>
      <c r="NG2119" s="1">
        <f t="shared" si="2955"/>
        <v>0.0228513270900817</v>
      </c>
      <c r="NH2119" s="1">
        <f t="shared" si="2955"/>
        <v>0</v>
      </c>
      <c r="NI2119" s="1">
        <f t="shared" si="2955"/>
        <v>0</v>
      </c>
      <c r="NJ2119" s="1">
        <f t="shared" si="2955"/>
        <v>0.0581074155919406</v>
      </c>
      <c r="NK2119" s="1">
        <f t="shared" si="2955"/>
        <v>0</v>
      </c>
      <c r="NL2119" s="1">
        <f t="shared" si="2955"/>
        <v>0</v>
      </c>
      <c r="NM2119" s="1">
        <f t="shared" si="2955"/>
        <v>0.16131633729885</v>
      </c>
      <c r="NN2119" s="1">
        <f t="shared" si="2955"/>
        <v>0</v>
      </c>
      <c r="NO2119" s="1">
        <f t="shared" si="2955"/>
        <v>0</v>
      </c>
      <c r="NP2119" s="1">
        <f t="shared" si="2955"/>
        <v>0.222080856245247</v>
      </c>
      <c r="TT2119" s="1">
        <f t="shared" ref="TT2119:UF2119" si="2956">TT911</f>
        <v>0.0228359434448691</v>
      </c>
      <c r="TU2119" s="1">
        <f t="shared" si="2956"/>
        <v>0</v>
      </c>
      <c r="TV2119" s="1">
        <f t="shared" si="2956"/>
        <v>0</v>
      </c>
      <c r="TW2119" s="1">
        <f t="shared" si="2956"/>
        <v>0.0231495371799742</v>
      </c>
      <c r="TX2119" s="1">
        <f t="shared" si="2956"/>
        <v>0</v>
      </c>
      <c r="TY2119" s="1">
        <f t="shared" si="2956"/>
        <v>0</v>
      </c>
      <c r="TZ2119" s="1">
        <f t="shared" si="2956"/>
        <v>0.0579703676808572</v>
      </c>
      <c r="UA2119" s="1">
        <f t="shared" si="2956"/>
        <v>0</v>
      </c>
      <c r="UB2119" s="1">
        <f t="shared" si="2956"/>
        <v>0</v>
      </c>
      <c r="UC2119" s="1">
        <f t="shared" si="2956"/>
        <v>0.160158361740494</v>
      </c>
      <c r="UD2119" s="1">
        <f t="shared" si="2956"/>
        <v>0</v>
      </c>
      <c r="UE2119" s="1">
        <f t="shared" si="2956"/>
        <v>0</v>
      </c>
      <c r="UF2119" s="1">
        <f t="shared" si="2956"/>
        <v>0.225886776775189</v>
      </c>
    </row>
    <row r="2120" spans="24:552">
      <c r="X2120" s="1">
        <f t="shared" si="2919"/>
        <v>0.0364134690681284</v>
      </c>
      <c r="AA2120" s="1">
        <f t="shared" si="2920"/>
        <v>0.0410219503418496</v>
      </c>
      <c r="AD2120" s="1">
        <f t="shared" si="2921"/>
        <v>0.125984251968504</v>
      </c>
      <c r="AG2120" s="1">
        <f t="shared" si="2922"/>
        <v>0.287817938420348</v>
      </c>
      <c r="AJ2120" s="1">
        <f t="shared" si="2923"/>
        <v>0.370165745856354</v>
      </c>
      <c r="GN2120" s="1">
        <f t="shared" si="2924"/>
        <v>0.0356275303643725</v>
      </c>
      <c r="GQ2120" s="1">
        <f t="shared" si="2925"/>
        <v>0.0415886099662794</v>
      </c>
      <c r="GT2120" s="1">
        <f t="shared" si="2926"/>
        <v>0.123904149620105</v>
      </c>
      <c r="GW2120" s="1">
        <f t="shared" si="2927"/>
        <v>0.290611028315946</v>
      </c>
      <c r="GZ2120" s="1">
        <f t="shared" si="2928"/>
        <v>0.36046511627907</v>
      </c>
      <c r="ND2120" s="1">
        <f t="shared" ref="ND2120:NP2120" si="2957">ND912</f>
        <v>0.0255248033592105</v>
      </c>
      <c r="NE2120" s="1">
        <f t="shared" si="2957"/>
        <v>0.000608319126704195</v>
      </c>
      <c r="NF2120" s="1" t="str">
        <f t="shared" si="2957"/>
        <v>c</v>
      </c>
      <c r="NG2120" s="1">
        <f t="shared" si="2957"/>
        <v>0.02594162519214</v>
      </c>
      <c r="NH2120" s="1">
        <f t="shared" si="2957"/>
        <v>0.000233743299115094</v>
      </c>
      <c r="NI2120" s="1" t="str">
        <f t="shared" si="2957"/>
        <v>cd</v>
      </c>
      <c r="NJ2120" s="1">
        <f t="shared" si="2957"/>
        <v>0.0609350779765689</v>
      </c>
      <c r="NK2120" s="1">
        <f t="shared" si="2957"/>
        <v>0.000889505160909677</v>
      </c>
      <c r="NL2120" s="1" t="str">
        <f t="shared" si="2957"/>
        <v>c</v>
      </c>
      <c r="NM2120" s="1">
        <f t="shared" si="2957"/>
        <v>0.134922396092634</v>
      </c>
      <c r="NN2120" s="1">
        <f t="shared" si="2957"/>
        <v>0.00143575414460007</v>
      </c>
      <c r="NO2120" s="1" t="str">
        <f t="shared" si="2957"/>
        <v>g</v>
      </c>
      <c r="NP2120" s="1">
        <f t="shared" si="2957"/>
        <v>0.194818089313032</v>
      </c>
      <c r="TT2120" s="1">
        <f t="shared" ref="TT2120:UF2120" si="2958">TT912</f>
        <v>0.0252141096880987</v>
      </c>
      <c r="TU2120" s="1">
        <f t="shared" si="2958"/>
        <v>0.000467939580982738</v>
      </c>
      <c r="TV2120" s="1" t="str">
        <f t="shared" si="2958"/>
        <v>d</v>
      </c>
      <c r="TW2120" s="1">
        <f t="shared" si="2958"/>
        <v>0.0258771078991811</v>
      </c>
      <c r="TX2120" s="1">
        <f t="shared" si="2958"/>
        <v>0.000171885085005826</v>
      </c>
      <c r="TY2120" s="1" t="str">
        <f t="shared" si="2958"/>
        <v>d</v>
      </c>
      <c r="TZ2120" s="1">
        <f t="shared" si="2958"/>
        <v>0.0607908747293691</v>
      </c>
      <c r="UA2120" s="1">
        <f t="shared" si="2958"/>
        <v>0.00037230926027599</v>
      </c>
      <c r="UB2120" s="1" t="str">
        <f t="shared" si="2958"/>
        <v>c</v>
      </c>
      <c r="UC2120" s="1">
        <f t="shared" si="2958"/>
        <v>0.135048216623389</v>
      </c>
      <c r="UD2120" s="1">
        <f t="shared" si="2958"/>
        <v>0.00316186912164109</v>
      </c>
      <c r="UE2120" s="1" t="str">
        <f t="shared" si="2958"/>
        <v>g</v>
      </c>
      <c r="UF2120" s="1">
        <f t="shared" si="2958"/>
        <v>0.196375937009943</v>
      </c>
    </row>
    <row r="2121" spans="24:552">
      <c r="X2121" s="1">
        <f t="shared" si="2919"/>
        <v>0.0247400501972035</v>
      </c>
      <c r="AA2121" s="1">
        <f t="shared" si="2920"/>
        <v>0.0252758988964044</v>
      </c>
      <c r="AD2121" s="1">
        <f t="shared" si="2921"/>
        <v>0.0607455131155086</v>
      </c>
      <c r="AG2121" s="1">
        <f t="shared" si="2922"/>
        <v>0.130820399113082</v>
      </c>
      <c r="AJ2121" s="1">
        <f t="shared" si="2923"/>
        <v>0.190615835777126</v>
      </c>
      <c r="GN2121" s="1">
        <f t="shared" si="2924"/>
        <v>0.0259451445515197</v>
      </c>
      <c r="GQ2121" s="1">
        <f t="shared" si="2925"/>
        <v>0.026470588235294</v>
      </c>
      <c r="GT2121" s="1">
        <f t="shared" si="2926"/>
        <v>0.0607344632768361</v>
      </c>
      <c r="GW2121" s="1">
        <f t="shared" si="2927"/>
        <v>0.131619937694704</v>
      </c>
      <c r="GZ2121" s="1">
        <f t="shared" si="2928"/>
        <v>0.19620253164557</v>
      </c>
      <c r="ND2121" s="1">
        <f t="shared" ref="ND2121:NP2121" si="2959">ND913</f>
        <v>0.0269489295538811</v>
      </c>
      <c r="NE2121" s="1">
        <f t="shared" si="2959"/>
        <v>0.000303216397607835</v>
      </c>
      <c r="NF2121" s="1" t="str">
        <f t="shared" si="2959"/>
        <v>b</v>
      </c>
      <c r="NG2121" s="1">
        <f t="shared" si="2959"/>
        <v>0.0264991278354205</v>
      </c>
      <c r="NH2121" s="1">
        <f t="shared" si="2959"/>
        <v>0.000281530413157226</v>
      </c>
      <c r="NI2121" s="1" t="str">
        <f t="shared" si="2959"/>
        <v>c</v>
      </c>
      <c r="NJ2121" s="1">
        <f t="shared" si="2959"/>
        <v>0.0624110466294447</v>
      </c>
      <c r="NK2121" s="1">
        <f t="shared" si="2959"/>
        <v>0.000551606638538388</v>
      </c>
      <c r="NL2121" s="1" t="str">
        <f t="shared" si="2959"/>
        <v>c</v>
      </c>
      <c r="NM2121" s="1">
        <f t="shared" si="2959"/>
        <v>0.166054339321576</v>
      </c>
      <c r="NN2121" s="1">
        <f t="shared" si="2959"/>
        <v>0.00244278044244208</v>
      </c>
      <c r="NO2121" s="1" t="str">
        <f t="shared" si="2959"/>
        <v>e</v>
      </c>
      <c r="NP2121" s="1">
        <f t="shared" si="2959"/>
        <v>0.219390295179808</v>
      </c>
      <c r="TT2121" s="1">
        <f t="shared" ref="TT2121:UF2121" si="2960">TT913</f>
        <v>0.0265737160366754</v>
      </c>
      <c r="TU2121" s="1">
        <f t="shared" si="2960"/>
        <v>0.000307987957166848</v>
      </c>
      <c r="TV2121" s="1" t="str">
        <f t="shared" si="2960"/>
        <v>c</v>
      </c>
      <c r="TW2121" s="1">
        <f t="shared" si="2960"/>
        <v>0.0267622859489716</v>
      </c>
      <c r="TX2121" s="1">
        <f t="shared" si="2960"/>
        <v>0.000346170985979907</v>
      </c>
      <c r="TY2121" s="1" t="str">
        <f t="shared" si="2960"/>
        <v>c</v>
      </c>
      <c r="TZ2121" s="1">
        <f t="shared" si="2960"/>
        <v>0.062734915997778</v>
      </c>
      <c r="UA2121" s="1">
        <f t="shared" si="2960"/>
        <v>0.000279982741286673</v>
      </c>
      <c r="UB2121" s="1" t="str">
        <f t="shared" si="2960"/>
        <v>c</v>
      </c>
      <c r="UC2121" s="1">
        <f t="shared" si="2960"/>
        <v>0.166199846109238</v>
      </c>
      <c r="UD2121" s="1">
        <f t="shared" si="2960"/>
        <v>0.000405484523431722</v>
      </c>
      <c r="UE2121" s="1" t="str">
        <f t="shared" si="2960"/>
        <v>e</v>
      </c>
      <c r="UF2121" s="1">
        <f t="shared" si="2960"/>
        <v>0.124677763778941</v>
      </c>
    </row>
    <row r="2122" spans="24:552">
      <c r="X2122" s="1">
        <f t="shared" si="2919"/>
        <v>0.0248290752069089</v>
      </c>
      <c r="AA2122" s="1">
        <f t="shared" si="2920"/>
        <v>0.025695177754312</v>
      </c>
      <c r="AD2122" s="1">
        <f t="shared" si="2921"/>
        <v>0.0620752152242865</v>
      </c>
      <c r="AG2122" s="1">
        <f t="shared" si="2922"/>
        <v>0.128349788434415</v>
      </c>
      <c r="AJ2122" s="1">
        <f t="shared" si="2923"/>
        <v>0.192982456140351</v>
      </c>
      <c r="GN2122" s="1">
        <f t="shared" si="2924"/>
        <v>0.0253490080822925</v>
      </c>
      <c r="GQ2122" s="1">
        <f t="shared" si="2925"/>
        <v>0.0255847953216373</v>
      </c>
      <c r="GT2122" s="1">
        <f t="shared" si="2926"/>
        <v>0.0617110799438989</v>
      </c>
      <c r="GW2122" s="1">
        <f t="shared" si="2927"/>
        <v>0.128282070517629</v>
      </c>
      <c r="GZ2122" s="1">
        <f t="shared" si="2928"/>
        <v>0.193548387096774</v>
      </c>
      <c r="ND2122" s="1">
        <f t="shared" ref="ND2122:NP2122" si="2961">ND914</f>
        <v>0.0168417356192273</v>
      </c>
      <c r="NE2122" s="1">
        <f t="shared" si="2961"/>
        <v>0.000270735716736647</v>
      </c>
      <c r="NF2122" s="1" t="str">
        <f t="shared" si="2961"/>
        <v>e</v>
      </c>
      <c r="NG2122" s="1">
        <f t="shared" si="2961"/>
        <v>0.0169855756457828</v>
      </c>
      <c r="NH2122" s="1">
        <f t="shared" si="2961"/>
        <v>0.000585901960173758</v>
      </c>
      <c r="NI2122" s="1" t="str">
        <f t="shared" si="2961"/>
        <v>f</v>
      </c>
      <c r="NJ2122" s="1">
        <f t="shared" si="2961"/>
        <v>0.0518917967085657</v>
      </c>
      <c r="NK2122" s="1">
        <f t="shared" si="2961"/>
        <v>0.00022328975178898</v>
      </c>
      <c r="NL2122" s="1" t="str">
        <f t="shared" si="2961"/>
        <v>d</v>
      </c>
      <c r="NM2122" s="1">
        <f t="shared" si="2961"/>
        <v>0.205762476122433</v>
      </c>
      <c r="NN2122" s="1">
        <f t="shared" si="2961"/>
        <v>0.00169863316743662</v>
      </c>
      <c r="NO2122" s="1" t="str">
        <f t="shared" si="2961"/>
        <v>b</v>
      </c>
      <c r="NP2122" s="1">
        <f t="shared" si="2961"/>
        <v>0.27261100007214</v>
      </c>
      <c r="TT2122" s="1">
        <f t="shared" ref="TT2122:UF2122" si="2962">TT914</f>
        <v>0.0167659919579938</v>
      </c>
      <c r="TU2122" s="1">
        <f t="shared" si="2962"/>
        <v>0.000533554730375982</v>
      </c>
      <c r="TV2122" s="1" t="str">
        <f t="shared" si="2962"/>
        <v>e</v>
      </c>
      <c r="TW2122" s="1">
        <f t="shared" si="2962"/>
        <v>0.0174820412622404</v>
      </c>
      <c r="TX2122" s="1">
        <f t="shared" si="2962"/>
        <v>0.000202479880963092</v>
      </c>
      <c r="TY2122" s="1" t="str">
        <f t="shared" si="2962"/>
        <v>fg</v>
      </c>
      <c r="TZ2122" s="1">
        <f t="shared" si="2962"/>
        <v>0.0513333295928651</v>
      </c>
      <c r="UA2122" s="1">
        <f t="shared" si="2962"/>
        <v>0.000254969385932432</v>
      </c>
      <c r="UB2122" s="1" t="str">
        <f t="shared" si="2962"/>
        <v>d</v>
      </c>
      <c r="UC2122" s="1">
        <f t="shared" si="2962"/>
        <v>0.206767600871166</v>
      </c>
      <c r="UD2122" s="1">
        <f t="shared" si="2962"/>
        <v>0.00250577235688726</v>
      </c>
      <c r="UE2122" s="1" t="str">
        <f t="shared" si="2962"/>
        <v>b</v>
      </c>
      <c r="UF2122" s="1">
        <f t="shared" si="2962"/>
        <v>0.271544438211105</v>
      </c>
    </row>
    <row r="2123" spans="24:552">
      <c r="X2123" s="1">
        <f t="shared" si="2919"/>
        <v>0.0246198406951486</v>
      </c>
      <c r="AA2123" s="1">
        <f t="shared" si="2920"/>
        <v>0.0254867256637168</v>
      </c>
      <c r="AD2123" s="1">
        <f t="shared" si="2921"/>
        <v>0.0623293903548681</v>
      </c>
      <c r="AG2123" s="1">
        <f t="shared" si="2922"/>
        <v>0.133133881824981</v>
      </c>
      <c r="AJ2123" s="1">
        <f t="shared" si="2923"/>
        <v>0.191977077363897</v>
      </c>
      <c r="GN2123" s="1">
        <f t="shared" si="2924"/>
        <v>0.0249534450651769</v>
      </c>
      <c r="GQ2123" s="1">
        <f t="shared" si="2925"/>
        <v>0.0260741828865219</v>
      </c>
      <c r="GT2123" s="1">
        <f t="shared" si="2926"/>
        <v>0.0615023474178402</v>
      </c>
      <c r="GW2123" s="1">
        <f t="shared" si="2927"/>
        <v>0.131955484896661</v>
      </c>
      <c r="GZ2123" s="1">
        <f t="shared" si="2928"/>
        <v>0.196923076923077</v>
      </c>
      <c r="ND2123" s="1">
        <f t="shared" ref="ND2123:NP2123" si="2963">ND915</f>
        <v>0.0231051561774396</v>
      </c>
      <c r="NE2123" s="1">
        <f t="shared" si="2963"/>
        <v>0</v>
      </c>
      <c r="NF2123" s="1">
        <f t="shared" si="2963"/>
        <v>0</v>
      </c>
      <c r="NG2123" s="1">
        <f t="shared" si="2963"/>
        <v>0.0231421095577811</v>
      </c>
      <c r="NH2123" s="1">
        <f t="shared" si="2963"/>
        <v>0</v>
      </c>
      <c r="NI2123" s="1">
        <f t="shared" si="2963"/>
        <v>0</v>
      </c>
      <c r="NJ2123" s="1">
        <f t="shared" si="2963"/>
        <v>0.0584126404381931</v>
      </c>
      <c r="NK2123" s="1">
        <f t="shared" si="2963"/>
        <v>0</v>
      </c>
      <c r="NL2123" s="1">
        <f t="shared" si="2963"/>
        <v>0</v>
      </c>
      <c r="NM2123" s="1">
        <f t="shared" si="2963"/>
        <v>0.168913070512214</v>
      </c>
      <c r="NN2123" s="1">
        <f t="shared" si="2963"/>
        <v>0</v>
      </c>
      <c r="NO2123" s="1">
        <f t="shared" si="2963"/>
        <v>0</v>
      </c>
      <c r="NP2123" s="1">
        <f t="shared" si="2963"/>
        <v>0.228939794854993</v>
      </c>
      <c r="TT2123" s="1">
        <f t="shared" ref="TT2123:UF2123" si="2964">TT915</f>
        <v>0.0228512725609227</v>
      </c>
      <c r="TU2123" s="1">
        <f t="shared" si="2964"/>
        <v>0</v>
      </c>
      <c r="TV2123" s="1">
        <f t="shared" si="2964"/>
        <v>0</v>
      </c>
      <c r="TW2123" s="1">
        <f t="shared" si="2964"/>
        <v>0.0233738117034644</v>
      </c>
      <c r="TX2123" s="1">
        <f t="shared" si="2964"/>
        <v>0</v>
      </c>
      <c r="TY2123" s="1">
        <f t="shared" si="2964"/>
        <v>0</v>
      </c>
      <c r="TZ2123" s="1">
        <f t="shared" si="2964"/>
        <v>0.0582863734400041</v>
      </c>
      <c r="UA2123" s="1">
        <f t="shared" si="2964"/>
        <v>0</v>
      </c>
      <c r="UB2123" s="1">
        <f t="shared" si="2964"/>
        <v>0</v>
      </c>
      <c r="UC2123" s="1">
        <f t="shared" si="2964"/>
        <v>0.169338554534598</v>
      </c>
      <c r="UD2123" s="1">
        <f t="shared" si="2964"/>
        <v>0</v>
      </c>
      <c r="UE2123" s="1">
        <f t="shared" si="2964"/>
        <v>0</v>
      </c>
      <c r="UF2123" s="1">
        <f t="shared" si="2964"/>
        <v>0.197532712999996</v>
      </c>
    </row>
    <row r="2124" spans="24:552">
      <c r="X2124" s="1">
        <f t="shared" si="2919"/>
        <v>0.0272034820457019</v>
      </c>
      <c r="AA2124" s="1">
        <f t="shared" si="2920"/>
        <v>0.0258342303552208</v>
      </c>
      <c r="AD2124" s="1">
        <f t="shared" si="2921"/>
        <v>0.0617870722433458</v>
      </c>
      <c r="AG2124" s="1">
        <f t="shared" si="2922"/>
        <v>0.156419529837251</v>
      </c>
      <c r="AJ2124" s="1">
        <f t="shared" si="2923"/>
        <v>0.210843373493976</v>
      </c>
      <c r="GN2124" s="1">
        <f t="shared" si="2924"/>
        <v>0.0258426966292136</v>
      </c>
      <c r="GQ2124" s="1">
        <f t="shared" si="2925"/>
        <v>0.0258397932816539</v>
      </c>
      <c r="GT2124" s="1">
        <f t="shared" si="2926"/>
        <v>0.0617704280155644</v>
      </c>
      <c r="GW2124" s="1">
        <f t="shared" si="2927"/>
        <v>0.161559888579387</v>
      </c>
      <c r="GZ2124" s="1">
        <f t="shared" si="2928"/>
        <v>0.213166144200627</v>
      </c>
      <c r="ND2124" s="1">
        <f t="shared" ref="ND2124:NP2124" si="2965">ND916</f>
        <v>0</v>
      </c>
      <c r="NE2124" s="1">
        <f t="shared" si="2965"/>
        <v>0</v>
      </c>
      <c r="NF2124" s="1">
        <f t="shared" si="2965"/>
        <v>0</v>
      </c>
      <c r="NG2124" s="1">
        <f t="shared" si="2965"/>
        <v>0</v>
      </c>
      <c r="NH2124" s="1">
        <f t="shared" si="2965"/>
        <v>0</v>
      </c>
      <c r="NI2124" s="1">
        <f t="shared" si="2965"/>
        <v>0</v>
      </c>
      <c r="NJ2124" s="1">
        <f t="shared" si="2965"/>
        <v>0</v>
      </c>
      <c r="NK2124" s="1">
        <f t="shared" si="2965"/>
        <v>0</v>
      </c>
      <c r="NL2124" s="1">
        <f t="shared" si="2965"/>
        <v>0</v>
      </c>
      <c r="NM2124" s="1">
        <f t="shared" si="2965"/>
        <v>0</v>
      </c>
      <c r="NN2124" s="1">
        <f t="shared" si="2965"/>
        <v>0</v>
      </c>
      <c r="NO2124" s="1">
        <f t="shared" si="2965"/>
        <v>0</v>
      </c>
      <c r="NP2124" s="1">
        <f t="shared" si="2965"/>
        <v>0</v>
      </c>
      <c r="TT2124" s="1">
        <f t="shared" ref="TT2124:UF2124" si="2966">TT916</f>
        <v>0</v>
      </c>
      <c r="TU2124" s="1">
        <f t="shared" si="2966"/>
        <v>0</v>
      </c>
      <c r="TV2124" s="1">
        <f t="shared" si="2966"/>
        <v>0</v>
      </c>
      <c r="TW2124" s="1">
        <f t="shared" si="2966"/>
        <v>0</v>
      </c>
      <c r="TX2124" s="1">
        <f t="shared" si="2966"/>
        <v>0</v>
      </c>
      <c r="TY2124" s="1">
        <f t="shared" si="2966"/>
        <v>0</v>
      </c>
      <c r="TZ2124" s="1">
        <f t="shared" si="2966"/>
        <v>0</v>
      </c>
      <c r="UA2124" s="1">
        <f t="shared" si="2966"/>
        <v>0</v>
      </c>
      <c r="UB2124" s="1">
        <f t="shared" si="2966"/>
        <v>0</v>
      </c>
      <c r="UC2124" s="1">
        <f t="shared" si="2966"/>
        <v>0</v>
      </c>
      <c r="UD2124" s="1">
        <f t="shared" si="2966"/>
        <v>0</v>
      </c>
      <c r="UE2124" s="1">
        <f t="shared" si="2966"/>
        <v>0</v>
      </c>
      <c r="UF2124" s="1">
        <f t="shared" si="2966"/>
        <v>0</v>
      </c>
    </row>
    <row r="2125" spans="24:552">
      <c r="X2125" s="1">
        <f t="shared" si="2919"/>
        <v>0.0270369017172085</v>
      </c>
      <c r="AA2125" s="1">
        <f t="shared" si="2920"/>
        <v>0.0255228642325416</v>
      </c>
      <c r="AD2125" s="1">
        <f t="shared" si="2921"/>
        <v>0.062262357414449</v>
      </c>
      <c r="AG2125" s="1">
        <f t="shared" si="2922"/>
        <v>0.1561144839549</v>
      </c>
      <c r="AJ2125" s="1">
        <f t="shared" si="2923"/>
        <v>0.215625</v>
      </c>
      <c r="GN2125" s="1">
        <f t="shared" si="2924"/>
        <v>0.0260475651189127</v>
      </c>
      <c r="GQ2125" s="1">
        <f t="shared" si="2925"/>
        <v>0.0260454878943508</v>
      </c>
      <c r="GT2125" s="1">
        <f t="shared" si="2926"/>
        <v>0.0613861386138617</v>
      </c>
      <c r="GW2125" s="1">
        <f t="shared" si="2927"/>
        <v>0.157142857142857</v>
      </c>
      <c r="GZ2125" s="1">
        <f t="shared" si="2928"/>
        <v>0.217105263157895</v>
      </c>
      <c r="ND2125" s="1">
        <f t="shared" ref="ND2125:NP2125" si="2967">ND917</f>
        <v>0</v>
      </c>
      <c r="NE2125" s="1">
        <f t="shared" si="2967"/>
        <v>0</v>
      </c>
      <c r="NF2125" s="1">
        <f t="shared" si="2967"/>
        <v>0</v>
      </c>
      <c r="NG2125" s="1">
        <f t="shared" si="2967"/>
        <v>0</v>
      </c>
      <c r="NH2125" s="1">
        <f t="shared" si="2967"/>
        <v>0</v>
      </c>
      <c r="NI2125" s="1">
        <f t="shared" si="2967"/>
        <v>0</v>
      </c>
      <c r="NJ2125" s="1">
        <f t="shared" si="2967"/>
        <v>0</v>
      </c>
      <c r="NK2125" s="1">
        <f t="shared" si="2967"/>
        <v>0</v>
      </c>
      <c r="NL2125" s="1">
        <f t="shared" si="2967"/>
        <v>0</v>
      </c>
      <c r="NM2125" s="1">
        <f t="shared" si="2967"/>
        <v>0</v>
      </c>
      <c r="NN2125" s="1">
        <f t="shared" si="2967"/>
        <v>0</v>
      </c>
      <c r="NO2125" s="1">
        <f t="shared" si="2967"/>
        <v>0</v>
      </c>
      <c r="NP2125" s="1">
        <f t="shared" si="2967"/>
        <v>0</v>
      </c>
      <c r="TT2125" s="1">
        <f t="shared" ref="TT2125:UF2125" si="2968">TT917</f>
        <v>0</v>
      </c>
      <c r="TU2125" s="1">
        <f t="shared" si="2968"/>
        <v>0</v>
      </c>
      <c r="TV2125" s="1">
        <f t="shared" si="2968"/>
        <v>0</v>
      </c>
      <c r="TW2125" s="1">
        <f t="shared" si="2968"/>
        <v>0</v>
      </c>
      <c r="TX2125" s="1">
        <f t="shared" si="2968"/>
        <v>0</v>
      </c>
      <c r="TY2125" s="1">
        <f t="shared" si="2968"/>
        <v>0</v>
      </c>
      <c r="TZ2125" s="1">
        <f t="shared" si="2968"/>
        <v>0</v>
      </c>
      <c r="UA2125" s="1">
        <f t="shared" si="2968"/>
        <v>0</v>
      </c>
      <c r="UB2125" s="1">
        <f t="shared" si="2968"/>
        <v>0</v>
      </c>
      <c r="UC2125" s="1">
        <f t="shared" si="2968"/>
        <v>0</v>
      </c>
      <c r="UD2125" s="1">
        <f t="shared" si="2968"/>
        <v>0</v>
      </c>
      <c r="UE2125" s="1">
        <f t="shared" si="2968"/>
        <v>0</v>
      </c>
      <c r="UF2125" s="1">
        <f t="shared" si="2968"/>
        <v>0</v>
      </c>
    </row>
    <row r="2126" spans="24:552">
      <c r="X2126" s="1">
        <f t="shared" si="2919"/>
        <v>0.0268086669114946</v>
      </c>
      <c r="AA2126" s="1">
        <f t="shared" si="2920"/>
        <v>0.0269982238010658</v>
      </c>
      <c r="AD2126" s="1">
        <f t="shared" si="2921"/>
        <v>0.0617633191890614</v>
      </c>
      <c r="AG2126" s="1">
        <f t="shared" si="2922"/>
        <v>0.158460161145927</v>
      </c>
      <c r="AJ2126" s="1">
        <f t="shared" si="2923"/>
        <v>0.206686930091186</v>
      </c>
      <c r="GN2126" s="1">
        <f t="shared" si="2924"/>
        <v>0.026936026936027</v>
      </c>
      <c r="GQ2126" s="1">
        <f t="shared" si="2925"/>
        <v>0.0256504213997801</v>
      </c>
      <c r="GT2126" s="1">
        <f t="shared" si="2926"/>
        <v>0.0625615763546798</v>
      </c>
      <c r="GW2126" s="1">
        <f t="shared" si="2927"/>
        <v>0.157116451016636</v>
      </c>
      <c r="GZ2126" s="1">
        <f t="shared" si="2928"/>
        <v>0.215434083601286</v>
      </c>
      <c r="ND2126" s="1">
        <f t="shared" ref="ND2126:NP2126" si="2969">ND918</f>
        <v>0</v>
      </c>
      <c r="NE2126" s="1">
        <f t="shared" si="2969"/>
        <v>0</v>
      </c>
      <c r="NF2126" s="1" t="str">
        <f t="shared" si="2969"/>
        <v>e</v>
      </c>
      <c r="NG2126" s="1">
        <f t="shared" si="2969"/>
        <v>0</v>
      </c>
      <c r="NH2126" s="1">
        <f t="shared" si="2969"/>
        <v>0</v>
      </c>
      <c r="NI2126" s="1" t="str">
        <f t="shared" si="2969"/>
        <v>f</v>
      </c>
      <c r="NJ2126" s="1">
        <f t="shared" si="2969"/>
        <v>0</v>
      </c>
      <c r="NK2126" s="1">
        <f t="shared" si="2969"/>
        <v>0</v>
      </c>
      <c r="NL2126" s="1" t="str">
        <f t="shared" si="2969"/>
        <v>d</v>
      </c>
      <c r="NM2126" s="1">
        <f t="shared" si="2969"/>
        <v>0</v>
      </c>
      <c r="NN2126" s="1">
        <f t="shared" si="2969"/>
        <v>0</v>
      </c>
      <c r="NO2126" s="1" t="str">
        <f t="shared" si="2969"/>
        <v>j</v>
      </c>
      <c r="NP2126" s="1">
        <f t="shared" si="2969"/>
        <v>0</v>
      </c>
      <c r="TT2126" s="1">
        <f t="shared" ref="TT2126:UF2126" si="2970">TT918</f>
        <v>0</v>
      </c>
      <c r="TU2126" s="1">
        <f t="shared" si="2970"/>
        <v>0</v>
      </c>
      <c r="TV2126" s="1" t="str">
        <f t="shared" si="2970"/>
        <v>e</v>
      </c>
      <c r="TW2126" s="1">
        <f t="shared" si="2970"/>
        <v>0</v>
      </c>
      <c r="TX2126" s="1">
        <f t="shared" si="2970"/>
        <v>0</v>
      </c>
      <c r="TY2126" s="1" t="str">
        <f t="shared" si="2970"/>
        <v>g</v>
      </c>
      <c r="TZ2126" s="1">
        <f t="shared" si="2970"/>
        <v>0</v>
      </c>
      <c r="UA2126" s="1">
        <f t="shared" si="2970"/>
        <v>0</v>
      </c>
      <c r="UB2126" s="1" t="str">
        <f t="shared" si="2970"/>
        <v>d</v>
      </c>
      <c r="UC2126" s="1">
        <f t="shared" si="2970"/>
        <v>0</v>
      </c>
      <c r="UD2126" s="1">
        <f t="shared" si="2970"/>
        <v>0</v>
      </c>
      <c r="UE2126" s="1" t="str">
        <f t="shared" si="2970"/>
        <v>j</v>
      </c>
      <c r="UF2126" s="1">
        <f t="shared" si="2970"/>
        <v>0</v>
      </c>
    </row>
    <row r="2127" spans="24:552">
      <c r="X2127" s="1">
        <f t="shared" si="2919"/>
        <v>0.0167539267015708</v>
      </c>
      <c r="AA2127" s="1">
        <f t="shared" si="2920"/>
        <v>0.0169319336268201</v>
      </c>
      <c r="AD2127" s="1">
        <f t="shared" si="2921"/>
        <v>0.0509074811863657</v>
      </c>
      <c r="AG2127" s="1">
        <f t="shared" si="2922"/>
        <v>0.196506550218341</v>
      </c>
      <c r="AJ2127" s="1">
        <f t="shared" si="2923"/>
        <v>0.267379679144385</v>
      </c>
      <c r="GN2127" s="1">
        <f t="shared" si="2924"/>
        <v>0.0170333569907735</v>
      </c>
      <c r="GQ2127" s="1">
        <f t="shared" si="2925"/>
        <v>0.0171089385474861</v>
      </c>
      <c r="GT2127" s="1">
        <f t="shared" si="2926"/>
        <v>0.0511649154865235</v>
      </c>
      <c r="GW2127" s="1">
        <f t="shared" si="2927"/>
        <v>0.195710455764075</v>
      </c>
      <c r="GZ2127" s="1">
        <f t="shared" si="2928"/>
        <v>0.267015706806283</v>
      </c>
      <c r="ND2127" s="1">
        <f t="shared" ref="ND2127:NP2127" si="2971">ND919</f>
        <v>0</v>
      </c>
      <c r="NE2127" s="1">
        <f t="shared" si="2971"/>
        <v>0</v>
      </c>
      <c r="NF2127" s="1" t="str">
        <f t="shared" si="2971"/>
        <v>e</v>
      </c>
      <c r="NG2127" s="1">
        <f t="shared" si="2971"/>
        <v>0</v>
      </c>
      <c r="NH2127" s="1">
        <f t="shared" si="2971"/>
        <v>0</v>
      </c>
      <c r="NI2127" s="1" t="str">
        <f t="shared" si="2971"/>
        <v>f</v>
      </c>
      <c r="NJ2127" s="1">
        <f t="shared" si="2971"/>
        <v>0</v>
      </c>
      <c r="NK2127" s="1">
        <f t="shared" si="2971"/>
        <v>0</v>
      </c>
      <c r="NL2127" s="1" t="str">
        <f t="shared" si="2971"/>
        <v>d</v>
      </c>
      <c r="NM2127" s="1">
        <f t="shared" si="2971"/>
        <v>0</v>
      </c>
      <c r="NN2127" s="1">
        <f t="shared" si="2971"/>
        <v>0</v>
      </c>
      <c r="NO2127" s="1" t="str">
        <f t="shared" si="2971"/>
        <v>i</v>
      </c>
      <c r="NP2127" s="1">
        <f t="shared" si="2971"/>
        <v>0</v>
      </c>
      <c r="TT2127" s="1">
        <f t="shared" ref="TT2127:UF2127" si="2972">TT919</f>
        <v>0</v>
      </c>
      <c r="TU2127" s="1">
        <f t="shared" si="2972"/>
        <v>0</v>
      </c>
      <c r="TV2127" s="1" t="str">
        <f t="shared" si="2972"/>
        <v>e</v>
      </c>
      <c r="TW2127" s="1">
        <f t="shared" si="2972"/>
        <v>0</v>
      </c>
      <c r="TX2127" s="1">
        <f t="shared" si="2972"/>
        <v>0</v>
      </c>
      <c r="TY2127" s="1" t="str">
        <f t="shared" si="2972"/>
        <v>fg</v>
      </c>
      <c r="TZ2127" s="1">
        <f t="shared" si="2972"/>
        <v>0</v>
      </c>
      <c r="UA2127" s="1">
        <f t="shared" si="2972"/>
        <v>0</v>
      </c>
      <c r="UB2127" s="1" t="str">
        <f t="shared" si="2972"/>
        <v>d</v>
      </c>
      <c r="UC2127" s="1">
        <f t="shared" si="2972"/>
        <v>0</v>
      </c>
      <c r="UD2127" s="1">
        <f t="shared" si="2972"/>
        <v>0</v>
      </c>
      <c r="UE2127" s="1" t="str">
        <f t="shared" si="2972"/>
        <v>i</v>
      </c>
      <c r="UF2127" s="1">
        <f t="shared" si="2972"/>
        <v>0</v>
      </c>
    </row>
    <row r="2128" spans="24:552">
      <c r="X2128" s="1">
        <f t="shared" si="2919"/>
        <v>0.0165318325712278</v>
      </c>
      <c r="AA2128" s="1">
        <f t="shared" si="2920"/>
        <v>0.0171832884097034</v>
      </c>
      <c r="AD2128" s="1">
        <f t="shared" si="2921"/>
        <v>0.0502262443438914</v>
      </c>
      <c r="AG2128" s="1">
        <f t="shared" si="2922"/>
        <v>0.196808510638298</v>
      </c>
      <c r="AJ2128" s="1">
        <f t="shared" si="2923"/>
        <v>0.263157894736842</v>
      </c>
      <c r="GN2128" s="1">
        <f t="shared" si="2924"/>
        <v>0.016600505232768</v>
      </c>
      <c r="GQ2128" s="1">
        <f t="shared" si="2925"/>
        <v>0.0178571428571428</v>
      </c>
      <c r="GT2128" s="1">
        <f t="shared" si="2926"/>
        <v>0.0509023600185099</v>
      </c>
      <c r="GW2128" s="1">
        <f t="shared" si="2927"/>
        <v>0.189189189189189</v>
      </c>
      <c r="GZ2128" s="1">
        <f t="shared" si="2928"/>
        <v>0.264550264550265</v>
      </c>
      <c r="ND2128" s="1">
        <f t="shared" ref="ND2128:NP2128" si="2973">ND920</f>
        <v>0</v>
      </c>
      <c r="NE2128" s="1">
        <f t="shared" si="2973"/>
        <v>0</v>
      </c>
      <c r="NF2128" s="1" t="str">
        <f t="shared" si="2973"/>
        <v>e</v>
      </c>
      <c r="NG2128" s="1">
        <f t="shared" si="2973"/>
        <v>0</v>
      </c>
      <c r="NH2128" s="1">
        <f t="shared" si="2973"/>
        <v>0</v>
      </c>
      <c r="NI2128" s="1" t="str">
        <f t="shared" si="2973"/>
        <v>e</v>
      </c>
      <c r="NJ2128" s="1">
        <f t="shared" si="2973"/>
        <v>0</v>
      </c>
      <c r="NK2128" s="1">
        <f t="shared" si="2973"/>
        <v>0</v>
      </c>
      <c r="NL2128" s="1" t="str">
        <f t="shared" si="2973"/>
        <v>d</v>
      </c>
      <c r="NM2128" s="1">
        <f t="shared" si="2973"/>
        <v>0</v>
      </c>
      <c r="NN2128" s="1">
        <f t="shared" si="2973"/>
        <v>0</v>
      </c>
      <c r="NO2128" s="1" t="str">
        <f t="shared" si="2973"/>
        <v>j</v>
      </c>
      <c r="NP2128" s="1">
        <f t="shared" si="2973"/>
        <v>0</v>
      </c>
      <c r="TT2128" s="1">
        <f t="shared" ref="TT2128:UF2128" si="2974">TT920</f>
        <v>0</v>
      </c>
      <c r="TU2128" s="1">
        <f t="shared" si="2974"/>
        <v>0</v>
      </c>
      <c r="TV2128" s="1" t="str">
        <f t="shared" si="2974"/>
        <v>e</v>
      </c>
      <c r="TW2128" s="1">
        <f t="shared" si="2974"/>
        <v>0</v>
      </c>
      <c r="TX2128" s="1">
        <f t="shared" si="2974"/>
        <v>0</v>
      </c>
      <c r="TY2128" s="1" t="str">
        <f t="shared" si="2974"/>
        <v>e</v>
      </c>
      <c r="TZ2128" s="1">
        <f t="shared" si="2974"/>
        <v>0</v>
      </c>
      <c r="UA2128" s="1">
        <f t="shared" si="2974"/>
        <v>0</v>
      </c>
      <c r="UB2128" s="1" t="str">
        <f t="shared" si="2974"/>
        <v>d</v>
      </c>
      <c r="UC2128" s="1">
        <f t="shared" si="2974"/>
        <v>0</v>
      </c>
      <c r="UD2128" s="1">
        <f t="shared" si="2974"/>
        <v>0</v>
      </c>
      <c r="UE2128" s="1" t="str">
        <f t="shared" si="2974"/>
        <v>ij</v>
      </c>
      <c r="UF2128" s="1">
        <f t="shared" si="2974"/>
        <v>0</v>
      </c>
    </row>
    <row r="2129" spans="24:552">
      <c r="X2129" s="1">
        <f t="shared" si="2919"/>
        <v>0.0165144061841178</v>
      </c>
      <c r="AA2129" s="1">
        <f t="shared" si="2920"/>
        <v>0.0167336010709505</v>
      </c>
      <c r="AD2129" s="1">
        <f t="shared" si="2921"/>
        <v>0.0508701472556894</v>
      </c>
      <c r="AG2129" s="1">
        <f t="shared" si="2922"/>
        <v>0.195233730522456</v>
      </c>
      <c r="AJ2129" s="1">
        <f t="shared" si="2923"/>
        <v>0.259459459459459</v>
      </c>
      <c r="GN2129" s="1">
        <f t="shared" si="2924"/>
        <v>0.016815742397138</v>
      </c>
      <c r="GQ2129" s="1">
        <f t="shared" si="2925"/>
        <v>0.0177144841959014</v>
      </c>
      <c r="GT2129" s="1">
        <f t="shared" si="2926"/>
        <v>0.05</v>
      </c>
      <c r="GW2129" s="1">
        <f t="shared" si="2927"/>
        <v>0.18884892086331</v>
      </c>
      <c r="GZ2129" s="1">
        <f t="shared" si="2928"/>
        <v>0.269035532994924</v>
      </c>
      <c r="ND2129" s="1">
        <f t="shared" ref="ND2129:NP2129" si="2975">ND921</f>
        <v>0</v>
      </c>
      <c r="NE2129" s="1">
        <f t="shared" si="2975"/>
        <v>0</v>
      </c>
      <c r="NF2129" s="1" t="str">
        <f t="shared" si="2975"/>
        <v>b</v>
      </c>
      <c r="NG2129" s="1">
        <f t="shared" si="2975"/>
        <v>0</v>
      </c>
      <c r="NH2129" s="1">
        <f t="shared" si="2975"/>
        <v>0</v>
      </c>
      <c r="NI2129" s="1" t="str">
        <f t="shared" si="2975"/>
        <v>b</v>
      </c>
      <c r="NJ2129" s="1">
        <f t="shared" si="2975"/>
        <v>0</v>
      </c>
      <c r="NK2129" s="1">
        <f t="shared" si="2975"/>
        <v>0</v>
      </c>
      <c r="NL2129" s="1" t="str">
        <f t="shared" si="2975"/>
        <v>b</v>
      </c>
      <c r="NM2129" s="1">
        <f t="shared" si="2975"/>
        <v>0</v>
      </c>
      <c r="NN2129" s="1">
        <f t="shared" si="2975"/>
        <v>0</v>
      </c>
      <c r="NO2129" s="1" t="str">
        <f t="shared" si="2975"/>
        <v>d</v>
      </c>
      <c r="NP2129" s="1">
        <f t="shared" si="2975"/>
        <v>0</v>
      </c>
      <c r="TT2129" s="1">
        <f t="shared" ref="TT2129:UF2129" si="2976">TT921</f>
        <v>0</v>
      </c>
      <c r="TU2129" s="1">
        <f t="shared" si="2976"/>
        <v>0</v>
      </c>
      <c r="TV2129" s="1" t="str">
        <f t="shared" si="2976"/>
        <v>b</v>
      </c>
      <c r="TW2129" s="1">
        <f t="shared" si="2976"/>
        <v>0</v>
      </c>
      <c r="TX2129" s="1">
        <f t="shared" si="2976"/>
        <v>0</v>
      </c>
      <c r="TY2129" s="1" t="str">
        <f t="shared" si="2976"/>
        <v>b</v>
      </c>
      <c r="TZ2129" s="1">
        <f t="shared" si="2976"/>
        <v>0</v>
      </c>
      <c r="UA2129" s="1">
        <f t="shared" si="2976"/>
        <v>0</v>
      </c>
      <c r="UB2129" s="1" t="str">
        <f t="shared" si="2976"/>
        <v>b</v>
      </c>
      <c r="UC2129" s="1">
        <f t="shared" si="2976"/>
        <v>0</v>
      </c>
      <c r="UD2129" s="1">
        <f t="shared" si="2976"/>
        <v>0</v>
      </c>
      <c r="UE2129" s="1" t="str">
        <f t="shared" si="2976"/>
        <v>d</v>
      </c>
      <c r="UF2129" s="1">
        <f t="shared" si="2976"/>
        <v>0</v>
      </c>
    </row>
    <row r="2130" spans="24:552">
      <c r="X2130" s="1">
        <f t="shared" si="2919"/>
        <v>0.0255028735632183</v>
      </c>
      <c r="AA2130" s="1">
        <f t="shared" si="2920"/>
        <v>0.0257510729613732</v>
      </c>
      <c r="AD2130" s="1">
        <f t="shared" si="2921"/>
        <v>0.0612244897959184</v>
      </c>
      <c r="AG2130" s="1">
        <f t="shared" si="2922"/>
        <v>0.135964912280701</v>
      </c>
      <c r="AJ2130" s="1">
        <f t="shared" si="2923"/>
        <v>0.193548387096774</v>
      </c>
      <c r="GN2130" s="1">
        <f t="shared" si="2924"/>
        <v>0.025733961580283</v>
      </c>
      <c r="GQ2130" s="1">
        <f t="shared" si="2925"/>
        <v>0.0259740259740262</v>
      </c>
      <c r="GT2130" s="1">
        <f t="shared" si="2926"/>
        <v>0.0611592879963487</v>
      </c>
      <c r="GW2130" s="1">
        <f t="shared" si="2927"/>
        <v>0.136189747513389</v>
      </c>
      <c r="GZ2130" s="1">
        <f t="shared" si="2928"/>
        <v>0.195965417867435</v>
      </c>
      <c r="ND2130" s="1">
        <f t="shared" ref="ND2130:NP2130" si="2977">ND922</f>
        <v>0</v>
      </c>
      <c r="NE2130" s="1">
        <f t="shared" si="2977"/>
        <v>0</v>
      </c>
      <c r="NF2130" s="1" t="str">
        <f t="shared" si="2977"/>
        <v>a</v>
      </c>
      <c r="NG2130" s="1">
        <f t="shared" si="2977"/>
        <v>0</v>
      </c>
      <c r="NH2130" s="1">
        <f t="shared" si="2977"/>
        <v>0</v>
      </c>
      <c r="NI2130" s="1" t="str">
        <f t="shared" si="2977"/>
        <v>a</v>
      </c>
      <c r="NJ2130" s="1">
        <f t="shared" si="2977"/>
        <v>0</v>
      </c>
      <c r="NK2130" s="1">
        <f t="shared" si="2977"/>
        <v>0</v>
      </c>
      <c r="NL2130" s="1" t="str">
        <f t="shared" si="2977"/>
        <v>a</v>
      </c>
      <c r="NM2130" s="1">
        <f t="shared" si="2977"/>
        <v>0</v>
      </c>
      <c r="NN2130" s="1">
        <f t="shared" si="2977"/>
        <v>0</v>
      </c>
      <c r="NO2130" s="1" t="str">
        <f t="shared" si="2977"/>
        <v>a</v>
      </c>
      <c r="NP2130" s="1">
        <f t="shared" si="2977"/>
        <v>0</v>
      </c>
      <c r="TT2130" s="1">
        <f t="shared" ref="TT2130:UF2130" si="2978">TT922</f>
        <v>0</v>
      </c>
      <c r="TU2130" s="1">
        <f t="shared" si="2978"/>
        <v>0</v>
      </c>
      <c r="TV2130" s="1" t="str">
        <f t="shared" si="2978"/>
        <v>a</v>
      </c>
      <c r="TW2130" s="1">
        <f t="shared" si="2978"/>
        <v>0</v>
      </c>
      <c r="TX2130" s="1">
        <f t="shared" si="2978"/>
        <v>0</v>
      </c>
      <c r="TY2130" s="1" t="str">
        <f t="shared" si="2978"/>
        <v>a</v>
      </c>
      <c r="TZ2130" s="1">
        <f t="shared" si="2978"/>
        <v>0</v>
      </c>
      <c r="UA2130" s="1">
        <f t="shared" si="2978"/>
        <v>0</v>
      </c>
      <c r="UB2130" s="1" t="str">
        <f t="shared" si="2978"/>
        <v>a</v>
      </c>
      <c r="UC2130" s="1">
        <f t="shared" si="2978"/>
        <v>0</v>
      </c>
      <c r="UD2130" s="1">
        <f t="shared" si="2978"/>
        <v>0</v>
      </c>
      <c r="UE2130" s="1" t="str">
        <f t="shared" si="2978"/>
        <v>a</v>
      </c>
      <c r="UF2130" s="1">
        <f t="shared" si="2978"/>
        <v>0</v>
      </c>
    </row>
    <row r="2131" spans="24:552">
      <c r="X2131" s="1">
        <f t="shared" si="2919"/>
        <v>0.0249277456647399</v>
      </c>
      <c r="AA2131" s="1">
        <f t="shared" si="2920"/>
        <v>0.0258713618397413</v>
      </c>
      <c r="AD2131" s="1">
        <f t="shared" si="2921"/>
        <v>0.0616438356164384</v>
      </c>
      <c r="AG2131" s="1">
        <f t="shared" si="2922"/>
        <v>0.133284777858704</v>
      </c>
      <c r="AJ2131" s="1">
        <f t="shared" si="2923"/>
        <v>0.190340909090909</v>
      </c>
      <c r="GN2131" s="1">
        <f t="shared" si="2924"/>
        <v>0.0248265790434463</v>
      </c>
      <c r="GQ2131" s="1">
        <f t="shared" si="2925"/>
        <v>0.0259786476868329</v>
      </c>
      <c r="GT2131" s="1">
        <f t="shared" si="2926"/>
        <v>0.060798548094374</v>
      </c>
      <c r="GW2131" s="1">
        <f t="shared" si="2927"/>
        <v>0.137480798771121</v>
      </c>
      <c r="GZ2131" s="1">
        <f t="shared" si="2928"/>
        <v>0.199430199430199</v>
      </c>
      <c r="ND2131" s="1">
        <f t="shared" ref="ND2131:NP2131" si="2979">ND923</f>
        <v>0</v>
      </c>
      <c r="NE2131" s="1">
        <f t="shared" si="2979"/>
        <v>0</v>
      </c>
      <c r="NF2131" s="1" t="str">
        <f t="shared" si="2979"/>
        <v>d</v>
      </c>
      <c r="NG2131" s="1">
        <f t="shared" si="2979"/>
        <v>0</v>
      </c>
      <c r="NH2131" s="1">
        <f t="shared" si="2979"/>
        <v>0</v>
      </c>
      <c r="NI2131" s="1" t="str">
        <f t="shared" si="2979"/>
        <v>d</v>
      </c>
      <c r="NJ2131" s="1">
        <f t="shared" si="2979"/>
        <v>0</v>
      </c>
      <c r="NK2131" s="1">
        <f t="shared" si="2979"/>
        <v>0</v>
      </c>
      <c r="NL2131" s="1" t="str">
        <f t="shared" si="2979"/>
        <v>c</v>
      </c>
      <c r="NM2131" s="1">
        <f t="shared" si="2979"/>
        <v>0</v>
      </c>
      <c r="NN2131" s="1">
        <f t="shared" si="2979"/>
        <v>0</v>
      </c>
      <c r="NO2131" s="1" t="str">
        <f t="shared" si="2979"/>
        <v>h</v>
      </c>
      <c r="NP2131" s="1">
        <f t="shared" si="2979"/>
        <v>0</v>
      </c>
      <c r="TT2131" s="1">
        <f t="shared" ref="TT2131:UF2131" si="2980">TT923</f>
        <v>0</v>
      </c>
      <c r="TU2131" s="1">
        <f t="shared" si="2980"/>
        <v>0</v>
      </c>
      <c r="TV2131" s="1" t="str">
        <f t="shared" si="2980"/>
        <v>d</v>
      </c>
      <c r="TW2131" s="1">
        <f t="shared" si="2980"/>
        <v>0</v>
      </c>
      <c r="TX2131" s="1">
        <f t="shared" si="2980"/>
        <v>0</v>
      </c>
      <c r="TY2131" s="1" t="str">
        <f t="shared" si="2980"/>
        <v>d</v>
      </c>
      <c r="TZ2131" s="1">
        <f t="shared" si="2980"/>
        <v>0</v>
      </c>
      <c r="UA2131" s="1">
        <f t="shared" si="2980"/>
        <v>0</v>
      </c>
      <c r="UB2131" s="1" t="str">
        <f t="shared" si="2980"/>
        <v>c</v>
      </c>
      <c r="UC2131" s="1">
        <f t="shared" si="2980"/>
        <v>0</v>
      </c>
      <c r="UD2131" s="1">
        <f t="shared" si="2980"/>
        <v>0</v>
      </c>
      <c r="UE2131" s="1" t="str">
        <f t="shared" si="2980"/>
        <v>h</v>
      </c>
      <c r="UF2131" s="1">
        <f t="shared" si="2980"/>
        <v>0</v>
      </c>
    </row>
    <row r="2132" spans="24:552">
      <c r="X2132" s="1">
        <f t="shared" si="2919"/>
        <v>0.0261437908496733</v>
      </c>
      <c r="AA2132" s="1">
        <f t="shared" si="2920"/>
        <v>0.0262024407753054</v>
      </c>
      <c r="AD2132" s="1">
        <f t="shared" si="2921"/>
        <v>0.05993690851735</v>
      </c>
      <c r="AG2132" s="1">
        <f t="shared" si="2922"/>
        <v>0.135517498138496</v>
      </c>
      <c r="AJ2132" s="1">
        <f t="shared" si="2923"/>
        <v>0.200564971751412</v>
      </c>
      <c r="GN2132" s="1">
        <f t="shared" si="2924"/>
        <v>0.025081788440567</v>
      </c>
      <c r="GQ2132" s="1">
        <f t="shared" si="2925"/>
        <v>0.0256786500366841</v>
      </c>
      <c r="GT2132" s="1">
        <f t="shared" si="2926"/>
        <v>0.0604147880973847</v>
      </c>
      <c r="GW2132" s="1">
        <f t="shared" si="2927"/>
        <v>0.131474103585657</v>
      </c>
      <c r="GZ2132" s="1">
        <f t="shared" si="2928"/>
        <v>0.193732193732194</v>
      </c>
      <c r="ND2132" s="1">
        <f t="shared" ref="ND2132:NP2132" si="2981">ND924</f>
        <v>0</v>
      </c>
      <c r="NE2132" s="1">
        <f t="shared" si="2981"/>
        <v>0</v>
      </c>
      <c r="NF2132" s="1" t="str">
        <f t="shared" si="2981"/>
        <v>b</v>
      </c>
      <c r="NG2132" s="1">
        <f t="shared" si="2981"/>
        <v>0</v>
      </c>
      <c r="NH2132" s="1">
        <f t="shared" si="2981"/>
        <v>0</v>
      </c>
      <c r="NI2132" s="1" t="str">
        <f t="shared" si="2981"/>
        <v>cd</v>
      </c>
      <c r="NJ2132" s="1">
        <f t="shared" si="2981"/>
        <v>0</v>
      </c>
      <c r="NK2132" s="1">
        <f t="shared" si="2981"/>
        <v>0</v>
      </c>
      <c r="NL2132" s="1" t="str">
        <f t="shared" si="2981"/>
        <v>c</v>
      </c>
      <c r="NM2132" s="1">
        <f t="shared" si="2981"/>
        <v>0</v>
      </c>
      <c r="NN2132" s="1">
        <f t="shared" si="2981"/>
        <v>0</v>
      </c>
      <c r="NO2132" s="1" t="str">
        <f t="shared" si="2981"/>
        <v>f</v>
      </c>
      <c r="NP2132" s="1">
        <f t="shared" si="2981"/>
        <v>0</v>
      </c>
      <c r="TT2132" s="1">
        <f t="shared" ref="TT2132:UF2132" si="2982">TT924</f>
        <v>0</v>
      </c>
      <c r="TU2132" s="1">
        <f t="shared" si="2982"/>
        <v>0</v>
      </c>
      <c r="TV2132" s="1" t="str">
        <f t="shared" si="2982"/>
        <v>c</v>
      </c>
      <c r="TW2132" s="1">
        <f t="shared" si="2982"/>
        <v>0</v>
      </c>
      <c r="TX2132" s="1">
        <f t="shared" si="2982"/>
        <v>0</v>
      </c>
      <c r="TY2132" s="1" t="str">
        <f t="shared" si="2982"/>
        <v>d</v>
      </c>
      <c r="TZ2132" s="1">
        <f t="shared" si="2982"/>
        <v>0</v>
      </c>
      <c r="UA2132" s="1">
        <f t="shared" si="2982"/>
        <v>0</v>
      </c>
      <c r="UB2132" s="1" t="str">
        <f t="shared" si="2982"/>
        <v>c</v>
      </c>
      <c r="UC2132" s="1">
        <f t="shared" si="2982"/>
        <v>0</v>
      </c>
      <c r="UD2132" s="1">
        <f t="shared" si="2982"/>
        <v>0</v>
      </c>
      <c r="UE2132" s="1" t="str">
        <f t="shared" si="2982"/>
        <v>f</v>
      </c>
      <c r="UF2132" s="1">
        <f t="shared" si="2982"/>
        <v>0</v>
      </c>
    </row>
    <row r="2133" spans="24:552">
      <c r="X2133" s="1">
        <f t="shared" si="2919"/>
        <v>0.0269106566200215</v>
      </c>
      <c r="AA2133" s="1">
        <f t="shared" si="2920"/>
        <v>0.0263919016630514</v>
      </c>
      <c r="AD2133" s="1">
        <f t="shared" si="2921"/>
        <v>0.0628517823639776</v>
      </c>
      <c r="AG2133" s="1">
        <f t="shared" si="2922"/>
        <v>0.16636690647482</v>
      </c>
      <c r="AJ2133" s="1">
        <f t="shared" si="2923"/>
        <v>0.219745222929936</v>
      </c>
      <c r="GN2133" s="1">
        <f t="shared" si="2924"/>
        <v>0.026862464183381</v>
      </c>
      <c r="GQ2133" s="1">
        <f t="shared" si="2925"/>
        <v>0.0270676691729324</v>
      </c>
      <c r="GT2133" s="1">
        <f t="shared" si="2926"/>
        <v>0.0629995298542545</v>
      </c>
      <c r="GW2133" s="1">
        <f t="shared" si="2927"/>
        <v>0.166508987701041</v>
      </c>
      <c r="GZ2133" s="1">
        <f t="shared" si="2928"/>
        <v>0.0841750841750841</v>
      </c>
      <c r="ND2133" s="1">
        <f t="shared" ref="ND2133:NP2133" si="2983">ND925</f>
        <v>0</v>
      </c>
      <c r="NE2133" s="1">
        <f t="shared" si="2983"/>
        <v>0</v>
      </c>
      <c r="NF2133" s="1" t="str">
        <f t="shared" si="2983"/>
        <v>e</v>
      </c>
      <c r="NG2133" s="1">
        <f t="shared" si="2983"/>
        <v>0</v>
      </c>
      <c r="NH2133" s="1">
        <f t="shared" si="2983"/>
        <v>0</v>
      </c>
      <c r="NI2133" s="1" t="str">
        <f t="shared" si="2983"/>
        <v>f</v>
      </c>
      <c r="NJ2133" s="1">
        <f t="shared" si="2983"/>
        <v>0</v>
      </c>
      <c r="NK2133" s="1">
        <f t="shared" si="2983"/>
        <v>0</v>
      </c>
      <c r="NL2133" s="1" t="str">
        <f t="shared" si="2983"/>
        <v>d</v>
      </c>
      <c r="NM2133" s="1">
        <f t="shared" si="2983"/>
        <v>0</v>
      </c>
      <c r="NN2133" s="1">
        <f t="shared" si="2983"/>
        <v>0</v>
      </c>
      <c r="NO2133" s="1" t="str">
        <f t="shared" si="2983"/>
        <v>c</v>
      </c>
      <c r="NP2133" s="1">
        <f t="shared" si="2983"/>
        <v>0</v>
      </c>
      <c r="TT2133" s="1">
        <f t="shared" ref="TT2133:UF2133" si="2984">TT925</f>
        <v>0</v>
      </c>
      <c r="TU2133" s="1">
        <f t="shared" si="2984"/>
        <v>0</v>
      </c>
      <c r="TV2133" s="1" t="str">
        <f t="shared" si="2984"/>
        <v>e</v>
      </c>
      <c r="TW2133" s="1">
        <f t="shared" si="2984"/>
        <v>0</v>
      </c>
      <c r="TX2133" s="1">
        <f t="shared" si="2984"/>
        <v>0</v>
      </c>
      <c r="TY2133" s="1" t="str">
        <f t="shared" si="2984"/>
        <v>f</v>
      </c>
      <c r="TZ2133" s="1">
        <f t="shared" si="2984"/>
        <v>0</v>
      </c>
      <c r="UA2133" s="1">
        <f t="shared" si="2984"/>
        <v>0</v>
      </c>
      <c r="UB2133" s="1" t="str">
        <f t="shared" si="2984"/>
        <v>d</v>
      </c>
      <c r="UC2133" s="1">
        <f t="shared" si="2984"/>
        <v>0</v>
      </c>
      <c r="UD2133" s="1">
        <f t="shared" si="2984"/>
        <v>0</v>
      </c>
      <c r="UE2133" s="1" t="str">
        <f t="shared" si="2984"/>
        <v>c</v>
      </c>
      <c r="UF2133" s="1">
        <f t="shared" si="2984"/>
        <v>0</v>
      </c>
    </row>
    <row r="2134" spans="24:552">
      <c r="X2134" s="1">
        <f t="shared" si="2919"/>
        <v>0.0266666666666666</v>
      </c>
      <c r="AA2134" s="1">
        <f t="shared" si="2920"/>
        <v>0.0268185157972081</v>
      </c>
      <c r="AD2134" s="1">
        <f t="shared" si="2921"/>
        <v>0.0625889046941679</v>
      </c>
      <c r="AG2134" s="1">
        <f t="shared" si="2922"/>
        <v>0.168325791855203</v>
      </c>
      <c r="AJ2134" s="1">
        <f t="shared" si="2923"/>
        <v>0.216949152542373</v>
      </c>
      <c r="GN2134" s="1">
        <f t="shared" si="2924"/>
        <v>0.0266091334052501</v>
      </c>
      <c r="GQ2134" s="1">
        <f t="shared" si="2925"/>
        <v>0.0263862332695985</v>
      </c>
      <c r="GT2134" s="1">
        <f t="shared" si="2926"/>
        <v>0.0624417520969247</v>
      </c>
      <c r="GW2134" s="1">
        <f t="shared" si="2927"/>
        <v>0.165740740740741</v>
      </c>
      <c r="GZ2134" s="1">
        <f t="shared" si="2928"/>
        <v>0.198630136986301</v>
      </c>
      <c r="ND2134" s="1">
        <f t="shared" ref="ND2134:NP2134" si="2985">ND926</f>
        <v>0</v>
      </c>
      <c r="NE2134" s="1">
        <f t="shared" si="2985"/>
        <v>0</v>
      </c>
      <c r="NF2134" s="1" t="str">
        <f t="shared" si="2985"/>
        <v>c</v>
      </c>
      <c r="NG2134" s="1">
        <f t="shared" si="2985"/>
        <v>0</v>
      </c>
      <c r="NH2134" s="1">
        <f t="shared" si="2985"/>
        <v>0</v>
      </c>
      <c r="NI2134" s="1" t="str">
        <f t="shared" si="2985"/>
        <v>cd</v>
      </c>
      <c r="NJ2134" s="1">
        <f t="shared" si="2985"/>
        <v>0</v>
      </c>
      <c r="NK2134" s="1">
        <f t="shared" si="2985"/>
        <v>0</v>
      </c>
      <c r="NL2134" s="1" t="str">
        <f t="shared" si="2985"/>
        <v>c</v>
      </c>
      <c r="NM2134" s="1">
        <f t="shared" si="2985"/>
        <v>0</v>
      </c>
      <c r="NN2134" s="1">
        <f t="shared" si="2985"/>
        <v>0</v>
      </c>
      <c r="NO2134" s="1" t="str">
        <f t="shared" si="2985"/>
        <v>g</v>
      </c>
      <c r="NP2134" s="1">
        <f t="shared" si="2985"/>
        <v>0</v>
      </c>
      <c r="TT2134" s="1">
        <f t="shared" ref="TT2134:UF2134" si="2986">TT926</f>
        <v>0</v>
      </c>
      <c r="TU2134" s="1">
        <f t="shared" si="2986"/>
        <v>0</v>
      </c>
      <c r="TV2134" s="1" t="str">
        <f t="shared" si="2986"/>
        <v>d</v>
      </c>
      <c r="TW2134" s="1">
        <f t="shared" si="2986"/>
        <v>0</v>
      </c>
      <c r="TX2134" s="1">
        <f t="shared" si="2986"/>
        <v>0</v>
      </c>
      <c r="TY2134" s="1" t="str">
        <f t="shared" si="2986"/>
        <v>d</v>
      </c>
      <c r="TZ2134" s="1">
        <f t="shared" si="2986"/>
        <v>0</v>
      </c>
      <c r="UA2134" s="1">
        <f t="shared" si="2986"/>
        <v>0</v>
      </c>
      <c r="UB2134" s="1" t="str">
        <f t="shared" si="2986"/>
        <v>c</v>
      </c>
      <c r="UC2134" s="1">
        <f t="shared" si="2986"/>
        <v>0</v>
      </c>
      <c r="UD2134" s="1">
        <f t="shared" si="2986"/>
        <v>0</v>
      </c>
      <c r="UE2134" s="1" t="str">
        <f t="shared" si="2986"/>
        <v>g</v>
      </c>
      <c r="UF2134" s="1">
        <f t="shared" si="2986"/>
        <v>0</v>
      </c>
    </row>
    <row r="2135" spans="24:552">
      <c r="X2135" s="1">
        <f t="shared" si="2919"/>
        <v>0.0272694653749552</v>
      </c>
      <c r="AA2135" s="1">
        <f t="shared" si="2920"/>
        <v>0.0262869660460021</v>
      </c>
      <c r="AD2135" s="1">
        <f t="shared" si="2921"/>
        <v>0.0617924528301887</v>
      </c>
      <c r="AG2135" s="1">
        <f t="shared" si="2922"/>
        <v>0.163470319634703</v>
      </c>
      <c r="AJ2135" s="1">
        <f t="shared" si="2923"/>
        <v>0.221476510067114</v>
      </c>
      <c r="GN2135" s="1">
        <f t="shared" si="2924"/>
        <v>0.0262495505213951</v>
      </c>
      <c r="GQ2135" s="1">
        <f t="shared" si="2925"/>
        <v>0.026832955404384</v>
      </c>
      <c r="GT2135" s="1">
        <f t="shared" si="2926"/>
        <v>0.0627634660421548</v>
      </c>
      <c r="GW2135" s="1">
        <f t="shared" si="2927"/>
        <v>0.166349809885931</v>
      </c>
      <c r="GZ2135" s="1">
        <f t="shared" si="2928"/>
        <v>0.0912280701754387</v>
      </c>
      <c r="ND2135" s="1">
        <f t="shared" ref="ND2135:NP2135" si="2987">ND927</f>
        <v>0</v>
      </c>
      <c r="NE2135" s="1">
        <f t="shared" si="2987"/>
        <v>0</v>
      </c>
      <c r="NF2135" s="1" t="str">
        <f t="shared" si="2987"/>
        <v>b</v>
      </c>
      <c r="NG2135" s="1">
        <f t="shared" si="2987"/>
        <v>0</v>
      </c>
      <c r="NH2135" s="1">
        <f t="shared" si="2987"/>
        <v>0</v>
      </c>
      <c r="NI2135" s="1" t="str">
        <f t="shared" si="2987"/>
        <v>c</v>
      </c>
      <c r="NJ2135" s="1">
        <f t="shared" si="2987"/>
        <v>0</v>
      </c>
      <c r="NK2135" s="1">
        <f t="shared" si="2987"/>
        <v>0</v>
      </c>
      <c r="NL2135" s="1" t="str">
        <f t="shared" si="2987"/>
        <v>c</v>
      </c>
      <c r="NM2135" s="1">
        <f t="shared" si="2987"/>
        <v>0</v>
      </c>
      <c r="NN2135" s="1">
        <f t="shared" si="2987"/>
        <v>0</v>
      </c>
      <c r="NO2135" s="1" t="str">
        <f t="shared" si="2987"/>
        <v>e</v>
      </c>
      <c r="NP2135" s="1">
        <f t="shared" si="2987"/>
        <v>0</v>
      </c>
      <c r="TT2135" s="1">
        <f t="shared" ref="TT2135:UF2135" si="2988">TT927</f>
        <v>0</v>
      </c>
      <c r="TU2135" s="1">
        <f t="shared" si="2988"/>
        <v>0</v>
      </c>
      <c r="TV2135" s="1" t="str">
        <f t="shared" si="2988"/>
        <v>c</v>
      </c>
      <c r="TW2135" s="1">
        <f t="shared" si="2988"/>
        <v>0</v>
      </c>
      <c r="TX2135" s="1">
        <f t="shared" si="2988"/>
        <v>0</v>
      </c>
      <c r="TY2135" s="1" t="str">
        <f t="shared" si="2988"/>
        <v>c</v>
      </c>
      <c r="TZ2135" s="1">
        <f t="shared" si="2988"/>
        <v>0</v>
      </c>
      <c r="UA2135" s="1">
        <f t="shared" si="2988"/>
        <v>0</v>
      </c>
      <c r="UB2135" s="1" t="str">
        <f t="shared" si="2988"/>
        <v>c</v>
      </c>
      <c r="UC2135" s="1">
        <f t="shared" si="2988"/>
        <v>0</v>
      </c>
      <c r="UD2135" s="1">
        <f t="shared" si="2988"/>
        <v>0</v>
      </c>
      <c r="UE2135" s="1" t="str">
        <f t="shared" si="2988"/>
        <v>e</v>
      </c>
      <c r="UF2135" s="1">
        <f t="shared" si="2988"/>
        <v>0</v>
      </c>
    </row>
    <row r="2136" spans="24:552">
      <c r="X2136" s="1">
        <f t="shared" si="2919"/>
        <v>0.0166089965397924</v>
      </c>
      <c r="AA2136" s="1">
        <f t="shared" si="2920"/>
        <v>0.0173528411024158</v>
      </c>
      <c r="AD2136" s="1">
        <f t="shared" si="2921"/>
        <v>0.0518157661647476</v>
      </c>
      <c r="AG2136" s="1">
        <f t="shared" si="2922"/>
        <v>0.203809523809524</v>
      </c>
      <c r="AJ2136" s="1">
        <f t="shared" si="2923"/>
        <v>0.269430051813472</v>
      </c>
      <c r="GN2136" s="1">
        <f t="shared" si="2924"/>
        <v>0.0173820503724726</v>
      </c>
      <c r="GQ2136" s="1">
        <f t="shared" si="2925"/>
        <v>0.0176928520877566</v>
      </c>
      <c r="GT2136" s="1">
        <f t="shared" si="2926"/>
        <v>0.0515734265734265</v>
      </c>
      <c r="GW2136" s="1">
        <f t="shared" si="2927"/>
        <v>0.203874538745387</v>
      </c>
      <c r="GZ2136" s="1">
        <f t="shared" si="2928"/>
        <v>0.275132275132275</v>
      </c>
      <c r="ND2136" s="1">
        <f t="shared" ref="ND2136:NP2136" si="2989">ND928</f>
        <v>0</v>
      </c>
      <c r="NE2136" s="1">
        <f t="shared" si="2989"/>
        <v>0</v>
      </c>
      <c r="NF2136" s="1" t="str">
        <f t="shared" si="2989"/>
        <v>e</v>
      </c>
      <c r="NG2136" s="1">
        <f t="shared" si="2989"/>
        <v>0</v>
      </c>
      <c r="NH2136" s="1">
        <f t="shared" si="2989"/>
        <v>0</v>
      </c>
      <c r="NI2136" s="1" t="str">
        <f t="shared" si="2989"/>
        <v>f</v>
      </c>
      <c r="NJ2136" s="1">
        <f t="shared" si="2989"/>
        <v>0</v>
      </c>
      <c r="NK2136" s="1">
        <f t="shared" si="2989"/>
        <v>0</v>
      </c>
      <c r="NL2136" s="1" t="str">
        <f t="shared" si="2989"/>
        <v>d</v>
      </c>
      <c r="NM2136" s="1">
        <f t="shared" si="2989"/>
        <v>0</v>
      </c>
      <c r="NN2136" s="1">
        <f t="shared" si="2989"/>
        <v>0</v>
      </c>
      <c r="NO2136" s="1" t="str">
        <f t="shared" si="2989"/>
        <v>b</v>
      </c>
      <c r="NP2136" s="1">
        <f t="shared" si="2989"/>
        <v>0</v>
      </c>
      <c r="TT2136" s="1">
        <f t="shared" ref="TT2136:UF2136" si="2990">TT928</f>
        <v>0</v>
      </c>
      <c r="TU2136" s="1">
        <f t="shared" si="2990"/>
        <v>0</v>
      </c>
      <c r="TV2136" s="1" t="str">
        <f t="shared" si="2990"/>
        <v>e</v>
      </c>
      <c r="TW2136" s="1">
        <f t="shared" si="2990"/>
        <v>0</v>
      </c>
      <c r="TX2136" s="1">
        <f t="shared" si="2990"/>
        <v>0</v>
      </c>
      <c r="TY2136" s="1" t="str">
        <f t="shared" si="2990"/>
        <v>fg</v>
      </c>
      <c r="TZ2136" s="1">
        <f t="shared" si="2990"/>
        <v>0</v>
      </c>
      <c r="UA2136" s="1">
        <f t="shared" si="2990"/>
        <v>0</v>
      </c>
      <c r="UB2136" s="1" t="str">
        <f t="shared" si="2990"/>
        <v>d</v>
      </c>
      <c r="UC2136" s="1">
        <f t="shared" si="2990"/>
        <v>0</v>
      </c>
      <c r="UD2136" s="1">
        <f t="shared" si="2990"/>
        <v>0</v>
      </c>
      <c r="UE2136" s="1" t="str">
        <f t="shared" si="2990"/>
        <v>b</v>
      </c>
      <c r="UF2136" s="1">
        <f t="shared" si="2990"/>
        <v>0</v>
      </c>
    </row>
    <row r="2137" spans="24:552">
      <c r="X2137" s="1">
        <f t="shared" si="2919"/>
        <v>0.0167773505767213</v>
      </c>
      <c r="AA2137" s="1">
        <f t="shared" si="2920"/>
        <v>0.0172939979654119</v>
      </c>
      <c r="AD2137" s="1">
        <f t="shared" si="2921"/>
        <v>0.0517164511814534</v>
      </c>
      <c r="AG2137" s="1">
        <f t="shared" si="2922"/>
        <v>0.206581352833638</v>
      </c>
      <c r="AJ2137" s="1">
        <f t="shared" si="2923"/>
        <v>0.272727272727273</v>
      </c>
      <c r="GN2137" s="1">
        <f t="shared" si="2924"/>
        <v>0.0164638511095203</v>
      </c>
      <c r="GQ2137" s="1">
        <f t="shared" si="2925"/>
        <v>0.017289073305671</v>
      </c>
      <c r="GT2137" s="1">
        <f t="shared" si="2926"/>
        <v>0.0513608428446004</v>
      </c>
      <c r="GW2137" s="1">
        <f t="shared" si="2927"/>
        <v>0.208174904942966</v>
      </c>
      <c r="GZ2137" s="1">
        <f t="shared" si="2928"/>
        <v>0.269230769230769</v>
      </c>
      <c r="ND2137" s="1">
        <f t="shared" ref="ND2137:NP2137" si="2991">ND929</f>
        <v>0</v>
      </c>
      <c r="NE2137" s="1">
        <f t="shared" si="2991"/>
        <v>0</v>
      </c>
      <c r="NF2137" s="1">
        <f t="shared" si="2991"/>
        <v>0</v>
      </c>
      <c r="NG2137" s="1">
        <f t="shared" si="2991"/>
        <v>0</v>
      </c>
      <c r="NH2137" s="1">
        <f t="shared" si="2991"/>
        <v>0</v>
      </c>
      <c r="NI2137" s="1">
        <f t="shared" si="2991"/>
        <v>0</v>
      </c>
      <c r="NJ2137" s="1">
        <f t="shared" si="2991"/>
        <v>0</v>
      </c>
      <c r="NK2137" s="1">
        <f t="shared" si="2991"/>
        <v>0</v>
      </c>
      <c r="NL2137" s="1">
        <f t="shared" si="2991"/>
        <v>0</v>
      </c>
      <c r="NM2137" s="1">
        <f t="shared" si="2991"/>
        <v>0</v>
      </c>
      <c r="NN2137" s="1">
        <f t="shared" si="2991"/>
        <v>0</v>
      </c>
      <c r="NO2137" s="1">
        <f t="shared" si="2991"/>
        <v>0</v>
      </c>
      <c r="NP2137" s="1">
        <f t="shared" si="2991"/>
        <v>0</v>
      </c>
      <c r="TT2137" s="1">
        <f t="shared" ref="TT2137:UF2137" si="2992">TT929</f>
        <v>0</v>
      </c>
      <c r="TU2137" s="1">
        <f t="shared" si="2992"/>
        <v>0</v>
      </c>
      <c r="TV2137" s="1">
        <f t="shared" si="2992"/>
        <v>0</v>
      </c>
      <c r="TW2137" s="1">
        <f t="shared" si="2992"/>
        <v>0</v>
      </c>
      <c r="TX2137" s="1">
        <f t="shared" si="2992"/>
        <v>0</v>
      </c>
      <c r="TY2137" s="1">
        <f t="shared" si="2992"/>
        <v>0</v>
      </c>
      <c r="TZ2137" s="1">
        <f t="shared" si="2992"/>
        <v>0</v>
      </c>
      <c r="UA2137" s="1">
        <f t="shared" si="2992"/>
        <v>0</v>
      </c>
      <c r="UB2137" s="1">
        <f t="shared" si="2992"/>
        <v>0</v>
      </c>
      <c r="UC2137" s="1">
        <f t="shared" si="2992"/>
        <v>0</v>
      </c>
      <c r="UD2137" s="1">
        <f t="shared" si="2992"/>
        <v>0</v>
      </c>
      <c r="UE2137" s="1">
        <f t="shared" si="2992"/>
        <v>0</v>
      </c>
      <c r="UF2137" s="1">
        <f t="shared" si="2992"/>
        <v>0</v>
      </c>
    </row>
    <row r="2138" spans="24:208">
      <c r="X2138" s="1">
        <f t="shared" si="2919"/>
        <v>0.0171388597411681</v>
      </c>
      <c r="AA2138" s="1">
        <f t="shared" si="2920"/>
        <v>0.0163098878695209</v>
      </c>
      <c r="AD2138" s="1">
        <f t="shared" si="2921"/>
        <v>0.0521431727794961</v>
      </c>
      <c r="AG2138" s="1">
        <f t="shared" si="2922"/>
        <v>0.206896551724138</v>
      </c>
      <c r="AJ2138" s="1">
        <f t="shared" si="2923"/>
        <v>0.275675675675676</v>
      </c>
      <c r="GN2138" s="1">
        <f t="shared" si="2924"/>
        <v>0.0164520743919885</v>
      </c>
      <c r="GQ2138" s="1">
        <f t="shared" si="2925"/>
        <v>0.0174641983932937</v>
      </c>
      <c r="GT2138" s="1">
        <f t="shared" si="2926"/>
        <v>0.0510657193605686</v>
      </c>
      <c r="GW2138" s="1">
        <f t="shared" si="2927"/>
        <v>0.208253358925144</v>
      </c>
      <c r="GZ2138" s="1">
        <f t="shared" si="2928"/>
        <v>0.27027027027027</v>
      </c>
    </row>
    <row r="2142" spans="24:210">
      <c r="X2142" s="1">
        <f>AVERAGE(X2073:X2075)</f>
        <v>0.0181104510915929</v>
      </c>
      <c r="Y2142" s="1">
        <f>STDEVA(X2073:X2075)</f>
        <v>0.000505730433026743</v>
      </c>
      <c r="Z2142" s="1" t="str">
        <f>Z2174</f>
        <v>j</v>
      </c>
      <c r="AA2142" s="1">
        <f>AVERAGE(AA2073:AA2075)</f>
        <v>0.0180209278182855</v>
      </c>
      <c r="AB2142" s="1">
        <f>STDEVA(AA2073:AA2075)</f>
        <v>0.000681140029144318</v>
      </c>
      <c r="AC2142" s="1" t="str">
        <f>AC2174</f>
        <v>ij</v>
      </c>
      <c r="AD2142" s="1">
        <f>AVERAGE(AD2073:AD2075)</f>
        <v>0.0611690882506235</v>
      </c>
      <c r="AE2142" s="1">
        <f>STDEVA(AD2073:AD2075)</f>
        <v>0.000259106519017961</v>
      </c>
      <c r="AF2142" s="1" t="str">
        <f>AF2174</f>
        <v>f</v>
      </c>
      <c r="AG2142" s="1">
        <f>AVERAGE(AG2073:AG2075)</f>
        <v>0.0848027176481609</v>
      </c>
      <c r="AH2142" s="1">
        <f>STDEVA(AG2073:AG2075)</f>
        <v>0.00203684534183527</v>
      </c>
      <c r="AI2142" s="1" t="str">
        <f>AI2174</f>
        <v>kl</v>
      </c>
      <c r="AJ2142" s="1">
        <f>AVERAGE(AJ2073:AJ2075)</f>
        <v>0.213853713409822</v>
      </c>
      <c r="AK2142" s="1">
        <f>STDEVA(AJ2073:AJ2075)</f>
        <v>0.00361185489993543</v>
      </c>
      <c r="AL2142" s="1" t="str">
        <f>AL2174</f>
        <v>lm</v>
      </c>
      <c r="GN2142" s="1">
        <f>AVERAGE(GN2073:GN2075)</f>
        <v>0.0177743383362993</v>
      </c>
      <c r="GO2142" s="1">
        <f>STDEVA(GN2073:GN2075)</f>
        <v>0.000434874580216944</v>
      </c>
      <c r="GP2142" s="1" t="str">
        <f>GP2174</f>
        <v>hi</v>
      </c>
      <c r="GQ2142" s="1">
        <f>AVERAGE(GQ2073:GQ2075)</f>
        <v>0.0180873306184018</v>
      </c>
      <c r="GR2142" s="1">
        <f>STDEVA(GQ2073:GQ2075)</f>
        <v>0.000499104161167182</v>
      </c>
      <c r="GS2142" s="1" t="str">
        <f>GS2174</f>
        <v>jkl</v>
      </c>
      <c r="GT2142" s="1">
        <f>AVERAGE(GT2073:GT2075)</f>
        <v>0.0610177200175399</v>
      </c>
      <c r="GU2142" s="1">
        <f>STDEVA(GT2073:GT2075)</f>
        <v>0.000498849169607387</v>
      </c>
      <c r="GV2142" s="1" t="str">
        <f>GV2174</f>
        <v>f</v>
      </c>
      <c r="GW2142" s="1">
        <f>AVERAGE(GW2073:GW2075)</f>
        <v>0.0839803109712732</v>
      </c>
      <c r="GX2142" s="1">
        <f>STDEVA(GW2073:GW2075)</f>
        <v>0.00192644105236619</v>
      </c>
      <c r="GY2142" s="1" t="str">
        <f>GY2174</f>
        <v>lm</v>
      </c>
      <c r="GZ2142" s="1">
        <f>AVERAGE(GZ2073:GZ2075)</f>
        <v>0.215930016211259</v>
      </c>
      <c r="HA2142" s="1">
        <f>STDEVA(GZ2073:GZ2075)</f>
        <v>0.00281348736002436</v>
      </c>
      <c r="HB2142" s="1" t="str">
        <f>HB2174</f>
        <v>fg</v>
      </c>
    </row>
    <row r="2143" spans="24:210">
      <c r="X2143" s="1">
        <f>AVERAGE(X2076:X2078)</f>
        <v>0.0181445373257525</v>
      </c>
      <c r="Y2143" s="1">
        <f>STDEVA(X2076:X2078)</f>
        <v>0.000388514776317867</v>
      </c>
      <c r="Z2143" s="1" t="str">
        <f>Z2175</f>
        <v>j</v>
      </c>
      <c r="AA2143" s="1">
        <f>AVERAGE(AA2076:AA2078)</f>
        <v>0.0183023486473044</v>
      </c>
      <c r="AB2143" s="1">
        <f>STDEVA(AA2076:AA2078)</f>
        <v>0.000231770960774619</v>
      </c>
      <c r="AC2143" s="1" t="str">
        <f>AC2175</f>
        <v>i</v>
      </c>
      <c r="AD2143" s="1">
        <f>AVERAGE(AD2076:AD2078)</f>
        <v>0.0609894724879018</v>
      </c>
      <c r="AE2143" s="1">
        <f>STDEVA(AD2076:AD2078)</f>
        <v>6.96565730474434e-5</v>
      </c>
      <c r="AF2143" s="1" t="str">
        <f>AF2175</f>
        <v>f</v>
      </c>
      <c r="AG2143" s="1">
        <f>AVERAGE(AG2076:AG2078)</f>
        <v>0.0972796212833756</v>
      </c>
      <c r="AH2143" s="1">
        <f>STDEVA(AG2076:AG2078)</f>
        <v>0.00200329034579699</v>
      </c>
      <c r="AI2143" s="1" t="str">
        <f>AI2175</f>
        <v>j</v>
      </c>
      <c r="AJ2143" s="1">
        <f>AVERAGE(AJ2076:AJ2078)</f>
        <v>0.220648104549398</v>
      </c>
      <c r="AK2143" s="1">
        <f>STDEVA(AJ2076:AJ2078)</f>
        <v>0.00254368062816498</v>
      </c>
      <c r="AL2143" s="1" t="str">
        <f>AL2175</f>
        <v>kl</v>
      </c>
      <c r="GN2143" s="1">
        <f>AVERAGE(GN2076:GN2078)</f>
        <v>0.0180274687988401</v>
      </c>
      <c r="GO2143" s="1">
        <f>STDEVA(GN2076:GN2078)</f>
        <v>0.000108432678387367</v>
      </c>
      <c r="GP2143" s="1" t="str">
        <f>GP2175</f>
        <v>ghi</v>
      </c>
      <c r="GQ2143" s="1">
        <f>AVERAGE(GQ2076:GQ2078)</f>
        <v>0.0179755475432598</v>
      </c>
      <c r="GR2143" s="1">
        <f>STDEVA(GQ2076:GQ2078)</f>
        <v>0.000540416424181834</v>
      </c>
      <c r="GS2143" s="1" t="str">
        <f>GS2175</f>
        <v>jkl</v>
      </c>
      <c r="GT2143" s="1">
        <f>AVERAGE(GT2076:GT2078)</f>
        <v>0.0611080024779717</v>
      </c>
      <c r="GU2143" s="1">
        <f>STDEVA(GT2076:GT2078)</f>
        <v>0.000478989981239472</v>
      </c>
      <c r="GV2143" s="1" t="str">
        <f>GV2175</f>
        <v>f</v>
      </c>
      <c r="GW2143" s="1">
        <f>AVERAGE(GW2076:GW2078)</f>
        <v>0.0972310744129183</v>
      </c>
      <c r="GX2143" s="1">
        <f>STDEVA(GW2076:GW2078)</f>
        <v>0.00180759641624854</v>
      </c>
      <c r="GY2143" s="1" t="str">
        <f>GY2175</f>
        <v>k</v>
      </c>
      <c r="GZ2143" s="1">
        <f>AVERAGE(GZ2076:GZ2078)</f>
        <v>0.222926182599469</v>
      </c>
      <c r="HA2143" s="1">
        <f>STDEVA(GZ2076:GZ2078)</f>
        <v>0.00471870708732429</v>
      </c>
      <c r="HB2143" s="1" t="str">
        <f>HB2175</f>
        <v>f</v>
      </c>
    </row>
    <row r="2144" spans="24:208">
      <c r="X2144" s="1">
        <f>AVERAGE(X2073:X2078)</f>
        <v>0.0181274942086727</v>
      </c>
      <c r="AA2144" s="1">
        <f>AVERAGE(AA2073:AA2078)</f>
        <v>0.0181616382327949</v>
      </c>
      <c r="AD2144" s="1">
        <f>AVERAGE(AD2073:AD2078)</f>
        <v>0.0610792803692627</v>
      </c>
      <c r="AG2144" s="1">
        <f>AVERAGE(AG2073:AG2078)</f>
        <v>0.0910411694657683</v>
      </c>
      <c r="AJ2144" s="1">
        <f>AVERAGE(AJ2073:AJ2078)</f>
        <v>0.21725090897961</v>
      </c>
      <c r="GN2144" s="1">
        <f>AVERAGE(GN2073:GN2078)</f>
        <v>0.0179009035675697</v>
      </c>
      <c r="GQ2144" s="1">
        <f>AVERAGE(GQ2073:GQ2078)</f>
        <v>0.0180314390808308</v>
      </c>
      <c r="GT2144" s="1">
        <f>AVERAGE(GT2073:GT2078)</f>
        <v>0.0610628612477558</v>
      </c>
      <c r="GW2144" s="1">
        <f>AVERAGE(GW2073:GW2078)</f>
        <v>0.0906056926920958</v>
      </c>
      <c r="GZ2144" s="1">
        <f>AVERAGE(GZ2073:GZ2078)</f>
        <v>0.219428099405364</v>
      </c>
    </row>
    <row r="2145" spans="24:210">
      <c r="X2145" s="1">
        <f>AVERAGE(X2079:X2081)</f>
        <v>0.0190422964344298</v>
      </c>
      <c r="Y2145" s="1">
        <f>STDEVA(X2079:X2081)</f>
        <v>0.000545416992440038</v>
      </c>
      <c r="Z2145" s="1" t="str">
        <f t="shared" ref="Z2145:Z2147" si="2993">Z2176</f>
        <v>i</v>
      </c>
      <c r="AA2145" s="1">
        <f>AVERAGE(AA2079:AA2081)</f>
        <v>0.0196703256778841</v>
      </c>
      <c r="AB2145" s="1">
        <f>STDEVA(AA2079:AA2081)</f>
        <v>0.000411814899696925</v>
      </c>
      <c r="AC2145" s="1" t="str">
        <f t="shared" ref="AC2145:AC2147" si="2994">AC2176</f>
        <v>h</v>
      </c>
      <c r="AD2145" s="1">
        <f>AVERAGE(AD2079:AD2081)</f>
        <v>0.0613702546804097</v>
      </c>
      <c r="AE2145" s="1">
        <f>STDEVA(AD2079:AD2081)</f>
        <v>0.0025435470358172</v>
      </c>
      <c r="AF2145" s="1" t="str">
        <f t="shared" ref="AF2145:AF2147" si="2995">AF2176</f>
        <v>f</v>
      </c>
      <c r="AG2145" s="1">
        <f>AVERAGE(AG2079:AG2081)</f>
        <v>0.0859499539812245</v>
      </c>
      <c r="AH2145" s="1">
        <f>STDEVA(AG2079:AG2081)</f>
        <v>0.00289744006365604</v>
      </c>
      <c r="AI2145" s="1" t="str">
        <f t="shared" ref="AI2145:AI2147" si="2996">AI2176</f>
        <v>k</v>
      </c>
      <c r="AJ2145" s="1">
        <f>AVERAGE(AJ2079:AJ2081)</f>
        <v>0.219108753846346</v>
      </c>
      <c r="AK2145" s="1">
        <f>STDEVA(AJ2079:AJ2081)</f>
        <v>0.0020046326400702</v>
      </c>
      <c r="AL2145" s="1" t="str">
        <f t="shared" ref="AL2145:AL2147" si="2997">AL2176</f>
        <v>klm</v>
      </c>
      <c r="GN2145" s="1">
        <f>AVERAGE(GN2079:GN2081)</f>
        <v>0.0186515899926181</v>
      </c>
      <c r="GO2145" s="1">
        <f>STDEVA(GN2079:GN2081)</f>
        <v>0.000180072101818833</v>
      </c>
      <c r="GP2145" s="1" t="str">
        <f t="shared" ref="GP2145:GP2147" si="2998">GP2176</f>
        <v>g</v>
      </c>
      <c r="GQ2145" s="1">
        <f>AVERAGE(GQ2079:GQ2081)</f>
        <v>0.0199707237733805</v>
      </c>
      <c r="GR2145" s="1">
        <f>STDEVA(GQ2079:GQ2081)</f>
        <v>0.000316590562064647</v>
      </c>
      <c r="GS2145" s="1" t="str">
        <f t="shared" ref="GS2145:GS2147" si="2999">GS2176</f>
        <v>h</v>
      </c>
      <c r="GT2145" s="1">
        <f>AVERAGE(GT2079:GT2081)</f>
        <v>0.0611206938767847</v>
      </c>
      <c r="GU2145" s="1">
        <f>STDEVA(GT2079:GT2081)</f>
        <v>0.001303895274589</v>
      </c>
      <c r="GV2145" s="1" t="str">
        <f t="shared" ref="GV2145:GV2147" si="3000">GV2176</f>
        <v>f</v>
      </c>
      <c r="GW2145" s="1">
        <f>AVERAGE(GW2079:GW2081)</f>
        <v>0.0872394931698629</v>
      </c>
      <c r="GX2145" s="1">
        <f>STDEVA(GW2079:GW2081)</f>
        <v>0.000687143454351769</v>
      </c>
      <c r="GY2145" s="1" t="str">
        <f t="shared" ref="GY2145:GY2147" si="3001">GY2176</f>
        <v>l</v>
      </c>
      <c r="GZ2145" s="1">
        <f>AVERAGE(GZ2079:GZ2081)</f>
        <v>0.216904946703005</v>
      </c>
      <c r="HA2145" s="1">
        <f>STDEVA(GZ2079:GZ2081)</f>
        <v>0.00331490932178953</v>
      </c>
      <c r="HB2145" s="1" t="str">
        <f t="shared" ref="HB2145:HB2147" si="3002">HB2176</f>
        <v>fg</v>
      </c>
    </row>
    <row r="2146" spans="24:210">
      <c r="X2146" s="1">
        <f>AVERAGE(X2082:X2084)</f>
        <v>0.0288294328268939</v>
      </c>
      <c r="Y2146" s="1">
        <f>STDEVA(X2082:X2084)</f>
        <v>0.000706232107761392</v>
      </c>
      <c r="Z2146" s="1" t="str">
        <f t="shared" si="2993"/>
        <v>c</v>
      </c>
      <c r="AA2146" s="1">
        <f>AVERAGE(AA2082:AA2084)</f>
        <v>0.0305039142642726</v>
      </c>
      <c r="AB2146" s="1">
        <f>STDEVA(AA2082:AA2084)</f>
        <v>0.000653461671564087</v>
      </c>
      <c r="AC2146" s="1" t="str">
        <f t="shared" si="2994"/>
        <v>c</v>
      </c>
      <c r="AD2146" s="1">
        <f>AVERAGE(AD2082:AD2084)</f>
        <v>0.105382660805198</v>
      </c>
      <c r="AE2146" s="1">
        <f>STDEVA(AD2082:AD2084)</f>
        <v>0.00316941182485888</v>
      </c>
      <c r="AF2146" s="1" t="str">
        <f t="shared" si="2995"/>
        <v>c</v>
      </c>
      <c r="AG2146" s="1">
        <f>AVERAGE(AG2082:AG2084)</f>
        <v>0.209557552942844</v>
      </c>
      <c r="AH2146" s="1">
        <f>STDEVA(AG2082:AG2084)</f>
        <v>0.00491882033134055</v>
      </c>
      <c r="AI2146" s="1" t="str">
        <f t="shared" si="2996"/>
        <v>d</v>
      </c>
      <c r="AJ2146" s="1">
        <f>AVERAGE(AJ2082:AJ2084)</f>
        <v>0.272490400293732</v>
      </c>
      <c r="AK2146" s="1">
        <f>STDEVA(AJ2082:AJ2084)</f>
        <v>0.010649319052295</v>
      </c>
      <c r="AL2146" s="1" t="str">
        <f t="shared" si="2997"/>
        <v>e</v>
      </c>
      <c r="GN2146" s="1">
        <f>AVERAGE(GN2082:GN2084)</f>
        <v>0.029194972473401</v>
      </c>
      <c r="GO2146" s="1">
        <f>STDEVA(GN2082:GN2084)</f>
        <v>0.000645001007619802</v>
      </c>
      <c r="GP2146" s="1" t="str">
        <f t="shared" si="2998"/>
        <v>c</v>
      </c>
      <c r="GQ2146" s="1">
        <f>AVERAGE(GQ2082:GQ2084)</f>
        <v>0.0306632414431584</v>
      </c>
      <c r="GR2146" s="1">
        <f>STDEVA(GQ2082:GQ2084)</f>
        <v>0.000710613170040758</v>
      </c>
      <c r="GS2146" s="1" t="str">
        <f t="shared" si="2999"/>
        <v>c</v>
      </c>
      <c r="GT2146" s="1">
        <f>AVERAGE(GT2082:GT2084)</f>
        <v>0.105399349524686</v>
      </c>
      <c r="GU2146" s="1">
        <f>STDEVA(GT2082:GT2084)</f>
        <v>0.00181217798309946</v>
      </c>
      <c r="GV2146" s="1" t="str">
        <f t="shared" si="3000"/>
        <v>c</v>
      </c>
      <c r="GW2146" s="1">
        <f>AVERAGE(GW2082:GW2084)</f>
        <v>0.217119062395814</v>
      </c>
      <c r="GX2146" s="1">
        <f>STDEVA(GW2082:GW2084)</f>
        <v>0.00168943202369878</v>
      </c>
      <c r="GY2146" s="1" t="str">
        <f t="shared" si="3001"/>
        <v>d</v>
      </c>
      <c r="GZ2146" s="1">
        <f>AVERAGE(GZ2082:GZ2084)</f>
        <v>0.270597525379966</v>
      </c>
      <c r="HA2146" s="1">
        <f>STDEVA(GZ2082:GZ2084)</f>
        <v>0.00475251890910917</v>
      </c>
      <c r="HB2146" s="1" t="str">
        <f t="shared" si="3002"/>
        <v>d</v>
      </c>
    </row>
    <row r="2147" spans="24:210">
      <c r="X2147" s="1">
        <f>AVERAGE(X2085:X2087)</f>
        <v>0.0396129371883559</v>
      </c>
      <c r="Y2147" s="1">
        <f>STDEVA(X2085:X2087)</f>
        <v>0.000459506728129349</v>
      </c>
      <c r="Z2147" s="1" t="str">
        <f t="shared" si="2993"/>
        <v>a</v>
      </c>
      <c r="AA2147" s="1">
        <f>AVERAGE(AA2085:AA2087)</f>
        <v>0.0465201083082372</v>
      </c>
      <c r="AB2147" s="1">
        <f>STDEVA(AA2085:AA2087)</f>
        <v>0.000603503535780639</v>
      </c>
      <c r="AC2147" s="1" t="str">
        <f t="shared" si="2994"/>
        <v>a</v>
      </c>
      <c r="AD2147" s="1">
        <f>AVERAGE(AD2085:AD2087)</f>
        <v>0.182490437525005</v>
      </c>
      <c r="AE2147" s="1">
        <f>STDEVA(AD2085:AD2087)</f>
        <v>0.00254727935894573</v>
      </c>
      <c r="AF2147" s="1" t="str">
        <f t="shared" si="2995"/>
        <v>a</v>
      </c>
      <c r="AG2147" s="1">
        <f>AVERAGE(AG2085:AG2087)</f>
        <v>0.349983603869487</v>
      </c>
      <c r="AH2147" s="1">
        <f>STDEVA(AG2085:AG2087)</f>
        <v>0.00699039270712365</v>
      </c>
      <c r="AI2147" s="1" t="str">
        <f t="shared" si="2996"/>
        <v>a</v>
      </c>
      <c r="AJ2147" s="1">
        <f>AVERAGE(AJ2085:AJ2087)</f>
        <v>0.416297887576083</v>
      </c>
      <c r="AK2147" s="1">
        <f>STDEVA(AJ2085:AJ2087)</f>
        <v>0.00506455029302421</v>
      </c>
      <c r="AL2147" s="1" t="str">
        <f t="shared" si="2997"/>
        <v>a</v>
      </c>
      <c r="GN2147" s="1">
        <f>AVERAGE(GN2085:GN2087)</f>
        <v>0.0394555986457275</v>
      </c>
      <c r="GO2147" s="1">
        <f>STDEVA(GN2085:GN2087)</f>
        <v>0.00050705211313316</v>
      </c>
      <c r="GP2147" s="1" t="str">
        <f t="shared" si="2998"/>
        <v>a</v>
      </c>
      <c r="GQ2147" s="1">
        <f>AVERAGE(GQ2085:GQ2087)</f>
        <v>0.0457507652545491</v>
      </c>
      <c r="GR2147" s="1">
        <f>STDEVA(GQ2085:GQ2087)</f>
        <v>0.000266746691358292</v>
      </c>
      <c r="GS2147" s="1" t="str">
        <f t="shared" si="2999"/>
        <v>a</v>
      </c>
      <c r="GT2147" s="1">
        <f>AVERAGE(GT2085:GT2087)</f>
        <v>0.186503047358741</v>
      </c>
      <c r="GU2147" s="1">
        <f>STDEVA(GT2085:GT2087)</f>
        <v>0.000991555935995114</v>
      </c>
      <c r="GV2147" s="1" t="str">
        <f t="shared" si="3000"/>
        <v>a</v>
      </c>
      <c r="GW2147" s="1">
        <f>AVERAGE(GW2085:GW2087)</f>
        <v>0.347682360151394</v>
      </c>
      <c r="GX2147" s="1">
        <f>STDEVA(GW2085:GW2087)</f>
        <v>0.00289379831887324</v>
      </c>
      <c r="GY2147" s="1" t="str">
        <f t="shared" si="3001"/>
        <v>a</v>
      </c>
      <c r="GZ2147" s="1">
        <f>AVERAGE(GZ2085:GZ2087)</f>
        <v>0.409799532193953</v>
      </c>
      <c r="HA2147" s="1">
        <f>STDEVA(GZ2085:GZ2087)</f>
        <v>0.00478609804335713</v>
      </c>
      <c r="HB2147" s="1" t="str">
        <f t="shared" si="3002"/>
        <v>a</v>
      </c>
    </row>
    <row r="2148" spans="24:208">
      <c r="X2148" s="1">
        <f>AVERAGE(X2079:X2087)</f>
        <v>0.0291615554832265</v>
      </c>
      <c r="AA2148" s="1">
        <f>AVERAGE(AA2079:AA2087)</f>
        <v>0.032231449416798</v>
      </c>
      <c r="AD2148" s="1">
        <f>AVERAGE(AD2079:AD2087)</f>
        <v>0.116414451003538</v>
      </c>
      <c r="AG2148" s="1">
        <f>AVERAGE(AG2079:AG2087)</f>
        <v>0.215163703597852</v>
      </c>
      <c r="AJ2148" s="1">
        <f>AVERAGE(AJ2079:AJ2087)</f>
        <v>0.30263234723872</v>
      </c>
      <c r="GN2148" s="1">
        <f>AVERAGE(GN2079:GN2087)</f>
        <v>0.0291007203705822</v>
      </c>
      <c r="GQ2148" s="1">
        <f>AVERAGE(GQ2079:GQ2087)</f>
        <v>0.0321282434903626</v>
      </c>
      <c r="GT2148" s="1">
        <f>AVERAGE(GT2079:GT2087)</f>
        <v>0.117674363586737</v>
      </c>
      <c r="GW2148" s="1">
        <f>AVERAGE(GW2079:GW2087)</f>
        <v>0.21734697190569</v>
      </c>
      <c r="GZ2148" s="1">
        <f>AVERAGE(GZ2079:GZ2087)</f>
        <v>0.299100668092308</v>
      </c>
    </row>
    <row r="2149" spans="24:210">
      <c r="X2149" s="1">
        <f>AVERAGE(X2088:X2090)</f>
        <v>0.0268029151817846</v>
      </c>
      <c r="Y2149" s="1">
        <f>STDEVA(X2088:X2090)</f>
        <v>0.000177571478053222</v>
      </c>
      <c r="Z2149" s="1" t="str">
        <f t="shared" ref="Z2149:Z2151" si="3003">Z2179</f>
        <v>ef</v>
      </c>
      <c r="AA2149" s="1">
        <f>AVERAGE(AA2088:AA2090)</f>
        <v>0.0262670783595914</v>
      </c>
      <c r="AB2149" s="1">
        <f>STDEVA(AA2088:AA2090)</f>
        <v>0.000289151754703731</v>
      </c>
      <c r="AC2149" s="1" t="str">
        <f t="shared" ref="AC2149:AC2151" si="3004">AC2179</f>
        <v>f</v>
      </c>
      <c r="AD2149" s="1">
        <f>AVERAGE(AD2088:AD2090)</f>
        <v>0.06805162255519</v>
      </c>
      <c r="AE2149" s="1">
        <f>STDEVA(AD2088:AD2090)</f>
        <v>0.00183614494641734</v>
      </c>
      <c r="AF2149" s="1" t="str">
        <f t="shared" ref="AF2149:AF2151" si="3005">AF2179</f>
        <v>e</v>
      </c>
      <c r="AG2149" s="1">
        <f>AVERAGE(AG2088:AG2090)</f>
        <v>0.160341430455386</v>
      </c>
      <c r="AH2149" s="1">
        <f>STDEVA(AG2088:AG2090)</f>
        <v>0.00498997471872729</v>
      </c>
      <c r="AI2149" s="1" t="str">
        <f t="shared" ref="AI2149:AI2151" si="3006">AI2179</f>
        <v>gh</v>
      </c>
      <c r="AJ2149" s="1">
        <f>AVERAGE(AJ2088:AJ2090)</f>
        <v>0.224100441677735</v>
      </c>
      <c r="AK2149" s="1">
        <f>STDEVA(AJ2088:AJ2090)</f>
        <v>0.00339252323304931</v>
      </c>
      <c r="AL2149" s="1" t="str">
        <f t="shared" ref="AL2149:AL2151" si="3007">AL2179</f>
        <v>jk</v>
      </c>
      <c r="GN2149" s="1">
        <f>AVERAGE(GN2088:GN2090)</f>
        <v>0.0266065662034926</v>
      </c>
      <c r="GO2149" s="1">
        <f>STDEVA(GN2088:GN2090)</f>
        <v>0.000424166352178371</v>
      </c>
      <c r="GP2149" s="1" t="str">
        <f t="shared" ref="GP2149:GP2151" si="3008">GP2179</f>
        <v>e</v>
      </c>
      <c r="GQ2149" s="1">
        <f>AVERAGE(GQ2088:GQ2090)</f>
        <v>0.0263704693693386</v>
      </c>
      <c r="GR2149" s="1">
        <f>STDEVA(GQ2088:GQ2090)</f>
        <v>0.000341211319277176</v>
      </c>
      <c r="GS2149" s="1" t="str">
        <f t="shared" ref="GS2149:GS2151" si="3009">GS2179</f>
        <v>fg</v>
      </c>
      <c r="GT2149" s="1">
        <f>AVERAGE(GT2088:GT2090)</f>
        <v>0.0683461112987029</v>
      </c>
      <c r="GU2149" s="1">
        <f>STDEVA(GT2088:GT2090)</f>
        <v>0.00161689407333096</v>
      </c>
      <c r="GV2149" s="1" t="str">
        <f t="shared" ref="GV2149:GV2151" si="3010">GV2179</f>
        <v>e</v>
      </c>
      <c r="GW2149" s="1">
        <f>AVERAGE(GW2088:GW2090)</f>
        <v>0.160570920946227</v>
      </c>
      <c r="GX2149" s="1">
        <f>STDEVA(GW2088:GW2090)</f>
        <v>0.00731336555126062</v>
      </c>
      <c r="GY2149" s="1" t="str">
        <f t="shared" ref="GY2149:GY2151" si="3011">GY2179</f>
        <v>i</v>
      </c>
      <c r="GZ2149" s="1">
        <f>AVERAGE(GZ2088:GZ2090)</f>
        <v>0.227715287856797</v>
      </c>
      <c r="HA2149" s="1">
        <f>STDEVA(GZ2088:GZ2090)</f>
        <v>0.00265449688602912</v>
      </c>
      <c r="HB2149" s="1" t="str">
        <f t="shared" ref="HB2149:HB2151" si="3012">HB2179</f>
        <v>f</v>
      </c>
    </row>
    <row r="2150" spans="24:210">
      <c r="X2150" s="1">
        <f>AVERAGE(X2091:X2093)</f>
        <v>0.0275837939220209</v>
      </c>
      <c r="Y2150" s="1">
        <f>STDEVA(X2091:X2093)</f>
        <v>0.000532955919250612</v>
      </c>
      <c r="Z2150" s="1" t="str">
        <f t="shared" si="3003"/>
        <v>d</v>
      </c>
      <c r="AA2150" s="1">
        <f>AVERAGE(AA2091:AA2093)</f>
        <v>0.0273228902702279</v>
      </c>
      <c r="AB2150" s="1">
        <f>STDEVA(AA2091:AA2093)</f>
        <v>0.000385159636205726</v>
      </c>
      <c r="AC2150" s="1" t="str">
        <f t="shared" si="3004"/>
        <v>e</v>
      </c>
      <c r="AD2150" s="1">
        <f>AVERAGE(AD2091:AD2093)</f>
        <v>0.0697630908996685</v>
      </c>
      <c r="AE2150" s="1">
        <f>STDEVA(AD2091:AD2093)</f>
        <v>0.000312361214799842</v>
      </c>
      <c r="AF2150" s="1" t="str">
        <f t="shared" si="3005"/>
        <v>e</v>
      </c>
      <c r="AG2150" s="1">
        <f>AVERAGE(AG2091:AG2093)</f>
        <v>0.195935820972025</v>
      </c>
      <c r="AH2150" s="1">
        <f>STDEVA(AG2091:AG2093)</f>
        <v>0.00123621663772645</v>
      </c>
      <c r="AI2150" s="1" t="str">
        <f t="shared" si="3006"/>
        <v>e</v>
      </c>
      <c r="AJ2150" s="1">
        <f>AVERAGE(AJ2091:AJ2093)</f>
        <v>0.252857927818058</v>
      </c>
      <c r="AK2150" s="1">
        <f>STDEVA(AJ2091:AJ2093)</f>
        <v>0.000162503198133406</v>
      </c>
      <c r="AL2150" s="1" t="str">
        <f t="shared" si="3007"/>
        <v>g</v>
      </c>
      <c r="GN2150" s="1">
        <f>AVERAGE(GN2091:GN2093)</f>
        <v>0.0286182378633412</v>
      </c>
      <c r="GO2150" s="1">
        <f>STDEVA(GN2091:GN2093)</f>
        <v>0.000349576243143834</v>
      </c>
      <c r="GP2150" s="1" t="str">
        <f t="shared" si="3008"/>
        <v>cd</v>
      </c>
      <c r="GQ2150" s="1">
        <f>AVERAGE(GQ2091:GQ2093)</f>
        <v>0.0294515833070349</v>
      </c>
      <c r="GR2150" s="1">
        <f>STDEVA(GQ2091:GQ2093)</f>
        <v>0.000320252227229893</v>
      </c>
      <c r="GS2150" s="1" t="str">
        <f t="shared" si="3009"/>
        <v>d</v>
      </c>
      <c r="GT2150" s="1">
        <f>AVERAGE(GT2091:GT2093)</f>
        <v>0.0699209385930347</v>
      </c>
      <c r="GU2150" s="1">
        <f>STDEVA(GT2091:GT2093)</f>
        <v>0.000920342810158451</v>
      </c>
      <c r="GV2150" s="1" t="str">
        <f t="shared" si="3010"/>
        <v>e</v>
      </c>
      <c r="GW2150" s="1">
        <f>AVERAGE(GW2091:GW2093)</f>
        <v>0.196033021497463</v>
      </c>
      <c r="GX2150" s="1">
        <f>STDEVA(GW2091:GW2093)</f>
        <v>0.00261235314540343</v>
      </c>
      <c r="GY2150" s="1" t="str">
        <f t="shared" si="3011"/>
        <v>f</v>
      </c>
      <c r="GZ2150" s="1">
        <f>AVERAGE(GZ2091:GZ2093)</f>
        <v>0.256108284655486</v>
      </c>
      <c r="HA2150" s="1">
        <f>STDEVA(GZ2091:GZ2093)</f>
        <v>0.00294086234749313</v>
      </c>
      <c r="HB2150" s="1" t="str">
        <f t="shared" si="3012"/>
        <v>de</v>
      </c>
    </row>
    <row r="2151" spans="24:210">
      <c r="X2151" s="1">
        <f>AVERAGE(X2094:X2096)</f>
        <v>0.0184323648162158</v>
      </c>
      <c r="Y2151" s="1">
        <f>STDEVA(X2094:X2096)</f>
        <v>0.000241202939186281</v>
      </c>
      <c r="Z2151" s="1" t="str">
        <f t="shared" si="3003"/>
        <v>ij</v>
      </c>
      <c r="AA2151" s="1">
        <f>AVERAGE(AA2094:AA2096)</f>
        <v>0.0182035404295862</v>
      </c>
      <c r="AB2151" s="1">
        <f>STDEVA(AA2094:AA2096)</f>
        <v>0.000185224129821373</v>
      </c>
      <c r="AC2151" s="1" t="str">
        <f t="shared" si="3004"/>
        <v>i</v>
      </c>
      <c r="AD2151" s="1">
        <f>AVERAGE(AD2094:AD2096)</f>
        <v>0.0607459212505912</v>
      </c>
      <c r="AE2151" s="1">
        <f>STDEVA(AD2094:AD2096)</f>
        <v>0.000303386437445133</v>
      </c>
      <c r="AF2151" s="1" t="str">
        <f t="shared" si="3005"/>
        <v>f</v>
      </c>
      <c r="AG2151" s="1">
        <f>AVERAGE(AG2094:AG2096)</f>
        <v>0.208141800815806</v>
      </c>
      <c r="AH2151" s="1">
        <f>STDEVA(AG2094:AG2096)</f>
        <v>0.00558855331478175</v>
      </c>
      <c r="AI2151" s="1" t="str">
        <f t="shared" si="3006"/>
        <v>d</v>
      </c>
      <c r="AJ2151" s="1">
        <f>AVERAGE(AJ2094:AJ2096)</f>
        <v>0.298533628664994</v>
      </c>
      <c r="AK2151" s="1">
        <f>STDEVA(AJ2094:AJ2096)</f>
        <v>0.00717350736863058</v>
      </c>
      <c r="AL2151" s="1" t="str">
        <f t="shared" si="3007"/>
        <v>d</v>
      </c>
      <c r="GN2151" s="1">
        <f>AVERAGE(GN2094:GN2096)</f>
        <v>0.0185932877211662</v>
      </c>
      <c r="GO2151" s="1">
        <f>STDEVA(GN2094:GN2096)</f>
        <v>0.000478515807843139</v>
      </c>
      <c r="GP2151" s="1" t="str">
        <f t="shared" si="3008"/>
        <v>gh</v>
      </c>
      <c r="GQ2151" s="1">
        <f>AVERAGE(GQ2094:GQ2096)</f>
        <v>0.0184622656095954</v>
      </c>
      <c r="GR2151" s="1">
        <f>STDEVA(GQ2094:GQ2096)</f>
        <v>0.000141745015910559</v>
      </c>
      <c r="GS2151" s="1" t="str">
        <f t="shared" si="3009"/>
        <v>ij</v>
      </c>
      <c r="GT2151" s="1">
        <f>AVERAGE(GT2094:GT2096)</f>
        <v>0.0616276041075872</v>
      </c>
      <c r="GU2151" s="1">
        <f>STDEVA(GT2094:GT2096)</f>
        <v>0.000699270319936831</v>
      </c>
      <c r="GV2151" s="1" t="str">
        <f t="shared" si="3010"/>
        <v>f</v>
      </c>
      <c r="GW2151" s="1">
        <f>AVERAGE(GW2094:GW2096)</f>
        <v>0.206059883529467</v>
      </c>
      <c r="GX2151" s="1">
        <f>STDEVA(GW2094:GW2096)</f>
        <v>0.00646232038118145</v>
      </c>
      <c r="GY2151" s="1" t="str">
        <f t="shared" si="3011"/>
        <v>e</v>
      </c>
      <c r="GZ2151" s="1">
        <f>AVERAGE(GZ2094:GZ2096)</f>
        <v>0.301448959581654</v>
      </c>
      <c r="HA2151" s="1">
        <f>STDEVA(GZ2094:GZ2096)</f>
        <v>0.00445074587990308</v>
      </c>
      <c r="HB2151" s="1" t="str">
        <f t="shared" si="3012"/>
        <v>c</v>
      </c>
    </row>
    <row r="2152" spans="24:208">
      <c r="X2152" s="1">
        <f>AVERAGE(X2088:X2096)</f>
        <v>0.0242730246400071</v>
      </c>
      <c r="AA2152" s="1">
        <f>AVERAGE(AA2088:AA2096)</f>
        <v>0.0239311696864685</v>
      </c>
      <c r="AD2152" s="1">
        <f>AVERAGE(AD2088:AD2096)</f>
        <v>0.0661868782351499</v>
      </c>
      <c r="AG2152" s="1">
        <f>AVERAGE(AG2088:AG2096)</f>
        <v>0.188139684081072</v>
      </c>
      <c r="AJ2152" s="1">
        <f>AVERAGE(AJ2088:AJ2096)</f>
        <v>0.258497332720262</v>
      </c>
      <c r="GN2152" s="1">
        <f>AVERAGE(GN2088:GN2096)</f>
        <v>0.024606030596</v>
      </c>
      <c r="GQ2152" s="1">
        <f>AVERAGE(GQ2088:GQ2096)</f>
        <v>0.0247614394286563</v>
      </c>
      <c r="GT2152" s="1">
        <f>AVERAGE(GT2088:GT2096)</f>
        <v>0.0666315513331082</v>
      </c>
      <c r="GW2152" s="1">
        <f>AVERAGE(GW2088:GW2096)</f>
        <v>0.187554608657719</v>
      </c>
      <c r="GZ2152" s="1">
        <f>AVERAGE(GZ2088:GZ2096)</f>
        <v>0.261757510697979</v>
      </c>
    </row>
    <row r="2153" spans="24:210">
      <c r="X2153" s="1">
        <f>AVERAGE(X2097:X2099)</f>
        <v>0.0264023663668207</v>
      </c>
      <c r="Y2153" s="1">
        <f>STDEVA(X2097:X2099)</f>
        <v>0.000288968534168117</v>
      </c>
      <c r="Z2153" s="1" t="str">
        <f t="shared" ref="Z2153:Z2155" si="3013">Z2182</f>
        <v>f</v>
      </c>
      <c r="AA2153" s="1">
        <f>AVERAGE(AA2097:AA2099)</f>
        <v>0.0265057433296369</v>
      </c>
      <c r="AB2153" s="1">
        <f>STDEVA(AA2097:AA2099)</f>
        <v>0.00037662277662496</v>
      </c>
      <c r="AC2153" s="1" t="str">
        <f t="shared" ref="AC2153:AC2155" si="3014">AC2182</f>
        <v>f</v>
      </c>
      <c r="AD2153" s="1">
        <f>AVERAGE(AD2097:AD2099)</f>
        <v>0.0694996568836831</v>
      </c>
      <c r="AE2153" s="1">
        <f>STDEVA(AD2097:AD2099)</f>
        <v>0.000701598173141045</v>
      </c>
      <c r="AF2153" s="1" t="str">
        <f t="shared" ref="AF2153:AF2155" si="3015">AF2182</f>
        <v>e</v>
      </c>
      <c r="AG2153" s="1">
        <f>AVERAGE(AG2097:AG2099)</f>
        <v>0.16455725015561</v>
      </c>
      <c r="AH2153" s="1">
        <f>STDEVA(AG2097:AG2099)</f>
        <v>0.00333510476525285</v>
      </c>
      <c r="AI2153" s="1" t="str">
        <f t="shared" ref="AI2153:AI2155" si="3016">AI2182</f>
        <v>g</v>
      </c>
      <c r="AJ2153" s="1">
        <f>AVERAGE(AJ2097:AJ2099)</f>
        <v>0.230198436232808</v>
      </c>
      <c r="AK2153" s="1">
        <f>STDEVA(AJ2097:AJ2099)</f>
        <v>0.00418680910914432</v>
      </c>
      <c r="AL2153" s="1" t="str">
        <f t="shared" ref="AL2153:AL2155" si="3017">AL2182</f>
        <v>ij</v>
      </c>
      <c r="GN2153" s="1">
        <f>AVERAGE(GN2097:GN2099)</f>
        <v>0.0267158299719352</v>
      </c>
      <c r="GO2153" s="1">
        <f>STDEVA(GN2097:GN2099)</f>
        <v>0.000568070126646282</v>
      </c>
      <c r="GP2153" s="1" t="str">
        <f t="shared" ref="GP2153:GP2155" si="3018">GP2182</f>
        <v>e</v>
      </c>
      <c r="GQ2153" s="1">
        <f>AVERAGE(GQ2097:GQ2099)</f>
        <v>0.0271715456739899</v>
      </c>
      <c r="GR2153" s="1">
        <f>STDEVA(GQ2097:GQ2099)</f>
        <v>0.000567139635823423</v>
      </c>
      <c r="GS2153" s="1" t="str">
        <f t="shared" ref="GS2153:GS2155" si="3019">GS2182</f>
        <v>e</v>
      </c>
      <c r="GT2153" s="1">
        <f>AVERAGE(GT2097:GT2099)</f>
        <v>0.0693907148080564</v>
      </c>
      <c r="GU2153" s="1">
        <f>STDEVA(GT2097:GT2099)</f>
        <v>0.000772341444873246</v>
      </c>
      <c r="GV2153" s="1" t="str">
        <f t="shared" ref="GV2153:GV2155" si="3020">GV2182</f>
        <v>e</v>
      </c>
      <c r="GW2153" s="1">
        <f>AVERAGE(GW2097:GW2099)</f>
        <v>0.166817038900712</v>
      </c>
      <c r="GX2153" s="1">
        <f>STDEVA(GW2097:GW2099)</f>
        <v>0.00196783509813416</v>
      </c>
      <c r="GY2153" s="1" t="str">
        <f t="shared" ref="GY2153:GY2155" si="3021">GY2182</f>
        <v>h</v>
      </c>
      <c r="GZ2153" s="1">
        <f>AVERAGE(GZ2097:GZ2099)</f>
        <v>0.226460302608782</v>
      </c>
      <c r="HA2153" s="1">
        <f>STDEVA(GZ2097:GZ2099)</f>
        <v>0.00287994659758942</v>
      </c>
      <c r="HB2153" s="1" t="str">
        <f t="shared" ref="HB2153:HB2155" si="3022">HB2182</f>
        <v>f</v>
      </c>
    </row>
    <row r="2154" spans="24:210">
      <c r="X2154" s="1">
        <f>AVERAGE(X2100:X2102)</f>
        <v>0.0274986381042426</v>
      </c>
      <c r="Y2154" s="1">
        <f>STDEVA(X2100:X2102)</f>
        <v>0.000390476848664888</v>
      </c>
      <c r="Z2154" s="1" t="str">
        <f t="shared" si="3013"/>
        <v>de</v>
      </c>
      <c r="AA2154" s="1">
        <f>AVERAGE(AA2100:AA2102)</f>
        <v>0.027208713827949</v>
      </c>
      <c r="AB2154" s="1">
        <f>STDEVA(AA2100:AA2102)</f>
        <v>0.000295045526602833</v>
      </c>
      <c r="AC2154" s="1" t="str">
        <f t="shared" si="3014"/>
        <v>e</v>
      </c>
      <c r="AD2154" s="1">
        <f>AVERAGE(AD2100:AD2102)</f>
        <v>0.069184546944868</v>
      </c>
      <c r="AE2154" s="1">
        <f>STDEVA(AD2100:AD2102)</f>
        <v>0.000821893253144283</v>
      </c>
      <c r="AF2154" s="1" t="str">
        <f t="shared" si="3015"/>
        <v>e</v>
      </c>
      <c r="AG2154" s="1">
        <f>AVERAGE(AG2100:AG2102)</f>
        <v>0.197511507643283</v>
      </c>
      <c r="AH2154" s="1">
        <f>STDEVA(AG2100:AG2102)</f>
        <v>0.00565226989175097</v>
      </c>
      <c r="AI2154" s="1" t="str">
        <f t="shared" si="3016"/>
        <v>e</v>
      </c>
      <c r="AJ2154" s="1">
        <f>AVERAGE(AJ2100:AJ2102)</f>
        <v>0.243141974041804</v>
      </c>
      <c r="AK2154" s="1">
        <f>STDEVA(AJ2100:AJ2102)</f>
        <v>0.00575948127264076</v>
      </c>
      <c r="AL2154" s="1" t="str">
        <f t="shared" si="3017"/>
        <v>h</v>
      </c>
      <c r="GN2154" s="1">
        <f>AVERAGE(GN2100:GN2102)</f>
        <v>0.0279204220906956</v>
      </c>
      <c r="GO2154" s="1">
        <f>STDEVA(GN2100:GN2102)</f>
        <v>0.000412693842564805</v>
      </c>
      <c r="GP2154" s="1" t="str">
        <f t="shared" si="3018"/>
        <v>d</v>
      </c>
      <c r="GQ2154" s="1">
        <f>AVERAGE(GQ2100:GQ2102)</f>
        <v>0.0290124226912217</v>
      </c>
      <c r="GR2154" s="1">
        <f>STDEVA(GQ2100:GQ2102)</f>
        <v>0.000556885121503834</v>
      </c>
      <c r="GS2154" s="1" t="str">
        <f t="shared" si="3019"/>
        <v>d</v>
      </c>
      <c r="GT2154" s="1">
        <f>AVERAGE(GT2100:GT2102)</f>
        <v>0.0694549662006048</v>
      </c>
      <c r="GU2154" s="1">
        <f>STDEVA(GT2100:GT2102)</f>
        <v>0.00028673685345342</v>
      </c>
      <c r="GV2154" s="1" t="str">
        <f t="shared" si="3020"/>
        <v>e</v>
      </c>
      <c r="GW2154" s="1">
        <f>AVERAGE(GW2100:GW2102)</f>
        <v>0.202213748712143</v>
      </c>
      <c r="GX2154" s="1">
        <f>STDEVA(GW2100:GW2102)</f>
        <v>0.00126412989701752</v>
      </c>
      <c r="GY2154" s="1" t="str">
        <f t="shared" si="3021"/>
        <v>e</v>
      </c>
      <c r="GZ2154" s="1">
        <f>AVERAGE(GZ2100:GZ2102)</f>
        <v>0.256237816764133</v>
      </c>
      <c r="HA2154" s="1">
        <f>STDEVA(GZ2100:GZ2102)</f>
        <v>0.00660542646193268</v>
      </c>
      <c r="HB2154" s="1" t="str">
        <f t="shared" si="3022"/>
        <v>de</v>
      </c>
    </row>
    <row r="2155" spans="24:210">
      <c r="X2155" s="1">
        <f>AVERAGE(X2103:X2105)</f>
        <v>0.0179289754262593</v>
      </c>
      <c r="Y2155" s="1">
        <f>STDEVA(X2103:X2105)</f>
        <v>0.000485161732484142</v>
      </c>
      <c r="Z2155" s="1" t="str">
        <f t="shared" si="3013"/>
        <v>j</v>
      </c>
      <c r="AA2155" s="1">
        <f>AVERAGE(AA2103:AA2105)</f>
        <v>0.0185297777910056</v>
      </c>
      <c r="AB2155" s="1">
        <f>STDEVA(AA2103:AA2105)</f>
        <v>0.000419991380114669</v>
      </c>
      <c r="AC2155" s="1" t="str">
        <f t="shared" si="3014"/>
        <v>i</v>
      </c>
      <c r="AD2155" s="1">
        <f>AVERAGE(AD2103:AD2105)</f>
        <v>0.0609789424980102</v>
      </c>
      <c r="AE2155" s="1">
        <f>STDEVA(AD2103:AD2105)</f>
        <v>0.000644439711058724</v>
      </c>
      <c r="AF2155" s="1" t="str">
        <f t="shared" si="3015"/>
        <v>f</v>
      </c>
      <c r="AG2155" s="1">
        <f>AVERAGE(AG2103:AG2105)</f>
        <v>0.221016553635673</v>
      </c>
      <c r="AH2155" s="1">
        <f>STDEVA(AG2103:AG2105)</f>
        <v>0.00193993637766637</v>
      </c>
      <c r="AI2155" s="1" t="str">
        <f t="shared" si="3016"/>
        <v>c</v>
      </c>
      <c r="AJ2155" s="1">
        <f>AVERAGE(AJ2103:AJ2105)</f>
        <v>0.308034752983881</v>
      </c>
      <c r="AK2155" s="1">
        <f>STDEVA(AJ2103:AJ2105)</f>
        <v>0.00862293354810183</v>
      </c>
      <c r="AL2155" s="1" t="str">
        <f t="shared" si="3017"/>
        <v>c</v>
      </c>
      <c r="GN2155" s="1">
        <f>AVERAGE(GN2103:GN2105)</f>
        <v>0.0186479895530861</v>
      </c>
      <c r="GO2155" s="1">
        <f>STDEVA(GN2103:GN2105)</f>
        <v>0.000934437410150534</v>
      </c>
      <c r="GP2155" s="1" t="str">
        <f t="shared" si="3018"/>
        <v>g</v>
      </c>
      <c r="GQ2155" s="1">
        <f>AVERAGE(GQ2103:GQ2105)</f>
        <v>0.0187596746189004</v>
      </c>
      <c r="GR2155" s="1">
        <f>STDEVA(GQ2103:GQ2105)</f>
        <v>0.000187923325033942</v>
      </c>
      <c r="GS2155" s="1" t="str">
        <f t="shared" si="3019"/>
        <v>i</v>
      </c>
      <c r="GT2155" s="1">
        <f>AVERAGE(GT2103:GT2105)</f>
        <v>0.0619493079141865</v>
      </c>
      <c r="GU2155" s="1">
        <f>STDEVA(GT2103:GT2105)</f>
        <v>0.000243610350913501</v>
      </c>
      <c r="GV2155" s="1" t="str">
        <f t="shared" si="3020"/>
        <v>f</v>
      </c>
      <c r="GW2155" s="1">
        <f>AVERAGE(GW2103:GW2105)</f>
        <v>0.222867036239488</v>
      </c>
      <c r="GX2155" s="1">
        <f>STDEVA(GW2103:GW2105)</f>
        <v>0.00276456302699754</v>
      </c>
      <c r="GY2155" s="1" t="str">
        <f t="shared" si="3021"/>
        <v>c</v>
      </c>
      <c r="GZ2155" s="1">
        <f>AVERAGE(GZ2103:GZ2105)</f>
        <v>0.31248717956057</v>
      </c>
      <c r="HA2155" s="1">
        <f>STDEVA(GZ2103:GZ2105)</f>
        <v>0.00275132149616949</v>
      </c>
      <c r="HB2155" s="1" t="str">
        <f t="shared" si="3022"/>
        <v>c</v>
      </c>
    </row>
    <row r="2156" spans="24:208">
      <c r="X2156" s="1">
        <f>AVERAGE(X2097:X2105)</f>
        <v>0.0239433266324408</v>
      </c>
      <c r="AA2156" s="1">
        <f>AVERAGE(AA2097:AA2105)</f>
        <v>0.0240814116495305</v>
      </c>
      <c r="AD2156" s="1">
        <f>AVERAGE(AD2097:AD2105)</f>
        <v>0.0665543821088538</v>
      </c>
      <c r="AG2156" s="1">
        <f>AVERAGE(AG2097:AG2105)</f>
        <v>0.194361770478189</v>
      </c>
      <c r="AJ2156" s="1">
        <f>AVERAGE(AJ2097:AJ2105)</f>
        <v>0.260458387752831</v>
      </c>
      <c r="GN2156" s="1">
        <f>AVERAGE(GN2097:GN2105)</f>
        <v>0.0244280805385723</v>
      </c>
      <c r="GQ2156" s="1">
        <f>AVERAGE(GQ2097:GQ2105)</f>
        <v>0.0249812143280373</v>
      </c>
      <c r="GT2156" s="1">
        <f>AVERAGE(GT2097:GT2105)</f>
        <v>0.0669316629742826</v>
      </c>
      <c r="GW2156" s="1">
        <f>AVERAGE(GW2097:GW2105)</f>
        <v>0.197299274617448</v>
      </c>
      <c r="GZ2156" s="1">
        <f>AVERAGE(GZ2097:GZ2105)</f>
        <v>0.265061766311162</v>
      </c>
    </row>
    <row r="2157" spans="24:210">
      <c r="X2157" s="1">
        <f>AVERAGE(X2106:X2108)</f>
        <v>0.0168247393613867</v>
      </c>
      <c r="Y2157" s="1">
        <f>STDEVA(X2106:X2108)</f>
        <v>0.000580852648280124</v>
      </c>
      <c r="Z2157" s="1" t="str">
        <f>Z2185</f>
        <v>k</v>
      </c>
      <c r="AA2157" s="1">
        <f>AVERAGE(AA2106:AA2108)</f>
        <v>0.0169800427529233</v>
      </c>
      <c r="AB2157" s="1">
        <f>STDEVA(AA2106:AA2108)</f>
        <v>0.000126262452048667</v>
      </c>
      <c r="AC2157" s="1" t="str">
        <f>AC2185</f>
        <v>k</v>
      </c>
      <c r="AD2157" s="1">
        <f>AVERAGE(AD2106:AD2108)</f>
        <v>0.0508476294393453</v>
      </c>
      <c r="AE2157" s="1">
        <f>STDEVA(AD2106:AD2108)</f>
        <v>0.000417296684736397</v>
      </c>
      <c r="AF2157" s="1" t="str">
        <f>AF2185</f>
        <v>g</v>
      </c>
      <c r="AG2157" s="1">
        <f>AVERAGE(AG2106:AG2108)</f>
        <v>0.0795973933572374</v>
      </c>
      <c r="AH2157" s="1">
        <f>STDEVA(AG2106:AG2108)</f>
        <v>0.0016656724522426</v>
      </c>
      <c r="AI2157" s="1" t="str">
        <f>AI2185</f>
        <v>l</v>
      </c>
      <c r="AJ2157" s="1">
        <f>AVERAGE(AJ2106:AJ2108)</f>
        <v>0.170085341946624</v>
      </c>
      <c r="AK2157" s="1">
        <f>STDEVA(AJ2106:AJ2108)</f>
        <v>0.00129846098317661</v>
      </c>
      <c r="AL2157" s="1" t="str">
        <f>AL2185</f>
        <v>o</v>
      </c>
      <c r="GN2157" s="1">
        <f>AVERAGE(GN2106:GN2108)</f>
        <v>0.0166448280312065</v>
      </c>
      <c r="GO2157" s="1">
        <f>STDEVA(GN2106:GN2108)</f>
        <v>0.000527563083057743</v>
      </c>
      <c r="GP2157" s="1" t="str">
        <f>GP2185</f>
        <v>j</v>
      </c>
      <c r="GQ2157" s="1">
        <f>AVERAGE(GQ2106:GQ2108)</f>
        <v>0.0169975115822221</v>
      </c>
      <c r="GR2157" s="1">
        <f>STDEVA(GQ2106:GQ2108)</f>
        <v>0.00016390638673425</v>
      </c>
      <c r="GS2157" s="1" t="str">
        <f>GS2185</f>
        <v>m</v>
      </c>
      <c r="GT2157" s="1">
        <f>AVERAGE(GT2106:GT2108)</f>
        <v>0.0510822572817553</v>
      </c>
      <c r="GU2157" s="1">
        <f>STDEVA(GT2106:GT2108)</f>
        <v>0.000311086746138695</v>
      </c>
      <c r="GV2157" s="1" t="str">
        <f>GV2185</f>
        <v>g</v>
      </c>
      <c r="GW2157" s="1">
        <f>AVERAGE(GW2106:GW2108)</f>
        <v>0.0795740255580396</v>
      </c>
      <c r="GX2157" s="1">
        <f>STDEVA(GW2106:GW2108)</f>
        <v>0.00134992183420732</v>
      </c>
      <c r="GY2157" s="1" t="str">
        <f>GY2185</f>
        <v>m</v>
      </c>
      <c r="GZ2157" s="1">
        <f>AVERAGE(GZ2106:GZ2108)</f>
        <v>0.167663464608912</v>
      </c>
      <c r="HA2157" s="1">
        <f>STDEVA(GZ2106:GZ2108)</f>
        <v>0.00107229453979253</v>
      </c>
      <c r="HB2157" s="1" t="str">
        <f>HB2185</f>
        <v>i</v>
      </c>
    </row>
    <row r="2158" spans="24:210">
      <c r="X2158" s="1">
        <f>AVERAGE(X2109:X2111)</f>
        <v>0.0166391276928019</v>
      </c>
      <c r="Y2158" s="1">
        <f>STDEVA(X2109:X2111)</f>
        <v>0.000237903675464722</v>
      </c>
      <c r="Z2158" s="1" t="str">
        <f>Z2186</f>
        <v>k</v>
      </c>
      <c r="AA2158" s="1">
        <f>AVERAGE(AA2109:AA2111)</f>
        <v>0.0174161383101237</v>
      </c>
      <c r="AB2158" s="1">
        <f>STDEVA(AA2109:AA2111)</f>
        <v>0.000562547620404515</v>
      </c>
      <c r="AC2158" s="1" t="str">
        <f>AC2186</f>
        <v>jk</v>
      </c>
      <c r="AD2158" s="1">
        <f>AVERAGE(AD2109:AD2111)</f>
        <v>0.0511748423401483</v>
      </c>
      <c r="AE2158" s="1">
        <f>STDEVA(AD2109:AD2111)</f>
        <v>0.000249455419684283</v>
      </c>
      <c r="AF2158" s="1" t="str">
        <f>AF2186</f>
        <v>g</v>
      </c>
      <c r="AG2158" s="1">
        <f>AVERAGE(AG2109:AG2111)</f>
        <v>0.0858659133144954</v>
      </c>
      <c r="AH2158" s="1">
        <f>STDEVA(AG2109:AG2111)</f>
        <v>0.00220981547182976</v>
      </c>
      <c r="AI2158" s="1" t="str">
        <f>AI2186</f>
        <v>k</v>
      </c>
      <c r="AJ2158" s="1">
        <f>AVERAGE(AJ2109:AJ2111)</f>
        <v>0.175321944870729</v>
      </c>
      <c r="AK2158" s="1">
        <f>STDEVA(AJ2109:AJ2111)</f>
        <v>0.00138726340496454</v>
      </c>
      <c r="AL2158" s="1" t="str">
        <f>AL2186</f>
        <v>o</v>
      </c>
      <c r="GN2158" s="1">
        <f>AVERAGE(GN2109:GN2111)</f>
        <v>0.0165599610073805</v>
      </c>
      <c r="GO2158" s="1">
        <f>STDEVA(GN2109:GN2111)</f>
        <v>7.62636448285048e-5</v>
      </c>
      <c r="GP2158" s="1" t="str">
        <f>GP2186</f>
        <v>j</v>
      </c>
      <c r="GQ2158" s="1">
        <f>AVERAGE(GQ2109:GQ2111)</f>
        <v>0.0174655667027261</v>
      </c>
      <c r="GR2158" s="1">
        <f>STDEVA(GQ2109:GQ2111)</f>
        <v>0.000307372128072046</v>
      </c>
      <c r="GS2158" s="1" t="str">
        <f>GS2186</f>
        <v>lm</v>
      </c>
      <c r="GT2158" s="1">
        <f>AVERAGE(GT2109:GT2111)</f>
        <v>0.0508685268631045</v>
      </c>
      <c r="GU2158" s="1">
        <f>STDEVA(GT2109:GT2111)</f>
        <v>0.000323572350080954</v>
      </c>
      <c r="GV2158" s="1" t="str">
        <f>GV2186</f>
        <v>g</v>
      </c>
      <c r="GW2158" s="1">
        <f>AVERAGE(GW2109:GW2111)</f>
        <v>0.0867245926379441</v>
      </c>
      <c r="GX2158" s="1">
        <f>STDEVA(GW2109:GW2111)</f>
        <v>0.00138368569579555</v>
      </c>
      <c r="GY2158" s="1" t="str">
        <f>GY2186</f>
        <v>l</v>
      </c>
      <c r="GZ2158" s="1">
        <f>AVERAGE(GZ2109:GZ2111)</f>
        <v>0.177216055442288</v>
      </c>
      <c r="HA2158" s="1">
        <f>STDEVA(GZ2109:GZ2111)</f>
        <v>0.00142734681423144</v>
      </c>
      <c r="HB2158" s="1" t="str">
        <f>HB2186</f>
        <v>hi</v>
      </c>
    </row>
    <row r="2159" spans="24:208">
      <c r="X2159" s="1">
        <f>AVERAGE(X2106:X2111)</f>
        <v>0.0167319335270943</v>
      </c>
      <c r="AA2159" s="1">
        <f>AVERAGE(AA2106:AA2111)</f>
        <v>0.0171980905315235</v>
      </c>
      <c r="AD2159" s="1">
        <f>AVERAGE(AD2106:AD2111)</f>
        <v>0.0510112358897468</v>
      </c>
      <c r="AG2159" s="1">
        <f>AVERAGE(AG2106:AG2111)</f>
        <v>0.0827316533358664</v>
      </c>
      <c r="AJ2159" s="1">
        <f>AVERAGE(AJ2106:AJ2111)</f>
        <v>0.172703643408676</v>
      </c>
      <c r="GN2159" s="1">
        <f>AVERAGE(GN2106:GN2111)</f>
        <v>0.0166023945192935</v>
      </c>
      <c r="GQ2159" s="1">
        <f>AVERAGE(GQ2106:GQ2111)</f>
        <v>0.0172315391424741</v>
      </c>
      <c r="GT2159" s="1">
        <f>AVERAGE(GT2106:GT2111)</f>
        <v>0.0509753920724299</v>
      </c>
      <c r="GW2159" s="1">
        <f>AVERAGE(GW2106:GW2111)</f>
        <v>0.0831493090979919</v>
      </c>
      <c r="GZ2159" s="1">
        <f>AVERAGE(GZ2106:GZ2111)</f>
        <v>0.1724397600256</v>
      </c>
    </row>
    <row r="2160" spans="24:210">
      <c r="X2160" s="1">
        <f>AVERAGE(X2112:X2114)</f>
        <v>0.0170285580204494</v>
      </c>
      <c r="Y2160" s="1">
        <f>STDEVA(X2112:X2114)</f>
        <v>0.000419350477047307</v>
      </c>
      <c r="Z2160" s="1" t="str">
        <f t="shared" ref="Z2160:Z2162" si="3023">Z2187</f>
        <v>k</v>
      </c>
      <c r="AA2160" s="1">
        <f>AVERAGE(AA2112:AA2114)</f>
        <v>0.0182077916652776</v>
      </c>
      <c r="AB2160" s="1">
        <f>STDEVA(AA2112:AA2114)</f>
        <v>0.000313483992705701</v>
      </c>
      <c r="AC2160" s="1" t="str">
        <f t="shared" ref="AC2160:AC2162" si="3024">AC2187</f>
        <v>i</v>
      </c>
      <c r="AD2160" s="1">
        <f>AVERAGE(AD2112:AD2114)</f>
        <v>0.0529892424055936</v>
      </c>
      <c r="AE2160" s="1">
        <f>STDEVA(AD2112:AD2114)</f>
        <v>0.00119809524249292</v>
      </c>
      <c r="AF2160" s="1" t="str">
        <f t="shared" ref="AF2160:AF2162" si="3025">AF2187</f>
        <v>g</v>
      </c>
      <c r="AG2160" s="1">
        <f>AVERAGE(AG2112:AG2114)</f>
        <v>0.0803197063933814</v>
      </c>
      <c r="AH2160" s="1">
        <f>STDEVA(AG2112:AG2114)</f>
        <v>0.00180043212839521</v>
      </c>
      <c r="AI2160" s="1" t="str">
        <f t="shared" ref="AI2160:AI2162" si="3026">AI2187</f>
        <v>kl</v>
      </c>
      <c r="AJ2160" s="1">
        <f>AVERAGE(AJ2112:AJ2114)</f>
        <v>0.178195125090782</v>
      </c>
      <c r="AK2160" s="1">
        <f>STDEVA(AJ2112:AJ2114)</f>
        <v>0.00725002281967089</v>
      </c>
      <c r="AL2160" s="1" t="str">
        <f t="shared" ref="AL2160:AL2162" si="3027">AL2187</f>
        <v>o</v>
      </c>
      <c r="GN2160" s="1">
        <f>AVERAGE(GN2112:GN2114)</f>
        <v>0.0172799336137601</v>
      </c>
      <c r="GO2160" s="1">
        <f>STDEVA(GN2112:GN2114)</f>
        <v>0.000930145512328751</v>
      </c>
      <c r="GP2160" s="1" t="str">
        <f t="shared" ref="GP2160:GP2162" si="3028">GP2187</f>
        <v>ij</v>
      </c>
      <c r="GQ2160" s="1">
        <f>AVERAGE(GQ2112:GQ2114)</f>
        <v>0.0181916580621693</v>
      </c>
      <c r="GR2160" s="1">
        <f>STDEVA(GQ2112:GQ2114)</f>
        <v>0.000317151704959153</v>
      </c>
      <c r="GS2160" s="1" t="str">
        <f t="shared" ref="GS2160:GS2162" si="3029">GS2187</f>
        <v>ijk</v>
      </c>
      <c r="GT2160" s="1">
        <f>AVERAGE(GT2112:GT2114)</f>
        <v>0.0519921883477889</v>
      </c>
      <c r="GU2160" s="1">
        <f>STDEVA(GT2112:GT2114)</f>
        <v>0.000728979249257185</v>
      </c>
      <c r="GV2160" s="1" t="str">
        <f t="shared" ref="GV2160:GV2162" si="3030">GV2187</f>
        <v>g</v>
      </c>
      <c r="GW2160" s="1">
        <f>AVERAGE(GW2112:GW2114)</f>
        <v>0.0826757028044329</v>
      </c>
      <c r="GX2160" s="1">
        <f>STDEVA(GW2112:GW2114)</f>
        <v>0.0024241552996576</v>
      </c>
      <c r="GY2160" s="1" t="str">
        <f t="shared" ref="GY2160:GY2162" si="3031">GY2187</f>
        <v>lm</v>
      </c>
      <c r="GZ2160" s="1">
        <f>AVERAGE(GZ2112:GZ2114)</f>
        <v>0.176449331177675</v>
      </c>
      <c r="HA2160" s="1">
        <f>STDEVA(GZ2112:GZ2114)</f>
        <v>0.00751251799661397</v>
      </c>
      <c r="HB2160" s="1" t="str">
        <f t="shared" ref="HB2160:HB2162" si="3032">HB2187</f>
        <v>hi</v>
      </c>
    </row>
    <row r="2161" spans="24:210">
      <c r="X2161" s="1">
        <f>AVERAGE(X2115:X2117)</f>
        <v>0.027604624459266</v>
      </c>
      <c r="Y2161" s="1">
        <f>STDEVA(X2115:X2117)</f>
        <v>0.000150412014260059</v>
      </c>
      <c r="Z2161" s="1" t="str">
        <f t="shared" si="3023"/>
        <v>d</v>
      </c>
      <c r="AA2161" s="1">
        <f>AVERAGE(AA2115:AA2117)</f>
        <v>0.0291958330857726</v>
      </c>
      <c r="AB2161" s="1">
        <f>STDEVA(AA2115:AA2117)</f>
        <v>0.000305130987683422</v>
      </c>
      <c r="AC2161" s="1" t="str">
        <f t="shared" si="3024"/>
        <v>d</v>
      </c>
      <c r="AD2161" s="1">
        <f>AVERAGE(AD2115:AD2117)</f>
        <v>0.084534803943586</v>
      </c>
      <c r="AE2161" s="1">
        <f>STDEVA(AD2115:AD2117)</f>
        <v>0.00224502562434329</v>
      </c>
      <c r="AF2161" s="1" t="str">
        <f t="shared" si="3025"/>
        <v>d</v>
      </c>
      <c r="AG2161" s="1">
        <f>AVERAGE(AG2115:AG2117)</f>
        <v>0.186909220574522</v>
      </c>
      <c r="AH2161" s="1">
        <f>STDEVA(AG2115:AG2117)</f>
        <v>0.00435543121105161</v>
      </c>
      <c r="AI2161" s="1" t="str">
        <f t="shared" si="3026"/>
        <v>f</v>
      </c>
      <c r="AJ2161" s="1">
        <f>AVERAGE(AJ2115:AJ2117)</f>
        <v>0.23729451448833</v>
      </c>
      <c r="AK2161" s="1">
        <f>STDEVA(AJ2115:AJ2117)</f>
        <v>0.00357272719690066</v>
      </c>
      <c r="AL2161" s="1" t="str">
        <f t="shared" si="3027"/>
        <v>hi</v>
      </c>
      <c r="GN2161" s="1">
        <f>AVERAGE(GN2115:GN2117)</f>
        <v>0.0280894615316766</v>
      </c>
      <c r="GO2161" s="1">
        <f>STDEVA(GN2115:GN2117)</f>
        <v>0.000184427436421156</v>
      </c>
      <c r="GP2161" s="1" t="str">
        <f t="shared" si="3028"/>
        <v>d</v>
      </c>
      <c r="GQ2161" s="1">
        <f>AVERAGE(GQ2115:GQ2117)</f>
        <v>0.0293766691178445</v>
      </c>
      <c r="GR2161" s="1">
        <f>STDEVA(GQ2115:GQ2117)</f>
        <v>0.000245214637209843</v>
      </c>
      <c r="GS2161" s="1" t="str">
        <f t="shared" si="3029"/>
        <v>d</v>
      </c>
      <c r="GT2161" s="1">
        <f>AVERAGE(GT2115:GT2117)</f>
        <v>0.0846972621787627</v>
      </c>
      <c r="GU2161" s="1">
        <f>STDEVA(GT2115:GT2117)</f>
        <v>0.0022390396665079</v>
      </c>
      <c r="GV2161" s="1" t="str">
        <f t="shared" si="3030"/>
        <v>d</v>
      </c>
      <c r="GW2161" s="1">
        <f>AVERAGE(GW2115:GW2117)</f>
        <v>0.184838516486287</v>
      </c>
      <c r="GX2161" s="1">
        <f>STDEVA(GW2115:GW2117)</f>
        <v>0.00320955882588783</v>
      </c>
      <c r="GY2161" s="1" t="str">
        <f t="shared" si="3031"/>
        <v>g</v>
      </c>
      <c r="GZ2161" s="1">
        <f>AVERAGE(GZ2115:GZ2117)</f>
        <v>0.236634644181814</v>
      </c>
      <c r="HA2161" s="1">
        <f>STDEVA(GZ2115:GZ2117)</f>
        <v>0.00422822652763654</v>
      </c>
      <c r="HB2161" s="1" t="str">
        <f t="shared" si="3032"/>
        <v>ef</v>
      </c>
    </row>
    <row r="2162" spans="24:210">
      <c r="X2162" s="1">
        <f>AVERAGE(X2118:X2120)</f>
        <v>0.0357249037373794</v>
      </c>
      <c r="Y2162" s="1">
        <f>STDEVA(X2118:X2120)</f>
        <v>0.000690196876498332</v>
      </c>
      <c r="Z2162" s="1" t="str">
        <f t="shared" si="3023"/>
        <v>b</v>
      </c>
      <c r="AA2162" s="1">
        <f>AVERAGE(AA2118:AA2120)</f>
        <v>0.0409505108550356</v>
      </c>
      <c r="AB2162" s="1">
        <f>STDEVA(AA2118:AA2120)</f>
        <v>0.000335535167325049</v>
      </c>
      <c r="AC2162" s="1" t="str">
        <f t="shared" si="3024"/>
        <v>b</v>
      </c>
      <c r="AD2162" s="1">
        <f>AVERAGE(AD2118:AD2120)</f>
        <v>0.122207774003662</v>
      </c>
      <c r="AE2162" s="1">
        <f>STDEVA(AD2118:AD2120)</f>
        <v>0.00392699213055298</v>
      </c>
      <c r="AF2162" s="1" t="str">
        <f t="shared" si="3025"/>
        <v>b</v>
      </c>
      <c r="AG2162" s="1">
        <f>AVERAGE(AG2118:AG2120)</f>
        <v>0.288767302283668</v>
      </c>
      <c r="AH2162" s="1">
        <f>STDEVA(AG2118:AG2120)</f>
        <v>0.00107905143829726</v>
      </c>
      <c r="AI2162" s="1" t="str">
        <f t="shared" si="3026"/>
        <v>b</v>
      </c>
      <c r="AJ2162" s="1">
        <f>AVERAGE(AJ2118:AJ2120)</f>
        <v>0.36516580300395</v>
      </c>
      <c r="AK2162" s="1">
        <f>STDEVA(AJ2118:AJ2120)</f>
        <v>0.00433017111394462</v>
      </c>
      <c r="AL2162" s="1" t="str">
        <f t="shared" si="3027"/>
        <v>b</v>
      </c>
      <c r="GN2162" s="1">
        <f>AVERAGE(GN2118:GN2120)</f>
        <v>0.0356088709508082</v>
      </c>
      <c r="GO2162" s="1">
        <f>STDEVA(GN2118:GN2120)</f>
        <v>0.000230333875319402</v>
      </c>
      <c r="GP2162" s="1" t="str">
        <f t="shared" si="3028"/>
        <v>b</v>
      </c>
      <c r="GQ2162" s="1">
        <f>AVERAGE(GQ2118:GQ2120)</f>
        <v>0.0415347052158643</v>
      </c>
      <c r="GR2162" s="1">
        <f>STDEVA(GQ2118:GQ2120)</f>
        <v>0.000270793096489921</v>
      </c>
      <c r="GS2162" s="1" t="str">
        <f t="shared" si="3029"/>
        <v>b</v>
      </c>
      <c r="GT2162" s="1">
        <f>AVERAGE(GT2118:GT2120)</f>
        <v>0.121476104222213</v>
      </c>
      <c r="GU2162" s="1">
        <f>STDEVA(GT2118:GT2120)</f>
        <v>0.00240067295164083</v>
      </c>
      <c r="GV2162" s="1" t="str">
        <f t="shared" si="3030"/>
        <v>b</v>
      </c>
      <c r="GW2162" s="1">
        <f>AVERAGE(GW2118:GW2120)</f>
        <v>0.288121706834358</v>
      </c>
      <c r="GX2162" s="1">
        <f>STDEVA(GW2118:GW2120)</f>
        <v>0.00255307661550158</v>
      </c>
      <c r="GY2162" s="1" t="str">
        <f t="shared" si="3031"/>
        <v>b</v>
      </c>
      <c r="GZ2162" s="1">
        <f>AVERAGE(GZ2118:GZ2120)</f>
        <v>0.360470620613733</v>
      </c>
      <c r="HA2162" s="1">
        <f>STDEVA(GZ2118:GZ2120)</f>
        <v>0.000473396781916031</v>
      </c>
      <c r="HB2162" s="1" t="str">
        <f t="shared" si="3032"/>
        <v>b</v>
      </c>
    </row>
    <row r="2163" spans="24:208">
      <c r="X2163" s="1">
        <f>AVERAGE(X2112:X2120)</f>
        <v>0.0267860287390316</v>
      </c>
      <c r="AA2163" s="1">
        <f>AVERAGE(AA2112:AA2120)</f>
        <v>0.0294513785353619</v>
      </c>
      <c r="AD2163" s="1">
        <f>AVERAGE(AD2112:AD2120)</f>
        <v>0.0865772734509471</v>
      </c>
      <c r="AG2163" s="1">
        <f>AVERAGE(AG2112:AG2120)</f>
        <v>0.18533207641719</v>
      </c>
      <c r="AJ2163" s="1">
        <f>AVERAGE(AJ2112:AJ2120)</f>
        <v>0.260218480861021</v>
      </c>
      <c r="GN2163" s="1">
        <f>AVERAGE(GN2112:GN2120)</f>
        <v>0.026992755365415</v>
      </c>
      <c r="GQ2163" s="1">
        <f>AVERAGE(GQ2112:GQ2120)</f>
        <v>0.029701010798626</v>
      </c>
      <c r="GT2163" s="1">
        <f>AVERAGE(GT2112:GT2120)</f>
        <v>0.0860551849162547</v>
      </c>
      <c r="GW2163" s="1">
        <f>AVERAGE(GW2112:GW2120)</f>
        <v>0.185211975375026</v>
      </c>
      <c r="GZ2163" s="1">
        <f>AVERAGE(GZ2112:GZ2120)</f>
        <v>0.257851531991074</v>
      </c>
    </row>
    <row r="2164" spans="24:210">
      <c r="X2164" s="1">
        <f>AVERAGE(X2121:X2123)</f>
        <v>0.0247296553664203</v>
      </c>
      <c r="Y2164" s="1">
        <f>STDEVA(X2121:X2123)</f>
        <v>0.000105003855206164</v>
      </c>
      <c r="Z2164" s="1" t="str">
        <f t="shared" ref="Z2164:Z2166" si="3033">Z2190</f>
        <v>h</v>
      </c>
      <c r="AA2164" s="1">
        <f>AVERAGE(AA2121:AA2123)</f>
        <v>0.025485934104811</v>
      </c>
      <c r="AB2164" s="1">
        <f>STDEVA(AA2121:AA2123)</f>
        <v>0.000209640549742176</v>
      </c>
      <c r="AC2164" s="1" t="str">
        <f t="shared" ref="AC2164:AC2166" si="3034">AC2190</f>
        <v>g</v>
      </c>
      <c r="AD2164" s="1">
        <f>AVERAGE(AD2121:AD2123)</f>
        <v>0.0617167062315544</v>
      </c>
      <c r="AE2164" s="1">
        <f>STDEVA(AD2121:AD2123)</f>
        <v>0.00085062524106836</v>
      </c>
      <c r="AF2164" s="1" t="str">
        <f t="shared" ref="AF2164:AF2166" si="3035">AF2190</f>
        <v>f</v>
      </c>
      <c r="AG2164" s="1">
        <f>AVERAGE(AG2121:AG2123)</f>
        <v>0.130768023124159</v>
      </c>
      <c r="AH2164" s="1">
        <f>STDEVA(AG2121:AG2123)</f>
        <v>0.00239247671369604</v>
      </c>
      <c r="AI2164" s="1" t="str">
        <f t="shared" ref="AI2164:AI2166" si="3036">AI2190</f>
        <v>i</v>
      </c>
      <c r="AJ2164" s="1">
        <f>AVERAGE(AJ2121:AJ2123)</f>
        <v>0.191858456427125</v>
      </c>
      <c r="AK2164" s="1">
        <f>STDEVA(AJ2121:AJ2123)</f>
        <v>0.00118776099485036</v>
      </c>
      <c r="AL2164" s="1" t="str">
        <f t="shared" ref="AL2164:AL2166" si="3037">AL2190</f>
        <v>n</v>
      </c>
      <c r="GN2164" s="1">
        <f>AVERAGE(GN2121:GN2123)</f>
        <v>0.025415865899663</v>
      </c>
      <c r="GO2164" s="1">
        <f>STDEVA(GN2121:GN2123)</f>
        <v>0.000499218833389545</v>
      </c>
      <c r="GP2164" s="1" t="str">
        <f t="shared" ref="GP2164:GP2166" si="3038">GP2190</f>
        <v>f</v>
      </c>
      <c r="GQ2164" s="1">
        <f>AVERAGE(GQ2121:GQ2123)</f>
        <v>0.0260431888144844</v>
      </c>
      <c r="GR2164" s="1">
        <f>STDEVA(GQ2121:GQ2123)</f>
        <v>0.000443709077940975</v>
      </c>
      <c r="GS2164" s="1" t="str">
        <f t="shared" ref="GS2164:GS2166" si="3039">GS2190</f>
        <v>g</v>
      </c>
      <c r="GT2164" s="1">
        <f>AVERAGE(GT2121:GT2123)</f>
        <v>0.0613159635461917</v>
      </c>
      <c r="GU2164" s="1">
        <f>STDEVA(GT2121:GT2123)</f>
        <v>0.000514294895273364</v>
      </c>
      <c r="GV2164" s="1" t="str">
        <f t="shared" ref="GV2164:GV2166" si="3040">GV2190</f>
        <v>f</v>
      </c>
      <c r="GW2164" s="1">
        <f>AVERAGE(GW2121:GW2123)</f>
        <v>0.130619164369665</v>
      </c>
      <c r="GX2164" s="1">
        <f>STDEVA(GW2121:GW2123)</f>
        <v>0.00203092435509103</v>
      </c>
      <c r="GY2164" s="1" t="str">
        <f t="shared" ref="GY2164:GY2166" si="3041">GY2190</f>
        <v>j</v>
      </c>
      <c r="GZ2164" s="1">
        <f>AVERAGE(GZ2121:GZ2123)</f>
        <v>0.19555799855514</v>
      </c>
      <c r="HA2164" s="1">
        <f>STDEVA(GZ2121:GZ2123)</f>
        <v>0.00177727320196734</v>
      </c>
      <c r="HB2164" s="1" t="str">
        <f t="shared" ref="HB2164:HB2166" si="3042">HB2190</f>
        <v>gh</v>
      </c>
    </row>
    <row r="2165" spans="24:210">
      <c r="X2165" s="1">
        <f>AVERAGE(X2124:X2126)</f>
        <v>0.0270163502248017</v>
      </c>
      <c r="Y2165" s="1">
        <f>STDEVA(X2124:X2126)</f>
        <v>0.000198208275381941</v>
      </c>
      <c r="Z2165" s="1" t="str">
        <f t="shared" si="3033"/>
        <v>def</v>
      </c>
      <c r="AA2165" s="1">
        <f>AVERAGE(AA2124:AA2126)</f>
        <v>0.0261184394629427</v>
      </c>
      <c r="AB2165" s="1">
        <f>STDEVA(AA2124:AA2126)</f>
        <v>0.00077765839337914</v>
      </c>
      <c r="AC2165" s="1" t="str">
        <f t="shared" si="3034"/>
        <v>fg</v>
      </c>
      <c r="AD2165" s="1">
        <f>AVERAGE(AD2124:AD2126)</f>
        <v>0.0619375829489521</v>
      </c>
      <c r="AE2165" s="1">
        <f>STDEVA(AD2124:AD2126)</f>
        <v>0.000281513573342497</v>
      </c>
      <c r="AF2165" s="1" t="str">
        <f t="shared" si="3035"/>
        <v>f</v>
      </c>
      <c r="AG2165" s="1">
        <f>AVERAGE(AG2124:AG2126)</f>
        <v>0.156998058312693</v>
      </c>
      <c r="AH2165" s="1">
        <f>STDEVA(AG2124:AG2126)</f>
        <v>0.00127537122783833</v>
      </c>
      <c r="AI2165" s="1" t="str">
        <f t="shared" si="3036"/>
        <v>h</v>
      </c>
      <c r="AJ2165" s="1">
        <f>AVERAGE(AJ2124:AJ2126)</f>
        <v>0.21105176786172</v>
      </c>
      <c r="AK2165" s="1">
        <f>STDEVA(AJ2124:AJ2126)</f>
        <v>0.00447267756305931</v>
      </c>
      <c r="AL2165" s="1" t="str">
        <f t="shared" si="3037"/>
        <v>m</v>
      </c>
      <c r="GN2165" s="1">
        <f>AVERAGE(GN2124:GN2126)</f>
        <v>0.0262754295613844</v>
      </c>
      <c r="GO2165" s="1">
        <f>STDEVA(GN2124:GN2126)</f>
        <v>0.000581192259976354</v>
      </c>
      <c r="GP2165" s="1" t="str">
        <f t="shared" si="3038"/>
        <v>e</v>
      </c>
      <c r="GQ2165" s="1">
        <f>AVERAGE(GQ2124:GQ2126)</f>
        <v>0.0258452341919283</v>
      </c>
      <c r="GR2165" s="1">
        <f>STDEVA(GQ2124:GQ2126)</f>
        <v>0.000197589439018254</v>
      </c>
      <c r="GS2165" s="1" t="str">
        <f t="shared" si="3039"/>
        <v>g</v>
      </c>
      <c r="GT2165" s="1">
        <f>AVERAGE(GT2124:GT2126)</f>
        <v>0.0619060476613686</v>
      </c>
      <c r="GU2165" s="1">
        <f>STDEVA(GT2124:GT2126)</f>
        <v>0.000599339625655593</v>
      </c>
      <c r="GV2165" s="1" t="str">
        <f t="shared" si="3040"/>
        <v>f</v>
      </c>
      <c r="GW2165" s="1">
        <f>AVERAGE(GW2124:GW2126)</f>
        <v>0.15860639891296</v>
      </c>
      <c r="GX2165" s="1">
        <f>STDEVA(GW2124:GW2126)</f>
        <v>0.002557831157083</v>
      </c>
      <c r="GY2165" s="1" t="str">
        <f t="shared" si="3041"/>
        <v>i</v>
      </c>
      <c r="GZ2165" s="1">
        <f>AVERAGE(GZ2124:GZ2126)</f>
        <v>0.215235163653269</v>
      </c>
      <c r="HA2165" s="1">
        <f>STDEVA(GZ2124:GZ2126)</f>
        <v>0.00197707900680923</v>
      </c>
      <c r="HB2165" s="1" t="str">
        <f t="shared" si="3042"/>
        <v>fg</v>
      </c>
    </row>
    <row r="2166" spans="24:210">
      <c r="X2166" s="1">
        <f>AVERAGE(X2127:X2129)</f>
        <v>0.0166000551523055</v>
      </c>
      <c r="Y2166" s="1">
        <f>STDEVA(X2127:X2129)</f>
        <v>0.000133541229576918</v>
      </c>
      <c r="Z2166" s="1" t="str">
        <f t="shared" si="3033"/>
        <v>k</v>
      </c>
      <c r="AA2166" s="1">
        <f>AVERAGE(AA2127:AA2129)</f>
        <v>0.0169496077024913</v>
      </c>
      <c r="AB2166" s="1">
        <f>STDEVA(AA2127:AA2129)</f>
        <v>0.000225364050753</v>
      </c>
      <c r="AC2166" s="1" t="str">
        <f t="shared" si="3034"/>
        <v>k</v>
      </c>
      <c r="AD2166" s="1">
        <f>AVERAGE(AD2127:AD2129)</f>
        <v>0.0506679575953155</v>
      </c>
      <c r="AE2166" s="1">
        <f>STDEVA(AD2127:AD2129)</f>
        <v>0.000382990082061723</v>
      </c>
      <c r="AF2166" s="1" t="str">
        <f t="shared" si="3035"/>
        <v>g</v>
      </c>
      <c r="AG2166" s="1">
        <f>AVERAGE(AG2127:AG2129)</f>
        <v>0.196182930459698</v>
      </c>
      <c r="AH2166" s="1">
        <f>STDEVA(AG2127:AG2129)</f>
        <v>0.000835781319754353</v>
      </c>
      <c r="AI2166" s="1" t="str">
        <f t="shared" si="3036"/>
        <v>e</v>
      </c>
      <c r="AJ2166" s="1">
        <f>AVERAGE(AJ2127:AJ2129)</f>
        <v>0.263332344446896</v>
      </c>
      <c r="AK2166" s="1">
        <f>STDEVA(AJ2127:AJ2129)</f>
        <v>0.00396299059932946</v>
      </c>
      <c r="AL2166" s="1" t="str">
        <f t="shared" si="3037"/>
        <v>f</v>
      </c>
      <c r="GN2166" s="1">
        <f>AVERAGE(GN2127:GN2129)</f>
        <v>0.0168165348735598</v>
      </c>
      <c r="GO2166" s="1">
        <f>STDEVA(GN2127:GN2129)</f>
        <v>0.000216426967165049</v>
      </c>
      <c r="GP2166" s="1" t="str">
        <f t="shared" si="3038"/>
        <v>j</v>
      </c>
      <c r="GQ2166" s="1">
        <f>AVERAGE(GQ2127:GQ2129)</f>
        <v>0.0175601885335101</v>
      </c>
      <c r="GR2166" s="1">
        <f>STDEVA(GQ2127:GQ2129)</f>
        <v>0.000397250281084607</v>
      </c>
      <c r="GS2166" s="1" t="str">
        <f t="shared" si="3039"/>
        <v>klm</v>
      </c>
      <c r="GT2166" s="1">
        <f>AVERAGE(GT2127:GT2129)</f>
        <v>0.0506890918350111</v>
      </c>
      <c r="GU2166" s="1">
        <f>STDEVA(GT2127:GT2129)</f>
        <v>0.000611039696955256</v>
      </c>
      <c r="GV2166" s="1" t="str">
        <f t="shared" si="3040"/>
        <v>g</v>
      </c>
      <c r="GW2166" s="1">
        <f>AVERAGE(GW2127:GW2129)</f>
        <v>0.191249521938858</v>
      </c>
      <c r="GX2166" s="1">
        <f>STDEVA(GW2127:GW2129)</f>
        <v>0.00386702645169722</v>
      </c>
      <c r="GY2166" s="1" t="str">
        <f t="shared" si="3041"/>
        <v>f</v>
      </c>
      <c r="GZ2166" s="1">
        <f>AVERAGE(GZ2127:GZ2129)</f>
        <v>0.266867168117157</v>
      </c>
      <c r="HA2166" s="1">
        <f>STDEVA(GZ2127:GZ2129)</f>
        <v>0.00224632056078142</v>
      </c>
      <c r="HB2166" s="1" t="str">
        <f t="shared" si="3042"/>
        <v>d</v>
      </c>
    </row>
    <row r="2167" spans="24:208">
      <c r="X2167" s="1">
        <f>AVERAGE(X2121:X2129)</f>
        <v>0.0227820202478425</v>
      </c>
      <c r="AA2167" s="1">
        <f>AVERAGE(AA2121:AA2129)</f>
        <v>0.0228513270900817</v>
      </c>
      <c r="AD2167" s="1">
        <f>AVERAGE(AD2121:AD2129)</f>
        <v>0.0581074155919406</v>
      </c>
      <c r="AG2167" s="1">
        <f>AVERAGE(AG2121:AG2129)</f>
        <v>0.16131633729885</v>
      </c>
      <c r="AJ2167" s="1">
        <f>AVERAGE(AJ2121:AJ2129)</f>
        <v>0.222080856245247</v>
      </c>
      <c r="GN2167" s="1">
        <f>AVERAGE(GN2121:GN2129)</f>
        <v>0.0228359434448691</v>
      </c>
      <c r="GQ2167" s="1">
        <f>AVERAGE(GQ2121:GQ2129)</f>
        <v>0.0231495371799742</v>
      </c>
      <c r="GT2167" s="1">
        <f>AVERAGE(GT2121:GT2129)</f>
        <v>0.0579703676808572</v>
      </c>
      <c r="GW2167" s="1">
        <f>AVERAGE(GW2121:GW2129)</f>
        <v>0.160158361740494</v>
      </c>
      <c r="GZ2167" s="1">
        <f>AVERAGE(GZ2121:GZ2129)</f>
        <v>0.225886776775189</v>
      </c>
    </row>
    <row r="2168" spans="24:210">
      <c r="X2168" s="1">
        <f>AVERAGE(X2130:X2132)</f>
        <v>0.0255248033592105</v>
      </c>
      <c r="Y2168" s="1">
        <f>STDEVA(X2130:X2132)</f>
        <v>0.000608319126704195</v>
      </c>
      <c r="Z2168" s="1" t="str">
        <f t="shared" ref="Z2168:Z2170" si="3043">Z2193</f>
        <v>g</v>
      </c>
      <c r="AA2168" s="1">
        <f>AVERAGE(AA2130:AA2132)</f>
        <v>0.02594162519214</v>
      </c>
      <c r="AB2168" s="1">
        <f>STDEVA(AA2130:AA2132)</f>
        <v>0.000233743299115094</v>
      </c>
      <c r="AC2168" s="1" t="str">
        <f t="shared" ref="AC2168:AC2170" si="3044">AC2193</f>
        <v>fg</v>
      </c>
      <c r="AD2168" s="1">
        <f>AVERAGE(AD2130:AD2132)</f>
        <v>0.0609350779765689</v>
      </c>
      <c r="AE2168" s="1">
        <f>STDEVA(AD2130:AD2132)</f>
        <v>0.000889505160909677</v>
      </c>
      <c r="AF2168" s="1" t="str">
        <f t="shared" ref="AF2168:AF2170" si="3045">AF2193</f>
        <v>f</v>
      </c>
      <c r="AG2168" s="1">
        <f>AVERAGE(AG2130:AG2132)</f>
        <v>0.134922396092634</v>
      </c>
      <c r="AH2168" s="1">
        <f>STDEVA(AG2130:AG2132)</f>
        <v>0.00143575414460007</v>
      </c>
      <c r="AI2168" s="1" t="str">
        <f t="shared" ref="AI2168:AI2170" si="3046">AI2193</f>
        <v>i</v>
      </c>
      <c r="AJ2168" s="1">
        <f>AVERAGE(AJ2130:AJ2132)</f>
        <v>0.194818089313032</v>
      </c>
      <c r="AK2168" s="1">
        <f>STDEVA(AJ2130:AJ2132)</f>
        <v>0.00522895516427062</v>
      </c>
      <c r="AL2168" s="1" t="str">
        <f t="shared" ref="AL2168:AL2170" si="3047">AL2193</f>
        <v>n</v>
      </c>
      <c r="GN2168" s="1">
        <f>AVERAGE(GN2130:GN2132)</f>
        <v>0.0252141096880987</v>
      </c>
      <c r="GO2168" s="1">
        <f>STDEVA(GN2130:GN2132)</f>
        <v>0.000467939580982738</v>
      </c>
      <c r="GP2168" s="1" t="str">
        <f t="shared" ref="GP2168:GP2170" si="3048">GP2193</f>
        <v>f</v>
      </c>
      <c r="GQ2168" s="1">
        <f>AVERAGE(GQ2130:GQ2132)</f>
        <v>0.0258771078991811</v>
      </c>
      <c r="GR2168" s="1">
        <f>STDEVA(GQ2130:GQ2132)</f>
        <v>0.000171885085005826</v>
      </c>
      <c r="GS2168" s="1" t="str">
        <f t="shared" ref="GS2168:GS2170" si="3049">GS2193</f>
        <v>g</v>
      </c>
      <c r="GT2168" s="1">
        <f>AVERAGE(GT2130:GT2132)</f>
        <v>0.0607908747293691</v>
      </c>
      <c r="GU2168" s="1">
        <f>STDEVA(GT2130:GT2132)</f>
        <v>0.00037230926027599</v>
      </c>
      <c r="GV2168" s="1" t="str">
        <f t="shared" ref="GV2168:GV2170" si="3050">GV2193</f>
        <v>f</v>
      </c>
      <c r="GW2168" s="1">
        <f>AVERAGE(GW2130:GW2132)</f>
        <v>0.135048216623389</v>
      </c>
      <c r="GX2168" s="1">
        <f>STDEVA(GW2130:GW2132)</f>
        <v>0.00316186912164109</v>
      </c>
      <c r="GY2168" s="1" t="str">
        <f t="shared" ref="GY2168:GY2170" si="3051">GY2193</f>
        <v>j</v>
      </c>
      <c r="GZ2168" s="1">
        <f>AVERAGE(GZ2130:GZ2132)</f>
        <v>0.196375937009943</v>
      </c>
      <c r="HA2168" s="1">
        <f>STDEVA(GZ2130:GZ2132)</f>
        <v>0.00287109939019882</v>
      </c>
      <c r="HB2168" s="1" t="str">
        <f t="shared" ref="HB2168:HB2170" si="3052">HB2193</f>
        <v>gh</v>
      </c>
    </row>
    <row r="2169" spans="24:210">
      <c r="X2169" s="1">
        <f>AVERAGE(X2133:X2135)</f>
        <v>0.0269489295538811</v>
      </c>
      <c r="Y2169" s="1">
        <f>STDEVA(X2133:X2135)</f>
        <v>0.000303216397607835</v>
      </c>
      <c r="Z2169" s="1" t="str">
        <f t="shared" si="3043"/>
        <v>def</v>
      </c>
      <c r="AA2169" s="1">
        <f>AVERAGE(AA2133:AA2135)</f>
        <v>0.0264991278354205</v>
      </c>
      <c r="AB2169" s="1">
        <f>STDEVA(AA2133:AA2135)</f>
        <v>0.000281530413157226</v>
      </c>
      <c r="AC2169" s="1" t="str">
        <f t="shared" si="3044"/>
        <v>f</v>
      </c>
      <c r="AD2169" s="1">
        <f>AVERAGE(AD2133:AD2135)</f>
        <v>0.0624110466294447</v>
      </c>
      <c r="AE2169" s="1">
        <f>STDEVA(AD2133:AD2135)</f>
        <v>0.000551606638538388</v>
      </c>
      <c r="AF2169" s="1" t="str">
        <f t="shared" si="3045"/>
        <v>f</v>
      </c>
      <c r="AG2169" s="1">
        <f>AVERAGE(AG2133:AG2135)</f>
        <v>0.166054339321576</v>
      </c>
      <c r="AH2169" s="1">
        <f>STDEVA(AG2133:AG2135)</f>
        <v>0.00244278044244208</v>
      </c>
      <c r="AI2169" s="1" t="str">
        <f t="shared" si="3046"/>
        <v>g</v>
      </c>
      <c r="AJ2169" s="1">
        <f>AVERAGE(AJ2133:AJ2135)</f>
        <v>0.219390295179808</v>
      </c>
      <c r="AK2169" s="1">
        <f>STDEVA(AJ2133:AJ2135)</f>
        <v>0.00228445219255437</v>
      </c>
      <c r="AL2169" s="1" t="str">
        <f t="shared" si="3047"/>
        <v>klm</v>
      </c>
      <c r="GN2169" s="1">
        <f>AVERAGE(GN2133:GN2135)</f>
        <v>0.0265737160366754</v>
      </c>
      <c r="GO2169" s="1">
        <f>STDEVA(GN2133:GN2135)</f>
        <v>0.000307987957166848</v>
      </c>
      <c r="GP2169" s="1" t="str">
        <f t="shared" si="3048"/>
        <v>e</v>
      </c>
      <c r="GQ2169" s="1">
        <f>AVERAGE(GQ2133:GQ2135)</f>
        <v>0.0267622859489716</v>
      </c>
      <c r="GR2169" s="1">
        <f>STDEVA(GQ2133:GQ2135)</f>
        <v>0.000346170985979907</v>
      </c>
      <c r="GS2169" s="1" t="str">
        <f t="shared" si="3049"/>
        <v>ef</v>
      </c>
      <c r="GT2169" s="1">
        <f>AVERAGE(GT2133:GT2135)</f>
        <v>0.062734915997778</v>
      </c>
      <c r="GU2169" s="1">
        <f>STDEVA(GT2133:GT2135)</f>
        <v>0.000279982741286673</v>
      </c>
      <c r="GV2169" s="1" t="str">
        <f t="shared" si="3050"/>
        <v>f</v>
      </c>
      <c r="GW2169" s="1">
        <f>AVERAGE(GW2133:GW2135)</f>
        <v>0.166199846109238</v>
      </c>
      <c r="GX2169" s="1">
        <f>STDEVA(GW2133:GW2135)</f>
        <v>0.000405484523431722</v>
      </c>
      <c r="GY2169" s="1" t="str">
        <f t="shared" si="3051"/>
        <v>h</v>
      </c>
      <c r="GZ2169" s="1">
        <f>AVERAGE(GZ2133:GZ2135)</f>
        <v>0.124677763778941</v>
      </c>
      <c r="HA2169" s="1">
        <f>STDEVA(GZ2133:GZ2135)</f>
        <v>0.0641416501201114</v>
      </c>
      <c r="HB2169" s="1" t="str">
        <f t="shared" si="3052"/>
        <v>j</v>
      </c>
    </row>
    <row r="2170" spans="24:210">
      <c r="X2170" s="1">
        <f>AVERAGE(X2136:X2138)</f>
        <v>0.0168417356192273</v>
      </c>
      <c r="Y2170" s="1">
        <f>STDEVA(X2136:X2138)</f>
        <v>0.000270735716736647</v>
      </c>
      <c r="Z2170" s="1" t="str">
        <f t="shared" si="3043"/>
        <v>k</v>
      </c>
      <c r="AA2170" s="1">
        <f>AVERAGE(AA2136:AA2138)</f>
        <v>0.0169855756457828</v>
      </c>
      <c r="AB2170" s="1">
        <f>STDEVA(AA2136:AA2138)</f>
        <v>0.000585901960173758</v>
      </c>
      <c r="AC2170" s="1" t="str">
        <f t="shared" si="3044"/>
        <v>k</v>
      </c>
      <c r="AD2170" s="1">
        <f>AVERAGE(AD2136:AD2138)</f>
        <v>0.0518917967085657</v>
      </c>
      <c r="AE2170" s="1">
        <f>STDEVA(AD2136:AD2138)</f>
        <v>0.00022328975178898</v>
      </c>
      <c r="AF2170" s="1" t="str">
        <f t="shared" si="3045"/>
        <v>g</v>
      </c>
      <c r="AG2170" s="1">
        <f>AVERAGE(AG2136:AG2138)</f>
        <v>0.205762476122433</v>
      </c>
      <c r="AH2170" s="1">
        <f>STDEVA(AG2136:AG2138)</f>
        <v>0.00169863316743662</v>
      </c>
      <c r="AI2170" s="1" t="str">
        <f t="shared" si="3046"/>
        <v>d</v>
      </c>
      <c r="AJ2170" s="1">
        <f>AVERAGE(AJ2136:AJ2138)</f>
        <v>0.27261100007214</v>
      </c>
      <c r="AK2170" s="1">
        <f>STDEVA(AJ2136:AJ2138)</f>
        <v>0.00312443496568285</v>
      </c>
      <c r="AL2170" s="1" t="str">
        <f t="shared" si="3047"/>
        <v>e</v>
      </c>
      <c r="GN2170" s="1">
        <f>AVERAGE(GN2136:GN2138)</f>
        <v>0.0167659919579938</v>
      </c>
      <c r="GO2170" s="1">
        <f>STDEVA(GN2136:GN2138)</f>
        <v>0.000533554730375982</v>
      </c>
      <c r="GP2170" s="1" t="str">
        <f t="shared" si="3048"/>
        <v>j</v>
      </c>
      <c r="GQ2170" s="1">
        <f>AVERAGE(GQ2136:GQ2138)</f>
        <v>0.0174820412622404</v>
      </c>
      <c r="GR2170" s="1">
        <f>STDEVA(GQ2136:GQ2138)</f>
        <v>0.000202479880963092</v>
      </c>
      <c r="GS2170" s="1" t="str">
        <f t="shared" si="3049"/>
        <v>lm</v>
      </c>
      <c r="GT2170" s="1">
        <f>AVERAGE(GT2136:GT2138)</f>
        <v>0.0513333295928651</v>
      </c>
      <c r="GU2170" s="1">
        <f>STDEVA(GT2136:GT2138)</f>
        <v>0.000254969385932432</v>
      </c>
      <c r="GV2170" s="1" t="str">
        <f t="shared" si="3050"/>
        <v>g</v>
      </c>
      <c r="GW2170" s="1">
        <f>AVERAGE(GW2136:GW2138)</f>
        <v>0.206767600871166</v>
      </c>
      <c r="GX2170" s="1">
        <f>STDEVA(GW2136:GW2138)</f>
        <v>0.00250577235688726</v>
      </c>
      <c r="GY2170" s="1" t="str">
        <f t="shared" si="3051"/>
        <v>e</v>
      </c>
      <c r="GZ2170" s="1">
        <f>AVERAGE(GZ2136:GZ2138)</f>
        <v>0.271544438211105</v>
      </c>
      <c r="HA2170" s="1">
        <f>STDEVA(GZ2136:GZ2138)</f>
        <v>0.00315032870228886</v>
      </c>
      <c r="HB2170" s="1" t="str">
        <f t="shared" si="3052"/>
        <v>d</v>
      </c>
    </row>
    <row r="2171" spans="24:208">
      <c r="X2171" s="1">
        <f>AVERAGE(X2130:X2138)</f>
        <v>0.0231051561774396</v>
      </c>
      <c r="AA2171" s="1">
        <f>AVERAGE(AA2130:AA2138)</f>
        <v>0.0231421095577811</v>
      </c>
      <c r="AD2171" s="1">
        <f>AVERAGE(AD2130:AD2138)</f>
        <v>0.0584126404381931</v>
      </c>
      <c r="AG2171" s="1">
        <f>AVERAGE(AG2130:AG2138)</f>
        <v>0.168913070512214</v>
      </c>
      <c r="AJ2171" s="1">
        <f>AVERAGE(AJ2130:AJ2138)</f>
        <v>0.228939794854993</v>
      </c>
      <c r="GN2171" s="1">
        <f>AVERAGE(GN2130:GN2138)</f>
        <v>0.0228512725609227</v>
      </c>
      <c r="GQ2171" s="1">
        <f>AVERAGE(GQ2130:GQ2138)</f>
        <v>0.0233738117034644</v>
      </c>
      <c r="GT2171" s="1">
        <f>AVERAGE(GT2130:GT2138)</f>
        <v>0.0582863734400041</v>
      </c>
      <c r="GW2171" s="1">
        <f>AVERAGE(GW2130:GW2138)</f>
        <v>0.169338554534598</v>
      </c>
      <c r="GZ2171" s="1">
        <f>AVERAGE(GZ2130:GZ2138)</f>
        <v>0.197532712999996</v>
      </c>
    </row>
    <row r="2174" spans="26:210">
      <c r="Z2174" s="1" t="s">
        <v>153</v>
      </c>
      <c r="AC2174" s="1" t="s">
        <v>161</v>
      </c>
      <c r="AF2174" s="1" t="s">
        <v>107</v>
      </c>
      <c r="AI2174" s="1" t="s">
        <v>163</v>
      </c>
      <c r="AL2174" s="1" t="s">
        <v>165</v>
      </c>
      <c r="GP2174" s="1" t="s">
        <v>151</v>
      </c>
      <c r="GS2174" s="1" t="s">
        <v>651</v>
      </c>
      <c r="GV2174" s="1" t="s">
        <v>107</v>
      </c>
      <c r="GY2174" s="1" t="s">
        <v>165</v>
      </c>
      <c r="HB2174" s="1" t="s">
        <v>124</v>
      </c>
    </row>
    <row r="2175" spans="26:210">
      <c r="Z2175" s="1" t="s">
        <v>153</v>
      </c>
      <c r="AC2175" s="1" t="s">
        <v>123</v>
      </c>
      <c r="AF2175" s="1" t="s">
        <v>107</v>
      </c>
      <c r="AI2175" s="1" t="s">
        <v>153</v>
      </c>
      <c r="AL2175" s="1" t="s">
        <v>163</v>
      </c>
      <c r="GP2175" s="1" t="s">
        <v>160</v>
      </c>
      <c r="GS2175" s="1" t="s">
        <v>651</v>
      </c>
      <c r="GV2175" s="1" t="s">
        <v>107</v>
      </c>
      <c r="GY2175" s="1" t="s">
        <v>157</v>
      </c>
      <c r="HB2175" s="1" t="s">
        <v>107</v>
      </c>
    </row>
    <row r="2176" spans="26:210">
      <c r="Z2176" s="1" t="s">
        <v>123</v>
      </c>
      <c r="AC2176" s="1" t="s">
        <v>121</v>
      </c>
      <c r="AF2176" s="1" t="s">
        <v>107</v>
      </c>
      <c r="AI2176" s="1" t="s">
        <v>157</v>
      </c>
      <c r="AL2176" s="1" t="s">
        <v>675</v>
      </c>
      <c r="GP2176" s="1" t="s">
        <v>117</v>
      </c>
      <c r="GS2176" s="1" t="s">
        <v>121</v>
      </c>
      <c r="GV2176" s="1" t="s">
        <v>107</v>
      </c>
      <c r="GY2176" s="1" t="s">
        <v>154</v>
      </c>
      <c r="HB2176" s="1" t="s">
        <v>124</v>
      </c>
    </row>
    <row r="2177" spans="26:210">
      <c r="Z2177" s="1" t="s">
        <v>114</v>
      </c>
      <c r="AC2177" s="1" t="s">
        <v>114</v>
      </c>
      <c r="AF2177" s="1" t="s">
        <v>114</v>
      </c>
      <c r="AI2177" s="1" t="s">
        <v>120</v>
      </c>
      <c r="AL2177" s="1" t="s">
        <v>112</v>
      </c>
      <c r="GP2177" s="1" t="s">
        <v>114</v>
      </c>
      <c r="GS2177" s="1" t="s">
        <v>114</v>
      </c>
      <c r="GV2177" s="1" t="s">
        <v>114</v>
      </c>
      <c r="GY2177" s="1" t="s">
        <v>120</v>
      </c>
      <c r="HB2177" s="1" t="s">
        <v>120</v>
      </c>
    </row>
    <row r="2178" spans="26:210">
      <c r="Z2178" s="1" t="s">
        <v>106</v>
      </c>
      <c r="AC2178" s="1" t="s">
        <v>106</v>
      </c>
      <c r="AF2178" s="1" t="s">
        <v>106</v>
      </c>
      <c r="AI2178" s="1" t="s">
        <v>106</v>
      </c>
      <c r="AL2178" s="1" t="s">
        <v>106</v>
      </c>
      <c r="GP2178" s="1" t="s">
        <v>106</v>
      </c>
      <c r="GS2178" s="1" t="s">
        <v>106</v>
      </c>
      <c r="GV2178" s="1" t="s">
        <v>106</v>
      </c>
      <c r="GY2178" s="1" t="s">
        <v>106</v>
      </c>
      <c r="HB2178" s="1" t="s">
        <v>106</v>
      </c>
    </row>
    <row r="2179" spans="26:210">
      <c r="Z2179" s="1" t="s">
        <v>122</v>
      </c>
      <c r="AC2179" s="1" t="s">
        <v>107</v>
      </c>
      <c r="AF2179" s="1" t="s">
        <v>112</v>
      </c>
      <c r="AI2179" s="1" t="s">
        <v>152</v>
      </c>
      <c r="AL2179" s="1" t="s">
        <v>164</v>
      </c>
      <c r="GP2179" s="1" t="s">
        <v>112</v>
      </c>
      <c r="GS2179" s="1" t="s">
        <v>124</v>
      </c>
      <c r="GV2179" s="1" t="s">
        <v>112</v>
      </c>
      <c r="GY2179" s="1" t="s">
        <v>123</v>
      </c>
      <c r="HB2179" s="1" t="s">
        <v>107</v>
      </c>
    </row>
    <row r="2180" spans="26:210">
      <c r="Z2180" s="1" t="s">
        <v>120</v>
      </c>
      <c r="AC2180" s="1" t="s">
        <v>112</v>
      </c>
      <c r="AF2180" s="1" t="s">
        <v>112</v>
      </c>
      <c r="AI2180" s="1" t="s">
        <v>112</v>
      </c>
      <c r="AL2180" s="1" t="s">
        <v>117</v>
      </c>
      <c r="GP2180" s="1" t="s">
        <v>116</v>
      </c>
      <c r="GS2180" s="1" t="s">
        <v>120</v>
      </c>
      <c r="GV2180" s="1" t="s">
        <v>112</v>
      </c>
      <c r="GY2180" s="1" t="s">
        <v>107</v>
      </c>
      <c r="HB2180" s="1" t="s">
        <v>115</v>
      </c>
    </row>
    <row r="2181" spans="26:210">
      <c r="Z2181" s="1" t="s">
        <v>161</v>
      </c>
      <c r="AC2181" s="1" t="s">
        <v>123</v>
      </c>
      <c r="AF2181" s="1" t="s">
        <v>107</v>
      </c>
      <c r="AI2181" s="1" t="s">
        <v>120</v>
      </c>
      <c r="AL2181" s="1" t="s">
        <v>120</v>
      </c>
      <c r="GP2181" s="1" t="s">
        <v>152</v>
      </c>
      <c r="GS2181" s="1" t="s">
        <v>161</v>
      </c>
      <c r="GV2181" s="1" t="s">
        <v>107</v>
      </c>
      <c r="GY2181" s="1" t="s">
        <v>112</v>
      </c>
      <c r="HB2181" s="1" t="s">
        <v>114</v>
      </c>
    </row>
    <row r="2182" spans="26:210">
      <c r="Z2182" s="1" t="s">
        <v>107</v>
      </c>
      <c r="AC2182" s="1" t="s">
        <v>107</v>
      </c>
      <c r="AF2182" s="1" t="s">
        <v>112</v>
      </c>
      <c r="AI2182" s="1" t="s">
        <v>117</v>
      </c>
      <c r="AL2182" s="1" t="s">
        <v>161</v>
      </c>
      <c r="GP2182" s="1" t="s">
        <v>112</v>
      </c>
      <c r="GS2182" s="1" t="s">
        <v>112</v>
      </c>
      <c r="GV2182" s="1" t="s">
        <v>112</v>
      </c>
      <c r="GY2182" s="1" t="s">
        <v>121</v>
      </c>
      <c r="HB2182" s="1" t="s">
        <v>107</v>
      </c>
    </row>
    <row r="2183" spans="26:210">
      <c r="Z2183" s="1" t="s">
        <v>115</v>
      </c>
      <c r="AC2183" s="1" t="s">
        <v>112</v>
      </c>
      <c r="AF2183" s="1" t="s">
        <v>112</v>
      </c>
      <c r="AI2183" s="1" t="s">
        <v>112</v>
      </c>
      <c r="AL2183" s="1" t="s">
        <v>121</v>
      </c>
      <c r="GP2183" s="1" t="s">
        <v>120</v>
      </c>
      <c r="GS2183" s="1" t="s">
        <v>120</v>
      </c>
      <c r="GV2183" s="1" t="s">
        <v>112</v>
      </c>
      <c r="GY2183" s="1" t="s">
        <v>112</v>
      </c>
      <c r="HB2183" s="1" t="s">
        <v>115</v>
      </c>
    </row>
    <row r="2184" spans="26:210">
      <c r="Z2184" s="1" t="s">
        <v>153</v>
      </c>
      <c r="AC2184" s="1" t="s">
        <v>123</v>
      </c>
      <c r="AF2184" s="1" t="s">
        <v>107</v>
      </c>
      <c r="AI2184" s="1" t="s">
        <v>114</v>
      </c>
      <c r="AL2184" s="1" t="s">
        <v>114</v>
      </c>
      <c r="GP2184" s="1" t="s">
        <v>117</v>
      </c>
      <c r="GS2184" s="1" t="s">
        <v>123</v>
      </c>
      <c r="GV2184" s="1" t="s">
        <v>107</v>
      </c>
      <c r="GY2184" s="1" t="s">
        <v>114</v>
      </c>
      <c r="HB2184" s="1" t="s">
        <v>114</v>
      </c>
    </row>
    <row r="2185" spans="26:210">
      <c r="Z2185" s="1" t="s">
        <v>157</v>
      </c>
      <c r="AC2185" s="1" t="s">
        <v>157</v>
      </c>
      <c r="AF2185" s="1" t="s">
        <v>117</v>
      </c>
      <c r="AI2185" s="1" t="s">
        <v>154</v>
      </c>
      <c r="AL2185" s="1" t="s">
        <v>158</v>
      </c>
      <c r="GP2185" s="1" t="s">
        <v>153</v>
      </c>
      <c r="GS2185" s="1" t="s">
        <v>155</v>
      </c>
      <c r="GV2185" s="1" t="s">
        <v>117</v>
      </c>
      <c r="GY2185" s="1" t="s">
        <v>155</v>
      </c>
      <c r="HB2185" s="1" t="s">
        <v>123</v>
      </c>
    </row>
    <row r="2186" spans="26:210">
      <c r="Z2186" s="1" t="s">
        <v>157</v>
      </c>
      <c r="AC2186" s="1" t="s">
        <v>164</v>
      </c>
      <c r="AF2186" s="1" t="s">
        <v>117</v>
      </c>
      <c r="AI2186" s="1" t="s">
        <v>157</v>
      </c>
      <c r="AL2186" s="1" t="s">
        <v>158</v>
      </c>
      <c r="GP2186" s="1" t="s">
        <v>153</v>
      </c>
      <c r="GS2186" s="1" t="s">
        <v>165</v>
      </c>
      <c r="GV2186" s="1" t="s">
        <v>117</v>
      </c>
      <c r="GY2186" s="1" t="s">
        <v>154</v>
      </c>
      <c r="HB2186" s="1" t="s">
        <v>151</v>
      </c>
    </row>
    <row r="2187" spans="26:210">
      <c r="Z2187" s="1" t="s">
        <v>157</v>
      </c>
      <c r="AC2187" s="1" t="s">
        <v>123</v>
      </c>
      <c r="AF2187" s="1" t="s">
        <v>117</v>
      </c>
      <c r="AI2187" s="1" t="s">
        <v>163</v>
      </c>
      <c r="AL2187" s="1" t="s">
        <v>158</v>
      </c>
      <c r="GP2187" s="1" t="s">
        <v>161</v>
      </c>
      <c r="GS2187" s="1" t="s">
        <v>159</v>
      </c>
      <c r="GV2187" s="1" t="s">
        <v>117</v>
      </c>
      <c r="GY2187" s="1" t="s">
        <v>165</v>
      </c>
      <c r="HB2187" s="1" t="s">
        <v>151</v>
      </c>
    </row>
    <row r="2188" spans="26:210">
      <c r="Z2188" s="1" t="s">
        <v>120</v>
      </c>
      <c r="AC2188" s="1" t="s">
        <v>120</v>
      </c>
      <c r="AF2188" s="1" t="s">
        <v>120</v>
      </c>
      <c r="AI2188" s="1" t="s">
        <v>107</v>
      </c>
      <c r="AL2188" s="1" t="s">
        <v>151</v>
      </c>
      <c r="GP2188" s="1" t="s">
        <v>120</v>
      </c>
      <c r="GS2188" s="1" t="s">
        <v>120</v>
      </c>
      <c r="GV2188" s="1" t="s">
        <v>120</v>
      </c>
      <c r="GY2188" s="1" t="s">
        <v>117</v>
      </c>
      <c r="HB2188" s="1" t="s">
        <v>122</v>
      </c>
    </row>
    <row r="2189" spans="26:210">
      <c r="Z2189" s="1" t="s">
        <v>111</v>
      </c>
      <c r="AC2189" s="1" t="s">
        <v>111</v>
      </c>
      <c r="AF2189" s="1" t="s">
        <v>111</v>
      </c>
      <c r="AI2189" s="1" t="s">
        <v>111</v>
      </c>
      <c r="AL2189" s="1" t="s">
        <v>111</v>
      </c>
      <c r="GP2189" s="1" t="s">
        <v>111</v>
      </c>
      <c r="GS2189" s="1" t="s">
        <v>111</v>
      </c>
      <c r="GV2189" s="1" t="s">
        <v>111</v>
      </c>
      <c r="GY2189" s="1" t="s">
        <v>111</v>
      </c>
      <c r="HB2189" s="1" t="s">
        <v>111</v>
      </c>
    </row>
    <row r="2190" spans="26:210">
      <c r="Z2190" s="1" t="s">
        <v>121</v>
      </c>
      <c r="AC2190" s="1" t="s">
        <v>117</v>
      </c>
      <c r="AF2190" s="1" t="s">
        <v>107</v>
      </c>
      <c r="AI2190" s="1" t="s">
        <v>123</v>
      </c>
      <c r="AL2190" s="1" t="s">
        <v>156</v>
      </c>
      <c r="GP2190" s="1" t="s">
        <v>107</v>
      </c>
      <c r="GS2190" s="1" t="s">
        <v>117</v>
      </c>
      <c r="GV2190" s="1" t="s">
        <v>107</v>
      </c>
      <c r="GY2190" s="1" t="s">
        <v>153</v>
      </c>
      <c r="HB2190" s="1" t="s">
        <v>152</v>
      </c>
    </row>
    <row r="2191" spans="26:210">
      <c r="Z2191" s="1" t="s">
        <v>125</v>
      </c>
      <c r="AC2191" s="1" t="s">
        <v>124</v>
      </c>
      <c r="AF2191" s="1" t="s">
        <v>107</v>
      </c>
      <c r="AI2191" s="1" t="s">
        <v>121</v>
      </c>
      <c r="AL2191" s="1" t="s">
        <v>155</v>
      </c>
      <c r="GP2191" s="1" t="s">
        <v>112</v>
      </c>
      <c r="GS2191" s="1" t="s">
        <v>117</v>
      </c>
      <c r="GV2191" s="1" t="s">
        <v>107</v>
      </c>
      <c r="GY2191" s="1" t="s">
        <v>123</v>
      </c>
      <c r="HB2191" s="1" t="s">
        <v>124</v>
      </c>
    </row>
    <row r="2192" spans="26:210">
      <c r="Z2192" s="1" t="s">
        <v>157</v>
      </c>
      <c r="AC2192" s="1" t="s">
        <v>157</v>
      </c>
      <c r="AF2192" s="1" t="s">
        <v>117</v>
      </c>
      <c r="AI2192" s="1" t="s">
        <v>112</v>
      </c>
      <c r="AL2192" s="1" t="s">
        <v>107</v>
      </c>
      <c r="GP2192" s="1" t="s">
        <v>153</v>
      </c>
      <c r="GS2192" s="1" t="s">
        <v>675</v>
      </c>
      <c r="GV2192" s="1" t="s">
        <v>117</v>
      </c>
      <c r="GY2192" s="1" t="s">
        <v>107</v>
      </c>
      <c r="HB2192" s="1" t="s">
        <v>120</v>
      </c>
    </row>
    <row r="2193" spans="26:210">
      <c r="Z2193" s="1" t="s">
        <v>117</v>
      </c>
      <c r="AC2193" s="1" t="s">
        <v>124</v>
      </c>
      <c r="AF2193" s="1" t="s">
        <v>107</v>
      </c>
      <c r="AI2193" s="1" t="s">
        <v>123</v>
      </c>
      <c r="AL2193" s="1" t="s">
        <v>156</v>
      </c>
      <c r="GP2193" s="1" t="s">
        <v>107</v>
      </c>
      <c r="GS2193" s="1" t="s">
        <v>117</v>
      </c>
      <c r="GV2193" s="1" t="s">
        <v>107</v>
      </c>
      <c r="GY2193" s="1" t="s">
        <v>153</v>
      </c>
      <c r="HB2193" s="1" t="s">
        <v>152</v>
      </c>
    </row>
    <row r="2194" spans="26:210">
      <c r="Z2194" s="1" t="s">
        <v>125</v>
      </c>
      <c r="AC2194" s="1" t="s">
        <v>107</v>
      </c>
      <c r="AF2194" s="1" t="s">
        <v>107</v>
      </c>
      <c r="AI2194" s="1" t="s">
        <v>117</v>
      </c>
      <c r="AL2194" s="1" t="s">
        <v>675</v>
      </c>
      <c r="GP2194" s="1" t="s">
        <v>112</v>
      </c>
      <c r="GS2194" s="1" t="s">
        <v>122</v>
      </c>
      <c r="GV2194" s="1" t="s">
        <v>107</v>
      </c>
      <c r="GY2194" s="1" t="s">
        <v>121</v>
      </c>
      <c r="HB2194" s="1" t="s">
        <v>153</v>
      </c>
    </row>
    <row r="2195" spans="26:210">
      <c r="Z2195" s="1" t="s">
        <v>157</v>
      </c>
      <c r="AC2195" s="1" t="s">
        <v>157</v>
      </c>
      <c r="AF2195" s="1" t="s">
        <v>117</v>
      </c>
      <c r="AI2195" s="1" t="s">
        <v>120</v>
      </c>
      <c r="AL2195" s="1" t="s">
        <v>112</v>
      </c>
      <c r="GP2195" s="1" t="s">
        <v>153</v>
      </c>
      <c r="GS2195" s="1" t="s">
        <v>165</v>
      </c>
      <c r="GV2195" s="1" t="s">
        <v>117</v>
      </c>
      <c r="GY2195" s="1" t="s">
        <v>112</v>
      </c>
      <c r="HB2195" s="1" t="s">
        <v>120</v>
      </c>
    </row>
    <row r="2197" spans="27:555">
      <c r="AA2197" s="1">
        <f t="shared" ref="AA2197:AA2230" si="3053">AA930</f>
        <v>0</v>
      </c>
      <c r="AD2197" s="1">
        <f t="shared" ref="AD2197:AD2230" si="3054">AD930</f>
        <v>0</v>
      </c>
      <c r="AG2197" s="1">
        <f t="shared" ref="AG2197:AG2230" si="3055">AG930</f>
        <v>0</v>
      </c>
      <c r="AJ2197" s="1">
        <f t="shared" ref="AJ2197:AJ2230" si="3056">AJ930</f>
        <v>0</v>
      </c>
      <c r="AM2197" s="1">
        <f t="shared" ref="AM2197:AM2230" si="3057">AM930</f>
        <v>0</v>
      </c>
      <c r="GQ2197" s="1">
        <f t="shared" ref="GQ2197:GQ2230" si="3058">GQ930</f>
        <v>0</v>
      </c>
      <c r="GT2197" s="1">
        <f t="shared" ref="GT2197:GT2230" si="3059">GT930</f>
        <v>0</v>
      </c>
      <c r="GW2197" s="1">
        <f t="shared" ref="GW2197:GW2230" si="3060">GW930</f>
        <v>0</v>
      </c>
      <c r="GZ2197" s="1">
        <f t="shared" ref="GZ2197:GZ2230" si="3061">GZ930</f>
        <v>0</v>
      </c>
      <c r="HC2197" s="1">
        <f t="shared" ref="HC2197:HC2230" si="3062">HC930</f>
        <v>0</v>
      </c>
      <c r="NG2197" s="1">
        <f t="shared" ref="NG2197:NS2197" si="3063">NG930</f>
        <v>0</v>
      </c>
      <c r="NH2197" s="1">
        <f t="shared" si="3063"/>
        <v>0</v>
      </c>
      <c r="NI2197" s="1">
        <f t="shared" si="3063"/>
        <v>0</v>
      </c>
      <c r="NJ2197" s="1">
        <f t="shared" si="3063"/>
        <v>0</v>
      </c>
      <c r="NK2197" s="1">
        <f t="shared" si="3063"/>
        <v>0</v>
      </c>
      <c r="NL2197" s="1">
        <f t="shared" si="3063"/>
        <v>0</v>
      </c>
      <c r="NM2197" s="1">
        <f t="shared" si="3063"/>
        <v>0</v>
      </c>
      <c r="NN2197" s="1">
        <f t="shared" si="3063"/>
        <v>0</v>
      </c>
      <c r="NO2197" s="1">
        <f t="shared" si="3063"/>
        <v>0</v>
      </c>
      <c r="NP2197" s="1">
        <f t="shared" si="3063"/>
        <v>0</v>
      </c>
      <c r="NQ2197" s="1">
        <f t="shared" si="3063"/>
        <v>0</v>
      </c>
      <c r="NR2197" s="1">
        <f t="shared" si="3063"/>
        <v>0</v>
      </c>
      <c r="NS2197" s="1">
        <f t="shared" si="3063"/>
        <v>0</v>
      </c>
      <c r="TW2197" s="1">
        <f t="shared" ref="TW2197:UI2197" si="3064">TW930</f>
        <v>0</v>
      </c>
      <c r="TX2197" s="1">
        <f t="shared" si="3064"/>
        <v>0</v>
      </c>
      <c r="TY2197" s="1">
        <f t="shared" si="3064"/>
        <v>0</v>
      </c>
      <c r="TZ2197" s="1">
        <f t="shared" si="3064"/>
        <v>0</v>
      </c>
      <c r="UA2197" s="1">
        <f t="shared" si="3064"/>
        <v>0</v>
      </c>
      <c r="UB2197" s="1">
        <f t="shared" si="3064"/>
        <v>0</v>
      </c>
      <c r="UC2197" s="1">
        <f t="shared" si="3064"/>
        <v>0</v>
      </c>
      <c r="UD2197" s="1">
        <f t="shared" si="3064"/>
        <v>0</v>
      </c>
      <c r="UE2197" s="1">
        <f t="shared" si="3064"/>
        <v>0</v>
      </c>
      <c r="UF2197" s="1">
        <f t="shared" si="3064"/>
        <v>0</v>
      </c>
      <c r="UG2197" s="1">
        <f t="shared" si="3064"/>
        <v>0</v>
      </c>
      <c r="UH2197" s="1">
        <f t="shared" si="3064"/>
        <v>0</v>
      </c>
      <c r="UI2197" s="1">
        <f t="shared" si="3064"/>
        <v>0</v>
      </c>
    </row>
    <row r="2198" spans="27:555">
      <c r="AA2198" s="1">
        <f t="shared" si="3053"/>
        <v>0.729955601984852</v>
      </c>
      <c r="AD2198" s="1">
        <f t="shared" si="3054"/>
        <v>0.734513274336283</v>
      </c>
      <c r="AG2198" s="1">
        <f t="shared" si="3055"/>
        <v>0.68364099299809</v>
      </c>
      <c r="AJ2198" s="1">
        <f t="shared" si="3056"/>
        <v>0.616178291374329</v>
      </c>
      <c r="AM2198" s="1">
        <f t="shared" si="3057"/>
        <v>0.504725897920605</v>
      </c>
      <c r="GQ2198" s="1">
        <f t="shared" si="3058"/>
        <v>0.732231838447417</v>
      </c>
      <c r="GT2198" s="1">
        <f t="shared" si="3059"/>
        <v>0.735947712418301</v>
      </c>
      <c r="GW2198" s="1">
        <f t="shared" si="3060"/>
        <v>0.685006435006435</v>
      </c>
      <c r="GZ2198" s="1">
        <f t="shared" si="3061"/>
        <v>0.614694574967962</v>
      </c>
      <c r="HC2198" s="1">
        <f t="shared" si="3062"/>
        <v>0.504570383912249</v>
      </c>
      <c r="NG2198" s="1">
        <f t="shared" ref="NG2198:NS2198" si="3065">NG931</f>
        <v>0.733535200605602</v>
      </c>
      <c r="NH2198" s="1">
        <f t="shared" si="3065"/>
        <v>0</v>
      </c>
      <c r="NI2198" s="1">
        <f t="shared" si="3065"/>
        <v>0</v>
      </c>
      <c r="NJ2198" s="1">
        <f t="shared" si="3065"/>
        <v>0.73512571570824</v>
      </c>
      <c r="NK2198" s="1">
        <f t="shared" si="3065"/>
        <v>0</v>
      </c>
      <c r="NL2198" s="1">
        <f t="shared" si="3065"/>
        <v>0</v>
      </c>
      <c r="NM2198" s="1">
        <f t="shared" si="3065"/>
        <v>0.692642036634585</v>
      </c>
      <c r="NN2198" s="1">
        <f t="shared" si="3065"/>
        <v>0</v>
      </c>
      <c r="NO2198" s="1">
        <f t="shared" si="3065"/>
        <v>0</v>
      </c>
      <c r="NP2198" s="1">
        <f t="shared" si="3065"/>
        <v>0.626633986928105</v>
      </c>
      <c r="NQ2198" s="1">
        <f t="shared" si="3065"/>
        <v>0</v>
      </c>
      <c r="NR2198" s="1">
        <f t="shared" si="3065"/>
        <v>0</v>
      </c>
      <c r="NS2198" s="1">
        <f t="shared" si="3065"/>
        <v>0.553719008264463</v>
      </c>
      <c r="TW2198" s="1">
        <f t="shared" ref="TW2198:UI2198" si="3066">TW931</f>
        <v>0.733367062990134</v>
      </c>
      <c r="TX2198" s="1">
        <f t="shared" si="3066"/>
        <v>0</v>
      </c>
      <c r="TY2198" s="1">
        <f t="shared" si="3066"/>
        <v>0</v>
      </c>
      <c r="TZ2198" s="1">
        <f t="shared" si="3066"/>
        <v>0.735524652338811</v>
      </c>
      <c r="UA2198" s="1">
        <f t="shared" si="3066"/>
        <v>0</v>
      </c>
      <c r="UB2198" s="1">
        <f t="shared" si="3066"/>
        <v>0</v>
      </c>
      <c r="UC2198" s="1">
        <f t="shared" si="3066"/>
        <v>0.693514328808446</v>
      </c>
      <c r="UD2198" s="1">
        <f t="shared" si="3066"/>
        <v>0</v>
      </c>
      <c r="UE2198" s="1">
        <f t="shared" si="3066"/>
        <v>0</v>
      </c>
      <c r="UF2198" s="1">
        <f t="shared" si="3066"/>
        <v>0.623290692545214</v>
      </c>
      <c r="UG2198" s="1">
        <f t="shared" si="3066"/>
        <v>0</v>
      </c>
      <c r="UH2198" s="1">
        <f t="shared" si="3066"/>
        <v>0</v>
      </c>
      <c r="UI2198" s="1">
        <f t="shared" si="3066"/>
        <v>0.555716353111433</v>
      </c>
    </row>
    <row r="2199" spans="27:555">
      <c r="AA2199" s="1">
        <f t="shared" si="3053"/>
        <v>0.72933939556031</v>
      </c>
      <c r="AD2199" s="1">
        <f t="shared" si="3054"/>
        <v>0.731447846393358</v>
      </c>
      <c r="AG2199" s="1">
        <f t="shared" si="3055"/>
        <v>0.684244581041734</v>
      </c>
      <c r="AJ2199" s="1">
        <f t="shared" si="3056"/>
        <v>0.614525139664804</v>
      </c>
      <c r="AM2199" s="1">
        <f t="shared" si="3057"/>
        <v>0.50091407678245</v>
      </c>
      <c r="GQ2199" s="1">
        <f t="shared" si="3058"/>
        <v>0.730748805098247</v>
      </c>
      <c r="GT2199" s="1">
        <f t="shared" si="3059"/>
        <v>0.733660552828726</v>
      </c>
      <c r="GW2199" s="1">
        <f t="shared" si="3060"/>
        <v>0.68364099299809</v>
      </c>
      <c r="GZ2199" s="1">
        <f t="shared" si="3061"/>
        <v>0.617744610281924</v>
      </c>
      <c r="HC2199" s="1">
        <f t="shared" si="3062"/>
        <v>0.505597014925373</v>
      </c>
      <c r="NG2199" s="1">
        <f t="shared" ref="NG2199:NS2199" si="3067">NG932</f>
        <v>0.732390873015873</v>
      </c>
      <c r="NH2199" s="1">
        <f t="shared" si="3067"/>
        <v>0</v>
      </c>
      <c r="NI2199" s="1">
        <f t="shared" si="3067"/>
        <v>0</v>
      </c>
      <c r="NJ2199" s="1">
        <f t="shared" si="3067"/>
        <v>0.734683544303797</v>
      </c>
      <c r="NK2199" s="1">
        <f t="shared" si="3067"/>
        <v>0</v>
      </c>
      <c r="NL2199" s="1">
        <f t="shared" si="3067"/>
        <v>0</v>
      </c>
      <c r="NM2199" s="1">
        <f t="shared" si="3067"/>
        <v>0.694707861731416</v>
      </c>
      <c r="NN2199" s="1">
        <f t="shared" si="3067"/>
        <v>0</v>
      </c>
      <c r="NO2199" s="1">
        <f t="shared" si="3067"/>
        <v>0</v>
      </c>
      <c r="NP2199" s="1">
        <f t="shared" si="3067"/>
        <v>0.62289007822149</v>
      </c>
      <c r="NQ2199" s="1">
        <f t="shared" si="3067"/>
        <v>0</v>
      </c>
      <c r="NR2199" s="1">
        <f t="shared" si="3067"/>
        <v>0</v>
      </c>
      <c r="NS2199" s="1">
        <f t="shared" si="3067"/>
        <v>0.556616643929059</v>
      </c>
      <c r="TW2199" s="1">
        <f t="shared" ref="TW2199:UI2199" si="3068">TW932</f>
        <v>0.732258064516129</v>
      </c>
      <c r="TX2199" s="1">
        <f t="shared" si="3068"/>
        <v>0</v>
      </c>
      <c r="TY2199" s="1">
        <f t="shared" si="3068"/>
        <v>0</v>
      </c>
      <c r="TZ2199" s="1">
        <f t="shared" si="3068"/>
        <v>0.734230865120918</v>
      </c>
      <c r="UA2199" s="1">
        <f t="shared" si="3068"/>
        <v>0</v>
      </c>
      <c r="UB2199" s="1">
        <f t="shared" si="3068"/>
        <v>0</v>
      </c>
      <c r="UC2199" s="1">
        <f t="shared" si="3068"/>
        <v>0.694259818731118</v>
      </c>
      <c r="UD2199" s="1">
        <f t="shared" si="3068"/>
        <v>0</v>
      </c>
      <c r="UE2199" s="1">
        <f t="shared" si="3068"/>
        <v>0</v>
      </c>
      <c r="UF2199" s="1">
        <f t="shared" si="3068"/>
        <v>0.626262626262626</v>
      </c>
      <c r="UG2199" s="1">
        <f t="shared" si="3068"/>
        <v>0</v>
      </c>
      <c r="UH2199" s="1">
        <f t="shared" si="3068"/>
        <v>0</v>
      </c>
      <c r="UI2199" s="1">
        <f t="shared" si="3068"/>
        <v>0.553495007132668</v>
      </c>
    </row>
    <row r="2200" spans="27:555">
      <c r="AA2200" s="1">
        <f t="shared" si="3053"/>
        <v>0.731655629139073</v>
      </c>
      <c r="AD2200" s="1">
        <f t="shared" si="3054"/>
        <v>0.732083226303622</v>
      </c>
      <c r="AG2200" s="1">
        <f t="shared" si="3055"/>
        <v>0.687003495392437</v>
      </c>
      <c r="AJ2200" s="1">
        <f t="shared" si="3056"/>
        <v>0.613942111699959</v>
      </c>
      <c r="AM2200" s="1">
        <f t="shared" si="3057"/>
        <v>0.507853403141361</v>
      </c>
      <c r="GQ2200" s="1">
        <f t="shared" si="3058"/>
        <v>0.731740064446831</v>
      </c>
      <c r="GT2200" s="1">
        <f t="shared" si="3059"/>
        <v>0.734346345297354</v>
      </c>
      <c r="GW2200" s="1">
        <f t="shared" si="3060"/>
        <v>0.686754753464389</v>
      </c>
      <c r="GZ2200" s="1">
        <f t="shared" si="3061"/>
        <v>0.616225304749895</v>
      </c>
      <c r="HC2200" s="1">
        <f t="shared" si="3062"/>
        <v>0.503759398496241</v>
      </c>
      <c r="NG2200" s="1">
        <f t="shared" ref="NG2200:NS2200" si="3069">NG933</f>
        <v>0.733933483370843</v>
      </c>
      <c r="NH2200" s="1">
        <f t="shared" si="3069"/>
        <v>0</v>
      </c>
      <c r="NI2200" s="1">
        <f t="shared" si="3069"/>
        <v>0</v>
      </c>
      <c r="NJ2200" s="1">
        <f t="shared" si="3069"/>
        <v>0.734406438631791</v>
      </c>
      <c r="NK2200" s="1">
        <f t="shared" si="3069"/>
        <v>0</v>
      </c>
      <c r="NL2200" s="1">
        <f t="shared" si="3069"/>
        <v>0</v>
      </c>
      <c r="NM2200" s="1">
        <f t="shared" si="3069"/>
        <v>0.692193087008343</v>
      </c>
      <c r="NN2200" s="1">
        <f t="shared" si="3069"/>
        <v>0</v>
      </c>
      <c r="NO2200" s="1">
        <f t="shared" si="3069"/>
        <v>0</v>
      </c>
      <c r="NP2200" s="1">
        <f t="shared" si="3069"/>
        <v>0.623151668779045</v>
      </c>
      <c r="NQ2200" s="1">
        <f t="shared" si="3069"/>
        <v>0</v>
      </c>
      <c r="NR2200" s="1">
        <f t="shared" si="3069"/>
        <v>0</v>
      </c>
      <c r="NS2200" s="1">
        <f t="shared" si="3069"/>
        <v>0.552238805970149</v>
      </c>
      <c r="TW2200" s="1">
        <f t="shared" ref="TW2200:UI2200" si="3070">TW933</f>
        <v>0.734976112647725</v>
      </c>
      <c r="TX2200" s="1">
        <f t="shared" si="3070"/>
        <v>0</v>
      </c>
      <c r="TY2200" s="1">
        <f t="shared" si="3070"/>
        <v>0</v>
      </c>
      <c r="TZ2200" s="1">
        <f t="shared" si="3070"/>
        <v>0.733501259445844</v>
      </c>
      <c r="UA2200" s="1">
        <f t="shared" si="3070"/>
        <v>0</v>
      </c>
      <c r="UB2200" s="1">
        <f t="shared" si="3070"/>
        <v>0</v>
      </c>
      <c r="UC2200" s="1">
        <f t="shared" si="3070"/>
        <v>0.692354927847713</v>
      </c>
      <c r="UD2200" s="1">
        <f t="shared" si="3070"/>
        <v>0</v>
      </c>
      <c r="UE2200" s="1">
        <f t="shared" si="3070"/>
        <v>0</v>
      </c>
      <c r="UF2200" s="1">
        <f t="shared" si="3070"/>
        <v>0.62400354295837</v>
      </c>
      <c r="UG2200" s="1">
        <f t="shared" si="3070"/>
        <v>0</v>
      </c>
      <c r="UH2200" s="1">
        <f t="shared" si="3070"/>
        <v>0</v>
      </c>
      <c r="UI2200" s="1">
        <f t="shared" si="3070"/>
        <v>0.554609929078014</v>
      </c>
    </row>
    <row r="2201" spans="27:555">
      <c r="AA2201" s="1">
        <f t="shared" si="3053"/>
        <v>0.7289769683985</v>
      </c>
      <c r="AD2201" s="1">
        <f t="shared" si="3054"/>
        <v>0.73528642427413</v>
      </c>
      <c r="AG2201" s="1">
        <f t="shared" si="3055"/>
        <v>0.683974358974359</v>
      </c>
      <c r="AJ2201" s="1">
        <f t="shared" si="3056"/>
        <v>0.60996835443038</v>
      </c>
      <c r="AM2201" s="1">
        <f t="shared" si="3057"/>
        <v>0.493870402802102</v>
      </c>
      <c r="GQ2201" s="1">
        <f t="shared" si="3058"/>
        <v>0.730184147317854</v>
      </c>
      <c r="GT2201" s="1">
        <f t="shared" si="3059"/>
        <v>0.734282018111255</v>
      </c>
      <c r="GW2201" s="1">
        <f t="shared" si="3060"/>
        <v>0.684824902723735</v>
      </c>
      <c r="GZ2201" s="1">
        <f t="shared" si="3061"/>
        <v>0.608766898811962</v>
      </c>
      <c r="HC2201" s="1">
        <f t="shared" si="3062"/>
        <v>0.496153846153846</v>
      </c>
      <c r="NG2201" s="1">
        <f t="shared" ref="NG2201:NS2201" si="3071">NG934</f>
        <v>0.73414271555996</v>
      </c>
      <c r="NH2201" s="1">
        <f t="shared" si="3071"/>
        <v>0</v>
      </c>
      <c r="NI2201" s="1">
        <f t="shared" si="3071"/>
        <v>0</v>
      </c>
      <c r="NJ2201" s="1">
        <f t="shared" si="3071"/>
        <v>0.734771573604061</v>
      </c>
      <c r="NK2201" s="1">
        <f t="shared" si="3071"/>
        <v>0</v>
      </c>
      <c r="NL2201" s="1">
        <f t="shared" si="3071"/>
        <v>0</v>
      </c>
      <c r="NM2201" s="1">
        <f t="shared" si="3071"/>
        <v>0.691903584672435</v>
      </c>
      <c r="NN2201" s="1">
        <f t="shared" si="3071"/>
        <v>0</v>
      </c>
      <c r="NO2201" s="1">
        <f t="shared" si="3071"/>
        <v>0</v>
      </c>
      <c r="NP2201" s="1">
        <f t="shared" si="3071"/>
        <v>0.616977225672878</v>
      </c>
      <c r="NQ2201" s="1">
        <f t="shared" si="3071"/>
        <v>0</v>
      </c>
      <c r="NR2201" s="1">
        <f t="shared" si="3071"/>
        <v>0</v>
      </c>
      <c r="NS2201" s="1">
        <f t="shared" si="3071"/>
        <v>0.545578231292517</v>
      </c>
      <c r="TW2201" s="1">
        <f t="shared" ref="TW2201:UI2201" si="3072">TW934</f>
        <v>0.733637747336377</v>
      </c>
      <c r="TX2201" s="1">
        <f t="shared" si="3072"/>
        <v>0</v>
      </c>
      <c r="TY2201" s="1">
        <f t="shared" si="3072"/>
        <v>0</v>
      </c>
      <c r="TZ2201" s="1">
        <f t="shared" si="3072"/>
        <v>0.734495641344956</v>
      </c>
      <c r="UA2201" s="1">
        <f t="shared" si="3072"/>
        <v>0</v>
      </c>
      <c r="UB2201" s="1">
        <f t="shared" si="3072"/>
        <v>0</v>
      </c>
      <c r="UC2201" s="1">
        <f t="shared" si="3072"/>
        <v>0.693116922152089</v>
      </c>
      <c r="UD2201" s="1">
        <f t="shared" si="3072"/>
        <v>0</v>
      </c>
      <c r="UE2201" s="1">
        <f t="shared" si="3072"/>
        <v>0</v>
      </c>
      <c r="UF2201" s="1">
        <f t="shared" si="3072"/>
        <v>0.619110523998239</v>
      </c>
      <c r="UG2201" s="1">
        <f t="shared" si="3072"/>
        <v>0</v>
      </c>
      <c r="UH2201" s="1">
        <f t="shared" si="3072"/>
        <v>0</v>
      </c>
      <c r="UI2201" s="1">
        <f t="shared" si="3072"/>
        <v>0.544412607449857</v>
      </c>
    </row>
    <row r="2202" spans="27:555">
      <c r="AA2202" s="1">
        <f t="shared" si="3053"/>
        <v>0.731523783929051</v>
      </c>
      <c r="AD2202" s="1">
        <f t="shared" si="3054"/>
        <v>0.73326414115205</v>
      </c>
      <c r="AG2202" s="1">
        <f t="shared" si="3055"/>
        <v>0.688067647979956</v>
      </c>
      <c r="AJ2202" s="1">
        <f t="shared" si="3056"/>
        <v>0.606522659889877</v>
      </c>
      <c r="AM2202" s="1">
        <f t="shared" si="3057"/>
        <v>0.49814126394052</v>
      </c>
      <c r="GQ2202" s="1">
        <f t="shared" si="3058"/>
        <v>0.73241306079108</v>
      </c>
      <c r="GT2202" s="1">
        <f t="shared" si="3059"/>
        <v>0.733542319749216</v>
      </c>
      <c r="GW2202" s="1">
        <f t="shared" si="3060"/>
        <v>0.687116564417178</v>
      </c>
      <c r="GZ2202" s="1">
        <f t="shared" si="3061"/>
        <v>0.603782080144079</v>
      </c>
      <c r="HC2202" s="1">
        <f t="shared" si="3062"/>
        <v>0.492565055762082</v>
      </c>
      <c r="NG2202" s="1">
        <f t="shared" ref="NG2202:NS2202" si="3073">NG935</f>
        <v>0.732723577235772</v>
      </c>
      <c r="NH2202" s="1">
        <f t="shared" si="3073"/>
        <v>0</v>
      </c>
      <c r="NI2202" s="1">
        <f t="shared" si="3073"/>
        <v>0</v>
      </c>
      <c r="NJ2202" s="1">
        <f t="shared" si="3073"/>
        <v>0.73542034839687</v>
      </c>
      <c r="NK2202" s="1">
        <f t="shared" si="3073"/>
        <v>0</v>
      </c>
      <c r="NL2202" s="1">
        <f t="shared" si="3073"/>
        <v>0</v>
      </c>
      <c r="NM2202" s="1">
        <f t="shared" si="3073"/>
        <v>0.693514328808446</v>
      </c>
      <c r="NN2202" s="1">
        <f t="shared" si="3073"/>
        <v>0</v>
      </c>
      <c r="NO2202" s="1">
        <f t="shared" si="3073"/>
        <v>0</v>
      </c>
      <c r="NP2202" s="1">
        <f t="shared" si="3073"/>
        <v>0.621886484279298</v>
      </c>
      <c r="NQ2202" s="1">
        <f t="shared" si="3073"/>
        <v>0</v>
      </c>
      <c r="NR2202" s="1">
        <f t="shared" si="3073"/>
        <v>0</v>
      </c>
      <c r="NS2202" s="1">
        <f t="shared" si="3073"/>
        <v>0.543175487465181</v>
      </c>
      <c r="TW2202" s="1">
        <f t="shared" ref="TW2202:UI2202" si="3074">TW935</f>
        <v>0.732344810253833</v>
      </c>
      <c r="TX2202" s="1">
        <f t="shared" si="3074"/>
        <v>0</v>
      </c>
      <c r="TY2202" s="1">
        <f t="shared" si="3074"/>
        <v>0</v>
      </c>
      <c r="TZ2202" s="1">
        <f t="shared" si="3074"/>
        <v>0.735726751433558</v>
      </c>
      <c r="UA2202" s="1">
        <f t="shared" si="3074"/>
        <v>0</v>
      </c>
      <c r="UB2202" s="1">
        <f t="shared" si="3074"/>
        <v>0</v>
      </c>
      <c r="UC2202" s="1">
        <f t="shared" si="3074"/>
        <v>0.691460055096419</v>
      </c>
      <c r="UD2202" s="1">
        <f t="shared" si="3074"/>
        <v>0</v>
      </c>
      <c r="UE2202" s="1">
        <f t="shared" si="3074"/>
        <v>0</v>
      </c>
      <c r="UF2202" s="1">
        <f t="shared" si="3074"/>
        <v>0.621621621621622</v>
      </c>
      <c r="UG2202" s="1">
        <f t="shared" si="3074"/>
        <v>0</v>
      </c>
      <c r="UH2202" s="1">
        <f t="shared" si="3074"/>
        <v>0</v>
      </c>
      <c r="UI2202" s="1">
        <f t="shared" si="3074"/>
        <v>0.545189504373178</v>
      </c>
    </row>
    <row r="2203" spans="27:555">
      <c r="AA2203" s="1">
        <f t="shared" si="3053"/>
        <v>0.730992608236536</v>
      </c>
      <c r="AD2203" s="1">
        <f t="shared" si="3054"/>
        <v>0.732919254658385</v>
      </c>
      <c r="AG2203" s="1">
        <f t="shared" si="3055"/>
        <v>0.682190882256478</v>
      </c>
      <c r="AJ2203" s="1">
        <f t="shared" si="3056"/>
        <v>0.607631688096226</v>
      </c>
      <c r="AM2203" s="1">
        <f t="shared" si="3057"/>
        <v>0.498091603053435</v>
      </c>
      <c r="GQ2203" s="1">
        <f t="shared" si="3058"/>
        <v>0.729331226961559</v>
      </c>
      <c r="GT2203" s="1">
        <f t="shared" si="3059"/>
        <v>0.73215216258468</v>
      </c>
      <c r="GW2203" s="1">
        <f t="shared" si="3060"/>
        <v>0.683471601786854</v>
      </c>
      <c r="GZ2203" s="1">
        <f t="shared" si="3061"/>
        <v>0.60548885077187</v>
      </c>
      <c r="HC2203" s="1">
        <f t="shared" si="3062"/>
        <v>0.496212121212121</v>
      </c>
      <c r="NG2203" s="1">
        <f t="shared" ref="NG2203:NS2203" si="3075">NG936</f>
        <v>0.733400150338261</v>
      </c>
      <c r="NH2203" s="1">
        <f t="shared" si="3075"/>
        <v>0</v>
      </c>
      <c r="NI2203" s="1">
        <f t="shared" si="3075"/>
        <v>0</v>
      </c>
      <c r="NJ2203" s="1">
        <f t="shared" si="3075"/>
        <v>0.734591194968553</v>
      </c>
      <c r="NK2203" s="1">
        <f t="shared" si="3075"/>
        <v>0</v>
      </c>
      <c r="NL2203" s="1">
        <f t="shared" si="3075"/>
        <v>0</v>
      </c>
      <c r="NM2203" s="1">
        <f t="shared" si="3075"/>
        <v>0.690791499846012</v>
      </c>
      <c r="NN2203" s="1">
        <f t="shared" si="3075"/>
        <v>0</v>
      </c>
      <c r="NO2203" s="1">
        <f t="shared" si="3075"/>
        <v>0</v>
      </c>
      <c r="NP2203" s="1">
        <f t="shared" si="3075"/>
        <v>0.619527145359019</v>
      </c>
      <c r="NQ2203" s="1">
        <f t="shared" si="3075"/>
        <v>0</v>
      </c>
      <c r="NR2203" s="1">
        <f t="shared" si="3075"/>
        <v>0</v>
      </c>
      <c r="NS2203" s="1">
        <f t="shared" si="3075"/>
        <v>0.542372881355932</v>
      </c>
      <c r="TW2203" s="1">
        <f t="shared" ref="TW2203:UI2203" si="3076">TW936</f>
        <v>0.734013436178154</v>
      </c>
      <c r="TX2203" s="1">
        <f t="shared" si="3076"/>
        <v>0</v>
      </c>
      <c r="TY2203" s="1">
        <f t="shared" si="3076"/>
        <v>0</v>
      </c>
      <c r="TZ2203" s="1">
        <f t="shared" si="3076"/>
        <v>0.733903420523139</v>
      </c>
      <c r="UA2203" s="1">
        <f t="shared" si="3076"/>
        <v>0</v>
      </c>
      <c r="UB2203" s="1">
        <f t="shared" si="3076"/>
        <v>0</v>
      </c>
      <c r="UC2203" s="1">
        <f t="shared" si="3076"/>
        <v>0.692846270928463</v>
      </c>
      <c r="UD2203" s="1">
        <f t="shared" si="3076"/>
        <v>0</v>
      </c>
      <c r="UE2203" s="1">
        <f t="shared" si="3076"/>
        <v>0</v>
      </c>
      <c r="UF2203" s="1">
        <f t="shared" si="3076"/>
        <v>0.616507067943456</v>
      </c>
      <c r="UG2203" s="1">
        <f t="shared" si="3076"/>
        <v>0</v>
      </c>
      <c r="UH2203" s="1">
        <f t="shared" si="3076"/>
        <v>0</v>
      </c>
      <c r="UI2203" s="1">
        <f t="shared" si="3076"/>
        <v>0.543446244477172</v>
      </c>
    </row>
    <row r="2204" spans="27:555">
      <c r="AA2204" s="1">
        <f t="shared" si="3053"/>
        <v>0.726203501094092</v>
      </c>
      <c r="AD2204" s="1">
        <f t="shared" si="3054"/>
        <v>0.729598707244815</v>
      </c>
      <c r="AG2204" s="1">
        <f t="shared" si="3055"/>
        <v>0.671428571428571</v>
      </c>
      <c r="AJ2204" s="1">
        <f t="shared" si="3056"/>
        <v>0.614862165401518</v>
      </c>
      <c r="AM2204" s="1">
        <f t="shared" si="3057"/>
        <v>0.497053045186641</v>
      </c>
      <c r="GQ2204" s="1">
        <f t="shared" si="3058"/>
        <v>0.722963383479989</v>
      </c>
      <c r="GT2204" s="1">
        <f t="shared" si="3059"/>
        <v>0.728163493840985</v>
      </c>
      <c r="GW2204" s="1">
        <f t="shared" si="3060"/>
        <v>0.669094693028096</v>
      </c>
      <c r="GZ2204" s="1">
        <f t="shared" si="3061"/>
        <v>0.609726688102894</v>
      </c>
      <c r="HC2204" s="1">
        <f t="shared" si="3062"/>
        <v>0.493449781659389</v>
      </c>
      <c r="NG2204" s="1">
        <f t="shared" ref="NG2204:NS2204" si="3077">NG937</f>
        <v>0.729351969504447</v>
      </c>
      <c r="NH2204" s="1">
        <f t="shared" si="3077"/>
        <v>0</v>
      </c>
      <c r="NI2204" s="1">
        <f t="shared" si="3077"/>
        <v>0</v>
      </c>
      <c r="NJ2204" s="1">
        <f t="shared" si="3077"/>
        <v>0.732943469785575</v>
      </c>
      <c r="NK2204" s="1">
        <f t="shared" si="3077"/>
        <v>0</v>
      </c>
      <c r="NL2204" s="1">
        <f t="shared" si="3077"/>
        <v>0</v>
      </c>
      <c r="NM2204" s="1">
        <f t="shared" si="3077"/>
        <v>0.685897435897436</v>
      </c>
      <c r="NN2204" s="1">
        <f t="shared" si="3077"/>
        <v>0</v>
      </c>
      <c r="NO2204" s="1">
        <f t="shared" si="3077"/>
        <v>0</v>
      </c>
      <c r="NP2204" s="1">
        <f t="shared" si="3077"/>
        <v>0.623070325900515</v>
      </c>
      <c r="NQ2204" s="1">
        <f t="shared" si="3077"/>
        <v>0</v>
      </c>
      <c r="NR2204" s="1">
        <f t="shared" si="3077"/>
        <v>0</v>
      </c>
      <c r="NS2204" s="1">
        <f t="shared" si="3077"/>
        <v>0.547353760445683</v>
      </c>
      <c r="TW2204" s="1">
        <f t="shared" ref="TW2204:UI2204" si="3078">TW937</f>
        <v>0.72921052631579</v>
      </c>
      <c r="TX2204" s="1">
        <f t="shared" si="3078"/>
        <v>0</v>
      </c>
      <c r="TY2204" s="1">
        <f t="shared" si="3078"/>
        <v>0</v>
      </c>
      <c r="TZ2204" s="1">
        <f t="shared" si="3078"/>
        <v>0.73286467486819</v>
      </c>
      <c r="UA2204" s="1">
        <f t="shared" si="3078"/>
        <v>0</v>
      </c>
      <c r="UB2204" s="1">
        <f t="shared" si="3078"/>
        <v>0</v>
      </c>
      <c r="UC2204" s="1">
        <f t="shared" si="3078"/>
        <v>0.685144124168514</v>
      </c>
      <c r="UD2204" s="1">
        <f t="shared" si="3078"/>
        <v>0</v>
      </c>
      <c r="UE2204" s="1">
        <f t="shared" si="3078"/>
        <v>0</v>
      </c>
      <c r="UF2204" s="1">
        <f t="shared" si="3078"/>
        <v>0.615829257447755</v>
      </c>
      <c r="UG2204" s="1">
        <f t="shared" si="3078"/>
        <v>0</v>
      </c>
      <c r="UH2204" s="1">
        <f t="shared" si="3078"/>
        <v>0</v>
      </c>
      <c r="UI2204" s="1">
        <f t="shared" si="3078"/>
        <v>0.544525547445255</v>
      </c>
    </row>
    <row r="2205" spans="27:555">
      <c r="AA2205" s="1">
        <f t="shared" si="3053"/>
        <v>0.723173050801413</v>
      </c>
      <c r="AD2205" s="1">
        <f t="shared" si="3054"/>
        <v>0.727686947199142</v>
      </c>
      <c r="AG2205" s="1">
        <f t="shared" si="3055"/>
        <v>0.670012953367876</v>
      </c>
      <c r="AJ2205" s="1">
        <f t="shared" si="3056"/>
        <v>0.598300970873786</v>
      </c>
      <c r="AM2205" s="1">
        <f t="shared" si="3057"/>
        <v>0.490945674044266</v>
      </c>
      <c r="GQ2205" s="1">
        <f t="shared" si="3058"/>
        <v>0.723119777158774</v>
      </c>
      <c r="GT2205" s="1">
        <f t="shared" si="3059"/>
        <v>0.729310822031553</v>
      </c>
      <c r="GW2205" s="1">
        <f t="shared" si="3060"/>
        <v>0.669011725293132</v>
      </c>
      <c r="GZ2205" s="1">
        <f t="shared" si="3061"/>
        <v>0.607323232323232</v>
      </c>
      <c r="HC2205" s="1">
        <f t="shared" si="3062"/>
        <v>0.505567928730512</v>
      </c>
      <c r="NG2205" s="1">
        <f t="shared" ref="NG2205:NS2205" si="3079">NG938</f>
        <v>0.728385615914308</v>
      </c>
      <c r="NH2205" s="1">
        <f t="shared" si="3079"/>
        <v>0</v>
      </c>
      <c r="NI2205" s="1">
        <f t="shared" si="3079"/>
        <v>0</v>
      </c>
      <c r="NJ2205" s="1">
        <f t="shared" si="3079"/>
        <v>0.730193236714976</v>
      </c>
      <c r="NK2205" s="1">
        <f t="shared" si="3079"/>
        <v>0</v>
      </c>
      <c r="NL2205" s="1">
        <f t="shared" si="3079"/>
        <v>0</v>
      </c>
      <c r="NM2205" s="1">
        <f t="shared" si="3079"/>
        <v>0.688867745004757</v>
      </c>
      <c r="NN2205" s="1">
        <f t="shared" si="3079"/>
        <v>0</v>
      </c>
      <c r="NO2205" s="1">
        <f t="shared" si="3079"/>
        <v>0</v>
      </c>
      <c r="NP2205" s="1">
        <f t="shared" si="3079"/>
        <v>0.620689655172414</v>
      </c>
      <c r="NQ2205" s="1">
        <f t="shared" si="3079"/>
        <v>0</v>
      </c>
      <c r="NR2205" s="1">
        <f t="shared" si="3079"/>
        <v>0</v>
      </c>
      <c r="NS2205" s="1">
        <f t="shared" si="3079"/>
        <v>0.546742209631728</v>
      </c>
      <c r="TW2205" s="1">
        <f t="shared" ref="TW2205:UI2205" si="3080">TW938</f>
        <v>0.729008631964426</v>
      </c>
      <c r="TX2205" s="1">
        <f t="shared" si="3080"/>
        <v>0</v>
      </c>
      <c r="TY2205" s="1">
        <f t="shared" si="3080"/>
        <v>0</v>
      </c>
      <c r="TZ2205" s="1">
        <f t="shared" si="3080"/>
        <v>0.730456226880395</v>
      </c>
      <c r="UA2205" s="1">
        <f t="shared" si="3080"/>
        <v>0</v>
      </c>
      <c r="UB2205" s="1">
        <f t="shared" si="3080"/>
        <v>0</v>
      </c>
      <c r="UC2205" s="1">
        <f t="shared" si="3080"/>
        <v>0.686902012537116</v>
      </c>
      <c r="UD2205" s="1">
        <f t="shared" si="3080"/>
        <v>0</v>
      </c>
      <c r="UE2205" s="1">
        <f t="shared" si="3080"/>
        <v>0</v>
      </c>
      <c r="UF2205" s="1">
        <f t="shared" si="3080"/>
        <v>0.621452420701169</v>
      </c>
      <c r="UG2205" s="1">
        <f t="shared" si="3080"/>
        <v>0</v>
      </c>
      <c r="UH2205" s="1">
        <f t="shared" si="3080"/>
        <v>0</v>
      </c>
      <c r="UI2205" s="1">
        <f t="shared" si="3080"/>
        <v>0.557017543859649</v>
      </c>
    </row>
    <row r="2206" spans="27:555">
      <c r="AA2206" s="1">
        <f t="shared" si="3053"/>
        <v>0.72457857531267</v>
      </c>
      <c r="AD2206" s="1">
        <f t="shared" si="3054"/>
        <v>0.728298844396667</v>
      </c>
      <c r="AG2206" s="1">
        <f t="shared" si="3055"/>
        <v>0.670903010033445</v>
      </c>
      <c r="AJ2206" s="1">
        <f t="shared" si="3056"/>
        <v>0.624166666666667</v>
      </c>
      <c r="AM2206" s="1">
        <f t="shared" si="3057"/>
        <v>0.501014198782961</v>
      </c>
      <c r="GQ2206" s="1">
        <f t="shared" si="3058"/>
        <v>0.72640180332488</v>
      </c>
      <c r="GT2206" s="1">
        <f t="shared" si="3059"/>
        <v>0.728155339805825</v>
      </c>
      <c r="GW2206" s="1">
        <f t="shared" si="3060"/>
        <v>0.669115075201119</v>
      </c>
      <c r="GZ2206" s="1">
        <f t="shared" si="3061"/>
        <v>0.612093788564377</v>
      </c>
      <c r="HC2206" s="1">
        <f t="shared" si="3062"/>
        <v>0.495495495495495</v>
      </c>
      <c r="NG2206" s="1">
        <f t="shared" ref="NG2206:NS2206" si="3081">NG939</f>
        <v>0.72708705642073</v>
      </c>
      <c r="NH2206" s="1">
        <f t="shared" si="3081"/>
        <v>0</v>
      </c>
      <c r="NI2206" s="1">
        <f t="shared" si="3081"/>
        <v>0</v>
      </c>
      <c r="NJ2206" s="1">
        <f t="shared" si="3081"/>
        <v>0.730185497470489</v>
      </c>
      <c r="NK2206" s="1">
        <f t="shared" si="3081"/>
        <v>0</v>
      </c>
      <c r="NL2206" s="1">
        <f t="shared" si="3081"/>
        <v>0</v>
      </c>
      <c r="NM2206" s="1">
        <f t="shared" si="3081"/>
        <v>0.691525423728814</v>
      </c>
      <c r="NN2206" s="1">
        <f t="shared" si="3081"/>
        <v>0</v>
      </c>
      <c r="NO2206" s="1">
        <f t="shared" si="3081"/>
        <v>0</v>
      </c>
      <c r="NP2206" s="1">
        <f t="shared" si="3081"/>
        <v>0.618947368421053</v>
      </c>
      <c r="NQ2206" s="1">
        <f t="shared" si="3081"/>
        <v>0</v>
      </c>
      <c r="NR2206" s="1">
        <f t="shared" si="3081"/>
        <v>0</v>
      </c>
      <c r="NS2206" s="1">
        <f t="shared" si="3081"/>
        <v>0.543065693430657</v>
      </c>
      <c r="TW2206" s="1">
        <f t="shared" ref="TW2206:UI2206" si="3082">TW939</f>
        <v>0.728155339805825</v>
      </c>
      <c r="TX2206" s="1">
        <f t="shared" si="3082"/>
        <v>0</v>
      </c>
      <c r="TY2206" s="1">
        <f t="shared" si="3082"/>
        <v>0</v>
      </c>
      <c r="TZ2206" s="1">
        <f t="shared" si="3082"/>
        <v>0.73128078817734</v>
      </c>
      <c r="UA2206" s="1">
        <f t="shared" si="3082"/>
        <v>0</v>
      </c>
      <c r="UB2206" s="1">
        <f t="shared" si="3082"/>
        <v>0</v>
      </c>
      <c r="UC2206" s="1">
        <f t="shared" si="3082"/>
        <v>0.681311684177014</v>
      </c>
      <c r="UD2206" s="1">
        <f t="shared" si="3082"/>
        <v>0</v>
      </c>
      <c r="UE2206" s="1">
        <f t="shared" si="3082"/>
        <v>0</v>
      </c>
      <c r="UF2206" s="1">
        <f t="shared" si="3082"/>
        <v>0.616299559471366</v>
      </c>
      <c r="UG2206" s="1">
        <f t="shared" si="3082"/>
        <v>0</v>
      </c>
      <c r="UH2206" s="1">
        <f t="shared" si="3082"/>
        <v>0</v>
      </c>
      <c r="UI2206" s="1">
        <f t="shared" si="3082"/>
        <v>0.545864661654135</v>
      </c>
    </row>
    <row r="2207" spans="27:555">
      <c r="AA2207" s="1">
        <f t="shared" si="3053"/>
        <v>0.718601398601399</v>
      </c>
      <c r="AD2207" s="1">
        <f t="shared" si="3054"/>
        <v>0.725354068314357</v>
      </c>
      <c r="AG2207" s="1">
        <f t="shared" si="3055"/>
        <v>0.647186147186147</v>
      </c>
      <c r="AJ2207" s="1">
        <f t="shared" si="3056"/>
        <v>0.55316742081448</v>
      </c>
      <c r="AM2207" s="1">
        <f t="shared" si="3057"/>
        <v>0.446064139941691</v>
      </c>
      <c r="GQ2207" s="1">
        <f t="shared" si="3058"/>
        <v>0.721311475409836</v>
      </c>
      <c r="GT2207" s="1">
        <f t="shared" si="3059"/>
        <v>0.72551285755562</v>
      </c>
      <c r="GW2207" s="1">
        <f t="shared" si="3060"/>
        <v>0.649155722326454</v>
      </c>
      <c r="GZ2207" s="1">
        <f t="shared" si="3061"/>
        <v>0.55439459127228</v>
      </c>
      <c r="HC2207" s="1">
        <f t="shared" si="3062"/>
        <v>0.444805194805195</v>
      </c>
      <c r="NG2207" s="1">
        <f t="shared" ref="NG2207:NS2207" si="3083">NG940</f>
        <v>0.723948811700183</v>
      </c>
      <c r="NH2207" s="1">
        <f t="shared" si="3083"/>
        <v>0</v>
      </c>
      <c r="NI2207" s="1">
        <f t="shared" si="3083"/>
        <v>0</v>
      </c>
      <c r="NJ2207" s="1">
        <f t="shared" si="3083"/>
        <v>0.728660826032541</v>
      </c>
      <c r="NK2207" s="1">
        <f t="shared" si="3083"/>
        <v>0</v>
      </c>
      <c r="NL2207" s="1">
        <f t="shared" si="3083"/>
        <v>0</v>
      </c>
      <c r="NM2207" s="1">
        <f t="shared" si="3083"/>
        <v>0.670372792674951</v>
      </c>
      <c r="NN2207" s="1">
        <f t="shared" si="3083"/>
        <v>0</v>
      </c>
      <c r="NO2207" s="1">
        <f t="shared" si="3083"/>
        <v>0</v>
      </c>
      <c r="NP2207" s="1">
        <f t="shared" si="3083"/>
        <v>0.57059136920618</v>
      </c>
      <c r="NQ2207" s="1">
        <f t="shared" si="3083"/>
        <v>0</v>
      </c>
      <c r="NR2207" s="1">
        <f t="shared" si="3083"/>
        <v>0</v>
      </c>
      <c r="NS2207" s="1">
        <f t="shared" si="3083"/>
        <v>0.536283185840708</v>
      </c>
      <c r="TW2207" s="1">
        <f t="shared" ref="TW2207:UI2207" si="3084">TW940</f>
        <v>0.726142200594755</v>
      </c>
      <c r="TX2207" s="1">
        <f t="shared" si="3084"/>
        <v>0</v>
      </c>
      <c r="TY2207" s="1">
        <f t="shared" si="3084"/>
        <v>0</v>
      </c>
      <c r="TZ2207" s="1">
        <f t="shared" si="3084"/>
        <v>0.728449391664509</v>
      </c>
      <c r="UA2207" s="1">
        <f t="shared" si="3084"/>
        <v>0</v>
      </c>
      <c r="UB2207" s="1">
        <f t="shared" si="3084"/>
        <v>0</v>
      </c>
      <c r="UC2207" s="1">
        <f t="shared" si="3084"/>
        <v>0.665299145299145</v>
      </c>
      <c r="UD2207" s="1">
        <f t="shared" si="3084"/>
        <v>0</v>
      </c>
      <c r="UE2207" s="1">
        <f t="shared" si="3084"/>
        <v>0</v>
      </c>
      <c r="UF2207" s="1">
        <f t="shared" si="3084"/>
        <v>0.573743016759776</v>
      </c>
      <c r="UG2207" s="1">
        <f t="shared" si="3084"/>
        <v>0</v>
      </c>
      <c r="UH2207" s="1">
        <f t="shared" si="3084"/>
        <v>0</v>
      </c>
      <c r="UI2207" s="1">
        <f t="shared" si="3084"/>
        <v>0.520992366412214</v>
      </c>
    </row>
    <row r="2208" spans="27:555">
      <c r="AA2208" s="1">
        <f t="shared" si="3053"/>
        <v>0.722268326417704</v>
      </c>
      <c r="AD2208" s="1">
        <f t="shared" si="3054"/>
        <v>0.72757022088901</v>
      </c>
      <c r="AG2208" s="1">
        <f t="shared" si="3055"/>
        <v>0.649116607773852</v>
      </c>
      <c r="AJ2208" s="1">
        <f t="shared" si="3056"/>
        <v>0.559582646897309</v>
      </c>
      <c r="AM2208" s="1">
        <f t="shared" si="3057"/>
        <v>0.447530864197531</v>
      </c>
      <c r="GQ2208" s="1">
        <f t="shared" si="3058"/>
        <v>0.720651242502142</v>
      </c>
      <c r="GT2208" s="1">
        <f t="shared" si="3059"/>
        <v>0.723825693265422</v>
      </c>
      <c r="GW2208" s="1">
        <f t="shared" si="3060"/>
        <v>0.649435748088824</v>
      </c>
      <c r="GZ2208" s="1">
        <f t="shared" si="3061"/>
        <v>0.55011655011655</v>
      </c>
      <c r="HC2208" s="1">
        <f t="shared" si="3062"/>
        <v>0.447653429602888</v>
      </c>
      <c r="NG2208" s="1">
        <f t="shared" ref="NG2208:NS2208" si="3085">NG941</f>
        <v>0.723298429319372</v>
      </c>
      <c r="NH2208" s="1">
        <f t="shared" si="3085"/>
        <v>0</v>
      </c>
      <c r="NI2208" s="1">
        <f t="shared" si="3085"/>
        <v>0</v>
      </c>
      <c r="NJ2208" s="1">
        <f t="shared" si="3085"/>
        <v>0.728944099378882</v>
      </c>
      <c r="NK2208" s="1">
        <f t="shared" si="3085"/>
        <v>0</v>
      </c>
      <c r="NL2208" s="1">
        <f t="shared" si="3085"/>
        <v>0</v>
      </c>
      <c r="NM2208" s="1">
        <f t="shared" si="3085"/>
        <v>0.667002688172043</v>
      </c>
      <c r="NN2208" s="1">
        <f t="shared" si="3085"/>
        <v>0</v>
      </c>
      <c r="NO2208" s="1">
        <f t="shared" si="3085"/>
        <v>0</v>
      </c>
      <c r="NP2208" s="1">
        <f t="shared" si="3085"/>
        <v>0.568306010928962</v>
      </c>
      <c r="NQ2208" s="1">
        <f t="shared" si="3085"/>
        <v>0</v>
      </c>
      <c r="NR2208" s="1">
        <f t="shared" si="3085"/>
        <v>0</v>
      </c>
      <c r="NS2208" s="1">
        <f t="shared" si="3085"/>
        <v>0.518115942028985</v>
      </c>
      <c r="TW2208" s="1">
        <f t="shared" ref="TW2208:UI2208" si="3086">TW941</f>
        <v>0.726951319010062</v>
      </c>
      <c r="TX2208" s="1">
        <f t="shared" si="3086"/>
        <v>0</v>
      </c>
      <c r="TY2208" s="1">
        <f t="shared" si="3086"/>
        <v>0</v>
      </c>
      <c r="TZ2208" s="1">
        <f t="shared" si="3086"/>
        <v>0.727669404517454</v>
      </c>
      <c r="UA2208" s="1">
        <f t="shared" si="3086"/>
        <v>0</v>
      </c>
      <c r="UB2208" s="1">
        <f t="shared" si="3086"/>
        <v>0</v>
      </c>
      <c r="UC2208" s="1">
        <f t="shared" si="3086"/>
        <v>0.667606626718364</v>
      </c>
      <c r="UD2208" s="1">
        <f t="shared" si="3086"/>
        <v>0</v>
      </c>
      <c r="UE2208" s="1">
        <f t="shared" si="3086"/>
        <v>0</v>
      </c>
      <c r="UF2208" s="1">
        <f t="shared" si="3086"/>
        <v>0.569240196078431</v>
      </c>
      <c r="UG2208" s="1">
        <f t="shared" si="3086"/>
        <v>0</v>
      </c>
      <c r="UH2208" s="1">
        <f t="shared" si="3086"/>
        <v>0</v>
      </c>
      <c r="UI2208" s="1">
        <f t="shared" si="3086"/>
        <v>0.518590998043053</v>
      </c>
    </row>
    <row r="2209" spans="27:555">
      <c r="AA2209" s="1">
        <f t="shared" si="3053"/>
        <v>0.72114027660175</v>
      </c>
      <c r="AD2209" s="1">
        <f t="shared" si="3054"/>
        <v>0.728520450178424</v>
      </c>
      <c r="AG2209" s="1">
        <f t="shared" si="3055"/>
        <v>0.645985401459854</v>
      </c>
      <c r="AJ2209" s="1">
        <f t="shared" si="3056"/>
        <v>0.553227633069083</v>
      </c>
      <c r="AM2209" s="1">
        <f t="shared" si="3057"/>
        <v>0.445141065830721</v>
      </c>
      <c r="GQ2209" s="1">
        <f t="shared" si="3058"/>
        <v>0.720383275261324</v>
      </c>
      <c r="GT2209" s="1">
        <f t="shared" si="3059"/>
        <v>0.724434259524492</v>
      </c>
      <c r="GW2209" s="1">
        <f t="shared" si="3060"/>
        <v>0.647306075659152</v>
      </c>
      <c r="GZ2209" s="1">
        <f t="shared" si="3061"/>
        <v>0.552351097178683</v>
      </c>
      <c r="HC2209" s="1">
        <f t="shared" si="3062"/>
        <v>0.442508710801394</v>
      </c>
      <c r="NG2209" s="1">
        <f t="shared" ref="NG2209:NS2209" si="3087">NG942</f>
        <v>0.723358449946179</v>
      </c>
      <c r="NH2209" s="1">
        <f t="shared" si="3087"/>
        <v>0</v>
      </c>
      <c r="NI2209" s="1">
        <f t="shared" si="3087"/>
        <v>0</v>
      </c>
      <c r="NJ2209" s="1">
        <f t="shared" si="3087"/>
        <v>0.729829755736492</v>
      </c>
      <c r="NK2209" s="1">
        <f t="shared" si="3087"/>
        <v>0</v>
      </c>
      <c r="NL2209" s="1">
        <f t="shared" si="3087"/>
        <v>0</v>
      </c>
      <c r="NM2209" s="1">
        <f t="shared" si="3087"/>
        <v>0.664804469273743</v>
      </c>
      <c r="NN2209" s="1">
        <f t="shared" si="3087"/>
        <v>0</v>
      </c>
      <c r="NO2209" s="1">
        <f t="shared" si="3087"/>
        <v>0</v>
      </c>
      <c r="NP2209" s="1">
        <f t="shared" si="3087"/>
        <v>0.573056994818653</v>
      </c>
      <c r="NQ2209" s="1">
        <f t="shared" si="3087"/>
        <v>0</v>
      </c>
      <c r="NR2209" s="1">
        <f t="shared" si="3087"/>
        <v>0</v>
      </c>
      <c r="NS2209" s="1">
        <f t="shared" si="3087"/>
        <v>0.528028933092224</v>
      </c>
      <c r="TW2209" s="1">
        <f t="shared" ref="TW2209:UI2209" si="3088">TW942</f>
        <v>0.725860155382908</v>
      </c>
      <c r="TX2209" s="1">
        <f t="shared" si="3088"/>
        <v>0</v>
      </c>
      <c r="TY2209" s="1">
        <f t="shared" si="3088"/>
        <v>0</v>
      </c>
      <c r="TZ2209" s="1">
        <f t="shared" si="3088"/>
        <v>0.729288809584502</v>
      </c>
      <c r="UA2209" s="1">
        <f t="shared" si="3088"/>
        <v>0</v>
      </c>
      <c r="UB2209" s="1">
        <f t="shared" si="3088"/>
        <v>0</v>
      </c>
      <c r="UC2209" s="1">
        <f t="shared" si="3088"/>
        <v>0.669724770642202</v>
      </c>
      <c r="UD2209" s="1">
        <f t="shared" si="3088"/>
        <v>0</v>
      </c>
      <c r="UE2209" s="1">
        <f t="shared" si="3088"/>
        <v>0</v>
      </c>
      <c r="UF2209" s="1">
        <f t="shared" si="3088"/>
        <v>0.569983136593592</v>
      </c>
      <c r="UG2209" s="1">
        <f t="shared" si="3088"/>
        <v>0</v>
      </c>
      <c r="UH2209" s="1">
        <f t="shared" si="3088"/>
        <v>0</v>
      </c>
      <c r="UI2209" s="1">
        <f t="shared" si="3088"/>
        <v>0.53</v>
      </c>
    </row>
    <row r="2210" spans="27:555">
      <c r="AA2210" s="1">
        <f t="shared" si="3053"/>
        <v>0.705988023952096</v>
      </c>
      <c r="AD2210" s="1">
        <f t="shared" si="3054"/>
        <v>0.713368002447232</v>
      </c>
      <c r="AG2210" s="1">
        <f t="shared" si="3055"/>
        <v>0.588261253309797</v>
      </c>
      <c r="AJ2210" s="1">
        <f t="shared" si="3056"/>
        <v>0.404996214988645</v>
      </c>
      <c r="AM2210" s="1">
        <f t="shared" si="3057"/>
        <v>0.374531835205992</v>
      </c>
      <c r="GQ2210" s="1">
        <f t="shared" si="3058"/>
        <v>0.703337453646477</v>
      </c>
      <c r="GT2210" s="1">
        <f t="shared" si="3059"/>
        <v>0.713961775186265</v>
      </c>
      <c r="GW2210" s="1">
        <f t="shared" si="3060"/>
        <v>0.576905095839177</v>
      </c>
      <c r="GZ2210" s="1">
        <f t="shared" si="3061"/>
        <v>0.403292181069959</v>
      </c>
      <c r="HC2210" s="1">
        <f t="shared" si="3062"/>
        <v>0.37344398340249</v>
      </c>
      <c r="NG2210" s="1">
        <f t="shared" ref="NG2210:NS2210" si="3089">NG943</f>
        <v>0.711634349030471</v>
      </c>
      <c r="NH2210" s="1">
        <f t="shared" si="3089"/>
        <v>0</v>
      </c>
      <c r="NI2210" s="1">
        <f t="shared" si="3089"/>
        <v>0</v>
      </c>
      <c r="NJ2210" s="1">
        <f t="shared" si="3089"/>
        <v>0.721255274261603</v>
      </c>
      <c r="NK2210" s="1">
        <f t="shared" si="3089"/>
        <v>0</v>
      </c>
      <c r="NL2210" s="1">
        <f t="shared" si="3089"/>
        <v>0</v>
      </c>
      <c r="NM2210" s="1">
        <f t="shared" si="3089"/>
        <v>0.631849315068493</v>
      </c>
      <c r="NN2210" s="1">
        <f t="shared" si="3089"/>
        <v>0</v>
      </c>
      <c r="NO2210" s="1">
        <f t="shared" si="3089"/>
        <v>0</v>
      </c>
      <c r="NP2210" s="1">
        <f t="shared" si="3089"/>
        <v>0.441875</v>
      </c>
      <c r="NQ2210" s="1">
        <f t="shared" si="3089"/>
        <v>0</v>
      </c>
      <c r="NR2210" s="1">
        <f t="shared" si="3089"/>
        <v>0</v>
      </c>
      <c r="NS2210" s="1">
        <f t="shared" si="3089"/>
        <v>0.40990990990991</v>
      </c>
      <c r="TW2210" s="1">
        <f t="shared" ref="TW2210:UI2210" si="3090">TW943</f>
        <v>0.713098308971052</v>
      </c>
      <c r="TX2210" s="1">
        <f t="shared" si="3090"/>
        <v>0</v>
      </c>
      <c r="TY2210" s="1">
        <f t="shared" si="3090"/>
        <v>0</v>
      </c>
      <c r="TZ2210" s="1">
        <f t="shared" si="3090"/>
        <v>0.72311901504788</v>
      </c>
      <c r="UA2210" s="1">
        <f t="shared" si="3090"/>
        <v>0</v>
      </c>
      <c r="UB2210" s="1">
        <f t="shared" si="3090"/>
        <v>0</v>
      </c>
      <c r="UC2210" s="1">
        <f t="shared" si="3090"/>
        <v>0.628283555235696</v>
      </c>
      <c r="UD2210" s="1">
        <f t="shared" si="3090"/>
        <v>0</v>
      </c>
      <c r="UE2210" s="1">
        <f t="shared" si="3090"/>
        <v>0</v>
      </c>
      <c r="UF2210" s="1">
        <f t="shared" si="3090"/>
        <v>0.448808757244044</v>
      </c>
      <c r="UG2210" s="1">
        <f t="shared" si="3090"/>
        <v>0</v>
      </c>
      <c r="UH2210" s="1">
        <f t="shared" si="3090"/>
        <v>0</v>
      </c>
      <c r="UI2210" s="1">
        <f t="shared" si="3090"/>
        <v>0.41421568627451</v>
      </c>
    </row>
    <row r="2211" spans="27:555">
      <c r="AA2211" s="1">
        <f t="shared" si="3053"/>
        <v>0.707064735441916</v>
      </c>
      <c r="AD2211" s="1">
        <f t="shared" si="3054"/>
        <v>0.717470983506414</v>
      </c>
      <c r="AG2211" s="1">
        <f t="shared" si="3055"/>
        <v>0.582159624413146</v>
      </c>
      <c r="AJ2211" s="1">
        <f t="shared" si="3056"/>
        <v>0.40948275862069</v>
      </c>
      <c r="AM2211" s="1">
        <f t="shared" si="3057"/>
        <v>0.372549019607843</v>
      </c>
      <c r="GQ2211" s="1">
        <f t="shared" si="3058"/>
        <v>0.706838393130941</v>
      </c>
      <c r="GT2211" s="1">
        <f t="shared" si="3059"/>
        <v>0.716661437088171</v>
      </c>
      <c r="GW2211" s="1">
        <f t="shared" si="3060"/>
        <v>0.588155515370705</v>
      </c>
      <c r="GZ2211" s="1">
        <f t="shared" si="3061"/>
        <v>0.403263403263403</v>
      </c>
      <c r="HC2211" s="1">
        <f t="shared" si="3062"/>
        <v>0.371794871794872</v>
      </c>
      <c r="NG2211" s="1">
        <f t="shared" ref="NG2211:NS2211" si="3091">NG944</f>
        <v>0.715277777777778</v>
      </c>
      <c r="NH2211" s="1">
        <f t="shared" si="3091"/>
        <v>0</v>
      </c>
      <c r="NI2211" s="1">
        <f t="shared" si="3091"/>
        <v>0</v>
      </c>
      <c r="NJ2211" s="1">
        <f t="shared" si="3091"/>
        <v>0.723749672689186</v>
      </c>
      <c r="NK2211" s="1">
        <f t="shared" si="3091"/>
        <v>0</v>
      </c>
      <c r="NL2211" s="1">
        <f t="shared" si="3091"/>
        <v>0</v>
      </c>
      <c r="NM2211" s="1">
        <f t="shared" si="3091"/>
        <v>0.627527492018446</v>
      </c>
      <c r="NN2211" s="1">
        <f t="shared" si="3091"/>
        <v>0</v>
      </c>
      <c r="NO2211" s="1">
        <f t="shared" si="3091"/>
        <v>0</v>
      </c>
      <c r="NP2211" s="1">
        <f t="shared" si="3091"/>
        <v>0.438676184295912</v>
      </c>
      <c r="NQ2211" s="1">
        <f t="shared" si="3091"/>
        <v>0</v>
      </c>
      <c r="NR2211" s="1">
        <f t="shared" si="3091"/>
        <v>0</v>
      </c>
      <c r="NS2211" s="1">
        <f t="shared" si="3091"/>
        <v>0.41505376344086</v>
      </c>
      <c r="TW2211" s="1">
        <f t="shared" ref="TW2211:UI2211" si="3092">TW944</f>
        <v>0.710933028048082</v>
      </c>
      <c r="TX2211" s="1">
        <f t="shared" si="3092"/>
        <v>0</v>
      </c>
      <c r="TY2211" s="1">
        <f t="shared" si="3092"/>
        <v>0</v>
      </c>
      <c r="TZ2211" s="1">
        <f t="shared" si="3092"/>
        <v>0.724230254350736</v>
      </c>
      <c r="UA2211" s="1">
        <f t="shared" si="3092"/>
        <v>0</v>
      </c>
      <c r="UB2211" s="1">
        <f t="shared" si="3092"/>
        <v>0</v>
      </c>
      <c r="UC2211" s="1">
        <f t="shared" si="3092"/>
        <v>0.625599409811877</v>
      </c>
      <c r="UD2211" s="1">
        <f t="shared" si="3092"/>
        <v>0</v>
      </c>
      <c r="UE2211" s="1">
        <f t="shared" si="3092"/>
        <v>0</v>
      </c>
      <c r="UF2211" s="1">
        <f t="shared" si="3092"/>
        <v>0.442307692307692</v>
      </c>
      <c r="UG2211" s="1">
        <f t="shared" si="3092"/>
        <v>0</v>
      </c>
      <c r="UH2211" s="1">
        <f t="shared" si="3092"/>
        <v>0</v>
      </c>
      <c r="UI2211" s="1">
        <f t="shared" si="3092"/>
        <v>0.417661097852029</v>
      </c>
    </row>
    <row r="2212" spans="27:555">
      <c r="AA2212" s="1">
        <f t="shared" si="3053"/>
        <v>0.708493637170761</v>
      </c>
      <c r="AD2212" s="1">
        <f t="shared" si="3054"/>
        <v>0.716012084592145</v>
      </c>
      <c r="AG2212" s="1">
        <f t="shared" si="3055"/>
        <v>0.589845474613687</v>
      </c>
      <c r="AJ2212" s="1">
        <f t="shared" si="3056"/>
        <v>0.41017733230532</v>
      </c>
      <c r="AM2212" s="1">
        <f t="shared" si="3057"/>
        <v>0.374045801526718</v>
      </c>
      <c r="GQ2212" s="1">
        <f t="shared" si="3058"/>
        <v>0.709509202453988</v>
      </c>
      <c r="GT2212" s="1">
        <f t="shared" si="3059"/>
        <v>0.718060304631644</v>
      </c>
      <c r="GW2212" s="1">
        <f t="shared" si="3060"/>
        <v>0.583175803402647</v>
      </c>
      <c r="GZ2212" s="1">
        <f t="shared" si="3061"/>
        <v>0.40976821192053</v>
      </c>
      <c r="HC2212" s="1">
        <f t="shared" si="3062"/>
        <v>0.377118644067797</v>
      </c>
      <c r="NG2212" s="1">
        <f t="shared" ref="NG2212:NS2212" si="3093">NG945</f>
        <v>0.713208600949456</v>
      </c>
      <c r="NH2212" s="1">
        <f t="shared" si="3093"/>
        <v>0</v>
      </c>
      <c r="NI2212" s="1">
        <f t="shared" si="3093"/>
        <v>0</v>
      </c>
      <c r="NJ2212" s="1">
        <f t="shared" si="3093"/>
        <v>0.722193347193347</v>
      </c>
      <c r="NK2212" s="1">
        <f t="shared" si="3093"/>
        <v>0</v>
      </c>
      <c r="NL2212" s="1">
        <f t="shared" si="3093"/>
        <v>0</v>
      </c>
      <c r="NM2212" s="1">
        <f t="shared" si="3093"/>
        <v>0.625175808720113</v>
      </c>
      <c r="NN2212" s="1">
        <f t="shared" si="3093"/>
        <v>0</v>
      </c>
      <c r="NO2212" s="1">
        <f t="shared" si="3093"/>
        <v>0</v>
      </c>
      <c r="NP2212" s="1">
        <f t="shared" si="3093"/>
        <v>0.447573397243859</v>
      </c>
      <c r="NQ2212" s="1">
        <f t="shared" si="3093"/>
        <v>0</v>
      </c>
      <c r="NR2212" s="1">
        <f t="shared" si="3093"/>
        <v>0</v>
      </c>
      <c r="NS2212" s="1">
        <f t="shared" si="3093"/>
        <v>0.406741573033708</v>
      </c>
      <c r="TW2212" s="1">
        <f t="shared" ref="TW2212:UI2212" si="3094">TW945</f>
        <v>0.715112912565142</v>
      </c>
      <c r="TX2212" s="1">
        <f t="shared" si="3094"/>
        <v>0</v>
      </c>
      <c r="TY2212" s="1">
        <f t="shared" si="3094"/>
        <v>0</v>
      </c>
      <c r="TZ2212" s="1">
        <f t="shared" si="3094"/>
        <v>0.723110268219995</v>
      </c>
      <c r="UA2212" s="1">
        <f t="shared" si="3094"/>
        <v>0</v>
      </c>
      <c r="UB2212" s="1">
        <f t="shared" si="3094"/>
        <v>0</v>
      </c>
      <c r="UC2212" s="1">
        <f t="shared" si="3094"/>
        <v>0.630667158127534</v>
      </c>
      <c r="UD2212" s="1">
        <f t="shared" si="3094"/>
        <v>0</v>
      </c>
      <c r="UE2212" s="1">
        <f t="shared" si="3094"/>
        <v>0</v>
      </c>
      <c r="UF2212" s="1">
        <f t="shared" si="3094"/>
        <v>0.441737985516787</v>
      </c>
      <c r="UG2212" s="1">
        <f t="shared" si="3094"/>
        <v>0</v>
      </c>
      <c r="UH2212" s="1">
        <f t="shared" si="3094"/>
        <v>0</v>
      </c>
      <c r="UI2212" s="1">
        <f t="shared" si="3094"/>
        <v>0.419512195121951</v>
      </c>
    </row>
    <row r="2213" spans="27:555">
      <c r="AA2213" s="1">
        <f t="shared" si="3053"/>
        <v>0.717354437535331</v>
      </c>
      <c r="AD2213" s="1">
        <f t="shared" si="3054"/>
        <v>0.722929035906135</v>
      </c>
      <c r="AG2213" s="1">
        <f t="shared" si="3055"/>
        <v>0.661477310367671</v>
      </c>
      <c r="AJ2213" s="1">
        <f t="shared" si="3056"/>
        <v>0.588888888888889</v>
      </c>
      <c r="AM2213" s="1">
        <f t="shared" si="3057"/>
        <v>0.487654320987654</v>
      </c>
      <c r="GQ2213" s="1">
        <f t="shared" si="3058"/>
        <v>0.718457943925234</v>
      </c>
      <c r="GT2213" s="1">
        <f t="shared" si="3059"/>
        <v>0.723379290114403</v>
      </c>
      <c r="GW2213" s="1">
        <f t="shared" si="3060"/>
        <v>0.664718019257222</v>
      </c>
      <c r="GZ2213" s="1">
        <f t="shared" si="3061"/>
        <v>0.591503267973856</v>
      </c>
      <c r="HC2213" s="1">
        <f t="shared" si="3062"/>
        <v>0.48512585812357</v>
      </c>
      <c r="NG2213" s="1">
        <f t="shared" ref="NG2213:NS2213" si="3095">NG946</f>
        <v>0.726112991408487</v>
      </c>
      <c r="NH2213" s="1">
        <f t="shared" si="3095"/>
        <v>0</v>
      </c>
      <c r="NI2213" s="1">
        <f t="shared" si="3095"/>
        <v>0</v>
      </c>
      <c r="NJ2213" s="1">
        <f t="shared" si="3095"/>
        <v>0.729989604989605</v>
      </c>
      <c r="NK2213" s="1">
        <f t="shared" si="3095"/>
        <v>0</v>
      </c>
      <c r="NL2213" s="1">
        <f t="shared" si="3095"/>
        <v>0</v>
      </c>
      <c r="NM2213" s="1">
        <f t="shared" si="3095"/>
        <v>0.674844720496894</v>
      </c>
      <c r="NN2213" s="1">
        <f t="shared" si="3095"/>
        <v>0</v>
      </c>
      <c r="NO2213" s="1">
        <f t="shared" si="3095"/>
        <v>0</v>
      </c>
      <c r="NP2213" s="1">
        <f t="shared" si="3095"/>
        <v>0.601868327402135</v>
      </c>
      <c r="NQ2213" s="1">
        <f t="shared" si="3095"/>
        <v>0</v>
      </c>
      <c r="NR2213" s="1">
        <f t="shared" si="3095"/>
        <v>0</v>
      </c>
      <c r="NS2213" s="1">
        <f t="shared" si="3095"/>
        <v>0.524615384615385</v>
      </c>
      <c r="TW2213" s="1">
        <f t="shared" ref="TW2213:UI2213" si="3096">TW946</f>
        <v>0.725658956428187</v>
      </c>
      <c r="TX2213" s="1">
        <f t="shared" si="3096"/>
        <v>0</v>
      </c>
      <c r="TY2213" s="1">
        <f t="shared" si="3096"/>
        <v>0</v>
      </c>
      <c r="TZ2213" s="1">
        <f t="shared" si="3096"/>
        <v>0.729418074550818</v>
      </c>
      <c r="UA2213" s="1">
        <f t="shared" si="3096"/>
        <v>0</v>
      </c>
      <c r="UB2213" s="1">
        <f t="shared" si="3096"/>
        <v>0</v>
      </c>
      <c r="UC2213" s="1">
        <f t="shared" si="3096"/>
        <v>0.678594249201278</v>
      </c>
      <c r="UD2213" s="1">
        <f t="shared" si="3096"/>
        <v>0</v>
      </c>
      <c r="UE2213" s="1">
        <f t="shared" si="3096"/>
        <v>0</v>
      </c>
      <c r="UF2213" s="1">
        <f t="shared" si="3096"/>
        <v>0.596654275092937</v>
      </c>
      <c r="UG2213" s="1">
        <f t="shared" si="3096"/>
        <v>0</v>
      </c>
      <c r="UH2213" s="1">
        <f t="shared" si="3096"/>
        <v>0</v>
      </c>
      <c r="UI2213" s="1">
        <f t="shared" si="3096"/>
        <v>0.524916943521595</v>
      </c>
    </row>
    <row r="2214" spans="27:555">
      <c r="AA2214" s="1">
        <f t="shared" si="3053"/>
        <v>0.719356627842485</v>
      </c>
      <c r="AD2214" s="1">
        <f t="shared" si="3054"/>
        <v>0.725277777777778</v>
      </c>
      <c r="AG2214" s="1">
        <f t="shared" si="3055"/>
        <v>0.663612565445026</v>
      </c>
      <c r="AJ2214" s="1">
        <f t="shared" si="3056"/>
        <v>0.576811594202899</v>
      </c>
      <c r="AM2214" s="1">
        <f t="shared" si="3057"/>
        <v>0.491228070175439</v>
      </c>
      <c r="GQ2214" s="1">
        <f t="shared" si="3058"/>
        <v>0.719816461141382</v>
      </c>
      <c r="GT2214" s="1">
        <f t="shared" si="3059"/>
        <v>0.72385668511506</v>
      </c>
      <c r="GW2214" s="1">
        <f t="shared" si="3060"/>
        <v>0.661933739012847</v>
      </c>
      <c r="GZ2214" s="1">
        <f t="shared" si="3061"/>
        <v>0.575077058564509</v>
      </c>
      <c r="HC2214" s="1">
        <f t="shared" si="3062"/>
        <v>0.482598607888631</v>
      </c>
      <c r="NG2214" s="1">
        <f t="shared" ref="NG2214:NS2214" si="3097">NG947</f>
        <v>0.724452554744526</v>
      </c>
      <c r="NH2214" s="1">
        <f t="shared" si="3097"/>
        <v>0</v>
      </c>
      <c r="NI2214" s="1">
        <f t="shared" si="3097"/>
        <v>0</v>
      </c>
      <c r="NJ2214" s="1">
        <f t="shared" si="3097"/>
        <v>0.728835300153925</v>
      </c>
      <c r="NK2214" s="1">
        <f t="shared" si="3097"/>
        <v>0</v>
      </c>
      <c r="NL2214" s="1">
        <f t="shared" si="3097"/>
        <v>0</v>
      </c>
      <c r="NM2214" s="1">
        <f t="shared" si="3097"/>
        <v>0.677201595581467</v>
      </c>
      <c r="NN2214" s="1">
        <f t="shared" si="3097"/>
        <v>0</v>
      </c>
      <c r="NO2214" s="1">
        <f t="shared" si="3097"/>
        <v>0</v>
      </c>
      <c r="NP2214" s="1">
        <f t="shared" si="3097"/>
        <v>0.594300083822297</v>
      </c>
      <c r="NQ2214" s="1">
        <f t="shared" si="3097"/>
        <v>0</v>
      </c>
      <c r="NR2214" s="1">
        <f t="shared" si="3097"/>
        <v>0</v>
      </c>
      <c r="NS2214" s="1">
        <f t="shared" si="3097"/>
        <v>0.522137404580153</v>
      </c>
      <c r="TW2214" s="1">
        <f t="shared" ref="TW2214:UI2214" si="3098">TW947</f>
        <v>0.725286437516653</v>
      </c>
      <c r="TX2214" s="1">
        <f t="shared" si="3098"/>
        <v>0</v>
      </c>
      <c r="TY2214" s="1">
        <f t="shared" si="3098"/>
        <v>0</v>
      </c>
      <c r="TZ2214" s="1">
        <f t="shared" si="3098"/>
        <v>0.728822589238146</v>
      </c>
      <c r="UA2214" s="1">
        <f t="shared" si="3098"/>
        <v>0</v>
      </c>
      <c r="UB2214" s="1">
        <f t="shared" si="3098"/>
        <v>0</v>
      </c>
      <c r="UC2214" s="1">
        <f t="shared" si="3098"/>
        <v>0.680559974546611</v>
      </c>
      <c r="UD2214" s="1">
        <f t="shared" si="3098"/>
        <v>0</v>
      </c>
      <c r="UE2214" s="1">
        <f t="shared" si="3098"/>
        <v>0</v>
      </c>
      <c r="UF2214" s="1">
        <f t="shared" si="3098"/>
        <v>0.591393078970719</v>
      </c>
      <c r="UG2214" s="1">
        <f t="shared" si="3098"/>
        <v>0</v>
      </c>
      <c r="UH2214" s="1">
        <f t="shared" si="3098"/>
        <v>0</v>
      </c>
      <c r="UI2214" s="1">
        <f t="shared" si="3098"/>
        <v>0.521885521885522</v>
      </c>
    </row>
    <row r="2215" spans="27:555">
      <c r="AA2215" s="1">
        <f t="shared" si="3053"/>
        <v>0.718923418423973</v>
      </c>
      <c r="AD2215" s="1">
        <f t="shared" si="3054"/>
        <v>0.726586525020967</v>
      </c>
      <c r="AG2215" s="1">
        <f t="shared" si="3055"/>
        <v>0.665256994144437</v>
      </c>
      <c r="AJ2215" s="1">
        <f t="shared" si="3056"/>
        <v>0.574968500629987</v>
      </c>
      <c r="AM2215" s="1">
        <f t="shared" si="3057"/>
        <v>0.488120950323974</v>
      </c>
      <c r="GQ2215" s="1">
        <f t="shared" si="3058"/>
        <v>0.720977011494253</v>
      </c>
      <c r="GT2215" s="1">
        <f t="shared" si="3059"/>
        <v>0.726015557476232</v>
      </c>
      <c r="GW2215" s="1">
        <f t="shared" si="3060"/>
        <v>0.662008091210004</v>
      </c>
      <c r="GZ2215" s="1">
        <f t="shared" si="3061"/>
        <v>0.587194608256108</v>
      </c>
      <c r="HC2215" s="1">
        <f t="shared" si="3062"/>
        <v>0.48711943793911</v>
      </c>
      <c r="NG2215" s="1">
        <f t="shared" ref="NG2215:NS2215" si="3099">NG948</f>
        <v>0.725124704646889</v>
      </c>
      <c r="NH2215" s="1">
        <f t="shared" si="3099"/>
        <v>0</v>
      </c>
      <c r="NI2215" s="1">
        <f t="shared" si="3099"/>
        <v>0</v>
      </c>
      <c r="NJ2215" s="1">
        <f t="shared" si="3099"/>
        <v>0.729785585120124</v>
      </c>
      <c r="NK2215" s="1">
        <f t="shared" si="3099"/>
        <v>0</v>
      </c>
      <c r="NL2215" s="1">
        <f t="shared" si="3099"/>
        <v>0</v>
      </c>
      <c r="NM2215" s="1">
        <f t="shared" si="3099"/>
        <v>0.679443585780525</v>
      </c>
      <c r="NN2215" s="1">
        <f t="shared" si="3099"/>
        <v>0</v>
      </c>
      <c r="NO2215" s="1">
        <f t="shared" si="3099"/>
        <v>0</v>
      </c>
      <c r="NP2215" s="1">
        <f t="shared" si="3099"/>
        <v>0.595811051693405</v>
      </c>
      <c r="NQ2215" s="1">
        <f t="shared" si="3099"/>
        <v>0</v>
      </c>
      <c r="NR2215" s="1">
        <f t="shared" si="3099"/>
        <v>0</v>
      </c>
      <c r="NS2215" s="1">
        <f t="shared" si="3099"/>
        <v>0.524812030075188</v>
      </c>
      <c r="TW2215" s="1">
        <f t="shared" ref="TW2215:UI2215" si="3100">TW948</f>
        <v>0.727051177904143</v>
      </c>
      <c r="TX2215" s="1">
        <f t="shared" si="3100"/>
        <v>0</v>
      </c>
      <c r="TY2215" s="1">
        <f t="shared" si="3100"/>
        <v>0</v>
      </c>
      <c r="TZ2215" s="1">
        <f t="shared" si="3100"/>
        <v>0.727297008547009</v>
      </c>
      <c r="UA2215" s="1">
        <f t="shared" si="3100"/>
        <v>0</v>
      </c>
      <c r="UB2215" s="1">
        <f t="shared" si="3100"/>
        <v>0</v>
      </c>
      <c r="UC2215" s="1">
        <f t="shared" si="3100"/>
        <v>0.678560050971647</v>
      </c>
      <c r="UD2215" s="1">
        <f t="shared" si="3100"/>
        <v>0</v>
      </c>
      <c r="UE2215" s="1">
        <f t="shared" si="3100"/>
        <v>0</v>
      </c>
      <c r="UF2215" s="1">
        <f t="shared" si="3100"/>
        <v>0.595080416272469</v>
      </c>
      <c r="UG2215" s="1">
        <f t="shared" si="3100"/>
        <v>0</v>
      </c>
      <c r="UH2215" s="1">
        <f t="shared" si="3100"/>
        <v>0</v>
      </c>
      <c r="UI2215" s="1">
        <f t="shared" si="3100"/>
        <v>0.527597402597403</v>
      </c>
    </row>
    <row r="2216" spans="27:555">
      <c r="AA2216" s="1">
        <f t="shared" si="3053"/>
        <v>0.717367256637168</v>
      </c>
      <c r="AD2216" s="1">
        <f t="shared" si="3054"/>
        <v>0.726380712082983</v>
      </c>
      <c r="AG2216" s="1">
        <f t="shared" si="3055"/>
        <v>0.660672660672661</v>
      </c>
      <c r="AJ2216" s="1">
        <f t="shared" si="3056"/>
        <v>0.59297153024911</v>
      </c>
      <c r="AM2216" s="1">
        <f t="shared" si="3057"/>
        <v>0.462686567164179</v>
      </c>
      <c r="GQ2216" s="1">
        <f t="shared" si="3058"/>
        <v>0.71786022433132</v>
      </c>
      <c r="GT2216" s="1">
        <f t="shared" si="3059"/>
        <v>0.723820483314154</v>
      </c>
      <c r="GW2216" s="1">
        <f t="shared" si="3060"/>
        <v>0.663201663201663</v>
      </c>
      <c r="GZ2216" s="1">
        <f t="shared" si="3061"/>
        <v>0.592896174863388</v>
      </c>
      <c r="HC2216" s="1">
        <f t="shared" si="3062"/>
        <v>0.463291139240506</v>
      </c>
      <c r="NG2216" s="1">
        <f t="shared" ref="NG2216:NS2216" si="3101">NG949</f>
        <v>0.726290832455216</v>
      </c>
      <c r="NH2216" s="1">
        <f t="shared" si="3101"/>
        <v>0</v>
      </c>
      <c r="NI2216" s="1">
        <f t="shared" si="3101"/>
        <v>0</v>
      </c>
      <c r="NJ2216" s="1">
        <f t="shared" si="3101"/>
        <v>0.729772191673213</v>
      </c>
      <c r="NK2216" s="1">
        <f t="shared" si="3101"/>
        <v>0</v>
      </c>
      <c r="NL2216" s="1">
        <f t="shared" si="3101"/>
        <v>0</v>
      </c>
      <c r="NM2216" s="1">
        <f t="shared" si="3101"/>
        <v>0.6767449340624</v>
      </c>
      <c r="NN2216" s="1">
        <f t="shared" si="3101"/>
        <v>0</v>
      </c>
      <c r="NO2216" s="1">
        <f t="shared" si="3101"/>
        <v>0</v>
      </c>
      <c r="NP2216" s="1">
        <f t="shared" si="3101"/>
        <v>0.597837837837838</v>
      </c>
      <c r="NQ2216" s="1">
        <f t="shared" si="3101"/>
        <v>0</v>
      </c>
      <c r="NR2216" s="1">
        <f t="shared" si="3101"/>
        <v>0</v>
      </c>
      <c r="NS2216" s="1">
        <f t="shared" si="3101"/>
        <v>0.525316455696202</v>
      </c>
      <c r="TW2216" s="1">
        <f t="shared" ref="TW2216:UI2216" si="3102">TW949</f>
        <v>0.72554347826087</v>
      </c>
      <c r="TX2216" s="1">
        <f t="shared" si="3102"/>
        <v>0</v>
      </c>
      <c r="TY2216" s="1">
        <f t="shared" si="3102"/>
        <v>0</v>
      </c>
      <c r="TZ2216" s="1">
        <f t="shared" si="3102"/>
        <v>0.728421618714708</v>
      </c>
      <c r="UA2216" s="1">
        <f t="shared" si="3102"/>
        <v>0</v>
      </c>
      <c r="UB2216" s="1">
        <f t="shared" si="3102"/>
        <v>0</v>
      </c>
      <c r="UC2216" s="1">
        <f t="shared" si="3102"/>
        <v>0.679220350181698</v>
      </c>
      <c r="UD2216" s="1">
        <f t="shared" si="3102"/>
        <v>0</v>
      </c>
      <c r="UE2216" s="1">
        <f t="shared" si="3102"/>
        <v>0</v>
      </c>
      <c r="UF2216" s="1">
        <f t="shared" si="3102"/>
        <v>0.593715545755237</v>
      </c>
      <c r="UG2216" s="1">
        <f t="shared" si="3102"/>
        <v>0</v>
      </c>
      <c r="UH2216" s="1">
        <f t="shared" si="3102"/>
        <v>0</v>
      </c>
      <c r="UI2216" s="1">
        <f t="shared" si="3102"/>
        <v>0.528145695364238</v>
      </c>
    </row>
    <row r="2217" spans="27:555">
      <c r="AA2217" s="1">
        <f t="shared" si="3053"/>
        <v>0.717934782608696</v>
      </c>
      <c r="AD2217" s="1">
        <f t="shared" si="3054"/>
        <v>0.727398015435502</v>
      </c>
      <c r="AG2217" s="1">
        <f t="shared" si="3055"/>
        <v>0.665040650406504</v>
      </c>
      <c r="AJ2217" s="1">
        <f t="shared" si="3056"/>
        <v>0.586727688787185</v>
      </c>
      <c r="AM2217" s="1">
        <f t="shared" si="3057"/>
        <v>0.46900269541779</v>
      </c>
      <c r="GQ2217" s="1">
        <f t="shared" si="3058"/>
        <v>0.718297625940938</v>
      </c>
      <c r="GT2217" s="1">
        <f t="shared" si="3059"/>
        <v>0.725234175418677</v>
      </c>
      <c r="GW2217" s="1">
        <f t="shared" si="3060"/>
        <v>0.666105121293801</v>
      </c>
      <c r="GZ2217" s="1">
        <f t="shared" si="3061"/>
        <v>0.591244466305952</v>
      </c>
      <c r="HC2217" s="1">
        <f t="shared" si="3062"/>
        <v>0.462765957446808</v>
      </c>
      <c r="NG2217" s="1">
        <f t="shared" ref="NG2217:NS2217" si="3103">NG950</f>
        <v>0.725417439703154</v>
      </c>
      <c r="NH2217" s="1">
        <f t="shared" si="3103"/>
        <v>0</v>
      </c>
      <c r="NI2217" s="1">
        <f t="shared" si="3103"/>
        <v>0</v>
      </c>
      <c r="NJ2217" s="1">
        <f t="shared" si="3103"/>
        <v>0.729506077062322</v>
      </c>
      <c r="NK2217" s="1">
        <f t="shared" si="3103"/>
        <v>0</v>
      </c>
      <c r="NL2217" s="1">
        <f t="shared" si="3103"/>
        <v>0</v>
      </c>
      <c r="NM2217" s="1">
        <f t="shared" si="3103"/>
        <v>0.673495518565941</v>
      </c>
      <c r="NN2217" s="1">
        <f t="shared" si="3103"/>
        <v>0</v>
      </c>
      <c r="NO2217" s="1">
        <f t="shared" si="3103"/>
        <v>0</v>
      </c>
      <c r="NP2217" s="1">
        <f t="shared" si="3103"/>
        <v>0.588866189989785</v>
      </c>
      <c r="NQ2217" s="1">
        <f t="shared" si="3103"/>
        <v>0</v>
      </c>
      <c r="NR2217" s="1">
        <f t="shared" si="3103"/>
        <v>0</v>
      </c>
      <c r="NS2217" s="1">
        <f t="shared" si="3103"/>
        <v>0.528052805280528</v>
      </c>
      <c r="TW2217" s="1">
        <f t="shared" ref="TW2217:UI2217" si="3104">TW950</f>
        <v>0.726549643444871</v>
      </c>
      <c r="TX2217" s="1">
        <f t="shared" si="3104"/>
        <v>0</v>
      </c>
      <c r="TY2217" s="1">
        <f t="shared" si="3104"/>
        <v>0</v>
      </c>
      <c r="TZ2217" s="1">
        <f t="shared" si="3104"/>
        <v>0.727321237993597</v>
      </c>
      <c r="UA2217" s="1">
        <f t="shared" si="3104"/>
        <v>0</v>
      </c>
      <c r="UB2217" s="1">
        <f t="shared" si="3104"/>
        <v>0</v>
      </c>
      <c r="UC2217" s="1">
        <f t="shared" si="3104"/>
        <v>0.676716917922948</v>
      </c>
      <c r="UD2217" s="1">
        <f t="shared" si="3104"/>
        <v>0</v>
      </c>
      <c r="UE2217" s="1">
        <f t="shared" si="3104"/>
        <v>0</v>
      </c>
      <c r="UF2217" s="1">
        <f t="shared" si="3104"/>
        <v>0.597652081109925</v>
      </c>
      <c r="UG2217" s="1">
        <f t="shared" si="3104"/>
        <v>0</v>
      </c>
      <c r="UH2217" s="1">
        <f t="shared" si="3104"/>
        <v>0</v>
      </c>
      <c r="UI2217" s="1">
        <f t="shared" si="3104"/>
        <v>0.528695652173913</v>
      </c>
    </row>
    <row r="2218" spans="27:555">
      <c r="AA2218" s="1">
        <f t="shared" si="3053"/>
        <v>0.717284623773173</v>
      </c>
      <c r="AD2218" s="1">
        <f t="shared" si="3054"/>
        <v>0.724402964589624</v>
      </c>
      <c r="AG2218" s="1">
        <f t="shared" si="3055"/>
        <v>0.666779891304348</v>
      </c>
      <c r="AJ2218" s="1">
        <f t="shared" si="3056"/>
        <v>0.589698821475338</v>
      </c>
      <c r="AM2218" s="1">
        <f t="shared" si="3057"/>
        <v>0.466292134831461</v>
      </c>
      <c r="GQ2218" s="1">
        <f t="shared" si="3058"/>
        <v>0.717441193344808</v>
      </c>
      <c r="GT2218" s="1">
        <f t="shared" si="3059"/>
        <v>0.72284003421728</v>
      </c>
      <c r="GW2218" s="1">
        <f t="shared" si="3060"/>
        <v>0.665733286664333</v>
      </c>
      <c r="GZ2218" s="1">
        <f t="shared" si="3061"/>
        <v>0.592985694508537</v>
      </c>
      <c r="HC2218" s="1">
        <f t="shared" si="3062"/>
        <v>0.466487935656836</v>
      </c>
      <c r="NG2218" s="1">
        <f t="shared" ref="NG2218:NS2218" si="3105">NG951</f>
        <v>0.7243947858473</v>
      </c>
      <c r="NH2218" s="1">
        <f t="shared" si="3105"/>
        <v>0</v>
      </c>
      <c r="NI2218" s="1">
        <f t="shared" si="3105"/>
        <v>0</v>
      </c>
      <c r="NJ2218" s="1">
        <f t="shared" si="3105"/>
        <v>0.728708257830702</v>
      </c>
      <c r="NK2218" s="1">
        <f t="shared" si="3105"/>
        <v>0</v>
      </c>
      <c r="NL2218" s="1">
        <f t="shared" si="3105"/>
        <v>0</v>
      </c>
      <c r="NM2218" s="1">
        <f t="shared" si="3105"/>
        <v>0.677635782747604</v>
      </c>
      <c r="NN2218" s="1">
        <f t="shared" si="3105"/>
        <v>0</v>
      </c>
      <c r="NO2218" s="1">
        <f t="shared" si="3105"/>
        <v>0</v>
      </c>
      <c r="NP2218" s="1">
        <f t="shared" si="3105"/>
        <v>0.593833067517278</v>
      </c>
      <c r="NQ2218" s="1">
        <f t="shared" si="3105"/>
        <v>0</v>
      </c>
      <c r="NR2218" s="1">
        <f t="shared" si="3105"/>
        <v>0</v>
      </c>
      <c r="NS2218" s="1">
        <f t="shared" si="3105"/>
        <v>0.534959349593496</v>
      </c>
      <c r="TW2218" s="1">
        <f t="shared" ref="TW2218:UI2218" si="3106">TW951</f>
        <v>0.725767037740972</v>
      </c>
      <c r="TX2218" s="1">
        <f t="shared" si="3106"/>
        <v>0</v>
      </c>
      <c r="TY2218" s="1">
        <f t="shared" si="3106"/>
        <v>0</v>
      </c>
      <c r="TZ2218" s="1">
        <f t="shared" si="3106"/>
        <v>0.729094309377505</v>
      </c>
      <c r="UA2218" s="1">
        <f t="shared" si="3106"/>
        <v>0</v>
      </c>
      <c r="UB2218" s="1">
        <f t="shared" si="3106"/>
        <v>0</v>
      </c>
      <c r="UC2218" s="1">
        <f t="shared" si="3106"/>
        <v>0.675540765391015</v>
      </c>
      <c r="UD2218" s="1">
        <f t="shared" si="3106"/>
        <v>0</v>
      </c>
      <c r="UE2218" s="1">
        <f t="shared" si="3106"/>
        <v>0</v>
      </c>
      <c r="UF2218" s="1">
        <f t="shared" si="3106"/>
        <v>0.596471885336273</v>
      </c>
      <c r="UG2218" s="1">
        <f t="shared" si="3106"/>
        <v>0</v>
      </c>
      <c r="UH2218" s="1">
        <f t="shared" si="3106"/>
        <v>0</v>
      </c>
      <c r="UI2218" s="1">
        <f t="shared" si="3106"/>
        <v>0.52891156462585</v>
      </c>
    </row>
    <row r="2219" spans="27:555">
      <c r="AA2219" s="1">
        <f t="shared" si="3053"/>
        <v>0.729955601984852</v>
      </c>
      <c r="AD2219" s="1">
        <f t="shared" si="3054"/>
        <v>0.732331223628692</v>
      </c>
      <c r="AG2219" s="1">
        <f t="shared" si="3055"/>
        <v>0.686515437933207</v>
      </c>
      <c r="AJ2219" s="1">
        <f t="shared" si="3056"/>
        <v>0.557422969187675</v>
      </c>
      <c r="AM2219" s="1">
        <f t="shared" si="3057"/>
        <v>0.409785932721713</v>
      </c>
      <c r="GQ2219" s="1">
        <f t="shared" si="3058"/>
        <v>0.731604023292748</v>
      </c>
      <c r="GT2219" s="1">
        <f t="shared" si="3059"/>
        <v>0.732770362299101</v>
      </c>
      <c r="GW2219" s="1">
        <f t="shared" si="3060"/>
        <v>0.6875</v>
      </c>
      <c r="GZ2219" s="1">
        <f t="shared" si="3061"/>
        <v>0.551176470588235</v>
      </c>
      <c r="HC2219" s="1">
        <f t="shared" si="3062"/>
        <v>0.402941176470588</v>
      </c>
      <c r="NG2219" s="1">
        <f t="shared" ref="NG2219:NS2219" si="3107">NG952</f>
        <v>0.731613891726251</v>
      </c>
      <c r="NH2219" s="1">
        <f t="shared" si="3107"/>
        <v>0</v>
      </c>
      <c r="NI2219" s="1">
        <f t="shared" si="3107"/>
        <v>0</v>
      </c>
      <c r="NJ2219" s="1">
        <f t="shared" si="3107"/>
        <v>0.73475989052003</v>
      </c>
      <c r="NK2219" s="1">
        <f t="shared" si="3107"/>
        <v>0</v>
      </c>
      <c r="NL2219" s="1">
        <f t="shared" si="3107"/>
        <v>0</v>
      </c>
      <c r="NM2219" s="1">
        <f t="shared" si="3107"/>
        <v>0.691037014377485</v>
      </c>
      <c r="NN2219" s="1">
        <f t="shared" si="3107"/>
        <v>0</v>
      </c>
      <c r="NO2219" s="1">
        <f t="shared" si="3107"/>
        <v>0</v>
      </c>
      <c r="NP2219" s="1">
        <f t="shared" si="3107"/>
        <v>0.588386433710175</v>
      </c>
      <c r="NQ2219" s="1">
        <f t="shared" si="3107"/>
        <v>0</v>
      </c>
      <c r="NR2219" s="1">
        <f t="shared" si="3107"/>
        <v>0</v>
      </c>
      <c r="NS2219" s="1">
        <f t="shared" si="3107"/>
        <v>0.433874709976798</v>
      </c>
      <c r="TW2219" s="1">
        <f t="shared" ref="TW2219:UI2219" si="3108">TW952</f>
        <v>0.731948051948052</v>
      </c>
      <c r="TX2219" s="1">
        <f t="shared" si="3108"/>
        <v>0</v>
      </c>
      <c r="TY2219" s="1">
        <f t="shared" si="3108"/>
        <v>0</v>
      </c>
      <c r="TZ2219" s="1">
        <f t="shared" si="3108"/>
        <v>0.733982573039467</v>
      </c>
      <c r="UA2219" s="1">
        <f t="shared" si="3108"/>
        <v>0</v>
      </c>
      <c r="UB2219" s="1">
        <f t="shared" si="3108"/>
        <v>0</v>
      </c>
      <c r="UC2219" s="1">
        <f t="shared" si="3108"/>
        <v>0.688581314878893</v>
      </c>
      <c r="UD2219" s="1">
        <f t="shared" si="3108"/>
        <v>0</v>
      </c>
      <c r="UE2219" s="1">
        <f t="shared" si="3108"/>
        <v>0</v>
      </c>
      <c r="UF2219" s="1">
        <f t="shared" si="3108"/>
        <v>0.584945112388918</v>
      </c>
      <c r="UG2219" s="1">
        <f t="shared" si="3108"/>
        <v>0</v>
      </c>
      <c r="UH2219" s="1">
        <f t="shared" si="3108"/>
        <v>0</v>
      </c>
      <c r="UI2219" s="1">
        <f t="shared" si="3108"/>
        <v>0.434090909090909</v>
      </c>
    </row>
    <row r="2220" spans="27:555">
      <c r="AA2220" s="1">
        <f t="shared" si="3053"/>
        <v>0.73077975376197</v>
      </c>
      <c r="AD2220" s="1">
        <f t="shared" si="3054"/>
        <v>0.731624378760136</v>
      </c>
      <c r="AG2220" s="1">
        <f t="shared" si="3055"/>
        <v>0.685555897751771</v>
      </c>
      <c r="AJ2220" s="1">
        <f t="shared" si="3056"/>
        <v>0.558387670420865</v>
      </c>
      <c r="AM2220" s="1">
        <f t="shared" si="3057"/>
        <v>0.406832298136646</v>
      </c>
      <c r="GQ2220" s="1">
        <f t="shared" si="3058"/>
        <v>0.728826933193056</v>
      </c>
      <c r="GT2220" s="1">
        <f t="shared" si="3059"/>
        <v>0.731206057328286</v>
      </c>
      <c r="GW2220" s="1">
        <f t="shared" si="3060"/>
        <v>0.68346709470305</v>
      </c>
      <c r="GZ2220" s="1">
        <f t="shared" si="3061"/>
        <v>0.554881746513038</v>
      </c>
      <c r="HC2220" s="1">
        <f t="shared" si="3062"/>
        <v>0.408955223880597</v>
      </c>
      <c r="NG2220" s="1">
        <f t="shared" ref="NG2220:NS2220" si="3109">NG953</f>
        <v>0.731412400308721</v>
      </c>
      <c r="NH2220" s="1">
        <f t="shared" si="3109"/>
        <v>0</v>
      </c>
      <c r="NI2220" s="1">
        <f t="shared" si="3109"/>
        <v>0</v>
      </c>
      <c r="NJ2220" s="1">
        <f t="shared" si="3109"/>
        <v>0.733020498888615</v>
      </c>
      <c r="NK2220" s="1">
        <f t="shared" si="3109"/>
        <v>0</v>
      </c>
      <c r="NL2220" s="1">
        <f t="shared" si="3109"/>
        <v>0</v>
      </c>
      <c r="NM2220" s="1">
        <f t="shared" si="3109"/>
        <v>0.688473520249221</v>
      </c>
      <c r="NN2220" s="1">
        <f t="shared" si="3109"/>
        <v>0</v>
      </c>
      <c r="NO2220" s="1">
        <f t="shared" si="3109"/>
        <v>0</v>
      </c>
      <c r="NP2220" s="1">
        <f t="shared" si="3109"/>
        <v>0.5850622406639</v>
      </c>
      <c r="NQ2220" s="1">
        <f t="shared" si="3109"/>
        <v>0</v>
      </c>
      <c r="NR2220" s="1">
        <f t="shared" si="3109"/>
        <v>0</v>
      </c>
      <c r="NS2220" s="1">
        <f t="shared" si="3109"/>
        <v>0.436781609195402</v>
      </c>
      <c r="TW2220" s="1">
        <f t="shared" ref="TW2220:UI2220" si="3110">TW953</f>
        <v>0.730363732208751</v>
      </c>
      <c r="TX2220" s="1">
        <f t="shared" si="3110"/>
        <v>0</v>
      </c>
      <c r="TY2220" s="1">
        <f t="shared" si="3110"/>
        <v>0</v>
      </c>
      <c r="TZ2220" s="1">
        <f t="shared" si="3110"/>
        <v>0.733624454148472</v>
      </c>
      <c r="UA2220" s="1">
        <f t="shared" si="3110"/>
        <v>0</v>
      </c>
      <c r="UB2220" s="1">
        <f t="shared" si="3110"/>
        <v>0</v>
      </c>
      <c r="UC2220" s="1">
        <f t="shared" si="3110"/>
        <v>0.690415335463259</v>
      </c>
      <c r="UD2220" s="1">
        <f t="shared" si="3110"/>
        <v>0</v>
      </c>
      <c r="UE2220" s="1">
        <f t="shared" si="3110"/>
        <v>0</v>
      </c>
      <c r="UF2220" s="1">
        <f t="shared" si="3110"/>
        <v>0.582677165354331</v>
      </c>
      <c r="UG2220" s="1">
        <f t="shared" si="3110"/>
        <v>0</v>
      </c>
      <c r="UH2220" s="1">
        <f t="shared" si="3110"/>
        <v>0</v>
      </c>
      <c r="UI2220" s="1">
        <f t="shared" si="3110"/>
        <v>0.4375</v>
      </c>
    </row>
    <row r="2221" spans="27:555">
      <c r="AA2221" s="1">
        <f t="shared" si="3053"/>
        <v>0.728511530398323</v>
      </c>
      <c r="AD2221" s="1">
        <f t="shared" si="3054"/>
        <v>0.731874505668336</v>
      </c>
      <c r="AG2221" s="1">
        <f t="shared" si="3055"/>
        <v>0.682473566164691</v>
      </c>
      <c r="AJ2221" s="1">
        <f t="shared" si="3056"/>
        <v>0.544426494345719</v>
      </c>
      <c r="AM2221" s="1">
        <f t="shared" si="3057"/>
        <v>0.404458598726115</v>
      </c>
      <c r="GQ2221" s="1">
        <f t="shared" si="3058"/>
        <v>0.729614873837982</v>
      </c>
      <c r="GT2221" s="1">
        <f t="shared" si="3059"/>
        <v>0.730995717344754</v>
      </c>
      <c r="GW2221" s="1">
        <f t="shared" si="3060"/>
        <v>0.684210526315789</v>
      </c>
      <c r="GZ2221" s="1">
        <f t="shared" si="3061"/>
        <v>0.557614360162131</v>
      </c>
      <c r="HC2221" s="1">
        <f t="shared" si="3062"/>
        <v>0.402402402402402</v>
      </c>
      <c r="NG2221" s="1">
        <f t="shared" ref="NG2221:NS2221" si="3111">NG954</f>
        <v>0.730868002054443</v>
      </c>
      <c r="NH2221" s="1">
        <f t="shared" si="3111"/>
        <v>0</v>
      </c>
      <c r="NI2221" s="1">
        <f t="shared" si="3111"/>
        <v>0</v>
      </c>
      <c r="NJ2221" s="1">
        <f t="shared" si="3111"/>
        <v>0.735055350553506</v>
      </c>
      <c r="NK2221" s="1">
        <f t="shared" si="3111"/>
        <v>0</v>
      </c>
      <c r="NL2221" s="1">
        <f t="shared" si="3111"/>
        <v>0</v>
      </c>
      <c r="NM2221" s="1">
        <f t="shared" si="3111"/>
        <v>0.688056493705864</v>
      </c>
      <c r="NN2221" s="1">
        <f t="shared" si="3111"/>
        <v>0</v>
      </c>
      <c r="NO2221" s="1">
        <f t="shared" si="3111"/>
        <v>0</v>
      </c>
      <c r="NP2221" s="1">
        <f t="shared" si="3111"/>
        <v>0.584673097534834</v>
      </c>
      <c r="NQ2221" s="1">
        <f t="shared" si="3111"/>
        <v>0</v>
      </c>
      <c r="NR2221" s="1">
        <f t="shared" si="3111"/>
        <v>0</v>
      </c>
      <c r="NS2221" s="1">
        <f t="shared" si="3111"/>
        <v>0.437352245862884</v>
      </c>
      <c r="TW2221" s="1">
        <f t="shared" ref="TW2221:UI2221" si="3112">TW954</f>
        <v>0.730910041841004</v>
      </c>
      <c r="TX2221" s="1">
        <f t="shared" si="3112"/>
        <v>0</v>
      </c>
      <c r="TY2221" s="1">
        <f t="shared" si="3112"/>
        <v>0</v>
      </c>
      <c r="TZ2221" s="1">
        <f t="shared" si="3112"/>
        <v>0.733129615482557</v>
      </c>
      <c r="UA2221" s="1">
        <f t="shared" si="3112"/>
        <v>0</v>
      </c>
      <c r="UB2221" s="1">
        <f t="shared" si="3112"/>
        <v>0</v>
      </c>
      <c r="UC2221" s="1">
        <f t="shared" si="3112"/>
        <v>0.686557587423805</v>
      </c>
      <c r="UD2221" s="1">
        <f t="shared" si="3112"/>
        <v>0</v>
      </c>
      <c r="UE2221" s="1">
        <f t="shared" si="3112"/>
        <v>0</v>
      </c>
      <c r="UF2221" s="1">
        <f t="shared" si="3112"/>
        <v>0.578865174388339</v>
      </c>
      <c r="UG2221" s="1">
        <f t="shared" si="3112"/>
        <v>0</v>
      </c>
      <c r="UH2221" s="1">
        <f t="shared" si="3112"/>
        <v>0</v>
      </c>
      <c r="UI2221" s="1">
        <f t="shared" si="3112"/>
        <v>0.438752783964365</v>
      </c>
    </row>
    <row r="2222" spans="27:555">
      <c r="AA2222" s="1">
        <f t="shared" si="3053"/>
        <v>0.719457013574661</v>
      </c>
      <c r="AD2222" s="1">
        <f t="shared" si="3054"/>
        <v>0.725693471560661</v>
      </c>
      <c r="AG2222" s="1">
        <f t="shared" si="3055"/>
        <v>0.66644407345576</v>
      </c>
      <c r="AJ2222" s="1">
        <f t="shared" si="3056"/>
        <v>0.584701815038894</v>
      </c>
      <c r="AM2222" s="1">
        <f t="shared" si="3057"/>
        <v>0.491596638655462</v>
      </c>
      <c r="GQ2222" s="1">
        <f t="shared" si="3058"/>
        <v>0.718768328445748</v>
      </c>
      <c r="GT2222" s="1">
        <f t="shared" si="3059"/>
        <v>0.726711724948575</v>
      </c>
      <c r="GW2222" s="1">
        <f t="shared" si="3060"/>
        <v>0.6668960770819</v>
      </c>
      <c r="GZ2222" s="1">
        <f t="shared" si="3061"/>
        <v>0.589123867069486</v>
      </c>
      <c r="HC2222" s="1">
        <f t="shared" si="3062"/>
        <v>0.493333333333333</v>
      </c>
      <c r="NG2222" s="1">
        <f t="shared" ref="NG2222:NS2222" si="3113">NG955</f>
        <v>0.728033472803347</v>
      </c>
      <c r="NH2222" s="1">
        <f t="shared" si="3113"/>
        <v>0</v>
      </c>
      <c r="NI2222" s="1">
        <f t="shared" si="3113"/>
        <v>0</v>
      </c>
      <c r="NJ2222" s="1">
        <f t="shared" si="3113"/>
        <v>0.7288842544317</v>
      </c>
      <c r="NK2222" s="1">
        <f t="shared" si="3113"/>
        <v>0</v>
      </c>
      <c r="NL2222" s="1">
        <f t="shared" si="3113"/>
        <v>0</v>
      </c>
      <c r="NM2222" s="1">
        <f t="shared" si="3113"/>
        <v>0.672871528837351</v>
      </c>
      <c r="NN2222" s="1">
        <f t="shared" si="3113"/>
        <v>0</v>
      </c>
      <c r="NO2222" s="1">
        <f t="shared" si="3113"/>
        <v>0</v>
      </c>
      <c r="NP2222" s="1">
        <f t="shared" si="3113"/>
        <v>0.593492407809111</v>
      </c>
      <c r="NQ2222" s="1">
        <f t="shared" si="3113"/>
        <v>0</v>
      </c>
      <c r="NR2222" s="1">
        <f t="shared" si="3113"/>
        <v>0</v>
      </c>
      <c r="NS2222" s="1">
        <f t="shared" si="3113"/>
        <v>0.516666666666667</v>
      </c>
      <c r="TW2222" s="1">
        <f t="shared" ref="TW2222:UI2222" si="3114">TW955</f>
        <v>0.725098554533508</v>
      </c>
      <c r="TX2222" s="1">
        <f t="shared" si="3114"/>
        <v>0</v>
      </c>
      <c r="TY2222" s="1">
        <f t="shared" si="3114"/>
        <v>0</v>
      </c>
      <c r="TZ2222" s="1">
        <f t="shared" si="3114"/>
        <v>0.728515111695138</v>
      </c>
      <c r="UA2222" s="1">
        <f t="shared" si="3114"/>
        <v>0</v>
      </c>
      <c r="UB2222" s="1">
        <f t="shared" si="3114"/>
        <v>0</v>
      </c>
      <c r="UC2222" s="1">
        <f t="shared" si="3114"/>
        <v>0.675609004008634</v>
      </c>
      <c r="UD2222" s="1">
        <f t="shared" si="3114"/>
        <v>0</v>
      </c>
      <c r="UE2222" s="1">
        <f t="shared" si="3114"/>
        <v>0</v>
      </c>
      <c r="UF2222" s="1">
        <f t="shared" si="3114"/>
        <v>0.596259124087591</v>
      </c>
      <c r="UG2222" s="1">
        <f t="shared" si="3114"/>
        <v>0</v>
      </c>
      <c r="UH2222" s="1">
        <f t="shared" si="3114"/>
        <v>0</v>
      </c>
      <c r="UI2222" s="1">
        <f t="shared" si="3114"/>
        <v>0.526555386949924</v>
      </c>
    </row>
    <row r="2223" spans="27:555">
      <c r="AA2223" s="1">
        <f t="shared" si="3053"/>
        <v>0.717337031900139</v>
      </c>
      <c r="AD2223" s="1">
        <f t="shared" si="3054"/>
        <v>0.726375176304655</v>
      </c>
      <c r="AG2223" s="1">
        <f t="shared" si="3055"/>
        <v>0.661774516344229</v>
      </c>
      <c r="AJ2223" s="1">
        <f t="shared" si="3056"/>
        <v>0.585889570552147</v>
      </c>
      <c r="AM2223" s="1">
        <f t="shared" si="3057"/>
        <v>0.488789237668161</v>
      </c>
      <c r="GQ2223" s="1">
        <f t="shared" si="3058"/>
        <v>0.718134414831981</v>
      </c>
      <c r="GT2223" s="1">
        <f t="shared" si="3059"/>
        <v>0.725563909774436</v>
      </c>
      <c r="GW2223" s="1">
        <f t="shared" si="3060"/>
        <v>0.663490983327663</v>
      </c>
      <c r="GZ2223" s="1">
        <f t="shared" si="3061"/>
        <v>0.586529884032114</v>
      </c>
      <c r="HC2223" s="1">
        <f t="shared" si="3062"/>
        <v>0.485193621867882</v>
      </c>
      <c r="NG2223" s="1">
        <f t="shared" ref="NG2223:NS2223" si="3115">NG956</f>
        <v>0.726128016789087</v>
      </c>
      <c r="NH2223" s="1">
        <f t="shared" si="3115"/>
        <v>0</v>
      </c>
      <c r="NI2223" s="1">
        <f t="shared" si="3115"/>
        <v>0</v>
      </c>
      <c r="NJ2223" s="1">
        <f t="shared" si="3115"/>
        <v>0.729680125852124</v>
      </c>
      <c r="NK2223" s="1">
        <f t="shared" si="3115"/>
        <v>0</v>
      </c>
      <c r="NL2223" s="1">
        <f t="shared" si="3115"/>
        <v>0</v>
      </c>
      <c r="NM2223" s="1">
        <f t="shared" si="3115"/>
        <v>0.675092478421702</v>
      </c>
      <c r="NN2223" s="1">
        <f t="shared" si="3115"/>
        <v>0</v>
      </c>
      <c r="NO2223" s="1">
        <f t="shared" si="3115"/>
        <v>0</v>
      </c>
      <c r="NP2223" s="1">
        <f t="shared" si="3115"/>
        <v>0.598517872711421</v>
      </c>
      <c r="NQ2223" s="1">
        <f t="shared" si="3115"/>
        <v>0</v>
      </c>
      <c r="NR2223" s="1">
        <f t="shared" si="3115"/>
        <v>0</v>
      </c>
      <c r="NS2223" s="1">
        <f t="shared" si="3115"/>
        <v>0.521481481481481</v>
      </c>
      <c r="TW2223" s="1">
        <f t="shared" ref="TW2223:UI2223" si="3116">TW956</f>
        <v>0.726139978791092</v>
      </c>
      <c r="TX2223" s="1">
        <f t="shared" si="3116"/>
        <v>0</v>
      </c>
      <c r="TY2223" s="1">
        <f t="shared" si="3116"/>
        <v>0</v>
      </c>
      <c r="TZ2223" s="1">
        <f t="shared" si="3116"/>
        <v>0.729680602440924</v>
      </c>
      <c r="UA2223" s="1">
        <f t="shared" si="3116"/>
        <v>0</v>
      </c>
      <c r="UB2223" s="1">
        <f t="shared" si="3116"/>
        <v>0</v>
      </c>
      <c r="UC2223" s="1">
        <f t="shared" si="3116"/>
        <v>0.67359413202934</v>
      </c>
      <c r="UD2223" s="1">
        <f t="shared" si="3116"/>
        <v>0</v>
      </c>
      <c r="UE2223" s="1">
        <f t="shared" si="3116"/>
        <v>0</v>
      </c>
      <c r="UF2223" s="1">
        <f t="shared" si="3116"/>
        <v>0.591818181818182</v>
      </c>
      <c r="UG2223" s="1">
        <f t="shared" si="3116"/>
        <v>0</v>
      </c>
      <c r="UH2223" s="1">
        <f t="shared" si="3116"/>
        <v>0</v>
      </c>
      <c r="UI2223" s="1">
        <f t="shared" si="3116"/>
        <v>0.523099850968703</v>
      </c>
    </row>
    <row r="2224" spans="27:555">
      <c r="AA2224" s="1">
        <f t="shared" si="3053"/>
        <v>0.714804469273743</v>
      </c>
      <c r="AD2224" s="1">
        <f t="shared" si="3054"/>
        <v>0.723254504504504</v>
      </c>
      <c r="AG2224" s="1">
        <f t="shared" si="3055"/>
        <v>0.662249283667622</v>
      </c>
      <c r="AJ2224" s="1">
        <f t="shared" si="3056"/>
        <v>0.587197373820271</v>
      </c>
      <c r="AM2224" s="1">
        <f t="shared" si="3057"/>
        <v>0.486301369863014</v>
      </c>
      <c r="GQ2224" s="1">
        <f t="shared" si="3058"/>
        <v>0.719003476245655</v>
      </c>
      <c r="GT2224" s="1">
        <f t="shared" si="3059"/>
        <v>0.726291216807703</v>
      </c>
      <c r="GW2224" s="1">
        <f t="shared" si="3060"/>
        <v>0.6663272233537</v>
      </c>
      <c r="GZ2224" s="1">
        <f t="shared" si="3061"/>
        <v>0.585840707964602</v>
      </c>
      <c r="HC2224" s="1">
        <f t="shared" si="3062"/>
        <v>0.493087557603687</v>
      </c>
      <c r="NG2224" s="1">
        <f t="shared" ref="NG2224:NS2224" si="3117">NG957</f>
        <v>0.72664907651715</v>
      </c>
      <c r="NH2224" s="1">
        <f t="shared" si="3117"/>
        <v>0</v>
      </c>
      <c r="NI2224" s="1">
        <f t="shared" si="3117"/>
        <v>0</v>
      </c>
      <c r="NJ2224" s="1">
        <f t="shared" si="3117"/>
        <v>0.727605118829982</v>
      </c>
      <c r="NK2224" s="1">
        <f t="shared" si="3117"/>
        <v>0</v>
      </c>
      <c r="NL2224" s="1">
        <f t="shared" si="3117"/>
        <v>0</v>
      </c>
      <c r="NM2224" s="1">
        <f t="shared" si="3117"/>
        <v>0.675494672754947</v>
      </c>
      <c r="NN2224" s="1">
        <f t="shared" si="3117"/>
        <v>0</v>
      </c>
      <c r="NO2224" s="1">
        <f t="shared" si="3117"/>
        <v>0</v>
      </c>
      <c r="NP2224" s="1">
        <f t="shared" si="3117"/>
        <v>0.596358792184725</v>
      </c>
      <c r="NQ2224" s="1">
        <f t="shared" si="3117"/>
        <v>0</v>
      </c>
      <c r="NR2224" s="1">
        <f t="shared" si="3117"/>
        <v>0</v>
      </c>
      <c r="NS2224" s="1">
        <f t="shared" si="3117"/>
        <v>0.525222551928783</v>
      </c>
      <c r="TW2224" s="1">
        <f t="shared" ref="TW2224:UI2224" si="3118">TW957</f>
        <v>0.726049089469517</v>
      </c>
      <c r="TX2224" s="1">
        <f t="shared" si="3118"/>
        <v>0</v>
      </c>
      <c r="TY2224" s="1">
        <f t="shared" si="3118"/>
        <v>0</v>
      </c>
      <c r="TZ2224" s="1">
        <f t="shared" si="3118"/>
        <v>0.727903871829105</v>
      </c>
      <c r="UA2224" s="1">
        <f t="shared" si="3118"/>
        <v>0</v>
      </c>
      <c r="UB2224" s="1">
        <f t="shared" si="3118"/>
        <v>0</v>
      </c>
      <c r="UC2224" s="1">
        <f t="shared" si="3118"/>
        <v>0.678494952584888</v>
      </c>
      <c r="UD2224" s="1">
        <f t="shared" si="3118"/>
        <v>0</v>
      </c>
      <c r="UE2224" s="1">
        <f t="shared" si="3118"/>
        <v>0</v>
      </c>
      <c r="UF2224" s="1">
        <f t="shared" si="3118"/>
        <v>0.597903763696999</v>
      </c>
      <c r="UG2224" s="1">
        <f t="shared" si="3118"/>
        <v>0</v>
      </c>
      <c r="UH2224" s="1">
        <f t="shared" si="3118"/>
        <v>0</v>
      </c>
      <c r="UI2224" s="1">
        <f t="shared" si="3118"/>
        <v>0.52</v>
      </c>
    </row>
    <row r="2225" spans="27:555">
      <c r="AA2225" s="1">
        <f t="shared" si="3053"/>
        <v>0.718092566619916</v>
      </c>
      <c r="AD2225" s="1">
        <f t="shared" si="3054"/>
        <v>0.724313614491933</v>
      </c>
      <c r="AG2225" s="1">
        <f t="shared" si="3055"/>
        <v>0.664161257259993</v>
      </c>
      <c r="AJ2225" s="1">
        <f t="shared" si="3056"/>
        <v>0.589147286821705</v>
      </c>
      <c r="AM2225" s="1">
        <f t="shared" si="3057"/>
        <v>0.470886075949367</v>
      </c>
      <c r="GQ2225" s="1">
        <f t="shared" si="3058"/>
        <v>0.717813540510544</v>
      </c>
      <c r="GT2225" s="1">
        <f t="shared" si="3059"/>
        <v>0.723224351747463</v>
      </c>
      <c r="GW2225" s="1">
        <f t="shared" si="3060"/>
        <v>0.667112299465241</v>
      </c>
      <c r="GZ2225" s="1">
        <f t="shared" si="3061"/>
        <v>0.591183294663573</v>
      </c>
      <c r="HC2225" s="1">
        <f t="shared" si="3062"/>
        <v>0.467980295566503</v>
      </c>
      <c r="NG2225" s="1">
        <f t="shared" ref="NG2225:NS2225" si="3119">NG958</f>
        <v>0.726538060479666</v>
      </c>
      <c r="NH2225" s="1">
        <f t="shared" si="3119"/>
        <v>0</v>
      </c>
      <c r="NI2225" s="1">
        <f t="shared" si="3119"/>
        <v>0</v>
      </c>
      <c r="NJ2225" s="1">
        <f t="shared" si="3119"/>
        <v>0.728086338510134</v>
      </c>
      <c r="NK2225" s="1">
        <f t="shared" si="3119"/>
        <v>0</v>
      </c>
      <c r="NL2225" s="1">
        <f t="shared" si="3119"/>
        <v>0</v>
      </c>
      <c r="NM2225" s="1">
        <f t="shared" si="3119"/>
        <v>0.671919319256225</v>
      </c>
      <c r="NN2225" s="1">
        <f t="shared" si="3119"/>
        <v>0</v>
      </c>
      <c r="NO2225" s="1">
        <f t="shared" si="3119"/>
        <v>0</v>
      </c>
      <c r="NP2225" s="1">
        <f t="shared" si="3119"/>
        <v>0.597207303974221</v>
      </c>
      <c r="NQ2225" s="1">
        <f t="shared" si="3119"/>
        <v>0</v>
      </c>
      <c r="NR2225" s="1">
        <f t="shared" si="3119"/>
        <v>0</v>
      </c>
      <c r="NS2225" s="1">
        <f t="shared" si="3119"/>
        <v>0.522462562396007</v>
      </c>
      <c r="TW2225" s="1">
        <f t="shared" ref="TW2225:UI2225" si="3120">TW958</f>
        <v>0.726326742976066</v>
      </c>
      <c r="TX2225" s="1">
        <f t="shared" si="3120"/>
        <v>0</v>
      </c>
      <c r="TY2225" s="1">
        <f t="shared" si="3120"/>
        <v>0</v>
      </c>
      <c r="TZ2225" s="1">
        <f t="shared" si="3120"/>
        <v>0.726379027853632</v>
      </c>
      <c r="UA2225" s="1">
        <f t="shared" si="3120"/>
        <v>0</v>
      </c>
      <c r="UB2225" s="1">
        <f t="shared" si="3120"/>
        <v>0</v>
      </c>
      <c r="UC2225" s="1">
        <f t="shared" si="3120"/>
        <v>0.673740893253088</v>
      </c>
      <c r="UD2225" s="1">
        <f t="shared" si="3120"/>
        <v>0</v>
      </c>
      <c r="UE2225" s="1">
        <f t="shared" si="3120"/>
        <v>0</v>
      </c>
      <c r="UF2225" s="1">
        <f t="shared" si="3120"/>
        <v>0.59954622802042</v>
      </c>
      <c r="UG2225" s="1">
        <f t="shared" si="3120"/>
        <v>0</v>
      </c>
      <c r="UH2225" s="1">
        <f t="shared" si="3120"/>
        <v>0</v>
      </c>
      <c r="UI2225" s="1">
        <f t="shared" si="3120"/>
        <v>0.523809523809524</v>
      </c>
    </row>
    <row r="2226" spans="27:555">
      <c r="AA2226" s="1">
        <f t="shared" si="3053"/>
        <v>0.720690615427457</v>
      </c>
      <c r="AD2226" s="1">
        <f t="shared" si="3054"/>
        <v>0.727400336889388</v>
      </c>
      <c r="AG2226" s="1">
        <f t="shared" si="3055"/>
        <v>0.662103505843072</v>
      </c>
      <c r="AJ2226" s="1">
        <f t="shared" si="3056"/>
        <v>0.585198720877113</v>
      </c>
      <c r="AM2226" s="1">
        <f t="shared" si="3057"/>
        <v>0.46978021978022</v>
      </c>
      <c r="GQ2226" s="1">
        <f t="shared" si="3058"/>
        <v>0.719434433046854</v>
      </c>
      <c r="GT2226" s="1">
        <f t="shared" si="3059"/>
        <v>0.724443175328384</v>
      </c>
      <c r="GW2226" s="1">
        <f t="shared" si="3060"/>
        <v>0.663538873994638</v>
      </c>
      <c r="GZ2226" s="1">
        <f t="shared" si="3061"/>
        <v>0.587190275829827</v>
      </c>
      <c r="HC2226" s="1">
        <f t="shared" si="3062"/>
        <v>0.462724935732648</v>
      </c>
      <c r="NG2226" s="1">
        <f t="shared" ref="NG2226:NS2226" si="3121">NG959</f>
        <v>0.727582590456214</v>
      </c>
      <c r="NH2226" s="1">
        <f t="shared" si="3121"/>
        <v>0</v>
      </c>
      <c r="NI2226" s="1">
        <f t="shared" si="3121"/>
        <v>0</v>
      </c>
      <c r="NJ2226" s="1">
        <f t="shared" si="3121"/>
        <v>0.728196896736223</v>
      </c>
      <c r="NK2226" s="1">
        <f t="shared" si="3121"/>
        <v>0</v>
      </c>
      <c r="NL2226" s="1">
        <f t="shared" si="3121"/>
        <v>0</v>
      </c>
      <c r="NM2226" s="1">
        <f t="shared" si="3121"/>
        <v>0.673156718799872</v>
      </c>
      <c r="NN2226" s="1">
        <f t="shared" si="3121"/>
        <v>0</v>
      </c>
      <c r="NO2226" s="1">
        <f t="shared" si="3121"/>
        <v>0</v>
      </c>
      <c r="NP2226" s="1">
        <f t="shared" si="3121"/>
        <v>0.595366379310345</v>
      </c>
      <c r="NQ2226" s="1">
        <f t="shared" si="3121"/>
        <v>0</v>
      </c>
      <c r="NR2226" s="1">
        <f t="shared" si="3121"/>
        <v>0</v>
      </c>
      <c r="NS2226" s="1">
        <f t="shared" si="3121"/>
        <v>0.526785714285714</v>
      </c>
      <c r="TW2226" s="1">
        <f t="shared" ref="TW2226:UI2226" si="3122">TW959</f>
        <v>0.725920125293657</v>
      </c>
      <c r="TX2226" s="1">
        <f t="shared" si="3122"/>
        <v>0</v>
      </c>
      <c r="TY2226" s="1">
        <f t="shared" si="3122"/>
        <v>0</v>
      </c>
      <c r="TZ2226" s="1">
        <f t="shared" si="3122"/>
        <v>0.727601558152476</v>
      </c>
      <c r="UA2226" s="1">
        <f t="shared" si="3122"/>
        <v>0</v>
      </c>
      <c r="UB2226" s="1">
        <f t="shared" si="3122"/>
        <v>0</v>
      </c>
      <c r="UC2226" s="1">
        <f t="shared" si="3122"/>
        <v>0.674842767295597</v>
      </c>
      <c r="UD2226" s="1">
        <f t="shared" si="3122"/>
        <v>0</v>
      </c>
      <c r="UE2226" s="1">
        <f t="shared" si="3122"/>
        <v>0</v>
      </c>
      <c r="UF2226" s="1">
        <f t="shared" si="3122"/>
        <v>0.594713656387665</v>
      </c>
      <c r="UG2226" s="1">
        <f t="shared" si="3122"/>
        <v>0</v>
      </c>
      <c r="UH2226" s="1">
        <f t="shared" si="3122"/>
        <v>0</v>
      </c>
      <c r="UI2226" s="1">
        <f t="shared" si="3122"/>
        <v>0.523297491039427</v>
      </c>
    </row>
    <row r="2227" spans="27:555">
      <c r="AA2227" s="1">
        <f t="shared" si="3053"/>
        <v>0.718672199170124</v>
      </c>
      <c r="AD2227" s="1">
        <f t="shared" si="3054"/>
        <v>0.720336605890603</v>
      </c>
      <c r="AG2227" s="1">
        <f t="shared" si="3055"/>
        <v>0.661962365591398</v>
      </c>
      <c r="AJ2227" s="1">
        <f t="shared" si="3056"/>
        <v>0.589600742804085</v>
      </c>
      <c r="AM2227" s="1">
        <f t="shared" si="3057"/>
        <v>0.478947368421053</v>
      </c>
      <c r="GQ2227" s="1">
        <f t="shared" si="3058"/>
        <v>0.718247365501941</v>
      </c>
      <c r="GT2227" s="1">
        <f t="shared" si="3059"/>
        <v>0.722286042504308</v>
      </c>
      <c r="GW2227" s="1">
        <f t="shared" si="3060"/>
        <v>0.663725822870716</v>
      </c>
      <c r="GZ2227" s="1">
        <f t="shared" si="3061"/>
        <v>0.587037037037037</v>
      </c>
      <c r="HC2227" s="1">
        <f t="shared" si="3062"/>
        <v>0.465822784810127</v>
      </c>
      <c r="NG2227" s="1">
        <f t="shared" ref="NG2227:NS2227" si="3123">NG960</f>
        <v>0.725592293673523</v>
      </c>
      <c r="NH2227" s="1">
        <f t="shared" si="3123"/>
        <v>0</v>
      </c>
      <c r="NI2227" s="1">
        <f t="shared" si="3123"/>
        <v>0</v>
      </c>
      <c r="NJ2227" s="1">
        <f t="shared" si="3123"/>
        <v>0.727876694127026</v>
      </c>
      <c r="NK2227" s="1">
        <f t="shared" si="3123"/>
        <v>0</v>
      </c>
      <c r="NL2227" s="1">
        <f t="shared" si="3123"/>
        <v>0</v>
      </c>
      <c r="NM2227" s="1">
        <f t="shared" si="3123"/>
        <v>0.67515923566879</v>
      </c>
      <c r="NN2227" s="1">
        <f t="shared" si="3123"/>
        <v>0</v>
      </c>
      <c r="NO2227" s="1">
        <f t="shared" si="3123"/>
        <v>0</v>
      </c>
      <c r="NP2227" s="1">
        <f t="shared" si="3123"/>
        <v>0.593817787418655</v>
      </c>
      <c r="NQ2227" s="1">
        <f t="shared" si="3123"/>
        <v>0</v>
      </c>
      <c r="NR2227" s="1">
        <f t="shared" si="3123"/>
        <v>0</v>
      </c>
      <c r="NS2227" s="1">
        <f t="shared" si="3123"/>
        <v>0.520069808027923</v>
      </c>
      <c r="TW2227" s="1">
        <f t="shared" ref="TW2227:UI2227" si="3124">TW960</f>
        <v>0.726489028213166</v>
      </c>
      <c r="TX2227" s="1">
        <f t="shared" si="3124"/>
        <v>0</v>
      </c>
      <c r="TY2227" s="1">
        <f t="shared" si="3124"/>
        <v>0</v>
      </c>
      <c r="TZ2227" s="1">
        <f t="shared" si="3124"/>
        <v>0.726125137211855</v>
      </c>
      <c r="UA2227" s="1">
        <f t="shared" si="3124"/>
        <v>0</v>
      </c>
      <c r="UB2227" s="1">
        <f t="shared" si="3124"/>
        <v>0</v>
      </c>
      <c r="UC2227" s="1">
        <f t="shared" si="3124"/>
        <v>0.673076923076923</v>
      </c>
      <c r="UD2227" s="1">
        <f t="shared" si="3124"/>
        <v>0</v>
      </c>
      <c r="UE2227" s="1">
        <f t="shared" si="3124"/>
        <v>0</v>
      </c>
      <c r="UF2227" s="1">
        <f t="shared" si="3124"/>
        <v>0.597048808172531</v>
      </c>
      <c r="UG2227" s="1">
        <f t="shared" si="3124"/>
        <v>0</v>
      </c>
      <c r="UH2227" s="1">
        <f t="shared" si="3124"/>
        <v>0</v>
      </c>
      <c r="UI2227" s="1">
        <f t="shared" si="3124"/>
        <v>0.525830258302583</v>
      </c>
    </row>
    <row r="2228" spans="27:555">
      <c r="AA2228" s="1">
        <f t="shared" si="3053"/>
        <v>0.72741935483871</v>
      </c>
      <c r="AD2228" s="1">
        <f t="shared" si="3054"/>
        <v>0.733528161530287</v>
      </c>
      <c r="AG2228" s="1">
        <f t="shared" si="3055"/>
        <v>0.681717011128776</v>
      </c>
      <c r="AJ2228" s="1">
        <f t="shared" si="3056"/>
        <v>0.544548976203653</v>
      </c>
      <c r="AM2228" s="1">
        <f t="shared" si="3057"/>
        <v>0.39938080495356</v>
      </c>
      <c r="GQ2228" s="1">
        <f t="shared" si="3058"/>
        <v>0.727965179542982</v>
      </c>
      <c r="GT2228" s="1">
        <f t="shared" si="3059"/>
        <v>0.734946095188009</v>
      </c>
      <c r="GW2228" s="1">
        <f t="shared" si="3060"/>
        <v>0.68577694235589</v>
      </c>
      <c r="GZ2228" s="1">
        <f t="shared" si="3061"/>
        <v>0.547457627118644</v>
      </c>
      <c r="HC2228" s="1">
        <f t="shared" si="3062"/>
        <v>0.403076923076923</v>
      </c>
      <c r="NG2228" s="1">
        <f t="shared" ref="NG2228:NS2228" si="3125">NG961</f>
        <v>0.732201672156068</v>
      </c>
      <c r="NH2228" s="1">
        <f t="shared" si="3125"/>
        <v>0</v>
      </c>
      <c r="NI2228" s="1">
        <f t="shared" si="3125"/>
        <v>0</v>
      </c>
      <c r="NJ2228" s="1">
        <f t="shared" si="3125"/>
        <v>0.736591478696742</v>
      </c>
      <c r="NK2228" s="1">
        <f t="shared" si="3125"/>
        <v>0</v>
      </c>
      <c r="NL2228" s="1">
        <f t="shared" si="3125"/>
        <v>0</v>
      </c>
      <c r="NM2228" s="1">
        <f t="shared" si="3125"/>
        <v>0.687366818873668</v>
      </c>
      <c r="NN2228" s="1">
        <f t="shared" si="3125"/>
        <v>0</v>
      </c>
      <c r="NO2228" s="1">
        <f t="shared" si="3125"/>
        <v>0</v>
      </c>
      <c r="NP2228" s="1">
        <f t="shared" si="3125"/>
        <v>0.571895424836601</v>
      </c>
      <c r="NQ2228" s="1">
        <f t="shared" si="3125"/>
        <v>0</v>
      </c>
      <c r="NR2228" s="1">
        <f t="shared" si="3125"/>
        <v>0</v>
      </c>
      <c r="NS2228" s="1">
        <f t="shared" si="3125"/>
        <v>0.427937915742794</v>
      </c>
      <c r="TW2228" s="1">
        <f t="shared" ref="TW2228:UI2228" si="3126">TW961</f>
        <v>0.732207792207792</v>
      </c>
      <c r="TX2228" s="1">
        <f t="shared" si="3126"/>
        <v>0</v>
      </c>
      <c r="TY2228" s="1">
        <f t="shared" si="3126"/>
        <v>0</v>
      </c>
      <c r="TZ2228" s="1">
        <f t="shared" si="3126"/>
        <v>0.735745899505337</v>
      </c>
      <c r="UA2228" s="1">
        <f t="shared" si="3126"/>
        <v>0</v>
      </c>
      <c r="UB2228" s="1">
        <f t="shared" si="3126"/>
        <v>0</v>
      </c>
      <c r="UC2228" s="1">
        <f t="shared" si="3126"/>
        <v>0.68853445681613</v>
      </c>
      <c r="UD2228" s="1">
        <f t="shared" si="3126"/>
        <v>0</v>
      </c>
      <c r="UE2228" s="1">
        <f t="shared" si="3126"/>
        <v>0</v>
      </c>
      <c r="UF2228" s="1">
        <f t="shared" si="3126"/>
        <v>0.574152542372881</v>
      </c>
      <c r="UG2228" s="1">
        <f t="shared" si="3126"/>
        <v>0</v>
      </c>
      <c r="UH2228" s="1">
        <f t="shared" si="3126"/>
        <v>0</v>
      </c>
      <c r="UI2228" s="1">
        <f t="shared" si="3126"/>
        <v>0.424719101123595</v>
      </c>
    </row>
    <row r="2229" spans="27:555">
      <c r="AA2229" s="1">
        <f t="shared" si="3053"/>
        <v>0.729258849557522</v>
      </c>
      <c r="AD2229" s="1">
        <f t="shared" si="3054"/>
        <v>0.734866508062384</v>
      </c>
      <c r="AG2229" s="1">
        <f t="shared" si="3055"/>
        <v>0.687441570582736</v>
      </c>
      <c r="AJ2229" s="1">
        <f t="shared" si="3056"/>
        <v>0.54372197309417</v>
      </c>
      <c r="AM2229" s="1">
        <f t="shared" si="3057"/>
        <v>0.403785488958991</v>
      </c>
      <c r="GQ2229" s="1">
        <f t="shared" si="3058"/>
        <v>0.728618421052632</v>
      </c>
      <c r="GT2229" s="1">
        <f t="shared" si="3059"/>
        <v>0.733104540654699</v>
      </c>
      <c r="GW2229" s="1">
        <f t="shared" si="3060"/>
        <v>0.683168316831683</v>
      </c>
      <c r="GZ2229" s="1">
        <f t="shared" si="3061"/>
        <v>0.54485049833887</v>
      </c>
      <c r="HC2229" s="1">
        <f t="shared" si="3062"/>
        <v>0.401273885350318</v>
      </c>
      <c r="NG2229" s="1">
        <f t="shared" ref="NG2229:NS2229" si="3127">NG962</f>
        <v>0.73377789176712</v>
      </c>
      <c r="NH2229" s="1">
        <f t="shared" si="3127"/>
        <v>0</v>
      </c>
      <c r="NI2229" s="1">
        <f t="shared" si="3127"/>
        <v>0</v>
      </c>
      <c r="NJ2229" s="1">
        <f t="shared" si="3127"/>
        <v>0.735044865403789</v>
      </c>
      <c r="NK2229" s="1">
        <f t="shared" si="3127"/>
        <v>0</v>
      </c>
      <c r="NL2229" s="1">
        <f t="shared" si="3127"/>
        <v>0</v>
      </c>
      <c r="NM2229" s="1">
        <f t="shared" si="3127"/>
        <v>0.689305470190535</v>
      </c>
      <c r="NN2229" s="1">
        <f t="shared" si="3127"/>
        <v>0</v>
      </c>
      <c r="NO2229" s="1">
        <f t="shared" si="3127"/>
        <v>0</v>
      </c>
      <c r="NP2229" s="1">
        <f t="shared" si="3127"/>
        <v>0.577613516367476</v>
      </c>
      <c r="NQ2229" s="1">
        <f t="shared" si="3127"/>
        <v>0</v>
      </c>
      <c r="NR2229" s="1">
        <f t="shared" si="3127"/>
        <v>0</v>
      </c>
      <c r="NS2229" s="1">
        <f t="shared" si="3127"/>
        <v>0.426150121065375</v>
      </c>
      <c r="TW2229" s="1">
        <f t="shared" ref="TW2229:UI2229" si="3128">TW962</f>
        <v>0.733718487394958</v>
      </c>
      <c r="TX2229" s="1">
        <f t="shared" si="3128"/>
        <v>0</v>
      </c>
      <c r="TY2229" s="1">
        <f t="shared" si="3128"/>
        <v>0</v>
      </c>
      <c r="TZ2229" s="1">
        <f t="shared" si="3128"/>
        <v>0.734756097560976</v>
      </c>
      <c r="UA2229" s="1">
        <f t="shared" si="3128"/>
        <v>0</v>
      </c>
      <c r="UB2229" s="1">
        <f t="shared" si="3128"/>
        <v>0</v>
      </c>
      <c r="UC2229" s="1">
        <f t="shared" si="3128"/>
        <v>0.689676052073872</v>
      </c>
      <c r="UD2229" s="1">
        <f t="shared" si="3128"/>
        <v>0</v>
      </c>
      <c r="UE2229" s="1">
        <f t="shared" si="3128"/>
        <v>0</v>
      </c>
      <c r="UF2229" s="1">
        <f t="shared" si="3128"/>
        <v>0.571428571428571</v>
      </c>
      <c r="UG2229" s="1">
        <f t="shared" si="3128"/>
        <v>0</v>
      </c>
      <c r="UH2229" s="1">
        <f t="shared" si="3128"/>
        <v>0</v>
      </c>
      <c r="UI2229" s="1">
        <f t="shared" si="3128"/>
        <v>0.430260047281324</v>
      </c>
    </row>
    <row r="2230" spans="27:555">
      <c r="AA2230" s="1">
        <f t="shared" si="3053"/>
        <v>0.729986431478969</v>
      </c>
      <c r="AD2230" s="1">
        <f t="shared" si="3054"/>
        <v>0.730677921392772</v>
      </c>
      <c r="AG2230" s="1">
        <f t="shared" si="3055"/>
        <v>0.681510164569216</v>
      </c>
      <c r="AJ2230" s="1">
        <f t="shared" si="3056"/>
        <v>0.548252477829943</v>
      </c>
      <c r="AM2230" s="1">
        <f t="shared" si="3057"/>
        <v>0.407766990291262</v>
      </c>
      <c r="GQ2230" s="1">
        <f t="shared" si="3058"/>
        <v>0.729469925844548</v>
      </c>
      <c r="GT2230" s="1">
        <f t="shared" si="3059"/>
        <v>0.732390678188007</v>
      </c>
      <c r="GW2230" s="1">
        <f t="shared" si="3060"/>
        <v>0.682143970084138</v>
      </c>
      <c r="GZ2230" s="1">
        <f t="shared" si="3061"/>
        <v>0.547473625763465</v>
      </c>
      <c r="HC2230" s="1">
        <f t="shared" si="3062"/>
        <v>0.398119122257053</v>
      </c>
      <c r="NG2230" s="1">
        <f t="shared" ref="NG2230:NS2230" si="3129">NG963</f>
        <v>0.731950844854071</v>
      </c>
      <c r="NH2230" s="1">
        <f t="shared" si="3129"/>
        <v>0</v>
      </c>
      <c r="NI2230" s="1">
        <f t="shared" si="3129"/>
        <v>0</v>
      </c>
      <c r="NJ2230" s="1">
        <f t="shared" si="3129"/>
        <v>0.734098278872537</v>
      </c>
      <c r="NK2230" s="1">
        <f t="shared" si="3129"/>
        <v>0</v>
      </c>
      <c r="NL2230" s="1">
        <f t="shared" si="3129"/>
        <v>0</v>
      </c>
      <c r="NM2230" s="1">
        <f t="shared" si="3129"/>
        <v>0.685965444073962</v>
      </c>
      <c r="NN2230" s="1">
        <f t="shared" si="3129"/>
        <v>0</v>
      </c>
      <c r="NO2230" s="1">
        <f t="shared" si="3129"/>
        <v>0</v>
      </c>
      <c r="NP2230" s="1">
        <f t="shared" si="3129"/>
        <v>0.572996706915478</v>
      </c>
      <c r="NQ2230" s="1">
        <f t="shared" si="3129"/>
        <v>0</v>
      </c>
      <c r="NR2230" s="1">
        <f t="shared" si="3129"/>
        <v>0</v>
      </c>
      <c r="NS2230" s="1">
        <f t="shared" si="3129"/>
        <v>0.430232558139535</v>
      </c>
      <c r="TW2230" s="1">
        <f t="shared" ref="TW2230:UI2230" si="3130">TW963</f>
        <v>0.731362804080565</v>
      </c>
      <c r="TX2230" s="1">
        <f t="shared" si="3130"/>
        <v>0</v>
      </c>
      <c r="TY2230" s="1">
        <f t="shared" si="3130"/>
        <v>0</v>
      </c>
      <c r="TZ2230" s="1">
        <f t="shared" si="3130"/>
        <v>0.732412381683295</v>
      </c>
      <c r="UA2230" s="1">
        <f t="shared" si="3130"/>
        <v>0</v>
      </c>
      <c r="UB2230" s="1">
        <f t="shared" si="3130"/>
        <v>0</v>
      </c>
      <c r="UC2230" s="1">
        <f t="shared" si="3130"/>
        <v>0.687843616371411</v>
      </c>
      <c r="UD2230" s="1">
        <f t="shared" si="3130"/>
        <v>0</v>
      </c>
      <c r="UE2230" s="1">
        <f t="shared" si="3130"/>
        <v>0</v>
      </c>
      <c r="UF2230" s="1">
        <f t="shared" si="3130"/>
        <v>0.575055187637969</v>
      </c>
      <c r="UG2230" s="1">
        <f t="shared" si="3130"/>
        <v>0</v>
      </c>
      <c r="UH2230" s="1">
        <f t="shared" si="3130"/>
        <v>0</v>
      </c>
      <c r="UI2230" s="1">
        <f t="shared" si="3130"/>
        <v>0.428240740740741</v>
      </c>
    </row>
    <row r="2231" spans="27:555">
      <c r="AA2231" s="1">
        <f t="shared" ref="AA2231:AA2263" si="3131">NG2198</f>
        <v>0.733535200605602</v>
      </c>
      <c r="AD2231" s="1">
        <f t="shared" ref="AD2231:AD2263" si="3132">NJ2198</f>
        <v>0.73512571570824</v>
      </c>
      <c r="AG2231" s="1">
        <f t="shared" ref="AG2231:AG2263" si="3133">NM2198</f>
        <v>0.692642036634585</v>
      </c>
      <c r="AJ2231" s="1">
        <f t="shared" ref="AJ2231:AJ2263" si="3134">NP2198</f>
        <v>0.626633986928105</v>
      </c>
      <c r="AM2231" s="1">
        <f t="shared" ref="AM2231:AM2263" si="3135">NS2198</f>
        <v>0.553719008264463</v>
      </c>
      <c r="GQ2231" s="1">
        <f t="shared" ref="GQ2231:GQ2263" si="3136">TW2198</f>
        <v>0.733367062990134</v>
      </c>
      <c r="GT2231" s="1">
        <f t="shared" ref="GT2231:GT2263" si="3137">TZ2198</f>
        <v>0.735524652338811</v>
      </c>
      <c r="GW2231" s="1">
        <f t="shared" ref="GW2231:GW2263" si="3138">UC2198</f>
        <v>0.693514328808446</v>
      </c>
      <c r="GZ2231" s="1">
        <f t="shared" ref="GZ2231:GZ2263" si="3139">UF2198</f>
        <v>0.623290692545214</v>
      </c>
      <c r="HC2231" s="1">
        <f t="shared" ref="HC2231:HC2263" si="3140">UI2198</f>
        <v>0.555716353111433</v>
      </c>
      <c r="NG2231" s="1">
        <f t="shared" ref="NG2231:NS2231" si="3141">NG964</f>
        <v>0</v>
      </c>
      <c r="NH2231" s="1">
        <f t="shared" si="3141"/>
        <v>0</v>
      </c>
      <c r="NI2231" s="1">
        <f t="shared" si="3141"/>
        <v>0</v>
      </c>
      <c r="NJ2231" s="1">
        <f t="shared" si="3141"/>
        <v>0</v>
      </c>
      <c r="NK2231" s="1">
        <f t="shared" si="3141"/>
        <v>0</v>
      </c>
      <c r="NL2231" s="1">
        <f t="shared" si="3141"/>
        <v>0</v>
      </c>
      <c r="NM2231" s="1">
        <f t="shared" si="3141"/>
        <v>0</v>
      </c>
      <c r="NN2231" s="1">
        <f t="shared" si="3141"/>
        <v>0</v>
      </c>
      <c r="NO2231" s="1">
        <f t="shared" si="3141"/>
        <v>0</v>
      </c>
      <c r="NP2231" s="1">
        <f t="shared" si="3141"/>
        <v>0</v>
      </c>
      <c r="NQ2231" s="1">
        <f t="shared" si="3141"/>
        <v>0</v>
      </c>
      <c r="NR2231" s="1">
        <f t="shared" si="3141"/>
        <v>0</v>
      </c>
      <c r="NS2231" s="1">
        <f t="shared" si="3141"/>
        <v>0</v>
      </c>
      <c r="TW2231" s="1">
        <f t="shared" ref="TW2231:UI2231" si="3142">TW964</f>
        <v>0</v>
      </c>
      <c r="TX2231" s="1">
        <f t="shared" si="3142"/>
        <v>0</v>
      </c>
      <c r="TY2231" s="1">
        <f t="shared" si="3142"/>
        <v>0</v>
      </c>
      <c r="TZ2231" s="1">
        <f t="shared" si="3142"/>
        <v>0</v>
      </c>
      <c r="UA2231" s="1">
        <f t="shared" si="3142"/>
        <v>0</v>
      </c>
      <c r="UB2231" s="1">
        <f t="shared" si="3142"/>
        <v>0</v>
      </c>
      <c r="UC2231" s="1">
        <f t="shared" si="3142"/>
        <v>0</v>
      </c>
      <c r="UD2231" s="1">
        <f t="shared" si="3142"/>
        <v>0</v>
      </c>
      <c r="UE2231" s="1">
        <f t="shared" si="3142"/>
        <v>0</v>
      </c>
      <c r="UF2231" s="1">
        <f t="shared" si="3142"/>
        <v>0</v>
      </c>
      <c r="UG2231" s="1">
        <f t="shared" si="3142"/>
        <v>0</v>
      </c>
      <c r="UH2231" s="1">
        <f t="shared" si="3142"/>
        <v>0</v>
      </c>
      <c r="UI2231" s="1">
        <f t="shared" si="3142"/>
        <v>0</v>
      </c>
    </row>
    <row r="2232" spans="27:555">
      <c r="AA2232" s="1">
        <f t="shared" si="3131"/>
        <v>0.732390873015873</v>
      </c>
      <c r="AD2232" s="1">
        <f t="shared" si="3132"/>
        <v>0.734683544303797</v>
      </c>
      <c r="AG2232" s="1">
        <f t="shared" si="3133"/>
        <v>0.694707861731416</v>
      </c>
      <c r="AJ2232" s="1">
        <f t="shared" si="3134"/>
        <v>0.62289007822149</v>
      </c>
      <c r="AM2232" s="1">
        <f t="shared" si="3135"/>
        <v>0.556616643929059</v>
      </c>
      <c r="GQ2232" s="1">
        <f t="shared" si="3136"/>
        <v>0.732258064516129</v>
      </c>
      <c r="GT2232" s="1">
        <f t="shared" si="3137"/>
        <v>0.734230865120918</v>
      </c>
      <c r="GW2232" s="1">
        <f t="shared" si="3138"/>
        <v>0.694259818731118</v>
      </c>
      <c r="GZ2232" s="1">
        <f t="shared" si="3139"/>
        <v>0.626262626262626</v>
      </c>
      <c r="HC2232" s="1">
        <f t="shared" si="3140"/>
        <v>0.553495007132668</v>
      </c>
      <c r="NG2232" s="1">
        <f t="shared" ref="NG2232:NS2232" si="3143">NG965</f>
        <v>0</v>
      </c>
      <c r="NH2232" s="1">
        <f t="shared" si="3143"/>
        <v>0</v>
      </c>
      <c r="NI2232" s="1">
        <f t="shared" si="3143"/>
        <v>0</v>
      </c>
      <c r="NJ2232" s="1">
        <f t="shared" si="3143"/>
        <v>0</v>
      </c>
      <c r="NK2232" s="1">
        <f t="shared" si="3143"/>
        <v>0</v>
      </c>
      <c r="NL2232" s="1">
        <f t="shared" si="3143"/>
        <v>0</v>
      </c>
      <c r="NM2232" s="1">
        <f t="shared" si="3143"/>
        <v>0</v>
      </c>
      <c r="NN2232" s="1">
        <f t="shared" si="3143"/>
        <v>0</v>
      </c>
      <c r="NO2232" s="1">
        <f t="shared" si="3143"/>
        <v>0</v>
      </c>
      <c r="NP2232" s="1">
        <f t="shared" si="3143"/>
        <v>0</v>
      </c>
      <c r="NQ2232" s="1">
        <f t="shared" si="3143"/>
        <v>0</v>
      </c>
      <c r="NR2232" s="1">
        <f t="shared" si="3143"/>
        <v>0</v>
      </c>
      <c r="NS2232" s="1">
        <f t="shared" si="3143"/>
        <v>0</v>
      </c>
      <c r="TW2232" s="1">
        <f t="shared" ref="TW2232:UI2232" si="3144">TW965</f>
        <v>0</v>
      </c>
      <c r="TX2232" s="1">
        <f t="shared" si="3144"/>
        <v>0</v>
      </c>
      <c r="TY2232" s="1">
        <f t="shared" si="3144"/>
        <v>0</v>
      </c>
      <c r="TZ2232" s="1">
        <f t="shared" si="3144"/>
        <v>0</v>
      </c>
      <c r="UA2232" s="1">
        <f t="shared" si="3144"/>
        <v>0</v>
      </c>
      <c r="UB2232" s="1">
        <f t="shared" si="3144"/>
        <v>0</v>
      </c>
      <c r="UC2232" s="1">
        <f t="shared" si="3144"/>
        <v>0</v>
      </c>
      <c r="UD2232" s="1">
        <f t="shared" si="3144"/>
        <v>0</v>
      </c>
      <c r="UE2232" s="1">
        <f t="shared" si="3144"/>
        <v>0</v>
      </c>
      <c r="UF2232" s="1">
        <f t="shared" si="3144"/>
        <v>0</v>
      </c>
      <c r="UG2232" s="1">
        <f t="shared" si="3144"/>
        <v>0</v>
      </c>
      <c r="UH2232" s="1">
        <f t="shared" si="3144"/>
        <v>0</v>
      </c>
      <c r="UI2232" s="1">
        <f t="shared" si="3144"/>
        <v>0</v>
      </c>
    </row>
    <row r="2233" spans="27:555">
      <c r="AA2233" s="1">
        <f t="shared" si="3131"/>
        <v>0.733933483370843</v>
      </c>
      <c r="AD2233" s="1">
        <f t="shared" si="3132"/>
        <v>0.734406438631791</v>
      </c>
      <c r="AG2233" s="1">
        <f t="shared" si="3133"/>
        <v>0.692193087008343</v>
      </c>
      <c r="AJ2233" s="1">
        <f t="shared" si="3134"/>
        <v>0.623151668779045</v>
      </c>
      <c r="AM2233" s="1">
        <f t="shared" si="3135"/>
        <v>0.552238805970149</v>
      </c>
      <c r="GQ2233" s="1">
        <f t="shared" si="3136"/>
        <v>0.734976112647725</v>
      </c>
      <c r="GT2233" s="1">
        <f t="shared" si="3137"/>
        <v>0.733501259445844</v>
      </c>
      <c r="GW2233" s="1">
        <f t="shared" si="3138"/>
        <v>0.692354927847713</v>
      </c>
      <c r="GZ2233" s="1">
        <f t="shared" si="3139"/>
        <v>0.62400354295837</v>
      </c>
      <c r="HC2233" s="1">
        <f t="shared" si="3140"/>
        <v>0.554609929078014</v>
      </c>
      <c r="NG2233" s="1">
        <f t="shared" ref="NG2233:NS2233" si="3145">NG966</f>
        <v>0</v>
      </c>
      <c r="NH2233" s="1">
        <f t="shared" si="3145"/>
        <v>0</v>
      </c>
      <c r="NI2233" s="1">
        <f t="shared" si="3145"/>
        <v>0</v>
      </c>
      <c r="NJ2233" s="1">
        <f t="shared" si="3145"/>
        <v>0</v>
      </c>
      <c r="NK2233" s="1">
        <f t="shared" si="3145"/>
        <v>0</v>
      </c>
      <c r="NL2233" s="1">
        <f t="shared" si="3145"/>
        <v>0</v>
      </c>
      <c r="NM2233" s="1">
        <f t="shared" si="3145"/>
        <v>0</v>
      </c>
      <c r="NN2233" s="1">
        <f t="shared" si="3145"/>
        <v>0</v>
      </c>
      <c r="NO2233" s="1">
        <f t="shared" si="3145"/>
        <v>0</v>
      </c>
      <c r="NP2233" s="1">
        <f t="shared" si="3145"/>
        <v>0</v>
      </c>
      <c r="NQ2233" s="1">
        <f t="shared" si="3145"/>
        <v>0</v>
      </c>
      <c r="NR2233" s="1">
        <f t="shared" si="3145"/>
        <v>0</v>
      </c>
      <c r="NS2233" s="1">
        <f t="shared" si="3145"/>
        <v>0</v>
      </c>
      <c r="TW2233" s="1">
        <f t="shared" ref="TW2233:UI2233" si="3146">TW966</f>
        <v>0</v>
      </c>
      <c r="TX2233" s="1">
        <f t="shared" si="3146"/>
        <v>0</v>
      </c>
      <c r="TY2233" s="1">
        <f t="shared" si="3146"/>
        <v>0</v>
      </c>
      <c r="TZ2233" s="1">
        <f t="shared" si="3146"/>
        <v>0</v>
      </c>
      <c r="UA2233" s="1">
        <f t="shared" si="3146"/>
        <v>0</v>
      </c>
      <c r="UB2233" s="1">
        <f t="shared" si="3146"/>
        <v>0</v>
      </c>
      <c r="UC2233" s="1">
        <f t="shared" si="3146"/>
        <v>0</v>
      </c>
      <c r="UD2233" s="1">
        <f t="shared" si="3146"/>
        <v>0</v>
      </c>
      <c r="UE2233" s="1">
        <f t="shared" si="3146"/>
        <v>0</v>
      </c>
      <c r="UF2233" s="1">
        <f t="shared" si="3146"/>
        <v>0</v>
      </c>
      <c r="UG2233" s="1">
        <f t="shared" si="3146"/>
        <v>0</v>
      </c>
      <c r="UH2233" s="1">
        <f t="shared" si="3146"/>
        <v>0</v>
      </c>
      <c r="UI2233" s="1">
        <f t="shared" si="3146"/>
        <v>0</v>
      </c>
    </row>
    <row r="2234" spans="27:555">
      <c r="AA2234" s="1">
        <f t="shared" si="3131"/>
        <v>0.73414271555996</v>
      </c>
      <c r="AD2234" s="1">
        <f t="shared" si="3132"/>
        <v>0.734771573604061</v>
      </c>
      <c r="AG2234" s="1">
        <f t="shared" si="3133"/>
        <v>0.691903584672435</v>
      </c>
      <c r="AJ2234" s="1">
        <f t="shared" si="3134"/>
        <v>0.616977225672878</v>
      </c>
      <c r="AM2234" s="1">
        <f t="shared" si="3135"/>
        <v>0.545578231292517</v>
      </c>
      <c r="GQ2234" s="1">
        <f t="shared" si="3136"/>
        <v>0.733637747336377</v>
      </c>
      <c r="GT2234" s="1">
        <f t="shared" si="3137"/>
        <v>0.734495641344956</v>
      </c>
      <c r="GW2234" s="1">
        <f t="shared" si="3138"/>
        <v>0.693116922152089</v>
      </c>
      <c r="GZ2234" s="1">
        <f t="shared" si="3139"/>
        <v>0.619110523998239</v>
      </c>
      <c r="HC2234" s="1">
        <f t="shared" si="3140"/>
        <v>0.544412607449857</v>
      </c>
      <c r="NG2234" s="1">
        <f t="shared" ref="NG2234:NS2234" si="3147">NG967</f>
        <v>0.733286518997439</v>
      </c>
      <c r="NH2234" s="1">
        <f t="shared" si="3147"/>
        <v>0.000800808081561211</v>
      </c>
      <c r="NI2234" s="1" t="str">
        <f t="shared" si="3147"/>
        <v>a</v>
      </c>
      <c r="NJ2234" s="1">
        <f t="shared" si="3147"/>
        <v>0.734738566214609</v>
      </c>
      <c r="NK2234" s="1">
        <f t="shared" si="3147"/>
        <v>0.000362781526787616</v>
      </c>
      <c r="NL2234" s="1" t="str">
        <f t="shared" si="3147"/>
        <v>a</v>
      </c>
      <c r="NM2234" s="1">
        <f t="shared" si="3147"/>
        <v>0.693180995124782</v>
      </c>
      <c r="NN2234" s="1">
        <f t="shared" si="3147"/>
        <v>0.00134122338466333</v>
      </c>
      <c r="NO2234" s="1" t="str">
        <f t="shared" si="3147"/>
        <v>a</v>
      </c>
      <c r="NP2234" s="1">
        <f t="shared" si="3147"/>
        <v>0.62422524464288</v>
      </c>
      <c r="NQ2234" s="1">
        <f t="shared" si="3147"/>
        <v>0.00209012845356976</v>
      </c>
      <c r="NR2234" s="1" t="str">
        <f t="shared" si="3147"/>
        <v>a</v>
      </c>
      <c r="NS2234" s="1">
        <f t="shared" si="3147"/>
        <v>0.554191486054557</v>
      </c>
      <c r="TW2234" s="1">
        <f t="shared" ref="TW2234:UI2234" si="3148">TW967</f>
        <v>0.733533746717996</v>
      </c>
      <c r="TX2234" s="1">
        <f t="shared" si="3148"/>
        <v>0.00136666894684411</v>
      </c>
      <c r="TY2234" s="1" t="str">
        <f t="shared" si="3148"/>
        <v>a</v>
      </c>
      <c r="TZ2234" s="1">
        <f t="shared" si="3148"/>
        <v>0.734418925635191</v>
      </c>
      <c r="UA2234" s="1">
        <f t="shared" si="3148"/>
        <v>0.00102472180009974</v>
      </c>
      <c r="UB2234" s="1" t="str">
        <f t="shared" si="3148"/>
        <v>a</v>
      </c>
      <c r="UC2234" s="1">
        <f t="shared" si="3148"/>
        <v>0.693376358462426</v>
      </c>
      <c r="UD2234" s="1">
        <f t="shared" si="3148"/>
        <v>0.000959911028015653</v>
      </c>
      <c r="UE2234" s="1" t="str">
        <f t="shared" si="3148"/>
        <v>a</v>
      </c>
      <c r="UF2234" s="1">
        <f t="shared" si="3148"/>
        <v>0.62451895392207</v>
      </c>
      <c r="UG2234" s="1">
        <f t="shared" si="3148"/>
        <v>0.00155155852332414</v>
      </c>
      <c r="UH2234" s="1" t="str">
        <f t="shared" si="3148"/>
        <v>a</v>
      </c>
      <c r="UI2234" s="1">
        <f t="shared" si="3148"/>
        <v>0.554607096440705</v>
      </c>
    </row>
    <row r="2235" spans="27:555">
      <c r="AA2235" s="1">
        <f t="shared" si="3131"/>
        <v>0.732723577235772</v>
      </c>
      <c r="AD2235" s="1">
        <f t="shared" si="3132"/>
        <v>0.73542034839687</v>
      </c>
      <c r="AG2235" s="1">
        <f t="shared" si="3133"/>
        <v>0.693514328808446</v>
      </c>
      <c r="AJ2235" s="1">
        <f t="shared" si="3134"/>
        <v>0.621886484279298</v>
      </c>
      <c r="AM2235" s="1">
        <f t="shared" si="3135"/>
        <v>0.543175487465181</v>
      </c>
      <c r="GQ2235" s="1">
        <f t="shared" si="3136"/>
        <v>0.732344810253833</v>
      </c>
      <c r="GT2235" s="1">
        <f t="shared" si="3137"/>
        <v>0.735726751433558</v>
      </c>
      <c r="GW2235" s="1">
        <f t="shared" si="3138"/>
        <v>0.691460055096419</v>
      </c>
      <c r="GZ2235" s="1">
        <f t="shared" si="3139"/>
        <v>0.621621621621622</v>
      </c>
      <c r="HC2235" s="1">
        <f t="shared" si="3140"/>
        <v>0.545189504373178</v>
      </c>
      <c r="NG2235" s="1">
        <f t="shared" ref="NG2235:NS2235" si="3149">NG968</f>
        <v>0.733422147711331</v>
      </c>
      <c r="NH2235" s="1">
        <f t="shared" si="3149"/>
        <v>0.00070982484396591</v>
      </c>
      <c r="NI2235" s="1" t="str">
        <f t="shared" si="3149"/>
        <v>a</v>
      </c>
      <c r="NJ2235" s="1">
        <f t="shared" si="3149"/>
        <v>0.734927705656495</v>
      </c>
      <c r="NK2235" s="1">
        <f t="shared" si="3149"/>
        <v>0.000436069679374707</v>
      </c>
      <c r="NL2235" s="1" t="str">
        <f t="shared" si="3149"/>
        <v>a</v>
      </c>
      <c r="NM2235" s="1">
        <f t="shared" si="3149"/>
        <v>0.692069804442298</v>
      </c>
      <c r="NN2235" s="1">
        <f t="shared" si="3149"/>
        <v>0.00136900370656485</v>
      </c>
      <c r="NO2235" s="1" t="str">
        <f t="shared" si="3149"/>
        <v>ab</v>
      </c>
      <c r="NP2235" s="1">
        <f t="shared" si="3149"/>
        <v>0.619463618437065</v>
      </c>
      <c r="NQ2235" s="1">
        <f t="shared" si="3149"/>
        <v>0.00245524576540438</v>
      </c>
      <c r="NR2235" s="1" t="str">
        <f t="shared" si="3149"/>
        <v>a</v>
      </c>
      <c r="NS2235" s="1">
        <f t="shared" si="3149"/>
        <v>0.543708866704543</v>
      </c>
      <c r="TW2235" s="1">
        <f t="shared" ref="TW2235:UI2235" si="3150">TW968</f>
        <v>0.733331997922788</v>
      </c>
      <c r="TX2235" s="1">
        <f t="shared" si="3150"/>
        <v>0.000875322881433973</v>
      </c>
      <c r="TY2235" s="1" t="str">
        <f t="shared" si="3150"/>
        <v>a</v>
      </c>
      <c r="TZ2235" s="1">
        <f t="shared" si="3150"/>
        <v>0.734708604433884</v>
      </c>
      <c r="UA2235" s="1">
        <f t="shared" si="3150"/>
        <v>0.000930133786160204</v>
      </c>
      <c r="UB2235" s="1" t="str">
        <f t="shared" si="3150"/>
        <v>a</v>
      </c>
      <c r="UC2235" s="1">
        <f t="shared" si="3150"/>
        <v>0.69247441605899</v>
      </c>
      <c r="UD2235" s="1">
        <f t="shared" si="3150"/>
        <v>0.000888824585058386</v>
      </c>
      <c r="UE2235" s="1" t="str">
        <f t="shared" si="3150"/>
        <v>a</v>
      </c>
      <c r="UF2235" s="1">
        <f t="shared" si="3150"/>
        <v>0.619079737854439</v>
      </c>
      <c r="UG2235" s="1">
        <f t="shared" si="3150"/>
        <v>0.00255741581908295</v>
      </c>
      <c r="UH2235" s="1" t="str">
        <f t="shared" si="3150"/>
        <v>b</v>
      </c>
      <c r="UI2235" s="1">
        <f t="shared" si="3150"/>
        <v>0.544349452100069</v>
      </c>
    </row>
    <row r="2236" spans="27:555">
      <c r="AA2236" s="1">
        <f t="shared" si="3131"/>
        <v>0.733400150338261</v>
      </c>
      <c r="AD2236" s="1">
        <f t="shared" si="3132"/>
        <v>0.734591194968553</v>
      </c>
      <c r="AG2236" s="1">
        <f t="shared" si="3133"/>
        <v>0.690791499846012</v>
      </c>
      <c r="AJ2236" s="1">
        <f t="shared" si="3134"/>
        <v>0.619527145359019</v>
      </c>
      <c r="AM2236" s="1">
        <f t="shared" si="3135"/>
        <v>0.542372881355932</v>
      </c>
      <c r="GQ2236" s="1">
        <f t="shared" si="3136"/>
        <v>0.734013436178154</v>
      </c>
      <c r="GT2236" s="1">
        <f t="shared" si="3137"/>
        <v>0.733903420523139</v>
      </c>
      <c r="GW2236" s="1">
        <f t="shared" si="3138"/>
        <v>0.692846270928463</v>
      </c>
      <c r="GZ2236" s="1">
        <f t="shared" si="3139"/>
        <v>0.616507067943456</v>
      </c>
      <c r="HC2236" s="1">
        <f t="shared" si="3140"/>
        <v>0.543446244477172</v>
      </c>
      <c r="NG2236" s="1">
        <f t="shared" ref="NG2236:NS2236" si="3151">NG969</f>
        <v>0.733354333354385</v>
      </c>
      <c r="NH2236" s="1">
        <f t="shared" si="3151"/>
        <v>0</v>
      </c>
      <c r="NI2236" s="1">
        <f t="shared" si="3151"/>
        <v>0</v>
      </c>
      <c r="NJ2236" s="1">
        <f t="shared" si="3151"/>
        <v>0.734833135935552</v>
      </c>
      <c r="NK2236" s="1">
        <f t="shared" si="3151"/>
        <v>0</v>
      </c>
      <c r="NL2236" s="1">
        <f t="shared" si="3151"/>
        <v>0</v>
      </c>
      <c r="NM2236" s="1">
        <f t="shared" si="3151"/>
        <v>0.69262539978354</v>
      </c>
      <c r="NN2236" s="1">
        <f t="shared" si="3151"/>
        <v>0</v>
      </c>
      <c r="NO2236" s="1">
        <f t="shared" si="3151"/>
        <v>0</v>
      </c>
      <c r="NP2236" s="1">
        <f t="shared" si="3151"/>
        <v>0.621844431539972</v>
      </c>
      <c r="NQ2236" s="1">
        <f t="shared" si="3151"/>
        <v>0</v>
      </c>
      <c r="NR2236" s="1">
        <f t="shared" si="3151"/>
        <v>0</v>
      </c>
      <c r="NS2236" s="1">
        <f t="shared" si="3151"/>
        <v>0.54895017637955</v>
      </c>
      <c r="TW2236" s="1">
        <f t="shared" ref="TW2236:UI2236" si="3152">TW969</f>
        <v>0.733432872320392</v>
      </c>
      <c r="TX2236" s="1">
        <f t="shared" si="3152"/>
        <v>0</v>
      </c>
      <c r="TY2236" s="1">
        <f t="shared" si="3152"/>
        <v>0</v>
      </c>
      <c r="TZ2236" s="1">
        <f t="shared" si="3152"/>
        <v>0.734563765034538</v>
      </c>
      <c r="UA2236" s="1">
        <f t="shared" si="3152"/>
        <v>0</v>
      </c>
      <c r="UB2236" s="1">
        <f t="shared" si="3152"/>
        <v>0</v>
      </c>
      <c r="UC2236" s="1">
        <f t="shared" si="3152"/>
        <v>0.692925387260708</v>
      </c>
      <c r="UD2236" s="1">
        <f t="shared" si="3152"/>
        <v>0</v>
      </c>
      <c r="UE2236" s="1">
        <f t="shared" si="3152"/>
        <v>0</v>
      </c>
      <c r="UF2236" s="1">
        <f t="shared" si="3152"/>
        <v>0.621799345888255</v>
      </c>
      <c r="UG2236" s="1">
        <f t="shared" si="3152"/>
        <v>0</v>
      </c>
      <c r="UH2236" s="1">
        <f t="shared" si="3152"/>
        <v>0</v>
      </c>
      <c r="UI2236" s="1">
        <f t="shared" si="3152"/>
        <v>0.549478274270387</v>
      </c>
    </row>
    <row r="2237" spans="27:555">
      <c r="AA2237" s="1">
        <f t="shared" si="3131"/>
        <v>0.729351969504447</v>
      </c>
      <c r="AD2237" s="1">
        <f t="shared" si="3132"/>
        <v>0.732943469785575</v>
      </c>
      <c r="AG2237" s="1">
        <f t="shared" si="3133"/>
        <v>0.685897435897436</v>
      </c>
      <c r="AJ2237" s="1">
        <f t="shared" si="3134"/>
        <v>0.623070325900515</v>
      </c>
      <c r="AM2237" s="1">
        <f t="shared" si="3135"/>
        <v>0.547353760445683</v>
      </c>
      <c r="GQ2237" s="1">
        <f t="shared" si="3136"/>
        <v>0.72921052631579</v>
      </c>
      <c r="GT2237" s="1">
        <f t="shared" si="3137"/>
        <v>0.73286467486819</v>
      </c>
      <c r="GW2237" s="1">
        <f t="shared" si="3138"/>
        <v>0.685144124168514</v>
      </c>
      <c r="GZ2237" s="1">
        <f t="shared" si="3139"/>
        <v>0.615829257447755</v>
      </c>
      <c r="HC2237" s="1">
        <f t="shared" si="3140"/>
        <v>0.544525547445255</v>
      </c>
      <c r="NG2237" s="1">
        <f t="shared" ref="NG2237:NS2237" si="3153">NG970</f>
        <v>0.728274880613162</v>
      </c>
      <c r="NH2237" s="1">
        <f t="shared" si="3153"/>
        <v>0.00113650981051113</v>
      </c>
      <c r="NI2237" s="1" t="str">
        <f t="shared" si="3153"/>
        <v>c</v>
      </c>
      <c r="NJ2237" s="1">
        <f t="shared" si="3153"/>
        <v>0.73110740132368</v>
      </c>
      <c r="NK2237" s="1">
        <f t="shared" si="3153"/>
        <v>0.00159008663963656</v>
      </c>
      <c r="NL2237" s="1" t="str">
        <f t="shared" si="3153"/>
        <v>b</v>
      </c>
      <c r="NM2237" s="1">
        <f t="shared" si="3153"/>
        <v>0.688763534877002</v>
      </c>
      <c r="NN2237" s="1">
        <f t="shared" si="3153"/>
        <v>0.00281544074179847</v>
      </c>
      <c r="NO2237" s="1" t="str">
        <f t="shared" si="3153"/>
        <v>bc</v>
      </c>
      <c r="NP2237" s="1">
        <f t="shared" si="3153"/>
        <v>0.620902449831327</v>
      </c>
      <c r="NQ2237" s="1">
        <f t="shared" si="3153"/>
        <v>0.00206969943941371</v>
      </c>
      <c r="NR2237" s="1" t="str">
        <f t="shared" si="3153"/>
        <v>a</v>
      </c>
      <c r="NS2237" s="1">
        <f t="shared" si="3153"/>
        <v>0.545720554502689</v>
      </c>
      <c r="TW2237" s="1">
        <f t="shared" ref="TW2237:UI2237" si="3154">TW970</f>
        <v>0.728791499362014</v>
      </c>
      <c r="TX2237" s="1">
        <f t="shared" si="3154"/>
        <v>0.000560102283494196</v>
      </c>
      <c r="TY2237" s="1" t="str">
        <f t="shared" si="3154"/>
        <v>c</v>
      </c>
      <c r="TZ2237" s="1">
        <f t="shared" si="3154"/>
        <v>0.731533896641975</v>
      </c>
      <c r="UA2237" s="1">
        <f t="shared" si="3154"/>
        <v>0.00122401117177535</v>
      </c>
      <c r="UB2237" s="1" t="str">
        <f t="shared" si="3154"/>
        <v>b</v>
      </c>
      <c r="UC2237" s="1">
        <f t="shared" si="3154"/>
        <v>0.684452606960882</v>
      </c>
      <c r="UD2237" s="1">
        <f t="shared" si="3154"/>
        <v>0.00285859927758012</v>
      </c>
      <c r="UE2237" s="1" t="str">
        <f t="shared" si="3154"/>
        <v>c</v>
      </c>
      <c r="UF2237" s="1">
        <f t="shared" si="3154"/>
        <v>0.617860412540096</v>
      </c>
      <c r="UG2237" s="1">
        <f t="shared" si="3154"/>
        <v>0.00311964548791376</v>
      </c>
      <c r="UH2237" s="1" t="str">
        <f t="shared" si="3154"/>
        <v>b</v>
      </c>
      <c r="UI2237" s="1">
        <f t="shared" si="3154"/>
        <v>0.549135917653013</v>
      </c>
    </row>
    <row r="2238" spans="27:555">
      <c r="AA2238" s="1">
        <f t="shared" si="3131"/>
        <v>0.728385615914308</v>
      </c>
      <c r="AD2238" s="1">
        <f t="shared" si="3132"/>
        <v>0.730193236714976</v>
      </c>
      <c r="AG2238" s="1">
        <f t="shared" si="3133"/>
        <v>0.688867745004757</v>
      </c>
      <c r="AJ2238" s="1">
        <f t="shared" si="3134"/>
        <v>0.620689655172414</v>
      </c>
      <c r="AM2238" s="1">
        <f t="shared" si="3135"/>
        <v>0.546742209631728</v>
      </c>
      <c r="GQ2238" s="1">
        <f t="shared" si="3136"/>
        <v>0.729008631964426</v>
      </c>
      <c r="GT2238" s="1">
        <f t="shared" si="3137"/>
        <v>0.730456226880395</v>
      </c>
      <c r="GW2238" s="1">
        <f t="shared" si="3138"/>
        <v>0.686902012537116</v>
      </c>
      <c r="GZ2238" s="1">
        <f t="shared" si="3139"/>
        <v>0.621452420701169</v>
      </c>
      <c r="HC2238" s="1">
        <f t="shared" si="3140"/>
        <v>0.557017543859649</v>
      </c>
      <c r="NG2238" s="1">
        <f t="shared" ref="NG2238:NS2238" si="3155">NG971</f>
        <v>0.723535230321911</v>
      </c>
      <c r="NH2238" s="1">
        <f t="shared" si="3155"/>
        <v>0.000359427024930568</v>
      </c>
      <c r="NI2238" s="1" t="str">
        <f t="shared" si="3155"/>
        <v>e</v>
      </c>
      <c r="NJ2238" s="1">
        <f t="shared" si="3155"/>
        <v>0.729144893715971</v>
      </c>
      <c r="NK2238" s="1">
        <f t="shared" si="3155"/>
        <v>0.000609785156879057</v>
      </c>
      <c r="NL2238" s="1" t="str">
        <f t="shared" si="3155"/>
        <v>c</v>
      </c>
      <c r="NM2238" s="1">
        <f t="shared" si="3155"/>
        <v>0.667393316706912</v>
      </c>
      <c r="NN2238" s="1">
        <f t="shared" si="3155"/>
        <v>0.00280463890087493</v>
      </c>
      <c r="NO2238" s="1" t="str">
        <f t="shared" si="3155"/>
        <v>e</v>
      </c>
      <c r="NP2238" s="1">
        <f t="shared" si="3155"/>
        <v>0.570651458317932</v>
      </c>
      <c r="NQ2238" s="1">
        <f t="shared" si="3155"/>
        <v>0.00237606186915221</v>
      </c>
      <c r="NR2238" s="1" t="str">
        <f t="shared" si="3155"/>
        <v>d</v>
      </c>
      <c r="NS2238" s="1">
        <f t="shared" si="3155"/>
        <v>0.527476020320639</v>
      </c>
      <c r="TW2238" s="1">
        <f t="shared" ref="TW2238:UI2238" si="3156">TW971</f>
        <v>0.726317891662575</v>
      </c>
      <c r="TX2238" s="1">
        <f t="shared" si="3156"/>
        <v>0.000566400943493258</v>
      </c>
      <c r="TY2238" s="1" t="str">
        <f t="shared" si="3156"/>
        <v>d</v>
      </c>
      <c r="TZ2238" s="1">
        <f t="shared" si="3156"/>
        <v>0.728469201922155</v>
      </c>
      <c r="UA2238" s="1">
        <f t="shared" si="3156"/>
        <v>0.000809884267982909</v>
      </c>
      <c r="UB2238" s="1" t="str">
        <f t="shared" si="3156"/>
        <v>c</v>
      </c>
      <c r="UC2238" s="1">
        <f t="shared" si="3156"/>
        <v>0.667543514219904</v>
      </c>
      <c r="UD2238" s="1">
        <f t="shared" si="3156"/>
        <v>0.00221348758972636</v>
      </c>
      <c r="UE2238" s="1" t="str">
        <f t="shared" si="3156"/>
        <v>f</v>
      </c>
      <c r="UF2238" s="1">
        <f t="shared" si="3156"/>
        <v>0.570988783143933</v>
      </c>
      <c r="UG2238" s="1">
        <f t="shared" si="3156"/>
        <v>0.00241398886912255</v>
      </c>
      <c r="UH2238" s="1" t="str">
        <f t="shared" si="3156"/>
        <v>e</v>
      </c>
      <c r="UI2238" s="1">
        <f t="shared" si="3156"/>
        <v>0.523194454818422</v>
      </c>
    </row>
    <row r="2239" spans="27:555">
      <c r="AA2239" s="1">
        <f t="shared" si="3131"/>
        <v>0.72708705642073</v>
      </c>
      <c r="AD2239" s="1">
        <f t="shared" si="3132"/>
        <v>0.730185497470489</v>
      </c>
      <c r="AG2239" s="1">
        <f t="shared" si="3133"/>
        <v>0.691525423728814</v>
      </c>
      <c r="AJ2239" s="1">
        <f t="shared" si="3134"/>
        <v>0.618947368421053</v>
      </c>
      <c r="AM2239" s="1">
        <f t="shared" si="3135"/>
        <v>0.543065693430657</v>
      </c>
      <c r="GQ2239" s="1">
        <f t="shared" si="3136"/>
        <v>0.728155339805825</v>
      </c>
      <c r="GT2239" s="1">
        <f t="shared" si="3137"/>
        <v>0.73128078817734</v>
      </c>
      <c r="GW2239" s="1">
        <f t="shared" si="3138"/>
        <v>0.681311684177014</v>
      </c>
      <c r="GZ2239" s="1">
        <f t="shared" si="3139"/>
        <v>0.616299559471366</v>
      </c>
      <c r="HC2239" s="1">
        <f t="shared" si="3140"/>
        <v>0.545864661654135</v>
      </c>
      <c r="NG2239" s="1">
        <f t="shared" ref="NG2239:NS2239" si="3157">NG972</f>
        <v>0.713373575919235</v>
      </c>
      <c r="NH2239" s="1">
        <f t="shared" si="3157"/>
        <v>0.00182730835237671</v>
      </c>
      <c r="NI2239" s="1" t="str">
        <f t="shared" si="3157"/>
        <v>f</v>
      </c>
      <c r="NJ2239" s="1">
        <f t="shared" si="3157"/>
        <v>0.722399431381379</v>
      </c>
      <c r="NK2239" s="1">
        <f t="shared" si="3157"/>
        <v>0.00125990432108897</v>
      </c>
      <c r="NL2239" s="1" t="str">
        <f t="shared" si="3157"/>
        <v>d</v>
      </c>
      <c r="NM2239" s="1">
        <f t="shared" si="3157"/>
        <v>0.628184205269017</v>
      </c>
      <c r="NN2239" s="1">
        <f t="shared" si="3157"/>
        <v>0.003384874586388</v>
      </c>
      <c r="NO2239" s="1" t="str">
        <f t="shared" si="3157"/>
        <v>f</v>
      </c>
      <c r="NP2239" s="1">
        <f t="shared" si="3157"/>
        <v>0.44270819384659</v>
      </c>
      <c r="NQ2239" s="1">
        <f t="shared" si="3157"/>
        <v>0.00450674589363272</v>
      </c>
      <c r="NR2239" s="1" t="str">
        <f t="shared" si="3157"/>
        <v>e</v>
      </c>
      <c r="NS2239" s="1">
        <f t="shared" si="3157"/>
        <v>0.410568415461493</v>
      </c>
      <c r="TW2239" s="1">
        <f t="shared" ref="TW2239:UI2239" si="3158">TW972</f>
        <v>0.713048083194759</v>
      </c>
      <c r="TX2239" s="1">
        <f t="shared" si="3158"/>
        <v>0.0020903948467793</v>
      </c>
      <c r="TY2239" s="1" t="str">
        <f t="shared" si="3158"/>
        <v>e</v>
      </c>
      <c r="TZ2239" s="1">
        <f t="shared" si="3158"/>
        <v>0.723486512539537</v>
      </c>
      <c r="UA2239" s="1">
        <f t="shared" si="3158"/>
        <v>0.000644114149855585</v>
      </c>
      <c r="UB2239" s="1" t="str">
        <f t="shared" si="3158"/>
        <v>e</v>
      </c>
      <c r="UC2239" s="1">
        <f t="shared" si="3158"/>
        <v>0.628183374391703</v>
      </c>
      <c r="UD2239" s="1">
        <f t="shared" si="3158"/>
        <v>0.00253535902760098</v>
      </c>
      <c r="UE2239" s="1" t="str">
        <f t="shared" si="3158"/>
        <v>g</v>
      </c>
      <c r="UF2239" s="1">
        <f t="shared" si="3158"/>
        <v>0.444284811689508</v>
      </c>
      <c r="UG2239" s="1">
        <f t="shared" si="3158"/>
        <v>0.00392819347693125</v>
      </c>
      <c r="UH2239" s="1" t="str">
        <f t="shared" si="3158"/>
        <v>f</v>
      </c>
      <c r="UI2239" s="1">
        <f t="shared" si="3158"/>
        <v>0.417129659749497</v>
      </c>
    </row>
    <row r="2240" spans="27:555">
      <c r="AA2240" s="1">
        <f t="shared" si="3131"/>
        <v>0.723948811700183</v>
      </c>
      <c r="AD2240" s="1">
        <f t="shared" si="3132"/>
        <v>0.728660826032541</v>
      </c>
      <c r="AG2240" s="1">
        <f t="shared" si="3133"/>
        <v>0.670372792674951</v>
      </c>
      <c r="AJ2240" s="1">
        <f t="shared" si="3134"/>
        <v>0.57059136920618</v>
      </c>
      <c r="AM2240" s="1">
        <f t="shared" si="3135"/>
        <v>0.536283185840708</v>
      </c>
      <c r="GQ2240" s="1">
        <f t="shared" si="3136"/>
        <v>0.726142200594755</v>
      </c>
      <c r="GT2240" s="1">
        <f t="shared" si="3137"/>
        <v>0.728449391664509</v>
      </c>
      <c r="GW2240" s="1">
        <f t="shared" si="3138"/>
        <v>0.665299145299145</v>
      </c>
      <c r="GZ2240" s="1">
        <f t="shared" si="3139"/>
        <v>0.573743016759776</v>
      </c>
      <c r="HC2240" s="1">
        <f t="shared" si="3140"/>
        <v>0.520992366412214</v>
      </c>
      <c r="NG2240" s="1">
        <f t="shared" ref="NG2240:NS2240" si="3159">NG973</f>
        <v>0.721727895618102</v>
      </c>
      <c r="NH2240" s="1">
        <f t="shared" si="3159"/>
        <v>0</v>
      </c>
      <c r="NI2240" s="1">
        <f t="shared" si="3159"/>
        <v>0</v>
      </c>
      <c r="NJ2240" s="1">
        <f t="shared" si="3159"/>
        <v>0.727550575473677</v>
      </c>
      <c r="NK2240" s="1">
        <f t="shared" si="3159"/>
        <v>0</v>
      </c>
      <c r="NL2240" s="1">
        <f t="shared" si="3159"/>
        <v>0</v>
      </c>
      <c r="NM2240" s="1">
        <f t="shared" si="3159"/>
        <v>0.661447018950977</v>
      </c>
      <c r="NN2240" s="1">
        <f t="shared" si="3159"/>
        <v>0</v>
      </c>
      <c r="NO2240" s="1">
        <f t="shared" si="3159"/>
        <v>0</v>
      </c>
      <c r="NP2240" s="1">
        <f t="shared" si="3159"/>
        <v>0.544754033998616</v>
      </c>
      <c r="NQ2240" s="1">
        <f t="shared" si="3159"/>
        <v>0</v>
      </c>
      <c r="NR2240" s="1">
        <f t="shared" si="3159"/>
        <v>0</v>
      </c>
      <c r="NS2240" s="1">
        <f t="shared" si="3159"/>
        <v>0.49458833009494</v>
      </c>
      <c r="TW2240" s="1">
        <f t="shared" ref="TW2240:UI2240" si="3160">TW973</f>
        <v>0.722719158073116</v>
      </c>
      <c r="TX2240" s="1">
        <f t="shared" si="3160"/>
        <v>0</v>
      </c>
      <c r="TY2240" s="1">
        <f t="shared" si="3160"/>
        <v>0</v>
      </c>
      <c r="TZ2240" s="1">
        <f t="shared" si="3160"/>
        <v>0.727829870367889</v>
      </c>
      <c r="UA2240" s="1">
        <f t="shared" si="3160"/>
        <v>0</v>
      </c>
      <c r="UB2240" s="1">
        <f t="shared" si="3160"/>
        <v>0</v>
      </c>
      <c r="UC2240" s="1">
        <f t="shared" si="3160"/>
        <v>0.660059831857496</v>
      </c>
      <c r="UD2240" s="1">
        <f t="shared" si="3160"/>
        <v>0</v>
      </c>
      <c r="UE2240" s="1">
        <f t="shared" si="3160"/>
        <v>0</v>
      </c>
      <c r="UF2240" s="1">
        <f t="shared" si="3160"/>
        <v>0.544378002457846</v>
      </c>
      <c r="UG2240" s="1">
        <f t="shared" si="3160"/>
        <v>0</v>
      </c>
      <c r="UH2240" s="1">
        <f t="shared" si="3160"/>
        <v>0</v>
      </c>
      <c r="UI2240" s="1">
        <f t="shared" si="3160"/>
        <v>0.496486677406977</v>
      </c>
    </row>
    <row r="2241" spans="27:555">
      <c r="AA2241" s="1">
        <f t="shared" si="3131"/>
        <v>0.723298429319372</v>
      </c>
      <c r="AD2241" s="1">
        <f t="shared" si="3132"/>
        <v>0.728944099378882</v>
      </c>
      <c r="AG2241" s="1">
        <f t="shared" si="3133"/>
        <v>0.667002688172043</v>
      </c>
      <c r="AJ2241" s="1">
        <f t="shared" si="3134"/>
        <v>0.568306010928962</v>
      </c>
      <c r="AM2241" s="1">
        <f t="shared" si="3135"/>
        <v>0.518115942028985</v>
      </c>
      <c r="GQ2241" s="1">
        <f t="shared" si="3136"/>
        <v>0.726951319010062</v>
      </c>
      <c r="GT2241" s="1">
        <f t="shared" si="3137"/>
        <v>0.727669404517454</v>
      </c>
      <c r="GW2241" s="1">
        <f t="shared" si="3138"/>
        <v>0.667606626718364</v>
      </c>
      <c r="GZ2241" s="1">
        <f t="shared" si="3139"/>
        <v>0.569240196078431</v>
      </c>
      <c r="HC2241" s="1">
        <f t="shared" si="3140"/>
        <v>0.518590998043053</v>
      </c>
      <c r="NG2241" s="1">
        <f t="shared" ref="NG2241:NS2241" si="3161">NG974</f>
        <v>0.725230083599967</v>
      </c>
      <c r="NH2241" s="1">
        <f t="shared" si="3161"/>
        <v>0.000835219145835954</v>
      </c>
      <c r="NI2241" s="1" t="str">
        <f t="shared" si="3161"/>
        <v>d</v>
      </c>
      <c r="NJ2241" s="1">
        <f t="shared" si="3161"/>
        <v>0.729536830087885</v>
      </c>
      <c r="NK2241" s="1">
        <f t="shared" si="3161"/>
        <v>0.000616047248972633</v>
      </c>
      <c r="NL2241" s="1" t="str">
        <f t="shared" si="3161"/>
        <v>c</v>
      </c>
      <c r="NM2241" s="1">
        <f t="shared" si="3161"/>
        <v>0.677163300619629</v>
      </c>
      <c r="NN2241" s="1">
        <f t="shared" si="3161"/>
        <v>0.00229967179230502</v>
      </c>
      <c r="NO2241" s="1" t="str">
        <f t="shared" si="3161"/>
        <v>d</v>
      </c>
      <c r="NP2241" s="1">
        <f t="shared" si="3161"/>
        <v>0.597326487639279</v>
      </c>
      <c r="NQ2241" s="1">
        <f t="shared" si="3161"/>
        <v>0.00400524497384087</v>
      </c>
      <c r="NR2241" s="1" t="str">
        <f t="shared" si="3161"/>
        <v>b</v>
      </c>
      <c r="NS2241" s="1">
        <f t="shared" si="3161"/>
        <v>0.523854939756908</v>
      </c>
      <c r="TW2241" s="1">
        <f t="shared" ref="TW2241:UI2241" si="3162">TW974</f>
        <v>0.725998857282995</v>
      </c>
      <c r="TX2241" s="1">
        <f t="shared" si="3162"/>
        <v>0.000930175575971178</v>
      </c>
      <c r="TY2241" s="1" t="str">
        <f t="shared" si="3162"/>
        <v>d</v>
      </c>
      <c r="TZ2241" s="1">
        <f t="shared" si="3162"/>
        <v>0.728512557445324</v>
      </c>
      <c r="UA2241" s="1">
        <f t="shared" si="3162"/>
        <v>0.00109399270223767</v>
      </c>
      <c r="UB2241" s="1" t="str">
        <f t="shared" si="3162"/>
        <v>c</v>
      </c>
      <c r="UC2241" s="1">
        <f t="shared" si="3162"/>
        <v>0.679238091573179</v>
      </c>
      <c r="UD2241" s="1">
        <f t="shared" si="3162"/>
        <v>0.00114491192950189</v>
      </c>
      <c r="UE2241" s="1" t="str">
        <f t="shared" si="3162"/>
        <v>d</v>
      </c>
      <c r="UF2241" s="1">
        <f t="shared" si="3162"/>
        <v>0.594375923445375</v>
      </c>
      <c r="UG2241" s="1">
        <f t="shared" si="3162"/>
        <v>0.00270042196085739</v>
      </c>
      <c r="UH2241" s="1" t="str">
        <f t="shared" si="3162"/>
        <v>c</v>
      </c>
      <c r="UI2241" s="1">
        <f t="shared" si="3162"/>
        <v>0.524799956001506</v>
      </c>
    </row>
    <row r="2242" spans="27:555">
      <c r="AA2242" s="1">
        <f t="shared" si="3131"/>
        <v>0.723358449946179</v>
      </c>
      <c r="AD2242" s="1">
        <f t="shared" si="3132"/>
        <v>0.729829755736492</v>
      </c>
      <c r="AG2242" s="1">
        <f t="shared" si="3133"/>
        <v>0.664804469273743</v>
      </c>
      <c r="AJ2242" s="1">
        <f t="shared" si="3134"/>
        <v>0.573056994818653</v>
      </c>
      <c r="AM2242" s="1">
        <f t="shared" si="3135"/>
        <v>0.528028933092224</v>
      </c>
      <c r="GQ2242" s="1">
        <f t="shared" si="3136"/>
        <v>0.725860155382908</v>
      </c>
      <c r="GT2242" s="1">
        <f t="shared" si="3137"/>
        <v>0.729288809584502</v>
      </c>
      <c r="GW2242" s="1">
        <f t="shared" si="3138"/>
        <v>0.669724770642202</v>
      </c>
      <c r="GZ2242" s="1">
        <f t="shared" si="3139"/>
        <v>0.569983136593592</v>
      </c>
      <c r="HC2242" s="1">
        <f t="shared" si="3140"/>
        <v>0.53</v>
      </c>
      <c r="NG2242" s="1">
        <f t="shared" ref="NG2242:NS2242" si="3163">NG975</f>
        <v>0.72536768600189</v>
      </c>
      <c r="NH2242" s="1">
        <f t="shared" si="3163"/>
        <v>0.000949001979945113</v>
      </c>
      <c r="NI2242" s="1" t="str">
        <f t="shared" si="3163"/>
        <v>d</v>
      </c>
      <c r="NJ2242" s="1">
        <f t="shared" si="3163"/>
        <v>0.729328842188746</v>
      </c>
      <c r="NK2242" s="1">
        <f t="shared" si="3163"/>
        <v>0.000553667730339157</v>
      </c>
      <c r="NL2242" s="1" t="str">
        <f t="shared" si="3163"/>
        <v>c</v>
      </c>
      <c r="NM2242" s="1">
        <f t="shared" si="3163"/>
        <v>0.675958745125315</v>
      </c>
      <c r="NN2242" s="1">
        <f t="shared" si="3163"/>
        <v>0.00217922386575726</v>
      </c>
      <c r="NO2242" s="1" t="str">
        <f t="shared" si="3163"/>
        <v>d</v>
      </c>
      <c r="NP2242" s="1">
        <f t="shared" si="3163"/>
        <v>0.593512365114967</v>
      </c>
      <c r="NQ2242" s="1">
        <f t="shared" si="3163"/>
        <v>0.00449441362143069</v>
      </c>
      <c r="NR2242" s="1" t="str">
        <f t="shared" si="3163"/>
        <v>b</v>
      </c>
      <c r="NS2242" s="1">
        <f t="shared" si="3163"/>
        <v>0.529442870190075</v>
      </c>
      <c r="TW2242" s="1">
        <f t="shared" ref="TW2242:UI2242" si="3164">TW975</f>
        <v>0.725953386482238</v>
      </c>
      <c r="TX2242" s="1">
        <f t="shared" si="3164"/>
        <v>0.000528333686606032</v>
      </c>
      <c r="TY2242" s="1" t="str">
        <f t="shared" si="3164"/>
        <v>d</v>
      </c>
      <c r="TZ2242" s="1">
        <f t="shared" si="3164"/>
        <v>0.728279055361936</v>
      </c>
      <c r="UA2242" s="1">
        <f t="shared" si="3164"/>
        <v>0.000895091484304044</v>
      </c>
      <c r="UB2242" s="1" t="str">
        <f t="shared" si="3164"/>
        <v>cd</v>
      </c>
      <c r="UC2242" s="1">
        <f t="shared" si="3164"/>
        <v>0.677159344498554</v>
      </c>
      <c r="UD2242" s="1">
        <f t="shared" si="3164"/>
        <v>0.00187926634995101</v>
      </c>
      <c r="UE2242" s="1" t="str">
        <f t="shared" si="3164"/>
        <v>de</v>
      </c>
      <c r="UF2242" s="1">
        <f t="shared" si="3164"/>
        <v>0.595946504067145</v>
      </c>
      <c r="UG2242" s="1">
        <f t="shared" si="3164"/>
        <v>0.0020201724575245</v>
      </c>
      <c r="UH2242" s="1" t="str">
        <f t="shared" si="3164"/>
        <v>c</v>
      </c>
      <c r="UI2242" s="1">
        <f t="shared" si="3164"/>
        <v>0.528584304054667</v>
      </c>
    </row>
    <row r="2243" spans="27:555">
      <c r="AA2243" s="1">
        <f t="shared" si="3131"/>
        <v>0.711634349030471</v>
      </c>
      <c r="AD2243" s="1">
        <f t="shared" si="3132"/>
        <v>0.721255274261603</v>
      </c>
      <c r="AG2243" s="1">
        <f t="shared" si="3133"/>
        <v>0.631849315068493</v>
      </c>
      <c r="AJ2243" s="1">
        <f t="shared" si="3134"/>
        <v>0.441875</v>
      </c>
      <c r="AM2243" s="1">
        <f t="shared" si="3135"/>
        <v>0.40990990990991</v>
      </c>
      <c r="GQ2243" s="1">
        <f t="shared" si="3136"/>
        <v>0.713098308971052</v>
      </c>
      <c r="GT2243" s="1">
        <f t="shared" si="3137"/>
        <v>0.72311901504788</v>
      </c>
      <c r="GW2243" s="1">
        <f t="shared" si="3138"/>
        <v>0.628283555235696</v>
      </c>
      <c r="GZ2243" s="1">
        <f t="shared" si="3139"/>
        <v>0.448808757244044</v>
      </c>
      <c r="HC2243" s="1">
        <f t="shared" si="3140"/>
        <v>0.41421568627451</v>
      </c>
      <c r="NG2243" s="1">
        <f t="shared" ref="NG2243:NS2243" si="3165">NG976</f>
        <v>0.731298098029805</v>
      </c>
      <c r="NH2243" s="1">
        <f t="shared" si="3165"/>
        <v>0.000385858275603562</v>
      </c>
      <c r="NI2243" s="1" t="str">
        <f t="shared" si="3165"/>
        <v>b</v>
      </c>
      <c r="NJ2243" s="1">
        <f t="shared" si="3165"/>
        <v>0.734278579987383</v>
      </c>
      <c r="NK2243" s="1">
        <f t="shared" si="3165"/>
        <v>0.00109949997551379</v>
      </c>
      <c r="NL2243" s="1" t="str">
        <f t="shared" si="3165"/>
        <v>a</v>
      </c>
      <c r="NM2243" s="1">
        <f t="shared" si="3165"/>
        <v>0.68918900944419</v>
      </c>
      <c r="NN2243" s="1">
        <f t="shared" si="3165"/>
        <v>0.00161394530873216</v>
      </c>
      <c r="NO2243" s="1" t="str">
        <f t="shared" si="3165"/>
        <v>abc</v>
      </c>
      <c r="NP2243" s="1">
        <f t="shared" si="3165"/>
        <v>0.586040590636303</v>
      </c>
      <c r="NQ2243" s="1">
        <f t="shared" si="3165"/>
        <v>0.00204085592072272</v>
      </c>
      <c r="NR2243" s="1" t="str">
        <f t="shared" si="3165"/>
        <v>c</v>
      </c>
      <c r="NS2243" s="1">
        <f t="shared" si="3165"/>
        <v>0.436002855011695</v>
      </c>
      <c r="TW2243" s="1">
        <f t="shared" ref="TW2243:UI2243" si="3166">TW976</f>
        <v>0.731073941999269</v>
      </c>
      <c r="TX2243" s="1">
        <f t="shared" si="3166"/>
        <v>0.000804776183478627</v>
      </c>
      <c r="TY2243" s="1" t="str">
        <f t="shared" si="3166"/>
        <v>b</v>
      </c>
      <c r="TZ2243" s="1">
        <f t="shared" si="3166"/>
        <v>0.733578880890165</v>
      </c>
      <c r="UA2243" s="1">
        <f t="shared" si="3166"/>
        <v>0.000428301108890801</v>
      </c>
      <c r="UB2243" s="1" t="str">
        <f t="shared" si="3166"/>
        <v>a</v>
      </c>
      <c r="UC2243" s="1">
        <f t="shared" si="3166"/>
        <v>0.688518079255319</v>
      </c>
      <c r="UD2243" s="1">
        <f t="shared" si="3166"/>
        <v>0.00192965127472402</v>
      </c>
      <c r="UE2243" s="1" t="str">
        <f t="shared" si="3166"/>
        <v>b</v>
      </c>
      <c r="UF2243" s="1">
        <f t="shared" si="3166"/>
        <v>0.582162484043863</v>
      </c>
      <c r="UG2243" s="1">
        <f t="shared" si="3166"/>
        <v>0.00307247199519026</v>
      </c>
      <c r="UH2243" s="1" t="str">
        <f t="shared" si="3166"/>
        <v>d</v>
      </c>
      <c r="UI2243" s="1">
        <f t="shared" si="3166"/>
        <v>0.436781231018425</v>
      </c>
    </row>
    <row r="2244" spans="27:555">
      <c r="AA2244" s="1">
        <f t="shared" si="3131"/>
        <v>0.715277777777778</v>
      </c>
      <c r="AD2244" s="1">
        <f t="shared" si="3132"/>
        <v>0.723749672689186</v>
      </c>
      <c r="AG2244" s="1">
        <f t="shared" si="3133"/>
        <v>0.627527492018446</v>
      </c>
      <c r="AJ2244" s="1">
        <f t="shared" si="3134"/>
        <v>0.438676184295912</v>
      </c>
      <c r="AM2244" s="1">
        <f t="shared" si="3135"/>
        <v>0.41505376344086</v>
      </c>
      <c r="GQ2244" s="1">
        <f t="shared" si="3136"/>
        <v>0.710933028048082</v>
      </c>
      <c r="GT2244" s="1">
        <f t="shared" si="3137"/>
        <v>0.724230254350736</v>
      </c>
      <c r="GW2244" s="1">
        <f t="shared" si="3138"/>
        <v>0.625599409811877</v>
      </c>
      <c r="GZ2244" s="1">
        <f t="shared" si="3139"/>
        <v>0.442307692307692</v>
      </c>
      <c r="HC2244" s="1">
        <f t="shared" si="3140"/>
        <v>0.417661097852029</v>
      </c>
      <c r="NG2244" s="1">
        <f t="shared" ref="NG2244:NS2244" si="3167">NG977</f>
        <v>0.727298622543888</v>
      </c>
      <c r="NH2244" s="1">
        <f t="shared" si="3167"/>
        <v>0</v>
      </c>
      <c r="NI2244" s="1">
        <f t="shared" si="3167"/>
        <v>0</v>
      </c>
      <c r="NJ2244" s="1">
        <f t="shared" si="3167"/>
        <v>0.731048084088004</v>
      </c>
      <c r="NK2244" s="1">
        <f t="shared" si="3167"/>
        <v>0</v>
      </c>
      <c r="NL2244" s="1">
        <f t="shared" si="3167"/>
        <v>0</v>
      </c>
      <c r="NM2244" s="1">
        <f t="shared" si="3167"/>
        <v>0.680770351729711</v>
      </c>
      <c r="NN2244" s="1">
        <f t="shared" si="3167"/>
        <v>0</v>
      </c>
      <c r="NO2244" s="1">
        <f t="shared" si="3167"/>
        <v>0</v>
      </c>
      <c r="NP2244" s="1">
        <f t="shared" si="3167"/>
        <v>0.59229314779685</v>
      </c>
      <c r="NQ2244" s="1">
        <f t="shared" si="3167"/>
        <v>0</v>
      </c>
      <c r="NR2244" s="1">
        <f t="shared" si="3167"/>
        <v>0</v>
      </c>
      <c r="NS2244" s="1">
        <f t="shared" si="3167"/>
        <v>0.496433554986226</v>
      </c>
      <c r="TW2244" s="1">
        <f t="shared" ref="TW2244:UI2244" si="3168">TW977</f>
        <v>0.727675395254834</v>
      </c>
      <c r="TX2244" s="1">
        <f t="shared" si="3168"/>
        <v>0</v>
      </c>
      <c r="TY2244" s="1">
        <f t="shared" si="3168"/>
        <v>0</v>
      </c>
      <c r="TZ2244" s="1">
        <f t="shared" si="3168"/>
        <v>0.730123497899142</v>
      </c>
      <c r="UA2244" s="1">
        <f t="shared" si="3168"/>
        <v>0</v>
      </c>
      <c r="UB2244" s="1">
        <f t="shared" si="3168"/>
        <v>0</v>
      </c>
      <c r="UC2244" s="1">
        <f t="shared" si="3168"/>
        <v>0.681638505109017</v>
      </c>
      <c r="UD2244" s="1">
        <f t="shared" si="3168"/>
        <v>0</v>
      </c>
      <c r="UE2244" s="1">
        <f t="shared" si="3168"/>
        <v>0</v>
      </c>
      <c r="UF2244" s="1">
        <f t="shared" si="3168"/>
        <v>0.590828303852128</v>
      </c>
      <c r="UG2244" s="1">
        <f t="shared" si="3168"/>
        <v>0</v>
      </c>
      <c r="UH2244" s="1">
        <f t="shared" si="3168"/>
        <v>0</v>
      </c>
      <c r="UI2244" s="1">
        <f t="shared" si="3168"/>
        <v>0.4967218303582</v>
      </c>
    </row>
    <row r="2245" spans="27:555">
      <c r="AA2245" s="1">
        <f t="shared" si="3131"/>
        <v>0.713208600949456</v>
      </c>
      <c r="AD2245" s="1">
        <f t="shared" si="3132"/>
        <v>0.722193347193347</v>
      </c>
      <c r="AG2245" s="1">
        <f t="shared" si="3133"/>
        <v>0.625175808720113</v>
      </c>
      <c r="AJ2245" s="1">
        <f t="shared" si="3134"/>
        <v>0.447573397243859</v>
      </c>
      <c r="AM2245" s="1">
        <f t="shared" si="3135"/>
        <v>0.406741573033708</v>
      </c>
      <c r="GQ2245" s="1">
        <f t="shared" si="3136"/>
        <v>0.715112912565142</v>
      </c>
      <c r="GT2245" s="1">
        <f t="shared" si="3137"/>
        <v>0.723110268219995</v>
      </c>
      <c r="GW2245" s="1">
        <f t="shared" si="3138"/>
        <v>0.630667158127534</v>
      </c>
      <c r="GZ2245" s="1">
        <f t="shared" si="3139"/>
        <v>0.441737985516787</v>
      </c>
      <c r="HC2245" s="1">
        <f t="shared" si="3140"/>
        <v>0.419512195121951</v>
      </c>
      <c r="NG2245" s="1">
        <f t="shared" ref="NG2245:NS2245" si="3169">NG978</f>
        <v>0.726936855369862</v>
      </c>
      <c r="NH2245" s="1">
        <f t="shared" si="3169"/>
        <v>0.000984785843024211</v>
      </c>
      <c r="NI2245" s="1" t="str">
        <f t="shared" si="3169"/>
        <v>cd</v>
      </c>
      <c r="NJ2245" s="1">
        <f t="shared" si="3169"/>
        <v>0.728723166371268</v>
      </c>
      <c r="NK2245" s="1">
        <f t="shared" si="3169"/>
        <v>0.00104684075097162</v>
      </c>
      <c r="NL2245" s="1" t="str">
        <f t="shared" si="3169"/>
        <v>c</v>
      </c>
      <c r="NM2245" s="1">
        <f t="shared" si="3169"/>
        <v>0.674486226671333</v>
      </c>
      <c r="NN2245" s="1">
        <f t="shared" si="3169"/>
        <v>0.0014127550713847</v>
      </c>
      <c r="NO2245" s="1" t="str">
        <f t="shared" si="3169"/>
        <v>d</v>
      </c>
      <c r="NP2245" s="1">
        <f t="shared" si="3169"/>
        <v>0.596123024235086</v>
      </c>
      <c r="NQ2245" s="1">
        <f t="shared" si="3169"/>
        <v>0.00252101453102638</v>
      </c>
      <c r="NR2245" s="1" t="str">
        <f t="shared" si="3169"/>
        <v>b</v>
      </c>
      <c r="NS2245" s="1">
        <f t="shared" si="3169"/>
        <v>0.521123566692311</v>
      </c>
      <c r="TW2245" s="1">
        <f t="shared" ref="TW2245:UI2245" si="3170">TW978</f>
        <v>0.725762540931373</v>
      </c>
      <c r="TX2245" s="1">
        <f t="shared" si="3170"/>
        <v>0.000576822043272889</v>
      </c>
      <c r="TY2245" s="1" t="str">
        <f t="shared" si="3170"/>
        <v>d</v>
      </c>
      <c r="TZ2245" s="1">
        <f t="shared" si="3170"/>
        <v>0.728699861988389</v>
      </c>
      <c r="UA2245" s="1">
        <f t="shared" si="3170"/>
        <v>0.000902658528949864</v>
      </c>
      <c r="UB2245" s="1" t="str">
        <f t="shared" si="3170"/>
        <v>c</v>
      </c>
      <c r="UC2245" s="1">
        <f t="shared" si="3170"/>
        <v>0.675899362874287</v>
      </c>
      <c r="UD2245" s="1">
        <f t="shared" si="3170"/>
        <v>0.00246327865507933</v>
      </c>
      <c r="UE2245" s="1" t="str">
        <f t="shared" si="3170"/>
        <v>de</v>
      </c>
      <c r="UF2245" s="1">
        <f t="shared" si="3170"/>
        <v>0.595327023200924</v>
      </c>
      <c r="UG2245" s="1">
        <f t="shared" si="3170"/>
        <v>0.00314804475002183</v>
      </c>
      <c r="UH2245" s="1" t="str">
        <f t="shared" si="3170"/>
        <v>c</v>
      </c>
      <c r="UI2245" s="1">
        <f t="shared" si="3170"/>
        <v>0.523218412639542</v>
      </c>
    </row>
    <row r="2246" spans="27:555">
      <c r="AA2246" s="1">
        <f t="shared" si="3131"/>
        <v>0.726112991408487</v>
      </c>
      <c r="AD2246" s="1">
        <f t="shared" si="3132"/>
        <v>0.729989604989605</v>
      </c>
      <c r="AG2246" s="1">
        <f t="shared" si="3133"/>
        <v>0.674844720496894</v>
      </c>
      <c r="AJ2246" s="1">
        <f t="shared" si="3134"/>
        <v>0.601868327402135</v>
      </c>
      <c r="AM2246" s="1">
        <f t="shared" si="3135"/>
        <v>0.524615384615385</v>
      </c>
      <c r="GQ2246" s="1">
        <f t="shared" si="3136"/>
        <v>0.725658956428187</v>
      </c>
      <c r="GT2246" s="1">
        <f t="shared" si="3137"/>
        <v>0.729418074550818</v>
      </c>
      <c r="GW2246" s="1">
        <f t="shared" si="3138"/>
        <v>0.678594249201278</v>
      </c>
      <c r="GZ2246" s="1">
        <f t="shared" si="3139"/>
        <v>0.596654275092937</v>
      </c>
      <c r="HC2246" s="1">
        <f t="shared" si="3140"/>
        <v>0.524916943521595</v>
      </c>
      <c r="NG2246" s="1">
        <f t="shared" ref="NG2246:NS2246" si="3171">NG979</f>
        <v>0.726570981536468</v>
      </c>
      <c r="NH2246" s="1">
        <f t="shared" si="3171"/>
        <v>0.000995556712489896</v>
      </c>
      <c r="NI2246" s="1" t="str">
        <f t="shared" si="3171"/>
        <v>cd</v>
      </c>
      <c r="NJ2246" s="1">
        <f t="shared" si="3171"/>
        <v>0.728053309791128</v>
      </c>
      <c r="NK2246" s="1">
        <f t="shared" si="3171"/>
        <v>0.000162636404114946</v>
      </c>
      <c r="NL2246" s="1" t="str">
        <f t="shared" si="3171"/>
        <v>c</v>
      </c>
      <c r="NM2246" s="1">
        <f t="shared" si="3171"/>
        <v>0.673411757908296</v>
      </c>
      <c r="NN2246" s="1">
        <f t="shared" si="3171"/>
        <v>0.00163494596247754</v>
      </c>
      <c r="NO2246" s="1" t="str">
        <f t="shared" si="3171"/>
        <v>d</v>
      </c>
      <c r="NP2246" s="1">
        <f t="shared" si="3171"/>
        <v>0.59546382356774</v>
      </c>
      <c r="NQ2246" s="1">
        <f t="shared" si="3171"/>
        <v>0.00169685802517148</v>
      </c>
      <c r="NR2246" s="1" t="str">
        <f t="shared" si="3171"/>
        <v>b</v>
      </c>
      <c r="NS2246" s="1">
        <f t="shared" si="3171"/>
        <v>0.523106028236548</v>
      </c>
      <c r="TW2246" s="1">
        <f t="shared" ref="TW2246:UI2246" si="3172">TW979</f>
        <v>0.72624529882763</v>
      </c>
      <c r="TX2246" s="1">
        <f t="shared" si="3172"/>
        <v>0.000293065683665685</v>
      </c>
      <c r="TY2246" s="1" t="str">
        <f t="shared" si="3172"/>
        <v>d</v>
      </c>
      <c r="TZ2246" s="1">
        <f t="shared" si="3172"/>
        <v>0.726701907739321</v>
      </c>
      <c r="UA2246" s="1">
        <f t="shared" si="3172"/>
        <v>0.000789394238586352</v>
      </c>
      <c r="UB2246" s="1" t="str">
        <f t="shared" si="3172"/>
        <v>d</v>
      </c>
      <c r="UC2246" s="1">
        <f t="shared" si="3172"/>
        <v>0.673886861208536</v>
      </c>
      <c r="UD2246" s="1">
        <f t="shared" si="3172"/>
        <v>0.000891925688703716</v>
      </c>
      <c r="UE2246" s="1" t="str">
        <f t="shared" si="3172"/>
        <v>e</v>
      </c>
      <c r="UF2246" s="1">
        <f t="shared" si="3172"/>
        <v>0.597102897526872</v>
      </c>
      <c r="UG2246" s="1">
        <f t="shared" si="3172"/>
        <v>0.00241673982673263</v>
      </c>
      <c r="UH2246" s="1" t="str">
        <f t="shared" si="3172"/>
        <v>c</v>
      </c>
      <c r="UI2246" s="1">
        <f t="shared" si="3172"/>
        <v>0.524312424383845</v>
      </c>
    </row>
    <row r="2247" spans="27:555">
      <c r="AA2247" s="1">
        <f t="shared" si="3131"/>
        <v>0.724452554744526</v>
      </c>
      <c r="AD2247" s="1">
        <f t="shared" si="3132"/>
        <v>0.728835300153925</v>
      </c>
      <c r="AG2247" s="1">
        <f t="shared" si="3133"/>
        <v>0.677201595581467</v>
      </c>
      <c r="AJ2247" s="1">
        <f t="shared" si="3134"/>
        <v>0.594300083822297</v>
      </c>
      <c r="AM2247" s="1">
        <f t="shared" si="3135"/>
        <v>0.522137404580153</v>
      </c>
      <c r="GQ2247" s="1">
        <f t="shared" si="3136"/>
        <v>0.725286437516653</v>
      </c>
      <c r="GT2247" s="1">
        <f t="shared" si="3137"/>
        <v>0.728822589238146</v>
      </c>
      <c r="GW2247" s="1">
        <f t="shared" si="3138"/>
        <v>0.680559974546611</v>
      </c>
      <c r="GZ2247" s="1">
        <f t="shared" si="3139"/>
        <v>0.591393078970719</v>
      </c>
      <c r="HC2247" s="1">
        <f t="shared" si="3140"/>
        <v>0.521885521885522</v>
      </c>
      <c r="NG2247" s="1">
        <f t="shared" ref="NG2247:NS2247" si="3173">NG980</f>
        <v>0.732643469592419</v>
      </c>
      <c r="NH2247" s="1">
        <f t="shared" si="3173"/>
        <v>0.000990410943344079</v>
      </c>
      <c r="NI2247" s="1" t="str">
        <f t="shared" si="3173"/>
        <v>ab</v>
      </c>
      <c r="NJ2247" s="1">
        <f t="shared" si="3173"/>
        <v>0.735244874324356</v>
      </c>
      <c r="NK2247" s="1">
        <f t="shared" si="3173"/>
        <v>0.00125857618644397</v>
      </c>
      <c r="NL2247" s="1" t="str">
        <f t="shared" si="3173"/>
        <v>a</v>
      </c>
      <c r="NM2247" s="1">
        <f t="shared" si="3173"/>
        <v>0.687545911046055</v>
      </c>
      <c r="NN2247" s="1">
        <f t="shared" si="3173"/>
        <v>0.001677199785209</v>
      </c>
      <c r="NO2247" s="1" t="str">
        <f t="shared" si="3173"/>
        <v>c</v>
      </c>
      <c r="NP2247" s="1">
        <f t="shared" si="3173"/>
        <v>0.574168549373185</v>
      </c>
      <c r="NQ2247" s="1">
        <f t="shared" si="3173"/>
        <v>0.00303381834461632</v>
      </c>
      <c r="NR2247" s="1" t="str">
        <f t="shared" si="3173"/>
        <v>d</v>
      </c>
      <c r="NS2247" s="1">
        <f t="shared" si="3173"/>
        <v>0.428106864982568</v>
      </c>
      <c r="TW2247" s="1">
        <f t="shared" ref="TW2247:UI2247" si="3174">TW980</f>
        <v>0.732429694561105</v>
      </c>
      <c r="TX2247" s="1">
        <f t="shared" si="3174"/>
        <v>0.00119341587899266</v>
      </c>
      <c r="TY2247" s="1" t="str">
        <f t="shared" si="3174"/>
        <v>ab</v>
      </c>
      <c r="TZ2247" s="1">
        <f t="shared" si="3174"/>
        <v>0.734304792916536</v>
      </c>
      <c r="UA2247" s="1">
        <f t="shared" si="3174"/>
        <v>0.0017119702623113</v>
      </c>
      <c r="UB2247" s="1" t="str">
        <f t="shared" si="3174"/>
        <v>a</v>
      </c>
      <c r="UC2247" s="1">
        <f t="shared" si="3174"/>
        <v>0.688684708420471</v>
      </c>
      <c r="UD2247" s="1">
        <f t="shared" si="3174"/>
        <v>0.000925411697229268</v>
      </c>
      <c r="UE2247" s="1" t="str">
        <f t="shared" si="3174"/>
        <v>b</v>
      </c>
      <c r="UF2247" s="1">
        <f t="shared" si="3174"/>
        <v>0.573545433813141</v>
      </c>
      <c r="UG2247" s="1">
        <f t="shared" si="3174"/>
        <v>0.00188799414327728</v>
      </c>
      <c r="UH2247" s="1" t="str">
        <f t="shared" si="3174"/>
        <v>e</v>
      </c>
      <c r="UI2247" s="1">
        <f t="shared" si="3174"/>
        <v>0.427739963048553</v>
      </c>
    </row>
    <row r="2248" spans="27:555">
      <c r="AA2248" s="1">
        <f t="shared" si="3131"/>
        <v>0.725124704646889</v>
      </c>
      <c r="AD2248" s="1">
        <f t="shared" si="3132"/>
        <v>0.729785585120124</v>
      </c>
      <c r="AG2248" s="1">
        <f t="shared" si="3133"/>
        <v>0.679443585780525</v>
      </c>
      <c r="AJ2248" s="1">
        <f t="shared" si="3134"/>
        <v>0.595811051693405</v>
      </c>
      <c r="AM2248" s="1">
        <f t="shared" si="3135"/>
        <v>0.524812030075188</v>
      </c>
      <c r="GQ2248" s="1">
        <f t="shared" si="3136"/>
        <v>0.727051177904143</v>
      </c>
      <c r="GT2248" s="1">
        <f t="shared" si="3137"/>
        <v>0.727297008547009</v>
      </c>
      <c r="GW2248" s="1">
        <f t="shared" si="3138"/>
        <v>0.678560050971647</v>
      </c>
      <c r="GZ2248" s="1">
        <f t="shared" si="3139"/>
        <v>0.595080416272469</v>
      </c>
      <c r="HC2248" s="1">
        <f t="shared" si="3140"/>
        <v>0.527597402597403</v>
      </c>
      <c r="NG2248" s="1">
        <f t="shared" ref="NG2248:NS2248" si="3175">NG981</f>
        <v>0.72871710216625</v>
      </c>
      <c r="NH2248" s="1">
        <f t="shared" si="3175"/>
        <v>0</v>
      </c>
      <c r="NI2248" s="1">
        <f t="shared" si="3175"/>
        <v>0</v>
      </c>
      <c r="NJ2248" s="1">
        <f t="shared" si="3175"/>
        <v>0.730673783495584</v>
      </c>
      <c r="NK2248" s="1">
        <f t="shared" si="3175"/>
        <v>0</v>
      </c>
      <c r="NL2248" s="1">
        <f t="shared" si="3175"/>
        <v>0</v>
      </c>
      <c r="NM2248" s="1">
        <f t="shared" si="3175"/>
        <v>0.678481298541895</v>
      </c>
      <c r="NN2248" s="1">
        <f t="shared" si="3175"/>
        <v>0</v>
      </c>
      <c r="NO2248" s="1">
        <f t="shared" si="3175"/>
        <v>0</v>
      </c>
      <c r="NP2248" s="1">
        <f t="shared" si="3175"/>
        <v>0.588585132392004</v>
      </c>
      <c r="NQ2248" s="1">
        <f t="shared" si="3175"/>
        <v>0</v>
      </c>
      <c r="NR2248" s="1">
        <f t="shared" si="3175"/>
        <v>0</v>
      </c>
      <c r="NS2248" s="1">
        <f t="shared" si="3175"/>
        <v>0.490778819970476</v>
      </c>
      <c r="TW2248" s="1">
        <f t="shared" ref="TW2248:UI2248" si="3176">TW981</f>
        <v>0.728145844773369</v>
      </c>
      <c r="TX2248" s="1">
        <f t="shared" si="3176"/>
        <v>0</v>
      </c>
      <c r="TY2248" s="1">
        <f t="shared" si="3176"/>
        <v>0</v>
      </c>
      <c r="TZ2248" s="1">
        <f t="shared" si="3176"/>
        <v>0.729902187548082</v>
      </c>
      <c r="UA2248" s="1">
        <f t="shared" si="3176"/>
        <v>0</v>
      </c>
      <c r="UB2248" s="1">
        <f t="shared" si="3176"/>
        <v>0</v>
      </c>
      <c r="UC2248" s="1">
        <f t="shared" si="3176"/>
        <v>0.679490310834432</v>
      </c>
      <c r="UD2248" s="1">
        <f t="shared" si="3176"/>
        <v>0</v>
      </c>
      <c r="UE2248" s="1">
        <f t="shared" si="3176"/>
        <v>0</v>
      </c>
      <c r="UF2248" s="1">
        <f t="shared" si="3176"/>
        <v>0.588658451513645</v>
      </c>
      <c r="UG2248" s="1">
        <f t="shared" si="3176"/>
        <v>0</v>
      </c>
      <c r="UH2248" s="1">
        <f t="shared" si="3176"/>
        <v>0</v>
      </c>
      <c r="UI2248" s="1">
        <f t="shared" si="3176"/>
        <v>0.491756933357313</v>
      </c>
    </row>
    <row r="2249" spans="27:555">
      <c r="AA2249" s="1">
        <f t="shared" si="3131"/>
        <v>0.726290832455216</v>
      </c>
      <c r="AD2249" s="1">
        <f t="shared" si="3132"/>
        <v>0.729772191673213</v>
      </c>
      <c r="AG2249" s="1">
        <f t="shared" si="3133"/>
        <v>0.6767449340624</v>
      </c>
      <c r="AJ2249" s="1">
        <f t="shared" si="3134"/>
        <v>0.597837837837838</v>
      </c>
      <c r="AM2249" s="1">
        <f t="shared" si="3135"/>
        <v>0.525316455696202</v>
      </c>
      <c r="GQ2249" s="1">
        <f t="shared" si="3136"/>
        <v>0.72554347826087</v>
      </c>
      <c r="GT2249" s="1">
        <f t="shared" si="3137"/>
        <v>0.728421618714708</v>
      </c>
      <c r="GW2249" s="1">
        <f t="shared" si="3138"/>
        <v>0.679220350181698</v>
      </c>
      <c r="GZ2249" s="1">
        <f t="shared" si="3139"/>
        <v>0.593715545755237</v>
      </c>
      <c r="HC2249" s="1">
        <f t="shared" si="3140"/>
        <v>0.528145695364238</v>
      </c>
      <c r="NG2249" s="1">
        <f t="shared" ref="NG2249:NS2249" si="3177">NG982</f>
        <v>0</v>
      </c>
      <c r="NH2249" s="1">
        <f t="shared" si="3177"/>
        <v>0</v>
      </c>
      <c r="NI2249" s="1">
        <f t="shared" si="3177"/>
        <v>0</v>
      </c>
      <c r="NJ2249" s="1">
        <f t="shared" si="3177"/>
        <v>0</v>
      </c>
      <c r="NK2249" s="1">
        <f t="shared" si="3177"/>
        <v>0</v>
      </c>
      <c r="NL2249" s="1">
        <f t="shared" si="3177"/>
        <v>0</v>
      </c>
      <c r="NM2249" s="1">
        <f t="shared" si="3177"/>
        <v>0</v>
      </c>
      <c r="NN2249" s="1">
        <f t="shared" si="3177"/>
        <v>0</v>
      </c>
      <c r="NO2249" s="1">
        <f t="shared" si="3177"/>
        <v>0</v>
      </c>
      <c r="NP2249" s="1">
        <f t="shared" si="3177"/>
        <v>0</v>
      </c>
      <c r="NQ2249" s="1">
        <f t="shared" si="3177"/>
        <v>0</v>
      </c>
      <c r="NR2249" s="1">
        <f t="shared" si="3177"/>
        <v>0</v>
      </c>
      <c r="NS2249" s="1">
        <f t="shared" si="3177"/>
        <v>0</v>
      </c>
      <c r="TW2249" s="1">
        <f t="shared" ref="TW2249:UI2249" si="3178">TW982</f>
        <v>0</v>
      </c>
      <c r="TX2249" s="1">
        <f t="shared" si="3178"/>
        <v>0</v>
      </c>
      <c r="TY2249" s="1">
        <f t="shared" si="3178"/>
        <v>0</v>
      </c>
      <c r="TZ2249" s="1">
        <f t="shared" si="3178"/>
        <v>0</v>
      </c>
      <c r="UA2249" s="1">
        <f t="shared" si="3178"/>
        <v>0</v>
      </c>
      <c r="UB2249" s="1">
        <f t="shared" si="3178"/>
        <v>0</v>
      </c>
      <c r="UC2249" s="1">
        <f t="shared" si="3178"/>
        <v>0</v>
      </c>
      <c r="UD2249" s="1">
        <f t="shared" si="3178"/>
        <v>0</v>
      </c>
      <c r="UE2249" s="1">
        <f t="shared" si="3178"/>
        <v>0</v>
      </c>
      <c r="UF2249" s="1">
        <f t="shared" si="3178"/>
        <v>0</v>
      </c>
      <c r="UG2249" s="1">
        <f t="shared" si="3178"/>
        <v>0</v>
      </c>
      <c r="UH2249" s="1">
        <f t="shared" si="3178"/>
        <v>0</v>
      </c>
      <c r="UI2249" s="1">
        <f t="shared" si="3178"/>
        <v>0</v>
      </c>
    </row>
    <row r="2250" spans="27:555">
      <c r="AA2250" s="1">
        <f t="shared" si="3131"/>
        <v>0.725417439703154</v>
      </c>
      <c r="AD2250" s="1">
        <f t="shared" si="3132"/>
        <v>0.729506077062322</v>
      </c>
      <c r="AG2250" s="1">
        <f t="shared" si="3133"/>
        <v>0.673495518565941</v>
      </c>
      <c r="AJ2250" s="1">
        <f t="shared" si="3134"/>
        <v>0.588866189989785</v>
      </c>
      <c r="AM2250" s="1">
        <f t="shared" si="3135"/>
        <v>0.528052805280528</v>
      </c>
      <c r="GQ2250" s="1">
        <f t="shared" si="3136"/>
        <v>0.726549643444871</v>
      </c>
      <c r="GT2250" s="1">
        <f t="shared" si="3137"/>
        <v>0.727321237993597</v>
      </c>
      <c r="GW2250" s="1">
        <f t="shared" si="3138"/>
        <v>0.676716917922948</v>
      </c>
      <c r="GZ2250" s="1">
        <f t="shared" si="3139"/>
        <v>0.597652081109925</v>
      </c>
      <c r="HC2250" s="1">
        <f t="shared" si="3140"/>
        <v>0.528695652173913</v>
      </c>
      <c r="NG2250" s="1">
        <f t="shared" ref="NG2250:NS2250" si="3179">NG983</f>
        <v>0</v>
      </c>
      <c r="NH2250" s="1">
        <f t="shared" si="3179"/>
        <v>0</v>
      </c>
      <c r="NI2250" s="1">
        <f t="shared" si="3179"/>
        <v>0</v>
      </c>
      <c r="NJ2250" s="1">
        <f t="shared" si="3179"/>
        <v>0</v>
      </c>
      <c r="NK2250" s="1">
        <f t="shared" si="3179"/>
        <v>0</v>
      </c>
      <c r="NL2250" s="1">
        <f t="shared" si="3179"/>
        <v>0</v>
      </c>
      <c r="NM2250" s="1">
        <f t="shared" si="3179"/>
        <v>0</v>
      </c>
      <c r="NN2250" s="1">
        <f t="shared" si="3179"/>
        <v>0</v>
      </c>
      <c r="NO2250" s="1">
        <f t="shared" si="3179"/>
        <v>0</v>
      </c>
      <c r="NP2250" s="1">
        <f t="shared" si="3179"/>
        <v>0</v>
      </c>
      <c r="NQ2250" s="1">
        <f t="shared" si="3179"/>
        <v>0</v>
      </c>
      <c r="NR2250" s="1">
        <f t="shared" si="3179"/>
        <v>0</v>
      </c>
      <c r="NS2250" s="1">
        <f t="shared" si="3179"/>
        <v>0</v>
      </c>
      <c r="TW2250" s="1">
        <f t="shared" ref="TW2250:UI2250" si="3180">TW983</f>
        <v>0</v>
      </c>
      <c r="TX2250" s="1">
        <f t="shared" si="3180"/>
        <v>0</v>
      </c>
      <c r="TY2250" s="1">
        <f t="shared" si="3180"/>
        <v>0</v>
      </c>
      <c r="TZ2250" s="1">
        <f t="shared" si="3180"/>
        <v>0</v>
      </c>
      <c r="UA2250" s="1">
        <f t="shared" si="3180"/>
        <v>0</v>
      </c>
      <c r="UB2250" s="1">
        <f t="shared" si="3180"/>
        <v>0</v>
      </c>
      <c r="UC2250" s="1">
        <f t="shared" si="3180"/>
        <v>0</v>
      </c>
      <c r="UD2250" s="1">
        <f t="shared" si="3180"/>
        <v>0</v>
      </c>
      <c r="UE2250" s="1">
        <f t="shared" si="3180"/>
        <v>0</v>
      </c>
      <c r="UF2250" s="1">
        <f t="shared" si="3180"/>
        <v>0</v>
      </c>
      <c r="UG2250" s="1">
        <f t="shared" si="3180"/>
        <v>0</v>
      </c>
      <c r="UH2250" s="1">
        <f t="shared" si="3180"/>
        <v>0</v>
      </c>
      <c r="UI2250" s="1">
        <f t="shared" si="3180"/>
        <v>0</v>
      </c>
    </row>
    <row r="2251" spans="27:555">
      <c r="AA2251" s="1">
        <f t="shared" si="3131"/>
        <v>0.7243947858473</v>
      </c>
      <c r="AD2251" s="1">
        <f t="shared" si="3132"/>
        <v>0.728708257830702</v>
      </c>
      <c r="AG2251" s="1">
        <f t="shared" si="3133"/>
        <v>0.677635782747604</v>
      </c>
      <c r="AJ2251" s="1">
        <f t="shared" si="3134"/>
        <v>0.593833067517278</v>
      </c>
      <c r="AM2251" s="1">
        <f t="shared" si="3135"/>
        <v>0.534959349593496</v>
      </c>
      <c r="GQ2251" s="1">
        <f t="shared" si="3136"/>
        <v>0.725767037740972</v>
      </c>
      <c r="GT2251" s="1">
        <f t="shared" si="3137"/>
        <v>0.729094309377505</v>
      </c>
      <c r="GW2251" s="1">
        <f t="shared" si="3138"/>
        <v>0.675540765391015</v>
      </c>
      <c r="GZ2251" s="1">
        <f t="shared" si="3139"/>
        <v>0.596471885336273</v>
      </c>
      <c r="HC2251" s="1">
        <f t="shared" si="3140"/>
        <v>0.52891156462585</v>
      </c>
      <c r="NG2251" s="1">
        <f t="shared" ref="NG2251:NS2251" si="3181">NG984</f>
        <v>0</v>
      </c>
      <c r="NH2251" s="1">
        <f t="shared" si="3181"/>
        <v>0</v>
      </c>
      <c r="NI2251" s="1" t="str">
        <f t="shared" si="3181"/>
        <v>a</v>
      </c>
      <c r="NJ2251" s="1">
        <f t="shared" si="3181"/>
        <v>0</v>
      </c>
      <c r="NK2251" s="1">
        <f t="shared" si="3181"/>
        <v>0</v>
      </c>
      <c r="NL2251" s="1" t="str">
        <f t="shared" si="3181"/>
        <v>a</v>
      </c>
      <c r="NM2251" s="1">
        <f t="shared" si="3181"/>
        <v>0</v>
      </c>
      <c r="NN2251" s="1">
        <f t="shared" si="3181"/>
        <v>0</v>
      </c>
      <c r="NO2251" s="1" t="str">
        <f t="shared" si="3181"/>
        <v>a</v>
      </c>
      <c r="NP2251" s="1">
        <f t="shared" si="3181"/>
        <v>0</v>
      </c>
      <c r="NQ2251" s="1">
        <f t="shared" si="3181"/>
        <v>0</v>
      </c>
      <c r="NR2251" s="1" t="str">
        <f t="shared" si="3181"/>
        <v>a</v>
      </c>
      <c r="NS2251" s="1">
        <f t="shared" si="3181"/>
        <v>0</v>
      </c>
      <c r="TW2251" s="1">
        <f t="shared" ref="TW2251:UI2251" si="3182">TW984</f>
        <v>0</v>
      </c>
      <c r="TX2251" s="1">
        <f t="shared" si="3182"/>
        <v>0</v>
      </c>
      <c r="TY2251" s="1" t="str">
        <f t="shared" si="3182"/>
        <v>a</v>
      </c>
      <c r="TZ2251" s="1">
        <f t="shared" si="3182"/>
        <v>0</v>
      </c>
      <c r="UA2251" s="1">
        <f t="shared" si="3182"/>
        <v>0</v>
      </c>
      <c r="UB2251" s="1" t="str">
        <f t="shared" si="3182"/>
        <v>a</v>
      </c>
      <c r="UC2251" s="1">
        <f t="shared" si="3182"/>
        <v>0</v>
      </c>
      <c r="UD2251" s="1">
        <f t="shared" si="3182"/>
        <v>0</v>
      </c>
      <c r="UE2251" s="1" t="str">
        <f t="shared" si="3182"/>
        <v>a</v>
      </c>
      <c r="UF2251" s="1">
        <f t="shared" si="3182"/>
        <v>0</v>
      </c>
      <c r="UG2251" s="1">
        <f t="shared" si="3182"/>
        <v>0</v>
      </c>
      <c r="UH2251" s="1" t="str">
        <f t="shared" si="3182"/>
        <v>a</v>
      </c>
      <c r="UI2251" s="1">
        <f t="shared" si="3182"/>
        <v>0</v>
      </c>
    </row>
    <row r="2252" spans="27:555">
      <c r="AA2252" s="1">
        <f t="shared" si="3131"/>
        <v>0.731613891726251</v>
      </c>
      <c r="AD2252" s="1">
        <f t="shared" si="3132"/>
        <v>0.73475989052003</v>
      </c>
      <c r="AG2252" s="1">
        <f t="shared" si="3133"/>
        <v>0.691037014377485</v>
      </c>
      <c r="AJ2252" s="1">
        <f t="shared" si="3134"/>
        <v>0.588386433710175</v>
      </c>
      <c r="AM2252" s="1">
        <f t="shared" si="3135"/>
        <v>0.433874709976798</v>
      </c>
      <c r="GQ2252" s="1">
        <f t="shared" si="3136"/>
        <v>0.731948051948052</v>
      </c>
      <c r="GT2252" s="1">
        <f t="shared" si="3137"/>
        <v>0.733982573039467</v>
      </c>
      <c r="GW2252" s="1">
        <f t="shared" si="3138"/>
        <v>0.688581314878893</v>
      </c>
      <c r="GZ2252" s="1">
        <f t="shared" si="3139"/>
        <v>0.584945112388918</v>
      </c>
      <c r="HC2252" s="1">
        <f t="shared" si="3140"/>
        <v>0.434090909090909</v>
      </c>
      <c r="NG2252" s="1">
        <f t="shared" ref="NG2252:NS2252" si="3183">NG985</f>
        <v>0</v>
      </c>
      <c r="NH2252" s="1">
        <f t="shared" si="3183"/>
        <v>0</v>
      </c>
      <c r="NI2252" s="1" t="str">
        <f t="shared" si="3183"/>
        <v>a</v>
      </c>
      <c r="NJ2252" s="1">
        <f t="shared" si="3183"/>
        <v>0</v>
      </c>
      <c r="NK2252" s="1">
        <f t="shared" si="3183"/>
        <v>0</v>
      </c>
      <c r="NL2252" s="1" t="str">
        <f t="shared" si="3183"/>
        <v>a</v>
      </c>
      <c r="NM2252" s="1">
        <f t="shared" si="3183"/>
        <v>0</v>
      </c>
      <c r="NN2252" s="1">
        <f t="shared" si="3183"/>
        <v>0</v>
      </c>
      <c r="NO2252" s="1" t="str">
        <f t="shared" si="3183"/>
        <v>ab</v>
      </c>
      <c r="NP2252" s="1">
        <f t="shared" si="3183"/>
        <v>0</v>
      </c>
      <c r="NQ2252" s="1">
        <f t="shared" si="3183"/>
        <v>0</v>
      </c>
      <c r="NR2252" s="1" t="str">
        <f t="shared" si="3183"/>
        <v>a</v>
      </c>
      <c r="NS2252" s="1">
        <f t="shared" si="3183"/>
        <v>0</v>
      </c>
      <c r="TW2252" s="1">
        <f t="shared" ref="TW2252:UI2252" si="3184">TW985</f>
        <v>0</v>
      </c>
      <c r="TX2252" s="1">
        <f t="shared" si="3184"/>
        <v>0</v>
      </c>
      <c r="TY2252" s="1" t="str">
        <f t="shared" si="3184"/>
        <v>a</v>
      </c>
      <c r="TZ2252" s="1">
        <f t="shared" si="3184"/>
        <v>0</v>
      </c>
      <c r="UA2252" s="1">
        <f t="shared" si="3184"/>
        <v>0</v>
      </c>
      <c r="UB2252" s="1" t="str">
        <f t="shared" si="3184"/>
        <v>a</v>
      </c>
      <c r="UC2252" s="1">
        <f t="shared" si="3184"/>
        <v>0</v>
      </c>
      <c r="UD2252" s="1">
        <f t="shared" si="3184"/>
        <v>0</v>
      </c>
      <c r="UE2252" s="1" t="str">
        <f t="shared" si="3184"/>
        <v>a</v>
      </c>
      <c r="UF2252" s="1">
        <f t="shared" si="3184"/>
        <v>0</v>
      </c>
      <c r="UG2252" s="1">
        <f t="shared" si="3184"/>
        <v>0</v>
      </c>
      <c r="UH2252" s="1" t="str">
        <f t="shared" si="3184"/>
        <v>b</v>
      </c>
      <c r="UI2252" s="1">
        <f t="shared" si="3184"/>
        <v>0</v>
      </c>
    </row>
    <row r="2253" spans="27:555">
      <c r="AA2253" s="1">
        <f t="shared" si="3131"/>
        <v>0.731412400308721</v>
      </c>
      <c r="AD2253" s="1">
        <f t="shared" si="3132"/>
        <v>0.733020498888615</v>
      </c>
      <c r="AG2253" s="1">
        <f t="shared" si="3133"/>
        <v>0.688473520249221</v>
      </c>
      <c r="AJ2253" s="1">
        <f t="shared" si="3134"/>
        <v>0.5850622406639</v>
      </c>
      <c r="AM2253" s="1">
        <f t="shared" si="3135"/>
        <v>0.436781609195402</v>
      </c>
      <c r="GQ2253" s="1">
        <f t="shared" si="3136"/>
        <v>0.730363732208751</v>
      </c>
      <c r="GT2253" s="1">
        <f t="shared" si="3137"/>
        <v>0.733624454148472</v>
      </c>
      <c r="GW2253" s="1">
        <f t="shared" si="3138"/>
        <v>0.690415335463259</v>
      </c>
      <c r="GZ2253" s="1">
        <f t="shared" si="3139"/>
        <v>0.582677165354331</v>
      </c>
      <c r="HC2253" s="1">
        <f t="shared" si="3140"/>
        <v>0.4375</v>
      </c>
      <c r="NG2253" s="1">
        <f t="shared" ref="NG2253:NS2253" si="3185">NG986</f>
        <v>0</v>
      </c>
      <c r="NH2253" s="1">
        <f t="shared" si="3185"/>
        <v>0</v>
      </c>
      <c r="NI2253" s="1" t="str">
        <f t="shared" si="3185"/>
        <v>c</v>
      </c>
      <c r="NJ2253" s="1">
        <f t="shared" si="3185"/>
        <v>0</v>
      </c>
      <c r="NK2253" s="1">
        <f t="shared" si="3185"/>
        <v>0</v>
      </c>
      <c r="NL2253" s="1" t="str">
        <f t="shared" si="3185"/>
        <v>b</v>
      </c>
      <c r="NM2253" s="1">
        <f t="shared" si="3185"/>
        <v>0</v>
      </c>
      <c r="NN2253" s="1">
        <f t="shared" si="3185"/>
        <v>0</v>
      </c>
      <c r="NO2253" s="1" t="str">
        <f t="shared" si="3185"/>
        <v>bc</v>
      </c>
      <c r="NP2253" s="1">
        <f t="shared" si="3185"/>
        <v>0</v>
      </c>
      <c r="NQ2253" s="1">
        <f t="shared" si="3185"/>
        <v>0</v>
      </c>
      <c r="NR2253" s="1" t="str">
        <f t="shared" si="3185"/>
        <v>a</v>
      </c>
      <c r="NS2253" s="1">
        <f t="shared" si="3185"/>
        <v>0</v>
      </c>
      <c r="TW2253" s="1">
        <f t="shared" ref="TW2253:UI2253" si="3186">TW986</f>
        <v>0</v>
      </c>
      <c r="TX2253" s="1">
        <f t="shared" si="3186"/>
        <v>0</v>
      </c>
      <c r="TY2253" s="1" t="str">
        <f t="shared" si="3186"/>
        <v>c</v>
      </c>
      <c r="TZ2253" s="1">
        <f t="shared" si="3186"/>
        <v>0</v>
      </c>
      <c r="UA2253" s="1">
        <f t="shared" si="3186"/>
        <v>0</v>
      </c>
      <c r="UB2253" s="1" t="str">
        <f t="shared" si="3186"/>
        <v>b</v>
      </c>
      <c r="UC2253" s="1">
        <f t="shared" si="3186"/>
        <v>0</v>
      </c>
      <c r="UD2253" s="1">
        <f t="shared" si="3186"/>
        <v>0</v>
      </c>
      <c r="UE2253" s="1" t="str">
        <f t="shared" si="3186"/>
        <v>c</v>
      </c>
      <c r="UF2253" s="1">
        <f t="shared" si="3186"/>
        <v>0</v>
      </c>
      <c r="UG2253" s="1">
        <f t="shared" si="3186"/>
        <v>0</v>
      </c>
      <c r="UH2253" s="1" t="str">
        <f t="shared" si="3186"/>
        <v>b</v>
      </c>
      <c r="UI2253" s="1">
        <f t="shared" si="3186"/>
        <v>0</v>
      </c>
    </row>
    <row r="2254" spans="27:555">
      <c r="AA2254" s="1">
        <f t="shared" si="3131"/>
        <v>0.730868002054443</v>
      </c>
      <c r="AD2254" s="1">
        <f t="shared" si="3132"/>
        <v>0.735055350553506</v>
      </c>
      <c r="AG2254" s="1">
        <f t="shared" si="3133"/>
        <v>0.688056493705864</v>
      </c>
      <c r="AJ2254" s="1">
        <f t="shared" si="3134"/>
        <v>0.584673097534834</v>
      </c>
      <c r="AM2254" s="1">
        <f t="shared" si="3135"/>
        <v>0.437352245862884</v>
      </c>
      <c r="GQ2254" s="1">
        <f t="shared" si="3136"/>
        <v>0.730910041841004</v>
      </c>
      <c r="GT2254" s="1">
        <f t="shared" si="3137"/>
        <v>0.733129615482557</v>
      </c>
      <c r="GW2254" s="1">
        <f t="shared" si="3138"/>
        <v>0.686557587423805</v>
      </c>
      <c r="GZ2254" s="1">
        <f t="shared" si="3139"/>
        <v>0.578865174388339</v>
      </c>
      <c r="HC2254" s="1">
        <f t="shared" si="3140"/>
        <v>0.438752783964365</v>
      </c>
      <c r="NG2254" s="1">
        <f t="shared" ref="NG2254:NS2254" si="3187">NG987</f>
        <v>0</v>
      </c>
      <c r="NH2254" s="1">
        <f t="shared" si="3187"/>
        <v>0</v>
      </c>
      <c r="NI2254" s="1" t="str">
        <f t="shared" si="3187"/>
        <v>e</v>
      </c>
      <c r="NJ2254" s="1">
        <f t="shared" si="3187"/>
        <v>0</v>
      </c>
      <c r="NK2254" s="1">
        <f t="shared" si="3187"/>
        <v>0</v>
      </c>
      <c r="NL2254" s="1" t="str">
        <f t="shared" si="3187"/>
        <v>c</v>
      </c>
      <c r="NM2254" s="1">
        <f t="shared" si="3187"/>
        <v>0</v>
      </c>
      <c r="NN2254" s="1">
        <f t="shared" si="3187"/>
        <v>0</v>
      </c>
      <c r="NO2254" s="1" t="str">
        <f t="shared" si="3187"/>
        <v>e</v>
      </c>
      <c r="NP2254" s="1">
        <f t="shared" si="3187"/>
        <v>0</v>
      </c>
      <c r="NQ2254" s="1">
        <f t="shared" si="3187"/>
        <v>0</v>
      </c>
      <c r="NR2254" s="1" t="str">
        <f t="shared" si="3187"/>
        <v>d</v>
      </c>
      <c r="NS2254" s="1">
        <f t="shared" si="3187"/>
        <v>0</v>
      </c>
      <c r="TW2254" s="1">
        <f t="shared" ref="TW2254:UI2254" si="3188">TW987</f>
        <v>0</v>
      </c>
      <c r="TX2254" s="1">
        <f t="shared" si="3188"/>
        <v>0</v>
      </c>
      <c r="TY2254" s="1" t="str">
        <f t="shared" si="3188"/>
        <v>d</v>
      </c>
      <c r="TZ2254" s="1">
        <f t="shared" si="3188"/>
        <v>0</v>
      </c>
      <c r="UA2254" s="1">
        <f t="shared" si="3188"/>
        <v>0</v>
      </c>
      <c r="UB2254" s="1" t="str">
        <f t="shared" si="3188"/>
        <v>c</v>
      </c>
      <c r="UC2254" s="1">
        <f t="shared" si="3188"/>
        <v>0</v>
      </c>
      <c r="UD2254" s="1">
        <f t="shared" si="3188"/>
        <v>0</v>
      </c>
      <c r="UE2254" s="1" t="str">
        <f t="shared" si="3188"/>
        <v>f</v>
      </c>
      <c r="UF2254" s="1">
        <f t="shared" si="3188"/>
        <v>0</v>
      </c>
      <c r="UG2254" s="1">
        <f t="shared" si="3188"/>
        <v>0</v>
      </c>
      <c r="UH2254" s="1" t="str">
        <f t="shared" si="3188"/>
        <v>e</v>
      </c>
      <c r="UI2254" s="1">
        <f t="shared" si="3188"/>
        <v>0</v>
      </c>
    </row>
    <row r="2255" spans="27:555">
      <c r="AA2255" s="1">
        <f t="shared" si="3131"/>
        <v>0.728033472803347</v>
      </c>
      <c r="AD2255" s="1">
        <f t="shared" si="3132"/>
        <v>0.7288842544317</v>
      </c>
      <c r="AG2255" s="1">
        <f t="shared" si="3133"/>
        <v>0.672871528837351</v>
      </c>
      <c r="AJ2255" s="1">
        <f t="shared" si="3134"/>
        <v>0.593492407809111</v>
      </c>
      <c r="AM2255" s="1">
        <f t="shared" si="3135"/>
        <v>0.516666666666667</v>
      </c>
      <c r="GQ2255" s="1">
        <f t="shared" si="3136"/>
        <v>0.725098554533508</v>
      </c>
      <c r="GT2255" s="1">
        <f t="shared" si="3137"/>
        <v>0.728515111695138</v>
      </c>
      <c r="GW2255" s="1">
        <f t="shared" si="3138"/>
        <v>0.675609004008634</v>
      </c>
      <c r="GZ2255" s="1">
        <f t="shared" si="3139"/>
        <v>0.596259124087591</v>
      </c>
      <c r="HC2255" s="1">
        <f t="shared" si="3140"/>
        <v>0.526555386949924</v>
      </c>
      <c r="NG2255" s="1">
        <f t="shared" ref="NG2255:NS2255" si="3189">NG988</f>
        <v>0</v>
      </c>
      <c r="NH2255" s="1">
        <f t="shared" si="3189"/>
        <v>0</v>
      </c>
      <c r="NI2255" s="1" t="str">
        <f t="shared" si="3189"/>
        <v>f</v>
      </c>
      <c r="NJ2255" s="1">
        <f t="shared" si="3189"/>
        <v>0</v>
      </c>
      <c r="NK2255" s="1">
        <f t="shared" si="3189"/>
        <v>0</v>
      </c>
      <c r="NL2255" s="1" t="str">
        <f t="shared" si="3189"/>
        <v>d</v>
      </c>
      <c r="NM2255" s="1">
        <f t="shared" si="3189"/>
        <v>0</v>
      </c>
      <c r="NN2255" s="1">
        <f t="shared" si="3189"/>
        <v>0</v>
      </c>
      <c r="NO2255" s="1" t="str">
        <f t="shared" si="3189"/>
        <v>f</v>
      </c>
      <c r="NP2255" s="1">
        <f t="shared" si="3189"/>
        <v>0</v>
      </c>
      <c r="NQ2255" s="1">
        <f t="shared" si="3189"/>
        <v>0</v>
      </c>
      <c r="NR2255" s="1" t="str">
        <f t="shared" si="3189"/>
        <v>e</v>
      </c>
      <c r="NS2255" s="1">
        <f t="shared" si="3189"/>
        <v>0</v>
      </c>
      <c r="TW2255" s="1">
        <f t="shared" ref="TW2255:UI2255" si="3190">TW988</f>
        <v>0</v>
      </c>
      <c r="TX2255" s="1">
        <f t="shared" si="3190"/>
        <v>0</v>
      </c>
      <c r="TY2255" s="1" t="str">
        <f t="shared" si="3190"/>
        <v>e</v>
      </c>
      <c r="TZ2255" s="1">
        <f t="shared" si="3190"/>
        <v>0</v>
      </c>
      <c r="UA2255" s="1">
        <f t="shared" si="3190"/>
        <v>0</v>
      </c>
      <c r="UB2255" s="1" t="str">
        <f t="shared" si="3190"/>
        <v>e</v>
      </c>
      <c r="UC2255" s="1">
        <f t="shared" si="3190"/>
        <v>0</v>
      </c>
      <c r="UD2255" s="1">
        <f t="shared" si="3190"/>
        <v>0</v>
      </c>
      <c r="UE2255" s="1" t="str">
        <f t="shared" si="3190"/>
        <v>g</v>
      </c>
      <c r="UF2255" s="1">
        <f t="shared" si="3190"/>
        <v>0</v>
      </c>
      <c r="UG2255" s="1">
        <f t="shared" si="3190"/>
        <v>0</v>
      </c>
      <c r="UH2255" s="1" t="str">
        <f t="shared" si="3190"/>
        <v>f</v>
      </c>
      <c r="UI2255" s="1">
        <f t="shared" si="3190"/>
        <v>0</v>
      </c>
    </row>
    <row r="2256" spans="27:555">
      <c r="AA2256" s="1">
        <f t="shared" si="3131"/>
        <v>0.726128016789087</v>
      </c>
      <c r="AD2256" s="1">
        <f t="shared" si="3132"/>
        <v>0.729680125852124</v>
      </c>
      <c r="AG2256" s="1">
        <f t="shared" si="3133"/>
        <v>0.675092478421702</v>
      </c>
      <c r="AJ2256" s="1">
        <f t="shared" si="3134"/>
        <v>0.598517872711421</v>
      </c>
      <c r="AM2256" s="1">
        <f t="shared" si="3135"/>
        <v>0.521481481481481</v>
      </c>
      <c r="GQ2256" s="1">
        <f t="shared" si="3136"/>
        <v>0.726139978791092</v>
      </c>
      <c r="GT2256" s="1">
        <f t="shared" si="3137"/>
        <v>0.729680602440924</v>
      </c>
      <c r="GW2256" s="1">
        <f t="shared" si="3138"/>
        <v>0.67359413202934</v>
      </c>
      <c r="GZ2256" s="1">
        <f t="shared" si="3139"/>
        <v>0.591818181818182</v>
      </c>
      <c r="HC2256" s="1">
        <f t="shared" si="3140"/>
        <v>0.523099850968703</v>
      </c>
      <c r="NG2256" s="1">
        <f t="shared" ref="NG2256:NS2256" si="3191">NG989</f>
        <v>0</v>
      </c>
      <c r="NH2256" s="1">
        <f t="shared" si="3191"/>
        <v>0</v>
      </c>
      <c r="NI2256" s="1" t="str">
        <f t="shared" si="3191"/>
        <v>d</v>
      </c>
      <c r="NJ2256" s="1">
        <f t="shared" si="3191"/>
        <v>0</v>
      </c>
      <c r="NK2256" s="1">
        <f t="shared" si="3191"/>
        <v>0</v>
      </c>
      <c r="NL2256" s="1" t="str">
        <f t="shared" si="3191"/>
        <v>c</v>
      </c>
      <c r="NM2256" s="1">
        <f t="shared" si="3191"/>
        <v>0</v>
      </c>
      <c r="NN2256" s="1">
        <f t="shared" si="3191"/>
        <v>0</v>
      </c>
      <c r="NO2256" s="1" t="str">
        <f t="shared" si="3191"/>
        <v>d</v>
      </c>
      <c r="NP2256" s="1">
        <f t="shared" si="3191"/>
        <v>0</v>
      </c>
      <c r="NQ2256" s="1">
        <f t="shared" si="3191"/>
        <v>0</v>
      </c>
      <c r="NR2256" s="1" t="str">
        <f t="shared" si="3191"/>
        <v>b</v>
      </c>
      <c r="NS2256" s="1">
        <f t="shared" si="3191"/>
        <v>0</v>
      </c>
      <c r="TW2256" s="1">
        <f t="shared" ref="TW2256:UI2256" si="3192">TW989</f>
        <v>0</v>
      </c>
      <c r="TX2256" s="1">
        <f t="shared" si="3192"/>
        <v>0</v>
      </c>
      <c r="TY2256" s="1" t="str">
        <f t="shared" si="3192"/>
        <v>d</v>
      </c>
      <c r="TZ2256" s="1">
        <f t="shared" si="3192"/>
        <v>0</v>
      </c>
      <c r="UA2256" s="1">
        <f t="shared" si="3192"/>
        <v>0</v>
      </c>
      <c r="UB2256" s="1" t="str">
        <f t="shared" si="3192"/>
        <v>c</v>
      </c>
      <c r="UC2256" s="1">
        <f t="shared" si="3192"/>
        <v>0</v>
      </c>
      <c r="UD2256" s="1">
        <f t="shared" si="3192"/>
        <v>0</v>
      </c>
      <c r="UE2256" s="1" t="str">
        <f t="shared" si="3192"/>
        <v>d</v>
      </c>
      <c r="UF2256" s="1">
        <f t="shared" si="3192"/>
        <v>0</v>
      </c>
      <c r="UG2256" s="1">
        <f t="shared" si="3192"/>
        <v>0</v>
      </c>
      <c r="UH2256" s="1" t="str">
        <f t="shared" si="3192"/>
        <v>c</v>
      </c>
      <c r="UI2256" s="1">
        <f t="shared" si="3192"/>
        <v>0</v>
      </c>
    </row>
    <row r="2257" spans="27:555">
      <c r="AA2257" s="1">
        <f t="shared" si="3131"/>
        <v>0.72664907651715</v>
      </c>
      <c r="AD2257" s="1">
        <f t="shared" si="3132"/>
        <v>0.727605118829982</v>
      </c>
      <c r="AG2257" s="1">
        <f t="shared" si="3133"/>
        <v>0.675494672754947</v>
      </c>
      <c r="AJ2257" s="1">
        <f t="shared" si="3134"/>
        <v>0.596358792184725</v>
      </c>
      <c r="AM2257" s="1">
        <f t="shared" si="3135"/>
        <v>0.525222551928783</v>
      </c>
      <c r="GQ2257" s="1">
        <f t="shared" si="3136"/>
        <v>0.726049089469517</v>
      </c>
      <c r="GT2257" s="1">
        <f t="shared" si="3137"/>
        <v>0.727903871829105</v>
      </c>
      <c r="GW2257" s="1">
        <f t="shared" si="3138"/>
        <v>0.678494952584888</v>
      </c>
      <c r="GZ2257" s="1">
        <f t="shared" si="3139"/>
        <v>0.597903763696999</v>
      </c>
      <c r="HC2257" s="1">
        <f t="shared" si="3140"/>
        <v>0.52</v>
      </c>
      <c r="NG2257" s="1">
        <f t="shared" ref="NG2257:NS2257" si="3193">NG990</f>
        <v>0</v>
      </c>
      <c r="NH2257" s="1">
        <f t="shared" si="3193"/>
        <v>0</v>
      </c>
      <c r="NI2257" s="1" t="str">
        <f t="shared" si="3193"/>
        <v>d</v>
      </c>
      <c r="NJ2257" s="1">
        <f t="shared" si="3193"/>
        <v>0</v>
      </c>
      <c r="NK2257" s="1">
        <f t="shared" si="3193"/>
        <v>0</v>
      </c>
      <c r="NL2257" s="1" t="str">
        <f t="shared" si="3193"/>
        <v>c</v>
      </c>
      <c r="NM2257" s="1">
        <f t="shared" si="3193"/>
        <v>0</v>
      </c>
      <c r="NN2257" s="1">
        <f t="shared" si="3193"/>
        <v>0</v>
      </c>
      <c r="NO2257" s="1" t="str">
        <f t="shared" si="3193"/>
        <v>d</v>
      </c>
      <c r="NP2257" s="1">
        <f t="shared" si="3193"/>
        <v>0</v>
      </c>
      <c r="NQ2257" s="1">
        <f t="shared" si="3193"/>
        <v>0</v>
      </c>
      <c r="NR2257" s="1" t="str">
        <f t="shared" si="3193"/>
        <v>b</v>
      </c>
      <c r="NS2257" s="1">
        <f t="shared" si="3193"/>
        <v>0</v>
      </c>
      <c r="TW2257" s="1">
        <f t="shared" ref="TW2257:UI2257" si="3194">TW990</f>
        <v>0</v>
      </c>
      <c r="TX2257" s="1">
        <f t="shared" si="3194"/>
        <v>0</v>
      </c>
      <c r="TY2257" s="1" t="str">
        <f t="shared" si="3194"/>
        <v>d</v>
      </c>
      <c r="TZ2257" s="1">
        <f t="shared" si="3194"/>
        <v>0</v>
      </c>
      <c r="UA2257" s="1">
        <f t="shared" si="3194"/>
        <v>0</v>
      </c>
      <c r="UB2257" s="1" t="str">
        <f t="shared" si="3194"/>
        <v>cd</v>
      </c>
      <c r="UC2257" s="1">
        <f t="shared" si="3194"/>
        <v>0</v>
      </c>
      <c r="UD2257" s="1">
        <f t="shared" si="3194"/>
        <v>0</v>
      </c>
      <c r="UE2257" s="1" t="str">
        <f t="shared" si="3194"/>
        <v>de</v>
      </c>
      <c r="UF2257" s="1">
        <f t="shared" si="3194"/>
        <v>0</v>
      </c>
      <c r="UG2257" s="1">
        <f t="shared" si="3194"/>
        <v>0</v>
      </c>
      <c r="UH2257" s="1" t="str">
        <f t="shared" si="3194"/>
        <v>c</v>
      </c>
      <c r="UI2257" s="1">
        <f t="shared" si="3194"/>
        <v>0</v>
      </c>
    </row>
    <row r="2258" spans="27:555">
      <c r="AA2258" s="1">
        <f t="shared" si="3131"/>
        <v>0.726538060479666</v>
      </c>
      <c r="AD2258" s="1">
        <f t="shared" si="3132"/>
        <v>0.728086338510134</v>
      </c>
      <c r="AG2258" s="1">
        <f t="shared" si="3133"/>
        <v>0.671919319256225</v>
      </c>
      <c r="AJ2258" s="1">
        <f t="shared" si="3134"/>
        <v>0.597207303974221</v>
      </c>
      <c r="AM2258" s="1">
        <f t="shared" si="3135"/>
        <v>0.522462562396007</v>
      </c>
      <c r="GQ2258" s="1">
        <f t="shared" si="3136"/>
        <v>0.726326742976066</v>
      </c>
      <c r="GT2258" s="1">
        <f t="shared" si="3137"/>
        <v>0.726379027853632</v>
      </c>
      <c r="GW2258" s="1">
        <f t="shared" si="3138"/>
        <v>0.673740893253088</v>
      </c>
      <c r="GZ2258" s="1">
        <f t="shared" si="3139"/>
        <v>0.59954622802042</v>
      </c>
      <c r="HC2258" s="1">
        <f t="shared" si="3140"/>
        <v>0.523809523809524</v>
      </c>
      <c r="NG2258" s="1">
        <f t="shared" ref="NG2258:NS2258" si="3195">NG991</f>
        <v>0</v>
      </c>
      <c r="NH2258" s="1">
        <f t="shared" si="3195"/>
        <v>0</v>
      </c>
      <c r="NI2258" s="1" t="str">
        <f t="shared" si="3195"/>
        <v>b</v>
      </c>
      <c r="NJ2258" s="1">
        <f t="shared" si="3195"/>
        <v>0</v>
      </c>
      <c r="NK2258" s="1">
        <f t="shared" si="3195"/>
        <v>0</v>
      </c>
      <c r="NL2258" s="1" t="str">
        <f t="shared" si="3195"/>
        <v>a</v>
      </c>
      <c r="NM2258" s="1">
        <f t="shared" si="3195"/>
        <v>0</v>
      </c>
      <c r="NN2258" s="1">
        <f t="shared" si="3195"/>
        <v>0</v>
      </c>
      <c r="NO2258" s="1" t="str">
        <f t="shared" si="3195"/>
        <v>abc</v>
      </c>
      <c r="NP2258" s="1">
        <f t="shared" si="3195"/>
        <v>0</v>
      </c>
      <c r="NQ2258" s="1">
        <f t="shared" si="3195"/>
        <v>0</v>
      </c>
      <c r="NR2258" s="1" t="str">
        <f t="shared" si="3195"/>
        <v>c</v>
      </c>
      <c r="NS2258" s="1">
        <f t="shared" si="3195"/>
        <v>0</v>
      </c>
      <c r="TW2258" s="1">
        <f t="shared" ref="TW2258:UI2258" si="3196">TW991</f>
        <v>0</v>
      </c>
      <c r="TX2258" s="1">
        <f t="shared" si="3196"/>
        <v>0</v>
      </c>
      <c r="TY2258" s="1" t="str">
        <f t="shared" si="3196"/>
        <v>b</v>
      </c>
      <c r="TZ2258" s="1">
        <f t="shared" si="3196"/>
        <v>0</v>
      </c>
      <c r="UA2258" s="1">
        <f t="shared" si="3196"/>
        <v>0</v>
      </c>
      <c r="UB2258" s="1" t="str">
        <f t="shared" si="3196"/>
        <v>a</v>
      </c>
      <c r="UC2258" s="1">
        <f t="shared" si="3196"/>
        <v>0</v>
      </c>
      <c r="UD2258" s="1">
        <f t="shared" si="3196"/>
        <v>0</v>
      </c>
      <c r="UE2258" s="1" t="str">
        <f t="shared" si="3196"/>
        <v>b</v>
      </c>
      <c r="UF2258" s="1">
        <f t="shared" si="3196"/>
        <v>0</v>
      </c>
      <c r="UG2258" s="1">
        <f t="shared" si="3196"/>
        <v>0</v>
      </c>
      <c r="UH2258" s="1" t="str">
        <f t="shared" si="3196"/>
        <v>d</v>
      </c>
      <c r="UI2258" s="1">
        <f t="shared" si="3196"/>
        <v>0</v>
      </c>
    </row>
    <row r="2259" spans="27:555">
      <c r="AA2259" s="1">
        <f t="shared" si="3131"/>
        <v>0.727582590456214</v>
      </c>
      <c r="AD2259" s="1">
        <f t="shared" si="3132"/>
        <v>0.728196896736223</v>
      </c>
      <c r="AG2259" s="1">
        <f t="shared" si="3133"/>
        <v>0.673156718799872</v>
      </c>
      <c r="AJ2259" s="1">
        <f t="shared" si="3134"/>
        <v>0.595366379310345</v>
      </c>
      <c r="AM2259" s="1">
        <f t="shared" si="3135"/>
        <v>0.526785714285714</v>
      </c>
      <c r="GQ2259" s="1">
        <f t="shared" si="3136"/>
        <v>0.725920125293657</v>
      </c>
      <c r="GT2259" s="1">
        <f t="shared" si="3137"/>
        <v>0.727601558152476</v>
      </c>
      <c r="GW2259" s="1">
        <f t="shared" si="3138"/>
        <v>0.674842767295597</v>
      </c>
      <c r="GZ2259" s="1">
        <f t="shared" si="3139"/>
        <v>0.594713656387665</v>
      </c>
      <c r="HC2259" s="1">
        <f t="shared" si="3140"/>
        <v>0.523297491039427</v>
      </c>
      <c r="NG2259" s="1">
        <f t="shared" ref="NG2259:NS2259" si="3197">NG992</f>
        <v>0</v>
      </c>
      <c r="NH2259" s="1">
        <f t="shared" si="3197"/>
        <v>0</v>
      </c>
      <c r="NI2259" s="1" t="str">
        <f t="shared" si="3197"/>
        <v>cd</v>
      </c>
      <c r="NJ2259" s="1">
        <f t="shared" si="3197"/>
        <v>0</v>
      </c>
      <c r="NK2259" s="1">
        <f t="shared" si="3197"/>
        <v>0</v>
      </c>
      <c r="NL2259" s="1" t="str">
        <f t="shared" si="3197"/>
        <v>c</v>
      </c>
      <c r="NM2259" s="1">
        <f t="shared" si="3197"/>
        <v>0</v>
      </c>
      <c r="NN2259" s="1">
        <f t="shared" si="3197"/>
        <v>0</v>
      </c>
      <c r="NO2259" s="1" t="str">
        <f t="shared" si="3197"/>
        <v>d</v>
      </c>
      <c r="NP2259" s="1">
        <f t="shared" si="3197"/>
        <v>0</v>
      </c>
      <c r="NQ2259" s="1">
        <f t="shared" si="3197"/>
        <v>0</v>
      </c>
      <c r="NR2259" s="1" t="str">
        <f t="shared" si="3197"/>
        <v>b</v>
      </c>
      <c r="NS2259" s="1">
        <f t="shared" si="3197"/>
        <v>0</v>
      </c>
      <c r="TW2259" s="1">
        <f t="shared" ref="TW2259:UI2259" si="3198">TW992</f>
        <v>0</v>
      </c>
      <c r="TX2259" s="1">
        <f t="shared" si="3198"/>
        <v>0</v>
      </c>
      <c r="TY2259" s="1" t="str">
        <f t="shared" si="3198"/>
        <v>d</v>
      </c>
      <c r="TZ2259" s="1">
        <f t="shared" si="3198"/>
        <v>0</v>
      </c>
      <c r="UA2259" s="1">
        <f t="shared" si="3198"/>
        <v>0</v>
      </c>
      <c r="UB2259" s="1" t="str">
        <f t="shared" si="3198"/>
        <v>c</v>
      </c>
      <c r="UC2259" s="1">
        <f t="shared" si="3198"/>
        <v>0</v>
      </c>
      <c r="UD2259" s="1">
        <f t="shared" si="3198"/>
        <v>0</v>
      </c>
      <c r="UE2259" s="1" t="str">
        <f t="shared" si="3198"/>
        <v>de</v>
      </c>
      <c r="UF2259" s="1">
        <f t="shared" si="3198"/>
        <v>0</v>
      </c>
      <c r="UG2259" s="1">
        <f t="shared" si="3198"/>
        <v>0</v>
      </c>
      <c r="UH2259" s="1" t="str">
        <f t="shared" si="3198"/>
        <v>c</v>
      </c>
      <c r="UI2259" s="1">
        <f t="shared" si="3198"/>
        <v>0</v>
      </c>
    </row>
    <row r="2260" spans="27:555">
      <c r="AA2260" s="1">
        <f t="shared" si="3131"/>
        <v>0.725592293673523</v>
      </c>
      <c r="AD2260" s="1">
        <f t="shared" si="3132"/>
        <v>0.727876694127026</v>
      </c>
      <c r="AG2260" s="1">
        <f t="shared" si="3133"/>
        <v>0.67515923566879</v>
      </c>
      <c r="AJ2260" s="1">
        <f t="shared" si="3134"/>
        <v>0.593817787418655</v>
      </c>
      <c r="AM2260" s="1">
        <f t="shared" si="3135"/>
        <v>0.520069808027923</v>
      </c>
      <c r="GQ2260" s="1">
        <f t="shared" si="3136"/>
        <v>0.726489028213166</v>
      </c>
      <c r="GT2260" s="1">
        <f t="shared" si="3137"/>
        <v>0.726125137211855</v>
      </c>
      <c r="GW2260" s="1">
        <f t="shared" si="3138"/>
        <v>0.673076923076923</v>
      </c>
      <c r="GZ2260" s="1">
        <f t="shared" si="3139"/>
        <v>0.597048808172531</v>
      </c>
      <c r="HC2260" s="1">
        <f t="shared" si="3140"/>
        <v>0.525830258302583</v>
      </c>
      <c r="NG2260" s="1">
        <f t="shared" ref="NG2260:NS2260" si="3199">NG993</f>
        <v>0</v>
      </c>
      <c r="NH2260" s="1">
        <f t="shared" si="3199"/>
        <v>0</v>
      </c>
      <c r="NI2260" s="1" t="str">
        <f t="shared" si="3199"/>
        <v>cd</v>
      </c>
      <c r="NJ2260" s="1">
        <f t="shared" si="3199"/>
        <v>0</v>
      </c>
      <c r="NK2260" s="1">
        <f t="shared" si="3199"/>
        <v>0</v>
      </c>
      <c r="NL2260" s="1" t="str">
        <f t="shared" si="3199"/>
        <v>c</v>
      </c>
      <c r="NM2260" s="1">
        <f t="shared" si="3199"/>
        <v>0</v>
      </c>
      <c r="NN2260" s="1">
        <f t="shared" si="3199"/>
        <v>0</v>
      </c>
      <c r="NO2260" s="1" t="str">
        <f t="shared" si="3199"/>
        <v>d</v>
      </c>
      <c r="NP2260" s="1">
        <f t="shared" si="3199"/>
        <v>0</v>
      </c>
      <c r="NQ2260" s="1">
        <f t="shared" si="3199"/>
        <v>0</v>
      </c>
      <c r="NR2260" s="1" t="str">
        <f t="shared" si="3199"/>
        <v>b</v>
      </c>
      <c r="NS2260" s="1">
        <f t="shared" si="3199"/>
        <v>0</v>
      </c>
      <c r="TW2260" s="1">
        <f t="shared" ref="TW2260:UI2260" si="3200">TW993</f>
        <v>0</v>
      </c>
      <c r="TX2260" s="1">
        <f t="shared" si="3200"/>
        <v>0</v>
      </c>
      <c r="TY2260" s="1" t="str">
        <f t="shared" si="3200"/>
        <v>d</v>
      </c>
      <c r="TZ2260" s="1">
        <f t="shared" si="3200"/>
        <v>0</v>
      </c>
      <c r="UA2260" s="1">
        <f t="shared" si="3200"/>
        <v>0</v>
      </c>
      <c r="UB2260" s="1" t="str">
        <f t="shared" si="3200"/>
        <v>d</v>
      </c>
      <c r="UC2260" s="1">
        <f t="shared" si="3200"/>
        <v>0</v>
      </c>
      <c r="UD2260" s="1">
        <f t="shared" si="3200"/>
        <v>0</v>
      </c>
      <c r="UE2260" s="1" t="str">
        <f t="shared" si="3200"/>
        <v>e</v>
      </c>
      <c r="UF2260" s="1">
        <f t="shared" si="3200"/>
        <v>0</v>
      </c>
      <c r="UG2260" s="1">
        <f t="shared" si="3200"/>
        <v>0</v>
      </c>
      <c r="UH2260" s="1" t="str">
        <f t="shared" si="3200"/>
        <v>c</v>
      </c>
      <c r="UI2260" s="1">
        <f t="shared" si="3200"/>
        <v>0</v>
      </c>
    </row>
    <row r="2261" spans="27:555">
      <c r="AA2261" s="1">
        <f t="shared" si="3131"/>
        <v>0.732201672156068</v>
      </c>
      <c r="AD2261" s="1">
        <f t="shared" si="3132"/>
        <v>0.736591478696742</v>
      </c>
      <c r="AG2261" s="1">
        <f t="shared" si="3133"/>
        <v>0.687366818873668</v>
      </c>
      <c r="AJ2261" s="1">
        <f t="shared" si="3134"/>
        <v>0.571895424836601</v>
      </c>
      <c r="AM2261" s="1">
        <f t="shared" si="3135"/>
        <v>0.427937915742794</v>
      </c>
      <c r="GQ2261" s="1">
        <f t="shared" si="3136"/>
        <v>0.732207792207792</v>
      </c>
      <c r="GT2261" s="1">
        <f t="shared" si="3137"/>
        <v>0.735745899505337</v>
      </c>
      <c r="GW2261" s="1">
        <f t="shared" si="3138"/>
        <v>0.68853445681613</v>
      </c>
      <c r="GZ2261" s="1">
        <f t="shared" si="3139"/>
        <v>0.574152542372881</v>
      </c>
      <c r="HC2261" s="1">
        <f t="shared" si="3140"/>
        <v>0.424719101123595</v>
      </c>
      <c r="NG2261" s="1">
        <f t="shared" ref="NG2261:NS2261" si="3201">NG994</f>
        <v>0</v>
      </c>
      <c r="NH2261" s="1">
        <f t="shared" si="3201"/>
        <v>0</v>
      </c>
      <c r="NI2261" s="1" t="str">
        <f t="shared" si="3201"/>
        <v>ab</v>
      </c>
      <c r="NJ2261" s="1">
        <f t="shared" si="3201"/>
        <v>0</v>
      </c>
      <c r="NK2261" s="1">
        <f t="shared" si="3201"/>
        <v>0</v>
      </c>
      <c r="NL2261" s="1" t="str">
        <f t="shared" si="3201"/>
        <v>a</v>
      </c>
      <c r="NM2261" s="1">
        <f t="shared" si="3201"/>
        <v>0</v>
      </c>
      <c r="NN2261" s="1">
        <f t="shared" si="3201"/>
        <v>0</v>
      </c>
      <c r="NO2261" s="1" t="str">
        <f t="shared" si="3201"/>
        <v>c</v>
      </c>
      <c r="NP2261" s="1">
        <f t="shared" si="3201"/>
        <v>0</v>
      </c>
      <c r="NQ2261" s="1">
        <f t="shared" si="3201"/>
        <v>0</v>
      </c>
      <c r="NR2261" s="1" t="str">
        <f t="shared" si="3201"/>
        <v>d</v>
      </c>
      <c r="NS2261" s="1">
        <f t="shared" si="3201"/>
        <v>0</v>
      </c>
      <c r="TW2261" s="1">
        <f t="shared" ref="TW2261:UI2261" si="3202">TW994</f>
        <v>0</v>
      </c>
      <c r="TX2261" s="1">
        <f t="shared" si="3202"/>
        <v>0</v>
      </c>
      <c r="TY2261" s="1" t="str">
        <f t="shared" si="3202"/>
        <v>ab</v>
      </c>
      <c r="TZ2261" s="1">
        <f t="shared" si="3202"/>
        <v>0</v>
      </c>
      <c r="UA2261" s="1">
        <f t="shared" si="3202"/>
        <v>0</v>
      </c>
      <c r="UB2261" s="1" t="str">
        <f t="shared" si="3202"/>
        <v>a</v>
      </c>
      <c r="UC2261" s="1">
        <f t="shared" si="3202"/>
        <v>0</v>
      </c>
      <c r="UD2261" s="1">
        <f t="shared" si="3202"/>
        <v>0</v>
      </c>
      <c r="UE2261" s="1" t="str">
        <f t="shared" si="3202"/>
        <v>b</v>
      </c>
      <c r="UF2261" s="1">
        <f t="shared" si="3202"/>
        <v>0</v>
      </c>
      <c r="UG2261" s="1">
        <f t="shared" si="3202"/>
        <v>0</v>
      </c>
      <c r="UH2261" s="1" t="str">
        <f t="shared" si="3202"/>
        <v>e</v>
      </c>
      <c r="UI2261" s="1">
        <f t="shared" si="3202"/>
        <v>0</v>
      </c>
    </row>
    <row r="2262" spans="27:555">
      <c r="AA2262" s="1">
        <f t="shared" si="3131"/>
        <v>0.73377789176712</v>
      </c>
      <c r="AD2262" s="1">
        <f t="shared" si="3132"/>
        <v>0.735044865403789</v>
      </c>
      <c r="AG2262" s="1">
        <f t="shared" si="3133"/>
        <v>0.689305470190535</v>
      </c>
      <c r="AJ2262" s="1">
        <f t="shared" si="3134"/>
        <v>0.577613516367476</v>
      </c>
      <c r="AM2262" s="1">
        <f t="shared" si="3135"/>
        <v>0.426150121065375</v>
      </c>
      <c r="GQ2262" s="1">
        <f t="shared" si="3136"/>
        <v>0.733718487394958</v>
      </c>
      <c r="GT2262" s="1">
        <f t="shared" si="3137"/>
        <v>0.734756097560976</v>
      </c>
      <c r="GW2262" s="1">
        <f t="shared" si="3138"/>
        <v>0.689676052073872</v>
      </c>
      <c r="GZ2262" s="1">
        <f t="shared" si="3139"/>
        <v>0.571428571428571</v>
      </c>
      <c r="HC2262" s="1">
        <f t="shared" si="3140"/>
        <v>0.430260047281324</v>
      </c>
      <c r="NG2262" s="1">
        <f t="shared" ref="NG2262:NS2262" si="3203">NG995</f>
        <v>0</v>
      </c>
      <c r="NH2262" s="1">
        <f t="shared" si="3203"/>
        <v>0</v>
      </c>
      <c r="NI2262" s="1">
        <f t="shared" si="3203"/>
        <v>0</v>
      </c>
      <c r="NJ2262" s="1">
        <f t="shared" si="3203"/>
        <v>0</v>
      </c>
      <c r="NK2262" s="1">
        <f t="shared" si="3203"/>
        <v>0</v>
      </c>
      <c r="NL2262" s="1">
        <f t="shared" si="3203"/>
        <v>0</v>
      </c>
      <c r="NM2262" s="1">
        <f t="shared" si="3203"/>
        <v>0</v>
      </c>
      <c r="NN2262" s="1">
        <f t="shared" si="3203"/>
        <v>0</v>
      </c>
      <c r="NO2262" s="1">
        <f t="shared" si="3203"/>
        <v>0</v>
      </c>
      <c r="NP2262" s="1">
        <f t="shared" si="3203"/>
        <v>0</v>
      </c>
      <c r="NQ2262" s="1">
        <f t="shared" si="3203"/>
        <v>0</v>
      </c>
      <c r="NR2262" s="1">
        <f t="shared" si="3203"/>
        <v>0</v>
      </c>
      <c r="NS2262" s="1">
        <f t="shared" si="3203"/>
        <v>0</v>
      </c>
      <c r="TW2262" s="1">
        <f t="shared" ref="TW2262:UI2262" si="3204">TW995</f>
        <v>0</v>
      </c>
      <c r="TX2262" s="1">
        <f t="shared" si="3204"/>
        <v>0</v>
      </c>
      <c r="TY2262" s="1">
        <f t="shared" si="3204"/>
        <v>0</v>
      </c>
      <c r="TZ2262" s="1">
        <f t="shared" si="3204"/>
        <v>0</v>
      </c>
      <c r="UA2262" s="1">
        <f t="shared" si="3204"/>
        <v>0</v>
      </c>
      <c r="UB2262" s="1">
        <f t="shared" si="3204"/>
        <v>0</v>
      </c>
      <c r="UC2262" s="1">
        <f t="shared" si="3204"/>
        <v>0</v>
      </c>
      <c r="UD2262" s="1">
        <f t="shared" si="3204"/>
        <v>0</v>
      </c>
      <c r="UE2262" s="1">
        <f t="shared" si="3204"/>
        <v>0</v>
      </c>
      <c r="UF2262" s="1">
        <f t="shared" si="3204"/>
        <v>0</v>
      </c>
      <c r="UG2262" s="1">
        <f t="shared" si="3204"/>
        <v>0</v>
      </c>
      <c r="UH2262" s="1">
        <f t="shared" si="3204"/>
        <v>0</v>
      </c>
      <c r="UI2262" s="1">
        <f t="shared" si="3204"/>
        <v>0</v>
      </c>
    </row>
    <row r="2263" spans="27:211">
      <c r="AA2263" s="1">
        <f t="shared" si="3131"/>
        <v>0.731950844854071</v>
      </c>
      <c r="AD2263" s="1">
        <f t="shared" si="3132"/>
        <v>0.734098278872537</v>
      </c>
      <c r="AG2263" s="1">
        <f t="shared" si="3133"/>
        <v>0.685965444073962</v>
      </c>
      <c r="AJ2263" s="1">
        <f t="shared" si="3134"/>
        <v>0.572996706915478</v>
      </c>
      <c r="AM2263" s="1">
        <f t="shared" si="3135"/>
        <v>0.430232558139535</v>
      </c>
      <c r="GQ2263" s="1">
        <f t="shared" si="3136"/>
        <v>0.731362804080565</v>
      </c>
      <c r="GT2263" s="1">
        <f t="shared" si="3137"/>
        <v>0.732412381683295</v>
      </c>
      <c r="GW2263" s="1">
        <f t="shared" si="3138"/>
        <v>0.687843616371411</v>
      </c>
      <c r="GZ2263" s="1">
        <f t="shared" si="3139"/>
        <v>0.575055187637969</v>
      </c>
      <c r="HC2263" s="1">
        <f t="shared" si="3140"/>
        <v>0.428240740740741</v>
      </c>
    </row>
    <row r="2267" spans="27:213">
      <c r="AA2267" s="1">
        <f>AVERAGE(AA2198:AA2200)</f>
        <v>0.730316875561412</v>
      </c>
      <c r="AB2267" s="1">
        <f>STDEVA(AA2198:AA2200)</f>
        <v>0.00119963471343857</v>
      </c>
      <c r="AC2267" s="1" t="str">
        <f>AC2299</f>
        <v>bc</v>
      </c>
      <c r="AD2267" s="1">
        <f>AVERAGE(AD2198:AD2200)</f>
        <v>0.732681449011088</v>
      </c>
      <c r="AE2267" s="1">
        <f>STDEVA(AD2198:AD2200)</f>
        <v>0.0016179044854728</v>
      </c>
      <c r="AF2267" s="1" t="str">
        <f>AF2299</f>
        <v>abc</v>
      </c>
      <c r="AG2267" s="1">
        <f>AVERAGE(AG2198:AG2200)</f>
        <v>0.684963023144087</v>
      </c>
      <c r="AH2267" s="1">
        <f>STDEVA(AG2198:AG2200)</f>
        <v>0.00179268649764044</v>
      </c>
      <c r="AI2267" s="1" t="str">
        <f>AI2299</f>
        <v>cde</v>
      </c>
      <c r="AJ2267" s="1">
        <f>AVERAGE(AJ2198:AJ2200)</f>
        <v>0.614881847579698</v>
      </c>
      <c r="AK2267" s="1">
        <f>STDEVA(AJ2198:AJ2200)</f>
        <v>0.00115998072674804</v>
      </c>
      <c r="AL2267" s="1" t="str">
        <f>AL2299</f>
        <v>bcd</v>
      </c>
      <c r="AM2267" s="1">
        <f>AVERAGE(AM2198:AM2200)</f>
        <v>0.504497792614805</v>
      </c>
      <c r="AN2267" s="1">
        <f>STDEVA(AM2198:AM2200)</f>
        <v>0.00347528223339799</v>
      </c>
      <c r="AO2267" s="1" t="str">
        <f>AO2299</f>
        <v>e</v>
      </c>
      <c r="GQ2267" s="1">
        <f>AVERAGE(GQ2198:GQ2200)</f>
        <v>0.731573569330832</v>
      </c>
      <c r="GR2267" s="1">
        <f>STDEVA(GQ2198:GQ2200)</f>
        <v>0.000755405484773484</v>
      </c>
      <c r="GS2267" s="1" t="str">
        <f>GS2299</f>
        <v>abc</v>
      </c>
      <c r="GT2267" s="1">
        <f>AVERAGE(GT2198:GT2200)</f>
        <v>0.734651536848127</v>
      </c>
      <c r="GU2267" s="1">
        <f>STDEVA(GT2198:GT2200)</f>
        <v>0.00117372533373137</v>
      </c>
      <c r="GV2267" s="1" t="str">
        <f>GV2299</f>
        <v>a</v>
      </c>
      <c r="GW2267" s="1">
        <f>AVERAGE(GW2198:GW2200)</f>
        <v>0.685134060489638</v>
      </c>
      <c r="GX2267" s="1">
        <f>STDEVA(GW2198:GW2200)</f>
        <v>0.00156079859634213</v>
      </c>
      <c r="GY2267" s="1" t="str">
        <f>GY2299</f>
        <v>bc</v>
      </c>
      <c r="GZ2267" s="1">
        <f>AVERAGE(GZ2198:GZ2200)</f>
        <v>0.616221496666594</v>
      </c>
      <c r="HA2267" s="1">
        <f>STDEVA(GZ2198:GZ2200)</f>
        <v>0.00152502122287743</v>
      </c>
      <c r="HB2267" s="1" t="str">
        <f>HB2299</f>
        <v>b</v>
      </c>
      <c r="HC2267" s="1">
        <f>AVERAGE(HC2198:HC2200)</f>
        <v>0.504642265777954</v>
      </c>
      <c r="HD2267" s="1">
        <f>STDEVA(HC2198:HC2200)</f>
        <v>0.000920914647031573</v>
      </c>
      <c r="HE2267" s="1" t="str">
        <f>HE2299</f>
        <v>d</v>
      </c>
    </row>
    <row r="2268" spans="27:213">
      <c r="AA2268" s="1">
        <f>AVERAGE(AA2201:AA2203)</f>
        <v>0.730497786854696</v>
      </c>
      <c r="AB2268" s="1">
        <f>STDEVA(AA2201:AA2203)</f>
        <v>0.00134357861199438</v>
      </c>
      <c r="AC2268" s="1" t="str">
        <f>AC2300</f>
        <v>bc</v>
      </c>
      <c r="AD2268" s="1">
        <f>AVERAGE(AD2201:AD2203)</f>
        <v>0.733823273361522</v>
      </c>
      <c r="AE2268" s="1">
        <f>STDEVA(AD2201:AD2203)</f>
        <v>0.00127880593452581</v>
      </c>
      <c r="AF2268" s="1" t="str">
        <f>AF2300</f>
        <v>ab</v>
      </c>
      <c r="AG2268" s="1">
        <f>AVERAGE(AG2201:AG2203)</f>
        <v>0.684744296403597</v>
      </c>
      <c r="AH2268" s="1">
        <f>STDEVA(AG2201:AG2203)</f>
        <v>0.00301308754865673</v>
      </c>
      <c r="AI2268" s="1" t="str">
        <f>AI2300</f>
        <v>de</v>
      </c>
      <c r="AJ2268" s="1">
        <f>AVERAGE(AJ2201:AJ2203)</f>
        <v>0.608040900805494</v>
      </c>
      <c r="AK2268" s="1">
        <f>STDEVA(AJ2201:AJ2203)</f>
        <v>0.0017589184170059</v>
      </c>
      <c r="AL2268" s="1" t="str">
        <f>AL2300</f>
        <v>d</v>
      </c>
      <c r="AM2268" s="1">
        <f>AVERAGE(AM2201:AM2203)</f>
        <v>0.496701089932019</v>
      </c>
      <c r="AN2268" s="1">
        <f>STDEVA(AM2201:AM2203)</f>
        <v>0.0024515727138995</v>
      </c>
      <c r="AO2268" s="1" t="str">
        <f>AO2300</f>
        <v>f</v>
      </c>
      <c r="GQ2268" s="1">
        <f>AVERAGE(GQ2201:GQ2203)</f>
        <v>0.730642811690164</v>
      </c>
      <c r="GR2268" s="1">
        <f>STDEVA(GQ2201:GQ2203)</f>
        <v>0.00159129026045413</v>
      </c>
      <c r="GS2268" s="1" t="str">
        <f>GS2300</f>
        <v>bcd</v>
      </c>
      <c r="GT2268" s="1">
        <f>AVERAGE(GT2201:GT2203)</f>
        <v>0.733325500148384</v>
      </c>
      <c r="GU2268" s="1">
        <f>STDEVA(GT2201:GT2203)</f>
        <v>0.00108135525869157</v>
      </c>
      <c r="GV2268" s="1" t="str">
        <f>GV2300</f>
        <v>abc</v>
      </c>
      <c r="GW2268" s="1">
        <f>AVERAGE(GW2201:GW2203)</f>
        <v>0.685137689642589</v>
      </c>
      <c r="GX2268" s="1">
        <f>STDEVA(GW2201:GW2203)</f>
        <v>0.00184250234370788</v>
      </c>
      <c r="GY2268" s="1" t="str">
        <f>GY2300</f>
        <v>bc</v>
      </c>
      <c r="GZ2268" s="1">
        <f>AVERAGE(GZ2201:GZ2203)</f>
        <v>0.606012609909304</v>
      </c>
      <c r="HA2268" s="1">
        <f>STDEVA(GZ2201:GZ2203)</f>
        <v>0.00253334699823233</v>
      </c>
      <c r="HB2268" s="1" t="str">
        <f>HB2300</f>
        <v>c</v>
      </c>
      <c r="HC2268" s="1">
        <f>AVERAGE(HC2201:HC2203)</f>
        <v>0.49497700770935</v>
      </c>
      <c r="HD2268" s="1">
        <f>STDEVA(HC2201:HC2203)</f>
        <v>0.00208901487370276</v>
      </c>
      <c r="HE2268" s="1" t="str">
        <f>HE2300</f>
        <v>ef</v>
      </c>
    </row>
    <row r="2269" spans="27:211">
      <c r="AA2269" s="1">
        <f>AVERAGE(AA2198:AA2203)</f>
        <v>0.730407331208054</v>
      </c>
      <c r="AD2269" s="1">
        <f>AVERAGE(AD2198:AD2203)</f>
        <v>0.733252361186305</v>
      </c>
      <c r="AG2269" s="1">
        <f>AVERAGE(AG2198:AG2203)</f>
        <v>0.684853659773842</v>
      </c>
      <c r="AJ2269" s="1">
        <f>AVERAGE(AJ2198:AJ2203)</f>
        <v>0.611461374192596</v>
      </c>
      <c r="AM2269" s="1">
        <f>AVERAGE(AM2198:AM2203)</f>
        <v>0.500599441273412</v>
      </c>
      <c r="GQ2269" s="1">
        <f>AVERAGE(GQ2198:GQ2203)</f>
        <v>0.731108190510498</v>
      </c>
      <c r="GT2269" s="1">
        <f>AVERAGE(GT2198:GT2203)</f>
        <v>0.733988518498255</v>
      </c>
      <c r="GW2269" s="1">
        <f>AVERAGE(GW2198:GW2203)</f>
        <v>0.685135875066114</v>
      </c>
      <c r="GZ2269" s="1">
        <f>AVERAGE(GZ2198:GZ2203)</f>
        <v>0.611117053287949</v>
      </c>
      <c r="HC2269" s="1">
        <f>AVERAGE(HC2198:HC2203)</f>
        <v>0.499809636743652</v>
      </c>
    </row>
    <row r="2270" spans="27:213">
      <c r="AA2270" s="1">
        <f>AVERAGE(AA2204:AA2206)</f>
        <v>0.724651709069391</v>
      </c>
      <c r="AB2270" s="1">
        <f>STDEVA(AA2204:AA2206)</f>
        <v>0.00151654826955131</v>
      </c>
      <c r="AC2270" s="1" t="str">
        <f t="shared" ref="AC2270:AC2272" si="3205">AC2301</f>
        <v>gh</v>
      </c>
      <c r="AD2270" s="1">
        <f>AVERAGE(AD2204:AD2206)</f>
        <v>0.728528166280208</v>
      </c>
      <c r="AE2270" s="1">
        <f>STDEVA(AD2204:AD2206)</f>
        <v>0.000976292995345732</v>
      </c>
      <c r="AF2270" s="1" t="str">
        <f t="shared" ref="AF2270:AF2272" si="3206">AF2301</f>
        <v>efg</v>
      </c>
      <c r="AG2270" s="1">
        <f>AVERAGE(AG2204:AG2206)</f>
        <v>0.670781511609964</v>
      </c>
      <c r="AH2270" s="1">
        <f>STDEVA(AG2204:AG2206)</f>
        <v>0.000715587187995529</v>
      </c>
      <c r="AI2270" s="1" t="str">
        <f t="shared" ref="AI2270:AI2272" si="3207">AI2301</f>
        <v>gh</v>
      </c>
      <c r="AJ2270" s="1">
        <f>AVERAGE(AJ2204:AJ2206)</f>
        <v>0.612443267647324</v>
      </c>
      <c r="AK2270" s="1">
        <f>STDEVA(AJ2204:AJ2206)</f>
        <v>0.013101406583699</v>
      </c>
      <c r="AL2270" s="1" t="str">
        <f t="shared" ref="AL2270:AL2272" si="3208">AL2301</f>
        <v>cd</v>
      </c>
      <c r="AM2270" s="1">
        <f>AVERAGE(AM2204:AM2206)</f>
        <v>0.496337639337956</v>
      </c>
      <c r="AN2270" s="1">
        <f>STDEVA(AM2204:AM2206)</f>
        <v>0.00507224326601965</v>
      </c>
      <c r="AO2270" s="1" t="str">
        <f t="shared" ref="AO2270:AO2272" si="3209">AO2301</f>
        <v>f</v>
      </c>
      <c r="GQ2270" s="1">
        <f>AVERAGE(GQ2204:GQ2206)</f>
        <v>0.724161654654548</v>
      </c>
      <c r="GR2270" s="1">
        <f>STDEVA(GQ2204:GQ2206)</f>
        <v>0.00194160096172857</v>
      </c>
      <c r="GS2270" s="1" t="str">
        <f t="shared" ref="GS2270:GS2272" si="3210">GS2301</f>
        <v>e</v>
      </c>
      <c r="GT2270" s="1">
        <f>AVERAGE(GT2204:GT2206)</f>
        <v>0.728543218559455</v>
      </c>
      <c r="GU2270" s="1">
        <f>STDEVA(GT2204:GT2206)</f>
        <v>0.00066477660898633</v>
      </c>
      <c r="GV2270" s="1" t="str">
        <f t="shared" ref="GV2270:GV2272" si="3211">GV2301</f>
        <v>de</v>
      </c>
      <c r="GW2270" s="1">
        <f>AVERAGE(GW2204:GW2206)</f>
        <v>0.669073831174116</v>
      </c>
      <c r="GX2270" s="1">
        <f>STDEVA(GW2204:GW2206)</f>
        <v>5.4742246791975e-5</v>
      </c>
      <c r="GY2270" s="1" t="str">
        <f t="shared" ref="GY2270:GY2272" si="3212">GY2301</f>
        <v>f</v>
      </c>
      <c r="GZ2270" s="1">
        <f>AVERAGE(GZ2204:GZ2206)</f>
        <v>0.609714569663501</v>
      </c>
      <c r="HA2270" s="1">
        <f>STDEVA(GZ2204:GZ2206)</f>
        <v>0.00238530120842431</v>
      </c>
      <c r="HB2270" s="1" t="str">
        <f t="shared" ref="HB2270:HB2272" si="3213">HB2301</f>
        <v>c</v>
      </c>
      <c r="HC2270" s="1">
        <f>AVERAGE(HC2204:HC2206)</f>
        <v>0.498171068628465</v>
      </c>
      <c r="HD2270" s="1">
        <f>STDEVA(HC2204:HC2206)</f>
        <v>0.00648701709584217</v>
      </c>
      <c r="HE2270" s="1" t="str">
        <f t="shared" ref="HE2270:HE2272" si="3214">HE2301</f>
        <v>e</v>
      </c>
    </row>
    <row r="2271" spans="27:213">
      <c r="AA2271" s="1">
        <f>AVERAGE(AA2207:AA2209)</f>
        <v>0.720670000540284</v>
      </c>
      <c r="AB2271" s="1">
        <f>STDEVA(AA2207:AA2209)</f>
        <v>0.00187815323735552</v>
      </c>
      <c r="AC2271" s="1" t="str">
        <f t="shared" si="3205"/>
        <v>i</v>
      </c>
      <c r="AD2271" s="1">
        <f>AVERAGE(AD2207:AD2209)</f>
        <v>0.727148246460597</v>
      </c>
      <c r="AE2271" s="1">
        <f>STDEVA(AD2207:AD2209)</f>
        <v>0.00162482009494883</v>
      </c>
      <c r="AF2271" s="1" t="str">
        <f t="shared" si="3206"/>
        <v>fgh</v>
      </c>
      <c r="AG2271" s="1">
        <f>AVERAGE(AG2207:AG2209)</f>
        <v>0.647429385473284</v>
      </c>
      <c r="AH2271" s="1">
        <f>STDEVA(AG2207:AG2209)</f>
        <v>0.00157971101580375</v>
      </c>
      <c r="AI2271" s="1" t="str">
        <f t="shared" si="3207"/>
        <v>k</v>
      </c>
      <c r="AJ2271" s="1">
        <f>AVERAGE(AJ2207:AJ2209)</f>
        <v>0.55532590026029</v>
      </c>
      <c r="AK2271" s="1">
        <f>STDEVA(AJ2207:AJ2209)</f>
        <v>0.00368657365689722</v>
      </c>
      <c r="AL2271" s="1" t="str">
        <f t="shared" si="3208"/>
        <v>k</v>
      </c>
      <c r="AM2271" s="1">
        <f>AVERAGE(AM2207:AM2209)</f>
        <v>0.446245356656648</v>
      </c>
      <c r="AN2271" s="1">
        <f>STDEVA(AM2207:AM2209)</f>
        <v>0.00120516126797888</v>
      </c>
      <c r="AO2271" s="1" t="str">
        <f t="shared" si="3209"/>
        <v>j</v>
      </c>
      <c r="GQ2271" s="1">
        <f>AVERAGE(GQ2207:GQ2209)</f>
        <v>0.720781997724434</v>
      </c>
      <c r="GR2271" s="1">
        <f>STDEVA(GQ2207:GQ2209)</f>
        <v>0.000477714951662475</v>
      </c>
      <c r="GS2271" s="1" t="str">
        <f t="shared" si="3210"/>
        <v>f</v>
      </c>
      <c r="GT2271" s="1">
        <f>AVERAGE(GT2207:GT2209)</f>
        <v>0.724590936781844</v>
      </c>
      <c r="GU2271" s="1">
        <f>STDEVA(GT2207:GT2209)</f>
        <v>0.000854424752543198</v>
      </c>
      <c r="GV2271" s="1" t="str">
        <f t="shared" si="3211"/>
        <v>gh</v>
      </c>
      <c r="GW2271" s="1">
        <f>AVERAGE(GW2207:GW2209)</f>
        <v>0.648632515358143</v>
      </c>
      <c r="GX2271" s="1">
        <f>STDEVA(GW2207:GW2209)</f>
        <v>0.00115723174567302</v>
      </c>
      <c r="GY2271" s="1" t="str">
        <f t="shared" si="3212"/>
        <v>i</v>
      </c>
      <c r="GZ2271" s="1">
        <f>AVERAGE(GZ2207:GZ2209)</f>
        <v>0.552287412855838</v>
      </c>
      <c r="HA2271" s="1">
        <f>STDEVA(GZ2207:GZ2209)</f>
        <v>0.00213973147900916</v>
      </c>
      <c r="HB2271" s="1" t="str">
        <f t="shared" si="3213"/>
        <v>i</v>
      </c>
      <c r="HC2271" s="1">
        <f>AVERAGE(HC2207:HC2209)</f>
        <v>0.444989111736492</v>
      </c>
      <c r="HD2271" s="1">
        <f>STDEVA(HC2207:HC2209)</f>
        <v>0.00257728577476881</v>
      </c>
      <c r="HE2271" s="1" t="str">
        <f t="shared" si="3214"/>
        <v>i</v>
      </c>
    </row>
    <row r="2272" spans="27:213">
      <c r="AA2272" s="1">
        <f>AVERAGE(AA2210:AA2212)</f>
        <v>0.707182132188257</v>
      </c>
      <c r="AB2272" s="1">
        <f>STDEVA(AA2210:AA2212)</f>
        <v>0.00125692517574663</v>
      </c>
      <c r="AC2272" s="1" t="str">
        <f t="shared" si="3205"/>
        <v>l</v>
      </c>
      <c r="AD2272" s="1">
        <f>AVERAGE(AD2210:AD2212)</f>
        <v>0.715617023515264</v>
      </c>
      <c r="AE2272" s="1">
        <f>STDEVA(AD2210:AD2212)</f>
        <v>0.00207982411127782</v>
      </c>
      <c r="AF2272" s="1" t="str">
        <f t="shared" si="3206"/>
        <v>k</v>
      </c>
      <c r="AG2272" s="1">
        <f>AVERAGE(AG2210:AG2212)</f>
        <v>0.586755450778876</v>
      </c>
      <c r="AH2272" s="1">
        <f>STDEVA(AG2210:AG2212)</f>
        <v>0.0040581589758022</v>
      </c>
      <c r="AI2272" s="1" t="str">
        <f t="shared" si="3207"/>
        <v>m</v>
      </c>
      <c r="AJ2272" s="1">
        <f>AVERAGE(AJ2210:AJ2212)</f>
        <v>0.408218768638218</v>
      </c>
      <c r="AK2272" s="1">
        <f>STDEVA(AJ2210:AJ2212)</f>
        <v>0.00281233838097918</v>
      </c>
      <c r="AL2272" s="1" t="str">
        <f t="shared" si="3208"/>
        <v>n</v>
      </c>
      <c r="AM2272" s="1">
        <f>AVERAGE(AM2210:AM2212)</f>
        <v>0.373708885446851</v>
      </c>
      <c r="AN2272" s="1">
        <f>STDEVA(AM2210:AM2212)</f>
        <v>0.00103345234903234</v>
      </c>
      <c r="AO2272" s="1" t="str">
        <f t="shared" si="3209"/>
        <v>o</v>
      </c>
      <c r="GQ2272" s="1">
        <f>AVERAGE(GQ2210:GQ2212)</f>
        <v>0.706561683077135</v>
      </c>
      <c r="GR2272" s="1">
        <f>STDEVA(GQ2210:GQ2212)</f>
        <v>0.00309516512906178</v>
      </c>
      <c r="GS2272" s="1" t="str">
        <f t="shared" si="3210"/>
        <v>i</v>
      </c>
      <c r="GT2272" s="1">
        <f>AVERAGE(GT2210:GT2212)</f>
        <v>0.716227838968693</v>
      </c>
      <c r="GU2272" s="1">
        <f>STDEVA(GT2210:GT2212)</f>
        <v>0.00208338460217289</v>
      </c>
      <c r="GV2272" s="1" t="str">
        <f t="shared" si="3211"/>
        <v>i</v>
      </c>
      <c r="GW2272" s="1">
        <f>AVERAGE(GW2210:GW2212)</f>
        <v>0.58274547153751</v>
      </c>
      <c r="GX2272" s="1">
        <f>STDEVA(GW2210:GW2212)</f>
        <v>0.00563754148937825</v>
      </c>
      <c r="GY2272" s="1" t="str">
        <f t="shared" si="3212"/>
        <v>k</v>
      </c>
      <c r="GZ2272" s="1">
        <f>AVERAGE(GZ2210:GZ2212)</f>
        <v>0.405441265417964</v>
      </c>
      <c r="HA2272" s="1">
        <f>STDEVA(GZ2210:GZ2212)</f>
        <v>0.00374727321763275</v>
      </c>
      <c r="HB2272" s="1" t="str">
        <f t="shared" si="3213"/>
        <v>l</v>
      </c>
      <c r="HC2272" s="1">
        <f>AVERAGE(HC2210:HC2212)</f>
        <v>0.374119166421719</v>
      </c>
      <c r="HD2272" s="1">
        <f>STDEVA(HC2210:HC2212)</f>
        <v>0.00272535169942942</v>
      </c>
      <c r="HE2272" s="1" t="str">
        <f t="shared" si="3214"/>
        <v>n</v>
      </c>
    </row>
    <row r="2273" spans="27:211">
      <c r="AA2273" s="1">
        <f>AVERAGE(AA2204:AA2212)</f>
        <v>0.717501280599311</v>
      </c>
      <c r="AD2273" s="1">
        <f>AVERAGE(AD2204:AD2212)</f>
        <v>0.723764478752023</v>
      </c>
      <c r="AG2273" s="1">
        <f>AVERAGE(AG2204:AG2212)</f>
        <v>0.634988782620708</v>
      </c>
      <c r="AJ2273" s="1">
        <f>AVERAGE(AJ2204:AJ2212)</f>
        <v>0.525329312181944</v>
      </c>
      <c r="AM2273" s="1">
        <f>AVERAGE(AM2204:AM2212)</f>
        <v>0.438763960480485</v>
      </c>
      <c r="GQ2273" s="1">
        <f>AVERAGE(GQ2204:GQ2212)</f>
        <v>0.717168445152039</v>
      </c>
      <c r="GT2273" s="1">
        <f>AVERAGE(GT2204:GT2212)</f>
        <v>0.723120664769997</v>
      </c>
      <c r="GW2273" s="1">
        <f>AVERAGE(GW2204:GW2212)</f>
        <v>0.63348393935659</v>
      </c>
      <c r="GZ2273" s="1">
        <f>AVERAGE(GZ2204:GZ2212)</f>
        <v>0.522481082645768</v>
      </c>
      <c r="HC2273" s="1">
        <f>AVERAGE(HC2204:HC2212)</f>
        <v>0.439093115595559</v>
      </c>
    </row>
    <row r="2274" spans="27:213">
      <c r="AA2274" s="1">
        <f>AVERAGE(AA2213:AA2215)</f>
        <v>0.71854482793393</v>
      </c>
      <c r="AB2274" s="1">
        <f>STDEVA(AA2213:AA2215)</f>
        <v>0.00105341804421569</v>
      </c>
      <c r="AC2274" s="1" t="str">
        <f t="shared" ref="AC2274:AC2276" si="3215">AC2304</f>
        <v>ij</v>
      </c>
      <c r="AD2274" s="1">
        <f>AVERAGE(AD2213:AD2215)</f>
        <v>0.724931112901627</v>
      </c>
      <c r="AE2274" s="1">
        <f>STDEVA(AD2213:AD2215)</f>
        <v>0.00185322396340713</v>
      </c>
      <c r="AF2274" s="1" t="str">
        <f t="shared" ref="AF2274:AF2276" si="3216">AF2304</f>
        <v>hi</v>
      </c>
      <c r="AG2274" s="1">
        <f>AVERAGE(AG2213:AG2215)</f>
        <v>0.663448956652378</v>
      </c>
      <c r="AH2274" s="1">
        <f>STDEVA(AG2213:AG2215)</f>
        <v>0.00189514596822</v>
      </c>
      <c r="AI2274" s="1" t="str">
        <f t="shared" ref="AI2274:AI2276" si="3217">AI2304</f>
        <v>ij</v>
      </c>
      <c r="AJ2274" s="1">
        <f>AVERAGE(AJ2213:AJ2215)</f>
        <v>0.580222994573925</v>
      </c>
      <c r="AK2274" s="1">
        <f>STDEVA(AJ2213:AJ2215)</f>
        <v>0.00756125265337829</v>
      </c>
      <c r="AL2274" s="1" t="str">
        <f t="shared" ref="AL2274:AL2276" si="3218">AL2304</f>
        <v>hi</v>
      </c>
      <c r="AM2274" s="1">
        <f>AVERAGE(AM2213:AM2215)</f>
        <v>0.489001113829022</v>
      </c>
      <c r="AN2274" s="1">
        <f>STDEVA(AM2213:AM2215)</f>
        <v>0.00194266226117957</v>
      </c>
      <c r="AO2274" s="1" t="str">
        <f t="shared" ref="AO2274:AO2276" si="3219">AO2304</f>
        <v>g</v>
      </c>
      <c r="GQ2274" s="1">
        <f>AVERAGE(GQ2213:GQ2215)</f>
        <v>0.719750472186956</v>
      </c>
      <c r="GR2274" s="1">
        <f>STDEVA(GQ2213:GQ2215)</f>
        <v>0.00126082959233227</v>
      </c>
      <c r="GS2274" s="1" t="str">
        <f t="shared" ref="GS2274:GS2276" si="3220">GS2304</f>
        <v>fg</v>
      </c>
      <c r="GT2274" s="1">
        <f>AVERAGE(GT2213:GT2215)</f>
        <v>0.724417177568565</v>
      </c>
      <c r="GU2274" s="1">
        <f>STDEVA(GT2213:GT2215)</f>
        <v>0.00140466730708294</v>
      </c>
      <c r="GV2274" s="1" t="str">
        <f t="shared" ref="GV2274:GV2276" si="3221">GV2304</f>
        <v>gh</v>
      </c>
      <c r="GW2274" s="1">
        <f>AVERAGE(GW2213:GW2215)</f>
        <v>0.662886616493357</v>
      </c>
      <c r="GX2274" s="1">
        <f>STDEVA(GW2213:GW2215)</f>
        <v>0.00158647695379499</v>
      </c>
      <c r="GY2274" s="1" t="str">
        <f t="shared" ref="GY2274:GY2276" si="3222">GY2304</f>
        <v>h</v>
      </c>
      <c r="GZ2274" s="1">
        <f>AVERAGE(GZ2213:GZ2215)</f>
        <v>0.584591644931491</v>
      </c>
      <c r="HA2274" s="1">
        <f>STDEVA(GZ2213:GZ2215)</f>
        <v>0.00851684521650522</v>
      </c>
      <c r="HB2274" s="1" t="str">
        <f t="shared" ref="HB2274:HB2276" si="3223">HB2304</f>
        <v>fg</v>
      </c>
      <c r="HC2274" s="1">
        <f>AVERAGE(HC2213:HC2215)</f>
        <v>0.48494796798377</v>
      </c>
      <c r="HD2274" s="1">
        <f>STDEVA(HC2213:HC2215)</f>
        <v>0.00226565879220744</v>
      </c>
      <c r="HE2274" s="1" t="str">
        <f t="shared" ref="HE2274:HE2276" si="3224">HE2304</f>
        <v>g</v>
      </c>
    </row>
    <row r="2275" spans="27:213">
      <c r="AA2275" s="1">
        <f>AVERAGE(AA2216:AA2218)</f>
        <v>0.717528887673012</v>
      </c>
      <c r="AB2275" s="1">
        <f>STDEVA(AA2216:AA2218)</f>
        <v>0.000353935123522687</v>
      </c>
      <c r="AC2275" s="1" t="str">
        <f t="shared" si="3215"/>
        <v>j</v>
      </c>
      <c r="AD2275" s="1">
        <f>AVERAGE(AD2216:AD2218)</f>
        <v>0.726060564036036</v>
      </c>
      <c r="AE2275" s="1">
        <f>STDEVA(AD2216:AD2218)</f>
        <v>0.00152297520377749</v>
      </c>
      <c r="AF2275" s="1" t="str">
        <f t="shared" si="3216"/>
        <v>ghi</v>
      </c>
      <c r="AG2275" s="1">
        <f>AVERAGE(AG2216:AG2218)</f>
        <v>0.664164400794504</v>
      </c>
      <c r="AH2275" s="1">
        <f>STDEVA(AG2216:AG2218)</f>
        <v>0.00314649432449075</v>
      </c>
      <c r="AI2275" s="1" t="str">
        <f t="shared" si="3217"/>
        <v>ij</v>
      </c>
      <c r="AJ2275" s="1">
        <f>AVERAGE(AJ2216:AJ2218)</f>
        <v>0.589799346837211</v>
      </c>
      <c r="AK2275" s="1">
        <f>STDEVA(AJ2216:AJ2218)</f>
        <v>0.00312313433295757</v>
      </c>
      <c r="AL2275" s="1" t="str">
        <f t="shared" si="3218"/>
        <v>efg</v>
      </c>
      <c r="AM2275" s="1">
        <f>AVERAGE(AM2216:AM2218)</f>
        <v>0.46599379913781</v>
      </c>
      <c r="AN2275" s="1">
        <f>STDEVA(AM2216:AM2218)</f>
        <v>0.00316861518152557</v>
      </c>
      <c r="AO2275" s="1" t="str">
        <f t="shared" si="3219"/>
        <v>i</v>
      </c>
      <c r="GQ2275" s="1">
        <f>AVERAGE(GQ2216:GQ2218)</f>
        <v>0.717866347872355</v>
      </c>
      <c r="GR2275" s="1">
        <f>STDEVA(GQ2216:GQ2218)</f>
        <v>0.000428249134552184</v>
      </c>
      <c r="GS2275" s="1" t="str">
        <f t="shared" si="3220"/>
        <v>g</v>
      </c>
      <c r="GT2275" s="1">
        <f>AVERAGE(GT2216:GT2218)</f>
        <v>0.723964897650037</v>
      </c>
      <c r="GU2275" s="1">
        <f>STDEVA(GT2216:GT2218)</f>
        <v>0.00120358616158694</v>
      </c>
      <c r="GV2275" s="1" t="str">
        <f t="shared" si="3221"/>
        <v>h</v>
      </c>
      <c r="GW2275" s="1">
        <f>AVERAGE(GW2216:GW2218)</f>
        <v>0.665013357053266</v>
      </c>
      <c r="GX2275" s="1">
        <f>STDEVA(GW2216:GW2218)</f>
        <v>0.00157994974820978</v>
      </c>
      <c r="GY2275" s="1" t="str">
        <f t="shared" si="3222"/>
        <v>gh</v>
      </c>
      <c r="GZ2275" s="1">
        <f>AVERAGE(GZ2216:GZ2218)</f>
        <v>0.592375445225959</v>
      </c>
      <c r="HA2275" s="1">
        <f>STDEVA(GZ2216:GZ2218)</f>
        <v>0.000980478673833583</v>
      </c>
      <c r="HB2275" s="1" t="str">
        <f t="shared" si="3223"/>
        <v>de</v>
      </c>
      <c r="HC2275" s="1">
        <f>AVERAGE(HC2216:HC2218)</f>
        <v>0.46418167744805</v>
      </c>
      <c r="HD2275" s="1">
        <f>STDEVA(HC2216:HC2218)</f>
        <v>0.00201446622540625</v>
      </c>
      <c r="HE2275" s="1" t="str">
        <f t="shared" si="3224"/>
        <v>h</v>
      </c>
    </row>
    <row r="2276" spans="27:213">
      <c r="AA2276" s="1">
        <f>AVERAGE(AA2219:AA2221)</f>
        <v>0.729748962048382</v>
      </c>
      <c r="AB2276" s="1">
        <f>STDEVA(AA2219:AA2221)</f>
        <v>0.00114814387354415</v>
      </c>
      <c r="AC2276" s="1" t="str">
        <f t="shared" si="3215"/>
        <v>bc</v>
      </c>
      <c r="AD2276" s="1">
        <f>AVERAGE(AD2219:AD2221)</f>
        <v>0.731943369352388</v>
      </c>
      <c r="AE2276" s="1">
        <f>STDEVA(AD2219:AD2221)</f>
        <v>0.00035841885035085</v>
      </c>
      <c r="AF2276" s="1" t="str">
        <f t="shared" si="3216"/>
        <v>bcd</v>
      </c>
      <c r="AG2276" s="1">
        <f>AVERAGE(AG2219:AG2221)</f>
        <v>0.684848300616556</v>
      </c>
      <c r="AH2276" s="1">
        <f>STDEVA(AG2219:AG2221)</f>
        <v>0.0021118006836833</v>
      </c>
      <c r="AI2276" s="1" t="str">
        <f t="shared" si="3217"/>
        <v>cde</v>
      </c>
      <c r="AJ2276" s="1">
        <f>AVERAGE(AJ2219:AJ2221)</f>
        <v>0.553412377984753</v>
      </c>
      <c r="AK2276" s="1">
        <f>STDEVA(AJ2219:AJ2221)</f>
        <v>0.00779693790523097</v>
      </c>
      <c r="AL2276" s="1" t="str">
        <f t="shared" si="3218"/>
        <v>k</v>
      </c>
      <c r="AM2276" s="1">
        <f>AVERAGE(AM2219:AM2221)</f>
        <v>0.407025609861491</v>
      </c>
      <c r="AN2276" s="1">
        <f>STDEVA(AM2219:AM2221)</f>
        <v>0.00266892280562501</v>
      </c>
      <c r="AO2276" s="1" t="str">
        <f t="shared" si="3219"/>
        <v>mn</v>
      </c>
      <c r="GQ2276" s="1">
        <f>AVERAGE(GQ2219:GQ2221)</f>
        <v>0.730015276774595</v>
      </c>
      <c r="GR2276" s="1">
        <f>STDEVA(GQ2219:GQ2221)</f>
        <v>0.00143118805165064</v>
      </c>
      <c r="GS2276" s="1" t="str">
        <f t="shared" si="3220"/>
        <v>cd</v>
      </c>
      <c r="GT2276" s="1">
        <f>AVERAGE(GT2219:GT2221)</f>
        <v>0.731657378990713</v>
      </c>
      <c r="GU2276" s="1">
        <f>STDEVA(GT2219:GT2221)</f>
        <v>0.000969592497253449</v>
      </c>
      <c r="GV2276" s="1" t="str">
        <f t="shared" si="3221"/>
        <v>bc</v>
      </c>
      <c r="GW2276" s="1">
        <f>AVERAGE(GW2219:GW2221)</f>
        <v>0.68505920700628</v>
      </c>
      <c r="GX2276" s="1">
        <f>STDEVA(GW2219:GW2221)</f>
        <v>0.00214622353666867</v>
      </c>
      <c r="GY2276" s="1" t="str">
        <f t="shared" si="3222"/>
        <v>bc</v>
      </c>
      <c r="GZ2276" s="1">
        <f>AVERAGE(GZ2219:GZ2221)</f>
        <v>0.554557525754468</v>
      </c>
      <c r="HA2276" s="1">
        <f>STDEVA(GZ2219:GZ2221)</f>
        <v>0.00323116772493086</v>
      </c>
      <c r="HB2276" s="1" t="str">
        <f t="shared" si="3223"/>
        <v>i</v>
      </c>
      <c r="HC2276" s="1">
        <f>AVERAGE(HC2219:HC2221)</f>
        <v>0.404766267584529</v>
      </c>
      <c r="HD2276" s="1">
        <f>STDEVA(HC2219:HC2221)</f>
        <v>0.00363773081905632</v>
      </c>
      <c r="HE2276" s="1" t="str">
        <f t="shared" si="3224"/>
        <v>m</v>
      </c>
    </row>
    <row r="2277" spans="27:211">
      <c r="AA2277" s="1">
        <f>AVERAGE(AA2213:AA2221)</f>
        <v>0.721940892551774</v>
      </c>
      <c r="AD2277" s="1">
        <f>AVERAGE(AD2213:AD2221)</f>
        <v>0.727645015430017</v>
      </c>
      <c r="AG2277" s="1">
        <f>AVERAGE(AG2213:AG2221)</f>
        <v>0.670820552687813</v>
      </c>
      <c r="AJ2277" s="1">
        <f>AVERAGE(AJ2213:AJ2221)</f>
        <v>0.57447823979863</v>
      </c>
      <c r="AM2277" s="1">
        <f>AVERAGE(AM2213:AM2221)</f>
        <v>0.454006840942774</v>
      </c>
      <c r="GQ2277" s="1">
        <f>AVERAGE(GQ2213:GQ2221)</f>
        <v>0.722544032277969</v>
      </c>
      <c r="GT2277" s="1">
        <f>AVERAGE(GT2213:GT2221)</f>
        <v>0.726679818069772</v>
      </c>
      <c r="GW2277" s="1">
        <f>AVERAGE(GW2213:GW2221)</f>
        <v>0.670986393517634</v>
      </c>
      <c r="GZ2277" s="1">
        <f>AVERAGE(GZ2213:GZ2221)</f>
        <v>0.577174871970639</v>
      </c>
      <c r="HC2277" s="1">
        <f>AVERAGE(HC2213:HC2221)</f>
        <v>0.451298637672117</v>
      </c>
    </row>
    <row r="2278" spans="27:213">
      <c r="AA2278" s="1">
        <f>AVERAGE(AA2222:AA2224)</f>
        <v>0.717199504916181</v>
      </c>
      <c r="AB2278" s="1">
        <f>STDEVA(AA2222:AA2224)</f>
        <v>0.00232931907893434</v>
      </c>
      <c r="AC2278" s="1" t="str">
        <f t="shared" ref="AC2278:AC2280" si="3225">AC2307</f>
        <v>j</v>
      </c>
      <c r="AD2278" s="1">
        <f>AVERAGE(AD2222:AD2224)</f>
        <v>0.725107717456607</v>
      </c>
      <c r="AE2278" s="1">
        <f>STDEVA(AD2222:AD2224)</f>
        <v>0.0016407251518385</v>
      </c>
      <c r="AF2278" s="1" t="str">
        <f t="shared" ref="AF2278:AF2280" si="3226">AF2307</f>
        <v>hi</v>
      </c>
      <c r="AG2278" s="1">
        <f>AVERAGE(AG2222:AG2224)</f>
        <v>0.66348929115587</v>
      </c>
      <c r="AH2278" s="1">
        <f>STDEVA(AG2222:AG2224)</f>
        <v>0.00256990366213305</v>
      </c>
      <c r="AI2278" s="1" t="str">
        <f t="shared" ref="AI2278:AI2280" si="3227">AI2307</f>
        <v>ij</v>
      </c>
      <c r="AJ2278" s="1">
        <f>AVERAGE(AJ2222:AJ2224)</f>
        <v>0.585929586470437</v>
      </c>
      <c r="AK2278" s="1">
        <f>STDEVA(AJ2222:AJ2224)</f>
        <v>0.0012482605349504</v>
      </c>
      <c r="AL2278" s="1" t="str">
        <f t="shared" ref="AL2278:AL2280" si="3228">AL2307</f>
        <v>gh</v>
      </c>
      <c r="AM2278" s="1">
        <f>AVERAGE(AM2222:AM2224)</f>
        <v>0.488895748728879</v>
      </c>
      <c r="AN2278" s="1">
        <f>STDEVA(AM2222:AM2224)</f>
        <v>0.002649240712093</v>
      </c>
      <c r="AO2278" s="1" t="str">
        <f t="shared" ref="AO2278:AO2280" si="3229">AO2307</f>
        <v>g</v>
      </c>
      <c r="GQ2278" s="1">
        <f>AVERAGE(GQ2222:GQ2224)</f>
        <v>0.718635406507795</v>
      </c>
      <c r="GR2278" s="1">
        <f>STDEVA(GQ2222:GQ2224)</f>
        <v>0.000449519873171246</v>
      </c>
      <c r="GS2278" s="1" t="str">
        <f t="shared" ref="GS2278:GS2280" si="3230">GS2307</f>
        <v>g</v>
      </c>
      <c r="GT2278" s="1">
        <f>AVERAGE(GT2222:GT2224)</f>
        <v>0.726188950510238</v>
      </c>
      <c r="GU2278" s="1">
        <f>STDEVA(GT2222:GT2224)</f>
        <v>0.0005807010549273</v>
      </c>
      <c r="GV2278" s="1" t="str">
        <f t="shared" ref="GV2278:GV2280" si="3231">GV2307</f>
        <v>fg</v>
      </c>
      <c r="GW2278" s="1">
        <f>AVERAGE(GW2222:GW2224)</f>
        <v>0.665571427921087</v>
      </c>
      <c r="GX2278" s="1">
        <f>STDEVA(GW2222:GW2224)</f>
        <v>0.00182403013153689</v>
      </c>
      <c r="GY2278" s="1" t="str">
        <f t="shared" ref="GY2278:GY2280" si="3232">GY2307</f>
        <v>fgh</v>
      </c>
      <c r="GZ2278" s="1">
        <f>AVERAGE(GZ2222:GZ2224)</f>
        <v>0.587164819688734</v>
      </c>
      <c r="HA2278" s="1">
        <f>STDEVA(GZ2222:GZ2224)</f>
        <v>0.0017312252577387</v>
      </c>
      <c r="HB2278" s="1" t="str">
        <f t="shared" ref="HB2278:HB2280" si="3233">HB2307</f>
        <v>fg</v>
      </c>
      <c r="HC2278" s="1">
        <f>AVERAGE(HC2222:HC2224)</f>
        <v>0.490538170934967</v>
      </c>
      <c r="HD2278" s="1">
        <f>STDEVA(HC2222:HC2224)</f>
        <v>0.00463014632330185</v>
      </c>
      <c r="HE2278" s="1" t="str">
        <f t="shared" ref="HE2278:HE2280" si="3234">HE2307</f>
        <v>f</v>
      </c>
    </row>
    <row r="2279" spans="27:213">
      <c r="AA2279" s="1">
        <f>AVERAGE(AA2225:AA2227)</f>
        <v>0.719151793739166</v>
      </c>
      <c r="AB2279" s="1">
        <f>STDEVA(AA2225:AA2227)</f>
        <v>0.00136380812968053</v>
      </c>
      <c r="AC2279" s="1" t="str">
        <f t="shared" si="3225"/>
        <v>ij</v>
      </c>
      <c r="AD2279" s="1">
        <f>AVERAGE(AD2225:AD2227)</f>
        <v>0.724016852423975</v>
      </c>
      <c r="AE2279" s="1">
        <f>STDEVA(AD2225:AD2227)</f>
        <v>0.00354120384890964</v>
      </c>
      <c r="AF2279" s="1" t="str">
        <f t="shared" si="3226"/>
        <v>ij</v>
      </c>
      <c r="AG2279" s="1">
        <f>AVERAGE(AG2225:AG2227)</f>
        <v>0.662742376231488</v>
      </c>
      <c r="AH2279" s="1">
        <f>STDEVA(AG2225:AG2227)</f>
        <v>0.00123081179408163</v>
      </c>
      <c r="AI2279" s="1" t="str">
        <f t="shared" si="3227"/>
        <v>j</v>
      </c>
      <c r="AJ2279" s="1">
        <f>AVERAGE(AJ2225:AJ2227)</f>
        <v>0.587982250167635</v>
      </c>
      <c r="AK2279" s="1">
        <f>STDEVA(AJ2225:AJ2227)</f>
        <v>0.0024212459737465</v>
      </c>
      <c r="AL2279" s="1" t="str">
        <f t="shared" si="3228"/>
        <v>fgh</v>
      </c>
      <c r="AM2279" s="1">
        <f>AVERAGE(AM2225:AM2227)</f>
        <v>0.47320455471688</v>
      </c>
      <c r="AN2279" s="1">
        <f>STDEVA(AM2225:AM2227)</f>
        <v>0.00500406448772757</v>
      </c>
      <c r="AO2279" s="1" t="str">
        <f t="shared" si="3229"/>
        <v>h</v>
      </c>
      <c r="GQ2279" s="1">
        <f>AVERAGE(GQ2225:GQ2227)</f>
        <v>0.718498446353113</v>
      </c>
      <c r="GR2279" s="1">
        <f>STDEVA(GQ2225:GQ2227)</f>
        <v>0.000839109259235574</v>
      </c>
      <c r="GS2279" s="1" t="str">
        <f t="shared" si="3230"/>
        <v>g</v>
      </c>
      <c r="GT2279" s="1">
        <f>AVERAGE(GT2225:GT2227)</f>
        <v>0.723317856526718</v>
      </c>
      <c r="GU2279" s="1">
        <f>STDEVA(GT2225:GT2227)</f>
        <v>0.00108160198917339</v>
      </c>
      <c r="GV2279" s="1" t="str">
        <f t="shared" si="3231"/>
        <v>h</v>
      </c>
      <c r="GW2279" s="1">
        <f>AVERAGE(GW2225:GW2227)</f>
        <v>0.664792332110198</v>
      </c>
      <c r="GX2279" s="1">
        <f>STDEVA(GW2225:GW2227)</f>
        <v>0.00201132390899965</v>
      </c>
      <c r="GY2279" s="1" t="str">
        <f t="shared" si="3232"/>
        <v>gh</v>
      </c>
      <c r="GZ2279" s="1">
        <f>AVERAGE(GZ2225:GZ2227)</f>
        <v>0.588470202510146</v>
      </c>
      <c r="HA2279" s="1">
        <f>STDEVA(GZ2225:GZ2227)</f>
        <v>0.00235085565414932</v>
      </c>
      <c r="HB2279" s="1" t="str">
        <f t="shared" si="3233"/>
        <v>ef</v>
      </c>
      <c r="HC2279" s="1">
        <f>AVERAGE(HC2225:HC2227)</f>
        <v>0.465509338703092</v>
      </c>
      <c r="HD2279" s="1">
        <f>STDEVA(HC2225:HC2227)</f>
        <v>0.00264166388708606</v>
      </c>
      <c r="HE2279" s="1" t="str">
        <f t="shared" si="3234"/>
        <v>h</v>
      </c>
    </row>
    <row r="2280" spans="27:213">
      <c r="AA2280" s="1">
        <f>AVERAGE(AA2228:AA2230)</f>
        <v>0.7288882119584</v>
      </c>
      <c r="AB2280" s="1">
        <f>STDEVA(AA2228:AA2230)</f>
        <v>0.0013230645455355</v>
      </c>
      <c r="AC2280" s="1" t="str">
        <f t="shared" si="3225"/>
        <v>cd</v>
      </c>
      <c r="AD2280" s="1">
        <f>AVERAGE(AD2228:AD2230)</f>
        <v>0.733024196995148</v>
      </c>
      <c r="AE2280" s="1">
        <f>STDEVA(AD2228:AD2230)</f>
        <v>0.00213928720879671</v>
      </c>
      <c r="AF2280" s="1" t="str">
        <f t="shared" si="3226"/>
        <v>abc</v>
      </c>
      <c r="AG2280" s="1">
        <f>AVERAGE(AG2228:AG2230)</f>
        <v>0.683556248760243</v>
      </c>
      <c r="AH2280" s="1">
        <f>STDEVA(AG2228:AG2230)</f>
        <v>0.00336637648266789</v>
      </c>
      <c r="AI2280" s="1" t="str">
        <f t="shared" si="3227"/>
        <v>e</v>
      </c>
      <c r="AJ2280" s="1">
        <f>AVERAGE(AJ2228:AJ2230)</f>
        <v>0.545507809042589</v>
      </c>
      <c r="AK2280" s="1">
        <f>STDEVA(AJ2228:AJ2230)</f>
        <v>0.00241265177760487</v>
      </c>
      <c r="AL2280" s="1" t="str">
        <f t="shared" si="3228"/>
        <v>l</v>
      </c>
      <c r="AM2280" s="1">
        <f>AVERAGE(AM2228:AM2230)</f>
        <v>0.403644428067938</v>
      </c>
      <c r="AN2280" s="1">
        <f>STDEVA(AM2228:AM2230)</f>
        <v>0.00419487184080871</v>
      </c>
      <c r="AO2280" s="1" t="str">
        <f t="shared" si="3229"/>
        <v>n</v>
      </c>
      <c r="GQ2280" s="1">
        <f>AVERAGE(GQ2228:GQ2230)</f>
        <v>0.728684508813387</v>
      </c>
      <c r="GR2280" s="1">
        <f>STDEVA(GQ2228:GQ2230)</f>
        <v>0.000754546918429221</v>
      </c>
      <c r="GS2280" s="1" t="str">
        <f t="shared" si="3230"/>
        <v>d</v>
      </c>
      <c r="GT2280" s="1">
        <f>AVERAGE(GT2228:GT2230)</f>
        <v>0.733480438010239</v>
      </c>
      <c r="GU2280" s="1">
        <f>STDEVA(GT2228:GT2230)</f>
        <v>0.00131852687776974</v>
      </c>
      <c r="GV2280" s="1" t="str">
        <f t="shared" si="3231"/>
        <v>ab</v>
      </c>
      <c r="GW2280" s="1">
        <f>AVERAGE(GW2228:GW2230)</f>
        <v>0.683696409757237</v>
      </c>
      <c r="GX2280" s="1">
        <f>STDEVA(GW2228:GW2230)</f>
        <v>0.00187317470764039</v>
      </c>
      <c r="GY2280" s="1" t="str">
        <f t="shared" si="3232"/>
        <v>c</v>
      </c>
      <c r="GZ2280" s="1">
        <f>AVERAGE(GZ2228:GZ2230)</f>
        <v>0.54659391707366</v>
      </c>
      <c r="HA2280" s="1">
        <f>STDEVA(GZ2228:GZ2230)</f>
        <v>0.00150986610425222</v>
      </c>
      <c r="HB2280" s="1" t="str">
        <f t="shared" si="3233"/>
        <v>j</v>
      </c>
      <c r="HC2280" s="1">
        <f>AVERAGE(HC2228:HC2230)</f>
        <v>0.400823310228098</v>
      </c>
      <c r="HD2280" s="1">
        <f>STDEVA(HC2228:HC2230)</f>
        <v>0.00250942437581776</v>
      </c>
      <c r="HE2280" s="1" t="str">
        <f t="shared" si="3234"/>
        <v>m</v>
      </c>
    </row>
    <row r="2281" spans="27:211">
      <c r="AA2281" s="1">
        <f>AVERAGE(AA2222:AA2230)</f>
        <v>0.721746503537916</v>
      </c>
      <c r="AD2281" s="1">
        <f>AVERAGE(AD2222:AD2230)</f>
        <v>0.72738292229191</v>
      </c>
      <c r="AG2281" s="1">
        <f>AVERAGE(AG2222:AG2230)</f>
        <v>0.669929305382533</v>
      </c>
      <c r="AJ2281" s="1">
        <f>AVERAGE(AJ2222:AJ2230)</f>
        <v>0.573139881893553</v>
      </c>
      <c r="AM2281" s="1">
        <f>AVERAGE(AM2222:AM2230)</f>
        <v>0.455248243837899</v>
      </c>
      <c r="GQ2281" s="1">
        <f>AVERAGE(GQ2222:GQ2230)</f>
        <v>0.721939453891432</v>
      </c>
      <c r="GT2281" s="1">
        <f>AVERAGE(GT2222:GT2230)</f>
        <v>0.727662415015732</v>
      </c>
      <c r="GW2281" s="1">
        <f>AVERAGE(GW2222:GW2230)</f>
        <v>0.671353389929508</v>
      </c>
      <c r="GZ2281" s="1">
        <f>AVERAGE(GZ2222:GZ2230)</f>
        <v>0.574076313090847</v>
      </c>
      <c r="HC2281" s="1">
        <f>AVERAGE(HC2222:HC2230)</f>
        <v>0.452290273288719</v>
      </c>
    </row>
    <row r="2282" spans="27:213">
      <c r="AA2282" s="1">
        <f>AVERAGE(AA2231:AA2233)</f>
        <v>0.733286518997439</v>
      </c>
      <c r="AB2282" s="1">
        <f>STDEVA(AA2231:AA2233)</f>
        <v>0.000800808081561211</v>
      </c>
      <c r="AC2282" s="1" t="str">
        <f>AC2310</f>
        <v>a</v>
      </c>
      <c r="AD2282" s="1">
        <f>AVERAGE(AD2231:AD2233)</f>
        <v>0.734738566214609</v>
      </c>
      <c r="AE2282" s="1">
        <f>STDEVA(AD2231:AD2233)</f>
        <v>0.000362781526787616</v>
      </c>
      <c r="AF2282" s="1" t="str">
        <f>AF2310</f>
        <v>a</v>
      </c>
      <c r="AG2282" s="1">
        <f>AVERAGE(AG2231:AG2233)</f>
        <v>0.693180995124782</v>
      </c>
      <c r="AH2282" s="1">
        <f>STDEVA(AG2231:AG2233)</f>
        <v>0.00134122338466333</v>
      </c>
      <c r="AI2282" s="1" t="str">
        <f>AI2310</f>
        <v>a</v>
      </c>
      <c r="AJ2282" s="1">
        <f>AVERAGE(AJ2231:AJ2233)</f>
        <v>0.62422524464288</v>
      </c>
      <c r="AK2282" s="1">
        <f>STDEVA(AJ2231:AJ2233)</f>
        <v>0.00209012845356976</v>
      </c>
      <c r="AL2282" s="1" t="str">
        <f>AL2310</f>
        <v>a</v>
      </c>
      <c r="AM2282" s="1">
        <f>AVERAGE(AM2231:AM2233)</f>
        <v>0.554191486054557</v>
      </c>
      <c r="AN2282" s="1">
        <f>STDEVA(AM2231:AM2233)</f>
        <v>0.00222683469193746</v>
      </c>
      <c r="AO2282" s="1" t="str">
        <f>AO2310</f>
        <v>a</v>
      </c>
      <c r="GQ2282" s="1">
        <f>AVERAGE(GQ2231:GQ2233)</f>
        <v>0.733533746717996</v>
      </c>
      <c r="GR2282" s="1">
        <f>STDEVA(GQ2231:GQ2233)</f>
        <v>0.00136666894684411</v>
      </c>
      <c r="GS2282" s="1" t="str">
        <f>GS2310</f>
        <v>a</v>
      </c>
      <c r="GT2282" s="1">
        <f>AVERAGE(GT2231:GT2233)</f>
        <v>0.734418925635191</v>
      </c>
      <c r="GU2282" s="1">
        <f>STDEVA(GT2231:GT2233)</f>
        <v>0.00102472180009974</v>
      </c>
      <c r="GV2282" s="1" t="str">
        <f>GV2310</f>
        <v>a</v>
      </c>
      <c r="GW2282" s="1">
        <f>AVERAGE(GW2231:GW2233)</f>
        <v>0.693376358462426</v>
      </c>
      <c r="GX2282" s="1">
        <f>STDEVA(GW2231:GW2233)</f>
        <v>0.000959911028015653</v>
      </c>
      <c r="GY2282" s="1" t="str">
        <f>GY2310</f>
        <v>a</v>
      </c>
      <c r="GZ2282" s="1">
        <f>AVERAGE(GZ2231:GZ2233)</f>
        <v>0.62451895392207</v>
      </c>
      <c r="HA2282" s="1">
        <f>STDEVA(GZ2231:GZ2233)</f>
        <v>0.00155155852332414</v>
      </c>
      <c r="HB2282" s="1" t="str">
        <f>HB2310</f>
        <v>a</v>
      </c>
      <c r="HC2282" s="1">
        <f>AVERAGE(HC2231:HC2233)</f>
        <v>0.554607096440705</v>
      </c>
      <c r="HD2282" s="1">
        <f>STDEVA(HC2231:HC2233)</f>
        <v>0.00111067569849144</v>
      </c>
      <c r="HE2282" s="1" t="str">
        <f>HE2310</f>
        <v>a</v>
      </c>
    </row>
    <row r="2283" spans="27:213">
      <c r="AA2283" s="1">
        <f>AVERAGE(AA2234:AA2236)</f>
        <v>0.733422147711331</v>
      </c>
      <c r="AB2283" s="1">
        <f>STDEVA(AA2234:AA2236)</f>
        <v>0.00070982484396591</v>
      </c>
      <c r="AC2283" s="1" t="str">
        <f>AC2311</f>
        <v>a</v>
      </c>
      <c r="AD2283" s="1">
        <f>AVERAGE(AD2234:AD2236)</f>
        <v>0.734927705656495</v>
      </c>
      <c r="AE2283" s="1">
        <f>STDEVA(AD2234:AD2236)</f>
        <v>0.000436069679374707</v>
      </c>
      <c r="AF2283" s="1" t="str">
        <f>AF2311</f>
        <v>a</v>
      </c>
      <c r="AG2283" s="1">
        <f>AVERAGE(AG2234:AG2236)</f>
        <v>0.692069804442298</v>
      </c>
      <c r="AH2283" s="1">
        <f>STDEVA(AG2234:AG2236)</f>
        <v>0.00136900370656485</v>
      </c>
      <c r="AI2283" s="1" t="str">
        <f>AI2311</f>
        <v>ab</v>
      </c>
      <c r="AJ2283" s="1">
        <f>AVERAGE(AJ2234:AJ2236)</f>
        <v>0.619463618437065</v>
      </c>
      <c r="AK2283" s="1">
        <f>STDEVA(AJ2234:AJ2236)</f>
        <v>0.00245524576540438</v>
      </c>
      <c r="AL2283" s="1" t="str">
        <f>AL2311</f>
        <v>abc</v>
      </c>
      <c r="AM2283" s="1">
        <f>AVERAGE(AM2234:AM2236)</f>
        <v>0.543708866704543</v>
      </c>
      <c r="AN2283" s="1">
        <f>STDEVA(AM2234:AM2236)</f>
        <v>0.00166791400069913</v>
      </c>
      <c r="AO2283" s="1" t="str">
        <f>AO2311</f>
        <v>b</v>
      </c>
      <c r="GQ2283" s="1">
        <f>AVERAGE(GQ2234:GQ2236)</f>
        <v>0.733331997922788</v>
      </c>
      <c r="GR2283" s="1">
        <f>STDEVA(GQ2234:GQ2236)</f>
        <v>0.000875322881433973</v>
      </c>
      <c r="GS2283" s="1" t="str">
        <f>GS2311</f>
        <v>a</v>
      </c>
      <c r="GT2283" s="1">
        <f>AVERAGE(GT2234:GT2236)</f>
        <v>0.734708604433884</v>
      </c>
      <c r="GU2283" s="1">
        <f>STDEVA(GT2234:GT2236)</f>
        <v>0.000930133786160204</v>
      </c>
      <c r="GV2283" s="1" t="str">
        <f>GV2311</f>
        <v>a</v>
      </c>
      <c r="GW2283" s="1">
        <f>AVERAGE(GW2234:GW2236)</f>
        <v>0.69247441605899</v>
      </c>
      <c r="GX2283" s="1">
        <f>STDEVA(GW2234:GW2236)</f>
        <v>0.000888824585058386</v>
      </c>
      <c r="GY2283" s="1" t="str">
        <f>GY2311</f>
        <v>a</v>
      </c>
      <c r="GZ2283" s="1">
        <f>AVERAGE(GZ2234:GZ2236)</f>
        <v>0.619079737854439</v>
      </c>
      <c r="HA2283" s="1">
        <f>STDEVA(GZ2234:GZ2236)</f>
        <v>0.00255741581908295</v>
      </c>
      <c r="HB2283" s="1" t="str">
        <f>HB2311</f>
        <v>b</v>
      </c>
      <c r="HC2283" s="1">
        <f>AVERAGE(HC2234:HC2236)</f>
        <v>0.544349452100069</v>
      </c>
      <c r="HD2283" s="1">
        <f>STDEVA(HC2234:HC2236)</f>
        <v>0.000873344270554477</v>
      </c>
      <c r="HE2283" s="1" t="str">
        <f>HE2311</f>
        <v>b</v>
      </c>
    </row>
    <row r="2284" spans="27:211">
      <c r="AA2284" s="1">
        <f>AVERAGE(AA2231:AA2236)</f>
        <v>0.733354333354385</v>
      </c>
      <c r="AD2284" s="1">
        <f>AVERAGE(AD2231:AD2236)</f>
        <v>0.734833135935552</v>
      </c>
      <c r="AG2284" s="1">
        <f>AVERAGE(AG2231:AG2236)</f>
        <v>0.69262539978354</v>
      </c>
      <c r="AJ2284" s="1">
        <f>AVERAGE(AJ2231:AJ2236)</f>
        <v>0.621844431539972</v>
      </c>
      <c r="AM2284" s="1">
        <f>AVERAGE(AM2231:AM2236)</f>
        <v>0.54895017637955</v>
      </c>
      <c r="GQ2284" s="1">
        <f>AVERAGE(GQ2231:GQ2236)</f>
        <v>0.733432872320392</v>
      </c>
      <c r="GT2284" s="1">
        <f>AVERAGE(GT2231:GT2236)</f>
        <v>0.734563765034538</v>
      </c>
      <c r="GW2284" s="1">
        <f>AVERAGE(GW2231:GW2236)</f>
        <v>0.692925387260708</v>
      </c>
      <c r="GZ2284" s="1">
        <f>AVERAGE(GZ2231:GZ2236)</f>
        <v>0.621799345888255</v>
      </c>
      <c r="HC2284" s="1">
        <f>AVERAGE(HC2231:HC2236)</f>
        <v>0.549478274270387</v>
      </c>
    </row>
    <row r="2285" spans="27:213">
      <c r="AA2285" s="1">
        <f>AVERAGE(AA2237:AA2239)</f>
        <v>0.728274880613162</v>
      </c>
      <c r="AB2285" s="1">
        <f>STDEVA(AA2237:AA2239)</f>
        <v>0.00113650981051113</v>
      </c>
      <c r="AC2285" s="1" t="str">
        <f t="shared" ref="AC2285:AC2287" si="3235">AC2312</f>
        <v>cde</v>
      </c>
      <c r="AD2285" s="1">
        <f>AVERAGE(AD2237:AD2239)</f>
        <v>0.73110740132368</v>
      </c>
      <c r="AE2285" s="1">
        <f>STDEVA(AD2237:AD2239)</f>
        <v>0.00159008663963656</v>
      </c>
      <c r="AF2285" s="1" t="str">
        <f t="shared" ref="AF2285:AF2287" si="3236">AF2312</f>
        <v>cde</v>
      </c>
      <c r="AG2285" s="1">
        <f>AVERAGE(AG2237:AG2239)</f>
        <v>0.688763534877002</v>
      </c>
      <c r="AH2285" s="1">
        <f>STDEVA(AG2237:AG2239)</f>
        <v>0.00281544074179847</v>
      </c>
      <c r="AI2285" s="1" t="str">
        <f t="shared" ref="AI2285:AI2287" si="3237">AI2312</f>
        <v>bcd</v>
      </c>
      <c r="AJ2285" s="1">
        <f>AVERAGE(AJ2237:AJ2239)</f>
        <v>0.620902449831327</v>
      </c>
      <c r="AK2285" s="1">
        <f>STDEVA(AJ2237:AJ2239)</f>
        <v>0.00206969943941371</v>
      </c>
      <c r="AL2285" s="1" t="str">
        <f t="shared" ref="AL2285:AL2287" si="3238">AL2312</f>
        <v>ab</v>
      </c>
      <c r="AM2285" s="1">
        <f>AVERAGE(AM2237:AM2239)</f>
        <v>0.545720554502689</v>
      </c>
      <c r="AN2285" s="1">
        <f>STDEVA(AM2237:AM2239)</f>
        <v>0.00231942106642066</v>
      </c>
      <c r="AO2285" s="1" t="str">
        <f t="shared" ref="AO2285:AO2287" si="3239">AO2312</f>
        <v>b</v>
      </c>
      <c r="GQ2285" s="1">
        <f>AVERAGE(GQ2237:GQ2239)</f>
        <v>0.728791499362014</v>
      </c>
      <c r="GR2285" s="1">
        <f>STDEVA(GQ2237:GQ2239)</f>
        <v>0.000560102283494196</v>
      </c>
      <c r="GS2285" s="1" t="str">
        <f t="shared" ref="GS2285:GS2287" si="3240">GS2312</f>
        <v>d</v>
      </c>
      <c r="GT2285" s="1">
        <f>AVERAGE(GT2237:GT2239)</f>
        <v>0.731533896641975</v>
      </c>
      <c r="GU2285" s="1">
        <f>STDEVA(GT2237:GT2239)</f>
        <v>0.00122401117177535</v>
      </c>
      <c r="GV2285" s="1" t="str">
        <f t="shared" ref="GV2285:GV2287" si="3241">GV2312</f>
        <v>c</v>
      </c>
      <c r="GW2285" s="1">
        <f>AVERAGE(GW2237:GW2239)</f>
        <v>0.684452606960882</v>
      </c>
      <c r="GX2285" s="1">
        <f>STDEVA(GW2237:GW2239)</f>
        <v>0.00285859927758012</v>
      </c>
      <c r="GY2285" s="1" t="str">
        <f t="shared" ref="GY2285:GY2287" si="3242">GY2312</f>
        <v>c</v>
      </c>
      <c r="GZ2285" s="1">
        <f>AVERAGE(GZ2237:GZ2239)</f>
        <v>0.617860412540096</v>
      </c>
      <c r="HA2285" s="1">
        <f>STDEVA(GZ2237:GZ2239)</f>
        <v>0.00311964548791376</v>
      </c>
      <c r="HB2285" s="1" t="str">
        <f t="shared" ref="HB2285:HB2287" si="3243">HB2312</f>
        <v>b</v>
      </c>
      <c r="HC2285" s="1">
        <f>AVERAGE(HC2237:HC2239)</f>
        <v>0.549135917653013</v>
      </c>
      <c r="HD2285" s="1">
        <f>STDEVA(HC2237:HC2239)</f>
        <v>0.00685844956691759</v>
      </c>
      <c r="HE2285" s="1" t="str">
        <f t="shared" ref="HE2285:HE2287" si="3244">HE2312</f>
        <v>ab</v>
      </c>
    </row>
    <row r="2286" spans="27:213">
      <c r="AA2286" s="1">
        <f>AVERAGE(AA2240:AA2242)</f>
        <v>0.723535230321911</v>
      </c>
      <c r="AB2286" s="1">
        <f>STDEVA(AA2240:AA2242)</f>
        <v>0.000359427024930568</v>
      </c>
      <c r="AC2286" s="1" t="str">
        <f t="shared" si="3235"/>
        <v>h</v>
      </c>
      <c r="AD2286" s="1">
        <f>AVERAGE(AD2240:AD2242)</f>
        <v>0.729144893715971</v>
      </c>
      <c r="AE2286" s="1">
        <f>STDEVA(AD2240:AD2242)</f>
        <v>0.000609785156879057</v>
      </c>
      <c r="AF2286" s="1" t="str">
        <f t="shared" si="3236"/>
        <v>ef</v>
      </c>
      <c r="AG2286" s="1">
        <f>AVERAGE(AG2240:AG2242)</f>
        <v>0.667393316706912</v>
      </c>
      <c r="AH2286" s="1">
        <f>STDEVA(AG2240:AG2242)</f>
        <v>0.00280463890087493</v>
      </c>
      <c r="AI2286" s="1" t="str">
        <f t="shared" si="3237"/>
        <v>hi</v>
      </c>
      <c r="AJ2286" s="1">
        <f>AVERAGE(AJ2240:AJ2242)</f>
        <v>0.570651458317932</v>
      </c>
      <c r="AK2286" s="1">
        <f>STDEVA(AJ2240:AJ2242)</f>
        <v>0.00237606186915221</v>
      </c>
      <c r="AL2286" s="1" t="str">
        <f t="shared" si="3238"/>
        <v>j</v>
      </c>
      <c r="AM2286" s="1">
        <f>AVERAGE(AM2240:AM2242)</f>
        <v>0.527476020320639</v>
      </c>
      <c r="AN2286" s="1">
        <f>STDEVA(AM2240:AM2242)</f>
        <v>0.00909623390906253</v>
      </c>
      <c r="AO2286" s="1" t="str">
        <f t="shared" si="3239"/>
        <v>cd</v>
      </c>
      <c r="GQ2286" s="1">
        <f>AVERAGE(GQ2240:GQ2242)</f>
        <v>0.726317891662575</v>
      </c>
      <c r="GR2286" s="1">
        <f>STDEVA(GQ2240:GQ2242)</f>
        <v>0.000566400943493258</v>
      </c>
      <c r="GS2286" s="1" t="str">
        <f t="shared" si="3240"/>
        <v>e</v>
      </c>
      <c r="GT2286" s="1">
        <f>AVERAGE(GT2240:GT2242)</f>
        <v>0.728469201922155</v>
      </c>
      <c r="GU2286" s="1">
        <f>STDEVA(GT2240:GT2242)</f>
        <v>0.000809884267982909</v>
      </c>
      <c r="GV2286" s="1" t="str">
        <f t="shared" si="3241"/>
        <v>de</v>
      </c>
      <c r="GW2286" s="1">
        <f>AVERAGE(GW2240:GW2242)</f>
        <v>0.667543514219904</v>
      </c>
      <c r="GX2286" s="1">
        <f>STDEVA(GW2240:GW2242)</f>
        <v>0.00221348758972636</v>
      </c>
      <c r="GY2286" s="1" t="str">
        <f t="shared" si="3242"/>
        <v>fg</v>
      </c>
      <c r="GZ2286" s="1">
        <f>AVERAGE(GZ2240:GZ2242)</f>
        <v>0.570988783143933</v>
      </c>
      <c r="HA2286" s="1">
        <f>STDEVA(GZ2240:GZ2242)</f>
        <v>0.00241398886912255</v>
      </c>
      <c r="HB2286" s="1" t="str">
        <f t="shared" si="3243"/>
        <v>h</v>
      </c>
      <c r="HC2286" s="1">
        <f>AVERAGE(HC2240:HC2242)</f>
        <v>0.523194454818422</v>
      </c>
      <c r="HD2286" s="1">
        <f>STDEVA(HC2240:HC2242)</f>
        <v>0.00601483386511832</v>
      </c>
      <c r="HE2286" s="1" t="str">
        <f t="shared" si="3244"/>
        <v>c</v>
      </c>
    </row>
    <row r="2287" spans="27:213">
      <c r="AA2287" s="1">
        <f>AVERAGE(AA2243:AA2245)</f>
        <v>0.713373575919235</v>
      </c>
      <c r="AB2287" s="1">
        <f>STDEVA(AA2243:AA2245)</f>
        <v>0.00182730835237671</v>
      </c>
      <c r="AC2287" s="1" t="str">
        <f t="shared" si="3235"/>
        <v>k</v>
      </c>
      <c r="AD2287" s="1">
        <f>AVERAGE(AD2243:AD2245)</f>
        <v>0.722399431381379</v>
      </c>
      <c r="AE2287" s="1">
        <f>STDEVA(AD2243:AD2245)</f>
        <v>0.00125990432108897</v>
      </c>
      <c r="AF2287" s="1" t="str">
        <f t="shared" si="3236"/>
        <v>j</v>
      </c>
      <c r="AG2287" s="1">
        <f>AVERAGE(AG2243:AG2245)</f>
        <v>0.628184205269017</v>
      </c>
      <c r="AH2287" s="1">
        <f>STDEVA(AG2243:AG2245)</f>
        <v>0.003384874586388</v>
      </c>
      <c r="AI2287" s="1" t="str">
        <f t="shared" si="3237"/>
        <v>l</v>
      </c>
      <c r="AJ2287" s="1">
        <f>AVERAGE(AJ2243:AJ2245)</f>
        <v>0.44270819384659</v>
      </c>
      <c r="AK2287" s="1">
        <f>STDEVA(AJ2243:AJ2245)</f>
        <v>0.00450674589363272</v>
      </c>
      <c r="AL2287" s="1" t="str">
        <f t="shared" si="3238"/>
        <v>m</v>
      </c>
      <c r="AM2287" s="1">
        <f>AVERAGE(AM2243:AM2245)</f>
        <v>0.410568415461493</v>
      </c>
      <c r="AN2287" s="1">
        <f>STDEVA(AM2243:AM2245)</f>
        <v>0.00419503867828268</v>
      </c>
      <c r="AO2287" s="1" t="str">
        <f t="shared" si="3239"/>
        <v>m</v>
      </c>
      <c r="GQ2287" s="1">
        <f>AVERAGE(GQ2243:GQ2245)</f>
        <v>0.713048083194759</v>
      </c>
      <c r="GR2287" s="1">
        <f>STDEVA(GQ2243:GQ2245)</f>
        <v>0.0020903948467793</v>
      </c>
      <c r="GS2287" s="1" t="str">
        <f t="shared" si="3240"/>
        <v>h</v>
      </c>
      <c r="GT2287" s="1">
        <f>AVERAGE(GT2243:GT2245)</f>
        <v>0.723486512539537</v>
      </c>
      <c r="GU2287" s="1">
        <f>STDEVA(GT2243:GT2245)</f>
        <v>0.000644114149855585</v>
      </c>
      <c r="GV2287" s="1" t="str">
        <f t="shared" si="3241"/>
        <v>h</v>
      </c>
      <c r="GW2287" s="1">
        <f>AVERAGE(GW2243:GW2245)</f>
        <v>0.628183374391703</v>
      </c>
      <c r="GX2287" s="1">
        <f>STDEVA(GW2243:GW2245)</f>
        <v>0.00253535902760098</v>
      </c>
      <c r="GY2287" s="1" t="str">
        <f t="shared" si="3242"/>
        <v>j</v>
      </c>
      <c r="GZ2287" s="1">
        <f>AVERAGE(GZ2243:GZ2245)</f>
        <v>0.444284811689508</v>
      </c>
      <c r="HA2287" s="1">
        <f>STDEVA(GZ2243:GZ2245)</f>
        <v>0.00392819347693125</v>
      </c>
      <c r="HB2287" s="1" t="str">
        <f t="shared" si="3243"/>
        <v>k</v>
      </c>
      <c r="HC2287" s="1">
        <f>AVERAGE(HC2243:HC2245)</f>
        <v>0.417129659749497</v>
      </c>
      <c r="HD2287" s="1">
        <f>STDEVA(HC2243:HC2245)</f>
        <v>0.00268794928065497</v>
      </c>
      <c r="HE2287" s="1" t="str">
        <f t="shared" si="3244"/>
        <v>l</v>
      </c>
    </row>
    <row r="2288" spans="27:211">
      <c r="AA2288" s="1">
        <f>AVERAGE(AA2237:AA2245)</f>
        <v>0.721727895618102</v>
      </c>
      <c r="AD2288" s="1">
        <f>AVERAGE(AD2237:AD2245)</f>
        <v>0.727550575473677</v>
      </c>
      <c r="AG2288" s="1">
        <f>AVERAGE(AG2237:AG2245)</f>
        <v>0.661447018950977</v>
      </c>
      <c r="AJ2288" s="1">
        <f>AVERAGE(AJ2237:AJ2245)</f>
        <v>0.544754033998616</v>
      </c>
      <c r="AM2288" s="1">
        <f>AVERAGE(AM2237:AM2245)</f>
        <v>0.49458833009494</v>
      </c>
      <c r="GQ2288" s="1">
        <f>AVERAGE(GQ2237:GQ2245)</f>
        <v>0.722719158073116</v>
      </c>
      <c r="GT2288" s="1">
        <f>AVERAGE(GT2237:GT2245)</f>
        <v>0.727829870367889</v>
      </c>
      <c r="GW2288" s="1">
        <f>AVERAGE(GW2237:GW2245)</f>
        <v>0.660059831857496</v>
      </c>
      <c r="GZ2288" s="1">
        <f>AVERAGE(GZ2237:GZ2245)</f>
        <v>0.544378002457846</v>
      </c>
      <c r="HC2288" s="1">
        <f>AVERAGE(HC2237:HC2245)</f>
        <v>0.496486677406977</v>
      </c>
    </row>
    <row r="2289" spans="27:213">
      <c r="AA2289" s="1">
        <f>AVERAGE(AA2246:AA2248)</f>
        <v>0.725230083599967</v>
      </c>
      <c r="AB2289" s="1">
        <f>STDEVA(AA2246:AA2248)</f>
        <v>0.000835219145835954</v>
      </c>
      <c r="AC2289" s="1" t="str">
        <f t="shared" ref="AC2289:AC2291" si="3245">AC2315</f>
        <v>fgh</v>
      </c>
      <c r="AD2289" s="1">
        <f>AVERAGE(AD2246:AD2248)</f>
        <v>0.729536830087885</v>
      </c>
      <c r="AE2289" s="1">
        <f>STDEVA(AD2246:AD2248)</f>
        <v>0.000616047248972633</v>
      </c>
      <c r="AF2289" s="1" t="str">
        <f t="shared" ref="AF2289:AF2291" si="3246">AF2315</f>
        <v>def</v>
      </c>
      <c r="AG2289" s="1">
        <f>AVERAGE(AG2246:AG2248)</f>
        <v>0.677163300619629</v>
      </c>
      <c r="AH2289" s="1">
        <f>STDEVA(AG2246:AG2248)</f>
        <v>0.00229967179230502</v>
      </c>
      <c r="AI2289" s="1" t="str">
        <f t="shared" ref="AI2289:AI2291" si="3247">AI2315</f>
        <v>f</v>
      </c>
      <c r="AJ2289" s="1">
        <f>AVERAGE(AJ2246:AJ2248)</f>
        <v>0.597326487639279</v>
      </c>
      <c r="AK2289" s="1">
        <f>STDEVA(AJ2246:AJ2248)</f>
        <v>0.00400524497384087</v>
      </c>
      <c r="AL2289" s="1" t="str">
        <f t="shared" ref="AL2289:AL2291" si="3248">AL2315</f>
        <v>e</v>
      </c>
      <c r="AM2289" s="1">
        <f>AVERAGE(AM2246:AM2248)</f>
        <v>0.523854939756908</v>
      </c>
      <c r="AN2289" s="1">
        <f>STDEVA(AM2246:AM2248)</f>
        <v>0.00149067524020503</v>
      </c>
      <c r="AO2289" s="1" t="str">
        <f t="shared" ref="AO2289:AO2291" si="3249">AO2315</f>
        <v>cd</v>
      </c>
      <c r="GQ2289" s="1">
        <f>AVERAGE(GQ2246:GQ2248)</f>
        <v>0.725998857282995</v>
      </c>
      <c r="GR2289" s="1">
        <f>STDEVA(GQ2246:GQ2248)</f>
        <v>0.000930175575971178</v>
      </c>
      <c r="GS2289" s="1" t="str">
        <f t="shared" ref="GS2289:GS2291" si="3250">GS2315</f>
        <v>e</v>
      </c>
      <c r="GT2289" s="1">
        <f>AVERAGE(GT2246:GT2248)</f>
        <v>0.728512557445324</v>
      </c>
      <c r="GU2289" s="1">
        <f>STDEVA(GT2246:GT2248)</f>
        <v>0.00109399270223767</v>
      </c>
      <c r="GV2289" s="1" t="str">
        <f t="shared" ref="GV2289:GV2291" si="3251">GV2315</f>
        <v>de</v>
      </c>
      <c r="GW2289" s="1">
        <f>AVERAGE(GW2246:GW2248)</f>
        <v>0.679238091573179</v>
      </c>
      <c r="GX2289" s="1">
        <f>STDEVA(GW2246:GW2248)</f>
        <v>0.00114491192950189</v>
      </c>
      <c r="GY2289" s="1" t="str">
        <f t="shared" ref="GY2289:GY2291" si="3252">GY2315</f>
        <v>d</v>
      </c>
      <c r="GZ2289" s="1">
        <f>AVERAGE(GZ2246:GZ2248)</f>
        <v>0.594375923445375</v>
      </c>
      <c r="HA2289" s="1">
        <f>STDEVA(GZ2246:GZ2248)</f>
        <v>0.00270042196085739</v>
      </c>
      <c r="HB2289" s="1" t="str">
        <f t="shared" ref="HB2289:HB2291" si="3253">HB2315</f>
        <v>d</v>
      </c>
      <c r="HC2289" s="1">
        <f>AVERAGE(HC2246:HC2248)</f>
        <v>0.524799956001506</v>
      </c>
      <c r="HD2289" s="1">
        <f>STDEVA(HC2246:HC2248)</f>
        <v>0.00285773684522926</v>
      </c>
      <c r="HE2289" s="1" t="str">
        <f t="shared" ref="HE2289:HE2291" si="3254">HE2315</f>
        <v>c</v>
      </c>
    </row>
    <row r="2290" spans="27:213">
      <c r="AA2290" s="1">
        <f>AVERAGE(AA2249:AA2251)</f>
        <v>0.72536768600189</v>
      </c>
      <c r="AB2290" s="1">
        <f>STDEVA(AA2249:AA2251)</f>
        <v>0.000949001979945113</v>
      </c>
      <c r="AC2290" s="1" t="str">
        <f t="shared" si="3245"/>
        <v>fgh</v>
      </c>
      <c r="AD2290" s="1">
        <f>AVERAGE(AD2249:AD2251)</f>
        <v>0.729328842188746</v>
      </c>
      <c r="AE2290" s="1">
        <f>STDEVA(AD2249:AD2251)</f>
        <v>0.000553667730339157</v>
      </c>
      <c r="AF2290" s="1" t="str">
        <f t="shared" si="3246"/>
        <v>ef</v>
      </c>
      <c r="AG2290" s="1">
        <f>AVERAGE(AG2249:AG2251)</f>
        <v>0.675958745125315</v>
      </c>
      <c r="AH2290" s="1">
        <f>STDEVA(AG2249:AG2251)</f>
        <v>0.00217922386575726</v>
      </c>
      <c r="AI2290" s="1" t="str">
        <f t="shared" si="3247"/>
        <v>f</v>
      </c>
      <c r="AJ2290" s="1">
        <f>AVERAGE(AJ2249:AJ2251)</f>
        <v>0.593512365114967</v>
      </c>
      <c r="AK2290" s="1">
        <f>STDEVA(AJ2249:AJ2251)</f>
        <v>0.00449441362143069</v>
      </c>
      <c r="AL2290" s="1" t="str">
        <f t="shared" si="3248"/>
        <v>efg</v>
      </c>
      <c r="AM2290" s="1">
        <f>AVERAGE(AM2249:AM2251)</f>
        <v>0.529442870190075</v>
      </c>
      <c r="AN2290" s="1">
        <f>STDEVA(AM2249:AM2251)</f>
        <v>0.00496946285006549</v>
      </c>
      <c r="AO2290" s="1" t="str">
        <f t="shared" si="3249"/>
        <v>c</v>
      </c>
      <c r="GQ2290" s="1">
        <f>AVERAGE(GQ2249:GQ2251)</f>
        <v>0.725953386482238</v>
      </c>
      <c r="GR2290" s="1">
        <f>STDEVA(GQ2249:GQ2251)</f>
        <v>0.000528333686606032</v>
      </c>
      <c r="GS2290" s="1" t="str">
        <f t="shared" si="3250"/>
        <v>e</v>
      </c>
      <c r="GT2290" s="1">
        <f>AVERAGE(GT2249:GT2251)</f>
        <v>0.728279055361936</v>
      </c>
      <c r="GU2290" s="1">
        <f>STDEVA(GT2249:GT2251)</f>
        <v>0.000895091484304044</v>
      </c>
      <c r="GV2290" s="1" t="str">
        <f t="shared" si="3251"/>
        <v>de</v>
      </c>
      <c r="GW2290" s="1">
        <f>AVERAGE(GW2249:GW2251)</f>
        <v>0.677159344498554</v>
      </c>
      <c r="GX2290" s="1">
        <f>STDEVA(GW2249:GW2251)</f>
        <v>0.00187926634995101</v>
      </c>
      <c r="GY2290" s="1" t="str">
        <f t="shared" si="3252"/>
        <v>de</v>
      </c>
      <c r="GZ2290" s="1">
        <f>AVERAGE(GZ2249:GZ2251)</f>
        <v>0.595946504067145</v>
      </c>
      <c r="HA2290" s="1">
        <f>STDEVA(GZ2249:GZ2251)</f>
        <v>0.0020201724575245</v>
      </c>
      <c r="HB2290" s="1" t="str">
        <f t="shared" si="3253"/>
        <v>d</v>
      </c>
      <c r="HC2290" s="1">
        <f>AVERAGE(HC2249:HC2251)</f>
        <v>0.528584304054667</v>
      </c>
      <c r="HD2290" s="1">
        <f>STDEVA(HC2249:HC2251)</f>
        <v>0.000394889521531295</v>
      </c>
      <c r="HE2290" s="1" t="str">
        <f t="shared" si="3254"/>
        <v>c</v>
      </c>
    </row>
    <row r="2291" spans="27:213">
      <c r="AA2291" s="1">
        <f>AVERAGE(AA2252:AA2254)</f>
        <v>0.731298098029805</v>
      </c>
      <c r="AB2291" s="1">
        <f>STDEVA(AA2252:AA2254)</f>
        <v>0.000385858275603562</v>
      </c>
      <c r="AC2291" s="1" t="str">
        <f t="shared" si="3245"/>
        <v>ab</v>
      </c>
      <c r="AD2291" s="1">
        <f>AVERAGE(AD2252:AD2254)</f>
        <v>0.734278579987383</v>
      </c>
      <c r="AE2291" s="1">
        <f>STDEVA(AD2252:AD2254)</f>
        <v>0.00109949997551379</v>
      </c>
      <c r="AF2291" s="1" t="str">
        <f t="shared" si="3246"/>
        <v>ab</v>
      </c>
      <c r="AG2291" s="1">
        <f>AVERAGE(AG2252:AG2254)</f>
        <v>0.68918900944419</v>
      </c>
      <c r="AH2291" s="1">
        <f>STDEVA(AG2252:AG2254)</f>
        <v>0.00161394530873216</v>
      </c>
      <c r="AI2291" s="1" t="str">
        <f t="shared" si="3247"/>
        <v>abc</v>
      </c>
      <c r="AJ2291" s="1">
        <f>AVERAGE(AJ2252:AJ2254)</f>
        <v>0.586040590636303</v>
      </c>
      <c r="AK2291" s="1">
        <f>STDEVA(AJ2252:AJ2254)</f>
        <v>0.00204085592072272</v>
      </c>
      <c r="AL2291" s="1" t="str">
        <f t="shared" si="3248"/>
        <v>gh</v>
      </c>
      <c r="AM2291" s="1">
        <f>AVERAGE(AM2252:AM2254)</f>
        <v>0.436002855011695</v>
      </c>
      <c r="AN2291" s="1">
        <f>STDEVA(AM2252:AM2254)</f>
        <v>0.00186498190842036</v>
      </c>
      <c r="AO2291" s="1" t="str">
        <f t="shared" si="3249"/>
        <v>k</v>
      </c>
      <c r="GQ2291" s="1">
        <f>AVERAGE(GQ2252:GQ2254)</f>
        <v>0.731073941999269</v>
      </c>
      <c r="GR2291" s="1">
        <f>STDEVA(GQ2252:GQ2254)</f>
        <v>0.000804776183478627</v>
      </c>
      <c r="GS2291" s="1" t="str">
        <f t="shared" si="3250"/>
        <v>bc</v>
      </c>
      <c r="GT2291" s="1">
        <f>AVERAGE(GT2252:GT2254)</f>
        <v>0.733578880890165</v>
      </c>
      <c r="GU2291" s="1">
        <f>STDEVA(GT2252:GT2254)</f>
        <v>0.000428301108890801</v>
      </c>
      <c r="GV2291" s="1" t="str">
        <f t="shared" si="3251"/>
        <v>a</v>
      </c>
      <c r="GW2291" s="1">
        <f>AVERAGE(GW2252:GW2254)</f>
        <v>0.688518079255319</v>
      </c>
      <c r="GX2291" s="1">
        <f>STDEVA(GW2252:GW2254)</f>
        <v>0.00192965127472402</v>
      </c>
      <c r="GY2291" s="1" t="str">
        <f t="shared" si="3252"/>
        <v>b</v>
      </c>
      <c r="GZ2291" s="1">
        <f>AVERAGE(GZ2252:GZ2254)</f>
        <v>0.582162484043863</v>
      </c>
      <c r="HA2291" s="1">
        <f>STDEVA(GZ2252:GZ2254)</f>
        <v>0.00307247199519026</v>
      </c>
      <c r="HB2291" s="1" t="str">
        <f t="shared" si="3253"/>
        <v>g</v>
      </c>
      <c r="HC2291" s="1">
        <f>AVERAGE(HC2252:HC2254)</f>
        <v>0.436781231018425</v>
      </c>
      <c r="HD2291" s="1">
        <f>STDEVA(HC2252:HC2254)</f>
        <v>0.00241262118257227</v>
      </c>
      <c r="HE2291" s="1" t="str">
        <f t="shared" si="3254"/>
        <v>j</v>
      </c>
    </row>
    <row r="2292" spans="27:211">
      <c r="AA2292" s="1">
        <f>AVERAGE(AA2246:AA2254)</f>
        <v>0.727298622543888</v>
      </c>
      <c r="AD2292" s="1">
        <f>AVERAGE(AD2246:AD2254)</f>
        <v>0.731048084088004</v>
      </c>
      <c r="AG2292" s="1">
        <f>AVERAGE(AG2246:AG2254)</f>
        <v>0.680770351729711</v>
      </c>
      <c r="AJ2292" s="1">
        <f>AVERAGE(AJ2246:AJ2254)</f>
        <v>0.59229314779685</v>
      </c>
      <c r="AM2292" s="1">
        <f>AVERAGE(AM2246:AM2254)</f>
        <v>0.496433554986226</v>
      </c>
      <c r="GQ2292" s="1">
        <f>AVERAGE(GQ2246:GQ2254)</f>
        <v>0.727675395254834</v>
      </c>
      <c r="GT2292" s="1">
        <f>AVERAGE(GT2246:GT2254)</f>
        <v>0.730123497899142</v>
      </c>
      <c r="GW2292" s="1">
        <f>AVERAGE(GW2246:GW2254)</f>
        <v>0.681638505109017</v>
      </c>
      <c r="GZ2292" s="1">
        <f>AVERAGE(GZ2246:GZ2254)</f>
        <v>0.590828303852128</v>
      </c>
      <c r="HC2292" s="1">
        <f>AVERAGE(HC2246:HC2254)</f>
        <v>0.4967218303582</v>
      </c>
    </row>
    <row r="2293" spans="27:213">
      <c r="AA2293" s="1">
        <f>AVERAGE(AA2255:AA2257)</f>
        <v>0.726936855369862</v>
      </c>
      <c r="AB2293" s="1">
        <f>STDEVA(AA2255:AA2257)</f>
        <v>0.000984785843024211</v>
      </c>
      <c r="AC2293" s="1" t="str">
        <f t="shared" ref="AC2293:AC2295" si="3255">AC2318</f>
        <v>def</v>
      </c>
      <c r="AD2293" s="1">
        <f>AVERAGE(AD2255:AD2257)</f>
        <v>0.728723166371268</v>
      </c>
      <c r="AE2293" s="1">
        <f>STDEVA(AD2255:AD2257)</f>
        <v>0.00104684075097162</v>
      </c>
      <c r="AF2293" s="1" t="str">
        <f t="shared" ref="AF2293:AF2295" si="3256">AF2318</f>
        <v>ef</v>
      </c>
      <c r="AG2293" s="1">
        <f>AVERAGE(AG2255:AG2257)</f>
        <v>0.674486226671333</v>
      </c>
      <c r="AH2293" s="1">
        <f>STDEVA(AG2255:AG2257)</f>
        <v>0.0014127550713847</v>
      </c>
      <c r="AI2293" s="1" t="str">
        <f t="shared" ref="AI2293:AI2295" si="3257">AI2318</f>
        <v>fg</v>
      </c>
      <c r="AJ2293" s="1">
        <f>AVERAGE(AJ2255:AJ2257)</f>
        <v>0.596123024235086</v>
      </c>
      <c r="AK2293" s="1">
        <f>STDEVA(AJ2255:AJ2257)</f>
        <v>0.00252101453102638</v>
      </c>
      <c r="AL2293" s="1" t="str">
        <f t="shared" ref="AL2293:AL2295" si="3258">AL2318</f>
        <v>e</v>
      </c>
      <c r="AM2293" s="1">
        <f>AVERAGE(AM2255:AM2257)</f>
        <v>0.521123566692311</v>
      </c>
      <c r="AN2293" s="1">
        <f>STDEVA(AM2255:AM2257)</f>
        <v>0.0042891573067278</v>
      </c>
      <c r="AO2293" s="1" t="str">
        <f t="shared" ref="AO2293:AO2295" si="3259">AO2318</f>
        <v>d</v>
      </c>
      <c r="GQ2293" s="1">
        <f>AVERAGE(GQ2255:GQ2257)</f>
        <v>0.725762540931373</v>
      </c>
      <c r="GR2293" s="1">
        <f>STDEVA(GQ2255:GQ2257)</f>
        <v>0.000576822043272889</v>
      </c>
      <c r="GS2293" s="1" t="str">
        <f t="shared" ref="GS2293:GS2295" si="3260">GS2318</f>
        <v>e</v>
      </c>
      <c r="GT2293" s="1">
        <f>AVERAGE(GT2255:GT2257)</f>
        <v>0.728699861988389</v>
      </c>
      <c r="GU2293" s="1">
        <f>STDEVA(GT2255:GT2257)</f>
        <v>0.000902658528949864</v>
      </c>
      <c r="GV2293" s="1" t="str">
        <f t="shared" ref="GV2293:GV2295" si="3261">GV2318</f>
        <v>d</v>
      </c>
      <c r="GW2293" s="1">
        <f>AVERAGE(GW2255:GW2257)</f>
        <v>0.675899362874287</v>
      </c>
      <c r="GX2293" s="1">
        <f>STDEVA(GW2255:GW2257)</f>
        <v>0.00246327865507933</v>
      </c>
      <c r="GY2293" s="1" t="str">
        <f t="shared" ref="GY2293:GY2295" si="3262">GY2318</f>
        <v>de</v>
      </c>
      <c r="GZ2293" s="1">
        <f>AVERAGE(GZ2255:GZ2257)</f>
        <v>0.595327023200924</v>
      </c>
      <c r="HA2293" s="1">
        <f>STDEVA(GZ2255:GZ2257)</f>
        <v>0.00314804475002183</v>
      </c>
      <c r="HB2293" s="1" t="str">
        <f t="shared" ref="HB2293:HB2295" si="3263">HB2318</f>
        <v>d</v>
      </c>
      <c r="HC2293" s="1">
        <f>AVERAGE(HC2255:HC2257)</f>
        <v>0.523218412639542</v>
      </c>
      <c r="HD2293" s="1">
        <f>STDEVA(HC2255:HC2257)</f>
        <v>0.00327930132317132</v>
      </c>
      <c r="HE2293" s="1" t="str">
        <f t="shared" ref="HE2293:HE2295" si="3264">HE2318</f>
        <v>c</v>
      </c>
    </row>
    <row r="2294" spans="27:213">
      <c r="AA2294" s="1">
        <f>AVERAGE(AA2258:AA2260)</f>
        <v>0.726570981536468</v>
      </c>
      <c r="AB2294" s="1">
        <f>STDEVA(AA2258:AA2260)</f>
        <v>0.000995556712489896</v>
      </c>
      <c r="AC2294" s="1" t="str">
        <f t="shared" si="3255"/>
        <v>efg</v>
      </c>
      <c r="AD2294" s="1">
        <f>AVERAGE(AD2258:AD2260)</f>
        <v>0.728053309791128</v>
      </c>
      <c r="AE2294" s="1">
        <f>STDEVA(AD2258:AD2260)</f>
        <v>0.000162636404114946</v>
      </c>
      <c r="AF2294" s="1" t="str">
        <f t="shared" si="3256"/>
        <v>fg</v>
      </c>
      <c r="AG2294" s="1">
        <f>AVERAGE(AG2258:AG2260)</f>
        <v>0.673411757908296</v>
      </c>
      <c r="AH2294" s="1">
        <f>STDEVA(AG2258:AG2260)</f>
        <v>0.00163494596247754</v>
      </c>
      <c r="AI2294" s="1" t="str">
        <f t="shared" si="3257"/>
        <v>fg</v>
      </c>
      <c r="AJ2294" s="1">
        <f>AVERAGE(AJ2258:AJ2260)</f>
        <v>0.59546382356774</v>
      </c>
      <c r="AK2294" s="1">
        <f>STDEVA(AJ2258:AJ2260)</f>
        <v>0.00169685802517148</v>
      </c>
      <c r="AL2294" s="1" t="str">
        <f t="shared" si="3258"/>
        <v>ef</v>
      </c>
      <c r="AM2294" s="1">
        <f>AVERAGE(AM2258:AM2260)</f>
        <v>0.523106028236548</v>
      </c>
      <c r="AN2294" s="1">
        <f>STDEVA(AM2258:AM2260)</f>
        <v>0.00340387799896193</v>
      </c>
      <c r="AO2294" s="1" t="str">
        <f t="shared" si="3259"/>
        <v>cd</v>
      </c>
      <c r="GQ2294" s="1">
        <f>AVERAGE(GQ2258:GQ2260)</f>
        <v>0.72624529882763</v>
      </c>
      <c r="GR2294" s="1">
        <f>STDEVA(GQ2258:GQ2260)</f>
        <v>0.000293065683665685</v>
      </c>
      <c r="GS2294" s="1" t="str">
        <f t="shared" si="3260"/>
        <v>e</v>
      </c>
      <c r="GT2294" s="1">
        <f>AVERAGE(GT2258:GT2260)</f>
        <v>0.726701907739321</v>
      </c>
      <c r="GU2294" s="1">
        <f>STDEVA(GT2258:GT2260)</f>
        <v>0.000789394238586352</v>
      </c>
      <c r="GV2294" s="1" t="str">
        <f t="shared" si="3261"/>
        <v>ef</v>
      </c>
      <c r="GW2294" s="1">
        <f>AVERAGE(GW2258:GW2260)</f>
        <v>0.673886861208536</v>
      </c>
      <c r="GX2294" s="1">
        <f>STDEVA(GW2258:GW2260)</f>
        <v>0.000891925688703716</v>
      </c>
      <c r="GY2294" s="1" t="str">
        <f t="shared" si="3262"/>
        <v>e</v>
      </c>
      <c r="GZ2294" s="1">
        <f>AVERAGE(GZ2258:GZ2260)</f>
        <v>0.597102897526872</v>
      </c>
      <c r="HA2294" s="1">
        <f>STDEVA(GZ2258:GZ2260)</f>
        <v>0.00241673982673263</v>
      </c>
      <c r="HB2294" s="1" t="str">
        <f t="shared" si="3263"/>
        <v>d</v>
      </c>
      <c r="HC2294" s="1">
        <f>AVERAGE(HC2258:HC2260)</f>
        <v>0.524312424383845</v>
      </c>
      <c r="HD2294" s="1">
        <f>STDEVA(HC2258:HC2260)</f>
        <v>0.00133918230389602</v>
      </c>
      <c r="HE2294" s="1" t="str">
        <f t="shared" si="3264"/>
        <v>c</v>
      </c>
    </row>
    <row r="2295" spans="27:213">
      <c r="AA2295" s="1">
        <f>AVERAGE(AA2261:AA2263)</f>
        <v>0.732643469592419</v>
      </c>
      <c r="AB2295" s="1">
        <f>STDEVA(AA2261:AA2263)</f>
        <v>0.000990410943344079</v>
      </c>
      <c r="AC2295" s="1" t="str">
        <f t="shared" si="3255"/>
        <v>a</v>
      </c>
      <c r="AD2295" s="1">
        <f>AVERAGE(AD2261:AD2263)</f>
        <v>0.735244874324356</v>
      </c>
      <c r="AE2295" s="1">
        <f>STDEVA(AD2261:AD2263)</f>
        <v>0.00125857618644397</v>
      </c>
      <c r="AF2295" s="1" t="str">
        <f t="shared" si="3256"/>
        <v>a</v>
      </c>
      <c r="AG2295" s="1">
        <f>AVERAGE(AG2261:AG2263)</f>
        <v>0.687545911046055</v>
      </c>
      <c r="AH2295" s="1">
        <f>STDEVA(AG2261:AG2263)</f>
        <v>0.001677199785209</v>
      </c>
      <c r="AI2295" s="1" t="str">
        <f t="shared" si="3257"/>
        <v>cde</v>
      </c>
      <c r="AJ2295" s="1">
        <f>AVERAGE(AJ2261:AJ2263)</f>
        <v>0.574168549373185</v>
      </c>
      <c r="AK2295" s="1">
        <f>STDEVA(AJ2261:AJ2263)</f>
        <v>0.00303381834461632</v>
      </c>
      <c r="AL2295" s="1" t="str">
        <f t="shared" si="3258"/>
        <v>ij</v>
      </c>
      <c r="AM2295" s="1">
        <f>AVERAGE(AM2261:AM2263)</f>
        <v>0.428106864982568</v>
      </c>
      <c r="AN2295" s="1">
        <f>STDEVA(AM2261:AM2263)</f>
        <v>0.00204645571668029</v>
      </c>
      <c r="AO2295" s="1" t="str">
        <f t="shared" si="3259"/>
        <v>l</v>
      </c>
      <c r="GQ2295" s="1">
        <f>AVERAGE(GQ2261:GQ2263)</f>
        <v>0.732429694561105</v>
      </c>
      <c r="GR2295" s="1">
        <f>STDEVA(GQ2261:GQ2263)</f>
        <v>0.00119341587899266</v>
      </c>
      <c r="GS2295" s="1" t="str">
        <f t="shared" si="3260"/>
        <v>ab</v>
      </c>
      <c r="GT2295" s="1">
        <f>AVERAGE(GT2261:GT2263)</f>
        <v>0.734304792916536</v>
      </c>
      <c r="GU2295" s="1">
        <f>STDEVA(GT2261:GT2263)</f>
        <v>0.0017119702623113</v>
      </c>
      <c r="GV2295" s="1" t="str">
        <f t="shared" si="3261"/>
        <v>a</v>
      </c>
      <c r="GW2295" s="1">
        <f>AVERAGE(GW2261:GW2263)</f>
        <v>0.688684708420471</v>
      </c>
      <c r="GX2295" s="1">
        <f>STDEVA(GW2261:GW2263)</f>
        <v>0.000925411697229268</v>
      </c>
      <c r="GY2295" s="1" t="str">
        <f t="shared" si="3262"/>
        <v>b</v>
      </c>
      <c r="GZ2295" s="1">
        <f>AVERAGE(GZ2261:GZ2263)</f>
        <v>0.573545433813141</v>
      </c>
      <c r="HA2295" s="1">
        <f>STDEVA(GZ2261:GZ2263)</f>
        <v>0.00188799414327728</v>
      </c>
      <c r="HB2295" s="1" t="str">
        <f t="shared" si="3263"/>
        <v>h</v>
      </c>
      <c r="HC2295" s="1">
        <f>AVERAGE(HC2261:HC2263)</f>
        <v>0.427739963048553</v>
      </c>
      <c r="HD2295" s="1">
        <f>STDEVA(HC2261:HC2263)</f>
        <v>0.00280421197548541</v>
      </c>
      <c r="HE2295" s="1" t="str">
        <f t="shared" si="3264"/>
        <v>k</v>
      </c>
    </row>
    <row r="2296" spans="27:211">
      <c r="AA2296" s="1">
        <f>AVERAGE(AA2255:AA2263)</f>
        <v>0.72871710216625</v>
      </c>
      <c r="AD2296" s="1">
        <f>AVERAGE(AD2255:AD2263)</f>
        <v>0.730673783495584</v>
      </c>
      <c r="AG2296" s="1">
        <f>AVERAGE(AG2255:AG2263)</f>
        <v>0.678481298541895</v>
      </c>
      <c r="AJ2296" s="1">
        <f>AVERAGE(AJ2255:AJ2263)</f>
        <v>0.588585132392004</v>
      </c>
      <c r="AM2296" s="1">
        <f>AVERAGE(AM2255:AM2263)</f>
        <v>0.490778819970476</v>
      </c>
      <c r="GQ2296" s="1">
        <f>AVERAGE(GQ2255:GQ2263)</f>
        <v>0.728145844773369</v>
      </c>
      <c r="GT2296" s="1">
        <f>AVERAGE(GT2255:GT2263)</f>
        <v>0.729902187548082</v>
      </c>
      <c r="GW2296" s="1">
        <f>AVERAGE(GW2255:GW2263)</f>
        <v>0.679490310834432</v>
      </c>
      <c r="GZ2296" s="1">
        <f>AVERAGE(GZ2255:GZ2263)</f>
        <v>0.588658451513645</v>
      </c>
      <c r="HC2296" s="1">
        <f>AVERAGE(HC2255:HC2263)</f>
        <v>0.491756933357313</v>
      </c>
    </row>
    <row r="2299" spans="29:213">
      <c r="AC2299" s="1" t="s">
        <v>108</v>
      </c>
      <c r="AF2299" s="1" t="s">
        <v>118</v>
      </c>
      <c r="AI2299" s="1" t="s">
        <v>109</v>
      </c>
      <c r="AL2299" s="1" t="s">
        <v>119</v>
      </c>
      <c r="AO2299" s="1" t="s">
        <v>112</v>
      </c>
      <c r="GS2299" s="1" t="s">
        <v>118</v>
      </c>
      <c r="GV2299" s="1" t="s">
        <v>106</v>
      </c>
      <c r="GY2299" s="1" t="s">
        <v>108</v>
      </c>
      <c r="HB2299" s="1" t="s">
        <v>111</v>
      </c>
      <c r="HE2299" s="1" t="s">
        <v>120</v>
      </c>
    </row>
    <row r="2300" spans="29:213">
      <c r="AC2300" s="1" t="s">
        <v>108</v>
      </c>
      <c r="AF2300" s="1" t="s">
        <v>113</v>
      </c>
      <c r="AI2300" s="1" t="s">
        <v>115</v>
      </c>
      <c r="AL2300" s="1" t="s">
        <v>120</v>
      </c>
      <c r="AO2300" s="1" t="s">
        <v>107</v>
      </c>
      <c r="GS2300" s="1" t="s">
        <v>119</v>
      </c>
      <c r="GV2300" s="1" t="s">
        <v>118</v>
      </c>
      <c r="GY2300" s="1" t="s">
        <v>108</v>
      </c>
      <c r="HB2300" s="1" t="s">
        <v>114</v>
      </c>
      <c r="HE2300" s="1" t="s">
        <v>122</v>
      </c>
    </row>
    <row r="2301" spans="29:213">
      <c r="AC2301" s="1" t="s">
        <v>152</v>
      </c>
      <c r="AF2301" s="1" t="s">
        <v>588</v>
      </c>
      <c r="AI2301" s="1" t="s">
        <v>152</v>
      </c>
      <c r="AL2301" s="1" t="s">
        <v>116</v>
      </c>
      <c r="AO2301" s="1" t="s">
        <v>107</v>
      </c>
      <c r="GS2301" s="1" t="s">
        <v>112</v>
      </c>
      <c r="GV2301" s="1" t="s">
        <v>115</v>
      </c>
      <c r="GY2301" s="1" t="s">
        <v>107</v>
      </c>
      <c r="HB2301" s="1" t="s">
        <v>114</v>
      </c>
      <c r="HE2301" s="1" t="s">
        <v>112</v>
      </c>
    </row>
    <row r="2302" spans="29:213">
      <c r="AC2302" s="1" t="s">
        <v>123</v>
      </c>
      <c r="AF2302" s="1" t="s">
        <v>610</v>
      </c>
      <c r="AI2302" s="1" t="s">
        <v>157</v>
      </c>
      <c r="AL2302" s="1" t="s">
        <v>157</v>
      </c>
      <c r="AO2302" s="1" t="s">
        <v>153</v>
      </c>
      <c r="GS2302" s="1" t="s">
        <v>107</v>
      </c>
      <c r="GV2302" s="1" t="s">
        <v>152</v>
      </c>
      <c r="GY2302" s="1" t="s">
        <v>123</v>
      </c>
      <c r="HB2302" s="1" t="s">
        <v>123</v>
      </c>
      <c r="HE2302" s="1" t="s">
        <v>123</v>
      </c>
    </row>
    <row r="2303" spans="29:213">
      <c r="AC2303" s="1" t="s">
        <v>154</v>
      </c>
      <c r="AF2303" s="1" t="s">
        <v>157</v>
      </c>
      <c r="AI2303" s="1" t="s">
        <v>155</v>
      </c>
      <c r="AL2303" s="1" t="s">
        <v>156</v>
      </c>
      <c r="AO2303" s="1" t="s">
        <v>158</v>
      </c>
      <c r="GS2303" s="1" t="s">
        <v>123</v>
      </c>
      <c r="GV2303" s="1" t="s">
        <v>123</v>
      </c>
      <c r="GY2303" s="1" t="s">
        <v>157</v>
      </c>
      <c r="HB2303" s="1" t="s">
        <v>154</v>
      </c>
      <c r="HE2303" s="1" t="s">
        <v>156</v>
      </c>
    </row>
    <row r="2304" spans="29:213">
      <c r="AC2304" s="1" t="s">
        <v>161</v>
      </c>
      <c r="AF2304" s="1" t="s">
        <v>151</v>
      </c>
      <c r="AI2304" s="1" t="s">
        <v>161</v>
      </c>
      <c r="AL2304" s="1" t="s">
        <v>151</v>
      </c>
      <c r="AO2304" s="1" t="s">
        <v>117</v>
      </c>
      <c r="GS2304" s="1" t="s">
        <v>124</v>
      </c>
      <c r="GV2304" s="1" t="s">
        <v>152</v>
      </c>
      <c r="GY2304" s="1" t="s">
        <v>121</v>
      </c>
      <c r="HB2304" s="1" t="s">
        <v>124</v>
      </c>
      <c r="HE2304" s="1" t="s">
        <v>117</v>
      </c>
    </row>
    <row r="2305" spans="29:213">
      <c r="AC2305" s="1" t="s">
        <v>153</v>
      </c>
      <c r="AF2305" s="1" t="s">
        <v>160</v>
      </c>
      <c r="AI2305" s="1" t="s">
        <v>161</v>
      </c>
      <c r="AL2305" s="1" t="s">
        <v>588</v>
      </c>
      <c r="AO2305" s="1" t="s">
        <v>123</v>
      </c>
      <c r="GS2305" s="1" t="s">
        <v>117</v>
      </c>
      <c r="GV2305" s="1" t="s">
        <v>121</v>
      </c>
      <c r="GY2305" s="1" t="s">
        <v>152</v>
      </c>
      <c r="HB2305" s="1" t="s">
        <v>115</v>
      </c>
      <c r="HE2305" s="1" t="s">
        <v>121</v>
      </c>
    </row>
    <row r="2306" spans="29:213">
      <c r="AC2306" s="1" t="s">
        <v>108</v>
      </c>
      <c r="AF2306" s="1" t="s">
        <v>119</v>
      </c>
      <c r="AI2306" s="1" t="s">
        <v>109</v>
      </c>
      <c r="AL2306" s="1" t="s">
        <v>157</v>
      </c>
      <c r="AO2306" s="1" t="s">
        <v>673</v>
      </c>
      <c r="GS2306" s="1" t="s">
        <v>116</v>
      </c>
      <c r="GV2306" s="1" t="s">
        <v>108</v>
      </c>
      <c r="GY2306" s="1" t="s">
        <v>108</v>
      </c>
      <c r="HB2306" s="1" t="s">
        <v>123</v>
      </c>
      <c r="HE2306" s="1" t="s">
        <v>155</v>
      </c>
    </row>
    <row r="2307" spans="29:213">
      <c r="AC2307" s="1" t="s">
        <v>153</v>
      </c>
      <c r="AF2307" s="1" t="s">
        <v>151</v>
      </c>
      <c r="AI2307" s="1" t="s">
        <v>161</v>
      </c>
      <c r="AL2307" s="1" t="s">
        <v>152</v>
      </c>
      <c r="AO2307" s="1" t="s">
        <v>117</v>
      </c>
      <c r="GS2307" s="1" t="s">
        <v>117</v>
      </c>
      <c r="GV2307" s="1" t="s">
        <v>124</v>
      </c>
      <c r="GY2307" s="1" t="s">
        <v>610</v>
      </c>
      <c r="HB2307" s="1" t="s">
        <v>124</v>
      </c>
      <c r="HE2307" s="1" t="s">
        <v>107</v>
      </c>
    </row>
    <row r="2308" spans="29:213">
      <c r="AC2308" s="1" t="s">
        <v>161</v>
      </c>
      <c r="AF2308" s="1" t="s">
        <v>161</v>
      </c>
      <c r="AI2308" s="1" t="s">
        <v>153</v>
      </c>
      <c r="AL2308" s="1" t="s">
        <v>610</v>
      </c>
      <c r="AO2308" s="1" t="s">
        <v>121</v>
      </c>
      <c r="GS2308" s="1" t="s">
        <v>117</v>
      </c>
      <c r="GV2308" s="1" t="s">
        <v>121</v>
      </c>
      <c r="GY2308" s="1" t="s">
        <v>152</v>
      </c>
      <c r="HB2308" s="1" t="s">
        <v>122</v>
      </c>
      <c r="HE2308" s="1" t="s">
        <v>121</v>
      </c>
    </row>
    <row r="2309" spans="29:213">
      <c r="AC2309" s="1" t="s">
        <v>116</v>
      </c>
      <c r="AF2309" s="1" t="s">
        <v>118</v>
      </c>
      <c r="AI2309" s="1" t="s">
        <v>112</v>
      </c>
      <c r="AL2309" s="1" t="s">
        <v>154</v>
      </c>
      <c r="AO2309" s="1" t="s">
        <v>156</v>
      </c>
      <c r="GS2309" s="1" t="s">
        <v>120</v>
      </c>
      <c r="GV2309" s="1" t="s">
        <v>113</v>
      </c>
      <c r="GY2309" s="1" t="s">
        <v>114</v>
      </c>
      <c r="HB2309" s="1" t="s">
        <v>153</v>
      </c>
      <c r="HE2309" s="1" t="s">
        <v>155</v>
      </c>
    </row>
    <row r="2310" spans="29:213">
      <c r="AC2310" s="1" t="s">
        <v>106</v>
      </c>
      <c r="AF2310" s="1" t="s">
        <v>106</v>
      </c>
      <c r="AI2310" s="1" t="s">
        <v>106</v>
      </c>
      <c r="AL2310" s="1" t="s">
        <v>106</v>
      </c>
      <c r="AO2310" s="1" t="s">
        <v>106</v>
      </c>
      <c r="GS2310" s="1" t="s">
        <v>106</v>
      </c>
      <c r="GV2310" s="1" t="s">
        <v>106</v>
      </c>
      <c r="GY2310" s="1" t="s">
        <v>106</v>
      </c>
      <c r="HB2310" s="1" t="s">
        <v>106</v>
      </c>
      <c r="HE2310" s="1" t="s">
        <v>106</v>
      </c>
    </row>
    <row r="2311" spans="29:213">
      <c r="AC2311" s="1" t="s">
        <v>106</v>
      </c>
      <c r="AF2311" s="1" t="s">
        <v>106</v>
      </c>
      <c r="AI2311" s="1" t="s">
        <v>113</v>
      </c>
      <c r="AL2311" s="1" t="s">
        <v>118</v>
      </c>
      <c r="AO2311" s="1" t="s">
        <v>111</v>
      </c>
      <c r="GS2311" s="1" t="s">
        <v>106</v>
      </c>
      <c r="GV2311" s="1" t="s">
        <v>106</v>
      </c>
      <c r="GY2311" s="1" t="s">
        <v>106</v>
      </c>
      <c r="HB2311" s="1" t="s">
        <v>111</v>
      </c>
      <c r="HE2311" s="1" t="s">
        <v>111</v>
      </c>
    </row>
    <row r="2312" spans="29:213">
      <c r="AC2312" s="1" t="s">
        <v>109</v>
      </c>
      <c r="AF2312" s="1" t="s">
        <v>109</v>
      </c>
      <c r="AI2312" s="1" t="s">
        <v>119</v>
      </c>
      <c r="AL2312" s="1" t="s">
        <v>113</v>
      </c>
      <c r="AO2312" s="1" t="s">
        <v>111</v>
      </c>
      <c r="GS2312" s="1" t="s">
        <v>120</v>
      </c>
      <c r="GV2312" s="1" t="s">
        <v>114</v>
      </c>
      <c r="GY2312" s="1" t="s">
        <v>114</v>
      </c>
      <c r="HB2312" s="1" t="s">
        <v>111</v>
      </c>
      <c r="HE2312" s="1" t="s">
        <v>113</v>
      </c>
    </row>
    <row r="2313" spans="29:213">
      <c r="AC2313" s="1" t="s">
        <v>121</v>
      </c>
      <c r="AF2313" s="1" t="s">
        <v>122</v>
      </c>
      <c r="AI2313" s="1" t="s">
        <v>151</v>
      </c>
      <c r="AL2313" s="1" t="s">
        <v>153</v>
      </c>
      <c r="AO2313" s="1" t="s">
        <v>116</v>
      </c>
      <c r="GS2313" s="1" t="s">
        <v>112</v>
      </c>
      <c r="GV2313" s="1" t="s">
        <v>115</v>
      </c>
      <c r="GY2313" s="1" t="s">
        <v>124</v>
      </c>
      <c r="HB2313" s="1" t="s">
        <v>121</v>
      </c>
      <c r="HE2313" s="1" t="s">
        <v>114</v>
      </c>
    </row>
    <row r="2314" spans="29:213">
      <c r="AC2314" s="1" t="s">
        <v>157</v>
      </c>
      <c r="AF2314" s="1" t="s">
        <v>153</v>
      </c>
      <c r="AI2314" s="1" t="s">
        <v>154</v>
      </c>
      <c r="AL2314" s="1" t="s">
        <v>155</v>
      </c>
      <c r="AO2314" s="1" t="s">
        <v>155</v>
      </c>
      <c r="GS2314" s="1" t="s">
        <v>121</v>
      </c>
      <c r="GV2314" s="1" t="s">
        <v>121</v>
      </c>
      <c r="GY2314" s="1" t="s">
        <v>153</v>
      </c>
      <c r="HB2314" s="1" t="s">
        <v>157</v>
      </c>
      <c r="HE2314" s="1" t="s">
        <v>154</v>
      </c>
    </row>
    <row r="2315" spans="29:213">
      <c r="AC2315" s="1" t="s">
        <v>610</v>
      </c>
      <c r="AF2315" s="1" t="s">
        <v>125</v>
      </c>
      <c r="AI2315" s="1" t="s">
        <v>107</v>
      </c>
      <c r="AL2315" s="1" t="s">
        <v>112</v>
      </c>
      <c r="AO2315" s="1" t="s">
        <v>116</v>
      </c>
      <c r="GS2315" s="1" t="s">
        <v>112</v>
      </c>
      <c r="GV2315" s="1" t="s">
        <v>115</v>
      </c>
      <c r="GY2315" s="1" t="s">
        <v>120</v>
      </c>
      <c r="HB2315" s="1" t="s">
        <v>120</v>
      </c>
      <c r="HE2315" s="1" t="s">
        <v>114</v>
      </c>
    </row>
    <row r="2316" spans="29:213">
      <c r="AC2316" s="1" t="s">
        <v>610</v>
      </c>
      <c r="AF2316" s="1" t="s">
        <v>122</v>
      </c>
      <c r="AI2316" s="1" t="s">
        <v>107</v>
      </c>
      <c r="AL2316" s="1" t="s">
        <v>588</v>
      </c>
      <c r="AO2316" s="1" t="s">
        <v>114</v>
      </c>
      <c r="GS2316" s="1" t="s">
        <v>112</v>
      </c>
      <c r="GV2316" s="1" t="s">
        <v>115</v>
      </c>
      <c r="GY2316" s="1" t="s">
        <v>115</v>
      </c>
      <c r="HB2316" s="1" t="s">
        <v>120</v>
      </c>
      <c r="HE2316" s="1" t="s">
        <v>114</v>
      </c>
    </row>
    <row r="2317" spans="29:213">
      <c r="AC2317" s="1" t="s">
        <v>113</v>
      </c>
      <c r="AF2317" s="1" t="s">
        <v>113</v>
      </c>
      <c r="AI2317" s="1" t="s">
        <v>118</v>
      </c>
      <c r="AL2317" s="1" t="s">
        <v>152</v>
      </c>
      <c r="AO2317" s="1" t="s">
        <v>157</v>
      </c>
      <c r="GS2317" s="1" t="s">
        <v>108</v>
      </c>
      <c r="GV2317" s="1" t="s">
        <v>106</v>
      </c>
      <c r="GY2317" s="1" t="s">
        <v>111</v>
      </c>
      <c r="HB2317" s="1" t="s">
        <v>117</v>
      </c>
      <c r="HE2317" s="1" t="s">
        <v>153</v>
      </c>
    </row>
    <row r="2318" spans="29:213">
      <c r="AC2318" s="1" t="s">
        <v>125</v>
      </c>
      <c r="AF2318" s="1" t="s">
        <v>122</v>
      </c>
      <c r="AI2318" s="1" t="s">
        <v>124</v>
      </c>
      <c r="AL2318" s="1" t="s">
        <v>112</v>
      </c>
      <c r="AO2318" s="1" t="s">
        <v>120</v>
      </c>
      <c r="GS2318" s="1" t="s">
        <v>112</v>
      </c>
      <c r="GV2318" s="1" t="s">
        <v>120</v>
      </c>
      <c r="GY2318" s="1" t="s">
        <v>115</v>
      </c>
      <c r="HB2318" s="1" t="s">
        <v>120</v>
      </c>
      <c r="HE2318" s="1" t="s">
        <v>114</v>
      </c>
    </row>
    <row r="2319" spans="29:213">
      <c r="AC2319" s="1" t="s">
        <v>588</v>
      </c>
      <c r="AF2319" s="1" t="s">
        <v>124</v>
      </c>
      <c r="AI2319" s="1" t="s">
        <v>124</v>
      </c>
      <c r="AL2319" s="1" t="s">
        <v>122</v>
      </c>
      <c r="AO2319" s="1" t="s">
        <v>116</v>
      </c>
      <c r="GS2319" s="1" t="s">
        <v>112</v>
      </c>
      <c r="GV2319" s="1" t="s">
        <v>122</v>
      </c>
      <c r="GY2319" s="1" t="s">
        <v>112</v>
      </c>
      <c r="HB2319" s="1" t="s">
        <v>120</v>
      </c>
      <c r="HE2319" s="1" t="s">
        <v>114</v>
      </c>
    </row>
    <row r="2320" spans="29:213">
      <c r="AC2320" s="1" t="s">
        <v>106</v>
      </c>
      <c r="AF2320" s="1" t="s">
        <v>106</v>
      </c>
      <c r="AI2320" s="1" t="s">
        <v>109</v>
      </c>
      <c r="AL2320" s="1" t="s">
        <v>161</v>
      </c>
      <c r="AO2320" s="1" t="s">
        <v>154</v>
      </c>
      <c r="GS2320" s="1" t="s">
        <v>113</v>
      </c>
      <c r="GV2320" s="1" t="s">
        <v>106</v>
      </c>
      <c r="GY2320" s="1" t="s">
        <v>111</v>
      </c>
      <c r="HB2320" s="1" t="s">
        <v>121</v>
      </c>
      <c r="HE2320" s="1" t="s">
        <v>157</v>
      </c>
    </row>
    <row r="2322" spans="30:558">
      <c r="AD2322" s="1">
        <f t="shared" ref="AD2322:AD2355" si="3265">AD996</f>
        <v>0</v>
      </c>
      <c r="AG2322" s="1">
        <f t="shared" ref="AG2322:AG2355" si="3266">AG996</f>
        <v>0</v>
      </c>
      <c r="AJ2322" s="1">
        <f t="shared" ref="AJ2322:AJ2355" si="3267">AJ996</f>
        <v>0</v>
      </c>
      <c r="AM2322" s="1">
        <f t="shared" ref="AM2322:AM2355" si="3268">AM996</f>
        <v>0</v>
      </c>
      <c r="AP2322" s="1">
        <f t="shared" ref="AP2322:AP2355" si="3269">AP996</f>
        <v>0</v>
      </c>
      <c r="GT2322" s="1">
        <f t="shared" ref="GT2322:GT2355" si="3270">GT996</f>
        <v>0</v>
      </c>
      <c r="GW2322" s="1">
        <f t="shared" ref="GW2322:GW2355" si="3271">GW996</f>
        <v>0</v>
      </c>
      <c r="GZ2322" s="1">
        <f t="shared" ref="GZ2322:GZ2355" si="3272">GZ996</f>
        <v>0</v>
      </c>
      <c r="HC2322" s="1">
        <f t="shared" ref="HC2322:HC2355" si="3273">HC996</f>
        <v>0</v>
      </c>
      <c r="HF2322" s="1">
        <f t="shared" ref="HF2322:HF2355" si="3274">HF996</f>
        <v>0</v>
      </c>
      <c r="NJ2322" s="1">
        <f t="shared" ref="NJ2322:NV2322" si="3275">NJ996</f>
        <v>0</v>
      </c>
      <c r="NK2322" s="1">
        <f t="shared" si="3275"/>
        <v>0</v>
      </c>
      <c r="NL2322" s="1">
        <f t="shared" si="3275"/>
        <v>0</v>
      </c>
      <c r="NM2322" s="1">
        <f t="shared" si="3275"/>
        <v>0</v>
      </c>
      <c r="NN2322" s="1">
        <f t="shared" si="3275"/>
        <v>0</v>
      </c>
      <c r="NO2322" s="1">
        <f t="shared" si="3275"/>
        <v>0</v>
      </c>
      <c r="NP2322" s="1">
        <f t="shared" si="3275"/>
        <v>0</v>
      </c>
      <c r="NQ2322" s="1">
        <f t="shared" si="3275"/>
        <v>0</v>
      </c>
      <c r="NR2322" s="1">
        <f t="shared" si="3275"/>
        <v>0</v>
      </c>
      <c r="NS2322" s="1">
        <f t="shared" si="3275"/>
        <v>0</v>
      </c>
      <c r="NT2322" s="1">
        <f t="shared" si="3275"/>
        <v>0</v>
      </c>
      <c r="NU2322" s="1">
        <f t="shared" si="3275"/>
        <v>0</v>
      </c>
      <c r="NV2322" s="1">
        <f t="shared" si="3275"/>
        <v>0</v>
      </c>
      <c r="TZ2322" s="1">
        <f t="shared" ref="TZ2322:UL2322" si="3276">TZ996</f>
        <v>0</v>
      </c>
      <c r="UA2322" s="1">
        <f t="shared" si="3276"/>
        <v>0</v>
      </c>
      <c r="UB2322" s="1">
        <f t="shared" si="3276"/>
        <v>0</v>
      </c>
      <c r="UC2322" s="1">
        <f t="shared" si="3276"/>
        <v>0</v>
      </c>
      <c r="UD2322" s="1">
        <f t="shared" si="3276"/>
        <v>0</v>
      </c>
      <c r="UE2322" s="1">
        <f t="shared" si="3276"/>
        <v>0</v>
      </c>
      <c r="UF2322" s="1">
        <f t="shared" si="3276"/>
        <v>0</v>
      </c>
      <c r="UG2322" s="1">
        <f t="shared" si="3276"/>
        <v>0</v>
      </c>
      <c r="UH2322" s="1">
        <f t="shared" si="3276"/>
        <v>0</v>
      </c>
      <c r="UI2322" s="1">
        <f t="shared" si="3276"/>
        <v>0</v>
      </c>
      <c r="UJ2322" s="1">
        <f t="shared" si="3276"/>
        <v>0</v>
      </c>
      <c r="UK2322" s="1">
        <f t="shared" si="3276"/>
        <v>0</v>
      </c>
      <c r="UL2322" s="1">
        <f t="shared" si="3276"/>
        <v>0</v>
      </c>
    </row>
    <row r="2323" spans="30:558">
      <c r="AD2323" s="1">
        <f t="shared" si="3265"/>
        <v>0.257247323060851</v>
      </c>
      <c r="AG2323" s="1">
        <f t="shared" si="3266"/>
        <v>0.252472670484123</v>
      </c>
      <c r="AJ2323" s="1">
        <f t="shared" si="3267"/>
        <v>0.27466581795035</v>
      </c>
      <c r="AM2323" s="1">
        <f t="shared" si="3268"/>
        <v>0.331820057779612</v>
      </c>
      <c r="AP2323" s="1">
        <f t="shared" si="3269"/>
        <v>0.389413988657845</v>
      </c>
      <c r="GT2323" s="1">
        <f t="shared" si="3270"/>
        <v>0.25439286650931</v>
      </c>
      <c r="GW2323" s="1">
        <f t="shared" si="3271"/>
        <v>0.250980392156863</v>
      </c>
      <c r="GZ2323" s="1">
        <f t="shared" si="3272"/>
        <v>0.272844272844273</v>
      </c>
      <c r="HC2323" s="1">
        <f t="shared" si="3273"/>
        <v>0.332336608287057</v>
      </c>
      <c r="HF2323" s="1">
        <f t="shared" si="3274"/>
        <v>0.385740402193784</v>
      </c>
      <c r="NJ2323" s="1">
        <f t="shared" ref="NJ2323:NV2323" si="3277">NJ997</f>
        <v>0.254605097148625</v>
      </c>
      <c r="NK2323" s="1">
        <f t="shared" si="3277"/>
        <v>0</v>
      </c>
      <c r="NL2323" s="1">
        <f t="shared" si="3277"/>
        <v>0</v>
      </c>
      <c r="NM2323" s="1">
        <f t="shared" si="3277"/>
        <v>0.252427184466019</v>
      </c>
      <c r="NN2323" s="1">
        <f t="shared" si="3277"/>
        <v>0</v>
      </c>
      <c r="NO2323" s="1">
        <f t="shared" si="3277"/>
        <v>0</v>
      </c>
      <c r="NP2323" s="1">
        <f t="shared" si="3277"/>
        <v>0.271965228190003</v>
      </c>
      <c r="NQ2323" s="1">
        <f t="shared" si="3277"/>
        <v>0</v>
      </c>
      <c r="NR2323" s="1">
        <f t="shared" si="3277"/>
        <v>0</v>
      </c>
      <c r="NS2323" s="1">
        <f t="shared" si="3277"/>
        <v>0.323529411764706</v>
      </c>
      <c r="NT2323" s="1">
        <f t="shared" si="3277"/>
        <v>0</v>
      </c>
      <c r="NU2323" s="1">
        <f t="shared" si="3277"/>
        <v>0</v>
      </c>
      <c r="NV2323" s="1">
        <f t="shared" si="3277"/>
        <v>0.352617079889807</v>
      </c>
      <c r="TZ2323" s="1">
        <f t="shared" ref="TZ2323:UL2323" si="3278">TZ997</f>
        <v>0.253984315709588</v>
      </c>
      <c r="UA2323" s="1">
        <f t="shared" si="3278"/>
        <v>0</v>
      </c>
      <c r="UB2323" s="1">
        <f t="shared" si="3278"/>
        <v>0</v>
      </c>
      <c r="UC2323" s="1">
        <f t="shared" si="3278"/>
        <v>0.252085967130215</v>
      </c>
      <c r="UD2323" s="1">
        <f t="shared" si="3278"/>
        <v>0</v>
      </c>
      <c r="UE2323" s="1">
        <f t="shared" si="3278"/>
        <v>0</v>
      </c>
      <c r="UF2323" s="1">
        <f t="shared" si="3278"/>
        <v>0.271191553544495</v>
      </c>
      <c r="UG2323" s="1">
        <f t="shared" si="3278"/>
        <v>0</v>
      </c>
      <c r="UH2323" s="1">
        <f t="shared" si="3278"/>
        <v>0</v>
      </c>
      <c r="UI2323" s="1">
        <f t="shared" si="3278"/>
        <v>0.326422584913983</v>
      </c>
      <c r="UJ2323" s="1">
        <f t="shared" si="3278"/>
        <v>0</v>
      </c>
      <c r="UK2323" s="1">
        <f t="shared" si="3278"/>
        <v>0</v>
      </c>
      <c r="UL2323" s="1">
        <f t="shared" si="3278"/>
        <v>0.351664254703329</v>
      </c>
    </row>
    <row r="2324" spans="30:558">
      <c r="AD2324" s="1">
        <f t="shared" si="3265"/>
        <v>0.2572880449318</v>
      </c>
      <c r="AG2324" s="1">
        <f t="shared" si="3266"/>
        <v>0.254800207576544</v>
      </c>
      <c r="AJ2324" s="1">
        <f t="shared" si="3267"/>
        <v>0.273697832416694</v>
      </c>
      <c r="AM2324" s="1">
        <f t="shared" si="3268"/>
        <v>0.332003192338388</v>
      </c>
      <c r="AP2324" s="1">
        <f t="shared" si="3269"/>
        <v>0.391224862888483</v>
      </c>
      <c r="GT2324" s="1">
        <f t="shared" si="3270"/>
        <v>0.256505576208178</v>
      </c>
      <c r="GW2324" s="1">
        <f t="shared" si="3271"/>
        <v>0.252647894600878</v>
      </c>
      <c r="GZ2324" s="1">
        <f t="shared" si="3272"/>
        <v>0.27466581795035</v>
      </c>
      <c r="HC2324" s="1">
        <f t="shared" si="3273"/>
        <v>0.331260364842454</v>
      </c>
      <c r="HF2324" s="1">
        <f t="shared" si="3274"/>
        <v>0.384328358208955</v>
      </c>
      <c r="NJ2324" s="1">
        <f t="shared" ref="NJ2324:NV2324" si="3279">NJ998</f>
        <v>0.254960317460318</v>
      </c>
      <c r="NK2324" s="1">
        <f t="shared" si="3279"/>
        <v>0</v>
      </c>
      <c r="NL2324" s="1">
        <f t="shared" si="3279"/>
        <v>0</v>
      </c>
      <c r="NM2324" s="1">
        <f t="shared" si="3279"/>
        <v>0.252911392405063</v>
      </c>
      <c r="NN2324" s="1">
        <f t="shared" si="3279"/>
        <v>0</v>
      </c>
      <c r="NO2324" s="1">
        <f t="shared" si="3279"/>
        <v>0</v>
      </c>
      <c r="NP2324" s="1">
        <f t="shared" si="3279"/>
        <v>0.269807280513919</v>
      </c>
      <c r="NQ2324" s="1">
        <f t="shared" si="3279"/>
        <v>0</v>
      </c>
      <c r="NR2324" s="1">
        <f t="shared" si="3279"/>
        <v>0</v>
      </c>
      <c r="NS2324" s="1">
        <f t="shared" si="3279"/>
        <v>0.326471799094278</v>
      </c>
      <c r="NT2324" s="1">
        <f t="shared" si="3279"/>
        <v>0</v>
      </c>
      <c r="NU2324" s="1">
        <f t="shared" si="3279"/>
        <v>0</v>
      </c>
      <c r="NV2324" s="1">
        <f t="shared" si="3279"/>
        <v>0.347885402455662</v>
      </c>
      <c r="TZ2324" s="1">
        <f t="shared" ref="TZ2324:UL2324" si="3280">TZ998</f>
        <v>0.255831265508685</v>
      </c>
      <c r="UA2324" s="1">
        <f t="shared" si="3280"/>
        <v>0</v>
      </c>
      <c r="UB2324" s="1">
        <f t="shared" si="3280"/>
        <v>0</v>
      </c>
      <c r="UC2324" s="1">
        <f t="shared" si="3280"/>
        <v>0.253303415607081</v>
      </c>
      <c r="UD2324" s="1">
        <f t="shared" si="3280"/>
        <v>0</v>
      </c>
      <c r="UE2324" s="1">
        <f t="shared" si="3280"/>
        <v>0</v>
      </c>
      <c r="UF2324" s="1">
        <f t="shared" si="3280"/>
        <v>0.270392749244713</v>
      </c>
      <c r="UG2324" s="1">
        <f t="shared" si="3280"/>
        <v>0</v>
      </c>
      <c r="UH2324" s="1">
        <f t="shared" si="3280"/>
        <v>0</v>
      </c>
      <c r="UI2324" s="1">
        <f t="shared" si="3280"/>
        <v>0.323653198653199</v>
      </c>
      <c r="UJ2324" s="1">
        <f t="shared" si="3280"/>
        <v>0</v>
      </c>
      <c r="UK2324" s="1">
        <f t="shared" si="3280"/>
        <v>0</v>
      </c>
      <c r="UL2324" s="1">
        <f t="shared" si="3280"/>
        <v>0.353780313837375</v>
      </c>
    </row>
    <row r="2325" spans="30:558">
      <c r="AD2325" s="1">
        <f t="shared" si="3265"/>
        <v>0.254834437086093</v>
      </c>
      <c r="AG2325" s="1">
        <f t="shared" si="3266"/>
        <v>0.25507320832263</v>
      </c>
      <c r="AJ2325" s="1">
        <f t="shared" si="3267"/>
        <v>0.271051795360661</v>
      </c>
      <c r="AM2325" s="1">
        <f t="shared" si="3268"/>
        <v>0.335099877700775</v>
      </c>
      <c r="AP2325" s="1">
        <f t="shared" si="3269"/>
        <v>0.382198952879581</v>
      </c>
      <c r="GT2325" s="1">
        <f t="shared" si="3270"/>
        <v>0.255370569280344</v>
      </c>
      <c r="GW2325" s="1">
        <f t="shared" si="3271"/>
        <v>0.252554362064448</v>
      </c>
      <c r="GZ2325" s="1">
        <f t="shared" si="3272"/>
        <v>0.27167257492749</v>
      </c>
      <c r="HC2325" s="1">
        <f t="shared" si="3273"/>
        <v>0.332492643968054</v>
      </c>
      <c r="HF2325" s="1">
        <f t="shared" si="3274"/>
        <v>0.389097744360902</v>
      </c>
      <c r="NJ2325" s="1">
        <f t="shared" ref="NJ2325:NV2325" si="3281">NJ999</f>
        <v>0.253563390847712</v>
      </c>
      <c r="NK2325" s="1">
        <f t="shared" si="3281"/>
        <v>0</v>
      </c>
      <c r="NL2325" s="1">
        <f t="shared" si="3281"/>
        <v>0</v>
      </c>
      <c r="NM2325" s="1">
        <f t="shared" si="3281"/>
        <v>0.253018108651911</v>
      </c>
      <c r="NN2325" s="1">
        <f t="shared" si="3281"/>
        <v>0</v>
      </c>
      <c r="NO2325" s="1">
        <f t="shared" si="3281"/>
        <v>0</v>
      </c>
      <c r="NP2325" s="1">
        <f t="shared" si="3281"/>
        <v>0.272943980929678</v>
      </c>
      <c r="NQ2325" s="1">
        <f t="shared" si="3281"/>
        <v>0</v>
      </c>
      <c r="NR2325" s="1">
        <f t="shared" si="3281"/>
        <v>0</v>
      </c>
      <c r="NS2325" s="1">
        <f t="shared" si="3281"/>
        <v>0.328263624841572</v>
      </c>
      <c r="NT2325" s="1">
        <f t="shared" si="3281"/>
        <v>0</v>
      </c>
      <c r="NU2325" s="1">
        <f t="shared" si="3281"/>
        <v>0</v>
      </c>
      <c r="NV2325" s="1">
        <f t="shared" si="3281"/>
        <v>0.354138398914518</v>
      </c>
      <c r="TZ2325" s="1">
        <f t="shared" ref="TZ2325:UL2325" si="3282">TZ999</f>
        <v>0.25295448830777</v>
      </c>
      <c r="UA2325" s="1">
        <f t="shared" si="3282"/>
        <v>0</v>
      </c>
      <c r="UB2325" s="1">
        <f t="shared" si="3282"/>
        <v>0</v>
      </c>
      <c r="UC2325" s="1">
        <f t="shared" si="3282"/>
        <v>0.253904282115869</v>
      </c>
      <c r="UD2325" s="1">
        <f t="shared" si="3282"/>
        <v>0</v>
      </c>
      <c r="UE2325" s="1">
        <f t="shared" si="3282"/>
        <v>0</v>
      </c>
      <c r="UF2325" s="1">
        <f t="shared" si="3282"/>
        <v>0.272029474976973</v>
      </c>
      <c r="UG2325" s="1">
        <f t="shared" si="3282"/>
        <v>0</v>
      </c>
      <c r="UH2325" s="1">
        <f t="shared" si="3282"/>
        <v>0</v>
      </c>
      <c r="UI2325" s="1">
        <f t="shared" si="3282"/>
        <v>0.327280779450842</v>
      </c>
      <c r="UJ2325" s="1">
        <f t="shared" si="3282"/>
        <v>0</v>
      </c>
      <c r="UK2325" s="1">
        <f t="shared" si="3282"/>
        <v>0</v>
      </c>
      <c r="UL2325" s="1">
        <f t="shared" si="3282"/>
        <v>0.35177304964539</v>
      </c>
    </row>
    <row r="2326" spans="30:558">
      <c r="AD2326" s="1">
        <f t="shared" si="3265"/>
        <v>0.257632565613283</v>
      </c>
      <c r="AG2326" s="1">
        <f t="shared" si="3266"/>
        <v>0.251111692388177</v>
      </c>
      <c r="AJ2326" s="1">
        <f t="shared" si="3267"/>
        <v>0.274358974358974</v>
      </c>
      <c r="AM2326" s="1">
        <f t="shared" si="3268"/>
        <v>0.329905063291139</v>
      </c>
      <c r="AP2326" s="1">
        <f t="shared" si="3269"/>
        <v>0.395796847635727</v>
      </c>
      <c r="GT2326" s="1">
        <f t="shared" si="3270"/>
        <v>0.256738724312784</v>
      </c>
      <c r="GW2326" s="1">
        <f t="shared" si="3271"/>
        <v>0.252522639068564</v>
      </c>
      <c r="GZ2326" s="1">
        <f t="shared" si="3272"/>
        <v>0.27367055771725</v>
      </c>
      <c r="HC2326" s="1">
        <f t="shared" si="3273"/>
        <v>0.332240884883245</v>
      </c>
      <c r="HF2326" s="1">
        <f t="shared" si="3274"/>
        <v>0.392307692307692</v>
      </c>
      <c r="NJ2326" s="1">
        <f t="shared" ref="NJ2326:NV2326" si="3283">NJ1000</f>
        <v>0.253468780971259</v>
      </c>
      <c r="NK2326" s="1">
        <f t="shared" si="3283"/>
        <v>0</v>
      </c>
      <c r="NL2326" s="1">
        <f t="shared" si="3283"/>
        <v>0</v>
      </c>
      <c r="NM2326" s="1">
        <f t="shared" si="3283"/>
        <v>0.252284263959391</v>
      </c>
      <c r="NN2326" s="1">
        <f t="shared" si="3283"/>
        <v>0</v>
      </c>
      <c r="NO2326" s="1">
        <f t="shared" si="3283"/>
        <v>0</v>
      </c>
      <c r="NP2326" s="1">
        <f t="shared" si="3283"/>
        <v>0.272558714462299</v>
      </c>
      <c r="NQ2326" s="1">
        <f t="shared" si="3283"/>
        <v>0</v>
      </c>
      <c r="NR2326" s="1">
        <f t="shared" si="3283"/>
        <v>0</v>
      </c>
      <c r="NS2326" s="1">
        <f t="shared" si="3283"/>
        <v>0.329606625258799</v>
      </c>
      <c r="NT2326" s="1">
        <f t="shared" si="3283"/>
        <v>0</v>
      </c>
      <c r="NU2326" s="1">
        <f t="shared" si="3283"/>
        <v>0</v>
      </c>
      <c r="NV2326" s="1">
        <f t="shared" si="3283"/>
        <v>0.359183673469388</v>
      </c>
      <c r="TZ2326" s="1">
        <f t="shared" ref="TZ2326:UL2326" si="3284">TZ1000</f>
        <v>0.254185692541857</v>
      </c>
      <c r="UA2326" s="1">
        <f t="shared" si="3284"/>
        <v>0</v>
      </c>
      <c r="UB2326" s="1">
        <f t="shared" si="3284"/>
        <v>0</v>
      </c>
      <c r="UC2326" s="1">
        <f t="shared" si="3284"/>
        <v>0.25280199252802</v>
      </c>
      <c r="UD2326" s="1">
        <f t="shared" si="3284"/>
        <v>0</v>
      </c>
      <c r="UE2326" s="1">
        <f t="shared" si="3284"/>
        <v>0</v>
      </c>
      <c r="UF2326" s="1">
        <f t="shared" si="3284"/>
        <v>0.27141568981064</v>
      </c>
      <c r="UG2326" s="1">
        <f t="shared" si="3284"/>
        <v>0</v>
      </c>
      <c r="UH2326" s="1">
        <f t="shared" si="3284"/>
        <v>0</v>
      </c>
      <c r="UI2326" s="1">
        <f t="shared" si="3284"/>
        <v>0.327608982826949</v>
      </c>
      <c r="UJ2326" s="1">
        <f t="shared" si="3284"/>
        <v>0</v>
      </c>
      <c r="UK2326" s="1">
        <f t="shared" si="3284"/>
        <v>0</v>
      </c>
      <c r="UL2326" s="1">
        <f t="shared" si="3284"/>
        <v>0.359598853868195</v>
      </c>
    </row>
    <row r="2327" spans="30:558">
      <c r="AD2327" s="1">
        <f t="shared" si="3265"/>
        <v>0.25503896801935</v>
      </c>
      <c r="AG2327" s="1">
        <f t="shared" si="3266"/>
        <v>0.253502854177478</v>
      </c>
      <c r="AJ2327" s="1">
        <f t="shared" si="3267"/>
        <v>0.269965549639837</v>
      </c>
      <c r="AM2327" s="1">
        <f t="shared" si="3268"/>
        <v>0.335874629394324</v>
      </c>
      <c r="AP2327" s="1">
        <f t="shared" si="3269"/>
        <v>0.392193308550186</v>
      </c>
      <c r="GT2327" s="1">
        <f t="shared" si="3270"/>
        <v>0.25431377754181</v>
      </c>
      <c r="GW2327" s="1">
        <f t="shared" si="3271"/>
        <v>0.252873563218391</v>
      </c>
      <c r="GZ2327" s="1">
        <f t="shared" si="3272"/>
        <v>0.270584436551501</v>
      </c>
      <c r="HC2327" s="1">
        <f t="shared" si="3273"/>
        <v>0.336334984241333</v>
      </c>
      <c r="HF2327" s="1">
        <f t="shared" si="3274"/>
        <v>0.395910780669145</v>
      </c>
      <c r="NJ2327" s="1">
        <f t="shared" ref="NJ2327:NV2327" si="3285">NJ1001</f>
        <v>0.255081300813008</v>
      </c>
      <c r="NK2327" s="1">
        <f t="shared" si="3285"/>
        <v>0</v>
      </c>
      <c r="NL2327" s="1">
        <f t="shared" si="3285"/>
        <v>0</v>
      </c>
      <c r="NM2327" s="1">
        <f t="shared" si="3285"/>
        <v>0.251451653622823</v>
      </c>
      <c r="NN2327" s="1">
        <f t="shared" si="3285"/>
        <v>0</v>
      </c>
      <c r="NO2327" s="1">
        <f t="shared" si="3285"/>
        <v>0</v>
      </c>
      <c r="NP2327" s="1">
        <f t="shared" si="3285"/>
        <v>0.271191553544495</v>
      </c>
      <c r="NQ2327" s="1">
        <f t="shared" si="3285"/>
        <v>0</v>
      </c>
      <c r="NR2327" s="1">
        <f t="shared" si="3285"/>
        <v>0</v>
      </c>
      <c r="NS2327" s="1">
        <f t="shared" si="3285"/>
        <v>0.326255614536546</v>
      </c>
      <c r="NT2327" s="1">
        <f t="shared" si="3285"/>
        <v>0</v>
      </c>
      <c r="NU2327" s="1">
        <f t="shared" si="3285"/>
        <v>0</v>
      </c>
      <c r="NV2327" s="1">
        <f t="shared" si="3285"/>
        <v>0.360724233983287</v>
      </c>
      <c r="TZ2327" s="1">
        <f t="shared" ref="TZ2327:UL2327" si="3286">TZ1001</f>
        <v>0.255591857250565</v>
      </c>
      <c r="UA2327" s="1">
        <f t="shared" si="3286"/>
        <v>0</v>
      </c>
      <c r="UB2327" s="1">
        <f t="shared" si="3286"/>
        <v>0</v>
      </c>
      <c r="UC2327" s="1">
        <f t="shared" si="3286"/>
        <v>0.251558214909</v>
      </c>
      <c r="UD2327" s="1">
        <f t="shared" si="3286"/>
        <v>0</v>
      </c>
      <c r="UE2327" s="1">
        <f t="shared" si="3286"/>
        <v>0</v>
      </c>
      <c r="UF2327" s="1">
        <f t="shared" si="3286"/>
        <v>0.273339455157637</v>
      </c>
      <c r="UG2327" s="1">
        <f t="shared" si="3286"/>
        <v>0</v>
      </c>
      <c r="UH2327" s="1">
        <f t="shared" si="3286"/>
        <v>0</v>
      </c>
      <c r="UI2327" s="1">
        <f t="shared" si="3286"/>
        <v>0.32347972972973</v>
      </c>
      <c r="UJ2327" s="1">
        <f t="shared" si="3286"/>
        <v>0</v>
      </c>
      <c r="UK2327" s="1">
        <f t="shared" si="3286"/>
        <v>0</v>
      </c>
      <c r="UL2327" s="1">
        <f t="shared" si="3286"/>
        <v>0.358600583090379</v>
      </c>
    </row>
    <row r="2328" spans="30:558">
      <c r="AD2328" s="1">
        <f t="shared" si="3265"/>
        <v>0.256071805702217</v>
      </c>
      <c r="AG2328" s="1">
        <f t="shared" si="3266"/>
        <v>0.253623188405797</v>
      </c>
      <c r="AJ2328" s="1">
        <f t="shared" si="3267"/>
        <v>0.276156116759593</v>
      </c>
      <c r="AM2328" s="1">
        <f t="shared" si="3268"/>
        <v>0.332642057237661</v>
      </c>
      <c r="AP2328" s="1">
        <f t="shared" si="3269"/>
        <v>0.393129770992366</v>
      </c>
      <c r="GT2328" s="1">
        <f t="shared" si="3270"/>
        <v>0.257503949447077</v>
      </c>
      <c r="GW2328" s="1">
        <f t="shared" si="3271"/>
        <v>0.255080771235018</v>
      </c>
      <c r="GZ2328" s="1">
        <f t="shared" si="3272"/>
        <v>0.274728781110402</v>
      </c>
      <c r="HC2328" s="1">
        <f t="shared" si="3273"/>
        <v>0.336620926243568</v>
      </c>
      <c r="HF2328" s="1">
        <f t="shared" si="3274"/>
        <v>0.395833333333333</v>
      </c>
      <c r="NJ2328" s="1">
        <f t="shared" ref="NJ2328:NV2328" si="3287">NJ1002</f>
        <v>0.254572788774743</v>
      </c>
      <c r="NK2328" s="1">
        <f t="shared" si="3287"/>
        <v>0</v>
      </c>
      <c r="NL2328" s="1">
        <f t="shared" si="3287"/>
        <v>0</v>
      </c>
      <c r="NM2328" s="1">
        <f t="shared" si="3287"/>
        <v>0.253081761006289</v>
      </c>
      <c r="NN2328" s="1">
        <f t="shared" si="3287"/>
        <v>0</v>
      </c>
      <c r="NO2328" s="1">
        <f t="shared" si="3287"/>
        <v>0</v>
      </c>
      <c r="NP2328" s="1">
        <f t="shared" si="3287"/>
        <v>0.273791191869418</v>
      </c>
      <c r="NQ2328" s="1">
        <f t="shared" si="3287"/>
        <v>0</v>
      </c>
      <c r="NR2328" s="1">
        <f t="shared" si="3287"/>
        <v>0</v>
      </c>
      <c r="NS2328" s="1">
        <f t="shared" si="3287"/>
        <v>0.326182136602452</v>
      </c>
      <c r="NT2328" s="1">
        <f t="shared" si="3287"/>
        <v>0</v>
      </c>
      <c r="NU2328" s="1">
        <f t="shared" si="3287"/>
        <v>0</v>
      </c>
      <c r="NV2328" s="1">
        <f t="shared" si="3287"/>
        <v>0.362994350282486</v>
      </c>
      <c r="TZ2328" s="1">
        <f t="shared" ref="TZ2328:UL2328" si="3288">TZ1002</f>
        <v>0.25379447623787</v>
      </c>
      <c r="UA2328" s="1">
        <f t="shared" si="3288"/>
        <v>0</v>
      </c>
      <c r="UB2328" s="1">
        <f t="shared" si="3288"/>
        <v>0</v>
      </c>
      <c r="UC2328" s="1">
        <f t="shared" si="3288"/>
        <v>0.253018108651911</v>
      </c>
      <c r="UD2328" s="1">
        <f t="shared" si="3288"/>
        <v>0</v>
      </c>
      <c r="UE2328" s="1">
        <f t="shared" si="3288"/>
        <v>0</v>
      </c>
      <c r="UF2328" s="1">
        <f t="shared" si="3288"/>
        <v>0.272146118721461</v>
      </c>
      <c r="UG2328" s="1">
        <f t="shared" si="3288"/>
        <v>0</v>
      </c>
      <c r="UH2328" s="1">
        <f t="shared" si="3288"/>
        <v>0</v>
      </c>
      <c r="UI2328" s="1">
        <f t="shared" si="3288"/>
        <v>0.330597355221158</v>
      </c>
      <c r="UJ2328" s="1">
        <f t="shared" si="3288"/>
        <v>0</v>
      </c>
      <c r="UK2328" s="1">
        <f t="shared" si="3288"/>
        <v>0</v>
      </c>
      <c r="UL2328" s="1">
        <f t="shared" si="3288"/>
        <v>0.359351988217968</v>
      </c>
    </row>
    <row r="2329" spans="30:558">
      <c r="AD2329" s="1">
        <f t="shared" si="3265"/>
        <v>0.260393873085339</v>
      </c>
      <c r="AG2329" s="1">
        <f t="shared" si="3266"/>
        <v>0.256396444923243</v>
      </c>
      <c r="AJ2329" s="1">
        <f t="shared" si="3267"/>
        <v>0.288372093023256</v>
      </c>
      <c r="AM2329" s="1">
        <f t="shared" si="3268"/>
        <v>0.33359968038354</v>
      </c>
      <c r="AP2329" s="1">
        <f t="shared" si="3269"/>
        <v>0.394891944990177</v>
      </c>
      <c r="GT2329" s="1">
        <f t="shared" si="3270"/>
        <v>0.26341186488788</v>
      </c>
      <c r="GW2329" s="1">
        <f t="shared" si="3271"/>
        <v>0.257558790593505</v>
      </c>
      <c r="GZ2329" s="1">
        <f t="shared" si="3272"/>
        <v>0.290322580645161</v>
      </c>
      <c r="HC2329" s="1">
        <f t="shared" si="3273"/>
        <v>0.337218649517685</v>
      </c>
      <c r="HF2329" s="1">
        <f t="shared" si="3274"/>
        <v>0.399563318777293</v>
      </c>
      <c r="NJ2329" s="1">
        <f t="shared" ref="NJ2329:NV2329" si="3289">NJ1003</f>
        <v>0.258449809402795</v>
      </c>
      <c r="NK2329" s="1">
        <f t="shared" si="3289"/>
        <v>0</v>
      </c>
      <c r="NL2329" s="1">
        <f t="shared" si="3289"/>
        <v>0</v>
      </c>
      <c r="NM2329" s="1">
        <f t="shared" si="3289"/>
        <v>0.253654970760234</v>
      </c>
      <c r="NN2329" s="1">
        <f t="shared" si="3289"/>
        <v>0</v>
      </c>
      <c r="NO2329" s="1">
        <f t="shared" si="3289"/>
        <v>0</v>
      </c>
      <c r="NP2329" s="1">
        <f t="shared" si="3289"/>
        <v>0.278693528693529</v>
      </c>
      <c r="NQ2329" s="1">
        <f t="shared" si="3289"/>
        <v>0</v>
      </c>
      <c r="NR2329" s="1">
        <f t="shared" si="3289"/>
        <v>0</v>
      </c>
      <c r="NS2329" s="1">
        <f t="shared" si="3289"/>
        <v>0.327186963979417</v>
      </c>
      <c r="NT2329" s="1">
        <f t="shared" si="3289"/>
        <v>0</v>
      </c>
      <c r="NU2329" s="1">
        <f t="shared" si="3289"/>
        <v>0</v>
      </c>
      <c r="NV2329" s="1">
        <f t="shared" si="3289"/>
        <v>0.355153203342618</v>
      </c>
      <c r="TZ2329" s="1">
        <f t="shared" ref="TZ2329:UL2329" si="3290">TZ1003</f>
        <v>0.257894736842105</v>
      </c>
      <c r="UA2329" s="1">
        <f t="shared" si="3290"/>
        <v>0</v>
      </c>
      <c r="UB2329" s="1">
        <f t="shared" si="3290"/>
        <v>0</v>
      </c>
      <c r="UC2329" s="1">
        <f t="shared" si="3290"/>
        <v>0.253828772282199</v>
      </c>
      <c r="UD2329" s="1">
        <f t="shared" si="3290"/>
        <v>0</v>
      </c>
      <c r="UE2329" s="1">
        <f t="shared" si="3290"/>
        <v>0</v>
      </c>
      <c r="UF2329" s="1">
        <f t="shared" si="3290"/>
        <v>0.279379157427938</v>
      </c>
      <c r="UG2329" s="1">
        <f t="shared" si="3290"/>
        <v>0</v>
      </c>
      <c r="UH2329" s="1">
        <f t="shared" si="3290"/>
        <v>0</v>
      </c>
      <c r="UI2329" s="1">
        <f t="shared" si="3290"/>
        <v>0.332147621164962</v>
      </c>
      <c r="UJ2329" s="1">
        <f t="shared" si="3290"/>
        <v>0</v>
      </c>
      <c r="UK2329" s="1">
        <f t="shared" si="3290"/>
        <v>0</v>
      </c>
      <c r="UL2329" s="1">
        <f t="shared" si="3290"/>
        <v>0.356204379562044</v>
      </c>
    </row>
    <row r="2330" spans="30:558">
      <c r="AD2330" s="1">
        <f t="shared" si="3265"/>
        <v>0.262700353164901</v>
      </c>
      <c r="AG2330" s="1">
        <f t="shared" si="3266"/>
        <v>0.257839721254355</v>
      </c>
      <c r="AJ2330" s="1">
        <f t="shared" si="3267"/>
        <v>0.289831606217616</v>
      </c>
      <c r="AM2330" s="1">
        <f t="shared" si="3268"/>
        <v>0.348300970873786</v>
      </c>
      <c r="AP2330" s="1">
        <f t="shared" si="3269"/>
        <v>0.400402414486921</v>
      </c>
      <c r="GT2330" s="1">
        <f t="shared" si="3270"/>
        <v>0.263509749303621</v>
      </c>
      <c r="GW2330" s="1">
        <f t="shared" si="3271"/>
        <v>0.256019928037642</v>
      </c>
      <c r="GZ2330" s="1">
        <f t="shared" si="3272"/>
        <v>0.289112227805695</v>
      </c>
      <c r="HC2330" s="1">
        <f t="shared" si="3273"/>
        <v>0.339225589225589</v>
      </c>
      <c r="HF2330" s="1">
        <f t="shared" si="3274"/>
        <v>0.383073496659243</v>
      </c>
      <c r="NJ2330" s="1">
        <f t="shared" ref="NJ2330:NV2330" si="3291">NJ1004</f>
        <v>0.258862535067585</v>
      </c>
      <c r="NK2330" s="1">
        <f t="shared" si="3291"/>
        <v>0</v>
      </c>
      <c r="NL2330" s="1">
        <f t="shared" si="3291"/>
        <v>0</v>
      </c>
      <c r="NM2330" s="1">
        <f t="shared" si="3291"/>
        <v>0.256763285024155</v>
      </c>
      <c r="NN2330" s="1">
        <f t="shared" si="3291"/>
        <v>0</v>
      </c>
      <c r="NO2330" s="1">
        <f t="shared" si="3291"/>
        <v>0</v>
      </c>
      <c r="NP2330" s="1">
        <f t="shared" si="3291"/>
        <v>0.274024738344434</v>
      </c>
      <c r="NQ2330" s="1">
        <f t="shared" si="3291"/>
        <v>0</v>
      </c>
      <c r="NR2330" s="1">
        <f t="shared" si="3291"/>
        <v>0</v>
      </c>
      <c r="NS2330" s="1">
        <f t="shared" si="3291"/>
        <v>0.330392943063352</v>
      </c>
      <c r="NT2330" s="1">
        <f t="shared" si="3291"/>
        <v>0</v>
      </c>
      <c r="NU2330" s="1">
        <f t="shared" si="3291"/>
        <v>0</v>
      </c>
      <c r="NV2330" s="1">
        <f t="shared" si="3291"/>
        <v>0.359773371104816</v>
      </c>
      <c r="TZ2330" s="1">
        <f t="shared" ref="TZ2330:UL2330" si="3292">TZ1004</f>
        <v>0.257912634057023</v>
      </c>
      <c r="UA2330" s="1">
        <f t="shared" si="3292"/>
        <v>0</v>
      </c>
      <c r="UB2330" s="1">
        <f t="shared" si="3292"/>
        <v>0</v>
      </c>
      <c r="UC2330" s="1">
        <f t="shared" si="3292"/>
        <v>0.256473489519112</v>
      </c>
      <c r="UD2330" s="1">
        <f t="shared" si="3292"/>
        <v>0</v>
      </c>
      <c r="UE2330" s="1">
        <f t="shared" si="3292"/>
        <v>0</v>
      </c>
      <c r="UF2330" s="1">
        <f t="shared" si="3292"/>
        <v>0.277796106895414</v>
      </c>
      <c r="UG2330" s="1">
        <f t="shared" si="3292"/>
        <v>0</v>
      </c>
      <c r="UH2330" s="1">
        <f t="shared" si="3292"/>
        <v>0</v>
      </c>
      <c r="UI2330" s="1">
        <f t="shared" si="3292"/>
        <v>0.328881469115192</v>
      </c>
      <c r="UJ2330" s="1">
        <f t="shared" si="3292"/>
        <v>0</v>
      </c>
      <c r="UK2330" s="1">
        <f t="shared" si="3292"/>
        <v>0</v>
      </c>
      <c r="UL2330" s="1">
        <f t="shared" si="3292"/>
        <v>0.349415204678363</v>
      </c>
    </row>
    <row r="2331" spans="30:558">
      <c r="AD2331" s="1">
        <f t="shared" si="3265"/>
        <v>0.261555193039696</v>
      </c>
      <c r="AG2331" s="1">
        <f t="shared" si="3266"/>
        <v>0.257188927707605</v>
      </c>
      <c r="AJ2331" s="1">
        <f t="shared" si="3267"/>
        <v>0.285953177257525</v>
      </c>
      <c r="AM2331" s="1">
        <f t="shared" si="3268"/>
        <v>0.322916666666667</v>
      </c>
      <c r="AP2331" s="1">
        <f t="shared" si="3269"/>
        <v>0.389452332657201</v>
      </c>
      <c r="GT2331" s="1">
        <f t="shared" si="3270"/>
        <v>0.26007326007326</v>
      </c>
      <c r="GW2331" s="1">
        <f t="shared" si="3271"/>
        <v>0.257142857142857</v>
      </c>
      <c r="GZ2331" s="1">
        <f t="shared" si="3272"/>
        <v>0.290661070304302</v>
      </c>
      <c r="HC2331" s="1">
        <f t="shared" si="3273"/>
        <v>0.334841628959276</v>
      </c>
      <c r="HF2331" s="1">
        <f t="shared" si="3274"/>
        <v>0.398648648648649</v>
      </c>
      <c r="NJ2331" s="1">
        <f t="shared" ref="NJ2331:NV2331" si="3293">NJ1005</f>
        <v>0.26065866734746</v>
      </c>
      <c r="NK2331" s="1">
        <f t="shared" si="3293"/>
        <v>0</v>
      </c>
      <c r="NL2331" s="1">
        <f t="shared" si="3293"/>
        <v>0</v>
      </c>
      <c r="NM2331" s="1">
        <f t="shared" si="3293"/>
        <v>0.256323777403035</v>
      </c>
      <c r="NN2331" s="1">
        <f t="shared" si="3293"/>
        <v>0</v>
      </c>
      <c r="NO2331" s="1">
        <f t="shared" si="3293"/>
        <v>0</v>
      </c>
      <c r="NP2331" s="1">
        <f t="shared" si="3293"/>
        <v>0.271494607087827</v>
      </c>
      <c r="NQ2331" s="1">
        <f t="shared" si="3293"/>
        <v>0</v>
      </c>
      <c r="NR2331" s="1">
        <f t="shared" si="3293"/>
        <v>0</v>
      </c>
      <c r="NS2331" s="1">
        <f t="shared" si="3293"/>
        <v>0.330105263157895</v>
      </c>
      <c r="NT2331" s="1">
        <f t="shared" si="3293"/>
        <v>0</v>
      </c>
      <c r="NU2331" s="1">
        <f t="shared" si="3293"/>
        <v>0</v>
      </c>
      <c r="NV2331" s="1">
        <f t="shared" si="3293"/>
        <v>0.356204379562044</v>
      </c>
      <c r="TZ2331" s="1">
        <f t="shared" ref="TZ2331:UL2331" si="3294">TZ1005</f>
        <v>0.260036735764891</v>
      </c>
      <c r="UA2331" s="1">
        <f t="shared" si="3294"/>
        <v>0</v>
      </c>
      <c r="UB2331" s="1">
        <f t="shared" si="3294"/>
        <v>0</v>
      </c>
      <c r="UC2331" s="1">
        <f t="shared" si="3294"/>
        <v>0.255172413793103</v>
      </c>
      <c r="UD2331" s="1">
        <f t="shared" si="3294"/>
        <v>0</v>
      </c>
      <c r="UE2331" s="1">
        <f t="shared" si="3294"/>
        <v>0</v>
      </c>
      <c r="UF2331" s="1">
        <f t="shared" si="3294"/>
        <v>0.282712511938873</v>
      </c>
      <c r="UG2331" s="1">
        <f t="shared" si="3294"/>
        <v>0</v>
      </c>
      <c r="UH2331" s="1">
        <f t="shared" si="3294"/>
        <v>0</v>
      </c>
      <c r="UI2331" s="1">
        <f t="shared" si="3294"/>
        <v>0.33215859030837</v>
      </c>
      <c r="UJ2331" s="1">
        <f t="shared" si="3294"/>
        <v>0</v>
      </c>
      <c r="UK2331" s="1">
        <f t="shared" si="3294"/>
        <v>0</v>
      </c>
      <c r="UL2331" s="1">
        <f t="shared" si="3294"/>
        <v>0.356390977443609</v>
      </c>
    </row>
    <row r="2332" spans="30:558">
      <c r="AD2332" s="1">
        <f t="shared" si="3265"/>
        <v>0.261258741258741</v>
      </c>
      <c r="AG2332" s="1">
        <f t="shared" si="3266"/>
        <v>0.252152179950014</v>
      </c>
      <c r="AJ2332" s="1">
        <f t="shared" si="3267"/>
        <v>0.285714285714286</v>
      </c>
      <c r="AM2332" s="1">
        <f t="shared" si="3268"/>
        <v>0.328619909502262</v>
      </c>
      <c r="AP2332" s="1">
        <f t="shared" si="3269"/>
        <v>0.428571428571429</v>
      </c>
      <c r="GT2332" s="1">
        <f t="shared" si="3270"/>
        <v>0.257611241217799</v>
      </c>
      <c r="GW2332" s="1">
        <f t="shared" si="3271"/>
        <v>0.252817104882982</v>
      </c>
      <c r="GZ2332" s="1">
        <f t="shared" si="3272"/>
        <v>0.283677298311445</v>
      </c>
      <c r="HC2332" s="1">
        <f t="shared" si="3273"/>
        <v>0.325752919483712</v>
      </c>
      <c r="HF2332" s="1">
        <f t="shared" si="3274"/>
        <v>0.435064935064935</v>
      </c>
      <c r="NJ2332" s="1">
        <f t="shared" ref="NJ2332:NV2332" si="3295">NJ1006</f>
        <v>0.255941499085923</v>
      </c>
      <c r="NK2332" s="1">
        <f t="shared" si="3295"/>
        <v>0</v>
      </c>
      <c r="NL2332" s="1">
        <f t="shared" si="3295"/>
        <v>0</v>
      </c>
      <c r="NM2332" s="1">
        <f t="shared" si="3295"/>
        <v>0.249812265331665</v>
      </c>
      <c r="NN2332" s="1">
        <f t="shared" si="3295"/>
        <v>0</v>
      </c>
      <c r="NO2332" s="1">
        <f t="shared" si="3295"/>
        <v>0</v>
      </c>
      <c r="NP2332" s="1">
        <f t="shared" si="3295"/>
        <v>0.274689339437541</v>
      </c>
      <c r="NQ2332" s="1">
        <f t="shared" si="3295"/>
        <v>0</v>
      </c>
      <c r="NR2332" s="1">
        <f t="shared" si="3295"/>
        <v>0</v>
      </c>
      <c r="NS2332" s="1">
        <f t="shared" si="3295"/>
        <v>0.322855620671284</v>
      </c>
      <c r="NT2332" s="1">
        <f t="shared" si="3295"/>
        <v>0</v>
      </c>
      <c r="NU2332" s="1">
        <f t="shared" si="3295"/>
        <v>0</v>
      </c>
      <c r="NV2332" s="1">
        <f t="shared" si="3295"/>
        <v>0.338053097345133</v>
      </c>
      <c r="TZ2332" s="1">
        <f t="shared" ref="TZ2332:UL2332" si="3296">TZ1006</f>
        <v>0.253582049202487</v>
      </c>
      <c r="UA2332" s="1">
        <f t="shared" si="3296"/>
        <v>0</v>
      </c>
      <c r="UB2332" s="1">
        <f t="shared" si="3296"/>
        <v>0</v>
      </c>
      <c r="UC2332" s="1">
        <f t="shared" si="3296"/>
        <v>0.25032358270774</v>
      </c>
      <c r="UD2332" s="1">
        <f t="shared" si="3296"/>
        <v>0</v>
      </c>
      <c r="UE2332" s="1">
        <f t="shared" si="3296"/>
        <v>0</v>
      </c>
      <c r="UF2332" s="1">
        <f t="shared" si="3296"/>
        <v>0.278632478632479</v>
      </c>
      <c r="UG2332" s="1">
        <f t="shared" si="3296"/>
        <v>0</v>
      </c>
      <c r="UH2332" s="1">
        <f t="shared" si="3296"/>
        <v>0</v>
      </c>
      <c r="UI2332" s="1">
        <f t="shared" si="3296"/>
        <v>0.321787709497207</v>
      </c>
      <c r="UJ2332" s="1">
        <f t="shared" si="3296"/>
        <v>0</v>
      </c>
      <c r="UK2332" s="1">
        <f t="shared" si="3296"/>
        <v>0</v>
      </c>
      <c r="UL2332" s="1">
        <f t="shared" si="3296"/>
        <v>0.356870229007634</v>
      </c>
    </row>
    <row r="2333" spans="30:558">
      <c r="AD2333" s="1">
        <f t="shared" si="3265"/>
        <v>0.2567081604426</v>
      </c>
      <c r="AG2333" s="1">
        <f t="shared" si="3266"/>
        <v>0.250068175620398</v>
      </c>
      <c r="AJ2333" s="1">
        <f t="shared" si="3267"/>
        <v>0.283745583038869</v>
      </c>
      <c r="AM2333" s="1">
        <f t="shared" si="3268"/>
        <v>0.326194398682043</v>
      </c>
      <c r="AP2333" s="1">
        <f t="shared" si="3269"/>
        <v>0.429012345679012</v>
      </c>
      <c r="GT2333" s="1">
        <f t="shared" si="3270"/>
        <v>0.258783204798629</v>
      </c>
      <c r="GW2333" s="1">
        <f t="shared" si="3271"/>
        <v>0.253820033955857</v>
      </c>
      <c r="GZ2333" s="1">
        <f t="shared" si="3272"/>
        <v>0.281033855114671</v>
      </c>
      <c r="HC2333" s="1">
        <f t="shared" si="3273"/>
        <v>0.331002331002331</v>
      </c>
      <c r="HF2333" s="1">
        <f t="shared" si="3274"/>
        <v>0.433212996389892</v>
      </c>
      <c r="NJ2333" s="1">
        <f t="shared" ref="NJ2333:NV2333" si="3297">NJ1007</f>
        <v>0.256806282722513</v>
      </c>
      <c r="NK2333" s="1">
        <f t="shared" si="3297"/>
        <v>0</v>
      </c>
      <c r="NL2333" s="1">
        <f t="shared" si="3297"/>
        <v>0</v>
      </c>
      <c r="NM2333" s="1">
        <f t="shared" si="3297"/>
        <v>0.249937888198758</v>
      </c>
      <c r="NN2333" s="1">
        <f t="shared" si="3297"/>
        <v>0</v>
      </c>
      <c r="NO2333" s="1">
        <f t="shared" si="3297"/>
        <v>0</v>
      </c>
      <c r="NP2333" s="1">
        <f t="shared" si="3297"/>
        <v>0.275873655913979</v>
      </c>
      <c r="NQ2333" s="1">
        <f t="shared" si="3297"/>
        <v>0</v>
      </c>
      <c r="NR2333" s="1">
        <f t="shared" si="3297"/>
        <v>0</v>
      </c>
      <c r="NS2333" s="1">
        <f t="shared" si="3297"/>
        <v>0.322950819672131</v>
      </c>
      <c r="NT2333" s="1">
        <f t="shared" si="3297"/>
        <v>0</v>
      </c>
      <c r="NU2333" s="1">
        <f t="shared" si="3297"/>
        <v>0</v>
      </c>
      <c r="NV2333" s="1">
        <f t="shared" si="3297"/>
        <v>0.356884057971015</v>
      </c>
      <c r="TZ2333" s="1">
        <f t="shared" ref="TZ2333:UL2333" si="3298">TZ1007</f>
        <v>0.252651618166984</v>
      </c>
      <c r="UA2333" s="1">
        <f t="shared" si="3298"/>
        <v>0</v>
      </c>
      <c r="UB2333" s="1">
        <f t="shared" si="3298"/>
        <v>0</v>
      </c>
      <c r="UC2333" s="1">
        <f t="shared" si="3298"/>
        <v>0.250770020533881</v>
      </c>
      <c r="UD2333" s="1">
        <f t="shared" si="3298"/>
        <v>0</v>
      </c>
      <c r="UE2333" s="1">
        <f t="shared" si="3298"/>
        <v>0</v>
      </c>
      <c r="UF2333" s="1">
        <f t="shared" si="3298"/>
        <v>0.274233345082834</v>
      </c>
      <c r="UG2333" s="1">
        <f t="shared" si="3298"/>
        <v>0</v>
      </c>
      <c r="UH2333" s="1">
        <f t="shared" si="3298"/>
        <v>0</v>
      </c>
      <c r="UI2333" s="1">
        <f t="shared" si="3298"/>
        <v>0.325980392156863</v>
      </c>
      <c r="UJ2333" s="1">
        <f t="shared" si="3298"/>
        <v>0</v>
      </c>
      <c r="UK2333" s="1">
        <f t="shared" si="3298"/>
        <v>0</v>
      </c>
      <c r="UL2333" s="1">
        <f t="shared" si="3298"/>
        <v>0.356164383561644</v>
      </c>
    </row>
    <row r="2334" spans="30:558">
      <c r="AD2334" s="1">
        <f t="shared" si="3265"/>
        <v>0.25769122212814</v>
      </c>
      <c r="AG2334" s="1">
        <f t="shared" si="3266"/>
        <v>0.24979412572056</v>
      </c>
      <c r="AJ2334" s="1">
        <f t="shared" si="3267"/>
        <v>0.283576642335766</v>
      </c>
      <c r="AM2334" s="1">
        <f t="shared" si="3268"/>
        <v>0.330124575311438</v>
      </c>
      <c r="AP2334" s="1">
        <f t="shared" si="3269"/>
        <v>0.438871473354232</v>
      </c>
      <c r="GT2334" s="1">
        <f t="shared" si="3270"/>
        <v>0.258130081300813</v>
      </c>
      <c r="GW2334" s="1">
        <f t="shared" si="3271"/>
        <v>0.25293612145517</v>
      </c>
      <c r="GZ2334" s="1">
        <f t="shared" si="3272"/>
        <v>0.284294994268246</v>
      </c>
      <c r="HC2334" s="1">
        <f t="shared" si="3273"/>
        <v>0.326645768025078</v>
      </c>
      <c r="HF2334" s="1">
        <f t="shared" si="3274"/>
        <v>0.435540069686411</v>
      </c>
      <c r="NJ2334" s="1">
        <f t="shared" ref="NJ2334:NV2334" si="3299">NJ1008</f>
        <v>0.256727664155005</v>
      </c>
      <c r="NK2334" s="1">
        <f t="shared" si="3299"/>
        <v>0</v>
      </c>
      <c r="NL2334" s="1">
        <f t="shared" si="3299"/>
        <v>0</v>
      </c>
      <c r="NM2334" s="1">
        <f t="shared" si="3299"/>
        <v>0.248951394029114</v>
      </c>
      <c r="NN2334" s="1">
        <f t="shared" si="3299"/>
        <v>0</v>
      </c>
      <c r="NO2334" s="1">
        <f t="shared" si="3299"/>
        <v>0</v>
      </c>
      <c r="NP2334" s="1">
        <f t="shared" si="3299"/>
        <v>0.27801511666119</v>
      </c>
      <c r="NQ2334" s="1">
        <f t="shared" si="3299"/>
        <v>0</v>
      </c>
      <c r="NR2334" s="1">
        <f t="shared" si="3299"/>
        <v>0</v>
      </c>
      <c r="NS2334" s="1">
        <f t="shared" si="3299"/>
        <v>0.322279792746114</v>
      </c>
      <c r="NT2334" s="1">
        <f t="shared" si="3299"/>
        <v>0</v>
      </c>
      <c r="NU2334" s="1">
        <f t="shared" si="3299"/>
        <v>0</v>
      </c>
      <c r="NV2334" s="1">
        <f t="shared" si="3299"/>
        <v>0.347197106690778</v>
      </c>
      <c r="TZ2334" s="1">
        <f t="shared" ref="TZ2334:UL2334" si="3300">TZ1008</f>
        <v>0.253607103218646</v>
      </c>
      <c r="UA2334" s="1">
        <f t="shared" si="3300"/>
        <v>0</v>
      </c>
      <c r="UB2334" s="1">
        <f t="shared" si="3300"/>
        <v>0</v>
      </c>
      <c r="UC2334" s="1">
        <f t="shared" si="3300"/>
        <v>0.24929900586286</v>
      </c>
      <c r="UD2334" s="1">
        <f t="shared" si="3300"/>
        <v>0</v>
      </c>
      <c r="UE2334" s="1">
        <f t="shared" si="3300"/>
        <v>0</v>
      </c>
      <c r="UF2334" s="1">
        <f t="shared" si="3300"/>
        <v>0.27488956846755</v>
      </c>
      <c r="UG2334" s="1">
        <f t="shared" si="3300"/>
        <v>0</v>
      </c>
      <c r="UH2334" s="1">
        <f t="shared" si="3300"/>
        <v>0</v>
      </c>
      <c r="UI2334" s="1">
        <f t="shared" si="3300"/>
        <v>0.32265317594154</v>
      </c>
      <c r="UJ2334" s="1">
        <f t="shared" si="3300"/>
        <v>0</v>
      </c>
      <c r="UK2334" s="1">
        <f t="shared" si="3300"/>
        <v>0</v>
      </c>
      <c r="UL2334" s="1">
        <f t="shared" si="3300"/>
        <v>0.346</v>
      </c>
    </row>
    <row r="2335" spans="30:558">
      <c r="AD2335" s="1">
        <f t="shared" si="3265"/>
        <v>0.266167664670659</v>
      </c>
      <c r="AG2335" s="1">
        <f t="shared" si="3266"/>
        <v>0.252982563475069</v>
      </c>
      <c r="AJ2335" s="1">
        <f t="shared" si="3267"/>
        <v>0.303177405119153</v>
      </c>
      <c r="AM2335" s="1">
        <f t="shared" si="3268"/>
        <v>0.456472369417108</v>
      </c>
      <c r="AP2335" s="1">
        <f t="shared" si="3269"/>
        <v>0.468164794007491</v>
      </c>
      <c r="GT2335" s="1">
        <f t="shared" si="3270"/>
        <v>0.26885043263288</v>
      </c>
      <c r="GW2335" s="1">
        <f t="shared" si="3271"/>
        <v>0.253320375769355</v>
      </c>
      <c r="GZ2335" s="1">
        <f t="shared" si="3272"/>
        <v>0.315568022440393</v>
      </c>
      <c r="HC2335" s="1">
        <f t="shared" si="3273"/>
        <v>0.45761316872428</v>
      </c>
      <c r="HF2335" s="1">
        <f t="shared" si="3274"/>
        <v>0.473029045643154</v>
      </c>
      <c r="NJ2335" s="1">
        <f t="shared" ref="NJ2335:NV2335" si="3301">NJ1009</f>
        <v>0.263434903047091</v>
      </c>
      <c r="NK2335" s="1">
        <f t="shared" si="3301"/>
        <v>0</v>
      </c>
      <c r="NL2335" s="1">
        <f t="shared" si="3301"/>
        <v>0</v>
      </c>
      <c r="NM2335" s="1">
        <f t="shared" si="3301"/>
        <v>0.249472573839662</v>
      </c>
      <c r="NN2335" s="1">
        <f t="shared" si="3301"/>
        <v>0</v>
      </c>
      <c r="NO2335" s="1">
        <f t="shared" si="3301"/>
        <v>0</v>
      </c>
      <c r="NP2335" s="1">
        <f t="shared" si="3301"/>
        <v>0.290753424657534</v>
      </c>
      <c r="NQ2335" s="1">
        <f t="shared" si="3301"/>
        <v>0</v>
      </c>
      <c r="NR2335" s="1">
        <f t="shared" si="3301"/>
        <v>0</v>
      </c>
      <c r="NS2335" s="1">
        <f t="shared" si="3301"/>
        <v>0.430625</v>
      </c>
      <c r="NT2335" s="1">
        <f t="shared" si="3301"/>
        <v>0</v>
      </c>
      <c r="NU2335" s="1">
        <f t="shared" si="3301"/>
        <v>0</v>
      </c>
      <c r="NV2335" s="1">
        <f t="shared" si="3301"/>
        <v>0.441441441441441</v>
      </c>
      <c r="TZ2335" s="1">
        <f t="shared" ref="TZ2335:UL2335" si="3302">TZ1009</f>
        <v>0.261679564345084</v>
      </c>
      <c r="UA2335" s="1">
        <f t="shared" si="3302"/>
        <v>0</v>
      </c>
      <c r="UB2335" s="1">
        <f t="shared" si="3302"/>
        <v>0</v>
      </c>
      <c r="UC2335" s="1">
        <f t="shared" si="3302"/>
        <v>0.247058823529412</v>
      </c>
      <c r="UD2335" s="1">
        <f t="shared" si="3302"/>
        <v>0</v>
      </c>
      <c r="UE2335" s="1">
        <f t="shared" si="3302"/>
        <v>0</v>
      </c>
      <c r="UF2335" s="1">
        <f t="shared" si="3302"/>
        <v>0.29543001079525</v>
      </c>
      <c r="UG2335" s="1">
        <f t="shared" si="3302"/>
        <v>0</v>
      </c>
      <c r="UH2335" s="1">
        <f t="shared" si="3302"/>
        <v>0</v>
      </c>
      <c r="UI2335" s="1">
        <f t="shared" si="3302"/>
        <v>0.423052157115261</v>
      </c>
      <c r="UJ2335" s="1">
        <f t="shared" si="3302"/>
        <v>0</v>
      </c>
      <c r="UK2335" s="1">
        <f t="shared" si="3302"/>
        <v>0</v>
      </c>
      <c r="UL2335" s="1">
        <f t="shared" si="3302"/>
        <v>0.436274509803922</v>
      </c>
    </row>
    <row r="2336" spans="30:558">
      <c r="AD2336" s="1">
        <f t="shared" si="3265"/>
        <v>0.264558084540349</v>
      </c>
      <c r="AG2336" s="1">
        <f t="shared" si="3266"/>
        <v>0.249541844838118</v>
      </c>
      <c r="AJ2336" s="1">
        <f t="shared" si="3267"/>
        <v>0.311139564660691</v>
      </c>
      <c r="AM2336" s="1">
        <f t="shared" si="3268"/>
        <v>0.446120689655172</v>
      </c>
      <c r="AP2336" s="1">
        <f t="shared" si="3269"/>
        <v>0.474509803921569</v>
      </c>
      <c r="GT2336" s="1">
        <f t="shared" si="3270"/>
        <v>0.264949402023919</v>
      </c>
      <c r="GW2336" s="1">
        <f t="shared" si="3271"/>
        <v>0.250392218387198</v>
      </c>
      <c r="GZ2336" s="1">
        <f t="shared" si="3272"/>
        <v>0.301537070524412</v>
      </c>
      <c r="HC2336" s="1">
        <f t="shared" si="3273"/>
        <v>0.455322455322455</v>
      </c>
      <c r="HF2336" s="1">
        <f t="shared" si="3274"/>
        <v>0.474358974358974</v>
      </c>
      <c r="NJ2336" s="1">
        <f t="shared" ref="NJ2336:NV2336" si="3303">NJ1010</f>
        <v>0.259166666666667</v>
      </c>
      <c r="NK2336" s="1">
        <f t="shared" si="3303"/>
        <v>0</v>
      </c>
      <c r="NL2336" s="1">
        <f t="shared" si="3303"/>
        <v>0</v>
      </c>
      <c r="NM2336" s="1">
        <f t="shared" si="3303"/>
        <v>0.246399581042158</v>
      </c>
      <c r="NN2336" s="1">
        <f t="shared" si="3303"/>
        <v>0</v>
      </c>
      <c r="NO2336" s="1">
        <f t="shared" si="3303"/>
        <v>0</v>
      </c>
      <c r="NP2336" s="1">
        <f t="shared" si="3303"/>
        <v>0.29833274210713</v>
      </c>
      <c r="NQ2336" s="1">
        <f t="shared" si="3303"/>
        <v>0</v>
      </c>
      <c r="NR2336" s="1">
        <f t="shared" si="3303"/>
        <v>0</v>
      </c>
      <c r="NS2336" s="1">
        <f t="shared" si="3303"/>
        <v>0.434133679428942</v>
      </c>
      <c r="NT2336" s="1">
        <f t="shared" si="3303"/>
        <v>0</v>
      </c>
      <c r="NU2336" s="1">
        <f t="shared" si="3303"/>
        <v>0</v>
      </c>
      <c r="NV2336" s="1">
        <f t="shared" si="3303"/>
        <v>0.434408602150538</v>
      </c>
      <c r="TZ2336" s="1">
        <f t="shared" ref="TZ2336:UL2336" si="3304">TZ1010</f>
        <v>0.263594733829422</v>
      </c>
      <c r="UA2336" s="1">
        <f t="shared" si="3304"/>
        <v>0</v>
      </c>
      <c r="UB2336" s="1">
        <f t="shared" si="3304"/>
        <v>0</v>
      </c>
      <c r="UC2336" s="1">
        <f t="shared" si="3304"/>
        <v>0.245515394912985</v>
      </c>
      <c r="UD2336" s="1">
        <f t="shared" si="3304"/>
        <v>0</v>
      </c>
      <c r="UE2336" s="1">
        <f t="shared" si="3304"/>
        <v>0</v>
      </c>
      <c r="UF2336" s="1">
        <f t="shared" si="3304"/>
        <v>0.299889339727038</v>
      </c>
      <c r="UG2336" s="1">
        <f t="shared" si="3304"/>
        <v>0</v>
      </c>
      <c r="UH2336" s="1">
        <f t="shared" si="3304"/>
        <v>0</v>
      </c>
      <c r="UI2336" s="1">
        <f t="shared" si="3304"/>
        <v>0.43019943019943</v>
      </c>
      <c r="UJ2336" s="1">
        <f t="shared" si="3304"/>
        <v>0</v>
      </c>
      <c r="UK2336" s="1">
        <f t="shared" si="3304"/>
        <v>0</v>
      </c>
      <c r="UL2336" s="1">
        <f t="shared" si="3304"/>
        <v>0.431980906921241</v>
      </c>
    </row>
    <row r="2337" spans="30:558">
      <c r="AD2337" s="1">
        <f t="shared" si="3265"/>
        <v>0.263687481503403</v>
      </c>
      <c r="AG2337" s="1">
        <f t="shared" si="3266"/>
        <v>0.250755287009064</v>
      </c>
      <c r="AJ2337" s="1">
        <f t="shared" si="3267"/>
        <v>0.304194260485651</v>
      </c>
      <c r="AM2337" s="1">
        <f t="shared" si="3268"/>
        <v>0.444101773323053</v>
      </c>
      <c r="AP2337" s="1">
        <f t="shared" si="3269"/>
        <v>0.469465648854962</v>
      </c>
      <c r="GT2337" s="1">
        <f t="shared" si="3270"/>
        <v>0.262883435582822</v>
      </c>
      <c r="GW2337" s="1">
        <f t="shared" si="3271"/>
        <v>0.249300590612372</v>
      </c>
      <c r="GZ2337" s="1">
        <f t="shared" si="3272"/>
        <v>0.308601134215501</v>
      </c>
      <c r="HC2337" s="1">
        <f t="shared" si="3273"/>
        <v>0.447847682119205</v>
      </c>
      <c r="HF2337" s="1">
        <f t="shared" si="3274"/>
        <v>0.470338983050847</v>
      </c>
      <c r="NJ2337" s="1">
        <f t="shared" ref="NJ2337:NV2337" si="3305">NJ1011</f>
        <v>0.260820999720748</v>
      </c>
      <c r="NK2337" s="1">
        <f t="shared" si="3305"/>
        <v>0</v>
      </c>
      <c r="NL2337" s="1">
        <f t="shared" si="3305"/>
        <v>0</v>
      </c>
      <c r="NM2337" s="1">
        <f t="shared" si="3305"/>
        <v>0.248180873180873</v>
      </c>
      <c r="NN2337" s="1">
        <f t="shared" si="3305"/>
        <v>0</v>
      </c>
      <c r="NO2337" s="1">
        <f t="shared" si="3305"/>
        <v>0</v>
      </c>
      <c r="NP2337" s="1">
        <f t="shared" si="3305"/>
        <v>0.29606188466948</v>
      </c>
      <c r="NQ2337" s="1">
        <f t="shared" si="3305"/>
        <v>0</v>
      </c>
      <c r="NR2337" s="1">
        <f t="shared" si="3305"/>
        <v>0</v>
      </c>
      <c r="NS2337" s="1">
        <f t="shared" si="3305"/>
        <v>0.423606950269622</v>
      </c>
      <c r="NT2337" s="1">
        <f t="shared" si="3305"/>
        <v>0</v>
      </c>
      <c r="NU2337" s="1">
        <f t="shared" si="3305"/>
        <v>0</v>
      </c>
      <c r="NV2337" s="1">
        <f t="shared" si="3305"/>
        <v>0.442696629213483</v>
      </c>
      <c r="TZ2337" s="1">
        <f t="shared" ref="TZ2337:UL2337" si="3306">TZ1011</f>
        <v>0.259409380428489</v>
      </c>
      <c r="UA2337" s="1">
        <f t="shared" si="3306"/>
        <v>0</v>
      </c>
      <c r="UB2337" s="1">
        <f t="shared" si="3306"/>
        <v>0</v>
      </c>
      <c r="UC2337" s="1">
        <f t="shared" si="3306"/>
        <v>0.246816580872392</v>
      </c>
      <c r="UD2337" s="1">
        <f t="shared" si="3306"/>
        <v>0</v>
      </c>
      <c r="UE2337" s="1">
        <f t="shared" si="3306"/>
        <v>0</v>
      </c>
      <c r="UF2337" s="1">
        <f t="shared" si="3306"/>
        <v>0.291190563951345</v>
      </c>
      <c r="UG2337" s="1">
        <f t="shared" si="3306"/>
        <v>0</v>
      </c>
      <c r="UH2337" s="1">
        <f t="shared" si="3306"/>
        <v>0</v>
      </c>
      <c r="UI2337" s="1">
        <f t="shared" si="3306"/>
        <v>0.429888084265964</v>
      </c>
      <c r="UJ2337" s="1">
        <f t="shared" si="3306"/>
        <v>0</v>
      </c>
      <c r="UK2337" s="1">
        <f t="shared" si="3306"/>
        <v>0</v>
      </c>
      <c r="UL2337" s="1">
        <f t="shared" si="3306"/>
        <v>0.429268292682927</v>
      </c>
    </row>
    <row r="2338" spans="30:558">
      <c r="AD2338" s="1">
        <f t="shared" si="3265"/>
        <v>0.263425664217072</v>
      </c>
      <c r="AG2338" s="1">
        <f t="shared" si="3266"/>
        <v>0.257845631891433</v>
      </c>
      <c r="AJ2338" s="1">
        <f t="shared" si="3267"/>
        <v>0.292149718449818</v>
      </c>
      <c r="AM2338" s="1">
        <f t="shared" si="3268"/>
        <v>0.319753086419753</v>
      </c>
      <c r="AP2338" s="1">
        <f t="shared" si="3269"/>
        <v>0.401234567901235</v>
      </c>
      <c r="GT2338" s="1">
        <f t="shared" si="3270"/>
        <v>0.262558411214953</v>
      </c>
      <c r="GW2338" s="1">
        <f t="shared" si="3271"/>
        <v>0.257260193605163</v>
      </c>
      <c r="GZ2338" s="1">
        <f t="shared" si="3272"/>
        <v>0.290921595598349</v>
      </c>
      <c r="HC2338" s="1">
        <f t="shared" si="3273"/>
        <v>0.317401960784314</v>
      </c>
      <c r="HF2338" s="1">
        <f t="shared" si="3274"/>
        <v>0.405034324942792</v>
      </c>
      <c r="NJ2338" s="1">
        <f t="shared" ref="NJ2338:NV2338" si="3307">NJ1012</f>
        <v>0.255922936735225</v>
      </c>
      <c r="NK2338" s="1">
        <f t="shared" si="3307"/>
        <v>0</v>
      </c>
      <c r="NL2338" s="1">
        <f t="shared" si="3307"/>
        <v>0</v>
      </c>
      <c r="NM2338" s="1">
        <f t="shared" si="3307"/>
        <v>0.251559251559252</v>
      </c>
      <c r="NN2338" s="1">
        <f t="shared" si="3307"/>
        <v>0</v>
      </c>
      <c r="NO2338" s="1">
        <f t="shared" si="3307"/>
        <v>0</v>
      </c>
      <c r="NP2338" s="1">
        <f t="shared" si="3307"/>
        <v>0.28416149068323</v>
      </c>
      <c r="NQ2338" s="1">
        <f t="shared" si="3307"/>
        <v>0</v>
      </c>
      <c r="NR2338" s="1">
        <f t="shared" si="3307"/>
        <v>0</v>
      </c>
      <c r="NS2338" s="1">
        <f t="shared" si="3307"/>
        <v>0.319395017793594</v>
      </c>
      <c r="NT2338" s="1">
        <f t="shared" si="3307"/>
        <v>0</v>
      </c>
      <c r="NU2338" s="1">
        <f t="shared" si="3307"/>
        <v>0</v>
      </c>
      <c r="NV2338" s="1">
        <f t="shared" si="3307"/>
        <v>0.375384615384615</v>
      </c>
      <c r="TZ2338" s="1">
        <f t="shared" ref="TZ2338:UL2338" si="3308">TZ1012</f>
        <v>0.255513717052179</v>
      </c>
      <c r="UA2338" s="1">
        <f t="shared" si="3308"/>
        <v>0</v>
      </c>
      <c r="UB2338" s="1">
        <f t="shared" si="3308"/>
        <v>0</v>
      </c>
      <c r="UC2338" s="1">
        <f t="shared" si="3308"/>
        <v>0.251273799946366</v>
      </c>
      <c r="UD2338" s="1">
        <f t="shared" si="3308"/>
        <v>0</v>
      </c>
      <c r="UE2338" s="1">
        <f t="shared" si="3308"/>
        <v>0</v>
      </c>
      <c r="UF2338" s="1">
        <f t="shared" si="3308"/>
        <v>0.280191693290735</v>
      </c>
      <c r="UG2338" s="1">
        <f t="shared" si="3308"/>
        <v>0</v>
      </c>
      <c r="UH2338" s="1">
        <f t="shared" si="3308"/>
        <v>0</v>
      </c>
      <c r="UI2338" s="1">
        <f t="shared" si="3308"/>
        <v>0.324814126394052</v>
      </c>
      <c r="UJ2338" s="1">
        <f t="shared" si="3308"/>
        <v>0</v>
      </c>
      <c r="UK2338" s="1">
        <f t="shared" si="3308"/>
        <v>0</v>
      </c>
      <c r="UL2338" s="1">
        <f t="shared" si="3308"/>
        <v>0.372093023255814</v>
      </c>
    </row>
    <row r="2339" spans="30:558">
      <c r="AD2339" s="1">
        <f t="shared" si="3265"/>
        <v>0.261231281198003</v>
      </c>
      <c r="AG2339" s="1">
        <f t="shared" si="3266"/>
        <v>0.255833333333333</v>
      </c>
      <c r="AJ2339" s="1">
        <f t="shared" si="3267"/>
        <v>0.292212041884817</v>
      </c>
      <c r="AM2339" s="1">
        <f t="shared" si="3268"/>
        <v>0.330434782608696</v>
      </c>
      <c r="AP2339" s="1">
        <f t="shared" si="3269"/>
        <v>0.399122807017544</v>
      </c>
      <c r="GT2339" s="1">
        <f t="shared" si="3270"/>
        <v>0.260682535130485</v>
      </c>
      <c r="GW2339" s="1">
        <f t="shared" si="3271"/>
        <v>0.257209437809496</v>
      </c>
      <c r="GZ2339" s="1">
        <f t="shared" si="3272"/>
        <v>0.291751183231914</v>
      </c>
      <c r="HC2339" s="1">
        <f t="shared" si="3273"/>
        <v>0.328049317481286</v>
      </c>
      <c r="HF2339" s="1">
        <f t="shared" si="3274"/>
        <v>0.408352668213457</v>
      </c>
      <c r="NJ2339" s="1">
        <f t="shared" ref="NJ2339:NV2339" si="3309">NJ1013</f>
        <v>0.257559958289885</v>
      </c>
      <c r="NK2339" s="1">
        <f t="shared" si="3309"/>
        <v>0</v>
      </c>
      <c r="NL2339" s="1">
        <f t="shared" si="3309"/>
        <v>0</v>
      </c>
      <c r="NM2339" s="1">
        <f t="shared" si="3309"/>
        <v>0.252437147255003</v>
      </c>
      <c r="NN2339" s="1">
        <f t="shared" si="3309"/>
        <v>0</v>
      </c>
      <c r="NO2339" s="1">
        <f t="shared" si="3309"/>
        <v>0</v>
      </c>
      <c r="NP2339" s="1">
        <f t="shared" si="3309"/>
        <v>0.280760969622584</v>
      </c>
      <c r="NQ2339" s="1">
        <f t="shared" si="3309"/>
        <v>0</v>
      </c>
      <c r="NR2339" s="1">
        <f t="shared" si="3309"/>
        <v>0</v>
      </c>
      <c r="NS2339" s="1">
        <f t="shared" si="3309"/>
        <v>0.329421626152557</v>
      </c>
      <c r="NT2339" s="1">
        <f t="shared" si="3309"/>
        <v>0</v>
      </c>
      <c r="NU2339" s="1">
        <f t="shared" si="3309"/>
        <v>0</v>
      </c>
      <c r="NV2339" s="1">
        <f t="shared" si="3309"/>
        <v>0.377099236641221</v>
      </c>
      <c r="TZ2339" s="1">
        <f t="shared" ref="TZ2339:UL2339" si="3310">TZ1013</f>
        <v>0.25632827071676</v>
      </c>
      <c r="UA2339" s="1">
        <f t="shared" si="3310"/>
        <v>0</v>
      </c>
      <c r="UB2339" s="1">
        <f t="shared" si="3310"/>
        <v>0</v>
      </c>
      <c r="UC2339" s="1">
        <f t="shared" si="3310"/>
        <v>0.25253063399041</v>
      </c>
      <c r="UD2339" s="1">
        <f t="shared" si="3310"/>
        <v>0</v>
      </c>
      <c r="UE2339" s="1">
        <f t="shared" si="3310"/>
        <v>0</v>
      </c>
      <c r="UF2339" s="1">
        <f t="shared" si="3310"/>
        <v>0.277441934457525</v>
      </c>
      <c r="UG2339" s="1">
        <f t="shared" si="3310"/>
        <v>0</v>
      </c>
      <c r="UH2339" s="1">
        <f t="shared" si="3310"/>
        <v>0</v>
      </c>
      <c r="UI2339" s="1">
        <f t="shared" si="3310"/>
        <v>0.332741792369121</v>
      </c>
      <c r="UJ2339" s="1">
        <f t="shared" si="3310"/>
        <v>0</v>
      </c>
      <c r="UK2339" s="1">
        <f t="shared" si="3310"/>
        <v>0</v>
      </c>
      <c r="UL2339" s="1">
        <f t="shared" si="3310"/>
        <v>0.377104377104377</v>
      </c>
    </row>
    <row r="2340" spans="30:558">
      <c r="AD2340" s="1">
        <f t="shared" si="3265"/>
        <v>0.261931187569367</v>
      </c>
      <c r="AG2340" s="1">
        <f t="shared" si="3266"/>
        <v>0.25440313111546</v>
      </c>
      <c r="AJ2340" s="1">
        <f t="shared" si="3267"/>
        <v>0.289850357839948</v>
      </c>
      <c r="AM2340" s="1">
        <f t="shared" si="3268"/>
        <v>0.330113397732045</v>
      </c>
      <c r="AP2340" s="1">
        <f t="shared" si="3269"/>
        <v>0.403887688984881</v>
      </c>
      <c r="GT2340" s="1">
        <f t="shared" si="3270"/>
        <v>0.260057471264368</v>
      </c>
      <c r="GW2340" s="1">
        <f t="shared" si="3271"/>
        <v>0.254969749351772</v>
      </c>
      <c r="GZ2340" s="1">
        <f t="shared" si="3272"/>
        <v>0.292754689223979</v>
      </c>
      <c r="HC2340" s="1">
        <f t="shared" si="3273"/>
        <v>0.319292333614153</v>
      </c>
      <c r="HF2340" s="1">
        <f t="shared" si="3274"/>
        <v>0.400468384074941</v>
      </c>
      <c r="NJ2340" s="1">
        <f t="shared" ref="NJ2340:NV2340" si="3311">NJ1014</f>
        <v>0.257022840640588</v>
      </c>
      <c r="NK2340" s="1">
        <f t="shared" si="3311"/>
        <v>0</v>
      </c>
      <c r="NL2340" s="1">
        <f t="shared" si="3311"/>
        <v>0</v>
      </c>
      <c r="NM2340" s="1">
        <f t="shared" si="3311"/>
        <v>0.251614569878584</v>
      </c>
      <c r="NN2340" s="1">
        <f t="shared" si="3311"/>
        <v>0</v>
      </c>
      <c r="NO2340" s="1">
        <f t="shared" si="3311"/>
        <v>0</v>
      </c>
      <c r="NP2340" s="1">
        <f t="shared" si="3311"/>
        <v>0.278207109737249</v>
      </c>
      <c r="NQ2340" s="1">
        <f t="shared" si="3311"/>
        <v>0</v>
      </c>
      <c r="NR2340" s="1">
        <f t="shared" si="3311"/>
        <v>0</v>
      </c>
      <c r="NS2340" s="1">
        <f t="shared" si="3311"/>
        <v>0.324866310160428</v>
      </c>
      <c r="NT2340" s="1">
        <f t="shared" si="3311"/>
        <v>0</v>
      </c>
      <c r="NU2340" s="1">
        <f t="shared" si="3311"/>
        <v>0</v>
      </c>
      <c r="NV2340" s="1">
        <f t="shared" si="3311"/>
        <v>0.374436090225564</v>
      </c>
      <c r="TZ2340" s="1">
        <f t="shared" ref="TZ2340:UL2340" si="3312">TZ1014</f>
        <v>0.254806390468454</v>
      </c>
      <c r="UA2340" s="1">
        <f t="shared" si="3312"/>
        <v>0</v>
      </c>
      <c r="UB2340" s="1">
        <f t="shared" si="3312"/>
        <v>0</v>
      </c>
      <c r="UC2340" s="1">
        <f t="shared" si="3312"/>
        <v>0.253739316239316</v>
      </c>
      <c r="UD2340" s="1">
        <f t="shared" si="3312"/>
        <v>0</v>
      </c>
      <c r="UE2340" s="1">
        <f t="shared" si="3312"/>
        <v>0</v>
      </c>
      <c r="UF2340" s="1">
        <f t="shared" si="3312"/>
        <v>0.279706913029627</v>
      </c>
      <c r="UG2340" s="1">
        <f t="shared" si="3312"/>
        <v>0</v>
      </c>
      <c r="UH2340" s="1">
        <f t="shared" si="3312"/>
        <v>0</v>
      </c>
      <c r="UI2340" s="1">
        <f t="shared" si="3312"/>
        <v>0.32639545884579</v>
      </c>
      <c r="UJ2340" s="1">
        <f t="shared" si="3312"/>
        <v>0</v>
      </c>
      <c r="UK2340" s="1">
        <f t="shared" si="3312"/>
        <v>0</v>
      </c>
      <c r="UL2340" s="1">
        <f t="shared" si="3312"/>
        <v>0.368506493506494</v>
      </c>
    </row>
    <row r="2341" spans="30:558">
      <c r="AD2341" s="1">
        <f t="shared" si="3265"/>
        <v>0.262721238938053</v>
      </c>
      <c r="AG2341" s="1">
        <f t="shared" si="3266"/>
        <v>0.253714606111578</v>
      </c>
      <c r="AJ2341" s="1">
        <f t="shared" si="3267"/>
        <v>0.293040293040293</v>
      </c>
      <c r="AM2341" s="1">
        <f t="shared" si="3268"/>
        <v>0.291370106761566</v>
      </c>
      <c r="AP2341" s="1">
        <f t="shared" si="3269"/>
        <v>0.420398009950249</v>
      </c>
      <c r="GT2341" s="1">
        <f t="shared" si="3270"/>
        <v>0.261719873454127</v>
      </c>
      <c r="GW2341" s="1">
        <f t="shared" si="3271"/>
        <v>0.254602991944764</v>
      </c>
      <c r="GZ2341" s="1">
        <f t="shared" si="3272"/>
        <v>0.290713790713791</v>
      </c>
      <c r="HC2341" s="1">
        <f t="shared" si="3273"/>
        <v>0.289162112932605</v>
      </c>
      <c r="HF2341" s="1">
        <f t="shared" si="3274"/>
        <v>0.417721518987342</v>
      </c>
      <c r="NJ2341" s="1">
        <f t="shared" ref="NJ2341:NV2341" si="3313">NJ1015</f>
        <v>0.253951527924131</v>
      </c>
      <c r="NK2341" s="1">
        <f t="shared" si="3313"/>
        <v>0</v>
      </c>
      <c r="NL2341" s="1">
        <f t="shared" si="3313"/>
        <v>0</v>
      </c>
      <c r="NM2341" s="1">
        <f t="shared" si="3313"/>
        <v>0.251374705420267</v>
      </c>
      <c r="NN2341" s="1">
        <f t="shared" si="3313"/>
        <v>0</v>
      </c>
      <c r="NO2341" s="1">
        <f t="shared" si="3313"/>
        <v>0</v>
      </c>
      <c r="NP2341" s="1">
        <f t="shared" si="3313"/>
        <v>0.281440977806369</v>
      </c>
      <c r="NQ2341" s="1">
        <f t="shared" si="3313"/>
        <v>0</v>
      </c>
      <c r="NR2341" s="1">
        <f t="shared" si="3313"/>
        <v>0</v>
      </c>
      <c r="NS2341" s="1">
        <f t="shared" si="3313"/>
        <v>0.308648648648649</v>
      </c>
      <c r="NT2341" s="1">
        <f t="shared" si="3313"/>
        <v>0</v>
      </c>
      <c r="NU2341" s="1">
        <f t="shared" si="3313"/>
        <v>0</v>
      </c>
      <c r="NV2341" s="1">
        <f t="shared" si="3313"/>
        <v>0.363924050632911</v>
      </c>
      <c r="TZ2341" s="1">
        <f t="shared" ref="TZ2341:UL2341" si="3314">TZ1015</f>
        <v>0.25570652173913</v>
      </c>
      <c r="UA2341" s="1">
        <f t="shared" si="3314"/>
        <v>0</v>
      </c>
      <c r="UB2341" s="1">
        <f t="shared" si="3314"/>
        <v>0</v>
      </c>
      <c r="UC2341" s="1">
        <f t="shared" si="3314"/>
        <v>0.252756117235816</v>
      </c>
      <c r="UD2341" s="1">
        <f t="shared" si="3314"/>
        <v>0</v>
      </c>
      <c r="UE2341" s="1">
        <f t="shared" si="3314"/>
        <v>0</v>
      </c>
      <c r="UF2341" s="1">
        <f t="shared" si="3314"/>
        <v>0.278823918070697</v>
      </c>
      <c r="UG2341" s="1">
        <f t="shared" si="3314"/>
        <v>0</v>
      </c>
      <c r="UH2341" s="1">
        <f t="shared" si="3314"/>
        <v>0</v>
      </c>
      <c r="UI2341" s="1">
        <f t="shared" si="3314"/>
        <v>0.310363836824697</v>
      </c>
      <c r="UJ2341" s="1">
        <f t="shared" si="3314"/>
        <v>0</v>
      </c>
      <c r="UK2341" s="1">
        <f t="shared" si="3314"/>
        <v>0</v>
      </c>
      <c r="UL2341" s="1">
        <f t="shared" si="3314"/>
        <v>0.359271523178808</v>
      </c>
    </row>
    <row r="2342" spans="30:558">
      <c r="AD2342" s="1">
        <f t="shared" si="3265"/>
        <v>0.26195652173913</v>
      </c>
      <c r="AG2342" s="1">
        <f t="shared" si="3266"/>
        <v>0.25303197353914</v>
      </c>
      <c r="AJ2342" s="1">
        <f t="shared" si="3267"/>
        <v>0.288780487804878</v>
      </c>
      <c r="AM2342" s="1">
        <f t="shared" si="3268"/>
        <v>0.297482837528604</v>
      </c>
      <c r="AP2342" s="1">
        <f t="shared" si="3269"/>
        <v>0.412398921832884</v>
      </c>
      <c r="GT2342" s="1">
        <f t="shared" si="3270"/>
        <v>0.260856977417487</v>
      </c>
      <c r="GW2342" s="1">
        <f t="shared" si="3271"/>
        <v>0.253477150156117</v>
      </c>
      <c r="GZ2342" s="1">
        <f t="shared" si="3272"/>
        <v>0.287735849056604</v>
      </c>
      <c r="HC2342" s="1">
        <f t="shared" si="3273"/>
        <v>0.294146581406788</v>
      </c>
      <c r="HF2342" s="1">
        <f t="shared" si="3274"/>
        <v>0.420212765957447</v>
      </c>
      <c r="NJ2342" s="1">
        <f t="shared" ref="NJ2342:NV2342" si="3315">NJ1016</f>
        <v>0.254969520275643</v>
      </c>
      <c r="NK2342" s="1">
        <f t="shared" si="3315"/>
        <v>0</v>
      </c>
      <c r="NL2342" s="1">
        <f t="shared" si="3315"/>
        <v>0</v>
      </c>
      <c r="NM2342" s="1">
        <f t="shared" si="3315"/>
        <v>0.251874838376002</v>
      </c>
      <c r="NN2342" s="1">
        <f t="shared" si="3315"/>
        <v>0</v>
      </c>
      <c r="NO2342" s="1">
        <f t="shared" si="3315"/>
        <v>0</v>
      </c>
      <c r="NP2342" s="1">
        <f t="shared" si="3315"/>
        <v>0.284571062740077</v>
      </c>
      <c r="NQ2342" s="1">
        <f t="shared" si="3315"/>
        <v>0</v>
      </c>
      <c r="NR2342" s="1">
        <f t="shared" si="3315"/>
        <v>0</v>
      </c>
      <c r="NS2342" s="1">
        <f t="shared" si="3315"/>
        <v>0.319203268641471</v>
      </c>
      <c r="NT2342" s="1">
        <f t="shared" si="3315"/>
        <v>0</v>
      </c>
      <c r="NU2342" s="1">
        <f t="shared" si="3315"/>
        <v>0</v>
      </c>
      <c r="NV2342" s="1">
        <f t="shared" si="3315"/>
        <v>0.358085808580858</v>
      </c>
      <c r="TZ2342" s="1">
        <f t="shared" ref="TZ2342:UL2342" si="3316">TZ1016</f>
        <v>0.254525507405376</v>
      </c>
      <c r="UA2342" s="1">
        <f t="shared" si="3316"/>
        <v>0</v>
      </c>
      <c r="UB2342" s="1">
        <f t="shared" si="3316"/>
        <v>0</v>
      </c>
      <c r="UC2342" s="1">
        <f t="shared" si="3316"/>
        <v>0.253735325506937</v>
      </c>
      <c r="UD2342" s="1">
        <f t="shared" si="3316"/>
        <v>0</v>
      </c>
      <c r="UE2342" s="1">
        <f t="shared" si="3316"/>
        <v>0</v>
      </c>
      <c r="UF2342" s="1">
        <f t="shared" si="3316"/>
        <v>0.281742043551089</v>
      </c>
      <c r="UG2342" s="1">
        <f t="shared" si="3316"/>
        <v>0</v>
      </c>
      <c r="UH2342" s="1">
        <f t="shared" si="3316"/>
        <v>0</v>
      </c>
      <c r="UI2342" s="1">
        <f t="shared" si="3316"/>
        <v>0.308431163287086</v>
      </c>
      <c r="UJ2342" s="1">
        <f t="shared" si="3316"/>
        <v>0</v>
      </c>
      <c r="UK2342" s="1">
        <f t="shared" si="3316"/>
        <v>0</v>
      </c>
      <c r="UL2342" s="1">
        <f t="shared" si="3316"/>
        <v>0.356521739130435</v>
      </c>
    </row>
    <row r="2343" spans="30:558">
      <c r="AD2343" s="1">
        <f t="shared" si="3265"/>
        <v>0.263358778625954</v>
      </c>
      <c r="AG2343" s="1">
        <f t="shared" si="3266"/>
        <v>0.255558605544881</v>
      </c>
      <c r="AJ2343" s="1">
        <f t="shared" si="3267"/>
        <v>0.286684782608696</v>
      </c>
      <c r="AM2343" s="1">
        <f t="shared" si="3268"/>
        <v>0.295067656045395</v>
      </c>
      <c r="AP2343" s="1">
        <f t="shared" si="3269"/>
        <v>0.415730337078652</v>
      </c>
      <c r="GT2343" s="1">
        <f t="shared" si="3270"/>
        <v>0.262191623637407</v>
      </c>
      <c r="GW2343" s="1">
        <f t="shared" si="3271"/>
        <v>0.256059309951525</v>
      </c>
      <c r="GZ2343" s="1">
        <f t="shared" si="3272"/>
        <v>0.287014350717536</v>
      </c>
      <c r="HC2343" s="1">
        <f t="shared" si="3273"/>
        <v>0.291185971389017</v>
      </c>
      <c r="HF2343" s="1">
        <f t="shared" si="3274"/>
        <v>0.412868632707775</v>
      </c>
      <c r="NJ2343" s="1">
        <f t="shared" ref="NJ2343:NV2343" si="3317">NJ1017</f>
        <v>0.256185155626496</v>
      </c>
      <c r="NK2343" s="1">
        <f t="shared" si="3317"/>
        <v>0</v>
      </c>
      <c r="NL2343" s="1">
        <f t="shared" si="3317"/>
        <v>0</v>
      </c>
      <c r="NM2343" s="1">
        <f t="shared" si="3317"/>
        <v>0.2516179135387</v>
      </c>
      <c r="NN2343" s="1">
        <f t="shared" si="3317"/>
        <v>0</v>
      </c>
      <c r="NO2343" s="1">
        <f t="shared" si="3317"/>
        <v>0</v>
      </c>
      <c r="NP2343" s="1">
        <f t="shared" si="3317"/>
        <v>0.280511182108626</v>
      </c>
      <c r="NQ2343" s="1">
        <f t="shared" si="3317"/>
        <v>0</v>
      </c>
      <c r="NR2343" s="1">
        <f t="shared" si="3317"/>
        <v>0</v>
      </c>
      <c r="NS2343" s="1">
        <f t="shared" si="3317"/>
        <v>0.312068048910154</v>
      </c>
      <c r="NT2343" s="1">
        <f t="shared" si="3317"/>
        <v>0</v>
      </c>
      <c r="NU2343" s="1">
        <f t="shared" si="3317"/>
        <v>0</v>
      </c>
      <c r="NV2343" s="1">
        <f t="shared" si="3317"/>
        <v>0.354471544715447</v>
      </c>
      <c r="TZ2343" s="1">
        <f t="shared" ref="TZ2343:UL2343" si="3318">TZ1017</f>
        <v>0.254683681781157</v>
      </c>
      <c r="UA2343" s="1">
        <f t="shared" si="3318"/>
        <v>0</v>
      </c>
      <c r="UB2343" s="1">
        <f t="shared" si="3318"/>
        <v>0</v>
      </c>
      <c r="UC2343" s="1">
        <f t="shared" si="3318"/>
        <v>0.252204114346781</v>
      </c>
      <c r="UD2343" s="1">
        <f t="shared" si="3318"/>
        <v>0</v>
      </c>
      <c r="UE2343" s="1">
        <f t="shared" si="3318"/>
        <v>0</v>
      </c>
      <c r="UF2343" s="1">
        <f t="shared" si="3318"/>
        <v>0.282196339434276</v>
      </c>
      <c r="UG2343" s="1">
        <f t="shared" si="3318"/>
        <v>0</v>
      </c>
      <c r="UH2343" s="1">
        <f t="shared" si="3318"/>
        <v>0</v>
      </c>
      <c r="UI2343" s="1">
        <f t="shared" si="3318"/>
        <v>0.30981256890849</v>
      </c>
      <c r="UJ2343" s="1">
        <f t="shared" si="3318"/>
        <v>0</v>
      </c>
      <c r="UK2343" s="1">
        <f t="shared" si="3318"/>
        <v>0</v>
      </c>
      <c r="UL2343" s="1">
        <f t="shared" si="3318"/>
        <v>0.357142857142857</v>
      </c>
    </row>
    <row r="2344" spans="30:558">
      <c r="AD2344" s="1">
        <f t="shared" si="3265"/>
        <v>0.25672499347088</v>
      </c>
      <c r="AG2344" s="1">
        <f t="shared" si="3266"/>
        <v>0.254483122362869</v>
      </c>
      <c r="AJ2344" s="1">
        <f t="shared" si="3267"/>
        <v>0.27189666036547</v>
      </c>
      <c r="AM2344" s="1">
        <f t="shared" si="3268"/>
        <v>0.324929971988796</v>
      </c>
      <c r="AP2344" s="1">
        <f t="shared" si="3269"/>
        <v>0.470948012232416</v>
      </c>
      <c r="GT2344" s="1">
        <f t="shared" si="3270"/>
        <v>0.25489677077819</v>
      </c>
      <c r="GW2344" s="1">
        <f t="shared" si="3271"/>
        <v>0.253609370743667</v>
      </c>
      <c r="GZ2344" s="1">
        <f t="shared" si="3272"/>
        <v>0.270279255319149</v>
      </c>
      <c r="HC2344" s="1">
        <f t="shared" si="3273"/>
        <v>0.331176470588235</v>
      </c>
      <c r="HF2344" s="1">
        <f t="shared" si="3274"/>
        <v>0.473529411764706</v>
      </c>
      <c r="NJ2344" s="1">
        <f t="shared" ref="NJ2344:NV2344" si="3319">NJ1018</f>
        <v>0.256128702757916</v>
      </c>
      <c r="NK2344" s="1">
        <f t="shared" si="3319"/>
        <v>0</v>
      </c>
      <c r="NL2344" s="1">
        <f t="shared" si="3319"/>
        <v>0</v>
      </c>
      <c r="NM2344" s="1">
        <f t="shared" si="3319"/>
        <v>0.252799203782035</v>
      </c>
      <c r="NN2344" s="1">
        <f t="shared" si="3319"/>
        <v>0</v>
      </c>
      <c r="NO2344" s="1">
        <f t="shared" si="3319"/>
        <v>0</v>
      </c>
      <c r="NP2344" s="1">
        <f t="shared" si="3319"/>
        <v>0.27378403181401</v>
      </c>
      <c r="NQ2344" s="1">
        <f t="shared" si="3319"/>
        <v>0</v>
      </c>
      <c r="NR2344" s="1">
        <f t="shared" si="3319"/>
        <v>0</v>
      </c>
      <c r="NS2344" s="1">
        <f t="shared" si="3319"/>
        <v>0.295991778006166</v>
      </c>
      <c r="NT2344" s="1">
        <f t="shared" si="3319"/>
        <v>0</v>
      </c>
      <c r="NU2344" s="1">
        <f t="shared" si="3319"/>
        <v>0</v>
      </c>
      <c r="NV2344" s="1">
        <f t="shared" si="3319"/>
        <v>0.450116009280742</v>
      </c>
      <c r="TZ2344" s="1">
        <f t="shared" ref="TZ2344:UL2344" si="3320">TZ1018</f>
        <v>0.255584415584416</v>
      </c>
      <c r="UA2344" s="1">
        <f t="shared" si="3320"/>
        <v>0</v>
      </c>
      <c r="UB2344" s="1">
        <f t="shared" si="3320"/>
        <v>0</v>
      </c>
      <c r="UC2344" s="1">
        <f t="shared" si="3320"/>
        <v>0.253459764223475</v>
      </c>
      <c r="UD2344" s="1">
        <f t="shared" si="3320"/>
        <v>0</v>
      </c>
      <c r="UE2344" s="1">
        <f t="shared" si="3320"/>
        <v>0</v>
      </c>
      <c r="UF2344" s="1">
        <f t="shared" si="3320"/>
        <v>0.27618748033973</v>
      </c>
      <c r="UG2344" s="1">
        <f t="shared" si="3320"/>
        <v>0</v>
      </c>
      <c r="UH2344" s="1">
        <f t="shared" si="3320"/>
        <v>0</v>
      </c>
      <c r="UI2344" s="1">
        <f t="shared" si="3320"/>
        <v>0.300575013068479</v>
      </c>
      <c r="UJ2344" s="1">
        <f t="shared" si="3320"/>
        <v>0</v>
      </c>
      <c r="UK2344" s="1">
        <f t="shared" si="3320"/>
        <v>0</v>
      </c>
      <c r="UL2344" s="1">
        <f t="shared" si="3320"/>
        <v>0.45</v>
      </c>
    </row>
    <row r="2345" spans="30:558">
      <c r="AD2345" s="1">
        <f t="shared" si="3265"/>
        <v>0.255813953488372</v>
      </c>
      <c r="AG2345" s="1">
        <f t="shared" si="3266"/>
        <v>0.255035312581742</v>
      </c>
      <c r="AJ2345" s="1">
        <f t="shared" si="3267"/>
        <v>0.272559285494302</v>
      </c>
      <c r="AM2345" s="1">
        <f t="shared" si="3268"/>
        <v>0.328986366330765</v>
      </c>
      <c r="AP2345" s="1">
        <f t="shared" si="3269"/>
        <v>0.468944099378882</v>
      </c>
      <c r="GT2345" s="1">
        <f t="shared" si="3270"/>
        <v>0.257233035244608</v>
      </c>
      <c r="GW2345" s="1">
        <f t="shared" si="3271"/>
        <v>0.255273120605733</v>
      </c>
      <c r="GZ2345" s="1">
        <f t="shared" si="3272"/>
        <v>0.274799357945425</v>
      </c>
      <c r="HC2345" s="1">
        <f t="shared" si="3273"/>
        <v>0.332322619769557</v>
      </c>
      <c r="HF2345" s="1">
        <f t="shared" si="3274"/>
        <v>0.46865671641791</v>
      </c>
      <c r="NJ2345" s="1">
        <f t="shared" ref="NJ2345:NV2345" si="3321">NJ1019</f>
        <v>0.256496012348855</v>
      </c>
      <c r="NK2345" s="1">
        <f t="shared" si="3321"/>
        <v>0</v>
      </c>
      <c r="NL2345" s="1">
        <f t="shared" si="3321"/>
        <v>0</v>
      </c>
      <c r="NM2345" s="1">
        <f t="shared" si="3321"/>
        <v>0.254383798468758</v>
      </c>
      <c r="NN2345" s="1">
        <f t="shared" si="3321"/>
        <v>0</v>
      </c>
      <c r="NO2345" s="1">
        <f t="shared" si="3321"/>
        <v>0</v>
      </c>
      <c r="NP2345" s="1">
        <f t="shared" si="3321"/>
        <v>0.276947040498442</v>
      </c>
      <c r="NQ2345" s="1">
        <f t="shared" si="3321"/>
        <v>0</v>
      </c>
      <c r="NR2345" s="1">
        <f t="shared" si="3321"/>
        <v>0</v>
      </c>
      <c r="NS2345" s="1">
        <f t="shared" si="3321"/>
        <v>0.299792531120332</v>
      </c>
      <c r="NT2345" s="1">
        <f t="shared" si="3321"/>
        <v>0</v>
      </c>
      <c r="NU2345" s="1">
        <f t="shared" si="3321"/>
        <v>0</v>
      </c>
      <c r="NV2345" s="1">
        <f t="shared" si="3321"/>
        <v>0.448275862068966</v>
      </c>
      <c r="TZ2345" s="1">
        <f t="shared" ref="TZ2345:UL2345" si="3322">TZ1019</f>
        <v>0.257511860832894</v>
      </c>
      <c r="UA2345" s="1">
        <f t="shared" si="3322"/>
        <v>0</v>
      </c>
      <c r="UB2345" s="1">
        <f t="shared" si="3322"/>
        <v>0</v>
      </c>
      <c r="UC2345" s="1">
        <f t="shared" si="3322"/>
        <v>0.253275109170306</v>
      </c>
      <c r="UD2345" s="1">
        <f t="shared" si="3322"/>
        <v>0</v>
      </c>
      <c r="UE2345" s="1">
        <f t="shared" si="3322"/>
        <v>0</v>
      </c>
      <c r="UF2345" s="1">
        <f t="shared" si="3322"/>
        <v>0.27444089456869</v>
      </c>
      <c r="UG2345" s="1">
        <f t="shared" si="3322"/>
        <v>0</v>
      </c>
      <c r="UH2345" s="1">
        <f t="shared" si="3322"/>
        <v>0</v>
      </c>
      <c r="UI2345" s="1">
        <f t="shared" si="3322"/>
        <v>0.307086614173228</v>
      </c>
      <c r="UJ2345" s="1">
        <f t="shared" si="3322"/>
        <v>0</v>
      </c>
      <c r="UK2345" s="1">
        <f t="shared" si="3322"/>
        <v>0</v>
      </c>
      <c r="UL2345" s="1">
        <f t="shared" si="3322"/>
        <v>0.446759259259259</v>
      </c>
    </row>
    <row r="2346" spans="30:558">
      <c r="AD2346" s="1">
        <f t="shared" si="3265"/>
        <v>0.257861635220126</v>
      </c>
      <c r="AG2346" s="1">
        <f t="shared" si="3266"/>
        <v>0.254679673081993</v>
      </c>
      <c r="AJ2346" s="1">
        <f t="shared" si="3267"/>
        <v>0.276193527715476</v>
      </c>
      <c r="AM2346" s="1">
        <f t="shared" si="3268"/>
        <v>0.340333871836295</v>
      </c>
      <c r="AP2346" s="1">
        <f t="shared" si="3269"/>
        <v>0.474522292993631</v>
      </c>
      <c r="GT2346" s="1">
        <f t="shared" si="3270"/>
        <v>0.257104913678619</v>
      </c>
      <c r="GW2346" s="1">
        <f t="shared" si="3271"/>
        <v>0.255620985010707</v>
      </c>
      <c r="GZ2346" s="1">
        <f t="shared" si="3272"/>
        <v>0.273088381330685</v>
      </c>
      <c r="HC2346" s="1">
        <f t="shared" si="3273"/>
        <v>0.330052113491604</v>
      </c>
      <c r="HF2346" s="1">
        <f t="shared" si="3274"/>
        <v>0.477477477477477</v>
      </c>
      <c r="NJ2346" s="1">
        <f t="shared" ref="NJ2346:NV2346" si="3323">NJ1020</f>
        <v>0.257062146892655</v>
      </c>
      <c r="NK2346" s="1">
        <f t="shared" si="3323"/>
        <v>0</v>
      </c>
      <c r="NL2346" s="1">
        <f t="shared" si="3323"/>
        <v>0</v>
      </c>
      <c r="NM2346" s="1">
        <f t="shared" si="3323"/>
        <v>0.252644526445264</v>
      </c>
      <c r="NN2346" s="1">
        <f t="shared" si="3323"/>
        <v>0</v>
      </c>
      <c r="NO2346" s="1">
        <f t="shared" si="3323"/>
        <v>0</v>
      </c>
      <c r="NP2346" s="1">
        <f t="shared" si="3323"/>
        <v>0.276941971139085</v>
      </c>
      <c r="NQ2346" s="1">
        <f t="shared" si="3323"/>
        <v>0</v>
      </c>
      <c r="NR2346" s="1">
        <f t="shared" si="3323"/>
        <v>0</v>
      </c>
      <c r="NS2346" s="1">
        <f t="shared" si="3323"/>
        <v>0.30117899249732</v>
      </c>
      <c r="NT2346" s="1">
        <f t="shared" si="3323"/>
        <v>0</v>
      </c>
      <c r="NU2346" s="1">
        <f t="shared" si="3323"/>
        <v>0</v>
      </c>
      <c r="NV2346" s="1">
        <f t="shared" si="3323"/>
        <v>0.449172576832151</v>
      </c>
      <c r="TZ2346" s="1">
        <f t="shared" ref="TZ2346:UL2346" si="3324">TZ1020</f>
        <v>0.256799163179916</v>
      </c>
      <c r="UA2346" s="1">
        <f t="shared" si="3324"/>
        <v>0</v>
      </c>
      <c r="UB2346" s="1">
        <f t="shared" si="3324"/>
        <v>0</v>
      </c>
      <c r="UC2346" s="1">
        <f t="shared" si="3324"/>
        <v>0.25388337153043</v>
      </c>
      <c r="UD2346" s="1">
        <f t="shared" si="3324"/>
        <v>0</v>
      </c>
      <c r="UE2346" s="1">
        <f t="shared" si="3324"/>
        <v>0</v>
      </c>
      <c r="UF2346" s="1">
        <f t="shared" si="3324"/>
        <v>0.279114533205005</v>
      </c>
      <c r="UG2346" s="1">
        <f t="shared" si="3324"/>
        <v>0</v>
      </c>
      <c r="UH2346" s="1">
        <f t="shared" si="3324"/>
        <v>0</v>
      </c>
      <c r="UI2346" s="1">
        <f t="shared" si="3324"/>
        <v>0.311816762103071</v>
      </c>
      <c r="UJ2346" s="1">
        <f t="shared" si="3324"/>
        <v>0</v>
      </c>
      <c r="UK2346" s="1">
        <f t="shared" si="3324"/>
        <v>0</v>
      </c>
      <c r="UL2346" s="1">
        <f t="shared" si="3324"/>
        <v>0.443207126948775</v>
      </c>
    </row>
    <row r="2347" spans="30:558">
      <c r="AD2347" s="1">
        <f t="shared" si="3265"/>
        <v>0.26131221719457</v>
      </c>
      <c r="AG2347" s="1">
        <f t="shared" si="3266"/>
        <v>0.254973381899692</v>
      </c>
      <c r="AJ2347" s="1">
        <f t="shared" si="3267"/>
        <v>0.287479131886477</v>
      </c>
      <c r="AM2347" s="1">
        <f t="shared" si="3268"/>
        <v>0.320656871218669</v>
      </c>
      <c r="AP2347" s="1">
        <f t="shared" si="3269"/>
        <v>0.397058823529412</v>
      </c>
      <c r="GT2347" s="1">
        <f t="shared" si="3270"/>
        <v>0.26158357771261</v>
      </c>
      <c r="GW2347" s="1">
        <f t="shared" si="3271"/>
        <v>0.253305906553041</v>
      </c>
      <c r="GZ2347" s="1">
        <f t="shared" si="3272"/>
        <v>0.286992429456297</v>
      </c>
      <c r="HC2347" s="1">
        <f t="shared" si="3273"/>
        <v>0.311609840310747</v>
      </c>
      <c r="HF2347" s="1">
        <f t="shared" si="3274"/>
        <v>0.393333333333333</v>
      </c>
      <c r="NJ2347" s="1">
        <f t="shared" ref="NJ2347:NV2347" si="3325">NJ1021</f>
        <v>0.253399581589958</v>
      </c>
      <c r="NK2347" s="1">
        <f t="shared" si="3325"/>
        <v>0</v>
      </c>
      <c r="NL2347" s="1">
        <f t="shared" si="3325"/>
        <v>0</v>
      </c>
      <c r="NM2347" s="1">
        <f t="shared" si="3325"/>
        <v>0.252346193952033</v>
      </c>
      <c r="NN2347" s="1">
        <f t="shared" si="3325"/>
        <v>0</v>
      </c>
      <c r="NO2347" s="1">
        <f t="shared" si="3325"/>
        <v>0</v>
      </c>
      <c r="NP2347" s="1">
        <f t="shared" si="3325"/>
        <v>0.285932255111382</v>
      </c>
      <c r="NQ2347" s="1">
        <f t="shared" si="3325"/>
        <v>0</v>
      </c>
      <c r="NR2347" s="1">
        <f t="shared" si="3325"/>
        <v>0</v>
      </c>
      <c r="NS2347" s="1">
        <f t="shared" si="3325"/>
        <v>0.325813449023861</v>
      </c>
      <c r="NT2347" s="1">
        <f t="shared" si="3325"/>
        <v>0</v>
      </c>
      <c r="NU2347" s="1">
        <f t="shared" si="3325"/>
        <v>0</v>
      </c>
      <c r="NV2347" s="1">
        <f t="shared" si="3325"/>
        <v>0.383333333333333</v>
      </c>
      <c r="TZ2347" s="1">
        <f t="shared" ref="TZ2347:UL2347" si="3326">TZ1021</f>
        <v>0.256241787122208</v>
      </c>
      <c r="UA2347" s="1">
        <f t="shared" si="3326"/>
        <v>0</v>
      </c>
      <c r="UB2347" s="1">
        <f t="shared" si="3326"/>
        <v>0</v>
      </c>
      <c r="UC2347" s="1">
        <f t="shared" si="3326"/>
        <v>0.252562417871222</v>
      </c>
      <c r="UD2347" s="1">
        <f t="shared" si="3326"/>
        <v>0</v>
      </c>
      <c r="UE2347" s="1">
        <f t="shared" si="3326"/>
        <v>0</v>
      </c>
      <c r="UF2347" s="1">
        <f t="shared" si="3326"/>
        <v>0.283071230342276</v>
      </c>
      <c r="UG2347" s="1">
        <f t="shared" si="3326"/>
        <v>0</v>
      </c>
      <c r="UH2347" s="1">
        <f t="shared" si="3326"/>
        <v>0</v>
      </c>
      <c r="UI2347" s="1">
        <f t="shared" si="3326"/>
        <v>0.322536496350365</v>
      </c>
      <c r="UJ2347" s="1">
        <f t="shared" si="3326"/>
        <v>0</v>
      </c>
      <c r="UK2347" s="1">
        <f t="shared" si="3326"/>
        <v>0</v>
      </c>
      <c r="UL2347" s="1">
        <f t="shared" si="3326"/>
        <v>0.370257966616085</v>
      </c>
    </row>
    <row r="2348" spans="30:558">
      <c r="AD2348" s="1">
        <f t="shared" si="3265"/>
        <v>0.26380027739251</v>
      </c>
      <c r="AG2348" s="1">
        <f t="shared" si="3266"/>
        <v>0.254160789844852</v>
      </c>
      <c r="AJ2348" s="1">
        <f t="shared" si="3267"/>
        <v>0.292528352234823</v>
      </c>
      <c r="AM2348" s="1">
        <f t="shared" si="3268"/>
        <v>0.315512708150745</v>
      </c>
      <c r="AP2348" s="1">
        <f t="shared" si="3269"/>
        <v>0.399103139013453</v>
      </c>
      <c r="GT2348" s="1">
        <f t="shared" si="3270"/>
        <v>0.263035921205099</v>
      </c>
      <c r="GW2348" s="1">
        <f t="shared" si="3271"/>
        <v>0.254482359745518</v>
      </c>
      <c r="GZ2348" s="1">
        <f t="shared" si="3272"/>
        <v>0.28989452194624</v>
      </c>
      <c r="HC2348" s="1">
        <f t="shared" si="3273"/>
        <v>0.315343443354148</v>
      </c>
      <c r="HF2348" s="1">
        <f t="shared" si="3274"/>
        <v>0.405466970387244</v>
      </c>
      <c r="NJ2348" s="1">
        <f t="shared" ref="NJ2348:NV2348" si="3327">NJ1022</f>
        <v>0.255771248688353</v>
      </c>
      <c r="NK2348" s="1">
        <f t="shared" si="3327"/>
        <v>0</v>
      </c>
      <c r="NL2348" s="1">
        <f t="shared" si="3327"/>
        <v>0</v>
      </c>
      <c r="NM2348" s="1">
        <f t="shared" si="3327"/>
        <v>0.251442055584688</v>
      </c>
      <c r="NN2348" s="1">
        <f t="shared" si="3327"/>
        <v>0</v>
      </c>
      <c r="NO2348" s="1">
        <f t="shared" si="3327"/>
        <v>0</v>
      </c>
      <c r="NP2348" s="1">
        <f t="shared" si="3327"/>
        <v>0.283292231812577</v>
      </c>
      <c r="NQ2348" s="1">
        <f t="shared" si="3327"/>
        <v>0</v>
      </c>
      <c r="NR2348" s="1">
        <f t="shared" si="3327"/>
        <v>0</v>
      </c>
      <c r="NS2348" s="1">
        <f t="shared" si="3327"/>
        <v>0.321708805579773</v>
      </c>
      <c r="NT2348" s="1">
        <f t="shared" si="3327"/>
        <v>0</v>
      </c>
      <c r="NU2348" s="1">
        <f t="shared" si="3327"/>
        <v>0</v>
      </c>
      <c r="NV2348" s="1">
        <f t="shared" si="3327"/>
        <v>0.379259259259259</v>
      </c>
      <c r="TZ2348" s="1">
        <f t="shared" ref="TZ2348:UL2348" si="3328">TZ1022</f>
        <v>0.255832449628844</v>
      </c>
      <c r="UA2348" s="1">
        <f t="shared" si="3328"/>
        <v>0</v>
      </c>
      <c r="UB2348" s="1">
        <f t="shared" si="3328"/>
        <v>0</v>
      </c>
      <c r="UC2348" s="1">
        <f t="shared" si="3328"/>
        <v>0.251363282264347</v>
      </c>
      <c r="UD2348" s="1">
        <f t="shared" si="3328"/>
        <v>0</v>
      </c>
      <c r="UE2348" s="1">
        <f t="shared" si="3328"/>
        <v>0</v>
      </c>
      <c r="UF2348" s="1">
        <f t="shared" si="3328"/>
        <v>0.285452322738386</v>
      </c>
      <c r="UG2348" s="1">
        <f t="shared" si="3328"/>
        <v>0</v>
      </c>
      <c r="UH2348" s="1">
        <f t="shared" si="3328"/>
        <v>0</v>
      </c>
      <c r="UI2348" s="1">
        <f t="shared" si="3328"/>
        <v>0.326818181818182</v>
      </c>
      <c r="UJ2348" s="1">
        <f t="shared" si="3328"/>
        <v>0</v>
      </c>
      <c r="UK2348" s="1">
        <f t="shared" si="3328"/>
        <v>0</v>
      </c>
      <c r="UL2348" s="1">
        <f t="shared" si="3328"/>
        <v>0.3725782414307</v>
      </c>
    </row>
    <row r="2349" spans="30:558">
      <c r="AD2349" s="1">
        <f t="shared" si="3265"/>
        <v>0.266480446927374</v>
      </c>
      <c r="AG2349" s="1">
        <f t="shared" si="3266"/>
        <v>0.257882882882883</v>
      </c>
      <c r="AJ2349" s="1">
        <f t="shared" si="3267"/>
        <v>0.291189111747851</v>
      </c>
      <c r="AM2349" s="1">
        <f t="shared" si="3268"/>
        <v>0.31678292983176</v>
      </c>
      <c r="AP2349" s="1">
        <f t="shared" si="3269"/>
        <v>0.399543378995434</v>
      </c>
      <c r="GT2349" s="1">
        <f t="shared" si="3270"/>
        <v>0.261877172653534</v>
      </c>
      <c r="GW2349" s="1">
        <f t="shared" si="3271"/>
        <v>0.254449956229939</v>
      </c>
      <c r="GZ2349" s="1">
        <f t="shared" si="3272"/>
        <v>0.287847929395791</v>
      </c>
      <c r="HC2349" s="1">
        <f t="shared" si="3273"/>
        <v>0.317699115044248</v>
      </c>
      <c r="HF2349" s="1">
        <f t="shared" si="3274"/>
        <v>0.396313364055299</v>
      </c>
      <c r="NJ2349" s="1">
        <f t="shared" ref="NJ2349:NV2349" si="3329">NJ1023</f>
        <v>0.254353562005277</v>
      </c>
      <c r="NK2349" s="1">
        <f t="shared" si="3329"/>
        <v>0</v>
      </c>
      <c r="NL2349" s="1">
        <f t="shared" si="3329"/>
        <v>0</v>
      </c>
      <c r="NM2349" s="1">
        <f t="shared" si="3329"/>
        <v>0.253329851136067</v>
      </c>
      <c r="NN2349" s="1">
        <f t="shared" si="3329"/>
        <v>0</v>
      </c>
      <c r="NO2349" s="1">
        <f t="shared" si="3329"/>
        <v>0</v>
      </c>
      <c r="NP2349" s="1">
        <f t="shared" si="3329"/>
        <v>0.284018264840183</v>
      </c>
      <c r="NQ2349" s="1">
        <f t="shared" si="3329"/>
        <v>0</v>
      </c>
      <c r="NR2349" s="1">
        <f t="shared" si="3329"/>
        <v>0</v>
      </c>
      <c r="NS2349" s="1">
        <f t="shared" si="3329"/>
        <v>0.322824156305506</v>
      </c>
      <c r="NT2349" s="1">
        <f t="shared" si="3329"/>
        <v>0</v>
      </c>
      <c r="NU2349" s="1">
        <f t="shared" si="3329"/>
        <v>0</v>
      </c>
      <c r="NV2349" s="1">
        <f t="shared" si="3329"/>
        <v>0.369436201780415</v>
      </c>
      <c r="TZ2349" s="1">
        <f t="shared" ref="TZ2349:UL2349" si="3330">TZ1023</f>
        <v>0.255740300870942</v>
      </c>
      <c r="UA2349" s="1">
        <f t="shared" si="3330"/>
        <v>0</v>
      </c>
      <c r="UB2349" s="1">
        <f t="shared" si="3330"/>
        <v>0</v>
      </c>
      <c r="UC2349" s="1">
        <f t="shared" si="3330"/>
        <v>0.253404539385848</v>
      </c>
      <c r="UD2349" s="1">
        <f t="shared" si="3330"/>
        <v>0</v>
      </c>
      <c r="UE2349" s="1">
        <f t="shared" si="3330"/>
        <v>0</v>
      </c>
      <c r="UF2349" s="1">
        <f t="shared" si="3330"/>
        <v>0.28051391862955</v>
      </c>
      <c r="UG2349" s="1">
        <f t="shared" si="3330"/>
        <v>0</v>
      </c>
      <c r="UH2349" s="1">
        <f t="shared" si="3330"/>
        <v>0</v>
      </c>
      <c r="UI2349" s="1">
        <f t="shared" si="3330"/>
        <v>0.323487374940448</v>
      </c>
      <c r="UJ2349" s="1">
        <f t="shared" si="3330"/>
        <v>0</v>
      </c>
      <c r="UK2349" s="1">
        <f t="shared" si="3330"/>
        <v>0</v>
      </c>
      <c r="UL2349" s="1">
        <f t="shared" si="3330"/>
        <v>0.379259259259259</v>
      </c>
    </row>
    <row r="2350" spans="30:558">
      <c r="AD2350" s="1">
        <f t="shared" si="3265"/>
        <v>0.261991584852735</v>
      </c>
      <c r="AG2350" s="1">
        <f t="shared" si="3266"/>
        <v>0.255873195584489</v>
      </c>
      <c r="AJ2350" s="1">
        <f t="shared" si="3267"/>
        <v>0.29039972668261</v>
      </c>
      <c r="AM2350" s="1">
        <f t="shared" si="3268"/>
        <v>0.297309621523028</v>
      </c>
      <c r="AP2350" s="1">
        <f t="shared" si="3269"/>
        <v>0.417721518987342</v>
      </c>
      <c r="GT2350" s="1">
        <f t="shared" si="3270"/>
        <v>0.262486126526082</v>
      </c>
      <c r="GW2350" s="1">
        <f t="shared" si="3271"/>
        <v>0.256200676437429</v>
      </c>
      <c r="GZ2350" s="1">
        <f t="shared" si="3272"/>
        <v>0.286764705882353</v>
      </c>
      <c r="HC2350" s="1">
        <f t="shared" si="3273"/>
        <v>0.290023201856148</v>
      </c>
      <c r="HF2350" s="1">
        <f t="shared" si="3274"/>
        <v>0.408866995073892</v>
      </c>
      <c r="NJ2350" s="1">
        <f t="shared" ref="NJ2350:NV2350" si="3331">NJ1024</f>
        <v>0.253910323253389</v>
      </c>
      <c r="NK2350" s="1">
        <f t="shared" si="3331"/>
        <v>0</v>
      </c>
      <c r="NL2350" s="1">
        <f t="shared" si="3331"/>
        <v>0</v>
      </c>
      <c r="NM2350" s="1">
        <f t="shared" si="3331"/>
        <v>0.252698078441695</v>
      </c>
      <c r="NN2350" s="1">
        <f t="shared" si="3331"/>
        <v>0</v>
      </c>
      <c r="NO2350" s="1">
        <f t="shared" si="3331"/>
        <v>0</v>
      </c>
      <c r="NP2350" s="1">
        <f t="shared" si="3331"/>
        <v>0.285849353923731</v>
      </c>
      <c r="NQ2350" s="1">
        <f t="shared" si="3331"/>
        <v>0</v>
      </c>
      <c r="NR2350" s="1">
        <f t="shared" si="3331"/>
        <v>0</v>
      </c>
      <c r="NS2350" s="1">
        <f t="shared" si="3331"/>
        <v>0.30343716433942</v>
      </c>
      <c r="NT2350" s="1">
        <f t="shared" si="3331"/>
        <v>0</v>
      </c>
      <c r="NU2350" s="1">
        <f t="shared" si="3331"/>
        <v>0</v>
      </c>
      <c r="NV2350" s="1">
        <f t="shared" si="3331"/>
        <v>0.362728785357737</v>
      </c>
      <c r="TZ2350" s="1">
        <f t="shared" ref="TZ2350:UL2350" si="3332">TZ1024</f>
        <v>0.254162330905307</v>
      </c>
      <c r="UA2350" s="1">
        <f t="shared" si="3332"/>
        <v>0</v>
      </c>
      <c r="UB2350" s="1">
        <f t="shared" si="3332"/>
        <v>0</v>
      </c>
      <c r="UC2350" s="1">
        <f t="shared" si="3332"/>
        <v>0.25395958492627</v>
      </c>
      <c r="UD2350" s="1">
        <f t="shared" si="3332"/>
        <v>0</v>
      </c>
      <c r="UE2350" s="1">
        <f t="shared" si="3332"/>
        <v>0</v>
      </c>
      <c r="UF2350" s="1">
        <f t="shared" si="3332"/>
        <v>0.283813747228381</v>
      </c>
      <c r="UG2350" s="1">
        <f t="shared" si="3332"/>
        <v>0</v>
      </c>
      <c r="UH2350" s="1">
        <f t="shared" si="3332"/>
        <v>0</v>
      </c>
      <c r="UI2350" s="1">
        <f t="shared" si="3332"/>
        <v>0.300623936471923</v>
      </c>
      <c r="UJ2350" s="1">
        <f t="shared" si="3332"/>
        <v>0</v>
      </c>
      <c r="UK2350" s="1">
        <f t="shared" si="3332"/>
        <v>0</v>
      </c>
      <c r="UL2350" s="1">
        <f t="shared" si="3332"/>
        <v>0.432098765432099</v>
      </c>
    </row>
    <row r="2351" spans="30:558">
      <c r="AD2351" s="1">
        <f t="shared" si="3265"/>
        <v>0.259816207184628</v>
      </c>
      <c r="AG2351" s="1">
        <f t="shared" si="3266"/>
        <v>0.252667040988209</v>
      </c>
      <c r="AJ2351" s="1">
        <f t="shared" si="3267"/>
        <v>0.292153589315526</v>
      </c>
      <c r="AM2351" s="1">
        <f t="shared" si="3268"/>
        <v>0.295568752855185</v>
      </c>
      <c r="AP2351" s="1">
        <f t="shared" si="3269"/>
        <v>0.414835164835165</v>
      </c>
      <c r="GT2351" s="1">
        <f t="shared" si="3270"/>
        <v>0.260327141668977</v>
      </c>
      <c r="GW2351" s="1">
        <f t="shared" si="3271"/>
        <v>0.254140491147916</v>
      </c>
      <c r="GZ2351" s="1">
        <f t="shared" si="3272"/>
        <v>0.290214477211796</v>
      </c>
      <c r="HC2351" s="1">
        <f t="shared" si="3273"/>
        <v>0.294062646096307</v>
      </c>
      <c r="HF2351" s="1">
        <f t="shared" si="3274"/>
        <v>0.419023136246787</v>
      </c>
      <c r="NJ2351" s="1">
        <f t="shared" ref="NJ2351:NV2351" si="3333">NJ1025</f>
        <v>0.25301520713162</v>
      </c>
      <c r="NK2351" s="1">
        <f t="shared" si="3333"/>
        <v>0</v>
      </c>
      <c r="NL2351" s="1">
        <f t="shared" si="3333"/>
        <v>0</v>
      </c>
      <c r="NM2351" s="1">
        <f t="shared" si="3333"/>
        <v>0.252273943285179</v>
      </c>
      <c r="NN2351" s="1">
        <f t="shared" si="3333"/>
        <v>0</v>
      </c>
      <c r="NO2351" s="1">
        <f t="shared" si="3333"/>
        <v>0</v>
      </c>
      <c r="NP2351" s="1">
        <f t="shared" si="3333"/>
        <v>0.284711139482924</v>
      </c>
      <c r="NQ2351" s="1">
        <f t="shared" si="3333"/>
        <v>0</v>
      </c>
      <c r="NR2351" s="1">
        <f t="shared" si="3333"/>
        <v>0</v>
      </c>
      <c r="NS2351" s="1">
        <f t="shared" si="3333"/>
        <v>0.304418103448276</v>
      </c>
      <c r="NT2351" s="1">
        <f t="shared" si="3333"/>
        <v>0</v>
      </c>
      <c r="NU2351" s="1">
        <f t="shared" si="3333"/>
        <v>0</v>
      </c>
      <c r="NV2351" s="1">
        <f t="shared" si="3333"/>
        <v>0.358928571428571</v>
      </c>
      <c r="TZ2351" s="1">
        <f t="shared" ref="TZ2351:UL2351" si="3334">TZ1025</f>
        <v>0.254763769250848</v>
      </c>
      <c r="UA2351" s="1">
        <f t="shared" si="3334"/>
        <v>0</v>
      </c>
      <c r="UB2351" s="1">
        <f t="shared" si="3334"/>
        <v>0</v>
      </c>
      <c r="UC2351" s="1">
        <f t="shared" si="3334"/>
        <v>0.253199777406789</v>
      </c>
      <c r="UD2351" s="1">
        <f t="shared" si="3334"/>
        <v>0</v>
      </c>
      <c r="UE2351" s="1">
        <f t="shared" si="3334"/>
        <v>0</v>
      </c>
      <c r="UF2351" s="1">
        <f t="shared" si="3334"/>
        <v>0.283018867924528</v>
      </c>
      <c r="UG2351" s="1">
        <f t="shared" si="3334"/>
        <v>0</v>
      </c>
      <c r="UH2351" s="1">
        <f t="shared" si="3334"/>
        <v>0</v>
      </c>
      <c r="UI2351" s="1">
        <f t="shared" si="3334"/>
        <v>0.306718061674009</v>
      </c>
      <c r="UJ2351" s="1">
        <f t="shared" si="3334"/>
        <v>0</v>
      </c>
      <c r="UK2351" s="1">
        <f t="shared" si="3334"/>
        <v>0</v>
      </c>
      <c r="UL2351" s="1">
        <f t="shared" si="3334"/>
        <v>0.372759856630824</v>
      </c>
    </row>
    <row r="2352" spans="30:558">
      <c r="AD2352" s="1">
        <f t="shared" si="3265"/>
        <v>0.261410788381743</v>
      </c>
      <c r="AG2352" s="1">
        <f t="shared" si="3266"/>
        <v>0.260308555399719</v>
      </c>
      <c r="AJ2352" s="1">
        <f t="shared" si="3267"/>
        <v>0.291666666666667</v>
      </c>
      <c r="AM2352" s="1">
        <f t="shared" si="3268"/>
        <v>0.294800371402043</v>
      </c>
      <c r="AP2352" s="1">
        <f t="shared" si="3269"/>
        <v>0.402631578947368</v>
      </c>
      <c r="GT2352" s="1">
        <f t="shared" si="3270"/>
        <v>0.261508596783139</v>
      </c>
      <c r="GW2352" s="1">
        <f t="shared" si="3271"/>
        <v>0.256748994830557</v>
      </c>
      <c r="GZ2352" s="1">
        <f t="shared" si="3272"/>
        <v>0.290125551408212</v>
      </c>
      <c r="HC2352" s="1">
        <f t="shared" si="3273"/>
        <v>0.293518518518519</v>
      </c>
      <c r="HF2352" s="1">
        <f t="shared" si="3274"/>
        <v>0.417721518987342</v>
      </c>
      <c r="NJ2352" s="1">
        <f t="shared" ref="NJ2352:NV2352" si="3335">NJ1026</f>
        <v>0.254621192397813</v>
      </c>
      <c r="NK2352" s="1">
        <f t="shared" si="3335"/>
        <v>0</v>
      </c>
      <c r="NL2352" s="1">
        <f t="shared" si="3335"/>
        <v>0</v>
      </c>
      <c r="NM2352" s="1">
        <f t="shared" si="3335"/>
        <v>0.25298963592878</v>
      </c>
      <c r="NN2352" s="1">
        <f t="shared" si="3335"/>
        <v>0</v>
      </c>
      <c r="NO2352" s="1">
        <f t="shared" si="3335"/>
        <v>0</v>
      </c>
      <c r="NP2352" s="1">
        <f t="shared" si="3335"/>
        <v>0.28312101910828</v>
      </c>
      <c r="NQ2352" s="1">
        <f t="shared" si="3335"/>
        <v>0</v>
      </c>
      <c r="NR2352" s="1">
        <f t="shared" si="3335"/>
        <v>0</v>
      </c>
      <c r="NS2352" s="1">
        <f t="shared" si="3335"/>
        <v>0.309110629067245</v>
      </c>
      <c r="NT2352" s="1">
        <f t="shared" si="3335"/>
        <v>0</v>
      </c>
      <c r="NU2352" s="1">
        <f t="shared" si="3335"/>
        <v>0</v>
      </c>
      <c r="NV2352" s="1">
        <f t="shared" si="3335"/>
        <v>0.364746945898778</v>
      </c>
      <c r="TZ2352" s="1">
        <f t="shared" ref="TZ2352:UL2352" si="3336">TZ1026</f>
        <v>0.254440961337513</v>
      </c>
      <c r="UA2352" s="1">
        <f t="shared" si="3336"/>
        <v>0</v>
      </c>
      <c r="UB2352" s="1">
        <f t="shared" si="3336"/>
        <v>0</v>
      </c>
      <c r="UC2352" s="1">
        <f t="shared" si="3336"/>
        <v>0.254390779363337</v>
      </c>
      <c r="UD2352" s="1">
        <f t="shared" si="3336"/>
        <v>0</v>
      </c>
      <c r="UE2352" s="1">
        <f t="shared" si="3336"/>
        <v>0</v>
      </c>
      <c r="UF2352" s="1">
        <f t="shared" si="3336"/>
        <v>0.284678436317781</v>
      </c>
      <c r="UG2352" s="1">
        <f t="shared" si="3336"/>
        <v>0</v>
      </c>
      <c r="UH2352" s="1">
        <f t="shared" si="3336"/>
        <v>0</v>
      </c>
      <c r="UI2352" s="1">
        <f t="shared" si="3336"/>
        <v>0.303632236095346</v>
      </c>
      <c r="UJ2352" s="1">
        <f t="shared" si="3336"/>
        <v>0</v>
      </c>
      <c r="UK2352" s="1">
        <f t="shared" si="3336"/>
        <v>0</v>
      </c>
      <c r="UL2352" s="1">
        <f t="shared" si="3336"/>
        <v>0.42619926199262</v>
      </c>
    </row>
    <row r="2353" spans="30:558">
      <c r="AD2353" s="1">
        <f t="shared" si="3265"/>
        <v>0.25994623655914</v>
      </c>
      <c r="AG2353" s="1">
        <f t="shared" si="3266"/>
        <v>0.252656748140276</v>
      </c>
      <c r="AJ2353" s="1">
        <f t="shared" si="3267"/>
        <v>0.276311605723371</v>
      </c>
      <c r="AM2353" s="1">
        <f t="shared" si="3268"/>
        <v>0.334255672385169</v>
      </c>
      <c r="AP2353" s="1">
        <f t="shared" si="3269"/>
        <v>0.473684210526316</v>
      </c>
      <c r="GT2353" s="1">
        <f t="shared" si="3270"/>
        <v>0.258433079434168</v>
      </c>
      <c r="GW2353" s="1">
        <f t="shared" si="3271"/>
        <v>0.25111753878517</v>
      </c>
      <c r="GZ2353" s="1">
        <f t="shared" si="3272"/>
        <v>0.271616541353383</v>
      </c>
      <c r="HC2353" s="1">
        <f t="shared" si="3273"/>
        <v>0.330508474576271</v>
      </c>
      <c r="HF2353" s="1">
        <f t="shared" si="3274"/>
        <v>0.470769230769231</v>
      </c>
      <c r="NJ2353" s="1">
        <f t="shared" ref="NJ2353:NV2353" si="3337">NJ1027</f>
        <v>0.255637192804662</v>
      </c>
      <c r="NK2353" s="1">
        <f t="shared" si="3337"/>
        <v>0</v>
      </c>
      <c r="NL2353" s="1">
        <f t="shared" si="3337"/>
        <v>0</v>
      </c>
      <c r="NM2353" s="1">
        <f t="shared" si="3337"/>
        <v>0.25062656641604</v>
      </c>
      <c r="NN2353" s="1">
        <f t="shared" si="3337"/>
        <v>0</v>
      </c>
      <c r="NO2353" s="1">
        <f t="shared" si="3337"/>
        <v>0</v>
      </c>
      <c r="NP2353" s="1">
        <f t="shared" si="3337"/>
        <v>0.277016742770167</v>
      </c>
      <c r="NQ2353" s="1">
        <f t="shared" si="3337"/>
        <v>0</v>
      </c>
      <c r="NR2353" s="1">
        <f t="shared" si="3337"/>
        <v>0</v>
      </c>
      <c r="NS2353" s="1">
        <f t="shared" si="3337"/>
        <v>0.311546840958606</v>
      </c>
      <c r="NT2353" s="1">
        <f t="shared" si="3337"/>
        <v>0</v>
      </c>
      <c r="NU2353" s="1">
        <f t="shared" si="3337"/>
        <v>0</v>
      </c>
      <c r="NV2353" s="1">
        <f t="shared" si="3337"/>
        <v>0.456762749445676</v>
      </c>
      <c r="TZ2353" s="1">
        <f t="shared" ref="TZ2353:UL2353" si="3338">TZ1027</f>
        <v>0.255064935064935</v>
      </c>
      <c r="UA2353" s="1">
        <f t="shared" si="3338"/>
        <v>0</v>
      </c>
      <c r="UB2353" s="1">
        <f t="shared" si="3338"/>
        <v>0</v>
      </c>
      <c r="UC2353" s="1">
        <f t="shared" si="3338"/>
        <v>0.251236657120542</v>
      </c>
      <c r="UD2353" s="1">
        <f t="shared" si="3338"/>
        <v>0</v>
      </c>
      <c r="UE2353" s="1">
        <f t="shared" si="3338"/>
        <v>0</v>
      </c>
      <c r="UF2353" s="1">
        <f t="shared" si="3338"/>
        <v>0.275955461931989</v>
      </c>
      <c r="UG2353" s="1">
        <f t="shared" si="3338"/>
        <v>0</v>
      </c>
      <c r="UH2353" s="1">
        <f t="shared" si="3338"/>
        <v>0</v>
      </c>
      <c r="UI2353" s="1">
        <f t="shared" si="3338"/>
        <v>0.308792372881356</v>
      </c>
      <c r="UJ2353" s="1">
        <f t="shared" si="3338"/>
        <v>0</v>
      </c>
      <c r="UK2353" s="1">
        <f t="shared" si="3338"/>
        <v>0</v>
      </c>
      <c r="UL2353" s="1">
        <f t="shared" si="3338"/>
        <v>0.458426966292135</v>
      </c>
    </row>
    <row r="2354" spans="30:558">
      <c r="AD2354" s="1">
        <f t="shared" si="3265"/>
        <v>0.257466814159292</v>
      </c>
      <c r="AG2354" s="1">
        <f t="shared" si="3266"/>
        <v>0.251387787470262</v>
      </c>
      <c r="AJ2354" s="1">
        <f t="shared" si="3267"/>
        <v>0.271112496104705</v>
      </c>
      <c r="AM2354" s="1">
        <f t="shared" si="3268"/>
        <v>0.335762331838565</v>
      </c>
      <c r="AP2354" s="1">
        <f t="shared" si="3269"/>
        <v>0.473186119873817</v>
      </c>
      <c r="GT2354" s="1">
        <f t="shared" si="3270"/>
        <v>0.257127192982456</v>
      </c>
      <c r="GW2354" s="1">
        <f t="shared" si="3271"/>
        <v>0.253167898627244</v>
      </c>
      <c r="GZ2354" s="1">
        <f t="shared" si="3272"/>
        <v>0.274443069306931</v>
      </c>
      <c r="HC2354" s="1">
        <f t="shared" si="3273"/>
        <v>0.332225913621262</v>
      </c>
      <c r="HF2354" s="1">
        <f t="shared" si="3274"/>
        <v>0.474522292993631</v>
      </c>
      <c r="NJ2354" s="1">
        <f t="shared" ref="NJ2354:NV2354" si="3339">NJ1028</f>
        <v>0.253911259297256</v>
      </c>
      <c r="NK2354" s="1">
        <f t="shared" si="3339"/>
        <v>0</v>
      </c>
      <c r="NL2354" s="1">
        <f t="shared" si="3339"/>
        <v>0</v>
      </c>
      <c r="NM2354" s="1">
        <f t="shared" si="3339"/>
        <v>0.252243270189432</v>
      </c>
      <c r="NN2354" s="1">
        <f t="shared" si="3339"/>
        <v>0</v>
      </c>
      <c r="NO2354" s="1">
        <f t="shared" si="3339"/>
        <v>0</v>
      </c>
      <c r="NP2354" s="1">
        <f t="shared" si="3339"/>
        <v>0.275046097111248</v>
      </c>
      <c r="NQ2354" s="1">
        <f t="shared" si="3339"/>
        <v>0</v>
      </c>
      <c r="NR2354" s="1">
        <f t="shared" si="3339"/>
        <v>0</v>
      </c>
      <c r="NS2354" s="1">
        <f t="shared" si="3339"/>
        <v>0.303062302006336</v>
      </c>
      <c r="NT2354" s="1">
        <f t="shared" si="3339"/>
        <v>0</v>
      </c>
      <c r="NU2354" s="1">
        <f t="shared" si="3339"/>
        <v>0</v>
      </c>
      <c r="NV2354" s="1">
        <f t="shared" si="3339"/>
        <v>0.457627118644068</v>
      </c>
      <c r="TZ2354" s="1">
        <f t="shared" ref="TZ2354:UL2354" si="3340">TZ1028</f>
        <v>0.254201680672269</v>
      </c>
      <c r="UA2354" s="1">
        <f t="shared" si="3340"/>
        <v>0</v>
      </c>
      <c r="UB2354" s="1">
        <f t="shared" si="3340"/>
        <v>0</v>
      </c>
      <c r="UC2354" s="1">
        <f t="shared" si="3340"/>
        <v>0.252540650406504</v>
      </c>
      <c r="UD2354" s="1">
        <f t="shared" si="3340"/>
        <v>0</v>
      </c>
      <c r="UE2354" s="1">
        <f t="shared" si="3340"/>
        <v>0</v>
      </c>
      <c r="UF2354" s="1">
        <f t="shared" si="3340"/>
        <v>0.274901604601877</v>
      </c>
      <c r="UG2354" s="1">
        <f t="shared" si="3340"/>
        <v>0</v>
      </c>
      <c r="UH2354" s="1">
        <f t="shared" si="3340"/>
        <v>0</v>
      </c>
      <c r="UI2354" s="1">
        <f t="shared" si="3340"/>
        <v>0.309614340032591</v>
      </c>
      <c r="UJ2354" s="1">
        <f t="shared" si="3340"/>
        <v>0</v>
      </c>
      <c r="UK2354" s="1">
        <f t="shared" si="3340"/>
        <v>0</v>
      </c>
      <c r="UL2354" s="1">
        <f t="shared" si="3340"/>
        <v>0.453900709219858</v>
      </c>
    </row>
    <row r="2355" spans="30:558">
      <c r="AD2355" s="1">
        <f t="shared" si="3265"/>
        <v>0.256716417910448</v>
      </c>
      <c r="AG2355" s="1">
        <f t="shared" si="3266"/>
        <v>0.256132946452123</v>
      </c>
      <c r="AJ2355" s="1">
        <f t="shared" si="3267"/>
        <v>0.276863504356244</v>
      </c>
      <c r="AM2355" s="1">
        <f t="shared" si="3268"/>
        <v>0.331768388106416</v>
      </c>
      <c r="AP2355" s="1">
        <f t="shared" si="3269"/>
        <v>0.469255663430421</v>
      </c>
      <c r="GT2355" s="1">
        <f t="shared" si="3270"/>
        <v>0.257621532546004</v>
      </c>
      <c r="GW2355" s="1">
        <f t="shared" si="3271"/>
        <v>0.253993191935061</v>
      </c>
      <c r="GZ2355" s="1">
        <f t="shared" si="3272"/>
        <v>0.275786849485821</v>
      </c>
      <c r="HC2355" s="1">
        <f t="shared" si="3273"/>
        <v>0.332037756801777</v>
      </c>
      <c r="HF2355" s="1">
        <f t="shared" si="3274"/>
        <v>0.476489028213166</v>
      </c>
      <c r="NJ2355" s="1">
        <f t="shared" ref="NJ2355:NV2355" si="3341">NJ1029</f>
        <v>0.255504352278546</v>
      </c>
      <c r="NK2355" s="1">
        <f t="shared" si="3341"/>
        <v>0</v>
      </c>
      <c r="NL2355" s="1">
        <f t="shared" si="3341"/>
        <v>0</v>
      </c>
      <c r="NM2355" s="1">
        <f t="shared" si="3341"/>
        <v>0.253928660513844</v>
      </c>
      <c r="NN2355" s="1">
        <f t="shared" si="3341"/>
        <v>0</v>
      </c>
      <c r="NO2355" s="1">
        <f t="shared" si="3341"/>
        <v>0</v>
      </c>
      <c r="NP2355" s="1">
        <f t="shared" si="3341"/>
        <v>0.278266141254926</v>
      </c>
      <c r="NQ2355" s="1">
        <f t="shared" si="3341"/>
        <v>0</v>
      </c>
      <c r="NR2355" s="1">
        <f t="shared" si="3341"/>
        <v>0</v>
      </c>
      <c r="NS2355" s="1">
        <f t="shared" si="3341"/>
        <v>0.308452250274424</v>
      </c>
      <c r="NT2355" s="1">
        <f t="shared" si="3341"/>
        <v>0</v>
      </c>
      <c r="NU2355" s="1">
        <f t="shared" si="3341"/>
        <v>0</v>
      </c>
      <c r="NV2355" s="1">
        <f t="shared" si="3341"/>
        <v>0.451162790697674</v>
      </c>
      <c r="TZ2355" s="1">
        <f t="shared" ref="TZ2355:UL2355" si="3342">TZ1029</f>
        <v>0.256604760659168</v>
      </c>
      <c r="UA2355" s="1">
        <f t="shared" si="3342"/>
        <v>0</v>
      </c>
      <c r="UB2355" s="1">
        <f t="shared" si="3342"/>
        <v>0</v>
      </c>
      <c r="UC2355" s="1">
        <f t="shared" si="3342"/>
        <v>0.254796623177283</v>
      </c>
      <c r="UD2355" s="1">
        <f t="shared" si="3342"/>
        <v>0</v>
      </c>
      <c r="UE2355" s="1">
        <f t="shared" si="3342"/>
        <v>0</v>
      </c>
      <c r="UF2355" s="1">
        <f t="shared" si="3342"/>
        <v>0.277031154551008</v>
      </c>
      <c r="UG2355" s="1">
        <f t="shared" si="3342"/>
        <v>0</v>
      </c>
      <c r="UH2355" s="1">
        <f t="shared" si="3342"/>
        <v>0</v>
      </c>
      <c r="UI2355" s="1">
        <f t="shared" si="3342"/>
        <v>0.305187637969095</v>
      </c>
      <c r="UJ2355" s="1">
        <f t="shared" si="3342"/>
        <v>0</v>
      </c>
      <c r="UK2355" s="1">
        <f t="shared" si="3342"/>
        <v>0</v>
      </c>
      <c r="UL2355" s="1">
        <f t="shared" si="3342"/>
        <v>0.456018518518518</v>
      </c>
    </row>
    <row r="2356" spans="30:558">
      <c r="AD2356" s="1">
        <f t="shared" ref="AD2356:AD2388" si="3343">NJ2323</f>
        <v>0.254605097148625</v>
      </c>
      <c r="AG2356" s="1">
        <f t="shared" ref="AG2356:AG2388" si="3344">NM2323</f>
        <v>0.252427184466019</v>
      </c>
      <c r="AJ2356" s="1">
        <f t="shared" ref="AJ2356:AJ2388" si="3345">NP2323</f>
        <v>0.271965228190003</v>
      </c>
      <c r="AM2356" s="1">
        <f t="shared" ref="AM2356:AM2388" si="3346">NS2323</f>
        <v>0.323529411764706</v>
      </c>
      <c r="AP2356" s="1">
        <f t="shared" ref="AP2356:AP2388" si="3347">NV2323</f>
        <v>0.352617079889807</v>
      </c>
      <c r="GT2356" s="1">
        <f t="shared" ref="GT2356:GT2388" si="3348">TZ2323</f>
        <v>0.253984315709588</v>
      </c>
      <c r="GW2356" s="1">
        <f t="shared" ref="GW2356:GW2388" si="3349">UC2323</f>
        <v>0.252085967130215</v>
      </c>
      <c r="GZ2356" s="1">
        <f t="shared" ref="GZ2356:GZ2388" si="3350">UF2323</f>
        <v>0.271191553544495</v>
      </c>
      <c r="HC2356" s="1">
        <f t="shared" ref="HC2356:HC2388" si="3351">UI2323</f>
        <v>0.326422584913983</v>
      </c>
      <c r="HF2356" s="1">
        <f t="shared" ref="HF2356:HF2388" si="3352">UL2323</f>
        <v>0.351664254703329</v>
      </c>
      <c r="NJ2356" s="1">
        <f t="shared" ref="NJ2356:NV2356" si="3353">NJ1030</f>
        <v>0</v>
      </c>
      <c r="NK2356" s="1">
        <f t="shared" si="3353"/>
        <v>0</v>
      </c>
      <c r="NL2356" s="1">
        <f t="shared" si="3353"/>
        <v>0</v>
      </c>
      <c r="NM2356" s="1">
        <f t="shared" si="3353"/>
        <v>0</v>
      </c>
      <c r="NN2356" s="1">
        <f t="shared" si="3353"/>
        <v>0</v>
      </c>
      <c r="NO2356" s="1">
        <f t="shared" si="3353"/>
        <v>0</v>
      </c>
      <c r="NP2356" s="1">
        <f t="shared" si="3353"/>
        <v>0</v>
      </c>
      <c r="NQ2356" s="1">
        <f t="shared" si="3353"/>
        <v>0</v>
      </c>
      <c r="NR2356" s="1">
        <f t="shared" si="3353"/>
        <v>0</v>
      </c>
      <c r="NS2356" s="1">
        <f t="shared" si="3353"/>
        <v>0</v>
      </c>
      <c r="NT2356" s="1">
        <f t="shared" si="3353"/>
        <v>0</v>
      </c>
      <c r="NU2356" s="1">
        <f t="shared" si="3353"/>
        <v>0</v>
      </c>
      <c r="NV2356" s="1">
        <f t="shared" si="3353"/>
        <v>0</v>
      </c>
      <c r="TZ2356" s="1">
        <f t="shared" ref="TZ2356:UL2356" si="3354">TZ1030</f>
        <v>0</v>
      </c>
      <c r="UA2356" s="1">
        <f t="shared" si="3354"/>
        <v>0</v>
      </c>
      <c r="UB2356" s="1">
        <f t="shared" si="3354"/>
        <v>0</v>
      </c>
      <c r="UC2356" s="1">
        <f t="shared" si="3354"/>
        <v>0</v>
      </c>
      <c r="UD2356" s="1">
        <f t="shared" si="3354"/>
        <v>0</v>
      </c>
      <c r="UE2356" s="1">
        <f t="shared" si="3354"/>
        <v>0</v>
      </c>
      <c r="UF2356" s="1">
        <f t="shared" si="3354"/>
        <v>0</v>
      </c>
      <c r="UG2356" s="1">
        <f t="shared" si="3354"/>
        <v>0</v>
      </c>
      <c r="UH2356" s="1">
        <f t="shared" si="3354"/>
        <v>0</v>
      </c>
      <c r="UI2356" s="1">
        <f t="shared" si="3354"/>
        <v>0</v>
      </c>
      <c r="UJ2356" s="1">
        <f t="shared" si="3354"/>
        <v>0</v>
      </c>
      <c r="UK2356" s="1">
        <f t="shared" si="3354"/>
        <v>0</v>
      </c>
      <c r="UL2356" s="1">
        <f t="shared" si="3354"/>
        <v>0</v>
      </c>
    </row>
    <row r="2357" spans="30:558">
      <c r="AD2357" s="1">
        <f t="shared" si="3343"/>
        <v>0.254960317460318</v>
      </c>
      <c r="AG2357" s="1">
        <f t="shared" si="3344"/>
        <v>0.252911392405063</v>
      </c>
      <c r="AJ2357" s="1">
        <f t="shared" si="3345"/>
        <v>0.269807280513919</v>
      </c>
      <c r="AM2357" s="1">
        <f t="shared" si="3346"/>
        <v>0.326471799094278</v>
      </c>
      <c r="AP2357" s="1">
        <f t="shared" si="3347"/>
        <v>0.347885402455662</v>
      </c>
      <c r="GT2357" s="1">
        <f t="shared" si="3348"/>
        <v>0.255831265508685</v>
      </c>
      <c r="GW2357" s="1">
        <f t="shared" si="3349"/>
        <v>0.253303415607081</v>
      </c>
      <c r="GZ2357" s="1">
        <f t="shared" si="3350"/>
        <v>0.270392749244713</v>
      </c>
      <c r="HC2357" s="1">
        <f t="shared" si="3351"/>
        <v>0.323653198653199</v>
      </c>
      <c r="HF2357" s="1">
        <f t="shared" si="3352"/>
        <v>0.353780313837375</v>
      </c>
      <c r="NJ2357" s="1">
        <f t="shared" ref="NJ2357:NV2357" si="3355">NJ1031</f>
        <v>0</v>
      </c>
      <c r="NK2357" s="1">
        <f t="shared" si="3355"/>
        <v>0</v>
      </c>
      <c r="NL2357" s="1">
        <f t="shared" si="3355"/>
        <v>0</v>
      </c>
      <c r="NM2357" s="1">
        <f t="shared" si="3355"/>
        <v>0</v>
      </c>
      <c r="NN2357" s="1">
        <f t="shared" si="3355"/>
        <v>0</v>
      </c>
      <c r="NO2357" s="1">
        <f t="shared" si="3355"/>
        <v>0</v>
      </c>
      <c r="NP2357" s="1">
        <f t="shared" si="3355"/>
        <v>0</v>
      </c>
      <c r="NQ2357" s="1">
        <f t="shared" si="3355"/>
        <v>0</v>
      </c>
      <c r="NR2357" s="1">
        <f t="shared" si="3355"/>
        <v>0</v>
      </c>
      <c r="NS2357" s="1">
        <f t="shared" si="3355"/>
        <v>0</v>
      </c>
      <c r="NT2357" s="1">
        <f t="shared" si="3355"/>
        <v>0</v>
      </c>
      <c r="NU2357" s="1">
        <f t="shared" si="3355"/>
        <v>0</v>
      </c>
      <c r="NV2357" s="1">
        <f t="shared" si="3355"/>
        <v>0</v>
      </c>
      <c r="TZ2357" s="1">
        <f t="shared" ref="TZ2357:UL2357" si="3356">TZ1031</f>
        <v>0</v>
      </c>
      <c r="UA2357" s="1">
        <f t="shared" si="3356"/>
        <v>0</v>
      </c>
      <c r="UB2357" s="1">
        <f t="shared" si="3356"/>
        <v>0</v>
      </c>
      <c r="UC2357" s="1">
        <f t="shared" si="3356"/>
        <v>0</v>
      </c>
      <c r="UD2357" s="1">
        <f t="shared" si="3356"/>
        <v>0</v>
      </c>
      <c r="UE2357" s="1">
        <f t="shared" si="3356"/>
        <v>0</v>
      </c>
      <c r="UF2357" s="1">
        <f t="shared" si="3356"/>
        <v>0</v>
      </c>
      <c r="UG2357" s="1">
        <f t="shared" si="3356"/>
        <v>0</v>
      </c>
      <c r="UH2357" s="1">
        <f t="shared" si="3356"/>
        <v>0</v>
      </c>
      <c r="UI2357" s="1">
        <f t="shared" si="3356"/>
        <v>0</v>
      </c>
      <c r="UJ2357" s="1">
        <f t="shared" si="3356"/>
        <v>0</v>
      </c>
      <c r="UK2357" s="1">
        <f t="shared" si="3356"/>
        <v>0</v>
      </c>
      <c r="UL2357" s="1">
        <f t="shared" si="3356"/>
        <v>0</v>
      </c>
    </row>
    <row r="2358" spans="30:558">
      <c r="AD2358" s="1">
        <f t="shared" si="3343"/>
        <v>0.253563390847712</v>
      </c>
      <c r="AG2358" s="1">
        <f t="shared" si="3344"/>
        <v>0.253018108651911</v>
      </c>
      <c r="AJ2358" s="1">
        <f t="shared" si="3345"/>
        <v>0.272943980929678</v>
      </c>
      <c r="AM2358" s="1">
        <f t="shared" si="3346"/>
        <v>0.328263624841572</v>
      </c>
      <c r="AP2358" s="1">
        <f t="shared" si="3347"/>
        <v>0.354138398914518</v>
      </c>
      <c r="GT2358" s="1">
        <f t="shared" si="3348"/>
        <v>0.25295448830777</v>
      </c>
      <c r="GW2358" s="1">
        <f t="shared" si="3349"/>
        <v>0.253904282115869</v>
      </c>
      <c r="GZ2358" s="1">
        <f t="shared" si="3350"/>
        <v>0.272029474976973</v>
      </c>
      <c r="HC2358" s="1">
        <f t="shared" si="3351"/>
        <v>0.327280779450842</v>
      </c>
      <c r="HF2358" s="1">
        <f t="shared" si="3352"/>
        <v>0.35177304964539</v>
      </c>
      <c r="NJ2358" s="1">
        <f t="shared" ref="NJ2358:NV2358" si="3357">NJ1032</f>
        <v>0</v>
      </c>
      <c r="NK2358" s="1">
        <f t="shared" si="3357"/>
        <v>0</v>
      </c>
      <c r="NL2358" s="1">
        <f t="shared" si="3357"/>
        <v>0</v>
      </c>
      <c r="NM2358" s="1">
        <f t="shared" si="3357"/>
        <v>0</v>
      </c>
      <c r="NN2358" s="1">
        <f t="shared" si="3357"/>
        <v>0</v>
      </c>
      <c r="NO2358" s="1">
        <f t="shared" si="3357"/>
        <v>0</v>
      </c>
      <c r="NP2358" s="1">
        <f t="shared" si="3357"/>
        <v>0</v>
      </c>
      <c r="NQ2358" s="1">
        <f t="shared" si="3357"/>
        <v>0</v>
      </c>
      <c r="NR2358" s="1">
        <f t="shared" si="3357"/>
        <v>0</v>
      </c>
      <c r="NS2358" s="1">
        <f t="shared" si="3357"/>
        <v>0</v>
      </c>
      <c r="NT2358" s="1">
        <f t="shared" si="3357"/>
        <v>0</v>
      </c>
      <c r="NU2358" s="1">
        <f t="shared" si="3357"/>
        <v>0</v>
      </c>
      <c r="NV2358" s="1">
        <f t="shared" si="3357"/>
        <v>0</v>
      </c>
      <c r="TZ2358" s="1">
        <f t="shared" ref="TZ2358:UL2358" si="3358">TZ1032</f>
        <v>0</v>
      </c>
      <c r="UA2358" s="1">
        <f t="shared" si="3358"/>
        <v>0</v>
      </c>
      <c r="UB2358" s="1">
        <f t="shared" si="3358"/>
        <v>0</v>
      </c>
      <c r="UC2358" s="1">
        <f t="shared" si="3358"/>
        <v>0</v>
      </c>
      <c r="UD2358" s="1">
        <f t="shared" si="3358"/>
        <v>0</v>
      </c>
      <c r="UE2358" s="1">
        <f t="shared" si="3358"/>
        <v>0</v>
      </c>
      <c r="UF2358" s="1">
        <f t="shared" si="3358"/>
        <v>0</v>
      </c>
      <c r="UG2358" s="1">
        <f t="shared" si="3358"/>
        <v>0</v>
      </c>
      <c r="UH2358" s="1">
        <f t="shared" si="3358"/>
        <v>0</v>
      </c>
      <c r="UI2358" s="1">
        <f t="shared" si="3358"/>
        <v>0</v>
      </c>
      <c r="UJ2358" s="1">
        <f t="shared" si="3358"/>
        <v>0</v>
      </c>
      <c r="UK2358" s="1">
        <f t="shared" si="3358"/>
        <v>0</v>
      </c>
      <c r="UL2358" s="1">
        <f t="shared" si="3358"/>
        <v>0</v>
      </c>
    </row>
    <row r="2359" spans="30:558">
      <c r="AD2359" s="1">
        <f t="shared" si="3343"/>
        <v>0.253468780971259</v>
      </c>
      <c r="AG2359" s="1">
        <f t="shared" si="3344"/>
        <v>0.252284263959391</v>
      </c>
      <c r="AJ2359" s="1">
        <f t="shared" si="3345"/>
        <v>0.272558714462299</v>
      </c>
      <c r="AM2359" s="1">
        <f t="shared" si="3346"/>
        <v>0.329606625258799</v>
      </c>
      <c r="AP2359" s="1">
        <f t="shared" si="3347"/>
        <v>0.359183673469388</v>
      </c>
      <c r="GT2359" s="1">
        <f t="shared" si="3348"/>
        <v>0.254185692541857</v>
      </c>
      <c r="GW2359" s="1">
        <f t="shared" si="3349"/>
        <v>0.25280199252802</v>
      </c>
      <c r="GZ2359" s="1">
        <f t="shared" si="3350"/>
        <v>0.27141568981064</v>
      </c>
      <c r="HC2359" s="1">
        <f t="shared" si="3351"/>
        <v>0.327608982826949</v>
      </c>
      <c r="HF2359" s="1">
        <f t="shared" si="3352"/>
        <v>0.359598853868195</v>
      </c>
      <c r="NJ2359" s="1">
        <f t="shared" ref="NJ2359:NV2359" si="3359">NJ1033</f>
        <v>0.254376268485551</v>
      </c>
      <c r="NK2359" s="1">
        <f t="shared" si="3359"/>
        <v>0.000726032305090046</v>
      </c>
      <c r="NL2359" s="1" t="str">
        <f t="shared" si="3359"/>
        <v>d</v>
      </c>
      <c r="NM2359" s="1">
        <f t="shared" si="3359"/>
        <v>0.252785561840998</v>
      </c>
      <c r="NN2359" s="1">
        <f t="shared" si="3359"/>
        <v>0.000314917205798244</v>
      </c>
      <c r="NO2359" s="1" t="str">
        <f t="shared" si="3359"/>
        <v>b</v>
      </c>
      <c r="NP2359" s="1">
        <f t="shared" si="3359"/>
        <v>0.2715721632112</v>
      </c>
      <c r="NQ2359" s="1">
        <f t="shared" si="3359"/>
        <v>0.00160486679594528</v>
      </c>
      <c r="NR2359" s="1" t="str">
        <f t="shared" si="3359"/>
        <v>d</v>
      </c>
      <c r="NS2359" s="1">
        <f t="shared" si="3359"/>
        <v>0.326088278566852</v>
      </c>
      <c r="NT2359" s="1">
        <f t="shared" si="3359"/>
        <v>0.00239029482711012</v>
      </c>
      <c r="NU2359" s="1" t="str">
        <f t="shared" si="3359"/>
        <v>b</v>
      </c>
      <c r="NV2359" s="1">
        <f t="shared" si="3359"/>
        <v>0.351546960419996</v>
      </c>
      <c r="TZ2359" s="1">
        <f t="shared" ref="TZ2359:UL2359" si="3360">TZ1033</f>
        <v>0.254256689842014</v>
      </c>
      <c r="UA2359" s="1">
        <f t="shared" si="3360"/>
        <v>0.00145760163176978</v>
      </c>
      <c r="UB2359" s="1" t="str">
        <f t="shared" si="3360"/>
        <v>de</v>
      </c>
      <c r="UC2359" s="1">
        <f t="shared" si="3360"/>
        <v>0.253097888284388</v>
      </c>
      <c r="UD2359" s="1">
        <f t="shared" si="3360"/>
        <v>0.000926416999543619</v>
      </c>
      <c r="UE2359" s="1" t="str">
        <f t="shared" si="3360"/>
        <v>b</v>
      </c>
      <c r="UF2359" s="1">
        <f t="shared" si="3360"/>
        <v>0.271204592588727</v>
      </c>
      <c r="UG2359" s="1">
        <f t="shared" si="3360"/>
        <v>0.000818440769491677</v>
      </c>
      <c r="UH2359" s="1" t="str">
        <f t="shared" si="3360"/>
        <v>f</v>
      </c>
      <c r="UI2359" s="1">
        <f t="shared" si="3360"/>
        <v>0.325785521006008</v>
      </c>
      <c r="UJ2359" s="1">
        <f t="shared" si="3360"/>
        <v>0.00189584372456984</v>
      </c>
      <c r="UK2359" s="1" t="str">
        <f t="shared" si="3360"/>
        <v>bc</v>
      </c>
      <c r="UL2359" s="1">
        <f t="shared" si="3360"/>
        <v>0.352405872728698</v>
      </c>
    </row>
    <row r="2360" spans="30:558">
      <c r="AD2360" s="1">
        <f t="shared" si="3343"/>
        <v>0.255081300813008</v>
      </c>
      <c r="AG2360" s="1">
        <f t="shared" si="3344"/>
        <v>0.251451653622823</v>
      </c>
      <c r="AJ2360" s="1">
        <f t="shared" si="3345"/>
        <v>0.271191553544495</v>
      </c>
      <c r="AM2360" s="1">
        <f t="shared" si="3346"/>
        <v>0.326255614536546</v>
      </c>
      <c r="AP2360" s="1">
        <f t="shared" si="3347"/>
        <v>0.360724233983287</v>
      </c>
      <c r="GT2360" s="1">
        <f t="shared" si="3348"/>
        <v>0.255591857250565</v>
      </c>
      <c r="GW2360" s="1">
        <f t="shared" si="3349"/>
        <v>0.251558214909</v>
      </c>
      <c r="GZ2360" s="1">
        <f t="shared" si="3350"/>
        <v>0.273339455157637</v>
      </c>
      <c r="HC2360" s="1">
        <f t="shared" si="3351"/>
        <v>0.32347972972973</v>
      </c>
      <c r="HF2360" s="1">
        <f t="shared" si="3352"/>
        <v>0.358600583090379</v>
      </c>
      <c r="NJ2360" s="1">
        <f t="shared" ref="NJ2360:NV2360" si="3361">NJ1034</f>
        <v>0.254374290186337</v>
      </c>
      <c r="NK2360" s="1">
        <f t="shared" si="3361"/>
        <v>0.000824382391374585</v>
      </c>
      <c r="NL2360" s="1" t="str">
        <f t="shared" si="3361"/>
        <v>d</v>
      </c>
      <c r="NM2360" s="1">
        <f t="shared" si="3361"/>
        <v>0.252272559529501</v>
      </c>
      <c r="NN2360" s="1">
        <f t="shared" si="3361"/>
        <v>0.000815116719045466</v>
      </c>
      <c r="NO2360" s="1" t="str">
        <f t="shared" si="3361"/>
        <v>b</v>
      </c>
      <c r="NP2360" s="1">
        <f t="shared" si="3361"/>
        <v>0.272513819958737</v>
      </c>
      <c r="NQ2360" s="1">
        <f t="shared" si="3361"/>
        <v>0.00130040051231914</v>
      </c>
      <c r="NR2360" s="1" t="str">
        <f t="shared" si="3361"/>
        <v>cd</v>
      </c>
      <c r="NS2360" s="1">
        <f t="shared" si="3361"/>
        <v>0.327348125465932</v>
      </c>
      <c r="NT2360" s="1">
        <f t="shared" si="3361"/>
        <v>0.00195626320761915</v>
      </c>
      <c r="NU2360" s="1" t="str">
        <f t="shared" si="3361"/>
        <v>b</v>
      </c>
      <c r="NV2360" s="1">
        <f t="shared" si="3361"/>
        <v>0.360967419245054</v>
      </c>
      <c r="TZ2360" s="1">
        <f t="shared" ref="TZ2360:UL2360" si="3362">TZ1034</f>
        <v>0.254524008676764</v>
      </c>
      <c r="UA2360" s="1">
        <f t="shared" si="3362"/>
        <v>0.00094524493204319</v>
      </c>
      <c r="UB2360" s="1" t="str">
        <f t="shared" si="3362"/>
        <v>de</v>
      </c>
      <c r="UC2360" s="1">
        <f t="shared" si="3362"/>
        <v>0.252459438696311</v>
      </c>
      <c r="UD2360" s="1">
        <f t="shared" si="3362"/>
        <v>0.000787927522594517</v>
      </c>
      <c r="UE2360" s="1" t="str">
        <f t="shared" si="3362"/>
        <v>b</v>
      </c>
      <c r="UF2360" s="1">
        <f t="shared" si="3362"/>
        <v>0.272300421229913</v>
      </c>
      <c r="UG2360" s="1">
        <f t="shared" si="3362"/>
        <v>0.000971120603046944</v>
      </c>
      <c r="UH2360" s="1" t="str">
        <f t="shared" si="3362"/>
        <v>ef</v>
      </c>
      <c r="UI2360" s="1">
        <f t="shared" si="3362"/>
        <v>0.327228689259279</v>
      </c>
      <c r="UJ2360" s="1">
        <f t="shared" si="3362"/>
        <v>0.0035740195239067</v>
      </c>
      <c r="UK2360" s="1" t="str">
        <f t="shared" si="3362"/>
        <v>bc</v>
      </c>
      <c r="UL2360" s="1">
        <f t="shared" si="3362"/>
        <v>0.35918380839218</v>
      </c>
    </row>
    <row r="2361" spans="30:558">
      <c r="AD2361" s="1">
        <f t="shared" si="3343"/>
        <v>0.254572788774743</v>
      </c>
      <c r="AG2361" s="1">
        <f t="shared" si="3344"/>
        <v>0.253081761006289</v>
      </c>
      <c r="AJ2361" s="1">
        <f t="shared" si="3345"/>
        <v>0.273791191869418</v>
      </c>
      <c r="AM2361" s="1">
        <f t="shared" si="3346"/>
        <v>0.326182136602452</v>
      </c>
      <c r="AP2361" s="1">
        <f t="shared" si="3347"/>
        <v>0.362994350282486</v>
      </c>
      <c r="GT2361" s="1">
        <f t="shared" si="3348"/>
        <v>0.25379447623787</v>
      </c>
      <c r="GW2361" s="1">
        <f t="shared" si="3349"/>
        <v>0.253018108651911</v>
      </c>
      <c r="GZ2361" s="1">
        <f t="shared" si="3350"/>
        <v>0.272146118721461</v>
      </c>
      <c r="HC2361" s="1">
        <f t="shared" si="3351"/>
        <v>0.330597355221158</v>
      </c>
      <c r="HF2361" s="1">
        <f t="shared" si="3352"/>
        <v>0.359351988217968</v>
      </c>
      <c r="NJ2361" s="1">
        <f t="shared" ref="NJ2361:NV2361" si="3363">NJ1035</f>
        <v>0.254375279335944</v>
      </c>
      <c r="NK2361" s="1">
        <f t="shared" si="3363"/>
        <v>0</v>
      </c>
      <c r="NL2361" s="1">
        <f t="shared" si="3363"/>
        <v>0</v>
      </c>
      <c r="NM2361" s="1">
        <f t="shared" si="3363"/>
        <v>0.252529060685249</v>
      </c>
      <c r="NN2361" s="1">
        <f t="shared" si="3363"/>
        <v>0</v>
      </c>
      <c r="NO2361" s="1">
        <f t="shared" si="3363"/>
        <v>0</v>
      </c>
      <c r="NP2361" s="1">
        <f t="shared" si="3363"/>
        <v>0.272042991584969</v>
      </c>
      <c r="NQ2361" s="1">
        <f t="shared" si="3363"/>
        <v>0</v>
      </c>
      <c r="NR2361" s="1">
        <f t="shared" si="3363"/>
        <v>0</v>
      </c>
      <c r="NS2361" s="1">
        <f t="shared" si="3363"/>
        <v>0.326718202016392</v>
      </c>
      <c r="NT2361" s="1">
        <f t="shared" si="3363"/>
        <v>0</v>
      </c>
      <c r="NU2361" s="1">
        <f t="shared" si="3363"/>
        <v>0</v>
      </c>
      <c r="NV2361" s="1">
        <f t="shared" si="3363"/>
        <v>0.356257189832525</v>
      </c>
      <c r="TZ2361" s="1">
        <f t="shared" ref="TZ2361:UL2361" si="3364">TZ1035</f>
        <v>0.254390349259389</v>
      </c>
      <c r="UA2361" s="1">
        <f t="shared" si="3364"/>
        <v>0</v>
      </c>
      <c r="UB2361" s="1">
        <f t="shared" si="3364"/>
        <v>0</v>
      </c>
      <c r="UC2361" s="1">
        <f t="shared" si="3364"/>
        <v>0.252778663490349</v>
      </c>
      <c r="UD2361" s="1">
        <f t="shared" si="3364"/>
        <v>0</v>
      </c>
      <c r="UE2361" s="1">
        <f t="shared" si="3364"/>
        <v>0</v>
      </c>
      <c r="UF2361" s="1">
        <f t="shared" si="3364"/>
        <v>0.27175250690932</v>
      </c>
      <c r="UG2361" s="1">
        <f t="shared" si="3364"/>
        <v>0</v>
      </c>
      <c r="UH2361" s="1">
        <f t="shared" si="3364"/>
        <v>0</v>
      </c>
      <c r="UI2361" s="1">
        <f t="shared" si="3364"/>
        <v>0.326507105132643</v>
      </c>
      <c r="UJ2361" s="1">
        <f t="shared" si="3364"/>
        <v>0</v>
      </c>
      <c r="UK2361" s="1">
        <f t="shared" si="3364"/>
        <v>0</v>
      </c>
      <c r="UL2361" s="1">
        <f t="shared" si="3364"/>
        <v>0.355794840560439</v>
      </c>
    </row>
    <row r="2362" spans="30:558">
      <c r="AD2362" s="1">
        <f t="shared" si="3343"/>
        <v>0.258449809402795</v>
      </c>
      <c r="AG2362" s="1">
        <f t="shared" si="3344"/>
        <v>0.253654970760234</v>
      </c>
      <c r="AJ2362" s="1">
        <f t="shared" si="3345"/>
        <v>0.278693528693529</v>
      </c>
      <c r="AM2362" s="1">
        <f t="shared" si="3346"/>
        <v>0.327186963979417</v>
      </c>
      <c r="AP2362" s="1">
        <f t="shared" si="3347"/>
        <v>0.355153203342618</v>
      </c>
      <c r="GT2362" s="1">
        <f t="shared" si="3348"/>
        <v>0.257894736842105</v>
      </c>
      <c r="GW2362" s="1">
        <f t="shared" si="3349"/>
        <v>0.253828772282199</v>
      </c>
      <c r="GZ2362" s="1">
        <f t="shared" si="3350"/>
        <v>0.279379157427938</v>
      </c>
      <c r="HC2362" s="1">
        <f t="shared" si="3351"/>
        <v>0.332147621164962</v>
      </c>
      <c r="HF2362" s="1">
        <f t="shared" si="3352"/>
        <v>0.356204379562044</v>
      </c>
      <c r="NJ2362" s="1">
        <f t="shared" ref="NJ2362:NV2362" si="3365">NJ1036</f>
        <v>0.259323670605947</v>
      </c>
      <c r="NK2362" s="1">
        <f t="shared" si="3365"/>
        <v>0.00117441382973885</v>
      </c>
      <c r="NL2362" s="1" t="str">
        <f t="shared" si="3365"/>
        <v>a</v>
      </c>
      <c r="NM2362" s="1">
        <f t="shared" si="3365"/>
        <v>0.255580677729141</v>
      </c>
      <c r="NN2362" s="1">
        <f t="shared" si="3365"/>
        <v>0.00168212729447844</v>
      </c>
      <c r="NO2362" s="1" t="str">
        <f t="shared" si="3365"/>
        <v>a</v>
      </c>
      <c r="NP2362" s="1">
        <f t="shared" si="3365"/>
        <v>0.274737624708597</v>
      </c>
      <c r="NQ2362" s="1">
        <f t="shared" si="3365"/>
        <v>0.00365202317865242</v>
      </c>
      <c r="NR2362" s="1" t="str">
        <f t="shared" si="3365"/>
        <v>cd</v>
      </c>
      <c r="NS2362" s="1">
        <f t="shared" si="3365"/>
        <v>0.329228390066888</v>
      </c>
      <c r="NT2362" s="1">
        <f t="shared" si="3365"/>
        <v>0.00177376866726089</v>
      </c>
      <c r="NU2362" s="1" t="str">
        <f t="shared" si="3365"/>
        <v>b</v>
      </c>
      <c r="NV2362" s="1">
        <f t="shared" si="3365"/>
        <v>0.357043651336493</v>
      </c>
      <c r="TZ2362" s="1">
        <f t="shared" ref="TZ2362:UL2362" si="3366">TZ1036</f>
        <v>0.25861470222134</v>
      </c>
      <c r="UA2362" s="1">
        <f t="shared" si="3366"/>
        <v>0.00123154968507728</v>
      </c>
      <c r="UB2362" s="1" t="str">
        <f t="shared" si="3366"/>
        <v>b</v>
      </c>
      <c r="UC2362" s="1">
        <f t="shared" si="3366"/>
        <v>0.255158225198138</v>
      </c>
      <c r="UD2362" s="1">
        <f t="shared" si="3366"/>
        <v>0.00132241570732364</v>
      </c>
      <c r="UE2362" s="1" t="str">
        <f t="shared" si="3366"/>
        <v>a</v>
      </c>
      <c r="UF2362" s="1">
        <f t="shared" si="3366"/>
        <v>0.279962592087408</v>
      </c>
      <c r="UG2362" s="1">
        <f t="shared" si="3366"/>
        <v>0.00250959292301372</v>
      </c>
      <c r="UH2362" s="1" t="str">
        <f t="shared" si="3366"/>
        <v>bcd</v>
      </c>
      <c r="UI2362" s="1">
        <f t="shared" si="3366"/>
        <v>0.331062560196175</v>
      </c>
      <c r="UJ2362" s="1">
        <f t="shared" si="3366"/>
        <v>0.00188888824661062</v>
      </c>
      <c r="UK2362" s="1" t="str">
        <f t="shared" si="3366"/>
        <v>b</v>
      </c>
      <c r="UL2362" s="1">
        <f t="shared" si="3366"/>
        <v>0.354003520561338</v>
      </c>
    </row>
    <row r="2363" spans="30:558">
      <c r="AD2363" s="1">
        <f t="shared" si="3343"/>
        <v>0.258862535067585</v>
      </c>
      <c r="AG2363" s="1">
        <f t="shared" si="3344"/>
        <v>0.256763285024155</v>
      </c>
      <c r="AJ2363" s="1">
        <f t="shared" si="3345"/>
        <v>0.274024738344434</v>
      </c>
      <c r="AM2363" s="1">
        <f t="shared" si="3346"/>
        <v>0.330392943063352</v>
      </c>
      <c r="AP2363" s="1">
        <f t="shared" si="3347"/>
        <v>0.359773371104816</v>
      </c>
      <c r="GT2363" s="1">
        <f t="shared" si="3348"/>
        <v>0.257912634057023</v>
      </c>
      <c r="GW2363" s="1">
        <f t="shared" si="3349"/>
        <v>0.256473489519112</v>
      </c>
      <c r="GZ2363" s="1">
        <f t="shared" si="3350"/>
        <v>0.277796106895414</v>
      </c>
      <c r="HC2363" s="1">
        <f t="shared" si="3351"/>
        <v>0.328881469115192</v>
      </c>
      <c r="HF2363" s="1">
        <f t="shared" si="3352"/>
        <v>0.349415204678363</v>
      </c>
      <c r="NJ2363" s="1">
        <f t="shared" ref="NJ2363:NV2363" si="3367">NJ1037</f>
        <v>0.256491815321147</v>
      </c>
      <c r="NK2363" s="1">
        <f t="shared" si="3367"/>
        <v>0.000478206220006116</v>
      </c>
      <c r="NL2363" s="1" t="str">
        <f t="shared" si="3367"/>
        <v>bc</v>
      </c>
      <c r="NM2363" s="1">
        <f t="shared" si="3367"/>
        <v>0.249567182519846</v>
      </c>
      <c r="NN2363" s="1">
        <f t="shared" si="3367"/>
        <v>0.000536974743514146</v>
      </c>
      <c r="NO2363" s="1" t="str">
        <f t="shared" si="3367"/>
        <v>c</v>
      </c>
      <c r="NP2363" s="1">
        <f t="shared" si="3367"/>
        <v>0.276192704004236</v>
      </c>
      <c r="NQ2363" s="1">
        <f t="shared" si="3367"/>
        <v>0.00168568748534777</v>
      </c>
      <c r="NR2363" s="1" t="str">
        <f t="shared" si="3367"/>
        <v>c</v>
      </c>
      <c r="NS2363" s="1">
        <f t="shared" si="3367"/>
        <v>0.322695411029843</v>
      </c>
      <c r="NT2363" s="1">
        <f t="shared" si="3367"/>
        <v>0.000363069732651948</v>
      </c>
      <c r="NU2363" s="1" t="str">
        <f t="shared" si="3367"/>
        <v>b</v>
      </c>
      <c r="NV2363" s="1">
        <f t="shared" si="3367"/>
        <v>0.347378087335642</v>
      </c>
      <c r="TZ2363" s="1">
        <f t="shared" ref="TZ2363:UL2363" si="3368">TZ1037</f>
        <v>0.253280256862706</v>
      </c>
      <c r="UA2363" s="1">
        <f t="shared" si="3368"/>
        <v>0.000544561184120249</v>
      </c>
      <c r="UB2363" s="1" t="str">
        <f t="shared" si="3368"/>
        <v>e</v>
      </c>
      <c r="UC2363" s="1">
        <f t="shared" si="3368"/>
        <v>0.250130869701494</v>
      </c>
      <c r="UD2363" s="1">
        <f t="shared" si="3368"/>
        <v>0.000754204725304807</v>
      </c>
      <c r="UE2363" s="1" t="str">
        <f t="shared" si="3368"/>
        <v>c</v>
      </c>
      <c r="UF2363" s="1">
        <f t="shared" si="3368"/>
        <v>0.275918464060954</v>
      </c>
      <c r="UG2363" s="1">
        <f t="shared" si="3368"/>
        <v>0.00237319691629188</v>
      </c>
      <c r="UH2363" s="1" t="str">
        <f t="shared" si="3368"/>
        <v>de</v>
      </c>
      <c r="UI2363" s="1">
        <f t="shared" si="3368"/>
        <v>0.323473759198537</v>
      </c>
      <c r="UJ2363" s="1">
        <f t="shared" si="3368"/>
        <v>0.00221351860900067</v>
      </c>
      <c r="UK2363" s="1" t="str">
        <f t="shared" si="3368"/>
        <v>c</v>
      </c>
      <c r="UL2363" s="1">
        <f t="shared" si="3368"/>
        <v>0.353011537523092</v>
      </c>
    </row>
    <row r="2364" spans="30:558">
      <c r="AD2364" s="1">
        <f t="shared" si="3343"/>
        <v>0.26065866734746</v>
      </c>
      <c r="AG2364" s="1">
        <f t="shared" si="3344"/>
        <v>0.256323777403035</v>
      </c>
      <c r="AJ2364" s="1">
        <f t="shared" si="3345"/>
        <v>0.271494607087827</v>
      </c>
      <c r="AM2364" s="1">
        <f t="shared" si="3346"/>
        <v>0.330105263157895</v>
      </c>
      <c r="AP2364" s="1">
        <f t="shared" si="3347"/>
        <v>0.356204379562044</v>
      </c>
      <c r="GT2364" s="1">
        <f t="shared" si="3348"/>
        <v>0.260036735764891</v>
      </c>
      <c r="GW2364" s="1">
        <f t="shared" si="3349"/>
        <v>0.255172413793103</v>
      </c>
      <c r="GZ2364" s="1">
        <f t="shared" si="3350"/>
        <v>0.282712511938873</v>
      </c>
      <c r="HC2364" s="1">
        <f t="shared" si="3351"/>
        <v>0.33215859030837</v>
      </c>
      <c r="HF2364" s="1">
        <f t="shared" si="3352"/>
        <v>0.356390977443609</v>
      </c>
      <c r="NJ2364" s="1">
        <f t="shared" ref="NJ2364:NV2364" si="3369">NJ1038</f>
        <v>0.261140856478169</v>
      </c>
      <c r="NK2364" s="1">
        <f t="shared" si="3369"/>
        <v>0.00215202037832962</v>
      </c>
      <c r="NL2364" s="1" t="str">
        <f t="shared" si="3369"/>
        <v>a</v>
      </c>
      <c r="NM2364" s="1">
        <f t="shared" si="3369"/>
        <v>0.248017676020898</v>
      </c>
      <c r="NN2364" s="1">
        <f t="shared" si="3369"/>
        <v>0.00154298288005636</v>
      </c>
      <c r="NO2364" s="1" t="str">
        <f t="shared" si="3369"/>
        <v>c</v>
      </c>
      <c r="NP2364" s="1">
        <f t="shared" si="3369"/>
        <v>0.295049350478048</v>
      </c>
      <c r="NQ2364" s="1">
        <f t="shared" si="3369"/>
        <v>0.003889785645386</v>
      </c>
      <c r="NR2364" s="1" t="str">
        <f t="shared" si="3369"/>
        <v>a</v>
      </c>
      <c r="NS2364" s="1">
        <f t="shared" si="3369"/>
        <v>0.429455209899522</v>
      </c>
      <c r="NT2364" s="1">
        <f t="shared" si="3369"/>
        <v>0.00535997326092225</v>
      </c>
      <c r="NU2364" s="1" t="str">
        <f t="shared" si="3369"/>
        <v>a</v>
      </c>
      <c r="NV2364" s="1">
        <f t="shared" si="3369"/>
        <v>0.439515557601821</v>
      </c>
      <c r="TZ2364" s="1">
        <f t="shared" ref="TZ2364:UL2364" si="3370">TZ1038</f>
        <v>0.261561226200998</v>
      </c>
      <c r="UA2364" s="1">
        <f t="shared" si="3370"/>
        <v>0.0020951846481718</v>
      </c>
      <c r="UB2364" s="1" t="str">
        <f t="shared" si="3370"/>
        <v>a</v>
      </c>
      <c r="UC2364" s="1">
        <f t="shared" si="3370"/>
        <v>0.246463599771596</v>
      </c>
      <c r="UD2364" s="1">
        <f t="shared" si="3370"/>
        <v>0.000830054044409327</v>
      </c>
      <c r="UE2364" s="1" t="str">
        <f t="shared" si="3370"/>
        <v>d</v>
      </c>
      <c r="UF2364" s="1">
        <f t="shared" si="3370"/>
        <v>0.295503304824544</v>
      </c>
      <c r="UG2364" s="1">
        <f t="shared" si="3370"/>
        <v>0.00434985103308057</v>
      </c>
      <c r="UH2364" s="1" t="str">
        <f t="shared" si="3370"/>
        <v>a</v>
      </c>
      <c r="UI2364" s="1">
        <f t="shared" si="3370"/>
        <v>0.427713223860219</v>
      </c>
      <c r="UJ2364" s="1">
        <f t="shared" si="3370"/>
        <v>0.00403960288559217</v>
      </c>
      <c r="UK2364" s="1" t="str">
        <f t="shared" si="3370"/>
        <v>a</v>
      </c>
      <c r="UL2364" s="1">
        <f t="shared" si="3370"/>
        <v>0.43250790313603</v>
      </c>
    </row>
    <row r="2365" spans="30:558">
      <c r="AD2365" s="1">
        <f t="shared" si="3343"/>
        <v>0.255941499085923</v>
      </c>
      <c r="AG2365" s="1">
        <f t="shared" si="3344"/>
        <v>0.249812265331665</v>
      </c>
      <c r="AJ2365" s="1">
        <f t="shared" si="3345"/>
        <v>0.274689339437541</v>
      </c>
      <c r="AM2365" s="1">
        <f t="shared" si="3346"/>
        <v>0.322855620671284</v>
      </c>
      <c r="AP2365" s="1">
        <f t="shared" si="3347"/>
        <v>0.338053097345133</v>
      </c>
      <c r="GT2365" s="1">
        <f t="shared" si="3348"/>
        <v>0.253582049202487</v>
      </c>
      <c r="GW2365" s="1">
        <f t="shared" si="3349"/>
        <v>0.25032358270774</v>
      </c>
      <c r="GZ2365" s="1">
        <f t="shared" si="3350"/>
        <v>0.278632478632479</v>
      </c>
      <c r="HC2365" s="1">
        <f t="shared" si="3351"/>
        <v>0.321787709497207</v>
      </c>
      <c r="HF2365" s="1">
        <f t="shared" si="3352"/>
        <v>0.356870229007634</v>
      </c>
      <c r="NJ2365" s="1">
        <f t="shared" ref="NJ2365:NV2365" si="3371">NJ1039</f>
        <v>0.258985447468421</v>
      </c>
      <c r="NK2365" s="1">
        <f t="shared" si="3371"/>
        <v>0</v>
      </c>
      <c r="NL2365" s="1">
        <f t="shared" si="3371"/>
        <v>0</v>
      </c>
      <c r="NM2365" s="1">
        <f t="shared" si="3371"/>
        <v>0.251055178756628</v>
      </c>
      <c r="NN2365" s="1">
        <f t="shared" si="3371"/>
        <v>0</v>
      </c>
      <c r="NO2365" s="1">
        <f t="shared" si="3371"/>
        <v>0</v>
      </c>
      <c r="NP2365" s="1">
        <f t="shared" si="3371"/>
        <v>0.28199322639696</v>
      </c>
      <c r="NQ2365" s="1">
        <f t="shared" si="3371"/>
        <v>0</v>
      </c>
      <c r="NR2365" s="1">
        <f t="shared" si="3371"/>
        <v>0</v>
      </c>
      <c r="NS2365" s="1">
        <f t="shared" si="3371"/>
        <v>0.360459670332084</v>
      </c>
      <c r="NT2365" s="1">
        <f t="shared" si="3371"/>
        <v>0</v>
      </c>
      <c r="NU2365" s="1">
        <f t="shared" si="3371"/>
        <v>0</v>
      </c>
      <c r="NV2365" s="1">
        <f t="shared" si="3371"/>
        <v>0.381312432091318</v>
      </c>
      <c r="TZ2365" s="1">
        <f t="shared" ref="TZ2365:UL2365" si="3372">TZ1039</f>
        <v>0.257818728428348</v>
      </c>
      <c r="UA2365" s="1">
        <f t="shared" si="3372"/>
        <v>0</v>
      </c>
      <c r="UB2365" s="1">
        <f t="shared" si="3372"/>
        <v>0</v>
      </c>
      <c r="UC2365" s="1">
        <f t="shared" si="3372"/>
        <v>0.250584231557076</v>
      </c>
      <c r="UD2365" s="1">
        <f t="shared" si="3372"/>
        <v>0</v>
      </c>
      <c r="UE2365" s="1">
        <f t="shared" si="3372"/>
        <v>0</v>
      </c>
      <c r="UF2365" s="1">
        <f t="shared" si="3372"/>
        <v>0.283794786990969</v>
      </c>
      <c r="UG2365" s="1">
        <f t="shared" si="3372"/>
        <v>0</v>
      </c>
      <c r="UH2365" s="1">
        <f t="shared" si="3372"/>
        <v>0</v>
      </c>
      <c r="UI2365" s="1">
        <f t="shared" si="3372"/>
        <v>0.360749847751643</v>
      </c>
      <c r="UJ2365" s="1">
        <f t="shared" si="3372"/>
        <v>0</v>
      </c>
      <c r="UK2365" s="1">
        <f t="shared" si="3372"/>
        <v>0</v>
      </c>
      <c r="UL2365" s="1">
        <f t="shared" si="3372"/>
        <v>0.379840987073487</v>
      </c>
    </row>
    <row r="2366" spans="30:558">
      <c r="AD2366" s="1">
        <f t="shared" si="3343"/>
        <v>0.256806282722513</v>
      </c>
      <c r="AG2366" s="1">
        <f t="shared" si="3344"/>
        <v>0.249937888198758</v>
      </c>
      <c r="AJ2366" s="1">
        <f t="shared" si="3345"/>
        <v>0.275873655913979</v>
      </c>
      <c r="AM2366" s="1">
        <f t="shared" si="3346"/>
        <v>0.322950819672131</v>
      </c>
      <c r="AP2366" s="1">
        <f t="shared" si="3347"/>
        <v>0.356884057971015</v>
      </c>
      <c r="GT2366" s="1">
        <f t="shared" si="3348"/>
        <v>0.252651618166984</v>
      </c>
      <c r="GW2366" s="1">
        <f t="shared" si="3349"/>
        <v>0.250770020533881</v>
      </c>
      <c r="GZ2366" s="1">
        <f t="shared" si="3350"/>
        <v>0.274233345082834</v>
      </c>
      <c r="HC2366" s="1">
        <f t="shared" si="3351"/>
        <v>0.325980392156863</v>
      </c>
      <c r="HF2366" s="1">
        <f t="shared" si="3352"/>
        <v>0.356164383561644</v>
      </c>
      <c r="NJ2366" s="1">
        <f t="shared" ref="NJ2366:NV2366" si="3373">NJ1040</f>
        <v>0.256835245221899</v>
      </c>
      <c r="NK2366" s="1">
        <f t="shared" si="3373"/>
        <v>0.000834478234251802</v>
      </c>
      <c r="NL2366" s="1" t="str">
        <f t="shared" si="3373"/>
        <v>b</v>
      </c>
      <c r="NM2366" s="1">
        <f t="shared" si="3373"/>
        <v>0.251870322897613</v>
      </c>
      <c r="NN2366" s="1">
        <f t="shared" si="3373"/>
        <v>0.000491662911160804</v>
      </c>
      <c r="NO2366" s="1" t="str">
        <f t="shared" si="3373"/>
        <v>b</v>
      </c>
      <c r="NP2366" s="1">
        <f t="shared" si="3373"/>
        <v>0.281043190014354</v>
      </c>
      <c r="NQ2366" s="1">
        <f t="shared" si="3373"/>
        <v>0.00298720594780703</v>
      </c>
      <c r="NR2366" s="1" t="str">
        <f t="shared" si="3373"/>
        <v>b</v>
      </c>
      <c r="NS2366" s="1">
        <f t="shared" si="3373"/>
        <v>0.324560984702193</v>
      </c>
      <c r="NT2366" s="1">
        <f t="shared" si="3373"/>
        <v>0.00502027255461169</v>
      </c>
      <c r="NU2366" s="1" t="str">
        <f t="shared" si="3373"/>
        <v>b</v>
      </c>
      <c r="NV2366" s="1">
        <f t="shared" si="3373"/>
        <v>0.375639980750467</v>
      </c>
      <c r="TZ2366" s="1">
        <f t="shared" ref="TZ2366:UL2366" si="3374">TZ1040</f>
        <v>0.255549459412464</v>
      </c>
      <c r="UA2366" s="1">
        <f t="shared" si="3374"/>
        <v>0.000761569438584012</v>
      </c>
      <c r="UB2366" s="1" t="str">
        <f t="shared" si="3374"/>
        <v>cd</v>
      </c>
      <c r="UC2366" s="1">
        <f t="shared" si="3374"/>
        <v>0.252514583392031</v>
      </c>
      <c r="UD2366" s="1">
        <f t="shared" si="3374"/>
        <v>0.00123283651145716</v>
      </c>
      <c r="UE2366" s="1" t="str">
        <f t="shared" si="3374"/>
        <v>b</v>
      </c>
      <c r="UF2366" s="1">
        <f t="shared" si="3374"/>
        <v>0.279113513592629</v>
      </c>
      <c r="UG2366" s="1">
        <f t="shared" si="3374"/>
        <v>0.00146778253807459</v>
      </c>
      <c r="UH2366" s="1" t="str">
        <f t="shared" si="3374"/>
        <v>cd</v>
      </c>
      <c r="UI2366" s="1">
        <f t="shared" si="3374"/>
        <v>0.327983792536321</v>
      </c>
      <c r="UJ2366" s="1">
        <f t="shared" si="3374"/>
        <v>0.0041957210211626</v>
      </c>
      <c r="UK2366" s="1" t="str">
        <f t="shared" si="3374"/>
        <v>bc</v>
      </c>
      <c r="UL2366" s="1">
        <f t="shared" si="3374"/>
        <v>0.372567964622228</v>
      </c>
    </row>
    <row r="2367" spans="30:558">
      <c r="AD2367" s="1">
        <f t="shared" si="3343"/>
        <v>0.256727664155005</v>
      </c>
      <c r="AG2367" s="1">
        <f t="shared" si="3344"/>
        <v>0.248951394029114</v>
      </c>
      <c r="AJ2367" s="1">
        <f t="shared" si="3345"/>
        <v>0.27801511666119</v>
      </c>
      <c r="AM2367" s="1">
        <f t="shared" si="3346"/>
        <v>0.322279792746114</v>
      </c>
      <c r="AP2367" s="1">
        <f t="shared" si="3347"/>
        <v>0.347197106690778</v>
      </c>
      <c r="GT2367" s="1">
        <f t="shared" si="3348"/>
        <v>0.253607103218646</v>
      </c>
      <c r="GW2367" s="1">
        <f t="shared" si="3349"/>
        <v>0.24929900586286</v>
      </c>
      <c r="GZ2367" s="1">
        <f t="shared" si="3350"/>
        <v>0.27488956846755</v>
      </c>
      <c r="HC2367" s="1">
        <f t="shared" si="3351"/>
        <v>0.32265317594154</v>
      </c>
      <c r="HF2367" s="1">
        <f t="shared" si="3352"/>
        <v>0.346</v>
      </c>
      <c r="NJ2367" s="1">
        <f t="shared" ref="NJ2367:NV2367" si="3375">NJ1041</f>
        <v>0.255035401275423</v>
      </c>
      <c r="NK2367" s="1">
        <f t="shared" si="3375"/>
        <v>0.00111827027493045</v>
      </c>
      <c r="NL2367" s="1" t="str">
        <f t="shared" si="3375"/>
        <v>bcd</v>
      </c>
      <c r="NM2367" s="1">
        <f t="shared" si="3375"/>
        <v>0.251622485778323</v>
      </c>
      <c r="NN2367" s="1">
        <f t="shared" si="3375"/>
        <v>0.000250097825629175</v>
      </c>
      <c r="NO2367" s="1" t="str">
        <f t="shared" si="3375"/>
        <v>b</v>
      </c>
      <c r="NP2367" s="1">
        <f t="shared" si="3375"/>
        <v>0.282174407551691</v>
      </c>
      <c r="NQ2367" s="1">
        <f t="shared" si="3375"/>
        <v>0.00212699249620188</v>
      </c>
      <c r="NR2367" s="1" t="str">
        <f t="shared" si="3375"/>
        <v>b</v>
      </c>
      <c r="NS2367" s="1">
        <f t="shared" si="3375"/>
        <v>0.313306655400091</v>
      </c>
      <c r="NT2367" s="1">
        <f t="shared" si="3375"/>
        <v>0.00538522147417417</v>
      </c>
      <c r="NU2367" s="1" t="str">
        <f t="shared" si="3375"/>
        <v>c</v>
      </c>
      <c r="NV2367" s="1">
        <f t="shared" si="3375"/>
        <v>0.358827134643072</v>
      </c>
      <c r="TZ2367" s="1">
        <f t="shared" ref="TZ2367:UL2367" si="3376">TZ1041</f>
        <v>0.254971903641888</v>
      </c>
      <c r="UA2367" s="1">
        <f t="shared" si="3376"/>
        <v>0.000641094840788719</v>
      </c>
      <c r="UB2367" s="1" t="str">
        <f t="shared" si="3376"/>
        <v>cde</v>
      </c>
      <c r="UC2367" s="1">
        <f t="shared" si="3376"/>
        <v>0.252898519029845</v>
      </c>
      <c r="UD2367" s="1">
        <f t="shared" si="3376"/>
        <v>0.000775474440232377</v>
      </c>
      <c r="UE2367" s="1" t="str">
        <f t="shared" si="3376"/>
        <v>b</v>
      </c>
      <c r="UF2367" s="1">
        <f t="shared" si="3376"/>
        <v>0.280920767018687</v>
      </c>
      <c r="UG2367" s="1">
        <f t="shared" si="3376"/>
        <v>0.00183007590563514</v>
      </c>
      <c r="UH2367" s="1" t="str">
        <f t="shared" si="3376"/>
        <v>bc</v>
      </c>
      <c r="UI2367" s="1">
        <f t="shared" si="3376"/>
        <v>0.309535856340091</v>
      </c>
      <c r="UJ2367" s="1">
        <f t="shared" si="3376"/>
        <v>0.000995607420059339</v>
      </c>
      <c r="UK2367" s="1" t="str">
        <f t="shared" si="3376"/>
        <v>d</v>
      </c>
      <c r="UL2367" s="1">
        <f t="shared" si="3376"/>
        <v>0.3576453731507</v>
      </c>
    </row>
    <row r="2368" spans="30:558">
      <c r="AD2368" s="1">
        <f t="shared" si="3343"/>
        <v>0.263434903047091</v>
      </c>
      <c r="AG2368" s="1">
        <f t="shared" si="3344"/>
        <v>0.249472573839662</v>
      </c>
      <c r="AJ2368" s="1">
        <f t="shared" si="3345"/>
        <v>0.290753424657534</v>
      </c>
      <c r="AM2368" s="1">
        <f t="shared" si="3346"/>
        <v>0.430625</v>
      </c>
      <c r="AP2368" s="1">
        <f t="shared" si="3347"/>
        <v>0.441441441441441</v>
      </c>
      <c r="GT2368" s="1">
        <f t="shared" si="3348"/>
        <v>0.261679564345084</v>
      </c>
      <c r="GW2368" s="1">
        <f t="shared" si="3349"/>
        <v>0.247058823529412</v>
      </c>
      <c r="GZ2368" s="1">
        <f t="shared" si="3350"/>
        <v>0.29543001079525</v>
      </c>
      <c r="HC2368" s="1">
        <f t="shared" si="3351"/>
        <v>0.423052157115261</v>
      </c>
      <c r="HF2368" s="1">
        <f t="shared" si="3352"/>
        <v>0.436274509803922</v>
      </c>
      <c r="NJ2368" s="1">
        <f t="shared" ref="NJ2368:NV2368" si="3377">NJ1042</f>
        <v>0.256562287333142</v>
      </c>
      <c r="NK2368" s="1">
        <f t="shared" si="3377"/>
        <v>0.000470237991156004</v>
      </c>
      <c r="NL2368" s="1" t="str">
        <f t="shared" si="3377"/>
        <v>b</v>
      </c>
      <c r="NM2368" s="1">
        <f t="shared" si="3377"/>
        <v>0.253275842898686</v>
      </c>
      <c r="NN2368" s="1">
        <f t="shared" si="3377"/>
        <v>0.000962629434708724</v>
      </c>
      <c r="NO2368" s="1" t="str">
        <f t="shared" si="3377"/>
        <v>b</v>
      </c>
      <c r="NP2368" s="1">
        <f t="shared" si="3377"/>
        <v>0.275891014483846</v>
      </c>
      <c r="NQ2368" s="1">
        <f t="shared" si="3377"/>
        <v>0.0018247022778639</v>
      </c>
      <c r="NR2368" s="1" t="str">
        <f t="shared" si="3377"/>
        <v>cd</v>
      </c>
      <c r="NS2368" s="1">
        <f t="shared" si="3377"/>
        <v>0.29898776720794</v>
      </c>
      <c r="NT2368" s="1">
        <f t="shared" si="3377"/>
        <v>0.0026856158065379</v>
      </c>
      <c r="NU2368" s="1" t="str">
        <f t="shared" si="3377"/>
        <v>e</v>
      </c>
      <c r="NV2368" s="1">
        <f t="shared" si="3377"/>
        <v>0.449188149393953</v>
      </c>
      <c r="TZ2368" s="1">
        <f t="shared" ref="TZ2368:UL2368" si="3378">TZ1042</f>
        <v>0.256631813199075</v>
      </c>
      <c r="UA2368" s="1">
        <f t="shared" si="3378"/>
        <v>0.000974559289389939</v>
      </c>
      <c r="UB2368" s="1" t="str">
        <f t="shared" si="3378"/>
        <v>c</v>
      </c>
      <c r="UC2368" s="1">
        <f t="shared" si="3378"/>
        <v>0.253539414974737</v>
      </c>
      <c r="UD2368" s="1">
        <f t="shared" si="3378"/>
        <v>0.000311855665843215</v>
      </c>
      <c r="UE2368" s="1" t="str">
        <f t="shared" si="3378"/>
        <v>ab</v>
      </c>
      <c r="UF2368" s="1">
        <f t="shared" si="3378"/>
        <v>0.276580969371141</v>
      </c>
      <c r="UG2368" s="1">
        <f t="shared" si="3378"/>
        <v>0.00236153546217173</v>
      </c>
      <c r="UH2368" s="1" t="str">
        <f t="shared" si="3378"/>
        <v>d</v>
      </c>
      <c r="UI2368" s="1">
        <f t="shared" si="3378"/>
        <v>0.306492796448259</v>
      </c>
      <c r="UJ2368" s="1">
        <f t="shared" si="3378"/>
        <v>0.00564435071173428</v>
      </c>
      <c r="UK2368" s="1" t="str">
        <f t="shared" si="3378"/>
        <v>de</v>
      </c>
      <c r="UL2368" s="1">
        <f t="shared" si="3378"/>
        <v>0.446655462069345</v>
      </c>
    </row>
    <row r="2369" spans="30:558">
      <c r="AD2369" s="1">
        <f t="shared" si="3343"/>
        <v>0.259166666666667</v>
      </c>
      <c r="AG2369" s="1">
        <f t="shared" si="3344"/>
        <v>0.246399581042158</v>
      </c>
      <c r="AJ2369" s="1">
        <f t="shared" si="3345"/>
        <v>0.29833274210713</v>
      </c>
      <c r="AM2369" s="1">
        <f t="shared" si="3346"/>
        <v>0.434133679428942</v>
      </c>
      <c r="AP2369" s="1">
        <f t="shared" si="3347"/>
        <v>0.434408602150538</v>
      </c>
      <c r="GT2369" s="1">
        <f t="shared" si="3348"/>
        <v>0.263594733829422</v>
      </c>
      <c r="GW2369" s="1">
        <f t="shared" si="3349"/>
        <v>0.245515394912985</v>
      </c>
      <c r="GZ2369" s="1">
        <f t="shared" si="3350"/>
        <v>0.299889339727038</v>
      </c>
      <c r="HC2369" s="1">
        <f t="shared" si="3351"/>
        <v>0.43019943019943</v>
      </c>
      <c r="HF2369" s="1">
        <f t="shared" si="3352"/>
        <v>0.431980906921241</v>
      </c>
      <c r="NJ2369" s="1">
        <f t="shared" ref="NJ2369:NV2369" si="3379">NJ1043</f>
        <v>0.256144311276822</v>
      </c>
      <c r="NK2369" s="1">
        <f t="shared" si="3379"/>
        <v>0</v>
      </c>
      <c r="NL2369" s="1">
        <f t="shared" si="3379"/>
        <v>0</v>
      </c>
      <c r="NM2369" s="1">
        <f t="shared" si="3379"/>
        <v>0.252256217191541</v>
      </c>
      <c r="NN2369" s="1">
        <f t="shared" si="3379"/>
        <v>0</v>
      </c>
      <c r="NO2369" s="1">
        <f t="shared" si="3379"/>
        <v>0</v>
      </c>
      <c r="NP2369" s="1">
        <f t="shared" si="3379"/>
        <v>0.279702870683297</v>
      </c>
      <c r="NQ2369" s="1">
        <f t="shared" si="3379"/>
        <v>0</v>
      </c>
      <c r="NR2369" s="1">
        <f t="shared" si="3379"/>
        <v>0</v>
      </c>
      <c r="NS2369" s="1">
        <f t="shared" si="3379"/>
        <v>0.312285135770075</v>
      </c>
      <c r="NT2369" s="1">
        <f t="shared" si="3379"/>
        <v>0</v>
      </c>
      <c r="NU2369" s="1">
        <f t="shared" si="3379"/>
        <v>0</v>
      </c>
      <c r="NV2369" s="1">
        <f t="shared" si="3379"/>
        <v>0.394551754929164</v>
      </c>
      <c r="TZ2369" s="1">
        <f t="shared" ref="TZ2369:UL2369" si="3380">TZ1043</f>
        <v>0.255717725417809</v>
      </c>
      <c r="UA2369" s="1">
        <f t="shared" si="3380"/>
        <v>0</v>
      </c>
      <c r="UB2369" s="1">
        <f t="shared" si="3380"/>
        <v>0</v>
      </c>
      <c r="UC2369" s="1">
        <f t="shared" si="3380"/>
        <v>0.252984172465538</v>
      </c>
      <c r="UD2369" s="1">
        <f t="shared" si="3380"/>
        <v>0</v>
      </c>
      <c r="UE2369" s="1">
        <f t="shared" si="3380"/>
        <v>0</v>
      </c>
      <c r="UF2369" s="1">
        <f t="shared" si="3380"/>
        <v>0.278871749994153</v>
      </c>
      <c r="UG2369" s="1">
        <f t="shared" si="3380"/>
        <v>0</v>
      </c>
      <c r="UH2369" s="1">
        <f t="shared" si="3380"/>
        <v>0</v>
      </c>
      <c r="UI2369" s="1">
        <f t="shared" si="3380"/>
        <v>0.314670815108224</v>
      </c>
      <c r="UJ2369" s="1">
        <f t="shared" si="3380"/>
        <v>0</v>
      </c>
      <c r="UK2369" s="1">
        <f t="shared" si="3380"/>
        <v>0</v>
      </c>
      <c r="UL2369" s="1">
        <f t="shared" si="3380"/>
        <v>0.392289599947424</v>
      </c>
    </row>
    <row r="2370" spans="30:558">
      <c r="AD2370" s="1">
        <f t="shared" si="3343"/>
        <v>0.260820999720748</v>
      </c>
      <c r="AG2370" s="1">
        <f t="shared" si="3344"/>
        <v>0.248180873180873</v>
      </c>
      <c r="AJ2370" s="1">
        <f t="shared" si="3345"/>
        <v>0.29606188466948</v>
      </c>
      <c r="AM2370" s="1">
        <f t="shared" si="3346"/>
        <v>0.423606950269622</v>
      </c>
      <c r="AP2370" s="1">
        <f t="shared" si="3347"/>
        <v>0.442696629213483</v>
      </c>
      <c r="GT2370" s="1">
        <f t="shared" si="3348"/>
        <v>0.259409380428489</v>
      </c>
      <c r="GW2370" s="1">
        <f t="shared" si="3349"/>
        <v>0.246816580872392</v>
      </c>
      <c r="GZ2370" s="1">
        <f t="shared" si="3350"/>
        <v>0.291190563951345</v>
      </c>
      <c r="HC2370" s="1">
        <f t="shared" si="3351"/>
        <v>0.429888084265964</v>
      </c>
      <c r="HF2370" s="1">
        <f t="shared" si="3352"/>
        <v>0.429268292682927</v>
      </c>
      <c r="NJ2370" s="1">
        <f t="shared" ref="NJ2370:NV2370" si="3381">NJ1044</f>
        <v>0.254508130761196</v>
      </c>
      <c r="NK2370" s="1">
        <f t="shared" si="3381"/>
        <v>0.00119336491972547</v>
      </c>
      <c r="NL2370" s="1" t="str">
        <f t="shared" si="3381"/>
        <v>cd</v>
      </c>
      <c r="NM2370" s="1">
        <f t="shared" si="3381"/>
        <v>0.252372700224263</v>
      </c>
      <c r="NN2370" s="1">
        <f t="shared" si="3381"/>
        <v>0.000944176862564407</v>
      </c>
      <c r="NO2370" s="1" t="str">
        <f t="shared" si="3381"/>
        <v>b</v>
      </c>
      <c r="NP2370" s="1">
        <f t="shared" si="3381"/>
        <v>0.284414250588047</v>
      </c>
      <c r="NQ2370" s="1">
        <f t="shared" si="3381"/>
        <v>0.00136383074057695</v>
      </c>
      <c r="NR2370" s="1" t="str">
        <f t="shared" si="3381"/>
        <v>b</v>
      </c>
      <c r="NS2370" s="1">
        <f t="shared" si="3381"/>
        <v>0.32344880363638</v>
      </c>
      <c r="NT2370" s="1">
        <f t="shared" si="3381"/>
        <v>0.00212241906011735</v>
      </c>
      <c r="NU2370" s="1" t="str">
        <f t="shared" si="3381"/>
        <v>b</v>
      </c>
      <c r="NV2370" s="1">
        <f t="shared" si="3381"/>
        <v>0.377342931457669</v>
      </c>
      <c r="TZ2370" s="1">
        <f t="shared" ref="TZ2370:UL2370" si="3382">TZ1044</f>
        <v>0.255938179207331</v>
      </c>
      <c r="UA2370" s="1">
        <f t="shared" si="3382"/>
        <v>0.00026693851890908</v>
      </c>
      <c r="UB2370" s="1" t="str">
        <f t="shared" si="3382"/>
        <v>cd</v>
      </c>
      <c r="UC2370" s="1">
        <f t="shared" si="3382"/>
        <v>0.252443413173806</v>
      </c>
      <c r="UD2370" s="1">
        <f t="shared" si="3382"/>
        <v>0.00102581881807887</v>
      </c>
      <c r="UE2370" s="1" t="str">
        <f t="shared" si="3382"/>
        <v>b</v>
      </c>
      <c r="UF2370" s="1">
        <f t="shared" si="3382"/>
        <v>0.283012490570071</v>
      </c>
      <c r="UG2370" s="1">
        <f t="shared" si="3382"/>
        <v>0.00246972600831968</v>
      </c>
      <c r="UH2370" s="1" t="str">
        <f t="shared" si="3382"/>
        <v>bc</v>
      </c>
      <c r="UI2370" s="1">
        <f t="shared" si="3382"/>
        <v>0.324280684369665</v>
      </c>
      <c r="UJ2370" s="1">
        <f t="shared" si="3382"/>
        <v>0.00224837997215593</v>
      </c>
      <c r="UK2370" s="1" t="str">
        <f t="shared" si="3382"/>
        <v>c</v>
      </c>
      <c r="UL2370" s="1">
        <f t="shared" si="3382"/>
        <v>0.374031822435348</v>
      </c>
    </row>
    <row r="2371" spans="30:558">
      <c r="AD2371" s="1">
        <f t="shared" si="3343"/>
        <v>0.255922936735225</v>
      </c>
      <c r="AG2371" s="1">
        <f t="shared" si="3344"/>
        <v>0.251559251559252</v>
      </c>
      <c r="AJ2371" s="1">
        <f t="shared" si="3345"/>
        <v>0.28416149068323</v>
      </c>
      <c r="AM2371" s="1">
        <f t="shared" si="3346"/>
        <v>0.319395017793594</v>
      </c>
      <c r="AP2371" s="1">
        <f t="shared" si="3347"/>
        <v>0.375384615384615</v>
      </c>
      <c r="GT2371" s="1">
        <f t="shared" si="3348"/>
        <v>0.255513717052179</v>
      </c>
      <c r="GW2371" s="1">
        <f t="shared" si="3349"/>
        <v>0.251273799946366</v>
      </c>
      <c r="GZ2371" s="1">
        <f t="shared" si="3350"/>
        <v>0.280191693290735</v>
      </c>
      <c r="HC2371" s="1">
        <f t="shared" si="3351"/>
        <v>0.324814126394052</v>
      </c>
      <c r="HF2371" s="1">
        <f t="shared" si="3352"/>
        <v>0.372093023255814</v>
      </c>
      <c r="NJ2371" s="1">
        <f t="shared" ref="NJ2371:NV2371" si="3383">NJ1045</f>
        <v>0.253848907594274</v>
      </c>
      <c r="NK2371" s="1">
        <f t="shared" si="3383"/>
        <v>0.00080475218620107</v>
      </c>
      <c r="NL2371" s="1" t="str">
        <f t="shared" si="3383"/>
        <v>d</v>
      </c>
      <c r="NM2371" s="1">
        <f t="shared" si="3383"/>
        <v>0.252653885885218</v>
      </c>
      <c r="NN2371" s="1">
        <f t="shared" si="3383"/>
        <v>0.000359887102522648</v>
      </c>
      <c r="NO2371" s="1" t="str">
        <f t="shared" si="3383"/>
        <v>b</v>
      </c>
      <c r="NP2371" s="1">
        <f t="shared" si="3383"/>
        <v>0.284560504171645</v>
      </c>
      <c r="NQ2371" s="1">
        <f t="shared" si="3383"/>
        <v>0.00137039080705243</v>
      </c>
      <c r="NR2371" s="1" t="str">
        <f t="shared" si="3383"/>
        <v>b</v>
      </c>
      <c r="NS2371" s="1">
        <f t="shared" si="3383"/>
        <v>0.305655298951647</v>
      </c>
      <c r="NT2371" s="1">
        <f t="shared" si="3383"/>
        <v>0.00303233244213763</v>
      </c>
      <c r="NU2371" s="1" t="str">
        <f t="shared" si="3383"/>
        <v>d</v>
      </c>
      <c r="NV2371" s="1">
        <f t="shared" si="3383"/>
        <v>0.362134767561696</v>
      </c>
      <c r="TZ2371" s="1">
        <f t="shared" ref="TZ2371:UL2371" si="3384">TZ1045</f>
        <v>0.254455687164556</v>
      </c>
      <c r="UA2371" s="1">
        <f t="shared" si="3384"/>
        <v>0.000300989465527336</v>
      </c>
      <c r="UB2371" s="1" t="str">
        <f t="shared" si="3384"/>
        <v>de</v>
      </c>
      <c r="UC2371" s="1">
        <f t="shared" si="3384"/>
        <v>0.253850047232132</v>
      </c>
      <c r="UD2371" s="1">
        <f t="shared" si="3384"/>
        <v>0.000603009365559987</v>
      </c>
      <c r="UE2371" s="1" t="str">
        <f t="shared" si="3384"/>
        <v>ab</v>
      </c>
      <c r="UF2371" s="1">
        <f t="shared" si="3384"/>
        <v>0.283837017156897</v>
      </c>
      <c r="UG2371" s="1">
        <f t="shared" si="3384"/>
        <v>0.000830028873082292</v>
      </c>
      <c r="UH2371" s="1" t="str">
        <f t="shared" si="3384"/>
        <v>b</v>
      </c>
      <c r="UI2371" s="1">
        <f t="shared" si="3384"/>
        <v>0.303658078080426</v>
      </c>
      <c r="UJ2371" s="1">
        <f t="shared" si="3384"/>
        <v>0.00304714478665184</v>
      </c>
      <c r="UK2371" s="1" t="str">
        <f t="shared" si="3384"/>
        <v>e</v>
      </c>
      <c r="UL2371" s="1">
        <f t="shared" si="3384"/>
        <v>0.410352628018514</v>
      </c>
    </row>
    <row r="2372" spans="30:558">
      <c r="AD2372" s="1">
        <f t="shared" si="3343"/>
        <v>0.257559958289885</v>
      </c>
      <c r="AG2372" s="1">
        <f t="shared" si="3344"/>
        <v>0.252437147255003</v>
      </c>
      <c r="AJ2372" s="1">
        <f t="shared" si="3345"/>
        <v>0.280760969622584</v>
      </c>
      <c r="AM2372" s="1">
        <f t="shared" si="3346"/>
        <v>0.329421626152557</v>
      </c>
      <c r="AP2372" s="1">
        <f t="shared" si="3347"/>
        <v>0.377099236641221</v>
      </c>
      <c r="GT2372" s="1">
        <f t="shared" si="3348"/>
        <v>0.25632827071676</v>
      </c>
      <c r="GW2372" s="1">
        <f t="shared" si="3349"/>
        <v>0.25253063399041</v>
      </c>
      <c r="GZ2372" s="1">
        <f t="shared" si="3350"/>
        <v>0.277441934457525</v>
      </c>
      <c r="HC2372" s="1">
        <f t="shared" si="3351"/>
        <v>0.332741792369121</v>
      </c>
      <c r="HF2372" s="1">
        <f t="shared" si="3352"/>
        <v>0.377104377104377</v>
      </c>
      <c r="NJ2372" s="1">
        <f t="shared" ref="NJ2372:NV2372" si="3385">NJ1046</f>
        <v>0.255017601460154</v>
      </c>
      <c r="NK2372" s="1">
        <f t="shared" si="3385"/>
        <v>0.000960419901605682</v>
      </c>
      <c r="NL2372" s="1" t="str">
        <f t="shared" si="3385"/>
        <v>bcd</v>
      </c>
      <c r="NM2372" s="1">
        <f t="shared" si="3385"/>
        <v>0.252266165706439</v>
      </c>
      <c r="NN2372" s="1">
        <f t="shared" si="3385"/>
        <v>0.00165116610648709</v>
      </c>
      <c r="NO2372" s="1" t="str">
        <f t="shared" si="3385"/>
        <v>b</v>
      </c>
      <c r="NP2372" s="1">
        <f t="shared" si="3385"/>
        <v>0.276776327045447</v>
      </c>
      <c r="NQ2372" s="1">
        <f t="shared" si="3385"/>
        <v>0.00162342873644908</v>
      </c>
      <c r="NR2372" s="1" t="str">
        <f t="shared" si="3385"/>
        <v>c</v>
      </c>
      <c r="NS2372" s="1">
        <f t="shared" si="3385"/>
        <v>0.307687131079788</v>
      </c>
      <c r="NT2372" s="1">
        <f t="shared" si="3385"/>
        <v>0.0042937053746904</v>
      </c>
      <c r="NU2372" s="1" t="str">
        <f t="shared" si="3385"/>
        <v>cd</v>
      </c>
      <c r="NV2372" s="1">
        <f t="shared" si="3385"/>
        <v>0.455184219595806</v>
      </c>
      <c r="TZ2372" s="1">
        <f t="shared" ref="TZ2372:UL2372" si="3386">TZ1046</f>
        <v>0.255290458798791</v>
      </c>
      <c r="UA2372" s="1">
        <f t="shared" si="3386"/>
        <v>0.00121731017894295</v>
      </c>
      <c r="UB2372" s="1" t="str">
        <f t="shared" si="3386"/>
        <v>cde</v>
      </c>
      <c r="UC2372" s="1">
        <f t="shared" si="3386"/>
        <v>0.252857976901443</v>
      </c>
      <c r="UD2372" s="1">
        <f t="shared" si="3386"/>
        <v>0.00180107236378246</v>
      </c>
      <c r="UE2372" s="1" t="str">
        <f t="shared" si="3386"/>
        <v>b</v>
      </c>
      <c r="UF2372" s="1">
        <f t="shared" si="3386"/>
        <v>0.275962740361625</v>
      </c>
      <c r="UG2372" s="1">
        <f t="shared" si="3386"/>
        <v>0.00106479363170247</v>
      </c>
      <c r="UH2372" s="1" t="str">
        <f t="shared" si="3386"/>
        <v>de</v>
      </c>
      <c r="UI2372" s="1">
        <f t="shared" si="3386"/>
        <v>0.307864783627681</v>
      </c>
      <c r="UJ2372" s="1">
        <f t="shared" si="3386"/>
        <v>0.00235462080968263</v>
      </c>
      <c r="UK2372" s="1" t="str">
        <f t="shared" si="3386"/>
        <v>de</v>
      </c>
      <c r="UL2372" s="1">
        <f t="shared" si="3386"/>
        <v>0.45611539801017</v>
      </c>
    </row>
    <row r="2373" spans="30:558">
      <c r="AD2373" s="1">
        <f t="shared" si="3343"/>
        <v>0.257022840640588</v>
      </c>
      <c r="AG2373" s="1">
        <f t="shared" si="3344"/>
        <v>0.251614569878584</v>
      </c>
      <c r="AJ2373" s="1">
        <f t="shared" si="3345"/>
        <v>0.278207109737249</v>
      </c>
      <c r="AM2373" s="1">
        <f t="shared" si="3346"/>
        <v>0.324866310160428</v>
      </c>
      <c r="AP2373" s="1">
        <f t="shared" si="3347"/>
        <v>0.374436090225564</v>
      </c>
      <c r="GT2373" s="1">
        <f t="shared" si="3348"/>
        <v>0.254806390468454</v>
      </c>
      <c r="GW2373" s="1">
        <f t="shared" si="3349"/>
        <v>0.253739316239316</v>
      </c>
      <c r="GZ2373" s="1">
        <f t="shared" si="3350"/>
        <v>0.279706913029627</v>
      </c>
      <c r="HC2373" s="1">
        <f t="shared" si="3351"/>
        <v>0.32639545884579</v>
      </c>
      <c r="HF2373" s="1">
        <f t="shared" si="3352"/>
        <v>0.368506493506494</v>
      </c>
      <c r="NJ2373" s="1">
        <f t="shared" ref="NJ2373:NV2373" si="3387">NJ1047</f>
        <v>0.254458213271875</v>
      </c>
      <c r="NK2373" s="1">
        <f t="shared" si="3387"/>
        <v>0</v>
      </c>
      <c r="NL2373" s="1">
        <f t="shared" si="3387"/>
        <v>0</v>
      </c>
      <c r="NM2373" s="1">
        <f t="shared" si="3387"/>
        <v>0.252430917271973</v>
      </c>
      <c r="NN2373" s="1">
        <f t="shared" si="3387"/>
        <v>0</v>
      </c>
      <c r="NO2373" s="1">
        <f t="shared" si="3387"/>
        <v>0</v>
      </c>
      <c r="NP2373" s="1">
        <f t="shared" si="3387"/>
        <v>0.28191702726838</v>
      </c>
      <c r="NQ2373" s="1">
        <f t="shared" si="3387"/>
        <v>0</v>
      </c>
      <c r="NR2373" s="1">
        <f t="shared" si="3387"/>
        <v>0</v>
      </c>
      <c r="NS2373" s="1">
        <f t="shared" si="3387"/>
        <v>0.312263744555939</v>
      </c>
      <c r="NT2373" s="1">
        <f t="shared" si="3387"/>
        <v>0</v>
      </c>
      <c r="NU2373" s="1">
        <f t="shared" si="3387"/>
        <v>0</v>
      </c>
      <c r="NV2373" s="1">
        <f t="shared" si="3387"/>
        <v>0.39822063953839</v>
      </c>
      <c r="TZ2373" s="1">
        <f t="shared" ref="TZ2373:UL2373" si="3388">TZ1047</f>
        <v>0.255228108390226</v>
      </c>
      <c r="UA2373" s="1">
        <f t="shared" si="3388"/>
        <v>0</v>
      </c>
      <c r="UB2373" s="1">
        <f t="shared" si="3388"/>
        <v>0</v>
      </c>
      <c r="UC2373" s="1">
        <f t="shared" si="3388"/>
        <v>0.25305047910246</v>
      </c>
      <c r="UD2373" s="1">
        <f t="shared" si="3388"/>
        <v>0</v>
      </c>
      <c r="UE2373" s="1">
        <f t="shared" si="3388"/>
        <v>0</v>
      </c>
      <c r="UF2373" s="1">
        <f t="shared" si="3388"/>
        <v>0.280937416029531</v>
      </c>
      <c r="UG2373" s="1">
        <f t="shared" si="3388"/>
        <v>0</v>
      </c>
      <c r="UH2373" s="1">
        <f t="shared" si="3388"/>
        <v>0</v>
      </c>
      <c r="UI2373" s="1">
        <f t="shared" si="3388"/>
        <v>0.311934515359257</v>
      </c>
      <c r="UJ2373" s="1">
        <f t="shared" si="3388"/>
        <v>0</v>
      </c>
      <c r="UK2373" s="1">
        <f t="shared" si="3388"/>
        <v>0</v>
      </c>
      <c r="UL2373" s="1">
        <f t="shared" si="3388"/>
        <v>0.413499949488011</v>
      </c>
    </row>
    <row r="2374" spans="30:558">
      <c r="AD2374" s="1">
        <f t="shared" si="3343"/>
        <v>0.253951527924131</v>
      </c>
      <c r="AG2374" s="1">
        <f t="shared" si="3344"/>
        <v>0.251374705420267</v>
      </c>
      <c r="AJ2374" s="1">
        <f t="shared" si="3345"/>
        <v>0.281440977806369</v>
      </c>
      <c r="AM2374" s="1">
        <f t="shared" si="3346"/>
        <v>0.308648648648649</v>
      </c>
      <c r="AP2374" s="1">
        <f t="shared" si="3347"/>
        <v>0.363924050632911</v>
      </c>
      <c r="GT2374" s="1">
        <f t="shared" si="3348"/>
        <v>0.25570652173913</v>
      </c>
      <c r="GW2374" s="1">
        <f t="shared" si="3349"/>
        <v>0.252756117235816</v>
      </c>
      <c r="GZ2374" s="1">
        <f t="shared" si="3350"/>
        <v>0.278823918070697</v>
      </c>
      <c r="HC2374" s="1">
        <f t="shared" si="3351"/>
        <v>0.310363836824697</v>
      </c>
      <c r="HF2374" s="1">
        <f t="shared" si="3352"/>
        <v>0.359271523178808</v>
      </c>
      <c r="NJ2374" s="1">
        <f t="shared" ref="NJ2374:NV2374" si="3389">NJ1048</f>
        <v>0</v>
      </c>
      <c r="NK2374" s="1">
        <f t="shared" si="3389"/>
        <v>0</v>
      </c>
      <c r="NL2374" s="1">
        <f t="shared" si="3389"/>
        <v>0</v>
      </c>
      <c r="NM2374" s="1">
        <f t="shared" si="3389"/>
        <v>0</v>
      </c>
      <c r="NN2374" s="1">
        <f t="shared" si="3389"/>
        <v>0</v>
      </c>
      <c r="NO2374" s="1">
        <f t="shared" si="3389"/>
        <v>0</v>
      </c>
      <c r="NP2374" s="1">
        <f t="shared" si="3389"/>
        <v>0</v>
      </c>
      <c r="NQ2374" s="1">
        <f t="shared" si="3389"/>
        <v>0</v>
      </c>
      <c r="NR2374" s="1">
        <f t="shared" si="3389"/>
        <v>0</v>
      </c>
      <c r="NS2374" s="1">
        <f t="shared" si="3389"/>
        <v>0</v>
      </c>
      <c r="NT2374" s="1">
        <f t="shared" si="3389"/>
        <v>0</v>
      </c>
      <c r="NU2374" s="1">
        <f t="shared" si="3389"/>
        <v>0</v>
      </c>
      <c r="NV2374" s="1">
        <f t="shared" si="3389"/>
        <v>0</v>
      </c>
      <c r="TZ2374" s="1">
        <f t="shared" ref="TZ2374:UL2374" si="3390">TZ1048</f>
        <v>0</v>
      </c>
      <c r="UA2374" s="1">
        <f t="shared" si="3390"/>
        <v>0</v>
      </c>
      <c r="UB2374" s="1">
        <f t="shared" si="3390"/>
        <v>0</v>
      </c>
      <c r="UC2374" s="1">
        <f t="shared" si="3390"/>
        <v>0</v>
      </c>
      <c r="UD2374" s="1">
        <f t="shared" si="3390"/>
        <v>0</v>
      </c>
      <c r="UE2374" s="1">
        <f t="shared" si="3390"/>
        <v>0</v>
      </c>
      <c r="UF2374" s="1">
        <f t="shared" si="3390"/>
        <v>0</v>
      </c>
      <c r="UG2374" s="1">
        <f t="shared" si="3390"/>
        <v>0</v>
      </c>
      <c r="UH2374" s="1">
        <f t="shared" si="3390"/>
        <v>0</v>
      </c>
      <c r="UI2374" s="1">
        <f t="shared" si="3390"/>
        <v>0</v>
      </c>
      <c r="UJ2374" s="1">
        <f t="shared" si="3390"/>
        <v>0</v>
      </c>
      <c r="UK2374" s="1">
        <f t="shared" si="3390"/>
        <v>0</v>
      </c>
      <c r="UL2374" s="1">
        <f t="shared" si="3390"/>
        <v>0</v>
      </c>
    </row>
    <row r="2375" spans="30:558">
      <c r="AD2375" s="1">
        <f t="shared" si="3343"/>
        <v>0.254969520275643</v>
      </c>
      <c r="AG2375" s="1">
        <f t="shared" si="3344"/>
        <v>0.251874838376002</v>
      </c>
      <c r="AJ2375" s="1">
        <f t="shared" si="3345"/>
        <v>0.284571062740077</v>
      </c>
      <c r="AM2375" s="1">
        <f t="shared" si="3346"/>
        <v>0.319203268641471</v>
      </c>
      <c r="AP2375" s="1">
        <f t="shared" si="3347"/>
        <v>0.358085808580858</v>
      </c>
      <c r="GT2375" s="1">
        <f t="shared" si="3348"/>
        <v>0.254525507405376</v>
      </c>
      <c r="GW2375" s="1">
        <f t="shared" si="3349"/>
        <v>0.253735325506937</v>
      </c>
      <c r="GZ2375" s="1">
        <f t="shared" si="3350"/>
        <v>0.281742043551089</v>
      </c>
      <c r="HC2375" s="1">
        <f t="shared" si="3351"/>
        <v>0.308431163287086</v>
      </c>
      <c r="HF2375" s="1">
        <f t="shared" si="3352"/>
        <v>0.356521739130435</v>
      </c>
      <c r="NJ2375" s="1">
        <f t="shared" ref="NJ2375:NV2375" si="3391">NJ1049</f>
        <v>0</v>
      </c>
      <c r="NK2375" s="1">
        <f t="shared" si="3391"/>
        <v>0</v>
      </c>
      <c r="NL2375" s="1">
        <f t="shared" si="3391"/>
        <v>0</v>
      </c>
      <c r="NM2375" s="1">
        <f t="shared" si="3391"/>
        <v>0</v>
      </c>
      <c r="NN2375" s="1">
        <f t="shared" si="3391"/>
        <v>0</v>
      </c>
      <c r="NO2375" s="1">
        <f t="shared" si="3391"/>
        <v>0</v>
      </c>
      <c r="NP2375" s="1">
        <f t="shared" si="3391"/>
        <v>0</v>
      </c>
      <c r="NQ2375" s="1">
        <f t="shared" si="3391"/>
        <v>0</v>
      </c>
      <c r="NR2375" s="1">
        <f t="shared" si="3391"/>
        <v>0</v>
      </c>
      <c r="NS2375" s="1">
        <f t="shared" si="3391"/>
        <v>0</v>
      </c>
      <c r="NT2375" s="1">
        <f t="shared" si="3391"/>
        <v>0</v>
      </c>
      <c r="NU2375" s="1">
        <f t="shared" si="3391"/>
        <v>0</v>
      </c>
      <c r="NV2375" s="1">
        <f t="shared" si="3391"/>
        <v>0</v>
      </c>
      <c r="TZ2375" s="1">
        <f t="shared" ref="TZ2375:UL2375" si="3392">TZ1049</f>
        <v>0</v>
      </c>
      <c r="UA2375" s="1">
        <f t="shared" si="3392"/>
        <v>0</v>
      </c>
      <c r="UB2375" s="1">
        <f t="shared" si="3392"/>
        <v>0</v>
      </c>
      <c r="UC2375" s="1">
        <f t="shared" si="3392"/>
        <v>0</v>
      </c>
      <c r="UD2375" s="1">
        <f t="shared" si="3392"/>
        <v>0</v>
      </c>
      <c r="UE2375" s="1">
        <f t="shared" si="3392"/>
        <v>0</v>
      </c>
      <c r="UF2375" s="1">
        <f t="shared" si="3392"/>
        <v>0</v>
      </c>
      <c r="UG2375" s="1">
        <f t="shared" si="3392"/>
        <v>0</v>
      </c>
      <c r="UH2375" s="1">
        <f t="shared" si="3392"/>
        <v>0</v>
      </c>
      <c r="UI2375" s="1">
        <f t="shared" si="3392"/>
        <v>0</v>
      </c>
      <c r="UJ2375" s="1">
        <f t="shared" si="3392"/>
        <v>0</v>
      </c>
      <c r="UK2375" s="1">
        <f t="shared" si="3392"/>
        <v>0</v>
      </c>
      <c r="UL2375" s="1">
        <f t="shared" si="3392"/>
        <v>0</v>
      </c>
    </row>
    <row r="2376" spans="30:558">
      <c r="AD2376" s="1">
        <f t="shared" si="3343"/>
        <v>0.256185155626496</v>
      </c>
      <c r="AG2376" s="1">
        <f t="shared" si="3344"/>
        <v>0.2516179135387</v>
      </c>
      <c r="AJ2376" s="1">
        <f t="shared" si="3345"/>
        <v>0.280511182108626</v>
      </c>
      <c r="AM2376" s="1">
        <f t="shared" si="3346"/>
        <v>0.312068048910154</v>
      </c>
      <c r="AP2376" s="1">
        <f t="shared" si="3347"/>
        <v>0.354471544715447</v>
      </c>
      <c r="GT2376" s="1">
        <f t="shared" si="3348"/>
        <v>0.254683681781157</v>
      </c>
      <c r="GW2376" s="1">
        <f t="shared" si="3349"/>
        <v>0.252204114346781</v>
      </c>
      <c r="GZ2376" s="1">
        <f t="shared" si="3350"/>
        <v>0.282196339434276</v>
      </c>
      <c r="HC2376" s="1">
        <f t="shared" si="3351"/>
        <v>0.30981256890849</v>
      </c>
      <c r="HF2376" s="1">
        <f t="shared" si="3352"/>
        <v>0.357142857142857</v>
      </c>
      <c r="NJ2376" s="1">
        <f t="shared" ref="NJ2376:NV2376" si="3393">NJ1050</f>
        <v>0</v>
      </c>
      <c r="NK2376" s="1">
        <f t="shared" si="3393"/>
        <v>0</v>
      </c>
      <c r="NL2376" s="1" t="str">
        <f t="shared" si="3393"/>
        <v>d</v>
      </c>
      <c r="NM2376" s="1">
        <f t="shared" si="3393"/>
        <v>0</v>
      </c>
      <c r="NN2376" s="1">
        <f t="shared" si="3393"/>
        <v>0</v>
      </c>
      <c r="NO2376" s="1" t="str">
        <f t="shared" si="3393"/>
        <v>b</v>
      </c>
      <c r="NP2376" s="1">
        <f t="shared" si="3393"/>
        <v>0</v>
      </c>
      <c r="NQ2376" s="1">
        <f t="shared" si="3393"/>
        <v>0</v>
      </c>
      <c r="NR2376" s="1" t="str">
        <f t="shared" si="3393"/>
        <v>d</v>
      </c>
      <c r="NS2376" s="1">
        <f t="shared" si="3393"/>
        <v>0</v>
      </c>
      <c r="NT2376" s="1">
        <f t="shared" si="3393"/>
        <v>0</v>
      </c>
      <c r="NU2376" s="1" t="str">
        <f t="shared" si="3393"/>
        <v>b</v>
      </c>
      <c r="NV2376" s="1">
        <f t="shared" si="3393"/>
        <v>0</v>
      </c>
      <c r="TZ2376" s="1">
        <f t="shared" ref="TZ2376:UL2376" si="3394">TZ1050</f>
        <v>0</v>
      </c>
      <c r="UA2376" s="1">
        <f t="shared" si="3394"/>
        <v>0</v>
      </c>
      <c r="UB2376" s="1" t="str">
        <f t="shared" si="3394"/>
        <v>de</v>
      </c>
      <c r="UC2376" s="1">
        <f t="shared" si="3394"/>
        <v>0</v>
      </c>
      <c r="UD2376" s="1">
        <f t="shared" si="3394"/>
        <v>0</v>
      </c>
      <c r="UE2376" s="1" t="str">
        <f t="shared" si="3394"/>
        <v>b</v>
      </c>
      <c r="UF2376" s="1">
        <f t="shared" si="3394"/>
        <v>0</v>
      </c>
      <c r="UG2376" s="1">
        <f t="shared" si="3394"/>
        <v>0</v>
      </c>
      <c r="UH2376" s="1" t="str">
        <f t="shared" si="3394"/>
        <v>f</v>
      </c>
      <c r="UI2376" s="1">
        <f t="shared" si="3394"/>
        <v>0</v>
      </c>
      <c r="UJ2376" s="1">
        <f t="shared" si="3394"/>
        <v>0</v>
      </c>
      <c r="UK2376" s="1" t="str">
        <f t="shared" si="3394"/>
        <v>bc</v>
      </c>
      <c r="UL2376" s="1">
        <f t="shared" si="3394"/>
        <v>0</v>
      </c>
    </row>
    <row r="2377" spans="30:558">
      <c r="AD2377" s="1">
        <f t="shared" si="3343"/>
        <v>0.256128702757916</v>
      </c>
      <c r="AG2377" s="1">
        <f t="shared" si="3344"/>
        <v>0.252799203782035</v>
      </c>
      <c r="AJ2377" s="1">
        <f t="shared" si="3345"/>
        <v>0.27378403181401</v>
      </c>
      <c r="AM2377" s="1">
        <f t="shared" si="3346"/>
        <v>0.295991778006166</v>
      </c>
      <c r="AP2377" s="1">
        <f t="shared" si="3347"/>
        <v>0.450116009280742</v>
      </c>
      <c r="GT2377" s="1">
        <f t="shared" si="3348"/>
        <v>0.255584415584416</v>
      </c>
      <c r="GW2377" s="1">
        <f t="shared" si="3349"/>
        <v>0.253459764223475</v>
      </c>
      <c r="GZ2377" s="1">
        <f t="shared" si="3350"/>
        <v>0.27618748033973</v>
      </c>
      <c r="HC2377" s="1">
        <f t="shared" si="3351"/>
        <v>0.300575013068479</v>
      </c>
      <c r="HF2377" s="1">
        <f t="shared" si="3352"/>
        <v>0.45</v>
      </c>
      <c r="NJ2377" s="1">
        <f t="shared" ref="NJ2377:NV2377" si="3395">NJ1051</f>
        <v>0</v>
      </c>
      <c r="NK2377" s="1">
        <f t="shared" si="3395"/>
        <v>0</v>
      </c>
      <c r="NL2377" s="1" t="str">
        <f t="shared" si="3395"/>
        <v>d</v>
      </c>
      <c r="NM2377" s="1">
        <f t="shared" si="3395"/>
        <v>0</v>
      </c>
      <c r="NN2377" s="1">
        <f t="shared" si="3395"/>
        <v>0</v>
      </c>
      <c r="NO2377" s="1" t="str">
        <f t="shared" si="3395"/>
        <v>b</v>
      </c>
      <c r="NP2377" s="1">
        <f t="shared" si="3395"/>
        <v>0</v>
      </c>
      <c r="NQ2377" s="1">
        <f t="shared" si="3395"/>
        <v>0</v>
      </c>
      <c r="NR2377" s="1" t="str">
        <f t="shared" si="3395"/>
        <v>cd</v>
      </c>
      <c r="NS2377" s="1">
        <f t="shared" si="3395"/>
        <v>0</v>
      </c>
      <c r="NT2377" s="1">
        <f t="shared" si="3395"/>
        <v>0</v>
      </c>
      <c r="NU2377" s="1" t="str">
        <f t="shared" si="3395"/>
        <v>b</v>
      </c>
      <c r="NV2377" s="1">
        <f t="shared" si="3395"/>
        <v>0</v>
      </c>
      <c r="TZ2377" s="1">
        <f t="shared" ref="TZ2377:UL2377" si="3396">TZ1051</f>
        <v>0</v>
      </c>
      <c r="UA2377" s="1">
        <f t="shared" si="3396"/>
        <v>0</v>
      </c>
      <c r="UB2377" s="1" t="str">
        <f t="shared" si="3396"/>
        <v>de</v>
      </c>
      <c r="UC2377" s="1">
        <f t="shared" si="3396"/>
        <v>0</v>
      </c>
      <c r="UD2377" s="1">
        <f t="shared" si="3396"/>
        <v>0</v>
      </c>
      <c r="UE2377" s="1" t="str">
        <f t="shared" si="3396"/>
        <v>b</v>
      </c>
      <c r="UF2377" s="1">
        <f t="shared" si="3396"/>
        <v>0</v>
      </c>
      <c r="UG2377" s="1">
        <f t="shared" si="3396"/>
        <v>0</v>
      </c>
      <c r="UH2377" s="1" t="str">
        <f t="shared" si="3396"/>
        <v>ef</v>
      </c>
      <c r="UI2377" s="1">
        <f t="shared" si="3396"/>
        <v>0</v>
      </c>
      <c r="UJ2377" s="1">
        <f t="shared" si="3396"/>
        <v>0</v>
      </c>
      <c r="UK2377" s="1" t="str">
        <f t="shared" si="3396"/>
        <v>bc</v>
      </c>
      <c r="UL2377" s="1">
        <f t="shared" si="3396"/>
        <v>0</v>
      </c>
    </row>
    <row r="2378" spans="30:558">
      <c r="AD2378" s="1">
        <f t="shared" si="3343"/>
        <v>0.256496012348855</v>
      </c>
      <c r="AG2378" s="1">
        <f t="shared" si="3344"/>
        <v>0.254383798468758</v>
      </c>
      <c r="AJ2378" s="1">
        <f t="shared" si="3345"/>
        <v>0.276947040498442</v>
      </c>
      <c r="AM2378" s="1">
        <f t="shared" si="3346"/>
        <v>0.299792531120332</v>
      </c>
      <c r="AP2378" s="1">
        <f t="shared" si="3347"/>
        <v>0.448275862068966</v>
      </c>
      <c r="GT2378" s="1">
        <f t="shared" si="3348"/>
        <v>0.257511860832894</v>
      </c>
      <c r="GW2378" s="1">
        <f t="shared" si="3349"/>
        <v>0.253275109170306</v>
      </c>
      <c r="GZ2378" s="1">
        <f t="shared" si="3350"/>
        <v>0.27444089456869</v>
      </c>
      <c r="HC2378" s="1">
        <f t="shared" si="3351"/>
        <v>0.307086614173228</v>
      </c>
      <c r="HF2378" s="1">
        <f t="shared" si="3352"/>
        <v>0.446759259259259</v>
      </c>
      <c r="NJ2378" s="1">
        <f t="shared" ref="NJ2378:NV2378" si="3397">NJ1052</f>
        <v>0</v>
      </c>
      <c r="NK2378" s="1">
        <f t="shared" si="3397"/>
        <v>0</v>
      </c>
      <c r="NL2378" s="1" t="str">
        <f t="shared" si="3397"/>
        <v>a</v>
      </c>
      <c r="NM2378" s="1">
        <f t="shared" si="3397"/>
        <v>0</v>
      </c>
      <c r="NN2378" s="1">
        <f t="shared" si="3397"/>
        <v>0</v>
      </c>
      <c r="NO2378" s="1" t="str">
        <f t="shared" si="3397"/>
        <v>a</v>
      </c>
      <c r="NP2378" s="1">
        <f t="shared" si="3397"/>
        <v>0</v>
      </c>
      <c r="NQ2378" s="1">
        <f t="shared" si="3397"/>
        <v>0</v>
      </c>
      <c r="NR2378" s="1" t="str">
        <f t="shared" si="3397"/>
        <v>cd</v>
      </c>
      <c r="NS2378" s="1">
        <f t="shared" si="3397"/>
        <v>0</v>
      </c>
      <c r="NT2378" s="1">
        <f t="shared" si="3397"/>
        <v>0</v>
      </c>
      <c r="NU2378" s="1" t="str">
        <f t="shared" si="3397"/>
        <v>b</v>
      </c>
      <c r="NV2378" s="1">
        <f t="shared" si="3397"/>
        <v>0</v>
      </c>
      <c r="TZ2378" s="1">
        <f t="shared" ref="TZ2378:UL2378" si="3398">TZ1052</f>
        <v>0</v>
      </c>
      <c r="UA2378" s="1">
        <f t="shared" si="3398"/>
        <v>0</v>
      </c>
      <c r="UB2378" s="1" t="str">
        <f t="shared" si="3398"/>
        <v>b</v>
      </c>
      <c r="UC2378" s="1">
        <f t="shared" si="3398"/>
        <v>0</v>
      </c>
      <c r="UD2378" s="1">
        <f t="shared" si="3398"/>
        <v>0</v>
      </c>
      <c r="UE2378" s="1" t="str">
        <f t="shared" si="3398"/>
        <v>a</v>
      </c>
      <c r="UF2378" s="1">
        <f t="shared" si="3398"/>
        <v>0</v>
      </c>
      <c r="UG2378" s="1">
        <f t="shared" si="3398"/>
        <v>0</v>
      </c>
      <c r="UH2378" s="1" t="str">
        <f t="shared" si="3398"/>
        <v>bcd</v>
      </c>
      <c r="UI2378" s="1">
        <f t="shared" si="3398"/>
        <v>0</v>
      </c>
      <c r="UJ2378" s="1">
        <f t="shared" si="3398"/>
        <v>0</v>
      </c>
      <c r="UK2378" s="1" t="str">
        <f t="shared" si="3398"/>
        <v>b</v>
      </c>
      <c r="UL2378" s="1">
        <f t="shared" si="3398"/>
        <v>0</v>
      </c>
    </row>
    <row r="2379" spans="30:558">
      <c r="AD2379" s="1">
        <f t="shared" si="3343"/>
        <v>0.257062146892655</v>
      </c>
      <c r="AG2379" s="1">
        <f t="shared" si="3344"/>
        <v>0.252644526445264</v>
      </c>
      <c r="AJ2379" s="1">
        <f t="shared" si="3345"/>
        <v>0.276941971139085</v>
      </c>
      <c r="AM2379" s="1">
        <f t="shared" si="3346"/>
        <v>0.30117899249732</v>
      </c>
      <c r="AP2379" s="1">
        <f t="shared" si="3347"/>
        <v>0.449172576832151</v>
      </c>
      <c r="GT2379" s="1">
        <f t="shared" si="3348"/>
        <v>0.256799163179916</v>
      </c>
      <c r="GW2379" s="1">
        <f t="shared" si="3349"/>
        <v>0.25388337153043</v>
      </c>
      <c r="GZ2379" s="1">
        <f t="shared" si="3350"/>
        <v>0.279114533205005</v>
      </c>
      <c r="HC2379" s="1">
        <f t="shared" si="3351"/>
        <v>0.311816762103071</v>
      </c>
      <c r="HF2379" s="1">
        <f t="shared" si="3352"/>
        <v>0.443207126948775</v>
      </c>
      <c r="NJ2379" s="1">
        <f t="shared" ref="NJ2379:NV2379" si="3399">NJ1053</f>
        <v>0</v>
      </c>
      <c r="NK2379" s="1">
        <f t="shared" si="3399"/>
        <v>0</v>
      </c>
      <c r="NL2379" s="1" t="str">
        <f t="shared" si="3399"/>
        <v>bc</v>
      </c>
      <c r="NM2379" s="1">
        <f t="shared" si="3399"/>
        <v>0</v>
      </c>
      <c r="NN2379" s="1">
        <f t="shared" si="3399"/>
        <v>0</v>
      </c>
      <c r="NO2379" s="1" t="str">
        <f t="shared" si="3399"/>
        <v>c</v>
      </c>
      <c r="NP2379" s="1">
        <f t="shared" si="3399"/>
        <v>0</v>
      </c>
      <c r="NQ2379" s="1">
        <f t="shared" si="3399"/>
        <v>0</v>
      </c>
      <c r="NR2379" s="1" t="str">
        <f t="shared" si="3399"/>
        <v>c</v>
      </c>
      <c r="NS2379" s="1">
        <f t="shared" si="3399"/>
        <v>0</v>
      </c>
      <c r="NT2379" s="1">
        <f t="shared" si="3399"/>
        <v>0</v>
      </c>
      <c r="NU2379" s="1" t="str">
        <f t="shared" si="3399"/>
        <v>b</v>
      </c>
      <c r="NV2379" s="1">
        <f t="shared" si="3399"/>
        <v>0</v>
      </c>
      <c r="TZ2379" s="1">
        <f t="shared" ref="TZ2379:UL2379" si="3400">TZ1053</f>
        <v>0</v>
      </c>
      <c r="UA2379" s="1">
        <f t="shared" si="3400"/>
        <v>0</v>
      </c>
      <c r="UB2379" s="1" t="str">
        <f t="shared" si="3400"/>
        <v>e</v>
      </c>
      <c r="UC2379" s="1">
        <f t="shared" si="3400"/>
        <v>0</v>
      </c>
      <c r="UD2379" s="1">
        <f t="shared" si="3400"/>
        <v>0</v>
      </c>
      <c r="UE2379" s="1" t="str">
        <f t="shared" si="3400"/>
        <v>c</v>
      </c>
      <c r="UF2379" s="1">
        <f t="shared" si="3400"/>
        <v>0</v>
      </c>
      <c r="UG2379" s="1">
        <f t="shared" si="3400"/>
        <v>0</v>
      </c>
      <c r="UH2379" s="1" t="str">
        <f t="shared" si="3400"/>
        <v>de</v>
      </c>
      <c r="UI2379" s="1">
        <f t="shared" si="3400"/>
        <v>0</v>
      </c>
      <c r="UJ2379" s="1">
        <f t="shared" si="3400"/>
        <v>0</v>
      </c>
      <c r="UK2379" s="1" t="str">
        <f t="shared" si="3400"/>
        <v>c</v>
      </c>
      <c r="UL2379" s="1">
        <f t="shared" si="3400"/>
        <v>0</v>
      </c>
    </row>
    <row r="2380" spans="30:558">
      <c r="AD2380" s="1">
        <f t="shared" si="3343"/>
        <v>0.253399581589958</v>
      </c>
      <c r="AG2380" s="1">
        <f t="shared" si="3344"/>
        <v>0.252346193952033</v>
      </c>
      <c r="AJ2380" s="1">
        <f t="shared" si="3345"/>
        <v>0.285932255111382</v>
      </c>
      <c r="AM2380" s="1">
        <f t="shared" si="3346"/>
        <v>0.325813449023861</v>
      </c>
      <c r="AP2380" s="1">
        <f t="shared" si="3347"/>
        <v>0.383333333333333</v>
      </c>
      <c r="GT2380" s="1">
        <f t="shared" si="3348"/>
        <v>0.256241787122208</v>
      </c>
      <c r="GW2380" s="1">
        <f t="shared" si="3349"/>
        <v>0.252562417871222</v>
      </c>
      <c r="GZ2380" s="1">
        <f t="shared" si="3350"/>
        <v>0.283071230342276</v>
      </c>
      <c r="HC2380" s="1">
        <f t="shared" si="3351"/>
        <v>0.322536496350365</v>
      </c>
      <c r="HF2380" s="1">
        <f t="shared" si="3352"/>
        <v>0.370257966616085</v>
      </c>
      <c r="NJ2380" s="1">
        <f t="shared" ref="NJ2380:NV2380" si="3401">NJ1054</f>
        <v>0</v>
      </c>
      <c r="NK2380" s="1">
        <f t="shared" si="3401"/>
        <v>0</v>
      </c>
      <c r="NL2380" s="1" t="str">
        <f t="shared" si="3401"/>
        <v>a</v>
      </c>
      <c r="NM2380" s="1">
        <f t="shared" si="3401"/>
        <v>0</v>
      </c>
      <c r="NN2380" s="1">
        <f t="shared" si="3401"/>
        <v>0</v>
      </c>
      <c r="NO2380" s="1" t="str">
        <f t="shared" si="3401"/>
        <v>c</v>
      </c>
      <c r="NP2380" s="1">
        <f t="shared" si="3401"/>
        <v>0</v>
      </c>
      <c r="NQ2380" s="1">
        <f t="shared" si="3401"/>
        <v>0</v>
      </c>
      <c r="NR2380" s="1" t="str">
        <f t="shared" si="3401"/>
        <v>a</v>
      </c>
      <c r="NS2380" s="1">
        <f t="shared" si="3401"/>
        <v>0</v>
      </c>
      <c r="NT2380" s="1">
        <f t="shared" si="3401"/>
        <v>0</v>
      </c>
      <c r="NU2380" s="1" t="str">
        <f t="shared" si="3401"/>
        <v>a</v>
      </c>
      <c r="NV2380" s="1">
        <f t="shared" si="3401"/>
        <v>0</v>
      </c>
      <c r="TZ2380" s="1">
        <f t="shared" ref="TZ2380:UL2380" si="3402">TZ1054</f>
        <v>0</v>
      </c>
      <c r="UA2380" s="1">
        <f t="shared" si="3402"/>
        <v>0</v>
      </c>
      <c r="UB2380" s="1" t="str">
        <f t="shared" si="3402"/>
        <v>a</v>
      </c>
      <c r="UC2380" s="1">
        <f t="shared" si="3402"/>
        <v>0</v>
      </c>
      <c r="UD2380" s="1">
        <f t="shared" si="3402"/>
        <v>0</v>
      </c>
      <c r="UE2380" s="1" t="str">
        <f t="shared" si="3402"/>
        <v>d</v>
      </c>
      <c r="UF2380" s="1">
        <f t="shared" si="3402"/>
        <v>0</v>
      </c>
      <c r="UG2380" s="1">
        <f t="shared" si="3402"/>
        <v>0</v>
      </c>
      <c r="UH2380" s="1" t="str">
        <f t="shared" si="3402"/>
        <v>a</v>
      </c>
      <c r="UI2380" s="1">
        <f t="shared" si="3402"/>
        <v>0</v>
      </c>
      <c r="UJ2380" s="1">
        <f t="shared" si="3402"/>
        <v>0</v>
      </c>
      <c r="UK2380" s="1" t="str">
        <f t="shared" si="3402"/>
        <v>a</v>
      </c>
      <c r="UL2380" s="1">
        <f t="shared" si="3402"/>
        <v>0</v>
      </c>
    </row>
    <row r="2381" spans="30:558">
      <c r="AD2381" s="1">
        <f t="shared" si="3343"/>
        <v>0.255771248688353</v>
      </c>
      <c r="AG2381" s="1">
        <f t="shared" si="3344"/>
        <v>0.251442055584688</v>
      </c>
      <c r="AJ2381" s="1">
        <f t="shared" si="3345"/>
        <v>0.283292231812577</v>
      </c>
      <c r="AM2381" s="1">
        <f t="shared" si="3346"/>
        <v>0.321708805579773</v>
      </c>
      <c r="AP2381" s="1">
        <f t="shared" si="3347"/>
        <v>0.379259259259259</v>
      </c>
      <c r="GT2381" s="1">
        <f t="shared" si="3348"/>
        <v>0.255832449628844</v>
      </c>
      <c r="GW2381" s="1">
        <f t="shared" si="3349"/>
        <v>0.251363282264347</v>
      </c>
      <c r="GZ2381" s="1">
        <f t="shared" si="3350"/>
        <v>0.285452322738386</v>
      </c>
      <c r="HC2381" s="1">
        <f t="shared" si="3351"/>
        <v>0.326818181818182</v>
      </c>
      <c r="HF2381" s="1">
        <f t="shared" si="3352"/>
        <v>0.3725782414307</v>
      </c>
      <c r="NJ2381" s="1">
        <f t="shared" ref="NJ2381:NV2381" si="3403">NJ1055</f>
        <v>0</v>
      </c>
      <c r="NK2381" s="1">
        <f t="shared" si="3403"/>
        <v>0</v>
      </c>
      <c r="NL2381" s="1" t="str">
        <f t="shared" si="3403"/>
        <v>b</v>
      </c>
      <c r="NM2381" s="1">
        <f t="shared" si="3403"/>
        <v>0</v>
      </c>
      <c r="NN2381" s="1">
        <f t="shared" si="3403"/>
        <v>0</v>
      </c>
      <c r="NO2381" s="1" t="str">
        <f t="shared" si="3403"/>
        <v>b</v>
      </c>
      <c r="NP2381" s="1">
        <f t="shared" si="3403"/>
        <v>0</v>
      </c>
      <c r="NQ2381" s="1">
        <f t="shared" si="3403"/>
        <v>0</v>
      </c>
      <c r="NR2381" s="1" t="str">
        <f t="shared" si="3403"/>
        <v>b</v>
      </c>
      <c r="NS2381" s="1">
        <f t="shared" si="3403"/>
        <v>0</v>
      </c>
      <c r="NT2381" s="1">
        <f t="shared" si="3403"/>
        <v>0</v>
      </c>
      <c r="NU2381" s="1" t="str">
        <f t="shared" si="3403"/>
        <v>b</v>
      </c>
      <c r="NV2381" s="1">
        <f t="shared" si="3403"/>
        <v>0</v>
      </c>
      <c r="TZ2381" s="1">
        <f t="shared" ref="TZ2381:UL2381" si="3404">TZ1055</f>
        <v>0</v>
      </c>
      <c r="UA2381" s="1">
        <f t="shared" si="3404"/>
        <v>0</v>
      </c>
      <c r="UB2381" s="1" t="str">
        <f t="shared" si="3404"/>
        <v>cd</v>
      </c>
      <c r="UC2381" s="1">
        <f t="shared" si="3404"/>
        <v>0</v>
      </c>
      <c r="UD2381" s="1">
        <f t="shared" si="3404"/>
        <v>0</v>
      </c>
      <c r="UE2381" s="1" t="str">
        <f t="shared" si="3404"/>
        <v>b</v>
      </c>
      <c r="UF2381" s="1">
        <f t="shared" si="3404"/>
        <v>0</v>
      </c>
      <c r="UG2381" s="1">
        <f t="shared" si="3404"/>
        <v>0</v>
      </c>
      <c r="UH2381" s="1" t="str">
        <f t="shared" si="3404"/>
        <v>cd</v>
      </c>
      <c r="UI2381" s="1">
        <f t="shared" si="3404"/>
        <v>0</v>
      </c>
      <c r="UJ2381" s="1">
        <f t="shared" si="3404"/>
        <v>0</v>
      </c>
      <c r="UK2381" s="1" t="str">
        <f t="shared" si="3404"/>
        <v>bc</v>
      </c>
      <c r="UL2381" s="1">
        <f t="shared" si="3404"/>
        <v>0</v>
      </c>
    </row>
    <row r="2382" spans="30:558">
      <c r="AD2382" s="1">
        <f t="shared" si="3343"/>
        <v>0.254353562005277</v>
      </c>
      <c r="AG2382" s="1">
        <f t="shared" si="3344"/>
        <v>0.253329851136067</v>
      </c>
      <c r="AJ2382" s="1">
        <f t="shared" si="3345"/>
        <v>0.284018264840183</v>
      </c>
      <c r="AM2382" s="1">
        <f t="shared" si="3346"/>
        <v>0.322824156305506</v>
      </c>
      <c r="AP2382" s="1">
        <f t="shared" si="3347"/>
        <v>0.369436201780415</v>
      </c>
      <c r="GT2382" s="1">
        <f t="shared" si="3348"/>
        <v>0.255740300870942</v>
      </c>
      <c r="GW2382" s="1">
        <f t="shared" si="3349"/>
        <v>0.253404539385848</v>
      </c>
      <c r="GZ2382" s="1">
        <f t="shared" si="3350"/>
        <v>0.28051391862955</v>
      </c>
      <c r="HC2382" s="1">
        <f t="shared" si="3351"/>
        <v>0.323487374940448</v>
      </c>
      <c r="HF2382" s="1">
        <f t="shared" si="3352"/>
        <v>0.379259259259259</v>
      </c>
      <c r="NJ2382" s="1">
        <f t="shared" ref="NJ2382:NV2382" si="3405">NJ1056</f>
        <v>0</v>
      </c>
      <c r="NK2382" s="1">
        <f t="shared" si="3405"/>
        <v>0</v>
      </c>
      <c r="NL2382" s="1" t="str">
        <f t="shared" si="3405"/>
        <v>bcd</v>
      </c>
      <c r="NM2382" s="1">
        <f t="shared" si="3405"/>
        <v>0</v>
      </c>
      <c r="NN2382" s="1">
        <f t="shared" si="3405"/>
        <v>0</v>
      </c>
      <c r="NO2382" s="1" t="str">
        <f t="shared" si="3405"/>
        <v>b</v>
      </c>
      <c r="NP2382" s="1">
        <f t="shared" si="3405"/>
        <v>0</v>
      </c>
      <c r="NQ2382" s="1">
        <f t="shared" si="3405"/>
        <v>0</v>
      </c>
      <c r="NR2382" s="1" t="str">
        <f t="shared" si="3405"/>
        <v>b</v>
      </c>
      <c r="NS2382" s="1">
        <f t="shared" si="3405"/>
        <v>0</v>
      </c>
      <c r="NT2382" s="1">
        <f t="shared" si="3405"/>
        <v>0</v>
      </c>
      <c r="NU2382" s="1" t="str">
        <f t="shared" si="3405"/>
        <v>c</v>
      </c>
      <c r="NV2382" s="1">
        <f t="shared" si="3405"/>
        <v>0</v>
      </c>
      <c r="TZ2382" s="1">
        <f t="shared" ref="TZ2382:UL2382" si="3406">TZ1056</f>
        <v>0</v>
      </c>
      <c r="UA2382" s="1">
        <f t="shared" si="3406"/>
        <v>0</v>
      </c>
      <c r="UB2382" s="1" t="str">
        <f t="shared" si="3406"/>
        <v>cde</v>
      </c>
      <c r="UC2382" s="1">
        <f t="shared" si="3406"/>
        <v>0</v>
      </c>
      <c r="UD2382" s="1">
        <f t="shared" si="3406"/>
        <v>0</v>
      </c>
      <c r="UE2382" s="1" t="str">
        <f t="shared" si="3406"/>
        <v>b</v>
      </c>
      <c r="UF2382" s="1">
        <f t="shared" si="3406"/>
        <v>0</v>
      </c>
      <c r="UG2382" s="1">
        <f t="shared" si="3406"/>
        <v>0</v>
      </c>
      <c r="UH2382" s="1" t="str">
        <f t="shared" si="3406"/>
        <v>bc</v>
      </c>
      <c r="UI2382" s="1">
        <f t="shared" si="3406"/>
        <v>0</v>
      </c>
      <c r="UJ2382" s="1">
        <f t="shared" si="3406"/>
        <v>0</v>
      </c>
      <c r="UK2382" s="1" t="str">
        <f t="shared" si="3406"/>
        <v>d</v>
      </c>
      <c r="UL2382" s="1">
        <f t="shared" si="3406"/>
        <v>0</v>
      </c>
    </row>
    <row r="2383" spans="30:558">
      <c r="AD2383" s="1">
        <f t="shared" si="3343"/>
        <v>0.253910323253389</v>
      </c>
      <c r="AG2383" s="1">
        <f t="shared" si="3344"/>
        <v>0.252698078441695</v>
      </c>
      <c r="AJ2383" s="1">
        <f t="shared" si="3345"/>
        <v>0.285849353923731</v>
      </c>
      <c r="AM2383" s="1">
        <f t="shared" si="3346"/>
        <v>0.30343716433942</v>
      </c>
      <c r="AP2383" s="1">
        <f t="shared" si="3347"/>
        <v>0.362728785357737</v>
      </c>
      <c r="GT2383" s="1">
        <f t="shared" si="3348"/>
        <v>0.254162330905307</v>
      </c>
      <c r="GW2383" s="1">
        <f t="shared" si="3349"/>
        <v>0.25395958492627</v>
      </c>
      <c r="GZ2383" s="1">
        <f t="shared" si="3350"/>
        <v>0.283813747228381</v>
      </c>
      <c r="HC2383" s="1">
        <f t="shared" si="3351"/>
        <v>0.300623936471923</v>
      </c>
      <c r="HF2383" s="1">
        <f t="shared" si="3352"/>
        <v>0.432098765432099</v>
      </c>
      <c r="NJ2383" s="1">
        <f t="shared" ref="NJ2383:NV2383" si="3407">NJ1057</f>
        <v>0</v>
      </c>
      <c r="NK2383" s="1">
        <f t="shared" si="3407"/>
        <v>0</v>
      </c>
      <c r="NL2383" s="1" t="str">
        <f t="shared" si="3407"/>
        <v>b</v>
      </c>
      <c r="NM2383" s="1">
        <f t="shared" si="3407"/>
        <v>0</v>
      </c>
      <c r="NN2383" s="1">
        <f t="shared" si="3407"/>
        <v>0</v>
      </c>
      <c r="NO2383" s="1" t="str">
        <f t="shared" si="3407"/>
        <v>b</v>
      </c>
      <c r="NP2383" s="1">
        <f t="shared" si="3407"/>
        <v>0</v>
      </c>
      <c r="NQ2383" s="1">
        <f t="shared" si="3407"/>
        <v>0</v>
      </c>
      <c r="NR2383" s="1" t="str">
        <f t="shared" si="3407"/>
        <v>cd</v>
      </c>
      <c r="NS2383" s="1">
        <f t="shared" si="3407"/>
        <v>0</v>
      </c>
      <c r="NT2383" s="1">
        <f t="shared" si="3407"/>
        <v>0</v>
      </c>
      <c r="NU2383" s="1" t="str">
        <f t="shared" si="3407"/>
        <v>e</v>
      </c>
      <c r="NV2383" s="1">
        <f t="shared" si="3407"/>
        <v>0</v>
      </c>
      <c r="TZ2383" s="1">
        <f t="shared" ref="TZ2383:UL2383" si="3408">TZ1057</f>
        <v>0</v>
      </c>
      <c r="UA2383" s="1">
        <f t="shared" si="3408"/>
        <v>0</v>
      </c>
      <c r="UB2383" s="1" t="str">
        <f t="shared" si="3408"/>
        <v>c</v>
      </c>
      <c r="UC2383" s="1">
        <f t="shared" si="3408"/>
        <v>0</v>
      </c>
      <c r="UD2383" s="1">
        <f t="shared" si="3408"/>
        <v>0</v>
      </c>
      <c r="UE2383" s="1" t="str">
        <f t="shared" si="3408"/>
        <v>ab</v>
      </c>
      <c r="UF2383" s="1">
        <f t="shared" si="3408"/>
        <v>0</v>
      </c>
      <c r="UG2383" s="1">
        <f t="shared" si="3408"/>
        <v>0</v>
      </c>
      <c r="UH2383" s="1" t="str">
        <f t="shared" si="3408"/>
        <v>d</v>
      </c>
      <c r="UI2383" s="1">
        <f t="shared" si="3408"/>
        <v>0</v>
      </c>
      <c r="UJ2383" s="1">
        <f t="shared" si="3408"/>
        <v>0</v>
      </c>
      <c r="UK2383" s="1" t="str">
        <f t="shared" si="3408"/>
        <v>de</v>
      </c>
      <c r="UL2383" s="1">
        <f t="shared" si="3408"/>
        <v>0</v>
      </c>
    </row>
    <row r="2384" spans="30:558">
      <c r="AD2384" s="1">
        <f t="shared" si="3343"/>
        <v>0.25301520713162</v>
      </c>
      <c r="AG2384" s="1">
        <f t="shared" si="3344"/>
        <v>0.252273943285179</v>
      </c>
      <c r="AJ2384" s="1">
        <f t="shared" si="3345"/>
        <v>0.284711139482924</v>
      </c>
      <c r="AM2384" s="1">
        <f t="shared" si="3346"/>
        <v>0.304418103448276</v>
      </c>
      <c r="AP2384" s="1">
        <f t="shared" si="3347"/>
        <v>0.358928571428571</v>
      </c>
      <c r="GT2384" s="1">
        <f t="shared" si="3348"/>
        <v>0.254763769250848</v>
      </c>
      <c r="GW2384" s="1">
        <f t="shared" si="3349"/>
        <v>0.253199777406789</v>
      </c>
      <c r="GZ2384" s="1">
        <f t="shared" si="3350"/>
        <v>0.283018867924528</v>
      </c>
      <c r="HC2384" s="1">
        <f t="shared" si="3351"/>
        <v>0.306718061674009</v>
      </c>
      <c r="HF2384" s="1">
        <f t="shared" si="3352"/>
        <v>0.372759856630824</v>
      </c>
      <c r="NJ2384" s="1">
        <f t="shared" ref="NJ2384:NV2384" si="3409">NJ1058</f>
        <v>0</v>
      </c>
      <c r="NK2384" s="1">
        <f t="shared" si="3409"/>
        <v>0</v>
      </c>
      <c r="NL2384" s="1" t="str">
        <f t="shared" si="3409"/>
        <v>cd</v>
      </c>
      <c r="NM2384" s="1">
        <f t="shared" si="3409"/>
        <v>0</v>
      </c>
      <c r="NN2384" s="1">
        <f t="shared" si="3409"/>
        <v>0</v>
      </c>
      <c r="NO2384" s="1" t="str">
        <f t="shared" si="3409"/>
        <v>b</v>
      </c>
      <c r="NP2384" s="1">
        <f t="shared" si="3409"/>
        <v>0</v>
      </c>
      <c r="NQ2384" s="1">
        <f t="shared" si="3409"/>
        <v>0</v>
      </c>
      <c r="NR2384" s="1" t="str">
        <f t="shared" si="3409"/>
        <v>b</v>
      </c>
      <c r="NS2384" s="1">
        <f t="shared" si="3409"/>
        <v>0</v>
      </c>
      <c r="NT2384" s="1">
        <f t="shared" si="3409"/>
        <v>0</v>
      </c>
      <c r="NU2384" s="1" t="str">
        <f t="shared" si="3409"/>
        <v>b</v>
      </c>
      <c r="NV2384" s="1">
        <f t="shared" si="3409"/>
        <v>0</v>
      </c>
      <c r="TZ2384" s="1">
        <f t="shared" ref="TZ2384:UL2384" si="3410">TZ1058</f>
        <v>0</v>
      </c>
      <c r="UA2384" s="1">
        <f t="shared" si="3410"/>
        <v>0</v>
      </c>
      <c r="UB2384" s="1" t="str">
        <f t="shared" si="3410"/>
        <v>cd</v>
      </c>
      <c r="UC2384" s="1">
        <f t="shared" si="3410"/>
        <v>0</v>
      </c>
      <c r="UD2384" s="1">
        <f t="shared" si="3410"/>
        <v>0</v>
      </c>
      <c r="UE2384" s="1" t="str">
        <f t="shared" si="3410"/>
        <v>b</v>
      </c>
      <c r="UF2384" s="1">
        <f t="shared" si="3410"/>
        <v>0</v>
      </c>
      <c r="UG2384" s="1">
        <f t="shared" si="3410"/>
        <v>0</v>
      </c>
      <c r="UH2384" s="1" t="str">
        <f t="shared" si="3410"/>
        <v>bc</v>
      </c>
      <c r="UI2384" s="1">
        <f t="shared" si="3410"/>
        <v>0</v>
      </c>
      <c r="UJ2384" s="1">
        <f t="shared" si="3410"/>
        <v>0</v>
      </c>
      <c r="UK2384" s="1" t="str">
        <f t="shared" si="3410"/>
        <v>c</v>
      </c>
      <c r="UL2384" s="1">
        <f t="shared" si="3410"/>
        <v>0</v>
      </c>
    </row>
    <row r="2385" spans="30:558">
      <c r="AD2385" s="1">
        <f t="shared" si="3343"/>
        <v>0.254621192397813</v>
      </c>
      <c r="AG2385" s="1">
        <f t="shared" si="3344"/>
        <v>0.25298963592878</v>
      </c>
      <c r="AJ2385" s="1">
        <f t="shared" si="3345"/>
        <v>0.28312101910828</v>
      </c>
      <c r="AM2385" s="1">
        <f t="shared" si="3346"/>
        <v>0.309110629067245</v>
      </c>
      <c r="AP2385" s="1">
        <f t="shared" si="3347"/>
        <v>0.364746945898778</v>
      </c>
      <c r="GT2385" s="1">
        <f t="shared" si="3348"/>
        <v>0.254440961337513</v>
      </c>
      <c r="GW2385" s="1">
        <f t="shared" si="3349"/>
        <v>0.254390779363337</v>
      </c>
      <c r="GZ2385" s="1">
        <f t="shared" si="3350"/>
        <v>0.284678436317781</v>
      </c>
      <c r="HC2385" s="1">
        <f t="shared" si="3351"/>
        <v>0.303632236095346</v>
      </c>
      <c r="HF2385" s="1">
        <f t="shared" si="3352"/>
        <v>0.42619926199262</v>
      </c>
      <c r="NJ2385" s="1">
        <f t="shared" ref="NJ2385:NV2385" si="3411">NJ1059</f>
        <v>0</v>
      </c>
      <c r="NK2385" s="1">
        <f t="shared" si="3411"/>
        <v>0</v>
      </c>
      <c r="NL2385" s="1" t="str">
        <f t="shared" si="3411"/>
        <v>d</v>
      </c>
      <c r="NM2385" s="1">
        <f t="shared" si="3411"/>
        <v>0</v>
      </c>
      <c r="NN2385" s="1">
        <f t="shared" si="3411"/>
        <v>0</v>
      </c>
      <c r="NO2385" s="1" t="str">
        <f t="shared" si="3411"/>
        <v>b</v>
      </c>
      <c r="NP2385" s="1">
        <f t="shared" si="3411"/>
        <v>0</v>
      </c>
      <c r="NQ2385" s="1">
        <f t="shared" si="3411"/>
        <v>0</v>
      </c>
      <c r="NR2385" s="1" t="str">
        <f t="shared" si="3411"/>
        <v>b</v>
      </c>
      <c r="NS2385" s="1">
        <f t="shared" si="3411"/>
        <v>0</v>
      </c>
      <c r="NT2385" s="1">
        <f t="shared" si="3411"/>
        <v>0</v>
      </c>
      <c r="NU2385" s="1" t="str">
        <f t="shared" si="3411"/>
        <v>d</v>
      </c>
      <c r="NV2385" s="1">
        <f t="shared" si="3411"/>
        <v>0</v>
      </c>
      <c r="TZ2385" s="1">
        <f t="shared" ref="TZ2385:UL2385" si="3412">TZ1059</f>
        <v>0</v>
      </c>
      <c r="UA2385" s="1">
        <f t="shared" si="3412"/>
        <v>0</v>
      </c>
      <c r="UB2385" s="1" t="str">
        <f t="shared" si="3412"/>
        <v>de</v>
      </c>
      <c r="UC2385" s="1">
        <f t="shared" si="3412"/>
        <v>0</v>
      </c>
      <c r="UD2385" s="1">
        <f t="shared" si="3412"/>
        <v>0</v>
      </c>
      <c r="UE2385" s="1" t="str">
        <f t="shared" si="3412"/>
        <v>ab</v>
      </c>
      <c r="UF2385" s="1">
        <f t="shared" si="3412"/>
        <v>0</v>
      </c>
      <c r="UG2385" s="1">
        <f t="shared" si="3412"/>
        <v>0</v>
      </c>
      <c r="UH2385" s="1" t="str">
        <f t="shared" si="3412"/>
        <v>b</v>
      </c>
      <c r="UI2385" s="1">
        <f t="shared" si="3412"/>
        <v>0</v>
      </c>
      <c r="UJ2385" s="1">
        <f t="shared" si="3412"/>
        <v>0</v>
      </c>
      <c r="UK2385" s="1" t="str">
        <f t="shared" si="3412"/>
        <v>e</v>
      </c>
      <c r="UL2385" s="1">
        <f t="shared" si="3412"/>
        <v>0</v>
      </c>
    </row>
    <row r="2386" spans="30:558">
      <c r="AD2386" s="1">
        <f t="shared" si="3343"/>
        <v>0.255637192804662</v>
      </c>
      <c r="AG2386" s="1">
        <f t="shared" si="3344"/>
        <v>0.25062656641604</v>
      </c>
      <c r="AJ2386" s="1">
        <f t="shared" si="3345"/>
        <v>0.277016742770167</v>
      </c>
      <c r="AM2386" s="1">
        <f t="shared" si="3346"/>
        <v>0.311546840958606</v>
      </c>
      <c r="AP2386" s="1">
        <f t="shared" si="3347"/>
        <v>0.456762749445676</v>
      </c>
      <c r="GT2386" s="1">
        <f t="shared" si="3348"/>
        <v>0.255064935064935</v>
      </c>
      <c r="GW2386" s="1">
        <f t="shared" si="3349"/>
        <v>0.251236657120542</v>
      </c>
      <c r="GZ2386" s="1">
        <f t="shared" si="3350"/>
        <v>0.275955461931989</v>
      </c>
      <c r="HC2386" s="1">
        <f t="shared" si="3351"/>
        <v>0.308792372881356</v>
      </c>
      <c r="HF2386" s="1">
        <f t="shared" si="3352"/>
        <v>0.458426966292135</v>
      </c>
      <c r="NJ2386" s="1">
        <f t="shared" ref="NJ2386:NV2386" si="3413">NJ1060</f>
        <v>0</v>
      </c>
      <c r="NK2386" s="1">
        <f t="shared" si="3413"/>
        <v>0</v>
      </c>
      <c r="NL2386" s="1" t="str">
        <f t="shared" si="3413"/>
        <v>bcd</v>
      </c>
      <c r="NM2386" s="1">
        <f t="shared" si="3413"/>
        <v>0</v>
      </c>
      <c r="NN2386" s="1">
        <f t="shared" si="3413"/>
        <v>0</v>
      </c>
      <c r="NO2386" s="1" t="str">
        <f t="shared" si="3413"/>
        <v>b</v>
      </c>
      <c r="NP2386" s="1">
        <f t="shared" si="3413"/>
        <v>0</v>
      </c>
      <c r="NQ2386" s="1">
        <f t="shared" si="3413"/>
        <v>0</v>
      </c>
      <c r="NR2386" s="1" t="str">
        <f t="shared" si="3413"/>
        <v>c</v>
      </c>
      <c r="NS2386" s="1">
        <f t="shared" si="3413"/>
        <v>0</v>
      </c>
      <c r="NT2386" s="1">
        <f t="shared" si="3413"/>
        <v>0</v>
      </c>
      <c r="NU2386" s="1" t="str">
        <f t="shared" si="3413"/>
        <v>cd</v>
      </c>
      <c r="NV2386" s="1">
        <f t="shared" si="3413"/>
        <v>0</v>
      </c>
      <c r="TZ2386" s="1">
        <f t="shared" ref="TZ2386:UL2386" si="3414">TZ1060</f>
        <v>0</v>
      </c>
      <c r="UA2386" s="1">
        <f t="shared" si="3414"/>
        <v>0</v>
      </c>
      <c r="UB2386" s="1" t="str">
        <f t="shared" si="3414"/>
        <v>cde</v>
      </c>
      <c r="UC2386" s="1">
        <f t="shared" si="3414"/>
        <v>0</v>
      </c>
      <c r="UD2386" s="1">
        <f t="shared" si="3414"/>
        <v>0</v>
      </c>
      <c r="UE2386" s="1" t="str">
        <f t="shared" si="3414"/>
        <v>b</v>
      </c>
      <c r="UF2386" s="1">
        <f t="shared" si="3414"/>
        <v>0</v>
      </c>
      <c r="UG2386" s="1">
        <f t="shared" si="3414"/>
        <v>0</v>
      </c>
      <c r="UH2386" s="1" t="str">
        <f t="shared" si="3414"/>
        <v>de</v>
      </c>
      <c r="UI2386" s="1">
        <f t="shared" si="3414"/>
        <v>0</v>
      </c>
      <c r="UJ2386" s="1">
        <f t="shared" si="3414"/>
        <v>0</v>
      </c>
      <c r="UK2386" s="1" t="str">
        <f t="shared" si="3414"/>
        <v>de</v>
      </c>
      <c r="UL2386" s="1">
        <f t="shared" si="3414"/>
        <v>0</v>
      </c>
    </row>
    <row r="2387" spans="30:558">
      <c r="AD2387" s="1">
        <f t="shared" si="3343"/>
        <v>0.253911259297256</v>
      </c>
      <c r="AG2387" s="1">
        <f t="shared" si="3344"/>
        <v>0.252243270189432</v>
      </c>
      <c r="AJ2387" s="1">
        <f t="shared" si="3345"/>
        <v>0.275046097111248</v>
      </c>
      <c r="AM2387" s="1">
        <f t="shared" si="3346"/>
        <v>0.303062302006336</v>
      </c>
      <c r="AP2387" s="1">
        <f t="shared" si="3347"/>
        <v>0.457627118644068</v>
      </c>
      <c r="GT2387" s="1">
        <f t="shared" si="3348"/>
        <v>0.254201680672269</v>
      </c>
      <c r="GW2387" s="1">
        <f t="shared" si="3349"/>
        <v>0.252540650406504</v>
      </c>
      <c r="GZ2387" s="1">
        <f t="shared" si="3350"/>
        <v>0.274901604601877</v>
      </c>
      <c r="HC2387" s="1">
        <f t="shared" si="3351"/>
        <v>0.309614340032591</v>
      </c>
      <c r="HF2387" s="1">
        <f t="shared" si="3352"/>
        <v>0.453900709219858</v>
      </c>
      <c r="NJ2387" s="1">
        <f t="shared" ref="NJ2387:NV2387" si="3415">NJ1061</f>
        <v>0</v>
      </c>
      <c r="NK2387" s="1">
        <f t="shared" si="3415"/>
        <v>0</v>
      </c>
      <c r="NL2387" s="1">
        <f t="shared" si="3415"/>
        <v>0</v>
      </c>
      <c r="NM2387" s="1">
        <f t="shared" si="3415"/>
        <v>0</v>
      </c>
      <c r="NN2387" s="1">
        <f t="shared" si="3415"/>
        <v>0</v>
      </c>
      <c r="NO2387" s="1">
        <f t="shared" si="3415"/>
        <v>0</v>
      </c>
      <c r="NP2387" s="1">
        <f t="shared" si="3415"/>
        <v>0</v>
      </c>
      <c r="NQ2387" s="1">
        <f t="shared" si="3415"/>
        <v>0</v>
      </c>
      <c r="NR2387" s="1">
        <f t="shared" si="3415"/>
        <v>0</v>
      </c>
      <c r="NS2387" s="1">
        <f t="shared" si="3415"/>
        <v>0</v>
      </c>
      <c r="NT2387" s="1">
        <f t="shared" si="3415"/>
        <v>0</v>
      </c>
      <c r="NU2387" s="1">
        <f t="shared" si="3415"/>
        <v>0</v>
      </c>
      <c r="NV2387" s="1">
        <f t="shared" si="3415"/>
        <v>0</v>
      </c>
      <c r="TZ2387" s="1">
        <f t="shared" ref="TZ2387:UL2387" si="3416">TZ1061</f>
        <v>0</v>
      </c>
      <c r="UA2387" s="1">
        <f t="shared" si="3416"/>
        <v>0</v>
      </c>
      <c r="UB2387" s="1">
        <f t="shared" si="3416"/>
        <v>0</v>
      </c>
      <c r="UC2387" s="1">
        <f t="shared" si="3416"/>
        <v>0</v>
      </c>
      <c r="UD2387" s="1">
        <f t="shared" si="3416"/>
        <v>0</v>
      </c>
      <c r="UE2387" s="1">
        <f t="shared" si="3416"/>
        <v>0</v>
      </c>
      <c r="UF2387" s="1">
        <f t="shared" si="3416"/>
        <v>0</v>
      </c>
      <c r="UG2387" s="1">
        <f t="shared" si="3416"/>
        <v>0</v>
      </c>
      <c r="UH2387" s="1">
        <f t="shared" si="3416"/>
        <v>0</v>
      </c>
      <c r="UI2387" s="1">
        <f t="shared" si="3416"/>
        <v>0</v>
      </c>
      <c r="UJ2387" s="1">
        <f t="shared" si="3416"/>
        <v>0</v>
      </c>
      <c r="UK2387" s="1">
        <f t="shared" si="3416"/>
        <v>0</v>
      </c>
      <c r="UL2387" s="1">
        <f t="shared" si="3416"/>
        <v>0</v>
      </c>
    </row>
    <row r="2388" spans="30:214">
      <c r="AD2388" s="1">
        <f t="shared" si="3343"/>
        <v>0.255504352278546</v>
      </c>
      <c r="AG2388" s="1">
        <f t="shared" si="3344"/>
        <v>0.253928660513844</v>
      </c>
      <c r="AJ2388" s="1">
        <f t="shared" si="3345"/>
        <v>0.278266141254926</v>
      </c>
      <c r="AM2388" s="1">
        <f t="shared" si="3346"/>
        <v>0.308452250274424</v>
      </c>
      <c r="AP2388" s="1">
        <f t="shared" si="3347"/>
        <v>0.451162790697674</v>
      </c>
      <c r="GT2388" s="1">
        <f t="shared" si="3348"/>
        <v>0.256604760659168</v>
      </c>
      <c r="GW2388" s="1">
        <f t="shared" si="3349"/>
        <v>0.254796623177283</v>
      </c>
      <c r="GZ2388" s="1">
        <f t="shared" si="3350"/>
        <v>0.277031154551008</v>
      </c>
      <c r="HC2388" s="1">
        <f t="shared" si="3351"/>
        <v>0.305187637969095</v>
      </c>
      <c r="HF2388" s="1">
        <f t="shared" si="3352"/>
        <v>0.456018518518518</v>
      </c>
    </row>
    <row r="2392" spans="30:216">
      <c r="AD2392" s="1">
        <f>AVERAGE(AD2323:AD2325)</f>
        <v>0.256456601692915</v>
      </c>
      <c r="AE2392" s="1">
        <f>STDEVA(AD2323:AD2325)</f>
        <v>0.00140498330111528</v>
      </c>
      <c r="AF2392" s="1" t="str">
        <f>AF2424</f>
        <v>fg</v>
      </c>
      <c r="AG2392" s="1">
        <f>AVERAGE(AG2323:AG2325)</f>
        <v>0.254115362127766</v>
      </c>
      <c r="AH2392" s="1">
        <f>STDEVA(AG2323:AG2325)</f>
        <v>0.00142914632872616</v>
      </c>
      <c r="AI2392" s="1" t="str">
        <f>AI2424</f>
        <v>bcde</v>
      </c>
      <c r="AJ2392" s="1">
        <f>AVERAGE(AJ2323:AJ2325)</f>
        <v>0.273138481909235</v>
      </c>
      <c r="AK2392" s="1">
        <f>STDEVA(AJ2323:AJ2325)</f>
        <v>0.00187081387699092</v>
      </c>
      <c r="AL2392" s="1" t="str">
        <f>AL2424</f>
        <v>fg</v>
      </c>
      <c r="AM2392" s="1">
        <f>AVERAGE(AM2323:AM2325)</f>
        <v>0.332974375939592</v>
      </c>
      <c r="AN2392" s="1">
        <f>STDEVA(AM2323:AM2325)</f>
        <v>0.00184301461449674</v>
      </c>
      <c r="AO2392" s="1" t="str">
        <f>AO2424</f>
        <v>cd</v>
      </c>
      <c r="AP2392" s="1">
        <f>AVERAGE(AP2323:AP2325)</f>
        <v>0.387612601475303</v>
      </c>
      <c r="AQ2392" s="1">
        <f>STDEVA(AP2323:AP2325)</f>
        <v>0.004774987927552</v>
      </c>
      <c r="AR2392" s="1" t="str">
        <f>AR2424</f>
        <v>g</v>
      </c>
      <c r="GT2392" s="1">
        <f>AVERAGE(GT2323:GT2325)</f>
        <v>0.255423003999277</v>
      </c>
      <c r="GU2392" s="1">
        <f>STDEVA(GT2323:GT2325)</f>
        <v>0.0010573304203206</v>
      </c>
      <c r="GV2392" s="1" t="str">
        <f>GV2424</f>
        <v>efg</v>
      </c>
      <c r="GW2392" s="1">
        <f>AVERAGE(GW2323:GW2325)</f>
        <v>0.25206088294073</v>
      </c>
      <c r="GX2392" s="1">
        <f>STDEVA(GW2323:GW2325)</f>
        <v>0.000936900386572164</v>
      </c>
      <c r="GY2392" s="1" t="str">
        <f>GY2424</f>
        <v>fg</v>
      </c>
      <c r="GZ2392" s="1">
        <f>AVERAGE(GZ2323:GZ2325)</f>
        <v>0.273060888574038</v>
      </c>
      <c r="HA2392" s="1">
        <f>STDEVA(GZ2323:GZ2325)</f>
        <v>0.00150833276476448</v>
      </c>
      <c r="HB2392" s="1" t="str">
        <f>HB2424</f>
        <v>hi</v>
      </c>
      <c r="HC2392" s="1">
        <f>AVERAGE(HC2323:HC2325)</f>
        <v>0.332029872365855</v>
      </c>
      <c r="HD2392" s="1">
        <f>STDEVA(HC2323:HC2325)</f>
        <v>0.000670964346939391</v>
      </c>
      <c r="HE2392" s="1" t="str">
        <f>HE2424</f>
        <v>de</v>
      </c>
      <c r="HF2392" s="1">
        <f>AVERAGE(HF2323:HF2325)</f>
        <v>0.386388834921214</v>
      </c>
      <c r="HG2392" s="1">
        <f>STDEVA(HF2323:HF2325)</f>
        <v>0.0024499203697462</v>
      </c>
      <c r="HH2392" s="1" t="str">
        <f>HH2424</f>
        <v>hi</v>
      </c>
    </row>
    <row r="2393" spans="30:216">
      <c r="AD2393" s="1">
        <f>AVERAGE(AD2326:AD2328)</f>
        <v>0.256247779778283</v>
      </c>
      <c r="AE2393" s="1">
        <f>STDEVA(AD2326:AD2328)</f>
        <v>0.00130572289418557</v>
      </c>
      <c r="AF2393" s="1" t="str">
        <f>AF2425</f>
        <v>fgh</v>
      </c>
      <c r="AG2393" s="1">
        <f>AVERAGE(AG2326:AG2328)</f>
        <v>0.252745911657151</v>
      </c>
      <c r="AH2393" s="1">
        <f>STDEVA(AG2326:AG2328)</f>
        <v>0.0014165537568127</v>
      </c>
      <c r="AI2393" s="1" t="str">
        <f>AI2425</f>
        <v>def</v>
      </c>
      <c r="AJ2393" s="1">
        <f>AVERAGE(AJ2326:AJ2328)</f>
        <v>0.273493546919468</v>
      </c>
      <c r="AK2393" s="1">
        <f>STDEVA(AJ2326:AJ2328)</f>
        <v>0.00318472978537255</v>
      </c>
      <c r="AL2393" s="1" t="str">
        <f>AL2425</f>
        <v>fg</v>
      </c>
      <c r="AM2393" s="1">
        <f>AVERAGE(AM2326:AM2328)</f>
        <v>0.332807249974375</v>
      </c>
      <c r="AN2393" s="1">
        <f>STDEVA(AM2326:AM2328)</f>
        <v>0.00298820955511347</v>
      </c>
      <c r="AO2393" s="1" t="str">
        <f>AO2425</f>
        <v>cd</v>
      </c>
      <c r="AP2393" s="1">
        <f>AVERAGE(AP2326:AP2328)</f>
        <v>0.39370664239276</v>
      </c>
      <c r="AQ2393" s="1">
        <f>STDEVA(AP2326:AP2328)</f>
        <v>0.00186974836400489</v>
      </c>
      <c r="AR2393" s="1" t="str">
        <f>AR2425</f>
        <v>fg</v>
      </c>
      <c r="GT2393" s="1">
        <f>AVERAGE(GT2326:GT2328)</f>
        <v>0.256185483767224</v>
      </c>
      <c r="GU2393" s="1">
        <f>STDEVA(GT2326:GT2328)</f>
        <v>0.00166548957433762</v>
      </c>
      <c r="GV2393" s="1" t="str">
        <f>GV2425</f>
        <v>def</v>
      </c>
      <c r="GW2393" s="1">
        <f>AVERAGE(GW2326:GW2328)</f>
        <v>0.253492324507324</v>
      </c>
      <c r="GX2393" s="1">
        <f>STDEVA(GW2326:GW2328)</f>
        <v>0.001386780153728</v>
      </c>
      <c r="GY2393" s="1" t="str">
        <f>GY2425</f>
        <v>def</v>
      </c>
      <c r="GZ2393" s="1">
        <f>AVERAGE(GZ2326:GZ2328)</f>
        <v>0.272994591793051</v>
      </c>
      <c r="HA2393" s="1">
        <f>STDEVA(GZ2326:GZ2328)</f>
        <v>0.00215327550576577</v>
      </c>
      <c r="HB2393" s="1" t="str">
        <f>HB2425</f>
        <v>hi</v>
      </c>
      <c r="HC2393" s="1">
        <f>AVERAGE(HC2326:HC2328)</f>
        <v>0.335065598456048</v>
      </c>
      <c r="HD2393" s="1">
        <f>STDEVA(HC2326:HC2328)</f>
        <v>0.00245044807809643</v>
      </c>
      <c r="HE2393" s="1" t="str">
        <f>HE2425</f>
        <v>cd</v>
      </c>
      <c r="HF2393" s="1">
        <f>AVERAGE(HF2326:HF2328)</f>
        <v>0.394683935436724</v>
      </c>
      <c r="HG2393" s="1">
        <f>STDEVA(HF2326:HF2328)</f>
        <v>0.00205825121854868</v>
      </c>
      <c r="HH2393" s="1" t="str">
        <f>HH2425</f>
        <v>gh</v>
      </c>
    </row>
    <row r="2394" spans="30:214">
      <c r="AD2394" s="1">
        <f>AVERAGE(AD2323:AD2328)</f>
        <v>0.256352190735599</v>
      </c>
      <c r="AG2394" s="1">
        <f>AVERAGE(AG2323:AG2328)</f>
        <v>0.253430636892458</v>
      </c>
      <c r="AJ2394" s="1">
        <f>AVERAGE(AJ2323:AJ2328)</f>
        <v>0.273316014414352</v>
      </c>
      <c r="AM2394" s="1">
        <f>AVERAGE(AM2323:AM2328)</f>
        <v>0.332890812956983</v>
      </c>
      <c r="AP2394" s="1">
        <f>AVERAGE(AP2323:AP2328)</f>
        <v>0.390659621934031</v>
      </c>
      <c r="GT2394" s="1">
        <f>AVERAGE(GT2323:GT2328)</f>
        <v>0.255804243883251</v>
      </c>
      <c r="GW2394" s="1">
        <f>AVERAGE(GW2323:GW2328)</f>
        <v>0.252776603724027</v>
      </c>
      <c r="GZ2394" s="1">
        <f>AVERAGE(GZ2323:GZ2328)</f>
        <v>0.273027740183544</v>
      </c>
      <c r="HC2394" s="1">
        <f>AVERAGE(HC2323:HC2328)</f>
        <v>0.333547735410952</v>
      </c>
      <c r="HF2394" s="1">
        <f>AVERAGE(HF2323:HF2328)</f>
        <v>0.390536385178969</v>
      </c>
    </row>
    <row r="2395" spans="30:216">
      <c r="AD2395" s="1">
        <f>AVERAGE(AD2329:AD2331)</f>
        <v>0.261549806429978</v>
      </c>
      <c r="AE2395" s="1">
        <f>STDEVA(AD2329:AD2331)</f>
        <v>0.00115324947475683</v>
      </c>
      <c r="AF2395" s="1" t="str">
        <f t="shared" ref="AF2395:AF2397" si="3417">AF2426</f>
        <v>bcd</v>
      </c>
      <c r="AG2395" s="1">
        <f>AVERAGE(AG2329:AG2331)</f>
        <v>0.257141697961734</v>
      </c>
      <c r="AH2395" s="1">
        <f>STDEVA(AG2329:AG2331)</f>
        <v>0.00072279639502347</v>
      </c>
      <c r="AI2395" s="1" t="str">
        <f t="shared" ref="AI2395:AI2397" si="3418">AI2426</f>
        <v>a</v>
      </c>
      <c r="AJ2395" s="1">
        <f>AVERAGE(AJ2329:AJ2331)</f>
        <v>0.288052292166132</v>
      </c>
      <c r="AK2395" s="1">
        <f>STDEVA(AJ2329:AJ2331)</f>
        <v>0.00195889183999054</v>
      </c>
      <c r="AL2395" s="1" t="str">
        <f t="shared" ref="AL2395:AL2397" si="3419">AL2426</f>
        <v>cd</v>
      </c>
      <c r="AM2395" s="1">
        <f>AVERAGE(AM2329:AM2331)</f>
        <v>0.334939105974664</v>
      </c>
      <c r="AN2395" s="1">
        <f>STDEVA(AM2329:AM2331)</f>
        <v>0.012745048870268</v>
      </c>
      <c r="AO2395" s="1" t="str">
        <f t="shared" ref="AO2395:AO2397" si="3420">AO2426</f>
        <v>c</v>
      </c>
      <c r="AP2395" s="1">
        <f>AVERAGE(AP2329:AP2331)</f>
        <v>0.394915564044766</v>
      </c>
      <c r="AQ2395" s="1">
        <f>STDEVA(AP2329:AP2331)</f>
        <v>0.00547507912401269</v>
      </c>
      <c r="AR2395" s="1" t="str">
        <f t="shared" ref="AR2395:AR2397" si="3421">AR2426</f>
        <v>fg</v>
      </c>
      <c r="GT2395" s="1">
        <f>AVERAGE(GT2329:GT2331)</f>
        <v>0.26233162475492</v>
      </c>
      <c r="GU2395" s="1">
        <f>STDEVA(GT2329:GT2331)</f>
        <v>0.00195641345738541</v>
      </c>
      <c r="GV2395" s="1" t="str">
        <f t="shared" ref="GV2395:GV2397" si="3422">GV2426</f>
        <v>b</v>
      </c>
      <c r="GW2395" s="1">
        <f>AVERAGE(GW2329:GW2331)</f>
        <v>0.256907191924668</v>
      </c>
      <c r="GX2395" s="1">
        <f>STDEVA(GW2329:GW2331)</f>
        <v>0.000796038983189618</v>
      </c>
      <c r="GY2395" s="1" t="str">
        <f t="shared" ref="GY2395:GY2397" si="3423">GY2426</f>
        <v>a</v>
      </c>
      <c r="GZ2395" s="1">
        <f>AVERAGE(GZ2329:GZ2331)</f>
        <v>0.290031959585053</v>
      </c>
      <c r="HA2395" s="1">
        <f>STDEVA(GZ2329:GZ2331)</f>
        <v>0.000814293388040612</v>
      </c>
      <c r="HB2395" s="1" t="str">
        <f t="shared" ref="HB2395:HB2397" si="3424">HB2426</f>
        <v>c</v>
      </c>
      <c r="HC2395" s="1">
        <f>AVERAGE(HC2329:HC2331)</f>
        <v>0.337095289234183</v>
      </c>
      <c r="HD2395" s="1">
        <f>STDEVA(HC2329:HC2331)</f>
        <v>0.00219458201574071</v>
      </c>
      <c r="HE2395" s="1" t="str">
        <f t="shared" ref="HE2395:HE2397" si="3425">HE2426</f>
        <v>c</v>
      </c>
      <c r="HF2395" s="1">
        <f>AVERAGE(HF2329:HF2331)</f>
        <v>0.393761821361728</v>
      </c>
      <c r="HG2395" s="1">
        <f>STDEVA(HF2329:HF2331)</f>
        <v>0.00926765175599385</v>
      </c>
      <c r="HH2395" s="1" t="str">
        <f t="shared" ref="HH2395:HH2397" si="3426">HH2426</f>
        <v>gh</v>
      </c>
    </row>
    <row r="2396" spans="30:216">
      <c r="AD2396" s="1">
        <f>AVERAGE(AD2332:AD2334)</f>
        <v>0.25855270794316</v>
      </c>
      <c r="AE2396" s="1">
        <f>STDEVA(AD2332:AD2334)</f>
        <v>0.00239448633284231</v>
      </c>
      <c r="AF2396" s="1" t="str">
        <f t="shared" si="3417"/>
        <v>ef</v>
      </c>
      <c r="AG2396" s="1">
        <f>AVERAGE(AG2332:AG2334)</f>
        <v>0.250671493763657</v>
      </c>
      <c r="AH2396" s="1">
        <f>STDEVA(AG2332:AG2334)</f>
        <v>0.00128961216020583</v>
      </c>
      <c r="AI2396" s="1" t="str">
        <f t="shared" si="3418"/>
        <v>fg</v>
      </c>
      <c r="AJ2396" s="1">
        <f>AVERAGE(AJ2332:AJ2334)</f>
        <v>0.284345503696307</v>
      </c>
      <c r="AK2396" s="1">
        <f>STDEVA(AJ2332:AJ2334)</f>
        <v>0.00118840582287676</v>
      </c>
      <c r="AL2396" s="1" t="str">
        <f t="shared" si="3419"/>
        <v>de</v>
      </c>
      <c r="AM2396" s="1">
        <f>AVERAGE(AM2332:AM2334)</f>
        <v>0.328312961165248</v>
      </c>
      <c r="AN2396" s="1">
        <f>STDEVA(AM2332:AM2334)</f>
        <v>0.00198298639575735</v>
      </c>
      <c r="AO2396" s="1" t="str">
        <f t="shared" si="3420"/>
        <v>cde</v>
      </c>
      <c r="AP2396" s="1">
        <f>AVERAGE(AP2332:AP2334)</f>
        <v>0.432151749201558</v>
      </c>
      <c r="AQ2396" s="1">
        <f>STDEVA(AP2332:AP2334)</f>
        <v>0.00582362614613659</v>
      </c>
      <c r="AR2396" s="1" t="str">
        <f t="shared" si="3421"/>
        <v>d</v>
      </c>
      <c r="GT2396" s="1">
        <f>AVERAGE(GT2332:GT2334)</f>
        <v>0.25817484243908</v>
      </c>
      <c r="GU2396" s="1">
        <f>STDEVA(GT2332:GT2334)</f>
        <v>0.000587262571872603</v>
      </c>
      <c r="GV2396" s="1" t="str">
        <f t="shared" si="3422"/>
        <v>cd</v>
      </c>
      <c r="GW2396" s="1">
        <f>AVERAGE(GW2332:GW2334)</f>
        <v>0.25319108676467</v>
      </c>
      <c r="GX2396" s="1">
        <f>STDEVA(GW2332:GW2334)</f>
        <v>0.000547925326199576</v>
      </c>
      <c r="GY2396" s="1" t="str">
        <f t="shared" si="3423"/>
        <v>def</v>
      </c>
      <c r="GZ2396" s="1">
        <f>AVERAGE(GZ2332:GZ2334)</f>
        <v>0.283002049231454</v>
      </c>
      <c r="HA2396" s="1">
        <f>STDEVA(GZ2332:GZ2334)</f>
        <v>0.00173226098921818</v>
      </c>
      <c r="HB2396" s="1" t="str">
        <f t="shared" si="3424"/>
        <v>de</v>
      </c>
      <c r="HC2396" s="1">
        <f>AVERAGE(HC2332:HC2334)</f>
        <v>0.327800339503707</v>
      </c>
      <c r="HD2396" s="1">
        <f>STDEVA(HC2332:HC2334)</f>
        <v>0.00280871087821437</v>
      </c>
      <c r="HE2396" s="1" t="str">
        <f t="shared" si="3425"/>
        <v>ef</v>
      </c>
      <c r="HF2396" s="1">
        <f>AVERAGE(HF2332:HF2334)</f>
        <v>0.434606000380413</v>
      </c>
      <c r="HG2396" s="1">
        <f>STDEVA(HF2332:HF2334)</f>
        <v>0.00122954597935037</v>
      </c>
      <c r="HH2396" s="1" t="str">
        <f t="shared" si="3426"/>
        <v>cd</v>
      </c>
    </row>
    <row r="2397" spans="30:216">
      <c r="AD2397" s="1">
        <f>AVERAGE(AD2335:AD2337)</f>
        <v>0.264804410238137</v>
      </c>
      <c r="AE2397" s="1">
        <f>STDEVA(AD2335:AD2337)</f>
        <v>0.00125830616219872</v>
      </c>
      <c r="AF2397" s="1" t="str">
        <f t="shared" si="3417"/>
        <v>a</v>
      </c>
      <c r="AG2397" s="1">
        <f>AVERAGE(AG2335:AG2337)</f>
        <v>0.251093231774084</v>
      </c>
      <c r="AH2397" s="1">
        <f>STDEVA(AG2335:AG2337)</f>
        <v>0.00174507626848164</v>
      </c>
      <c r="AI2397" s="1" t="str">
        <f t="shared" si="3418"/>
        <v>fg</v>
      </c>
      <c r="AJ2397" s="1">
        <f>AVERAGE(AJ2335:AJ2337)</f>
        <v>0.306170410088498</v>
      </c>
      <c r="AK2397" s="1">
        <f>STDEVA(AJ2335:AJ2337)</f>
        <v>0.00433334415675168</v>
      </c>
      <c r="AL2397" s="1" t="str">
        <f t="shared" si="3419"/>
        <v>a</v>
      </c>
      <c r="AM2397" s="1">
        <f>AVERAGE(AM2335:AM2337)</f>
        <v>0.448898277465111</v>
      </c>
      <c r="AN2397" s="1">
        <f>STDEVA(AM2335:AM2337)</f>
        <v>0.00663657723996362</v>
      </c>
      <c r="AO2397" s="1" t="str">
        <f t="shared" si="3420"/>
        <v>a</v>
      </c>
      <c r="AP2397" s="1">
        <f>AVERAGE(AP2335:AP2337)</f>
        <v>0.470713415594674</v>
      </c>
      <c r="AQ2397" s="1">
        <f>STDEVA(AP2335:AP2337)</f>
        <v>0.00335148908397227</v>
      </c>
      <c r="AR2397" s="1" t="str">
        <f t="shared" si="3421"/>
        <v>a</v>
      </c>
      <c r="GT2397" s="1">
        <f>AVERAGE(GT2335:GT2337)</f>
        <v>0.265561090079874</v>
      </c>
      <c r="GU2397" s="1">
        <f>STDEVA(GT2335:GT2337)</f>
        <v>0.00303016256283362</v>
      </c>
      <c r="GV2397" s="1" t="str">
        <f t="shared" si="3422"/>
        <v>a</v>
      </c>
      <c r="GW2397" s="1">
        <f>AVERAGE(GW2335:GW2337)</f>
        <v>0.251004394922975</v>
      </c>
      <c r="GX2397" s="1">
        <f>STDEVA(GW2335:GW2337)</f>
        <v>0.00207863855932037</v>
      </c>
      <c r="GY2397" s="1" t="str">
        <f t="shared" si="3423"/>
        <v>gh</v>
      </c>
      <c r="GZ2397" s="1">
        <f>AVERAGE(GZ2335:GZ2337)</f>
        <v>0.308568742393435</v>
      </c>
      <c r="HA2397" s="1">
        <f>STDEVA(GZ2335:GZ2337)</f>
        <v>0.00701553204252826</v>
      </c>
      <c r="HB2397" s="1" t="str">
        <f t="shared" si="3424"/>
        <v>a</v>
      </c>
      <c r="HC2397" s="1">
        <f>AVERAGE(HC2335:HC2337)</f>
        <v>0.453594435388647</v>
      </c>
      <c r="HD2397" s="1">
        <f>STDEVA(HC2335:HC2337)</f>
        <v>0.00510692880576985</v>
      </c>
      <c r="HE2397" s="1" t="str">
        <f t="shared" si="3425"/>
        <v>a</v>
      </c>
      <c r="HF2397" s="1">
        <f>AVERAGE(HF2335:HF2337)</f>
        <v>0.472575667684325</v>
      </c>
      <c r="HG2397" s="1">
        <f>STDEVA(HF2335:HF2337)</f>
        <v>0.0020479858909469</v>
      </c>
      <c r="HH2397" s="1" t="str">
        <f t="shared" si="3426"/>
        <v>a</v>
      </c>
    </row>
    <row r="2398" spans="30:214">
      <c r="AD2398" s="1">
        <f>AVERAGE(AD2329:AD2337)</f>
        <v>0.261635641537092</v>
      </c>
      <c r="AG2398" s="1">
        <f>AVERAGE(AG2329:AG2337)</f>
        <v>0.252968807833158</v>
      </c>
      <c r="AJ2398" s="1">
        <f>AVERAGE(AJ2329:AJ2337)</f>
        <v>0.292856068650313</v>
      </c>
      <c r="AM2398" s="1">
        <f>AVERAGE(AM2329:AM2337)</f>
        <v>0.370716781535008</v>
      </c>
      <c r="AP2398" s="1">
        <f>AVERAGE(AP2329:AP2337)</f>
        <v>0.432593576280333</v>
      </c>
      <c r="GT2398" s="1">
        <f>AVERAGE(GT2329:GT2337)</f>
        <v>0.262022519091291</v>
      </c>
      <c r="GW2398" s="1">
        <f>AVERAGE(GW2329:GW2337)</f>
        <v>0.253700891204104</v>
      </c>
      <c r="GZ2398" s="1">
        <f>AVERAGE(GZ2329:GZ2337)</f>
        <v>0.293867583736647</v>
      </c>
      <c r="HC2398" s="1">
        <f>AVERAGE(HC2329:HC2337)</f>
        <v>0.372830021375513</v>
      </c>
      <c r="HF2398" s="1">
        <f>AVERAGE(HF2329:HF2337)</f>
        <v>0.433647829808822</v>
      </c>
    </row>
    <row r="2399" spans="30:216">
      <c r="AD2399" s="1">
        <f>AVERAGE(AD2338:AD2340)</f>
        <v>0.262196044328148</v>
      </c>
      <c r="AE2399" s="1">
        <f>STDEVA(AD2338:AD2340)</f>
        <v>0.00112091080626328</v>
      </c>
      <c r="AF2399" s="1" t="str">
        <f t="shared" ref="AF2399:AF2401" si="3427">AF2429</f>
        <v>bc</v>
      </c>
      <c r="AG2399" s="1">
        <f>AVERAGE(AG2338:AG2340)</f>
        <v>0.256027365446742</v>
      </c>
      <c r="AH2399" s="1">
        <f>STDEVA(AG2338:AG2340)</f>
        <v>0.00172943321464577</v>
      </c>
      <c r="AI2399" s="1" t="str">
        <f t="shared" ref="AI2399:AI2401" si="3428">AI2429</f>
        <v>abc</v>
      </c>
      <c r="AJ2399" s="1">
        <f>AVERAGE(AJ2338:AJ2340)</f>
        <v>0.291404039391528</v>
      </c>
      <c r="AK2399" s="1">
        <f>STDEVA(AJ2338:AJ2340)</f>
        <v>0.00134588848922433</v>
      </c>
      <c r="AL2399" s="1" t="str">
        <f t="shared" ref="AL2399:AL2401" si="3429">AL2429</f>
        <v>bc</v>
      </c>
      <c r="AM2399" s="1">
        <f>AVERAGE(AM2338:AM2340)</f>
        <v>0.326767088920165</v>
      </c>
      <c r="AN2399" s="1">
        <f>STDEVA(AM2338:AM2340)</f>
        <v>0.00607642949161514</v>
      </c>
      <c r="AO2399" s="1" t="str">
        <f t="shared" ref="AO2399:AO2401" si="3430">AO2429</f>
        <v>cde</v>
      </c>
      <c r="AP2399" s="1">
        <f>AVERAGE(AP2338:AP2340)</f>
        <v>0.40141502130122</v>
      </c>
      <c r="AQ2399" s="1">
        <f>STDEVA(AP2338:AP2340)</f>
        <v>0.00238756101761587</v>
      </c>
      <c r="AR2399" s="1" t="str">
        <f t="shared" ref="AR2399:AR2401" si="3431">AR2429</f>
        <v>f</v>
      </c>
      <c r="GT2399" s="1">
        <f>AVERAGE(GT2338:GT2340)</f>
        <v>0.261099472536602</v>
      </c>
      <c r="GU2399" s="1">
        <f>STDEVA(GT2338:GT2340)</f>
        <v>0.00130155782029595</v>
      </c>
      <c r="GV2399" s="1" t="str">
        <f t="shared" ref="GV2399:GV2401" si="3432">GV2429</f>
        <v>b</v>
      </c>
      <c r="GW2399" s="1">
        <f>AVERAGE(GW2338:GW2340)</f>
        <v>0.25647979358881</v>
      </c>
      <c r="GX2399" s="1">
        <f>STDEVA(GW2338:GW2340)</f>
        <v>0.00130798288828943</v>
      </c>
      <c r="GY2399" s="1" t="str">
        <f t="shared" ref="GY2399:GY2401" si="3433">GY2429</f>
        <v>ab</v>
      </c>
      <c r="GZ2399" s="1">
        <f>AVERAGE(GZ2338:GZ2340)</f>
        <v>0.291809156018081</v>
      </c>
      <c r="HA2399" s="1">
        <f>STDEVA(GZ2338:GZ2340)</f>
        <v>0.000917920853360098</v>
      </c>
      <c r="HB2399" s="1" t="str">
        <f t="shared" ref="HB2399:HB2401" si="3434">HB2429</f>
        <v>bc</v>
      </c>
      <c r="HC2399" s="1">
        <f>AVERAGE(HC2338:HC2340)</f>
        <v>0.321581203959918</v>
      </c>
      <c r="HD2399" s="1">
        <f>STDEVA(HC2338:HC2340)</f>
        <v>0.00568073470186111</v>
      </c>
      <c r="HE2399" s="1" t="str">
        <f t="shared" ref="HE2399:HE2401" si="3435">HE2429</f>
        <v>g</v>
      </c>
      <c r="HF2399" s="1">
        <f>AVERAGE(HF2338:HF2340)</f>
        <v>0.404618459077063</v>
      </c>
      <c r="HG2399" s="1">
        <f>STDEVA(HF2338:HF2340)</f>
        <v>0.00395855938542302</v>
      </c>
      <c r="HH2399" s="1" t="str">
        <f t="shared" ref="HH2399:HH2401" si="3436">HH2429</f>
        <v>efg</v>
      </c>
    </row>
    <row r="2400" spans="30:216">
      <c r="AD2400" s="1">
        <f>AVERAGE(AD2341:AD2343)</f>
        <v>0.262678846434379</v>
      </c>
      <c r="AE2400" s="1">
        <f>STDEVA(AD2341:AD2343)</f>
        <v>0.000702088981139161</v>
      </c>
      <c r="AF2400" s="1" t="str">
        <f t="shared" si="3427"/>
        <v>abc</v>
      </c>
      <c r="AG2400" s="1">
        <f>AVERAGE(AG2341:AG2343)</f>
        <v>0.254101728398533</v>
      </c>
      <c r="AH2400" s="1">
        <f>STDEVA(AG2341:AG2343)</f>
        <v>0.00130704440318633</v>
      </c>
      <c r="AI2400" s="1" t="str">
        <f t="shared" si="3428"/>
        <v>bcde</v>
      </c>
      <c r="AJ2400" s="1">
        <f>AVERAGE(AJ2341:AJ2343)</f>
        <v>0.289501854484622</v>
      </c>
      <c r="AK2400" s="1">
        <f>STDEVA(AJ2341:AJ2343)</f>
        <v>0.00323858080438322</v>
      </c>
      <c r="AL2400" s="1" t="str">
        <f t="shared" si="3429"/>
        <v>c</v>
      </c>
      <c r="AM2400" s="1">
        <f>AVERAGE(AM2341:AM2343)</f>
        <v>0.294640200111855</v>
      </c>
      <c r="AN2400" s="1">
        <f>STDEVA(AM2341:AM2343)</f>
        <v>0.00307870237095321</v>
      </c>
      <c r="AO2400" s="1" t="str">
        <f t="shared" si="3430"/>
        <v>j</v>
      </c>
      <c r="AP2400" s="1">
        <f>AVERAGE(AP2341:AP2343)</f>
        <v>0.416175756287262</v>
      </c>
      <c r="AQ2400" s="1">
        <f>STDEVA(AP2341:AP2343)</f>
        <v>0.00401810295797536</v>
      </c>
      <c r="AR2400" s="1" t="str">
        <f t="shared" si="3431"/>
        <v>e</v>
      </c>
      <c r="GT2400" s="1">
        <f>AVERAGE(GT2341:GT2343)</f>
        <v>0.261589491503007</v>
      </c>
      <c r="GU2400" s="1">
        <f>STDEVA(GT2341:GT2343)</f>
        <v>0.000676808483228511</v>
      </c>
      <c r="GV2400" s="1" t="str">
        <f t="shared" si="3432"/>
        <v>b</v>
      </c>
      <c r="GW2400" s="1">
        <f>AVERAGE(GW2341:GW2343)</f>
        <v>0.254713150684136</v>
      </c>
      <c r="GX2400" s="1">
        <f>STDEVA(GW2341:GW2343)</f>
        <v>0.00129459975017411</v>
      </c>
      <c r="GY2400" s="1" t="str">
        <f t="shared" si="3433"/>
        <v>bcde</v>
      </c>
      <c r="GZ2400" s="1">
        <f>AVERAGE(GZ2341:GZ2343)</f>
        <v>0.28848799682931</v>
      </c>
      <c r="HA2400" s="1">
        <f>STDEVA(GZ2341:GZ2343)</f>
        <v>0.00196106062513706</v>
      </c>
      <c r="HB2400" s="1" t="str">
        <f t="shared" si="3434"/>
        <v>c</v>
      </c>
      <c r="HC2400" s="1">
        <f>AVERAGE(HC2341:HC2343)</f>
        <v>0.29149822190947</v>
      </c>
      <c r="HD2400" s="1">
        <f>STDEVA(HC2341:HC2343)</f>
        <v>0.00250686193939244</v>
      </c>
      <c r="HE2400" s="1" t="str">
        <f t="shared" si="3435"/>
        <v>k</v>
      </c>
      <c r="HF2400" s="1">
        <f>AVERAGE(HF2341:HF2343)</f>
        <v>0.416934305884188</v>
      </c>
      <c r="HG2400" s="1">
        <f>STDEVA(HF2341:HF2343)</f>
        <v>0.0037348161466888</v>
      </c>
      <c r="HH2400" s="1" t="str">
        <f t="shared" si="3436"/>
        <v>e</v>
      </c>
    </row>
    <row r="2401" spans="30:216">
      <c r="AD2401" s="1">
        <f>AVERAGE(AD2344:AD2346)</f>
        <v>0.256800194059793</v>
      </c>
      <c r="AE2401" s="1">
        <f>STDEVA(AD2344:AD2346)</f>
        <v>0.00102591006675487</v>
      </c>
      <c r="AF2401" s="1" t="str">
        <f t="shared" si="3427"/>
        <v>fg</v>
      </c>
      <c r="AG2401" s="1">
        <f>AVERAGE(AG2344:AG2346)</f>
        <v>0.254732702675535</v>
      </c>
      <c r="AH2401" s="1">
        <f>STDEVA(AG2344:AG2346)</f>
        <v>0.000279888572110555</v>
      </c>
      <c r="AI2401" s="1" t="str">
        <f t="shared" si="3428"/>
        <v>abcd</v>
      </c>
      <c r="AJ2401" s="1">
        <f>AVERAGE(AJ2344:AJ2346)</f>
        <v>0.273549824525083</v>
      </c>
      <c r="AK2401" s="1">
        <f>STDEVA(AJ2344:AJ2346)</f>
        <v>0.00231336182524731</v>
      </c>
      <c r="AL2401" s="1" t="str">
        <f t="shared" si="3429"/>
        <v>fg</v>
      </c>
      <c r="AM2401" s="1">
        <f>AVERAGE(AM2344:AM2346)</f>
        <v>0.331416736718618</v>
      </c>
      <c r="AN2401" s="1">
        <f>STDEVA(AM2344:AM2346)</f>
        <v>0.00798436333057094</v>
      </c>
      <c r="AO2401" s="1" t="str">
        <f t="shared" si="3430"/>
        <v>cde</v>
      </c>
      <c r="AP2401" s="1">
        <f>AVERAGE(AP2344:AP2346)</f>
        <v>0.471471468201643</v>
      </c>
      <c r="AQ2401" s="1">
        <f>STDEVA(AP2344:AP2346)</f>
        <v>0.00282569736785361</v>
      </c>
      <c r="AR2401" s="1" t="str">
        <f t="shared" si="3431"/>
        <v>a</v>
      </c>
      <c r="GT2401" s="1">
        <f>AVERAGE(GT2344:GT2346)</f>
        <v>0.256411573233806</v>
      </c>
      <c r="GU2401" s="1">
        <f>STDEVA(GT2344:GT2346)</f>
        <v>0.00131342058898629</v>
      </c>
      <c r="GV2401" s="1" t="str">
        <f t="shared" si="3432"/>
        <v>cdef</v>
      </c>
      <c r="GW2401" s="1">
        <f>AVERAGE(GW2344:GW2346)</f>
        <v>0.254834492120035</v>
      </c>
      <c r="GX2401" s="1">
        <f>STDEVA(GW2344:GW2346)</f>
        <v>0.00107514845541852</v>
      </c>
      <c r="GY2401" s="1" t="str">
        <f t="shared" si="3433"/>
        <v>bcde</v>
      </c>
      <c r="GZ2401" s="1">
        <f>AVERAGE(GZ2344:GZ2346)</f>
        <v>0.272722331531753</v>
      </c>
      <c r="HA2401" s="1">
        <f>STDEVA(GZ2344:GZ2346)</f>
        <v>0.00228217577751829</v>
      </c>
      <c r="HB2401" s="1" t="str">
        <f t="shared" si="3434"/>
        <v>hi</v>
      </c>
      <c r="HC2401" s="1">
        <f>AVERAGE(HC2344:HC2346)</f>
        <v>0.331183734616465</v>
      </c>
      <c r="HD2401" s="1">
        <f>STDEVA(HC2344:HC2346)</f>
        <v>0.00113527056869099</v>
      </c>
      <c r="HE2401" s="1" t="str">
        <f t="shared" si="3435"/>
        <v>de</v>
      </c>
      <c r="HF2401" s="1">
        <f>AVERAGE(HF2344:HF2346)</f>
        <v>0.473221201886698</v>
      </c>
      <c r="HG2401" s="1">
        <f>STDEVA(HF2344:HF2346)</f>
        <v>0.00441845011448245</v>
      </c>
      <c r="HH2401" s="1" t="str">
        <f t="shared" si="3436"/>
        <v>a</v>
      </c>
    </row>
    <row r="2402" spans="30:214">
      <c r="AD2402" s="1">
        <f>AVERAGE(AD2338:AD2346)</f>
        <v>0.26055836160744</v>
      </c>
      <c r="AG2402" s="1">
        <f>AVERAGE(AG2338:AG2346)</f>
        <v>0.254953932173603</v>
      </c>
      <c r="AJ2402" s="1">
        <f>AVERAGE(AJ2338:AJ2346)</f>
        <v>0.284818572800411</v>
      </c>
      <c r="AM2402" s="1">
        <f>AVERAGE(AM2338:AM2346)</f>
        <v>0.317608008583546</v>
      </c>
      <c r="AP2402" s="1">
        <f>AVERAGE(AP2338:AP2346)</f>
        <v>0.429687415263375</v>
      </c>
      <c r="GT2402" s="1">
        <f>AVERAGE(GT2338:GT2346)</f>
        <v>0.259700179091138</v>
      </c>
      <c r="GW2402" s="1">
        <f>AVERAGE(GW2338:GW2346)</f>
        <v>0.25534247879766</v>
      </c>
      <c r="GZ2402" s="1">
        <f>AVERAGE(GZ2338:GZ2346)</f>
        <v>0.284339828126381</v>
      </c>
      <c r="HC2402" s="1">
        <f>AVERAGE(HC2338:HC2346)</f>
        <v>0.314754386828618</v>
      </c>
      <c r="HF2402" s="1">
        <f>AVERAGE(HF2338:HF2346)</f>
        <v>0.43159132228265</v>
      </c>
    </row>
    <row r="2403" spans="30:216">
      <c r="AD2403" s="1">
        <f>AVERAGE(AD2347:AD2349)</f>
        <v>0.263864313838152</v>
      </c>
      <c r="AE2403" s="1">
        <f>STDEVA(AD2347:AD2349)</f>
        <v>0.00258470987589285</v>
      </c>
      <c r="AF2403" s="1" t="str">
        <f t="shared" ref="AF2403:AF2405" si="3437">AF2432</f>
        <v>ab</v>
      </c>
      <c r="AG2403" s="1">
        <f>AVERAGE(AG2347:AG2349)</f>
        <v>0.255672351542475</v>
      </c>
      <c r="AH2403" s="1">
        <f>STDEVA(AG2347:AG2349)</f>
        <v>0.00195701636863101</v>
      </c>
      <c r="AI2403" s="1" t="str">
        <f t="shared" ref="AI2403:AI2405" si="3438">AI2432</f>
        <v>abc</v>
      </c>
      <c r="AJ2403" s="1">
        <f>AVERAGE(AJ2347:AJ2349)</f>
        <v>0.290398865289717</v>
      </c>
      <c r="AK2403" s="1">
        <f>STDEVA(AJ2347:AJ2349)</f>
        <v>0.00261572621464517</v>
      </c>
      <c r="AL2403" s="1" t="str">
        <f t="shared" ref="AL2403:AL2405" si="3439">AL2432</f>
        <v>c</v>
      </c>
      <c r="AM2403" s="1">
        <f>AVERAGE(AM2347:AM2349)</f>
        <v>0.317650836400391</v>
      </c>
      <c r="AN2403" s="1">
        <f>STDEVA(AM2347:AM2349)</f>
        <v>0.00267965478676886</v>
      </c>
      <c r="AO2403" s="1" t="str">
        <f t="shared" ref="AO2403:AO2405" si="3440">AO2432</f>
        <v>fg</v>
      </c>
      <c r="AP2403" s="1">
        <f>AVERAGE(AP2347:AP2349)</f>
        <v>0.398568447179433</v>
      </c>
      <c r="AQ2403" s="1">
        <f>STDEVA(AP2347:AP2349)</f>
        <v>0.00132577354173357</v>
      </c>
      <c r="AR2403" s="1" t="str">
        <f t="shared" ref="AR2403:AR2405" si="3441">AR2432</f>
        <v>f</v>
      </c>
      <c r="GT2403" s="1">
        <f>AVERAGE(GT2347:GT2349)</f>
        <v>0.262165557190414</v>
      </c>
      <c r="GU2403" s="1">
        <f>STDEVA(GT2347:GT2349)</f>
        <v>0.00076791902950586</v>
      </c>
      <c r="GV2403" s="1" t="str">
        <f t="shared" ref="GV2403:GV2405" si="3442">GV2432</f>
        <v>b</v>
      </c>
      <c r="GW2403" s="1">
        <f>AVERAGE(GW2347:GW2349)</f>
        <v>0.254079407509499</v>
      </c>
      <c r="GX2403" s="1">
        <f>STDEVA(GW2347:GW2349)</f>
        <v>0.000670067380333039</v>
      </c>
      <c r="GY2403" s="1" t="str">
        <f t="shared" ref="GY2403:GY2405" si="3443">GY2432</f>
        <v>cdef</v>
      </c>
      <c r="GZ2403" s="1">
        <f>AVERAGE(GZ2347:GZ2349)</f>
        <v>0.28824496026611</v>
      </c>
      <c r="HA2403" s="1">
        <f>STDEVA(GZ2347:GZ2349)</f>
        <v>0.00149122779582301</v>
      </c>
      <c r="HB2403" s="1" t="str">
        <f t="shared" ref="HB2403:HB2405" si="3444">HB2432</f>
        <v>c</v>
      </c>
      <c r="HC2403" s="1">
        <f>AVERAGE(HC2347:HC2349)</f>
        <v>0.314884132903047</v>
      </c>
      <c r="HD2403" s="1">
        <f>STDEVA(HC2347:HC2349)</f>
        <v>0.00307051156371083</v>
      </c>
      <c r="HE2403" s="1" t="str">
        <f t="shared" ref="HE2403:HE2405" si="3445">HE2432</f>
        <v>h</v>
      </c>
      <c r="HF2403" s="1">
        <f>AVERAGE(HF2347:HF2349)</f>
        <v>0.398371222591959</v>
      </c>
      <c r="HG2403" s="1">
        <f>STDEVA(HF2347:HF2349)</f>
        <v>0.00632316165827536</v>
      </c>
      <c r="HH2403" s="1" t="str">
        <f t="shared" ref="HH2403:HH2405" si="3446">HH2432</f>
        <v>fgh</v>
      </c>
    </row>
    <row r="2404" spans="30:216">
      <c r="AD2404" s="1">
        <f>AVERAGE(AD2350:AD2352)</f>
        <v>0.261072860139702</v>
      </c>
      <c r="AE2404" s="1">
        <f>STDEVA(AD2350:AD2352)</f>
        <v>0.00112637188454826</v>
      </c>
      <c r="AF2404" s="1" t="str">
        <f t="shared" si="3437"/>
        <v>cd</v>
      </c>
      <c r="AG2404" s="1">
        <f>AVERAGE(AG2350:AG2352)</f>
        <v>0.256282930657472</v>
      </c>
      <c r="AH2404" s="1">
        <f>STDEVA(AG2350:AG2352)</f>
        <v>0.00383719920617307</v>
      </c>
      <c r="AI2404" s="1" t="str">
        <f t="shared" si="3438"/>
        <v>ab</v>
      </c>
      <c r="AJ2404" s="1">
        <f>AVERAGE(AJ2350:AJ2352)</f>
        <v>0.291406660888268</v>
      </c>
      <c r="AK2404" s="1">
        <f>STDEVA(AJ2350:AJ2352)</f>
        <v>0.000905378808778425</v>
      </c>
      <c r="AL2404" s="1" t="str">
        <f t="shared" si="3439"/>
        <v>bc</v>
      </c>
      <c r="AM2404" s="1">
        <f>AVERAGE(AM2350:AM2352)</f>
        <v>0.295892915260085</v>
      </c>
      <c r="AN2404" s="1">
        <f>STDEVA(AM2350:AM2352)</f>
        <v>0.00128564963772371</v>
      </c>
      <c r="AO2404" s="1" t="str">
        <f t="shared" si="3440"/>
        <v>j</v>
      </c>
      <c r="AP2404" s="1">
        <f>AVERAGE(AP2350:AP2352)</f>
        <v>0.411729420923292</v>
      </c>
      <c r="AQ2404" s="1">
        <f>STDEVA(AP2350:AP2352)</f>
        <v>0.00801004410331805</v>
      </c>
      <c r="AR2404" s="1" t="str">
        <f t="shared" si="3441"/>
        <v>e</v>
      </c>
      <c r="GT2404" s="1">
        <f>AVERAGE(GT2350:GT2352)</f>
        <v>0.261440621659399</v>
      </c>
      <c r="GU2404" s="1">
        <f>STDEVA(GT2350:GT2352)</f>
        <v>0.00108109637238678</v>
      </c>
      <c r="GV2404" s="1" t="str">
        <f t="shared" si="3442"/>
        <v>b</v>
      </c>
      <c r="GW2404" s="1">
        <f>AVERAGE(GW2350:GW2352)</f>
        <v>0.255696720805301</v>
      </c>
      <c r="GX2404" s="1">
        <f>STDEVA(GW2350:GW2352)</f>
        <v>0.0013753368041881</v>
      </c>
      <c r="GY2404" s="1" t="str">
        <f t="shared" si="3443"/>
        <v>abc</v>
      </c>
      <c r="GZ2404" s="1">
        <f>AVERAGE(GZ2350:GZ2352)</f>
        <v>0.289034911500787</v>
      </c>
      <c r="HA2404" s="1">
        <f>STDEVA(GZ2350:GZ2352)</f>
        <v>0.0019665584436047</v>
      </c>
      <c r="HB2404" s="1" t="str">
        <f t="shared" si="3444"/>
        <v>c</v>
      </c>
      <c r="HC2404" s="1">
        <f>AVERAGE(HC2350:HC2352)</f>
        <v>0.292534788823658</v>
      </c>
      <c r="HD2404" s="1">
        <f>STDEVA(HC2350:HC2352)</f>
        <v>0.00219204710869765</v>
      </c>
      <c r="HE2404" s="1" t="str">
        <f t="shared" si="3445"/>
        <v>k</v>
      </c>
      <c r="HF2404" s="1">
        <f>AVERAGE(HF2350:HF2352)</f>
        <v>0.415203883436007</v>
      </c>
      <c r="HG2404" s="1">
        <f>STDEVA(HF2350:HF2352)</f>
        <v>0.00552636114074655</v>
      </c>
      <c r="HH2404" s="1" t="str">
        <f t="shared" si="3446"/>
        <v>e</v>
      </c>
    </row>
    <row r="2405" spans="30:216">
      <c r="AD2405" s="1">
        <f>AVERAGE(AD2353:AD2355)</f>
        <v>0.258043156209626</v>
      </c>
      <c r="AE2405" s="1">
        <f>STDEVA(AD2353:AD2355)</f>
        <v>0.00169028392440367</v>
      </c>
      <c r="AF2405" s="1" t="str">
        <f t="shared" si="3437"/>
        <v>ef</v>
      </c>
      <c r="AG2405" s="1">
        <f>AVERAGE(AG2353:AG2355)</f>
        <v>0.253392494020887</v>
      </c>
      <c r="AH2405" s="1">
        <f>STDEVA(AG2353:AG2355)</f>
        <v>0.00245664912867361</v>
      </c>
      <c r="AI2405" s="1" t="str">
        <f t="shared" si="3438"/>
        <v>cdef</v>
      </c>
      <c r="AJ2405" s="1">
        <f>AVERAGE(AJ2353:AJ2355)</f>
        <v>0.274762535394773</v>
      </c>
      <c r="AK2405" s="1">
        <f>STDEVA(AJ2353:AJ2355)</f>
        <v>0.00317304871370127</v>
      </c>
      <c r="AL2405" s="1" t="str">
        <f t="shared" si="3439"/>
        <v>fg</v>
      </c>
      <c r="AM2405" s="1">
        <f>AVERAGE(AM2353:AM2355)</f>
        <v>0.333928797443383</v>
      </c>
      <c r="AN2405" s="1">
        <f>STDEVA(AM2353:AM2355)</f>
        <v>0.0020169363040433</v>
      </c>
      <c r="AO2405" s="1" t="str">
        <f t="shared" si="3440"/>
        <v>c</v>
      </c>
      <c r="AP2405" s="1">
        <f>AVERAGE(AP2353:AP2355)</f>
        <v>0.472041997943518</v>
      </c>
      <c r="AQ2405" s="1">
        <f>STDEVA(AP2353:AP2355)</f>
        <v>0.00242585419773817</v>
      </c>
      <c r="AR2405" s="1" t="str">
        <f t="shared" si="3441"/>
        <v>a</v>
      </c>
      <c r="GT2405" s="1">
        <f>AVERAGE(GT2353:GT2355)</f>
        <v>0.257727268320876</v>
      </c>
      <c r="GU2405" s="1">
        <f>STDEVA(GT2353:GT2355)</f>
        <v>0.000659332917998694</v>
      </c>
      <c r="GV2405" s="1" t="str">
        <f t="shared" si="3442"/>
        <v>cde</v>
      </c>
      <c r="GW2405" s="1">
        <f>AVERAGE(GW2353:GW2355)</f>
        <v>0.252759543115825</v>
      </c>
      <c r="GX2405" s="1">
        <f>STDEVA(GW2353:GW2355)</f>
        <v>0.0014806792115109</v>
      </c>
      <c r="GY2405" s="1" t="str">
        <f t="shared" si="3443"/>
        <v>efg</v>
      </c>
      <c r="GZ2405" s="1">
        <f>AVERAGE(GZ2353:GZ2355)</f>
        <v>0.273948820048712</v>
      </c>
      <c r="HA2405" s="1">
        <f>STDEVA(GZ2353:GZ2355)</f>
        <v>0.00212863318277398</v>
      </c>
      <c r="HB2405" s="1" t="str">
        <f t="shared" si="3444"/>
        <v>hi</v>
      </c>
      <c r="HC2405" s="1">
        <f>AVERAGE(HC2353:HC2355)</f>
        <v>0.33159071499977</v>
      </c>
      <c r="HD2405" s="1">
        <f>STDEVA(HC2353:HC2355)</f>
        <v>0.000941957535067864</v>
      </c>
      <c r="HE2405" s="1" t="str">
        <f t="shared" si="3445"/>
        <v>de</v>
      </c>
      <c r="HF2405" s="1">
        <f>AVERAGE(HF2353:HF2355)</f>
        <v>0.473926850658676</v>
      </c>
      <c r="HG2405" s="1">
        <f>STDEVA(HF2353:HF2355)</f>
        <v>0.00290601692710228</v>
      </c>
      <c r="HH2405" s="1" t="str">
        <f t="shared" si="3446"/>
        <v>a</v>
      </c>
    </row>
    <row r="2406" spans="30:214">
      <c r="AD2406" s="1">
        <f>AVERAGE(AD2347:AD2355)</f>
        <v>0.260993443395827</v>
      </c>
      <c r="AG2406" s="1">
        <f>AVERAGE(AG2347:AG2355)</f>
        <v>0.255115925406945</v>
      </c>
      <c r="AJ2406" s="1">
        <f>AVERAGE(AJ2347:AJ2355)</f>
        <v>0.285522687190919</v>
      </c>
      <c r="AM2406" s="1">
        <f>AVERAGE(AM2347:AM2355)</f>
        <v>0.31582418303462</v>
      </c>
      <c r="AP2406" s="1">
        <f>AVERAGE(AP2347:AP2355)</f>
        <v>0.427446622015414</v>
      </c>
      <c r="GT2406" s="1">
        <f>AVERAGE(GT2347:GT2355)</f>
        <v>0.26044448239023</v>
      </c>
      <c r="GW2406" s="1">
        <f>AVERAGE(GW2347:GW2355)</f>
        <v>0.254178557143542</v>
      </c>
      <c r="GZ2406" s="1">
        <f>AVERAGE(GZ2347:GZ2355)</f>
        <v>0.283742897271869</v>
      </c>
      <c r="HC2406" s="1">
        <f>AVERAGE(HC2347:HC2355)</f>
        <v>0.313003212242158</v>
      </c>
      <c r="HF2406" s="1">
        <f>AVERAGE(HF2347:HF2355)</f>
        <v>0.429167318895547</v>
      </c>
    </row>
    <row r="2407" spans="30:216">
      <c r="AD2407" s="1">
        <f>AVERAGE(AD2356:AD2358)</f>
        <v>0.254376268485551</v>
      </c>
      <c r="AE2407" s="1">
        <f>STDEVA(AD2356:AD2358)</f>
        <v>0.000726032305090046</v>
      </c>
      <c r="AF2407" s="1" t="str">
        <f>AF2435</f>
        <v>gh</v>
      </c>
      <c r="AG2407" s="1">
        <f>AVERAGE(AG2356:AG2358)</f>
        <v>0.252785561840998</v>
      </c>
      <c r="AH2407" s="1">
        <f>STDEVA(AG2356:AG2358)</f>
        <v>0.000314917205798244</v>
      </c>
      <c r="AI2407" s="1" t="str">
        <f>AI2435</f>
        <v>def</v>
      </c>
      <c r="AJ2407" s="1">
        <f>AVERAGE(AJ2356:AJ2358)</f>
        <v>0.2715721632112</v>
      </c>
      <c r="AK2407" s="1">
        <f>STDEVA(AJ2356:AJ2358)</f>
        <v>0.00160486679594528</v>
      </c>
      <c r="AL2407" s="1" t="str">
        <f>AL2435</f>
        <v>g</v>
      </c>
      <c r="AM2407" s="1">
        <f>AVERAGE(AM2356:AM2358)</f>
        <v>0.326088278566852</v>
      </c>
      <c r="AN2407" s="1">
        <f>STDEVA(AM2356:AM2358)</f>
        <v>0.00239029482711012</v>
      </c>
      <c r="AO2407" s="1" t="str">
        <f>AO2435</f>
        <v>cdef</v>
      </c>
      <c r="AP2407" s="1">
        <f>AVERAGE(AP2356:AP2358)</f>
        <v>0.351546960419996</v>
      </c>
      <c r="AQ2407" s="1">
        <f>STDEVA(AP2356:AP2358)</f>
        <v>0.00326095966524744</v>
      </c>
      <c r="AR2407" s="1" t="str">
        <f>AR2435</f>
        <v>jk</v>
      </c>
      <c r="GT2407" s="1">
        <f>AVERAGE(GT2356:GT2358)</f>
        <v>0.254256689842014</v>
      </c>
      <c r="GU2407" s="1">
        <f>STDEVA(GT2356:GT2358)</f>
        <v>0.00145760163176978</v>
      </c>
      <c r="GV2407" s="1" t="str">
        <f>GV2435</f>
        <v>fg</v>
      </c>
      <c r="GW2407" s="1">
        <f>AVERAGE(GW2356:GW2358)</f>
        <v>0.253097888284388</v>
      </c>
      <c r="GX2407" s="1">
        <f>STDEVA(GW2356:GW2358)</f>
        <v>0.000926416999543619</v>
      </c>
      <c r="GY2407" s="1" t="str">
        <f>GY2435</f>
        <v>defg</v>
      </c>
      <c r="GZ2407" s="1">
        <f>AVERAGE(GZ2356:GZ2358)</f>
        <v>0.271204592588727</v>
      </c>
      <c r="HA2407" s="1">
        <f>STDEVA(GZ2356:GZ2358)</f>
        <v>0.000818440769491677</v>
      </c>
      <c r="HB2407" s="1" t="str">
        <f>HB2435</f>
        <v>i</v>
      </c>
      <c r="HC2407" s="1">
        <f>AVERAGE(HC2356:HC2358)</f>
        <v>0.325785521006008</v>
      </c>
      <c r="HD2407" s="1">
        <f>STDEVA(HC2356:HC2358)</f>
        <v>0.00189584372456984</v>
      </c>
      <c r="HE2407" s="1" t="str">
        <f>HE2435</f>
        <v>fg</v>
      </c>
      <c r="HF2407" s="1">
        <f>AVERAGE(HF2356:HF2358)</f>
        <v>0.352405872728698</v>
      </c>
      <c r="HG2407" s="1">
        <f>STDEVA(HF2356:HF2358)</f>
        <v>0.00119154326642848</v>
      </c>
      <c r="HH2407" s="1" t="str">
        <f>HH2435</f>
        <v>j</v>
      </c>
    </row>
    <row r="2408" spans="30:216">
      <c r="AD2408" s="1">
        <f>AVERAGE(AD2359:AD2361)</f>
        <v>0.254374290186337</v>
      </c>
      <c r="AE2408" s="1">
        <f>STDEVA(AD2359:AD2361)</f>
        <v>0.000824382391374585</v>
      </c>
      <c r="AF2408" s="1" t="str">
        <f>AF2436</f>
        <v>gh</v>
      </c>
      <c r="AG2408" s="1">
        <f>AVERAGE(AG2359:AG2361)</f>
        <v>0.252272559529501</v>
      </c>
      <c r="AH2408" s="1">
        <f>STDEVA(AG2359:AG2361)</f>
        <v>0.000815116719045466</v>
      </c>
      <c r="AI2408" s="1" t="str">
        <f>AI2436</f>
        <v>def</v>
      </c>
      <c r="AJ2408" s="1">
        <f>AVERAGE(AJ2359:AJ2361)</f>
        <v>0.272513819958737</v>
      </c>
      <c r="AK2408" s="1">
        <f>STDEVA(AJ2359:AJ2361)</f>
        <v>0.00130040051231914</v>
      </c>
      <c r="AL2408" s="1" t="str">
        <f>AL2436</f>
        <v>fg</v>
      </c>
      <c r="AM2408" s="1">
        <f>AVERAGE(AM2359:AM2361)</f>
        <v>0.327348125465932</v>
      </c>
      <c r="AN2408" s="1">
        <f>STDEVA(AM2359:AM2361)</f>
        <v>0.00195626320761915</v>
      </c>
      <c r="AO2408" s="1" t="str">
        <f>AO2436</f>
        <v>cde</v>
      </c>
      <c r="AP2408" s="1">
        <f>AVERAGE(AP2359:AP2361)</f>
        <v>0.360967419245054</v>
      </c>
      <c r="AQ2408" s="1">
        <f>STDEVA(AP2359:AP2361)</f>
        <v>0.00191694255185862</v>
      </c>
      <c r="AR2408" s="1" t="str">
        <f>AR2436</f>
        <v>i</v>
      </c>
      <c r="GT2408" s="1">
        <f>AVERAGE(GT2359:GT2361)</f>
        <v>0.254524008676764</v>
      </c>
      <c r="GU2408" s="1">
        <f>STDEVA(GT2359:GT2361)</f>
        <v>0.00094524493204319</v>
      </c>
      <c r="GV2408" s="1" t="str">
        <f>GV2436</f>
        <v>fg</v>
      </c>
      <c r="GW2408" s="1">
        <f>AVERAGE(GW2359:GW2361)</f>
        <v>0.252459438696311</v>
      </c>
      <c r="GX2408" s="1">
        <f>STDEVA(GW2359:GW2361)</f>
        <v>0.000787927522594517</v>
      </c>
      <c r="GY2408" s="1" t="str">
        <f>GY2436</f>
        <v>fg</v>
      </c>
      <c r="GZ2408" s="1">
        <f>AVERAGE(GZ2359:GZ2361)</f>
        <v>0.272300421229913</v>
      </c>
      <c r="HA2408" s="1">
        <f>STDEVA(GZ2359:GZ2361)</f>
        <v>0.000971120603046944</v>
      </c>
      <c r="HB2408" s="1" t="str">
        <f>HB2436</f>
        <v>hi</v>
      </c>
      <c r="HC2408" s="1">
        <f>AVERAGE(HC2359:HC2361)</f>
        <v>0.327228689259279</v>
      </c>
      <c r="HD2408" s="1">
        <f>STDEVA(HC2359:HC2361)</f>
        <v>0.0035740195239067</v>
      </c>
      <c r="HE2408" s="1" t="str">
        <f>HE2436</f>
        <v>ef</v>
      </c>
      <c r="HF2408" s="1">
        <f>AVERAGE(HF2359:HF2361)</f>
        <v>0.35918380839218</v>
      </c>
      <c r="HG2408" s="1">
        <f>STDEVA(HF2359:HF2361)</f>
        <v>0.000519951417741662</v>
      </c>
      <c r="HH2408" s="1" t="str">
        <f>HH2436</f>
        <v>j</v>
      </c>
    </row>
    <row r="2409" spans="30:214">
      <c r="AD2409" s="1">
        <f>AVERAGE(AD2356:AD2361)</f>
        <v>0.254375279335944</v>
      </c>
      <c r="AG2409" s="1">
        <f>AVERAGE(AG2356:AG2361)</f>
        <v>0.252529060685249</v>
      </c>
      <c r="AJ2409" s="1">
        <f>AVERAGE(AJ2356:AJ2361)</f>
        <v>0.272042991584969</v>
      </c>
      <c r="AM2409" s="1">
        <f>AVERAGE(AM2356:AM2361)</f>
        <v>0.326718202016392</v>
      </c>
      <c r="AP2409" s="1">
        <f>AVERAGE(AP2356:AP2361)</f>
        <v>0.356257189832525</v>
      </c>
      <c r="GT2409" s="1">
        <f>AVERAGE(GT2356:GT2361)</f>
        <v>0.254390349259389</v>
      </c>
      <c r="GW2409" s="1">
        <f>AVERAGE(GW2356:GW2361)</f>
        <v>0.252778663490349</v>
      </c>
      <c r="GZ2409" s="1">
        <f>AVERAGE(GZ2356:GZ2361)</f>
        <v>0.27175250690932</v>
      </c>
      <c r="HC2409" s="1">
        <f>AVERAGE(HC2356:HC2361)</f>
        <v>0.326507105132643</v>
      </c>
      <c r="HF2409" s="1">
        <f>AVERAGE(HF2356:HF2361)</f>
        <v>0.355794840560439</v>
      </c>
    </row>
    <row r="2410" spans="30:216">
      <c r="AD2410" s="1">
        <f>AVERAGE(AD2362:AD2364)</f>
        <v>0.259323670605947</v>
      </c>
      <c r="AE2410" s="1">
        <f>STDEVA(AD2362:AD2364)</f>
        <v>0.00117441382973885</v>
      </c>
      <c r="AF2410" s="1" t="str">
        <f t="shared" ref="AF2410:AF2412" si="3447">AF2437</f>
        <v>de</v>
      </c>
      <c r="AG2410" s="1">
        <f>AVERAGE(AG2362:AG2364)</f>
        <v>0.255580677729141</v>
      </c>
      <c r="AH2410" s="1">
        <f>STDEVA(AG2362:AG2364)</f>
        <v>0.00168212729447844</v>
      </c>
      <c r="AI2410" s="1" t="str">
        <f t="shared" ref="AI2410:AI2412" si="3448">AI2437</f>
        <v>abc</v>
      </c>
      <c r="AJ2410" s="1">
        <f>AVERAGE(AJ2362:AJ2364)</f>
        <v>0.274737624708597</v>
      </c>
      <c r="AK2410" s="1">
        <f>STDEVA(AJ2362:AJ2364)</f>
        <v>0.00365202317865242</v>
      </c>
      <c r="AL2410" s="1" t="str">
        <f t="shared" ref="AL2410:AL2412" si="3449">AL2437</f>
        <v>fg</v>
      </c>
      <c r="AM2410" s="1">
        <f>AVERAGE(AM2362:AM2364)</f>
        <v>0.329228390066888</v>
      </c>
      <c r="AN2410" s="1">
        <f>STDEVA(AM2362:AM2364)</f>
        <v>0.00177376866726089</v>
      </c>
      <c r="AO2410" s="1" t="str">
        <f t="shared" ref="AO2410:AO2412" si="3450">AO2437</f>
        <v>cde</v>
      </c>
      <c r="AP2410" s="1">
        <f>AVERAGE(AP2362:AP2364)</f>
        <v>0.357043651336493</v>
      </c>
      <c r="AQ2410" s="1">
        <f>STDEVA(AP2362:AP2364)</f>
        <v>0.00242172879803918</v>
      </c>
      <c r="AR2410" s="1" t="str">
        <f t="shared" ref="AR2410:AR2412" si="3451">AR2437</f>
        <v>ij</v>
      </c>
      <c r="GT2410" s="1">
        <f>AVERAGE(GT2362:GT2364)</f>
        <v>0.25861470222134</v>
      </c>
      <c r="GU2410" s="1">
        <f>STDEVA(GT2362:GT2364)</f>
        <v>0.00123154968507728</v>
      </c>
      <c r="GV2410" s="1" t="str">
        <f t="shared" ref="GV2410:GV2412" si="3452">GV2437</f>
        <v>c</v>
      </c>
      <c r="GW2410" s="1">
        <f>AVERAGE(GW2362:GW2364)</f>
        <v>0.255158225198138</v>
      </c>
      <c r="GX2410" s="1">
        <f>STDEVA(GW2362:GW2364)</f>
        <v>0.00132241570732364</v>
      </c>
      <c r="GY2410" s="1" t="str">
        <f t="shared" ref="GY2410:GY2412" si="3453">GY2437</f>
        <v>abcd</v>
      </c>
      <c r="GZ2410" s="1">
        <f>AVERAGE(GZ2362:GZ2364)</f>
        <v>0.279962592087408</v>
      </c>
      <c r="HA2410" s="1">
        <f>STDEVA(GZ2362:GZ2364)</f>
        <v>0.00250959292301372</v>
      </c>
      <c r="HB2410" s="1" t="str">
        <f t="shared" ref="HB2410:HB2412" si="3454">HB2437</f>
        <v>defg</v>
      </c>
      <c r="HC2410" s="1">
        <f>AVERAGE(HC2362:HC2364)</f>
        <v>0.331062560196175</v>
      </c>
      <c r="HD2410" s="1">
        <f>STDEVA(HC2362:HC2364)</f>
        <v>0.00188888824661062</v>
      </c>
      <c r="HE2410" s="1" t="str">
        <f t="shared" ref="HE2410:HE2412" si="3455">HE2437</f>
        <v>de</v>
      </c>
      <c r="HF2410" s="1">
        <f>AVERAGE(HF2362:HF2364)</f>
        <v>0.354003520561338</v>
      </c>
      <c r="HG2410" s="1">
        <f>STDEVA(HF2362:HF2364)</f>
        <v>0.00397469328047178</v>
      </c>
      <c r="HH2410" s="1" t="str">
        <f t="shared" ref="HH2410:HH2412" si="3456">HH2437</f>
        <v>j</v>
      </c>
    </row>
    <row r="2411" spans="30:216">
      <c r="AD2411" s="1">
        <f>AVERAGE(AD2365:AD2367)</f>
        <v>0.256491815321147</v>
      </c>
      <c r="AE2411" s="1">
        <f>STDEVA(AD2365:AD2367)</f>
        <v>0.000478206220006116</v>
      </c>
      <c r="AF2411" s="1" t="str">
        <f t="shared" si="3447"/>
        <v>fg</v>
      </c>
      <c r="AG2411" s="1">
        <f>AVERAGE(AG2365:AG2367)</f>
        <v>0.249567182519846</v>
      </c>
      <c r="AH2411" s="1">
        <f>STDEVA(AG2365:AG2367)</f>
        <v>0.000536974743514146</v>
      </c>
      <c r="AI2411" s="1" t="str">
        <f t="shared" si="3448"/>
        <v>gh</v>
      </c>
      <c r="AJ2411" s="1">
        <f>AVERAGE(AJ2365:AJ2367)</f>
        <v>0.276192704004236</v>
      </c>
      <c r="AK2411" s="1">
        <f>STDEVA(AJ2365:AJ2367)</f>
        <v>0.00168568748534777</v>
      </c>
      <c r="AL2411" s="1" t="str">
        <f t="shared" si="3449"/>
        <v>fg</v>
      </c>
      <c r="AM2411" s="1">
        <f>AVERAGE(AM2365:AM2367)</f>
        <v>0.322695411029843</v>
      </c>
      <c r="AN2411" s="1">
        <f>STDEVA(AM2365:AM2367)</f>
        <v>0.000363069732651948</v>
      </c>
      <c r="AO2411" s="1" t="str">
        <f t="shared" si="3450"/>
        <v>ef</v>
      </c>
      <c r="AP2411" s="1">
        <f>AVERAGE(AP2365:AP2367)</f>
        <v>0.347378087335642</v>
      </c>
      <c r="AQ2411" s="1">
        <f>STDEVA(AP2365:AP2367)</f>
        <v>0.00941678474951715</v>
      </c>
      <c r="AR2411" s="1" t="str">
        <f t="shared" si="3451"/>
        <v>k</v>
      </c>
      <c r="GT2411" s="1">
        <f>AVERAGE(GT2365:GT2367)</f>
        <v>0.253280256862706</v>
      </c>
      <c r="GU2411" s="1">
        <f>STDEVA(GT2365:GT2367)</f>
        <v>0.000544561184120249</v>
      </c>
      <c r="GV2411" s="1" t="str">
        <f t="shared" si="3452"/>
        <v>g</v>
      </c>
      <c r="GW2411" s="1">
        <f>AVERAGE(GW2365:GW2367)</f>
        <v>0.250130869701494</v>
      </c>
      <c r="GX2411" s="1">
        <f>STDEVA(GW2365:GW2367)</f>
        <v>0.000754204725304807</v>
      </c>
      <c r="GY2411" s="1" t="str">
        <f t="shared" si="3453"/>
        <v>h</v>
      </c>
      <c r="GZ2411" s="1">
        <f>AVERAGE(GZ2365:GZ2367)</f>
        <v>0.275918464060954</v>
      </c>
      <c r="HA2411" s="1">
        <f>STDEVA(GZ2365:GZ2367)</f>
        <v>0.00237319691629188</v>
      </c>
      <c r="HB2411" s="1" t="str">
        <f t="shared" si="3454"/>
        <v>gh</v>
      </c>
      <c r="HC2411" s="1">
        <f>AVERAGE(HC2365:HC2367)</f>
        <v>0.323473759198537</v>
      </c>
      <c r="HD2411" s="1">
        <f>STDEVA(HC2365:HC2367)</f>
        <v>0.00221351860900067</v>
      </c>
      <c r="HE2411" s="1" t="str">
        <f t="shared" si="3455"/>
        <v>fg</v>
      </c>
      <c r="HF2411" s="1">
        <f>AVERAGE(HF2365:HF2367)</f>
        <v>0.353011537523092</v>
      </c>
      <c r="HG2411" s="1">
        <f>STDEVA(HF2365:HF2367)</f>
        <v>0.00608241714096513</v>
      </c>
      <c r="HH2411" s="1" t="str">
        <f t="shared" si="3456"/>
        <v>j</v>
      </c>
    </row>
    <row r="2412" spans="30:216">
      <c r="AD2412" s="1">
        <f>AVERAGE(AD2368:AD2370)</f>
        <v>0.261140856478169</v>
      </c>
      <c r="AE2412" s="1">
        <f>STDEVA(AD2368:AD2370)</f>
        <v>0.00215202037832962</v>
      </c>
      <c r="AF2412" s="1" t="str">
        <f t="shared" si="3447"/>
        <v>cd</v>
      </c>
      <c r="AG2412" s="1">
        <f>AVERAGE(AG2368:AG2370)</f>
        <v>0.248017676020898</v>
      </c>
      <c r="AH2412" s="1">
        <f>STDEVA(AG2368:AG2370)</f>
        <v>0.00154298288005636</v>
      </c>
      <c r="AI2412" s="1" t="str">
        <f t="shared" si="3448"/>
        <v>h</v>
      </c>
      <c r="AJ2412" s="1">
        <f>AVERAGE(AJ2368:AJ2370)</f>
        <v>0.295049350478048</v>
      </c>
      <c r="AK2412" s="1">
        <f>STDEVA(AJ2368:AJ2370)</f>
        <v>0.003889785645386</v>
      </c>
      <c r="AL2412" s="1" t="str">
        <f t="shared" si="3449"/>
        <v>b</v>
      </c>
      <c r="AM2412" s="1">
        <f>AVERAGE(AM2368:AM2370)</f>
        <v>0.429455209899522</v>
      </c>
      <c r="AN2412" s="1">
        <f>STDEVA(AM2368:AM2370)</f>
        <v>0.00535997326092225</v>
      </c>
      <c r="AO2412" s="1" t="str">
        <f t="shared" si="3450"/>
        <v>b</v>
      </c>
      <c r="AP2412" s="1">
        <f>AVERAGE(AP2368:AP2370)</f>
        <v>0.439515557601821</v>
      </c>
      <c r="AQ2412" s="1">
        <f>STDEVA(AP2368:AP2370)</f>
        <v>0.00446705938754047</v>
      </c>
      <c r="AR2412" s="1" t="str">
        <f t="shared" si="3451"/>
        <v>c</v>
      </c>
      <c r="GT2412" s="1">
        <f>AVERAGE(GT2368:GT2370)</f>
        <v>0.261561226200998</v>
      </c>
      <c r="GU2412" s="1">
        <f>STDEVA(GT2368:GT2370)</f>
        <v>0.0020951846481718</v>
      </c>
      <c r="GV2412" s="1" t="str">
        <f t="shared" si="3452"/>
        <v>b</v>
      </c>
      <c r="GW2412" s="1">
        <f>AVERAGE(GW2368:GW2370)</f>
        <v>0.246463599771596</v>
      </c>
      <c r="GX2412" s="1">
        <f>STDEVA(GW2368:GW2370)</f>
        <v>0.000830054044409327</v>
      </c>
      <c r="GY2412" s="1" t="str">
        <f t="shared" si="3453"/>
        <v>i</v>
      </c>
      <c r="GZ2412" s="1">
        <f>AVERAGE(GZ2368:GZ2370)</f>
        <v>0.295503304824544</v>
      </c>
      <c r="HA2412" s="1">
        <f>STDEVA(GZ2368:GZ2370)</f>
        <v>0.00434985103308057</v>
      </c>
      <c r="HB2412" s="1" t="str">
        <f t="shared" si="3454"/>
        <v>b</v>
      </c>
      <c r="HC2412" s="1">
        <f>AVERAGE(HC2368:HC2370)</f>
        <v>0.427713223860219</v>
      </c>
      <c r="HD2412" s="1">
        <f>STDEVA(HC2368:HC2370)</f>
        <v>0.00403960288559217</v>
      </c>
      <c r="HE2412" s="1" t="str">
        <f t="shared" si="3455"/>
        <v>b</v>
      </c>
      <c r="HF2412" s="1">
        <f>AVERAGE(HF2368:HF2370)</f>
        <v>0.43250790313603</v>
      </c>
      <c r="HG2412" s="1">
        <f>STDEVA(HF2368:HF2370)</f>
        <v>0.00353271331195033</v>
      </c>
      <c r="HH2412" s="1" t="str">
        <f t="shared" si="3456"/>
        <v>d</v>
      </c>
    </row>
    <row r="2413" spans="30:214">
      <c r="AD2413" s="1">
        <f>AVERAGE(AD2362:AD2370)</f>
        <v>0.258985447468421</v>
      </c>
      <c r="AG2413" s="1">
        <f>AVERAGE(AG2362:AG2370)</f>
        <v>0.251055178756628</v>
      </c>
      <c r="AJ2413" s="1">
        <f>AVERAGE(AJ2362:AJ2370)</f>
        <v>0.28199322639696</v>
      </c>
      <c r="AM2413" s="1">
        <f>AVERAGE(AM2362:AM2370)</f>
        <v>0.360459670332084</v>
      </c>
      <c r="AP2413" s="1">
        <f>AVERAGE(AP2362:AP2370)</f>
        <v>0.381312432091318</v>
      </c>
      <c r="GT2413" s="1">
        <f>AVERAGE(GT2362:GT2370)</f>
        <v>0.257818728428348</v>
      </c>
      <c r="GW2413" s="1">
        <f>AVERAGE(GW2362:GW2370)</f>
        <v>0.250584231557076</v>
      </c>
      <c r="GZ2413" s="1">
        <f>AVERAGE(GZ2362:GZ2370)</f>
        <v>0.283794786990969</v>
      </c>
      <c r="HC2413" s="1">
        <f>AVERAGE(HC2362:HC2370)</f>
        <v>0.360749847751643</v>
      </c>
      <c r="HF2413" s="1">
        <f>AVERAGE(HF2362:HF2370)</f>
        <v>0.379840987073487</v>
      </c>
    </row>
    <row r="2414" spans="30:216">
      <c r="AD2414" s="1">
        <f>AVERAGE(AD2371:AD2373)</f>
        <v>0.256835245221899</v>
      </c>
      <c r="AE2414" s="1">
        <f>STDEVA(AD2371:AD2373)</f>
        <v>0.000834478234251802</v>
      </c>
      <c r="AF2414" s="1" t="str">
        <f t="shared" ref="AF2414:AF2416" si="3457">AF2440</f>
        <v>fg</v>
      </c>
      <c r="AG2414" s="1">
        <f>AVERAGE(AG2371:AG2373)</f>
        <v>0.251870322897613</v>
      </c>
      <c r="AH2414" s="1">
        <f>STDEVA(AG2371:AG2373)</f>
        <v>0.000491662911160804</v>
      </c>
      <c r="AI2414" s="1" t="str">
        <f t="shared" ref="AI2414:AI2416" si="3458">AI2440</f>
        <v>efg</v>
      </c>
      <c r="AJ2414" s="1">
        <f>AVERAGE(AJ2371:AJ2373)</f>
        <v>0.281043190014354</v>
      </c>
      <c r="AK2414" s="1">
        <f>STDEVA(AJ2371:AJ2373)</f>
        <v>0.00298720594780703</v>
      </c>
      <c r="AL2414" s="1" t="str">
        <f t="shared" ref="AL2414:AL2416" si="3459">AL2440</f>
        <v>e</v>
      </c>
      <c r="AM2414" s="1">
        <f>AVERAGE(AM2371:AM2373)</f>
        <v>0.324560984702193</v>
      </c>
      <c r="AN2414" s="1">
        <f>STDEVA(AM2371:AM2373)</f>
        <v>0.00502027255461169</v>
      </c>
      <c r="AO2414" s="1" t="str">
        <f t="shared" ref="AO2414:AO2416" si="3460">AO2440</f>
        <v>def</v>
      </c>
      <c r="AP2414" s="1">
        <f>AVERAGE(AP2371:AP2373)</f>
        <v>0.375639980750467</v>
      </c>
      <c r="AQ2414" s="1">
        <f>STDEVA(AP2371:AP2373)</f>
        <v>0.00134981325018116</v>
      </c>
      <c r="AR2414" s="1" t="str">
        <f t="shared" ref="AR2414:AR2416" si="3461">AR2440</f>
        <v>h</v>
      </c>
      <c r="GT2414" s="1">
        <f>AVERAGE(GT2371:GT2373)</f>
        <v>0.255549459412464</v>
      </c>
      <c r="GU2414" s="1">
        <f>STDEVA(GT2371:GT2373)</f>
        <v>0.000761569438584012</v>
      </c>
      <c r="GV2414" s="1" t="str">
        <f t="shared" ref="GV2414:GV2416" si="3462">GV2440</f>
        <v>efg</v>
      </c>
      <c r="GW2414" s="1">
        <f>AVERAGE(GW2371:GW2373)</f>
        <v>0.252514583392031</v>
      </c>
      <c r="GX2414" s="1">
        <f>STDEVA(GW2371:GW2373)</f>
        <v>0.00123283651145716</v>
      </c>
      <c r="GY2414" s="1" t="str">
        <f t="shared" ref="GY2414:GY2416" si="3463">GY2440</f>
        <v>fg</v>
      </c>
      <c r="GZ2414" s="1">
        <f>AVERAGE(GZ2371:GZ2373)</f>
        <v>0.279113513592629</v>
      </c>
      <c r="HA2414" s="1">
        <f>STDEVA(GZ2371:GZ2373)</f>
        <v>0.00146778253807459</v>
      </c>
      <c r="HB2414" s="1" t="str">
        <f t="shared" ref="HB2414:HB2416" si="3464">HB2440</f>
        <v>efg</v>
      </c>
      <c r="HC2414" s="1">
        <f>AVERAGE(HC2371:HC2373)</f>
        <v>0.327983792536321</v>
      </c>
      <c r="HD2414" s="1">
        <f>STDEVA(HC2371:HC2373)</f>
        <v>0.0041957210211626</v>
      </c>
      <c r="HE2414" s="1" t="str">
        <f t="shared" ref="HE2414:HE2416" si="3465">HE2440</f>
        <v>ef</v>
      </c>
      <c r="HF2414" s="1">
        <f>AVERAGE(HF2371:HF2373)</f>
        <v>0.372567964622228</v>
      </c>
      <c r="HG2414" s="1">
        <f>STDEVA(HF2371:HF2373)</f>
        <v>0.00431857355695571</v>
      </c>
      <c r="HH2414" s="1" t="str">
        <f t="shared" ref="HH2414:HH2416" si="3466">HH2440</f>
        <v>i</v>
      </c>
    </row>
    <row r="2415" spans="30:216">
      <c r="AD2415" s="1">
        <f>AVERAGE(AD2374:AD2376)</f>
        <v>0.255035401275423</v>
      </c>
      <c r="AE2415" s="1">
        <f>STDEVA(AD2374:AD2376)</f>
        <v>0.00111827027493045</v>
      </c>
      <c r="AF2415" s="1" t="str">
        <f t="shared" si="3457"/>
        <v>gh</v>
      </c>
      <c r="AG2415" s="1">
        <f>AVERAGE(AG2374:AG2376)</f>
        <v>0.251622485778323</v>
      </c>
      <c r="AH2415" s="1">
        <f>STDEVA(AG2374:AG2376)</f>
        <v>0.000250097825629175</v>
      </c>
      <c r="AI2415" s="1" t="str">
        <f t="shared" si="3458"/>
        <v>efg</v>
      </c>
      <c r="AJ2415" s="1">
        <f>AVERAGE(AJ2374:AJ2376)</f>
        <v>0.282174407551691</v>
      </c>
      <c r="AK2415" s="1">
        <f>STDEVA(AJ2374:AJ2376)</f>
        <v>0.00212699249620188</v>
      </c>
      <c r="AL2415" s="1" t="str">
        <f t="shared" si="3459"/>
        <v>e</v>
      </c>
      <c r="AM2415" s="1">
        <f>AVERAGE(AM2374:AM2376)</f>
        <v>0.313306655400091</v>
      </c>
      <c r="AN2415" s="1">
        <f>STDEVA(AM2374:AM2376)</f>
        <v>0.00538522147417417</v>
      </c>
      <c r="AO2415" s="1" t="str">
        <f t="shared" si="3460"/>
        <v>gh</v>
      </c>
      <c r="AP2415" s="1">
        <f>AVERAGE(AP2374:AP2376)</f>
        <v>0.358827134643072</v>
      </c>
      <c r="AQ2415" s="1">
        <f>STDEVA(AP2374:AP2376)</f>
        <v>0.00476965829780423</v>
      </c>
      <c r="AR2415" s="1" t="str">
        <f t="shared" si="3461"/>
        <v>ij</v>
      </c>
      <c r="GT2415" s="1">
        <f>AVERAGE(GT2374:GT2376)</f>
        <v>0.254971903641888</v>
      </c>
      <c r="GU2415" s="1">
        <f>STDEVA(GT2374:GT2376)</f>
        <v>0.000641094840788719</v>
      </c>
      <c r="GV2415" s="1" t="str">
        <f t="shared" si="3462"/>
        <v>fg</v>
      </c>
      <c r="GW2415" s="1">
        <f>AVERAGE(GW2374:GW2376)</f>
        <v>0.252898519029845</v>
      </c>
      <c r="GX2415" s="1">
        <f>STDEVA(GW2374:GW2376)</f>
        <v>0.000775474440232377</v>
      </c>
      <c r="GY2415" s="1" t="str">
        <f t="shared" si="3463"/>
        <v>efg</v>
      </c>
      <c r="GZ2415" s="1">
        <f>AVERAGE(GZ2374:GZ2376)</f>
        <v>0.280920767018687</v>
      </c>
      <c r="HA2415" s="1">
        <f>STDEVA(GZ2374:GZ2376)</f>
        <v>0.00183007590563514</v>
      </c>
      <c r="HB2415" s="1" t="str">
        <f t="shared" si="3464"/>
        <v>def</v>
      </c>
      <c r="HC2415" s="1">
        <f>AVERAGE(HC2374:HC2376)</f>
        <v>0.309535856340091</v>
      </c>
      <c r="HD2415" s="1">
        <f>STDEVA(HC2374:HC2376)</f>
        <v>0.000995607420059339</v>
      </c>
      <c r="HE2415" s="1" t="str">
        <f t="shared" si="3465"/>
        <v>i</v>
      </c>
      <c r="HF2415" s="1">
        <f>AVERAGE(HF2374:HF2376)</f>
        <v>0.3576453731507</v>
      </c>
      <c r="HG2415" s="1">
        <f>STDEVA(HF2374:HF2376)</f>
        <v>0.00144212337605891</v>
      </c>
      <c r="HH2415" s="1" t="str">
        <f t="shared" si="3466"/>
        <v>j</v>
      </c>
    </row>
    <row r="2416" spans="30:216">
      <c r="AD2416" s="1">
        <f>AVERAGE(AD2377:AD2379)</f>
        <v>0.256562287333142</v>
      </c>
      <c r="AE2416" s="1">
        <f>STDEVA(AD2377:AD2379)</f>
        <v>0.000470237991156004</v>
      </c>
      <c r="AF2416" s="1" t="str">
        <f t="shared" si="3457"/>
        <v>fg</v>
      </c>
      <c r="AG2416" s="1">
        <f>AVERAGE(AG2377:AG2379)</f>
        <v>0.253275842898686</v>
      </c>
      <c r="AH2416" s="1">
        <f>STDEVA(AG2377:AG2379)</f>
        <v>0.000962629434708724</v>
      </c>
      <c r="AI2416" s="1" t="str">
        <f t="shared" si="3458"/>
        <v>cdef</v>
      </c>
      <c r="AJ2416" s="1">
        <f>AVERAGE(AJ2377:AJ2379)</f>
        <v>0.275891014483846</v>
      </c>
      <c r="AK2416" s="1">
        <f>STDEVA(AJ2377:AJ2379)</f>
        <v>0.0018247022778639</v>
      </c>
      <c r="AL2416" s="1" t="str">
        <f t="shared" si="3459"/>
        <v>fg</v>
      </c>
      <c r="AM2416" s="1">
        <f>AVERAGE(AM2377:AM2379)</f>
        <v>0.29898776720794</v>
      </c>
      <c r="AN2416" s="1">
        <f>STDEVA(AM2377:AM2379)</f>
        <v>0.0026856158065379</v>
      </c>
      <c r="AO2416" s="1" t="str">
        <f t="shared" si="3460"/>
        <v>ij</v>
      </c>
      <c r="AP2416" s="1">
        <f>AVERAGE(AP2377:AP2379)</f>
        <v>0.449188149393953</v>
      </c>
      <c r="AQ2416" s="1">
        <f>STDEVA(AP2377:AP2379)</f>
        <v>0.000920172439689115</v>
      </c>
      <c r="AR2416" s="1" t="str">
        <f t="shared" si="3461"/>
        <v>b</v>
      </c>
      <c r="GT2416" s="1">
        <f>AVERAGE(GT2377:GT2379)</f>
        <v>0.256631813199075</v>
      </c>
      <c r="GU2416" s="1">
        <f>STDEVA(GT2377:GT2379)</f>
        <v>0.000974559289389939</v>
      </c>
      <c r="GV2416" s="1" t="str">
        <f t="shared" si="3462"/>
        <v>cdef</v>
      </c>
      <c r="GW2416" s="1">
        <f>AVERAGE(GW2377:GW2379)</f>
        <v>0.253539414974737</v>
      </c>
      <c r="GX2416" s="1">
        <f>STDEVA(GW2377:GW2379)</f>
        <v>0.000311855665843215</v>
      </c>
      <c r="GY2416" s="1" t="str">
        <f t="shared" si="3463"/>
        <v>def</v>
      </c>
      <c r="GZ2416" s="1">
        <f>AVERAGE(GZ2377:GZ2379)</f>
        <v>0.276580969371141</v>
      </c>
      <c r="HA2416" s="1">
        <f>STDEVA(GZ2377:GZ2379)</f>
        <v>0.00236153546217173</v>
      </c>
      <c r="HB2416" s="1" t="str">
        <f t="shared" si="3464"/>
        <v>fgh</v>
      </c>
      <c r="HC2416" s="1">
        <f>AVERAGE(HC2377:HC2379)</f>
        <v>0.306492796448259</v>
      </c>
      <c r="HD2416" s="1">
        <f>STDEVA(HC2377:HC2379)</f>
        <v>0.00564435071173428</v>
      </c>
      <c r="HE2416" s="1" t="str">
        <f t="shared" si="3465"/>
        <v>ij</v>
      </c>
      <c r="HF2416" s="1">
        <f>AVERAGE(HF2377:HF2379)</f>
        <v>0.446655462069345</v>
      </c>
      <c r="HG2416" s="1">
        <f>STDEVA(HF2377:HF2379)</f>
        <v>0.00339762585712287</v>
      </c>
      <c r="HH2416" s="1" t="str">
        <f t="shared" si="3466"/>
        <v>bc</v>
      </c>
    </row>
    <row r="2417" spans="30:214">
      <c r="AD2417" s="1">
        <f>AVERAGE(AD2371:AD2379)</f>
        <v>0.256144311276822</v>
      </c>
      <c r="AG2417" s="1">
        <f>AVERAGE(AG2371:AG2379)</f>
        <v>0.252256217191541</v>
      </c>
      <c r="AJ2417" s="1">
        <f>AVERAGE(AJ2371:AJ2379)</f>
        <v>0.279702870683297</v>
      </c>
      <c r="AM2417" s="1">
        <f>AVERAGE(AM2371:AM2379)</f>
        <v>0.312285135770075</v>
      </c>
      <c r="AP2417" s="1">
        <f>AVERAGE(AP2371:AP2379)</f>
        <v>0.394551754929164</v>
      </c>
      <c r="GT2417" s="1">
        <f>AVERAGE(GT2371:GT2379)</f>
        <v>0.255717725417809</v>
      </c>
      <c r="GW2417" s="1">
        <f>AVERAGE(GW2371:GW2379)</f>
        <v>0.252984172465538</v>
      </c>
      <c r="GZ2417" s="1">
        <f>AVERAGE(GZ2371:GZ2379)</f>
        <v>0.278871749994153</v>
      </c>
      <c r="HC2417" s="1">
        <f>AVERAGE(HC2371:HC2379)</f>
        <v>0.314670815108224</v>
      </c>
      <c r="HF2417" s="1">
        <f>AVERAGE(HF2371:HF2379)</f>
        <v>0.392289599947424</v>
      </c>
    </row>
    <row r="2418" spans="30:216">
      <c r="AD2418" s="1">
        <f>AVERAGE(AD2380:AD2382)</f>
        <v>0.254508130761196</v>
      </c>
      <c r="AE2418" s="1">
        <f>STDEVA(AD2380:AD2382)</f>
        <v>0.00119336491972547</v>
      </c>
      <c r="AF2418" s="1" t="str">
        <f t="shared" ref="AF2418:AF2420" si="3467">AF2443</f>
        <v>gh</v>
      </c>
      <c r="AG2418" s="1">
        <f>AVERAGE(AG2380:AG2382)</f>
        <v>0.252372700224263</v>
      </c>
      <c r="AH2418" s="1">
        <f>STDEVA(AG2380:AG2382)</f>
        <v>0.000944176862564407</v>
      </c>
      <c r="AI2418" s="1" t="str">
        <f t="shared" ref="AI2418:AI2420" si="3468">AI2443</f>
        <v>def</v>
      </c>
      <c r="AJ2418" s="1">
        <f>AVERAGE(AJ2380:AJ2382)</f>
        <v>0.284414250588047</v>
      </c>
      <c r="AK2418" s="1">
        <f>STDEVA(AJ2380:AJ2382)</f>
        <v>0.00136383074057695</v>
      </c>
      <c r="AL2418" s="1" t="str">
        <f t="shared" ref="AL2418:AL2420" si="3469">AL2443</f>
        <v>de</v>
      </c>
      <c r="AM2418" s="1">
        <f>AVERAGE(AM2380:AM2382)</f>
        <v>0.32344880363638</v>
      </c>
      <c r="AN2418" s="1">
        <f>STDEVA(AM2380:AM2382)</f>
        <v>0.00212241906011735</v>
      </c>
      <c r="AO2418" s="1" t="str">
        <f t="shared" ref="AO2418:AO2420" si="3470">AO2443</f>
        <v>ef</v>
      </c>
      <c r="AP2418" s="1">
        <f>AVERAGE(AP2380:AP2382)</f>
        <v>0.377342931457669</v>
      </c>
      <c r="AQ2418" s="1">
        <f>STDEVA(AP2380:AP2382)</f>
        <v>0.00714400451652545</v>
      </c>
      <c r="AR2418" s="1" t="str">
        <f t="shared" ref="AR2418:AR2420" si="3471">AR2443</f>
        <v>h</v>
      </c>
      <c r="GT2418" s="1">
        <f>AVERAGE(GT2380:GT2382)</f>
        <v>0.255938179207331</v>
      </c>
      <c r="GU2418" s="1">
        <f>STDEVA(GT2380:GT2382)</f>
        <v>0.00026693851890908</v>
      </c>
      <c r="GV2418" s="1" t="str">
        <f t="shared" ref="GV2418:GV2420" si="3472">GV2443</f>
        <v>def</v>
      </c>
      <c r="GW2418" s="1">
        <f>AVERAGE(GW2380:GW2382)</f>
        <v>0.252443413173806</v>
      </c>
      <c r="GX2418" s="1">
        <f>STDEVA(GW2380:GW2382)</f>
        <v>0.00102581881807887</v>
      </c>
      <c r="GY2418" s="1" t="str">
        <f t="shared" ref="GY2418:GY2420" si="3473">GY2443</f>
        <v>fg</v>
      </c>
      <c r="GZ2418" s="1">
        <f>AVERAGE(GZ2380:GZ2382)</f>
        <v>0.283012490570071</v>
      </c>
      <c r="HA2418" s="1">
        <f>STDEVA(GZ2380:GZ2382)</f>
        <v>0.00246972600831968</v>
      </c>
      <c r="HB2418" s="1" t="str">
        <f t="shared" ref="HB2418:HB2420" si="3474">HB2443</f>
        <v>de</v>
      </c>
      <c r="HC2418" s="1">
        <f>AVERAGE(HC2380:HC2382)</f>
        <v>0.324280684369665</v>
      </c>
      <c r="HD2418" s="1">
        <f>STDEVA(HC2380:HC2382)</f>
        <v>0.00224837997215593</v>
      </c>
      <c r="HE2418" s="1" t="str">
        <f t="shared" ref="HE2418:HE2420" si="3475">HE2443</f>
        <v>fg</v>
      </c>
      <c r="HF2418" s="1">
        <f>AVERAGE(HF2380:HF2382)</f>
        <v>0.374031822435348</v>
      </c>
      <c r="HG2418" s="1">
        <f>STDEVA(HF2380:HF2382)</f>
        <v>0.00467338106886445</v>
      </c>
      <c r="HH2418" s="1" t="str">
        <f t="shared" ref="HH2418:HH2420" si="3476">HH2443</f>
        <v>i</v>
      </c>
    </row>
    <row r="2419" spans="30:216">
      <c r="AD2419" s="1">
        <f>AVERAGE(AD2383:AD2385)</f>
        <v>0.253848907594274</v>
      </c>
      <c r="AE2419" s="1">
        <f>STDEVA(AD2383:AD2385)</f>
        <v>0.00080475218620107</v>
      </c>
      <c r="AF2419" s="1" t="str">
        <f t="shared" si="3467"/>
        <v>h</v>
      </c>
      <c r="AG2419" s="1">
        <f>AVERAGE(AG2383:AG2385)</f>
        <v>0.252653885885218</v>
      </c>
      <c r="AH2419" s="1">
        <f>STDEVA(AG2383:AG2385)</f>
        <v>0.000359887102522648</v>
      </c>
      <c r="AI2419" s="1" t="str">
        <f t="shared" si="3468"/>
        <v>def</v>
      </c>
      <c r="AJ2419" s="1">
        <f>AVERAGE(AJ2383:AJ2385)</f>
        <v>0.284560504171645</v>
      </c>
      <c r="AK2419" s="1">
        <f>STDEVA(AJ2383:AJ2385)</f>
        <v>0.00137039080705243</v>
      </c>
      <c r="AL2419" s="1" t="str">
        <f t="shared" si="3469"/>
        <v>de</v>
      </c>
      <c r="AM2419" s="1">
        <f>AVERAGE(AM2383:AM2385)</f>
        <v>0.305655298951647</v>
      </c>
      <c r="AN2419" s="1">
        <f>STDEVA(AM2383:AM2385)</f>
        <v>0.00303233244213763</v>
      </c>
      <c r="AO2419" s="1" t="str">
        <f t="shared" si="3470"/>
        <v>hi</v>
      </c>
      <c r="AP2419" s="1">
        <f>AVERAGE(AP2383:AP2385)</f>
        <v>0.362134767561696</v>
      </c>
      <c r="AQ2419" s="1">
        <f>STDEVA(AP2383:AP2385)</f>
        <v>0.002954321110746</v>
      </c>
      <c r="AR2419" s="1" t="str">
        <f t="shared" si="3471"/>
        <v>i</v>
      </c>
      <c r="GT2419" s="1">
        <f>AVERAGE(GT2383:GT2385)</f>
        <v>0.254455687164556</v>
      </c>
      <c r="GU2419" s="1">
        <f>STDEVA(GT2383:GT2385)</f>
        <v>0.000300989465527336</v>
      </c>
      <c r="GV2419" s="1" t="str">
        <f t="shared" si="3472"/>
        <v>fg</v>
      </c>
      <c r="GW2419" s="1">
        <f>AVERAGE(GW2383:GW2385)</f>
        <v>0.253850047232132</v>
      </c>
      <c r="GX2419" s="1">
        <f>STDEVA(GW2383:GW2385)</f>
        <v>0.000603009365559987</v>
      </c>
      <c r="GY2419" s="1" t="str">
        <f t="shared" si="3473"/>
        <v>cdef</v>
      </c>
      <c r="GZ2419" s="1">
        <f>AVERAGE(GZ2383:GZ2385)</f>
        <v>0.283837017156897</v>
      </c>
      <c r="HA2419" s="1">
        <f>STDEVA(GZ2383:GZ2385)</f>
        <v>0.000830028873082292</v>
      </c>
      <c r="HB2419" s="1" t="str">
        <f t="shared" si="3474"/>
        <v>d</v>
      </c>
      <c r="HC2419" s="1">
        <f>AVERAGE(HC2383:HC2385)</f>
        <v>0.303658078080426</v>
      </c>
      <c r="HD2419" s="1">
        <f>STDEVA(HC2383:HC2385)</f>
        <v>0.00304714478665184</v>
      </c>
      <c r="HE2419" s="1" t="str">
        <f t="shared" si="3475"/>
        <v>j</v>
      </c>
      <c r="HF2419" s="1">
        <f>AVERAGE(HF2383:HF2385)</f>
        <v>0.410352628018514</v>
      </c>
      <c r="HG2419" s="1">
        <f>STDEVA(HF2383:HF2385)</f>
        <v>0.0326896525014178</v>
      </c>
      <c r="HH2419" s="1" t="str">
        <f t="shared" si="3476"/>
        <v>ef</v>
      </c>
    </row>
    <row r="2420" spans="30:216">
      <c r="AD2420" s="1">
        <f>AVERAGE(AD2386:AD2388)</f>
        <v>0.255017601460154</v>
      </c>
      <c r="AE2420" s="1">
        <f>STDEVA(AD2386:AD2388)</f>
        <v>0.000960419901605682</v>
      </c>
      <c r="AF2420" s="1" t="str">
        <f t="shared" si="3467"/>
        <v>gh</v>
      </c>
      <c r="AG2420" s="1">
        <f>AVERAGE(AG2386:AG2388)</f>
        <v>0.252266165706439</v>
      </c>
      <c r="AH2420" s="1">
        <f>STDEVA(AG2386:AG2388)</f>
        <v>0.00165116610648709</v>
      </c>
      <c r="AI2420" s="1" t="str">
        <f t="shared" si="3468"/>
        <v>def</v>
      </c>
      <c r="AJ2420" s="1">
        <f>AVERAGE(AJ2386:AJ2388)</f>
        <v>0.276776327045447</v>
      </c>
      <c r="AK2420" s="1">
        <f>STDEVA(AJ2386:AJ2388)</f>
        <v>0.00162342873644908</v>
      </c>
      <c r="AL2420" s="1" t="str">
        <f t="shared" si="3469"/>
        <v>f</v>
      </c>
      <c r="AM2420" s="1">
        <f>AVERAGE(AM2386:AM2388)</f>
        <v>0.307687131079788</v>
      </c>
      <c r="AN2420" s="1">
        <f>STDEVA(AM2386:AM2388)</f>
        <v>0.0042937053746904</v>
      </c>
      <c r="AO2420" s="1" t="str">
        <f t="shared" si="3470"/>
        <v>h</v>
      </c>
      <c r="AP2420" s="1">
        <f>AVERAGE(AP2386:AP2388)</f>
        <v>0.455184219595806</v>
      </c>
      <c r="AQ2420" s="1">
        <f>STDEVA(AP2386:AP2388)</f>
        <v>0.00350937335073214</v>
      </c>
      <c r="AR2420" s="1" t="str">
        <f t="shared" si="3471"/>
        <v>b</v>
      </c>
      <c r="GT2420" s="1">
        <f>AVERAGE(GT2386:GT2388)</f>
        <v>0.255290458798791</v>
      </c>
      <c r="GU2420" s="1">
        <f>STDEVA(GT2386:GT2388)</f>
        <v>0.00121731017894295</v>
      </c>
      <c r="GV2420" s="1" t="str">
        <f t="shared" si="3472"/>
        <v>efg</v>
      </c>
      <c r="GW2420" s="1">
        <f>AVERAGE(GW2386:GW2388)</f>
        <v>0.252857976901443</v>
      </c>
      <c r="GX2420" s="1">
        <f>STDEVA(GW2386:GW2388)</f>
        <v>0.00180107236378246</v>
      </c>
      <c r="GY2420" s="1" t="str">
        <f t="shared" si="3473"/>
        <v>efg</v>
      </c>
      <c r="GZ2420" s="1">
        <f>AVERAGE(GZ2386:GZ2388)</f>
        <v>0.275962740361625</v>
      </c>
      <c r="HA2420" s="1">
        <f>STDEVA(GZ2386:GZ2388)</f>
        <v>0.00106479363170247</v>
      </c>
      <c r="HB2420" s="1" t="str">
        <f t="shared" si="3474"/>
        <v>gh</v>
      </c>
      <c r="HC2420" s="1">
        <f>AVERAGE(HC2386:HC2388)</f>
        <v>0.307864783627681</v>
      </c>
      <c r="HD2420" s="1">
        <f>STDEVA(HC2386:HC2388)</f>
        <v>0.00235462080968263</v>
      </c>
      <c r="HE2420" s="1" t="str">
        <f t="shared" si="3475"/>
        <v>ij</v>
      </c>
      <c r="HF2420" s="1">
        <f>AVERAGE(HF2386:HF2388)</f>
        <v>0.45611539801017</v>
      </c>
      <c r="HG2420" s="1">
        <f>STDEVA(HF2386:HF2388)</f>
        <v>0.00226468320036397</v>
      </c>
      <c r="HH2420" s="1" t="str">
        <f t="shared" si="3476"/>
        <v>b</v>
      </c>
    </row>
    <row r="2421" spans="30:214">
      <c r="AD2421" s="1">
        <f>AVERAGE(AD2380:AD2388)</f>
        <v>0.254458213271875</v>
      </c>
      <c r="AG2421" s="1">
        <f>AVERAGE(AG2380:AG2388)</f>
        <v>0.252430917271973</v>
      </c>
      <c r="AJ2421" s="1">
        <f>AVERAGE(AJ2380:AJ2388)</f>
        <v>0.28191702726838</v>
      </c>
      <c r="AM2421" s="1">
        <f>AVERAGE(AM2380:AM2388)</f>
        <v>0.312263744555939</v>
      </c>
      <c r="AP2421" s="1">
        <f>AVERAGE(AP2380:AP2388)</f>
        <v>0.39822063953839</v>
      </c>
      <c r="GT2421" s="1">
        <f>AVERAGE(GT2380:GT2388)</f>
        <v>0.255228108390226</v>
      </c>
      <c r="GW2421" s="1">
        <f>AVERAGE(GW2380:GW2388)</f>
        <v>0.25305047910246</v>
      </c>
      <c r="GZ2421" s="1">
        <f>AVERAGE(GZ2380:GZ2388)</f>
        <v>0.280937416029531</v>
      </c>
      <c r="HC2421" s="1">
        <f>AVERAGE(HC2380:HC2388)</f>
        <v>0.311934515359257</v>
      </c>
      <c r="HF2421" s="1">
        <f>AVERAGE(HF2380:HF2388)</f>
        <v>0.413499949488011</v>
      </c>
    </row>
    <row r="2424" spans="32:216">
      <c r="AF2424" s="1" t="s">
        <v>124</v>
      </c>
      <c r="AI2424" s="1" t="s">
        <v>110</v>
      </c>
      <c r="AL2424" s="1" t="s">
        <v>124</v>
      </c>
      <c r="AO2424" s="1" t="s">
        <v>116</v>
      </c>
      <c r="AR2424" s="1" t="s">
        <v>117</v>
      </c>
      <c r="GV2424" s="1" t="s">
        <v>588</v>
      </c>
      <c r="GY2424" s="1" t="s">
        <v>124</v>
      </c>
      <c r="HB2424" s="1" t="s">
        <v>151</v>
      </c>
      <c r="HE2424" s="1" t="s">
        <v>115</v>
      </c>
      <c r="HH2424" s="1" t="s">
        <v>151</v>
      </c>
    </row>
    <row r="2425" spans="32:216">
      <c r="AF2425" s="1" t="s">
        <v>610</v>
      </c>
      <c r="AI2425" s="1" t="s">
        <v>125</v>
      </c>
      <c r="AL2425" s="1" t="s">
        <v>124</v>
      </c>
      <c r="AO2425" s="1" t="s">
        <v>116</v>
      </c>
      <c r="AR2425" s="1" t="s">
        <v>124</v>
      </c>
      <c r="GV2425" s="1" t="s">
        <v>125</v>
      </c>
      <c r="GY2425" s="1" t="s">
        <v>125</v>
      </c>
      <c r="HB2425" s="1" t="s">
        <v>151</v>
      </c>
      <c r="HE2425" s="1" t="s">
        <v>116</v>
      </c>
      <c r="HH2425" s="1" t="s">
        <v>152</v>
      </c>
    </row>
    <row r="2426" spans="32:216">
      <c r="AF2426" s="1" t="s">
        <v>119</v>
      </c>
      <c r="AI2426" s="1" t="s">
        <v>106</v>
      </c>
      <c r="AL2426" s="1" t="s">
        <v>116</v>
      </c>
      <c r="AO2426" s="1" t="s">
        <v>114</v>
      </c>
      <c r="AR2426" s="1" t="s">
        <v>124</v>
      </c>
      <c r="GV2426" s="1" t="s">
        <v>111</v>
      </c>
      <c r="GY2426" s="1" t="s">
        <v>106</v>
      </c>
      <c r="HB2426" s="1" t="s">
        <v>114</v>
      </c>
      <c r="HE2426" s="1" t="s">
        <v>114</v>
      </c>
      <c r="HH2426" s="1" t="s">
        <v>152</v>
      </c>
    </row>
    <row r="2427" spans="32:216">
      <c r="AF2427" s="1" t="s">
        <v>122</v>
      </c>
      <c r="AI2427" s="1" t="s">
        <v>124</v>
      </c>
      <c r="AL2427" s="1" t="s">
        <v>115</v>
      </c>
      <c r="AO2427" s="1" t="s">
        <v>109</v>
      </c>
      <c r="AR2427" s="1" t="s">
        <v>120</v>
      </c>
      <c r="GV2427" s="1" t="s">
        <v>116</v>
      </c>
      <c r="GY2427" s="1" t="s">
        <v>125</v>
      </c>
      <c r="HB2427" s="1" t="s">
        <v>115</v>
      </c>
      <c r="HE2427" s="1" t="s">
        <v>122</v>
      </c>
      <c r="HH2427" s="1" t="s">
        <v>116</v>
      </c>
    </row>
    <row r="2428" spans="32:216">
      <c r="AF2428" s="1" t="s">
        <v>106</v>
      </c>
      <c r="AI2428" s="1" t="s">
        <v>124</v>
      </c>
      <c r="AL2428" s="1" t="s">
        <v>106</v>
      </c>
      <c r="AO2428" s="1" t="s">
        <v>106</v>
      </c>
      <c r="AR2428" s="1" t="s">
        <v>106</v>
      </c>
      <c r="GV2428" s="1" t="s">
        <v>106</v>
      </c>
      <c r="GY2428" s="1" t="s">
        <v>152</v>
      </c>
      <c r="HB2428" s="1" t="s">
        <v>106</v>
      </c>
      <c r="HE2428" s="1" t="s">
        <v>106</v>
      </c>
      <c r="HH2428" s="1" t="s">
        <v>106</v>
      </c>
    </row>
    <row r="2429" spans="32:216">
      <c r="AF2429" s="1" t="s">
        <v>108</v>
      </c>
      <c r="AI2429" s="1" t="s">
        <v>118</v>
      </c>
      <c r="AL2429" s="1" t="s">
        <v>108</v>
      </c>
      <c r="AO2429" s="1" t="s">
        <v>109</v>
      </c>
      <c r="AR2429" s="1" t="s">
        <v>107</v>
      </c>
      <c r="GV2429" s="1" t="s">
        <v>111</v>
      </c>
      <c r="GY2429" s="1" t="s">
        <v>113</v>
      </c>
      <c r="HB2429" s="1" t="s">
        <v>108</v>
      </c>
      <c r="HE2429" s="1" t="s">
        <v>117</v>
      </c>
      <c r="HH2429" s="1" t="s">
        <v>588</v>
      </c>
    </row>
    <row r="2430" spans="32:216">
      <c r="AF2430" s="1" t="s">
        <v>118</v>
      </c>
      <c r="AI2430" s="1" t="s">
        <v>110</v>
      </c>
      <c r="AL2430" s="1" t="s">
        <v>114</v>
      </c>
      <c r="AO2430" s="1" t="s">
        <v>153</v>
      </c>
      <c r="AR2430" s="1" t="s">
        <v>112</v>
      </c>
      <c r="GV2430" s="1" t="s">
        <v>111</v>
      </c>
      <c r="GY2430" s="1" t="s">
        <v>110</v>
      </c>
      <c r="HB2430" s="1" t="s">
        <v>114</v>
      </c>
      <c r="HE2430" s="1" t="s">
        <v>157</v>
      </c>
      <c r="HH2430" s="1" t="s">
        <v>112</v>
      </c>
    </row>
    <row r="2431" spans="32:216">
      <c r="AF2431" s="1" t="s">
        <v>124</v>
      </c>
      <c r="AI2431" s="1" t="s">
        <v>643</v>
      </c>
      <c r="AL2431" s="1" t="s">
        <v>124</v>
      </c>
      <c r="AO2431" s="1" t="s">
        <v>109</v>
      </c>
      <c r="AR2431" s="1" t="s">
        <v>106</v>
      </c>
      <c r="GV2431" s="1" t="s">
        <v>642</v>
      </c>
      <c r="GY2431" s="1" t="s">
        <v>110</v>
      </c>
      <c r="HB2431" s="1" t="s">
        <v>151</v>
      </c>
      <c r="HE2431" s="1" t="s">
        <v>115</v>
      </c>
      <c r="HH2431" s="1" t="s">
        <v>106</v>
      </c>
    </row>
    <row r="2432" spans="32:216">
      <c r="AF2432" s="1" t="s">
        <v>113</v>
      </c>
      <c r="AI2432" s="1" t="s">
        <v>118</v>
      </c>
      <c r="AL2432" s="1" t="s">
        <v>114</v>
      </c>
      <c r="AO2432" s="1" t="s">
        <v>124</v>
      </c>
      <c r="AR2432" s="1" t="s">
        <v>107</v>
      </c>
      <c r="GV2432" s="1" t="s">
        <v>111</v>
      </c>
      <c r="GY2432" s="1" t="s">
        <v>642</v>
      </c>
      <c r="HB2432" s="1" t="s">
        <v>114</v>
      </c>
      <c r="HE2432" s="1" t="s">
        <v>121</v>
      </c>
      <c r="HH2432" s="1" t="s">
        <v>610</v>
      </c>
    </row>
    <row r="2433" spans="32:216">
      <c r="AF2433" s="1" t="s">
        <v>116</v>
      </c>
      <c r="AI2433" s="1" t="s">
        <v>113</v>
      </c>
      <c r="AL2433" s="1" t="s">
        <v>108</v>
      </c>
      <c r="AO2433" s="1" t="s">
        <v>153</v>
      </c>
      <c r="AR2433" s="1" t="s">
        <v>112</v>
      </c>
      <c r="GV2433" s="1" t="s">
        <v>111</v>
      </c>
      <c r="GY2433" s="1" t="s">
        <v>118</v>
      </c>
      <c r="HB2433" s="1" t="s">
        <v>114</v>
      </c>
      <c r="HE2433" s="1" t="s">
        <v>157</v>
      </c>
      <c r="HH2433" s="1" t="s">
        <v>112</v>
      </c>
    </row>
    <row r="2434" spans="32:216">
      <c r="AF2434" s="1" t="s">
        <v>122</v>
      </c>
      <c r="AI2434" s="1" t="s">
        <v>642</v>
      </c>
      <c r="AL2434" s="1" t="s">
        <v>124</v>
      </c>
      <c r="AO2434" s="1" t="s">
        <v>114</v>
      </c>
      <c r="AR2434" s="1" t="s">
        <v>106</v>
      </c>
      <c r="GV2434" s="1" t="s">
        <v>109</v>
      </c>
      <c r="GY2434" s="1" t="s">
        <v>588</v>
      </c>
      <c r="HB2434" s="1" t="s">
        <v>151</v>
      </c>
      <c r="HE2434" s="1" t="s">
        <v>115</v>
      </c>
      <c r="HH2434" s="1" t="s">
        <v>106</v>
      </c>
    </row>
    <row r="2435" spans="32:216">
      <c r="AF2435" s="1" t="s">
        <v>152</v>
      </c>
      <c r="AI2435" s="1" t="s">
        <v>125</v>
      </c>
      <c r="AL2435" s="1" t="s">
        <v>117</v>
      </c>
      <c r="AO2435" s="1" t="s">
        <v>642</v>
      </c>
      <c r="AR2435" s="1" t="s">
        <v>164</v>
      </c>
      <c r="GV2435" s="1" t="s">
        <v>124</v>
      </c>
      <c r="GY2435" s="1" t="s">
        <v>644</v>
      </c>
      <c r="HB2435" s="1" t="s">
        <v>123</v>
      </c>
      <c r="HE2435" s="1" t="s">
        <v>124</v>
      </c>
      <c r="HH2435" s="1" t="s">
        <v>153</v>
      </c>
    </row>
    <row r="2436" spans="32:216">
      <c r="AF2436" s="1" t="s">
        <v>152</v>
      </c>
      <c r="AI2436" s="1" t="s">
        <v>125</v>
      </c>
      <c r="AL2436" s="1" t="s">
        <v>124</v>
      </c>
      <c r="AO2436" s="1" t="s">
        <v>109</v>
      </c>
      <c r="AR2436" s="1" t="s">
        <v>123</v>
      </c>
      <c r="GV2436" s="1" t="s">
        <v>124</v>
      </c>
      <c r="GY2436" s="1" t="s">
        <v>124</v>
      </c>
      <c r="HB2436" s="1" t="s">
        <v>151</v>
      </c>
      <c r="HE2436" s="1" t="s">
        <v>122</v>
      </c>
      <c r="HH2436" s="1" t="s">
        <v>153</v>
      </c>
    </row>
    <row r="2437" spans="32:216">
      <c r="AF2437" s="1" t="s">
        <v>115</v>
      </c>
      <c r="AI2437" s="1" t="s">
        <v>118</v>
      </c>
      <c r="AL2437" s="1" t="s">
        <v>124</v>
      </c>
      <c r="AO2437" s="1" t="s">
        <v>109</v>
      </c>
      <c r="AR2437" s="1" t="s">
        <v>161</v>
      </c>
      <c r="GV2437" s="1" t="s">
        <v>114</v>
      </c>
      <c r="GY2437" s="1" t="s">
        <v>643</v>
      </c>
      <c r="HB2437" s="1" t="s">
        <v>644</v>
      </c>
      <c r="HE2437" s="1" t="s">
        <v>115</v>
      </c>
      <c r="HH2437" s="1" t="s">
        <v>153</v>
      </c>
    </row>
    <row r="2438" spans="32:216">
      <c r="AF2438" s="1" t="s">
        <v>124</v>
      </c>
      <c r="AI2438" s="1" t="s">
        <v>152</v>
      </c>
      <c r="AL2438" s="1" t="s">
        <v>124</v>
      </c>
      <c r="AO2438" s="1" t="s">
        <v>122</v>
      </c>
      <c r="AR2438" s="1" t="s">
        <v>157</v>
      </c>
      <c r="GV2438" s="1" t="s">
        <v>117</v>
      </c>
      <c r="GY2438" s="1" t="s">
        <v>121</v>
      </c>
      <c r="HB2438" s="1" t="s">
        <v>152</v>
      </c>
      <c r="HE2438" s="1" t="s">
        <v>124</v>
      </c>
      <c r="HH2438" s="1" t="s">
        <v>153</v>
      </c>
    </row>
    <row r="2439" spans="32:216">
      <c r="AF2439" s="1" t="s">
        <v>116</v>
      </c>
      <c r="AI2439" s="1" t="s">
        <v>121</v>
      </c>
      <c r="AL2439" s="1" t="s">
        <v>111</v>
      </c>
      <c r="AO2439" s="1" t="s">
        <v>111</v>
      </c>
      <c r="AR2439" s="1" t="s">
        <v>114</v>
      </c>
      <c r="GV2439" s="1" t="s">
        <v>111</v>
      </c>
      <c r="GY2439" s="1" t="s">
        <v>123</v>
      </c>
      <c r="HB2439" s="1" t="s">
        <v>111</v>
      </c>
      <c r="HE2439" s="1" t="s">
        <v>111</v>
      </c>
      <c r="HH2439" s="1" t="s">
        <v>120</v>
      </c>
    </row>
    <row r="2440" spans="32:216">
      <c r="AF2440" s="1" t="s">
        <v>124</v>
      </c>
      <c r="AI2440" s="1" t="s">
        <v>588</v>
      </c>
      <c r="AL2440" s="1" t="s">
        <v>112</v>
      </c>
      <c r="AO2440" s="1" t="s">
        <v>125</v>
      </c>
      <c r="AR2440" s="1" t="s">
        <v>121</v>
      </c>
      <c r="GV2440" s="1" t="s">
        <v>588</v>
      </c>
      <c r="GY2440" s="1" t="s">
        <v>124</v>
      </c>
      <c r="HB2440" s="1" t="s">
        <v>588</v>
      </c>
      <c r="HE2440" s="1" t="s">
        <v>122</v>
      </c>
      <c r="HH2440" s="1" t="s">
        <v>123</v>
      </c>
    </row>
    <row r="2441" spans="32:216">
      <c r="AF2441" s="1" t="s">
        <v>152</v>
      </c>
      <c r="AI2441" s="1" t="s">
        <v>588</v>
      </c>
      <c r="AL2441" s="1" t="s">
        <v>112</v>
      </c>
      <c r="AO2441" s="1" t="s">
        <v>152</v>
      </c>
      <c r="AR2441" s="1" t="s">
        <v>161</v>
      </c>
      <c r="GV2441" s="1" t="s">
        <v>124</v>
      </c>
      <c r="GY2441" s="1" t="s">
        <v>588</v>
      </c>
      <c r="HB2441" s="1" t="s">
        <v>125</v>
      </c>
      <c r="HE2441" s="1" t="s">
        <v>123</v>
      </c>
      <c r="HH2441" s="1" t="s">
        <v>153</v>
      </c>
    </row>
    <row r="2442" spans="32:216">
      <c r="AF2442" s="1" t="s">
        <v>124</v>
      </c>
      <c r="AI2442" s="1" t="s">
        <v>642</v>
      </c>
      <c r="AL2442" s="1" t="s">
        <v>124</v>
      </c>
      <c r="AO2442" s="1" t="s">
        <v>161</v>
      </c>
      <c r="AR2442" s="1" t="s">
        <v>111</v>
      </c>
      <c r="GV2442" s="1" t="s">
        <v>642</v>
      </c>
      <c r="GY2442" s="1" t="s">
        <v>125</v>
      </c>
      <c r="HB2442" s="1" t="s">
        <v>610</v>
      </c>
      <c r="HE2442" s="1" t="s">
        <v>161</v>
      </c>
      <c r="HH2442" s="1" t="s">
        <v>108</v>
      </c>
    </row>
    <row r="2443" spans="32:216">
      <c r="AF2443" s="1" t="s">
        <v>152</v>
      </c>
      <c r="AI2443" s="1" t="s">
        <v>125</v>
      </c>
      <c r="AL2443" s="1" t="s">
        <v>115</v>
      </c>
      <c r="AO2443" s="1" t="s">
        <v>122</v>
      </c>
      <c r="AR2443" s="1" t="s">
        <v>121</v>
      </c>
      <c r="GV2443" s="1" t="s">
        <v>125</v>
      </c>
      <c r="GY2443" s="1" t="s">
        <v>124</v>
      </c>
      <c r="HB2443" s="1" t="s">
        <v>115</v>
      </c>
      <c r="HE2443" s="1" t="s">
        <v>124</v>
      </c>
      <c r="HH2443" s="1" t="s">
        <v>123</v>
      </c>
    </row>
    <row r="2444" spans="32:216">
      <c r="AF2444" s="1" t="s">
        <v>121</v>
      </c>
      <c r="AI2444" s="1" t="s">
        <v>125</v>
      </c>
      <c r="AL2444" s="1" t="s">
        <v>115</v>
      </c>
      <c r="AO2444" s="1" t="s">
        <v>151</v>
      </c>
      <c r="AR2444" s="1" t="s">
        <v>123</v>
      </c>
      <c r="GV2444" s="1" t="s">
        <v>124</v>
      </c>
      <c r="GY2444" s="1" t="s">
        <v>642</v>
      </c>
      <c r="HB2444" s="1" t="s">
        <v>120</v>
      </c>
      <c r="HE2444" s="1" t="s">
        <v>153</v>
      </c>
      <c r="HH2444" s="1" t="s">
        <v>122</v>
      </c>
    </row>
    <row r="2445" spans="32:216">
      <c r="AF2445" s="1" t="s">
        <v>152</v>
      </c>
      <c r="AI2445" s="1" t="s">
        <v>125</v>
      </c>
      <c r="AL2445" s="1" t="s">
        <v>107</v>
      </c>
      <c r="AO2445" s="1" t="s">
        <v>121</v>
      </c>
      <c r="AR2445" s="1" t="s">
        <v>111</v>
      </c>
      <c r="GV2445" s="1" t="s">
        <v>588</v>
      </c>
      <c r="GY2445" s="1" t="s">
        <v>588</v>
      </c>
      <c r="HB2445" s="1" t="s">
        <v>152</v>
      </c>
      <c r="HE2445" s="1" t="s">
        <v>161</v>
      </c>
      <c r="HH2445" s="1" t="s">
        <v>111</v>
      </c>
    </row>
    <row r="2447" spans="33:561">
      <c r="AG2447" s="1">
        <f t="shared" ref="AG2447:AG2480" si="3477">AG1062</f>
        <v>0</v>
      </c>
      <c r="AJ2447" s="1">
        <f t="shared" ref="AJ2447:AJ2480" si="3478">AJ1062</f>
        <v>0</v>
      </c>
      <c r="AM2447" s="1">
        <f t="shared" ref="AM2447:AM2480" si="3479">AM1062</f>
        <v>0</v>
      </c>
      <c r="AP2447" s="1">
        <f t="shared" ref="AP2447:AP2480" si="3480">AP1062</f>
        <v>0</v>
      </c>
      <c r="AS2447" s="1">
        <f t="shared" ref="AS2447:AS2480" si="3481">AS1062</f>
        <v>0</v>
      </c>
      <c r="GW2447" s="1">
        <f t="shared" ref="GW2447:GW2480" si="3482">GW1062</f>
        <v>0</v>
      </c>
      <c r="GZ2447" s="1">
        <f t="shared" ref="GZ2447:GZ2480" si="3483">GZ1062</f>
        <v>0</v>
      </c>
      <c r="HC2447" s="1">
        <f t="shared" ref="HC2447:HC2480" si="3484">HC1062</f>
        <v>0</v>
      </c>
      <c r="HF2447" s="1">
        <f t="shared" ref="HF2447:HF2480" si="3485">HF1062</f>
        <v>0</v>
      </c>
      <c r="HI2447" s="1">
        <f t="shared" ref="HI2447:HI2480" si="3486">HI1062</f>
        <v>0</v>
      </c>
      <c r="NM2447" s="1">
        <f t="shared" ref="NM2447:NY2447" si="3487">NM1062</f>
        <v>0</v>
      </c>
      <c r="NN2447" s="1">
        <f t="shared" si="3487"/>
        <v>0</v>
      </c>
      <c r="NO2447" s="1">
        <f t="shared" si="3487"/>
        <v>0</v>
      </c>
      <c r="NP2447" s="1">
        <f t="shared" si="3487"/>
        <v>0</v>
      </c>
      <c r="NQ2447" s="1">
        <f t="shared" si="3487"/>
        <v>0</v>
      </c>
      <c r="NR2447" s="1">
        <f t="shared" si="3487"/>
        <v>0</v>
      </c>
      <c r="NS2447" s="1">
        <f t="shared" si="3487"/>
        <v>0</v>
      </c>
      <c r="NT2447" s="1">
        <f t="shared" si="3487"/>
        <v>0</v>
      </c>
      <c r="NU2447" s="1">
        <f t="shared" si="3487"/>
        <v>0</v>
      </c>
      <c r="NV2447" s="1">
        <f t="shared" si="3487"/>
        <v>0</v>
      </c>
      <c r="NW2447" s="1">
        <f t="shared" si="3487"/>
        <v>0</v>
      </c>
      <c r="NX2447" s="1">
        <f t="shared" si="3487"/>
        <v>0</v>
      </c>
      <c r="NY2447" s="1">
        <f t="shared" si="3487"/>
        <v>0</v>
      </c>
      <c r="UC2447" s="1">
        <f t="shared" ref="UC2447:UO2447" si="3488">UC1062</f>
        <v>0</v>
      </c>
      <c r="UD2447" s="1">
        <f t="shared" si="3488"/>
        <v>0</v>
      </c>
      <c r="UE2447" s="1">
        <f t="shared" si="3488"/>
        <v>0</v>
      </c>
      <c r="UF2447" s="1">
        <f t="shared" si="3488"/>
        <v>0</v>
      </c>
      <c r="UG2447" s="1">
        <f t="shared" si="3488"/>
        <v>0</v>
      </c>
      <c r="UH2447" s="1">
        <f t="shared" si="3488"/>
        <v>0</v>
      </c>
      <c r="UI2447" s="1">
        <f t="shared" si="3488"/>
        <v>0</v>
      </c>
      <c r="UJ2447" s="1">
        <f t="shared" si="3488"/>
        <v>0</v>
      </c>
      <c r="UK2447" s="1">
        <f t="shared" si="3488"/>
        <v>0</v>
      </c>
      <c r="UL2447" s="1">
        <f t="shared" si="3488"/>
        <v>0</v>
      </c>
      <c r="UM2447" s="1">
        <f t="shared" si="3488"/>
        <v>0</v>
      </c>
      <c r="UN2447" s="1">
        <f t="shared" si="3488"/>
        <v>0</v>
      </c>
      <c r="UO2447" s="1">
        <f t="shared" si="3488"/>
        <v>0</v>
      </c>
    </row>
    <row r="2448" spans="33:561">
      <c r="AG2448" s="1">
        <f t="shared" si="3477"/>
        <v>0.0127970749542963</v>
      </c>
      <c r="AJ2448" s="1">
        <f t="shared" si="3478"/>
        <v>0.013014055179594</v>
      </c>
      <c r="AM2448" s="1">
        <f t="shared" si="3479"/>
        <v>0.0416931890515594</v>
      </c>
      <c r="AP2448" s="1">
        <f t="shared" si="3480"/>
        <v>0.0520016508460586</v>
      </c>
      <c r="AS2448" s="1">
        <f t="shared" si="3481"/>
        <v>0.10586011342155</v>
      </c>
      <c r="GW2448" s="1">
        <f t="shared" si="3482"/>
        <v>0.013375295043273</v>
      </c>
      <c r="GZ2448" s="1">
        <f t="shared" si="3483"/>
        <v>0.0130718954248366</v>
      </c>
      <c r="HC2448" s="1">
        <f t="shared" si="3484"/>
        <v>0.042149292149292</v>
      </c>
      <c r="HF2448" s="1">
        <f t="shared" si="3485"/>
        <v>0.0529688167449808</v>
      </c>
      <c r="HI2448" s="1">
        <f t="shared" si="3486"/>
        <v>0.109689213893967</v>
      </c>
      <c r="NM2448" s="1">
        <f t="shared" ref="NM2448:NY2448" si="3489">NM1063</f>
        <v>0.0118597022457735</v>
      </c>
      <c r="NN2448" s="1">
        <f t="shared" si="3489"/>
        <v>0</v>
      </c>
      <c r="NO2448" s="1">
        <f t="shared" si="3489"/>
        <v>0</v>
      </c>
      <c r="NP2448" s="1">
        <f t="shared" si="3489"/>
        <v>0.0124470998257407</v>
      </c>
      <c r="NQ2448" s="1">
        <f t="shared" si="3489"/>
        <v>0</v>
      </c>
      <c r="NR2448" s="1">
        <f t="shared" si="3489"/>
        <v>0</v>
      </c>
      <c r="NS2448" s="1">
        <f t="shared" si="3489"/>
        <v>0.0353927351754114</v>
      </c>
      <c r="NT2448" s="1">
        <f t="shared" si="3489"/>
        <v>0</v>
      </c>
      <c r="NU2448" s="1">
        <f t="shared" si="3489"/>
        <v>0</v>
      </c>
      <c r="NV2448" s="1">
        <f t="shared" si="3489"/>
        <v>0.0498366013071895</v>
      </c>
      <c r="NW2448" s="1">
        <f t="shared" si="3489"/>
        <v>0</v>
      </c>
      <c r="NX2448" s="1">
        <f t="shared" si="3489"/>
        <v>0</v>
      </c>
      <c r="NY2448" s="1">
        <f t="shared" si="3489"/>
        <v>0.09366391184573</v>
      </c>
      <c r="UC2448" s="1">
        <f t="shared" ref="UC2448:UO2448" si="3490">UC1063</f>
        <v>0.0126486213002781</v>
      </c>
      <c r="UD2448" s="1">
        <f t="shared" si="3490"/>
        <v>0</v>
      </c>
      <c r="UE2448" s="1">
        <f t="shared" si="3490"/>
        <v>0</v>
      </c>
      <c r="UF2448" s="1">
        <f t="shared" si="3490"/>
        <v>0.0123893805309736</v>
      </c>
      <c r="UG2448" s="1">
        <f t="shared" si="3490"/>
        <v>0</v>
      </c>
      <c r="UH2448" s="1">
        <f t="shared" si="3490"/>
        <v>0</v>
      </c>
      <c r="UI2448" s="1">
        <f t="shared" si="3490"/>
        <v>0.0352941176470588</v>
      </c>
      <c r="UJ2448" s="1">
        <f t="shared" si="3490"/>
        <v>0</v>
      </c>
      <c r="UK2448" s="1">
        <f t="shared" si="3490"/>
        <v>0</v>
      </c>
      <c r="UL2448" s="1">
        <f t="shared" si="3490"/>
        <v>0.0502867225408029</v>
      </c>
      <c r="UM2448" s="1">
        <f t="shared" si="3490"/>
        <v>0</v>
      </c>
      <c r="UN2448" s="1">
        <f t="shared" si="3490"/>
        <v>0</v>
      </c>
      <c r="UO2448" s="1">
        <f t="shared" si="3490"/>
        <v>0.0926193921852388</v>
      </c>
    </row>
    <row r="2449" spans="33:561">
      <c r="AG2449" s="1">
        <f t="shared" si="3477"/>
        <v>0.0133725595078897</v>
      </c>
      <c r="AJ2449" s="1">
        <f t="shared" si="3478"/>
        <v>0.0137519460300986</v>
      </c>
      <c r="AM2449" s="1">
        <f t="shared" si="3479"/>
        <v>0.0420575865415722</v>
      </c>
      <c r="AP2449" s="1">
        <f t="shared" si="3480"/>
        <v>0.0534716679968076</v>
      </c>
      <c r="AS2449" s="1">
        <f t="shared" si="3481"/>
        <v>0.107861060329068</v>
      </c>
      <c r="GW2449" s="1">
        <f t="shared" si="3482"/>
        <v>0.0127456186935741</v>
      </c>
      <c r="GZ2449" s="1">
        <f t="shared" si="3483"/>
        <v>0.0136915525703953</v>
      </c>
      <c r="HC2449" s="1">
        <f t="shared" si="3484"/>
        <v>0.0416931890515594</v>
      </c>
      <c r="HF2449" s="1">
        <f t="shared" si="3485"/>
        <v>0.050995024875622</v>
      </c>
      <c r="HI2449" s="1">
        <f t="shared" si="3486"/>
        <v>0.110074626865672</v>
      </c>
      <c r="NM2449" s="1">
        <f t="shared" ref="NM2449:NY2449" si="3491">NM1064</f>
        <v>0.0126488095238095</v>
      </c>
      <c r="NN2449" s="1">
        <f t="shared" si="3491"/>
        <v>0</v>
      </c>
      <c r="NO2449" s="1">
        <f t="shared" si="3491"/>
        <v>0</v>
      </c>
      <c r="NP2449" s="1">
        <f t="shared" si="3491"/>
        <v>0.0124050632911392</v>
      </c>
      <c r="NQ2449" s="1">
        <f t="shared" si="3491"/>
        <v>0</v>
      </c>
      <c r="NR2449" s="1">
        <f t="shared" si="3491"/>
        <v>0</v>
      </c>
      <c r="NS2449" s="1">
        <f t="shared" si="3491"/>
        <v>0.0354848577546651</v>
      </c>
      <c r="NT2449" s="1">
        <f t="shared" si="3491"/>
        <v>0</v>
      </c>
      <c r="NU2449" s="1">
        <f t="shared" si="3491"/>
        <v>0</v>
      </c>
      <c r="NV2449" s="1">
        <f t="shared" si="3491"/>
        <v>0.0506381226842321</v>
      </c>
      <c r="NW2449" s="1">
        <f t="shared" si="3491"/>
        <v>0</v>
      </c>
      <c r="NX2449" s="1">
        <f t="shared" si="3491"/>
        <v>0</v>
      </c>
      <c r="NY2449" s="1">
        <f t="shared" si="3491"/>
        <v>0.0954979536152797</v>
      </c>
      <c r="UC2449" s="1">
        <f t="shared" ref="UC2449:UO2449" si="3492">UC1064</f>
        <v>0.0119106699751861</v>
      </c>
      <c r="UD2449" s="1">
        <f t="shared" si="3492"/>
        <v>0</v>
      </c>
      <c r="UE2449" s="1">
        <f t="shared" si="3492"/>
        <v>0</v>
      </c>
      <c r="UF2449" s="1">
        <f t="shared" si="3492"/>
        <v>0.0124657192720019</v>
      </c>
      <c r="UG2449" s="1">
        <f t="shared" si="3492"/>
        <v>0</v>
      </c>
      <c r="UH2449" s="1">
        <f t="shared" si="3492"/>
        <v>0</v>
      </c>
      <c r="UI2449" s="1">
        <f t="shared" si="3492"/>
        <v>0.0353474320241692</v>
      </c>
      <c r="UJ2449" s="1">
        <f t="shared" si="3492"/>
        <v>0</v>
      </c>
      <c r="UK2449" s="1">
        <f t="shared" si="3492"/>
        <v>0</v>
      </c>
      <c r="UL2449" s="1">
        <f t="shared" si="3492"/>
        <v>0.0500841750841752</v>
      </c>
      <c r="UM2449" s="1">
        <f t="shared" si="3492"/>
        <v>0</v>
      </c>
      <c r="UN2449" s="1">
        <f t="shared" si="3492"/>
        <v>0</v>
      </c>
      <c r="UO2449" s="1">
        <f t="shared" si="3492"/>
        <v>0.0927246790299572</v>
      </c>
    </row>
    <row r="2450" spans="33:561">
      <c r="AG2450" s="1">
        <f t="shared" si="3477"/>
        <v>0.0135099337748345</v>
      </c>
      <c r="AJ2450" s="1">
        <f t="shared" si="3478"/>
        <v>0.0128435653737478</v>
      </c>
      <c r="AM2450" s="1">
        <f t="shared" si="3479"/>
        <v>0.0419447092469018</v>
      </c>
      <c r="AP2450" s="1">
        <f t="shared" si="3480"/>
        <v>0.0509580105992662</v>
      </c>
      <c r="AS2450" s="1">
        <f t="shared" si="3481"/>
        <v>0.109947643979058</v>
      </c>
      <c r="GW2450" s="1">
        <f t="shared" si="3482"/>
        <v>0.0128893662728249</v>
      </c>
      <c r="GZ2450" s="1">
        <f t="shared" si="3483"/>
        <v>0.0130992926381976</v>
      </c>
      <c r="HC2450" s="1">
        <f t="shared" si="3484"/>
        <v>0.0415726716081212</v>
      </c>
      <c r="HF2450" s="1">
        <f t="shared" si="3485"/>
        <v>0.0512820512820512</v>
      </c>
      <c r="HI2450" s="1">
        <f t="shared" si="3486"/>
        <v>0.107142857142857</v>
      </c>
      <c r="NM2450" s="1">
        <f t="shared" ref="NM2450:NY2450" si="3493">NM1065</f>
        <v>0.0125031257814454</v>
      </c>
      <c r="NN2450" s="1">
        <f t="shared" si="3493"/>
        <v>0</v>
      </c>
      <c r="NO2450" s="1">
        <f t="shared" si="3493"/>
        <v>0</v>
      </c>
      <c r="NP2450" s="1">
        <f t="shared" si="3493"/>
        <v>0.0125754527162978</v>
      </c>
      <c r="NQ2450" s="1">
        <f t="shared" si="3493"/>
        <v>0</v>
      </c>
      <c r="NR2450" s="1">
        <f t="shared" si="3493"/>
        <v>0</v>
      </c>
      <c r="NS2450" s="1">
        <f t="shared" si="3493"/>
        <v>0.0348629320619785</v>
      </c>
      <c r="NT2450" s="1">
        <f t="shared" si="3493"/>
        <v>0</v>
      </c>
      <c r="NU2450" s="1">
        <f t="shared" si="3493"/>
        <v>0</v>
      </c>
      <c r="NV2450" s="1">
        <f t="shared" si="3493"/>
        <v>0.0485847063793832</v>
      </c>
      <c r="NW2450" s="1">
        <f t="shared" si="3493"/>
        <v>0</v>
      </c>
      <c r="NX2450" s="1">
        <f t="shared" si="3493"/>
        <v>0</v>
      </c>
      <c r="NY2450" s="1">
        <f t="shared" si="3493"/>
        <v>0.0936227951153324</v>
      </c>
      <c r="UC2450" s="1">
        <f t="shared" ref="UC2450:UO2450" si="3494">UC1065</f>
        <v>0.0120693990445059</v>
      </c>
      <c r="UD2450" s="1">
        <f t="shared" si="3494"/>
        <v>0</v>
      </c>
      <c r="UE2450" s="1">
        <f t="shared" si="3494"/>
        <v>0</v>
      </c>
      <c r="UF2450" s="1">
        <f t="shared" si="3494"/>
        <v>0.0125944584382872</v>
      </c>
      <c r="UG2450" s="1">
        <f t="shared" si="3494"/>
        <v>0</v>
      </c>
      <c r="UH2450" s="1">
        <f t="shared" si="3494"/>
        <v>0</v>
      </c>
      <c r="UI2450" s="1">
        <f t="shared" si="3494"/>
        <v>0.0356155971753148</v>
      </c>
      <c r="UJ2450" s="1">
        <f t="shared" si="3494"/>
        <v>0</v>
      </c>
      <c r="UK2450" s="1">
        <f t="shared" si="3494"/>
        <v>0</v>
      </c>
      <c r="UL2450" s="1">
        <f t="shared" si="3494"/>
        <v>0.0487156775907882</v>
      </c>
      <c r="UM2450" s="1">
        <f t="shared" si="3494"/>
        <v>0</v>
      </c>
      <c r="UN2450" s="1">
        <f t="shared" si="3494"/>
        <v>0</v>
      </c>
      <c r="UO2450" s="1">
        <f t="shared" si="3494"/>
        <v>0.0936170212765958</v>
      </c>
    </row>
    <row r="2451" spans="33:561">
      <c r="AG2451" s="1">
        <f t="shared" si="3477"/>
        <v>0.0133904659882163</v>
      </c>
      <c r="AJ2451" s="1">
        <f t="shared" si="3478"/>
        <v>0.0136018833376929</v>
      </c>
      <c r="AM2451" s="1">
        <f t="shared" si="3479"/>
        <v>0.0416666666666668</v>
      </c>
      <c r="AP2451" s="1">
        <f t="shared" si="3480"/>
        <v>0.060126582278481</v>
      </c>
      <c r="AS2451" s="1">
        <f t="shared" si="3481"/>
        <v>0.110332749562172</v>
      </c>
      <c r="GW2451" s="1">
        <f t="shared" si="3482"/>
        <v>0.0130771283693621</v>
      </c>
      <c r="GZ2451" s="1">
        <f t="shared" si="3483"/>
        <v>0.0131953428201811</v>
      </c>
      <c r="HC2451" s="1">
        <f t="shared" si="3484"/>
        <v>0.0415045395590144</v>
      </c>
      <c r="HF2451" s="1">
        <f t="shared" si="3485"/>
        <v>0.0589922163047931</v>
      </c>
      <c r="HI2451" s="1">
        <f t="shared" si="3486"/>
        <v>0.111538461538462</v>
      </c>
      <c r="NM2451" s="1">
        <f t="shared" ref="NM2451:NY2451" si="3495">NM1066</f>
        <v>0.012388503468781</v>
      </c>
      <c r="NN2451" s="1">
        <f t="shared" si="3495"/>
        <v>0</v>
      </c>
      <c r="NO2451" s="1">
        <f t="shared" si="3495"/>
        <v>0</v>
      </c>
      <c r="NP2451" s="1">
        <f t="shared" si="3495"/>
        <v>0.0129441624365482</v>
      </c>
      <c r="NQ2451" s="1">
        <f t="shared" si="3495"/>
        <v>0</v>
      </c>
      <c r="NR2451" s="1">
        <f t="shared" si="3495"/>
        <v>0</v>
      </c>
      <c r="NS2451" s="1">
        <f t="shared" si="3495"/>
        <v>0.0355377008652657</v>
      </c>
      <c r="NT2451" s="1">
        <f t="shared" si="3495"/>
        <v>0</v>
      </c>
      <c r="NU2451" s="1">
        <f t="shared" si="3495"/>
        <v>0</v>
      </c>
      <c r="NV2451" s="1">
        <f t="shared" si="3495"/>
        <v>0.0534161490683231</v>
      </c>
      <c r="NW2451" s="1">
        <f t="shared" si="3495"/>
        <v>0</v>
      </c>
      <c r="NX2451" s="1">
        <f t="shared" si="3495"/>
        <v>0</v>
      </c>
      <c r="NY2451" s="1">
        <f t="shared" si="3495"/>
        <v>0.0952380952380952</v>
      </c>
      <c r="UC2451" s="1">
        <f t="shared" ref="UC2451:UO2451" si="3496">UC1066</f>
        <v>0.0121765601217656</v>
      </c>
      <c r="UD2451" s="1">
        <f t="shared" si="3496"/>
        <v>0</v>
      </c>
      <c r="UE2451" s="1">
        <f t="shared" si="3496"/>
        <v>0</v>
      </c>
      <c r="UF2451" s="1">
        <f t="shared" si="3496"/>
        <v>0.0127023661270237</v>
      </c>
      <c r="UG2451" s="1">
        <f t="shared" si="3496"/>
        <v>0</v>
      </c>
      <c r="UH2451" s="1">
        <f t="shared" si="3496"/>
        <v>0</v>
      </c>
      <c r="UI2451" s="1">
        <f t="shared" si="3496"/>
        <v>0.0354673880372707</v>
      </c>
      <c r="UJ2451" s="1">
        <f t="shared" si="3496"/>
        <v>0</v>
      </c>
      <c r="UK2451" s="1">
        <f t="shared" si="3496"/>
        <v>0</v>
      </c>
      <c r="UL2451" s="1">
        <f t="shared" si="3496"/>
        <v>0.0532804931748128</v>
      </c>
      <c r="UM2451" s="1">
        <f t="shared" si="3496"/>
        <v>0</v>
      </c>
      <c r="UN2451" s="1">
        <f t="shared" si="3496"/>
        <v>0</v>
      </c>
      <c r="UO2451" s="1">
        <f t="shared" si="3496"/>
        <v>0.0959885386819485</v>
      </c>
    </row>
    <row r="2452" spans="33:561">
      <c r="AG2452" s="1">
        <f t="shared" si="3477"/>
        <v>0.0134372480515991</v>
      </c>
      <c r="AJ2452" s="1">
        <f t="shared" si="3478"/>
        <v>0.0132330046704722</v>
      </c>
      <c r="AM2452" s="1">
        <f t="shared" si="3479"/>
        <v>0.0419668023802068</v>
      </c>
      <c r="AP2452" s="1">
        <f t="shared" si="3480"/>
        <v>0.0576027107157985</v>
      </c>
      <c r="AS2452" s="1">
        <f t="shared" si="3481"/>
        <v>0.109665427509294</v>
      </c>
      <c r="GW2452" s="1">
        <f t="shared" si="3482"/>
        <v>0.0132731616671092</v>
      </c>
      <c r="GZ2452" s="1">
        <f t="shared" si="3483"/>
        <v>0.0135841170323928</v>
      </c>
      <c r="HC2452" s="1">
        <f t="shared" si="3484"/>
        <v>0.0422989990313207</v>
      </c>
      <c r="HF2452" s="1">
        <f t="shared" si="3485"/>
        <v>0.059882935614588</v>
      </c>
      <c r="HI2452" s="1">
        <f t="shared" si="3486"/>
        <v>0.111524163568773</v>
      </c>
      <c r="NM2452" s="1">
        <f t="shared" ref="NM2452:NY2452" si="3497">NM1067</f>
        <v>0.0121951219512195</v>
      </c>
      <c r="NN2452" s="1">
        <f t="shared" si="3497"/>
        <v>0</v>
      </c>
      <c r="NO2452" s="1">
        <f t="shared" si="3497"/>
        <v>0</v>
      </c>
      <c r="NP2452" s="1">
        <f t="shared" si="3497"/>
        <v>0.0131279979803079</v>
      </c>
      <c r="NQ2452" s="1">
        <f t="shared" si="3497"/>
        <v>0</v>
      </c>
      <c r="NR2452" s="1">
        <f t="shared" si="3497"/>
        <v>0</v>
      </c>
      <c r="NS2452" s="1">
        <f t="shared" si="3497"/>
        <v>0.0352941176470588</v>
      </c>
      <c r="NT2452" s="1">
        <f t="shared" si="3497"/>
        <v>0</v>
      </c>
      <c r="NU2452" s="1">
        <f t="shared" si="3497"/>
        <v>0</v>
      </c>
      <c r="NV2452" s="1">
        <f t="shared" si="3497"/>
        <v>0.0518579011841568</v>
      </c>
      <c r="NW2452" s="1">
        <f t="shared" si="3497"/>
        <v>0</v>
      </c>
      <c r="NX2452" s="1">
        <f t="shared" si="3497"/>
        <v>0</v>
      </c>
      <c r="NY2452" s="1">
        <f t="shared" si="3497"/>
        <v>0.0961002785515321</v>
      </c>
      <c r="UC2452" s="1">
        <f t="shared" ref="UC2452:UO2452" si="3498">UC1067</f>
        <v>0.0120633324956019</v>
      </c>
      <c r="UD2452" s="1">
        <f t="shared" si="3498"/>
        <v>0</v>
      </c>
      <c r="UE2452" s="1">
        <f t="shared" si="3498"/>
        <v>0</v>
      </c>
      <c r="UF2452" s="1">
        <f t="shared" si="3498"/>
        <v>0.012715033657442</v>
      </c>
      <c r="UG2452" s="1">
        <f t="shared" si="3498"/>
        <v>0</v>
      </c>
      <c r="UH2452" s="1">
        <f t="shared" si="3498"/>
        <v>0</v>
      </c>
      <c r="UI2452" s="1">
        <f t="shared" si="3498"/>
        <v>0.0352004897459443</v>
      </c>
      <c r="UJ2452" s="1">
        <f t="shared" si="3498"/>
        <v>0</v>
      </c>
      <c r="UK2452" s="1">
        <f t="shared" si="3498"/>
        <v>0</v>
      </c>
      <c r="UL2452" s="1">
        <f t="shared" si="3498"/>
        <v>0.0548986486486486</v>
      </c>
      <c r="UM2452" s="1">
        <f t="shared" si="3498"/>
        <v>0</v>
      </c>
      <c r="UN2452" s="1">
        <f t="shared" si="3498"/>
        <v>0</v>
      </c>
      <c r="UO2452" s="1">
        <f t="shared" si="3498"/>
        <v>0.0962099125364432</v>
      </c>
    </row>
    <row r="2453" spans="33:561">
      <c r="AG2453" s="1">
        <f t="shared" si="3477"/>
        <v>0.0129355860612462</v>
      </c>
      <c r="AJ2453" s="1">
        <f t="shared" si="3478"/>
        <v>0.0134575569358177</v>
      </c>
      <c r="AM2453" s="1">
        <f t="shared" si="3479"/>
        <v>0.0416530009839292</v>
      </c>
      <c r="AP2453" s="1">
        <f t="shared" si="3480"/>
        <v>0.0597262546661136</v>
      </c>
      <c r="AS2453" s="1">
        <f t="shared" si="3481"/>
        <v>0.108778625954198</v>
      </c>
      <c r="GW2453" s="1">
        <f t="shared" si="3482"/>
        <v>0.0131648235913639</v>
      </c>
      <c r="GZ2453" s="1">
        <f t="shared" si="3483"/>
        <v>0.0127670661803023</v>
      </c>
      <c r="HC2453" s="1">
        <f t="shared" si="3484"/>
        <v>0.0417996171027442</v>
      </c>
      <c r="HF2453" s="1">
        <f t="shared" si="3485"/>
        <v>0.0578902229845627</v>
      </c>
      <c r="HI2453" s="1">
        <f t="shared" si="3486"/>
        <v>0.107954545454545</v>
      </c>
      <c r="NM2453" s="1">
        <f t="shared" ref="NM2453:NY2453" si="3499">NM1068</f>
        <v>0.0120270608869957</v>
      </c>
      <c r="NN2453" s="1">
        <f t="shared" si="3499"/>
        <v>0</v>
      </c>
      <c r="NO2453" s="1">
        <f t="shared" si="3499"/>
        <v>0</v>
      </c>
      <c r="NP2453" s="1">
        <f t="shared" si="3499"/>
        <v>0.0123270440251573</v>
      </c>
      <c r="NQ2453" s="1">
        <f t="shared" si="3499"/>
        <v>0</v>
      </c>
      <c r="NR2453" s="1">
        <f t="shared" si="3499"/>
        <v>0</v>
      </c>
      <c r="NS2453" s="1">
        <f t="shared" si="3499"/>
        <v>0.0354173082845705</v>
      </c>
      <c r="NT2453" s="1">
        <f t="shared" si="3499"/>
        <v>0</v>
      </c>
      <c r="NU2453" s="1">
        <f t="shared" si="3499"/>
        <v>0</v>
      </c>
      <c r="NV2453" s="1">
        <f t="shared" si="3499"/>
        <v>0.0542907180385289</v>
      </c>
      <c r="NW2453" s="1">
        <f t="shared" si="3499"/>
        <v>0</v>
      </c>
      <c r="NX2453" s="1">
        <f t="shared" si="3499"/>
        <v>0</v>
      </c>
      <c r="NY2453" s="1">
        <f t="shared" si="3499"/>
        <v>0.0946327683615819</v>
      </c>
      <c r="UC2453" s="1">
        <f t="shared" ref="UC2453:UO2453" si="3500">UC1068</f>
        <v>0.012192087583976</v>
      </c>
      <c r="UD2453" s="1">
        <f t="shared" si="3500"/>
        <v>0</v>
      </c>
      <c r="UE2453" s="1">
        <f t="shared" si="3500"/>
        <v>0</v>
      </c>
      <c r="UF2453" s="1">
        <f t="shared" si="3500"/>
        <v>0.0130784708249498</v>
      </c>
      <c r="UG2453" s="1">
        <f t="shared" si="3500"/>
        <v>0</v>
      </c>
      <c r="UH2453" s="1">
        <f t="shared" si="3500"/>
        <v>0</v>
      </c>
      <c r="UI2453" s="1">
        <f t="shared" si="3500"/>
        <v>0.035007610350076</v>
      </c>
      <c r="UJ2453" s="1">
        <f t="shared" si="3500"/>
        <v>0</v>
      </c>
      <c r="UK2453" s="1">
        <f t="shared" si="3500"/>
        <v>0</v>
      </c>
      <c r="UL2453" s="1">
        <f t="shared" si="3500"/>
        <v>0.0528955768353854</v>
      </c>
      <c r="UM2453" s="1">
        <f t="shared" si="3500"/>
        <v>0</v>
      </c>
      <c r="UN2453" s="1">
        <f t="shared" si="3500"/>
        <v>0</v>
      </c>
      <c r="UO2453" s="1">
        <f t="shared" si="3500"/>
        <v>0.0972017673048601</v>
      </c>
    </row>
    <row r="2454" spans="33:561">
      <c r="AG2454" s="1">
        <f t="shared" si="3477"/>
        <v>0.0134026258205691</v>
      </c>
      <c r="AJ2454" s="1">
        <f t="shared" si="3478"/>
        <v>0.014004847831942</v>
      </c>
      <c r="AM2454" s="1">
        <f t="shared" si="3479"/>
        <v>0.0401993355481727</v>
      </c>
      <c r="AP2454" s="1">
        <f t="shared" si="3480"/>
        <v>0.051538154214942</v>
      </c>
      <c r="AS2454" s="1">
        <f t="shared" si="3481"/>
        <v>0.108055009823183</v>
      </c>
      <c r="GW2454" s="1">
        <f t="shared" si="3482"/>
        <v>0.0136247516321317</v>
      </c>
      <c r="GZ2454" s="1">
        <f t="shared" si="3483"/>
        <v>0.0142777155655096</v>
      </c>
      <c r="HC2454" s="1">
        <f t="shared" si="3484"/>
        <v>0.0405827263267429</v>
      </c>
      <c r="HF2454" s="1">
        <f t="shared" si="3485"/>
        <v>0.0530546623794213</v>
      </c>
      <c r="HI2454" s="1">
        <f t="shared" si="3486"/>
        <v>0.106986899563319</v>
      </c>
      <c r="NM2454" s="1">
        <f t="shared" ref="NM2454:NY2454" si="3501">NM1069</f>
        <v>0.0121982210927573</v>
      </c>
      <c r="NN2454" s="1">
        <f t="shared" si="3501"/>
        <v>0</v>
      </c>
      <c r="NO2454" s="1">
        <f t="shared" si="3501"/>
        <v>0</v>
      </c>
      <c r="NP2454" s="1">
        <f t="shared" si="3501"/>
        <v>0.013401559454191</v>
      </c>
      <c r="NQ2454" s="1">
        <f t="shared" si="3501"/>
        <v>0</v>
      </c>
      <c r="NR2454" s="1">
        <f t="shared" si="3501"/>
        <v>0</v>
      </c>
      <c r="NS2454" s="1">
        <f t="shared" si="3501"/>
        <v>0.0354090354090355</v>
      </c>
      <c r="NT2454" s="1">
        <f t="shared" si="3501"/>
        <v>0</v>
      </c>
      <c r="NU2454" s="1">
        <f t="shared" si="3501"/>
        <v>0</v>
      </c>
      <c r="NV2454" s="1">
        <f t="shared" si="3501"/>
        <v>0.0497427101200685</v>
      </c>
      <c r="NW2454" s="1">
        <f t="shared" si="3501"/>
        <v>0</v>
      </c>
      <c r="NX2454" s="1">
        <f t="shared" si="3501"/>
        <v>0</v>
      </c>
      <c r="NY2454" s="1">
        <f t="shared" si="3501"/>
        <v>0.0974930362116992</v>
      </c>
      <c r="UC2454" s="1">
        <f t="shared" ref="UC2454:UO2454" si="3502">UC1069</f>
        <v>0.0128947368421052</v>
      </c>
      <c r="UD2454" s="1">
        <f t="shared" si="3502"/>
        <v>0</v>
      </c>
      <c r="UE2454" s="1">
        <f t="shared" si="3502"/>
        <v>0</v>
      </c>
      <c r="UF2454" s="1">
        <f t="shared" si="3502"/>
        <v>0.0133065528496109</v>
      </c>
      <c r="UG2454" s="1">
        <f t="shared" si="3502"/>
        <v>0</v>
      </c>
      <c r="UH2454" s="1">
        <f t="shared" si="3502"/>
        <v>0</v>
      </c>
      <c r="UI2454" s="1">
        <f t="shared" si="3502"/>
        <v>0.0354767184035476</v>
      </c>
      <c r="UJ2454" s="1">
        <f t="shared" si="3502"/>
        <v>0</v>
      </c>
      <c r="UK2454" s="1">
        <f t="shared" si="3502"/>
        <v>0</v>
      </c>
      <c r="UL2454" s="1">
        <f t="shared" si="3502"/>
        <v>0.0520231213872832</v>
      </c>
      <c r="UM2454" s="1">
        <f t="shared" si="3502"/>
        <v>0</v>
      </c>
      <c r="UN2454" s="1">
        <f t="shared" si="3502"/>
        <v>0</v>
      </c>
      <c r="UO2454" s="1">
        <f t="shared" si="3502"/>
        <v>0.0992700729927008</v>
      </c>
    </row>
    <row r="2455" spans="33:561">
      <c r="AG2455" s="1">
        <f t="shared" si="3477"/>
        <v>0.0141265960336866</v>
      </c>
      <c r="AJ2455" s="1">
        <f t="shared" si="3478"/>
        <v>0.0144733315465023</v>
      </c>
      <c r="AM2455" s="1">
        <f t="shared" si="3479"/>
        <v>0.0401554404145079</v>
      </c>
      <c r="AP2455" s="1">
        <f t="shared" si="3480"/>
        <v>0.0533980582524272</v>
      </c>
      <c r="AS2455" s="1">
        <f t="shared" si="3481"/>
        <v>0.108651911468813</v>
      </c>
      <c r="GW2455" s="1">
        <f t="shared" si="3482"/>
        <v>0.0133704735376044</v>
      </c>
      <c r="GZ2455" s="1">
        <f t="shared" si="3483"/>
        <v>0.0146692499308055</v>
      </c>
      <c r="HC2455" s="1">
        <f t="shared" si="3484"/>
        <v>0.0418760469011724</v>
      </c>
      <c r="HF2455" s="1">
        <f t="shared" si="3485"/>
        <v>0.0534511784511784</v>
      </c>
      <c r="HI2455" s="1">
        <f t="shared" si="3486"/>
        <v>0.111358574610245</v>
      </c>
      <c r="NM2455" s="1">
        <f t="shared" ref="NM2455:NY2455" si="3503">NM1070</f>
        <v>0.0127518490181077</v>
      </c>
      <c r="NN2455" s="1">
        <f t="shared" si="3503"/>
        <v>0</v>
      </c>
      <c r="NO2455" s="1">
        <f t="shared" si="3503"/>
        <v>0</v>
      </c>
      <c r="NP2455" s="1">
        <f t="shared" si="3503"/>
        <v>0.0130434782608696</v>
      </c>
      <c r="NQ2455" s="1">
        <f t="shared" si="3503"/>
        <v>0</v>
      </c>
      <c r="NR2455" s="1">
        <f t="shared" si="3503"/>
        <v>0</v>
      </c>
      <c r="NS2455" s="1">
        <f t="shared" si="3503"/>
        <v>0.0371075166508088</v>
      </c>
      <c r="NT2455" s="1">
        <f t="shared" si="3503"/>
        <v>0</v>
      </c>
      <c r="NU2455" s="1">
        <f t="shared" si="3503"/>
        <v>0</v>
      </c>
      <c r="NV2455" s="1">
        <f t="shared" si="3503"/>
        <v>0.0489174017642343</v>
      </c>
      <c r="NW2455" s="1">
        <f t="shared" si="3503"/>
        <v>0</v>
      </c>
      <c r="NX2455" s="1">
        <f t="shared" si="3503"/>
        <v>0</v>
      </c>
      <c r="NY2455" s="1">
        <f t="shared" si="3503"/>
        <v>0.0934844192634561</v>
      </c>
      <c r="UC2455" s="1">
        <f t="shared" ref="UC2455:UO2455" si="3504">UC1070</f>
        <v>0.0130787339785507</v>
      </c>
      <c r="UD2455" s="1">
        <f t="shared" si="3504"/>
        <v>0</v>
      </c>
      <c r="UE2455" s="1">
        <f t="shared" si="3504"/>
        <v>0</v>
      </c>
      <c r="UF2455" s="1">
        <f t="shared" si="3504"/>
        <v>0.0130702836004931</v>
      </c>
      <c r="UG2455" s="1">
        <f t="shared" si="3504"/>
        <v>0</v>
      </c>
      <c r="UH2455" s="1">
        <f t="shared" si="3504"/>
        <v>0</v>
      </c>
      <c r="UI2455" s="1">
        <f t="shared" si="3504"/>
        <v>0.0353018805674695</v>
      </c>
      <c r="UJ2455" s="1">
        <f t="shared" si="3504"/>
        <v>0</v>
      </c>
      <c r="UK2455" s="1">
        <f t="shared" si="3504"/>
        <v>0</v>
      </c>
      <c r="UL2455" s="1">
        <f t="shared" si="3504"/>
        <v>0.0496661101836394</v>
      </c>
      <c r="UM2455" s="1">
        <f t="shared" si="3504"/>
        <v>0</v>
      </c>
      <c r="UN2455" s="1">
        <f t="shared" si="3504"/>
        <v>0</v>
      </c>
      <c r="UO2455" s="1">
        <f t="shared" si="3504"/>
        <v>0.0935672514619883</v>
      </c>
    </row>
    <row r="2456" spans="33:561">
      <c r="AG2456" s="1">
        <f t="shared" si="3477"/>
        <v>0.0138662316476346</v>
      </c>
      <c r="AJ2456" s="1">
        <f t="shared" si="3478"/>
        <v>0.014512227895727</v>
      </c>
      <c r="AM2456" s="1">
        <f t="shared" si="3479"/>
        <v>0.0431438127090301</v>
      </c>
      <c r="AP2456" s="1">
        <f t="shared" si="3480"/>
        <v>0.0529166666666668</v>
      </c>
      <c r="AS2456" s="1">
        <f t="shared" si="3481"/>
        <v>0.109533468559838</v>
      </c>
      <c r="GW2456" s="1">
        <f t="shared" si="3482"/>
        <v>0.0135249366018597</v>
      </c>
      <c r="GZ2456" s="1">
        <f t="shared" si="3483"/>
        <v>0.0147018030513177</v>
      </c>
      <c r="HC2456" s="1">
        <f t="shared" si="3484"/>
        <v>0.0402238544945785</v>
      </c>
      <c r="HF2456" s="1">
        <f t="shared" si="3485"/>
        <v>0.0530645824763471</v>
      </c>
      <c r="HI2456" s="1">
        <f t="shared" si="3486"/>
        <v>0.105855855855856</v>
      </c>
      <c r="NM2456" s="1">
        <f t="shared" ref="NM2456:NY2456" si="3505">NM1071</f>
        <v>0.01225427623181</v>
      </c>
      <c r="NN2456" s="1">
        <f t="shared" si="3505"/>
        <v>0</v>
      </c>
      <c r="NO2456" s="1">
        <f t="shared" si="3505"/>
        <v>0</v>
      </c>
      <c r="NP2456" s="1">
        <f t="shared" si="3505"/>
        <v>0.0134907251264755</v>
      </c>
      <c r="NQ2456" s="1">
        <f t="shared" si="3505"/>
        <v>0</v>
      </c>
      <c r="NR2456" s="1">
        <f t="shared" si="3505"/>
        <v>0</v>
      </c>
      <c r="NS2456" s="1">
        <f t="shared" si="3505"/>
        <v>0.036979969183359</v>
      </c>
      <c r="NT2456" s="1">
        <f t="shared" si="3505"/>
        <v>0</v>
      </c>
      <c r="NU2456" s="1">
        <f t="shared" si="3505"/>
        <v>0</v>
      </c>
      <c r="NV2456" s="1">
        <f t="shared" si="3505"/>
        <v>0.0509473684210526</v>
      </c>
      <c r="NW2456" s="1">
        <f t="shared" si="3505"/>
        <v>0</v>
      </c>
      <c r="NX2456" s="1">
        <f t="shared" si="3505"/>
        <v>0</v>
      </c>
      <c r="NY2456" s="1">
        <f t="shared" si="3505"/>
        <v>0.100729927007299</v>
      </c>
      <c r="UC2456" s="1">
        <f t="shared" ref="UC2456:UO2456" si="3506">UC1071</f>
        <v>0.0118079244292836</v>
      </c>
      <c r="UD2456" s="1">
        <f t="shared" si="3506"/>
        <v>0</v>
      </c>
      <c r="UE2456" s="1">
        <f t="shared" si="3506"/>
        <v>0</v>
      </c>
      <c r="UF2456" s="1">
        <f t="shared" si="3506"/>
        <v>0.0135467980295567</v>
      </c>
      <c r="UG2456" s="1">
        <f t="shared" si="3506"/>
        <v>0</v>
      </c>
      <c r="UH2456" s="1">
        <f t="shared" si="3506"/>
        <v>0</v>
      </c>
      <c r="UI2456" s="1">
        <f t="shared" si="3506"/>
        <v>0.0359758038841134</v>
      </c>
      <c r="UJ2456" s="1">
        <f t="shared" si="3506"/>
        <v>0</v>
      </c>
      <c r="UK2456" s="1">
        <f t="shared" si="3506"/>
        <v>0</v>
      </c>
      <c r="UL2456" s="1">
        <f t="shared" si="3506"/>
        <v>0.0515418502202643</v>
      </c>
      <c r="UM2456" s="1">
        <f t="shared" si="3506"/>
        <v>0</v>
      </c>
      <c r="UN2456" s="1">
        <f t="shared" si="3506"/>
        <v>0</v>
      </c>
      <c r="UO2456" s="1">
        <f t="shared" si="3506"/>
        <v>0.0977443609022557</v>
      </c>
    </row>
    <row r="2457" spans="33:561">
      <c r="AG2457" s="1">
        <f t="shared" si="3477"/>
        <v>0.0201398601398601</v>
      </c>
      <c r="AJ2457" s="1">
        <f t="shared" si="3478"/>
        <v>0.022493751735629</v>
      </c>
      <c r="AM2457" s="1">
        <f t="shared" si="3479"/>
        <v>0.0670995670995671</v>
      </c>
      <c r="AP2457" s="1">
        <f t="shared" si="3480"/>
        <v>0.118212669683258</v>
      </c>
      <c r="AS2457" s="1">
        <f t="shared" si="3481"/>
        <v>0.12536443148688</v>
      </c>
      <c r="GW2457" s="1">
        <f t="shared" si="3482"/>
        <v>0.0210772833723654</v>
      </c>
      <c r="GZ2457" s="1">
        <f t="shared" si="3483"/>
        <v>0.0216700375613985</v>
      </c>
      <c r="HC2457" s="1">
        <f t="shared" si="3484"/>
        <v>0.0671669793621013</v>
      </c>
      <c r="HF2457" s="1">
        <f t="shared" si="3485"/>
        <v>0.119852489244007</v>
      </c>
      <c r="HI2457" s="1">
        <f t="shared" si="3486"/>
        <v>0.12012987012987</v>
      </c>
      <c r="NM2457" s="1">
        <f t="shared" ref="NM2457:NY2457" si="3507">NM1072</f>
        <v>0.0201096892138938</v>
      </c>
      <c r="NN2457" s="1">
        <f t="shared" si="3507"/>
        <v>0</v>
      </c>
      <c r="NO2457" s="1">
        <f t="shared" si="3507"/>
        <v>0</v>
      </c>
      <c r="NP2457" s="1">
        <f t="shared" si="3507"/>
        <v>0.0215269086357946</v>
      </c>
      <c r="NQ2457" s="1">
        <f t="shared" si="3507"/>
        <v>0</v>
      </c>
      <c r="NR2457" s="1">
        <f t="shared" si="3507"/>
        <v>0</v>
      </c>
      <c r="NS2457" s="1">
        <f t="shared" si="3507"/>
        <v>0.0549378678875081</v>
      </c>
      <c r="NT2457" s="1">
        <f t="shared" si="3507"/>
        <v>0</v>
      </c>
      <c r="NU2457" s="1">
        <f t="shared" si="3507"/>
        <v>0</v>
      </c>
      <c r="NV2457" s="1">
        <f t="shared" si="3507"/>
        <v>0.106553010122536</v>
      </c>
      <c r="NW2457" s="1">
        <f t="shared" si="3507"/>
        <v>0</v>
      </c>
      <c r="NX2457" s="1">
        <f t="shared" si="3507"/>
        <v>0</v>
      </c>
      <c r="NY2457" s="1">
        <f t="shared" si="3507"/>
        <v>0.125663716814159</v>
      </c>
      <c r="UC2457" s="1">
        <f t="shared" ref="UC2457:UO2457" si="3508">UC1072</f>
        <v>0.0202757502027575</v>
      </c>
      <c r="UD2457" s="1">
        <f t="shared" si="3508"/>
        <v>0</v>
      </c>
      <c r="UE2457" s="1">
        <f t="shared" si="3508"/>
        <v>0</v>
      </c>
      <c r="UF2457" s="1">
        <f t="shared" si="3508"/>
        <v>0.0212270256277506</v>
      </c>
      <c r="UG2457" s="1">
        <f t="shared" si="3508"/>
        <v>0</v>
      </c>
      <c r="UH2457" s="1">
        <f t="shared" si="3508"/>
        <v>0</v>
      </c>
      <c r="UI2457" s="1">
        <f t="shared" si="3508"/>
        <v>0.0560683760683759</v>
      </c>
      <c r="UJ2457" s="1">
        <f t="shared" si="3508"/>
        <v>0</v>
      </c>
      <c r="UK2457" s="1">
        <f t="shared" si="3508"/>
        <v>0</v>
      </c>
      <c r="UL2457" s="1">
        <f t="shared" si="3508"/>
        <v>0.104469273743017</v>
      </c>
      <c r="UM2457" s="1">
        <f t="shared" si="3508"/>
        <v>0</v>
      </c>
      <c r="UN2457" s="1">
        <f t="shared" si="3508"/>
        <v>0</v>
      </c>
      <c r="UO2457" s="1">
        <f t="shared" si="3508"/>
        <v>0.122137404580153</v>
      </c>
    </row>
    <row r="2458" spans="33:561">
      <c r="AG2458" s="1">
        <f t="shared" si="3477"/>
        <v>0.0210235131396959</v>
      </c>
      <c r="AJ2458" s="1">
        <f t="shared" si="3478"/>
        <v>0.0223616034905917</v>
      </c>
      <c r="AM2458" s="1">
        <f t="shared" si="3479"/>
        <v>0.0671378091872792</v>
      </c>
      <c r="AP2458" s="1">
        <f t="shared" si="3480"/>
        <v>0.114222954420648</v>
      </c>
      <c r="AS2458" s="1">
        <f t="shared" si="3481"/>
        <v>0.123456790123457</v>
      </c>
      <c r="GW2458" s="1">
        <f t="shared" si="3482"/>
        <v>0.0205655526992288</v>
      </c>
      <c r="GZ2458" s="1">
        <f t="shared" si="3483"/>
        <v>0.0223542727787209</v>
      </c>
      <c r="HC2458" s="1">
        <f t="shared" si="3484"/>
        <v>0.0695303967965052</v>
      </c>
      <c r="HF2458" s="1">
        <f t="shared" si="3485"/>
        <v>0.118881118881119</v>
      </c>
      <c r="HI2458" s="1">
        <f t="shared" si="3486"/>
        <v>0.11913357400722</v>
      </c>
      <c r="NM2458" s="1">
        <f t="shared" ref="NM2458:NY2458" si="3509">NM1073</f>
        <v>0.0198952879581152</v>
      </c>
      <c r="NN2458" s="1">
        <f t="shared" si="3509"/>
        <v>0</v>
      </c>
      <c r="NO2458" s="1">
        <f t="shared" si="3509"/>
        <v>0</v>
      </c>
      <c r="NP2458" s="1">
        <f t="shared" si="3509"/>
        <v>0.0211180124223603</v>
      </c>
      <c r="NQ2458" s="1">
        <f t="shared" si="3509"/>
        <v>0</v>
      </c>
      <c r="NR2458" s="1">
        <f t="shared" si="3509"/>
        <v>0</v>
      </c>
      <c r="NS2458" s="1">
        <f t="shared" si="3509"/>
        <v>0.0571236559139783</v>
      </c>
      <c r="NT2458" s="1">
        <f t="shared" si="3509"/>
        <v>0</v>
      </c>
      <c r="NU2458" s="1">
        <f t="shared" si="3509"/>
        <v>0</v>
      </c>
      <c r="NV2458" s="1">
        <f t="shared" si="3509"/>
        <v>0.108743169398907</v>
      </c>
      <c r="NW2458" s="1">
        <f t="shared" si="3509"/>
        <v>0</v>
      </c>
      <c r="NX2458" s="1">
        <f t="shared" si="3509"/>
        <v>0</v>
      </c>
      <c r="NY2458" s="1">
        <f t="shared" si="3509"/>
        <v>0.125</v>
      </c>
      <c r="UC2458" s="1">
        <f t="shared" ref="UC2458:UO2458" si="3510">UC1073</f>
        <v>0.0203970628229535</v>
      </c>
      <c r="UD2458" s="1">
        <f t="shared" si="3510"/>
        <v>0</v>
      </c>
      <c r="UE2458" s="1">
        <f t="shared" si="3510"/>
        <v>0</v>
      </c>
      <c r="UF2458" s="1">
        <f t="shared" si="3510"/>
        <v>0.0215605749486653</v>
      </c>
      <c r="UG2458" s="1">
        <f t="shared" si="3510"/>
        <v>0</v>
      </c>
      <c r="UH2458" s="1">
        <f t="shared" si="3510"/>
        <v>0</v>
      </c>
      <c r="UI2458" s="1">
        <f t="shared" si="3510"/>
        <v>0.0581600281988016</v>
      </c>
      <c r="UJ2458" s="1">
        <f t="shared" si="3510"/>
        <v>0</v>
      </c>
      <c r="UK2458" s="1">
        <f t="shared" si="3510"/>
        <v>0</v>
      </c>
      <c r="UL2458" s="1">
        <f t="shared" si="3510"/>
        <v>0.104779411764706</v>
      </c>
      <c r="UM2458" s="1">
        <f t="shared" si="3510"/>
        <v>0</v>
      </c>
      <c r="UN2458" s="1">
        <f t="shared" si="3510"/>
        <v>0</v>
      </c>
      <c r="UO2458" s="1">
        <f t="shared" si="3510"/>
        <v>0.125244618395303</v>
      </c>
    </row>
    <row r="2459" spans="33:561">
      <c r="AG2459" s="1">
        <f t="shared" si="3477"/>
        <v>0.0211685012701101</v>
      </c>
      <c r="AJ2459" s="1">
        <f t="shared" si="3478"/>
        <v>0.0216854241010157</v>
      </c>
      <c r="AM2459" s="1">
        <f t="shared" si="3479"/>
        <v>0.0704379562043796</v>
      </c>
      <c r="AP2459" s="1">
        <f t="shared" si="3480"/>
        <v>0.116647791619479</v>
      </c>
      <c r="AS2459" s="1">
        <f t="shared" si="3481"/>
        <v>0.115987460815047</v>
      </c>
      <c r="GW2459" s="1">
        <f t="shared" si="3482"/>
        <v>0.021486643437863</v>
      </c>
      <c r="GZ2459" s="1">
        <f t="shared" si="3483"/>
        <v>0.0226296190203382</v>
      </c>
      <c r="HC2459" s="1">
        <f t="shared" si="3484"/>
        <v>0.0683989300726021</v>
      </c>
      <c r="HF2459" s="1">
        <f t="shared" si="3485"/>
        <v>0.121003134796238</v>
      </c>
      <c r="HI2459" s="1">
        <f t="shared" si="3486"/>
        <v>0.121951219512195</v>
      </c>
      <c r="NM2459" s="1">
        <f t="shared" ref="NM2459:NY2459" si="3511">NM1074</f>
        <v>0.019913885898816</v>
      </c>
      <c r="NN2459" s="1">
        <f t="shared" si="3511"/>
        <v>0</v>
      </c>
      <c r="NO2459" s="1">
        <f t="shared" si="3511"/>
        <v>0</v>
      </c>
      <c r="NP2459" s="1">
        <f t="shared" si="3511"/>
        <v>0.0212188502343943</v>
      </c>
      <c r="NQ2459" s="1">
        <f t="shared" si="3511"/>
        <v>0</v>
      </c>
      <c r="NR2459" s="1">
        <f t="shared" si="3511"/>
        <v>0</v>
      </c>
      <c r="NS2459" s="1">
        <f t="shared" si="3511"/>
        <v>0.0571804140650674</v>
      </c>
      <c r="NT2459" s="1">
        <f t="shared" si="3511"/>
        <v>0</v>
      </c>
      <c r="NU2459" s="1">
        <f t="shared" si="3511"/>
        <v>0</v>
      </c>
      <c r="NV2459" s="1">
        <f t="shared" si="3511"/>
        <v>0.104663212435233</v>
      </c>
      <c r="NW2459" s="1">
        <f t="shared" si="3511"/>
        <v>0</v>
      </c>
      <c r="NX2459" s="1">
        <f t="shared" si="3511"/>
        <v>0</v>
      </c>
      <c r="NY2459" s="1">
        <f t="shared" si="3511"/>
        <v>0.124773960216998</v>
      </c>
      <c r="UC2459" s="1">
        <f t="shared" ref="UC2459:UO2459" si="3512">UC1074</f>
        <v>0.020532741398446</v>
      </c>
      <c r="UD2459" s="1">
        <f t="shared" si="3512"/>
        <v>0</v>
      </c>
      <c r="UE2459" s="1">
        <f t="shared" si="3512"/>
        <v>0</v>
      </c>
      <c r="UF2459" s="1">
        <f t="shared" si="3512"/>
        <v>0.0214121845526383</v>
      </c>
      <c r="UG2459" s="1">
        <f t="shared" si="3512"/>
        <v>0</v>
      </c>
      <c r="UH2459" s="1">
        <f t="shared" si="3512"/>
        <v>0</v>
      </c>
      <c r="UI2459" s="1">
        <f t="shared" si="3512"/>
        <v>0.0553856608902479</v>
      </c>
      <c r="UJ2459" s="1">
        <f t="shared" si="3512"/>
        <v>0</v>
      </c>
      <c r="UK2459" s="1">
        <f t="shared" si="3512"/>
        <v>0</v>
      </c>
      <c r="UL2459" s="1">
        <f t="shared" si="3512"/>
        <v>0.107363687464868</v>
      </c>
      <c r="UM2459" s="1">
        <f t="shared" si="3512"/>
        <v>0</v>
      </c>
      <c r="UN2459" s="1">
        <f t="shared" si="3512"/>
        <v>0</v>
      </c>
      <c r="UO2459" s="1">
        <f t="shared" si="3512"/>
        <v>0.124</v>
      </c>
    </row>
    <row r="2460" spans="33:561">
      <c r="AG2460" s="1">
        <f t="shared" si="3477"/>
        <v>0.0278443113772455</v>
      </c>
      <c r="AJ2460" s="1">
        <f t="shared" si="3478"/>
        <v>0.0336494340776994</v>
      </c>
      <c r="AM2460" s="1">
        <f t="shared" si="3479"/>
        <v>0.10856134157105</v>
      </c>
      <c r="AP2460" s="1">
        <f t="shared" si="3480"/>
        <v>0.138531415594247</v>
      </c>
      <c r="AS2460" s="1">
        <f t="shared" si="3481"/>
        <v>0.157303370786517</v>
      </c>
      <c r="GW2460" s="1">
        <f t="shared" si="3482"/>
        <v>0.0278121137206428</v>
      </c>
      <c r="GZ2460" s="1">
        <f t="shared" si="3483"/>
        <v>0.0327178490443795</v>
      </c>
      <c r="HC2460" s="1">
        <f t="shared" si="3484"/>
        <v>0.10752688172043</v>
      </c>
      <c r="HF2460" s="1">
        <f t="shared" si="3485"/>
        <v>0.139094650205761</v>
      </c>
      <c r="HI2460" s="1">
        <f t="shared" si="3486"/>
        <v>0.153526970954357</v>
      </c>
      <c r="NM2460" s="1">
        <f t="shared" ref="NM2460:NY2460" si="3513">NM1075</f>
        <v>0.0249307479224377</v>
      </c>
      <c r="NN2460" s="1">
        <f t="shared" si="3513"/>
        <v>0</v>
      </c>
      <c r="NO2460" s="1">
        <f t="shared" si="3513"/>
        <v>0</v>
      </c>
      <c r="NP2460" s="1">
        <f t="shared" si="3513"/>
        <v>0.0292721518987342</v>
      </c>
      <c r="NQ2460" s="1">
        <f t="shared" si="3513"/>
        <v>0</v>
      </c>
      <c r="NR2460" s="1">
        <f t="shared" si="3513"/>
        <v>0</v>
      </c>
      <c r="NS2460" s="1">
        <f t="shared" si="3513"/>
        <v>0.0773972602739726</v>
      </c>
      <c r="NT2460" s="1">
        <f t="shared" si="3513"/>
        <v>0</v>
      </c>
      <c r="NU2460" s="1">
        <f t="shared" si="3513"/>
        <v>0</v>
      </c>
      <c r="NV2460" s="1">
        <f t="shared" si="3513"/>
        <v>0.1275</v>
      </c>
      <c r="NW2460" s="1">
        <f t="shared" si="3513"/>
        <v>0</v>
      </c>
      <c r="NX2460" s="1">
        <f t="shared" si="3513"/>
        <v>0</v>
      </c>
      <c r="NY2460" s="1">
        <f t="shared" si="3513"/>
        <v>0.148648648648649</v>
      </c>
      <c r="UC2460" s="1">
        <f t="shared" ref="UC2460:UO2460" si="3514">UC1075</f>
        <v>0.0252221266838637</v>
      </c>
      <c r="UD2460" s="1">
        <f t="shared" si="3514"/>
        <v>0</v>
      </c>
      <c r="UE2460" s="1">
        <f t="shared" si="3514"/>
        <v>0</v>
      </c>
      <c r="UF2460" s="1">
        <f t="shared" si="3514"/>
        <v>0.0298221614227085</v>
      </c>
      <c r="UG2460" s="1">
        <f t="shared" si="3514"/>
        <v>0</v>
      </c>
      <c r="UH2460" s="1">
        <f t="shared" si="3514"/>
        <v>0</v>
      </c>
      <c r="UI2460" s="1">
        <f t="shared" si="3514"/>
        <v>0.0762864339690537</v>
      </c>
      <c r="UJ2460" s="1">
        <f t="shared" si="3514"/>
        <v>0</v>
      </c>
      <c r="UK2460" s="1">
        <f t="shared" si="3514"/>
        <v>0</v>
      </c>
      <c r="UL2460" s="1">
        <f t="shared" si="3514"/>
        <v>0.128139085640695</v>
      </c>
      <c r="UM2460" s="1">
        <f t="shared" si="3514"/>
        <v>0</v>
      </c>
      <c r="UN2460" s="1">
        <f t="shared" si="3514"/>
        <v>0</v>
      </c>
      <c r="UO2460" s="1">
        <f t="shared" si="3514"/>
        <v>0.149509803921569</v>
      </c>
    </row>
    <row r="2461" spans="33:561">
      <c r="AG2461" s="1">
        <f t="shared" si="3477"/>
        <v>0.0283771800177357</v>
      </c>
      <c r="AJ2461" s="1">
        <f t="shared" si="3478"/>
        <v>0.0329871716554673</v>
      </c>
      <c r="AM2461" s="1">
        <f t="shared" si="3479"/>
        <v>0.106700810926163</v>
      </c>
      <c r="AP2461" s="1">
        <f t="shared" si="3480"/>
        <v>0.144396551724138</v>
      </c>
      <c r="AS2461" s="1">
        <f t="shared" si="3481"/>
        <v>0.152941176470588</v>
      </c>
      <c r="GW2461" s="1">
        <f t="shared" si="3482"/>
        <v>0.0282122048451396</v>
      </c>
      <c r="GZ2461" s="1">
        <f t="shared" si="3483"/>
        <v>0.0329463445246313</v>
      </c>
      <c r="HC2461" s="1">
        <f t="shared" si="3484"/>
        <v>0.110307414104882</v>
      </c>
      <c r="HF2461" s="1">
        <f t="shared" si="3485"/>
        <v>0.141414141414141</v>
      </c>
      <c r="HI2461" s="1">
        <f t="shared" si="3486"/>
        <v>0.153846153846154</v>
      </c>
      <c r="NM2461" s="1">
        <f t="shared" ref="NM2461:NY2461" si="3515">NM1076</f>
        <v>0.0255555555555556</v>
      </c>
      <c r="NN2461" s="1">
        <f t="shared" si="3515"/>
        <v>0</v>
      </c>
      <c r="NO2461" s="1">
        <f t="shared" si="3515"/>
        <v>0</v>
      </c>
      <c r="NP2461" s="1">
        <f t="shared" si="3515"/>
        <v>0.0298507462686567</v>
      </c>
      <c r="NQ2461" s="1">
        <f t="shared" si="3515"/>
        <v>0</v>
      </c>
      <c r="NR2461" s="1">
        <f t="shared" si="3515"/>
        <v>0</v>
      </c>
      <c r="NS2461" s="1">
        <f t="shared" si="3515"/>
        <v>0.0741397658744235</v>
      </c>
      <c r="NT2461" s="1">
        <f t="shared" si="3515"/>
        <v>0</v>
      </c>
      <c r="NU2461" s="1">
        <f t="shared" si="3515"/>
        <v>0</v>
      </c>
      <c r="NV2461" s="1">
        <f t="shared" si="3515"/>
        <v>0.127190136275146</v>
      </c>
      <c r="NW2461" s="1">
        <f t="shared" si="3515"/>
        <v>0</v>
      </c>
      <c r="NX2461" s="1">
        <f t="shared" si="3515"/>
        <v>0</v>
      </c>
      <c r="NY2461" s="1">
        <f t="shared" si="3515"/>
        <v>0.150537634408602</v>
      </c>
      <c r="UC2461" s="1">
        <f t="shared" ref="UC2461:UO2461" si="3516">UC1076</f>
        <v>0.0254722381224957</v>
      </c>
      <c r="UD2461" s="1">
        <f t="shared" si="3516"/>
        <v>0</v>
      </c>
      <c r="UE2461" s="1">
        <f t="shared" si="3516"/>
        <v>0</v>
      </c>
      <c r="UF2461" s="1">
        <f t="shared" si="3516"/>
        <v>0.0302543507362784</v>
      </c>
      <c r="UG2461" s="1">
        <f t="shared" si="3516"/>
        <v>0</v>
      </c>
      <c r="UH2461" s="1">
        <f t="shared" si="3516"/>
        <v>0</v>
      </c>
      <c r="UI2461" s="1">
        <f t="shared" si="3516"/>
        <v>0.0745112504610845</v>
      </c>
      <c r="UJ2461" s="1">
        <f t="shared" si="3516"/>
        <v>0</v>
      </c>
      <c r="UK2461" s="1">
        <f t="shared" si="3516"/>
        <v>0</v>
      </c>
      <c r="UL2461" s="1">
        <f t="shared" si="3516"/>
        <v>0.127492877492877</v>
      </c>
      <c r="UM2461" s="1">
        <f t="shared" si="3516"/>
        <v>0</v>
      </c>
      <c r="UN2461" s="1">
        <f t="shared" si="3516"/>
        <v>0</v>
      </c>
      <c r="UO2461" s="1">
        <f t="shared" si="3516"/>
        <v>0.15035799522673</v>
      </c>
    </row>
    <row r="2462" spans="33:561">
      <c r="AG2462" s="1">
        <f t="shared" si="3477"/>
        <v>0.027818881325836</v>
      </c>
      <c r="AJ2462" s="1">
        <f t="shared" si="3478"/>
        <v>0.0332326283987914</v>
      </c>
      <c r="AM2462" s="1">
        <f t="shared" si="3479"/>
        <v>0.105960264900662</v>
      </c>
      <c r="AP2462" s="1">
        <f t="shared" si="3480"/>
        <v>0.145720894371627</v>
      </c>
      <c r="AS2462" s="1">
        <f t="shared" si="3481"/>
        <v>0.156488549618321</v>
      </c>
      <c r="GW2462" s="1">
        <f t="shared" si="3482"/>
        <v>0.0276073619631902</v>
      </c>
      <c r="GZ2462" s="1">
        <f t="shared" si="3483"/>
        <v>0.0326391047559838</v>
      </c>
      <c r="HC2462" s="1">
        <f t="shared" si="3484"/>
        <v>0.108223062381853</v>
      </c>
      <c r="HF2462" s="1">
        <f t="shared" si="3485"/>
        <v>0.142384105960265</v>
      </c>
      <c r="HI2462" s="1">
        <f t="shared" si="3486"/>
        <v>0.152542372881356</v>
      </c>
      <c r="NM2462" s="1">
        <f t="shared" ref="NM2462:NY2462" si="3517">NM1077</f>
        <v>0.0259703993297961</v>
      </c>
      <c r="NN2462" s="1">
        <f t="shared" si="3517"/>
        <v>0</v>
      </c>
      <c r="NO2462" s="1">
        <f t="shared" si="3517"/>
        <v>0</v>
      </c>
      <c r="NP2462" s="1">
        <f t="shared" si="3517"/>
        <v>0.0296257796257796</v>
      </c>
      <c r="NQ2462" s="1">
        <f t="shared" si="3517"/>
        <v>0</v>
      </c>
      <c r="NR2462" s="1">
        <f t="shared" si="3517"/>
        <v>0</v>
      </c>
      <c r="NS2462" s="1">
        <f t="shared" si="3517"/>
        <v>0.0787623066104077</v>
      </c>
      <c r="NT2462" s="1">
        <f t="shared" si="3517"/>
        <v>0</v>
      </c>
      <c r="NU2462" s="1">
        <f t="shared" si="3517"/>
        <v>0</v>
      </c>
      <c r="NV2462" s="1">
        <f t="shared" si="3517"/>
        <v>0.128819652486519</v>
      </c>
      <c r="NW2462" s="1">
        <f t="shared" si="3517"/>
        <v>0</v>
      </c>
      <c r="NX2462" s="1">
        <f t="shared" si="3517"/>
        <v>0</v>
      </c>
      <c r="NY2462" s="1">
        <f t="shared" si="3517"/>
        <v>0.150561797752809</v>
      </c>
      <c r="UC2462" s="1">
        <f t="shared" ref="UC2462:UO2462" si="3518">UC1077</f>
        <v>0.0254777070063694</v>
      </c>
      <c r="UD2462" s="1">
        <f t="shared" si="3518"/>
        <v>0</v>
      </c>
      <c r="UE2462" s="1">
        <f t="shared" si="3518"/>
        <v>0</v>
      </c>
      <c r="UF2462" s="1">
        <f t="shared" si="3518"/>
        <v>0.0300731509076131</v>
      </c>
      <c r="UG2462" s="1">
        <f t="shared" si="3518"/>
        <v>0</v>
      </c>
      <c r="UH2462" s="1">
        <f t="shared" si="3518"/>
        <v>0</v>
      </c>
      <c r="UI2462" s="1">
        <f t="shared" si="3518"/>
        <v>0.0781422779211205</v>
      </c>
      <c r="UJ2462" s="1">
        <f t="shared" si="3518"/>
        <v>0</v>
      </c>
      <c r="UK2462" s="1">
        <f t="shared" si="3518"/>
        <v>0</v>
      </c>
      <c r="UL2462" s="1">
        <f t="shared" si="3518"/>
        <v>0.128373930217248</v>
      </c>
      <c r="UM2462" s="1">
        <f t="shared" si="3518"/>
        <v>0</v>
      </c>
      <c r="UN2462" s="1">
        <f t="shared" si="3518"/>
        <v>0</v>
      </c>
      <c r="UO2462" s="1">
        <f t="shared" si="3518"/>
        <v>0.151219512195122</v>
      </c>
    </row>
    <row r="2463" spans="33:561">
      <c r="AG2463" s="1">
        <f t="shared" si="3477"/>
        <v>0.0192198982475974</v>
      </c>
      <c r="AJ2463" s="1">
        <f t="shared" si="3478"/>
        <v>0.0192253322024315</v>
      </c>
      <c r="AM2463" s="1">
        <f t="shared" si="3479"/>
        <v>0.0463729711825107</v>
      </c>
      <c r="AP2463" s="1">
        <f t="shared" si="3480"/>
        <v>0.091358024691358</v>
      </c>
      <c r="AS2463" s="1">
        <f t="shared" si="3481"/>
        <v>0.111111111111111</v>
      </c>
      <c r="GW2463" s="1">
        <f t="shared" si="3482"/>
        <v>0.0189836448598129</v>
      </c>
      <c r="GZ2463" s="1">
        <f t="shared" si="3483"/>
        <v>0.0193605162804341</v>
      </c>
      <c r="HC2463" s="1">
        <f t="shared" si="3484"/>
        <v>0.0443603851444291</v>
      </c>
      <c r="HF2463" s="1">
        <f t="shared" si="3485"/>
        <v>0.09109477124183</v>
      </c>
      <c r="HI2463" s="1">
        <f t="shared" si="3486"/>
        <v>0.109839816933638</v>
      </c>
      <c r="NM2463" s="1">
        <f t="shared" ref="NM2463:NY2463" si="3519">NM1078</f>
        <v>0.0179640718562875</v>
      </c>
      <c r="NN2463" s="1">
        <f t="shared" si="3519"/>
        <v>0</v>
      </c>
      <c r="NO2463" s="1">
        <f t="shared" si="3519"/>
        <v>0</v>
      </c>
      <c r="NP2463" s="1">
        <f t="shared" si="3519"/>
        <v>0.0184511434511433</v>
      </c>
      <c r="NQ2463" s="1">
        <f t="shared" si="3519"/>
        <v>0</v>
      </c>
      <c r="NR2463" s="1">
        <f t="shared" si="3519"/>
        <v>0</v>
      </c>
      <c r="NS2463" s="1">
        <f t="shared" si="3519"/>
        <v>0.0409937888198758</v>
      </c>
      <c r="NT2463" s="1">
        <f t="shared" si="3519"/>
        <v>0</v>
      </c>
      <c r="NU2463" s="1">
        <f t="shared" si="3519"/>
        <v>0</v>
      </c>
      <c r="NV2463" s="1">
        <f t="shared" si="3519"/>
        <v>0.0787366548042704</v>
      </c>
      <c r="NW2463" s="1">
        <f t="shared" si="3519"/>
        <v>0</v>
      </c>
      <c r="NX2463" s="1">
        <f t="shared" si="3519"/>
        <v>0</v>
      </c>
      <c r="NY2463" s="1">
        <f t="shared" si="3519"/>
        <v>0.1</v>
      </c>
      <c r="UC2463" s="1">
        <f t="shared" ref="UC2463:UO2463" si="3520">UC1078</f>
        <v>0.0188273265196342</v>
      </c>
      <c r="UD2463" s="1">
        <f t="shared" si="3520"/>
        <v>0</v>
      </c>
      <c r="UE2463" s="1">
        <f t="shared" si="3520"/>
        <v>0</v>
      </c>
      <c r="UF2463" s="1">
        <f t="shared" si="3520"/>
        <v>0.0193081255028157</v>
      </c>
      <c r="UG2463" s="1">
        <f t="shared" si="3520"/>
        <v>0</v>
      </c>
      <c r="UH2463" s="1">
        <f t="shared" si="3520"/>
        <v>0</v>
      </c>
      <c r="UI2463" s="1">
        <f t="shared" si="3520"/>
        <v>0.0412140575079872</v>
      </c>
      <c r="UJ2463" s="1">
        <f t="shared" si="3520"/>
        <v>0</v>
      </c>
      <c r="UK2463" s="1">
        <f t="shared" si="3520"/>
        <v>0</v>
      </c>
      <c r="UL2463" s="1">
        <f t="shared" si="3520"/>
        <v>0.0785315985130111</v>
      </c>
      <c r="UM2463" s="1">
        <f t="shared" si="3520"/>
        <v>0</v>
      </c>
      <c r="UN2463" s="1">
        <f t="shared" si="3520"/>
        <v>0</v>
      </c>
      <c r="UO2463" s="1">
        <f t="shared" si="3520"/>
        <v>0.102990033222591</v>
      </c>
    </row>
    <row r="2464" spans="33:561">
      <c r="AG2464" s="1">
        <f t="shared" si="3477"/>
        <v>0.0194120909595118</v>
      </c>
      <c r="AJ2464" s="1">
        <f t="shared" si="3478"/>
        <v>0.0188888888888889</v>
      </c>
      <c r="AM2464" s="1">
        <f t="shared" si="3479"/>
        <v>0.044175392670157</v>
      </c>
      <c r="AP2464" s="1">
        <f t="shared" si="3480"/>
        <v>0.0927536231884059</v>
      </c>
      <c r="AS2464" s="1">
        <f t="shared" si="3481"/>
        <v>0.109649122807018</v>
      </c>
      <c r="GW2464" s="1">
        <f t="shared" si="3482"/>
        <v>0.0195010037281331</v>
      </c>
      <c r="GZ2464" s="1">
        <f t="shared" si="3483"/>
        <v>0.0189338770754443</v>
      </c>
      <c r="HC2464" s="1">
        <f t="shared" si="3484"/>
        <v>0.0463150777552399</v>
      </c>
      <c r="HF2464" s="1">
        <f t="shared" si="3485"/>
        <v>0.0968736239542052</v>
      </c>
      <c r="HI2464" s="1">
        <f t="shared" si="3486"/>
        <v>0.109048723897912</v>
      </c>
      <c r="NM2464" s="1">
        <f t="shared" ref="NM2464:NY2464" si="3521">NM1079</f>
        <v>0.0179874869655891</v>
      </c>
      <c r="NN2464" s="1">
        <f t="shared" si="3521"/>
        <v>0</v>
      </c>
      <c r="NO2464" s="1">
        <f t="shared" si="3521"/>
        <v>0</v>
      </c>
      <c r="NP2464" s="1">
        <f t="shared" si="3521"/>
        <v>0.0187275525910723</v>
      </c>
      <c r="NQ2464" s="1">
        <f t="shared" si="3521"/>
        <v>0</v>
      </c>
      <c r="NR2464" s="1">
        <f t="shared" si="3521"/>
        <v>0</v>
      </c>
      <c r="NS2464" s="1">
        <f t="shared" si="3521"/>
        <v>0.0420374347959498</v>
      </c>
      <c r="NT2464" s="1">
        <f t="shared" si="3521"/>
        <v>0</v>
      </c>
      <c r="NU2464" s="1">
        <f t="shared" si="3521"/>
        <v>0</v>
      </c>
      <c r="NV2464" s="1">
        <f t="shared" si="3521"/>
        <v>0.0762782900251467</v>
      </c>
      <c r="NW2464" s="1">
        <f t="shared" si="3521"/>
        <v>0</v>
      </c>
      <c r="NX2464" s="1">
        <f t="shared" si="3521"/>
        <v>0</v>
      </c>
      <c r="NY2464" s="1">
        <f t="shared" si="3521"/>
        <v>0.100763358778626</v>
      </c>
      <c r="UC2464" s="1">
        <f t="shared" ref="UC2464:UO2464" si="3522">UC1079</f>
        <v>0.0183852917665867</v>
      </c>
      <c r="UD2464" s="1">
        <f t="shared" si="3522"/>
        <v>0</v>
      </c>
      <c r="UE2464" s="1">
        <f t="shared" si="3522"/>
        <v>0</v>
      </c>
      <c r="UF2464" s="1">
        <f t="shared" si="3522"/>
        <v>0.0186467767714437</v>
      </c>
      <c r="UG2464" s="1">
        <f t="shared" si="3522"/>
        <v>0</v>
      </c>
      <c r="UH2464" s="1">
        <f t="shared" si="3522"/>
        <v>0</v>
      </c>
      <c r="UI2464" s="1">
        <f t="shared" si="3522"/>
        <v>0.0419980909958638</v>
      </c>
      <c r="UJ2464" s="1">
        <f t="shared" si="3522"/>
        <v>0</v>
      </c>
      <c r="UK2464" s="1">
        <f t="shared" si="3522"/>
        <v>0</v>
      </c>
      <c r="UL2464" s="1">
        <f t="shared" si="3522"/>
        <v>0.0758651286601597</v>
      </c>
      <c r="UM2464" s="1">
        <f t="shared" si="3522"/>
        <v>0</v>
      </c>
      <c r="UN2464" s="1">
        <f t="shared" si="3522"/>
        <v>0</v>
      </c>
      <c r="UO2464" s="1">
        <f t="shared" si="3522"/>
        <v>0.101010101010101</v>
      </c>
    </row>
    <row r="2465" spans="33:561">
      <c r="AG2465" s="1">
        <f t="shared" si="3477"/>
        <v>0.0191453940066593</v>
      </c>
      <c r="AJ2465" s="1">
        <f t="shared" si="3478"/>
        <v>0.0190103438635729</v>
      </c>
      <c r="AM2465" s="1">
        <f t="shared" si="3479"/>
        <v>0.0448926480156148</v>
      </c>
      <c r="AP2465" s="1">
        <f t="shared" si="3480"/>
        <v>0.0949181016379672</v>
      </c>
      <c r="AS2465" s="1">
        <f t="shared" si="3481"/>
        <v>0.107991360691145</v>
      </c>
      <c r="GW2465" s="1">
        <f t="shared" si="3482"/>
        <v>0.0189655172413793</v>
      </c>
      <c r="GZ2465" s="1">
        <f t="shared" si="3483"/>
        <v>0.0190146931719965</v>
      </c>
      <c r="HC2465" s="1">
        <f t="shared" si="3484"/>
        <v>0.0452372195660169</v>
      </c>
      <c r="HF2465" s="1">
        <f t="shared" si="3485"/>
        <v>0.0935130581297389</v>
      </c>
      <c r="HI2465" s="1">
        <f t="shared" si="3486"/>
        <v>0.112412177985948</v>
      </c>
      <c r="NM2465" s="1">
        <f t="shared" ref="NM2465:NY2465" si="3523">NM1080</f>
        <v>0.0178524547125231</v>
      </c>
      <c r="NN2465" s="1">
        <f t="shared" si="3523"/>
        <v>0</v>
      </c>
      <c r="NO2465" s="1">
        <f t="shared" si="3523"/>
        <v>0</v>
      </c>
      <c r="NP2465" s="1">
        <f t="shared" si="3523"/>
        <v>0.0185998450012916</v>
      </c>
      <c r="NQ2465" s="1">
        <f t="shared" si="3523"/>
        <v>0</v>
      </c>
      <c r="NR2465" s="1">
        <f t="shared" si="3523"/>
        <v>0</v>
      </c>
      <c r="NS2465" s="1">
        <f t="shared" si="3523"/>
        <v>0.0423493044822257</v>
      </c>
      <c r="NT2465" s="1">
        <f t="shared" si="3523"/>
        <v>0</v>
      </c>
      <c r="NU2465" s="1">
        <f t="shared" si="3523"/>
        <v>0</v>
      </c>
      <c r="NV2465" s="1">
        <f t="shared" si="3523"/>
        <v>0.0793226381461675</v>
      </c>
      <c r="NW2465" s="1">
        <f t="shared" si="3523"/>
        <v>0</v>
      </c>
      <c r="NX2465" s="1">
        <f t="shared" si="3523"/>
        <v>0</v>
      </c>
      <c r="NY2465" s="1">
        <f t="shared" si="3523"/>
        <v>0.100751879699248</v>
      </c>
      <c r="UC2465" s="1">
        <f t="shared" ref="UC2465:UO2465" si="3524">UC1080</f>
        <v>0.0181424316274031</v>
      </c>
      <c r="UD2465" s="1">
        <f t="shared" si="3524"/>
        <v>0</v>
      </c>
      <c r="UE2465" s="1">
        <f t="shared" si="3524"/>
        <v>0</v>
      </c>
      <c r="UF2465" s="1">
        <f t="shared" si="3524"/>
        <v>0.0189636752136751</v>
      </c>
      <c r="UG2465" s="1">
        <f t="shared" si="3524"/>
        <v>0</v>
      </c>
      <c r="UH2465" s="1">
        <f t="shared" si="3524"/>
        <v>0</v>
      </c>
      <c r="UI2465" s="1">
        <f t="shared" si="3524"/>
        <v>0.0417330359987255</v>
      </c>
      <c r="UJ2465" s="1">
        <f t="shared" si="3524"/>
        <v>0</v>
      </c>
      <c r="UK2465" s="1">
        <f t="shared" si="3524"/>
        <v>0</v>
      </c>
      <c r="UL2465" s="1">
        <f t="shared" si="3524"/>
        <v>0.0785241248817407</v>
      </c>
      <c r="UM2465" s="1">
        <f t="shared" si="3524"/>
        <v>0</v>
      </c>
      <c r="UN2465" s="1">
        <f t="shared" si="3524"/>
        <v>0</v>
      </c>
      <c r="UO2465" s="1">
        <f t="shared" si="3524"/>
        <v>0.103896103896104</v>
      </c>
    </row>
    <row r="2466" spans="33:561">
      <c r="AG2466" s="1">
        <f t="shared" si="3477"/>
        <v>0.0199115044247788</v>
      </c>
      <c r="AJ2466" s="1">
        <f t="shared" si="3478"/>
        <v>0.0199046818054386</v>
      </c>
      <c r="AM2466" s="1">
        <f t="shared" si="3479"/>
        <v>0.0462870462870465</v>
      </c>
      <c r="AP2466" s="1">
        <f t="shared" si="3480"/>
        <v>0.115658362989324</v>
      </c>
      <c r="AS2466" s="1">
        <f t="shared" si="3481"/>
        <v>0.116915422885572</v>
      </c>
      <c r="GW2466" s="1">
        <f t="shared" si="3482"/>
        <v>0.0204199022145529</v>
      </c>
      <c r="GZ2466" s="1">
        <f t="shared" si="3483"/>
        <v>0.0215765247410817</v>
      </c>
      <c r="HC2466" s="1">
        <f t="shared" si="3484"/>
        <v>0.046084546084546</v>
      </c>
      <c r="HF2466" s="1">
        <f t="shared" si="3485"/>
        <v>0.117941712204007</v>
      </c>
      <c r="HI2466" s="1">
        <f t="shared" si="3486"/>
        <v>0.118987341772152</v>
      </c>
      <c r="NM2466" s="1">
        <f t="shared" ref="NM2466:NY2466" si="3525">NM1081</f>
        <v>0.0197576396206533</v>
      </c>
      <c r="NN2466" s="1">
        <f t="shared" si="3525"/>
        <v>0</v>
      </c>
      <c r="NO2466" s="1">
        <f t="shared" si="3525"/>
        <v>0</v>
      </c>
      <c r="NP2466" s="1">
        <f t="shared" si="3525"/>
        <v>0.0188531029065201</v>
      </c>
      <c r="NQ2466" s="1">
        <f t="shared" si="3525"/>
        <v>0</v>
      </c>
      <c r="NR2466" s="1">
        <f t="shared" si="3525"/>
        <v>0</v>
      </c>
      <c r="NS2466" s="1">
        <f t="shared" si="3525"/>
        <v>0.0418140881312318</v>
      </c>
      <c r="NT2466" s="1">
        <f t="shared" si="3525"/>
        <v>0</v>
      </c>
      <c r="NU2466" s="1">
        <f t="shared" si="3525"/>
        <v>0</v>
      </c>
      <c r="NV2466" s="1">
        <f t="shared" si="3525"/>
        <v>0.0935135135135135</v>
      </c>
      <c r="NW2466" s="1">
        <f t="shared" si="3525"/>
        <v>0</v>
      </c>
      <c r="NX2466" s="1">
        <f t="shared" si="3525"/>
        <v>0</v>
      </c>
      <c r="NY2466" s="1">
        <f t="shared" si="3525"/>
        <v>0.110759493670886</v>
      </c>
      <c r="UC2466" s="1">
        <f t="shared" ref="UC2466:UO2466" si="3526">UC1081</f>
        <v>0.01875</v>
      </c>
      <c r="UD2466" s="1">
        <f t="shared" si="3526"/>
        <v>0</v>
      </c>
      <c r="UE2466" s="1">
        <f t="shared" si="3526"/>
        <v>0</v>
      </c>
      <c r="UF2466" s="1">
        <f t="shared" si="3526"/>
        <v>0.0188222640494758</v>
      </c>
      <c r="UG2466" s="1">
        <f t="shared" si="3526"/>
        <v>0</v>
      </c>
      <c r="UH2466" s="1">
        <f t="shared" si="3526"/>
        <v>0</v>
      </c>
      <c r="UI2466" s="1">
        <f t="shared" si="3526"/>
        <v>0.041955731747605</v>
      </c>
      <c r="UJ2466" s="1">
        <f t="shared" si="3526"/>
        <v>0</v>
      </c>
      <c r="UK2466" s="1">
        <f t="shared" si="3526"/>
        <v>0</v>
      </c>
      <c r="UL2466" s="1">
        <f t="shared" si="3526"/>
        <v>0.0959206174200662</v>
      </c>
      <c r="UM2466" s="1">
        <f t="shared" si="3526"/>
        <v>0</v>
      </c>
      <c r="UN2466" s="1">
        <f t="shared" si="3526"/>
        <v>0</v>
      </c>
      <c r="UO2466" s="1">
        <f t="shared" si="3526"/>
        <v>0.112582781456954</v>
      </c>
    </row>
    <row r="2467" spans="33:561">
      <c r="AG2467" s="1">
        <f t="shared" si="3477"/>
        <v>0.020108695652174</v>
      </c>
      <c r="AJ2467" s="1">
        <f t="shared" si="3478"/>
        <v>0.0195700110253584</v>
      </c>
      <c r="AM2467" s="1">
        <f t="shared" si="3479"/>
        <v>0.0461788617886178</v>
      </c>
      <c r="AP2467" s="1">
        <f t="shared" si="3480"/>
        <v>0.115789473684211</v>
      </c>
      <c r="AS2467" s="1">
        <f t="shared" si="3481"/>
        <v>0.118598382749326</v>
      </c>
      <c r="GW2467" s="1">
        <f t="shared" si="3482"/>
        <v>0.020845396641575</v>
      </c>
      <c r="GZ2467" s="1">
        <f t="shared" si="3483"/>
        <v>0.0212886744252058</v>
      </c>
      <c r="HC2467" s="1">
        <f t="shared" si="3484"/>
        <v>0.0461590296495957</v>
      </c>
      <c r="HF2467" s="1">
        <f t="shared" si="3485"/>
        <v>0.11460895228726</v>
      </c>
      <c r="HI2467" s="1">
        <f t="shared" si="3486"/>
        <v>0.117021276595745</v>
      </c>
      <c r="NM2467" s="1">
        <f t="shared" ref="NM2467:NY2467" si="3527">NM1082</f>
        <v>0.0196130400212031</v>
      </c>
      <c r="NN2467" s="1">
        <f t="shared" si="3527"/>
        <v>0</v>
      </c>
      <c r="NO2467" s="1">
        <f t="shared" si="3527"/>
        <v>0</v>
      </c>
      <c r="NP2467" s="1">
        <f t="shared" si="3527"/>
        <v>0.0186190845616757</v>
      </c>
      <c r="NQ2467" s="1">
        <f t="shared" si="3527"/>
        <v>0</v>
      </c>
      <c r="NR2467" s="1">
        <f t="shared" si="3527"/>
        <v>0</v>
      </c>
      <c r="NS2467" s="1">
        <f t="shared" si="3527"/>
        <v>0.0419334186939822</v>
      </c>
      <c r="NT2467" s="1">
        <f t="shared" si="3527"/>
        <v>0</v>
      </c>
      <c r="NU2467" s="1">
        <f t="shared" si="3527"/>
        <v>0</v>
      </c>
      <c r="NV2467" s="1">
        <f t="shared" si="3527"/>
        <v>0.0919305413687436</v>
      </c>
      <c r="NW2467" s="1">
        <f t="shared" si="3527"/>
        <v>0</v>
      </c>
      <c r="NX2467" s="1">
        <f t="shared" si="3527"/>
        <v>0</v>
      </c>
      <c r="NY2467" s="1">
        <f t="shared" si="3527"/>
        <v>0.113861386138614</v>
      </c>
      <c r="UC2467" s="1">
        <f t="shared" ref="UC2467:UO2467" si="3528">UC1082</f>
        <v>0.0189248491497532</v>
      </c>
      <c r="UD2467" s="1">
        <f t="shared" si="3528"/>
        <v>0</v>
      </c>
      <c r="UE2467" s="1">
        <f t="shared" si="3528"/>
        <v>0</v>
      </c>
      <c r="UF2467" s="1">
        <f t="shared" si="3528"/>
        <v>0.0189434364994664</v>
      </c>
      <c r="UG2467" s="1">
        <f t="shared" si="3528"/>
        <v>0</v>
      </c>
      <c r="UH2467" s="1">
        <f t="shared" si="3528"/>
        <v>0</v>
      </c>
      <c r="UI2467" s="1">
        <f t="shared" si="3528"/>
        <v>0.0415410385259633</v>
      </c>
      <c r="UJ2467" s="1">
        <f t="shared" si="3528"/>
        <v>0</v>
      </c>
      <c r="UK2467" s="1">
        <f t="shared" si="3528"/>
        <v>0</v>
      </c>
      <c r="UL2467" s="1">
        <f t="shared" si="3528"/>
        <v>0.0939167556029884</v>
      </c>
      <c r="UM2467" s="1">
        <f t="shared" si="3528"/>
        <v>0</v>
      </c>
      <c r="UN2467" s="1">
        <f t="shared" si="3528"/>
        <v>0</v>
      </c>
      <c r="UO2467" s="1">
        <f t="shared" si="3528"/>
        <v>0.114782608695652</v>
      </c>
    </row>
    <row r="2468" spans="33:561">
      <c r="AG2468" s="1">
        <f t="shared" si="3477"/>
        <v>0.0193565976008725</v>
      </c>
      <c r="AJ2468" s="1">
        <f t="shared" si="3478"/>
        <v>0.0200384298654956</v>
      </c>
      <c r="AM2468" s="1">
        <f t="shared" si="3479"/>
        <v>0.0465353260869565</v>
      </c>
      <c r="AP2468" s="1">
        <f t="shared" si="3480"/>
        <v>0.115233522479267</v>
      </c>
      <c r="AS2468" s="1">
        <f t="shared" si="3481"/>
        <v>0.117977528089888</v>
      </c>
      <c r="GW2468" s="1">
        <f t="shared" si="3482"/>
        <v>0.0203671830177853</v>
      </c>
      <c r="GZ2468" s="1">
        <f t="shared" si="3483"/>
        <v>0.0211006558311948</v>
      </c>
      <c r="HC2468" s="1">
        <f t="shared" si="3484"/>
        <v>0.0472523626181309</v>
      </c>
      <c r="HF2468" s="1">
        <f t="shared" si="3485"/>
        <v>0.115828334102446</v>
      </c>
      <c r="HI2468" s="1">
        <f t="shared" si="3486"/>
        <v>0.120643431635389</v>
      </c>
      <c r="NM2468" s="1">
        <f t="shared" ref="NM2468:NY2468" si="3529">NM1083</f>
        <v>0.0194200585262037</v>
      </c>
      <c r="NN2468" s="1">
        <f t="shared" si="3529"/>
        <v>0</v>
      </c>
      <c r="NO2468" s="1">
        <f t="shared" si="3529"/>
        <v>0</v>
      </c>
      <c r="NP2468" s="1">
        <f t="shared" si="3529"/>
        <v>0.0196738286305979</v>
      </c>
      <c r="NQ2468" s="1">
        <f t="shared" si="3529"/>
        <v>0</v>
      </c>
      <c r="NR2468" s="1">
        <f t="shared" si="3529"/>
        <v>0</v>
      </c>
      <c r="NS2468" s="1">
        <f t="shared" si="3529"/>
        <v>0.0418530351437698</v>
      </c>
      <c r="NT2468" s="1">
        <f t="shared" si="3529"/>
        <v>0</v>
      </c>
      <c r="NU2468" s="1">
        <f t="shared" si="3529"/>
        <v>0</v>
      </c>
      <c r="NV2468" s="1">
        <f t="shared" si="3529"/>
        <v>0.0940988835725678</v>
      </c>
      <c r="NW2468" s="1">
        <f t="shared" si="3529"/>
        <v>0</v>
      </c>
      <c r="NX2468" s="1">
        <f t="shared" si="3529"/>
        <v>0</v>
      </c>
      <c r="NY2468" s="1">
        <f t="shared" si="3529"/>
        <v>0.110569105691057</v>
      </c>
      <c r="UC2468" s="1">
        <f t="shared" ref="UC2468:UO2468" si="3530">UC1083</f>
        <v>0.0195492804778713</v>
      </c>
      <c r="UD2468" s="1">
        <f t="shared" si="3530"/>
        <v>0</v>
      </c>
      <c r="UE2468" s="1">
        <f t="shared" si="3530"/>
        <v>0</v>
      </c>
      <c r="UF2468" s="1">
        <f t="shared" si="3530"/>
        <v>0.0187015762757146</v>
      </c>
      <c r="UG2468" s="1">
        <f t="shared" si="3530"/>
        <v>0</v>
      </c>
      <c r="UH2468" s="1">
        <f t="shared" si="3530"/>
        <v>0</v>
      </c>
      <c r="UI2468" s="1">
        <f t="shared" si="3530"/>
        <v>0.0422628951747089</v>
      </c>
      <c r="UJ2468" s="1">
        <f t="shared" si="3530"/>
        <v>0</v>
      </c>
      <c r="UK2468" s="1">
        <f t="shared" si="3530"/>
        <v>0</v>
      </c>
      <c r="UL2468" s="1">
        <f t="shared" si="3530"/>
        <v>0.093715545755237</v>
      </c>
      <c r="UM2468" s="1">
        <f t="shared" si="3530"/>
        <v>0</v>
      </c>
      <c r="UN2468" s="1">
        <f t="shared" si="3530"/>
        <v>0</v>
      </c>
      <c r="UO2468" s="1">
        <f t="shared" si="3530"/>
        <v>0.113945578231293</v>
      </c>
    </row>
    <row r="2469" spans="33:561">
      <c r="AG2469" s="1">
        <f t="shared" si="3477"/>
        <v>0.0133194045442674</v>
      </c>
      <c r="AJ2469" s="1">
        <f t="shared" si="3478"/>
        <v>0.0131856540084387</v>
      </c>
      <c r="AM2469" s="1">
        <f t="shared" si="3479"/>
        <v>0.0415879017013232</v>
      </c>
      <c r="AP2469" s="1">
        <f t="shared" si="3480"/>
        <v>0.117647058823529</v>
      </c>
      <c r="AS2469" s="1">
        <f t="shared" si="3481"/>
        <v>0.119266055045872</v>
      </c>
      <c r="GW2469" s="1">
        <f t="shared" si="3482"/>
        <v>0.013499205929063</v>
      </c>
      <c r="GZ2469" s="1">
        <f t="shared" si="3483"/>
        <v>0.0136202669572324</v>
      </c>
      <c r="HC2469" s="1">
        <f t="shared" si="3484"/>
        <v>0.0422207446808511</v>
      </c>
      <c r="HF2469" s="1">
        <f t="shared" si="3485"/>
        <v>0.11764705882353</v>
      </c>
      <c r="HI2469" s="1">
        <f t="shared" si="3486"/>
        <v>0.123529411764706</v>
      </c>
      <c r="NM2469" s="1">
        <f t="shared" ref="NM2469:NY2469" si="3531">NM1084</f>
        <v>0.0122574055158325</v>
      </c>
      <c r="NN2469" s="1">
        <f t="shared" si="3531"/>
        <v>0</v>
      </c>
      <c r="NO2469" s="1">
        <f t="shared" si="3531"/>
        <v>0</v>
      </c>
      <c r="NP2469" s="1">
        <f t="shared" si="3531"/>
        <v>0.0124409056979347</v>
      </c>
      <c r="NQ2469" s="1">
        <f t="shared" si="3531"/>
        <v>0</v>
      </c>
      <c r="NR2469" s="1">
        <f t="shared" si="3531"/>
        <v>0</v>
      </c>
      <c r="NS2469" s="1">
        <f t="shared" si="3531"/>
        <v>0.0351789538085043</v>
      </c>
      <c r="NT2469" s="1">
        <f t="shared" si="3531"/>
        <v>0</v>
      </c>
      <c r="NU2469" s="1">
        <f t="shared" si="3531"/>
        <v>0</v>
      </c>
      <c r="NV2469" s="1">
        <f t="shared" si="3531"/>
        <v>0.115621788283659</v>
      </c>
      <c r="NW2469" s="1">
        <f t="shared" si="3531"/>
        <v>0</v>
      </c>
      <c r="NX2469" s="1">
        <f t="shared" si="3531"/>
        <v>0</v>
      </c>
      <c r="NY2469" s="1">
        <f t="shared" si="3531"/>
        <v>0.116009280742459</v>
      </c>
      <c r="UC2469" s="1">
        <f t="shared" ref="UC2469:UO2469" si="3532">UC1084</f>
        <v>0.0124675324675324</v>
      </c>
      <c r="UD2469" s="1">
        <f t="shared" si="3532"/>
        <v>0</v>
      </c>
      <c r="UE2469" s="1">
        <f t="shared" si="3532"/>
        <v>0</v>
      </c>
      <c r="UF2469" s="1">
        <f t="shared" si="3532"/>
        <v>0.0125576627370578</v>
      </c>
      <c r="UG2469" s="1">
        <f t="shared" si="3532"/>
        <v>0</v>
      </c>
      <c r="UH2469" s="1">
        <f t="shared" si="3532"/>
        <v>0</v>
      </c>
      <c r="UI2469" s="1">
        <f t="shared" si="3532"/>
        <v>0.0352312047813777</v>
      </c>
      <c r="UJ2469" s="1">
        <f t="shared" si="3532"/>
        <v>0</v>
      </c>
      <c r="UK2469" s="1">
        <f t="shared" si="3532"/>
        <v>0</v>
      </c>
      <c r="UL2469" s="1">
        <f t="shared" si="3532"/>
        <v>0.114479874542603</v>
      </c>
      <c r="UM2469" s="1">
        <f t="shared" si="3532"/>
        <v>0</v>
      </c>
      <c r="UN2469" s="1">
        <f t="shared" si="3532"/>
        <v>0</v>
      </c>
      <c r="UO2469" s="1">
        <f t="shared" si="3532"/>
        <v>0.115909090909091</v>
      </c>
    </row>
    <row r="2470" spans="33:561">
      <c r="AG2470" s="1">
        <f t="shared" si="3477"/>
        <v>0.013406292749658</v>
      </c>
      <c r="AJ2470" s="1">
        <f t="shared" si="3478"/>
        <v>0.0133403086581219</v>
      </c>
      <c r="AM2470" s="1">
        <f t="shared" si="3479"/>
        <v>0.0418848167539266</v>
      </c>
      <c r="AP2470" s="1">
        <f t="shared" si="3480"/>
        <v>0.11262596324837</v>
      </c>
      <c r="AS2470" s="1">
        <f t="shared" si="3481"/>
        <v>0.124223602484472</v>
      </c>
      <c r="GW2470" s="1">
        <f t="shared" si="3482"/>
        <v>0.0139400315623357</v>
      </c>
      <c r="GZ2470" s="1">
        <f t="shared" si="3483"/>
        <v>0.0135208220659815</v>
      </c>
      <c r="HC2470" s="1">
        <f t="shared" si="3484"/>
        <v>0.0417335473515251</v>
      </c>
      <c r="HF2470" s="1">
        <f t="shared" si="3485"/>
        <v>0.112795633717405</v>
      </c>
      <c r="HI2470" s="1">
        <f t="shared" si="3486"/>
        <v>0.122388059701493</v>
      </c>
      <c r="NM2470" s="1">
        <f t="shared" ref="NM2470:NY2470" si="3533">NM1085</f>
        <v>0.0120915873424235</v>
      </c>
      <c r="NN2470" s="1">
        <f t="shared" si="3533"/>
        <v>0</v>
      </c>
      <c r="NO2470" s="1">
        <f t="shared" si="3533"/>
        <v>0</v>
      </c>
      <c r="NP2470" s="1">
        <f t="shared" si="3533"/>
        <v>0.0125957026426278</v>
      </c>
      <c r="NQ2470" s="1">
        <f t="shared" si="3533"/>
        <v>0</v>
      </c>
      <c r="NR2470" s="1">
        <f t="shared" si="3533"/>
        <v>0</v>
      </c>
      <c r="NS2470" s="1">
        <f t="shared" si="3533"/>
        <v>0.0345794392523365</v>
      </c>
      <c r="NT2470" s="1">
        <f t="shared" si="3533"/>
        <v>0</v>
      </c>
      <c r="NU2470" s="1">
        <f t="shared" si="3533"/>
        <v>0</v>
      </c>
      <c r="NV2470" s="1">
        <f t="shared" si="3533"/>
        <v>0.115145228215768</v>
      </c>
      <c r="NW2470" s="1">
        <f t="shared" si="3533"/>
        <v>0</v>
      </c>
      <c r="NX2470" s="1">
        <f t="shared" si="3533"/>
        <v>0</v>
      </c>
      <c r="NY2470" s="1">
        <f t="shared" si="3533"/>
        <v>0.114942528735632</v>
      </c>
      <c r="UC2470" s="1">
        <f t="shared" ref="UC2470:UO2470" si="3534">UC1085</f>
        <v>0.0121244069583553</v>
      </c>
      <c r="UD2470" s="1">
        <f t="shared" si="3534"/>
        <v>0</v>
      </c>
      <c r="UE2470" s="1">
        <f t="shared" si="3534"/>
        <v>0</v>
      </c>
      <c r="UF2470" s="1">
        <f t="shared" si="3534"/>
        <v>0.0131004366812227</v>
      </c>
      <c r="UG2470" s="1">
        <f t="shared" si="3534"/>
        <v>0</v>
      </c>
      <c r="UH2470" s="1">
        <f t="shared" si="3534"/>
        <v>0</v>
      </c>
      <c r="UI2470" s="1">
        <f t="shared" si="3534"/>
        <v>0.0351437699680512</v>
      </c>
      <c r="UJ2470" s="1">
        <f t="shared" si="3534"/>
        <v>0</v>
      </c>
      <c r="UK2470" s="1">
        <f t="shared" si="3534"/>
        <v>0</v>
      </c>
      <c r="UL2470" s="1">
        <f t="shared" si="3534"/>
        <v>0.110236220472441</v>
      </c>
      <c r="UM2470" s="1">
        <f t="shared" si="3534"/>
        <v>0</v>
      </c>
      <c r="UN2470" s="1">
        <f t="shared" si="3534"/>
        <v>0</v>
      </c>
      <c r="UO2470" s="1">
        <f t="shared" si="3534"/>
        <v>0.115740740740741</v>
      </c>
    </row>
    <row r="2471" spans="33:561">
      <c r="AG2471" s="1">
        <f t="shared" si="3477"/>
        <v>0.0136268343815513</v>
      </c>
      <c r="AJ2471" s="1">
        <f t="shared" si="3478"/>
        <v>0.0134458212496705</v>
      </c>
      <c r="AM2471" s="1">
        <f t="shared" si="3479"/>
        <v>0.0413329061198334</v>
      </c>
      <c r="AP2471" s="1">
        <f t="shared" si="3480"/>
        <v>0.115239633817986</v>
      </c>
      <c r="AS2471" s="1">
        <f t="shared" si="3481"/>
        <v>0.121019108280255</v>
      </c>
      <c r="GW2471" s="1">
        <f t="shared" si="3482"/>
        <v>0.0132802124833996</v>
      </c>
      <c r="GZ2471" s="1">
        <f t="shared" si="3483"/>
        <v>0.0133832976445397</v>
      </c>
      <c r="HC2471" s="1">
        <f t="shared" si="3484"/>
        <v>0.0427010923535253</v>
      </c>
      <c r="HF2471" s="1">
        <f t="shared" si="3485"/>
        <v>0.112333526346265</v>
      </c>
      <c r="HI2471" s="1">
        <f t="shared" si="3486"/>
        <v>0.12012012012012</v>
      </c>
      <c r="NM2471" s="1">
        <f t="shared" ref="NM2471:NY2471" si="3535">NM1086</f>
        <v>0.0120698510529018</v>
      </c>
      <c r="NN2471" s="1">
        <f t="shared" si="3535"/>
        <v>0</v>
      </c>
      <c r="NO2471" s="1">
        <f t="shared" si="3535"/>
        <v>0</v>
      </c>
      <c r="NP2471" s="1">
        <f t="shared" si="3535"/>
        <v>0.01230012300123</v>
      </c>
      <c r="NQ2471" s="1">
        <f t="shared" si="3535"/>
        <v>0</v>
      </c>
      <c r="NR2471" s="1">
        <f t="shared" si="3535"/>
        <v>0</v>
      </c>
      <c r="NS2471" s="1">
        <f t="shared" si="3535"/>
        <v>0.0350015351550506</v>
      </c>
      <c r="NT2471" s="1">
        <f t="shared" si="3535"/>
        <v>0</v>
      </c>
      <c r="NU2471" s="1">
        <f t="shared" si="3535"/>
        <v>0</v>
      </c>
      <c r="NV2471" s="1">
        <f t="shared" si="3535"/>
        <v>0.114147909967846</v>
      </c>
      <c r="NW2471" s="1">
        <f t="shared" si="3535"/>
        <v>0</v>
      </c>
      <c r="NX2471" s="1">
        <f t="shared" si="3535"/>
        <v>0</v>
      </c>
      <c r="NY2471" s="1">
        <f t="shared" si="3535"/>
        <v>0.113475177304965</v>
      </c>
      <c r="UC2471" s="1">
        <f t="shared" ref="UC2471:UO2471" si="3536">UC1086</f>
        <v>0.0122907949790796</v>
      </c>
      <c r="UD2471" s="1">
        <f t="shared" si="3536"/>
        <v>0</v>
      </c>
      <c r="UE2471" s="1">
        <f t="shared" si="3536"/>
        <v>0</v>
      </c>
      <c r="UF2471" s="1">
        <f t="shared" si="3536"/>
        <v>0.012987012987013</v>
      </c>
      <c r="UG2471" s="1">
        <f t="shared" si="3536"/>
        <v>0</v>
      </c>
      <c r="UH2471" s="1">
        <f t="shared" si="3536"/>
        <v>0</v>
      </c>
      <c r="UI2471" s="1">
        <f t="shared" si="3536"/>
        <v>0.0343278793711903</v>
      </c>
      <c r="UJ2471" s="1">
        <f t="shared" si="3536"/>
        <v>0</v>
      </c>
      <c r="UK2471" s="1">
        <f t="shared" si="3536"/>
        <v>0</v>
      </c>
      <c r="UL2471" s="1">
        <f t="shared" si="3536"/>
        <v>0.109318063508589</v>
      </c>
      <c r="UM2471" s="1">
        <f t="shared" si="3536"/>
        <v>0</v>
      </c>
      <c r="UN2471" s="1">
        <f t="shared" si="3536"/>
        <v>0</v>
      </c>
      <c r="UO2471" s="1">
        <f t="shared" si="3536"/>
        <v>0.11804008908686</v>
      </c>
    </row>
    <row r="2472" spans="33:561">
      <c r="AG2472" s="1">
        <f t="shared" si="3477"/>
        <v>0.0192307692307693</v>
      </c>
      <c r="AJ2472" s="1">
        <f t="shared" si="3478"/>
        <v>0.019333146539647</v>
      </c>
      <c r="AM2472" s="1">
        <f t="shared" si="3479"/>
        <v>0.0460767946577629</v>
      </c>
      <c r="AP2472" s="1">
        <f t="shared" si="3480"/>
        <v>0.0946413137424372</v>
      </c>
      <c r="AS2472" s="1">
        <f t="shared" si="3481"/>
        <v>0.111344537815126</v>
      </c>
      <c r="GW2472" s="1">
        <f t="shared" si="3482"/>
        <v>0.0196480938416424</v>
      </c>
      <c r="GZ2472" s="1">
        <f t="shared" si="3483"/>
        <v>0.0199823684983839</v>
      </c>
      <c r="HC2472" s="1">
        <f t="shared" si="3484"/>
        <v>0.0461114934618031</v>
      </c>
      <c r="HF2472" s="1">
        <f t="shared" si="3485"/>
        <v>0.0992662926197669</v>
      </c>
      <c r="HI2472" s="1">
        <f t="shared" si="3486"/>
        <v>0.113333333333333</v>
      </c>
      <c r="NM2472" s="1">
        <f t="shared" ref="NM2472:NY2472" si="3537">NM1087</f>
        <v>0.0185669456066946</v>
      </c>
      <c r="NN2472" s="1">
        <f t="shared" si="3537"/>
        <v>0</v>
      </c>
      <c r="NO2472" s="1">
        <f t="shared" si="3537"/>
        <v>0</v>
      </c>
      <c r="NP2472" s="1">
        <f t="shared" si="3537"/>
        <v>0.0187695516162669</v>
      </c>
      <c r="NQ2472" s="1">
        <f t="shared" si="3537"/>
        <v>0</v>
      </c>
      <c r="NR2472" s="1">
        <f t="shared" si="3537"/>
        <v>0</v>
      </c>
      <c r="NS2472" s="1">
        <f t="shared" si="3537"/>
        <v>0.0411962160512664</v>
      </c>
      <c r="NT2472" s="1">
        <f t="shared" si="3537"/>
        <v>0</v>
      </c>
      <c r="NU2472" s="1">
        <f t="shared" si="3537"/>
        <v>0</v>
      </c>
      <c r="NV2472" s="1">
        <f t="shared" si="3537"/>
        <v>0.0806941431670281</v>
      </c>
      <c r="NW2472" s="1">
        <f t="shared" si="3537"/>
        <v>0</v>
      </c>
      <c r="NX2472" s="1">
        <f t="shared" si="3537"/>
        <v>0</v>
      </c>
      <c r="NY2472" s="1">
        <f t="shared" si="3537"/>
        <v>0.1</v>
      </c>
      <c r="UC2472" s="1">
        <f t="shared" ref="UC2472:UO2472" si="3538">UC1087</f>
        <v>0.0186596583442839</v>
      </c>
      <c r="UD2472" s="1">
        <f t="shared" si="3538"/>
        <v>0</v>
      </c>
      <c r="UE2472" s="1">
        <f t="shared" si="3538"/>
        <v>0</v>
      </c>
      <c r="UF2472" s="1">
        <f t="shared" si="3538"/>
        <v>0.01892247043364</v>
      </c>
      <c r="UG2472" s="1">
        <f t="shared" si="3538"/>
        <v>0</v>
      </c>
      <c r="UH2472" s="1">
        <f t="shared" si="3538"/>
        <v>0</v>
      </c>
      <c r="UI2472" s="1">
        <f t="shared" si="3538"/>
        <v>0.0413197656490904</v>
      </c>
      <c r="UJ2472" s="1">
        <f t="shared" si="3538"/>
        <v>0</v>
      </c>
      <c r="UK2472" s="1">
        <f t="shared" si="3538"/>
        <v>0</v>
      </c>
      <c r="UL2472" s="1">
        <f t="shared" si="3538"/>
        <v>0.0812043795620438</v>
      </c>
      <c r="UM2472" s="1">
        <f t="shared" si="3538"/>
        <v>0</v>
      </c>
      <c r="UN2472" s="1">
        <f t="shared" si="3538"/>
        <v>0</v>
      </c>
      <c r="UO2472" s="1">
        <f t="shared" si="3538"/>
        <v>0.103186646433991</v>
      </c>
    </row>
    <row r="2473" spans="33:561">
      <c r="AG2473" s="1">
        <f t="shared" si="3477"/>
        <v>0.018862690707351</v>
      </c>
      <c r="AJ2473" s="1">
        <f t="shared" si="3478"/>
        <v>0.0194640338504937</v>
      </c>
      <c r="AM2473" s="1">
        <f t="shared" si="3479"/>
        <v>0.0456971314209473</v>
      </c>
      <c r="AP2473" s="1">
        <f t="shared" si="3480"/>
        <v>0.0985977212971078</v>
      </c>
      <c r="AS2473" s="1">
        <f t="shared" si="3481"/>
        <v>0.112107623318386</v>
      </c>
      <c r="GW2473" s="1">
        <f t="shared" si="3482"/>
        <v>0.0188296639629199</v>
      </c>
      <c r="GZ2473" s="1">
        <f t="shared" si="3483"/>
        <v>0.0199537304800463</v>
      </c>
      <c r="HC2473" s="1">
        <f t="shared" si="3484"/>
        <v>0.0466144947260973</v>
      </c>
      <c r="HF2473" s="1">
        <f t="shared" si="3485"/>
        <v>0.0981266726137378</v>
      </c>
      <c r="HI2473" s="1">
        <f t="shared" si="3486"/>
        <v>0.109339407744875</v>
      </c>
      <c r="NM2473" s="1">
        <f t="shared" ref="NM2473:NY2473" si="3539">NM1088</f>
        <v>0.0181007345225603</v>
      </c>
      <c r="NN2473" s="1">
        <f t="shared" si="3539"/>
        <v>0</v>
      </c>
      <c r="NO2473" s="1">
        <f t="shared" si="3539"/>
        <v>0</v>
      </c>
      <c r="NP2473" s="1">
        <f t="shared" si="3539"/>
        <v>0.0188778185631883</v>
      </c>
      <c r="NQ2473" s="1">
        <f t="shared" si="3539"/>
        <v>0</v>
      </c>
      <c r="NR2473" s="1">
        <f t="shared" si="3539"/>
        <v>0</v>
      </c>
      <c r="NS2473" s="1">
        <f t="shared" si="3539"/>
        <v>0.0416152897657214</v>
      </c>
      <c r="NT2473" s="1">
        <f t="shared" si="3539"/>
        <v>0</v>
      </c>
      <c r="NU2473" s="1">
        <f t="shared" si="3539"/>
        <v>0</v>
      </c>
      <c r="NV2473" s="1">
        <f t="shared" si="3539"/>
        <v>0.0797733217088056</v>
      </c>
      <c r="NW2473" s="1">
        <f t="shared" si="3539"/>
        <v>0</v>
      </c>
      <c r="NX2473" s="1">
        <f t="shared" si="3539"/>
        <v>0</v>
      </c>
      <c r="NY2473" s="1">
        <f t="shared" si="3539"/>
        <v>0.0992592592592592</v>
      </c>
      <c r="UC2473" s="1">
        <f t="shared" ref="UC2473:UO2473" si="3540">UC1088</f>
        <v>0.0180275715800635</v>
      </c>
      <c r="UD2473" s="1">
        <f t="shared" si="3540"/>
        <v>0</v>
      </c>
      <c r="UE2473" s="1">
        <f t="shared" si="3540"/>
        <v>0</v>
      </c>
      <c r="UF2473" s="1">
        <f t="shared" si="3540"/>
        <v>0.0189561152947286</v>
      </c>
      <c r="UG2473" s="1">
        <f t="shared" si="3540"/>
        <v>0</v>
      </c>
      <c r="UH2473" s="1">
        <f t="shared" si="3540"/>
        <v>0</v>
      </c>
      <c r="UI2473" s="1">
        <f t="shared" si="3540"/>
        <v>0.0409535452322739</v>
      </c>
      <c r="UJ2473" s="1">
        <f t="shared" si="3540"/>
        <v>0</v>
      </c>
      <c r="UK2473" s="1">
        <f t="shared" si="3540"/>
        <v>0</v>
      </c>
      <c r="UL2473" s="1">
        <f t="shared" si="3540"/>
        <v>0.0813636363636363</v>
      </c>
      <c r="UM2473" s="1">
        <f t="shared" si="3540"/>
        <v>0</v>
      </c>
      <c r="UN2473" s="1">
        <f t="shared" si="3540"/>
        <v>0</v>
      </c>
      <c r="UO2473" s="1">
        <f t="shared" si="3540"/>
        <v>0.104321907600596</v>
      </c>
    </row>
    <row r="2474" spans="33:561">
      <c r="AG2474" s="1">
        <f t="shared" si="3477"/>
        <v>0.0187150837988826</v>
      </c>
      <c r="AJ2474" s="1">
        <f t="shared" si="3478"/>
        <v>0.0188626126126127</v>
      </c>
      <c r="AM2474" s="1">
        <f t="shared" si="3479"/>
        <v>0.0465616045845273</v>
      </c>
      <c r="AP2474" s="1">
        <f t="shared" si="3480"/>
        <v>0.0960196963479687</v>
      </c>
      <c r="AS2474" s="1">
        <f t="shared" si="3481"/>
        <v>0.114155251141552</v>
      </c>
      <c r="GW2474" s="1">
        <f t="shared" si="3482"/>
        <v>0.0191193511008111</v>
      </c>
      <c r="GZ2474" s="1">
        <f t="shared" si="3483"/>
        <v>0.0192588269623578</v>
      </c>
      <c r="HC2474" s="1">
        <f t="shared" si="3484"/>
        <v>0.0458248472505092</v>
      </c>
      <c r="HF2474" s="1">
        <f t="shared" si="3485"/>
        <v>0.0964601769911504</v>
      </c>
      <c r="HI2474" s="1">
        <f t="shared" si="3486"/>
        <v>0.110599078341014</v>
      </c>
      <c r="NM2474" s="1">
        <f t="shared" ref="NM2474:NY2474" si="3541">NM1089</f>
        <v>0.0189973614775726</v>
      </c>
      <c r="NN2474" s="1">
        <f t="shared" si="3541"/>
        <v>0</v>
      </c>
      <c r="NO2474" s="1">
        <f t="shared" si="3541"/>
        <v>0</v>
      </c>
      <c r="NP2474" s="1">
        <f t="shared" si="3541"/>
        <v>0.0190650300339515</v>
      </c>
      <c r="NQ2474" s="1">
        <f t="shared" si="3541"/>
        <v>0</v>
      </c>
      <c r="NR2474" s="1">
        <f t="shared" si="3541"/>
        <v>0</v>
      </c>
      <c r="NS2474" s="1">
        <f t="shared" si="3541"/>
        <v>0.0404870624048706</v>
      </c>
      <c r="NT2474" s="1">
        <f t="shared" si="3541"/>
        <v>0</v>
      </c>
      <c r="NU2474" s="1">
        <f t="shared" si="3541"/>
        <v>0</v>
      </c>
      <c r="NV2474" s="1">
        <f t="shared" si="3541"/>
        <v>0.080817051509769</v>
      </c>
      <c r="NW2474" s="1">
        <f t="shared" si="3541"/>
        <v>0</v>
      </c>
      <c r="NX2474" s="1">
        <f t="shared" si="3541"/>
        <v>0</v>
      </c>
      <c r="NY2474" s="1">
        <f t="shared" si="3541"/>
        <v>0.105341246290801</v>
      </c>
      <c r="UC2474" s="1">
        <f t="shared" ref="UC2474:UO2474" si="3542">UC1089</f>
        <v>0.0182106096595408</v>
      </c>
      <c r="UD2474" s="1">
        <f t="shared" si="3542"/>
        <v>0</v>
      </c>
      <c r="UE2474" s="1">
        <f t="shared" si="3542"/>
        <v>0</v>
      </c>
      <c r="UF2474" s="1">
        <f t="shared" si="3542"/>
        <v>0.0186915887850469</v>
      </c>
      <c r="UG2474" s="1">
        <f t="shared" si="3542"/>
        <v>0</v>
      </c>
      <c r="UH2474" s="1">
        <f t="shared" si="3542"/>
        <v>0</v>
      </c>
      <c r="UI2474" s="1">
        <f t="shared" si="3542"/>
        <v>0.0409911287855612</v>
      </c>
      <c r="UJ2474" s="1">
        <f t="shared" si="3542"/>
        <v>0</v>
      </c>
      <c r="UK2474" s="1">
        <f t="shared" si="3542"/>
        <v>0</v>
      </c>
      <c r="UL2474" s="1">
        <f t="shared" si="3542"/>
        <v>0.0786088613625535</v>
      </c>
      <c r="UM2474" s="1">
        <f t="shared" si="3542"/>
        <v>0</v>
      </c>
      <c r="UN2474" s="1">
        <f t="shared" si="3542"/>
        <v>0</v>
      </c>
      <c r="UO2474" s="1">
        <f t="shared" si="3542"/>
        <v>0.100740740740741</v>
      </c>
    </row>
    <row r="2475" spans="33:561">
      <c r="AG2475" s="1">
        <f t="shared" si="3477"/>
        <v>0.0199158485273493</v>
      </c>
      <c r="AJ2475" s="1">
        <f t="shared" si="3478"/>
        <v>0.0198131899235778</v>
      </c>
      <c r="AM2475" s="1">
        <f t="shared" si="3479"/>
        <v>0.0454390160573966</v>
      </c>
      <c r="AP2475" s="1">
        <f t="shared" si="3480"/>
        <v>0.113543091655267</v>
      </c>
      <c r="AS2475" s="1">
        <f t="shared" si="3481"/>
        <v>0.111392405063291</v>
      </c>
      <c r="GW2475" s="1">
        <f t="shared" si="3482"/>
        <v>0.0197003329633741</v>
      </c>
      <c r="GZ2475" s="1">
        <f t="shared" si="3483"/>
        <v>0.020574971815107</v>
      </c>
      <c r="HC2475" s="1">
        <f t="shared" si="3484"/>
        <v>0.0461229946524064</v>
      </c>
      <c r="HF2475" s="1">
        <f t="shared" si="3485"/>
        <v>0.118793503480278</v>
      </c>
      <c r="HI2475" s="1">
        <f t="shared" si="3486"/>
        <v>0.123152709359606</v>
      </c>
      <c r="NM2475" s="1">
        <f t="shared" ref="NM2475:NY2475" si="3543">NM1090</f>
        <v>0.0195516162669447</v>
      </c>
      <c r="NN2475" s="1">
        <f t="shared" si="3543"/>
        <v>0</v>
      </c>
      <c r="NO2475" s="1">
        <f t="shared" si="3543"/>
        <v>0</v>
      </c>
      <c r="NP2475" s="1">
        <f t="shared" si="3543"/>
        <v>0.0192155830481705</v>
      </c>
      <c r="NQ2475" s="1">
        <f t="shared" si="3543"/>
        <v>0</v>
      </c>
      <c r="NR2475" s="1">
        <f t="shared" si="3543"/>
        <v>0</v>
      </c>
      <c r="NS2475" s="1">
        <f t="shared" si="3543"/>
        <v>0.0422313268200442</v>
      </c>
      <c r="NT2475" s="1">
        <f t="shared" si="3543"/>
        <v>0</v>
      </c>
      <c r="NU2475" s="1">
        <f t="shared" si="3543"/>
        <v>0</v>
      </c>
      <c r="NV2475" s="1">
        <f t="shared" si="3543"/>
        <v>0.0993555316863587</v>
      </c>
      <c r="NW2475" s="1">
        <f t="shared" si="3543"/>
        <v>0</v>
      </c>
      <c r="NX2475" s="1">
        <f t="shared" si="3543"/>
        <v>0</v>
      </c>
      <c r="NY2475" s="1">
        <f t="shared" si="3543"/>
        <v>0.114808652246256</v>
      </c>
      <c r="UC2475" s="1">
        <f t="shared" ref="UC2475:UO2475" si="3544">UC1090</f>
        <v>0.0195109261186265</v>
      </c>
      <c r="UD2475" s="1">
        <f t="shared" si="3544"/>
        <v>0</v>
      </c>
      <c r="UE2475" s="1">
        <f t="shared" si="3544"/>
        <v>0</v>
      </c>
      <c r="UF2475" s="1">
        <f t="shared" si="3544"/>
        <v>0.0196613872200983</v>
      </c>
      <c r="UG2475" s="1">
        <f t="shared" si="3544"/>
        <v>0</v>
      </c>
      <c r="UH2475" s="1">
        <f t="shared" si="3544"/>
        <v>0</v>
      </c>
      <c r="UI2475" s="1">
        <f t="shared" si="3544"/>
        <v>0.0424453595185301</v>
      </c>
      <c r="UJ2475" s="1">
        <f t="shared" si="3544"/>
        <v>0</v>
      </c>
      <c r="UK2475" s="1">
        <f t="shared" si="3544"/>
        <v>0</v>
      </c>
      <c r="UL2475" s="1">
        <f t="shared" si="3544"/>
        <v>0.0998298355076576</v>
      </c>
      <c r="UM2475" s="1">
        <f t="shared" si="3544"/>
        <v>0</v>
      </c>
      <c r="UN2475" s="1">
        <f t="shared" si="3544"/>
        <v>0</v>
      </c>
      <c r="UO2475" s="1">
        <f t="shared" si="3544"/>
        <v>0.0440917107583774</v>
      </c>
    </row>
    <row r="2476" spans="33:561">
      <c r="AG2476" s="1">
        <f t="shared" si="3477"/>
        <v>0.0194931773879142</v>
      </c>
      <c r="AJ2476" s="1">
        <f t="shared" si="3478"/>
        <v>0.0199326221224032</v>
      </c>
      <c r="AM2476" s="1">
        <f t="shared" si="3479"/>
        <v>0.0457429048414024</v>
      </c>
      <c r="AP2476" s="1">
        <f t="shared" si="3480"/>
        <v>0.119232526267702</v>
      </c>
      <c r="AS2476" s="1">
        <f t="shared" si="3481"/>
        <v>0.115384615384615</v>
      </c>
      <c r="GW2476" s="1">
        <f t="shared" si="3482"/>
        <v>0.0202384252841696</v>
      </c>
      <c r="GZ2476" s="1">
        <f t="shared" si="3483"/>
        <v>0.0214163335237008</v>
      </c>
      <c r="HC2476" s="1">
        <f t="shared" si="3484"/>
        <v>0.0462466487935657</v>
      </c>
      <c r="HF2476" s="1">
        <f t="shared" si="3485"/>
        <v>0.118747078073866</v>
      </c>
      <c r="HI2476" s="1">
        <f t="shared" si="3486"/>
        <v>0.118251928020566</v>
      </c>
      <c r="NM2476" s="1">
        <f t="shared" ref="NM2476:NY2476" si="3545">NM1091</f>
        <v>0.0194022024121656</v>
      </c>
      <c r="NN2476" s="1">
        <f t="shared" si="3545"/>
        <v>0</v>
      </c>
      <c r="NO2476" s="1">
        <f t="shared" si="3545"/>
        <v>0</v>
      </c>
      <c r="NP2476" s="1">
        <f t="shared" si="3545"/>
        <v>0.0195291599785983</v>
      </c>
      <c r="NQ2476" s="1">
        <f t="shared" si="3545"/>
        <v>0</v>
      </c>
      <c r="NR2476" s="1">
        <f t="shared" si="3545"/>
        <v>0</v>
      </c>
      <c r="NS2476" s="1">
        <f t="shared" si="3545"/>
        <v>0.0421321417172039</v>
      </c>
      <c r="NT2476" s="1">
        <f t="shared" si="3545"/>
        <v>0</v>
      </c>
      <c r="NU2476" s="1">
        <f t="shared" si="3545"/>
        <v>0</v>
      </c>
      <c r="NV2476" s="1">
        <f t="shared" si="3545"/>
        <v>0.100215517241379</v>
      </c>
      <c r="NW2476" s="1">
        <f t="shared" si="3545"/>
        <v>0</v>
      </c>
      <c r="NX2476" s="1">
        <f t="shared" si="3545"/>
        <v>0</v>
      </c>
      <c r="NY2476" s="1">
        <f t="shared" si="3545"/>
        <v>0.114285714285714</v>
      </c>
      <c r="UC2476" s="1">
        <f t="shared" ref="UC2476:UO2476" si="3546">UC1091</f>
        <v>0.0193161054554947</v>
      </c>
      <c r="UD2476" s="1">
        <f t="shared" si="3546"/>
        <v>0</v>
      </c>
      <c r="UE2476" s="1">
        <f t="shared" si="3546"/>
        <v>0</v>
      </c>
      <c r="UF2476" s="1">
        <f t="shared" si="3546"/>
        <v>0.0191986644407346</v>
      </c>
      <c r="UG2476" s="1">
        <f t="shared" si="3546"/>
        <v>0</v>
      </c>
      <c r="UH2476" s="1">
        <f t="shared" si="3546"/>
        <v>0</v>
      </c>
      <c r="UI2476" s="1">
        <f t="shared" si="3546"/>
        <v>0.0421383647798743</v>
      </c>
      <c r="UJ2476" s="1">
        <f t="shared" si="3546"/>
        <v>0</v>
      </c>
      <c r="UK2476" s="1">
        <f t="shared" si="3546"/>
        <v>0</v>
      </c>
      <c r="UL2476" s="1">
        <f t="shared" si="3546"/>
        <v>0.0985682819383261</v>
      </c>
      <c r="UM2476" s="1">
        <f t="shared" si="3546"/>
        <v>0</v>
      </c>
      <c r="UN2476" s="1">
        <f t="shared" si="3546"/>
        <v>0</v>
      </c>
      <c r="UO2476" s="1">
        <f t="shared" si="3546"/>
        <v>0.103942652329749</v>
      </c>
    </row>
    <row r="2477" spans="33:561">
      <c r="AG2477" s="1">
        <f t="shared" si="3477"/>
        <v>0.0199170124481328</v>
      </c>
      <c r="AJ2477" s="1">
        <f t="shared" si="3478"/>
        <v>0.0193548387096774</v>
      </c>
      <c r="AM2477" s="1">
        <f t="shared" si="3479"/>
        <v>0.0463709677419355</v>
      </c>
      <c r="AP2477" s="1">
        <f t="shared" si="3480"/>
        <v>0.115598885793872</v>
      </c>
      <c r="AS2477" s="1">
        <f t="shared" si="3481"/>
        <v>0.118421052631579</v>
      </c>
      <c r="GW2477" s="1">
        <f t="shared" si="3482"/>
        <v>0.0202440377149197</v>
      </c>
      <c r="GZ2477" s="1">
        <f t="shared" si="3483"/>
        <v>0.0209649626651349</v>
      </c>
      <c r="HC2477" s="1">
        <f t="shared" si="3484"/>
        <v>0.0461486257210723</v>
      </c>
      <c r="HF2477" s="1">
        <f t="shared" si="3485"/>
        <v>0.119444444444444</v>
      </c>
      <c r="HI2477" s="1">
        <f t="shared" si="3486"/>
        <v>0.116455696202532</v>
      </c>
      <c r="NM2477" s="1">
        <f t="shared" ref="NM2477:NY2477" si="3547">NM1092</f>
        <v>0.0197865139286643</v>
      </c>
      <c r="NN2477" s="1">
        <f t="shared" si="3547"/>
        <v>0</v>
      </c>
      <c r="NO2477" s="1">
        <f t="shared" si="3547"/>
        <v>0</v>
      </c>
      <c r="NP2477" s="1">
        <f t="shared" si="3547"/>
        <v>0.0191336699441935</v>
      </c>
      <c r="NQ2477" s="1">
        <f t="shared" si="3547"/>
        <v>0</v>
      </c>
      <c r="NR2477" s="1">
        <f t="shared" si="3547"/>
        <v>0</v>
      </c>
      <c r="NS2477" s="1">
        <f t="shared" si="3547"/>
        <v>0.04171974522293</v>
      </c>
      <c r="NT2477" s="1">
        <f t="shared" si="3547"/>
        <v>0</v>
      </c>
      <c r="NU2477" s="1">
        <f t="shared" si="3547"/>
        <v>0</v>
      </c>
      <c r="NV2477" s="1">
        <f t="shared" si="3547"/>
        <v>0.0970715835140998</v>
      </c>
      <c r="NW2477" s="1">
        <f t="shared" si="3547"/>
        <v>0</v>
      </c>
      <c r="NX2477" s="1">
        <f t="shared" si="3547"/>
        <v>0</v>
      </c>
      <c r="NY2477" s="1">
        <f t="shared" si="3547"/>
        <v>0.115183246073298</v>
      </c>
      <c r="UC2477" s="1">
        <f t="shared" ref="UC2477:UO2477" si="3548">UC1092</f>
        <v>0.0190700104493207</v>
      </c>
      <c r="UD2477" s="1">
        <f t="shared" si="3548"/>
        <v>0</v>
      </c>
      <c r="UE2477" s="1">
        <f t="shared" si="3548"/>
        <v>0</v>
      </c>
      <c r="UF2477" s="1">
        <f t="shared" si="3548"/>
        <v>0.019484083424808</v>
      </c>
      <c r="UG2477" s="1">
        <f t="shared" si="3548"/>
        <v>0</v>
      </c>
      <c r="UH2477" s="1">
        <f t="shared" si="3548"/>
        <v>0</v>
      </c>
      <c r="UI2477" s="1">
        <f t="shared" si="3548"/>
        <v>0.0422446406052964</v>
      </c>
      <c r="UJ2477" s="1">
        <f t="shared" si="3548"/>
        <v>0</v>
      </c>
      <c r="UK2477" s="1">
        <f t="shared" si="3548"/>
        <v>0</v>
      </c>
      <c r="UL2477" s="1">
        <f t="shared" si="3548"/>
        <v>0.0993189557321224</v>
      </c>
      <c r="UM2477" s="1">
        <f t="shared" si="3548"/>
        <v>0</v>
      </c>
      <c r="UN2477" s="1">
        <f t="shared" si="3548"/>
        <v>0</v>
      </c>
      <c r="UO2477" s="1">
        <f t="shared" si="3548"/>
        <v>0.0479704797047971</v>
      </c>
    </row>
    <row r="2478" spans="33:561">
      <c r="AG2478" s="1">
        <f t="shared" si="3477"/>
        <v>0.0126344086021506</v>
      </c>
      <c r="AJ2478" s="1">
        <f t="shared" si="3478"/>
        <v>0.0138150903294367</v>
      </c>
      <c r="AM2478" s="1">
        <f t="shared" si="3479"/>
        <v>0.0419713831478538</v>
      </c>
      <c r="AP2478" s="1">
        <f t="shared" si="3480"/>
        <v>0.121195351411179</v>
      </c>
      <c r="AS2478" s="1">
        <f t="shared" si="3481"/>
        <v>0.126934984520124</v>
      </c>
      <c r="GW2478" s="1">
        <f t="shared" si="3482"/>
        <v>0.0136017410228508</v>
      </c>
      <c r="GZ2478" s="1">
        <f t="shared" si="3483"/>
        <v>0.013936366026821</v>
      </c>
      <c r="HC2478" s="1">
        <f t="shared" si="3484"/>
        <v>0.0426065162907267</v>
      </c>
      <c r="HF2478" s="1">
        <f t="shared" si="3485"/>
        <v>0.122033898305085</v>
      </c>
      <c r="HI2478" s="1">
        <f t="shared" si="3486"/>
        <v>0.126153846153846</v>
      </c>
      <c r="NM2478" s="1">
        <f t="shared" ref="NM2478:NY2478" si="3549">NM1093</f>
        <v>0.0121611350392704</v>
      </c>
      <c r="NN2478" s="1">
        <f t="shared" si="3549"/>
        <v>0</v>
      </c>
      <c r="NO2478" s="1">
        <f t="shared" si="3549"/>
        <v>0</v>
      </c>
      <c r="NP2478" s="1">
        <f t="shared" si="3549"/>
        <v>0.012781954887218</v>
      </c>
      <c r="NQ2478" s="1">
        <f t="shared" si="3549"/>
        <v>0</v>
      </c>
      <c r="NR2478" s="1">
        <f t="shared" si="3549"/>
        <v>0</v>
      </c>
      <c r="NS2478" s="1">
        <f t="shared" si="3549"/>
        <v>0.0356164383561643</v>
      </c>
      <c r="NT2478" s="1">
        <f t="shared" si="3549"/>
        <v>0</v>
      </c>
      <c r="NU2478" s="1">
        <f t="shared" si="3549"/>
        <v>0</v>
      </c>
      <c r="NV2478" s="1">
        <f t="shared" si="3549"/>
        <v>0.116557734204793</v>
      </c>
      <c r="NW2478" s="1">
        <f t="shared" si="3549"/>
        <v>0</v>
      </c>
      <c r="NX2478" s="1">
        <f t="shared" si="3549"/>
        <v>0</v>
      </c>
      <c r="NY2478" s="1">
        <f t="shared" si="3549"/>
        <v>0.11529933481153</v>
      </c>
      <c r="UC2478" s="1">
        <f t="shared" ref="UC2478:UO2478" si="3550">UC1093</f>
        <v>0.0127272727272728</v>
      </c>
      <c r="UD2478" s="1">
        <f t="shared" si="3550"/>
        <v>0</v>
      </c>
      <c r="UE2478" s="1">
        <f t="shared" si="3550"/>
        <v>0</v>
      </c>
      <c r="UF2478" s="1">
        <f t="shared" si="3550"/>
        <v>0.0130174433741212</v>
      </c>
      <c r="UG2478" s="1">
        <f t="shared" si="3550"/>
        <v>0</v>
      </c>
      <c r="UH2478" s="1">
        <f t="shared" si="3550"/>
        <v>0</v>
      </c>
      <c r="UI2478" s="1">
        <f t="shared" si="3550"/>
        <v>0.0355100812518807</v>
      </c>
      <c r="UJ2478" s="1">
        <f t="shared" si="3550"/>
        <v>0</v>
      </c>
      <c r="UK2478" s="1">
        <f t="shared" si="3550"/>
        <v>0</v>
      </c>
      <c r="UL2478" s="1">
        <f t="shared" si="3550"/>
        <v>0.117055084745763</v>
      </c>
      <c r="UM2478" s="1">
        <f t="shared" si="3550"/>
        <v>0</v>
      </c>
      <c r="UN2478" s="1">
        <f t="shared" si="3550"/>
        <v>0</v>
      </c>
      <c r="UO2478" s="1">
        <f t="shared" si="3550"/>
        <v>0.11685393258427</v>
      </c>
    </row>
    <row r="2479" spans="33:561">
      <c r="AG2479" s="1">
        <f t="shared" si="3477"/>
        <v>0.0132743362831858</v>
      </c>
      <c r="AJ2479" s="1">
        <f t="shared" si="3478"/>
        <v>0.0137457044673539</v>
      </c>
      <c r="AM2479" s="1">
        <f t="shared" si="3479"/>
        <v>0.0414459333125583</v>
      </c>
      <c r="AP2479" s="1">
        <f t="shared" si="3480"/>
        <v>0.120515695067265</v>
      </c>
      <c r="AS2479" s="1">
        <f t="shared" si="3481"/>
        <v>0.123028391167192</v>
      </c>
      <c r="GW2479" s="1">
        <f t="shared" si="3482"/>
        <v>0.0142543859649123</v>
      </c>
      <c r="GZ2479" s="1">
        <f t="shared" si="3483"/>
        <v>0.0137275607180569</v>
      </c>
      <c r="HC2479" s="1">
        <f t="shared" si="3484"/>
        <v>0.042388613861386</v>
      </c>
      <c r="HF2479" s="1">
        <f t="shared" si="3485"/>
        <v>0.122923588039867</v>
      </c>
      <c r="HI2479" s="1">
        <f t="shared" si="3486"/>
        <v>0.124203821656051</v>
      </c>
      <c r="NM2479" s="1">
        <f t="shared" ref="NM2479:NY2479" si="3551">NM1094</f>
        <v>0.0123108489356245</v>
      </c>
      <c r="NN2479" s="1">
        <f t="shared" si="3551"/>
        <v>0</v>
      </c>
      <c r="NO2479" s="1">
        <f t="shared" si="3551"/>
        <v>0</v>
      </c>
      <c r="NP2479" s="1">
        <f t="shared" si="3551"/>
        <v>0.0127118644067797</v>
      </c>
      <c r="NQ2479" s="1">
        <f t="shared" si="3551"/>
        <v>0</v>
      </c>
      <c r="NR2479" s="1">
        <f t="shared" si="3551"/>
        <v>0</v>
      </c>
      <c r="NS2479" s="1">
        <f t="shared" si="3551"/>
        <v>0.0356484326982176</v>
      </c>
      <c r="NT2479" s="1">
        <f t="shared" si="3551"/>
        <v>0</v>
      </c>
      <c r="NU2479" s="1">
        <f t="shared" si="3551"/>
        <v>0</v>
      </c>
      <c r="NV2479" s="1">
        <f t="shared" si="3551"/>
        <v>0.119324181626188</v>
      </c>
      <c r="NW2479" s="1">
        <f t="shared" si="3551"/>
        <v>0</v>
      </c>
      <c r="NX2479" s="1">
        <f t="shared" si="3551"/>
        <v>0</v>
      </c>
      <c r="NY2479" s="1">
        <f t="shared" si="3551"/>
        <v>0.116222760290557</v>
      </c>
      <c r="UC2479" s="1">
        <f t="shared" ref="UC2479:UO2479" si="3552">UC1094</f>
        <v>0.012079831932773</v>
      </c>
      <c r="UD2479" s="1">
        <f t="shared" si="3552"/>
        <v>0</v>
      </c>
      <c r="UE2479" s="1">
        <f t="shared" si="3552"/>
        <v>0</v>
      </c>
      <c r="UF2479" s="1">
        <f t="shared" si="3552"/>
        <v>0.0127032520325204</v>
      </c>
      <c r="UG2479" s="1">
        <f t="shared" si="3552"/>
        <v>0</v>
      </c>
      <c r="UH2479" s="1">
        <f t="shared" si="3552"/>
        <v>0</v>
      </c>
      <c r="UI2479" s="1">
        <f t="shared" si="3552"/>
        <v>0.0354223433242507</v>
      </c>
      <c r="UJ2479" s="1">
        <f t="shared" si="3552"/>
        <v>0</v>
      </c>
      <c r="UK2479" s="1">
        <f t="shared" si="3552"/>
        <v>0</v>
      </c>
      <c r="UL2479" s="1">
        <f t="shared" si="3552"/>
        <v>0.118957088538838</v>
      </c>
      <c r="UM2479" s="1">
        <f t="shared" si="3552"/>
        <v>0</v>
      </c>
      <c r="UN2479" s="1">
        <f t="shared" si="3552"/>
        <v>0</v>
      </c>
      <c r="UO2479" s="1">
        <f t="shared" si="3552"/>
        <v>0.115839243498818</v>
      </c>
    </row>
    <row r="2480" spans="33:561">
      <c r="AG2480" s="1">
        <f t="shared" si="3477"/>
        <v>0.0132971506105836</v>
      </c>
      <c r="AJ2480" s="1">
        <f t="shared" si="3478"/>
        <v>0.0131891321551041</v>
      </c>
      <c r="AM2480" s="1">
        <f t="shared" si="3479"/>
        <v>0.0416263310745402</v>
      </c>
      <c r="AP2480" s="1">
        <f t="shared" si="3480"/>
        <v>0.119979134063641</v>
      </c>
      <c r="AS2480" s="1">
        <f t="shared" si="3481"/>
        <v>0.122977346278317</v>
      </c>
      <c r="GW2480" s="1">
        <f t="shared" si="3482"/>
        <v>0.0129085416094478</v>
      </c>
      <c r="GZ2480" s="1">
        <f t="shared" si="3483"/>
        <v>0.0136161298769312</v>
      </c>
      <c r="HC2480" s="1">
        <f t="shared" si="3484"/>
        <v>0.0420691804300405</v>
      </c>
      <c r="HF2480" s="1">
        <f t="shared" si="3485"/>
        <v>0.120488617434758</v>
      </c>
      <c r="HI2480" s="1">
        <f t="shared" si="3486"/>
        <v>0.125391849529781</v>
      </c>
      <c r="NM2480" s="1">
        <f t="shared" ref="NM2480:NY2480" si="3553">NM1095</f>
        <v>0.0125448028673835</v>
      </c>
      <c r="NN2480" s="1">
        <f t="shared" si="3553"/>
        <v>0</v>
      </c>
      <c r="NO2480" s="1">
        <f t="shared" si="3553"/>
        <v>0</v>
      </c>
      <c r="NP2480" s="1">
        <f t="shared" si="3553"/>
        <v>0.0119730606136194</v>
      </c>
      <c r="NQ2480" s="1">
        <f t="shared" si="3553"/>
        <v>0</v>
      </c>
      <c r="NR2480" s="1">
        <f t="shared" si="3553"/>
        <v>0</v>
      </c>
      <c r="NS2480" s="1">
        <f t="shared" si="3553"/>
        <v>0.0357684146711124</v>
      </c>
      <c r="NT2480" s="1">
        <f t="shared" si="3553"/>
        <v>0</v>
      </c>
      <c r="NU2480" s="1">
        <f t="shared" si="3553"/>
        <v>0</v>
      </c>
      <c r="NV2480" s="1">
        <f t="shared" si="3553"/>
        <v>0.118551042810099</v>
      </c>
      <c r="NW2480" s="1">
        <f t="shared" si="3553"/>
        <v>0</v>
      </c>
      <c r="NX2480" s="1">
        <f t="shared" si="3553"/>
        <v>0</v>
      </c>
      <c r="NY2480" s="1">
        <f t="shared" si="3553"/>
        <v>0.118604651162791</v>
      </c>
      <c r="UC2480" s="1">
        <f t="shared" ref="UC2480:UO2480" si="3554">UC1095</f>
        <v>0.0120324352602668</v>
      </c>
      <c r="UD2480" s="1">
        <f t="shared" si="3554"/>
        <v>0</v>
      </c>
      <c r="UE2480" s="1">
        <f t="shared" si="3554"/>
        <v>0</v>
      </c>
      <c r="UF2480" s="1">
        <f t="shared" si="3554"/>
        <v>0.0127909951394219</v>
      </c>
      <c r="UG2480" s="1">
        <f t="shared" si="3554"/>
        <v>0</v>
      </c>
      <c r="UH2480" s="1">
        <f t="shared" si="3554"/>
        <v>0</v>
      </c>
      <c r="UI2480" s="1">
        <f t="shared" si="3554"/>
        <v>0.0351252290775811</v>
      </c>
      <c r="UJ2480" s="1">
        <f t="shared" si="3554"/>
        <v>0</v>
      </c>
      <c r="UK2480" s="1">
        <f t="shared" si="3554"/>
        <v>0</v>
      </c>
      <c r="UL2480" s="1">
        <f t="shared" si="3554"/>
        <v>0.119757174392936</v>
      </c>
      <c r="UM2480" s="1">
        <f t="shared" si="3554"/>
        <v>0</v>
      </c>
      <c r="UN2480" s="1">
        <f t="shared" si="3554"/>
        <v>0</v>
      </c>
      <c r="UO2480" s="1">
        <f t="shared" si="3554"/>
        <v>0.115740740740741</v>
      </c>
    </row>
    <row r="2481" spans="33:561">
      <c r="AG2481" s="1">
        <f t="shared" ref="AG2481:AG2513" si="3555">NM2448</f>
        <v>0.0118597022457735</v>
      </c>
      <c r="AJ2481" s="1">
        <f t="shared" ref="AJ2481:AJ2513" si="3556">NP2448</f>
        <v>0.0124470998257407</v>
      </c>
      <c r="AM2481" s="1">
        <f t="shared" ref="AM2481:AM2513" si="3557">NS2448</f>
        <v>0.0353927351754114</v>
      </c>
      <c r="AP2481" s="1">
        <f t="shared" ref="AP2481:AP2513" si="3558">NV2448</f>
        <v>0.0498366013071895</v>
      </c>
      <c r="AS2481" s="1">
        <f t="shared" ref="AS2481:AS2513" si="3559">NY2448</f>
        <v>0.09366391184573</v>
      </c>
      <c r="GW2481" s="1">
        <f t="shared" ref="GW2481:GW2513" si="3560">UC2448</f>
        <v>0.0126486213002781</v>
      </c>
      <c r="GZ2481" s="1">
        <f t="shared" ref="GZ2481:GZ2513" si="3561">UF2448</f>
        <v>0.0123893805309736</v>
      </c>
      <c r="HC2481" s="1">
        <f t="shared" ref="HC2481:HC2513" si="3562">UI2448</f>
        <v>0.0352941176470588</v>
      </c>
      <c r="HF2481" s="1">
        <f t="shared" ref="HF2481:HF2513" si="3563">UL2448</f>
        <v>0.0502867225408029</v>
      </c>
      <c r="HI2481" s="1">
        <f t="shared" ref="HI2481:HI2513" si="3564">UO2448</f>
        <v>0.0926193921852388</v>
      </c>
      <c r="NM2481" s="1">
        <f t="shared" ref="NM2481:NY2481" si="3565">NM1096</f>
        <v>0</v>
      </c>
      <c r="NN2481" s="1">
        <f t="shared" si="3565"/>
        <v>0</v>
      </c>
      <c r="NO2481" s="1">
        <f t="shared" si="3565"/>
        <v>0</v>
      </c>
      <c r="NP2481" s="1">
        <f t="shared" si="3565"/>
        <v>0</v>
      </c>
      <c r="NQ2481" s="1">
        <f t="shared" si="3565"/>
        <v>0</v>
      </c>
      <c r="NR2481" s="1">
        <f t="shared" si="3565"/>
        <v>0</v>
      </c>
      <c r="NS2481" s="1">
        <f t="shared" si="3565"/>
        <v>0</v>
      </c>
      <c r="NT2481" s="1">
        <f t="shared" si="3565"/>
        <v>0</v>
      </c>
      <c r="NU2481" s="1">
        <f t="shared" si="3565"/>
        <v>0</v>
      </c>
      <c r="NV2481" s="1">
        <f t="shared" si="3565"/>
        <v>0</v>
      </c>
      <c r="NW2481" s="1">
        <f t="shared" si="3565"/>
        <v>0</v>
      </c>
      <c r="NX2481" s="1">
        <f t="shared" si="3565"/>
        <v>0</v>
      </c>
      <c r="NY2481" s="1">
        <f t="shared" si="3565"/>
        <v>0</v>
      </c>
      <c r="UC2481" s="1">
        <f t="shared" ref="UC2481:UO2481" si="3566">UC1096</f>
        <v>0</v>
      </c>
      <c r="UD2481" s="1">
        <f t="shared" si="3566"/>
        <v>0</v>
      </c>
      <c r="UE2481" s="1">
        <f t="shared" si="3566"/>
        <v>0</v>
      </c>
      <c r="UF2481" s="1">
        <f t="shared" si="3566"/>
        <v>0</v>
      </c>
      <c r="UG2481" s="1">
        <f t="shared" si="3566"/>
        <v>0</v>
      </c>
      <c r="UH2481" s="1">
        <f t="shared" si="3566"/>
        <v>0</v>
      </c>
      <c r="UI2481" s="1">
        <f t="shared" si="3566"/>
        <v>0</v>
      </c>
      <c r="UJ2481" s="1">
        <f t="shared" si="3566"/>
        <v>0</v>
      </c>
      <c r="UK2481" s="1">
        <f t="shared" si="3566"/>
        <v>0</v>
      </c>
      <c r="UL2481" s="1">
        <f t="shared" si="3566"/>
        <v>0</v>
      </c>
      <c r="UM2481" s="1">
        <f t="shared" si="3566"/>
        <v>0</v>
      </c>
      <c r="UN2481" s="1">
        <f t="shared" si="3566"/>
        <v>0</v>
      </c>
      <c r="UO2481" s="1">
        <f t="shared" si="3566"/>
        <v>0</v>
      </c>
    </row>
    <row r="2482" spans="33:561">
      <c r="AG2482" s="1">
        <f t="shared" si="3555"/>
        <v>0.0126488095238095</v>
      </c>
      <c r="AJ2482" s="1">
        <f t="shared" si="3556"/>
        <v>0.0124050632911392</v>
      </c>
      <c r="AM2482" s="1">
        <f t="shared" si="3557"/>
        <v>0.0354848577546651</v>
      </c>
      <c r="AP2482" s="1">
        <f t="shared" si="3558"/>
        <v>0.0506381226842321</v>
      </c>
      <c r="AS2482" s="1">
        <f t="shared" si="3559"/>
        <v>0.0954979536152797</v>
      </c>
      <c r="GW2482" s="1">
        <f t="shared" si="3560"/>
        <v>0.0119106699751861</v>
      </c>
      <c r="GZ2482" s="1">
        <f t="shared" si="3561"/>
        <v>0.0124657192720019</v>
      </c>
      <c r="HC2482" s="1">
        <f t="shared" si="3562"/>
        <v>0.0353474320241692</v>
      </c>
      <c r="HF2482" s="1">
        <f t="shared" si="3563"/>
        <v>0.0500841750841752</v>
      </c>
      <c r="HI2482" s="1">
        <f t="shared" si="3564"/>
        <v>0.0927246790299572</v>
      </c>
      <c r="NM2482" s="1">
        <f t="shared" ref="NM2482:NY2482" si="3567">NM1097</f>
        <v>0</v>
      </c>
      <c r="NN2482" s="1">
        <f t="shared" si="3567"/>
        <v>0</v>
      </c>
      <c r="NO2482" s="1">
        <f t="shared" si="3567"/>
        <v>0</v>
      </c>
      <c r="NP2482" s="1">
        <f t="shared" si="3567"/>
        <v>0</v>
      </c>
      <c r="NQ2482" s="1">
        <f t="shared" si="3567"/>
        <v>0</v>
      </c>
      <c r="NR2482" s="1">
        <f t="shared" si="3567"/>
        <v>0</v>
      </c>
      <c r="NS2482" s="1">
        <f t="shared" si="3567"/>
        <v>0</v>
      </c>
      <c r="NT2482" s="1">
        <f t="shared" si="3567"/>
        <v>0</v>
      </c>
      <c r="NU2482" s="1">
        <f t="shared" si="3567"/>
        <v>0</v>
      </c>
      <c r="NV2482" s="1">
        <f t="shared" si="3567"/>
        <v>0</v>
      </c>
      <c r="NW2482" s="1">
        <f t="shared" si="3567"/>
        <v>0</v>
      </c>
      <c r="NX2482" s="1">
        <f t="shared" si="3567"/>
        <v>0</v>
      </c>
      <c r="NY2482" s="1">
        <f t="shared" si="3567"/>
        <v>0</v>
      </c>
      <c r="UC2482" s="1">
        <f t="shared" ref="UC2482:UO2482" si="3568">UC1097</f>
        <v>0</v>
      </c>
      <c r="UD2482" s="1">
        <f t="shared" si="3568"/>
        <v>0</v>
      </c>
      <c r="UE2482" s="1">
        <f t="shared" si="3568"/>
        <v>0</v>
      </c>
      <c r="UF2482" s="1">
        <f t="shared" si="3568"/>
        <v>0</v>
      </c>
      <c r="UG2482" s="1">
        <f t="shared" si="3568"/>
        <v>0</v>
      </c>
      <c r="UH2482" s="1">
        <f t="shared" si="3568"/>
        <v>0</v>
      </c>
      <c r="UI2482" s="1">
        <f t="shared" si="3568"/>
        <v>0</v>
      </c>
      <c r="UJ2482" s="1">
        <f t="shared" si="3568"/>
        <v>0</v>
      </c>
      <c r="UK2482" s="1">
        <f t="shared" si="3568"/>
        <v>0</v>
      </c>
      <c r="UL2482" s="1">
        <f t="shared" si="3568"/>
        <v>0</v>
      </c>
      <c r="UM2482" s="1">
        <f t="shared" si="3568"/>
        <v>0</v>
      </c>
      <c r="UN2482" s="1">
        <f t="shared" si="3568"/>
        <v>0</v>
      </c>
      <c r="UO2482" s="1">
        <f t="shared" si="3568"/>
        <v>0</v>
      </c>
    </row>
    <row r="2483" spans="33:561">
      <c r="AG2483" s="1">
        <f t="shared" si="3555"/>
        <v>0.0125031257814454</v>
      </c>
      <c r="AJ2483" s="1">
        <f t="shared" si="3556"/>
        <v>0.0125754527162978</v>
      </c>
      <c r="AM2483" s="1">
        <f t="shared" si="3557"/>
        <v>0.0348629320619785</v>
      </c>
      <c r="AP2483" s="1">
        <f t="shared" si="3558"/>
        <v>0.0485847063793832</v>
      </c>
      <c r="AS2483" s="1">
        <f t="shared" si="3559"/>
        <v>0.0936227951153324</v>
      </c>
      <c r="GW2483" s="1">
        <f t="shared" si="3560"/>
        <v>0.0120693990445059</v>
      </c>
      <c r="GZ2483" s="1">
        <f t="shared" si="3561"/>
        <v>0.0125944584382872</v>
      </c>
      <c r="HC2483" s="1">
        <f t="shared" si="3562"/>
        <v>0.0356155971753148</v>
      </c>
      <c r="HF2483" s="1">
        <f t="shared" si="3563"/>
        <v>0.0487156775907882</v>
      </c>
      <c r="HI2483" s="1">
        <f t="shared" si="3564"/>
        <v>0.0936170212765958</v>
      </c>
      <c r="NM2483" s="1">
        <f t="shared" ref="NM2483:NY2483" si="3569">NM1098</f>
        <v>0</v>
      </c>
      <c r="NN2483" s="1">
        <f t="shared" si="3569"/>
        <v>0</v>
      </c>
      <c r="NO2483" s="1">
        <f t="shared" si="3569"/>
        <v>0</v>
      </c>
      <c r="NP2483" s="1">
        <f t="shared" si="3569"/>
        <v>0</v>
      </c>
      <c r="NQ2483" s="1">
        <f t="shared" si="3569"/>
        <v>0</v>
      </c>
      <c r="NR2483" s="1">
        <f t="shared" si="3569"/>
        <v>0</v>
      </c>
      <c r="NS2483" s="1">
        <f t="shared" si="3569"/>
        <v>0</v>
      </c>
      <c r="NT2483" s="1">
        <f t="shared" si="3569"/>
        <v>0</v>
      </c>
      <c r="NU2483" s="1">
        <f t="shared" si="3569"/>
        <v>0</v>
      </c>
      <c r="NV2483" s="1">
        <f t="shared" si="3569"/>
        <v>0</v>
      </c>
      <c r="NW2483" s="1">
        <f t="shared" si="3569"/>
        <v>0</v>
      </c>
      <c r="NX2483" s="1">
        <f t="shared" si="3569"/>
        <v>0</v>
      </c>
      <c r="NY2483" s="1">
        <f t="shared" si="3569"/>
        <v>0</v>
      </c>
      <c r="UC2483" s="1">
        <f t="shared" ref="UC2483:UO2483" si="3570">UC1098</f>
        <v>0</v>
      </c>
      <c r="UD2483" s="1">
        <f t="shared" si="3570"/>
        <v>0</v>
      </c>
      <c r="UE2483" s="1">
        <f t="shared" si="3570"/>
        <v>0</v>
      </c>
      <c r="UF2483" s="1">
        <f t="shared" si="3570"/>
        <v>0</v>
      </c>
      <c r="UG2483" s="1">
        <f t="shared" si="3570"/>
        <v>0</v>
      </c>
      <c r="UH2483" s="1">
        <f t="shared" si="3570"/>
        <v>0</v>
      </c>
      <c r="UI2483" s="1">
        <f t="shared" si="3570"/>
        <v>0</v>
      </c>
      <c r="UJ2483" s="1">
        <f t="shared" si="3570"/>
        <v>0</v>
      </c>
      <c r="UK2483" s="1">
        <f t="shared" si="3570"/>
        <v>0</v>
      </c>
      <c r="UL2483" s="1">
        <f t="shared" si="3570"/>
        <v>0</v>
      </c>
      <c r="UM2483" s="1">
        <f t="shared" si="3570"/>
        <v>0</v>
      </c>
      <c r="UN2483" s="1">
        <f t="shared" si="3570"/>
        <v>0</v>
      </c>
      <c r="UO2483" s="1">
        <f t="shared" si="3570"/>
        <v>0</v>
      </c>
    </row>
    <row r="2484" spans="33:561">
      <c r="AG2484" s="1">
        <f t="shared" si="3555"/>
        <v>0.012388503468781</v>
      </c>
      <c r="AJ2484" s="1">
        <f t="shared" si="3556"/>
        <v>0.0129441624365482</v>
      </c>
      <c r="AM2484" s="1">
        <f t="shared" si="3557"/>
        <v>0.0355377008652657</v>
      </c>
      <c r="AP2484" s="1">
        <f t="shared" si="3558"/>
        <v>0.0534161490683231</v>
      </c>
      <c r="AS2484" s="1">
        <f t="shared" si="3559"/>
        <v>0.0952380952380952</v>
      </c>
      <c r="GW2484" s="1">
        <f t="shared" si="3560"/>
        <v>0.0121765601217656</v>
      </c>
      <c r="GZ2484" s="1">
        <f t="shared" si="3561"/>
        <v>0.0127023661270237</v>
      </c>
      <c r="HC2484" s="1">
        <f t="shared" si="3562"/>
        <v>0.0354673880372707</v>
      </c>
      <c r="HF2484" s="1">
        <f t="shared" si="3563"/>
        <v>0.0532804931748128</v>
      </c>
      <c r="HI2484" s="1">
        <f t="shared" si="3564"/>
        <v>0.0959885386819485</v>
      </c>
      <c r="NM2484" s="1">
        <f t="shared" ref="NM2484:NY2484" si="3571">NM1099</f>
        <v>0.0123372125170095</v>
      </c>
      <c r="NN2484" s="1">
        <f t="shared" si="3571"/>
        <v>0.000419902348825538</v>
      </c>
      <c r="NO2484" s="1" t="str">
        <f t="shared" si="3571"/>
        <v>e</v>
      </c>
      <c r="NP2484" s="1">
        <f t="shared" si="3571"/>
        <v>0.0124758719443926</v>
      </c>
      <c r="NQ2484" s="1">
        <f t="shared" si="3571"/>
        <v>8.87638167287881e-5</v>
      </c>
      <c r="NR2484" s="1" t="str">
        <f t="shared" si="3571"/>
        <v>f</v>
      </c>
      <c r="NS2484" s="1">
        <f t="shared" si="3571"/>
        <v>0.0352468416640183</v>
      </c>
      <c r="NT2484" s="1">
        <f t="shared" si="3571"/>
        <v>0.000335650978407423</v>
      </c>
      <c r="NU2484" s="1" t="str">
        <f t="shared" si="3571"/>
        <v>d</v>
      </c>
      <c r="NV2484" s="1">
        <f t="shared" si="3571"/>
        <v>0.0496864767902683</v>
      </c>
      <c r="NW2484" s="1">
        <f t="shared" si="3571"/>
        <v>0.00103490707708011</v>
      </c>
      <c r="NX2484" s="1" t="str">
        <f t="shared" si="3571"/>
        <v>j</v>
      </c>
      <c r="NY2484" s="1">
        <f t="shared" si="3571"/>
        <v>0.0942615535254474</v>
      </c>
      <c r="UC2484" s="1">
        <f t="shared" ref="UC2484:UO2484" si="3572">UC1099</f>
        <v>0.01220956343999</v>
      </c>
      <c r="UD2484" s="1">
        <f t="shared" si="3572"/>
        <v>0.000388429636964469</v>
      </c>
      <c r="UE2484" s="1" t="str">
        <f t="shared" si="3572"/>
        <v>e</v>
      </c>
      <c r="UF2484" s="1">
        <f t="shared" si="3572"/>
        <v>0.0124831860804209</v>
      </c>
      <c r="UG2484" s="1">
        <f t="shared" si="3572"/>
        <v>0.000103648705077752</v>
      </c>
      <c r="UH2484" s="1" t="str">
        <f t="shared" si="3572"/>
        <v>f</v>
      </c>
      <c r="UI2484" s="1">
        <f t="shared" si="3572"/>
        <v>0.0354190489488476</v>
      </c>
      <c r="UJ2484" s="1">
        <f t="shared" si="3572"/>
        <v>0.000172290480576318</v>
      </c>
      <c r="UK2484" s="1" t="str">
        <f t="shared" si="3572"/>
        <v>d</v>
      </c>
      <c r="UL2484" s="1">
        <f t="shared" si="3572"/>
        <v>0.0496955250719221</v>
      </c>
      <c r="UM2484" s="1">
        <f t="shared" si="3572"/>
        <v>0.000854594747678613</v>
      </c>
      <c r="UN2484" s="1" t="str">
        <f t="shared" si="3572"/>
        <v>j</v>
      </c>
      <c r="UO2484" s="1">
        <f t="shared" si="3572"/>
        <v>0.0929870308305973</v>
      </c>
    </row>
    <row r="2485" spans="33:561">
      <c r="AG2485" s="1">
        <f t="shared" si="3555"/>
        <v>0.0121951219512195</v>
      </c>
      <c r="AJ2485" s="1">
        <f t="shared" si="3556"/>
        <v>0.0131279979803079</v>
      </c>
      <c r="AM2485" s="1">
        <f t="shared" si="3557"/>
        <v>0.0352941176470588</v>
      </c>
      <c r="AP2485" s="1">
        <f t="shared" si="3558"/>
        <v>0.0518579011841568</v>
      </c>
      <c r="AS2485" s="1">
        <f t="shared" si="3559"/>
        <v>0.0961002785515321</v>
      </c>
      <c r="GW2485" s="1">
        <f t="shared" si="3560"/>
        <v>0.0120633324956019</v>
      </c>
      <c r="GZ2485" s="1">
        <f t="shared" si="3561"/>
        <v>0.012715033657442</v>
      </c>
      <c r="HC2485" s="1">
        <f t="shared" si="3562"/>
        <v>0.0352004897459443</v>
      </c>
      <c r="HF2485" s="1">
        <f t="shared" si="3563"/>
        <v>0.0548986486486486</v>
      </c>
      <c r="HI2485" s="1">
        <f t="shared" si="3564"/>
        <v>0.0962099125364432</v>
      </c>
      <c r="NM2485" s="1">
        <f t="shared" ref="NM2485:NY2485" si="3573">NM1100</f>
        <v>0.0122035621023321</v>
      </c>
      <c r="NN2485" s="1">
        <f t="shared" si="3573"/>
        <v>0.000180869046812914</v>
      </c>
      <c r="NO2485" s="1" t="str">
        <f t="shared" si="3573"/>
        <v>e</v>
      </c>
      <c r="NP2485" s="1">
        <f t="shared" si="3573"/>
        <v>0.0127997348140045</v>
      </c>
      <c r="NQ2485" s="1">
        <f t="shared" si="3573"/>
        <v>0.000419554898890552</v>
      </c>
      <c r="NR2485" s="1" t="str">
        <f t="shared" si="3573"/>
        <v>ef</v>
      </c>
      <c r="NS2485" s="1">
        <f t="shared" si="3573"/>
        <v>0.035416375598965</v>
      </c>
      <c r="NT2485" s="1">
        <f t="shared" si="3573"/>
        <v>0.000121794287529562</v>
      </c>
      <c r="NU2485" s="1" t="str">
        <f t="shared" si="3573"/>
        <v>d</v>
      </c>
      <c r="NV2485" s="1">
        <f t="shared" si="3573"/>
        <v>0.0531882560970029</v>
      </c>
      <c r="NW2485" s="1">
        <f t="shared" si="3573"/>
        <v>0.00123231524640091</v>
      </c>
      <c r="NX2485" s="1" t="str">
        <f t="shared" si="3573"/>
        <v>i</v>
      </c>
      <c r="NY2485" s="1">
        <f t="shared" si="3573"/>
        <v>0.0953237140504031</v>
      </c>
      <c r="UC2485" s="1">
        <f t="shared" ref="UC2485:UO2485" si="3574">UC1100</f>
        <v>0.0121439934004478</v>
      </c>
      <c r="UD2485" s="1">
        <f t="shared" si="3574"/>
        <v>7.02845053948318e-5</v>
      </c>
      <c r="UE2485" s="1" t="str">
        <f t="shared" si="3574"/>
        <v>e</v>
      </c>
      <c r="UF2485" s="1">
        <f t="shared" si="3574"/>
        <v>0.0128319568698052</v>
      </c>
      <c r="UG2485" s="1">
        <f t="shared" si="3574"/>
        <v>0.000213581282285041</v>
      </c>
      <c r="UH2485" s="1" t="str">
        <f t="shared" si="3574"/>
        <v>f</v>
      </c>
      <c r="UI2485" s="1">
        <f t="shared" si="3574"/>
        <v>0.035225162711097</v>
      </c>
      <c r="UJ2485" s="1">
        <f t="shared" si="3574"/>
        <v>0.000230879723703916</v>
      </c>
      <c r="UK2485" s="1" t="str">
        <f t="shared" si="3574"/>
        <v>d</v>
      </c>
      <c r="UL2485" s="1">
        <f t="shared" si="3574"/>
        <v>0.0536915728862823</v>
      </c>
      <c r="UM2485" s="1">
        <f t="shared" si="3574"/>
        <v>0.00106292712316453</v>
      </c>
      <c r="UN2485" s="1" t="str">
        <f t="shared" si="3574"/>
        <v>i</v>
      </c>
      <c r="UO2485" s="1">
        <f t="shared" si="3574"/>
        <v>0.0964667395077506</v>
      </c>
    </row>
    <row r="2486" spans="33:561">
      <c r="AG2486" s="1">
        <f t="shared" si="3555"/>
        <v>0.0120270608869957</v>
      </c>
      <c r="AJ2486" s="1">
        <f t="shared" si="3556"/>
        <v>0.0123270440251573</v>
      </c>
      <c r="AM2486" s="1">
        <f t="shared" si="3557"/>
        <v>0.0354173082845705</v>
      </c>
      <c r="AP2486" s="1">
        <f t="shared" si="3558"/>
        <v>0.0542907180385289</v>
      </c>
      <c r="AS2486" s="1">
        <f t="shared" si="3559"/>
        <v>0.0946327683615819</v>
      </c>
      <c r="GW2486" s="1">
        <f t="shared" si="3560"/>
        <v>0.012192087583976</v>
      </c>
      <c r="GZ2486" s="1">
        <f t="shared" si="3561"/>
        <v>0.0130784708249498</v>
      </c>
      <c r="HC2486" s="1">
        <f t="shared" si="3562"/>
        <v>0.035007610350076</v>
      </c>
      <c r="HF2486" s="1">
        <f t="shared" si="3563"/>
        <v>0.0528955768353854</v>
      </c>
      <c r="HI2486" s="1">
        <f t="shared" si="3564"/>
        <v>0.0972017673048601</v>
      </c>
      <c r="NM2486" s="1">
        <f t="shared" ref="NM2486:NY2486" si="3575">NM1101</f>
        <v>0.0122703873096708</v>
      </c>
      <c r="NN2486" s="1">
        <f t="shared" si="3575"/>
        <v>0</v>
      </c>
      <c r="NO2486" s="1">
        <f t="shared" si="3575"/>
        <v>0</v>
      </c>
      <c r="NP2486" s="1">
        <f t="shared" si="3575"/>
        <v>0.0126378033791985</v>
      </c>
      <c r="NQ2486" s="1">
        <f t="shared" si="3575"/>
        <v>0</v>
      </c>
      <c r="NR2486" s="1">
        <f t="shared" si="3575"/>
        <v>0</v>
      </c>
      <c r="NS2486" s="1">
        <f t="shared" si="3575"/>
        <v>0.0353316086314917</v>
      </c>
      <c r="NT2486" s="1">
        <f t="shared" si="3575"/>
        <v>0</v>
      </c>
      <c r="NU2486" s="1">
        <f t="shared" si="3575"/>
        <v>0</v>
      </c>
      <c r="NV2486" s="1">
        <f t="shared" si="3575"/>
        <v>0.0514373664436356</v>
      </c>
      <c r="NW2486" s="1">
        <f t="shared" si="3575"/>
        <v>0</v>
      </c>
      <c r="NX2486" s="1">
        <f t="shared" si="3575"/>
        <v>0</v>
      </c>
      <c r="NY2486" s="1">
        <f t="shared" si="3575"/>
        <v>0.0947926337879252</v>
      </c>
      <c r="UC2486" s="1">
        <f t="shared" ref="UC2486:UO2486" si="3576">UC1101</f>
        <v>0.0121767784202189</v>
      </c>
      <c r="UD2486" s="1">
        <f t="shared" si="3576"/>
        <v>0</v>
      </c>
      <c r="UE2486" s="1">
        <f t="shared" si="3576"/>
        <v>0</v>
      </c>
      <c r="UF2486" s="1">
        <f t="shared" si="3576"/>
        <v>0.012657571475113</v>
      </c>
      <c r="UG2486" s="1">
        <f t="shared" si="3576"/>
        <v>0</v>
      </c>
      <c r="UH2486" s="1">
        <f t="shared" si="3576"/>
        <v>0</v>
      </c>
      <c r="UI2486" s="1">
        <f t="shared" si="3576"/>
        <v>0.0353221058299723</v>
      </c>
      <c r="UJ2486" s="1">
        <f t="shared" si="3576"/>
        <v>0</v>
      </c>
      <c r="UK2486" s="1">
        <f t="shared" si="3576"/>
        <v>0</v>
      </c>
      <c r="UL2486" s="1">
        <f t="shared" si="3576"/>
        <v>0.0516935489791022</v>
      </c>
      <c r="UM2486" s="1">
        <f t="shared" si="3576"/>
        <v>0</v>
      </c>
      <c r="UN2486" s="1">
        <f t="shared" si="3576"/>
        <v>0</v>
      </c>
      <c r="UO2486" s="1">
        <f t="shared" si="3576"/>
        <v>0.0947268851691739</v>
      </c>
    </row>
    <row r="2487" spans="33:561">
      <c r="AG2487" s="1">
        <f t="shared" si="3555"/>
        <v>0.0121982210927573</v>
      </c>
      <c r="AJ2487" s="1">
        <f t="shared" si="3556"/>
        <v>0.013401559454191</v>
      </c>
      <c r="AM2487" s="1">
        <f t="shared" si="3557"/>
        <v>0.0354090354090355</v>
      </c>
      <c r="AP2487" s="1">
        <f t="shared" si="3558"/>
        <v>0.0497427101200685</v>
      </c>
      <c r="AS2487" s="1">
        <f t="shared" si="3559"/>
        <v>0.0974930362116992</v>
      </c>
      <c r="GW2487" s="1">
        <f t="shared" si="3560"/>
        <v>0.0128947368421052</v>
      </c>
      <c r="GZ2487" s="1">
        <f t="shared" si="3561"/>
        <v>0.0133065528496109</v>
      </c>
      <c r="HC2487" s="1">
        <f t="shared" si="3562"/>
        <v>0.0354767184035476</v>
      </c>
      <c r="HF2487" s="1">
        <f t="shared" si="3563"/>
        <v>0.0520231213872832</v>
      </c>
      <c r="HI2487" s="1">
        <f t="shared" si="3564"/>
        <v>0.0992700729927008</v>
      </c>
      <c r="NM2487" s="1">
        <f t="shared" ref="NM2487:NY2487" si="3577">NM1102</f>
        <v>0.0124014487808917</v>
      </c>
      <c r="NN2487" s="1">
        <f t="shared" si="3577"/>
        <v>0.000304747090772546</v>
      </c>
      <c r="NO2487" s="1" t="str">
        <f t="shared" si="3577"/>
        <v>e</v>
      </c>
      <c r="NP2487" s="1">
        <f t="shared" si="3577"/>
        <v>0.0133119209471787</v>
      </c>
      <c r="NQ2487" s="1">
        <f t="shared" si="3577"/>
        <v>0.000236714461225149</v>
      </c>
      <c r="NR2487" s="1" t="str">
        <f t="shared" si="3577"/>
        <v>e</v>
      </c>
      <c r="NS2487" s="1">
        <f t="shared" si="3577"/>
        <v>0.0364988404144011</v>
      </c>
      <c r="NT2487" s="1">
        <f t="shared" si="3577"/>
        <v>0.000945951003701132</v>
      </c>
      <c r="NU2487" s="1" t="str">
        <f t="shared" si="3577"/>
        <v>d</v>
      </c>
      <c r="NV2487" s="1">
        <f t="shared" si="3577"/>
        <v>0.0498691601017851</v>
      </c>
      <c r="NW2487" s="1">
        <f t="shared" si="3577"/>
        <v>0.0010208738195074</v>
      </c>
      <c r="NX2487" s="1" t="str">
        <f t="shared" si="3577"/>
        <v>j</v>
      </c>
      <c r="NY2487" s="1">
        <f t="shared" si="3577"/>
        <v>0.0972357941608182</v>
      </c>
      <c r="UC2487" s="1">
        <f t="shared" ref="UC2487:UO2487" si="3578">UC1102</f>
        <v>0.0125937984166465</v>
      </c>
      <c r="UD2487" s="1">
        <f t="shared" si="3578"/>
        <v>0.000686776659158752</v>
      </c>
      <c r="UE2487" s="1" t="str">
        <f t="shared" si="3578"/>
        <v>e</v>
      </c>
      <c r="UF2487" s="1">
        <f t="shared" si="3578"/>
        <v>0.0133078781598869</v>
      </c>
      <c r="UG2487" s="1">
        <f t="shared" si="3578"/>
        <v>0.000238259979039594</v>
      </c>
      <c r="UH2487" s="1" t="str">
        <f t="shared" si="3578"/>
        <v>e</v>
      </c>
      <c r="UI2487" s="1">
        <f t="shared" si="3578"/>
        <v>0.0355848009517102</v>
      </c>
      <c r="UJ2487" s="1">
        <f t="shared" si="3578"/>
        <v>0.00034972065579839</v>
      </c>
      <c r="UK2487" s="1" t="str">
        <f t="shared" si="3578"/>
        <v>d</v>
      </c>
      <c r="UL2487" s="1">
        <f t="shared" si="3578"/>
        <v>0.051077027263729</v>
      </c>
      <c r="UM2487" s="1">
        <f t="shared" si="3578"/>
        <v>0.00124535968266895</v>
      </c>
      <c r="UN2487" s="1" t="str">
        <f t="shared" si="3578"/>
        <v>j</v>
      </c>
      <c r="UO2487" s="1">
        <f t="shared" si="3578"/>
        <v>0.0968605617856482</v>
      </c>
    </row>
    <row r="2488" spans="33:561">
      <c r="AG2488" s="1">
        <f t="shared" si="3555"/>
        <v>0.0127518490181077</v>
      </c>
      <c r="AJ2488" s="1">
        <f t="shared" si="3556"/>
        <v>0.0130434782608696</v>
      </c>
      <c r="AM2488" s="1">
        <f t="shared" si="3557"/>
        <v>0.0371075166508088</v>
      </c>
      <c r="AP2488" s="1">
        <f t="shared" si="3558"/>
        <v>0.0489174017642343</v>
      </c>
      <c r="AS2488" s="1">
        <f t="shared" si="3559"/>
        <v>0.0934844192634561</v>
      </c>
      <c r="GW2488" s="1">
        <f t="shared" si="3560"/>
        <v>0.0130787339785507</v>
      </c>
      <c r="GZ2488" s="1">
        <f t="shared" si="3561"/>
        <v>0.0130702836004931</v>
      </c>
      <c r="HC2488" s="1">
        <f t="shared" si="3562"/>
        <v>0.0353018805674695</v>
      </c>
      <c r="HF2488" s="1">
        <f t="shared" si="3563"/>
        <v>0.0496661101836394</v>
      </c>
      <c r="HI2488" s="1">
        <f t="shared" si="3564"/>
        <v>0.0935672514619883</v>
      </c>
      <c r="NM2488" s="1">
        <f t="shared" ref="NM2488:NY2488" si="3579">NM1103</f>
        <v>0.0199729543569417</v>
      </c>
      <c r="NN2488" s="1">
        <f t="shared" si="3579"/>
        <v>0.000118780413700564</v>
      </c>
      <c r="NO2488" s="1" t="str">
        <f t="shared" si="3579"/>
        <v>b</v>
      </c>
      <c r="NP2488" s="1">
        <f t="shared" si="3579"/>
        <v>0.0212879237641831</v>
      </c>
      <c r="NQ2488" s="1">
        <f t="shared" si="3579"/>
        <v>0.000213019700329167</v>
      </c>
      <c r="NR2488" s="1" t="str">
        <f t="shared" si="3579"/>
        <v>b</v>
      </c>
      <c r="NS2488" s="1">
        <f t="shared" si="3579"/>
        <v>0.0564139792888513</v>
      </c>
      <c r="NT2488" s="1">
        <f t="shared" si="3579"/>
        <v>0.0012786649380546</v>
      </c>
      <c r="NU2488" s="1" t="str">
        <f t="shared" si="3579"/>
        <v>b</v>
      </c>
      <c r="NV2488" s="1">
        <f t="shared" si="3579"/>
        <v>0.106653130652225</v>
      </c>
      <c r="NW2488" s="1">
        <f t="shared" si="3579"/>
        <v>0.0020418203389884</v>
      </c>
      <c r="NX2488" s="1" t="str">
        <f t="shared" si="3579"/>
        <v>d</v>
      </c>
      <c r="NY2488" s="1">
        <f t="shared" si="3579"/>
        <v>0.125145892343719</v>
      </c>
      <c r="UC2488" s="1">
        <f t="shared" ref="UC2488:UO2488" si="3580">UC1103</f>
        <v>0.020401851474719</v>
      </c>
      <c r="UD2488" s="1">
        <f t="shared" si="3580"/>
        <v>0.000128562502521747</v>
      </c>
      <c r="UE2488" s="1" t="str">
        <f t="shared" si="3580"/>
        <v>b</v>
      </c>
      <c r="UF2488" s="1">
        <f t="shared" si="3580"/>
        <v>0.0213999283763514</v>
      </c>
      <c r="UG2488" s="1">
        <f t="shared" si="3580"/>
        <v>0.000167112081441023</v>
      </c>
      <c r="UH2488" s="1" t="str">
        <f t="shared" si="3580"/>
        <v>b</v>
      </c>
      <c r="UI2488" s="1">
        <f t="shared" si="3580"/>
        <v>0.0565380217191418</v>
      </c>
      <c r="UJ2488" s="1">
        <f t="shared" si="3580"/>
        <v>0.00144558077209655</v>
      </c>
      <c r="UK2488" s="1" t="str">
        <f t="shared" si="3580"/>
        <v>b</v>
      </c>
      <c r="UL2488" s="1">
        <f t="shared" si="3580"/>
        <v>0.10553745765753</v>
      </c>
      <c r="UM2488" s="1">
        <f t="shared" si="3580"/>
        <v>0.00158914533005342</v>
      </c>
      <c r="UN2488" s="1" t="str">
        <f t="shared" si="3580"/>
        <v>d</v>
      </c>
      <c r="UO2488" s="1">
        <f t="shared" si="3580"/>
        <v>0.123794007658485</v>
      </c>
    </row>
    <row r="2489" spans="33:561">
      <c r="AG2489" s="1">
        <f t="shared" si="3555"/>
        <v>0.01225427623181</v>
      </c>
      <c r="AJ2489" s="1">
        <f t="shared" si="3556"/>
        <v>0.0134907251264755</v>
      </c>
      <c r="AM2489" s="1">
        <f t="shared" si="3557"/>
        <v>0.036979969183359</v>
      </c>
      <c r="AP2489" s="1">
        <f t="shared" si="3558"/>
        <v>0.0509473684210526</v>
      </c>
      <c r="AS2489" s="1">
        <f t="shared" si="3559"/>
        <v>0.100729927007299</v>
      </c>
      <c r="GW2489" s="1">
        <f t="shared" si="3560"/>
        <v>0.0118079244292836</v>
      </c>
      <c r="GZ2489" s="1">
        <f t="shared" si="3561"/>
        <v>0.0135467980295567</v>
      </c>
      <c r="HC2489" s="1">
        <f t="shared" si="3562"/>
        <v>0.0359758038841134</v>
      </c>
      <c r="HF2489" s="1">
        <f t="shared" si="3563"/>
        <v>0.0515418502202643</v>
      </c>
      <c r="HI2489" s="1">
        <f t="shared" si="3564"/>
        <v>0.0977443609022557</v>
      </c>
      <c r="NM2489" s="1">
        <f t="shared" ref="NM2489:NY2489" si="3581">NM1104</f>
        <v>0.0254855676025965</v>
      </c>
      <c r="NN2489" s="1">
        <f t="shared" si="3581"/>
        <v>0.000523347396453968</v>
      </c>
      <c r="NO2489" s="1" t="str">
        <f t="shared" si="3581"/>
        <v>a</v>
      </c>
      <c r="NP2489" s="1">
        <f t="shared" si="3581"/>
        <v>0.0295828925977235</v>
      </c>
      <c r="NQ2489" s="1">
        <f t="shared" si="3581"/>
        <v>0.000291671620333768</v>
      </c>
      <c r="NR2489" s="1" t="str">
        <f t="shared" si="3581"/>
        <v>a</v>
      </c>
      <c r="NS2489" s="1">
        <f t="shared" si="3581"/>
        <v>0.0767664442529346</v>
      </c>
      <c r="NT2489" s="1">
        <f t="shared" si="3581"/>
        <v>0.00237495628449389</v>
      </c>
      <c r="NU2489" s="1" t="str">
        <f t="shared" si="3581"/>
        <v>a</v>
      </c>
      <c r="NV2489" s="1">
        <f t="shared" si="3581"/>
        <v>0.127836596253888</v>
      </c>
      <c r="NW2489" s="1">
        <f t="shared" si="3581"/>
        <v>0.000865334356986081</v>
      </c>
      <c r="NX2489" s="1" t="str">
        <f t="shared" si="3581"/>
        <v>a</v>
      </c>
      <c r="NY2489" s="1">
        <f t="shared" si="3581"/>
        <v>0.149916026936687</v>
      </c>
      <c r="UC2489" s="1">
        <f t="shared" ref="UC2489:UO2489" si="3582">UC1104</f>
        <v>0.0253906906042429</v>
      </c>
      <c r="UD2489" s="1">
        <f t="shared" si="3582"/>
        <v>0.000146006245116184</v>
      </c>
      <c r="UE2489" s="1" t="str">
        <f t="shared" si="3582"/>
        <v>a</v>
      </c>
      <c r="UF2489" s="1">
        <f t="shared" si="3582"/>
        <v>0.0300498876888667</v>
      </c>
      <c r="UG2489" s="1">
        <f t="shared" si="3582"/>
        <v>0.000217031757355516</v>
      </c>
      <c r="UH2489" s="1" t="str">
        <f t="shared" si="3582"/>
        <v>a</v>
      </c>
      <c r="UI2489" s="1">
        <f t="shared" si="3582"/>
        <v>0.0763133207837529</v>
      </c>
      <c r="UJ2489" s="1">
        <f t="shared" si="3582"/>
        <v>0.00181566304128476</v>
      </c>
      <c r="UK2489" s="1" t="str">
        <f t="shared" si="3582"/>
        <v>a</v>
      </c>
      <c r="UL2489" s="1">
        <f t="shared" si="3582"/>
        <v>0.128001964450274</v>
      </c>
      <c r="UM2489" s="1">
        <f t="shared" si="3582"/>
        <v>0.000456251182384552</v>
      </c>
      <c r="UN2489" s="1" t="str">
        <f t="shared" si="3582"/>
        <v>a</v>
      </c>
      <c r="UO2489" s="1">
        <f t="shared" si="3582"/>
        <v>0.150362437114474</v>
      </c>
    </row>
    <row r="2490" spans="33:561">
      <c r="AG2490" s="1">
        <f t="shared" si="3555"/>
        <v>0.0201096892138938</v>
      </c>
      <c r="AJ2490" s="1">
        <f t="shared" si="3556"/>
        <v>0.0215269086357946</v>
      </c>
      <c r="AM2490" s="1">
        <f t="shared" si="3557"/>
        <v>0.0549378678875081</v>
      </c>
      <c r="AP2490" s="1">
        <f t="shared" si="3558"/>
        <v>0.106553010122536</v>
      </c>
      <c r="AS2490" s="1">
        <f t="shared" si="3559"/>
        <v>0.125663716814159</v>
      </c>
      <c r="GW2490" s="1">
        <f t="shared" si="3560"/>
        <v>0.0202757502027575</v>
      </c>
      <c r="GZ2490" s="1">
        <f t="shared" si="3561"/>
        <v>0.0212270256277506</v>
      </c>
      <c r="HC2490" s="1">
        <f t="shared" si="3562"/>
        <v>0.0560683760683759</v>
      </c>
      <c r="HF2490" s="1">
        <f t="shared" si="3563"/>
        <v>0.104469273743017</v>
      </c>
      <c r="HI2490" s="1">
        <f t="shared" si="3564"/>
        <v>0.122137404580153</v>
      </c>
      <c r="NM2490" s="1">
        <f t="shared" ref="NM2490:NY2490" si="3583">NM1105</f>
        <v>0.0192866569134766</v>
      </c>
      <c r="NN2490" s="1">
        <f t="shared" si="3583"/>
        <v>0</v>
      </c>
      <c r="NO2490" s="1">
        <f t="shared" si="3583"/>
        <v>0</v>
      </c>
      <c r="NP2490" s="1">
        <f t="shared" si="3583"/>
        <v>0.0213942457696951</v>
      </c>
      <c r="NQ2490" s="1">
        <f t="shared" si="3583"/>
        <v>0</v>
      </c>
      <c r="NR2490" s="1">
        <f t="shared" si="3583"/>
        <v>0</v>
      </c>
      <c r="NS2490" s="1">
        <f t="shared" si="3583"/>
        <v>0.0565597546520623</v>
      </c>
      <c r="NT2490" s="1">
        <f t="shared" si="3583"/>
        <v>0</v>
      </c>
      <c r="NU2490" s="1">
        <f t="shared" si="3583"/>
        <v>0</v>
      </c>
      <c r="NV2490" s="1">
        <f t="shared" si="3583"/>
        <v>0.0947862956692996</v>
      </c>
      <c r="NW2490" s="1">
        <f t="shared" si="3583"/>
        <v>0</v>
      </c>
      <c r="NX2490" s="1">
        <f t="shared" si="3583"/>
        <v>0</v>
      </c>
      <c r="NY2490" s="1">
        <f t="shared" si="3583"/>
        <v>0.124099237813741</v>
      </c>
      <c r="UC2490" s="1">
        <f t="shared" ref="UC2490:UO2490" si="3584">UC1105</f>
        <v>0.0194621134985362</v>
      </c>
      <c r="UD2490" s="1">
        <f t="shared" si="3584"/>
        <v>0</v>
      </c>
      <c r="UE2490" s="1">
        <f t="shared" si="3584"/>
        <v>0</v>
      </c>
      <c r="UF2490" s="1">
        <f t="shared" si="3584"/>
        <v>0.021585898075035</v>
      </c>
      <c r="UG2490" s="1">
        <f t="shared" si="3584"/>
        <v>0</v>
      </c>
      <c r="UH2490" s="1">
        <f t="shared" si="3584"/>
        <v>0</v>
      </c>
      <c r="UI2490" s="1">
        <f t="shared" si="3584"/>
        <v>0.056145381151535</v>
      </c>
      <c r="UJ2490" s="1">
        <f t="shared" si="3584"/>
        <v>0</v>
      </c>
      <c r="UK2490" s="1">
        <f t="shared" si="3584"/>
        <v>0</v>
      </c>
      <c r="UL2490" s="1">
        <f t="shared" si="3584"/>
        <v>0.0948721497905109</v>
      </c>
      <c r="UM2490" s="1">
        <f t="shared" si="3584"/>
        <v>0</v>
      </c>
      <c r="UN2490" s="1">
        <f t="shared" si="3584"/>
        <v>0</v>
      </c>
      <c r="UO2490" s="1">
        <f t="shared" si="3584"/>
        <v>0.123672335519536</v>
      </c>
    </row>
    <row r="2491" spans="33:561">
      <c r="AG2491" s="1">
        <f t="shared" si="3555"/>
        <v>0.0198952879581152</v>
      </c>
      <c r="AJ2491" s="1">
        <f t="shared" si="3556"/>
        <v>0.0211180124223603</v>
      </c>
      <c r="AM2491" s="1">
        <f t="shared" si="3557"/>
        <v>0.0571236559139783</v>
      </c>
      <c r="AP2491" s="1">
        <f t="shared" si="3558"/>
        <v>0.108743169398907</v>
      </c>
      <c r="AS2491" s="1">
        <f t="shared" si="3559"/>
        <v>0.125</v>
      </c>
      <c r="GW2491" s="1">
        <f t="shared" si="3560"/>
        <v>0.0203970628229535</v>
      </c>
      <c r="GZ2491" s="1">
        <f t="shared" si="3561"/>
        <v>0.0215605749486653</v>
      </c>
      <c r="HC2491" s="1">
        <f t="shared" si="3562"/>
        <v>0.0581600281988016</v>
      </c>
      <c r="HF2491" s="1">
        <f t="shared" si="3563"/>
        <v>0.104779411764706</v>
      </c>
      <c r="HI2491" s="1">
        <f t="shared" si="3564"/>
        <v>0.125244618395303</v>
      </c>
      <c r="NM2491" s="1">
        <f t="shared" ref="NM2491:NY2491" si="3585">NM1106</f>
        <v>0.0179346711781332</v>
      </c>
      <c r="NN2491" s="1">
        <f t="shared" si="3585"/>
        <v>7.21576555118871e-5</v>
      </c>
      <c r="NO2491" s="1" t="str">
        <f t="shared" si="3585"/>
        <v>d</v>
      </c>
      <c r="NP2491" s="1">
        <f t="shared" si="3585"/>
        <v>0.0185928470145024</v>
      </c>
      <c r="NQ2491" s="1">
        <f t="shared" si="3585"/>
        <v>0.000138337384764178</v>
      </c>
      <c r="NR2491" s="1" t="str">
        <f t="shared" si="3585"/>
        <v>d</v>
      </c>
      <c r="NS2491" s="1">
        <f t="shared" si="3585"/>
        <v>0.0417935093660171</v>
      </c>
      <c r="NT2491" s="1">
        <f t="shared" si="3585"/>
        <v>0.000709915762076662</v>
      </c>
      <c r="NU2491" s="1" t="str">
        <f t="shared" si="3585"/>
        <v>c</v>
      </c>
      <c r="NV2491" s="1">
        <f t="shared" si="3585"/>
        <v>0.0781125276585282</v>
      </c>
      <c r="NW2491" s="1">
        <f t="shared" si="3585"/>
        <v>0.00161529096172485</v>
      </c>
      <c r="NX2491" s="1" t="str">
        <f t="shared" si="3585"/>
        <v>h</v>
      </c>
      <c r="NY2491" s="1">
        <f t="shared" si="3585"/>
        <v>0.100505079492625</v>
      </c>
      <c r="UC2491" s="1">
        <f t="shared" ref="UC2491:UO2491" si="3586">UC1106</f>
        <v>0.0184516833045413</v>
      </c>
      <c r="UD2491" s="1">
        <f t="shared" si="3586"/>
        <v>0.000347240738659829</v>
      </c>
      <c r="UE2491" s="1" t="str">
        <f t="shared" si="3586"/>
        <v>d</v>
      </c>
      <c r="UF2491" s="1">
        <f t="shared" si="3586"/>
        <v>0.0189728591626448</v>
      </c>
      <c r="UG2491" s="1">
        <f t="shared" si="3586"/>
        <v>0.000330770002888483</v>
      </c>
      <c r="UH2491" s="1" t="str">
        <f t="shared" si="3586"/>
        <v>d</v>
      </c>
      <c r="UI2491" s="1">
        <f t="shared" si="3586"/>
        <v>0.0416483948341922</v>
      </c>
      <c r="UJ2491" s="1">
        <f t="shared" si="3586"/>
        <v>0.000398811011104476</v>
      </c>
      <c r="UK2491" s="1" t="str">
        <f t="shared" si="3586"/>
        <v>c</v>
      </c>
      <c r="UL2491" s="1">
        <f t="shared" si="3586"/>
        <v>0.0776402840183038</v>
      </c>
      <c r="UM2491" s="1">
        <f t="shared" si="3586"/>
        <v>0.00153733417738371</v>
      </c>
      <c r="UN2491" s="1" t="str">
        <f t="shared" si="3586"/>
        <v>h</v>
      </c>
      <c r="UO2491" s="1">
        <f t="shared" si="3586"/>
        <v>0.102632079376265</v>
      </c>
    </row>
    <row r="2492" spans="33:561">
      <c r="AG2492" s="1">
        <f t="shared" si="3555"/>
        <v>0.019913885898816</v>
      </c>
      <c r="AJ2492" s="1">
        <f t="shared" si="3556"/>
        <v>0.0212188502343943</v>
      </c>
      <c r="AM2492" s="1">
        <f t="shared" si="3557"/>
        <v>0.0571804140650674</v>
      </c>
      <c r="AP2492" s="1">
        <f t="shared" si="3558"/>
        <v>0.104663212435233</v>
      </c>
      <c r="AS2492" s="1">
        <f t="shared" si="3559"/>
        <v>0.124773960216998</v>
      </c>
      <c r="GW2492" s="1">
        <f t="shared" si="3560"/>
        <v>0.020532741398446</v>
      </c>
      <c r="GZ2492" s="1">
        <f t="shared" si="3561"/>
        <v>0.0214121845526383</v>
      </c>
      <c r="HC2492" s="1">
        <f t="shared" si="3562"/>
        <v>0.0553856608902479</v>
      </c>
      <c r="HF2492" s="1">
        <f t="shared" si="3563"/>
        <v>0.107363687464868</v>
      </c>
      <c r="HI2492" s="1">
        <f t="shared" si="3564"/>
        <v>0.124</v>
      </c>
      <c r="NM2492" s="1">
        <f t="shared" ref="NM2492:NY2492" si="3587">NM1107</f>
        <v>0.0195969127226867</v>
      </c>
      <c r="NN2492" s="1">
        <f t="shared" si="3587"/>
        <v>0.000169367399904821</v>
      </c>
      <c r="NO2492" s="1" t="str">
        <f t="shared" si="3587"/>
        <v>b</v>
      </c>
      <c r="NP2492" s="1">
        <f t="shared" si="3587"/>
        <v>0.0190486720329312</v>
      </c>
      <c r="NQ2492" s="1">
        <f t="shared" si="3587"/>
        <v>0.000553901367696037</v>
      </c>
      <c r="NR2492" s="1" t="str">
        <f t="shared" si="3587"/>
        <v>cd</v>
      </c>
      <c r="NS2492" s="1">
        <f t="shared" si="3587"/>
        <v>0.0418668473229946</v>
      </c>
      <c r="NT2492" s="1">
        <f t="shared" si="3587"/>
        <v>6.08525104065708e-5</v>
      </c>
      <c r="NU2492" s="1" t="str">
        <f t="shared" si="3587"/>
        <v>c</v>
      </c>
      <c r="NV2492" s="1">
        <f t="shared" si="3587"/>
        <v>0.0931809794849416</v>
      </c>
      <c r="NW2492" s="1">
        <f t="shared" si="3587"/>
        <v>0.00112176697149632</v>
      </c>
      <c r="NX2492" s="1" t="str">
        <f t="shared" si="3587"/>
        <v>f</v>
      </c>
      <c r="NY2492" s="1">
        <f t="shared" si="3587"/>
        <v>0.111729995166852</v>
      </c>
      <c r="UC2492" s="1">
        <f t="shared" ref="UC2492:UO2492" si="3588">UC1107</f>
        <v>0.0190747098758748</v>
      </c>
      <c r="UD2492" s="1">
        <f t="shared" si="3588"/>
        <v>0.000420185671461828</v>
      </c>
      <c r="UE2492" s="1" t="str">
        <f t="shared" si="3588"/>
        <v>c</v>
      </c>
      <c r="UF2492" s="1">
        <f t="shared" si="3588"/>
        <v>0.0188224256082189</v>
      </c>
      <c r="UG2492" s="1">
        <f t="shared" si="3588"/>
        <v>0.000120930192814887</v>
      </c>
      <c r="UH2492" s="1" t="str">
        <f t="shared" si="3588"/>
        <v>d</v>
      </c>
      <c r="UI2492" s="1">
        <f t="shared" si="3588"/>
        <v>0.0419198884827591</v>
      </c>
      <c r="UJ2492" s="1">
        <f t="shared" si="3588"/>
        <v>0.000362260693507664</v>
      </c>
      <c r="UK2492" s="1" t="str">
        <f t="shared" si="3588"/>
        <v>c</v>
      </c>
      <c r="UL2492" s="1">
        <f t="shared" si="3588"/>
        <v>0.0945176395927638</v>
      </c>
      <c r="UM2492" s="1">
        <f t="shared" si="3588"/>
        <v>0.00121917244007339</v>
      </c>
      <c r="UN2492" s="1" t="str">
        <f t="shared" si="3588"/>
        <v>f</v>
      </c>
      <c r="UO2492" s="1">
        <f t="shared" si="3588"/>
        <v>0.113770322794633</v>
      </c>
    </row>
    <row r="2493" spans="33:561">
      <c r="AG2493" s="1">
        <f t="shared" si="3555"/>
        <v>0.0249307479224377</v>
      </c>
      <c r="AJ2493" s="1">
        <f t="shared" si="3556"/>
        <v>0.0292721518987342</v>
      </c>
      <c r="AM2493" s="1">
        <f t="shared" si="3557"/>
        <v>0.0773972602739726</v>
      </c>
      <c r="AP2493" s="1">
        <f t="shared" si="3558"/>
        <v>0.1275</v>
      </c>
      <c r="AS2493" s="1">
        <f t="shared" si="3559"/>
        <v>0.148648648648649</v>
      </c>
      <c r="GW2493" s="1">
        <f t="shared" si="3560"/>
        <v>0.0252221266838637</v>
      </c>
      <c r="GZ2493" s="1">
        <f t="shared" si="3561"/>
        <v>0.0298221614227085</v>
      </c>
      <c r="HC2493" s="1">
        <f t="shared" si="3562"/>
        <v>0.0762864339690537</v>
      </c>
      <c r="HF2493" s="1">
        <f t="shared" si="3563"/>
        <v>0.128139085640695</v>
      </c>
      <c r="HI2493" s="1">
        <f t="shared" si="3564"/>
        <v>0.149509803921569</v>
      </c>
      <c r="NM2493" s="1">
        <f t="shared" ref="NM2493:NY2493" si="3589">NM1108</f>
        <v>0.0121396146370526</v>
      </c>
      <c r="NN2493" s="1">
        <f t="shared" si="3589"/>
        <v>0.000102587206382411</v>
      </c>
      <c r="NO2493" s="1" t="str">
        <f t="shared" si="3589"/>
        <v>e</v>
      </c>
      <c r="NP2493" s="1">
        <f t="shared" si="3589"/>
        <v>0.0124455771139309</v>
      </c>
      <c r="NQ2493" s="1">
        <f t="shared" si="3589"/>
        <v>0.000147845181516899</v>
      </c>
      <c r="NR2493" s="1" t="str">
        <f t="shared" si="3589"/>
        <v>f</v>
      </c>
      <c r="NS2493" s="1">
        <f t="shared" si="3589"/>
        <v>0.0349199760719638</v>
      </c>
      <c r="NT2493" s="1">
        <f t="shared" si="3589"/>
        <v>0.000307966457247763</v>
      </c>
      <c r="NU2493" s="1" t="str">
        <f t="shared" si="3589"/>
        <v>d</v>
      </c>
      <c r="NV2493" s="1">
        <f t="shared" si="3589"/>
        <v>0.114971642155757</v>
      </c>
      <c r="NW2493" s="1">
        <f t="shared" si="3589"/>
        <v>0.000752115956903278</v>
      </c>
      <c r="NX2493" s="1" t="str">
        <f t="shared" si="3589"/>
        <v>c</v>
      </c>
      <c r="NY2493" s="1">
        <f t="shared" si="3589"/>
        <v>0.114808995594352</v>
      </c>
      <c r="UC2493" s="1">
        <f t="shared" ref="UC2493:UO2493" si="3590">UC1108</f>
        <v>0.0122942448016558</v>
      </c>
      <c r="UD2493" s="1">
        <f t="shared" si="3590"/>
        <v>0.000171588766295695</v>
      </c>
      <c r="UE2493" s="1" t="str">
        <f t="shared" si="3590"/>
        <v>e</v>
      </c>
      <c r="UF2493" s="1">
        <f t="shared" si="3590"/>
        <v>0.0128817041350979</v>
      </c>
      <c r="UG2493" s="1">
        <f t="shared" si="3590"/>
        <v>0.000286301160205215</v>
      </c>
      <c r="UH2493" s="1" t="str">
        <f t="shared" si="3590"/>
        <v>f</v>
      </c>
      <c r="UI2493" s="1">
        <f t="shared" si="3590"/>
        <v>0.0349009513735397</v>
      </c>
      <c r="UJ2493" s="1">
        <f t="shared" si="3590"/>
        <v>0.000498216671291677</v>
      </c>
      <c r="UK2493" s="1" t="str">
        <f t="shared" si="3590"/>
        <v>d</v>
      </c>
      <c r="UL2493" s="1">
        <f t="shared" si="3590"/>
        <v>0.111344719507878</v>
      </c>
      <c r="UM2493" s="1">
        <f t="shared" si="3590"/>
        <v>0.00275366135742771</v>
      </c>
      <c r="UN2493" s="1" t="str">
        <f t="shared" si="3590"/>
        <v>c</v>
      </c>
      <c r="UO2493" s="1">
        <f t="shared" si="3590"/>
        <v>0.11656330691223</v>
      </c>
    </row>
    <row r="2494" spans="33:561">
      <c r="AG2494" s="1">
        <f t="shared" si="3555"/>
        <v>0.0255555555555556</v>
      </c>
      <c r="AJ2494" s="1">
        <f t="shared" si="3556"/>
        <v>0.0298507462686567</v>
      </c>
      <c r="AM2494" s="1">
        <f t="shared" si="3557"/>
        <v>0.0741397658744235</v>
      </c>
      <c r="AP2494" s="1">
        <f t="shared" si="3558"/>
        <v>0.127190136275146</v>
      </c>
      <c r="AS2494" s="1">
        <f t="shared" si="3559"/>
        <v>0.150537634408602</v>
      </c>
      <c r="GW2494" s="1">
        <f t="shared" si="3560"/>
        <v>0.0254722381224957</v>
      </c>
      <c r="GZ2494" s="1">
        <f t="shared" si="3561"/>
        <v>0.0302543507362784</v>
      </c>
      <c r="HC2494" s="1">
        <f t="shared" si="3562"/>
        <v>0.0745112504610845</v>
      </c>
      <c r="HF2494" s="1">
        <f t="shared" si="3563"/>
        <v>0.127492877492877</v>
      </c>
      <c r="HI2494" s="1">
        <f t="shared" si="3564"/>
        <v>0.15035799522673</v>
      </c>
      <c r="NM2494" s="1">
        <f t="shared" ref="NM2494:NY2494" si="3591">NM1109</f>
        <v>0.0165570661792908</v>
      </c>
      <c r="NN2494" s="1">
        <f t="shared" si="3591"/>
        <v>0</v>
      </c>
      <c r="NO2494" s="1">
        <f t="shared" si="3591"/>
        <v>0</v>
      </c>
      <c r="NP2494" s="1">
        <f t="shared" si="3591"/>
        <v>0.0166956987204548</v>
      </c>
      <c r="NQ2494" s="1">
        <f t="shared" si="3591"/>
        <v>0</v>
      </c>
      <c r="NR2494" s="1">
        <f t="shared" si="3591"/>
        <v>0</v>
      </c>
      <c r="NS2494" s="1">
        <f t="shared" si="3591"/>
        <v>0.0395267775869918</v>
      </c>
      <c r="NT2494" s="1">
        <f t="shared" si="3591"/>
        <v>0</v>
      </c>
      <c r="NU2494" s="1">
        <f t="shared" si="3591"/>
        <v>0</v>
      </c>
      <c r="NV2494" s="1">
        <f t="shared" si="3591"/>
        <v>0.0954217164330757</v>
      </c>
      <c r="NW2494" s="1">
        <f t="shared" si="3591"/>
        <v>0</v>
      </c>
      <c r="NX2494" s="1">
        <f t="shared" si="3591"/>
        <v>0</v>
      </c>
      <c r="NY2494" s="1">
        <f t="shared" si="3591"/>
        <v>0.10901469008461</v>
      </c>
      <c r="UC2494" s="1">
        <f t="shared" ref="UC2494:UO2494" si="3592">UC1109</f>
        <v>0.0166068793273573</v>
      </c>
      <c r="UD2494" s="1">
        <f t="shared" si="3592"/>
        <v>0</v>
      </c>
      <c r="UE2494" s="1">
        <f t="shared" si="3592"/>
        <v>0</v>
      </c>
      <c r="UF2494" s="1">
        <f t="shared" si="3592"/>
        <v>0.0168923296353205</v>
      </c>
      <c r="UG2494" s="1">
        <f t="shared" si="3592"/>
        <v>0</v>
      </c>
      <c r="UH2494" s="1">
        <f t="shared" si="3592"/>
        <v>0</v>
      </c>
      <c r="UI2494" s="1">
        <f t="shared" si="3592"/>
        <v>0.0394897448968303</v>
      </c>
      <c r="UJ2494" s="1">
        <f t="shared" si="3592"/>
        <v>0</v>
      </c>
      <c r="UK2494" s="1">
        <f t="shared" si="3592"/>
        <v>0</v>
      </c>
      <c r="UL2494" s="1">
        <f t="shared" si="3592"/>
        <v>0.0945008810396485</v>
      </c>
      <c r="UM2494" s="1">
        <f t="shared" si="3592"/>
        <v>0</v>
      </c>
      <c r="UN2494" s="1">
        <f t="shared" si="3592"/>
        <v>0</v>
      </c>
      <c r="UO2494" s="1">
        <f t="shared" si="3592"/>
        <v>0.110988569694376</v>
      </c>
    </row>
    <row r="2495" spans="33:561">
      <c r="AG2495" s="1">
        <f t="shared" si="3555"/>
        <v>0.0259703993297961</v>
      </c>
      <c r="AJ2495" s="1">
        <f t="shared" si="3556"/>
        <v>0.0296257796257796</v>
      </c>
      <c r="AM2495" s="1">
        <f t="shared" si="3557"/>
        <v>0.0787623066104077</v>
      </c>
      <c r="AP2495" s="1">
        <f t="shared" si="3558"/>
        <v>0.128819652486519</v>
      </c>
      <c r="AS2495" s="1">
        <f t="shared" si="3559"/>
        <v>0.150561797752809</v>
      </c>
      <c r="GW2495" s="1">
        <f t="shared" si="3560"/>
        <v>0.0254777070063694</v>
      </c>
      <c r="GZ2495" s="1">
        <f t="shared" si="3561"/>
        <v>0.0300731509076131</v>
      </c>
      <c r="HC2495" s="1">
        <f t="shared" si="3562"/>
        <v>0.0781422779211205</v>
      </c>
      <c r="HF2495" s="1">
        <f t="shared" si="3563"/>
        <v>0.128373930217248</v>
      </c>
      <c r="HI2495" s="1">
        <f t="shared" si="3564"/>
        <v>0.151219512195122</v>
      </c>
      <c r="NM2495" s="1">
        <f t="shared" ref="NM2495:NY2495" si="3593">NM1110</f>
        <v>0.0185550138689425</v>
      </c>
      <c r="NN2495" s="1">
        <f t="shared" si="3593"/>
        <v>0.000448432546642156</v>
      </c>
      <c r="NO2495" s="1" t="str">
        <f t="shared" si="3593"/>
        <v>c</v>
      </c>
      <c r="NP2495" s="1">
        <f t="shared" si="3593"/>
        <v>0.0189041334044689</v>
      </c>
      <c r="NQ2495" s="1">
        <f t="shared" si="3593"/>
        <v>0.000149486544488356</v>
      </c>
      <c r="NR2495" s="1" t="str">
        <f t="shared" si="3593"/>
        <v>cd</v>
      </c>
      <c r="NS2495" s="1">
        <f t="shared" si="3593"/>
        <v>0.0410995227406194</v>
      </c>
      <c r="NT2495" s="1">
        <f t="shared" si="3593"/>
        <v>0.000570295047923437</v>
      </c>
      <c r="NU2495" s="1" t="str">
        <f t="shared" si="3593"/>
        <v>c</v>
      </c>
      <c r="NV2495" s="1">
        <f t="shared" si="3593"/>
        <v>0.0804281721285342</v>
      </c>
      <c r="NW2495" s="1">
        <f t="shared" si="3593"/>
        <v>0.00057043704240077</v>
      </c>
      <c r="NX2495" s="1" t="str">
        <f t="shared" si="3593"/>
        <v>g</v>
      </c>
      <c r="NY2495" s="1">
        <f t="shared" si="3593"/>
        <v>0.10153350185002</v>
      </c>
      <c r="UC2495" s="1">
        <f t="shared" ref="UC2495:UO2495" si="3594">UC1110</f>
        <v>0.0182992798612961</v>
      </c>
      <c r="UD2495" s="1">
        <f t="shared" si="3594"/>
        <v>0.000325238716768355</v>
      </c>
      <c r="UE2495" s="1" t="str">
        <f t="shared" si="3594"/>
        <v>d</v>
      </c>
      <c r="UF2495" s="1">
        <f t="shared" si="3594"/>
        <v>0.0188567248378052</v>
      </c>
      <c r="UG2495" s="1">
        <f t="shared" si="3594"/>
        <v>0.000143998024673447</v>
      </c>
      <c r="UH2495" s="1" t="str">
        <f t="shared" si="3594"/>
        <v>d</v>
      </c>
      <c r="UI2495" s="1">
        <f t="shared" si="3594"/>
        <v>0.0410881465556418</v>
      </c>
      <c r="UJ2495" s="1">
        <f t="shared" si="3594"/>
        <v>0.000201466335170114</v>
      </c>
      <c r="UK2495" s="1" t="str">
        <f t="shared" si="3594"/>
        <v>c</v>
      </c>
      <c r="UL2495" s="1">
        <f t="shared" si="3594"/>
        <v>0.0803922924294112</v>
      </c>
      <c r="UM2495" s="1">
        <f t="shared" si="3594"/>
        <v>0.00154654791710065</v>
      </c>
      <c r="UN2495" s="1" t="str">
        <f t="shared" si="3594"/>
        <v>g</v>
      </c>
      <c r="UO2495" s="1">
        <f t="shared" si="3594"/>
        <v>0.102749764925109</v>
      </c>
    </row>
    <row r="2496" spans="33:561">
      <c r="AG2496" s="1">
        <f t="shared" si="3555"/>
        <v>0.0179640718562875</v>
      </c>
      <c r="AJ2496" s="1">
        <f t="shared" si="3556"/>
        <v>0.0184511434511433</v>
      </c>
      <c r="AM2496" s="1">
        <f t="shared" si="3557"/>
        <v>0.0409937888198758</v>
      </c>
      <c r="AP2496" s="1">
        <f t="shared" si="3558"/>
        <v>0.0787366548042704</v>
      </c>
      <c r="AS2496" s="1">
        <f t="shared" si="3559"/>
        <v>0.1</v>
      </c>
      <c r="GW2496" s="1">
        <f t="shared" si="3560"/>
        <v>0.0188273265196342</v>
      </c>
      <c r="GZ2496" s="1">
        <f t="shared" si="3561"/>
        <v>0.0193081255028157</v>
      </c>
      <c r="HC2496" s="1">
        <f t="shared" si="3562"/>
        <v>0.0412140575079872</v>
      </c>
      <c r="HF2496" s="1">
        <f t="shared" si="3563"/>
        <v>0.0785315985130111</v>
      </c>
      <c r="HI2496" s="1">
        <f t="shared" si="3564"/>
        <v>0.102990033222591</v>
      </c>
      <c r="NM2496" s="1">
        <f t="shared" ref="NM2496:NY2496" si="3595">NM1111</f>
        <v>0.0195801108692582</v>
      </c>
      <c r="NN2496" s="1">
        <f t="shared" si="3595"/>
        <v>0.000193733817902653</v>
      </c>
      <c r="NO2496" s="1" t="str">
        <f t="shared" si="3595"/>
        <v>b</v>
      </c>
      <c r="NP2496" s="1">
        <f t="shared" si="3595"/>
        <v>0.0192928043236541</v>
      </c>
      <c r="NQ2496" s="1">
        <f t="shared" si="3595"/>
        <v>0.000208747301464847</v>
      </c>
      <c r="NR2496" s="1" t="str">
        <f t="shared" si="3595"/>
        <v>c</v>
      </c>
      <c r="NS2496" s="1">
        <f t="shared" si="3595"/>
        <v>0.0420277379200594</v>
      </c>
      <c r="NT2496" s="1">
        <f t="shared" si="3595"/>
        <v>0.000271300658440272</v>
      </c>
      <c r="NU2496" s="1" t="str">
        <f t="shared" si="3595"/>
        <v>c</v>
      </c>
      <c r="NV2496" s="1">
        <f t="shared" si="3595"/>
        <v>0.0988808774806126</v>
      </c>
      <c r="NW2496" s="1">
        <f t="shared" si="3595"/>
        <v>0.00162482376941496</v>
      </c>
      <c r="NX2496" s="1" t="str">
        <f t="shared" si="3595"/>
        <v>e</v>
      </c>
      <c r="NY2496" s="1">
        <f t="shared" si="3595"/>
        <v>0.114759204201756</v>
      </c>
      <c r="UC2496" s="1">
        <f t="shared" ref="UC2496:UO2496" si="3596">UC1111</f>
        <v>0.0192990140078139</v>
      </c>
      <c r="UD2496" s="1">
        <f t="shared" si="3596"/>
        <v>0.000220954169563965</v>
      </c>
      <c r="UE2496" s="1" t="str">
        <f t="shared" si="3596"/>
        <v>c</v>
      </c>
      <c r="UF2496" s="1">
        <f t="shared" si="3596"/>
        <v>0.0194480450285469</v>
      </c>
      <c r="UG2496" s="1">
        <f t="shared" si="3596"/>
        <v>0.00023345699205488</v>
      </c>
      <c r="UH2496" s="1" t="str">
        <f t="shared" si="3596"/>
        <v>c</v>
      </c>
      <c r="UI2496" s="1">
        <f t="shared" si="3596"/>
        <v>0.0422761216345669</v>
      </c>
      <c r="UJ2496" s="1">
        <f t="shared" si="3596"/>
        <v>0.000155899755591689</v>
      </c>
      <c r="UK2496" s="1" t="str">
        <f t="shared" si="3596"/>
        <v>c</v>
      </c>
      <c r="UL2496" s="1">
        <f t="shared" si="3596"/>
        <v>0.0992390243927021</v>
      </c>
      <c r="UM2496" s="1">
        <f t="shared" si="3596"/>
        <v>0.000634563721260024</v>
      </c>
      <c r="UN2496" s="1" t="str">
        <f t="shared" si="3596"/>
        <v>e</v>
      </c>
      <c r="UO2496" s="1">
        <f t="shared" si="3596"/>
        <v>0.0653349475976412</v>
      </c>
    </row>
    <row r="2497" spans="33:561">
      <c r="AG2497" s="1">
        <f t="shared" si="3555"/>
        <v>0.0179874869655891</v>
      </c>
      <c r="AJ2497" s="1">
        <f t="shared" si="3556"/>
        <v>0.0187275525910723</v>
      </c>
      <c r="AM2497" s="1">
        <f t="shared" si="3557"/>
        <v>0.0420374347959498</v>
      </c>
      <c r="AP2497" s="1">
        <f t="shared" si="3558"/>
        <v>0.0762782900251467</v>
      </c>
      <c r="AS2497" s="1">
        <f t="shared" si="3559"/>
        <v>0.100763358778626</v>
      </c>
      <c r="GW2497" s="1">
        <f t="shared" si="3560"/>
        <v>0.0183852917665867</v>
      </c>
      <c r="GZ2497" s="1">
        <f t="shared" si="3561"/>
        <v>0.0186467767714437</v>
      </c>
      <c r="HC2497" s="1">
        <f t="shared" si="3562"/>
        <v>0.0419980909958638</v>
      </c>
      <c r="HF2497" s="1">
        <f t="shared" si="3563"/>
        <v>0.0758651286601597</v>
      </c>
      <c r="HI2497" s="1">
        <f t="shared" si="3564"/>
        <v>0.101010101010101</v>
      </c>
      <c r="NM2497" s="1">
        <f t="shared" ref="NM2497:NY2497" si="3597">NM1112</f>
        <v>0.0123389289474261</v>
      </c>
      <c r="NN2497" s="1">
        <f t="shared" si="3597"/>
        <v>0.000193369118215242</v>
      </c>
      <c r="NO2497" s="1" t="str">
        <f t="shared" si="3597"/>
        <v>e</v>
      </c>
      <c r="NP2497" s="1">
        <f t="shared" si="3597"/>
        <v>0.0124889599692057</v>
      </c>
      <c r="NQ2497" s="1">
        <f t="shared" si="3597"/>
        <v>0.000448154301198582</v>
      </c>
      <c r="NR2497" s="1" t="str">
        <f t="shared" si="3597"/>
        <v>f</v>
      </c>
      <c r="NS2497" s="1">
        <f t="shared" si="3597"/>
        <v>0.0356777619084981</v>
      </c>
      <c r="NT2497" s="1">
        <f t="shared" si="3597"/>
        <v>8.01208587576197e-5</v>
      </c>
      <c r="NU2497" s="1" t="str">
        <f t="shared" si="3597"/>
        <v>d</v>
      </c>
      <c r="NV2497" s="1">
        <f t="shared" si="3597"/>
        <v>0.118144319547027</v>
      </c>
      <c r="NW2497" s="1">
        <f t="shared" si="3597"/>
        <v>0.0014273666989875</v>
      </c>
      <c r="NX2497" s="1" t="str">
        <f t="shared" si="3597"/>
        <v>b</v>
      </c>
      <c r="NY2497" s="1">
        <f t="shared" si="3597"/>
        <v>0.116708915421626</v>
      </c>
      <c r="UC2497" s="1">
        <f t="shared" ref="UC2497:UO2497" si="3598">UC1112</f>
        <v>0.0122798466401042</v>
      </c>
      <c r="UD2497" s="1">
        <f t="shared" si="3598"/>
        <v>0.000388206373917826</v>
      </c>
      <c r="UE2497" s="1" t="str">
        <f t="shared" si="3598"/>
        <v>e</v>
      </c>
      <c r="UF2497" s="1">
        <f t="shared" si="3598"/>
        <v>0.0128372301820212</v>
      </c>
      <c r="UG2497" s="1">
        <f t="shared" si="3598"/>
        <v>0.00016211819502249</v>
      </c>
      <c r="UH2497" s="1" t="str">
        <f t="shared" si="3598"/>
        <v>f</v>
      </c>
      <c r="UI2497" s="1">
        <f t="shared" si="3598"/>
        <v>0.0353525512179042</v>
      </c>
      <c r="UJ2497" s="1">
        <f t="shared" si="3598"/>
        <v>0.000201695321207525</v>
      </c>
      <c r="UK2497" s="1" t="str">
        <f t="shared" si="3598"/>
        <v>d</v>
      </c>
      <c r="UL2497" s="1">
        <f t="shared" si="3598"/>
        <v>0.118589782559179</v>
      </c>
      <c r="UM2497" s="1">
        <f t="shared" si="3598"/>
        <v>0.00138798680734371</v>
      </c>
      <c r="UN2497" s="1" t="str">
        <f t="shared" si="3598"/>
        <v>b</v>
      </c>
      <c r="UO2497" s="1">
        <f t="shared" si="3598"/>
        <v>0.116144638941276</v>
      </c>
    </row>
    <row r="2498" spans="33:561">
      <c r="AG2498" s="1">
        <f t="shared" si="3555"/>
        <v>0.0178524547125231</v>
      </c>
      <c r="AJ2498" s="1">
        <f t="shared" si="3556"/>
        <v>0.0185998450012916</v>
      </c>
      <c r="AM2498" s="1">
        <f t="shared" si="3557"/>
        <v>0.0423493044822257</v>
      </c>
      <c r="AP2498" s="1">
        <f t="shared" si="3558"/>
        <v>0.0793226381461675</v>
      </c>
      <c r="AS2498" s="1">
        <f t="shared" si="3559"/>
        <v>0.100751879699248</v>
      </c>
      <c r="GW2498" s="1">
        <f t="shared" si="3560"/>
        <v>0.0181424316274031</v>
      </c>
      <c r="GZ2498" s="1">
        <f t="shared" si="3561"/>
        <v>0.0189636752136751</v>
      </c>
      <c r="HC2498" s="1">
        <f t="shared" si="3562"/>
        <v>0.0417330359987255</v>
      </c>
      <c r="HF2498" s="1">
        <f t="shared" si="3563"/>
        <v>0.0785241248817407</v>
      </c>
      <c r="HI2498" s="1">
        <f t="shared" si="3564"/>
        <v>0.103896103896104</v>
      </c>
      <c r="NM2498" s="1">
        <f t="shared" ref="NM2498:NY2498" si="3599">NM1113</f>
        <v>0.0168246845618756</v>
      </c>
      <c r="NN2498" s="1">
        <f t="shared" si="3599"/>
        <v>0</v>
      </c>
      <c r="NO2498" s="1">
        <f t="shared" si="3599"/>
        <v>0</v>
      </c>
      <c r="NP2498" s="1">
        <f t="shared" si="3599"/>
        <v>0.0168952992324429</v>
      </c>
      <c r="NQ2498" s="1">
        <f t="shared" si="3599"/>
        <v>0</v>
      </c>
      <c r="NR2498" s="1">
        <f t="shared" si="3599"/>
        <v>0</v>
      </c>
      <c r="NS2498" s="1">
        <f t="shared" si="3599"/>
        <v>0.0396016741897256</v>
      </c>
      <c r="NT2498" s="1">
        <f t="shared" si="3599"/>
        <v>0</v>
      </c>
      <c r="NU2498" s="1">
        <f t="shared" si="3599"/>
        <v>0</v>
      </c>
      <c r="NV2498" s="1">
        <f t="shared" si="3599"/>
        <v>0.0991511230520578</v>
      </c>
      <c r="NW2498" s="1">
        <f t="shared" si="3599"/>
        <v>0</v>
      </c>
      <c r="NX2498" s="1">
        <f t="shared" si="3599"/>
        <v>0</v>
      </c>
      <c r="NY2498" s="1">
        <f t="shared" si="3599"/>
        <v>0.111000540491134</v>
      </c>
      <c r="UC2498" s="1">
        <f t="shared" ref="UC2498:UO2498" si="3600">UC1113</f>
        <v>0.0166260468364047</v>
      </c>
      <c r="UD2498" s="1">
        <f t="shared" si="3600"/>
        <v>0</v>
      </c>
      <c r="UE2498" s="1">
        <f t="shared" si="3600"/>
        <v>0</v>
      </c>
      <c r="UF2498" s="1">
        <f t="shared" si="3600"/>
        <v>0.0170473333494578</v>
      </c>
      <c r="UG2498" s="1">
        <f t="shared" si="3600"/>
        <v>0</v>
      </c>
      <c r="UH2498" s="1">
        <f t="shared" si="3600"/>
        <v>0</v>
      </c>
      <c r="UI2498" s="1">
        <f t="shared" si="3600"/>
        <v>0.0395722731360376</v>
      </c>
      <c r="UJ2498" s="1">
        <f t="shared" si="3600"/>
        <v>0</v>
      </c>
      <c r="UK2498" s="1">
        <f t="shared" si="3600"/>
        <v>0</v>
      </c>
      <c r="UL2498" s="1">
        <f t="shared" si="3600"/>
        <v>0.0994070331270973</v>
      </c>
      <c r="UM2498" s="1">
        <f t="shared" si="3600"/>
        <v>0</v>
      </c>
      <c r="UN2498" s="1">
        <f t="shared" si="3600"/>
        <v>0</v>
      </c>
      <c r="UO2498" s="1">
        <f t="shared" si="3600"/>
        <v>0.0947431171546755</v>
      </c>
    </row>
    <row r="2499" spans="33:561">
      <c r="AG2499" s="1">
        <f t="shared" si="3555"/>
        <v>0.0197576396206533</v>
      </c>
      <c r="AJ2499" s="1">
        <f t="shared" si="3556"/>
        <v>0.0188531029065201</v>
      </c>
      <c r="AM2499" s="1">
        <f t="shared" si="3557"/>
        <v>0.0418140881312318</v>
      </c>
      <c r="AP2499" s="1">
        <f t="shared" si="3558"/>
        <v>0.0935135135135135</v>
      </c>
      <c r="AS2499" s="1">
        <f t="shared" si="3559"/>
        <v>0.110759493670886</v>
      </c>
      <c r="GW2499" s="1">
        <f t="shared" si="3560"/>
        <v>0.01875</v>
      </c>
      <c r="GZ2499" s="1">
        <f t="shared" si="3561"/>
        <v>0.0188222640494758</v>
      </c>
      <c r="HC2499" s="1">
        <f t="shared" si="3562"/>
        <v>0.041955731747605</v>
      </c>
      <c r="HF2499" s="1">
        <f t="shared" si="3563"/>
        <v>0.0959206174200662</v>
      </c>
      <c r="HI2499" s="1">
        <f t="shared" si="3564"/>
        <v>0.112582781456954</v>
      </c>
      <c r="NM2499" s="1">
        <f t="shared" ref="NM2499:NY2499" si="3601">NM1114</f>
        <v>0</v>
      </c>
      <c r="NN2499" s="1">
        <f t="shared" si="3601"/>
        <v>0</v>
      </c>
      <c r="NO2499" s="1">
        <f t="shared" si="3601"/>
        <v>0</v>
      </c>
      <c r="NP2499" s="1">
        <f t="shared" si="3601"/>
        <v>0</v>
      </c>
      <c r="NQ2499" s="1">
        <f t="shared" si="3601"/>
        <v>0</v>
      </c>
      <c r="NR2499" s="1">
        <f t="shared" si="3601"/>
        <v>0</v>
      </c>
      <c r="NS2499" s="1">
        <f t="shared" si="3601"/>
        <v>0</v>
      </c>
      <c r="NT2499" s="1">
        <f t="shared" si="3601"/>
        <v>0</v>
      </c>
      <c r="NU2499" s="1">
        <f t="shared" si="3601"/>
        <v>0</v>
      </c>
      <c r="NV2499" s="1">
        <f t="shared" si="3601"/>
        <v>0</v>
      </c>
      <c r="NW2499" s="1">
        <f t="shared" si="3601"/>
        <v>0</v>
      </c>
      <c r="NX2499" s="1">
        <f t="shared" si="3601"/>
        <v>0</v>
      </c>
      <c r="NY2499" s="1">
        <f t="shared" si="3601"/>
        <v>0</v>
      </c>
      <c r="UC2499" s="1">
        <f t="shared" ref="UC2499:UO2499" si="3602">UC1114</f>
        <v>0</v>
      </c>
      <c r="UD2499" s="1">
        <f t="shared" si="3602"/>
        <v>0</v>
      </c>
      <c r="UE2499" s="1">
        <f t="shared" si="3602"/>
        <v>0</v>
      </c>
      <c r="UF2499" s="1">
        <f t="shared" si="3602"/>
        <v>0</v>
      </c>
      <c r="UG2499" s="1">
        <f t="shared" si="3602"/>
        <v>0</v>
      </c>
      <c r="UH2499" s="1">
        <f t="shared" si="3602"/>
        <v>0</v>
      </c>
      <c r="UI2499" s="1">
        <f t="shared" si="3602"/>
        <v>0</v>
      </c>
      <c r="UJ2499" s="1">
        <f t="shared" si="3602"/>
        <v>0</v>
      </c>
      <c r="UK2499" s="1">
        <f t="shared" si="3602"/>
        <v>0</v>
      </c>
      <c r="UL2499" s="1">
        <f t="shared" si="3602"/>
        <v>0</v>
      </c>
      <c r="UM2499" s="1">
        <f t="shared" si="3602"/>
        <v>0</v>
      </c>
      <c r="UN2499" s="1">
        <f t="shared" si="3602"/>
        <v>0</v>
      </c>
      <c r="UO2499" s="1">
        <f t="shared" si="3602"/>
        <v>0</v>
      </c>
    </row>
    <row r="2500" spans="33:561">
      <c r="AG2500" s="1">
        <f t="shared" si="3555"/>
        <v>0.0196130400212031</v>
      </c>
      <c r="AJ2500" s="1">
        <f t="shared" si="3556"/>
        <v>0.0186190845616757</v>
      </c>
      <c r="AM2500" s="1">
        <f t="shared" si="3557"/>
        <v>0.0419334186939822</v>
      </c>
      <c r="AP2500" s="1">
        <f t="shared" si="3558"/>
        <v>0.0919305413687436</v>
      </c>
      <c r="AS2500" s="1">
        <f t="shared" si="3559"/>
        <v>0.113861386138614</v>
      </c>
      <c r="GW2500" s="1">
        <f t="shared" si="3560"/>
        <v>0.0189248491497532</v>
      </c>
      <c r="GZ2500" s="1">
        <f t="shared" si="3561"/>
        <v>0.0189434364994664</v>
      </c>
      <c r="HC2500" s="1">
        <f t="shared" si="3562"/>
        <v>0.0415410385259633</v>
      </c>
      <c r="HF2500" s="1">
        <f t="shared" si="3563"/>
        <v>0.0939167556029884</v>
      </c>
      <c r="HI2500" s="1">
        <f t="shared" si="3564"/>
        <v>0.114782608695652</v>
      </c>
      <c r="NM2500" s="1">
        <f t="shared" ref="NM2500:NY2500" si="3603">NM1115</f>
        <v>0</v>
      </c>
      <c r="NN2500" s="1">
        <f t="shared" si="3603"/>
        <v>0</v>
      </c>
      <c r="NO2500" s="1">
        <f t="shared" si="3603"/>
        <v>0</v>
      </c>
      <c r="NP2500" s="1">
        <f t="shared" si="3603"/>
        <v>0</v>
      </c>
      <c r="NQ2500" s="1">
        <f t="shared" si="3603"/>
        <v>0</v>
      </c>
      <c r="NR2500" s="1">
        <f t="shared" si="3603"/>
        <v>0</v>
      </c>
      <c r="NS2500" s="1">
        <f t="shared" si="3603"/>
        <v>0</v>
      </c>
      <c r="NT2500" s="1">
        <f t="shared" si="3603"/>
        <v>0</v>
      </c>
      <c r="NU2500" s="1">
        <f t="shared" si="3603"/>
        <v>0</v>
      </c>
      <c r="NV2500" s="1">
        <f t="shared" si="3603"/>
        <v>0</v>
      </c>
      <c r="NW2500" s="1">
        <f t="shared" si="3603"/>
        <v>0</v>
      </c>
      <c r="NX2500" s="1">
        <f t="shared" si="3603"/>
        <v>0</v>
      </c>
      <c r="NY2500" s="1">
        <f t="shared" si="3603"/>
        <v>0</v>
      </c>
      <c r="UC2500" s="1">
        <f t="shared" ref="UC2500:UO2500" si="3604">UC1115</f>
        <v>0</v>
      </c>
      <c r="UD2500" s="1">
        <f t="shared" si="3604"/>
        <v>0</v>
      </c>
      <c r="UE2500" s="1">
        <f t="shared" si="3604"/>
        <v>0</v>
      </c>
      <c r="UF2500" s="1">
        <f t="shared" si="3604"/>
        <v>0</v>
      </c>
      <c r="UG2500" s="1">
        <f t="shared" si="3604"/>
        <v>0</v>
      </c>
      <c r="UH2500" s="1">
        <f t="shared" si="3604"/>
        <v>0</v>
      </c>
      <c r="UI2500" s="1">
        <f t="shared" si="3604"/>
        <v>0</v>
      </c>
      <c r="UJ2500" s="1">
        <f t="shared" si="3604"/>
        <v>0</v>
      </c>
      <c r="UK2500" s="1">
        <f t="shared" si="3604"/>
        <v>0</v>
      </c>
      <c r="UL2500" s="1">
        <f t="shared" si="3604"/>
        <v>0</v>
      </c>
      <c r="UM2500" s="1">
        <f t="shared" si="3604"/>
        <v>0</v>
      </c>
      <c r="UN2500" s="1">
        <f t="shared" si="3604"/>
        <v>0</v>
      </c>
      <c r="UO2500" s="1">
        <f t="shared" si="3604"/>
        <v>0</v>
      </c>
    </row>
    <row r="2501" spans="33:561">
      <c r="AG2501" s="1">
        <f t="shared" si="3555"/>
        <v>0.0194200585262037</v>
      </c>
      <c r="AJ2501" s="1">
        <f t="shared" si="3556"/>
        <v>0.0196738286305979</v>
      </c>
      <c r="AM2501" s="1">
        <f t="shared" si="3557"/>
        <v>0.0418530351437698</v>
      </c>
      <c r="AP2501" s="1">
        <f t="shared" si="3558"/>
        <v>0.0940988835725678</v>
      </c>
      <c r="AS2501" s="1">
        <f t="shared" si="3559"/>
        <v>0.110569105691057</v>
      </c>
      <c r="GW2501" s="1">
        <f t="shared" si="3560"/>
        <v>0.0195492804778713</v>
      </c>
      <c r="GZ2501" s="1">
        <f t="shared" si="3561"/>
        <v>0.0187015762757146</v>
      </c>
      <c r="HC2501" s="1">
        <f t="shared" si="3562"/>
        <v>0.0422628951747089</v>
      </c>
      <c r="HF2501" s="1">
        <f t="shared" si="3563"/>
        <v>0.093715545755237</v>
      </c>
      <c r="HI2501" s="1">
        <f t="shared" si="3564"/>
        <v>0.113945578231293</v>
      </c>
      <c r="NM2501" s="1">
        <f t="shared" ref="NM2501:NY2501" si="3605">NM1116</f>
        <v>0</v>
      </c>
      <c r="NN2501" s="1">
        <f t="shared" si="3605"/>
        <v>0</v>
      </c>
      <c r="NO2501" s="1" t="str">
        <f t="shared" si="3605"/>
        <v>e</v>
      </c>
      <c r="NP2501" s="1">
        <f t="shared" si="3605"/>
        <v>0</v>
      </c>
      <c r="NQ2501" s="1">
        <f t="shared" si="3605"/>
        <v>0</v>
      </c>
      <c r="NR2501" s="1" t="str">
        <f t="shared" si="3605"/>
        <v>f</v>
      </c>
      <c r="NS2501" s="1">
        <f t="shared" si="3605"/>
        <v>0</v>
      </c>
      <c r="NT2501" s="1">
        <f t="shared" si="3605"/>
        <v>0</v>
      </c>
      <c r="NU2501" s="1" t="str">
        <f t="shared" si="3605"/>
        <v>d</v>
      </c>
      <c r="NV2501" s="1">
        <f t="shared" si="3605"/>
        <v>0</v>
      </c>
      <c r="NW2501" s="1">
        <f t="shared" si="3605"/>
        <v>0</v>
      </c>
      <c r="NX2501" s="1" t="str">
        <f t="shared" si="3605"/>
        <v>j</v>
      </c>
      <c r="NY2501" s="1">
        <f t="shared" si="3605"/>
        <v>0</v>
      </c>
      <c r="UC2501" s="1">
        <f t="shared" ref="UC2501:UO2501" si="3606">UC1116</f>
        <v>0</v>
      </c>
      <c r="UD2501" s="1">
        <f t="shared" si="3606"/>
        <v>0</v>
      </c>
      <c r="UE2501" s="1" t="str">
        <f t="shared" si="3606"/>
        <v>e</v>
      </c>
      <c r="UF2501" s="1">
        <f t="shared" si="3606"/>
        <v>0</v>
      </c>
      <c r="UG2501" s="1">
        <f t="shared" si="3606"/>
        <v>0</v>
      </c>
      <c r="UH2501" s="1" t="str">
        <f t="shared" si="3606"/>
        <v>f</v>
      </c>
      <c r="UI2501" s="1">
        <f t="shared" si="3606"/>
        <v>0</v>
      </c>
      <c r="UJ2501" s="1">
        <f t="shared" si="3606"/>
        <v>0</v>
      </c>
      <c r="UK2501" s="1" t="str">
        <f t="shared" si="3606"/>
        <v>d</v>
      </c>
      <c r="UL2501" s="1">
        <f t="shared" si="3606"/>
        <v>0</v>
      </c>
      <c r="UM2501" s="1">
        <f t="shared" si="3606"/>
        <v>0</v>
      </c>
      <c r="UN2501" s="1" t="str">
        <f t="shared" si="3606"/>
        <v>j</v>
      </c>
      <c r="UO2501" s="1">
        <f t="shared" si="3606"/>
        <v>0</v>
      </c>
    </row>
    <row r="2502" spans="33:561">
      <c r="AG2502" s="1">
        <f t="shared" si="3555"/>
        <v>0.0122574055158325</v>
      </c>
      <c r="AJ2502" s="1">
        <f t="shared" si="3556"/>
        <v>0.0124409056979347</v>
      </c>
      <c r="AM2502" s="1">
        <f t="shared" si="3557"/>
        <v>0.0351789538085043</v>
      </c>
      <c r="AP2502" s="1">
        <f t="shared" si="3558"/>
        <v>0.115621788283659</v>
      </c>
      <c r="AS2502" s="1">
        <f t="shared" si="3559"/>
        <v>0.116009280742459</v>
      </c>
      <c r="GW2502" s="1">
        <f t="shared" si="3560"/>
        <v>0.0124675324675324</v>
      </c>
      <c r="GZ2502" s="1">
        <f t="shared" si="3561"/>
        <v>0.0125576627370578</v>
      </c>
      <c r="HC2502" s="1">
        <f t="shared" si="3562"/>
        <v>0.0352312047813777</v>
      </c>
      <c r="HF2502" s="1">
        <f t="shared" si="3563"/>
        <v>0.114479874542603</v>
      </c>
      <c r="HI2502" s="1">
        <f t="shared" si="3564"/>
        <v>0.115909090909091</v>
      </c>
      <c r="NM2502" s="1">
        <f t="shared" ref="NM2502:NY2502" si="3607">NM1117</f>
        <v>0</v>
      </c>
      <c r="NN2502" s="1">
        <f t="shared" si="3607"/>
        <v>0</v>
      </c>
      <c r="NO2502" s="1" t="str">
        <f t="shared" si="3607"/>
        <v>e</v>
      </c>
      <c r="NP2502" s="1">
        <f t="shared" si="3607"/>
        <v>0</v>
      </c>
      <c r="NQ2502" s="1">
        <f t="shared" si="3607"/>
        <v>0</v>
      </c>
      <c r="NR2502" s="1" t="str">
        <f t="shared" si="3607"/>
        <v>ef</v>
      </c>
      <c r="NS2502" s="1">
        <f t="shared" si="3607"/>
        <v>0</v>
      </c>
      <c r="NT2502" s="1">
        <f t="shared" si="3607"/>
        <v>0</v>
      </c>
      <c r="NU2502" s="1" t="str">
        <f t="shared" si="3607"/>
        <v>d</v>
      </c>
      <c r="NV2502" s="1">
        <f t="shared" si="3607"/>
        <v>0</v>
      </c>
      <c r="NW2502" s="1">
        <f t="shared" si="3607"/>
        <v>0</v>
      </c>
      <c r="NX2502" s="1" t="str">
        <f t="shared" si="3607"/>
        <v>i</v>
      </c>
      <c r="NY2502" s="1">
        <f t="shared" si="3607"/>
        <v>0</v>
      </c>
      <c r="UC2502" s="1">
        <f t="shared" ref="UC2502:UO2502" si="3608">UC1117</f>
        <v>0</v>
      </c>
      <c r="UD2502" s="1">
        <f t="shared" si="3608"/>
        <v>0</v>
      </c>
      <c r="UE2502" s="1" t="str">
        <f t="shared" si="3608"/>
        <v>e</v>
      </c>
      <c r="UF2502" s="1">
        <f t="shared" si="3608"/>
        <v>0</v>
      </c>
      <c r="UG2502" s="1">
        <f t="shared" si="3608"/>
        <v>0</v>
      </c>
      <c r="UH2502" s="1" t="str">
        <f t="shared" si="3608"/>
        <v>f</v>
      </c>
      <c r="UI2502" s="1">
        <f t="shared" si="3608"/>
        <v>0</v>
      </c>
      <c r="UJ2502" s="1">
        <f t="shared" si="3608"/>
        <v>0</v>
      </c>
      <c r="UK2502" s="1" t="str">
        <f t="shared" si="3608"/>
        <v>d</v>
      </c>
      <c r="UL2502" s="1">
        <f t="shared" si="3608"/>
        <v>0</v>
      </c>
      <c r="UM2502" s="1">
        <f t="shared" si="3608"/>
        <v>0</v>
      </c>
      <c r="UN2502" s="1" t="str">
        <f t="shared" si="3608"/>
        <v>i</v>
      </c>
      <c r="UO2502" s="1">
        <f t="shared" si="3608"/>
        <v>0</v>
      </c>
    </row>
    <row r="2503" spans="33:561">
      <c r="AG2503" s="1">
        <f t="shared" si="3555"/>
        <v>0.0120915873424235</v>
      </c>
      <c r="AJ2503" s="1">
        <f t="shared" si="3556"/>
        <v>0.0125957026426278</v>
      </c>
      <c r="AM2503" s="1">
        <f t="shared" si="3557"/>
        <v>0.0345794392523365</v>
      </c>
      <c r="AP2503" s="1">
        <f t="shared" si="3558"/>
        <v>0.115145228215768</v>
      </c>
      <c r="AS2503" s="1">
        <f t="shared" si="3559"/>
        <v>0.114942528735632</v>
      </c>
      <c r="GW2503" s="1">
        <f t="shared" si="3560"/>
        <v>0.0121244069583553</v>
      </c>
      <c r="GZ2503" s="1">
        <f t="shared" si="3561"/>
        <v>0.0131004366812227</v>
      </c>
      <c r="HC2503" s="1">
        <f t="shared" si="3562"/>
        <v>0.0351437699680512</v>
      </c>
      <c r="HF2503" s="1">
        <f t="shared" si="3563"/>
        <v>0.110236220472441</v>
      </c>
      <c r="HI2503" s="1">
        <f t="shared" si="3564"/>
        <v>0.115740740740741</v>
      </c>
      <c r="NM2503" s="1">
        <f t="shared" ref="NM2503:NY2503" si="3609">NM1118</f>
        <v>0</v>
      </c>
      <c r="NN2503" s="1">
        <f t="shared" si="3609"/>
        <v>0</v>
      </c>
      <c r="NO2503" s="1" t="str">
        <f t="shared" si="3609"/>
        <v>e</v>
      </c>
      <c r="NP2503" s="1">
        <f t="shared" si="3609"/>
        <v>0</v>
      </c>
      <c r="NQ2503" s="1">
        <f t="shared" si="3609"/>
        <v>0</v>
      </c>
      <c r="NR2503" s="1" t="str">
        <f t="shared" si="3609"/>
        <v>e</v>
      </c>
      <c r="NS2503" s="1">
        <f t="shared" si="3609"/>
        <v>0</v>
      </c>
      <c r="NT2503" s="1">
        <f t="shared" si="3609"/>
        <v>0</v>
      </c>
      <c r="NU2503" s="1" t="str">
        <f t="shared" si="3609"/>
        <v>d</v>
      </c>
      <c r="NV2503" s="1">
        <f t="shared" si="3609"/>
        <v>0</v>
      </c>
      <c r="NW2503" s="1">
        <f t="shared" si="3609"/>
        <v>0</v>
      </c>
      <c r="NX2503" s="1" t="str">
        <f t="shared" si="3609"/>
        <v>j</v>
      </c>
      <c r="NY2503" s="1">
        <f t="shared" si="3609"/>
        <v>0</v>
      </c>
      <c r="UC2503" s="1">
        <f t="shared" ref="UC2503:UO2503" si="3610">UC1118</f>
        <v>0</v>
      </c>
      <c r="UD2503" s="1">
        <f t="shared" si="3610"/>
        <v>0</v>
      </c>
      <c r="UE2503" s="1" t="str">
        <f t="shared" si="3610"/>
        <v>e</v>
      </c>
      <c r="UF2503" s="1">
        <f t="shared" si="3610"/>
        <v>0</v>
      </c>
      <c r="UG2503" s="1">
        <f t="shared" si="3610"/>
        <v>0</v>
      </c>
      <c r="UH2503" s="1" t="str">
        <f t="shared" si="3610"/>
        <v>e</v>
      </c>
      <c r="UI2503" s="1">
        <f t="shared" si="3610"/>
        <v>0</v>
      </c>
      <c r="UJ2503" s="1">
        <f t="shared" si="3610"/>
        <v>0</v>
      </c>
      <c r="UK2503" s="1" t="str">
        <f t="shared" si="3610"/>
        <v>d</v>
      </c>
      <c r="UL2503" s="1">
        <f t="shared" si="3610"/>
        <v>0</v>
      </c>
      <c r="UM2503" s="1">
        <f t="shared" si="3610"/>
        <v>0</v>
      </c>
      <c r="UN2503" s="1" t="str">
        <f t="shared" si="3610"/>
        <v>j</v>
      </c>
      <c r="UO2503" s="1">
        <f t="shared" si="3610"/>
        <v>0</v>
      </c>
    </row>
    <row r="2504" spans="33:561">
      <c r="AG2504" s="1">
        <f t="shared" si="3555"/>
        <v>0.0120698510529018</v>
      </c>
      <c r="AJ2504" s="1">
        <f t="shared" si="3556"/>
        <v>0.01230012300123</v>
      </c>
      <c r="AM2504" s="1">
        <f t="shared" si="3557"/>
        <v>0.0350015351550506</v>
      </c>
      <c r="AP2504" s="1">
        <f t="shared" si="3558"/>
        <v>0.114147909967846</v>
      </c>
      <c r="AS2504" s="1">
        <f t="shared" si="3559"/>
        <v>0.113475177304965</v>
      </c>
      <c r="GW2504" s="1">
        <f t="shared" si="3560"/>
        <v>0.0122907949790796</v>
      </c>
      <c r="GZ2504" s="1">
        <f t="shared" si="3561"/>
        <v>0.012987012987013</v>
      </c>
      <c r="HC2504" s="1">
        <f t="shared" si="3562"/>
        <v>0.0343278793711903</v>
      </c>
      <c r="HF2504" s="1">
        <f t="shared" si="3563"/>
        <v>0.109318063508589</v>
      </c>
      <c r="HI2504" s="1">
        <f t="shared" si="3564"/>
        <v>0.11804008908686</v>
      </c>
      <c r="NM2504" s="1">
        <f t="shared" ref="NM2504:NY2504" si="3611">NM1119</f>
        <v>0</v>
      </c>
      <c r="NN2504" s="1">
        <f t="shared" si="3611"/>
        <v>0</v>
      </c>
      <c r="NO2504" s="1" t="str">
        <f t="shared" si="3611"/>
        <v>b</v>
      </c>
      <c r="NP2504" s="1">
        <f t="shared" si="3611"/>
        <v>0</v>
      </c>
      <c r="NQ2504" s="1">
        <f t="shared" si="3611"/>
        <v>0</v>
      </c>
      <c r="NR2504" s="1" t="str">
        <f t="shared" si="3611"/>
        <v>b</v>
      </c>
      <c r="NS2504" s="1">
        <f t="shared" si="3611"/>
        <v>0</v>
      </c>
      <c r="NT2504" s="1">
        <f t="shared" si="3611"/>
        <v>0</v>
      </c>
      <c r="NU2504" s="1" t="str">
        <f t="shared" si="3611"/>
        <v>b</v>
      </c>
      <c r="NV2504" s="1">
        <f t="shared" si="3611"/>
        <v>0</v>
      </c>
      <c r="NW2504" s="1">
        <f t="shared" si="3611"/>
        <v>0</v>
      </c>
      <c r="NX2504" s="1" t="str">
        <f t="shared" si="3611"/>
        <v>d</v>
      </c>
      <c r="NY2504" s="1">
        <f t="shared" si="3611"/>
        <v>0</v>
      </c>
      <c r="UC2504" s="1">
        <f t="shared" ref="UC2504:UO2504" si="3612">UC1119</f>
        <v>0</v>
      </c>
      <c r="UD2504" s="1">
        <f t="shared" si="3612"/>
        <v>0</v>
      </c>
      <c r="UE2504" s="1" t="str">
        <f t="shared" si="3612"/>
        <v>b</v>
      </c>
      <c r="UF2504" s="1">
        <f t="shared" si="3612"/>
        <v>0</v>
      </c>
      <c r="UG2504" s="1">
        <f t="shared" si="3612"/>
        <v>0</v>
      </c>
      <c r="UH2504" s="1" t="str">
        <f t="shared" si="3612"/>
        <v>b</v>
      </c>
      <c r="UI2504" s="1">
        <f t="shared" si="3612"/>
        <v>0</v>
      </c>
      <c r="UJ2504" s="1">
        <f t="shared" si="3612"/>
        <v>0</v>
      </c>
      <c r="UK2504" s="1" t="str">
        <f t="shared" si="3612"/>
        <v>b</v>
      </c>
      <c r="UL2504" s="1">
        <f t="shared" si="3612"/>
        <v>0</v>
      </c>
      <c r="UM2504" s="1">
        <f t="shared" si="3612"/>
        <v>0</v>
      </c>
      <c r="UN2504" s="1" t="str">
        <f t="shared" si="3612"/>
        <v>d</v>
      </c>
      <c r="UO2504" s="1">
        <f t="shared" si="3612"/>
        <v>0</v>
      </c>
    </row>
    <row r="2505" spans="33:561">
      <c r="AG2505" s="1">
        <f t="shared" si="3555"/>
        <v>0.0185669456066946</v>
      </c>
      <c r="AJ2505" s="1">
        <f t="shared" si="3556"/>
        <v>0.0187695516162669</v>
      </c>
      <c r="AM2505" s="1">
        <f t="shared" si="3557"/>
        <v>0.0411962160512664</v>
      </c>
      <c r="AP2505" s="1">
        <f t="shared" si="3558"/>
        <v>0.0806941431670281</v>
      </c>
      <c r="AS2505" s="1">
        <f t="shared" si="3559"/>
        <v>0.1</v>
      </c>
      <c r="GW2505" s="1">
        <f t="shared" si="3560"/>
        <v>0.0186596583442839</v>
      </c>
      <c r="GZ2505" s="1">
        <f t="shared" si="3561"/>
        <v>0.01892247043364</v>
      </c>
      <c r="HC2505" s="1">
        <f t="shared" si="3562"/>
        <v>0.0413197656490904</v>
      </c>
      <c r="HF2505" s="1">
        <f t="shared" si="3563"/>
        <v>0.0812043795620438</v>
      </c>
      <c r="HI2505" s="1">
        <f t="shared" si="3564"/>
        <v>0.103186646433991</v>
      </c>
      <c r="NM2505" s="1">
        <f t="shared" ref="NM2505:NY2505" si="3613">NM1120</f>
        <v>0</v>
      </c>
      <c r="NN2505" s="1">
        <f t="shared" si="3613"/>
        <v>0</v>
      </c>
      <c r="NO2505" s="1" t="str">
        <f t="shared" si="3613"/>
        <v>a</v>
      </c>
      <c r="NP2505" s="1">
        <f t="shared" si="3613"/>
        <v>0</v>
      </c>
      <c r="NQ2505" s="1">
        <f t="shared" si="3613"/>
        <v>0</v>
      </c>
      <c r="NR2505" s="1" t="str">
        <f t="shared" si="3613"/>
        <v>a</v>
      </c>
      <c r="NS2505" s="1">
        <f t="shared" si="3613"/>
        <v>0</v>
      </c>
      <c r="NT2505" s="1">
        <f t="shared" si="3613"/>
        <v>0</v>
      </c>
      <c r="NU2505" s="1" t="str">
        <f t="shared" si="3613"/>
        <v>a</v>
      </c>
      <c r="NV2505" s="1">
        <f t="shared" si="3613"/>
        <v>0</v>
      </c>
      <c r="NW2505" s="1">
        <f t="shared" si="3613"/>
        <v>0</v>
      </c>
      <c r="NX2505" s="1" t="str">
        <f t="shared" si="3613"/>
        <v>a</v>
      </c>
      <c r="NY2505" s="1">
        <f t="shared" si="3613"/>
        <v>0</v>
      </c>
      <c r="UC2505" s="1">
        <f t="shared" ref="UC2505:UO2505" si="3614">UC1120</f>
        <v>0</v>
      </c>
      <c r="UD2505" s="1">
        <f t="shared" si="3614"/>
        <v>0</v>
      </c>
      <c r="UE2505" s="1" t="str">
        <f t="shared" si="3614"/>
        <v>a</v>
      </c>
      <c r="UF2505" s="1">
        <f t="shared" si="3614"/>
        <v>0</v>
      </c>
      <c r="UG2505" s="1">
        <f t="shared" si="3614"/>
        <v>0</v>
      </c>
      <c r="UH2505" s="1" t="str">
        <f t="shared" si="3614"/>
        <v>a</v>
      </c>
      <c r="UI2505" s="1">
        <f t="shared" si="3614"/>
        <v>0</v>
      </c>
      <c r="UJ2505" s="1">
        <f t="shared" si="3614"/>
        <v>0</v>
      </c>
      <c r="UK2505" s="1" t="str">
        <f t="shared" si="3614"/>
        <v>a</v>
      </c>
      <c r="UL2505" s="1">
        <f t="shared" si="3614"/>
        <v>0</v>
      </c>
      <c r="UM2505" s="1">
        <f t="shared" si="3614"/>
        <v>0</v>
      </c>
      <c r="UN2505" s="1" t="str">
        <f t="shared" si="3614"/>
        <v>a</v>
      </c>
      <c r="UO2505" s="1">
        <f t="shared" si="3614"/>
        <v>0</v>
      </c>
    </row>
    <row r="2506" spans="33:561">
      <c r="AG2506" s="1">
        <f t="shared" si="3555"/>
        <v>0.0181007345225603</v>
      </c>
      <c r="AJ2506" s="1">
        <f t="shared" si="3556"/>
        <v>0.0188778185631883</v>
      </c>
      <c r="AM2506" s="1">
        <f t="shared" si="3557"/>
        <v>0.0416152897657214</v>
      </c>
      <c r="AP2506" s="1">
        <f t="shared" si="3558"/>
        <v>0.0797733217088056</v>
      </c>
      <c r="AS2506" s="1">
        <f t="shared" si="3559"/>
        <v>0.0992592592592592</v>
      </c>
      <c r="GW2506" s="1">
        <f t="shared" si="3560"/>
        <v>0.0180275715800635</v>
      </c>
      <c r="GZ2506" s="1">
        <f t="shared" si="3561"/>
        <v>0.0189561152947286</v>
      </c>
      <c r="HC2506" s="1">
        <f t="shared" si="3562"/>
        <v>0.0409535452322739</v>
      </c>
      <c r="HF2506" s="1">
        <f t="shared" si="3563"/>
        <v>0.0813636363636363</v>
      </c>
      <c r="HI2506" s="1">
        <f t="shared" si="3564"/>
        <v>0.104321907600596</v>
      </c>
      <c r="NM2506" s="1">
        <f t="shared" ref="NM2506:NY2506" si="3615">NM1121</f>
        <v>0</v>
      </c>
      <c r="NN2506" s="1">
        <f t="shared" si="3615"/>
        <v>0</v>
      </c>
      <c r="NO2506" s="1" t="str">
        <f t="shared" si="3615"/>
        <v>d</v>
      </c>
      <c r="NP2506" s="1">
        <f t="shared" si="3615"/>
        <v>0</v>
      </c>
      <c r="NQ2506" s="1">
        <f t="shared" si="3615"/>
        <v>0</v>
      </c>
      <c r="NR2506" s="1" t="str">
        <f t="shared" si="3615"/>
        <v>d</v>
      </c>
      <c r="NS2506" s="1">
        <f t="shared" si="3615"/>
        <v>0</v>
      </c>
      <c r="NT2506" s="1">
        <f t="shared" si="3615"/>
        <v>0</v>
      </c>
      <c r="NU2506" s="1" t="str">
        <f t="shared" si="3615"/>
        <v>c</v>
      </c>
      <c r="NV2506" s="1">
        <f t="shared" si="3615"/>
        <v>0</v>
      </c>
      <c r="NW2506" s="1">
        <f t="shared" si="3615"/>
        <v>0</v>
      </c>
      <c r="NX2506" s="1" t="str">
        <f t="shared" si="3615"/>
        <v>h</v>
      </c>
      <c r="NY2506" s="1">
        <f t="shared" si="3615"/>
        <v>0</v>
      </c>
      <c r="UC2506" s="1">
        <f t="shared" ref="UC2506:UO2506" si="3616">UC1121</f>
        <v>0</v>
      </c>
      <c r="UD2506" s="1">
        <f t="shared" si="3616"/>
        <v>0</v>
      </c>
      <c r="UE2506" s="1" t="str">
        <f t="shared" si="3616"/>
        <v>d</v>
      </c>
      <c r="UF2506" s="1">
        <f t="shared" si="3616"/>
        <v>0</v>
      </c>
      <c r="UG2506" s="1">
        <f t="shared" si="3616"/>
        <v>0</v>
      </c>
      <c r="UH2506" s="1" t="str">
        <f t="shared" si="3616"/>
        <v>d</v>
      </c>
      <c r="UI2506" s="1">
        <f t="shared" si="3616"/>
        <v>0</v>
      </c>
      <c r="UJ2506" s="1">
        <f t="shared" si="3616"/>
        <v>0</v>
      </c>
      <c r="UK2506" s="1" t="str">
        <f t="shared" si="3616"/>
        <v>c</v>
      </c>
      <c r="UL2506" s="1">
        <f t="shared" si="3616"/>
        <v>0</v>
      </c>
      <c r="UM2506" s="1">
        <f t="shared" si="3616"/>
        <v>0</v>
      </c>
      <c r="UN2506" s="1" t="str">
        <f t="shared" si="3616"/>
        <v>h</v>
      </c>
      <c r="UO2506" s="1">
        <f t="shared" si="3616"/>
        <v>0</v>
      </c>
    </row>
    <row r="2507" spans="33:561">
      <c r="AG2507" s="1">
        <f t="shared" si="3555"/>
        <v>0.0189973614775726</v>
      </c>
      <c r="AJ2507" s="1">
        <f t="shared" si="3556"/>
        <v>0.0190650300339515</v>
      </c>
      <c r="AM2507" s="1">
        <f t="shared" si="3557"/>
        <v>0.0404870624048706</v>
      </c>
      <c r="AP2507" s="1">
        <f t="shared" si="3558"/>
        <v>0.080817051509769</v>
      </c>
      <c r="AS2507" s="1">
        <f t="shared" si="3559"/>
        <v>0.105341246290801</v>
      </c>
      <c r="GW2507" s="1">
        <f t="shared" si="3560"/>
        <v>0.0182106096595408</v>
      </c>
      <c r="GZ2507" s="1">
        <f t="shared" si="3561"/>
        <v>0.0186915887850469</v>
      </c>
      <c r="HC2507" s="1">
        <f t="shared" si="3562"/>
        <v>0.0409911287855612</v>
      </c>
      <c r="HF2507" s="1">
        <f t="shared" si="3563"/>
        <v>0.0786088613625535</v>
      </c>
      <c r="HI2507" s="1">
        <f t="shared" si="3564"/>
        <v>0.100740740740741</v>
      </c>
      <c r="NM2507" s="1">
        <f t="shared" ref="NM2507:NY2507" si="3617">NM1122</f>
        <v>0</v>
      </c>
      <c r="NN2507" s="1">
        <f t="shared" si="3617"/>
        <v>0</v>
      </c>
      <c r="NO2507" s="1" t="str">
        <f t="shared" si="3617"/>
        <v>b</v>
      </c>
      <c r="NP2507" s="1">
        <f t="shared" si="3617"/>
        <v>0</v>
      </c>
      <c r="NQ2507" s="1">
        <f t="shared" si="3617"/>
        <v>0</v>
      </c>
      <c r="NR2507" s="1" t="str">
        <f t="shared" si="3617"/>
        <v>cd</v>
      </c>
      <c r="NS2507" s="1">
        <f t="shared" si="3617"/>
        <v>0</v>
      </c>
      <c r="NT2507" s="1">
        <f t="shared" si="3617"/>
        <v>0</v>
      </c>
      <c r="NU2507" s="1" t="str">
        <f t="shared" si="3617"/>
        <v>c</v>
      </c>
      <c r="NV2507" s="1">
        <f t="shared" si="3617"/>
        <v>0</v>
      </c>
      <c r="NW2507" s="1">
        <f t="shared" si="3617"/>
        <v>0</v>
      </c>
      <c r="NX2507" s="1" t="str">
        <f t="shared" si="3617"/>
        <v>f</v>
      </c>
      <c r="NY2507" s="1">
        <f t="shared" si="3617"/>
        <v>0</v>
      </c>
      <c r="UC2507" s="1">
        <f t="shared" ref="UC2507:UO2507" si="3618">UC1122</f>
        <v>0</v>
      </c>
      <c r="UD2507" s="1">
        <f t="shared" si="3618"/>
        <v>0</v>
      </c>
      <c r="UE2507" s="1" t="str">
        <f t="shared" si="3618"/>
        <v>c</v>
      </c>
      <c r="UF2507" s="1">
        <f t="shared" si="3618"/>
        <v>0</v>
      </c>
      <c r="UG2507" s="1">
        <f t="shared" si="3618"/>
        <v>0</v>
      </c>
      <c r="UH2507" s="1" t="str">
        <f t="shared" si="3618"/>
        <v>d</v>
      </c>
      <c r="UI2507" s="1">
        <f t="shared" si="3618"/>
        <v>0</v>
      </c>
      <c r="UJ2507" s="1">
        <f t="shared" si="3618"/>
        <v>0</v>
      </c>
      <c r="UK2507" s="1" t="str">
        <f t="shared" si="3618"/>
        <v>c</v>
      </c>
      <c r="UL2507" s="1">
        <f t="shared" si="3618"/>
        <v>0</v>
      </c>
      <c r="UM2507" s="1">
        <f t="shared" si="3618"/>
        <v>0</v>
      </c>
      <c r="UN2507" s="1" t="str">
        <f t="shared" si="3618"/>
        <v>f</v>
      </c>
      <c r="UO2507" s="1">
        <f t="shared" si="3618"/>
        <v>0</v>
      </c>
    </row>
    <row r="2508" spans="33:561">
      <c r="AG2508" s="1">
        <f t="shared" si="3555"/>
        <v>0.0195516162669447</v>
      </c>
      <c r="AJ2508" s="1">
        <f t="shared" si="3556"/>
        <v>0.0192155830481705</v>
      </c>
      <c r="AM2508" s="1">
        <f t="shared" si="3557"/>
        <v>0.0422313268200442</v>
      </c>
      <c r="AP2508" s="1">
        <f t="shared" si="3558"/>
        <v>0.0993555316863587</v>
      </c>
      <c r="AS2508" s="1">
        <f t="shared" si="3559"/>
        <v>0.114808652246256</v>
      </c>
      <c r="GW2508" s="1">
        <f t="shared" si="3560"/>
        <v>0.0195109261186265</v>
      </c>
      <c r="GZ2508" s="1">
        <f t="shared" si="3561"/>
        <v>0.0196613872200983</v>
      </c>
      <c r="HC2508" s="1">
        <f t="shared" si="3562"/>
        <v>0.0424453595185301</v>
      </c>
      <c r="HF2508" s="1">
        <f t="shared" si="3563"/>
        <v>0.0998298355076576</v>
      </c>
      <c r="HI2508" s="1">
        <f t="shared" si="3564"/>
        <v>0.0440917107583774</v>
      </c>
      <c r="NM2508" s="1">
        <f t="shared" ref="NM2508:NY2508" si="3619">NM1123</f>
        <v>0</v>
      </c>
      <c r="NN2508" s="1">
        <f t="shared" si="3619"/>
        <v>0</v>
      </c>
      <c r="NO2508" s="1" t="str">
        <f t="shared" si="3619"/>
        <v>e</v>
      </c>
      <c r="NP2508" s="1">
        <f t="shared" si="3619"/>
        <v>0</v>
      </c>
      <c r="NQ2508" s="1">
        <f t="shared" si="3619"/>
        <v>0</v>
      </c>
      <c r="NR2508" s="1" t="str">
        <f t="shared" si="3619"/>
        <v>f</v>
      </c>
      <c r="NS2508" s="1">
        <f t="shared" si="3619"/>
        <v>0</v>
      </c>
      <c r="NT2508" s="1">
        <f t="shared" si="3619"/>
        <v>0</v>
      </c>
      <c r="NU2508" s="1" t="str">
        <f t="shared" si="3619"/>
        <v>d</v>
      </c>
      <c r="NV2508" s="1">
        <f t="shared" si="3619"/>
        <v>0</v>
      </c>
      <c r="NW2508" s="1">
        <f t="shared" si="3619"/>
        <v>0</v>
      </c>
      <c r="NX2508" s="1" t="str">
        <f t="shared" si="3619"/>
        <v>c</v>
      </c>
      <c r="NY2508" s="1">
        <f t="shared" si="3619"/>
        <v>0</v>
      </c>
      <c r="UC2508" s="1">
        <f t="shared" ref="UC2508:UO2508" si="3620">UC1123</f>
        <v>0</v>
      </c>
      <c r="UD2508" s="1">
        <f t="shared" si="3620"/>
        <v>0</v>
      </c>
      <c r="UE2508" s="1" t="str">
        <f t="shared" si="3620"/>
        <v>e</v>
      </c>
      <c r="UF2508" s="1">
        <f t="shared" si="3620"/>
        <v>0</v>
      </c>
      <c r="UG2508" s="1">
        <f t="shared" si="3620"/>
        <v>0</v>
      </c>
      <c r="UH2508" s="1" t="str">
        <f t="shared" si="3620"/>
        <v>f</v>
      </c>
      <c r="UI2508" s="1">
        <f t="shared" si="3620"/>
        <v>0</v>
      </c>
      <c r="UJ2508" s="1">
        <f t="shared" si="3620"/>
        <v>0</v>
      </c>
      <c r="UK2508" s="1" t="str">
        <f t="shared" si="3620"/>
        <v>d</v>
      </c>
      <c r="UL2508" s="1">
        <f t="shared" si="3620"/>
        <v>0</v>
      </c>
      <c r="UM2508" s="1">
        <f t="shared" si="3620"/>
        <v>0</v>
      </c>
      <c r="UN2508" s="1" t="str">
        <f t="shared" si="3620"/>
        <v>c</v>
      </c>
      <c r="UO2508" s="1">
        <f t="shared" si="3620"/>
        <v>0</v>
      </c>
    </row>
    <row r="2509" spans="33:561">
      <c r="AG2509" s="1">
        <f t="shared" si="3555"/>
        <v>0.0194022024121656</v>
      </c>
      <c r="AJ2509" s="1">
        <f t="shared" si="3556"/>
        <v>0.0195291599785983</v>
      </c>
      <c r="AM2509" s="1">
        <f t="shared" si="3557"/>
        <v>0.0421321417172039</v>
      </c>
      <c r="AP2509" s="1">
        <f t="shared" si="3558"/>
        <v>0.100215517241379</v>
      </c>
      <c r="AS2509" s="1">
        <f t="shared" si="3559"/>
        <v>0.114285714285714</v>
      </c>
      <c r="GW2509" s="1">
        <f t="shared" si="3560"/>
        <v>0.0193161054554947</v>
      </c>
      <c r="GZ2509" s="1">
        <f t="shared" si="3561"/>
        <v>0.0191986644407346</v>
      </c>
      <c r="HC2509" s="1">
        <f t="shared" si="3562"/>
        <v>0.0421383647798743</v>
      </c>
      <c r="HF2509" s="1">
        <f t="shared" si="3563"/>
        <v>0.0985682819383261</v>
      </c>
      <c r="HI2509" s="1">
        <f t="shared" si="3564"/>
        <v>0.103942652329749</v>
      </c>
      <c r="NM2509" s="1">
        <f t="shared" ref="NM2509:NY2509" si="3621">NM1124</f>
        <v>0</v>
      </c>
      <c r="NN2509" s="1">
        <f t="shared" si="3621"/>
        <v>0</v>
      </c>
      <c r="NO2509" s="1" t="str">
        <f t="shared" si="3621"/>
        <v>c</v>
      </c>
      <c r="NP2509" s="1">
        <f t="shared" si="3621"/>
        <v>0</v>
      </c>
      <c r="NQ2509" s="1">
        <f t="shared" si="3621"/>
        <v>0</v>
      </c>
      <c r="NR2509" s="1" t="str">
        <f t="shared" si="3621"/>
        <v>cd</v>
      </c>
      <c r="NS2509" s="1">
        <f t="shared" si="3621"/>
        <v>0</v>
      </c>
      <c r="NT2509" s="1">
        <f t="shared" si="3621"/>
        <v>0</v>
      </c>
      <c r="NU2509" s="1" t="str">
        <f t="shared" si="3621"/>
        <v>c</v>
      </c>
      <c r="NV2509" s="1">
        <f t="shared" si="3621"/>
        <v>0</v>
      </c>
      <c r="NW2509" s="1">
        <f t="shared" si="3621"/>
        <v>0</v>
      </c>
      <c r="NX2509" s="1" t="str">
        <f t="shared" si="3621"/>
        <v>g</v>
      </c>
      <c r="NY2509" s="1">
        <f t="shared" si="3621"/>
        <v>0</v>
      </c>
      <c r="UC2509" s="1">
        <f t="shared" ref="UC2509:UO2509" si="3622">UC1124</f>
        <v>0</v>
      </c>
      <c r="UD2509" s="1">
        <f t="shared" si="3622"/>
        <v>0</v>
      </c>
      <c r="UE2509" s="1" t="str">
        <f t="shared" si="3622"/>
        <v>d</v>
      </c>
      <c r="UF2509" s="1">
        <f t="shared" si="3622"/>
        <v>0</v>
      </c>
      <c r="UG2509" s="1">
        <f t="shared" si="3622"/>
        <v>0</v>
      </c>
      <c r="UH2509" s="1" t="str">
        <f t="shared" si="3622"/>
        <v>d</v>
      </c>
      <c r="UI2509" s="1">
        <f t="shared" si="3622"/>
        <v>0</v>
      </c>
      <c r="UJ2509" s="1">
        <f t="shared" si="3622"/>
        <v>0</v>
      </c>
      <c r="UK2509" s="1" t="str">
        <f t="shared" si="3622"/>
        <v>c</v>
      </c>
      <c r="UL2509" s="1">
        <f t="shared" si="3622"/>
        <v>0</v>
      </c>
      <c r="UM2509" s="1">
        <f t="shared" si="3622"/>
        <v>0</v>
      </c>
      <c r="UN2509" s="1" t="str">
        <f t="shared" si="3622"/>
        <v>g</v>
      </c>
      <c r="UO2509" s="1">
        <f t="shared" si="3622"/>
        <v>0</v>
      </c>
    </row>
    <row r="2510" spans="33:561">
      <c r="AG2510" s="1">
        <f t="shared" si="3555"/>
        <v>0.0197865139286643</v>
      </c>
      <c r="AJ2510" s="1">
        <f t="shared" si="3556"/>
        <v>0.0191336699441935</v>
      </c>
      <c r="AM2510" s="1">
        <f t="shared" si="3557"/>
        <v>0.04171974522293</v>
      </c>
      <c r="AP2510" s="1">
        <f t="shared" si="3558"/>
        <v>0.0970715835140998</v>
      </c>
      <c r="AS2510" s="1">
        <f t="shared" si="3559"/>
        <v>0.115183246073298</v>
      </c>
      <c r="GW2510" s="1">
        <f t="shared" si="3560"/>
        <v>0.0190700104493207</v>
      </c>
      <c r="GZ2510" s="1">
        <f t="shared" si="3561"/>
        <v>0.019484083424808</v>
      </c>
      <c r="HC2510" s="1">
        <f t="shared" si="3562"/>
        <v>0.0422446406052964</v>
      </c>
      <c r="HF2510" s="1">
        <f t="shared" si="3563"/>
        <v>0.0993189557321224</v>
      </c>
      <c r="HI2510" s="1">
        <f t="shared" si="3564"/>
        <v>0.0479704797047971</v>
      </c>
      <c r="NM2510" s="1">
        <f t="shared" ref="NM2510:NY2510" si="3623">NM1125</f>
        <v>0</v>
      </c>
      <c r="NN2510" s="1">
        <f t="shared" si="3623"/>
        <v>0</v>
      </c>
      <c r="NO2510" s="1" t="str">
        <f t="shared" si="3623"/>
        <v>b</v>
      </c>
      <c r="NP2510" s="1">
        <f t="shared" si="3623"/>
        <v>0</v>
      </c>
      <c r="NQ2510" s="1">
        <f t="shared" si="3623"/>
        <v>0</v>
      </c>
      <c r="NR2510" s="1" t="str">
        <f t="shared" si="3623"/>
        <v>c</v>
      </c>
      <c r="NS2510" s="1">
        <f t="shared" si="3623"/>
        <v>0</v>
      </c>
      <c r="NT2510" s="1">
        <f t="shared" si="3623"/>
        <v>0</v>
      </c>
      <c r="NU2510" s="1" t="str">
        <f t="shared" si="3623"/>
        <v>c</v>
      </c>
      <c r="NV2510" s="1">
        <f t="shared" si="3623"/>
        <v>0</v>
      </c>
      <c r="NW2510" s="1">
        <f t="shared" si="3623"/>
        <v>0</v>
      </c>
      <c r="NX2510" s="1" t="str">
        <f t="shared" si="3623"/>
        <v>e</v>
      </c>
      <c r="NY2510" s="1">
        <f t="shared" si="3623"/>
        <v>0</v>
      </c>
      <c r="UC2510" s="1">
        <f t="shared" ref="UC2510:UO2510" si="3624">UC1125</f>
        <v>0</v>
      </c>
      <c r="UD2510" s="1">
        <f t="shared" si="3624"/>
        <v>0</v>
      </c>
      <c r="UE2510" s="1" t="str">
        <f t="shared" si="3624"/>
        <v>c</v>
      </c>
      <c r="UF2510" s="1">
        <f t="shared" si="3624"/>
        <v>0</v>
      </c>
      <c r="UG2510" s="1">
        <f t="shared" si="3624"/>
        <v>0</v>
      </c>
      <c r="UH2510" s="1" t="str">
        <f t="shared" si="3624"/>
        <v>c</v>
      </c>
      <c r="UI2510" s="1">
        <f t="shared" si="3624"/>
        <v>0</v>
      </c>
      <c r="UJ2510" s="1">
        <f t="shared" si="3624"/>
        <v>0</v>
      </c>
      <c r="UK2510" s="1" t="str">
        <f t="shared" si="3624"/>
        <v>c</v>
      </c>
      <c r="UL2510" s="1">
        <f t="shared" si="3624"/>
        <v>0</v>
      </c>
      <c r="UM2510" s="1">
        <f t="shared" si="3624"/>
        <v>0</v>
      </c>
      <c r="UN2510" s="1" t="str">
        <f t="shared" si="3624"/>
        <v>e</v>
      </c>
      <c r="UO2510" s="1">
        <f t="shared" si="3624"/>
        <v>0</v>
      </c>
    </row>
    <row r="2511" spans="33:561">
      <c r="AG2511" s="1">
        <f t="shared" si="3555"/>
        <v>0.0121611350392704</v>
      </c>
      <c r="AJ2511" s="1">
        <f t="shared" si="3556"/>
        <v>0.012781954887218</v>
      </c>
      <c r="AM2511" s="1">
        <f t="shared" si="3557"/>
        <v>0.0356164383561643</v>
      </c>
      <c r="AP2511" s="1">
        <f t="shared" si="3558"/>
        <v>0.116557734204793</v>
      </c>
      <c r="AS2511" s="1">
        <f t="shared" si="3559"/>
        <v>0.11529933481153</v>
      </c>
      <c r="GW2511" s="1">
        <f t="shared" si="3560"/>
        <v>0.0127272727272728</v>
      </c>
      <c r="GZ2511" s="1">
        <f t="shared" si="3561"/>
        <v>0.0130174433741212</v>
      </c>
      <c r="HC2511" s="1">
        <f t="shared" si="3562"/>
        <v>0.0355100812518807</v>
      </c>
      <c r="HF2511" s="1">
        <f t="shared" si="3563"/>
        <v>0.117055084745763</v>
      </c>
      <c r="HI2511" s="1">
        <f t="shared" si="3564"/>
        <v>0.11685393258427</v>
      </c>
      <c r="NM2511" s="1">
        <f t="shared" ref="NM2511:NY2511" si="3625">NM1126</f>
        <v>0</v>
      </c>
      <c r="NN2511" s="1">
        <f t="shared" si="3625"/>
        <v>0</v>
      </c>
      <c r="NO2511" s="1" t="str">
        <f t="shared" si="3625"/>
        <v>e</v>
      </c>
      <c r="NP2511" s="1">
        <f t="shared" si="3625"/>
        <v>0</v>
      </c>
      <c r="NQ2511" s="1">
        <f t="shared" si="3625"/>
        <v>0</v>
      </c>
      <c r="NR2511" s="1" t="str">
        <f t="shared" si="3625"/>
        <v>f</v>
      </c>
      <c r="NS2511" s="1">
        <f t="shared" si="3625"/>
        <v>0</v>
      </c>
      <c r="NT2511" s="1">
        <f t="shared" si="3625"/>
        <v>0</v>
      </c>
      <c r="NU2511" s="1" t="str">
        <f t="shared" si="3625"/>
        <v>d</v>
      </c>
      <c r="NV2511" s="1">
        <f t="shared" si="3625"/>
        <v>0</v>
      </c>
      <c r="NW2511" s="1">
        <f t="shared" si="3625"/>
        <v>0</v>
      </c>
      <c r="NX2511" s="1" t="str">
        <f t="shared" si="3625"/>
        <v>b</v>
      </c>
      <c r="NY2511" s="1">
        <f t="shared" si="3625"/>
        <v>0</v>
      </c>
      <c r="UC2511" s="1">
        <f t="shared" ref="UC2511:UO2511" si="3626">UC1126</f>
        <v>0</v>
      </c>
      <c r="UD2511" s="1">
        <f t="shared" si="3626"/>
        <v>0</v>
      </c>
      <c r="UE2511" s="1" t="str">
        <f t="shared" si="3626"/>
        <v>e</v>
      </c>
      <c r="UF2511" s="1">
        <f t="shared" si="3626"/>
        <v>0</v>
      </c>
      <c r="UG2511" s="1">
        <f t="shared" si="3626"/>
        <v>0</v>
      </c>
      <c r="UH2511" s="1" t="str">
        <f t="shared" si="3626"/>
        <v>f</v>
      </c>
      <c r="UI2511" s="1">
        <f t="shared" si="3626"/>
        <v>0</v>
      </c>
      <c r="UJ2511" s="1">
        <f t="shared" si="3626"/>
        <v>0</v>
      </c>
      <c r="UK2511" s="1" t="str">
        <f t="shared" si="3626"/>
        <v>d</v>
      </c>
      <c r="UL2511" s="1">
        <f t="shared" si="3626"/>
        <v>0</v>
      </c>
      <c r="UM2511" s="1">
        <f t="shared" si="3626"/>
        <v>0</v>
      </c>
      <c r="UN2511" s="1" t="str">
        <f t="shared" si="3626"/>
        <v>b</v>
      </c>
      <c r="UO2511" s="1">
        <f t="shared" si="3626"/>
        <v>0</v>
      </c>
    </row>
    <row r="2512" spans="33:217">
      <c r="AG2512" s="1">
        <f t="shared" si="3555"/>
        <v>0.0123108489356245</v>
      </c>
      <c r="AJ2512" s="1">
        <f t="shared" si="3556"/>
        <v>0.0127118644067797</v>
      </c>
      <c r="AM2512" s="1">
        <f t="shared" si="3557"/>
        <v>0.0356484326982176</v>
      </c>
      <c r="AP2512" s="1">
        <f t="shared" si="3558"/>
        <v>0.119324181626188</v>
      </c>
      <c r="AS2512" s="1">
        <f t="shared" si="3559"/>
        <v>0.116222760290557</v>
      </c>
      <c r="GW2512" s="1">
        <f t="shared" si="3560"/>
        <v>0.012079831932773</v>
      </c>
      <c r="GZ2512" s="1">
        <f t="shared" si="3561"/>
        <v>0.0127032520325204</v>
      </c>
      <c r="HC2512" s="1">
        <f t="shared" si="3562"/>
        <v>0.0354223433242507</v>
      </c>
      <c r="HF2512" s="1">
        <f t="shared" si="3563"/>
        <v>0.118957088538838</v>
      </c>
      <c r="HI2512" s="1">
        <f t="shared" si="3564"/>
        <v>0.115839243498818</v>
      </c>
    </row>
    <row r="2513" spans="33:217">
      <c r="AG2513" s="1">
        <f t="shared" si="3555"/>
        <v>0.0125448028673835</v>
      </c>
      <c r="AJ2513" s="1">
        <f t="shared" si="3556"/>
        <v>0.0119730606136194</v>
      </c>
      <c r="AM2513" s="1">
        <f t="shared" si="3557"/>
        <v>0.0357684146711124</v>
      </c>
      <c r="AP2513" s="1">
        <f t="shared" si="3558"/>
        <v>0.118551042810099</v>
      </c>
      <c r="AS2513" s="1">
        <f t="shared" si="3559"/>
        <v>0.118604651162791</v>
      </c>
      <c r="GW2513" s="1">
        <f t="shared" si="3560"/>
        <v>0.0120324352602668</v>
      </c>
      <c r="GZ2513" s="1">
        <f t="shared" si="3561"/>
        <v>0.0127909951394219</v>
      </c>
      <c r="HC2513" s="1">
        <f t="shared" si="3562"/>
        <v>0.0351252290775811</v>
      </c>
      <c r="HF2513" s="1">
        <f t="shared" si="3563"/>
        <v>0.119757174392936</v>
      </c>
      <c r="HI2513" s="1">
        <f t="shared" si="3564"/>
        <v>0.115740740740741</v>
      </c>
    </row>
    <row r="2517" spans="33:219">
      <c r="AG2517" s="1">
        <f>AVERAGE(AG2448:AG2450)</f>
        <v>0.0132265227456735</v>
      </c>
      <c r="AH2517" s="1">
        <f>STDEVA(AG2448:AG2450)</f>
        <v>0.000378202295661624</v>
      </c>
      <c r="AI2517" s="1" t="str">
        <f>AI2549</f>
        <v>j</v>
      </c>
      <c r="AJ2517" s="1">
        <f>AVERAGE(AJ2448:AJ2450)</f>
        <v>0.0132031888611468</v>
      </c>
      <c r="AK2517" s="1">
        <f>STDEVA(AJ2448:AJ2450)</f>
        <v>0.000482822448040056</v>
      </c>
      <c r="AL2517" s="1" t="str">
        <f>AL2549</f>
        <v>jk</v>
      </c>
      <c r="AM2517" s="1">
        <f>AVERAGE(AM2448:AM2450)</f>
        <v>0.0418984949466778</v>
      </c>
      <c r="AN2517" s="1">
        <f>STDEVA(AM2448:AM2450)</f>
        <v>0.00018654276678767</v>
      </c>
      <c r="AO2517" s="1" t="str">
        <f>AO2549</f>
        <v>f</v>
      </c>
      <c r="AP2517" s="1">
        <f>AVERAGE(AP2448:AP2450)</f>
        <v>0.0521437764807108</v>
      </c>
      <c r="AQ2517" s="1">
        <f>STDEVA(AP2448:AP2450)</f>
        <v>0.00126284130043033</v>
      </c>
      <c r="AR2517" s="1" t="str">
        <f>AR2549</f>
        <v>jk</v>
      </c>
      <c r="AS2517" s="1">
        <f>AVERAGE(AS2448:AS2450)</f>
        <v>0.107889605909892</v>
      </c>
      <c r="AT2517" s="1">
        <f>STDEVA(AS2448:AS2450)</f>
        <v>0.0020439147859629</v>
      </c>
      <c r="AU2517" s="1" t="str">
        <f>AU2549</f>
        <v>g</v>
      </c>
      <c r="GW2517" s="1">
        <f>AVERAGE(GW2448:GW2450)</f>
        <v>0.0130034266698907</v>
      </c>
      <c r="GX2517" s="1">
        <f>STDEVA(GW2448:GW2450)</f>
        <v>0.000329970312265581</v>
      </c>
      <c r="GY2517" s="1" t="str">
        <f>GY2549</f>
        <v>gh</v>
      </c>
      <c r="GZ2517" s="1">
        <f>AVERAGE(GZ2448:GZ2450)</f>
        <v>0.0132875802111432</v>
      </c>
      <c r="HA2517" s="1">
        <f>STDEVA(GZ2448:GZ2450)</f>
        <v>0.00035011841154785</v>
      </c>
      <c r="HB2517" s="1" t="str">
        <f>HB2549</f>
        <v>ijk</v>
      </c>
      <c r="HC2517" s="1">
        <f>AVERAGE(HC2448:HC2450)</f>
        <v>0.0418050509363242</v>
      </c>
      <c r="HD2517" s="1">
        <f>STDEVA(HC2448:HC2450)</f>
        <v>0.000304150658510545</v>
      </c>
      <c r="HE2517" s="1" t="str">
        <f>HE2549</f>
        <v>fg</v>
      </c>
      <c r="HF2517" s="1">
        <f>AVERAGE(HF2448:HF2450)</f>
        <v>0.0517486309675513</v>
      </c>
      <c r="HG2517" s="1">
        <f>STDEVA(HF2448:HF2450)</f>
        <v>0.00106641269594739</v>
      </c>
      <c r="HH2517" s="1" t="str">
        <f>HH2549</f>
        <v>no</v>
      </c>
      <c r="HI2517" s="1">
        <f>AVERAGE(HI2448:HI2450)</f>
        <v>0.108968899300832</v>
      </c>
      <c r="HJ2517" s="1">
        <f>STDEVA(HI2448:HI2450)</f>
        <v>0.00159309706600558</v>
      </c>
      <c r="HK2517" s="1" t="str">
        <f>HK2549</f>
        <v>def</v>
      </c>
    </row>
    <row r="2518" spans="33:219">
      <c r="AG2518" s="1">
        <f>AVERAGE(AG2451:AG2453)</f>
        <v>0.0132544333670205</v>
      </c>
      <c r="AH2518" s="1">
        <f>STDEVA(AG2451:AG2453)</f>
        <v>0.000277118825891057</v>
      </c>
      <c r="AI2518" s="1" t="str">
        <f>AI2550</f>
        <v>j</v>
      </c>
      <c r="AJ2518" s="1">
        <f>AVERAGE(AJ2451:AJ2453)</f>
        <v>0.0134308149813276</v>
      </c>
      <c r="AK2518" s="1">
        <f>STDEVA(AJ2451:AJ2453)</f>
        <v>0.000185887645851163</v>
      </c>
      <c r="AL2518" s="1" t="str">
        <f>AL2550</f>
        <v>j</v>
      </c>
      <c r="AM2518" s="1">
        <f>AVERAGE(AM2451:AM2453)</f>
        <v>0.0417621566769343</v>
      </c>
      <c r="AN2518" s="1">
        <f>STDEVA(AM2451:AM2453)</f>
        <v>0.0001773600451683</v>
      </c>
      <c r="AO2518" s="1" t="str">
        <f>AO2550</f>
        <v>f</v>
      </c>
      <c r="AP2518" s="1">
        <f>AVERAGE(AP2451:AP2453)</f>
        <v>0.059151849220131</v>
      </c>
      <c r="AQ2518" s="1">
        <f>STDEVA(AP2451:AP2453)</f>
        <v>0.0013564431902996</v>
      </c>
      <c r="AR2518" s="1" t="str">
        <f>AR2550</f>
        <v>i</v>
      </c>
      <c r="AS2518" s="1">
        <f>AVERAGE(AS2451:AS2453)</f>
        <v>0.109592267675221</v>
      </c>
      <c r="AT2518" s="1">
        <f>STDEVA(AS2451:AS2453)</f>
        <v>0.000779640505749932</v>
      </c>
      <c r="AU2518" s="1" t="str">
        <f>AU2550</f>
        <v>fg</v>
      </c>
      <c r="GW2518" s="1">
        <f>AVERAGE(GW2451:GW2453)</f>
        <v>0.0131717045426117</v>
      </c>
      <c r="GX2518" s="1">
        <f>STDEVA(GW2451:GW2453)</f>
        <v>9.81976276391571e-5</v>
      </c>
      <c r="GY2518" s="1" t="str">
        <f>GY2550</f>
        <v>gh</v>
      </c>
      <c r="GZ2518" s="1">
        <f>AVERAGE(GZ2451:GZ2453)</f>
        <v>0.0131821753442921</v>
      </c>
      <c r="HA2518" s="1">
        <f>STDEVA(GZ2451:GZ2453)</f>
        <v>0.000408684548938928</v>
      </c>
      <c r="HB2518" s="1" t="str">
        <f>HB2550</f>
        <v>jk</v>
      </c>
      <c r="HC2518" s="1">
        <f>AVERAGE(HC2451:HC2453)</f>
        <v>0.0418677185643598</v>
      </c>
      <c r="HD2518" s="1">
        <f>STDEVA(HC2451:HC2453)</f>
        <v>0.000401584138244962</v>
      </c>
      <c r="HE2518" s="1" t="str">
        <f>HE2550</f>
        <v>fg</v>
      </c>
      <c r="HF2518" s="1">
        <f>AVERAGE(HF2451:HF2453)</f>
        <v>0.0589217916346479</v>
      </c>
      <c r="HG2518" s="1">
        <f>STDEVA(HF2451:HF2453)</f>
        <v>0.00099822123404052</v>
      </c>
      <c r="HH2518" s="1" t="str">
        <f>HH2550</f>
        <v>m</v>
      </c>
      <c r="HI2518" s="1">
        <f>AVERAGE(HI2451:HI2453)</f>
        <v>0.110339056853927</v>
      </c>
      <c r="HJ2518" s="1">
        <f>STDEVA(HI2451:HI2453)</f>
        <v>0.00206505982197096</v>
      </c>
      <c r="HK2518" s="1" t="str">
        <f>HK2550</f>
        <v>cdef</v>
      </c>
    </row>
    <row r="2519" spans="33:217">
      <c r="AG2519" s="1">
        <f>AVERAGE(AG2448:AG2453)</f>
        <v>0.013240478056347</v>
      </c>
      <c r="AJ2519" s="1">
        <f>AVERAGE(AJ2448:AJ2453)</f>
        <v>0.0133170019212372</v>
      </c>
      <c r="AM2519" s="1">
        <f>AVERAGE(AM2448:AM2453)</f>
        <v>0.041830325811806</v>
      </c>
      <c r="AP2519" s="1">
        <f>AVERAGE(AP2448:AP2453)</f>
        <v>0.0556478128504209</v>
      </c>
      <c r="AS2519" s="1">
        <f>AVERAGE(AS2448:AS2453)</f>
        <v>0.108740936792556</v>
      </c>
      <c r="GW2519" s="1">
        <f>AVERAGE(GW2448:GW2453)</f>
        <v>0.0130875656062512</v>
      </c>
      <c r="GZ2519" s="1">
        <f>AVERAGE(GZ2448:GZ2453)</f>
        <v>0.0132348777777176</v>
      </c>
      <c r="HC2519" s="1">
        <f>AVERAGE(HC2448:HC2453)</f>
        <v>0.041836384750342</v>
      </c>
      <c r="HF2519" s="1">
        <f>AVERAGE(HF2448:HF2453)</f>
        <v>0.0553352113010996</v>
      </c>
      <c r="HI2519" s="1">
        <f>AVERAGE(HI2448:HI2453)</f>
        <v>0.109653978077379</v>
      </c>
    </row>
    <row r="2520" spans="33:219">
      <c r="AG2520" s="1">
        <f>AVERAGE(AG2454:AG2456)</f>
        <v>0.0137984845006301</v>
      </c>
      <c r="AH2520" s="1">
        <f>STDEVA(AG2454:AG2456)</f>
        <v>0.000366708977686378</v>
      </c>
      <c r="AI2520" s="1" t="str">
        <f t="shared" ref="AI2520:AI2522" si="3627">AI2551</f>
        <v>i</v>
      </c>
      <c r="AJ2520" s="1">
        <f>AVERAGE(AJ2454:AJ2456)</f>
        <v>0.0143301357580571</v>
      </c>
      <c r="AK2520" s="1">
        <f>STDEVA(AJ2454:AJ2456)</f>
        <v>0.000282378128850221</v>
      </c>
      <c r="AL2520" s="1" t="str">
        <f t="shared" ref="AL2520:AL2522" si="3628">AL2551</f>
        <v>i</v>
      </c>
      <c r="AM2520" s="1">
        <f>AVERAGE(AM2454:AM2456)</f>
        <v>0.0411661962239036</v>
      </c>
      <c r="AN2520" s="1">
        <f>STDEVA(AM2454:AM2456)</f>
        <v>0.00171280673672572</v>
      </c>
      <c r="AO2520" s="1" t="str">
        <f t="shared" ref="AO2520:AO2522" si="3629">AO2551</f>
        <v>f</v>
      </c>
      <c r="AP2520" s="1">
        <f>AVERAGE(AP2454:AP2456)</f>
        <v>0.052617626378012</v>
      </c>
      <c r="AQ2520" s="1">
        <f>STDEVA(AP2454:AP2456)</f>
        <v>0.000965339099924198</v>
      </c>
      <c r="AR2520" s="1" t="str">
        <f t="shared" ref="AR2520:AR2522" si="3630">AR2551</f>
        <v>jk</v>
      </c>
      <c r="AS2520" s="1">
        <f>AVERAGE(AS2454:AS2456)</f>
        <v>0.108746796617278</v>
      </c>
      <c r="AT2520" s="1">
        <f>STDEVA(AS2454:AS2456)</f>
        <v>0.000743782530412788</v>
      </c>
      <c r="AU2520" s="1" t="str">
        <f t="shared" ref="AU2520:AU2522" si="3631">AU2551</f>
        <v>fg</v>
      </c>
      <c r="GW2520" s="1">
        <f>AVERAGE(GW2454:GW2456)</f>
        <v>0.0135067205905319</v>
      </c>
      <c r="GX2520" s="1">
        <f>STDEVA(GW2454:GW2456)</f>
        <v>0.00012811402983524</v>
      </c>
      <c r="GY2520" s="1" t="str">
        <f t="shared" ref="GY2520:GY2522" si="3632">GY2551</f>
        <v>g</v>
      </c>
      <c r="GZ2520" s="1">
        <f>AVERAGE(GZ2454:GZ2456)</f>
        <v>0.0145495895158776</v>
      </c>
      <c r="HA2520" s="1">
        <f>STDEVA(GZ2454:GZ2456)</f>
        <v>0.000236011673610241</v>
      </c>
      <c r="HB2520" s="1" t="str">
        <f t="shared" ref="HB2520:HB2522" si="3633">HB2551</f>
        <v>h</v>
      </c>
      <c r="HC2520" s="1">
        <f>AVERAGE(HC2454:HC2456)</f>
        <v>0.0408942092408313</v>
      </c>
      <c r="HD2520" s="1">
        <f>STDEVA(HC2454:HC2456)</f>
        <v>0.000869023096026995</v>
      </c>
      <c r="HE2520" s="1" t="str">
        <f t="shared" ref="HE2520:HE2522" si="3634">HE2551</f>
        <v>g</v>
      </c>
      <c r="HF2520" s="1">
        <f>AVERAGE(HF2454:HF2456)</f>
        <v>0.0531901411023156</v>
      </c>
      <c r="HG2520" s="1">
        <f>STDEVA(HF2454:HF2456)</f>
        <v>0.000226119382642741</v>
      </c>
      <c r="HH2520" s="1" t="str">
        <f t="shared" ref="HH2520:HH2522" si="3635">HH2551</f>
        <v>n</v>
      </c>
      <c r="HI2520" s="1">
        <f>AVERAGE(HI2454:HI2456)</f>
        <v>0.108067110009807</v>
      </c>
      <c r="HJ2520" s="1">
        <f>STDEVA(HI2454:HI2456)</f>
        <v>0.00290604875716194</v>
      </c>
      <c r="HK2520" s="1" t="str">
        <f t="shared" ref="HK2520:HK2522" si="3636">HK2551</f>
        <v>def</v>
      </c>
    </row>
    <row r="2521" spans="33:219">
      <c r="AG2521" s="1">
        <f>AVERAGE(AG2457:AG2459)</f>
        <v>0.0207772915165553</v>
      </c>
      <c r="AH2521" s="1">
        <f>STDEVA(AG2457:AG2459)</f>
        <v>0.000556771460733164</v>
      </c>
      <c r="AI2521" s="1" t="str">
        <f t="shared" si="3627"/>
        <v>c</v>
      </c>
      <c r="AJ2521" s="1">
        <f>AVERAGE(AJ2457:AJ2459)</f>
        <v>0.0221802597757455</v>
      </c>
      <c r="AK2521" s="1">
        <f>STDEVA(AJ2457:AJ2459)</f>
        <v>0.00043360413790178</v>
      </c>
      <c r="AL2521" s="1" t="str">
        <f t="shared" si="3628"/>
        <v>c</v>
      </c>
      <c r="AM2521" s="1">
        <f>AVERAGE(AM2457:AM2459)</f>
        <v>0.0682251108304086</v>
      </c>
      <c r="AN2521" s="1">
        <f>STDEVA(AM2457:AM2459)</f>
        <v>0.00191647569803186</v>
      </c>
      <c r="AO2521" s="1" t="str">
        <f t="shared" si="3629"/>
        <v>c</v>
      </c>
      <c r="AP2521" s="1">
        <f>AVERAGE(AP2457:AP2459)</f>
        <v>0.116361138574462</v>
      </c>
      <c r="AQ2521" s="1">
        <f>STDEVA(AP2457:AP2459)</f>
        <v>0.00201024487198426</v>
      </c>
      <c r="AR2521" s="1" t="str">
        <f t="shared" si="3630"/>
        <v>d</v>
      </c>
      <c r="AS2521" s="1">
        <f>AVERAGE(AS2457:AS2459)</f>
        <v>0.121602894141795</v>
      </c>
      <c r="AT2521" s="1">
        <f>STDEVA(AS2457:AS2459)</f>
        <v>0.00495576356157385</v>
      </c>
      <c r="AU2521" s="1" t="str">
        <f t="shared" si="3631"/>
        <v>c</v>
      </c>
      <c r="GW2521" s="1">
        <f>AVERAGE(GW2457:GW2459)</f>
        <v>0.0210431598364857</v>
      </c>
      <c r="GX2521" s="1">
        <f>STDEVA(GW2457:GW2459)</f>
        <v>0.000461492523206104</v>
      </c>
      <c r="GY2521" s="1" t="str">
        <f t="shared" si="3632"/>
        <v>c</v>
      </c>
      <c r="GZ2521" s="1">
        <f>AVERAGE(GZ2457:GZ2459)</f>
        <v>0.0222179764534858</v>
      </c>
      <c r="HA2521" s="1">
        <f>STDEVA(GZ2457:GZ2459)</f>
        <v>0.000494096812668976</v>
      </c>
      <c r="HB2521" s="1" t="str">
        <f t="shared" si="3633"/>
        <v>c</v>
      </c>
      <c r="HC2521" s="1">
        <f>AVERAGE(HC2457:HC2459)</f>
        <v>0.0683654354104029</v>
      </c>
      <c r="HD2521" s="1">
        <f>STDEVA(HC2457:HC2459)</f>
        <v>0.00118206468165155</v>
      </c>
      <c r="HE2521" s="1" t="str">
        <f t="shared" si="3634"/>
        <v>c</v>
      </c>
      <c r="HF2521" s="1">
        <f>AVERAGE(HF2457:HF2459)</f>
        <v>0.119912247640455</v>
      </c>
      <c r="HG2521" s="1">
        <f>STDEVA(HF2457:HF2459)</f>
        <v>0.00106226935636149</v>
      </c>
      <c r="HH2521" s="1" t="str">
        <f t="shared" si="3635"/>
        <v>cd</v>
      </c>
      <c r="HI2521" s="1">
        <f>AVERAGE(HI2457:HI2459)</f>
        <v>0.120404887883095</v>
      </c>
      <c r="HJ2521" s="1">
        <f>STDEVA(HI2457:HI2459)</f>
        <v>0.00142881336127853</v>
      </c>
      <c r="HK2521" s="1" t="str">
        <f t="shared" si="3636"/>
        <v>bcd</v>
      </c>
    </row>
    <row r="2522" spans="33:219">
      <c r="AG2522" s="1">
        <f>AVERAGE(AG2460:AG2462)</f>
        <v>0.0280134575736057</v>
      </c>
      <c r="AH2522" s="1">
        <f>STDEVA(AG2460:AG2462)</f>
        <v>0.000315249399922643</v>
      </c>
      <c r="AI2522" s="1" t="str">
        <f t="shared" si="3627"/>
        <v>a</v>
      </c>
      <c r="AJ2522" s="1">
        <f>AVERAGE(AJ2460:AJ2462)</f>
        <v>0.0332897447106527</v>
      </c>
      <c r="AK2522" s="1">
        <f>STDEVA(AJ2460:AJ2462)</f>
        <v>0.000334805292350152</v>
      </c>
      <c r="AL2522" s="1" t="str">
        <f t="shared" si="3628"/>
        <v>a</v>
      </c>
      <c r="AM2522" s="1">
        <f>AVERAGE(AM2460:AM2462)</f>
        <v>0.107074139132625</v>
      </c>
      <c r="AN2522" s="1">
        <f>STDEVA(AM2460:AM2462)</f>
        <v>0.0013401232867219</v>
      </c>
      <c r="AO2522" s="1" t="str">
        <f t="shared" si="3629"/>
        <v>a</v>
      </c>
      <c r="AP2522" s="1">
        <f>AVERAGE(AP2460:AP2462)</f>
        <v>0.142882953896671</v>
      </c>
      <c r="AQ2522" s="1">
        <f>STDEVA(AP2460:AP2462)</f>
        <v>0.00382627561214361</v>
      </c>
      <c r="AR2522" s="1" t="str">
        <f t="shared" si="3630"/>
        <v>a</v>
      </c>
      <c r="AS2522" s="1">
        <f>AVERAGE(AS2460:AS2462)</f>
        <v>0.155577698958475</v>
      </c>
      <c r="AT2522" s="1">
        <f>STDEVA(AS2460:AS2462)</f>
        <v>0.002319357994335</v>
      </c>
      <c r="AU2522" s="1" t="str">
        <f t="shared" si="3631"/>
        <v>a</v>
      </c>
      <c r="GW2522" s="1">
        <f>AVERAGE(GW2460:GW2462)</f>
        <v>0.0278772268429908</v>
      </c>
      <c r="GX2522" s="1">
        <f>STDEVA(GW2460:GW2462)</f>
        <v>0.000307633738376752</v>
      </c>
      <c r="GY2522" s="1" t="str">
        <f t="shared" si="3632"/>
        <v>a</v>
      </c>
      <c r="GZ2522" s="1">
        <f>AVERAGE(GZ2460:GZ2462)</f>
        <v>0.0327677661083315</v>
      </c>
      <c r="HA2522" s="1">
        <f>STDEVA(GZ2460:GZ2462)</f>
        <v>0.000159586508874763</v>
      </c>
      <c r="HB2522" s="1" t="str">
        <f t="shared" si="3633"/>
        <v>a</v>
      </c>
      <c r="HC2522" s="1">
        <f>AVERAGE(HC2460:HC2462)</f>
        <v>0.108685786069055</v>
      </c>
      <c r="HD2522" s="1">
        <f>STDEVA(HC2460:HC2462)</f>
        <v>0.00144686730326963</v>
      </c>
      <c r="HE2522" s="1" t="str">
        <f t="shared" si="3634"/>
        <v>a</v>
      </c>
      <c r="HF2522" s="1">
        <f>AVERAGE(HF2460:HF2462)</f>
        <v>0.140964299193389</v>
      </c>
      <c r="HG2522" s="1">
        <f>STDEVA(HF2460:HF2462)</f>
        <v>0.00169023616926381</v>
      </c>
      <c r="HH2522" s="1" t="str">
        <f t="shared" si="3635"/>
        <v>a</v>
      </c>
      <c r="HI2522" s="1">
        <f>AVERAGE(HI2460:HI2462)</f>
        <v>0.153305165893956</v>
      </c>
      <c r="HJ2522" s="1">
        <f>STDEVA(HI2460:HI2462)</f>
        <v>0.000679602320962093</v>
      </c>
      <c r="HK2522" s="1" t="str">
        <f t="shared" si="3636"/>
        <v>a</v>
      </c>
    </row>
    <row r="2523" spans="33:217">
      <c r="AG2523" s="1">
        <f>AVERAGE(AG2454:AG2462)</f>
        <v>0.0208630778635971</v>
      </c>
      <c r="AJ2523" s="1">
        <f>AVERAGE(AJ2454:AJ2462)</f>
        <v>0.0232667134148184</v>
      </c>
      <c r="AM2523" s="1">
        <f>AVERAGE(AM2454:AM2462)</f>
        <v>0.0721551487289791</v>
      </c>
      <c r="AP2523" s="1">
        <f>AVERAGE(AP2454:AP2462)</f>
        <v>0.103953906283048</v>
      </c>
      <c r="AS2523" s="1">
        <f>AVERAGE(AS2454:AS2462)</f>
        <v>0.128642463239183</v>
      </c>
      <c r="GW2523" s="1">
        <f>AVERAGE(GW2454:GW2462)</f>
        <v>0.0208090357566695</v>
      </c>
      <c r="GZ2523" s="1">
        <f>AVERAGE(GZ2454:GZ2462)</f>
        <v>0.0231784440258983</v>
      </c>
      <c r="HC2523" s="1">
        <f>AVERAGE(HC2454:HC2462)</f>
        <v>0.0726484769067631</v>
      </c>
      <c r="HF2523" s="1">
        <f>AVERAGE(HF2454:HF2462)</f>
        <v>0.10468889597872</v>
      </c>
      <c r="HI2523" s="1">
        <f>AVERAGE(HI2454:HI2462)</f>
        <v>0.127259054595619</v>
      </c>
    </row>
    <row r="2524" spans="33:219">
      <c r="AG2524" s="1">
        <f>AVERAGE(AG2463:AG2465)</f>
        <v>0.0192591277379228</v>
      </c>
      <c r="AH2524" s="1">
        <f>STDEVA(AG2463:AG2465)</f>
        <v>0.000137608251382704</v>
      </c>
      <c r="AI2524" s="1" t="str">
        <f t="shared" ref="AI2524:AI2526" si="3637">AI2554</f>
        <v>ef</v>
      </c>
      <c r="AJ2524" s="1">
        <f>AVERAGE(AJ2463:AJ2465)</f>
        <v>0.0190415216516311</v>
      </c>
      <c r="AK2524" s="1">
        <f>STDEVA(AJ2463:AJ2465)</f>
        <v>0.000170374782928776</v>
      </c>
      <c r="AL2524" s="1" t="str">
        <f t="shared" ref="AL2524:AL2526" si="3638">AL2554</f>
        <v>gh</v>
      </c>
      <c r="AM2524" s="1">
        <f>AVERAGE(AM2463:AM2465)</f>
        <v>0.0451470039560942</v>
      </c>
      <c r="AN2524" s="1">
        <f>STDEVA(AM2463:AM2465)</f>
        <v>0.00112065183613491</v>
      </c>
      <c r="AO2524" s="1" t="str">
        <f t="shared" ref="AO2524:AO2526" si="3639">AO2554</f>
        <v>e</v>
      </c>
      <c r="AP2524" s="1">
        <f>AVERAGE(AP2463:AP2465)</f>
        <v>0.0930099165059104</v>
      </c>
      <c r="AQ2524" s="1">
        <f>STDEVA(AP2463:AP2465)</f>
        <v>0.0017938231977797</v>
      </c>
      <c r="AR2524" s="1" t="str">
        <f t="shared" ref="AR2524:AR2526" si="3640">AR2554</f>
        <v>g</v>
      </c>
      <c r="AS2524" s="1">
        <f>AVERAGE(AS2463:AS2465)</f>
        <v>0.109583864869758</v>
      </c>
      <c r="AT2524" s="1">
        <f>STDEVA(AS2463:AS2465)</f>
        <v>0.00156089865766541</v>
      </c>
      <c r="AU2524" s="1" t="str">
        <f t="shared" ref="AU2524:AU2526" si="3641">AU2554</f>
        <v>fg</v>
      </c>
      <c r="GW2524" s="1">
        <f>AVERAGE(GW2463:GW2465)</f>
        <v>0.0191500552764418</v>
      </c>
      <c r="GX2524" s="1">
        <f>STDEVA(GW2463:GW2465)</f>
        <v>0.000304065395015472</v>
      </c>
      <c r="GY2524" s="1" t="str">
        <f t="shared" ref="GY2524:GY2526" si="3642">GY2554</f>
        <v>e</v>
      </c>
      <c r="GZ2524" s="1">
        <f>AVERAGE(GZ2463:GZ2465)</f>
        <v>0.019103028842625</v>
      </c>
      <c r="HA2524" s="1">
        <f>STDEVA(GZ2463:GZ2465)</f>
        <v>0.000226622253624006</v>
      </c>
      <c r="HB2524" s="1" t="str">
        <f t="shared" ref="HB2524:HB2526" si="3643">HB2554</f>
        <v>fg</v>
      </c>
      <c r="HC2524" s="1">
        <f>AVERAGE(HC2463:HC2465)</f>
        <v>0.045304227488562</v>
      </c>
      <c r="HD2524" s="1">
        <f>STDEVA(HC2463:HC2465)</f>
        <v>0.000979067590594419</v>
      </c>
      <c r="HE2524" s="1" t="str">
        <f t="shared" ref="HE2524:HE2526" si="3644">HE2554</f>
        <v>e</v>
      </c>
      <c r="HF2524" s="1">
        <f>AVERAGE(HF2463:HF2465)</f>
        <v>0.0938271511085914</v>
      </c>
      <c r="HG2524" s="1">
        <f>STDEVA(HF2463:HF2465)</f>
        <v>0.00290220183091299</v>
      </c>
      <c r="HH2524" s="1" t="str">
        <f t="shared" ref="HH2524:HH2526" si="3645">HH2554</f>
        <v>j</v>
      </c>
      <c r="HI2524" s="1">
        <f>AVERAGE(HI2463:HI2465)</f>
        <v>0.110433572939166</v>
      </c>
      <c r="HJ2524" s="1">
        <f>STDEVA(HI2463:HI2465)</f>
        <v>0.00175858337765312</v>
      </c>
      <c r="HK2524" s="1" t="str">
        <f t="shared" ref="HK2524:HK2526" si="3646">HK2554</f>
        <v>cdef</v>
      </c>
    </row>
    <row r="2525" spans="33:219">
      <c r="AG2525" s="1">
        <f>AVERAGE(AG2466:AG2468)</f>
        <v>0.0197922658926084</v>
      </c>
      <c r="AH2525" s="1">
        <f>STDEVA(AG2466:AG2468)</f>
        <v>0.000389969537731472</v>
      </c>
      <c r="AI2525" s="1" t="str">
        <f t="shared" si="3637"/>
        <v>de</v>
      </c>
      <c r="AJ2525" s="1">
        <f>AVERAGE(AJ2466:AJ2468)</f>
        <v>0.0198377075654309</v>
      </c>
      <c r="AK2525" s="1">
        <f>STDEVA(AJ2466:AJ2468)</f>
        <v>0.00024128450855233</v>
      </c>
      <c r="AL2525" s="1" t="str">
        <f t="shared" si="3638"/>
        <v>e</v>
      </c>
      <c r="AM2525" s="1">
        <f>AVERAGE(AM2466:AM2468)</f>
        <v>0.0463337447208736</v>
      </c>
      <c r="AN2525" s="1">
        <f>STDEVA(AM2466:AM2468)</f>
        <v>0.000182762843020554</v>
      </c>
      <c r="AO2525" s="1" t="str">
        <f t="shared" si="3639"/>
        <v>e</v>
      </c>
      <c r="AP2525" s="1">
        <f>AVERAGE(AP2466:AP2468)</f>
        <v>0.115560453050934</v>
      </c>
      <c r="AQ2525" s="1">
        <f>STDEVA(AP2466:AP2468)</f>
        <v>0.000290620375397747</v>
      </c>
      <c r="AR2525" s="1" t="str">
        <f t="shared" si="3640"/>
        <v>d</v>
      </c>
      <c r="AS2525" s="1">
        <f>AVERAGE(AS2466:AS2468)</f>
        <v>0.117830444574929</v>
      </c>
      <c r="AT2525" s="1">
        <f>STDEVA(AS2466:AS2468)</f>
        <v>0.000851066181933737</v>
      </c>
      <c r="AU2525" s="1" t="str">
        <f t="shared" si="3641"/>
        <v>d</v>
      </c>
      <c r="GW2525" s="1">
        <f>AVERAGE(GW2466:GW2468)</f>
        <v>0.0205441606246377</v>
      </c>
      <c r="GX2525" s="1">
        <f>STDEVA(GW2466:GW2468)</f>
        <v>0.000262206372638277</v>
      </c>
      <c r="GY2525" s="1" t="str">
        <f t="shared" si="3642"/>
        <v>cd</v>
      </c>
      <c r="GZ2525" s="1">
        <f>AVERAGE(GZ2466:GZ2468)</f>
        <v>0.0213219516658274</v>
      </c>
      <c r="HA2525" s="1">
        <f>STDEVA(GZ2466:GZ2468)</f>
        <v>0.000239673394240515</v>
      </c>
      <c r="HB2525" s="1" t="str">
        <f t="shared" si="3643"/>
        <v>d</v>
      </c>
      <c r="HC2525" s="1">
        <f>AVERAGE(HC2466:HC2468)</f>
        <v>0.0464986461174242</v>
      </c>
      <c r="HD2525" s="1">
        <f>STDEVA(HC2466:HC2468)</f>
        <v>0.000653799183957726</v>
      </c>
      <c r="HE2525" s="1" t="str">
        <f t="shared" si="3644"/>
        <v>e</v>
      </c>
      <c r="HF2525" s="1">
        <f>AVERAGE(HF2466:HF2468)</f>
        <v>0.116126332864571</v>
      </c>
      <c r="HG2525" s="1">
        <f>STDEVA(HF2466:HF2468)</f>
        <v>0.00168624571529191</v>
      </c>
      <c r="HH2525" s="1" t="str">
        <f t="shared" si="3645"/>
        <v>ef</v>
      </c>
      <c r="HI2525" s="1">
        <f>AVERAGE(HI2466:HI2468)</f>
        <v>0.118884016667762</v>
      </c>
      <c r="HJ2525" s="1">
        <f>STDEVA(HI2466:HI2468)</f>
        <v>0.00181328675082091</v>
      </c>
      <c r="HK2525" s="1" t="str">
        <f t="shared" si="3646"/>
        <v>bcd</v>
      </c>
    </row>
    <row r="2526" spans="33:219">
      <c r="AG2526" s="1">
        <f>AVERAGE(AG2469:AG2471)</f>
        <v>0.0134508438918255</v>
      </c>
      <c r="AH2526" s="1">
        <f>STDEVA(AG2469:AG2471)</f>
        <v>0.000158483057184133</v>
      </c>
      <c r="AI2526" s="1" t="str">
        <f t="shared" si="3637"/>
        <v>ij</v>
      </c>
      <c r="AJ2526" s="1">
        <f>AVERAGE(AJ2469:AJ2471)</f>
        <v>0.013323927972077</v>
      </c>
      <c r="AK2526" s="1">
        <f>STDEVA(AJ2469:AJ2471)</f>
        <v>0.000130854856650454</v>
      </c>
      <c r="AL2526" s="1" t="str">
        <f t="shared" si="3638"/>
        <v>jk</v>
      </c>
      <c r="AM2526" s="1">
        <f>AVERAGE(AM2469:AM2471)</f>
        <v>0.0416018748583611</v>
      </c>
      <c r="AN2526" s="1">
        <f>STDEVA(AM2469:AM2471)</f>
        <v>0.000276220516697267</v>
      </c>
      <c r="AO2526" s="1" t="str">
        <f t="shared" si="3639"/>
        <v>f</v>
      </c>
      <c r="AP2526" s="1">
        <f>AVERAGE(AP2469:AP2471)</f>
        <v>0.115170885296628</v>
      </c>
      <c r="AQ2526" s="1">
        <f>STDEVA(AP2469:AP2471)</f>
        <v>0.00251125366363352</v>
      </c>
      <c r="AR2526" s="1" t="str">
        <f t="shared" si="3640"/>
        <v>d</v>
      </c>
      <c r="AS2526" s="1">
        <f>AVERAGE(AS2469:AS2471)</f>
        <v>0.121502921936866</v>
      </c>
      <c r="AT2526" s="1">
        <f>STDEVA(AS2469:AS2471)</f>
        <v>0.00251393633416524</v>
      </c>
      <c r="AU2526" s="1" t="str">
        <f t="shared" si="3641"/>
        <v>c</v>
      </c>
      <c r="GW2526" s="1">
        <f>AVERAGE(GW2469:GW2471)</f>
        <v>0.0135731499915994</v>
      </c>
      <c r="GX2526" s="1">
        <f>STDEVA(GW2469:GW2471)</f>
        <v>0.000336067102704648</v>
      </c>
      <c r="GY2526" s="1" t="str">
        <f t="shared" si="3642"/>
        <v>g</v>
      </c>
      <c r="GZ2526" s="1">
        <f>AVERAGE(GZ2469:GZ2471)</f>
        <v>0.0135081288892512</v>
      </c>
      <c r="HA2526" s="1">
        <f>STDEVA(GZ2469:GZ2471)</f>
        <v>0.000118993492852109</v>
      </c>
      <c r="HB2526" s="1" t="str">
        <f t="shared" si="3643"/>
        <v>ij</v>
      </c>
      <c r="HC2526" s="1">
        <f>AVERAGE(HC2469:HC2471)</f>
        <v>0.0422184614619672</v>
      </c>
      <c r="HD2526" s="1">
        <f>STDEVA(HC2469:HC2471)</f>
        <v>0.000483776541949151</v>
      </c>
      <c r="HE2526" s="1" t="str">
        <f t="shared" si="3644"/>
        <v>fg</v>
      </c>
      <c r="HF2526" s="1">
        <f>AVERAGE(HF2469:HF2471)</f>
        <v>0.114258739629066</v>
      </c>
      <c r="HG2526" s="1">
        <f>STDEVA(HF2469:HF2471)</f>
        <v>0.00294345307900273</v>
      </c>
      <c r="HH2526" s="1" t="str">
        <f t="shared" si="3645"/>
        <v>f</v>
      </c>
      <c r="HI2526" s="1">
        <f>AVERAGE(HI2469:HI2471)</f>
        <v>0.122012530528773</v>
      </c>
      <c r="HJ2526" s="1">
        <f>STDEVA(HI2469:HI2471)</f>
        <v>0.00173539159820865</v>
      </c>
      <c r="HK2526" s="1" t="str">
        <f t="shared" si="3646"/>
        <v>bcd</v>
      </c>
    </row>
    <row r="2527" spans="33:217">
      <c r="AG2527" s="1">
        <f>AVERAGE(AG2463:AG2471)</f>
        <v>0.0175007458407856</v>
      </c>
      <c r="AJ2527" s="1">
        <f>AVERAGE(AJ2463:AJ2471)</f>
        <v>0.0174010523963797</v>
      </c>
      <c r="AM2527" s="1">
        <f>AVERAGE(AM2463:AM2471)</f>
        <v>0.0443608745117763</v>
      </c>
      <c r="AP2527" s="1">
        <f>AVERAGE(AP2463:AP2471)</f>
        <v>0.107913751617824</v>
      </c>
      <c r="AS2527" s="1">
        <f>AVERAGE(AS2463:AS2471)</f>
        <v>0.116305743793851</v>
      </c>
      <c r="GW2527" s="1">
        <f>AVERAGE(GW2463:GW2471)</f>
        <v>0.017755788630893</v>
      </c>
      <c r="GZ2527" s="1">
        <f>AVERAGE(GZ2463:GZ2471)</f>
        <v>0.0179777031325679</v>
      </c>
      <c r="HC2527" s="1">
        <f>AVERAGE(HC2463:HC2471)</f>
        <v>0.0446737783559844</v>
      </c>
      <c r="HF2527" s="1">
        <f>AVERAGE(HF2463:HF2471)</f>
        <v>0.108070741200743</v>
      </c>
      <c r="HI2527" s="1">
        <f>AVERAGE(HI2463:HI2471)</f>
        <v>0.117110040045234</v>
      </c>
    </row>
    <row r="2528" spans="33:219">
      <c r="AG2528" s="1">
        <f>AVERAGE(AG2472:AG2474)</f>
        <v>0.0189361812456676</v>
      </c>
      <c r="AH2528" s="1">
        <f>STDEVA(AG2472:AG2474)</f>
        <v>0.000265581457525949</v>
      </c>
      <c r="AI2528" s="1" t="str">
        <f t="shared" ref="AI2528:AI2530" si="3647">AI2557</f>
        <v>fg</v>
      </c>
      <c r="AJ2528" s="1">
        <f>AVERAGE(AJ2472:AJ2474)</f>
        <v>0.0192199310009178</v>
      </c>
      <c r="AK2528" s="1">
        <f>STDEVA(AJ2472:AJ2474)</f>
        <v>0.000316291313508405</v>
      </c>
      <c r="AL2528" s="1" t="str">
        <f t="shared" ref="AL2528:AL2530" si="3648">AL2557</f>
        <v>fg</v>
      </c>
      <c r="AM2528" s="1">
        <f>AVERAGE(AM2472:AM2474)</f>
        <v>0.0461118435544125</v>
      </c>
      <c r="AN2528" s="1">
        <f>STDEVA(AM2472:AM2474)</f>
        <v>0.000433301028737246</v>
      </c>
      <c r="AO2528" s="1" t="str">
        <f t="shared" ref="AO2528:AO2530" si="3649">AO2557</f>
        <v>e</v>
      </c>
      <c r="AP2528" s="1">
        <f>AVERAGE(AP2472:AP2474)</f>
        <v>0.0964195771291713</v>
      </c>
      <c r="AQ2528" s="1">
        <f>STDEVA(AP2472:AP2474)</f>
        <v>0.00200828749536639</v>
      </c>
      <c r="AR2528" s="1" t="str">
        <f t="shared" ref="AR2528:AR2530" si="3650">AR2557</f>
        <v>f</v>
      </c>
      <c r="AS2528" s="1">
        <f>AVERAGE(AS2472:AS2474)</f>
        <v>0.112535804091688</v>
      </c>
      <c r="AT2528" s="1">
        <f>STDEVA(AS2472:AS2474)</f>
        <v>0.00145345499820503</v>
      </c>
      <c r="AU2528" s="1" t="str">
        <f t="shared" ref="AU2528:AU2530" si="3651">AU2557</f>
        <v>ef</v>
      </c>
      <c r="GW2528" s="1">
        <f>AVERAGE(GW2472:GW2474)</f>
        <v>0.0191990363017912</v>
      </c>
      <c r="GX2528" s="1">
        <f>STDEVA(GW2472:GW2474)</f>
        <v>0.000414992969865541</v>
      </c>
      <c r="GY2528" s="1" t="str">
        <f t="shared" ref="GY2528:GY2530" si="3652">GY2557</f>
        <v>e</v>
      </c>
      <c r="GZ2528" s="1">
        <f>AVERAGE(GZ2472:GZ2474)</f>
        <v>0.0197316419802626</v>
      </c>
      <c r="HA2528" s="1">
        <f>STDEVA(GZ2472:GZ2474)</f>
        <v>0.000409720105548746</v>
      </c>
      <c r="HB2528" s="1" t="str">
        <f t="shared" ref="HB2528:HB2530" si="3653">HB2557</f>
        <v>e</v>
      </c>
      <c r="HC2528" s="1">
        <f>AVERAGE(HC2472:HC2474)</f>
        <v>0.0461836118128032</v>
      </c>
      <c r="HD2528" s="1">
        <f>STDEVA(HC2472:HC2474)</f>
        <v>0.000399733131400057</v>
      </c>
      <c r="HE2528" s="1" t="str">
        <f t="shared" ref="HE2528:HE2530" si="3654">HE2557</f>
        <v>e</v>
      </c>
      <c r="HF2528" s="1">
        <f>AVERAGE(HF2472:HF2474)</f>
        <v>0.0979510474082184</v>
      </c>
      <c r="HG2528" s="1">
        <f>STDEVA(HF2472:HF2474)</f>
        <v>0.00141127757365509</v>
      </c>
      <c r="HH2528" s="1" t="str">
        <f t="shared" ref="HH2528:HH2530" si="3655">HH2557</f>
        <v>i</v>
      </c>
      <c r="HI2528" s="1">
        <f>AVERAGE(HI2472:HI2474)</f>
        <v>0.111090606473074</v>
      </c>
      <c r="HJ2528" s="1">
        <f>STDEVA(HI2472:HI2474)</f>
        <v>0.00204182769351164</v>
      </c>
      <c r="HK2528" s="1" t="str">
        <f t="shared" ref="HK2528:HK2530" si="3656">HK2557</f>
        <v>bcde</v>
      </c>
    </row>
    <row r="2529" spans="33:219">
      <c r="AG2529" s="1">
        <f>AVERAGE(AG2475:AG2477)</f>
        <v>0.0197753461211321</v>
      </c>
      <c r="AH2529" s="1">
        <f>STDEVA(AG2475:AG2477)</f>
        <v>0.000244365984094026</v>
      </c>
      <c r="AI2529" s="1" t="str">
        <f t="shared" si="3647"/>
        <v>de</v>
      </c>
      <c r="AJ2529" s="1">
        <f>AVERAGE(AJ2475:AJ2477)</f>
        <v>0.0197002169185528</v>
      </c>
      <c r="AK2529" s="1">
        <f>STDEVA(AJ2475:AJ2477)</f>
        <v>0.000305009168556529</v>
      </c>
      <c r="AL2529" s="1" t="str">
        <f t="shared" si="3648"/>
        <v>ef</v>
      </c>
      <c r="AM2529" s="1">
        <f>AVERAGE(AM2475:AM2477)</f>
        <v>0.0458509628802448</v>
      </c>
      <c r="AN2529" s="1">
        <f>STDEVA(AM2475:AM2477)</f>
        <v>0.000475279802219254</v>
      </c>
      <c r="AO2529" s="1" t="str">
        <f t="shared" si="3649"/>
        <v>e</v>
      </c>
      <c r="AP2529" s="1">
        <f>AVERAGE(AP2475:AP2477)</f>
        <v>0.11612483457228</v>
      </c>
      <c r="AQ2529" s="1">
        <f>STDEVA(AP2475:AP2477)</f>
        <v>0.00288095177683117</v>
      </c>
      <c r="AR2529" s="1" t="str">
        <f t="shared" si="3650"/>
        <v>d</v>
      </c>
      <c r="AS2529" s="1">
        <f>AVERAGE(AS2475:AS2477)</f>
        <v>0.115066024359828</v>
      </c>
      <c r="AT2529" s="1">
        <f>STDEVA(AS2475:AS2477)</f>
        <v>0.00352513784703599</v>
      </c>
      <c r="AU2529" s="1" t="str">
        <f t="shared" si="3651"/>
        <v>de</v>
      </c>
      <c r="GW2529" s="1">
        <f>AVERAGE(GW2475:GW2477)</f>
        <v>0.0200609319874878</v>
      </c>
      <c r="GX2529" s="1">
        <f>STDEVA(GW2475:GW2477)</f>
        <v>0.000312300523516303</v>
      </c>
      <c r="GY2529" s="1" t="str">
        <f t="shared" si="3652"/>
        <v>d</v>
      </c>
      <c r="GZ2529" s="1">
        <f>AVERAGE(GZ2475:GZ2477)</f>
        <v>0.0209854226679809</v>
      </c>
      <c r="HA2529" s="1">
        <f>STDEVA(GZ2475:GZ2477)</f>
        <v>0.000421053844489389</v>
      </c>
      <c r="HB2529" s="1" t="str">
        <f t="shared" si="3653"/>
        <v>d</v>
      </c>
      <c r="HC2529" s="1">
        <f>AVERAGE(HC2475:HC2477)</f>
        <v>0.0461727563890148</v>
      </c>
      <c r="HD2529" s="1">
        <f>STDEVA(HC2475:HC2477)</f>
        <v>6.52633396936929e-5</v>
      </c>
      <c r="HE2529" s="1" t="str">
        <f t="shared" si="3654"/>
        <v>e</v>
      </c>
      <c r="HF2529" s="1">
        <f>AVERAGE(HF2475:HF2477)</f>
        <v>0.118995008666196</v>
      </c>
      <c r="HG2529" s="1">
        <f>STDEVA(HF2475:HF2477)</f>
        <v>0.000389914373506734</v>
      </c>
      <c r="HH2529" s="1" t="str">
        <f t="shared" si="3655"/>
        <v>d</v>
      </c>
      <c r="HI2529" s="1">
        <f>AVERAGE(HI2475:HI2477)</f>
        <v>0.119286777860901</v>
      </c>
      <c r="HJ2529" s="1">
        <f>STDEVA(HI2475:HI2477)</f>
        <v>0.00346636437071155</v>
      </c>
      <c r="HK2529" s="1" t="str">
        <f t="shared" si="3656"/>
        <v>bcd</v>
      </c>
    </row>
    <row r="2530" spans="33:219">
      <c r="AG2530" s="1">
        <f>AVERAGE(AG2478:AG2480)</f>
        <v>0.0130686318319733</v>
      </c>
      <c r="AH2530" s="1">
        <f>STDEVA(AG2478:AG2480)</f>
        <v>0.000376221322324937</v>
      </c>
      <c r="AI2530" s="1" t="str">
        <f t="shared" si="3647"/>
        <v>j</v>
      </c>
      <c r="AJ2530" s="1">
        <f>AVERAGE(AJ2478:AJ2480)</f>
        <v>0.0135833089839649</v>
      </c>
      <c r="AK2530" s="1">
        <f>STDEVA(AJ2478:AJ2480)</f>
        <v>0.000343125529176011</v>
      </c>
      <c r="AL2530" s="1" t="str">
        <f t="shared" si="3648"/>
        <v>j</v>
      </c>
      <c r="AM2530" s="1">
        <f>AVERAGE(AM2478:AM2480)</f>
        <v>0.0416812158449841</v>
      </c>
      <c r="AN2530" s="1">
        <f>STDEVA(AM2478:AM2480)</f>
        <v>0.000266989954629389</v>
      </c>
      <c r="AO2530" s="1" t="str">
        <f t="shared" si="3649"/>
        <v>f</v>
      </c>
      <c r="AP2530" s="1">
        <f>AVERAGE(AP2478:AP2480)</f>
        <v>0.120563393514028</v>
      </c>
      <c r="AQ2530" s="1">
        <f>STDEVA(AP2478:AP2480)</f>
        <v>0.000609510061836983</v>
      </c>
      <c r="AR2530" s="1" t="str">
        <f t="shared" si="3650"/>
        <v>c</v>
      </c>
      <c r="AS2530" s="1">
        <f>AVERAGE(AS2478:AS2480)</f>
        <v>0.124313573988544</v>
      </c>
      <c r="AT2530" s="1">
        <f>STDEVA(AS2478:AS2480)</f>
        <v>0.00227035157552229</v>
      </c>
      <c r="AU2530" s="1" t="str">
        <f t="shared" si="3651"/>
        <v>c</v>
      </c>
      <c r="GW2530" s="1">
        <f>AVERAGE(GW2478:GW2480)</f>
        <v>0.013588222865737</v>
      </c>
      <c r="GX2530" s="1">
        <f>STDEVA(GW2478:GW2480)</f>
        <v>0.000673024006044879</v>
      </c>
      <c r="GY2530" s="1" t="str">
        <f t="shared" si="3652"/>
        <v>g</v>
      </c>
      <c r="GZ2530" s="1">
        <f>AVERAGE(GZ2478:GZ2480)</f>
        <v>0.0137600188739364</v>
      </c>
      <c r="HA2530" s="1">
        <f>STDEVA(GZ2478:GZ2480)</f>
        <v>0.000162566745788833</v>
      </c>
      <c r="HB2530" s="1" t="str">
        <f t="shared" si="3653"/>
        <v>i</v>
      </c>
      <c r="HC2530" s="1">
        <f>AVERAGE(HC2478:HC2480)</f>
        <v>0.0423547701940511</v>
      </c>
      <c r="HD2530" s="1">
        <f>STDEVA(HC2478:HC2480)</f>
        <v>0.000270261913999845</v>
      </c>
      <c r="HE2530" s="1" t="str">
        <f t="shared" si="3654"/>
        <v>f</v>
      </c>
      <c r="HF2530" s="1">
        <f>AVERAGE(HF2478:HF2480)</f>
        <v>0.12181536792657</v>
      </c>
      <c r="HG2530" s="1">
        <f>STDEVA(HF2478:HF2480)</f>
        <v>0.00123210677568391</v>
      </c>
      <c r="HH2530" s="1" t="str">
        <f t="shared" si="3655"/>
        <v>c</v>
      </c>
      <c r="HI2530" s="1">
        <f>AVERAGE(HI2478:HI2480)</f>
        <v>0.125249839113226</v>
      </c>
      <c r="HJ2530" s="1">
        <f>STDEVA(HI2478:HI2480)</f>
        <v>0.00098273806495316</v>
      </c>
      <c r="HK2530" s="1" t="str">
        <f t="shared" si="3656"/>
        <v>b</v>
      </c>
    </row>
    <row r="2531" spans="33:217">
      <c r="AG2531" s="1">
        <f>AVERAGE(AG2472:AG2480)</f>
        <v>0.0172600530662577</v>
      </c>
      <c r="AJ2531" s="1">
        <f>AVERAGE(AJ2472:AJ2480)</f>
        <v>0.0175011523011452</v>
      </c>
      <c r="AM2531" s="1">
        <f>AVERAGE(AM2472:AM2480)</f>
        <v>0.0445480074265471</v>
      </c>
      <c r="AP2531" s="1">
        <f>AVERAGE(AP2472:AP2480)</f>
        <v>0.111035935071827</v>
      </c>
      <c r="AS2531" s="1">
        <f>AVERAGE(AS2472:AS2480)</f>
        <v>0.117305134146687</v>
      </c>
      <c r="GW2531" s="1">
        <f>AVERAGE(GW2472:GW2480)</f>
        <v>0.0176160637183386</v>
      </c>
      <c r="GZ2531" s="1">
        <f>AVERAGE(GZ2472:GZ2480)</f>
        <v>0.0181590278407266</v>
      </c>
      <c r="HC2531" s="1">
        <f>AVERAGE(HC2472:HC2480)</f>
        <v>0.044903712798623</v>
      </c>
      <c r="HF2531" s="1">
        <f>AVERAGE(HF2472:HF2480)</f>
        <v>0.112920474666995</v>
      </c>
      <c r="HI2531" s="1">
        <f>AVERAGE(HI2472:HI2480)</f>
        <v>0.118542407815734</v>
      </c>
    </row>
    <row r="2532" spans="33:219">
      <c r="AG2532" s="1">
        <f>AVERAGE(AG2481:AG2483)</f>
        <v>0.0123372125170095</v>
      </c>
      <c r="AH2532" s="1">
        <f>STDEVA(AG2481:AG2483)</f>
        <v>0.000419902348825538</v>
      </c>
      <c r="AI2532" s="1" t="str">
        <f>AI2560</f>
        <v>k</v>
      </c>
      <c r="AJ2532" s="1">
        <f>AVERAGE(AJ2481:AJ2483)</f>
        <v>0.0124758719443926</v>
      </c>
      <c r="AK2532" s="1">
        <f>STDEVA(AJ2481:AJ2483)</f>
        <v>8.87638167287881e-5</v>
      </c>
      <c r="AL2532" s="1" t="str">
        <f>AL2560</f>
        <v>l</v>
      </c>
      <c r="AM2532" s="1">
        <f>AVERAGE(AM2481:AM2483)</f>
        <v>0.0352468416640183</v>
      </c>
      <c r="AN2532" s="1">
        <f>STDEVA(AM2481:AM2483)</f>
        <v>0.000335650978407423</v>
      </c>
      <c r="AO2532" s="1" t="str">
        <f>AO2560</f>
        <v>g</v>
      </c>
      <c r="AP2532" s="1">
        <f>AVERAGE(AP2481:AP2483)</f>
        <v>0.0496864767902683</v>
      </c>
      <c r="AQ2532" s="1">
        <f>STDEVA(AP2481:AP2483)</f>
        <v>0.00103490707708011</v>
      </c>
      <c r="AR2532" s="1" t="str">
        <f>AR2560</f>
        <v>k</v>
      </c>
      <c r="AS2532" s="1">
        <f>AVERAGE(AS2481:AS2483)</f>
        <v>0.0942615535254474</v>
      </c>
      <c r="AT2532" s="1">
        <f>STDEVA(AS2481:AS2483)</f>
        <v>0.00107095122810641</v>
      </c>
      <c r="AU2532" s="1" t="str">
        <f>AU2560</f>
        <v>j</v>
      </c>
      <c r="GW2532" s="1">
        <f>AVERAGE(GW2481:GW2483)</f>
        <v>0.01220956343999</v>
      </c>
      <c r="GX2532" s="1">
        <f>STDEVA(GW2481:GW2483)</f>
        <v>0.000388429636964469</v>
      </c>
      <c r="GY2532" s="1" t="str">
        <f>GY2560</f>
        <v>i</v>
      </c>
      <c r="GZ2532" s="1">
        <f>AVERAGE(GZ2481:GZ2483)</f>
        <v>0.0124831860804209</v>
      </c>
      <c r="HA2532" s="1">
        <f>STDEVA(GZ2481:GZ2483)</f>
        <v>0.000103648705077752</v>
      </c>
      <c r="HB2532" s="1" t="str">
        <f>HB2560</f>
        <v>l</v>
      </c>
      <c r="HC2532" s="1">
        <f>AVERAGE(HC2481:HC2483)</f>
        <v>0.0354190489488476</v>
      </c>
      <c r="HD2532" s="1">
        <f>STDEVA(HC2481:HC2483)</f>
        <v>0.000172290480576318</v>
      </c>
      <c r="HE2532" s="1" t="str">
        <f>HE2560</f>
        <v>h</v>
      </c>
      <c r="HF2532" s="1">
        <f>AVERAGE(HF2481:HF2483)</f>
        <v>0.0496955250719221</v>
      </c>
      <c r="HG2532" s="1">
        <f>STDEVA(HF2481:HF2483)</f>
        <v>0.000854594747678613</v>
      </c>
      <c r="HH2532" s="1" t="str">
        <f>HH2560</f>
        <v>o</v>
      </c>
      <c r="HI2532" s="1">
        <f>AVERAGE(HI2481:HI2483)</f>
        <v>0.0929870308305973</v>
      </c>
      <c r="HJ2532" s="1">
        <f>STDEVA(HI2481:HI2483)</f>
        <v>0.000548121611920885</v>
      </c>
      <c r="HK2532" s="1" t="str">
        <f>HK2560</f>
        <v>g</v>
      </c>
    </row>
    <row r="2533" spans="33:219">
      <c r="AG2533" s="1">
        <f>AVERAGE(AG2484:AG2486)</f>
        <v>0.0122035621023321</v>
      </c>
      <c r="AH2533" s="1">
        <f>STDEVA(AG2484:AG2486)</f>
        <v>0.000180869046812914</v>
      </c>
      <c r="AI2533" s="1" t="str">
        <f>AI2561</f>
        <v>k</v>
      </c>
      <c r="AJ2533" s="1">
        <f>AVERAGE(AJ2484:AJ2486)</f>
        <v>0.0127997348140045</v>
      </c>
      <c r="AK2533" s="1">
        <f>STDEVA(AJ2484:AJ2486)</f>
        <v>0.000419554898890552</v>
      </c>
      <c r="AL2533" s="1" t="str">
        <f>AL2561</f>
        <v>kl</v>
      </c>
      <c r="AM2533" s="1">
        <f>AVERAGE(AM2484:AM2486)</f>
        <v>0.035416375598965</v>
      </c>
      <c r="AN2533" s="1">
        <f>STDEVA(AM2484:AM2486)</f>
        <v>0.000121794287529562</v>
      </c>
      <c r="AO2533" s="1" t="str">
        <f>AO2561</f>
        <v>g</v>
      </c>
      <c r="AP2533" s="1">
        <f>AVERAGE(AP2484:AP2486)</f>
        <v>0.0531882560970029</v>
      </c>
      <c r="AQ2533" s="1">
        <f>STDEVA(AP2484:AP2486)</f>
        <v>0.00123231524640091</v>
      </c>
      <c r="AR2533" s="1" t="str">
        <f>AR2561</f>
        <v>j</v>
      </c>
      <c r="AS2533" s="1">
        <f>AVERAGE(AS2484:AS2486)</f>
        <v>0.0953237140504031</v>
      </c>
      <c r="AT2533" s="1">
        <f>STDEVA(AS2484:AS2486)</f>
        <v>0.000737492017019589</v>
      </c>
      <c r="AU2533" s="1" t="str">
        <f>AU2561</f>
        <v>j</v>
      </c>
      <c r="GW2533" s="1">
        <f>AVERAGE(GW2484:GW2486)</f>
        <v>0.0121439934004478</v>
      </c>
      <c r="GX2533" s="1">
        <f>STDEVA(GW2484:GW2486)</f>
        <v>7.02845053948318e-5</v>
      </c>
      <c r="GY2533" s="1" t="str">
        <f>GY2561</f>
        <v>i</v>
      </c>
      <c r="GZ2533" s="1">
        <f>AVERAGE(GZ2484:GZ2486)</f>
        <v>0.0128319568698052</v>
      </c>
      <c r="HA2533" s="1">
        <f>STDEVA(GZ2484:GZ2486)</f>
        <v>0.000213581282285041</v>
      </c>
      <c r="HB2533" s="1" t="str">
        <f>HB2561</f>
        <v>kl</v>
      </c>
      <c r="HC2533" s="1">
        <f>AVERAGE(HC2484:HC2486)</f>
        <v>0.035225162711097</v>
      </c>
      <c r="HD2533" s="1">
        <f>STDEVA(HC2484:HC2486)</f>
        <v>0.000230879723703916</v>
      </c>
      <c r="HE2533" s="1" t="str">
        <f>HE2561</f>
        <v>h</v>
      </c>
      <c r="HF2533" s="1">
        <f>AVERAGE(HF2484:HF2486)</f>
        <v>0.0536915728862823</v>
      </c>
      <c r="HG2533" s="1">
        <f>STDEVA(HF2484:HF2486)</f>
        <v>0.00106292712316453</v>
      </c>
      <c r="HH2533" s="1" t="str">
        <f>HH2561</f>
        <v>n</v>
      </c>
      <c r="HI2533" s="1">
        <f>AVERAGE(HI2484:HI2486)</f>
        <v>0.0964667395077506</v>
      </c>
      <c r="HJ2533" s="1">
        <f>STDEVA(HI2484:HI2486)</f>
        <v>0.000646104475109256</v>
      </c>
      <c r="HK2533" s="1" t="str">
        <f>HK2561</f>
        <v>fg</v>
      </c>
    </row>
    <row r="2534" spans="33:217">
      <c r="AG2534" s="1">
        <f>AVERAGE(AG2481:AG2486)</f>
        <v>0.0122703873096708</v>
      </c>
      <c r="AJ2534" s="1">
        <f>AVERAGE(AJ2481:AJ2486)</f>
        <v>0.0126378033791985</v>
      </c>
      <c r="AM2534" s="1">
        <f>AVERAGE(AM2481:AM2486)</f>
        <v>0.0353316086314917</v>
      </c>
      <c r="AP2534" s="1">
        <f>AVERAGE(AP2481:AP2486)</f>
        <v>0.0514373664436356</v>
      </c>
      <c r="AS2534" s="1">
        <f>AVERAGE(AS2481:AS2486)</f>
        <v>0.0947926337879252</v>
      </c>
      <c r="GW2534" s="1">
        <f>AVERAGE(GW2481:GW2486)</f>
        <v>0.0121767784202189</v>
      </c>
      <c r="GZ2534" s="1">
        <f>AVERAGE(GZ2481:GZ2486)</f>
        <v>0.012657571475113</v>
      </c>
      <c r="HC2534" s="1">
        <f>AVERAGE(HC2481:HC2486)</f>
        <v>0.0353221058299723</v>
      </c>
      <c r="HF2534" s="1">
        <f>AVERAGE(HF2481:HF2486)</f>
        <v>0.0516935489791022</v>
      </c>
      <c r="HI2534" s="1">
        <f>AVERAGE(HI2481:HI2486)</f>
        <v>0.0947268851691739</v>
      </c>
    </row>
    <row r="2535" spans="33:219">
      <c r="AG2535" s="1">
        <f>AVERAGE(AG2487:AG2489)</f>
        <v>0.0124014487808917</v>
      </c>
      <c r="AH2535" s="1">
        <f>STDEVA(AG2487:AG2489)</f>
        <v>0.000304747090772546</v>
      </c>
      <c r="AI2535" s="1" t="str">
        <f t="shared" ref="AI2535:AI2537" si="3657">AI2562</f>
        <v>k</v>
      </c>
      <c r="AJ2535" s="1">
        <f>AVERAGE(AJ2487:AJ2489)</f>
        <v>0.0133119209471787</v>
      </c>
      <c r="AK2535" s="1">
        <f>STDEVA(AJ2487:AJ2489)</f>
        <v>0.000236714461225149</v>
      </c>
      <c r="AL2535" s="1" t="str">
        <f t="shared" ref="AL2535:AL2537" si="3658">AL2562</f>
        <v>jk</v>
      </c>
      <c r="AM2535" s="1">
        <f>AVERAGE(AM2487:AM2489)</f>
        <v>0.0364988404144011</v>
      </c>
      <c r="AN2535" s="1">
        <f>STDEVA(AM2487:AM2489)</f>
        <v>0.000945951003701132</v>
      </c>
      <c r="AO2535" s="1" t="str">
        <f t="shared" ref="AO2535:AO2537" si="3659">AO2562</f>
        <v>g</v>
      </c>
      <c r="AP2535" s="1">
        <f>AVERAGE(AP2487:AP2489)</f>
        <v>0.0498691601017851</v>
      </c>
      <c r="AQ2535" s="1">
        <f>STDEVA(AP2487:AP2489)</f>
        <v>0.0010208738195074</v>
      </c>
      <c r="AR2535" s="1" t="str">
        <f t="shared" ref="AR2535:AR2537" si="3660">AR2562</f>
        <v>k</v>
      </c>
      <c r="AS2535" s="1">
        <f>AVERAGE(AS2487:AS2489)</f>
        <v>0.0972357941608182</v>
      </c>
      <c r="AT2535" s="1">
        <f>STDEVA(AS2487:AS2489)</f>
        <v>0.00362959718441026</v>
      </c>
      <c r="AU2535" s="1" t="str">
        <f t="shared" ref="AU2535:AU2537" si="3661">AU2562</f>
        <v>ij</v>
      </c>
      <c r="GW2535" s="1">
        <f>AVERAGE(GW2487:GW2489)</f>
        <v>0.0125937984166465</v>
      </c>
      <c r="GX2535" s="1">
        <f>STDEVA(GW2487:GW2489)</f>
        <v>0.000686776659158752</v>
      </c>
      <c r="GY2535" s="1" t="str">
        <f t="shared" ref="GY2535:GY2537" si="3662">GY2562</f>
        <v>hi</v>
      </c>
      <c r="GZ2535" s="1">
        <f>AVERAGE(GZ2487:GZ2489)</f>
        <v>0.0133078781598869</v>
      </c>
      <c r="HA2535" s="1">
        <f>STDEVA(GZ2487:GZ2489)</f>
        <v>0.000238259979039594</v>
      </c>
      <c r="HB2535" s="1" t="str">
        <f t="shared" ref="HB2535:HB2537" si="3663">HB2562</f>
        <v>ijk</v>
      </c>
      <c r="HC2535" s="1">
        <f>AVERAGE(HC2487:HC2489)</f>
        <v>0.0355848009517102</v>
      </c>
      <c r="HD2535" s="1">
        <f>STDEVA(HC2487:HC2489)</f>
        <v>0.00034972065579839</v>
      </c>
      <c r="HE2535" s="1" t="str">
        <f t="shared" ref="HE2535:HE2537" si="3664">HE2562</f>
        <v>h</v>
      </c>
      <c r="HF2535" s="1">
        <f>AVERAGE(HF2487:HF2489)</f>
        <v>0.051077027263729</v>
      </c>
      <c r="HG2535" s="1">
        <f>STDEVA(HF2487:HF2489)</f>
        <v>0.00124535968266895</v>
      </c>
      <c r="HH2535" s="1" t="str">
        <f t="shared" ref="HH2535:HH2537" si="3665">HH2562</f>
        <v>no</v>
      </c>
      <c r="HI2535" s="1">
        <f>AVERAGE(HI2487:HI2489)</f>
        <v>0.0968605617856482</v>
      </c>
      <c r="HJ2535" s="1">
        <f>STDEVA(HI2487:HI2489)</f>
        <v>0.00295234974413201</v>
      </c>
      <c r="HK2535" s="1" t="str">
        <f t="shared" ref="HK2535:HK2537" si="3666">HK2562</f>
        <v>fg</v>
      </c>
    </row>
    <row r="2536" spans="33:219">
      <c r="AG2536" s="1">
        <f>AVERAGE(AG2490:AG2492)</f>
        <v>0.0199729543569417</v>
      </c>
      <c r="AH2536" s="1">
        <f>STDEVA(AG2490:AG2492)</f>
        <v>0.000118780413700564</v>
      </c>
      <c r="AI2536" s="1" t="str">
        <f t="shared" si="3657"/>
        <v>d</v>
      </c>
      <c r="AJ2536" s="1">
        <f>AVERAGE(AJ2490:AJ2492)</f>
        <v>0.0212879237641831</v>
      </c>
      <c r="AK2536" s="1">
        <f>STDEVA(AJ2490:AJ2492)</f>
        <v>0.000213019700329167</v>
      </c>
      <c r="AL2536" s="1" t="str">
        <f t="shared" si="3658"/>
        <v>d</v>
      </c>
      <c r="AM2536" s="1">
        <f>AVERAGE(AM2490:AM2492)</f>
        <v>0.0564139792888513</v>
      </c>
      <c r="AN2536" s="1">
        <f>STDEVA(AM2490:AM2492)</f>
        <v>0.0012786649380546</v>
      </c>
      <c r="AO2536" s="1" t="str">
        <f t="shared" si="3659"/>
        <v>d</v>
      </c>
      <c r="AP2536" s="1">
        <f>AVERAGE(AP2490:AP2492)</f>
        <v>0.106653130652225</v>
      </c>
      <c r="AQ2536" s="1">
        <f>STDEVA(AP2490:AP2492)</f>
        <v>0.0020418203389884</v>
      </c>
      <c r="AR2536" s="1" t="str">
        <f t="shared" si="3660"/>
        <v>e</v>
      </c>
      <c r="AS2536" s="1">
        <f>AVERAGE(AS2490:AS2492)</f>
        <v>0.125145892343719</v>
      </c>
      <c r="AT2536" s="1">
        <f>STDEVA(AS2490:AS2492)</f>
        <v>0.000462471764018984</v>
      </c>
      <c r="AU2536" s="1" t="str">
        <f t="shared" si="3661"/>
        <v>c</v>
      </c>
      <c r="GW2536" s="1">
        <f>AVERAGE(GW2490:GW2492)</f>
        <v>0.020401851474719</v>
      </c>
      <c r="GX2536" s="1">
        <f>STDEVA(GW2490:GW2492)</f>
        <v>0.000128562502521747</v>
      </c>
      <c r="GY2536" s="1" t="str">
        <f t="shared" si="3662"/>
        <v>d</v>
      </c>
      <c r="GZ2536" s="1">
        <f>AVERAGE(GZ2490:GZ2492)</f>
        <v>0.0213999283763514</v>
      </c>
      <c r="HA2536" s="1">
        <f>STDEVA(GZ2490:GZ2492)</f>
        <v>0.000167112081441023</v>
      </c>
      <c r="HB2536" s="1" t="str">
        <f t="shared" si="3663"/>
        <v>d</v>
      </c>
      <c r="HC2536" s="1">
        <f>AVERAGE(HC2490:HC2492)</f>
        <v>0.0565380217191418</v>
      </c>
      <c r="HD2536" s="1">
        <f>STDEVA(HC2490:HC2492)</f>
        <v>0.00144558077209655</v>
      </c>
      <c r="HE2536" s="1" t="str">
        <f t="shared" si="3664"/>
        <v>d</v>
      </c>
      <c r="HF2536" s="1">
        <f>AVERAGE(HF2490:HF2492)</f>
        <v>0.10553745765753</v>
      </c>
      <c r="HG2536" s="1">
        <f>STDEVA(HF2490:HF2492)</f>
        <v>0.00158914533005342</v>
      </c>
      <c r="HH2536" s="1" t="str">
        <f t="shared" si="3665"/>
        <v>h</v>
      </c>
      <c r="HI2536" s="1">
        <f>AVERAGE(HI2490:HI2492)</f>
        <v>0.123794007658485</v>
      </c>
      <c r="HJ2536" s="1">
        <f>STDEVA(HI2490:HI2492)</f>
        <v>0.00156381554437786</v>
      </c>
      <c r="HK2536" s="1" t="str">
        <f t="shared" si="3666"/>
        <v>bc</v>
      </c>
    </row>
    <row r="2537" spans="33:219">
      <c r="AG2537" s="1">
        <f>AVERAGE(AG2493:AG2495)</f>
        <v>0.0254855676025965</v>
      </c>
      <c r="AH2537" s="1">
        <f>STDEVA(AG2493:AG2495)</f>
        <v>0.000523347396453968</v>
      </c>
      <c r="AI2537" s="1" t="str">
        <f t="shared" si="3657"/>
        <v>b</v>
      </c>
      <c r="AJ2537" s="1">
        <f>AVERAGE(AJ2493:AJ2495)</f>
        <v>0.0295828925977235</v>
      </c>
      <c r="AK2537" s="1">
        <f>STDEVA(AJ2493:AJ2495)</f>
        <v>0.000291671620333768</v>
      </c>
      <c r="AL2537" s="1" t="str">
        <f t="shared" si="3658"/>
        <v>b</v>
      </c>
      <c r="AM2537" s="1">
        <f>AVERAGE(AM2493:AM2495)</f>
        <v>0.0767664442529346</v>
      </c>
      <c r="AN2537" s="1">
        <f>STDEVA(AM2493:AM2495)</f>
        <v>0.00237495628449389</v>
      </c>
      <c r="AO2537" s="1" t="str">
        <f t="shared" si="3659"/>
        <v>b</v>
      </c>
      <c r="AP2537" s="1">
        <f>AVERAGE(AP2493:AP2495)</f>
        <v>0.127836596253888</v>
      </c>
      <c r="AQ2537" s="1">
        <f>STDEVA(AP2493:AP2495)</f>
        <v>0.000865334356986081</v>
      </c>
      <c r="AR2537" s="1" t="str">
        <f t="shared" si="3660"/>
        <v>b</v>
      </c>
      <c r="AS2537" s="1">
        <f>AVERAGE(AS2493:AS2495)</f>
        <v>0.149916026936687</v>
      </c>
      <c r="AT2537" s="1">
        <f>STDEVA(AS2493:AS2495)</f>
        <v>0.00109764828635741</v>
      </c>
      <c r="AU2537" s="1" t="str">
        <f t="shared" si="3661"/>
        <v>b</v>
      </c>
      <c r="GW2537" s="1">
        <f>AVERAGE(GW2493:GW2495)</f>
        <v>0.0253906906042429</v>
      </c>
      <c r="GX2537" s="1">
        <f>STDEVA(GW2493:GW2495)</f>
        <v>0.000146006245116184</v>
      </c>
      <c r="GY2537" s="1" t="str">
        <f t="shared" si="3662"/>
        <v>b</v>
      </c>
      <c r="GZ2537" s="1">
        <f>AVERAGE(GZ2493:GZ2495)</f>
        <v>0.0300498876888667</v>
      </c>
      <c r="HA2537" s="1">
        <f>STDEVA(GZ2493:GZ2495)</f>
        <v>0.000217031757355516</v>
      </c>
      <c r="HB2537" s="1" t="str">
        <f t="shared" si="3663"/>
        <v>b</v>
      </c>
      <c r="HC2537" s="1">
        <f>AVERAGE(HC2493:HC2495)</f>
        <v>0.0763133207837529</v>
      </c>
      <c r="HD2537" s="1">
        <f>STDEVA(HC2493:HC2495)</f>
        <v>0.00181566304128476</v>
      </c>
      <c r="HE2537" s="1" t="str">
        <f t="shared" si="3664"/>
        <v>b</v>
      </c>
      <c r="HF2537" s="1">
        <f>AVERAGE(HF2493:HF2495)</f>
        <v>0.128001964450274</v>
      </c>
      <c r="HG2537" s="1">
        <f>STDEVA(HF2493:HF2495)</f>
        <v>0.000456251182384552</v>
      </c>
      <c r="HH2537" s="1" t="str">
        <f t="shared" si="3665"/>
        <v>b</v>
      </c>
      <c r="HI2537" s="1">
        <f>AVERAGE(HI2493:HI2495)</f>
        <v>0.150362437114474</v>
      </c>
      <c r="HJ2537" s="1">
        <f>STDEVA(HI2493:HI2495)</f>
        <v>0.000854862791879005</v>
      </c>
      <c r="HK2537" s="1" t="str">
        <f t="shared" si="3666"/>
        <v>a</v>
      </c>
    </row>
    <row r="2538" spans="33:217">
      <c r="AG2538" s="1">
        <f>AVERAGE(AG2487:AG2495)</f>
        <v>0.0192866569134766</v>
      </c>
      <c r="AJ2538" s="1">
        <f>AVERAGE(AJ2487:AJ2495)</f>
        <v>0.0213942457696951</v>
      </c>
      <c r="AM2538" s="1">
        <f>AVERAGE(AM2487:AM2495)</f>
        <v>0.0565597546520623</v>
      </c>
      <c r="AP2538" s="1">
        <f>AVERAGE(AP2487:AP2495)</f>
        <v>0.0947862956692996</v>
      </c>
      <c r="AS2538" s="1">
        <f>AVERAGE(AS2487:AS2495)</f>
        <v>0.124099237813741</v>
      </c>
      <c r="GW2538" s="1">
        <f>AVERAGE(GW2487:GW2495)</f>
        <v>0.0194621134985362</v>
      </c>
      <c r="GZ2538" s="1">
        <f>AVERAGE(GZ2487:GZ2495)</f>
        <v>0.021585898075035</v>
      </c>
      <c r="HC2538" s="1">
        <f>AVERAGE(HC2487:HC2495)</f>
        <v>0.056145381151535</v>
      </c>
      <c r="HF2538" s="1">
        <f>AVERAGE(HF2487:HF2495)</f>
        <v>0.0948721497905109</v>
      </c>
      <c r="HI2538" s="1">
        <f>AVERAGE(HI2487:HI2495)</f>
        <v>0.123672335519536</v>
      </c>
    </row>
    <row r="2539" spans="33:219">
      <c r="AG2539" s="1">
        <f>AVERAGE(AG2496:AG2498)</f>
        <v>0.0179346711781332</v>
      </c>
      <c r="AH2539" s="1">
        <f>STDEVA(AG2496:AG2498)</f>
        <v>7.21576555118871e-5</v>
      </c>
      <c r="AI2539" s="1" t="str">
        <f t="shared" ref="AI2539:AI2541" si="3667">AI2565</f>
        <v>h</v>
      </c>
      <c r="AJ2539" s="1">
        <f>AVERAGE(AJ2496:AJ2498)</f>
        <v>0.0185928470145024</v>
      </c>
      <c r="AK2539" s="1">
        <f>STDEVA(AJ2496:AJ2498)</f>
        <v>0.000138337384764178</v>
      </c>
      <c r="AL2539" s="1" t="str">
        <f t="shared" ref="AL2539:AL2541" si="3668">AL2565</f>
        <v>h</v>
      </c>
      <c r="AM2539" s="1">
        <f>AVERAGE(AM2496:AM2498)</f>
        <v>0.0417935093660171</v>
      </c>
      <c r="AN2539" s="1">
        <f>STDEVA(AM2496:AM2498)</f>
        <v>0.000709915762076662</v>
      </c>
      <c r="AO2539" s="1" t="str">
        <f t="shared" ref="AO2539:AO2541" si="3669">AO2565</f>
        <v>f</v>
      </c>
      <c r="AP2539" s="1">
        <f>AVERAGE(AP2496:AP2498)</f>
        <v>0.0781125276585282</v>
      </c>
      <c r="AQ2539" s="1">
        <f>STDEVA(AP2496:AP2498)</f>
        <v>0.00161529096172485</v>
      </c>
      <c r="AR2539" s="1" t="str">
        <f t="shared" ref="AR2539:AR2541" si="3670">AR2565</f>
        <v>h</v>
      </c>
      <c r="AS2539" s="1">
        <f>AVERAGE(AS2496:AS2498)</f>
        <v>0.100505079492625</v>
      </c>
      <c r="AT2539" s="1">
        <f>STDEVA(AS2496:AS2498)</f>
        <v>0.000437449325886275</v>
      </c>
      <c r="AU2539" s="1" t="str">
        <f t="shared" ref="AU2539:AU2541" si="3671">AU2565</f>
        <v>hi</v>
      </c>
      <c r="GW2539" s="1">
        <f>AVERAGE(GW2496:GW2498)</f>
        <v>0.0184516833045413</v>
      </c>
      <c r="GX2539" s="1">
        <f>STDEVA(GW2496:GW2498)</f>
        <v>0.000347240738659829</v>
      </c>
      <c r="GY2539" s="1" t="str">
        <f t="shared" ref="GY2539:GY2541" si="3672">GY2565</f>
        <v>f</v>
      </c>
      <c r="GZ2539" s="1">
        <f>AVERAGE(GZ2496:GZ2498)</f>
        <v>0.0189728591626448</v>
      </c>
      <c r="HA2539" s="1">
        <f>STDEVA(GZ2496:GZ2498)</f>
        <v>0.000330770002888483</v>
      </c>
      <c r="HB2539" s="1" t="str">
        <f t="shared" ref="HB2539:HB2541" si="3673">HB2565</f>
        <v>g</v>
      </c>
      <c r="HC2539" s="1">
        <f>AVERAGE(HC2496:HC2498)</f>
        <v>0.0416483948341922</v>
      </c>
      <c r="HD2539" s="1">
        <f>STDEVA(HC2496:HC2498)</f>
        <v>0.000398811011104476</v>
      </c>
      <c r="HE2539" s="1" t="str">
        <f t="shared" ref="HE2539:HE2541" si="3674">HE2565</f>
        <v>fg</v>
      </c>
      <c r="HF2539" s="1">
        <f>AVERAGE(HF2496:HF2498)</f>
        <v>0.0776402840183038</v>
      </c>
      <c r="HG2539" s="1">
        <f>STDEVA(HF2496:HF2498)</f>
        <v>0.00153733417738371</v>
      </c>
      <c r="HH2539" s="1" t="str">
        <f t="shared" ref="HH2539:HH2541" si="3675">HH2565</f>
        <v>l</v>
      </c>
      <c r="HI2539" s="1">
        <f>AVERAGE(HI2496:HI2498)</f>
        <v>0.102632079376265</v>
      </c>
      <c r="HJ2539" s="1">
        <f>STDEVA(HI2496:HI2498)</f>
        <v>0.00147592390778754</v>
      </c>
      <c r="HK2539" s="1" t="str">
        <f t="shared" ref="HK2539:HK2541" si="3676">HK2565</f>
        <v>efg</v>
      </c>
    </row>
    <row r="2540" spans="33:219">
      <c r="AG2540" s="1">
        <f>AVERAGE(AG2499:AG2501)</f>
        <v>0.0195969127226867</v>
      </c>
      <c r="AH2540" s="1">
        <f>STDEVA(AG2499:AG2501)</f>
        <v>0.000169367399904821</v>
      </c>
      <c r="AI2540" s="1" t="str">
        <f t="shared" si="3667"/>
        <v>de</v>
      </c>
      <c r="AJ2540" s="1">
        <f>AVERAGE(AJ2499:AJ2501)</f>
        <v>0.0190486720329312</v>
      </c>
      <c r="AK2540" s="1">
        <f>STDEVA(AJ2499:AJ2501)</f>
        <v>0.000553901367696037</v>
      </c>
      <c r="AL2540" s="1" t="str">
        <f t="shared" si="3668"/>
        <v>gh</v>
      </c>
      <c r="AM2540" s="1">
        <f>AVERAGE(AM2499:AM2501)</f>
        <v>0.0418668473229946</v>
      </c>
      <c r="AN2540" s="1">
        <f>STDEVA(AM2499:AM2501)</f>
        <v>6.08525104065708e-5</v>
      </c>
      <c r="AO2540" s="1" t="str">
        <f t="shared" si="3669"/>
        <v>f</v>
      </c>
      <c r="AP2540" s="1">
        <f>AVERAGE(AP2499:AP2501)</f>
        <v>0.0931809794849416</v>
      </c>
      <c r="AQ2540" s="1">
        <f>STDEVA(AP2499:AP2501)</f>
        <v>0.00112176697149632</v>
      </c>
      <c r="AR2540" s="1" t="str">
        <f t="shared" si="3670"/>
        <v>g</v>
      </c>
      <c r="AS2540" s="1">
        <f>AVERAGE(AS2499:AS2501)</f>
        <v>0.111729995166852</v>
      </c>
      <c r="AT2540" s="1">
        <f>STDEVA(AS2499:AS2501)</f>
        <v>0.00184829177934543</v>
      </c>
      <c r="AU2540" s="1" t="str">
        <f t="shared" si="3671"/>
        <v>efg</v>
      </c>
      <c r="GW2540" s="1">
        <f>AVERAGE(GW2499:GW2501)</f>
        <v>0.0190747098758748</v>
      </c>
      <c r="GX2540" s="1">
        <f>STDEVA(GW2499:GW2501)</f>
        <v>0.000420185671461828</v>
      </c>
      <c r="GY2540" s="1" t="str">
        <f t="shared" si="3672"/>
        <v>e</v>
      </c>
      <c r="GZ2540" s="1">
        <f>AVERAGE(GZ2499:GZ2501)</f>
        <v>0.0188224256082189</v>
      </c>
      <c r="HA2540" s="1">
        <f>STDEVA(GZ2499:GZ2501)</f>
        <v>0.000120930192814887</v>
      </c>
      <c r="HB2540" s="1" t="str">
        <f t="shared" si="3673"/>
        <v>g</v>
      </c>
      <c r="HC2540" s="1">
        <f>AVERAGE(HC2499:HC2501)</f>
        <v>0.0419198884827591</v>
      </c>
      <c r="HD2540" s="1">
        <f>STDEVA(HC2499:HC2501)</f>
        <v>0.000362260693507664</v>
      </c>
      <c r="HE2540" s="1" t="str">
        <f t="shared" si="3674"/>
        <v>fg</v>
      </c>
      <c r="HF2540" s="1">
        <f>AVERAGE(HF2499:HF2501)</f>
        <v>0.0945176395927638</v>
      </c>
      <c r="HG2540" s="1">
        <f>STDEVA(HF2499:HF2501)</f>
        <v>0.00121917244007339</v>
      </c>
      <c r="HH2540" s="1" t="str">
        <f t="shared" si="3675"/>
        <v>j</v>
      </c>
      <c r="HI2540" s="1">
        <f>AVERAGE(HI2499:HI2501)</f>
        <v>0.113770322794633</v>
      </c>
      <c r="HJ2540" s="1">
        <f>STDEVA(HI2499:HI2501)</f>
        <v>0.00111033590462033</v>
      </c>
      <c r="HK2540" s="1" t="str">
        <f t="shared" si="3676"/>
        <v>bcde</v>
      </c>
    </row>
    <row r="2541" spans="33:219">
      <c r="AG2541" s="1">
        <f>AVERAGE(AG2502:AG2504)</f>
        <v>0.0121396146370526</v>
      </c>
      <c r="AH2541" s="1">
        <f>STDEVA(AG2502:AG2504)</f>
        <v>0.000102587206382411</v>
      </c>
      <c r="AI2541" s="1" t="str">
        <f t="shared" si="3667"/>
        <v>k</v>
      </c>
      <c r="AJ2541" s="1">
        <f>AVERAGE(AJ2502:AJ2504)</f>
        <v>0.0124455771139309</v>
      </c>
      <c r="AK2541" s="1">
        <f>STDEVA(AJ2502:AJ2504)</f>
        <v>0.000147845181516899</v>
      </c>
      <c r="AL2541" s="1" t="str">
        <f t="shared" si="3668"/>
        <v>l</v>
      </c>
      <c r="AM2541" s="1">
        <f>AVERAGE(AM2502:AM2504)</f>
        <v>0.0349199760719638</v>
      </c>
      <c r="AN2541" s="1">
        <f>STDEVA(AM2502:AM2504)</f>
        <v>0.000307966457247763</v>
      </c>
      <c r="AO2541" s="1" t="str">
        <f t="shared" si="3669"/>
        <v>g</v>
      </c>
      <c r="AP2541" s="1">
        <f>AVERAGE(AP2502:AP2504)</f>
        <v>0.114971642155757</v>
      </c>
      <c r="AQ2541" s="1">
        <f>STDEVA(AP2502:AP2504)</f>
        <v>0.000752115956903278</v>
      </c>
      <c r="AR2541" s="1" t="str">
        <f t="shared" si="3670"/>
        <v>d</v>
      </c>
      <c r="AS2541" s="1">
        <f>AVERAGE(AS2502:AS2504)</f>
        <v>0.114808995594352</v>
      </c>
      <c r="AT2541" s="1">
        <f>STDEVA(AS2502:AS2504)</f>
        <v>0.00127231811385591</v>
      </c>
      <c r="AU2541" s="1" t="str">
        <f t="shared" si="3671"/>
        <v>de</v>
      </c>
      <c r="GW2541" s="1">
        <f>AVERAGE(GW2502:GW2504)</f>
        <v>0.0122942448016558</v>
      </c>
      <c r="GX2541" s="1">
        <f>STDEVA(GW2502:GW2504)</f>
        <v>0.000171588766295695</v>
      </c>
      <c r="GY2541" s="1" t="str">
        <f t="shared" si="3672"/>
        <v>i</v>
      </c>
      <c r="GZ2541" s="1">
        <f>AVERAGE(GZ2502:GZ2504)</f>
        <v>0.0128817041350979</v>
      </c>
      <c r="HA2541" s="1">
        <f>STDEVA(GZ2502:GZ2504)</f>
        <v>0.000286301160205215</v>
      </c>
      <c r="HB2541" s="1" t="str">
        <f t="shared" si="3673"/>
        <v>kl</v>
      </c>
      <c r="HC2541" s="1">
        <f>AVERAGE(HC2502:HC2504)</f>
        <v>0.0349009513735397</v>
      </c>
      <c r="HD2541" s="1">
        <f>STDEVA(HC2502:HC2504)</f>
        <v>0.000498216671291677</v>
      </c>
      <c r="HE2541" s="1" t="str">
        <f t="shared" si="3674"/>
        <v>h</v>
      </c>
      <c r="HF2541" s="1">
        <f>AVERAGE(HF2502:HF2504)</f>
        <v>0.111344719507878</v>
      </c>
      <c r="HG2541" s="1">
        <f>STDEVA(HF2502:HF2504)</f>
        <v>0.00275366135742771</v>
      </c>
      <c r="HH2541" s="1" t="str">
        <f t="shared" si="3675"/>
        <v>g</v>
      </c>
      <c r="HI2541" s="1">
        <f>AVERAGE(HI2502:HI2504)</f>
        <v>0.11656330691223</v>
      </c>
      <c r="HJ2541" s="1">
        <f>STDEVA(HI2502:HI2504)</f>
        <v>0.00128169795126344</v>
      </c>
      <c r="HK2541" s="1" t="str">
        <f t="shared" si="3676"/>
        <v>bcde</v>
      </c>
    </row>
    <row r="2542" spans="33:217">
      <c r="AG2542" s="1">
        <f>AVERAGE(AG2496:AG2504)</f>
        <v>0.0165570661792908</v>
      </c>
      <c r="AJ2542" s="1">
        <f>AVERAGE(AJ2496:AJ2504)</f>
        <v>0.0166956987204548</v>
      </c>
      <c r="AM2542" s="1">
        <f>AVERAGE(AM2496:AM2504)</f>
        <v>0.0395267775869918</v>
      </c>
      <c r="AP2542" s="1">
        <f>AVERAGE(AP2496:AP2504)</f>
        <v>0.0954217164330757</v>
      </c>
      <c r="AS2542" s="1">
        <f>AVERAGE(AS2496:AS2504)</f>
        <v>0.10901469008461</v>
      </c>
      <c r="GW2542" s="1">
        <f>AVERAGE(GW2496:GW2504)</f>
        <v>0.0166068793273573</v>
      </c>
      <c r="GZ2542" s="1">
        <f>AVERAGE(GZ2496:GZ2504)</f>
        <v>0.0168923296353205</v>
      </c>
      <c r="HC2542" s="1">
        <f>AVERAGE(HC2496:HC2504)</f>
        <v>0.0394897448968303</v>
      </c>
      <c r="HF2542" s="1">
        <f>AVERAGE(HF2496:HF2504)</f>
        <v>0.0945008810396485</v>
      </c>
      <c r="HI2542" s="1">
        <f>AVERAGE(HI2496:HI2504)</f>
        <v>0.110988569694376</v>
      </c>
    </row>
    <row r="2543" spans="33:219">
      <c r="AG2543" s="1">
        <f>AVERAGE(AG2505:AG2507)</f>
        <v>0.0185550138689425</v>
      </c>
      <c r="AH2543" s="1">
        <f>STDEVA(AG2505:AG2507)</f>
        <v>0.000448432546642156</v>
      </c>
      <c r="AI2543" s="1" t="str">
        <f t="shared" ref="AI2543:AI2545" si="3677">AI2568</f>
        <v>g</v>
      </c>
      <c r="AJ2543" s="1">
        <f>AVERAGE(AJ2505:AJ2507)</f>
        <v>0.0189041334044689</v>
      </c>
      <c r="AK2543" s="1">
        <f>STDEVA(AJ2505:AJ2507)</f>
        <v>0.000149486544488356</v>
      </c>
      <c r="AL2543" s="1" t="str">
        <f t="shared" ref="AL2543:AL2545" si="3678">AL2568</f>
        <v>gh</v>
      </c>
      <c r="AM2543" s="1">
        <f>AVERAGE(AM2505:AM2507)</f>
        <v>0.0410995227406194</v>
      </c>
      <c r="AN2543" s="1">
        <f>STDEVA(AM2505:AM2507)</f>
        <v>0.000570295047923437</v>
      </c>
      <c r="AO2543" s="1" t="str">
        <f t="shared" ref="AO2543:AO2545" si="3679">AO2568</f>
        <v>f</v>
      </c>
      <c r="AP2543" s="1">
        <f>AVERAGE(AP2505:AP2507)</f>
        <v>0.0804281721285342</v>
      </c>
      <c r="AQ2543" s="1">
        <f>STDEVA(AP2505:AP2507)</f>
        <v>0.00057043704240077</v>
      </c>
      <c r="AR2543" s="1" t="str">
        <f t="shared" ref="AR2543:AR2545" si="3680">AR2568</f>
        <v>h</v>
      </c>
      <c r="AS2543" s="1">
        <f>AVERAGE(AS2505:AS2507)</f>
        <v>0.10153350185002</v>
      </c>
      <c r="AT2543" s="1">
        <f>STDEVA(AS2505:AS2507)</f>
        <v>0.00331833731045724</v>
      </c>
      <c r="AU2543" s="1" t="str">
        <f t="shared" ref="AU2543:AU2545" si="3681">AU2568</f>
        <v>h</v>
      </c>
      <c r="GW2543" s="1">
        <f>AVERAGE(GW2505:GW2507)</f>
        <v>0.0182992798612961</v>
      </c>
      <c r="GX2543" s="1">
        <f>STDEVA(GW2505:GW2507)</f>
        <v>0.000325238716768355</v>
      </c>
      <c r="GY2543" s="1" t="str">
        <f t="shared" ref="GY2543:GY2545" si="3682">GY2568</f>
        <v>f</v>
      </c>
      <c r="GZ2543" s="1">
        <f>AVERAGE(GZ2505:GZ2507)</f>
        <v>0.0188567248378052</v>
      </c>
      <c r="HA2543" s="1">
        <f>STDEVA(GZ2505:GZ2507)</f>
        <v>0.000143998024673447</v>
      </c>
      <c r="HB2543" s="1" t="str">
        <f t="shared" ref="HB2543:HB2545" si="3683">HB2568</f>
        <v>g</v>
      </c>
      <c r="HC2543" s="1">
        <f>AVERAGE(HC2505:HC2507)</f>
        <v>0.0410881465556418</v>
      </c>
      <c r="HD2543" s="1">
        <f>STDEVA(HC2505:HC2507)</f>
        <v>0.000201466335170114</v>
      </c>
      <c r="HE2543" s="1" t="str">
        <f t="shared" ref="HE2543:HE2545" si="3684">HE2568</f>
        <v>fg</v>
      </c>
      <c r="HF2543" s="1">
        <f>AVERAGE(HF2505:HF2507)</f>
        <v>0.0803922924294112</v>
      </c>
      <c r="HG2543" s="1">
        <f>STDEVA(HF2505:HF2507)</f>
        <v>0.00154654791710065</v>
      </c>
      <c r="HH2543" s="1" t="str">
        <f t="shared" ref="HH2543:HH2545" si="3685">HH2568</f>
        <v>k</v>
      </c>
      <c r="HI2543" s="1">
        <f>AVERAGE(HI2505:HI2507)</f>
        <v>0.102749764925109</v>
      </c>
      <c r="HJ2543" s="1">
        <f>STDEVA(HI2505:HI2507)</f>
        <v>0.00183011969803442</v>
      </c>
      <c r="HK2543" s="1" t="str">
        <f t="shared" ref="HK2543:HK2545" si="3686">HK2568</f>
        <v>efg</v>
      </c>
    </row>
    <row r="2544" spans="33:219">
      <c r="AG2544" s="1">
        <f>AVERAGE(AG2508:AG2510)</f>
        <v>0.0195801108692582</v>
      </c>
      <c r="AH2544" s="1">
        <f>STDEVA(AG2508:AG2510)</f>
        <v>0.000193733817902653</v>
      </c>
      <c r="AI2544" s="1" t="str">
        <f t="shared" si="3677"/>
        <v>de</v>
      </c>
      <c r="AJ2544" s="1">
        <f>AVERAGE(AJ2508:AJ2510)</f>
        <v>0.0192928043236541</v>
      </c>
      <c r="AK2544" s="1">
        <f>STDEVA(AJ2508:AJ2510)</f>
        <v>0.000208747301464847</v>
      </c>
      <c r="AL2544" s="1" t="str">
        <f t="shared" si="3678"/>
        <v>fg</v>
      </c>
      <c r="AM2544" s="1">
        <f>AVERAGE(AM2508:AM2510)</f>
        <v>0.0420277379200594</v>
      </c>
      <c r="AN2544" s="1">
        <f>STDEVA(AM2508:AM2510)</f>
        <v>0.000271300658440272</v>
      </c>
      <c r="AO2544" s="1" t="str">
        <f t="shared" si="3679"/>
        <v>f</v>
      </c>
      <c r="AP2544" s="1">
        <f>AVERAGE(AP2508:AP2510)</f>
        <v>0.0988808774806126</v>
      </c>
      <c r="AQ2544" s="1">
        <f>STDEVA(AP2508:AP2510)</f>
        <v>0.00162482376941496</v>
      </c>
      <c r="AR2544" s="1" t="str">
        <f t="shared" si="3680"/>
        <v>f</v>
      </c>
      <c r="AS2544" s="1">
        <f>AVERAGE(AS2508:AS2510)</f>
        <v>0.114759204201756</v>
      </c>
      <c r="AT2544" s="1">
        <f>STDEVA(AS2508:AS2510)</f>
        <v>0.000450804457896835</v>
      </c>
      <c r="AU2544" s="1" t="str">
        <f t="shared" si="3681"/>
        <v>de</v>
      </c>
      <c r="GW2544" s="1">
        <f>AVERAGE(GW2508:GW2510)</f>
        <v>0.0192990140078139</v>
      </c>
      <c r="GX2544" s="1">
        <f>STDEVA(GW2508:GW2510)</f>
        <v>0.000220954169563965</v>
      </c>
      <c r="GY2544" s="1" t="str">
        <f t="shared" si="3682"/>
        <v>e</v>
      </c>
      <c r="GZ2544" s="1">
        <f>AVERAGE(GZ2508:GZ2510)</f>
        <v>0.0194480450285469</v>
      </c>
      <c r="HA2544" s="1">
        <f>STDEVA(GZ2508:GZ2510)</f>
        <v>0.00023345699205488</v>
      </c>
      <c r="HB2544" s="1" t="str">
        <f t="shared" si="3683"/>
        <v>ef</v>
      </c>
      <c r="HC2544" s="1">
        <f>AVERAGE(HC2508:HC2510)</f>
        <v>0.0422761216345669</v>
      </c>
      <c r="HD2544" s="1">
        <f>STDEVA(HC2508:HC2510)</f>
        <v>0.000155899755591689</v>
      </c>
      <c r="HE2544" s="1" t="str">
        <f t="shared" si="3684"/>
        <v>fg</v>
      </c>
      <c r="HF2544" s="1">
        <f>AVERAGE(HF2508:HF2510)</f>
        <v>0.0992390243927021</v>
      </c>
      <c r="HG2544" s="1">
        <f>STDEVA(HF2508:HF2510)</f>
        <v>0.000634563721260024</v>
      </c>
      <c r="HH2544" s="1" t="str">
        <f t="shared" si="3685"/>
        <v>i</v>
      </c>
      <c r="HI2544" s="1">
        <f>AVERAGE(HI2508:HI2510)</f>
        <v>0.0653349475976412</v>
      </c>
      <c r="HJ2544" s="1">
        <f>STDEVA(HI2508:HI2510)</f>
        <v>0.0334914520534143</v>
      </c>
      <c r="HK2544" s="1" t="str">
        <f t="shared" si="3686"/>
        <v>h</v>
      </c>
    </row>
    <row r="2545" spans="33:219">
      <c r="AG2545" s="1">
        <f>AVERAGE(AG2511:AG2513)</f>
        <v>0.0123389289474261</v>
      </c>
      <c r="AH2545" s="1">
        <f>STDEVA(AG2511:AG2513)</f>
        <v>0.000193369118215242</v>
      </c>
      <c r="AI2545" s="1" t="str">
        <f t="shared" si="3677"/>
        <v>k</v>
      </c>
      <c r="AJ2545" s="1">
        <f>AVERAGE(AJ2511:AJ2513)</f>
        <v>0.0124889599692057</v>
      </c>
      <c r="AK2545" s="1">
        <f>STDEVA(AJ2511:AJ2513)</f>
        <v>0.000448154301198582</v>
      </c>
      <c r="AL2545" s="1" t="str">
        <f t="shared" si="3678"/>
        <v>l</v>
      </c>
      <c r="AM2545" s="1">
        <f>AVERAGE(AM2511:AM2513)</f>
        <v>0.0356777619084981</v>
      </c>
      <c r="AN2545" s="1">
        <f>STDEVA(AM2511:AM2513)</f>
        <v>8.01208587576197e-5</v>
      </c>
      <c r="AO2545" s="1" t="str">
        <f t="shared" si="3679"/>
        <v>g</v>
      </c>
      <c r="AP2545" s="1">
        <f>AVERAGE(AP2511:AP2513)</f>
        <v>0.118144319547027</v>
      </c>
      <c r="AQ2545" s="1">
        <f>STDEVA(AP2511:AP2513)</f>
        <v>0.0014273666989875</v>
      </c>
      <c r="AR2545" s="1" t="str">
        <f t="shared" si="3680"/>
        <v>cd</v>
      </c>
      <c r="AS2545" s="1">
        <f>AVERAGE(AS2511:AS2513)</f>
        <v>0.116708915421626</v>
      </c>
      <c r="AT2545" s="1">
        <f>STDEVA(AS2511:AS2513)</f>
        <v>0.00170544397564869</v>
      </c>
      <c r="AU2545" s="1" t="str">
        <f t="shared" si="3681"/>
        <v>d</v>
      </c>
      <c r="GW2545" s="1">
        <f>AVERAGE(GW2511:GW2513)</f>
        <v>0.0122798466401042</v>
      </c>
      <c r="GX2545" s="1">
        <f>STDEVA(GW2511:GW2513)</f>
        <v>0.000388206373917826</v>
      </c>
      <c r="GY2545" s="1" t="str">
        <f t="shared" si="3682"/>
        <v>i</v>
      </c>
      <c r="GZ2545" s="1">
        <f>AVERAGE(GZ2511:GZ2513)</f>
        <v>0.0128372301820212</v>
      </c>
      <c r="HA2545" s="1">
        <f>STDEVA(GZ2511:GZ2513)</f>
        <v>0.00016211819502249</v>
      </c>
      <c r="HB2545" s="1" t="str">
        <f t="shared" si="3683"/>
        <v>kl</v>
      </c>
      <c r="HC2545" s="1">
        <f>AVERAGE(HC2511:HC2513)</f>
        <v>0.0353525512179042</v>
      </c>
      <c r="HD2545" s="1">
        <f>STDEVA(HC2511:HC2513)</f>
        <v>0.000201695321207525</v>
      </c>
      <c r="HE2545" s="1" t="str">
        <f t="shared" si="3684"/>
        <v>h</v>
      </c>
      <c r="HF2545" s="1">
        <f>AVERAGE(HF2511:HF2513)</f>
        <v>0.118589782559179</v>
      </c>
      <c r="HG2545" s="1">
        <f>STDEVA(HF2511:HF2513)</f>
        <v>0.00138798680734371</v>
      </c>
      <c r="HH2545" s="1" t="str">
        <f t="shared" si="3685"/>
        <v>de</v>
      </c>
      <c r="HI2545" s="1">
        <f>AVERAGE(HI2511:HI2513)</f>
        <v>0.116144638941276</v>
      </c>
      <c r="HJ2545" s="1">
        <f>STDEVA(HI2511:HI2513)</f>
        <v>0.000616237618399343</v>
      </c>
      <c r="HK2545" s="1" t="str">
        <f t="shared" si="3686"/>
        <v>bcde</v>
      </c>
    </row>
    <row r="2546" spans="33:217">
      <c r="AG2546" s="1">
        <f>AVERAGE(AG2505:AG2513)</f>
        <v>0.0168246845618756</v>
      </c>
      <c r="AJ2546" s="1">
        <f>AVERAGE(AJ2505:AJ2513)</f>
        <v>0.0168952992324429</v>
      </c>
      <c r="AM2546" s="1">
        <f>AVERAGE(AM2505:AM2513)</f>
        <v>0.0396016741897256</v>
      </c>
      <c r="AP2546" s="1">
        <f>AVERAGE(AP2505:AP2513)</f>
        <v>0.0991511230520578</v>
      </c>
      <c r="AS2546" s="1">
        <f>AVERAGE(AS2505:AS2513)</f>
        <v>0.111000540491134</v>
      </c>
      <c r="GW2546" s="1">
        <f>AVERAGE(GW2505:GW2513)</f>
        <v>0.0166260468364047</v>
      </c>
      <c r="GZ2546" s="1">
        <f>AVERAGE(GZ2505:GZ2513)</f>
        <v>0.0170473333494578</v>
      </c>
      <c r="HC2546" s="1">
        <f>AVERAGE(HC2505:HC2513)</f>
        <v>0.0395722731360376</v>
      </c>
      <c r="HF2546" s="1">
        <f>AVERAGE(HF2505:HF2513)</f>
        <v>0.0994070331270973</v>
      </c>
      <c r="HI2546" s="1">
        <f>AVERAGE(HI2505:HI2513)</f>
        <v>0.0947431171546755</v>
      </c>
    </row>
    <row r="2549" spans="35:219">
      <c r="AI2549" s="1" t="s">
        <v>153</v>
      </c>
      <c r="AL2549" s="1" t="s">
        <v>164</v>
      </c>
      <c r="AO2549" s="1" t="s">
        <v>107</v>
      </c>
      <c r="AR2549" s="1" t="s">
        <v>164</v>
      </c>
      <c r="AU2549" s="1" t="s">
        <v>117</v>
      </c>
      <c r="GY2549" s="1" t="s">
        <v>152</v>
      </c>
      <c r="HB2549" s="1" t="s">
        <v>159</v>
      </c>
      <c r="HE2549" s="1" t="s">
        <v>124</v>
      </c>
      <c r="HH2549" s="1" t="s">
        <v>677</v>
      </c>
      <c r="HK2549" s="1" t="s">
        <v>125</v>
      </c>
    </row>
    <row r="2550" spans="35:219">
      <c r="AI2550" s="1" t="s">
        <v>153</v>
      </c>
      <c r="AL2550" s="1" t="s">
        <v>153</v>
      </c>
      <c r="AO2550" s="1" t="s">
        <v>107</v>
      </c>
      <c r="AR2550" s="1" t="s">
        <v>123</v>
      </c>
      <c r="AU2550" s="1" t="s">
        <v>124</v>
      </c>
      <c r="GY2550" s="1" t="s">
        <v>152</v>
      </c>
      <c r="HB2550" s="1" t="s">
        <v>164</v>
      </c>
      <c r="HE2550" s="1" t="s">
        <v>124</v>
      </c>
      <c r="HH2550" s="1" t="s">
        <v>155</v>
      </c>
      <c r="HK2550" s="1" t="s">
        <v>642</v>
      </c>
    </row>
    <row r="2551" spans="35:219">
      <c r="AI2551" s="1" t="s">
        <v>123</v>
      </c>
      <c r="AL2551" s="1" t="s">
        <v>123</v>
      </c>
      <c r="AO2551" s="1" t="s">
        <v>107</v>
      </c>
      <c r="AR2551" s="1" t="s">
        <v>164</v>
      </c>
      <c r="AU2551" s="1" t="s">
        <v>124</v>
      </c>
      <c r="GY2551" s="1" t="s">
        <v>117</v>
      </c>
      <c r="HB2551" s="1" t="s">
        <v>121</v>
      </c>
      <c r="HE2551" s="1" t="s">
        <v>117</v>
      </c>
      <c r="HH2551" s="1" t="s">
        <v>156</v>
      </c>
      <c r="HK2551" s="1" t="s">
        <v>125</v>
      </c>
    </row>
    <row r="2552" spans="35:219">
      <c r="AI2552" s="1" t="s">
        <v>114</v>
      </c>
      <c r="AL2552" s="1" t="s">
        <v>114</v>
      </c>
      <c r="AO2552" s="1" t="s">
        <v>114</v>
      </c>
      <c r="AR2552" s="1" t="s">
        <v>120</v>
      </c>
      <c r="AU2552" s="1" t="s">
        <v>114</v>
      </c>
      <c r="GY2552" s="1" t="s">
        <v>114</v>
      </c>
      <c r="HB2552" s="1" t="s">
        <v>114</v>
      </c>
      <c r="HE2552" s="1" t="s">
        <v>114</v>
      </c>
      <c r="HH2552" s="1" t="s">
        <v>116</v>
      </c>
      <c r="HK2552" s="1" t="s">
        <v>119</v>
      </c>
    </row>
    <row r="2553" spans="35:219">
      <c r="AI2553" s="1" t="s">
        <v>106</v>
      </c>
      <c r="AL2553" s="1" t="s">
        <v>106</v>
      </c>
      <c r="AO2553" s="1" t="s">
        <v>106</v>
      </c>
      <c r="AR2553" s="1" t="s">
        <v>106</v>
      </c>
      <c r="AU2553" s="1" t="s">
        <v>106</v>
      </c>
      <c r="GY2553" s="1" t="s">
        <v>106</v>
      </c>
      <c r="HB2553" s="1" t="s">
        <v>106</v>
      </c>
      <c r="HE2553" s="1" t="s">
        <v>106</v>
      </c>
      <c r="HH2553" s="1" t="s">
        <v>106</v>
      </c>
      <c r="HK2553" s="1" t="s">
        <v>106</v>
      </c>
    </row>
    <row r="2554" spans="35:219">
      <c r="AI2554" s="1" t="s">
        <v>122</v>
      </c>
      <c r="AL2554" s="1" t="s">
        <v>152</v>
      </c>
      <c r="AO2554" s="1" t="s">
        <v>112</v>
      </c>
      <c r="AR2554" s="1" t="s">
        <v>117</v>
      </c>
      <c r="AU2554" s="1" t="s">
        <v>124</v>
      </c>
      <c r="GY2554" s="1" t="s">
        <v>112</v>
      </c>
      <c r="HB2554" s="1" t="s">
        <v>124</v>
      </c>
      <c r="HE2554" s="1" t="s">
        <v>112</v>
      </c>
      <c r="HH2554" s="1" t="s">
        <v>153</v>
      </c>
      <c r="HK2554" s="1" t="s">
        <v>642</v>
      </c>
    </row>
    <row r="2555" spans="35:219">
      <c r="AI2555" s="1" t="s">
        <v>115</v>
      </c>
      <c r="AL2555" s="1" t="s">
        <v>112</v>
      </c>
      <c r="AO2555" s="1" t="s">
        <v>112</v>
      </c>
      <c r="AR2555" s="1" t="s">
        <v>120</v>
      </c>
      <c r="AU2555" s="1" t="s">
        <v>120</v>
      </c>
      <c r="GY2555" s="1" t="s">
        <v>116</v>
      </c>
      <c r="HB2555" s="1" t="s">
        <v>120</v>
      </c>
      <c r="HE2555" s="1" t="s">
        <v>112</v>
      </c>
      <c r="HH2555" s="1" t="s">
        <v>122</v>
      </c>
      <c r="HK2555" s="1" t="s">
        <v>119</v>
      </c>
    </row>
    <row r="2556" spans="35:219">
      <c r="AI2556" s="1" t="s">
        <v>161</v>
      </c>
      <c r="AL2556" s="1" t="s">
        <v>164</v>
      </c>
      <c r="AO2556" s="1" t="s">
        <v>107</v>
      </c>
      <c r="AR2556" s="1" t="s">
        <v>120</v>
      </c>
      <c r="AU2556" s="1" t="s">
        <v>114</v>
      </c>
      <c r="GY2556" s="1" t="s">
        <v>117</v>
      </c>
      <c r="HB2556" s="1" t="s">
        <v>161</v>
      </c>
      <c r="HE2556" s="1" t="s">
        <v>124</v>
      </c>
      <c r="HH2556" s="1" t="s">
        <v>107</v>
      </c>
      <c r="HK2556" s="1" t="s">
        <v>119</v>
      </c>
    </row>
    <row r="2557" spans="35:219">
      <c r="AI2557" s="1" t="s">
        <v>124</v>
      </c>
      <c r="AL2557" s="1" t="s">
        <v>124</v>
      </c>
      <c r="AO2557" s="1" t="s">
        <v>112</v>
      </c>
      <c r="AR2557" s="1" t="s">
        <v>107</v>
      </c>
      <c r="AU2557" s="1" t="s">
        <v>122</v>
      </c>
      <c r="GY2557" s="1" t="s">
        <v>112</v>
      </c>
      <c r="HB2557" s="1" t="s">
        <v>112</v>
      </c>
      <c r="HE2557" s="1" t="s">
        <v>112</v>
      </c>
      <c r="HH2557" s="1" t="s">
        <v>123</v>
      </c>
      <c r="HK2557" s="1" t="s">
        <v>110</v>
      </c>
    </row>
    <row r="2558" spans="35:219">
      <c r="AI2558" s="1" t="s">
        <v>115</v>
      </c>
      <c r="AL2558" s="1" t="s">
        <v>122</v>
      </c>
      <c r="AO2558" s="1" t="s">
        <v>112</v>
      </c>
      <c r="AR2558" s="1" t="s">
        <v>120</v>
      </c>
      <c r="AU2558" s="1" t="s">
        <v>115</v>
      </c>
      <c r="GY2558" s="1" t="s">
        <v>120</v>
      </c>
      <c r="HB2558" s="1" t="s">
        <v>120</v>
      </c>
      <c r="HE2558" s="1" t="s">
        <v>112</v>
      </c>
      <c r="HH2558" s="1" t="s">
        <v>120</v>
      </c>
      <c r="HK2558" s="1" t="s">
        <v>119</v>
      </c>
    </row>
    <row r="2559" spans="35:219">
      <c r="AI2559" s="1" t="s">
        <v>153</v>
      </c>
      <c r="AL2559" s="1" t="s">
        <v>153</v>
      </c>
      <c r="AO2559" s="1" t="s">
        <v>107</v>
      </c>
      <c r="AR2559" s="1" t="s">
        <v>114</v>
      </c>
      <c r="AU2559" s="1" t="s">
        <v>114</v>
      </c>
      <c r="GY2559" s="1" t="s">
        <v>117</v>
      </c>
      <c r="HB2559" s="1" t="s">
        <v>123</v>
      </c>
      <c r="HE2559" s="1" t="s">
        <v>107</v>
      </c>
      <c r="HH2559" s="1" t="s">
        <v>114</v>
      </c>
      <c r="HK2559" s="1" t="s">
        <v>111</v>
      </c>
    </row>
    <row r="2560" spans="35:219">
      <c r="AI2560" s="1" t="s">
        <v>157</v>
      </c>
      <c r="AL2560" s="1" t="s">
        <v>154</v>
      </c>
      <c r="AO2560" s="1" t="s">
        <v>117</v>
      </c>
      <c r="AR2560" s="1" t="s">
        <v>157</v>
      </c>
      <c r="AU2560" s="1" t="s">
        <v>153</v>
      </c>
      <c r="GY2560" s="1" t="s">
        <v>123</v>
      </c>
      <c r="HB2560" s="1" t="s">
        <v>154</v>
      </c>
      <c r="HE2560" s="1" t="s">
        <v>121</v>
      </c>
      <c r="HH2560" s="1" t="s">
        <v>158</v>
      </c>
      <c r="HK2560" s="1" t="s">
        <v>117</v>
      </c>
    </row>
    <row r="2561" spans="35:219">
      <c r="AI2561" s="1" t="s">
        <v>157</v>
      </c>
      <c r="AL2561" s="1" t="s">
        <v>163</v>
      </c>
      <c r="AO2561" s="1" t="s">
        <v>117</v>
      </c>
      <c r="AR2561" s="1" t="s">
        <v>153</v>
      </c>
      <c r="AU2561" s="1" t="s">
        <v>153</v>
      </c>
      <c r="GY2561" s="1" t="s">
        <v>123</v>
      </c>
      <c r="HB2561" s="1" t="s">
        <v>163</v>
      </c>
      <c r="HE2561" s="1" t="s">
        <v>121</v>
      </c>
      <c r="HH2561" s="1" t="s">
        <v>156</v>
      </c>
      <c r="HK2561" s="1" t="s">
        <v>124</v>
      </c>
    </row>
    <row r="2562" spans="35:219">
      <c r="AI2562" s="1" t="s">
        <v>157</v>
      </c>
      <c r="AL2562" s="1" t="s">
        <v>164</v>
      </c>
      <c r="AO2562" s="1" t="s">
        <v>117</v>
      </c>
      <c r="AR2562" s="1" t="s">
        <v>157</v>
      </c>
      <c r="AU2562" s="1" t="s">
        <v>161</v>
      </c>
      <c r="GY2562" s="1" t="s">
        <v>151</v>
      </c>
      <c r="HB2562" s="1" t="s">
        <v>159</v>
      </c>
      <c r="HE2562" s="1" t="s">
        <v>121</v>
      </c>
      <c r="HH2562" s="1" t="s">
        <v>677</v>
      </c>
      <c r="HK2562" s="1" t="s">
        <v>124</v>
      </c>
    </row>
    <row r="2563" spans="35:219">
      <c r="AI2563" s="1" t="s">
        <v>120</v>
      </c>
      <c r="AL2563" s="1" t="s">
        <v>120</v>
      </c>
      <c r="AO2563" s="1" t="s">
        <v>120</v>
      </c>
      <c r="AR2563" s="1" t="s">
        <v>112</v>
      </c>
      <c r="AU2563" s="1" t="s">
        <v>114</v>
      </c>
      <c r="GY2563" s="1" t="s">
        <v>120</v>
      </c>
      <c r="HB2563" s="1" t="s">
        <v>120</v>
      </c>
      <c r="HE2563" s="1" t="s">
        <v>120</v>
      </c>
      <c r="HH2563" s="1" t="s">
        <v>121</v>
      </c>
      <c r="HK2563" s="1" t="s">
        <v>108</v>
      </c>
    </row>
    <row r="2564" spans="35:219">
      <c r="AI2564" s="1" t="s">
        <v>111</v>
      </c>
      <c r="AL2564" s="1" t="s">
        <v>111</v>
      </c>
      <c r="AO2564" s="1" t="s">
        <v>111</v>
      </c>
      <c r="AR2564" s="1" t="s">
        <v>111</v>
      </c>
      <c r="AU2564" s="1" t="s">
        <v>111</v>
      </c>
      <c r="GY2564" s="1" t="s">
        <v>111</v>
      </c>
      <c r="HB2564" s="1" t="s">
        <v>111</v>
      </c>
      <c r="HE2564" s="1" t="s">
        <v>111</v>
      </c>
      <c r="HH2564" s="1" t="s">
        <v>111</v>
      </c>
      <c r="HK2564" s="1" t="s">
        <v>106</v>
      </c>
    </row>
    <row r="2565" spans="35:219">
      <c r="AI2565" s="1" t="s">
        <v>121</v>
      </c>
      <c r="AL2565" s="1" t="s">
        <v>121</v>
      </c>
      <c r="AO2565" s="1" t="s">
        <v>107</v>
      </c>
      <c r="AR2565" s="1" t="s">
        <v>121</v>
      </c>
      <c r="AU2565" s="1" t="s">
        <v>151</v>
      </c>
      <c r="GY2565" s="1" t="s">
        <v>107</v>
      </c>
      <c r="HB2565" s="1" t="s">
        <v>117</v>
      </c>
      <c r="HE2565" s="1" t="s">
        <v>124</v>
      </c>
      <c r="HH2565" s="1" t="s">
        <v>154</v>
      </c>
      <c r="HK2565" s="1" t="s">
        <v>588</v>
      </c>
    </row>
    <row r="2566" spans="35:219">
      <c r="AI2566" s="1" t="s">
        <v>115</v>
      </c>
      <c r="AL2566" s="1" t="s">
        <v>152</v>
      </c>
      <c r="AO2566" s="1" t="s">
        <v>107</v>
      </c>
      <c r="AR2566" s="1" t="s">
        <v>117</v>
      </c>
      <c r="AU2566" s="1" t="s">
        <v>588</v>
      </c>
      <c r="GY2566" s="1" t="s">
        <v>112</v>
      </c>
      <c r="HB2566" s="1" t="s">
        <v>117</v>
      </c>
      <c r="HE2566" s="1" t="s">
        <v>124</v>
      </c>
      <c r="HH2566" s="1" t="s">
        <v>153</v>
      </c>
      <c r="HK2566" s="1" t="s">
        <v>110</v>
      </c>
    </row>
    <row r="2567" spans="35:219">
      <c r="AI2567" s="1" t="s">
        <v>157</v>
      </c>
      <c r="AL2567" s="1" t="s">
        <v>154</v>
      </c>
      <c r="AO2567" s="1" t="s">
        <v>117</v>
      </c>
      <c r="AR2567" s="1" t="s">
        <v>120</v>
      </c>
      <c r="AU2567" s="1" t="s">
        <v>115</v>
      </c>
      <c r="GY2567" s="1" t="s">
        <v>123</v>
      </c>
      <c r="HB2567" s="1" t="s">
        <v>163</v>
      </c>
      <c r="HE2567" s="1" t="s">
        <v>121</v>
      </c>
      <c r="HH2567" s="1" t="s">
        <v>117</v>
      </c>
      <c r="HK2567" s="1" t="s">
        <v>110</v>
      </c>
    </row>
    <row r="2568" spans="35:219">
      <c r="AI2568" s="1" t="s">
        <v>117</v>
      </c>
      <c r="AL2568" s="1" t="s">
        <v>152</v>
      </c>
      <c r="AO2568" s="1" t="s">
        <v>107</v>
      </c>
      <c r="AR2568" s="1" t="s">
        <v>121</v>
      </c>
      <c r="AU2568" s="1" t="s">
        <v>121</v>
      </c>
      <c r="GY2568" s="1" t="s">
        <v>107</v>
      </c>
      <c r="HB2568" s="1" t="s">
        <v>117</v>
      </c>
      <c r="HE2568" s="1" t="s">
        <v>124</v>
      </c>
      <c r="HH2568" s="1" t="s">
        <v>157</v>
      </c>
      <c r="HK2568" s="1" t="s">
        <v>588</v>
      </c>
    </row>
    <row r="2569" spans="35:219">
      <c r="AI2569" s="1" t="s">
        <v>115</v>
      </c>
      <c r="AL2569" s="1" t="s">
        <v>124</v>
      </c>
      <c r="AO2569" s="1" t="s">
        <v>107</v>
      </c>
      <c r="AR2569" s="1" t="s">
        <v>107</v>
      </c>
      <c r="AU2569" s="1" t="s">
        <v>115</v>
      </c>
      <c r="GY2569" s="1" t="s">
        <v>112</v>
      </c>
      <c r="HB2569" s="1" t="s">
        <v>122</v>
      </c>
      <c r="HE2569" s="1" t="s">
        <v>124</v>
      </c>
      <c r="HH2569" s="1" t="s">
        <v>123</v>
      </c>
      <c r="HK2569" s="1" t="s">
        <v>121</v>
      </c>
    </row>
    <row r="2570" spans="35:219">
      <c r="AI2570" s="1" t="s">
        <v>157</v>
      </c>
      <c r="AL2570" s="1" t="s">
        <v>154</v>
      </c>
      <c r="AO2570" s="1" t="s">
        <v>117</v>
      </c>
      <c r="AR2570" s="1" t="s">
        <v>116</v>
      </c>
      <c r="AU2570" s="1" t="s">
        <v>120</v>
      </c>
      <c r="GY2570" s="1" t="s">
        <v>123</v>
      </c>
      <c r="HB2570" s="1" t="s">
        <v>163</v>
      </c>
      <c r="HE2570" s="1" t="s">
        <v>121</v>
      </c>
      <c r="HH2570" s="1" t="s">
        <v>115</v>
      </c>
      <c r="HK2570" s="1" t="s">
        <v>110</v>
      </c>
    </row>
  </sheetData>
  <mergeCells count="152">
    <mergeCell ref="C1:AG1"/>
    <mergeCell ref="AK1:BO1"/>
    <mergeCell ref="BS1:CW1"/>
    <mergeCell ref="DA1:EE1"/>
    <mergeCell ref="EI1:FM1"/>
    <mergeCell ref="FS1:GW1"/>
    <mergeCell ref="HA1:IE1"/>
    <mergeCell ref="II1:JM1"/>
    <mergeCell ref="JQ1:KU1"/>
    <mergeCell ref="KY1:MC1"/>
    <mergeCell ref="MI1:NM1"/>
    <mergeCell ref="NQ1:OU1"/>
    <mergeCell ref="OY1:QC1"/>
    <mergeCell ref="QG1:RK1"/>
    <mergeCell ref="RO1:SS1"/>
    <mergeCell ref="SY1:UC1"/>
    <mergeCell ref="UG1:VK1"/>
    <mergeCell ref="VO1:WS1"/>
    <mergeCell ref="WW1:YA1"/>
    <mergeCell ref="YE1:ZI1"/>
    <mergeCell ref="A3:A12"/>
    <mergeCell ref="A14:A23"/>
    <mergeCell ref="A25:A34"/>
    <mergeCell ref="A36:A45"/>
    <mergeCell ref="A47:A56"/>
    <mergeCell ref="A58:A67"/>
    <mergeCell ref="A69:A78"/>
    <mergeCell ref="A80:A89"/>
    <mergeCell ref="A91:A100"/>
    <mergeCell ref="A102:A111"/>
    <mergeCell ref="A113:A122"/>
    <mergeCell ref="A124:A133"/>
    <mergeCell ref="A135:A144"/>
    <mergeCell ref="A146:A155"/>
    <mergeCell ref="A157:A166"/>
    <mergeCell ref="A168:A177"/>
    <mergeCell ref="A179:A188"/>
    <mergeCell ref="A190:A199"/>
    <mergeCell ref="A201:A210"/>
    <mergeCell ref="A212:A221"/>
    <mergeCell ref="A223:A232"/>
    <mergeCell ref="A234:A243"/>
    <mergeCell ref="A245:A254"/>
    <mergeCell ref="A256:A265"/>
    <mergeCell ref="A267:A276"/>
    <mergeCell ref="A278:A287"/>
    <mergeCell ref="A289:A298"/>
    <mergeCell ref="A300:A309"/>
    <mergeCell ref="A311:A320"/>
    <mergeCell ref="A322:A331"/>
    <mergeCell ref="A333:A342"/>
    <mergeCell ref="A344:A353"/>
    <mergeCell ref="A355:A364"/>
    <mergeCell ref="FQ3:FQ12"/>
    <mergeCell ref="FQ14:FQ23"/>
    <mergeCell ref="FQ25:FQ34"/>
    <mergeCell ref="FQ36:FQ45"/>
    <mergeCell ref="FQ47:FQ56"/>
    <mergeCell ref="FQ58:FQ67"/>
    <mergeCell ref="FQ69:FQ78"/>
    <mergeCell ref="FQ80:FQ89"/>
    <mergeCell ref="FQ91:FQ100"/>
    <mergeCell ref="FQ102:FQ111"/>
    <mergeCell ref="FQ113:FQ122"/>
    <mergeCell ref="FQ124:FQ133"/>
    <mergeCell ref="FQ135:FQ144"/>
    <mergeCell ref="FQ146:FQ155"/>
    <mergeCell ref="FQ157:FQ166"/>
    <mergeCell ref="FQ168:FQ177"/>
    <mergeCell ref="FQ179:FQ188"/>
    <mergeCell ref="FQ190:FQ199"/>
    <mergeCell ref="FQ201:FQ210"/>
    <mergeCell ref="FQ212:FQ221"/>
    <mergeCell ref="FQ223:FQ232"/>
    <mergeCell ref="FQ234:FQ243"/>
    <mergeCell ref="FQ245:FQ254"/>
    <mergeCell ref="FQ256:FQ265"/>
    <mergeCell ref="FQ267:FQ276"/>
    <mergeCell ref="FQ278:FQ287"/>
    <mergeCell ref="FQ289:FQ298"/>
    <mergeCell ref="FQ300:FQ309"/>
    <mergeCell ref="FQ311:FQ320"/>
    <mergeCell ref="FQ322:FQ331"/>
    <mergeCell ref="FQ333:FQ342"/>
    <mergeCell ref="FQ344:FQ353"/>
    <mergeCell ref="FQ355:FQ364"/>
    <mergeCell ref="MG3:MG12"/>
    <mergeCell ref="MG14:MG23"/>
    <mergeCell ref="MG25:MG34"/>
    <mergeCell ref="MG36:MG45"/>
    <mergeCell ref="MG47:MG56"/>
    <mergeCell ref="MG58:MG67"/>
    <mergeCell ref="MG69:MG78"/>
    <mergeCell ref="MG80:MG89"/>
    <mergeCell ref="MG91:MG100"/>
    <mergeCell ref="MG102:MG111"/>
    <mergeCell ref="MG113:MG122"/>
    <mergeCell ref="MG124:MG133"/>
    <mergeCell ref="MG135:MG144"/>
    <mergeCell ref="MG146:MG155"/>
    <mergeCell ref="MG157:MG166"/>
    <mergeCell ref="MG168:MG177"/>
    <mergeCell ref="MG179:MG188"/>
    <mergeCell ref="MG190:MG199"/>
    <mergeCell ref="MG201:MG210"/>
    <mergeCell ref="MG212:MG221"/>
    <mergeCell ref="MG223:MG232"/>
    <mergeCell ref="MG234:MG243"/>
    <mergeCell ref="MG245:MG254"/>
    <mergeCell ref="MG256:MG265"/>
    <mergeCell ref="MG267:MG276"/>
    <mergeCell ref="MG278:MG287"/>
    <mergeCell ref="MG289:MG298"/>
    <mergeCell ref="MG300:MG309"/>
    <mergeCell ref="MG311:MG320"/>
    <mergeCell ref="MG322:MG331"/>
    <mergeCell ref="MG333:MG342"/>
    <mergeCell ref="MG344:MG353"/>
    <mergeCell ref="MG355:MG364"/>
    <mergeCell ref="SW3:SW12"/>
    <mergeCell ref="SW14:SW23"/>
    <mergeCell ref="SW25:SW34"/>
    <mergeCell ref="SW36:SW45"/>
    <mergeCell ref="SW47:SW56"/>
    <mergeCell ref="SW58:SW67"/>
    <mergeCell ref="SW69:SW78"/>
    <mergeCell ref="SW80:SW89"/>
    <mergeCell ref="SW91:SW100"/>
    <mergeCell ref="SW102:SW111"/>
    <mergeCell ref="SW113:SW122"/>
    <mergeCell ref="SW124:SW133"/>
    <mergeCell ref="SW135:SW144"/>
    <mergeCell ref="SW146:SW155"/>
    <mergeCell ref="SW157:SW166"/>
    <mergeCell ref="SW168:SW177"/>
    <mergeCell ref="SW179:SW188"/>
    <mergeCell ref="SW190:SW199"/>
    <mergeCell ref="SW201:SW210"/>
    <mergeCell ref="SW212:SW221"/>
    <mergeCell ref="SW223:SW232"/>
    <mergeCell ref="SW234:SW243"/>
    <mergeCell ref="SW245:SW254"/>
    <mergeCell ref="SW256:SW265"/>
    <mergeCell ref="SW267:SW276"/>
    <mergeCell ref="SW278:SW287"/>
    <mergeCell ref="SW289:SW298"/>
    <mergeCell ref="SW300:SW309"/>
    <mergeCell ref="SW311:SW320"/>
    <mergeCell ref="SW322:SW331"/>
    <mergeCell ref="SW333:SW342"/>
    <mergeCell ref="SW344:SW353"/>
    <mergeCell ref="SW355:SW364"/>
  </mergeCells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Table2 and Table3</vt:lpstr>
      <vt:lpstr>Table2 (1)</vt:lpstr>
      <vt:lpstr>Figure2 and Table4</vt:lpstr>
      <vt:lpstr>Figure2 and Table4 (1)</vt:lpstr>
      <vt:lpstr>Figure3</vt:lpstr>
      <vt:lpstr>Figure4</vt:lpstr>
      <vt:lpstr>Figure4 (1)</vt:lpstr>
      <vt:lpstr>Figure5</vt:lpstr>
      <vt:lpstr>Figure6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xinyi chang</cp:lastModifiedBy>
  <dcterms:created xsi:type="dcterms:W3CDTF">2006-09-16T00:00:00Z</dcterms:created>
  <dcterms:modified xsi:type="dcterms:W3CDTF">2024-05-23T08:24:20Z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BFB53E45E4D444D291F9627611EF6391_13</vt:lpwstr>
  </property>
  <property fmtid="{D5CDD505-2E9C-101B-9397-08002B2CF9AE}" pid="3" name="KSOProductBuildVer">
    <vt:lpwstr>2052-12.1.0.16929</vt:lpwstr>
  </property>
</Properties>
</file>